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  <sheet state="visible" name="Sad" sheetId="2" r:id="rId6"/>
    <sheet state="visible" name="Happy" sheetId="3" r:id="rId7"/>
    <sheet state="visible" name="600 songs" sheetId="4" r:id="rId8"/>
    <sheet state="visible" name="1000 songs" sheetId="5" r:id="rId9"/>
  </sheets>
  <definedNames>
    <definedName hidden="1" localSheetId="0" name="Z_584F3295_2DDE_4C79_9B45_0BEF34F93669_.wvu.FilterData">Combined!$A$1:$W$6275</definedName>
  </definedNames>
  <calcPr/>
  <customWorkbookViews>
    <customWorkbookView activeSheetId="0" maximized="1" windowHeight="0" windowWidth="0" guid="{584F3295-2DDE-4C79-9B45-0BEF34F93669}" name="Table1 filter view"/>
  </customWorkbookViews>
</workbook>
</file>

<file path=xl/sharedStrings.xml><?xml version="1.0" encoding="utf-8"?>
<sst xmlns="http://schemas.openxmlformats.org/spreadsheetml/2006/main" count="105572" uniqueCount="24661">
  <si>
    <t>track_id</t>
  </si>
  <si>
    <t>Original Song</t>
  </si>
  <si>
    <t>release_year</t>
  </si>
  <si>
    <t>popularity</t>
  </si>
  <si>
    <t>duration_ms</t>
  </si>
  <si>
    <t>genres</t>
  </si>
  <si>
    <t>artist_name</t>
  </si>
  <si>
    <t>album_name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</si>
  <si>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</si>
  <si>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</si>
  <si>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</si>
  <si>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</si>
  <si>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</si>
  <si>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</si>
  <si>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</si>
  <si>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</si>
  <si>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</si>
  <si>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key</t>
  </si>
  <si>
    <t>mode</t>
  </si>
  <si>
    <t>language</t>
  </si>
  <si>
    <t>version_info</t>
  </si>
  <si>
    <t>Superlative form</t>
  </si>
  <si>
    <t>77C7LXs1Myc1bpGTjZZYm1</t>
  </si>
  <si>
    <t>Shey Je Boshe Ache</t>
  </si>
  <si>
    <t>Link</t>
  </si>
  <si>
    <t>16vBNf7FvDo1zG7vYlqzTq</t>
  </si>
  <si>
    <t>bangla pop</t>
  </si>
  <si>
    <t>Dayal Baba</t>
  </si>
  <si>
    <t>Black</t>
  </si>
  <si>
    <t>Lyrics</t>
  </si>
  <si>
    <t>Shopnochura 1</t>
  </si>
  <si>
    <t>bangla pop, hindi indie</t>
  </si>
  <si>
    <t>Koushik Chakraborty</t>
  </si>
  <si>
    <t>Dikshunnopur</t>
  </si>
  <si>
    <t>Bengali</t>
  </si>
  <si>
    <t>Original</t>
  </si>
  <si>
    <t>Sorrow</t>
  </si>
  <si>
    <t>0ZD4pi5rGHKIdMJnMaFAXz</t>
  </si>
  <si>
    <t>Brishtikabbyo</t>
  </si>
  <si>
    <t>74MnX5SrkGB6Y9LsmQvZSQ</t>
  </si>
  <si>
    <t>Obak Bhalobasha (Sob Aalo Nibe Ja)</t>
  </si>
  <si>
    <t>Shironamhin</t>
  </si>
  <si>
    <t>Warfaze</t>
  </si>
  <si>
    <t>Pathchala</t>
  </si>
  <si>
    <t>https://open.spotify.com/track/0kJCtBZ1NNc3QsthnwKvLb?si=cICs9LImTOG_01QO2CKg8g&amp;utm_</t>
  </si>
  <si>
    <t>Melancholy</t>
  </si>
  <si>
    <t>5z4808n9RA4vgXxlYxsCql</t>
  </si>
  <si>
    <t>Cholo Bodle Jay</t>
  </si>
  <si>
    <t>Ayub Bachchu</t>
  </si>
  <si>
    <t>Rupali Guitar</t>
  </si>
  <si>
    <t>3Ty0K7mafgndKVXhYrDb1x</t>
  </si>
  <si>
    <t>Taray Taray</t>
  </si>
  <si>
    <t>Nogor Baul James</t>
  </si>
  <si>
    <t>Best of James</t>
  </si>
  <si>
    <t>Lament</t>
  </si>
  <si>
    <t>4yg5KwOtT3UUjdlKR7zSnf</t>
  </si>
  <si>
    <t>Bishonno Shundor</t>
  </si>
  <si>
    <t>Popeye Bangladesh</t>
  </si>
  <si>
    <t>Grief</t>
  </si>
  <si>
    <t>5NSwYIx2ZDHWTiWDE0SIB4</t>
  </si>
  <si>
    <t>6It0WrQs5rm68fhDxBnmRw</t>
  </si>
  <si>
    <t>Matite Pa - Version 1</t>
  </si>
  <si>
    <t>Kobita</t>
  </si>
  <si>
    <t>Chandrabindoo</t>
  </si>
  <si>
    <t>Ichche Pelam (An Extended Plays by "The Missing Link")</t>
  </si>
  <si>
    <t>2jxA5dMzaBcMColPNd0uKu</t>
  </si>
  <si>
    <t>Ore Mon Kon Pathe Tui</t>
  </si>
  <si>
    <t>bangla pop, ghazal, marathi pop</t>
  </si>
  <si>
    <t>Versional</t>
  </si>
  <si>
    <t>Hemant Kumar</t>
  </si>
  <si>
    <t>Olo Soi Dekhey Jarey Dekhey Ja</t>
  </si>
  <si>
    <t>75mlsl7AQdxHh7UWc19PQz</t>
  </si>
  <si>
    <t>Mele Die</t>
  </si>
  <si>
    <t>7iAeGODQyRWIOUnTYpp5Zz</t>
  </si>
  <si>
    <t>Sona Bandhure</t>
  </si>
  <si>
    <t>Despair</t>
  </si>
  <si>
    <t>3FXov4WAu8fGkWAlVmJ94x</t>
  </si>
  <si>
    <t>3HfIScAmtV8ZbhF5Xcy31B</t>
  </si>
  <si>
    <t>Dhanaraj Tamang Ekti Shudhu Naam</t>
  </si>
  <si>
    <t>Jouban Sarasirer</t>
  </si>
  <si>
    <t>Eso Amar Ghare</t>
  </si>
  <si>
    <t>https://open.spotify.com/track/6JP8A6Om4VFZHNQTdqiAMY?si=djgBxEOUTcqkwU_BFylQ7g&amp;utm_</t>
  </si>
  <si>
    <t>60qLW7uLWpQsrxBFxwqEjo</t>
  </si>
  <si>
    <t>Aami Chini Go Chini Tomare</t>
  </si>
  <si>
    <t>48lQQCGhwq9gRvInGSEHO5</t>
  </si>
  <si>
    <t>Kushal Paul</t>
  </si>
  <si>
    <t>Tomar Kiser Bhoy</t>
  </si>
  <si>
    <t>Tagore for Today - Contemporary Expressions</t>
  </si>
  <si>
    <t>7HFCoUonibFZRbB5XOm4Wc</t>
  </si>
  <si>
    <t>Ami Chini Go</t>
  </si>
  <si>
    <t>Sasha Ghoshal</t>
  </si>
  <si>
    <t>15 Hits Tagore Song From Bengali Cinema</t>
  </si>
  <si>
    <t>5lyBYiEPB9qvgu1w77l0V4</t>
  </si>
  <si>
    <t>Chull (feat. Badshah)</t>
  </si>
  <si>
    <t>Plagiarized</t>
  </si>
  <si>
    <t>bollywood, haryanvi pop, desi</t>
  </si>
  <si>
    <t>7JiQCZLHUixjbYER3SvsIh</t>
  </si>
  <si>
    <t>Fazilpuria</t>
  </si>
  <si>
    <t>For The Night</t>
  </si>
  <si>
    <t>Tunak Tunak Viral Hits</t>
  </si>
  <si>
    <t>brooklyn drill, new york drill, drill</t>
  </si>
  <si>
    <t>Pop Smoke</t>
  </si>
  <si>
    <t>HIT SONGS ENGLISH VOL 12</t>
  </si>
  <si>
    <t>English</t>
  </si>
  <si>
    <t>Hindi</t>
  </si>
  <si>
    <t>0Gt32c2rnD4Yz3hlWflzRx</t>
  </si>
  <si>
    <t>Ud Gaye Hosh</t>
  </si>
  <si>
    <t>4ZEWDopJOqIRgeoI6pjWXZ</t>
  </si>
  <si>
    <t>sufi</t>
  </si>
  <si>
    <t>Sufi Parveen</t>
  </si>
  <si>
    <t>Lut Gaye Dekhne Wale</t>
  </si>
  <si>
    <t>https://open.spotify.com/track/0bURPTtTP4t5EFhsfB935Z?si=25NDsFLZTS23BqFmNM8rBQ&amp;utm_</t>
  </si>
  <si>
    <t>0FVxppYr3HaxNSA8IYXZHR</t>
  </si>
  <si>
    <t>Typically English</t>
  </si>
  <si>
    <t>big band, adult standards, swing music, vocal jazz</t>
  </si>
  <si>
    <t>Sammy Davis Jr.</t>
  </si>
  <si>
    <t>Stop The World I Want To Get Off (Original Cast Album)</t>
  </si>
  <si>
    <t>33JNjytODtRE2UD868QUAC</t>
  </si>
  <si>
    <t>Pal Pal Dil Ke Paas - From "Blackmail"</t>
  </si>
  <si>
    <t>Superlative Emotions</t>
  </si>
  <si>
    <t>17CdXGPNdCV7d464Z0ZZkO</t>
  </si>
  <si>
    <t>Pop Musik</t>
  </si>
  <si>
    <t>ghazal, bangla pop, hindi pop, bollywood</t>
  </si>
  <si>
    <t>Kishore Kumar</t>
  </si>
  <si>
    <t>dance pop</t>
  </si>
  <si>
    <t>Hindi Hits Rewind</t>
  </si>
  <si>
    <t>LZI FT</t>
  </si>
  <si>
    <t>True2myself</t>
  </si>
  <si>
    <t>Classification Basis (Happy/Sad)</t>
  </si>
  <si>
    <t>34OPx8sHjcIautbeWU5G8b</t>
  </si>
  <si>
    <t>Rock Music - Radio Edit</t>
  </si>
  <si>
    <t>dutch house, edm, electro house, melbourne bounce, progressive electro house, sky room</t>
  </si>
  <si>
    <t>1sVPqnMYYa7c5HUBv0iBBi</t>
  </si>
  <si>
    <t>Alvaro</t>
  </si>
  <si>
    <t>HNT</t>
  </si>
  <si>
    <t>10's Best Dance Top 50 (Volume 1)</t>
  </si>
  <si>
    <t>desi hip hop, hindi hip hop, hindi indie</t>
  </si>
  <si>
    <t>BASU</t>
  </si>
  <si>
    <t>3B8iZ0AzagWapJFWi8N2kq</t>
  </si>
  <si>
    <t>Hindi Song</t>
  </si>
  <si>
    <t>chutney, filmi, odia pop</t>
  </si>
  <si>
    <t>Lyonel Bauchet</t>
  </si>
  <si>
    <t>Hindi Waves Reflections</t>
  </si>
  <si>
    <t>2atnlYU1v5OUtNZzsdfC5k</t>
  </si>
  <si>
    <t>Love Seems to Be a Butterfly</t>
  </si>
  <si>
    <t>5LkHY60DwkEqJgpc5HHBqz</t>
  </si>
  <si>
    <t>Hindi New Song</t>
  </si>
  <si>
    <t>filmi, gujarati pop, modern bollywood</t>
  </si>
  <si>
    <t>Hindi Dance Vibe, New Traditions Crew, Phoebe B</t>
  </si>
  <si>
    <t>HINDI GANA â€“ Songs Dj Remix, Bolly Wood, Famous Hits</t>
  </si>
  <si>
    <t>pop rock</t>
  </si>
  <si>
    <t>https://open.spotify.com/track/1DWMfDyXdQw99D22sfiYwx?si=aEj6yrtXRgKSzcnQLyiRQw&amp;utm_</t>
  </si>
  <si>
    <t>BJ Lee</t>
  </si>
  <si>
    <t>Kkoburang Medley: Korean Pop Songs In English Version</t>
  </si>
  <si>
    <t>05Iw4j2JNL9FIr45n6WL6r</t>
  </si>
  <si>
    <t>Duniya Banane Wale</t>
  </si>
  <si>
    <t>classic bollywood, filmi, lata</t>
  </si>
  <si>
    <t>Lata Mangeshkar</t>
  </si>
  <si>
    <t>Hindustan Ki Kasam (Original Motion Picture Soundtrack)</t>
  </si>
  <si>
    <t>5gry17zYfE5DP7RdJskMIP</t>
  </si>
  <si>
    <t>O Beqarar Dil (From "Kohraa")</t>
  </si>
  <si>
    <t>1g1eYH4iw5lruFKW6gOTGF</t>
  </si>
  <si>
    <t>Bahon Ke Darmiyan (Unwind Instrumental)</t>
  </si>
  <si>
    <t>ghazal, bollywood, bhajan, hindi pop, marathi pop</t>
  </si>
  <si>
    <t>indian instrumental</t>
  </si>
  <si>
    <t>Jitendra Thakur, Amar Khandha</t>
  </si>
  <si>
    <t>90s Hindi Song Tunes</t>
  </si>
  <si>
    <t>Classic Hindi Soundtracks, Kohinoor (1960), Kohraa (1963), Ladli (1949), Vol. 49</t>
  </si>
  <si>
    <t>1siaALzxcqK2Q6ChUwurZf</t>
  </si>
  <si>
    <t>Hindi Pop Song</t>
  </si>
  <si>
    <t>chutney, classic bollywood, filmi</t>
  </si>
  <si>
    <t>Desi Music Bollywood</t>
  </si>
  <si>
    <t>Bhangra vs Bollywood</t>
  </si>
  <si>
    <t>76dvcSM1wtdK1BmVOUUnrS</t>
  </si>
  <si>
    <t>Yeh Raaten Yeh Mausam (From ''Dilli Ka Thug'')</t>
  </si>
  <si>
    <t>ghazal, marathi pop, bangla pop, bollywood, hindi pop</t>
  </si>
  <si>
    <t>Asha Bhosle</t>
  </si>
  <si>
    <t>4ifYMsQbXPTHvlbna8S0qz</t>
  </si>
  <si>
    <t>Classic Hindi Soundtracks : Dil Deke Dekho (1959), Dil Tera Deewana (1961), Dilli Ka Thug (1958), Volume 32</t>
  </si>
  <si>
    <t>Sannata, Pt. 2</t>
  </si>
  <si>
    <t>Sannata (Original Motion Picture Soundtrack)</t>
  </si>
  <si>
    <t>Joy</t>
  </si>
  <si>
    <t>1OG9ECs5KIh0Zd37GidXaE</t>
  </si>
  <si>
    <t>4jijfJyAnNLpFbKBBjtx1S</t>
  </si>
  <si>
    <t>https://open.spotify.com/track/2jxA5dMzaBcMColPNd0uKu?si=Ux7ctjE0QiS5W02VqG7_Lg&amp;utm</t>
  </si>
  <si>
    <t>Happy</t>
  </si>
  <si>
    <t>Hindi Code (Manali Trance)</t>
  </si>
  <si>
    <t>Popular Festival</t>
  </si>
  <si>
    <t>Oriental Chillout, Chillout Habits, Lofi Frameworks</t>
  </si>
  <si>
    <t>Chill Dj Mix: Hindi Songs 2024 (Indian Soft Vibes)</t>
  </si>
  <si>
    <t>Gabriel Da Silva</t>
  </si>
  <si>
    <t>Sunset Lounge: Listen During an Aperitif, on the Beach and Keep the Summer Mood All Year Round with Bossa Nova Music</t>
  </si>
  <si>
    <t>4LDs5mDVR9fxAOAyXhvJEB</t>
  </si>
  <si>
    <t>Mere Bina Tum - From "Jung"</t>
  </si>
  <si>
    <t>filmi, modern bollywood</t>
  </si>
  <si>
    <t>Kumar Sanu, Alka Yagnik</t>
  </si>
  <si>
    <t>Purane HIndi Gaane</t>
  </si>
  <si>
    <t>6v8wJT5IwT55m0c4n0XRpK</t>
  </si>
  <si>
    <t>POP MUSIC KELLY</t>
  </si>
  <si>
    <t>canadian contemporary r&amp;b, canadian pop, pop</t>
  </si>
  <si>
    <t>Skyler Gluck</t>
  </si>
  <si>
    <t>6wOGhRR7p6WIxU5nLGDj2S</t>
  </si>
  <si>
    <t>Spicy Curry</t>
  </si>
  <si>
    <t>filmi, indian instrumental, modern bollywood</t>
  </si>
  <si>
    <t>Hindi Songs, Hindi Vibe, Hindi Dance Vibes, Dj Hindi</t>
  </si>
  <si>
    <t>Sad Hindi Music (à¤¦à¥_x0081_à¤–à¤¦ à¤¹à¤¿à¤‚à¤¦à¥€ à¤¸à¤‚à¤—à¥€à¤¤) â€“ Sunset Chill Lounge Music, Flow Yoga Mudra, Sensuality Indian Songs</t>
  </si>
  <si>
    <t>1rPzHAusrjNigoh9SOXHOF</t>
  </si>
  <si>
    <t>123 Go Hindi</t>
  </si>
  <si>
    <t>0TA8mk4eQvM9dsRYBsmTZW</t>
  </si>
  <si>
    <t>filmi, hare krishna, modern bollywood</t>
  </si>
  <si>
    <t>Music 2</t>
  </si>
  <si>
    <t>Hindu Zone, Hindi Band, New Hindi Gana</t>
  </si>
  <si>
    <t>Hindi Gana â€“ Music From India For Full Movies Hindi</t>
  </si>
  <si>
    <t>children's music, preschool children's music</t>
  </si>
  <si>
    <t>Ultimate Pop Hits Music for the Future Rap and Electronica</t>
  </si>
  <si>
    <t>Creative Songs to Listen to for Fun and Enjoyment</t>
  </si>
  <si>
    <t>https://open.spotify.com/track/7iAeGODQyRWIOUnTYpp5Zz?si=9y6EEWoTSJqYFqgIJNaPQw&amp;utm</t>
  </si>
  <si>
    <t>7iv7Ipg7NgKBjK68XNsZHI</t>
  </si>
  <si>
    <t>Tum Saath Ho Jab Apne (The Unwind Mix)</t>
  </si>
  <si>
    <t>Abhijeet Sawant, Prajakta Shukre, Ajay Singha</t>
  </si>
  <si>
    <t>Feel Good Hindi Songs</t>
  </si>
  <si>
    <t>6hXJrhtUuRE9D09Y2oMEZ3</t>
  </si>
  <si>
    <t>Baby</t>
  </si>
  <si>
    <t>otacore, pixel</t>
  </si>
  <si>
    <t>Brantlee Zane</t>
  </si>
  <si>
    <t>4vQfizQRG0lhgHyJUvYEN8</t>
  </si>
  <si>
    <t>Dil Hoom Hoom Kare - The Unwind Mix</t>
  </si>
  <si>
    <t>Pop, Pop, Pop, Vol. 1 (Popular Music Hits)</t>
  </si>
  <si>
    <t>modern bollywood</t>
  </si>
  <si>
    <t>Hamsika Iyer, Ajay Singha</t>
  </si>
  <si>
    <t>90's Hindi Songs Recreated</t>
  </si>
  <si>
    <t>5bRUlhuEyAwxbyB95nd2gy</t>
  </si>
  <si>
    <t>Bollywood Beats</t>
  </si>
  <si>
    <t>3PCT1xExyX84S2ANIAHOvD</t>
  </si>
  <si>
    <t>Top Hits Viral</t>
  </si>
  <si>
    <t>classic bollywood, filmi, ghazal, hare krishna, sufi</t>
  </si>
  <si>
    <t>halloween</t>
  </si>
  <si>
    <t>Top Hits Mix, Top Music Mixes, Todays Top Hits Clean</t>
  </si>
  <si>
    <t>Top Hits Music Mix</t>
  </si>
  <si>
    <t>0BbqlPJuN2YqolR7hLgVjQ</t>
  </si>
  <si>
    <t>Hindi Vibe</t>
  </si>
  <si>
    <t>desi pop, filmi, modern bollywood</t>
  </si>
  <si>
    <t>Hindi Code</t>
  </si>
  <si>
    <t>Happy Hindi Diwali: The Light of Life</t>
  </si>
  <si>
    <t>5NzEJfqQmcID4SXqgYG9cS</t>
  </si>
  <si>
    <t>fast hard rock tough guys only</t>
  </si>
  <si>
    <t>28gmQuI0MY9xxG1BONwbgb</t>
  </si>
  <si>
    <t>Bolluwood</t>
  </si>
  <si>
    <t>Oriental Music</t>
  </si>
  <si>
    <t>Timeless Hindi Songs</t>
  </si>
  <si>
    <t>getting heavy (tough music for tough people (men), and a journey to peace and friendship dragon ball z hamtaro scooby doo</t>
  </si>
  <si>
    <t>Sad</t>
  </si>
  <si>
    <t>13DR12npm3BqttmvOQ73c5</t>
  </si>
  <si>
    <t>Vedas (Chill Remix)</t>
  </si>
  <si>
    <t>https://open.spotify.com/track/3orllho2IDKacUpQVKtvjL?si=6BIH1dAfQaSV63xftjtrlg&amp;utm</t>
  </si>
  <si>
    <t>afghan pop, chutney, classic bollywood, filmi, modern bollywood</t>
  </si>
  <si>
    <t>Hindi Dj Songs - Chill Mix 2023 (Indian Soft Vibes)</t>
  </si>
  <si>
    <t>1orhWEUkAk8VqRvJm4VtW7</t>
  </si>
  <si>
    <t>Fun Rock Music Instrumental 1</t>
  </si>
  <si>
    <t>alternative r&amp;b, conscious hip hop, hip hop, neo soul, new jersey rap, r&amp;b</t>
  </si>
  <si>
    <t>Royalty Free Music</t>
  </si>
  <si>
    <t>3RIlqCCMVpROmn5umyUKK9</t>
  </si>
  <si>
    <t>Fir Se Roo</t>
  </si>
  <si>
    <t>Royalty Free Music Instrumentals and Horror Soundscapes</t>
  </si>
  <si>
    <t>Hindi Vibe, Indian Heart, Dancing Hits</t>
  </si>
  <si>
    <t>Hot Hindi Hits - Best Indian Music To Dance (Disco Oriental Rhythms)</t>
  </si>
  <si>
    <t>4QkgOSHDQM0InThqRNCnU7</t>
  </si>
  <si>
    <t>Offyatmic Sanbandh</t>
  </si>
  <si>
    <t>7vqEG8SRxewnUD7nuh3Zpw</t>
  </si>
  <si>
    <t>Last Time</t>
  </si>
  <si>
    <t>Rock Music</t>
  </si>
  <si>
    <t>4iwlfL8JztGMbS9vEUVu89</t>
  </si>
  <si>
    <t>Indian Soft Vibes</t>
  </si>
  <si>
    <t>relaxative</t>
  </si>
  <si>
    <t>Oriental Chillout, Chillout Habits</t>
  </si>
  <si>
    <t>08gLKvfeea8hhW0gZrANAE</t>
  </si>
  <si>
    <t>Receiving The Blessings</t>
  </si>
  <si>
    <t>5ksqdZGNHkOzlmKI6g3MVu</t>
  </si>
  <si>
    <t>Rock Country</t>
  </si>
  <si>
    <t>https://open.spotify.com/track/2SqHEwcja3D1140OzAF2Te?si=yURdNpG1SNuoyqzHzsfiPQ&amp;utm</t>
  </si>
  <si>
    <t>Parry Music</t>
  </si>
  <si>
    <t>Country Music</t>
  </si>
  <si>
    <t>7HTTxBUTswbSuNjC7u8dsx</t>
  </si>
  <si>
    <t>Ami Bhabi Shudhu Bhabi</t>
  </si>
  <si>
    <t>classic bangla pop, filmi</t>
  </si>
  <si>
    <t>Dwijen Mukherjee</t>
  </si>
  <si>
    <t>Bengali Songs</t>
  </si>
  <si>
    <t>4SfxggXp0bfknHP0pLbl54</t>
  </si>
  <si>
    <t>Ekhono Amar Mone</t>
  </si>
  <si>
    <t>classic bollywood, filmi, rabindra sangeet</t>
  </si>
  <si>
    <t>4I39m1sPq2o8nrcAYtOGE8</t>
  </si>
  <si>
    <t>Bengali Modern Songs</t>
  </si>
  <si>
    <t>I Love Rock n' Roll</t>
  </si>
  <si>
    <t>Revel Chase</t>
  </si>
  <si>
    <t>Rock Music 80'S 90'S Hits: Best Top Rock Songs, Alternative &amp; Classics from the Eighties &amp; Nineties</t>
  </si>
  <si>
    <t>7Ae7y1SHnwRc1b9RuIaUBJ</t>
  </si>
  <si>
    <t>Je Bhalobasay Bholay More</t>
  </si>
  <si>
    <t>Manna Dey</t>
  </si>
  <si>
    <t>Bengali Mordern Songs</t>
  </si>
  <si>
    <t>1KJLwNh18Xf3TdIpRlmEry</t>
  </si>
  <si>
    <t>Rock &amp; Roll Music (Instrumental Version)</t>
  </si>
  <si>
    <t>0C9DrYoLPhXz5f1co8q1lc</t>
  </si>
  <si>
    <t>Nirobota Bengali Song - Nirobota</t>
  </si>
  <si>
    <t>atl hip hop, hip hop, pop rap, rap, southern hip hop, trap</t>
  </si>
  <si>
    <t>The Hit Co.</t>
  </si>
  <si>
    <t>https://open.spotify.com/track/70kLO13d4XfAwIugbrslWk?si=F3DUPLT_RqSWyHiOfvWQaA&amp;utm</t>
  </si>
  <si>
    <t>bengali folk</t>
  </si>
  <si>
    <t>The Instrumental Soft Rock Collection, Vol. 1</t>
  </si>
  <si>
    <t>Shom Chaterjjee</t>
  </si>
  <si>
    <t>Nirobota Bengali Song</t>
  </si>
  <si>
    <t>6Ksafjq2ngNJEcnSTwaV3R</t>
  </si>
  <si>
    <t>Hari Mone Majaye (with Narration)</t>
  </si>
  <si>
    <t>classic bangla pop, desi pop</t>
  </si>
  <si>
    <t>Ramkumar Chatterjee</t>
  </si>
  <si>
    <t>2r4d97so3LWz4vn4XkUSWe</t>
  </si>
  <si>
    <t>Divine Music for Retro Moods</t>
  </si>
  <si>
    <t>christian uplift</t>
  </si>
  <si>
    <t>50s Rockabilly Music Classics</t>
  </si>
  <si>
    <t>Contemporary Rock and Roll - Bgm for Classic Diners</t>
  </si>
  <si>
    <t>5VkoAheiLzjpDWO5A0AaUr</t>
  </si>
  <si>
    <t>Dekho Shuktara</t>
  </si>
  <si>
    <t>classic bollywood, filmi, modern bollywood</t>
  </si>
  <si>
    <t>Amal Mukherjee</t>
  </si>
  <si>
    <t>https://open.spotify.com/track/1iCxthuMEySU3hUIqBuyME?si=SXcJ6UszTRma7bMCiCbupA&amp;utm</t>
  </si>
  <si>
    <t>3Ao2u61aIYWvSMxr4x0o4T</t>
  </si>
  <si>
    <t>Bengali Songs Amal Mukherjee</t>
  </si>
  <si>
    <t>Ganesha Groove</t>
  </si>
  <si>
    <t>classic bollywood, filmi</t>
  </si>
  <si>
    <t>5T4Yd9H00G6Px307PGnBUQ</t>
  </si>
  <si>
    <t>Jhar Aar Jhapoter</t>
  </si>
  <si>
    <t>6BLV7ojwiBPxgo92Q8sAP4</t>
  </si>
  <si>
    <t>Tere Sang Chalun | Hindi Song</t>
  </si>
  <si>
    <t>5SjNdZHnNR80OMZ8mXD2Zp</t>
  </si>
  <si>
    <t>Contentment</t>
  </si>
  <si>
    <t>Kishorir Prem Nibi (with Narration)</t>
  </si>
  <si>
    <t>desi hip hop, desi pop</t>
  </si>
  <si>
    <t>rabindra sangeet</t>
  </si>
  <si>
    <t>Anand Kaniyadan</t>
  </si>
  <si>
    <t>https://open.spotify.com/track/0O8uZEa2glowwZd20vNnLW?si=8oK7oYBcQpC7rCTjHwqEAA&amp;utm</t>
  </si>
  <si>
    <t>5g3wivwXGAHi8nnGt6NPf0</t>
  </si>
  <si>
    <t>Ore Pagli Maye</t>
  </si>
  <si>
    <t>bangladeshi rock</t>
  </si>
  <si>
    <t>Nirmal Mukherjee</t>
  </si>
  <si>
    <t>32HmOKgciDCz0LKBIXjWfq</t>
  </si>
  <si>
    <t>O Mere Pyaar | Hindi Song</t>
  </si>
  <si>
    <t>5lqgT24sUKkJ3SmVver5E9</t>
  </si>
  <si>
    <t>Ase Kon Udas Smriti</t>
  </si>
  <si>
    <t>bangla pop, classic bangla pop</t>
  </si>
  <si>
    <t>Dilip Kumar Roy</t>
  </si>
  <si>
    <t>Bengali Songs of Dilipkumar Roy</t>
  </si>
  <si>
    <t>6xfTPF3nTxZNW9hLU2fEtH</t>
  </si>
  <si>
    <t>Are Jana Hai To Jao</t>
  </si>
  <si>
    <t>4E9C1oD5bF1ApMzCd9ZLdT</t>
  </si>
  <si>
    <t>Dekte Dekte Din Chole</t>
  </si>
  <si>
    <t>Asha Bhosle, Mahendra Kapoor</t>
  </si>
  <si>
    <t>Bandhan (Original Motion Picture Soundtrack)</t>
  </si>
  <si>
    <t>Mahendra Kapoor</t>
  </si>
  <si>
    <t>Bengali Songs - Mahendra Kapoor</t>
  </si>
  <si>
    <t>https://open.spotify.com/track/3qaFgvqYjEMpQforSK17UM?si=3pwBQLYcRiuCuhXdzG2yoA&amp;utm</t>
  </si>
  <si>
    <t>3U13AOXdFCVH3CMe0wma3b</t>
  </si>
  <si>
    <t>Kemone Jabo Se Brindabone</t>
  </si>
  <si>
    <t>classic bangla pop, classic bollywood, classic pakistani pop, ghazal, pakistani folk</t>
  </si>
  <si>
    <t>5L8QrXpL1BYQiAXukMpTCh</t>
  </si>
  <si>
    <t>Janam Janam Jo Saath - From "Raja Bhaiya"</t>
  </si>
  <si>
    <t>Udit Narayan, Alka Yagnik</t>
  </si>
  <si>
    <t>Old Hindi Hits</t>
  </si>
  <si>
    <t>5KSQX2M4yB7YpSU32u8dE5</t>
  </si>
  <si>
    <t>Ke Bale Gandhi Nai</t>
  </si>
  <si>
    <t>filmi</t>
  </si>
  <si>
    <t>Dhananjay Bhattacharya</t>
  </si>
  <si>
    <t>4imHHBiAZlULck45bQbLoi</t>
  </si>
  <si>
    <t>Ishq Hua Aamge</t>
  </si>
  <si>
    <t>Hindi Gana</t>
  </si>
  <si>
    <t>Jomem Sangaa</t>
  </si>
  <si>
    <t>79fXyHNN0S4kpDhSPwFzNc</t>
  </si>
  <si>
    <t>Ebarer Moto Holonato</t>
  </si>
  <si>
    <t>https://open.spotify.com/track/2MynzGbQvjsRLBI0h5JAvQ?si=74IFaoJ0SKu_OM6OjloknQ&amp;utm</t>
  </si>
  <si>
    <t>72hOGQBkz0C3CH1VOjNSn5</t>
  </si>
  <si>
    <t>Diwane Tum Diwane Ham</t>
  </si>
  <si>
    <t>6Ybjh5DyH2GrDApnrfvbOT</t>
  </si>
  <si>
    <t>Amar Kanta Gopal Shanta</t>
  </si>
  <si>
    <t>Lata Mangeshkar, Prem Dhawan</t>
  </si>
  <si>
    <t>Bezuban (Original Motion Picture Soundtrack)</t>
  </si>
  <si>
    <t>4NyTPHpZ01gdKUJ6wZJu3P</t>
  </si>
  <si>
    <t>Chappa Chappa - The Unwind Mix</t>
  </si>
  <si>
    <t>4OfzuotItw1c9XTYKSQKlU</t>
  </si>
  <si>
    <t>Tumi Dao Go Dao More</t>
  </si>
  <si>
    <t>modern bhajan, sufi</t>
  </si>
  <si>
    <t>Brijesh Shandilya, Romy, Hyacinth D'Souza</t>
  </si>
  <si>
    <t>indian fusion, world fusion</t>
  </si>
  <si>
    <t>Manju Gupta</t>
  </si>
  <si>
    <t>3E5C6FvP0zIq6uk5ojzvf6</t>
  </si>
  <si>
    <t>Aar Kabe Dekha Dibi Ma</t>
  </si>
  <si>
    <t>5luQANvkir3uuEzPNNpu9r</t>
  </si>
  <si>
    <t>Sick Song</t>
  </si>
  <si>
    <t>https://open.spotify.com/track/0xcGrrXxIgKQAu9Mj3qatf?si=yjpahI_lThKFe9E2zKlBow&amp;utm</t>
  </si>
  <si>
    <t>bachchon ke geet</t>
  </si>
  <si>
    <t>Videogyan Nursery Rhymes</t>
  </si>
  <si>
    <t>Baby Ronnie Nursery Rhymes in Hindi for Children, Vol. 5</t>
  </si>
  <si>
    <t>2K1FaMAsB5SqH6o7RoFQMv</t>
  </si>
  <si>
    <t>Bhakti Diye Chainy Tore</t>
  </si>
  <si>
    <t>bangladeshi rock, classic bangla pop</t>
  </si>
  <si>
    <t>7arMpSbtYx4Pm5xwRi1TrK</t>
  </si>
  <si>
    <t>Aise Vaise Thikane Pe Jana Bura Hai</t>
  </si>
  <si>
    <t>Sadhna (Original Motion Picture Soundtrack)</t>
  </si>
  <si>
    <t>4xpuBIBk3UuwoQTH8zea8S</t>
  </si>
  <si>
    <t>Ke Bale Go Ganyer Badhur</t>
  </si>
  <si>
    <t>Cheerfulness</t>
  </si>
  <si>
    <t>5KDnvUjt8B6SUhVLHz0BVL</t>
  </si>
  <si>
    <t>Nikolasa Mere Sanam Jhoom Le</t>
  </si>
  <si>
    <t>6wL5jnmxvZQYtX91s7DTOT</t>
  </si>
  <si>
    <t>Ami Nijere Jalaye</t>
  </si>
  <si>
    <t>Bedaag (Original Motion Picture Soundtrack)</t>
  </si>
  <si>
    <t>classic bangla pop</t>
  </si>
  <si>
    <t>Firoza Begum</t>
  </si>
  <si>
    <t>https://open.spotify.com/track/4pdwfq60ZiFUCKabS9JCgC?si=GeZ5Qmz1Sr-gkGfcMC4OXg&amp;utm</t>
  </si>
  <si>
    <t>5ivU7TklHiIvDkYWqBQpnz</t>
  </si>
  <si>
    <t>Jakhan Tumi Gaoao Gaan Takhan Ami Gai</t>
  </si>
  <si>
    <t>3EGzh60G9acTRCYem4PxOB</t>
  </si>
  <si>
    <t>Kaun Kaun Kitne Pani Mein</t>
  </si>
  <si>
    <t>Mukesh</t>
  </si>
  <si>
    <t>Pehchan (Original Motion Picture Soundtrack)</t>
  </si>
  <si>
    <t>7IbmdmwDQRtiMVweBRoDxP</t>
  </si>
  <si>
    <t>Pagol Pakhi</t>
  </si>
  <si>
    <t>west bengali pop</t>
  </si>
  <si>
    <t>Rahul Dutta</t>
  </si>
  <si>
    <t>4VDWttrwmA6NOwBsPY1J9k</t>
  </si>
  <si>
    <t>Chal Nachle à¤šà¤² à¤¨à¤¾à¤šà¤²à¥‡</t>
  </si>
  <si>
    <t>https://open.spotify.com/track/686DlQDqQ2Zpj4zXUlMEn9?si=B88JonHBTPSdMM_BHnAaYA&amp;utm</t>
  </si>
  <si>
    <t>Bollywood Music Club</t>
  </si>
  <si>
    <t>1u8axEuxQteBeIuuPtl9w9</t>
  </si>
  <si>
    <t>Bollywood Dance Party Mix #1</t>
  </si>
  <si>
    <t>Sei Disari Jwaharlal</t>
  </si>
  <si>
    <t>Shyamal Mitra</t>
  </si>
  <si>
    <t>5ZZfRIp9EOIbL4ZL5yvpW5</t>
  </si>
  <si>
    <t>4smtqMyuIcg3WjaLKfCFqg</t>
  </si>
  <si>
    <t>Mago Ei Smritir Latai</t>
  </si>
  <si>
    <t>Dil Dhadakne Do à¤¦à¤¿à¤² à¤§à¤¡à¤¼à¤•à¤¨à¥‡ à¤¦à¥‹</t>
  </si>
  <si>
    <t>4rxjo2r6x1uwmc8LPbmfVY</t>
  </si>
  <si>
    <t>Dey Go Bhiksha Dey (with Narration)</t>
  </si>
  <si>
    <t>38Utjdww9n1k1tYX4iyy28</t>
  </si>
  <si>
    <t>Chamak Challo à¤šà¤®à¤• à¤›à¤²à¥_x008d_à¤²à¥‹</t>
  </si>
  <si>
    <t>https://open.spotify.com/track/5la98NVbilhVS0swEoiecl?si=Ezp_qk6ARZ6kDxw1ha3jnw&amp;utm</t>
  </si>
  <si>
    <t>75kD7XmB3v9XThFO0jzTxx</t>
  </si>
  <si>
    <t>Ei Prithibite Sarati Jiban</t>
  </si>
  <si>
    <t>hindustani classical, hindustani vocal, indian classical, khayal</t>
  </si>
  <si>
    <t>7BjQYF4e2PAMsq6qguVG9K</t>
  </si>
  <si>
    <t>Jalwa Re Jalwa à¤œà¤²à¤µà¤¾ à¤°à¥‡ à¤œà¤²à¤µà¤¾</t>
  </si>
  <si>
    <t>5j1JakU0uAGmrFaETFgmEG</t>
  </si>
  <si>
    <t>Koi Krishna Elo (with Narration)</t>
  </si>
  <si>
    <t>rabindra sangeet, west bengali pop</t>
  </si>
  <si>
    <t>4HOYdTlvK4ttau7Hc34mKd</t>
  </si>
  <si>
    <t>Madhumati Madhumati</t>
  </si>
  <si>
    <t>bangladeshi indie, bangladeshi rock</t>
  </si>
  <si>
    <t>Shyamali Mukherjee</t>
  </si>
  <si>
    <t>https://open.spotify.com/track/4F3jI7WES0aFUDkLOMcux4?si=5op3S0hbSkCQxQutamutKw&amp;utm</t>
  </si>
  <si>
    <t>7CuyqXW1OxUKiLXz0cukcm</t>
  </si>
  <si>
    <t>Arman Bhare Dil Ki Lagan (remastered)</t>
  </si>
  <si>
    <t>Talat Mehmood and Geeta Dutt</t>
  </si>
  <si>
    <t>2OXYjXaK60mhVQS9cCmWlW</t>
  </si>
  <si>
    <t>Anurupa Roy, Pt. 1</t>
  </si>
  <si>
    <t>Classic Bollywood Music Hits (Digitally Remastered)</t>
  </si>
  <si>
    <t>6JSGCS1yDuxMeK0O58Aysq</t>
  </si>
  <si>
    <t>5wUN8KVYCjOg42xP7LTyfd</t>
  </si>
  <si>
    <t>Bhul Bhenge Gele</t>
  </si>
  <si>
    <t>E Raater Ei Gaan</t>
  </si>
  <si>
    <t>classic bollywood, filmi, ghazal, hare krishna</t>
  </si>
  <si>
    <t>Pintoo Bhattacharya</t>
  </si>
  <si>
    <t>Chitra Singh</t>
  </si>
  <si>
    <t>3LoP5wl7vJFyMAcl2IgrS4</t>
  </si>
  <si>
    <t>Tahare Bhulibe Balo Kemane</t>
  </si>
  <si>
    <t>0fRN540XEYzT8xjIwZhSNP</t>
  </si>
  <si>
    <t>https://open.spotify.com/track/53jY0FIlB3dQrpW23fv6Pj?si=54GwV2X4Sg-DUZi_AAc3TA&amp;utm</t>
  </si>
  <si>
    <t>Haate Moder Ke Debe</t>
  </si>
  <si>
    <t>2dn7u7LEpsN9aAkgD93e7U</t>
  </si>
  <si>
    <t>Ore Amar Doyal</t>
  </si>
  <si>
    <t>Bishnupada Das</t>
  </si>
  <si>
    <t>Bengali Folk Songs, Vol. 1 &amp; 2</t>
  </si>
  <si>
    <t>0Snyo2nVLP65bcLVfIuJTu</t>
  </si>
  <si>
    <t>Tui Kyane Gour Holi</t>
  </si>
  <si>
    <t>Manju Das</t>
  </si>
  <si>
    <t>69nNjJpG6MDKpC23XncbHN</t>
  </si>
  <si>
    <t>Beara Monn - bengali song</t>
  </si>
  <si>
    <t>Romeojaan</t>
  </si>
  <si>
    <t>Beara Monn (bengali song)</t>
  </si>
  <si>
    <t>25E0PnBzBQC1ZEZq6S9gP3</t>
  </si>
  <si>
    <t>0LsmSlxFgP63zLHjL42S9S</t>
  </si>
  <si>
    <t>Bhalo Lagena Tumi Na Ele</t>
  </si>
  <si>
    <t>Bayna</t>
  </si>
  <si>
    <t>bengali folk, classic bangla pop</t>
  </si>
  <si>
    <t>Imran Mahmudul, Brishty</t>
  </si>
  <si>
    <t>Manabendra Mukherjee</t>
  </si>
  <si>
    <t>https://open.spotify.com/track/3aU0RRZaFvgfOAeSLR7hjj?si=hs9Niro4RPO_nAe1kFJ5ng&amp;utm</t>
  </si>
  <si>
    <t>0DQ7nSOvWII3RnfG7pf0Zj</t>
  </si>
  <si>
    <t>Sai Keno Haraye- - Bengali Song</t>
  </si>
  <si>
    <t>Kunal Mukharjee</t>
  </si>
  <si>
    <t>2mJNiSq2xOuuIbdlHZrNSn</t>
  </si>
  <si>
    <t>Sai Keno Haraye- (Bengali Song)</t>
  </si>
  <si>
    <t>Aar Dur Nei Diganter</t>
  </si>
  <si>
    <t>5JD2KyRN8n1auBDC0PQOUF</t>
  </si>
  <si>
    <t>Tomake Janai Pronam - bengali song</t>
  </si>
  <si>
    <t>Tomake Janai Pronam (bengali song)</t>
  </si>
  <si>
    <t>7nGnOpvG1tzwCOHZT7CEnv</t>
  </si>
  <si>
    <t>Katha Rakho Jeyo Naa Ko</t>
  </si>
  <si>
    <t>4L40cyh0aVPzCNZDWzTBBv</t>
  </si>
  <si>
    <t>Ek Bar Moner Kotha - Bengali Song</t>
  </si>
  <si>
    <t>Pannalal Bhattacharya</t>
  </si>
  <si>
    <t>Saroj Das</t>
  </si>
  <si>
    <t>Ek Bar Moner Kotha (Bengali Song)</t>
  </si>
  <si>
    <t>3ztwRPGaATbKzFQPnN4R2I</t>
  </si>
  <si>
    <t>1GNIwosYnoEOzOEqdnZAf9</t>
  </si>
  <si>
    <t>Cheye Dekho Modhubone</t>
  </si>
  <si>
    <t>Amar Gaaner Swaralipi Lekha Rabe - Bengali song</t>
  </si>
  <si>
    <t>Bibhabendu Bhattacharya</t>
  </si>
  <si>
    <t>Amar Gaaner Swaralipi Lekha Rabe (Bengali song)</t>
  </si>
  <si>
    <t>https://open.spotify.com/track/6R3Uz38T9AAxekmLKVDnRh?si=jwA5RL05QPm7iMijbaTmHw&amp;utm</t>
  </si>
  <si>
    <t>2bcn51nMahfaQ6EZSry1yp</t>
  </si>
  <si>
    <t>Chalo Chalo</t>
  </si>
  <si>
    <t>Sri Chinmoy</t>
  </si>
  <si>
    <t>Perfection-Dedication</t>
  </si>
  <si>
    <t>72soX3LNga4vCujWrR1CMa</t>
  </si>
  <si>
    <t>Chalo Hat Dhare - Bengali Song</t>
  </si>
  <si>
    <t>7lkJJKURU2Fmgi1xWH9eEc</t>
  </si>
  <si>
    <t>Chalo Hat Dhare (Bengali Song)</t>
  </si>
  <si>
    <t>Jhiri Jhiri Bristi Elo</t>
  </si>
  <si>
    <t>Swapna Chakraborty</t>
  </si>
  <si>
    <t>Bengali Folk Super Hit Songs</t>
  </si>
  <si>
    <t>3tHpL0PREqbTiRCFKg6ZA9</t>
  </si>
  <si>
    <t>Sokhi</t>
  </si>
  <si>
    <t>Borno Chakroborty, Biplab Sarkar</t>
  </si>
  <si>
    <t>Borno With Colorz, Vol. 5</t>
  </si>
  <si>
    <t>0qtNgdF45aDuaSUm1VTt8L</t>
  </si>
  <si>
    <t>Bengali song Jabo Abar Aami</t>
  </si>
  <si>
    <t>bangladeshi hip hop</t>
  </si>
  <si>
    <t>Jiniya Chatarji</t>
  </si>
  <si>
    <t>5VKmCH9ew2iRLuj6gwc7l7</t>
  </si>
  <si>
    <t>Kichu Smrity Kichu Asha</t>
  </si>
  <si>
    <t>https://open.spotify.com/track/639G8lznxLhVoph5PfvJdy?si=g1wLmrC8SVKzdFSwWoPpGg&amp;utm</t>
  </si>
  <si>
    <t>Tapan Chowdhury</t>
  </si>
  <si>
    <t>Golden Collection of Tapan Chowdhury</t>
  </si>
  <si>
    <t>0Xsdmr3Vfk5tspHApZAkIM</t>
  </si>
  <si>
    <t>2kuszFFEw7CeG6x5O1FZrC</t>
  </si>
  <si>
    <t>Bengali song Durga Mayer Bahon</t>
  </si>
  <si>
    <t>Bajilo Kaharo Bina</t>
  </si>
  <si>
    <t>Jayati Chakraborty</t>
  </si>
  <si>
    <t>Jabar Belay</t>
  </si>
  <si>
    <t>6waKhvm6MxO7UcLDF9rLoa</t>
  </si>
  <si>
    <t>Kal Chandanir Rat - Bengali Song</t>
  </si>
  <si>
    <t>Kal Chandanir Rat (Bengali Song)</t>
  </si>
  <si>
    <t>21NC1jhr9SPs8BrVMYMQ4Z</t>
  </si>
  <si>
    <t>Chalo Na Chalo Na Chalo Na Ei Chhutite</t>
  </si>
  <si>
    <t>Biswajit Chatterjee</t>
  </si>
  <si>
    <t>4nKuZk708q6z9i1G4wDf9T</t>
  </si>
  <si>
    <t>Happy New Year - Bengali Song</t>
  </si>
  <si>
    <t>Ujjwal Ghosh</t>
  </si>
  <si>
    <t>Happy New Year (Bengali Song)</t>
  </si>
  <si>
    <t>37qKImCjkXXsBr5jD8mCec</t>
  </si>
  <si>
    <t>Kajalrekha Jeno Mochhena</t>
  </si>
  <si>
    <t>1ug2Kz8eAo2v5sxuuLWJCP</t>
  </si>
  <si>
    <t>Tokai (Tanvir Robin Jeesan of ScareCrow Recorded 2001 Bengali Song)</t>
  </si>
  <si>
    <t>Bliss</t>
  </si>
  <si>
    <t>Imran Ahsan</t>
  </si>
  <si>
    <t>https://open.spotify.com/track/4IRgD597HXktx0pl3iWUis?si=9XFELrRiSky_xVb74UWKiA&amp;utm</t>
  </si>
  <si>
    <t>Momentum</t>
  </si>
  <si>
    <t>7aGbCql2tCoWIxPWvlnXY8</t>
  </si>
  <si>
    <t>Kuhu Kuhu Koyelia</t>
  </si>
  <si>
    <t>4TfCaxh2DZehfkmbWn7N34</t>
  </si>
  <si>
    <t>Usthan Khusthan</t>
  </si>
  <si>
    <t>S. D. Burman</t>
  </si>
  <si>
    <t>Modern Bengali Songs</t>
  </si>
  <si>
    <t>6vJ1Mti5jhcvIzzQkDVHE5</t>
  </si>
  <si>
    <t>Jani Jani Holo Jawaar</t>
  </si>
  <si>
    <t>Santosh Sengupta</t>
  </si>
  <si>
    <t>Various Bengali Songs</t>
  </si>
  <si>
    <t>1PNKW0rcgZlttcDWiEEmUa</t>
  </si>
  <si>
    <t>Gopa Bose</t>
  </si>
  <si>
    <t>Bhalobasa Ke Tomare Naam</t>
  </si>
  <si>
    <t>Old Bengali Songs</t>
  </si>
  <si>
    <t>https://open.spotify.com/track/3Ynl2Olpktn3ONQoRXKx9y?si=532DBDrIREaN1nw6f6Yglg&amp;utm</t>
  </si>
  <si>
    <t>39EbfMv9eo6aQ0TuFcwKnk</t>
  </si>
  <si>
    <t>Piriti Piriti</t>
  </si>
  <si>
    <t>Bhanu Banerjee</t>
  </si>
  <si>
    <t>Bengali Comic by Bhanu Banerjee</t>
  </si>
  <si>
    <t>Sabina Yasmin</t>
  </si>
  <si>
    <t>Bengali Songs - Sabina Yasmin</t>
  </si>
  <si>
    <t>4SfxggXp0bfknHP0pLbl55</t>
  </si>
  <si>
    <t>Imran Mahmudul</t>
  </si>
  <si>
    <t>Prem</t>
  </si>
  <si>
    <t>0bZ2viIstVuTLBvoWE2lu0</t>
  </si>
  <si>
    <t>Aar Gan Gaye Ki Hobe Bolo</t>
  </si>
  <si>
    <t>Sabita Chowdhury</t>
  </si>
  <si>
    <t>6WOG4KY4Jc2UAKhaTE9w9t</t>
  </si>
  <si>
    <t>Saghana Gahan Raatri</t>
  </si>
  <si>
    <t>Pankaj Mullick</t>
  </si>
  <si>
    <t>3x8LF2RBumQ6fu5Kk7NXV0</t>
  </si>
  <si>
    <t>Nao Kheye Nao Ei Bela</t>
  </si>
  <si>
    <t>5FgzSXSmt0zgr4XlyqaGrr</t>
  </si>
  <si>
    <t>https://open.spotify.com/track/1Vn6AzHZoBUWq1CGUJmztl?si=3Yt3E5JeQPaAQnm68bBGSA&amp;utm</t>
  </si>
  <si>
    <t>Amar Ei Gaaner Bani</t>
  </si>
  <si>
    <t>Anup Ghoshal</t>
  </si>
  <si>
    <t>K.C.Dey</t>
  </si>
  <si>
    <t>5irSKQQbV7l2lRChmnr5iG</t>
  </si>
  <si>
    <t>Japare Kali Kali Bala</t>
  </si>
  <si>
    <t>1MuKC7Q69OcWxEtMKvY5n0</t>
  </si>
  <si>
    <t>Ami Mon Pelam Ami Manus Pelam</t>
  </si>
  <si>
    <t>7v1IRaqt0rgUnPAOqg4jKG</t>
  </si>
  <si>
    <t>Kotha Kouna</t>
  </si>
  <si>
    <t>5gZTNWvbRzHw4xqX7pTqSt</t>
  </si>
  <si>
    <t>Amar Bhubane Eto Alo</t>
  </si>
  <si>
    <t>1MaHNal0DNwNtjpWe1doO1</t>
  </si>
  <si>
    <t>Ei Mahuya Bone</t>
  </si>
  <si>
    <t>https://open.spotify.com/track/2vLF1bJNMxBMTapyrADkZK?si=W6X2OJFfSfmIGI-yk4ugeg&amp;utm</t>
  </si>
  <si>
    <t>2ppsZlNTvCDBS6yrHCAU0J</t>
  </si>
  <si>
    <t>Demulcent</t>
  </si>
  <si>
    <t>0hgcemDKnmELMNl58dTSON</t>
  </si>
  <si>
    <t>E Gaan Rim Jhim</t>
  </si>
  <si>
    <t>Khan Kalima</t>
  </si>
  <si>
    <t>2RKEtZNquOoulP3PkY49P4</t>
  </si>
  <si>
    <t>Laichhana Jayat</t>
  </si>
  <si>
    <t>2mbwY0tJ5fswGfSYkbaqg5</t>
  </si>
  <si>
    <t>Amar Mato Sukhi Aachhe Aar Ke</t>
  </si>
  <si>
    <t>1eULnlNM8Q68XCudx3hajW</t>
  </si>
  <si>
    <t>Bonomali Tumi Parajaname</t>
  </si>
  <si>
    <t>Ashima Bhattacharya</t>
  </si>
  <si>
    <t>Bengali Folk Songs</t>
  </si>
  <si>
    <t>https://open.spotify.com/track/23K0WB2oV3u6yErAFJeekV?si=mEv6rA2RQVqCuu4Wah5DLg&amp;utm</t>
  </si>
  <si>
    <t>2Z3papzNZOgZFORuYYiqWP</t>
  </si>
  <si>
    <t>Chan Miya O Chan Miya</t>
  </si>
  <si>
    <t>1M3SrNRpz668pQ6gtCg2xu</t>
  </si>
  <si>
    <t>Bhalobese Hese Hese</t>
  </si>
  <si>
    <t>Smt. Angurbala Devi</t>
  </si>
  <si>
    <t>Popular Bengali Songs</t>
  </si>
  <si>
    <t>4ds4fHMNWcl1bKDxE0ltre</t>
  </si>
  <si>
    <t>Tabo Charan</t>
  </si>
  <si>
    <t>1IYPJO20Bp93JO2gCcRQVg</t>
  </si>
  <si>
    <t>Aaro Kachakachi</t>
  </si>
  <si>
    <t>Kishore Kumar, Asha Bhosle</t>
  </si>
  <si>
    <t>Superhit Bengali Film Songs</t>
  </si>
  <si>
    <t>3b3ppLCdzHN7UdbIS4VJJo</t>
  </si>
  <si>
    <t>Ebar Amay Nao Ma Kole</t>
  </si>
  <si>
    <t>3tUCozXKScX6Bf1RREwxPm</t>
  </si>
  <si>
    <t>Duranto Eei Ami Prasento</t>
  </si>
  <si>
    <t>Arup Sarkar</t>
  </si>
  <si>
    <t>6H3NiAtDDCeUDrXlKpH52F</t>
  </si>
  <si>
    <t>Bhramar Bhar Sahena Buke Hai</t>
  </si>
  <si>
    <t>https://open.spotify.com/track/5ECtWqzcM8ljSnj8SMxt3v?si=kOx1ArS5S6m51l2XcA9mxw&amp;utm</t>
  </si>
  <si>
    <t>2XRXHwmJuVgsk2hHwbBRsE</t>
  </si>
  <si>
    <t>Ami Prem Bhikhari (with Narration)</t>
  </si>
  <si>
    <t>7f2w5dPDIMZVDs9NM4MVTl</t>
  </si>
  <si>
    <t>Bhanga Dana (Title Song) - From "Uraan"</t>
  </si>
  <si>
    <t>Shreya Ghoshal, Joy Sarkar</t>
  </si>
  <si>
    <t>Bhanga Dana (Title Song) [From "Uraan"]</t>
  </si>
  <si>
    <t>6UfmXmu5vWSslIr7LN29FS</t>
  </si>
  <si>
    <t>Choiti Rater Udas Haoyay</t>
  </si>
  <si>
    <t>5Jos6PA6iHDdjEeuqLHwt4</t>
  </si>
  <si>
    <t>Chander Theke Anek Dure</t>
  </si>
  <si>
    <t>4lwDXRyJnoXL0VTplDOSIY</t>
  </si>
  <si>
    <t>Bnadhua, Nid Nahi</t>
  </si>
  <si>
    <t>Mita Haque</t>
  </si>
  <si>
    <t>Eka Mor Gaaner Tori</t>
  </si>
  <si>
    <t>2zJ1KG7qjCu5rwbvR62fEX</t>
  </si>
  <si>
    <t>41fwW06zqSY6sBGpP12kce</t>
  </si>
  <si>
    <t>Ogo Priyotama Ogo Premomoy</t>
  </si>
  <si>
    <t>Rai Kalo Bhalobasina (with Narration)</t>
  </si>
  <si>
    <t>https://open.spotify.com/track/01BoaygCY5OfOkaKMkbDxW?si=ozOTmBipSnO8TUa4kAcSBw&amp;utm</t>
  </si>
  <si>
    <t>05KAGqxC5jsk1APMyIAJXm</t>
  </si>
  <si>
    <t>Lakkhi Hara Kadechhe Kara</t>
  </si>
  <si>
    <t>2F1ZFEoYswB2BYh8soqnP8</t>
  </si>
  <si>
    <t>6PdKn2eXmmNp8UeqHqnjW0</t>
  </si>
  <si>
    <t>Janapader Chharhiye Sima</t>
  </si>
  <si>
    <t>Tomar Janya Katha</t>
  </si>
  <si>
    <t>Kumar Sanu</t>
  </si>
  <si>
    <t>Top Bengali Songs</t>
  </si>
  <si>
    <t>Tarun Banerjee</t>
  </si>
  <si>
    <t>0HFFmITaye7mAuYBTTQVlm</t>
  </si>
  <si>
    <t>Shon Sakhi Shon Bhese Aase Kon</t>
  </si>
  <si>
    <t>6x2XPPbmy6ECvb6EH7rk1y</t>
  </si>
  <si>
    <t>Duto Moner Katha</t>
  </si>
  <si>
    <t>Puratoni Bengali Songs</t>
  </si>
  <si>
    <t>6FllUDb7QaQO2dErQnJtJf</t>
  </si>
  <si>
    <t>De Go Brinde Amay</t>
  </si>
  <si>
    <t>36lViaqVtVBaPsBYLyXZnf</t>
  </si>
  <si>
    <t>https://open.spotify.com/track/7IbmdmwDQRtiMVweBRoDxP?si=_w-O1YWGSoC1T17vLjeLcQ&amp;utm</t>
  </si>
  <si>
    <t>Hari Balre Mon Amar</t>
  </si>
  <si>
    <t>bangladeshi indie</t>
  </si>
  <si>
    <t>Nisith Sadhu</t>
  </si>
  <si>
    <t>4KHfyP8d44q4IpCFqwZYLd</t>
  </si>
  <si>
    <t>Pran Tumi Premsindhu</t>
  </si>
  <si>
    <t>4oRcJ9FbeuBcAlVTiAFu4x</t>
  </si>
  <si>
    <t>Mon Chai Ki Cheye Pay Ki</t>
  </si>
  <si>
    <t>0VocgVH93D0WPyvQoUYWsL</t>
  </si>
  <si>
    <t>Aar Jabona Jal (thumri Bhanga)</t>
  </si>
  <si>
    <t>5IXZVPaxE5O89i4XyQRPLT</t>
  </si>
  <si>
    <t>Nrityera Tale Tale, Pt. 2</t>
  </si>
  <si>
    <t>Suchitra Mitra</t>
  </si>
  <si>
    <t>5ErheNQayXWwXD7Hv5nPMu</t>
  </si>
  <si>
    <t>Sabai Dekhechhe Sudhu Mukher Hasi</t>
  </si>
  <si>
    <t>4PfrtphL14d9vhgy8awWKc</t>
  </si>
  <si>
    <t>Kadamba Tarumule</t>
  </si>
  <si>
    <t>Ashima Mukherjee</t>
  </si>
  <si>
    <t>Nilima Bose</t>
  </si>
  <si>
    <t>https://open.spotify.com/track/5NumX70GCCeTUuHSIgZp2y?si=rLh-qKhoRUexUYpek6_bfg&amp;utm</t>
  </si>
  <si>
    <t>0scwwXKqAlK32PJNLSL5IZ</t>
  </si>
  <si>
    <t>Mana Manena Chapal Dey Pathe Shata Jwala</t>
  </si>
  <si>
    <t>4N3AuQuJBgLrEVXKO7gD94</t>
  </si>
  <si>
    <t>Ami Ki Boli Bolna Sajani</t>
  </si>
  <si>
    <t>7LM6FxpwFHdqeePMdbtFfT</t>
  </si>
  <si>
    <t>Jamune Ei Ki Tumi Sei Jamune</t>
  </si>
  <si>
    <t>0kpDV98zqTQh59JyxcXCYX</t>
  </si>
  <si>
    <t>Kamalini Keno Abhiman</t>
  </si>
  <si>
    <t>6K88n6DBonNdp5aHmK5FuS</t>
  </si>
  <si>
    <t>Gari Sajhe Re</t>
  </si>
  <si>
    <t>5ptk3UlcM3ZjCWcSubEoBX</t>
  </si>
  <si>
    <t>Cholchhe Roj Amar Khonj - From "Jenana"</t>
  </si>
  <si>
    <t>Rupankar</t>
  </si>
  <si>
    <t>Bengali Top Hits</t>
  </si>
  <si>
    <t>3n0s15N9lkrPpyVzo7Dt81</t>
  </si>
  <si>
    <t>6UN0VqWtMgs1hVCrF2yUMi</t>
  </si>
  <si>
    <t>Sedin Tumi Chaile Keno</t>
  </si>
  <si>
    <t>4gFNY5RHf269yYzcDr83Pq</t>
  </si>
  <si>
    <t>https://open.spotify.com/track/6N5CheJfZqbzBlEINFI6HD?si=k5VmWPhgTOqhTvmEK9xIEg&amp;utm</t>
  </si>
  <si>
    <t>Yaar Bina Chain Kaha Re</t>
  </si>
  <si>
    <t>Kotha Dilam</t>
  </si>
  <si>
    <t>Imran Mahmudul, Kona</t>
  </si>
  <si>
    <t>bollywood, desi, bangla pop, hindi pop</t>
  </si>
  <si>
    <t>Monali Thakur</t>
  </si>
  <si>
    <t>5e8yzZjC32RhpMdudRDRew</t>
  </si>
  <si>
    <t>4Wtp8Rg5AuExixaL5S1Cfs</t>
  </si>
  <si>
    <t>E Gaan Tomar Shesh Kore Dao</t>
  </si>
  <si>
    <t>Ei Ektu Dhekha</t>
  </si>
  <si>
    <t>Indian Idol 2 - Woh Pehli Baar</t>
  </si>
  <si>
    <t>classic bollywood, filmi, ghazal</t>
  </si>
  <si>
    <t>K. L. Saigal</t>
  </si>
  <si>
    <t>Top 10 Bengali Songs Of K L Saigal</t>
  </si>
  <si>
    <t>0LTbpPD29Wu6T1mRug3L2M</t>
  </si>
  <si>
    <t>Prem Nahe Mor</t>
  </si>
  <si>
    <t>1rplaBZKQMWls2WulBCwwM</t>
  </si>
  <si>
    <t>Lofi â€“ Bengali Song</t>
  </si>
  <si>
    <t>Hindi Dance Vibes, New Traditions Crew, Lofi Beats And Remixes</t>
  </si>
  <si>
    <t>Nighttime Chillout: Sad Indian LoFi â€“ Solitude and Despair (Hindi Vibes)</t>
  </si>
  <si>
    <t>5Dtr4l8Om9ZDtt2eexnSo9</t>
  </si>
  <si>
    <t>Shukh Jiboney Ashuk - Let Happiness Come To Our Life</t>
  </si>
  <si>
    <t>Subroto Mukherjee</t>
  </si>
  <si>
    <t>https://open.spotify.com/track/7rulLrLgCpkqJjWHZGqsFK?si=0ly9jCeyQlylvsm0D7h_yA&amp;utm</t>
  </si>
  <si>
    <t>Sing Contemporary Bengali Songs</t>
  </si>
  <si>
    <t>2aFM4VlCzapu0YuWlgx6R7</t>
  </si>
  <si>
    <t>Sanam Re - Bengali Song</t>
  </si>
  <si>
    <t>Rahul Roy, Mira Das</t>
  </si>
  <si>
    <t>Sanam Re (Bengali Song)</t>
  </si>
  <si>
    <t>2wCMNi5kfrj5NALjyIH1Oc</t>
  </si>
  <si>
    <t>Premer Pujay Ei To</t>
  </si>
  <si>
    <t>1jUsTrPacNueYbOKFppdT8</t>
  </si>
  <si>
    <t>Allah Sokhinar Kandonego - Bengali Song</t>
  </si>
  <si>
    <t>6BYJDti8HRq2nBTmwVUQKS</t>
  </si>
  <si>
    <t>Joy bangla banglar joy</t>
  </si>
  <si>
    <t>Major M A Jalil</t>
  </si>
  <si>
    <t>Shorif Uddin</t>
  </si>
  <si>
    <t>Nirbachito desher gaan</t>
  </si>
  <si>
    <t>Allah Sokhinar Kandonego (Bengali Song)</t>
  </si>
  <si>
    <t>0GACyuvrmW7duaerz2c45A</t>
  </si>
  <si>
    <t>Meghla Din - From "Patajhara"</t>
  </si>
  <si>
    <t>Hemlata Chakraborty</t>
  </si>
  <si>
    <t>2f3c5cI1zjlGVrd21eUiCP</t>
  </si>
  <si>
    <t>Bengali Romantic Hits</t>
  </si>
  <si>
    <t>Aaj Phalgune Dil Deewana - Bengali Song</t>
  </si>
  <si>
    <t>american primitive, drone folk, psychedelic folk</t>
  </si>
  <si>
    <t>Abhishek Banerjee</t>
  </si>
  <si>
    <t>Aaj Phalgune Dil Deewana (Bengali Song)</t>
  </si>
  <si>
    <t>4G31mbWP9hiRR4nSqhwfNX</t>
  </si>
  <si>
    <t>Ekhoni Uthibe Chand</t>
  </si>
  <si>
    <t>https://open.spotify.com/track/1iqcrqbRUzAry4dUYFI3EW?si=LtlH22Z7S6ufZtwxRAQluQ&amp;utm</t>
  </si>
  <si>
    <t>3Hxup3drjC3FKwjTBHI5oP</t>
  </si>
  <si>
    <t>Ami je jalsaghare - Bengali song</t>
  </si>
  <si>
    <t>7Ab3jphmsGMUr4Baalu9ah</t>
  </si>
  <si>
    <t>Parnava Banerjee</t>
  </si>
  <si>
    <t>Bangal</t>
  </si>
  <si>
    <t>Ami je jalsaghare (Bengali song)</t>
  </si>
  <si>
    <t>Opartheeb</t>
  </si>
  <si>
    <t>2Ghc8xPYSlFnxTh2ouUbBR</t>
  </si>
  <si>
    <t>5g5P3fLaLZBXScRN5pikwO</t>
  </si>
  <si>
    <t>Nai Ba Ghumale Priyo</t>
  </si>
  <si>
    <t>Aami Tomar Kache Aasbo Bole - Bengali Song</t>
  </si>
  <si>
    <t>Suhas</t>
  </si>
  <si>
    <t>Aami Tomar Kache Aasbo Bole (Bengali Song)</t>
  </si>
  <si>
    <t>001onyRT8y6GZBjze9xxXY</t>
  </si>
  <si>
    <t>Raatbhor Bhramorer Gunjan - When The Bees Would Buzz</t>
  </si>
  <si>
    <t>0F6r3rJqDkBtT4D38baAh6</t>
  </si>
  <si>
    <t>Pyar Kiya To Darna Kya (From ''Mughal-E-Azam'')</t>
  </si>
  <si>
    <t>3LFlZMGzYNsKJCOPn9yZKx</t>
  </si>
  <si>
    <t>Elo Re Purno Srabon - Bengali Song</t>
  </si>
  <si>
    <t>Shyama Nama</t>
  </si>
  <si>
    <t>https://open.spotify.com/track/7KUI7NBPcg1feZ1qJ1r26v?si=3Vbk3vJHSl-FtOAGBPkUcA&amp;utm</t>
  </si>
  <si>
    <t>Elo Re Purno Srabon (Bengali Song)</t>
  </si>
  <si>
    <t>7AUSUgYmb8jR5T9NPlEEsZ</t>
  </si>
  <si>
    <t>Prothom Dekhate</t>
  </si>
  <si>
    <t>Keshab Dey</t>
  </si>
  <si>
    <t>0vTcuR0nSRLcSsx18421MS</t>
  </si>
  <si>
    <t>Classic Hindi Soundtracks, Mem Didi (1961), Mughal-E-Azam (1960), Naqli Nawab (1961), Vol. 56</t>
  </si>
  <si>
    <t>18VXIQtK5pCVqLoKUPLHzC</t>
  </si>
  <si>
    <t>Dure Dure Achho Tumi - Bengali Song</t>
  </si>
  <si>
    <t>Bandhinu Michhe Ghar</t>
  </si>
  <si>
    <t>Reena Mukharjee</t>
  </si>
  <si>
    <t>Dure Dure Achho Tumi (Bengali Song)</t>
  </si>
  <si>
    <t>1Wq6SfZPeUvYntz167TXYH</t>
  </si>
  <si>
    <t>Janoni Janmobhumi - My Mother &amp; My Motherland</t>
  </si>
  <si>
    <t>2a2zgeG2QxXO1nk9MBARp7</t>
  </si>
  <si>
    <t>Porer Jagah Porer Jomin - Bengali Song</t>
  </si>
  <si>
    <t>Tapan Malla Barman</t>
  </si>
  <si>
    <t>Porer Jagah Porer Jomin (Bengali Song)</t>
  </si>
  <si>
    <t>522rMK3qwoWGhreqe4b2vv</t>
  </si>
  <si>
    <t>Kolkata Rooposhi Haube - Kolkata Will Turn Beautiful</t>
  </si>
  <si>
    <t>https://open.spotify.com/track/2VPX2CCU8I6BlmsZcC01Tq?si=-az596tnQbOl34-zaF3Kgw&amp;utm</t>
  </si>
  <si>
    <t>413vuo9dmLv7oouT8C6jvf</t>
  </si>
  <si>
    <t>Are O Jogot Basire - Bengali Song</t>
  </si>
  <si>
    <t>2IJjXISpYpCu6R3gcuAVOu</t>
  </si>
  <si>
    <t>Aay Khuku Aay (Lofi)</t>
  </si>
  <si>
    <t>Hemant Kumar, Sravanti Mazumder, Ri8 Music</t>
  </si>
  <si>
    <t>Are O Jogot Basire (Bengali Song)</t>
  </si>
  <si>
    <t>Bangla Lofi Station</t>
  </si>
  <si>
    <t>Euphoria</t>
  </si>
  <si>
    <t>0Oe82SLOVYna58XdgstUxI</t>
  </si>
  <si>
    <t>Sad Bangla Music 2024</t>
  </si>
  <si>
    <t>7gpjV1Z8U3cePccTvYzBZ4</t>
  </si>
  <si>
    <t>Al Amin Raju</t>
  </si>
  <si>
    <t>Nisthur Bondhure Amare - Bengali Song</t>
  </si>
  <si>
    <t>Raju BGM 2024</t>
  </si>
  <si>
    <t>Sopna</t>
  </si>
  <si>
    <t>Nisthur Bondhure Amare (Bengali Song)</t>
  </si>
  <si>
    <t>3WpUhaOtAWX3Wa3cFUfnXQ</t>
  </si>
  <si>
    <t>TUI SHILI AI BUKER VETOR JOTONE TULA</t>
  </si>
  <si>
    <t>Shahin Sultana Mim, Bangla Music 007</t>
  </si>
  <si>
    <t>2mFWiyXr3PB86wg97nbnSB</t>
  </si>
  <si>
    <t>Shokhi Tora Prem Korio Naa - Bengali Song</t>
  </si>
  <si>
    <t>2pxH9JGOtZ7rCGPAANbO56</t>
  </si>
  <si>
    <t>Bol Na Re Bangla Music Presents</t>
  </si>
  <si>
    <t>Shokhi Tora Prem Korio Naa (Bengali Song)</t>
  </si>
  <si>
    <t>Vikky Singh</t>
  </si>
  <si>
    <t>https://open.spotify.com/track/5dWxp2uBcqhmwNPGhEmpAv?si=6iSJg68URm-228oyQqq0YA&amp;utm</t>
  </si>
  <si>
    <t>5LboAdt7t7GuF4k34pFgUI</t>
  </si>
  <si>
    <t>7JhmzKfOri79BcaC6H5vWj</t>
  </si>
  <si>
    <t>Tomay Mone Porle Heart Touching Song Bangla music presents</t>
  </si>
  <si>
    <t>Tumi Chara Amar Valo Lagena - Bengali Song</t>
  </si>
  <si>
    <t>Tumi Chara Amar Valo Lagena (Bengali Song)</t>
  </si>
  <si>
    <t>3VOmMBVdg2HrGJ0YkHPsfb</t>
  </si>
  <si>
    <t>Mon Kande Sad Song Presents Bangla Music</t>
  </si>
  <si>
    <t>3YuxaEtq1GvFGk4LJpiYSt</t>
  </si>
  <si>
    <t>4DnP9fP5VLLYz936vYgkzd</t>
  </si>
  <si>
    <t>Kobor Jedin Dakbe - Bengali Song</t>
  </si>
  <si>
    <t>O Pori Official Song Bangla Music Station</t>
  </si>
  <si>
    <t>Kobor Jedin Dakbe (Bengali Song)</t>
  </si>
  <si>
    <t>0vew54PEgcUvicMtmx9yIg</t>
  </si>
  <si>
    <t>Khachar Bhitor Ochin Pakhi</t>
  </si>
  <si>
    <t>https://open.spotify.com/track/3KqOUUOMKIfKNCl7fiyto3?si=F8jSCt0KTmab_de2Wj-mzA&amp;utm</t>
  </si>
  <si>
    <t>Malabika Brahma</t>
  </si>
  <si>
    <t>1fPwZgXJTb340y1yCr5d4I</t>
  </si>
  <si>
    <t>Moner Dukhe Kandi Ami - Bengali Song</t>
  </si>
  <si>
    <t>Moner Dukhe Kandi Ami (Bengali Song)</t>
  </si>
  <si>
    <t>6SEuFhgQtkV1WvToQU5Dhw</t>
  </si>
  <si>
    <t>I Took a Pill in Ibiza - Acoustic Cover</t>
  </si>
  <si>
    <t>folk pop</t>
  </si>
  <si>
    <t>Mike Posner</t>
  </si>
  <si>
    <t>Relaxing Classical Playlist: Soothing Guitar Pieces</t>
  </si>
  <si>
    <t>5KqIcPo6sN6VVUSTn1hY1e</t>
  </si>
  <si>
    <t>Sono Sono Ae Raat Ki Je Bole - Bengali Song</t>
  </si>
  <si>
    <t>Sono Sono Ae Raat Ki Je Bole (Bengali Song)</t>
  </si>
  <si>
    <t>1tWR60VzRJ9ckKMRmz4tMX</t>
  </si>
  <si>
    <t>Ami Suile Sopone Dekhi - Bengali Song</t>
  </si>
  <si>
    <t>Mukta</t>
  </si>
  <si>
    <t>Ami Suile Sopone Dekhi (Bengali Song)</t>
  </si>
  <si>
    <t>https://open.spotify.com/track/5ywE9hPDFAzxqMBgKwgqm3?si=qfc_j5LKTC6tTOJ0dIRckw&amp;utm</t>
  </si>
  <si>
    <t>2q8enI8jjEILNEHmDi6WLy</t>
  </si>
  <si>
    <t>Versace (feat. Drake)</t>
  </si>
  <si>
    <t>trap</t>
  </si>
  <si>
    <t>Migos</t>
  </si>
  <si>
    <t>Migos Remix</t>
  </si>
  <si>
    <t>0hgCbzCfVKHjizY2GKLNwd</t>
  </si>
  <si>
    <t>Gun Gun Moumachhir Gaan - Bengali Song</t>
  </si>
  <si>
    <t>5zfRl79umXWvKoA7p4KEPa</t>
  </si>
  <si>
    <t>Tip Tip (From "Sooryavanshi")</t>
  </si>
  <si>
    <t>Gun Gun Moumachhir Gaan (Bengali Song)</t>
  </si>
  <si>
    <t>bollywood, hindi pop, desi</t>
  </si>
  <si>
    <t>Udit Narayan</t>
  </si>
  <si>
    <t>1TIN7TwWc3RaWPGwcxwboY</t>
  </si>
  <si>
    <t>Waves - Robin Schulz Remix</t>
  </si>
  <si>
    <t>5pAcDygozgoJAVIgpak0zR</t>
  </si>
  <si>
    <t>Jibone Ar Kichu Chaina - Bengali Song</t>
  </si>
  <si>
    <t>deep house, tropical house</t>
  </si>
  <si>
    <t>Mr. Probz</t>
  </si>
  <si>
    <t>Extended Prayer</t>
  </si>
  <si>
    <t>Jibone Ar Kichu Chaina (Bengali Song)</t>
  </si>
  <si>
    <t>1YrQrhCLvax0eVmY5iMrAp</t>
  </si>
  <si>
    <t>Un-Break My Heart - Soul Solution &amp; Hex Hector Uptempo Mix</t>
  </si>
  <si>
    <t>house, dance-pop, r&amp;b</t>
  </si>
  <si>
    <t>Toni Braxton</t>
  </si>
  <si>
    <t>https://open.spotify.com/track/3xiiWhqyVYFDmGy2pOwHW4?si=u8-9cphCTtiinFJxTPvDug&amp;utm</t>
  </si>
  <si>
    <t>NOW That's What I Call A Workout Throwback Edition</t>
  </si>
  <si>
    <t>0qDlhrRMoWOd0kYI5nKD2d</t>
  </si>
  <si>
    <t>Ki Sundor Ek Ganer Pakhi - Bengali Song</t>
  </si>
  <si>
    <t>Ki Sundor Ek Ganer Pakhi (Bengali Song)</t>
  </si>
  <si>
    <t>1j1xQ9bL1boXBlIuKDmLXQ</t>
  </si>
  <si>
    <t>Na Tum Bol Na Hum</t>
  </si>
  <si>
    <t>bollywood, hindi pop</t>
  </si>
  <si>
    <t>Dhoondte Reh Jaoge (Original Motion Picture Soundtrack)</t>
  </si>
  <si>
    <t>7KgWHQ2BMBZtYKzo015Wm0</t>
  </si>
  <si>
    <t>Ami Andhakarer Majhe Chalte Chalte</t>
  </si>
  <si>
    <t>6Aebt158Wh8mIyPgNjvZ3E</t>
  </si>
  <si>
    <t>Surera Maya Jaale - Bengali Song</t>
  </si>
  <si>
    <t>Kichhu Katha - Hemanta The Legend</t>
  </si>
  <si>
    <t>Lakhi Roy</t>
  </si>
  <si>
    <t>Surera Maya Jaale (Bengali Song)</t>
  </si>
  <si>
    <t>5Sr1vPtUP21bWRXv4YS41y</t>
  </si>
  <si>
    <t>Sanshar Jobe</t>
  </si>
  <si>
    <t>5yLrJXdf3RQhnk1EC8DWQU</t>
  </si>
  <si>
    <t>Mon Amar Deho Ghori - Bengali Song</t>
  </si>
  <si>
    <t>https://open.spotify.com/track/69nNjJpG6MDKpC23XncbHN?si=PuKmcItzS7Gb4RxSNZ6GjQ&amp;utm</t>
  </si>
  <si>
    <t>06j5Yaya1UPW8XmYFVYoip</t>
  </si>
  <si>
    <t>Amra Tinti Jon Ek Pran</t>
  </si>
  <si>
    <t>Mon Amar Deho Ghori (Bengali Song)</t>
  </si>
  <si>
    <t>3EG2tnEdxrXU2A16rb1Uwj</t>
  </si>
  <si>
    <t>3NZHe8VR27arPmtt9Rxk9j</t>
  </si>
  <si>
    <t>Barson Purana Ye Yaarana - From "Hera Pheri"</t>
  </si>
  <si>
    <t>Hojer Neki Jai Pawa - Bengali Song</t>
  </si>
  <si>
    <t>Hits Of Vinod Khanna</t>
  </si>
  <si>
    <t>Hojer Neki Jai Pawa (Bengali Song)</t>
  </si>
  <si>
    <t>5HY3H80tph9B1ZGIJjkDng</t>
  </si>
  <si>
    <t>I Was Made for Loving You (Workout Mix)</t>
  </si>
  <si>
    <t>workout product</t>
  </si>
  <si>
    <t>Workout Music</t>
  </si>
  <si>
    <t>100 Rock Classics Workout â€“ Music Playlist</t>
  </si>
  <si>
    <t>4vwYKwAxjZGp3jiPeftzBy</t>
  </si>
  <si>
    <t>Bolo Tomay Debar Ki Achhe - Bengali Song</t>
  </si>
  <si>
    <t>Bolo Tomay Debar Ki Achhe (Bengali Song)</t>
  </si>
  <si>
    <t>2fSizMW4A8Vd3dkJY5dELm</t>
  </si>
  <si>
    <t>Soothing Hindi Songs</t>
  </si>
  <si>
    <t>https://open.spotify.com/track/0LsmSlxFgP63zLHjL42S9S?si=jxFHWXxWQmGf_GlLrRBzIQ&amp;utm</t>
  </si>
  <si>
    <t>Spirit Inside</t>
  </si>
  <si>
    <t>Zen Pause 2019: Relaxing Songs for Peace of Mind</t>
  </si>
  <si>
    <t>0FMzrHr2BM0gMS7ZMsou5X</t>
  </si>
  <si>
    <t>4ARaG7fGPqeE8d6f26jbcW</t>
  </si>
  <si>
    <t>Mursid Tomai Daki - Bengali Song</t>
  </si>
  <si>
    <t>Teri Maujoodgi</t>
  </si>
  <si>
    <t>Ash King</t>
  </si>
  <si>
    <t>Soft Hindi Songs Unwind</t>
  </si>
  <si>
    <t>Mursid Tomai Daki (Bengali Song)</t>
  </si>
  <si>
    <t>6y4p8WW6kb506KgU8zb5Fr</t>
  </si>
  <si>
    <t>Tera Pyar</t>
  </si>
  <si>
    <t>3yXlf2TNgPhxLANsWLh1TO</t>
  </si>
  <si>
    <t>Allah Sarbanor Kandere - Bengali Song</t>
  </si>
  <si>
    <t>Allah Sarbanor Kandere (Bengali Song)</t>
  </si>
  <si>
    <t>6j35DuQVUJzsZpeydybRP6</t>
  </si>
  <si>
    <t>Chokher Jal Kimba Pani</t>
  </si>
  <si>
    <t>classic bangla pop, west bengali pop</t>
  </si>
  <si>
    <t>Anjan Dutt</t>
  </si>
  <si>
    <t>Nagar Baul Bengali Modern Songs</t>
  </si>
  <si>
    <t>3UxDIjaJGO24Z6y262Lgwo</t>
  </si>
  <si>
    <t>4EBlDV9v7YrBit33VXZdKr</t>
  </si>
  <si>
    <t>Valobaste Chaiare Faki - Bengali Song</t>
  </si>
  <si>
    <t>Belasesher Gaan</t>
  </si>
  <si>
    <t>https://open.spotify.com/track/4tsYP23uSGLAvWeLSwhClD?si=fmIgH0IxTDCbuGveXtXDkQ&amp;utm</t>
  </si>
  <si>
    <t>Anindya Chatterjee</t>
  </si>
  <si>
    <t>Belaseshe (Original Motion Picture Soundtrack)</t>
  </si>
  <si>
    <t>Valobaste Chaiare Faki (Bengali Song)</t>
  </si>
  <si>
    <t>5QNgPC8tewdBBxPyI1Xaax</t>
  </si>
  <si>
    <t>Buker Bhetar Bristi Pare</t>
  </si>
  <si>
    <t>classic bangla pop, rabindra sangeet</t>
  </si>
  <si>
    <t>Kabir Suman</t>
  </si>
  <si>
    <t>5qcL8YbGeAwpxiV4JHGg8a</t>
  </si>
  <si>
    <t>Krishna Krishna Gao Re Pakhi - Bengali Song</t>
  </si>
  <si>
    <t>Krishna Krishna Gao Re Pakhi (Bengali Song)</t>
  </si>
  <si>
    <t>4pFCFiB0eIkgljETLGAAi7</t>
  </si>
  <si>
    <t>Bhajana</t>
  </si>
  <si>
    <t>Rathin Ghosh and party</t>
  </si>
  <si>
    <t>Bengal: Bengali Traditional Folk Music</t>
  </si>
  <si>
    <t>57qeOuryDopE0mLRzJvKB7</t>
  </si>
  <si>
    <t>6E9kzvpGK3CQXcphMRwm3q</t>
  </si>
  <si>
    <t>Juddho</t>
  </si>
  <si>
    <t>Pakhi Daka Sakal Belate - Bengali Song</t>
  </si>
  <si>
    <t>Bangla Five</t>
  </si>
  <si>
    <t>Pakhi Daka Sakal Belate (Bengali Song)</t>
  </si>
  <si>
    <t>https://open.spotify.com/track/5JD2KyRN8n1auBDC0PQOUF?si=gdFRuDs1RbW5q97ed6KpOA&amp;utm</t>
  </si>
  <si>
    <t>7x048KiVk2RrLHqzYwm68m</t>
  </si>
  <si>
    <t>Shohorer Gaan</t>
  </si>
  <si>
    <t>1rLsQKQPRX6v002W851IGE</t>
  </si>
  <si>
    <t>Ranajoy Bhattacharjee</t>
  </si>
  <si>
    <t>Aami Tumaar Kooler Gari - Bengali Song</t>
  </si>
  <si>
    <t>Aami Tumaar Kooler Gari (Bengali Song)</t>
  </si>
  <si>
    <t>28B1mLXxG3rDeJi0EJdhL2</t>
  </si>
  <si>
    <t>Raat Ke Ghum Pariyechi</t>
  </si>
  <si>
    <t>Sandhya Mukherjee</t>
  </si>
  <si>
    <t>0ErvEX7qgR5m4W82WblwZt</t>
  </si>
  <si>
    <t>Ami Tomar Buke - Bengali Song</t>
  </si>
  <si>
    <t>2t4VHhUndnETP0v3aMHr2J</t>
  </si>
  <si>
    <t>Hridoy</t>
  </si>
  <si>
    <t>Ami Tomar Buke (Bengali Song)</t>
  </si>
  <si>
    <t>Chandrabindoo Noy</t>
  </si>
  <si>
    <t>22r0AelGPQTKDAjtwKXSsf</t>
  </si>
  <si>
    <t>Purano Sei Diner Katha</t>
  </si>
  <si>
    <t>1E5vuNyt38z9IPV2YgZenw</t>
  </si>
  <si>
    <t>Pagolo Banailere Kella - Bengali Song</t>
  </si>
  <si>
    <t>Pagolo Banailere Kella (Bengali Song)</t>
  </si>
  <si>
    <t>41eP4Y3rlZyIOWpObx6Wgv</t>
  </si>
  <si>
    <t>Jokhon Porbena Mor</t>
  </si>
  <si>
    <t>https://open.spotify.com/track/3sHgktrW0YOWgolmTMN0ny?si=7zIVxYRFSPaExDKze-3fkg&amp;utm</t>
  </si>
  <si>
    <t>3ORUduAu8O4OMK8MEPPGNl</t>
  </si>
  <si>
    <t>Jadi Jante Go Tumi</t>
  </si>
  <si>
    <t>1kSNDCKtnLnG9TxgZCt2O4</t>
  </si>
  <si>
    <t>Amar Jabar Belai</t>
  </si>
  <si>
    <t>05e9sAQvPCj0dSeTSOZTg6</t>
  </si>
  <si>
    <t>Aamar Moner Koner</t>
  </si>
  <si>
    <t>Iman Chakraborty</t>
  </si>
  <si>
    <t>Hey Nutan</t>
  </si>
  <si>
    <t>2jxW6V3Oc8A6D3IWtpAQtY</t>
  </si>
  <si>
    <t>Bides Gia Potro Dili Na - Bengali Song</t>
  </si>
  <si>
    <t>Bides Gia Potro Dili Na (Bengali Song)</t>
  </si>
  <si>
    <t>7K19Bxsy7LhsqsuH9BZJtN</t>
  </si>
  <si>
    <t>Hum Dil De Chuke Sanam (Remix)</t>
  </si>
  <si>
    <t>bollywood, gujarati garba, hindi pop</t>
  </si>
  <si>
    <t>Kavita Krishnamurthy</t>
  </si>
  <si>
    <t>Lal Chunariya</t>
  </si>
  <si>
    <t>2MkzGOjnGf9192gJ2eIzGm</t>
  </si>
  <si>
    <t>4nydCBcGpZQUdPBJ4fNGVi</t>
  </si>
  <si>
    <t>Are O Majhi Bhai - Bengali Song</t>
  </si>
  <si>
    <t>Manobota</t>
  </si>
  <si>
    <t>Hyder Husyn</t>
  </si>
  <si>
    <t>Reena Mukherjee</t>
  </si>
  <si>
    <t>https://open.spotify.com/track/1GNIwosYnoEOzOEqdnZAf9?si=5R3ChRLfQIC9vkm6GAM65A&amp;utm</t>
  </si>
  <si>
    <t>Are O Majhi Bhai (Bengali Song)</t>
  </si>
  <si>
    <t>30ezieDB64JD7Jz7pCgsoo</t>
  </si>
  <si>
    <t>Tu Jeeti Main Haara</t>
  </si>
  <si>
    <t>desi hip hop, spoken word, hindi indie</t>
  </si>
  <si>
    <t>Govind</t>
  </si>
  <si>
    <t>Debut Judai</t>
  </si>
  <si>
    <t>5KWqbR6wKiyXDiIiLmm94d</t>
  </si>
  <si>
    <t>Majhi Osomoy Ken Ghumailere - Bengali Song</t>
  </si>
  <si>
    <t>Majhi Osomoy Ken Ghumailere (Bengali Song)</t>
  </si>
  <si>
    <t>0upJAGmwMMCg5u8xmQ7T0A</t>
  </si>
  <si>
    <t>Shady Nate Intro</t>
  </si>
  <si>
    <t>hyphy</t>
  </si>
  <si>
    <t>Shady Nate</t>
  </si>
  <si>
    <t>Shady Nate is Mobb Marley</t>
  </si>
  <si>
    <t>55AECDpSaLQghqaxMsgg0f</t>
  </si>
  <si>
    <t>Sonar Deho Korlam Chhai - Bengali Song</t>
  </si>
  <si>
    <t>2odJ2BS8FDJfbK8c2yyvVJ</t>
  </si>
  <si>
    <t>Hot Dog (From 'Walt Disney's Mickey Mouse Club')</t>
  </si>
  <si>
    <t>Sooth Piano, Kid Corner</t>
  </si>
  <si>
    <t>Sonar Deho Korlam Chhai (Bengali Song)</t>
  </si>
  <si>
    <t>Pop, Musical Theatre &amp; Film Piano Solos, Vol.3</t>
  </si>
  <si>
    <t>3ILZ39Snanlqs7SDJdlqdm</t>
  </si>
  <si>
    <t>2022 Hit Songs Music Mix</t>
  </si>
  <si>
    <t>classic city pop</t>
  </si>
  <si>
    <t>https://open.spotify.com/track/2bcn51nMahfaQ6EZSry1yp?si=rspyOVfhSuiH4B4c1glRbA&amp;utm</t>
  </si>
  <si>
    <t>1H6XbSAulZIpPV4EU6Rwty</t>
  </si>
  <si>
    <t>Todays Top Hits, Top Hits Today</t>
  </si>
  <si>
    <t>Todays Top Hits 2022</t>
  </si>
  <si>
    <t>Ei Meghla Dine Ekla - Bengali song</t>
  </si>
  <si>
    <t>Ei Meghla Dine Ekla (Bengali song)</t>
  </si>
  <si>
    <t>2XKmgr2re2wD8EBvRnMETa</t>
  </si>
  <si>
    <t>Break My Heart</t>
  </si>
  <si>
    <t>Lilly Oxford</t>
  </si>
  <si>
    <t>Top Pop Music</t>
  </si>
  <si>
    <t>2LUo0NA342qx3UN7pyWskl</t>
  </si>
  <si>
    <t>Pathrer Lekha Naam - Bengali Song</t>
  </si>
  <si>
    <t>3UIU5RLRosfyBTboMnXmLr</t>
  </si>
  <si>
    <t>Energizing Pop Instrumentals</t>
  </si>
  <si>
    <t>Instrumental Pop Beats, Pop Music 2024, Pop Study Music</t>
  </si>
  <si>
    <t>Chill Pop Instrumental Music For Classroom Study</t>
  </si>
  <si>
    <t>Sunita Mazumder, Bikram Pallabi</t>
  </si>
  <si>
    <t>Pathrer Lekha Naam (Bengali Song)</t>
  </si>
  <si>
    <t>35KStoD8kgxafoastfdDP7</t>
  </si>
  <si>
    <t>Top Hits Beat</t>
  </si>
  <si>
    <t>Clean Top Hits Playlist, Top Hits Right Now</t>
  </si>
  <si>
    <t>Top Hit Songs Music Playlist</t>
  </si>
  <si>
    <t>0Ab7ZjanIoII76Midl1vbW</t>
  </si>
  <si>
    <t>Aikta Gaan Aktu Sukh - Bengali Song</t>
  </si>
  <si>
    <t>7ulSeuvk7VMIfr23xxj9uP</t>
  </si>
  <si>
    <t>Heroes</t>
  </si>
  <si>
    <t>80s Super Hits</t>
  </si>
  <si>
    <t>Pop Music Madness</t>
  </si>
  <si>
    <t>Aikta Gaan Aktu Sukh (Bengali Song)</t>
  </si>
  <si>
    <t>https://open.spotify.com/track/3pE6u5P5Rbz9JLdxawnJdQ?si=a2Q9HR-KTDyB6keaVACnHw&amp;utm</t>
  </si>
  <si>
    <t>0YXrl4CvzvFrwTe31qoEJs</t>
  </si>
  <si>
    <t>Danger</t>
  </si>
  <si>
    <t>7pTdJTKHOe98VALrTEiVkP</t>
  </si>
  <si>
    <t>Ore Chatgaer Maijvandare - Bengali Song</t>
  </si>
  <si>
    <t>1HwAVFJlKZ1iQqdwC7Zep4</t>
  </si>
  <si>
    <t>Energy Pop Rock Music</t>
  </si>
  <si>
    <t>MagpieMusic</t>
  </si>
  <si>
    <t>Rock Royalty Free Background Music</t>
  </si>
  <si>
    <t>Ore Chatgaer Maijvandare (Bengali Song)</t>
  </si>
  <si>
    <t>1o12DVLrohyK5kU3C8wgJm</t>
  </si>
  <si>
    <t>I Am A Rock</t>
  </si>
  <si>
    <t>Instrumental Songs Music</t>
  </si>
  <si>
    <t>Instrumental Songs - Soft Rock Guitar</t>
  </si>
  <si>
    <t>7tS1f3loUyn2Zdub3FcFSi</t>
  </si>
  <si>
    <t>Aami Koto Sondhaye - Bengali Song</t>
  </si>
  <si>
    <t>2ybbfy5kIUFNeFAxHEKdKL</t>
  </si>
  <si>
    <t>This is Rock-n-Roll</t>
  </si>
  <si>
    <t>Heavy Metal Picks</t>
  </si>
  <si>
    <t>Rock World</t>
  </si>
  <si>
    <t>Aami Koto Sondhaye (Bengali Song)</t>
  </si>
  <si>
    <t>4MbRqwhiqlW4aq7WgKxfvV</t>
  </si>
  <si>
    <t>Spotlight</t>
  </si>
  <si>
    <t>Rock-A-Baby Music Classes</t>
  </si>
  <si>
    <t>It's A Musical World</t>
  </si>
  <si>
    <t>https://open.spotify.com/track/2kuszFFEw7CeG6x5O1FZrC?si=0Y53nlbNQ1iiRfGGSnqL-w&amp;utm</t>
  </si>
  <si>
    <t>2ArPdcUQo5oRHr6rSrRI6h</t>
  </si>
  <si>
    <t>7LIlaRs80KGYzIxuLK3gU5</t>
  </si>
  <si>
    <t>What's Shakin?</t>
  </si>
  <si>
    <t>Na Jeo Na Madhujamaini</t>
  </si>
  <si>
    <t>Introducing: Rhythm, Melody and Harmony</t>
  </si>
  <si>
    <t>35l5bgFqvWHd7f5ozYW2ax</t>
  </si>
  <si>
    <t>Ultimate</t>
  </si>
  <si>
    <t>5U6HQT8qlJA1lDwlzhB83z</t>
  </si>
  <si>
    <t>4B4crIHkzZiD4AaMbGoxwZ</t>
  </si>
  <si>
    <t>Grunt</t>
  </si>
  <si>
    <t>Aaj Mone Hoye Hotath - Bengali Song</t>
  </si>
  <si>
    <t>Music For Streaming</t>
  </si>
  <si>
    <t>Rock &amp; Metal</t>
  </si>
  <si>
    <t>Aaj Mone Hoye Hotath (Bengali Song)</t>
  </si>
  <si>
    <t>091bbTu7z81TzkmQ8lbhPq</t>
  </si>
  <si>
    <t>Down</t>
  </si>
  <si>
    <t>https://open.spotify.com/track/7fHj0tBC7mZpDEbWGC6SEC?si=Gy2JxgruRE-CkWNDwSlicA&amp;utm</t>
  </si>
  <si>
    <t>6uZUbbjnAXrFi7Di4jHLlY</t>
  </si>
  <si>
    <t>Eastern Magic</t>
  </si>
  <si>
    <t>5VxT2BIXcdYojHBy0Ej3P2</t>
  </si>
  <si>
    <t>desi pop, modern bollywood</t>
  </si>
  <si>
    <t>Sojan Alo Sajoni - Bengali Song</t>
  </si>
  <si>
    <t>Sojan Alo Sajoni (Bengali Song)</t>
  </si>
  <si>
    <t>6SRVcS7SDzv9i2CQhSPYKJ</t>
  </si>
  <si>
    <t>Koyal Rani</t>
  </si>
  <si>
    <t>Chimes</t>
  </si>
  <si>
    <t>Hindi Songs for Kids, Vol. 1</t>
  </si>
  <si>
    <t>73q9YnbWOo6w7UPFMmLJ5E</t>
  </si>
  <si>
    <t>Amar Kalar Basire - Bengali Song</t>
  </si>
  <si>
    <t>5QVweGp0UCShTv8QKiSam0</t>
  </si>
  <si>
    <t>Talking with Buddha</t>
  </si>
  <si>
    <t>subliminal product</t>
  </si>
  <si>
    <t>https://open.spotify.com/track/1ug2Kz8eAo2v5sxuuLWJCP?si=Kk9wQ9krR12ifkq_u2kj6Q&amp;utm</t>
  </si>
  <si>
    <t>Just Relax Music Universe</t>
  </si>
  <si>
    <t>Amar Kalar Basire (Bengali Song)</t>
  </si>
  <si>
    <t>Hindi Songs for Relaxation and Meditation</t>
  </si>
  <si>
    <t>1Ys4G4vbIQ0EURGtuKQT7U</t>
  </si>
  <si>
    <t>REM Sleep</t>
  </si>
  <si>
    <t>2ZYee4bippUVF63ZrVwKkU</t>
  </si>
  <si>
    <t>Bhulaye Amay Du Din</t>
  </si>
  <si>
    <t>3QNelb5bKkKJLMOEpBNBgJ</t>
  </si>
  <si>
    <t>Healing Water</t>
  </si>
  <si>
    <t>3t4v4OAi5L3aphgn7w1Y7n</t>
  </si>
  <si>
    <t>Breathing Exercises</t>
  </si>
  <si>
    <t>1MFrq4QDDgAhzOAkgW0KTg</t>
  </si>
  <si>
    <t>Sei Brindaboner Leela Abhiram, Pt. 2</t>
  </si>
  <si>
    <t>5nFkaJ1GRuB3TpgfIoWGLi</t>
  </si>
  <si>
    <t>Aromatherapy &amp; Essential Oils</t>
  </si>
  <si>
    <t>https://open.spotify.com/track/7aGbCql2tCoWIxPWvlnXY8?si=nBB2PdkmShSGjgB4SfXZLA&amp;utm</t>
  </si>
  <si>
    <t>0sWXOIHAApNtJTIIcxHVKH</t>
  </si>
  <si>
    <t>Hindu Mantra</t>
  </si>
  <si>
    <t>24YWdqf6MDnlD8IV80UhY3</t>
  </si>
  <si>
    <t>Ei Mala To Tomar (tappa)</t>
  </si>
  <si>
    <t>5s5S4I4Nf36sFTmQ79S4Gs</t>
  </si>
  <si>
    <t>Jaane Jaan Dhoondta - The Unwind Mix</t>
  </si>
  <si>
    <t>Abhijeet Sawant, Sumedha Karmahe, Hyacinth D'Souza</t>
  </si>
  <si>
    <t>1970s Hindi Songs Remakes</t>
  </si>
  <si>
    <t>3lihiS20ahkvsggjv8Rrd0</t>
  </si>
  <si>
    <t>Chaleya (Jawan Theme) - lofi flip</t>
  </si>
  <si>
    <t>à¤²à¥‹à¤«à¥€.à¤¦à¥‡à¤¸à¥€, The Remix Station, lofi.remixes, Pritam Pyaar</t>
  </si>
  <si>
    <t>Lofi Hindi Songs &amp; Desi Lofi Beats (Vol.1)</t>
  </si>
  <si>
    <t>5AUbewA2nWk5k23pLi2AwT</t>
  </si>
  <si>
    <t>Moyuri Pekham Tule</t>
  </si>
  <si>
    <t>4kMAXy2xhdyUa3j8jXK2VG</t>
  </si>
  <si>
    <t>Pathaan's Theme - lofi edit - lofi flip</t>
  </si>
  <si>
    <t>desi hip hop, desi trap, filmi, modern bollywood</t>
  </si>
  <si>
    <t>Madhurita Mukherjee</t>
  </si>
  <si>
    <t>à¤²à¥‹à¤«à¥€.à¤¦à¥‡à¤¸à¥€, The Remix Station, Pritam Pyaar</t>
  </si>
  <si>
    <t>Modern Bengali Songs Jhankar</t>
  </si>
  <si>
    <t>1fQ2OnXWz2BeboBpiPIooo</t>
  </si>
  <si>
    <t>https://open.spotify.com/track/5FsZkCWdeUgMcewvEvJOvV?si=_bttyeMjTA-0wmxaye3mYQ&amp;utm</t>
  </si>
  <si>
    <t>Pyar Mein Kabhi Kabhi - The Unwind Mix</t>
  </si>
  <si>
    <t>tollywood</t>
  </si>
  <si>
    <t>Sreerama Chandra, Hyacinth D'Souza</t>
  </si>
  <si>
    <t>4xKG0iVf9YWRQGMBwrfw5G</t>
  </si>
  <si>
    <t>Prem Jamunay Hoyto Keu</t>
  </si>
  <si>
    <t>4pdlMK7ETT8GG1wmXVGIOP</t>
  </si>
  <si>
    <t>Sannata, Pt. 1</t>
  </si>
  <si>
    <t>3NYTj5089KYA3rdjL09e7w</t>
  </si>
  <si>
    <t>Aa Dekhen Zara - The Unwind Mix</t>
  </si>
  <si>
    <t>desi pop, indian fusion, modern bollywood</t>
  </si>
  <si>
    <t>Shashwat Singh, Nikhita Gandhi, Hyacinth D'Souza</t>
  </si>
  <si>
    <t>1980s Hindi Songs Remakes</t>
  </si>
  <si>
    <t>54lfKWyp71MpYIofIMNn5G</t>
  </si>
  <si>
    <t>Janune Ei Ki Tumi</t>
  </si>
  <si>
    <t>65XydaEOEdYMCk76m2jyjr</t>
  </si>
  <si>
    <t>Nahin Nahin Koi Tumsa Haseen - From "Swarag Narak"</t>
  </si>
  <si>
    <t>Evergreen Hindi Songs</t>
  </si>
  <si>
    <t>1LqLaXchgosCn87mDe0ku5</t>
  </si>
  <si>
    <t>Ae Ri Sakhi</t>
  </si>
  <si>
    <t>Sumedha Karmahe</t>
  </si>
  <si>
    <t>2ZGTut1y5EBK3DSOt7tCnV</t>
  </si>
  <si>
    <t>Keno Je</t>
  </si>
  <si>
    <t>5aLHov2bXhCopLLwar9nsN</t>
  </si>
  <si>
    <t>Chann Chann - From "Munnabhai MBBS"</t>
  </si>
  <si>
    <t>https://open.spotify.com/track/4RzZyHcfWucIkwEjf0vsHp?si=bcWq9bwSTSSoRrrqYfX6_w&amp;utm</t>
  </si>
  <si>
    <t>Shreya Ghoshal, Vinod Rathod</t>
  </si>
  <si>
    <t>Old Hindi Songs</t>
  </si>
  <si>
    <t>3mmRW59RwruFUb5cIViApr</t>
  </si>
  <si>
    <t>Jare Phire Ja</t>
  </si>
  <si>
    <t>1J6PNIPFdtPGKZvdDrrFTX</t>
  </si>
  <si>
    <t>Tum Kya Mile (From "Rocky Aur Rani Kii Prem Kahaani") - lofi flip</t>
  </si>
  <si>
    <t>Arun Dutta</t>
  </si>
  <si>
    <t>Millennium Bengali Songs, Vol. 7</t>
  </si>
  <si>
    <t>4WfUvqMn4YLv09rwZfmLAB</t>
  </si>
  <si>
    <t>Thokar Naseeb Ki Jo Kha Kar</t>
  </si>
  <si>
    <t>Evergreen Hindi Songs Of Manna Dey</t>
  </si>
  <si>
    <t>5VC5v5TKPypNfwG9nHkQCG</t>
  </si>
  <si>
    <t>Ekdin Konodin</t>
  </si>
  <si>
    <t>7DSnFHvvBxcWvwu38tnRmt</t>
  </si>
  <si>
    <t>Kavita Krishnamurthy, Kumar Sanu</t>
  </si>
  <si>
    <t>Neend Kabhi Rehti Thi Ankhon Mein</t>
  </si>
  <si>
    <t>Aasra (Original Motion Picture Soundtrack)</t>
  </si>
  <si>
    <t>https://open.spotify.com/track/1x1fR2SaumfNevTGtDh6WW?si=zpKXeH4rS1iefqCMruQo2w&amp;utm</t>
  </si>
  <si>
    <t>4uHDZ6wMKx32VFJnlQqDkM</t>
  </si>
  <si>
    <t>Tum Saath Ho Jab Apne - The Unwind Mix</t>
  </si>
  <si>
    <t>1cE9uCjdk9pd2WGmd6JGrl</t>
  </si>
  <si>
    <t>Dekha Habe Chhadna Talay</t>
  </si>
  <si>
    <t>0v97n3DL2xayTYMscwGkxa</t>
  </si>
  <si>
    <t>Raat Nikhari Huyi</t>
  </si>
  <si>
    <t>Hum Hindustani (Original Motion Picture Soundtrack)</t>
  </si>
  <si>
    <t>6tlizaarBy1dNV70V41tPN</t>
  </si>
  <si>
    <t>4oVMIbBuyGuUkzefl1ZOgD</t>
  </si>
  <si>
    <t>Yeh Zameen Ga Rahi Hai - The Unwind Mix</t>
  </si>
  <si>
    <t>koligeet, modern bollywood</t>
  </si>
  <si>
    <t>Prajakta Shukre, Hyacinth D'Souza</t>
  </si>
  <si>
    <t>Old Hindi Songs - New Versions</t>
  </si>
  <si>
    <t>5dcd2FW1liHBBgZLpMGBZm</t>
  </si>
  <si>
    <t>Not Be Shaken / Él me sostiene</t>
  </si>
  <si>
    <t>Chokh Gelo Chokh Gelo</t>
  </si>
  <si>
    <t>6XYxY9rP9oE4yfCUpWKS4a</t>
  </si>
  <si>
    <t>Janiye (from the Netflix Film "Chor Nikal Ke Bhaga") - lofi flip</t>
  </si>
  <si>
    <t>https://open.spotify.com/track/3EhBxzS65V0UzVNUuSn8K5?si=sqTj_SKPSc6LrQLcRkqeNQ&amp;utm</t>
  </si>
  <si>
    <t>worship, christian</t>
  </si>
  <si>
    <t>51ApnbOmZqUptLLSMEfcbe</t>
  </si>
  <si>
    <t>Dil Ka Khilona Haye Toot Gaya, Pt. 2</t>
  </si>
  <si>
    <t>0fILQ6A6k0cvpyEXOBytJB</t>
  </si>
  <si>
    <t>Feiert Jesus!</t>
  </si>
  <si>
    <t>Bidhi Jodi Dilo Bichchhed Jatana</t>
  </si>
  <si>
    <t>Goonj Uthi Shehnai (Original Motion Picture Soundtrack)</t>
  </si>
  <si>
    <t>Latino</t>
  </si>
  <si>
    <t>0bUzwiJpUpluzobbDDHfFP</t>
  </si>
  <si>
    <t>Woh Lamhe Woh Baatein - From "Zeher"</t>
  </si>
  <si>
    <t>classic pakistani pop, filmi, modern bollywood, sufi</t>
  </si>
  <si>
    <t>Atif Aslam, Roop Kumar Rathod, Mithoon, Naresh Sharma</t>
  </si>
  <si>
    <t>Old Bollywood Hindi Songs</t>
  </si>
  <si>
    <t>2gkEBO7FqgoMgNuRLV7Gjy</t>
  </si>
  <si>
    <t>Mahiye Jinna Sohna</t>
  </si>
  <si>
    <t>New Hindi Gana, Indian Dinga Dinga, Hindi Band</t>
  </si>
  <si>
    <t>Trending Now Hindi â€“ Top Songs India (Love, Sadness, Bolly Wood, Movies OST)</t>
  </si>
  <si>
    <t>0Tbxm2w5uyTbJANgwq4OOD</t>
  </si>
  <si>
    <t>Shyam Tumi Banka (puratani)</t>
  </si>
  <si>
    <t>https://open.spotify.com/track/4X0rnhYyV7n4IjVQScmIPa?si=mv__qFhqSRacJmY9HQTrNA&amp;utm</t>
  </si>
  <si>
    <t>1KuongAIcFta4jCf2hyOPj</t>
  </si>
  <si>
    <t>Kaun Ho Bhai - Dialogues</t>
  </si>
  <si>
    <t>Amitabh Bachchan</t>
  </si>
  <si>
    <t>Don (Original Motion Picture Soundtrack)</t>
  </si>
  <si>
    <t>6gczNuG52zF2aWdDo174Zp</t>
  </si>
  <si>
    <t>Je Bhalo Korechho Kali</t>
  </si>
  <si>
    <t>Spanish</t>
  </si>
  <si>
    <t>1hvKYV2SkmX1D2AeRCDxLH</t>
  </si>
  <si>
    <t>Bang Bang (My Baby Shot Me Down)</t>
  </si>
  <si>
    <t>pop</t>
  </si>
  <si>
    <t>Nancy Sinatra</t>
  </si>
  <si>
    <t>How Does That Grab You?</t>
  </si>
  <si>
    <t>6cNSVYWOu9DfEScmOvXDrB</t>
  </si>
  <si>
    <t>Together Let's Find Love - Single Version</t>
  </si>
  <si>
    <t>synth</t>
  </si>
  <si>
    <t>The 5th Dimension</t>
  </si>
  <si>
    <t>The Singles (1966-1975)</t>
  </si>
  <si>
    <t>https://open.spotify.com/track/1MaHNal0DNwNtjpWe1doO1?si=a_kSwCdmRJqVBxeVOJ2s2A&amp;utm</t>
  </si>
  <si>
    <t>0l5TpsCL1ObiTEsHeWA0by</t>
  </si>
  <si>
    <t>Faithfully</t>
  </si>
  <si>
    <t>Anantadev Mukherjee</t>
  </si>
  <si>
    <t>soft rock, power ballad</t>
  </si>
  <si>
    <t>Journey</t>
  </si>
  <si>
    <t>Millennium Bengali Songs, Vol. 4</t>
  </si>
  <si>
    <t>Frontiers</t>
  </si>
  <si>
    <t>2tej1KSqNuxwywIpY1rDRc</t>
  </si>
  <si>
    <t>Hide and Seek</t>
  </si>
  <si>
    <t>folktronica, art pop</t>
  </si>
  <si>
    <t>Imogen Heap</t>
  </si>
  <si>
    <t>Speak for Yourself</t>
  </si>
  <si>
    <t>7MmXlF7C6KIVKJtqUdiNh3</t>
  </si>
  <si>
    <t>2LbkpJUH052AvFcNIgjHTO</t>
  </si>
  <si>
    <t>Sangi Beheen</t>
  </si>
  <si>
    <t>Mony Mony</t>
  </si>
  <si>
    <t>new wave, pop rock</t>
  </si>
  <si>
    <t>Billy Idol</t>
  </si>
  <si>
    <t>Idolize Yourself: The Very Best Of Billy Idol</t>
  </si>
  <si>
    <t>6qfDvNWmJ3j4uNNCN9G0vT</t>
  </si>
  <si>
    <t>Har Lamha Zindagi Ka</t>
  </si>
  <si>
    <t>Alka Yagnik, Udit Narayan</t>
  </si>
  <si>
    <t>Dil Dhoondta Hai (Original Motion Picture Soundtrack)</t>
  </si>
  <si>
    <t>1YghR10zR5OTO97kMtwdFp</t>
  </si>
  <si>
    <t>Hum Tum Kahan Nahin Hai</t>
  </si>
  <si>
    <t>0IAfR6l9HLO1zT59MSf3BL</t>
  </si>
  <si>
    <t>Manhar Udhas, Sadhana Sargam</t>
  </si>
  <si>
    <t>Bristi Pare Tapur Tupur</t>
  </si>
  <si>
    <t>Dharm Sankat (Original Motion Picture Soundtrack)</t>
  </si>
  <si>
    <t>Hiralal Sarkhel</t>
  </si>
  <si>
    <t>16kpzqTuc3COLGo5dKg4UF</t>
  </si>
  <si>
    <t>Sab Kata Janala Khule Daona</t>
  </si>
  <si>
    <t>52A3SCemFBnWBfPbMDWQ3f</t>
  </si>
  <si>
    <t>Bondhutto</t>
  </si>
  <si>
    <t>2uZWffKoemZDI0gHcBEcDc</t>
  </si>
  <si>
    <t>On &amp; On</t>
  </si>
  <si>
    <t>Borno Chakroborty</t>
  </si>
  <si>
    <t>Cartoon</t>
  </si>
  <si>
    <t>1da1VKBjEDZuk6Kezb8Pxe</t>
  </si>
  <si>
    <t>THE INTRO</t>
  </si>
  <si>
    <t>hindi hip hop, desi hip hop, bhangra</t>
  </si>
  <si>
    <t>DESI TRILL</t>
  </si>
  <si>
    <t>https://open.spotify.com/track/3B8kPUyIdwTtOSeniqW6rz?si=x2NsaBQZSju53wFIqqXN8w&amp;utm</t>
  </si>
  <si>
    <t>0wSNoXyO12e5BKSukFrcRE</t>
  </si>
  <si>
    <t>DESI TRILL Presents...Brown is Everywhere</t>
  </si>
  <si>
    <t>Naba Jaladhar Pitambar Shyam</t>
  </si>
  <si>
    <t>74PMxX1CCr8H6fZXf0sKkt</t>
  </si>
  <si>
    <t>Feelings - Rerecorded</t>
  </si>
  <si>
    <t>adult standards, vocal jazz, big band</t>
  </si>
  <si>
    <t>Vic Damone</t>
  </si>
  <si>
    <t>Mothers Day with Love from Vic Damone</t>
  </si>
  <si>
    <t>72ZP9qWPCRCS7OH3FLecH2</t>
  </si>
  <si>
    <t>0Eiu35R7St6S6hoIORyIUc</t>
  </si>
  <si>
    <t>Chhod Aaye Hum - Arrived Version</t>
  </si>
  <si>
    <t>Amai Kache Dekona</t>
  </si>
  <si>
    <t>marathi pop, tamil pop, indian indie, kollywood</t>
  </si>
  <si>
    <t>Sarthak Kalyani</t>
  </si>
  <si>
    <t>ARRived, Vol. 4</t>
  </si>
  <si>
    <t>5B6Ec8VLU0pSQMIqgqYRvz</t>
  </si>
  <si>
    <t>Do Dil (feat. Sonu Singh) - The Acoustic Mix</t>
  </si>
  <si>
    <t>gujarati garba, gujarati pop, bhajan</t>
  </si>
  <si>
    <t>Aishwarya Majmudar</t>
  </si>
  <si>
    <t>Do Dil (feat. Sonu Singh) [The Acoustic Mix]</t>
  </si>
  <si>
    <t>4ZPtdjKjGXyskB3Z8EXXBA</t>
  </si>
  <si>
    <t>Annchan Kare Pran</t>
  </si>
  <si>
    <t>1AvJW3zfyGdg0xDEIQWg4z</t>
  </si>
  <si>
    <t>I've Been to the Mountaintop</t>
  </si>
  <si>
    <t>spoken word</t>
  </si>
  <si>
    <t>Martin Luther King, Jr.</t>
  </si>
  <si>
    <t>Speeches by Martin Luther King: The Ultimate Collection</t>
  </si>
  <si>
    <t>2H2XIg8DHyV7UnVmcluAWk</t>
  </si>
  <si>
    <t>6DSEkhhNT8pqLJmo9veAWq</t>
  </si>
  <si>
    <t>Mone Tumi</t>
  </si>
  <si>
    <t>San Francisco</t>
  </si>
  <si>
    <t>comedy</t>
  </si>
  <si>
    <t>https://open.spotify.com/track/2DXtw7HzdYBjxQy1IxP3QX?si=UZVgCUj7TDGzzM9S5igWGg&amp;utm</t>
  </si>
  <si>
    <t>Kevin Shae</t>
  </si>
  <si>
    <t>Abhijit, Arati Mukherjee</t>
  </si>
  <si>
    <t>The Kims of Comedy</t>
  </si>
  <si>
    <t>3P56JsxagG8l0TlsJEeUH3</t>
  </si>
  <si>
    <t>Till the sun goes up : Commentary (with Che Yubina, Hoonch)</t>
  </si>
  <si>
    <t>k-rock</t>
  </si>
  <si>
    <t>So!YoON!</t>
  </si>
  <si>
    <t>Album Commentary: [Episode1 : Love]</t>
  </si>
  <si>
    <t>3a2nbYIsuLcMq6VjVn6RBu</t>
  </si>
  <si>
    <t>Ke Amare Aajo Pichhu Dake</t>
  </si>
  <si>
    <t>2wSxP6TB3EIFye9288aTn2</t>
  </si>
  <si>
    <t>Chetavni</t>
  </si>
  <si>
    <t>desi hip hop, hindi hip hop, marathi pop</t>
  </si>
  <si>
    <t>Swadesi</t>
  </si>
  <si>
    <t>37GUbKSrvofPm21PKZc24B</t>
  </si>
  <si>
    <t>Rara</t>
  </si>
  <si>
    <t>6KRRPxU7Z2yFWH5LLahjoS</t>
  </si>
  <si>
    <t>Priyo Aajo Noy</t>
  </si>
  <si>
    <t>afro r&amp;b</t>
  </si>
  <si>
    <t>Flowtain</t>
  </si>
  <si>
    <t>7avRE88f8J4le93LUica6A</t>
  </si>
  <si>
    <t>Hypnagogue I - A Dream Prologue</t>
  </si>
  <si>
    <t>https://open.spotify.com/track/55zKB2WIDefARAam6r95gJ?si=qsEkaqNjRS695rA7ZdmIOA&amp;utm</t>
  </si>
  <si>
    <t>drone metal, industrial, avant-garde, experimental, dark ambient</t>
  </si>
  <si>
    <t>Current 93</t>
  </si>
  <si>
    <t>Hypnagogue / Hypnagogue II</t>
  </si>
  <si>
    <t>1Wa2BwXchWPo5BZogkFDRa</t>
  </si>
  <si>
    <t>Tumi Kato Dure Kon</t>
  </si>
  <si>
    <t>0jqoCl2qHRB52CFV9T7v9N</t>
  </si>
  <si>
    <t>I Don't Know My Name</t>
  </si>
  <si>
    <t>Sudhirlal Chakraborty</t>
  </si>
  <si>
    <t>3b64pbanKGoUhriRjjz7cG</t>
  </si>
  <si>
    <t>Truly</t>
  </si>
  <si>
    <t>5EMAX8ist4sni2W9AzzeGc</t>
  </si>
  <si>
    <t>Sei Brindaboner Leela Abhiram, Pt. 1</t>
  </si>
  <si>
    <t>0mDxUaCOZttZpBI4KrljQ2</t>
  </si>
  <si>
    <t>1XfXsulrAazDzBaCL7yTV0</t>
  </si>
  <si>
    <t>Banger Songs Of 2023</t>
  </si>
  <si>
    <t>Best Top Hits Popular Music Playlist Radioï€¨</t>
  </si>
  <si>
    <t>Sigyetap (the Clock Tower): IV. —</t>
  </si>
  <si>
    <t>2cwhIPrH9nh5oxjHCKs4cW</t>
  </si>
  <si>
    <t>Toke Chada Toke Chada</t>
  </si>
  <si>
    <t>5ZKweI5zGxZwS53ILBF5mE</t>
  </si>
  <si>
    <t>https://open.spotify.com/track/3Ujn5ExI3yAtXpUkdEXPR9?si=wEw2PDc-QVaCMqQlC2m2wg&amp;utm</t>
  </si>
  <si>
    <t>Instrumental Pop Music For Classroom</t>
  </si>
  <si>
    <t>filmi, modern bollywood, sandalwood, sufi</t>
  </si>
  <si>
    <t>Krishna Beuraa</t>
  </si>
  <si>
    <t>Romantic Bengali Songs</t>
  </si>
  <si>
    <t>Indie Pop &amp; Chill, Calming Indie Pop Music, Indie Instrumentals</t>
  </si>
  <si>
    <t>Chilled Out Indie Pop Instrumentals</t>
  </si>
  <si>
    <t>traditional music, japanese classical</t>
  </si>
  <si>
    <t>7FzbtabdCihTGTnRhNF8I9</t>
  </si>
  <si>
    <t>She is My Rock</t>
  </si>
  <si>
    <t>Crew Who Rocks</t>
  </si>
  <si>
    <t>5SsxX1qONAJ3EektTSQA61</t>
  </si>
  <si>
    <t>Relaxing Rock Instrumental Music</t>
  </si>
  <si>
    <t>Hwang Byungki</t>
  </si>
  <si>
    <t>Priya (Bangla Song)</t>
  </si>
  <si>
    <t>The Best of Korean Gayageum Music</t>
  </si>
  <si>
    <t>Mamun</t>
  </si>
  <si>
    <t>Ruper Maiya (Bangla Songs)</t>
  </si>
  <si>
    <t>3o5Iu4EsC9kMIceIMf1XCV</t>
  </si>
  <si>
    <t>Razor</t>
  </si>
  <si>
    <t>synthpop</t>
  </si>
  <si>
    <t>1eFVn3et7BeRyqLw5QvOH0</t>
  </si>
  <si>
    <t>O Amar Sokhi Go</t>
  </si>
  <si>
    <t>6NGBEFPwZviIkTtYWwU3zm</t>
  </si>
  <si>
    <t>Shut out the World</t>
  </si>
  <si>
    <t>Rock Music, Classic Rock, Epic Music</t>
  </si>
  <si>
    <t>The Best Inspiring Rock Music</t>
  </si>
  <si>
    <t>5E3paV9WCM1iKMkaXK07Dm</t>
  </si>
  <si>
    <t>My Way (Workout Mix)</t>
  </si>
  <si>
    <t>02kRthQFUixPuvAMBBuFS5</t>
  </si>
  <si>
    <t>Bengali Alphabet Song - Pt. 3</t>
  </si>
  <si>
    <t>Amit Kumar</t>
  </si>
  <si>
    <t>Bengali Alphabet Song</t>
  </si>
  <si>
    <t>25FlQ72PQj2c0LVzZ5xAme</t>
  </si>
  <si>
    <t>HINDI SONG</t>
  </si>
  <si>
    <t>afghan pop</t>
  </si>
  <si>
    <t>Shekib Sozan</t>
  </si>
  <si>
    <t>2q7kpe7lpGNPlAVfRLIBAl</t>
  </si>
  <si>
    <t>Bengali Alphabet Song - Pt. 5</t>
  </si>
  <si>
    <t>Korean</t>
  </si>
  <si>
    <t>5ssYShIS00OcxrOdJDqmRn</t>
  </si>
  <si>
    <t>Hindi Songs (Global Music)</t>
  </si>
  <si>
    <t>modern bhajan</t>
  </si>
  <si>
    <t>https://open.spotify.com/track/1VRbpIX7c8YIXcn0MydlrI?si=jHqh_aYKQ02vqE_WQZ0klg&amp;utm</t>
  </si>
  <si>
    <t>Bombay Lounge</t>
  </si>
  <si>
    <t>Hindi Music - Sensuality Indian Sunset Chill Lounge Music Flow Yoga Mudra</t>
  </si>
  <si>
    <t>1hGGo05kPJkrhneei0EhwQ</t>
  </si>
  <si>
    <t>Chillout (Love Hindi Song For Relaxation)</t>
  </si>
  <si>
    <t>Yoga Love</t>
  </si>
  <si>
    <t>Yoga Love: Kama Sutra (Erotic Massage Music Meditation &amp; Relaxation)</t>
  </si>
  <si>
    <t>6ivslR29INMrkiFqeV0cE2</t>
  </si>
  <si>
    <t>Bengali Alphabet Song - Pt. 2</t>
  </si>
  <si>
    <t>2DswJGS70VzpIDbrviRvMQ</t>
  </si>
  <si>
    <t>Nain So Nain, Pt. 2</t>
  </si>
  <si>
    <t>Lata Mangeshkar, Hemant Kumar</t>
  </si>
  <si>
    <t>Jhanak Jhanak Payal Baje (Original Motion Picture Soundtrack)</t>
  </si>
  <si>
    <t>7o8q1crd8ZpRaDEhwkyeTA</t>
  </si>
  <si>
    <t>Kitne Din</t>
  </si>
  <si>
    <t>Naya Zamana (Original Motion Picture Soundtrack)</t>
  </si>
  <si>
    <t>7eBDgJgLEtxNHgTO2wtKUD</t>
  </si>
  <si>
    <t>Songhe Jabe harinaam</t>
  </si>
  <si>
    <t>Jasoda Sarkar</t>
  </si>
  <si>
    <t>2vGL4xDQg9DJf6TsTc0J9h</t>
  </si>
  <si>
    <t>Songhe Jabe harinaam (Bengali)</t>
  </si>
  <si>
    <t>Ja Ja Re</t>
  </si>
  <si>
    <t>Lata Mangeshkar, Hridaynath Mangeshkar</t>
  </si>
  <si>
    <t>Lekin (Original Motion Picture Soundtrack)</t>
  </si>
  <si>
    <t>3KgXU367cp7oIMMDkhSBEA</t>
  </si>
  <si>
    <t>CAMERA MAN (Bengali Song)</t>
  </si>
  <si>
    <t>4YX8umhQpLyRXLKvGTjRSy</t>
  </si>
  <si>
    <t>Hindu Music</t>
  </si>
  <si>
    <t>https://open.spotify.com/track/7f2w5dPDIMZVDs9NM4MVTl?si=4JVLq_FGQvKybx_QhxLfyQ&amp;utm</t>
  </si>
  <si>
    <t>purulia pop</t>
  </si>
  <si>
    <t>Paritosh Mahata</t>
  </si>
  <si>
    <t>Hindi Music</t>
  </si>
  <si>
    <t>2kmT6L8d1YwP6MHkpOy4vx</t>
  </si>
  <si>
    <t>Hind Mere Jind</t>
  </si>
  <si>
    <t>21KCC3YkjWCGog8qiWsHOc</t>
  </si>
  <si>
    <t>Ki Mushkil - How Different!</t>
  </si>
  <si>
    <t>A.R. Rahman</t>
  </si>
  <si>
    <t>Sachin - A Billion Dreams (Original Motion Picture Soundtrack)</t>
  </si>
  <si>
    <t>Gautam Dasgupta</t>
  </si>
  <si>
    <t>6udcIkFcgKBIUsOjzNOvsX</t>
  </si>
  <si>
    <t>Filmi Gaane</t>
  </si>
  <si>
    <t>Hindi Band, New Hindi Gana, Indian Dinga Dinga</t>
  </si>
  <si>
    <t>OLD IS GOLD: Hindi Purane Gane, Filmi Gaane, Old And Romantic Hindi Songs, Bolly Wood</t>
  </si>
  <si>
    <t>6nhTq2k0DShjlaN4DxUdyf</t>
  </si>
  <si>
    <t>Tum Satya ko</t>
  </si>
  <si>
    <t>El Shaddai Kalimpong</t>
  </si>
  <si>
    <t>2Ysv8rASpexQVlXzEpelhx</t>
  </si>
  <si>
    <t>Sadri and Bengali Songs</t>
  </si>
  <si>
    <t>Bheega Bheega Mausam</t>
  </si>
  <si>
    <t>Suraag (Original Motion Picture Soundtrack)</t>
  </si>
  <si>
    <t>6c1pKzWiTkYrrWrzx43HA6</t>
  </si>
  <si>
    <t>Milon Hobe Koto Dine</t>
  </si>
  <si>
    <t>40MNBcehIxtQMUCsGw8MW5</t>
  </si>
  <si>
    <t>Idhar Dekho Udhar Dekho</t>
  </si>
  <si>
    <t>S. P. Balasubrahmanyam</t>
  </si>
  <si>
    <t>Angaar (Original Motion Picture Soundtrack)</t>
  </si>
  <si>
    <t>Farida Parveen</t>
  </si>
  <si>
    <t>Bangladesh (Chants De Lalon Shah)</t>
  </si>
  <si>
    <t>https://open.spotify.com/track/3IrDy7k8DWMrh71h1ihfzd?si=4CX8pGC3S0y4NQMqn8Bx4Q&amp;utm</t>
  </si>
  <si>
    <t>6md0mmCZXinp4JxXCfF6hP</t>
  </si>
  <si>
    <t>Aap Ki Kya Hai - Dialogues</t>
  </si>
  <si>
    <t>Salman Khan, Bhagyashree</t>
  </si>
  <si>
    <t>Maine Pyar Kiya (Original Motion Picture Soundtrack)</t>
  </si>
  <si>
    <t>15UTCrs47U0L81CD5y12gR</t>
  </si>
  <si>
    <t>Premer Dhoa</t>
  </si>
  <si>
    <t>59hm3NpAVTPrc2TPIzb4i3</t>
  </si>
  <si>
    <t>Buddham Saranam Gachhami</t>
  </si>
  <si>
    <t>5DPTtdzokKhyI0iUUfCMxg</t>
  </si>
  <si>
    <t>Jinke Liye (From "Jaani Ve")</t>
  </si>
  <si>
    <t>6X9rt2VvdUrJG4jMKveViN</t>
  </si>
  <si>
    <t>Eso Eso Kachhe Eso</t>
  </si>
  <si>
    <t>Neha Kakkar</t>
  </si>
  <si>
    <t>Most Viewed Hindi Songs 2020</t>
  </si>
  <si>
    <t>Sunidhi Chauhan</t>
  </si>
  <si>
    <t>Bengali Hit Songs</t>
  </si>
  <si>
    <t>0OKtUOEME4L9k5Ze1RA2n5</t>
  </si>
  <si>
    <t>Twowelve</t>
  </si>
  <si>
    <t>1gTYlKs8NvQ7vMA7mpH7S3</t>
  </si>
  <si>
    <t>Pakhi Aaj Kon Katha Koy</t>
  </si>
  <si>
    <t>1UJYU0JvqLHNMI2rtjJKy2</t>
  </si>
  <si>
    <t>Dil Mein Lekar Tumhari Yaad Chale</t>
  </si>
  <si>
    <t>https://open.spotify.com/track/4lwDXRyJnoXL0VTplDOSIY?si=rw-Y5w_WQ7aoxnBUgpQT-Q&amp;utm</t>
  </si>
  <si>
    <t>3X4xQN9UdDneKzAhpLvT8s</t>
  </si>
  <si>
    <t>Ae Zindagi Gale Laga Le (The Unwind Mix)</t>
  </si>
  <si>
    <t>Sreerama Chandra</t>
  </si>
  <si>
    <t>73tZjk3uz4x5XhTPxzKkZz</t>
  </si>
  <si>
    <t>He manuwa</t>
  </si>
  <si>
    <t>2UQp7BauGd6A7xxVUrPGnc</t>
  </si>
  <si>
    <t>Asian Zen Spa Music</t>
  </si>
  <si>
    <t>Hindi Vibe, Indian Heart, Asian Folklore</t>
  </si>
  <si>
    <t>Hindi New Songs â€“ Top 15 Duduk Music For Morning Meditation</t>
  </si>
  <si>
    <t>01o66UjcOvyVjXeMM1vh9u</t>
  </si>
  <si>
    <t>Egyptian Beat</t>
  </si>
  <si>
    <t>67dQtLga1RFKMre3pDP7Gx</t>
  </si>
  <si>
    <t>Yeasu tora karuna</t>
  </si>
  <si>
    <t>Bollywood Music</t>
  </si>
  <si>
    <t>The Best Bollywood Music</t>
  </si>
  <si>
    <t>3TNEZLCzUpdC7ciuWD2BKt</t>
  </si>
  <si>
    <t>Bollywood Action</t>
  </si>
  <si>
    <t>Bollywood, Bollywood Music, Bollywood Wedding</t>
  </si>
  <si>
    <t>Bollywood Beat</t>
  </si>
  <si>
    <t>0iK6PYQCZTNyPTnDhtprYg</t>
  </si>
  <si>
    <t>Swadeshe Bideshe - India In My Mind</t>
  </si>
  <si>
    <t>2DaaeLRFhGeTXzvni8Xc7h</t>
  </si>
  <si>
    <t>Bollywood Subtle Rhythms</t>
  </si>
  <si>
    <t>chutney, classic bollywood, classic pakistani pop, filmi, ghazal, sufi</t>
  </si>
  <si>
    <t>Sandeep Khurana</t>
  </si>
  <si>
    <t>Royalty Free Music Bollywood - Vol. 7</t>
  </si>
  <si>
    <t>2SqAhgKgdtrPYmVwr6GtEj</t>
  </si>
  <si>
    <t>Tezz (Remix Version) [Male Version] - From "Tezz"</t>
  </si>
  <si>
    <t>Shaan</t>
  </si>
  <si>
    <t>Bollywood Music Shaan at His Best</t>
  </si>
  <si>
    <t>3vISfLD3yV1P4w1EwsZvLn</t>
  </si>
  <si>
    <t>1Rb75VXqmAVzBdHoukOSEC</t>
  </si>
  <si>
    <t>Ekhanei</t>
  </si>
  <si>
    <t>NoboBorsho New Bangla song Bangla Music Presents</t>
  </si>
  <si>
    <t>Lagnajita Chakraborty</t>
  </si>
  <si>
    <t>Ekhanei - Single</t>
  </si>
  <si>
    <t>https://open.spotify.com/track/6DtsYvf15aoenxvC7cVmmS?si=Sp_II6h3TBqdXBal-vFR7A&amp;utm</t>
  </si>
  <si>
    <t>2yvEoWPHsWSwqx6K8T1t3x</t>
  </si>
  <si>
    <t>Benimadhab Benimadhab</t>
  </si>
  <si>
    <t>Lopamudra Mitra</t>
  </si>
  <si>
    <t>Gems from Bengal</t>
  </si>
  <si>
    <t>31ZBj68i9eLW69ED8xSt0u</t>
  </si>
  <si>
    <t>Bujheo Keno Bhujlina Bangla Music Presents</t>
  </si>
  <si>
    <t>2Oz9rPfLRo5WH8TT3yZYyW</t>
  </si>
  <si>
    <t>Raji</t>
  </si>
  <si>
    <t>Habib Wahid</t>
  </si>
  <si>
    <t>0CA9DcxUy9d4IY8J09vGv3</t>
  </si>
  <si>
    <t>Badha</t>
  </si>
  <si>
    <t>2JlKeJUJV8vvp4U3iJ9i3h</t>
  </si>
  <si>
    <t>Music Of Bangladesh</t>
  </si>
  <si>
    <t>Samiul Haque, Rasha</t>
  </si>
  <si>
    <t>X RoZan Ahamed</t>
  </si>
  <si>
    <t>4kvrbqa050wGrFI2AqFBoC</t>
  </si>
  <si>
    <t>Ek Dekhay</t>
  </si>
  <si>
    <t>Imran Mahmudul, Porshi</t>
  </si>
  <si>
    <t>7uFElJNWn85AbH5UZKGMDF</t>
  </si>
  <si>
    <t>Love Is A Wonderful Thing</t>
  </si>
  <si>
    <t>3szB00f8RgqdRwlusAlu16</t>
  </si>
  <si>
    <t>Tomake - Revisited</t>
  </si>
  <si>
    <t>motown, quiet storm, soul, classic soul, funk, northern soul</t>
  </si>
  <si>
    <t>Arindom</t>
  </si>
  <si>
    <t>The Isley Brothers</t>
  </si>
  <si>
    <t>Let's Go</t>
  </si>
  <si>
    <t>5i1aIPmqAwLtbVtKEqqmAh</t>
  </si>
  <si>
    <t>Tomake Chuye Dilam (Male Version) - From "Bastushaap"</t>
  </si>
  <si>
    <t>Arijit Singh</t>
  </si>
  <si>
    <t>https://open.spotify.com/track/5rnvpVC8LT0jPKKMDAvywJ?si=sHvHsx85RhGIpCCOW0YxGA&amp;utm</t>
  </si>
  <si>
    <t>1NBS6Ay7tPkHuFeAR4PvN8</t>
  </si>
  <si>
    <t>Ekla Chalo Re</t>
  </si>
  <si>
    <t>0Fbrb9aOtMeS6g34hXJeNT</t>
  </si>
  <si>
    <t>Tomake Chuye Dilam Female Version - From "Bastushaap"</t>
  </si>
  <si>
    <t>Rabindranath Tagore</t>
  </si>
  <si>
    <t>Trikala</t>
  </si>
  <si>
    <t>Shreya Ghoshal</t>
  </si>
  <si>
    <t>3Dw0iE9gxroU64OkwzxATu</t>
  </si>
  <si>
    <t>Bhalobese Sokhi Nibhrite Jotone</t>
  </si>
  <si>
    <t>3LBmfM1vBdcPLt89IkogGK</t>
  </si>
  <si>
    <t>Ami Eto Je Tomay Bhalobesechi</t>
  </si>
  <si>
    <t>Manabendra - Aami Eto Je Tomay</t>
  </si>
  <si>
    <t>3iMmYbLp2Ew0mGcsRuiMHq</t>
  </si>
  <si>
    <t>Tumi Asbe Bole (LOFI)</t>
  </si>
  <si>
    <t>Anjan Dutt, Vaibhav Singh Music</t>
  </si>
  <si>
    <t>Anjan Dutta Bangla Lofi Hits</t>
  </si>
  <si>
    <t>758atzM35jJFDb45egkXmi</t>
  </si>
  <si>
    <t>2je6TuqDB3LT6L63Eza2m5</t>
  </si>
  <si>
    <t>Ankhiyon Se Goli Maare (From "Dulhe Raja")</t>
  </si>
  <si>
    <t>Mary Ann (LOFI)</t>
  </si>
  <si>
    <t>kannada pop, bollywood, sandalwood, hindi pop, desi, marathi pop</t>
  </si>
  <si>
    <t>Sonu Nigam</t>
  </si>
  <si>
    <t>90'S Best Dance Songs</t>
  </si>
  <si>
    <t>6ocbgoVGwYJhOv1GgI9NsF</t>
  </si>
  <si>
    <t>7 rings</t>
  </si>
  <si>
    <t>53EBGRolGiTyJxSsnBB5Cq</t>
  </si>
  <si>
    <t>Bhromor Koio Giya</t>
  </si>
  <si>
    <t>Ariana Grande</t>
  </si>
  <si>
    <t>folk, devotional</t>
  </si>
  <si>
    <t>Radharaman Dutta</t>
  </si>
  <si>
    <t>https://open.spotify.com/track/6PdKn2eXmmNp8UeqHqnjW0?si=OCDUwYYgSiKEdLcTHNj25w&amp;utm</t>
  </si>
  <si>
    <t>6Gmjy2WWeeBwzgSFcXqecA</t>
  </si>
  <si>
    <t>Fashion Ka Jalwa - The Remix(Remix By Nawed Khan)</t>
  </si>
  <si>
    <t>bhojpuri pop</t>
  </si>
  <si>
    <t>Rupali Jagga</t>
  </si>
  <si>
    <t>1RedMKhvZnTcJbwehONQ0q</t>
  </si>
  <si>
    <t>The Remix - Amazon Prime Original Episode 2</t>
  </si>
  <si>
    <t>Hori Naam Diye Jogot Matale Amar Ekla Nitai</t>
  </si>
  <si>
    <t>Das Purna</t>
  </si>
  <si>
    <t>Music of the Bauls: Spirit of Bengal</t>
  </si>
  <si>
    <t>4Waxm81Jcmw4anIzZWEI1c</t>
  </si>
  <si>
    <t>Jai Ho (from "Slumdog Millionaire")</t>
  </si>
  <si>
    <t>bollywood, desi, hindi pop</t>
  </si>
  <si>
    <t>Various Artists</t>
  </si>
  <si>
    <t>Movie Hits</t>
  </si>
  <si>
    <t>16gKdHeRoX1LYjlwZPRhwv</t>
  </si>
  <si>
    <t>Agar Tum Mil Jao Zamana</t>
  </si>
  <si>
    <t>ghazal</t>
  </si>
  <si>
    <t>5oAr60DcObJM3OyPQYxAeZ</t>
  </si>
  <si>
    <t>Tassawar Khanum</t>
  </si>
  <si>
    <t>I Want To Go Home</t>
  </si>
  <si>
    <t>Anmol Naghme</t>
  </si>
  <si>
    <t>christmas</t>
  </si>
  <si>
    <t>Charles Brown</t>
  </si>
  <si>
    <t>Someone to Love</t>
  </si>
  <si>
    <t>4jYzTRaCozY2MAMDteyco6</t>
  </si>
  <si>
    <t>Amar Praner Pore Chole Gelo Ke</t>
  </si>
  <si>
    <t>27kLAXHbPVIChzerUs22kL</t>
  </si>
  <si>
    <t>Kesariya Balam (Rajasthani Folk) [Rajasthani]</t>
  </si>
  <si>
    <t>Swastika Mukherjee</t>
  </si>
  <si>
    <t>folk</t>
  </si>
  <si>
    <t>Uma Kumar</t>
  </si>
  <si>
    <t>Indus Kaaveri Ganges</t>
  </si>
  <si>
    <t>2VmYGXZdI71GFMDBUf9lyl</t>
  </si>
  <si>
    <t>Honja (feat. Keith Ape)</t>
  </si>
  <si>
    <t>cloud rap, emo rap, underground hip hop</t>
  </si>
  <si>
    <t>Slug † Christ</t>
  </si>
  <si>
    <t>53jXngD49IyBf1FfUwhjk3</t>
  </si>
  <si>
    <t>The Strong Heavy Vehicles</t>
  </si>
  <si>
    <t>children's music</t>
  </si>
  <si>
    <t>3SiFx2aomW3KWg312BK2kc</t>
  </si>
  <si>
    <t>Tayo the Little Bus</t>
  </si>
  <si>
    <t>Tongue Twister</t>
  </si>
  <si>
    <t>Sing and Play with Tayo the Little Bus</t>
  </si>
  <si>
    <t>https://open.spotify.com/track/6x2XPPbmy6ECvb6EH7rk1y?si=R9VneL4UT5uKLsjwB2t9Ag&amp;utm</t>
  </si>
  <si>
    <t>desi hip hop</t>
  </si>
  <si>
    <t>Tracy De Sá</t>
  </si>
  <si>
    <t>Stay in Power</t>
  </si>
  <si>
    <t>13RhMlzC8A27gOyGeMGM9j</t>
  </si>
  <si>
    <t>Chim Chim Cher-Ee (From "Mary Poppins")</t>
  </si>
  <si>
    <t>rock</t>
  </si>
  <si>
    <t>4qb1vuMKFoWW7a4eUpGiYZ</t>
  </si>
  <si>
    <t>Reader's Digest Music: Somewhere, My Love: Great Film Songs of the 60's, Vol. 2</t>
  </si>
  <si>
    <t>More We Get Together</t>
  </si>
  <si>
    <t>5xtONfJYA7PftQrkjrE28r</t>
  </si>
  <si>
    <t>Chill Uplifting Summer Pop Music</t>
  </si>
  <si>
    <t>2tltCEBNPrLlKreabBwt0d</t>
  </si>
  <si>
    <t>Ye Jawani Hai Diwani - From "Jawani Diwani"</t>
  </si>
  <si>
    <t>Chill Pop Music, Safe For Work Music 2024, Best Pop Music For Office</t>
  </si>
  <si>
    <t>Uplifting Summer Pop Songs Chill Calming Happy Beats</t>
  </si>
  <si>
    <t>Love Aaj Aur Kal</t>
  </si>
  <si>
    <t>0R3Lvc2qosA5vTvyl3lMyy</t>
  </si>
  <si>
    <t>Pop Pop Summer Yo</t>
  </si>
  <si>
    <t>Tropical Summer Pop SFW Beats To Chill &amp; Relax To</t>
  </si>
  <si>
    <t>5XyF5Yud0kWVGWyeKxLEED</t>
  </si>
  <si>
    <t>Last Kiss</t>
  </si>
  <si>
    <t>doo-wop</t>
  </si>
  <si>
    <t>J. Frank Wilson &amp; The Cavaliers</t>
  </si>
  <si>
    <t>Last Kiss-the Definitive Collection</t>
  </si>
  <si>
    <t>4p4sLU8tYH3P87DOq2RxSl</t>
  </si>
  <si>
    <t>2023 Top Hits</t>
  </si>
  <si>
    <t>https://open.spotify.com/track/6FllUDb7QaQO2dErQnJtJf?si=bmtXaBWGRMuLvzHyY3zOwg&amp;utm</t>
  </si>
  <si>
    <t>Most Popular Best Top Hits Music Mix 2023</t>
  </si>
  <si>
    <t>5YkIOSYB8ZItBFULf3t25q</t>
  </si>
  <si>
    <t>Wild Thing</t>
  </si>
  <si>
    <t>rock,pop rock</t>
  </si>
  <si>
    <t>Wild Ones</t>
  </si>
  <si>
    <t>Alle 40 Goed: Originals</t>
  </si>
  <si>
    <t>1dUGxxrsxCGvo3HUBisaec</t>
  </si>
  <si>
    <t>Chill Summer Melodic Pop Song</t>
  </si>
  <si>
    <t>alt z</t>
  </si>
  <si>
    <t>Happy Summer Pop Songs Uplifting Chill Calm Beats</t>
  </si>
  <si>
    <t>64Nhn39ENrq0xiY9jzNkAd</t>
  </si>
  <si>
    <t>Tom's Diner (made popular by Suzanne Vega) [vocal version]</t>
  </si>
  <si>
    <t>10J8ii9nAjNlESvZKCqVdt</t>
  </si>
  <si>
    <t>Be Kind</t>
  </si>
  <si>
    <t>Party Tyme</t>
  </si>
  <si>
    <t>Eva Cooper</t>
  </si>
  <si>
    <t>80s Hits 5 - Party Tyme (Vocal Versions)</t>
  </si>
  <si>
    <t>3aZZdx5aaBYQQpRaNCW12X</t>
  </si>
  <si>
    <t>Top Hits List</t>
  </si>
  <si>
    <t>554jEBI7nI1J6uy6LT7iuE</t>
  </si>
  <si>
    <t>I Follow Rivers</t>
  </si>
  <si>
    <t>indie pop, dance pop</t>
  </si>
  <si>
    <t>Lykke Li</t>
  </si>
  <si>
    <t>Indie Pop Love</t>
  </si>
  <si>
    <t>5pGJLZiAdoI759kH0pSB4r</t>
  </si>
  <si>
    <t>Tropical Pop Beat</t>
  </si>
  <si>
    <t>https://open.spotify.com/track/4KHfyP8d44q4IpCFqwZYLd?si=HsryOchTT763Hkj5JRiEbA&amp;utm</t>
  </si>
  <si>
    <t>7kVLWxyGbo6Tefdt9vxyjE</t>
  </si>
  <si>
    <t>Rock Adventure</t>
  </si>
  <si>
    <t>2NecevSaFqermvq1eERHCv</t>
  </si>
  <si>
    <t>Live Your Life</t>
  </si>
  <si>
    <t>49l2UXxgkmaJHt80QQXcjd</t>
  </si>
  <si>
    <t>Epic Music</t>
  </si>
  <si>
    <t>reggae rock, reggae</t>
  </si>
  <si>
    <t>Artikal Sound System</t>
  </si>
  <si>
    <t>Smoke &amp; Mirrors</t>
  </si>
  <si>
    <t>GreenRocketAudio</t>
  </si>
  <si>
    <t>2heDll8JxL4sHl4PBU90Wg</t>
  </si>
  <si>
    <t>Wherever You Are</t>
  </si>
  <si>
    <t>idm, ambient, shoegaze, downtempo</t>
  </si>
  <si>
    <t>Ulrich Schnauss</t>
  </si>
  <si>
    <t>Far Away Trains Passing By</t>
  </si>
  <si>
    <t>2cozO0eZjnsju3T3L07vdD</t>
  </si>
  <si>
    <t>Headphones in, World Out</t>
  </si>
  <si>
    <t>https://open.spotify.com/track/0VocgVH93D0WPyvQoUYWsL?si=lBhXLqgwSkGw5GvENhvJww&amp;utm</t>
  </si>
  <si>
    <t>1LIeFSGGHZdPnQ4vn7aru7</t>
  </si>
  <si>
    <t>If It's Tuesday, This Must Be Belgium (Main Title)</t>
  </si>
  <si>
    <t>Walter Scharf &amp; His Orchestra</t>
  </si>
  <si>
    <t>If It's Tuesday, This Must Be Belgium (Music From The Original 1969 Motion Picture Soundtrack)</t>
  </si>
  <si>
    <t>6K2inp2rodpL41PymKKXDi</t>
  </si>
  <si>
    <t>Raat Bhi Hai Kuchh Bheegi Bheegi</t>
  </si>
  <si>
    <t>2vfKJlosg6fMyRlmI6Etw1</t>
  </si>
  <si>
    <t>Mujhe Jeene Do (Original Motion Picture Soundtrack)</t>
  </si>
  <si>
    <t>Say You Love Me</t>
  </si>
  <si>
    <t>schlager</t>
  </si>
  <si>
    <t>Demis Roussos</t>
  </si>
  <si>
    <t>Ich Habe Das Glück Gesehn</t>
  </si>
  <si>
    <t>2OtZ0PLK32jDxbFdyzLcJ3</t>
  </si>
  <si>
    <t>Pyar Hi Jeene Ki Soorat Hai</t>
  </si>
  <si>
    <t>Armaan (Original Motion Picture Soundtrack)</t>
  </si>
  <si>
    <t>03bCpKvaTvN2QzNzu9achG</t>
  </si>
  <si>
    <t>Chicano</t>
  </si>
  <si>
    <t>disco,funk</t>
  </si>
  <si>
    <t>7ICHv59gLE2RsWvqtSjdWw</t>
  </si>
  <si>
    <t>Black Blood</t>
  </si>
  <si>
    <t>Tumhen Kaise, Pt. 2</t>
  </si>
  <si>
    <t>Edits by Mr. K Vol. 2: Music Of The Earth</t>
  </si>
  <si>
    <t>https://open.spotify.com/track/560JB8xiuDYDtU4QePaUdm?si=WE7d6AShTZCr5Mutaw3TwQ&amp;utm</t>
  </si>
  <si>
    <t>Abhijeet</t>
  </si>
  <si>
    <t>Dastak (Original Motion Picture Soundtrack)</t>
  </si>
  <si>
    <t>6jk6K022hFI3xB60N1dkoj</t>
  </si>
  <si>
    <t>The Price Of Love</t>
  </si>
  <si>
    <t>5VOy0e37T8moevxdC6tMmS</t>
  </si>
  <si>
    <t>Lafz Unkahe</t>
  </si>
  <si>
    <t>The Everly Brothers</t>
  </si>
  <si>
    <t>The Everly Brothers - Wake Up Little Suzie</t>
  </si>
  <si>
    <t>Jonita Gandhi</t>
  </si>
  <si>
    <t>Soulful Hindi Songs</t>
  </si>
  <si>
    <t>0U6nYgFpdUR72c13ZfTKl1</t>
  </si>
  <si>
    <t>I Wanna Be Your Boyfriend</t>
  </si>
  <si>
    <t>4zqzUZmSnNhV3QZekX2xD9</t>
  </si>
  <si>
    <t>power pop, jangle pop</t>
  </si>
  <si>
    <t>Shaitan Ka Saala (From "Housefull 4")</t>
  </si>
  <si>
    <t>The Rubinoos</t>
  </si>
  <si>
    <t>The Rubinoos Live In Japan</t>
  </si>
  <si>
    <t>Sohail Sen, Vishal Dadlani</t>
  </si>
  <si>
    <t>6E9a3OQPCBtrDu7T8jeq0E</t>
  </si>
  <si>
    <t>Tere Mere Beech Mein</t>
  </si>
  <si>
    <t>bollywood, filmi, indian pop</t>
  </si>
  <si>
    <t>0ih79RzMJUlfwELOKLHzE8</t>
  </si>
  <si>
    <t>Lata Mangeshkar &amp; S.P. Balasubrahmanyam</t>
  </si>
  <si>
    <t>Bollywood Music (Indian Music)</t>
  </si>
  <si>
    <t>The Sound of Bollywood</t>
  </si>
  <si>
    <t>classic opm, opm</t>
  </si>
  <si>
    <t>https://open.spotify.com/track/1TdWKj6OsI9YjpxIXTyp5Q?si=rfzZQFOvQl6dP4mDhZ6shw&amp;utm</t>
  </si>
  <si>
    <t>7naaFqqmxihL8jwh0idk8E</t>
  </si>
  <si>
    <t>Socha Hai (From "Baadshaho")</t>
  </si>
  <si>
    <t>bhajan, hindi pop, bollywood, devotional</t>
  </si>
  <si>
    <t>Jubin Nautiyal</t>
  </si>
  <si>
    <t>7qgPLW42tQoNnicpmlyZa5</t>
  </si>
  <si>
    <t>You Taught Me</t>
  </si>
  <si>
    <t>Best Bollywood Hits With Vocals</t>
  </si>
  <si>
    <t>2dd5PCv5wM2jHHqf23zjv1</t>
  </si>
  <si>
    <t>Song About Love</t>
  </si>
  <si>
    <t>Bollywood Dancing Songs Instrumentals</t>
  </si>
  <si>
    <t>6mugBAWdritbB4qmtKreZl</t>
  </si>
  <si>
    <t>Badtameez Dil - Spicy Mix</t>
  </si>
  <si>
    <t>Benny Dayal</t>
  </si>
  <si>
    <t>2Yx2PpGDpIpHUanB8Hc09Y</t>
  </si>
  <si>
    <t>Bollywood (Lounge Music)</t>
  </si>
  <si>
    <t>https://open.spotify.com/track/6WGGmiQR6ohOWjY005BdpH?si=K2TteBjoTLO5Do1iEwF0BA%0A</t>
  </si>
  <si>
    <t>74CLDqQeBKTNV7FY56gzR5</t>
  </si>
  <si>
    <t>Behula Bangla</t>
  </si>
  <si>
    <t>Bhupen Hazarika</t>
  </si>
  <si>
    <t>2bj71AzcIP9sr9zKwPTnoZ</t>
  </si>
  <si>
    <t>Sabar Hridaye Rabindranath</t>
  </si>
  <si>
    <t>6LQYb5zRGE1zZ6nfvj91D9</t>
  </si>
  <si>
    <t>Baul Song (I)</t>
  </si>
  <si>
    <t>Purna Chandra Das and party</t>
  </si>
  <si>
    <t>3gFqXVhH4THQZzQoZVBCTf</t>
  </si>
  <si>
    <t>O Nadire Ekti Katha Sudhai Sudhu Tomare - Live</t>
  </si>
  <si>
    <t>Indi Dirty Paris</t>
  </si>
  <si>
    <t>2j3Y8HWZtixUlMfnJ4DV10</t>
  </si>
  <si>
    <t>Bhenge Jay Biswas</t>
  </si>
  <si>
    <t>Nachiketa Chakraborty</t>
  </si>
  <si>
    <t>https://open.spotify.com/track/0csIpIi64gLrmaqAHjHYme?si=2ROz7W_qQSywvvsEkQ-rOQ&amp;utm</t>
  </si>
  <si>
    <t>6660W1QLsf02wUGpzX4YkB</t>
  </si>
  <si>
    <t>Holud Pakhi - LoFi</t>
  </si>
  <si>
    <t>5uWlBDyk7y7KapJW96dJLa</t>
  </si>
  <si>
    <t>indian rock, kolkata indie</t>
  </si>
  <si>
    <t>Marjaani 2 (Sunidhi Chauhan &amp; Sukhwinder Singh)</t>
  </si>
  <si>
    <t>Cactus, DJ Rik, BiKi</t>
  </si>
  <si>
    <t>Bengali Lofi Hits</t>
  </si>
  <si>
    <t>Pritam</t>
  </si>
  <si>
    <t>0vPemTKoHzTJ7BjwJjd0iI</t>
  </si>
  <si>
    <t>Batashe Sporsho</t>
  </si>
  <si>
    <t>Joy Sarkar, Deborshee Bhattacharjee, Ujjaini Mukherjee</t>
  </si>
  <si>
    <t>Rudrabinar Obhishaap</t>
  </si>
  <si>
    <t>Pritam Club</t>
  </si>
  <si>
    <t>7odb8JmA8kBb0fhX0TXh8g</t>
  </si>
  <si>
    <t>Bhule Jeo</t>
  </si>
  <si>
    <t>Best of Kabir Suman</t>
  </si>
  <si>
    <t>1FFzpvOhkdWGlDUIdVhDm8</t>
  </si>
  <si>
    <t>Rabindrolok</t>
  </si>
  <si>
    <t>0F6RFl2Z1SI3260yF4w4jQ</t>
  </si>
  <si>
    <t>Jai Ho (Remix)</t>
  </si>
  <si>
    <t>Hasan S. Iqbal, Shreya Mrong, Dristy Anam, Sharab Azman Ahan</t>
  </si>
  <si>
    <t>Ultimate Pop Hits!</t>
  </si>
  <si>
    <t>Best of Top 40 Pop Hits!</t>
  </si>
  <si>
    <t>https://open.spotify.com/track/0kpDV98zqTQh59JyxcXCYX?si=KLIgct2mTr2vPZtFflzrfg&amp;utm</t>
  </si>
  <si>
    <t>5UrYRhsUGBMFjtigXkJpKK</t>
  </si>
  <si>
    <t>Guti 2</t>
  </si>
  <si>
    <t>Aurthohin</t>
  </si>
  <si>
    <t>Biborton</t>
  </si>
  <si>
    <t>6OAHhWBDxepNLbs3ckWLPn</t>
  </si>
  <si>
    <t>Bojhena</t>
  </si>
  <si>
    <t>Abir Biswas</t>
  </si>
  <si>
    <t>7yQXwbIitX73kKqShZySLZ</t>
  </si>
  <si>
    <t>Khati Ki Jadi Se</t>
  </si>
  <si>
    <t>6ImS6xdLGsrhOkMnSSo1ab</t>
  </si>
  <si>
    <t>Maa</t>
  </si>
  <si>
    <t>30BJc50pIcjbFvloTFNEm6</t>
  </si>
  <si>
    <t>Hey Jibon</t>
  </si>
  <si>
    <t>Hridoy Khan</t>
  </si>
  <si>
    <t>Hemanta Mukhopadhyay</t>
  </si>
  <si>
    <t>Aprokashito</t>
  </si>
  <si>
    <t>1DxCz9oUm3W9kAVHp6EpLj</t>
  </si>
  <si>
    <t>Barir Kache Arshi-Nagar</t>
  </si>
  <si>
    <t>https://open.spotify.com/track/5ptk3UlcM3ZjCWcSubEoBX?si=a0Q1-bcwR9qImQly6zFIdw&amp;utm</t>
  </si>
  <si>
    <t>5Uy52db5fUPVLwTfJGP19a</t>
  </si>
  <si>
    <t>O Kolkata</t>
  </si>
  <si>
    <t>Uraan (Original Motion Picture Soundtrack)</t>
  </si>
  <si>
    <t>7rpAi6M4tda3b9rjqUIMVZ</t>
  </si>
  <si>
    <t>City Lights</t>
  </si>
  <si>
    <t>5x8UouZao8TVY5G6zsEXjW</t>
  </si>
  <si>
    <t>Kolonkini radha</t>
  </si>
  <si>
    <t>emo rap</t>
  </si>
  <si>
    <t>Qawi Kamri</t>
  </si>
  <si>
    <t>BEST OF BORNO CHAKROBORTY, Vol. 2</t>
  </si>
  <si>
    <t>4r0aDPMv8XZahPnNkqY8JQ</t>
  </si>
  <si>
    <t>TV</t>
  </si>
  <si>
    <t>Chirkutt</t>
  </si>
  <si>
    <t>Udhao</t>
  </si>
  <si>
    <t>6QZROq4MOvYnw0ZGK6OJrU</t>
  </si>
  <si>
    <t>POP MUSiC</t>
  </si>
  <si>
    <t>Vareons, Lukas</t>
  </si>
  <si>
    <t>Ui</t>
  </si>
  <si>
    <t>205QXfZHhvMApwsxwWPfdA</t>
  </si>
  <si>
    <t>Bhalobashar Chotushkon (Apurbo)</t>
  </si>
  <si>
    <t>Sajid Sarker</t>
  </si>
  <si>
    <t>2pZJgqIDRuR6Ze1VfnZmM8</t>
  </si>
  <si>
    <t>Bangladesh National Anthem</t>
  </si>
  <si>
    <t>04wrkKevAvoHP0ACkXlu2R</t>
  </si>
  <si>
    <t>https://open.spotify.com/track/4gFNY5RHf269yYzcDr83Pq?si=ysF3NiJcTMqBrvSkLJ2r5w&amp;utm</t>
  </si>
  <si>
    <t>Aaja Aaja - From "Jaani Dushman"</t>
  </si>
  <si>
    <t>The Producers</t>
  </si>
  <si>
    <t>The Producers, Vol. 2</t>
  </si>
  <si>
    <t>58qSRu5TVivLh26Q7mWO4F</t>
  </si>
  <si>
    <t>Ami Banglay Gaan Gai</t>
  </si>
  <si>
    <t>Pratul Mukhopadhyay</t>
  </si>
  <si>
    <t>Jete Hobe</t>
  </si>
  <si>
    <t>4bCnOxw7zMReY64ZMEAyfn</t>
  </si>
  <si>
    <t>Dil Se Bhula Do Tum Hamen</t>
  </si>
  <si>
    <t>4T94FSJpIe13390jn0Mftv</t>
  </si>
  <si>
    <t>Tar Paper Stomp</t>
  </si>
  <si>
    <t>Patanga (Original Motion Picture Soundtrack)</t>
  </si>
  <si>
    <t>swing music, ragtime, big band</t>
  </si>
  <si>
    <t>Wingy Manone</t>
  </si>
  <si>
    <t>The Great Wingy Manone</t>
  </si>
  <si>
    <t>1hIizSUd0gBxTUUe0Oji0C</t>
  </si>
  <si>
    <t>Aadhkhana Aador</t>
  </si>
  <si>
    <t>7pe6jax3GHqaETxPgVD1Nd</t>
  </si>
  <si>
    <t>Chhota Sa Ghar Apna</t>
  </si>
  <si>
    <t>Charitraheen (Original Motion Picture Soundtrack)</t>
  </si>
  <si>
    <t>5Mw55d5UX8m6K2r7Jx9w4F</t>
  </si>
  <si>
    <t>Krishnakali Ami</t>
  </si>
  <si>
    <t>1Xyor4ofw5CU6dFuceSdZO</t>
  </si>
  <si>
    <t>Hindustan Ki Kasam</t>
  </si>
  <si>
    <t>https://open.spotify.com/track/5e8yzZjC32RhpMdudRDRew?si=m3Rw9qu2R4OT8HnvUOMPTg&amp;utm</t>
  </si>
  <si>
    <t>Mohammed Rafi, Manna Dey</t>
  </si>
  <si>
    <t>3JU7GqkbT5S51rgCbYJ20t</t>
  </si>
  <si>
    <t>Funky Town</t>
  </si>
  <si>
    <t>disco</t>
  </si>
  <si>
    <t>Lipps Inc.</t>
  </si>
  <si>
    <t>Paradas Continuas</t>
  </si>
  <si>
    <t>2n6Y0uDH6hzDj9sWh34f68</t>
  </si>
  <si>
    <t>Lehrein (From "Aisha")</t>
  </si>
  <si>
    <t>6Wv7bnPrlArdwT3YorQbNl</t>
  </si>
  <si>
    <t>Neend Nigahon Se Kho Jati Hai</t>
  </si>
  <si>
    <t>bollywood, hindi pop, gujarati garba, desi</t>
  </si>
  <si>
    <t>Amit Trivedi</t>
  </si>
  <si>
    <t>Perfect 10: Love Story</t>
  </si>
  <si>
    <t>Lootera (Original Motion Picture Soundtrack)</t>
  </si>
  <si>
    <t>5x3fwEGbWyrExYZluf9mWr</t>
  </si>
  <si>
    <t>Mohana</t>
  </si>
  <si>
    <t>hindi indie, indian indie, desi hip hop</t>
  </si>
  <si>
    <t>Rashim Anand</t>
  </si>
  <si>
    <t>How to? Just do.</t>
  </si>
  <si>
    <t>43GUuQ5fcT6WTzejoNJ6ai</t>
  </si>
  <si>
    <t>Kuchchi Kuchchi Rakkamma - From "Bombay"</t>
  </si>
  <si>
    <t>Udit Narayan, Kavita Krishnamurthy, G. V. Prakash, Shradha</t>
  </si>
  <si>
    <t>Top Hindi Songs of all Time</t>
  </si>
  <si>
    <t>0TWfEza9wmL3syV6n5kSpF</t>
  </si>
  <si>
    <t>Rihanna O Rihanna</t>
  </si>
  <si>
    <t>telugu pop, tollywood, tamil dance</t>
  </si>
  <si>
    <t>Baba Sehgal</t>
  </si>
  <si>
    <t>3gEMPcVbpFTCnja5xL56ON</t>
  </si>
  <si>
    <t>Electronic Bollywood Music</t>
  </si>
  <si>
    <t>7zc3I7FBoiGPeEHXSGscTU</t>
  </si>
  <si>
    <t>New Song In My Heart</t>
  </si>
  <si>
    <t>christian, worship</t>
  </si>
  <si>
    <t>Emu Music</t>
  </si>
  <si>
    <t>Indian Music Prime</t>
  </si>
  <si>
    <t>Songs For Little Rooms</t>
  </si>
  <si>
    <t>6NsVQyUHK4akWeN4BaeyKu</t>
  </si>
  <si>
    <t>Crooked Booty (feat. Cee-Lo, André 3000, Sleepy Brown &amp; Khujo Goodie)</t>
  </si>
  <si>
    <t>https://open.spotify.com/track/0LTbpPD29Wu6T1mRug3L2M?si=dJ7t07sXSZuOrtCjhXH_Pw&amp;utm</t>
  </si>
  <si>
    <t>southern hip hop</t>
  </si>
  <si>
    <t>2hOJtAvgbY1cHb8uUT8Dut</t>
  </si>
  <si>
    <t>Dungeon Family</t>
  </si>
  <si>
    <t>Even In Darkness</t>
  </si>
  <si>
    <t>Nach Baliye à¤¨à¤š à¤¬à¤²à¤¿à¤_x008f_</t>
  </si>
  <si>
    <t>7lnrRRe6v2l4caZBzqTuwz</t>
  </si>
  <si>
    <t>Pop Music Clean</t>
  </si>
  <si>
    <t>4PKZ428P0QpdIUCUDKFd2K</t>
  </si>
  <si>
    <t>Udaan</t>
  </si>
  <si>
    <t>Instrumental Pop Cafe, Pop Music For The Classroom, Pop Music For Studying</t>
  </si>
  <si>
    <t>Pop Song BGM Lounge Cafe Bar Music</t>
  </si>
  <si>
    <t>Ishaan Patel</t>
  </si>
  <si>
    <t>27TtkaUtD7snD9dqPHVuuj</t>
  </si>
  <si>
    <t>Calming Pop No Lyrics</t>
  </si>
  <si>
    <t>Clean Pop Music, Pop Songs 2023</t>
  </si>
  <si>
    <t>Chill Upbeat Clean Pop Music For Chilling</t>
  </si>
  <si>
    <t>4Zbs7cbdM0eKjtncESTyAm</t>
  </si>
  <si>
    <t>Radhe Shyama Shyam</t>
  </si>
  <si>
    <t>kirtan, mantra</t>
  </si>
  <si>
    <t>Kirtan Lounge, Acyutananda Swami</t>
  </si>
  <si>
    <t>1jb5E9fOZrEZ70EFWcisSd</t>
  </si>
  <si>
    <t>Songs of the Bengali Vaishnavas</t>
  </si>
  <si>
    <t>Anti Distraction Music</t>
  </si>
  <si>
    <t>Work Safe Pop Songs 2024</t>
  </si>
  <si>
    <t>7qZb8UHIr8G4axpqq86iya</t>
  </si>
  <si>
    <t>13s5Q4cr9vEgKTVTKpjd3A</t>
  </si>
  <si>
    <t>Summer Pop Music Beats 2024</t>
  </si>
  <si>
    <t>Krishna Jinika</t>
  </si>
  <si>
    <t>https://open.spotify.com/track/5Dtr4l8Om9ZDtt2eexnSo9?si=NdU74lJPQkKGsHNzujJADg&amp;utm</t>
  </si>
  <si>
    <t>1WuItvg3Weym1acQPUzDsK</t>
  </si>
  <si>
    <t>Forever Friends</t>
  </si>
  <si>
    <t>Calm Chill Pop Music Uplifting Pop Beats 2024 Summer Melodic</t>
  </si>
  <si>
    <t>6ZRI4UJoEVZO2cZ5uQL2Uh</t>
  </si>
  <si>
    <t>Sabdhaan Mrs Mukherjee</t>
  </si>
  <si>
    <t>7trg1jPzwRBSsYyTXTjxzg</t>
  </si>
  <si>
    <t>Flux</t>
  </si>
  <si>
    <t>chillwave, indietronica, wonky</t>
  </si>
  <si>
    <t>Baths</t>
  </si>
  <si>
    <t>Pop Music / False B-Sides (2020 Remaster)</t>
  </si>
  <si>
    <t>4H7W0NErAMRn01w5GpVEJx</t>
  </si>
  <si>
    <t>59dDtqyHXxQqfDGFqBjY3y</t>
  </si>
  <si>
    <t>Dj Hindi, Oriental Music Zone, Hindi Dance Vibes</t>
  </si>
  <si>
    <t>Shesh Picasso</t>
  </si>
  <si>
    <t>Bollywood Party Superhits 2024</t>
  </si>
  <si>
    <t>2PcjkwzkoqCUeSwQtFC25o</t>
  </si>
  <si>
    <t>Binte Dil</t>
  </si>
  <si>
    <t>Top 20 - Bollywood Songs 2018</t>
  </si>
  <si>
    <t>0qDWVkl4o9dFnKmEnCYJ8r</t>
  </si>
  <si>
    <t>Shoto Hashi</t>
  </si>
  <si>
    <t>Anik Mostofa, Xioned Adib, Provat Tonoy</t>
  </si>
  <si>
    <t>1LJZWIPbwzER52EQoM9ngO</t>
  </si>
  <si>
    <t>Tu hai kahan - lofi flip</t>
  </si>
  <si>
    <t>https://open.spotify.com/track/2wCMNi5kfrj5NALjyIH1Oc?si=xKbA8svGRqmmi5Glb2_rkg&amp;utm</t>
  </si>
  <si>
    <t>5FHdNzFohl7OuRTshm6BqW</t>
  </si>
  <si>
    <t>O Amar Mon</t>
  </si>
  <si>
    <t>3wgyGdWjC1pV841wub51cp</t>
  </si>
  <si>
    <t>Bahon Ke Darmiyan - From "Khamoshi - The Musical"</t>
  </si>
  <si>
    <t>Alka Yagnik, Hariharan</t>
  </si>
  <si>
    <t>6WdUCyp5woZgHnXzXl70Wd</t>
  </si>
  <si>
    <t>Tera Hoon Main</t>
  </si>
  <si>
    <t>Shashaa Tirupati, Ajay Singha</t>
  </si>
  <si>
    <t>Soft Hindi Love Songs</t>
  </si>
  <si>
    <t>3GiQ4Y8jY07yoc0gGXmFPq</t>
  </si>
  <si>
    <t>Biye Bari</t>
  </si>
  <si>
    <t>6QYpR384Vd5qm6fYw6w9f7</t>
  </si>
  <si>
    <t>Kona</t>
  </si>
  <si>
    <t>Tere Liye Palkon Ki Jhalar (with Narration)</t>
  </si>
  <si>
    <t>Simply Kona</t>
  </si>
  <si>
    <t>Lata Mangeshkar, Randhir Kapoor</t>
  </si>
  <si>
    <t>Harjaee (Original Motion Picture Soundtrack)</t>
  </si>
  <si>
    <t>2gu7rf5EhqWfjBJdqQE8pL</t>
  </si>
  <si>
    <t>Bahon Ke Darmiyan - The Unwind Mix</t>
  </si>
  <si>
    <t>1HnFP21KHWAIyGD1Ty1to5</t>
  </si>
  <si>
    <t>Bangladeshi</t>
  </si>
  <si>
    <t>Raman Mahadevan, Anweshaa</t>
  </si>
  <si>
    <t>Romantic Hindi Songs - Unplugged</t>
  </si>
  <si>
    <t>Yaatri, Topu</t>
  </si>
  <si>
    <t>Yaatri</t>
  </si>
  <si>
    <t>4bIG8hxxMhtiNOgFvdeYCg</t>
  </si>
  <si>
    <t>Gazab Ka Hai Din</t>
  </si>
  <si>
    <t>https://open.spotify.com/track/0GACyuvrmW7duaerz2c45A?si=lfMx3oKmRgKJ8gJv3w43IQ&amp;utm</t>
  </si>
  <si>
    <t>Jubin Nautiyal, Prakriti Kakar</t>
  </si>
  <si>
    <t>Top 20 - Romantic Songs 2018</t>
  </si>
  <si>
    <t>1PChUnTfOX9p43Bzj0BODl</t>
  </si>
  <si>
    <t>Folk Song from West Bengal</t>
  </si>
  <si>
    <t>2Bj3ubF0WFy9ZzbqO5lwTy</t>
  </si>
  <si>
    <t>Payal - Hindi</t>
  </si>
  <si>
    <t>Male singer, instrumentalists</t>
  </si>
  <si>
    <t>Folk Music of India</t>
  </si>
  <si>
    <t>Prashant Jha, Monty Sikka, Nirmal Singh</t>
  </si>
  <si>
    <t>Payal (Hindi)</t>
  </si>
  <si>
    <t>3Djvym4JMoTFaBuOp8F0tO</t>
  </si>
  <si>
    <t>Pew Pew Pew</t>
  </si>
  <si>
    <t>2qdZd2AaC2skWltV6aPKtA</t>
  </si>
  <si>
    <t>Bangali Song</t>
  </si>
  <si>
    <t>kolkata indie</t>
  </si>
  <si>
    <t>Silajit Majumder</t>
  </si>
  <si>
    <t>Ogo Bideshini (Original Motion Picture Soundtrack)</t>
  </si>
  <si>
    <t>2HakLecIRkdF5wlCTaun9g</t>
  </si>
  <si>
    <t>Tu mera ishq</t>
  </si>
  <si>
    <t>71xcEMRHQq6eauR7AMUKba</t>
  </si>
  <si>
    <t>Tomake Dekhechhi</t>
  </si>
  <si>
    <t>607P1jO66vZXEs8AHV9MSf</t>
  </si>
  <si>
    <t>Shesh Koro Na</t>
  </si>
  <si>
    <t>Tomake Dekhechhi - Single</t>
  </si>
  <si>
    <t>Runa Laila</t>
  </si>
  <si>
    <t>1mHGWVibaQJTUQfK3VcKV0</t>
  </si>
  <si>
    <t>1ct1DulxsYQtLzyisjRADf</t>
  </si>
  <si>
    <t>School Jibon Aijo Tore Khub Je Mone Pore</t>
  </si>
  <si>
    <t>Nain Bengali (From "Nain Bengali")</t>
  </si>
  <si>
    <t>https://open.spotify.com/track/4G31mbWP9hiRR4nSqhwfNX?si=jXZ3i8bEQMOn1ucxbDivQA&amp;utm</t>
  </si>
  <si>
    <t>Guru Randhawa</t>
  </si>
  <si>
    <t>Navratri Bollywood Songs - Top Bollywood Dandiya &amp; Garba Celebration</t>
  </si>
  <si>
    <t>46TioH1tK5S9VusRLFO0tG</t>
  </si>
  <si>
    <t>Amar Raat Pohalo</t>
  </si>
  <si>
    <t>3CVADv0LteXXERGUNSdpxq</t>
  </si>
  <si>
    <t>Poo Poo in the Potty (ENG Ver.)</t>
  </si>
  <si>
    <t>Arundhati Holme Chowdhury</t>
  </si>
  <si>
    <t>Aalo (Original Motion Picture Soundtrack)</t>
  </si>
  <si>
    <t>children music</t>
  </si>
  <si>
    <t>Kongsuni</t>
  </si>
  <si>
    <t>Kongsuni Music Clips 5 (ENG Ver.)</t>
  </si>
  <si>
    <t>7sszgzM7PWMwq7RHLpsPEQ</t>
  </si>
  <si>
    <t>Deshpremiker Gaan</t>
  </si>
  <si>
    <t>Shunno</t>
  </si>
  <si>
    <t>Bhaago</t>
  </si>
  <si>
    <t>0PlzctO0nv2sSIFmqDSE6h</t>
  </si>
  <si>
    <t>Mad at Disney</t>
  </si>
  <si>
    <t>edm</t>
  </si>
  <si>
    <t>salem ilese</t>
  </si>
  <si>
    <t>26W0C3xuWMlyL3rJcCBUMO</t>
  </si>
  <si>
    <t>Kichukkhon</t>
  </si>
  <si>
    <t>Tahsan</t>
  </si>
  <si>
    <t>Kritodasher Nirban</t>
  </si>
  <si>
    <t>306zePFBWCYpr7HgPWh1ac</t>
  </si>
  <si>
    <t>1oP3OXN5VK57w5UveOjZmW</t>
  </si>
  <si>
    <t>Ghor</t>
  </si>
  <si>
    <t>You're a Woman</t>
  </si>
  <si>
    <t>Olik</t>
  </si>
  <si>
    <t>italo disco, italo dance, eurodance, europop, hi-nrg</t>
  </si>
  <si>
    <t>Bad Boys Blue</t>
  </si>
  <si>
    <t>Hot Girls, Bad Boys</t>
  </si>
  <si>
    <t>4rY06LXVD3JKrNmaPBFl2u</t>
  </si>
  <si>
    <t>Chai Protibad Ea Aguner</t>
  </si>
  <si>
    <t>Rupankar Bagchi, Chorus-Sweta, Paramita, Arijit, Joye</t>
  </si>
  <si>
    <t>https://open.spotify.com/track/7Ab3jphmsGMUr4Baalu9ah?si=uyjPtmZOT_mT9xHo4vGZng&amp;utm</t>
  </si>
  <si>
    <t>Aagun</t>
  </si>
  <si>
    <t>73ljrkSg4A0q3ByU0Cu7mw</t>
  </si>
  <si>
    <t>We like to Party! (The Vengabus)</t>
  </si>
  <si>
    <t>7bxyPi9dYx2DYsFANnAlFh</t>
  </si>
  <si>
    <t>Ghum</t>
  </si>
  <si>
    <t>eurodance, europop</t>
  </si>
  <si>
    <t>Vengaboys</t>
  </si>
  <si>
    <t>Greatest Hits!</t>
  </si>
  <si>
    <t>Bay of Bengal</t>
  </si>
  <si>
    <t>6dIwaOoQ2vuW3HN0Ln3CI6</t>
  </si>
  <si>
    <t>Eka Ami</t>
  </si>
  <si>
    <t>Shiekh Sadi</t>
  </si>
  <si>
    <t>2dGxjfhFXDIUX9h5ImyKkE</t>
  </si>
  <si>
    <t>Sexy Bitch (feat. Akon)</t>
  </si>
  <si>
    <t>David Guetta</t>
  </si>
  <si>
    <t>Sexy Bitch</t>
  </si>
  <si>
    <t>61LMgg3lYVIAKPyt1E0F7n</t>
  </si>
  <si>
    <t>Oniket Prantor</t>
  </si>
  <si>
    <t>NabruNation, Bangla Lofi, Bangla Music Worldwide</t>
  </si>
  <si>
    <t>35bcmlIsxL5R8LNpwLSQOS</t>
  </si>
  <si>
    <t>Rock 'N' Roll Party</t>
  </si>
  <si>
    <t>5rb9QrpfcKFHM1EUbSIurX</t>
  </si>
  <si>
    <t>glam rock, glam metal, hard rock, rock, classic rock</t>
  </si>
  <si>
    <t>KISS</t>
  </si>
  <si>
    <t>Destroyer (Remastered Version)</t>
  </si>
  <si>
    <t>Yeah!</t>
  </si>
  <si>
    <t>r&amp;b</t>
  </si>
  <si>
    <t>USHER</t>
  </si>
  <si>
    <t>1KMkcUvF7m3SDChDOa7i5L</t>
  </si>
  <si>
    <t>WITHOUT YOU</t>
  </si>
  <si>
    <t>pop rap, rap</t>
  </si>
  <si>
    <t>The Kid LAROI</t>
  </si>
  <si>
    <t>F*CK LOVE (SAVAGE)</t>
  </si>
  <si>
    <t>https://open.spotify.com/track/2Ghc8xPYSlFnxTh2ouUbBR?si=DjTAlUtwSImNGyYC5tb4lg&amp;utm</t>
  </si>
  <si>
    <t>2l6AUSeiwY8O8W3bAKT3iN</t>
  </si>
  <si>
    <t>Whatever (feat. gamma)</t>
  </si>
  <si>
    <t>k-rap</t>
  </si>
  <si>
    <t>24CfC8LaEFIeGhPgevbOt7</t>
  </si>
  <si>
    <t>LEE SUREEN</t>
  </si>
  <si>
    <t>A Kiss to Build a Dream On</t>
  </si>
  <si>
    <t>Net, Trap, Launcher, Capture</t>
  </si>
  <si>
    <t>jazz, traditional pop</t>
  </si>
  <si>
    <t>Louis Armstrong</t>
  </si>
  <si>
    <t>Chill Jazz</t>
  </si>
  <si>
    <t>6IX1tILwh1sN9jG6A3Esnl</t>
  </si>
  <si>
    <t>Katobar Bhebechinu</t>
  </si>
  <si>
    <t>78CvZToPaotlXRjrhEiogh</t>
  </si>
  <si>
    <t>Mancry</t>
  </si>
  <si>
    <t>Rezwana Choudhury Bannya</t>
  </si>
  <si>
    <t>Antarjatik Rabindranath</t>
  </si>
  <si>
    <t>big beat, breakbeat</t>
  </si>
  <si>
    <t>Adam Freeland</t>
  </si>
  <si>
    <t>Cope™ (Bonus Track Version)</t>
  </si>
  <si>
    <t>1kNPCbHy9qjcp7dB5vStM3</t>
  </si>
  <si>
    <t>Eki Labonye</t>
  </si>
  <si>
    <t>Eki Labonye - Single</t>
  </si>
  <si>
    <t>3jNOzdbdWP29ToJWYIFuQq</t>
  </si>
  <si>
    <t>Ektuku Chowa Lage</t>
  </si>
  <si>
    <t>Tagore Lounge</t>
  </si>
  <si>
    <t>3Trv77JfPdGRkrJylpkXiL</t>
  </si>
  <si>
    <t>U-20</t>
  </si>
  <si>
    <t>anime rap</t>
  </si>
  <si>
    <t>imylia</t>
  </si>
  <si>
    <t>Katia</t>
  </si>
  <si>
    <t>7gGPOxKptDcE5RF0pmKfSZ</t>
  </si>
  <si>
    <t>Mama Wam</t>
  </si>
  <si>
    <t>hiplife</t>
  </si>
  <si>
    <t>Od Woods</t>
  </si>
  <si>
    <t>Ikonic</t>
  </si>
  <si>
    <t>20cH8jVkkDlDrgvhBfHk2C</t>
  </si>
  <si>
    <t>Apocalypse</t>
  </si>
  <si>
    <t>neoclassical, dark ambient, darkwave</t>
  </si>
  <si>
    <t>Elend</t>
  </si>
  <si>
    <t>The Umbersun</t>
  </si>
  <si>
    <t>https://open.spotify.com/track/001onyRT8y6GZBjze9xxXY?si=ALLn0-q6ToORmUCJQvWBrg&amp;utm</t>
  </si>
  <si>
    <t>37wcCykSIdEWeYFgOqTplh</t>
  </si>
  <si>
    <t>Brooks Was Here</t>
  </si>
  <si>
    <t>6ouumhu1KLa6ZwfDEA4Dy7</t>
  </si>
  <si>
    <t>Music For Cramming</t>
  </si>
  <si>
    <t>pop punk</t>
  </si>
  <si>
    <t>You, Me, And Everyone We Know</t>
  </si>
  <si>
    <t>Dogged EP</t>
  </si>
  <si>
    <t>Safe For Work Pop Music Chill Pop Songs</t>
  </si>
  <si>
    <t>52Ptp0T46mGorh93hoTUhO</t>
  </si>
  <si>
    <t>Pop Songs</t>
  </si>
  <si>
    <t>6hj0RSXBAQmMcDXSPrQIoq</t>
  </si>
  <si>
    <t>The Mic Disease</t>
  </si>
  <si>
    <t>east coast hip hop, underground hip hop, hardcore hip hop</t>
  </si>
  <si>
    <t>Canibus</t>
  </si>
  <si>
    <t>Mic Club Master Mixtape Volume 1</t>
  </si>
  <si>
    <t>2FPX0uM93ZaonkEMmJgCMC</t>
  </si>
  <si>
    <t>Uplifting Pop Music</t>
  </si>
  <si>
    <t>Happy Uplifting Summer Pop Songs Upbeat Chill Calm Beats</t>
  </si>
  <si>
    <t>4MtbjnqLaA5CXkHSobvefC</t>
  </si>
  <si>
    <t>57ayKSx2NIF25fAvPS7Jwp</t>
  </si>
  <si>
    <t>Chill Calm Music Vibes</t>
  </si>
  <si>
    <t>Ladka Alag Sa</t>
  </si>
  <si>
    <t>hindi hip hop, desi hip hop</t>
  </si>
  <si>
    <t>Emiway Bantai</t>
  </si>
  <si>
    <t>6ImNTrb96QuG2USRpIeGKe</t>
  </si>
  <si>
    <t>Pop See Ko (Instrumental)</t>
  </si>
  <si>
    <t>kids hip hop</t>
  </si>
  <si>
    <t>Koo Koo</t>
  </si>
  <si>
    <t>Cafetorium Songs, Vol. 1</t>
  </si>
  <si>
    <t>7nEuc1OnbKadBIGorCBHK0</t>
  </si>
  <si>
    <t>https://open.spotify.com/track/1QEo092PDrB8po9cuZnf31?si=PJ-MQ-iXRjuSUYmVQTt4tg&amp;utm</t>
  </si>
  <si>
    <t>Hip Meddow</t>
  </si>
  <si>
    <t>3lbH3F3RaXnlf0AXPrQtUq</t>
  </si>
  <si>
    <t>Tropical Pop Melodies</t>
  </si>
  <si>
    <t>The Lancashire Hotpots</t>
  </si>
  <si>
    <t>Achtung Gravy</t>
  </si>
  <si>
    <t>2yFkbIcUtYKM9KndopaRBR</t>
  </si>
  <si>
    <t>Don't Start Now</t>
  </si>
  <si>
    <t>7ItAu2RBzpia4I9k0FeBJy</t>
  </si>
  <si>
    <t>Charlotte Reed</t>
  </si>
  <si>
    <t>Hanging On</t>
  </si>
  <si>
    <t>electropop, indie poptimism</t>
  </si>
  <si>
    <t>A R I Z O N A</t>
  </si>
  <si>
    <t>pop music just hits</t>
  </si>
  <si>
    <t>0H3hduT5CnScgVyd9kw2xg</t>
  </si>
  <si>
    <t>Playlist Of Top Hits</t>
  </si>
  <si>
    <t>5HB9SIDGZeinRNrYycxC5w</t>
  </si>
  <si>
    <t>Lovesick Synthetic</t>
  </si>
  <si>
    <t>https://open.spotify.com/track/18VXIQtK5pCVqLoKUPLHzC?si=ZvrTJtdmSgOP69autUUXOA&amp;utm</t>
  </si>
  <si>
    <t>7ATxWCqCHSugti04NeIVye</t>
  </si>
  <si>
    <t>Popular Music</t>
  </si>
  <si>
    <t>4Pki0FGOMFJFBpNWpOqjxs</t>
  </si>
  <si>
    <t>Instrumental Pop Music For Studying</t>
  </si>
  <si>
    <t>vaportrap</t>
  </si>
  <si>
    <t>FrankJavCee</t>
  </si>
  <si>
    <t>Chilled Acoustics, Acoustic Chill Music, Instrumental Indie Folk</t>
  </si>
  <si>
    <t>Chill Upbeat Indie Pop Music</t>
  </si>
  <si>
    <t>FrankJavCee, Vol. 2</t>
  </si>
  <si>
    <t>44w78cgwMKpf5hMDVfFiku</t>
  </si>
  <si>
    <t>Come &amp; Go (with Marshmallo), Pt. 1</t>
  </si>
  <si>
    <t>5dkGjwOc2O6TXoV66v9EH7</t>
  </si>
  <si>
    <t>Supalonely</t>
  </si>
  <si>
    <t>piano cover</t>
  </si>
  <si>
    <t>Harmony River</t>
  </si>
  <si>
    <t>43R7HdsQishk0hEz0Es9ye</t>
  </si>
  <si>
    <t>Epic</t>
  </si>
  <si>
    <t>alternative metal, alternative rock, funk metal, funk rock, hard rock, nu metal, post-grunge, rap metal, rock</t>
  </si>
  <si>
    <t>Faith No More</t>
  </si>
  <si>
    <t>100 Greatest Rock Songs</t>
  </si>
  <si>
    <t>6EkRfUXDFsdVwfYBemeVfD</t>
  </si>
  <si>
    <t>The Middle</t>
  </si>
  <si>
    <t>#1 Pop Hits</t>
  </si>
  <si>
    <t>Current Pop Hits</t>
  </si>
  <si>
    <t>4nW2KKdh0BnsqTqbX7YKbx</t>
  </si>
  <si>
    <t>Cry Out</t>
  </si>
  <si>
    <t>The Rock Music, Steele Croswhite</t>
  </si>
  <si>
    <t>Your Love Remains</t>
  </si>
  <si>
    <t>https://open.spotify.com/track/1Wq6SfZPeUvYntz167TXYH?si=XXPRWDLTT8KcH9wGU1wfyw&amp;utm</t>
  </si>
  <si>
    <t>5noiu8h7SOawx9uOx4G1SA</t>
  </si>
  <si>
    <t>37YtkfUxquB3q1ZAm2M4x6</t>
  </si>
  <si>
    <t>Tum Hi Dil Mein Rahoge</t>
  </si>
  <si>
    <t>Dirty Sport Rock Music</t>
  </si>
  <si>
    <t>Antara Mitra, Arnab Chakraborty</t>
  </si>
  <si>
    <t>5ZZF6X0X25lnObheOIzhVz</t>
  </si>
  <si>
    <t>Monster Song Clean Version (From "KGF Chapter 2 - Hindi")</t>
  </si>
  <si>
    <t>sandalwood</t>
  </si>
  <si>
    <t>6IFQ6V4hf81ef0QqPbEJ9Y</t>
  </si>
  <si>
    <t>Ravi Basrur, Adithi Sagar</t>
  </si>
  <si>
    <t>I Wanna Rock (Workout Mix)</t>
  </si>
  <si>
    <t>6x19g7w4rSxBLpQLcITAhp</t>
  </si>
  <si>
    <t>Bollywood Movie</t>
  </si>
  <si>
    <t>0rGUHIPowFSYj85aF1wKIm</t>
  </si>
  <si>
    <t>Here Comes Santa Claus</t>
  </si>
  <si>
    <t>The Rock Heroes</t>
  </si>
  <si>
    <t>Heavy Metal Christmas</t>
  </si>
  <si>
    <t>https://open.spotify.com/track/522rMK3qwoWGhreqe4b2vv?si=s_Jsud1JQH-84Dr-mhsDHg&amp;utm</t>
  </si>
  <si>
    <t>5Onc0lCmLFZcV6I4WGB2un</t>
  </si>
  <si>
    <t>Eto Sur Aar Eto Gaan</t>
  </si>
  <si>
    <t>Subir Sen</t>
  </si>
  <si>
    <t>All Time Greats</t>
  </si>
  <si>
    <t>2PbXmErdF9C8eW7Kf7yRwC</t>
  </si>
  <si>
    <t>Top Rock Masters</t>
  </si>
  <si>
    <t>BBOY MUSIC</t>
  </si>
  <si>
    <t>Top Rock Beats</t>
  </si>
  <si>
    <t>0ZFBzMqw98P0XGT3rGtDzW</t>
  </si>
  <si>
    <t>Darjeelinger Rastay</t>
  </si>
  <si>
    <t>7En7kthtIatymX9moqXLwx</t>
  </si>
  <si>
    <t>Sweet Harmony</t>
  </si>
  <si>
    <t>Annie Holmes</t>
  </si>
  <si>
    <t>1Mj4l3xiNgnhRa3mHWsOuS</t>
  </si>
  <si>
    <t>Banglar Gaan</t>
  </si>
  <si>
    <t>Topu, Fuad</t>
  </si>
  <si>
    <t>Bondhu Bhabo Ki ?</t>
  </si>
  <si>
    <t>67zPupLi2kRGcRBM98R1x8</t>
  </si>
  <si>
    <t>Festive Rock Wonderland</t>
  </si>
  <si>
    <t>Best Rock Christmas Music, Rock Christmas Songs, Christmas Rock Tunes 2024</t>
  </si>
  <si>
    <t>Hype No Lyrics Christmas Rock Music</t>
  </si>
  <si>
    <t>https://open.spotify.com/track/5uOGVigfPyd2WSpjwCYDrM?si=oCE8aG_AQpmJ738yeIk5sw&amp;utm</t>
  </si>
  <si>
    <t>0VtscdIwQBc0z9eELiWKva</t>
  </si>
  <si>
    <t>Ichhe</t>
  </si>
  <si>
    <t>Ichchhe Korei Eksathe</t>
  </si>
  <si>
    <t>304KGO9Oire4O90857jSgB</t>
  </si>
  <si>
    <t>Rock and Roll, Pt. 2</t>
  </si>
  <si>
    <t>8-bit, chiptune</t>
  </si>
  <si>
    <t>8-Bit Misfits</t>
  </si>
  <si>
    <t>8-Bit Arena Anthems</t>
  </si>
  <si>
    <t>3HesW467dVKi30F6k5f7U2</t>
  </si>
  <si>
    <t>Joyodhoni</t>
  </si>
  <si>
    <t>Nemesis</t>
  </si>
  <si>
    <t>Underground 2</t>
  </si>
  <si>
    <t>6aeyGh3leBeNNmUbdCeslm</t>
  </si>
  <si>
    <t>Inspirational Vibes</t>
  </si>
  <si>
    <t>0HS1iiHqX27XlPImjQN96Z</t>
  </si>
  <si>
    <t>Jabe Ki Chole</t>
  </si>
  <si>
    <t>Yaatri, Anila, Topu</t>
  </si>
  <si>
    <t>1DUbe2h86XvoIv7TKGZDc8</t>
  </si>
  <si>
    <t>Chuye Dile Mon</t>
  </si>
  <si>
    <t>1GzzOtRklQXxaefX0OxTGs</t>
  </si>
  <si>
    <t>Best of Tahsan</t>
  </si>
  <si>
    <t>Akkar Bakkar Bambe Bo</t>
  </si>
  <si>
    <t>https://open.spotify.com/track/3WpUhaOtAWX3Wa3cFUfnXQ?si=ucCKyhMTSbe3ZCTQ-ILjIw&amp;utm</t>
  </si>
  <si>
    <t>2AMpgU8H5s5RbQXPJbixGn</t>
  </si>
  <si>
    <t>Sheshgaan</t>
  </si>
  <si>
    <t>Tritio Jatra</t>
  </si>
  <si>
    <t>1RDAx6NHiOOASe7yXby0Bg</t>
  </si>
  <si>
    <t>Dhobi Aaya</t>
  </si>
  <si>
    <t>6IoiSsCdOAhzUESpsyRsdC</t>
  </si>
  <si>
    <t>Oporadhi 20</t>
  </si>
  <si>
    <t>Arman Alif</t>
  </si>
  <si>
    <t>Oporadhi</t>
  </si>
  <si>
    <t>2dYbdFVP4Ds1MAyLumEbAO</t>
  </si>
  <si>
    <t>Gopono Kothati</t>
  </si>
  <si>
    <t>00ENAJx1V4v6hcX30ex5I3</t>
  </si>
  <si>
    <t>Lopamudra Mitra, Rupankar</t>
  </si>
  <si>
    <t>Chunnu Munnu the Do Bhai</t>
  </si>
  <si>
    <t>Be My Love</t>
  </si>
  <si>
    <t>6eocvLE2jdKNwwhhbiNfQ5</t>
  </si>
  <si>
    <t>Bhalobese Sokhi</t>
  </si>
  <si>
    <t>Jaha Chay</t>
  </si>
  <si>
    <t>6KyRg0yfOuhch9ZOTTl5LJ</t>
  </si>
  <si>
    <t>Delhi</t>
  </si>
  <si>
    <t>https://open.spotify.com/track/0vew54PEgcUvicMtmx9yIg?si=SFuTYV4GQyWbEqUv5t-vAA&amp;utm</t>
  </si>
  <si>
    <t>3sWK1DM99DixQkvRosOWL6</t>
  </si>
  <si>
    <t>Bishadbari Lane</t>
  </si>
  <si>
    <t>6CGA9uNeX8BA7lJB3NLW2B</t>
  </si>
  <si>
    <t>Ishq Ka Silsila</t>
  </si>
  <si>
    <t>2ZzKU2Ihik4nBI67d94qT0</t>
  </si>
  <si>
    <t>The Howler</t>
  </si>
  <si>
    <t>Shashaa Tirupati</t>
  </si>
  <si>
    <t>progressive rock, art rock, progressive metal</t>
  </si>
  <si>
    <t>Iamthemorning</t>
  </si>
  <si>
    <t>Belighted</t>
  </si>
  <si>
    <t>5k5JOjX2p9hjjJxMllCEZl</t>
  </si>
  <si>
    <t>75qBvXhd8B13KwMl1tsYpu</t>
  </si>
  <si>
    <t>Positions - Lullaby Rendition</t>
  </si>
  <si>
    <t>Aaj Main Upar - From "Khamoshi - The Musical"</t>
  </si>
  <si>
    <t>lullaby</t>
  </si>
  <si>
    <t>Lullaby Dreamers</t>
  </si>
  <si>
    <t>Lullaby Ariana Grande</t>
  </si>
  <si>
    <t>2oMqnIO9Zp5e8LeIZKSgSH</t>
  </si>
  <si>
    <t>Mere Mola Mei Likhoon</t>
  </si>
  <si>
    <t>5vjI0x27neUNM5peqUm4XH</t>
  </si>
  <si>
    <t>qawwali</t>
  </si>
  <si>
    <t>Laila O Laila - From "Qurbani"</t>
  </si>
  <si>
    <t>Mir Hasan Mir</t>
  </si>
  <si>
    <t>Ali Kai Sath Hai Zahra Ki Shadi</t>
  </si>
  <si>
    <t>https://open.spotify.com/track/7KgWHQ2BMBZtYKzo015Wm0?si=k2lkYF70RP-o8K3lz0eqAA&amp;utm</t>
  </si>
  <si>
    <t>Kanchan, Amit Kumar</t>
  </si>
  <si>
    <t>3gNrLr3kLipBDXm49ZFRBk</t>
  </si>
  <si>
    <t>Pop Beats 2024</t>
  </si>
  <si>
    <t>Chill Uplifting Pop Music No Lyrics SFW</t>
  </si>
  <si>
    <t>0bfKkqJPFvku7Vua4tIfrl</t>
  </si>
  <si>
    <t>Chill Pop Beats</t>
  </si>
  <si>
    <t>Instrumental Pop Background Music 2024</t>
  </si>
  <si>
    <t>4O07UQFDj1YUdKs9VX5xwK</t>
  </si>
  <si>
    <t>Gagan Jhanjhana Raha</t>
  </si>
  <si>
    <t>6JjWgxMUkDlKduhKdbzGxP</t>
  </si>
  <si>
    <t>Soothing Pop Melodies for Relaxation</t>
  </si>
  <si>
    <t>Nastik (Original Motion Picture Soundtrack)</t>
  </si>
  <si>
    <t>Mellow Pop Melodies Chill Uplifting Tropical Happy Beats</t>
  </si>
  <si>
    <t>30D6hz8Ku5GEOQZPAhTF41</t>
  </si>
  <si>
    <t>Barsan Laagi</t>
  </si>
  <si>
    <t>4dNp7t10AN5QIePX9HsWPI</t>
  </si>
  <si>
    <t>Another Screen</t>
  </si>
  <si>
    <t>Abhay Jodhpurkar</t>
  </si>
  <si>
    <t>american post-punk</t>
  </si>
  <si>
    <t>Pop Music Fever Dream</t>
  </si>
  <si>
    <t>https://open.spotify.com/track/4VMqDjwK2OvI0vbmzKPEei?si=6q55JTIKQm2ZJNwSeh7eRg&amp;utm</t>
  </si>
  <si>
    <t>1ywtAhLuPzt1aWFgl9BeXZ</t>
  </si>
  <si>
    <t>Hum Pyar Karenge</t>
  </si>
  <si>
    <t>Lata Mangeshkar, Hemant Kumar, Bharat Vyas</t>
  </si>
  <si>
    <t>Dhoon (Original Motion Picture Soundtrack)</t>
  </si>
  <si>
    <t>1moM7mPQ79bwfE2iPqeiGl</t>
  </si>
  <si>
    <t>Dil Beqarar Sa Hai - Female Vocals</t>
  </si>
  <si>
    <t>4DxXh3rL16QHfHTKcgJYfs</t>
  </si>
  <si>
    <t>Melodic Pop Music Summer Tropical Vibes</t>
  </si>
  <si>
    <t>Ishaara (Original Motion Picture Soundtrack)</t>
  </si>
  <si>
    <t>Chill Summer Pop Music To Uplift Your Mood</t>
  </si>
  <si>
    <t>7pY60qPbvDvgruP4hHYBlO</t>
  </si>
  <si>
    <t>4fTNDvHuID1XTuNirNRKRp</t>
  </si>
  <si>
    <t>Mohabbat Hamari Zamana Hamara</t>
  </si>
  <si>
    <t>Beat Drop Zone</t>
  </si>
  <si>
    <t>Pop Summer Chill Uplifting Music Tropical Sunny Vibes 2024</t>
  </si>
  <si>
    <t>https://open.spotify.com/track/73wFd5vA2ekc6n3DrLFaJr?si=UcPiW3oYSxKMTE5OXw1wiw&amp;utm</t>
  </si>
  <si>
    <t>Dulari (Original Motion Picture Soundtrack)</t>
  </si>
  <si>
    <t>7rBqIgw6wSeGGUYZGGIT8H</t>
  </si>
  <si>
    <t>Thunderstruck</t>
  </si>
  <si>
    <t>Rock</t>
  </si>
  <si>
    <t>1eFh5E9DOPgNVV9TmNLiI3</t>
  </si>
  <si>
    <t>Ho Abhi To Hui Jawan</t>
  </si>
  <si>
    <t>3Lz3d0RYotujVXuUWGuarz</t>
  </si>
  <si>
    <t>Smooth Sitar</t>
  </si>
  <si>
    <t>Dil Aashna Hai (Original Motion Picture Soundtrack)</t>
  </si>
  <si>
    <t>3WyfEunoAbWSleklhvfPM8</t>
  </si>
  <si>
    <t>Dilbar Dil Jani</t>
  </si>
  <si>
    <t>0nKgmVsnsw8czFNyNDVIWS</t>
  </si>
  <si>
    <t>Chhukar Mere Man Ko - The Unwind Mix</t>
  </si>
  <si>
    <t>Asha Bhosle, R. D. Burman</t>
  </si>
  <si>
    <t>Mohammed Irfan, Ajay Singha</t>
  </si>
  <si>
    <t>Hum Hain Lajwaab (Original Motion Picture Soundtrack)</t>
  </si>
  <si>
    <t>5zn7Jga8AnvHGb5W1mDWTO</t>
  </si>
  <si>
    <t>7FHdzvOSlL6EwZT2qiY1l1</t>
  </si>
  <si>
    <t>Ishq Karo Dil Se (From "Koi Jaane Na")</t>
  </si>
  <si>
    <t>Asha - Reprise</t>
  </si>
  <si>
    <t>Top Bollywood Movie Songs Of 2021</t>
  </si>
  <si>
    <t>Asha (Reprise)</t>
  </si>
  <si>
    <t>https://open.spotify.com/track/4gYSYeYocoK570EPNdDYuM?si=B0c1vviPRP2ztulWwU8NqQ&amp;utm</t>
  </si>
  <si>
    <t>0emV7fyAxBujQshIbBR6d2</t>
  </si>
  <si>
    <t>Tomake Chuye Dilam Male Version - From "Bastushaap"</t>
  </si>
  <si>
    <t>6VgLJmTab0P8myrNnE6Fts</t>
  </si>
  <si>
    <t>Kay Ga Sakhoo</t>
  </si>
  <si>
    <t>Usha Mangeshkar, Jaywant Kulkarni</t>
  </si>
  <si>
    <t>Songadya (Original Motion Picture Soundtrack)</t>
  </si>
  <si>
    <t>30lKjB67A8YLe2z6ZJtESj</t>
  </si>
  <si>
    <t>Raat Pohalo</t>
  </si>
  <si>
    <t>Bappi Lahiri, Kumar Sanu</t>
  </si>
  <si>
    <t>3MkJtuv5zSvwZHhvHajRUs</t>
  </si>
  <si>
    <t>Kumar Sanu All Time Hits (Bengali Songs)</t>
  </si>
  <si>
    <t>Kitna Intezar</t>
  </si>
  <si>
    <t>Alka Yagnik</t>
  </si>
  <si>
    <t>Dhund (Original Motion Picture Soundtrack)</t>
  </si>
  <si>
    <t>25Rz26GHmfhZzHZeIJupyN</t>
  </si>
  <si>
    <t>Mrittu Chaya</t>
  </si>
  <si>
    <t>Onneshon</t>
  </si>
  <si>
    <t>2bii3HxXtUHbtyc4dWFvJg</t>
  </si>
  <si>
    <t>Dil Deewano, Pt. 1</t>
  </si>
  <si>
    <t>3S3CtUdn4PeMheAjFo5Z4p</t>
  </si>
  <si>
    <t>Bangladesher Nam</t>
  </si>
  <si>
    <t>AvoidRafa</t>
  </si>
  <si>
    <t>Bhaar</t>
  </si>
  <si>
    <t>https://open.spotify.com/track/2GGLG5WsbR3Tyf0rV35l9X?si=duQj8n0vSoeuaSuN-osifg&amp;utm</t>
  </si>
  <si>
    <t>4gR60StzOiDMbFBs8qkOeQ</t>
  </si>
  <si>
    <t>Aaj Main Upar (The Unwind Mix)</t>
  </si>
  <si>
    <t>1fDqsvTW0cQXVHv0aFg8tZ</t>
  </si>
  <si>
    <t>Bhulpoth</t>
  </si>
  <si>
    <t>Prakriti Kakar, Sukriti Kakar</t>
  </si>
  <si>
    <t>bangla gojol</t>
  </si>
  <si>
    <t>Abu ubayda</t>
  </si>
  <si>
    <t>53w0gx8yMwqfYkpg1qDCBn</t>
  </si>
  <si>
    <t>5VYxtdHkr1imGEudnngQOE</t>
  </si>
  <si>
    <t>Sajna Saath Nibhana</t>
  </si>
  <si>
    <t>Tribhubon</t>
  </si>
  <si>
    <t>Emon Chowdhury</t>
  </si>
  <si>
    <t>Asha Bhosle, Mohammed Rafi</t>
  </si>
  <si>
    <t>Sharat</t>
  </si>
  <si>
    <t>Doli (Original Motion Picture Soundtrack)</t>
  </si>
  <si>
    <t>7Br3IHbY7ut16xiD2jUYaF</t>
  </si>
  <si>
    <t>Mon Bhabe Ek Mone</t>
  </si>
  <si>
    <t>4uKCCh7y1MS61gpY7xICxv</t>
  </si>
  <si>
    <t>Jyan Ko Maya</t>
  </si>
  <si>
    <t>Adib, Sup Nasif, Hasan S. Iqbal, Syed Nafis</t>
  </si>
  <si>
    <t>Udit Narayan, Deepa jha</t>
  </si>
  <si>
    <t>Karja (Original Motion Picture Soundtrack)</t>
  </si>
  <si>
    <t>4p46h1ZGSUszJLWht1CXs4</t>
  </si>
  <si>
    <t>4BT6bU6syEB1FuNVAGbnli</t>
  </si>
  <si>
    <t>Now Playing! Sentimental Kishore Hits</t>
  </si>
  <si>
    <t>Jab Jab Hum Tumko Dekha Hai</t>
  </si>
  <si>
    <t>Lata Mangeshkar, Kishore Kumar</t>
  </si>
  <si>
    <t>Mastana (Original Motion Picture Soundtrack)</t>
  </si>
  <si>
    <t>2spsuOimMFwof4gWmJXvrO</t>
  </si>
  <si>
    <t>Imagine</t>
  </si>
  <si>
    <t>John Lennon</t>
  </si>
  <si>
    <t>World of Lullabies for Flute &amp; Orchestra</t>
  </si>
  <si>
    <t>135KNVfRMbNUUZzpQFDotb</t>
  </si>
  <si>
    <t>Band Ho Mutthi To Lakh Ki - From "Dharam Veer"</t>
  </si>
  <si>
    <t>Lata Mangeshkar, Asha Bhosle</t>
  </si>
  <si>
    <t>Asha Bhosle Hindi Songs</t>
  </si>
  <si>
    <t>5siIVZn3IPublF34jg7hf9</t>
  </si>
  <si>
    <t>Khaowar Gaan</t>
  </si>
  <si>
    <t>https://open.spotify.com/track/6z99p5GsBuNyTOoKokgpd9?si=N4XDm_dLSbeuHuxQL2z0Bw&amp;utm</t>
  </si>
  <si>
    <t>Saheber Cutlet (Original Motion Picture Soundtrack)</t>
  </si>
  <si>
    <t>3DEB71cQIwSnVihD1qMgHV</t>
  </si>
  <si>
    <t>Yeh Dosti Hum Nahin - From "Sholay"</t>
  </si>
  <si>
    <t>0Lf2FwGaU7xSQoAB13bSS1</t>
  </si>
  <si>
    <t>Thank U, Next - Lullaby Rendition</t>
  </si>
  <si>
    <t>FM Hits - All Time Radio Hits, Vol. 2</t>
  </si>
  <si>
    <t>3dS7g2Cemp3bQEOqW9WbLm</t>
  </si>
  <si>
    <t>Cum on Feel the Noize</t>
  </si>
  <si>
    <t>7lrO3DEMTqckJrCoNZEph0</t>
  </si>
  <si>
    <t>Welcome to Schubas - Medley</t>
  </si>
  <si>
    <t>glam rock, christmas</t>
  </si>
  <si>
    <t>Slade</t>
  </si>
  <si>
    <t>soft pop, acoustic pop</t>
  </si>
  <si>
    <t>Jason Mraz</t>
  </si>
  <si>
    <t>Sladest (Expanded)</t>
  </si>
  <si>
    <t>The Live Album Collection, Volume One</t>
  </si>
  <si>
    <t>5WEB449xl41gEapYKUNVo4</t>
  </si>
  <si>
    <t>Izanami</t>
  </si>
  <si>
    <t>5HBBlNtI8ycNT7wzMMlUQ6</t>
  </si>
  <si>
    <t>I'm Real</t>
  </si>
  <si>
    <t>pop, synth pop</t>
  </si>
  <si>
    <t>Jennifer Lopez</t>
  </si>
  <si>
    <t>Millennium Pop Hits</t>
  </si>
  <si>
    <t>7igQyR866W6yWt9jYK2MQ5</t>
  </si>
  <si>
    <t>Shahrukh Khan Anthem</t>
  </si>
  <si>
    <t>0eO8MW9YSTK3CjdaTYKlhF</t>
  </si>
  <si>
    <t>bollywood, hindi pop, desi, desi pop, gujarati garba</t>
  </si>
  <si>
    <t>Who Am I (What's My Name)?</t>
  </si>
  <si>
    <t>https://open.spotify.com/track/4pFCFiB0eIkgljETLGAAi7?si=l-4amu5VToG2TUH7mhkzng&amp;utm</t>
  </si>
  <si>
    <t>g-funk, west coast hip hop, gangster rap, old school hip hop, hip hop, rap</t>
  </si>
  <si>
    <t>Snoop Dogg</t>
  </si>
  <si>
    <t>Doggystyle</t>
  </si>
  <si>
    <t>3oOON5Nye0OeGf675OR3Fa</t>
  </si>
  <si>
    <t>Energizing Pop No Lyricss</t>
  </si>
  <si>
    <t>Calming Pop Songs For Background Music</t>
  </si>
  <si>
    <t>3SnGymj6ijE2iuUfWxLo1q</t>
  </si>
  <si>
    <t>I'm Coming Out</t>
  </si>
  <si>
    <t>disco, funk</t>
  </si>
  <si>
    <t>Diana Ross</t>
  </si>
  <si>
    <t>Diana</t>
  </si>
  <si>
    <t>50fScng7vNWOzDbJadXvib</t>
  </si>
  <si>
    <t>Classroom Pop No Lyricss</t>
  </si>
  <si>
    <t>5G0xbzicehm0A4nhZSDU4z</t>
  </si>
  <si>
    <t>The Sound of Silence</t>
  </si>
  <si>
    <t>nu metal, alternative metal</t>
  </si>
  <si>
    <t>6yC5Eb33FuJanqKcXeJrZS</t>
  </si>
  <si>
    <t>Disturbed</t>
  </si>
  <si>
    <t>Chill Uplifting Pop Music</t>
  </si>
  <si>
    <t>10's Rock Music</t>
  </si>
  <si>
    <t>6XxpvCj3eLWs3lYowSgC4G</t>
  </si>
  <si>
    <t>MIC Drop (feat. Desiigner) [Steve Aoki Remix]</t>
  </si>
  <si>
    <t>https://open.spotify.com/track/57qeOuryDopE0mLRzJvKB7?si=gIP9BDZMQ7u96oygPpIfgw&amp;utm</t>
  </si>
  <si>
    <t>0vjFMIU3H5CNyYHadx2eKD</t>
  </si>
  <si>
    <t>Instrumental Pop Beats No Lyrics</t>
  </si>
  <si>
    <t>k-pop, hip hop, trap</t>
  </si>
  <si>
    <t>BTS</t>
  </si>
  <si>
    <t>Instrumentals For Studying, Instrumental Pop Music For The Classroom, Pop Music Background Instrumentals</t>
  </si>
  <si>
    <t>Final Exam Cram Study Music</t>
  </si>
  <si>
    <t>2egdgAaMnK1mPaO4eq4Lfh</t>
  </si>
  <si>
    <t>Chill Pop Vibes for Easy Listening</t>
  </si>
  <si>
    <t>44rfIUGd9nHznaugMvNOIM</t>
  </si>
  <si>
    <t>Brimful of Asha (Norman Cook Remix) (Single Version)</t>
  </si>
  <si>
    <t>big beat, indie pop</t>
  </si>
  <si>
    <t>Cornershop</t>
  </si>
  <si>
    <t>Brimful of Asha</t>
  </si>
  <si>
    <t>4GkMrpc5f4yh3dAir9UcUP</t>
  </si>
  <si>
    <t>Low Key Chill</t>
  </si>
  <si>
    <t>3oyc1mIdCBGaU55wX7otqM</t>
  </si>
  <si>
    <t>Pump It Up</t>
  </si>
  <si>
    <t>new wave, power pop</t>
  </si>
  <si>
    <t>Elvis Costello &amp; The Attractions</t>
  </si>
  <si>
    <t>This Year's Model</t>
  </si>
  <si>
    <t>592nlbbJkSuRgRFZr2YmlJ</t>
  </si>
  <si>
    <t>Chill Pop Beats for a Serene Mood</t>
  </si>
  <si>
    <t>https://open.spotify.com/track/7x048KiVk2RrLHqzYwm68m?si=lImfCk_YS3y7sKWO0A7yxw&amp;utm</t>
  </si>
  <si>
    <t>1OAh8uOEOvTDqkKFsKksCi</t>
  </si>
  <si>
    <t>Wild Thoughts</t>
  </si>
  <si>
    <t>r&amp;b, latin pop</t>
  </si>
  <si>
    <t>DJ Khaled</t>
  </si>
  <si>
    <t>1UdHkVAtxNFPcGQoMi3s3u</t>
  </si>
  <si>
    <t>Rise Up</t>
  </si>
  <si>
    <t>Cover Guru</t>
  </si>
  <si>
    <t>Pop Music Hits</t>
  </si>
  <si>
    <t>7jcE87zl213V9qx0fLRtvq</t>
  </si>
  <si>
    <t>Duniya Ne Teri Duniya Wale</t>
  </si>
  <si>
    <t>7FDRMLU6QmNSbssBK715Q6</t>
  </si>
  <si>
    <t>Time After Time (Grand Allegro)</t>
  </si>
  <si>
    <t>Deedar (Original Motion Picture Soundtrack)</t>
  </si>
  <si>
    <t>ballet class</t>
  </si>
  <si>
    <t>Joey McNamara</t>
  </si>
  <si>
    <t>Pop Music for Ballet</t>
  </si>
  <si>
    <t>1I3G17ZQccHPLcAitFtY87</t>
  </si>
  <si>
    <t>1oDwOqLYWCquajwlOJw7yi</t>
  </si>
  <si>
    <t>Exile, Pt. 2</t>
  </si>
  <si>
    <t>Masters of India</t>
  </si>
  <si>
    <t>6YOe1Go7e5evqoHKjloVs6</t>
  </si>
  <si>
    <t>77frmV8c9BHQc6Z3EJAkAN</t>
  </si>
  <si>
    <t>Bangla Amar Sorshe Ilish</t>
  </si>
  <si>
    <t>How Deep The Father's Love For Us</t>
  </si>
  <si>
    <t>Hari Hey Dinabandhu</t>
  </si>
  <si>
    <t>The Rock Music, Steele Croswhite, Kim Croswhite</t>
  </si>
  <si>
    <t>The Future Is Sure</t>
  </si>
  <si>
    <t>https://open.spotify.com/track/43I3sr3QISIosc7ESzIbtr?si=lWwzkxxrTdqlwD7g26N3WQ&amp;utm</t>
  </si>
  <si>
    <t>6bK9BH9Ts8Gj5JFvnQkzak</t>
  </si>
  <si>
    <t>Get Busy</t>
  </si>
  <si>
    <t>4KxnRnRyCDe5Ga5fjnKL05</t>
  </si>
  <si>
    <t>3/4 song</t>
  </si>
  <si>
    <t>dancehall</t>
  </si>
  <si>
    <t>Sean Paul</t>
  </si>
  <si>
    <t>Dutty Rock</t>
  </si>
  <si>
    <t>epunk</t>
  </si>
  <si>
    <t>Lil Watermark, Endwiser</t>
  </si>
  <si>
    <t>Rock Music for the Disabled</t>
  </si>
  <si>
    <t>64Mcd2D2BzfmowBq4da6fF</t>
  </si>
  <si>
    <t>George Michael</t>
  </si>
  <si>
    <t>0sXeraiWev6LNphoa7BWjw</t>
  </si>
  <si>
    <t>Tum Ho - Rockstar - Hindi Song</t>
  </si>
  <si>
    <t>chanson, variété française, french house</t>
  </si>
  <si>
    <t>Les Wriggles</t>
  </si>
  <si>
    <t>7 Chansons de Noël</t>
  </si>
  <si>
    <t>malayalam pop, mollywood</t>
  </si>
  <si>
    <t>Noel Toms</t>
  </si>
  <si>
    <t>0yHhhWygpdjXV5ZahHz937</t>
  </si>
  <si>
    <t>Meri Jaan | Latest Hindi Song 2024</t>
  </si>
  <si>
    <t>36qYPnonZ3bQQNiJFfgj7P</t>
  </si>
  <si>
    <t>Dujonei Bangali Chhilam</t>
  </si>
  <si>
    <t>Akshay Singhal</t>
  </si>
  <si>
    <t>Ami Banglay Gan Gai</t>
  </si>
  <si>
    <t>33jum2LkJh8b2B3bm48uH8</t>
  </si>
  <si>
    <t>Yeh Dil Sun Raha Hai - Unwind Instrumental</t>
  </si>
  <si>
    <t>7mqXjy4aQQhKy8Vurbd1Dh</t>
  </si>
  <si>
    <t>Racewar - Full Muthaf**kin' Assassin Remix</t>
  </si>
  <si>
    <t>Paras Nath</t>
  </si>
  <si>
    <t>Old Hindi Songs Unwind Instrumentals</t>
  </si>
  <si>
    <t>west coast hip hop, old school hip hop, gangster rap</t>
  </si>
  <si>
    <t>ICE-T</t>
  </si>
  <si>
    <t>Home Invasion (Includes 'The Last Temptation Of Ice')</t>
  </si>
  <si>
    <t>4mehPcnHpMq7RCYSPiYIQ4</t>
  </si>
  <si>
    <t>Koi Roko Na - Unwind Instrumental</t>
  </si>
  <si>
    <t>Hyacinth D'Souza</t>
  </si>
  <si>
    <t>5mh8E0kpfweYNfNzWIahEn</t>
  </si>
  <si>
    <t>Still (Feat. NSW yoon)</t>
  </si>
  <si>
    <t>https://open.spotify.com/track/1LYHvijuUisrJ1V5lcQFbM?si=Y8e3L2duQW-NusVvliXfKQ&amp;utm</t>
  </si>
  <si>
    <t>k-rap, drill</t>
  </si>
  <si>
    <t>Hijvc Kid</t>
  </si>
  <si>
    <t>HIJVC KID</t>
  </si>
  <si>
    <t>2pyrLDOW2WY2eo3ZO5sPx6</t>
  </si>
  <si>
    <t>Rona Bollywood Romance Hindi Melody Songs</t>
  </si>
  <si>
    <t>JJB Productions</t>
  </si>
  <si>
    <t>0xydB5FtIJv0qBB68ccnfh</t>
  </si>
  <si>
    <t>Tu Hi Meri Shab Hai - From "Gangster"</t>
  </si>
  <si>
    <t>4ctXAeJ97TvXUhQgGbaauP</t>
  </si>
  <si>
    <t>Jali Jo Shakh Chaman (From "Tarana")</t>
  </si>
  <si>
    <t>Talat Mahmood, Anil Biswas</t>
  </si>
  <si>
    <t>Best of Talat Mahmood: His Evergreen Bollywood Hit Hindi Film Songs &amp; Ghazals, Vol. 2</t>
  </si>
  <si>
    <t>6J2d8xzVUWp9nFnzjDuzFG</t>
  </si>
  <si>
    <t>Automatic (Hi-Mix)</t>
  </si>
  <si>
    <t>7faka5KDEBGROOQKNrn5Yv</t>
  </si>
  <si>
    <t>Bollywood (Music for Power Pilates)</t>
  </si>
  <si>
    <t>REDDY</t>
  </si>
  <si>
    <t>pilates</t>
  </si>
  <si>
    <t>Pilates Workout</t>
  </si>
  <si>
    <t>Mat Pilates Workout Songs 2014 - Asian &amp; Bollywood Lounge Music for Pilates and Yoga Asanas</t>
  </si>
  <si>
    <t>4j53DxDKZUN80ftoRD04Ws</t>
  </si>
  <si>
    <t>Abhi Na Jao Chhod Kar (Lofi)</t>
  </si>
  <si>
    <t>Vaibhav Singh Music, Asha Bhosle, Mohammed Rafi</t>
  </si>
  <si>
    <t>6M4iT03x5qEjg5Ja31ZnPH</t>
  </si>
  <si>
    <t>Bollywood Retro Lofi</t>
  </si>
  <si>
    <t>Pop Music Instrumental</t>
  </si>
  <si>
    <t>6Z8wMSV3rL1smjqolUi8Bd</t>
  </si>
  <si>
    <t>Amar Sara Deho Kheogo Mati</t>
  </si>
  <si>
    <t>https://open.spotify.com/track/15cq28v9QTCk74gF4mzJEm?si=_e7Bh1tTTAm8mxWsaJF6HA&amp;utm</t>
  </si>
  <si>
    <t>5zhqH9rbXFUVulJqnKeokz</t>
  </si>
  <si>
    <t>Party Girl</t>
  </si>
  <si>
    <t>71DirvOzNiQkP7tDKU1Uoq</t>
  </si>
  <si>
    <t>Jibonanondo</t>
  </si>
  <si>
    <t>Lil Skeet</t>
  </si>
  <si>
    <t>Niaz Mohammad Chowdhury</t>
  </si>
  <si>
    <t>6juFlbSyXQ1EJhXh8QqPgM</t>
  </si>
  <si>
    <t>Top Hits</t>
  </si>
  <si>
    <t>5XwSXpXlkz4GeHn9QLxVLx</t>
  </si>
  <si>
    <t>Ami</t>
  </si>
  <si>
    <t>1aagqNjWG6FhtVQfDS9u4P</t>
  </si>
  <si>
    <t>Top Hit Songs</t>
  </si>
  <si>
    <t>3n3EwOCJpg0oxv3oNgqAOL</t>
  </si>
  <si>
    <t>Bhalobasi Bhalobasi</t>
  </si>
  <si>
    <t>Uro Prem</t>
  </si>
  <si>
    <t>3vkAQQt0FUCicYp75wKUNG</t>
  </si>
  <si>
    <t>Music Hits</t>
  </si>
  <si>
    <t>Fall Top Hits, Autumn Top Hits, Top Hits Seasons Change</t>
  </si>
  <si>
    <t>Autumn Hits</t>
  </si>
  <si>
    <t>6Ik2OjYVzI9Jzp5PrCXk01</t>
  </si>
  <si>
    <t>Bishorjon</t>
  </si>
  <si>
    <t>Owned</t>
  </si>
  <si>
    <t>Eighteen</t>
  </si>
  <si>
    <t>3LLyQvWjtVtXWuqWDrTFyT</t>
  </si>
  <si>
    <t>Savage</t>
  </si>
  <si>
    <t>https://open.spotify.com/track/3xfSVjCZYL6nE1eJw1aVln?si=KqjEYuhSTLG7mXoFpXADwA&amp;utm</t>
  </si>
  <si>
    <t>Nasty Power</t>
  </si>
  <si>
    <t>48l7RozJsxSEKVTFmzMG7Y</t>
  </si>
  <si>
    <t>Ador</t>
  </si>
  <si>
    <t>Abar Bochhor Koori Pore</t>
  </si>
  <si>
    <t>4nWqEYuknhYneazxC0yV9O</t>
  </si>
  <si>
    <t>Radio Top Hits</t>
  </si>
  <si>
    <t>5uD5TYe2PSn3kWAcWeOGV6</t>
  </si>
  <si>
    <t>Amraye Bhubon Ayiam (From "Priya")</t>
  </si>
  <si>
    <t>Best of Bangla Music By Bappi Da</t>
  </si>
  <si>
    <t>0W2LlYGQsKEtrZVeSjPN2c</t>
  </si>
  <si>
    <t>Playlist Of Todays Top HIts</t>
  </si>
  <si>
    <t>Best Top Hits, Todays Top Hits Clean, Todays Best Hits Radio</t>
  </si>
  <si>
    <t>Todays Top Hit Music Mix Playlist</t>
  </si>
  <si>
    <t>7dDWbc6w7xkDLJVnk8wfVS</t>
  </si>
  <si>
    <t>Crescent City Blues</t>
  </si>
  <si>
    <t>exotica</t>
  </si>
  <si>
    <t>Gordon Jenkins</t>
  </si>
  <si>
    <t>Johnny Cash - Roots &amp; Branches</t>
  </si>
  <si>
    <t>3sqFMJlBEGW1dI1gx89DZs</t>
  </si>
  <si>
    <t>Breaking Me</t>
  </si>
  <si>
    <t>3honvUp7ssNrm7PNdxqgah</t>
  </si>
  <si>
    <t>My Sweet Lord</t>
  </si>
  <si>
    <t>Ray-X</t>
  </si>
  <si>
    <t>folk rock, gospel</t>
  </si>
  <si>
    <t>George Harrison</t>
  </si>
  <si>
    <t>Zoom Karaoke Golden Years 1971</t>
  </si>
  <si>
    <t>1goyFVgbVcVCuAvmXICQ8i</t>
  </si>
  <si>
    <t>4YkNUG7PcEgHHOiU2XY9UI</t>
  </si>
  <si>
    <t>Tumse Milne Ki Tamanna Hai (With Jhankar Beats) - From "Saajan"</t>
  </si>
  <si>
    <t>Background Relaxation Music</t>
  </si>
  <si>
    <t>kannada pop, telugu pop, tamil pop, devotional, tollywood, sandalwood, kollywood</t>
  </si>
  <si>
    <t>Best of Nadeem Shravan (With Jhankar Beats)</t>
  </si>
  <si>
    <t>https://open.spotify.com/track/05e9sAQvPCj0dSeTSOZTg6?si=T77tJqdeRGCco6OiZa2bZQ&amp;utm</t>
  </si>
  <si>
    <t>7dIZq3GXR8kQGGnzUoEr9Q</t>
  </si>
  <si>
    <t>7 Rings - Lullaby Rendition</t>
  </si>
  <si>
    <t>4tj6Za16AszKm2XiUs6fH4</t>
  </si>
  <si>
    <t>7dA3YNEZYQhW5DyLJdJvdw</t>
  </si>
  <si>
    <t>Lonely Earth</t>
  </si>
  <si>
    <t>Pop Music</t>
  </si>
  <si>
    <t>Dua Lipa</t>
  </si>
  <si>
    <t>English Songs</t>
  </si>
  <si>
    <t>5DTfZAVnqeJQxCQj0v8dfV</t>
  </si>
  <si>
    <t>Take It Slow</t>
  </si>
  <si>
    <t>4WNiRCQ0JYgrEBvzq93uV2</t>
  </si>
  <si>
    <t>Ajab Gazabb Love</t>
  </si>
  <si>
    <t>gujarati pop, bollywood, hindi pop, desi, gujarati garba</t>
  </si>
  <si>
    <t>Rock You All-Day</t>
  </si>
  <si>
    <t>Sachin-Jigar</t>
  </si>
  <si>
    <t>7toXmKb8u4Lm9fhQGKiuVo</t>
  </si>
  <si>
    <t>5fAssKBpeTVshb5vMHtLlb</t>
  </si>
  <si>
    <t>A Conversation</t>
  </si>
  <si>
    <t>Primetime</t>
  </si>
  <si>
    <t>christian, worship, ccm, christian rock, pop worship</t>
  </si>
  <si>
    <t>David Crowder Band</t>
  </si>
  <si>
    <t>A Collision Or (3 + 4 = 7)</t>
  </si>
  <si>
    <t>4cjmrFRIgplqDGb63EVJeH</t>
  </si>
  <si>
    <t>https://open.spotify.com/track/7MOVSkgy9xB5rTs6lMBsoG?si=KfXF60C2TM6pK8nA_hF6cw&amp;utm</t>
  </si>
  <si>
    <t>Just Friends</t>
  </si>
  <si>
    <t>0TcVWGxWX6D4nBdAeEqGMd</t>
  </si>
  <si>
    <t>Rock Alarm Sounds</t>
  </si>
  <si>
    <t>pinoy indie, opm</t>
  </si>
  <si>
    <t>rienne</t>
  </si>
  <si>
    <t>Electric Rock House Crew</t>
  </si>
  <si>
    <t>Top Rock Music Ever (Electric Guitar Rhythms)</t>
  </si>
  <si>
    <t>1mxQrUwJowX34KA4aGJCEY</t>
  </si>
  <si>
    <t>Pop Music Summer Vibes</t>
  </si>
  <si>
    <t>3kLlXuWMOgaphFwbcPiwlq</t>
  </si>
  <si>
    <t>Positive</t>
  </si>
  <si>
    <t>1c3AQUI8ZNPSdE3d25Dood</t>
  </si>
  <si>
    <t>Chill Pop Music</t>
  </si>
  <si>
    <t>5S1HFeFyD3TMc1BNXJwk6U</t>
  </si>
  <si>
    <t>Musical Riddle</t>
  </si>
  <si>
    <t>16BXaJgAaGF2ulxRputkbs</t>
  </si>
  <si>
    <t>Soft Pop Beats for a Peaceful Mind</t>
  </si>
  <si>
    <t>Uplifting Upbeat Pop Music 2024 Summers End Pop Vibes</t>
  </si>
  <si>
    <t>https://open.spotify.com/track/7fr5KH5yw72OOWNWWrpCBy?si=sgxtR8o7QQiavwlv0SlzYQ&amp;utm</t>
  </si>
  <si>
    <t>4zXAS3fVEX2udaFE9WdmTH</t>
  </si>
  <si>
    <t>Juke Box Hero - Single Version</t>
  </si>
  <si>
    <t>2QvjdsRDNiBYeOJRRoc41a</t>
  </si>
  <si>
    <t>album rock, classic rock, glam metal, hard rock, mellow gold, rock, soft rock</t>
  </si>
  <si>
    <t>Chill Pop Sounds for a Calming Evening</t>
  </si>
  <si>
    <t>Foreigner</t>
  </si>
  <si>
    <t>6qXukWgFlrbhcoQdi5kMkU</t>
  </si>
  <si>
    <t>0eATDcuYQzuiDbulVMCgy9</t>
  </si>
  <si>
    <t>Chill Pop Love Songs for a Quiet Evening</t>
  </si>
  <si>
    <t>You Shook Me All Night Long (Workout Mix)</t>
  </si>
  <si>
    <t>3aI4800kxyjlndEyykwSYK</t>
  </si>
  <si>
    <t>We Are the Champions (Grand Allegro)</t>
  </si>
  <si>
    <t>4ZRX8RlX9c8n41hD5Io3jG</t>
  </si>
  <si>
    <t>Hindi Ako Laruan</t>
  </si>
  <si>
    <t>classic opm</t>
  </si>
  <si>
    <t>Mimi Baylon</t>
  </si>
  <si>
    <t>OPM Love Songs Favorites, Vol. 1</t>
  </si>
  <si>
    <t>4ZXKHIvoVMsUVbWMTNTFs9</t>
  </si>
  <si>
    <t>Tu Jo Hans Hans Ke - From "Raja Bhaiya"</t>
  </si>
  <si>
    <t>Udit Narayan, Kavita Krishnamurthy</t>
  </si>
  <si>
    <t>1G2f7zCmBF7QpvNxyCoRnN</t>
  </si>
  <si>
    <t>Bhule Se Mohabbat Kar Baitha</t>
  </si>
  <si>
    <t>Dil Hi to Hai (Original Motion Picture Soundtrack)</t>
  </si>
  <si>
    <t>4aO6ra8AV120xo9E25JqVV</t>
  </si>
  <si>
    <t>Phantom Of The Opera</t>
  </si>
  <si>
    <t>4UtU1aDajKPB0Tm21bsdDs</t>
  </si>
  <si>
    <t>https://open.spotify.com/track/6JV1ZhwSY68KlqxcsvjAcN?si=t8dYlF6BTlCy4tCJRsbnyQ&amp;utm</t>
  </si>
  <si>
    <t>Neele Aasmani</t>
  </si>
  <si>
    <t>Geeta Dutt</t>
  </si>
  <si>
    <t>Mr. And Mrs. 55 (Original Motion Picture Soundtrack)</t>
  </si>
  <si>
    <t>Pop, Musical Theatre &amp; Film Piano Solos, Vol.6</t>
  </si>
  <si>
    <t>6aIVy9cE0x6xt8rnm4TyUA</t>
  </si>
  <si>
    <t>Zeehale Muskin - From "Ghulami"</t>
  </si>
  <si>
    <t>0PAbJePVZiNHLw41LVSbR7</t>
  </si>
  <si>
    <t>Rock Machine</t>
  </si>
  <si>
    <t>Lata Mangeshkar, Shabbir Kumar</t>
  </si>
  <si>
    <t>LÃ¿nx</t>
  </si>
  <si>
    <t>Claws Out</t>
  </si>
  <si>
    <t>36HQWZOhruKmx23vQYpWbU</t>
  </si>
  <si>
    <t>Pawan Diwani Na Mane</t>
  </si>
  <si>
    <t>44KvtFslLJwpJFouummSHm</t>
  </si>
  <si>
    <t>never gonna score</t>
  </si>
  <si>
    <t>Dr. Vidya (Original Motion Picture Soundtrack)</t>
  </si>
  <si>
    <t>Lil Watermark, Maniac</t>
  </si>
  <si>
    <t>https://open.spotify.com/track/2Oz9rPfLRo5WH8TT3yZYyW?si=ucqjE9MISgG9EVrIP4jDNg&amp;utm</t>
  </si>
  <si>
    <t>5rXH5Mf7U1ymgOyyqRe6Mj</t>
  </si>
  <si>
    <t>Chanda Se Pyare Ankhiyo Ke Taare</t>
  </si>
  <si>
    <t>421F341l9uYAeLiwvgLSPq</t>
  </si>
  <si>
    <t>One More Time</t>
  </si>
  <si>
    <t>1CF3NvxIgDP2zDkW7HUe1K</t>
  </si>
  <si>
    <t>Janu Janu Janu</t>
  </si>
  <si>
    <t>5V0IVKWXZjuclMrChSFERY</t>
  </si>
  <si>
    <t>Kumar Sanu, Alka Yagnik, Indeevar</t>
  </si>
  <si>
    <t>Hindi Kita Malimot (I Can't Forget You)</t>
  </si>
  <si>
    <t>Criminal (Original Motion Picture Soundtrack)</t>
  </si>
  <si>
    <t>kundiman</t>
  </si>
  <si>
    <t>Leopoldo Silos</t>
  </si>
  <si>
    <t>Love Songs</t>
  </si>
  <si>
    <t>715dl5zphDWmQgaEdQ0h6X</t>
  </si>
  <si>
    <t>Kabootar Ja Ja Ja</t>
  </si>
  <si>
    <t>7xPfATcF00BigqAENeMHwW</t>
  </si>
  <si>
    <t>Alka Yagnik, Samir Date</t>
  </si>
  <si>
    <t>Hum Hindustani (From "Sooryavanshi")</t>
  </si>
  <si>
    <t>Usha Khanna, Tanishk Bagchi</t>
  </si>
  <si>
    <t>Hum Hindustani (From "Sooryavanshi") - Single</t>
  </si>
  <si>
    <t>https://open.spotify.com/track/0CA9DcxUy9d4IY8J09vGv3?si=ht9l-exEQeK0oEXcOZydWQ&amp;utm</t>
  </si>
  <si>
    <t>007JIR04HDBd0Tu0ohNbTg</t>
  </si>
  <si>
    <t>Hamne Tujhko Pyar Kiya Hai - Female Vocals</t>
  </si>
  <si>
    <t>Dulha Dulhan (Original Motion Picture Soundtrack)</t>
  </si>
  <si>
    <t>02DKUrqchGqKC6ZPUUGtYN</t>
  </si>
  <si>
    <t>Song for You</t>
  </si>
  <si>
    <t>opm, pinoy rock</t>
  </si>
  <si>
    <t>Session Road</t>
  </si>
  <si>
    <t>Bakit Hindi?</t>
  </si>
  <si>
    <t>5bB2Rfu93KoREMDtduySRi</t>
  </si>
  <si>
    <t>Dilbar Mere - From "Satte Pe Satta"</t>
  </si>
  <si>
    <t>Kishore Kumar, Anette, R. D. Burman</t>
  </si>
  <si>
    <t>1dC4Z402GnEBjPzfzKyap5</t>
  </si>
  <si>
    <t>Big Bollywood</t>
  </si>
  <si>
    <t>Jonathan Mayer, Paul Downing</t>
  </si>
  <si>
    <t>Traditional Indian Music</t>
  </si>
  <si>
    <t>12XanZLkeBdvBNdk24a297</t>
  </si>
  <si>
    <t>Kitna Kamata Hai Tu - Dialogues</t>
  </si>
  <si>
    <t>Salman Khan, Bhagyashree, Alok Nath, Mohnish Behl, Reema Lagoo</t>
  </si>
  <si>
    <t>47D31JORT7iVb8C8p0MX2T</t>
  </si>
  <si>
    <t>Bhromor - From "Praktan"</t>
  </si>
  <si>
    <t>Surajeet Chatterjee</t>
  </si>
  <si>
    <t>https://open.spotify.com/track/4kvrbqa050wGrFI2AqFBoC?si=LaMAwxzJQPWVwGkYlp-0_A&amp;utm</t>
  </si>
  <si>
    <t>Bengali Folk Song</t>
  </si>
  <si>
    <t>4kP3mBDpFPaquQVXmruqBk</t>
  </si>
  <si>
    <t>Bul Bula Re Bul Bula (From "Aunty No.1")</t>
  </si>
  <si>
    <t>I Love You - Bollywood Romantic Songs</t>
  </si>
  <si>
    <t>7Mfp0aYN79bDR37UUgmPOZ</t>
  </si>
  <si>
    <t>Bhebe Bhebe - Piano Version</t>
  </si>
  <si>
    <t>3kbqnHh2rzT01ly3LFoY7T</t>
  </si>
  <si>
    <t>Samundar Mein Nahake - From "Pukar"</t>
  </si>
  <si>
    <t>Bhebe Bhebe (Piano Version)</t>
  </si>
  <si>
    <t>R. D. Burman</t>
  </si>
  <si>
    <t>459JmbQOPZ17w7UM9oB9Dl</t>
  </si>
  <si>
    <t>1QFcftVstZAS7sRU9Im37j</t>
  </si>
  <si>
    <t>Nei Somadhan</t>
  </si>
  <si>
    <t>Dekho Dekho Dekho Magar Pyar Se</t>
  </si>
  <si>
    <t>Cheekh (Original Motion Picture Soundtrack)</t>
  </si>
  <si>
    <t>https://open.spotify.com/track/4fSbIUI2ekaOvV8iAeLWI7?si=cfvMyuvRQVWnAHEdkUVu6w&amp;utm</t>
  </si>
  <si>
    <t>3HotqJfBGsdHrmI6gaQMwA</t>
  </si>
  <si>
    <t>1ggztSEY6Clwsp25mIPRH7</t>
  </si>
  <si>
    <t>Aajke Raate Eso</t>
  </si>
  <si>
    <t>Nineteen Fifty Six</t>
  </si>
  <si>
    <t>Lata Mangeshkar, Manna Dey</t>
  </si>
  <si>
    <t>Gautam Basu, Kumar Sanu</t>
  </si>
  <si>
    <t>Anari (Original Motion Picture Soundtrack)</t>
  </si>
  <si>
    <t>4FOPw0EzXbMDJ356VSqAPN</t>
  </si>
  <si>
    <t>Suraj Hua Maddham (From "Kabhi Khushi Kabhie Gham")</t>
  </si>
  <si>
    <t>49MhHJxDeQeFzlBn5GqLF9</t>
  </si>
  <si>
    <t>Akashey</t>
  </si>
  <si>
    <t>afghan pop, filmi, modern bollywood</t>
  </si>
  <si>
    <t>Sandesh Shandilya, Sonu Nigam, Alka Yagnik</t>
  </si>
  <si>
    <t>Best of Bollywood &amp; Tamil</t>
  </si>
  <si>
    <t>Nirob Durvikkho</t>
  </si>
  <si>
    <t>3d8uRdHE2JgEZpdLLq2ze1</t>
  </si>
  <si>
    <t>Dekho Pyar Men Aesa Nahin Karte</t>
  </si>
  <si>
    <t>3Nh2fv3nTGdhJEdguP6QiP</t>
  </si>
  <si>
    <t>Tor Name</t>
  </si>
  <si>
    <t>Amit Kumar, Alka Yagnik</t>
  </si>
  <si>
    <t>Hotel (Original Motion Picture Soundtrack)</t>
  </si>
  <si>
    <t>Souradipta Ghosh</t>
  </si>
  <si>
    <t>4DnetYDSzUYRzmT22Dkmcc</t>
  </si>
  <si>
    <t>Hindi Alphabet Song (feat. Vasundhara Vidalur &amp; V Daddy)</t>
  </si>
  <si>
    <t>https://open.spotify.com/track/5i1aIPmqAwLtbVtKEqqmAh?si=6HwDFkRzQyasA_iDJZbD9A&amp;</t>
  </si>
  <si>
    <t>Aparna Bali, Vasundhara Vidalur, V Daddy</t>
  </si>
  <si>
    <t>Tim Tim Taare</t>
  </si>
  <si>
    <t>3LtzyrRNgsnBTDnHnQXMb6</t>
  </si>
  <si>
    <t>Rooh</t>
  </si>
  <si>
    <t>Rohit</t>
  </si>
  <si>
    <t>2HRhXeWuIGedqtHNZLkKor</t>
  </si>
  <si>
    <t>Luki Luki</t>
  </si>
  <si>
    <t>1Qja4op6gjNCjyHeEHonF8</t>
  </si>
  <si>
    <t>classic bollywood, filmi, hare krishna</t>
  </si>
  <si>
    <t>I'm Popeye The Sailor Man - Demo</t>
  </si>
  <si>
    <t>Sadhana Sargam, Kumar Sanu</t>
  </si>
  <si>
    <t>Nata (Original Motion Picture Soundtrack)</t>
  </si>
  <si>
    <t>rhythm</t>
  </si>
  <si>
    <t>Sammy Lerner</t>
  </si>
  <si>
    <t>Popeye (Music From The Motion Picture / The Deluxe Edition)</t>
  </si>
  <si>
    <t>0QZBpkEwdFrNgAVESgNwyM</t>
  </si>
  <si>
    <t>Dil Kya Kare (From "Dil Kya Kare")</t>
  </si>
  <si>
    <t>Jatin-Lalit, Udit Narayan, Alka Yagnik</t>
  </si>
  <si>
    <t>0M7kfLLEk8k5xV5caWnADf</t>
  </si>
  <si>
    <t>Tumi Je Amare Chao</t>
  </si>
  <si>
    <t>Shukla Paul Setu</t>
  </si>
  <si>
    <t>Kachhe Jobe Chhilo</t>
  </si>
  <si>
    <t>3VSfW3HKv6nQJ0e5QNkm3J</t>
  </si>
  <si>
    <t>Sab Janta Ka Hai Ye</t>
  </si>
  <si>
    <t>Lata Mangeshkar, Usha Mangeshkar</t>
  </si>
  <si>
    <t>Parvarish (Original Motion Picture Soundtrack)</t>
  </si>
  <si>
    <t>https://open.spotify.com/track/0Fbrb9aOtMeS6g34hXJeNT?si=_8gq0k7nSmuHVlNfaynx9A&amp;utm</t>
  </si>
  <si>
    <t>567e29TDzLwZwfDuEpGTwo</t>
  </si>
  <si>
    <t>STAY (with Justin Bieber)</t>
  </si>
  <si>
    <t>cedm</t>
  </si>
  <si>
    <t>F*CK LOVE 3: OVER YOU</t>
  </si>
  <si>
    <t>0X8Xm3iVjJfXmm6lxjyKNm</t>
  </si>
  <si>
    <t>Dil Ghabrata Hai, Pt. 2</t>
  </si>
  <si>
    <t>Police Aur Mujrim (Original Motion Picture Soundtrack)</t>
  </si>
  <si>
    <t>1lrgIgpXgP9Gt2h11LBu41</t>
  </si>
  <si>
    <t>Playing With Fire (ASOT 1223) - Corti Organ Remix</t>
  </si>
  <si>
    <t>trance, progressive trance</t>
  </si>
  <si>
    <t>Dennis Sheperd</t>
  </si>
  <si>
    <t>ASOT 1223 - A State of Trance Episode 1223 (Including A State Of Trance Showcase - Mix 007: Chris Schweizer)</t>
  </si>
  <si>
    <t>71vWYao61XSUagElTVZuhc</t>
  </si>
  <si>
    <t>Solidarity Song Hindi - Celebrating India</t>
  </si>
  <si>
    <t>Benny Dayal, Neeti Mohan, Blaaze, Shweta Pandit</t>
  </si>
  <si>
    <t>2Zj1Y5egMmcZV3NaLIPBgR</t>
  </si>
  <si>
    <t>Chill Pop for Focus and Relaxation</t>
  </si>
  <si>
    <t>5VjEdYBCf52EGdgDLHIW9G</t>
  </si>
  <si>
    <t>Kabhi Khushi Kabhie Gham (From "Kabhi Khushi Kabhie Gham")</t>
  </si>
  <si>
    <t>Jatin-Lalit, Lata Mangeshkar</t>
  </si>
  <si>
    <t>https://open.spotify.com/track/3Dw0iE9gxroU64OkwzxATu?si=klo3DHZVRzmjLqPwCoJ2ow&amp;utm</t>
  </si>
  <si>
    <t>0ppqv4uBcz8bgUNNNEdOjb</t>
  </si>
  <si>
    <t>Be Happy</t>
  </si>
  <si>
    <t>43SdDd3omMIcTanUIqmatW</t>
  </si>
  <si>
    <t>Ayee Holi Song</t>
  </si>
  <si>
    <t>Ashley Price</t>
  </si>
  <si>
    <t>Pop Music 2020</t>
  </si>
  <si>
    <t>Hindi Nursery Rhymes for Children, Vol. 2</t>
  </si>
  <si>
    <t>41iCxBZkVBadeRsv6LjyeC</t>
  </si>
  <si>
    <t>4j3DNnfiQVm5Hx6p07Z2MS</t>
  </si>
  <si>
    <t>TikTok Bollywood Dance</t>
  </si>
  <si>
    <t>Boxing and Pop Music</t>
  </si>
  <si>
    <t>new wave pop, sophisti-pop, trip hop</t>
  </si>
  <si>
    <t>Everything But The Girl</t>
  </si>
  <si>
    <t>Worldwide</t>
  </si>
  <si>
    <t>4XuosHVqG1KtYwEuLNSSxZ</t>
  </si>
  <si>
    <t>Bengal Tiger</t>
  </si>
  <si>
    <t>0S1ckOVnDTBZhypjAoRhyS</t>
  </si>
  <si>
    <t>Bollywood Music Orchestra</t>
  </si>
  <si>
    <t>The Way It Is (Tendu)</t>
  </si>
  <si>
    <t>Ethno World - Music Unites The Nations</t>
  </si>
  <si>
    <t>7ltVUVlVMkBOHrZDe8wrFI</t>
  </si>
  <si>
    <t>Istishaner Railgarita</t>
  </si>
  <si>
    <t>2HPiGBDvTkTAarq6454ELK</t>
  </si>
  <si>
    <t>Blue Over You</t>
  </si>
  <si>
    <t>contemporary country, country</t>
  </si>
  <si>
    <t>Mason Ramsey</t>
  </si>
  <si>
    <t>Clean Pop Music</t>
  </si>
  <si>
    <t>5C0avF8nvCDT6GM1QDlXG8</t>
  </si>
  <si>
    <t>Song (Ii)</t>
  </si>
  <si>
    <t>4LtgJcVbkFcXUHkkr2qJ2M</t>
  </si>
  <si>
    <t>Sham Sunhar Karimar</t>
  </si>
  <si>
    <t>Scared to Start</t>
  </si>
  <si>
    <t>https://open.spotify.com/track/4IainIjWmw70qBws3riTsJ?si=TFPFnftBQP24cgqn5DD8oQ&amp;utm</t>
  </si>
  <si>
    <t>4zxEmn7pRil2NtRWwOlnem</t>
  </si>
  <si>
    <t>Jetha Ramdhanu Othe Hese</t>
  </si>
  <si>
    <t>Michael Marcagi</t>
  </si>
  <si>
    <t>Talat Mahmood</t>
  </si>
  <si>
    <t>7w9aNLBQ4XghDYIglcSVO3</t>
  </si>
  <si>
    <t>65CJrAwgpKNnlRJfdanrus</t>
  </si>
  <si>
    <t>Amra Korbo Joy</t>
  </si>
  <si>
    <t>Burn For You - From "God's Not Dead: A Light In Darkness" Soundtrack</t>
  </si>
  <si>
    <t>Burn For You (From "God's Not Dead: A Light In Darkness" Soundtrack)</t>
  </si>
  <si>
    <t>7qIMyHNvZUB2UsMGNFLfuU</t>
  </si>
  <si>
    <t>Sandhaya Rani</t>
  </si>
  <si>
    <t>Antara Chowdhury</t>
  </si>
  <si>
    <t>Bengali Nursery Songs</t>
  </si>
  <si>
    <t>7CZ1fTNEcAObrztrsRRkKq</t>
  </si>
  <si>
    <t>Haa Jab Tak Hai Jaan - From "Sholay"</t>
  </si>
  <si>
    <t>Lata Mangeshkar, R. D. Burman</t>
  </si>
  <si>
    <t>3SDWFyHtOtVdReSG8yopN4</t>
  </si>
  <si>
    <t>Hindi Songs</t>
  </si>
  <si>
    <t>Hey Priyotama Ami to Tomay</t>
  </si>
  <si>
    <t>Bengali Modern Songs - Kishore Kumar</t>
  </si>
  <si>
    <t>13d7kaozN8KEZLv5SRhQhz</t>
  </si>
  <si>
    <t>Chhu Kar Mere Manko - From "Yaarana"</t>
  </si>
  <si>
    <t>5EcmxTJqj5gTgkhGt278nj</t>
  </si>
  <si>
    <t>https://open.spotify.com/track/1y4NX2kMykdnnoZmgLrb37?si=t0hlDT8cQDKg59svN5hE2w&amp;utm</t>
  </si>
  <si>
    <t>Keu Kakhano Thik</t>
  </si>
  <si>
    <t>Best Old Hindi Songs</t>
  </si>
  <si>
    <t>5aVeRaWOZWRv32sNtx0yft</t>
  </si>
  <si>
    <t>Tu Hi Re - From "Bombay"</t>
  </si>
  <si>
    <t>filmi, ghazal</t>
  </si>
  <si>
    <t>Hariharan, Kavita Krishnamurthy</t>
  </si>
  <si>
    <t>1nJvvne2vAfZGqkNuGofb1</t>
  </si>
  <si>
    <t>Pagla Sanai</t>
  </si>
  <si>
    <t>32KuGb8c3qbyTQOWMQGwmj</t>
  </si>
  <si>
    <t>Kiska Rasta Dekhe - Unwind Instrumental</t>
  </si>
  <si>
    <t>76M0r8N2fMgm6IRNlQ3Fkq</t>
  </si>
  <si>
    <t>Ekushe Pa</t>
  </si>
  <si>
    <t>6NQXHYrGmUlrShBUaTBwzk</t>
  </si>
  <si>
    <t>6biboQtsCEPxVhWaENGkxd</t>
  </si>
  <si>
    <t>Kichu Bolo</t>
  </si>
  <si>
    <t>https://open.spotify.com/track/4jYzTRaCozY2MAMDteyco6?si=pYxr-Z5DTM-uN4qm3uVcQw&amp;utm</t>
  </si>
  <si>
    <t>0VlWFPz2ekxJWDuT5QZTJQ</t>
  </si>
  <si>
    <t>Shayan</t>
  </si>
  <si>
    <t>Onno Keu</t>
  </si>
  <si>
    <t>Salman Muqtadir</t>
  </si>
  <si>
    <t>4gRJRhLjDmqjSE3kLqgemO</t>
  </si>
  <si>
    <t>0rr7LzoAyfsSx33leklvB6</t>
  </si>
  <si>
    <t>Bangladesh - Amar Shonar Bangla - Bangladeshi National Anthem ( My Golden Bengal )</t>
  </si>
  <si>
    <t>anthem</t>
  </si>
  <si>
    <t>Glocal Orchestra</t>
  </si>
  <si>
    <t>Keno Tare Bhalobashilam</t>
  </si>
  <si>
    <t>World National Anthems, Vol 3 (Asia)</t>
  </si>
  <si>
    <t>Habib Wahid, Helal</t>
  </si>
  <si>
    <t>3SmdutdCXoVEPR96ZGsWxX</t>
  </si>
  <si>
    <t>Jani Pabona</t>
  </si>
  <si>
    <t>0KyPH585tT8nbypQ6iSGgK</t>
  </si>
  <si>
    <t>Dur</t>
  </si>
  <si>
    <t>Imran Mahmudul, Sithi</t>
  </si>
  <si>
    <t>Minar Rahman</t>
  </si>
  <si>
    <t>Danpite</t>
  </si>
  <si>
    <t>https://open.spotify.com/track/2PTR3Jg2hBLNoIUSmk1Ma2?si=9hf2bi5CTMaIPFxhcFevHQ&amp;utm</t>
  </si>
  <si>
    <t>27t1jkT7fy0Ze4UUktjxqg</t>
  </si>
  <si>
    <t>39d78ELnXWU91QVB8dQFKo</t>
  </si>
  <si>
    <t>Shottoy</t>
  </si>
  <si>
    <t>Darare</t>
  </si>
  <si>
    <t>Icons</t>
  </si>
  <si>
    <t>James</t>
  </si>
  <si>
    <t>3UMKDOjUoBkj657oW4az8n</t>
  </si>
  <si>
    <t>Ei Je Tomar Prem</t>
  </si>
  <si>
    <t>13zQkVhHCRFJKjfOncmvuo</t>
  </si>
  <si>
    <t>Mon Sareng</t>
  </si>
  <si>
    <t>Debanjali Lily</t>
  </si>
  <si>
    <t>Ektara</t>
  </si>
  <si>
    <t>Monir Khan, Kanak Chapa</t>
  </si>
  <si>
    <t>Borshar Bikele</t>
  </si>
  <si>
    <t>3pNey8LHAMlaIk6t1GuLeO</t>
  </si>
  <si>
    <t>Ei Kathati Mone Rekho</t>
  </si>
  <si>
    <t>Srabani Sen</t>
  </si>
  <si>
    <t>Sei Aami</t>
  </si>
  <si>
    <t>0DwWd9Wxg63lJwld018qcB</t>
  </si>
  <si>
    <t>Baul E Mon</t>
  </si>
  <si>
    <t>Rupankar Bagchi</t>
  </si>
  <si>
    <t>0H8hPPnw2h5nqhx8mZmKcb</t>
  </si>
  <si>
    <t>Toppers Circus Polonaise (Factor 12)</t>
  </si>
  <si>
    <t>hollands, nederpop</t>
  </si>
  <si>
    <t>De Toppers</t>
  </si>
  <si>
    <t>Toppers In Concert 2018</t>
  </si>
  <si>
    <t>4Mx79rMl3qXSdBUcGXTDyt</t>
  </si>
  <si>
    <t>https://open.spotify.com/track/1UmhNqJZcPBZLOnuVWYLho?si=g6tS4cinQJqzYe5JnvbLhg&amp;utm</t>
  </si>
  <si>
    <t>Gurur Naam</t>
  </si>
  <si>
    <t>Fuad, Sumi</t>
  </si>
  <si>
    <t>Hit Factory</t>
  </si>
  <si>
    <t>7scXAuHB1GaZCbo5xvIbME</t>
  </si>
  <si>
    <t>3PhEnIVZ3UdT2XrQFnCrp1</t>
  </si>
  <si>
    <t>Gopone</t>
  </si>
  <si>
    <t>0PpVhBDFM736keaO1MzeUn</t>
  </si>
  <si>
    <t>Instrumental Pop Music</t>
  </si>
  <si>
    <t>James Mix 1</t>
  </si>
  <si>
    <t>1L1Tm2Z11TNPSVzckbJYNN</t>
  </si>
  <si>
    <t>Compensating</t>
  </si>
  <si>
    <t>2rBW4O0iAq4iCQ4Z8TuseA</t>
  </si>
  <si>
    <t>O Re O Maan Kandish Na</t>
  </si>
  <si>
    <t>hindustani classical, indian classical, sitar</t>
  </si>
  <si>
    <t>Budhaditya Mukherjee</t>
  </si>
  <si>
    <t>https://open.spotify.com/track/6LQYb5zRGE1zZ6nfvj91D9?si=uXrTx_6IQJu1sHUzi_i6ew&amp;utm</t>
  </si>
  <si>
    <t>1ncrD5gjjxjsUoJwL8i08A</t>
  </si>
  <si>
    <t>What Happens Now</t>
  </si>
  <si>
    <t>Dasha</t>
  </si>
  <si>
    <t>2qLoyeW4o8DnaXjJJHvNk1</t>
  </si>
  <si>
    <t>Kono Bikel Belate</t>
  </si>
  <si>
    <t>Rupak Tiary, Kajol Chatterjee</t>
  </si>
  <si>
    <t>0qhbhGi73Fuqm1Y8VlTT4y</t>
  </si>
  <si>
    <t>Teenage Dirtbag</t>
  </si>
  <si>
    <t>classify, piano cover</t>
  </si>
  <si>
    <t>0NHC1OD4FUssMPsnqG7fQT</t>
  </si>
  <si>
    <t>Nazareno Aversa</t>
  </si>
  <si>
    <t>Kana Machhi Bhon Bhon</t>
  </si>
  <si>
    <t>Piano Pop Music</t>
  </si>
  <si>
    <t>Antara Chowdhury, Sabita Chowdhury</t>
  </si>
  <si>
    <t>4H0fgTJhAXJHbalSU9rZ0I</t>
  </si>
  <si>
    <t>Adore You (Instrumental Version)</t>
  </si>
  <si>
    <t>Nicollet Avenue Instrumental Cover Band</t>
  </si>
  <si>
    <t>Greatest Pop Music from the Last Decade (Instrumental)</t>
  </si>
  <si>
    <t>3qJxsj1kMZX6uXpON9wQOA</t>
  </si>
  <si>
    <t>Bibhranto</t>
  </si>
  <si>
    <t>2lRWSOtnd2aQCkNHWGFvej</t>
  </si>
  <si>
    <t>Bom Diggy Diggy</t>
  </si>
  <si>
    <t>Owned 2</t>
  </si>
  <si>
    <t>Zack Knight, Jasmin Walia</t>
  </si>
  <si>
    <t>Top 20 - Bollywood Dance Songs 2018</t>
  </si>
  <si>
    <t>5IxQGEUD1fAple0RMTIMlG</t>
  </si>
  <si>
    <t>7f4fYFa9QnV5ASK1pk3kro</t>
  </si>
  <si>
    <t>Question Mark</t>
  </si>
  <si>
    <t>Kuch Toh Log Kahenge (Lofi)</t>
  </si>
  <si>
    <t>Vaibhav Singh Music, Kishore Kumar</t>
  </si>
  <si>
    <t>https://open.spotify.com/track/1mCSGEsQ89kwgl2aymqaH9?si=ofDmYQiARxK6_mQo3g7L2A&amp;utm</t>
  </si>
  <si>
    <t>28Bv68chZwg3ojjVjrPRJh</t>
  </si>
  <si>
    <t>Borof</t>
  </si>
  <si>
    <t>3nuhVA9N1mKkPK3bRk1oBw</t>
  </si>
  <si>
    <t>Ranjana Ami Aar Aasbo Na (LOFI)</t>
  </si>
  <si>
    <t>bangladeshi hip hop, desi hip hop</t>
  </si>
  <si>
    <t>Bhanga Bangla</t>
  </si>
  <si>
    <t>76q5jvDxNNu2fWjC7JuIeB</t>
  </si>
  <si>
    <t>Ami Ke ?</t>
  </si>
  <si>
    <t>Topu, Anila, Raef Al Hasan Rafa</t>
  </si>
  <si>
    <t>Shey Ke ?</t>
  </si>
  <si>
    <t>7JvBgrHIBegb45RsWm363s</t>
  </si>
  <si>
    <t>Apologize</t>
  </si>
  <si>
    <t>soft pop</t>
  </si>
  <si>
    <t>OneRepublic</t>
  </si>
  <si>
    <t>Sad Summer Songs 2022</t>
  </si>
  <si>
    <t>3ZuQxTkXzMyA3pSp1Q4Fgl</t>
  </si>
  <si>
    <t>Duniya O Duniya</t>
  </si>
  <si>
    <t>R. D. Burman, Kumar Sanu</t>
  </si>
  <si>
    <t>1TSvnr44NsGWfzbU2XJqf3</t>
  </si>
  <si>
    <t>Holdin' On</t>
  </si>
  <si>
    <t>5ByO6rqupDzGzttL88DGnr</t>
  </si>
  <si>
    <t>Bhalobashi Bhalobashi</t>
  </si>
  <si>
    <t>electronic</t>
  </si>
  <si>
    <t>Max Ley</t>
  </si>
  <si>
    <t>Rabindra Sangeet</t>
  </si>
  <si>
    <t>6lbtvsfAahIZHWc2S7okcA</t>
  </si>
  <si>
    <t>Tirjok</t>
  </si>
  <si>
    <t>63q6YV3Upkq5k3ZOu8tJ1A</t>
  </si>
  <si>
    <t>Anila, Fuad</t>
  </si>
  <si>
    <t>Ekhon Ami</t>
  </si>
  <si>
    <t>britpop</t>
  </si>
  <si>
    <t>Alternative British 90s</t>
  </si>
  <si>
    <t>3NOFZcY0tDSCPBDdcw9qmE</t>
  </si>
  <si>
    <t>2Di0qFNb7ATroCGB3q0Ka7</t>
  </si>
  <si>
    <t>West End Girls - 2001 Remaster</t>
  </si>
  <si>
    <t>https://open.spotify.com/track/0nrLd7onuyZ6YLovfcc4zm?si=Pae8cWlhSdGKNyy5WFLM0A&amp;utm</t>
  </si>
  <si>
    <t>synthpop, new wave</t>
  </si>
  <si>
    <t>Pet Shop Boys</t>
  </si>
  <si>
    <t>Please</t>
  </si>
  <si>
    <t>7maGZUD1TldKnxJGH2g2eN</t>
  </si>
  <si>
    <t>Bhul Shopno</t>
  </si>
  <si>
    <t>Stone Bangladesh</t>
  </si>
  <si>
    <t>3MQUn8n3XtDJC1yIPAiIHm</t>
  </si>
  <si>
    <t>Bhalobashar Shohor</t>
  </si>
  <si>
    <t>0dEMcJVRL4afHphDRj0fkn</t>
  </si>
  <si>
    <t>Takinh' me to paradise - 2023 Remastered</t>
  </si>
  <si>
    <t>Rupak Tiary, Bidisha Chakraborty</t>
  </si>
  <si>
    <t>italo disco, hi-nrg</t>
  </si>
  <si>
    <t>Raynard J.</t>
  </si>
  <si>
    <t>Takinh' me to paradise (2023 Remastered)</t>
  </si>
  <si>
    <t>5ItlPk1ZjBMliMyWB3HvbK</t>
  </si>
  <si>
    <t>Chokher Aloy</t>
  </si>
  <si>
    <t>Debolina Nandy</t>
  </si>
  <si>
    <t>0z7k4683bRrsdvFDoJsfvA</t>
  </si>
  <si>
    <t>Auva Auva Koi Yahan Nache (From "Disco Dancer")</t>
  </si>
  <si>
    <t>5whQsR987aQ6e0czuRUjMq</t>
  </si>
  <si>
    <t>Onidrita</t>
  </si>
  <si>
    <t>bollywood</t>
  </si>
  <si>
    <t>Golpo, Saydur Rahman Nuhad, Shovon Ashraf</t>
  </si>
  <si>
    <t>Usha Uthup</t>
  </si>
  <si>
    <t>Jhoom Jhoom Jhoom Baba - Disco Special</t>
  </si>
  <si>
    <t>6BrMEbPSSj55nQhkgf6DnE</t>
  </si>
  <si>
    <t>https://open.spotify.com/track/6IDFhmkDIFZbJeuDUeAKgj?si=_cOY_rKfTCuBMXB7RE2xAg&amp;utm</t>
  </si>
  <si>
    <t>Please Please Please Let Me Get What I Want</t>
  </si>
  <si>
    <t>new wave, madchester, jangle pop</t>
  </si>
  <si>
    <t>The Smiths</t>
  </si>
  <si>
    <t>Pretty In Pink (Original Motion Picture Soundtrack)</t>
  </si>
  <si>
    <t>7oy79ZqcgqnVI9zmq5M85f</t>
  </si>
  <si>
    <t>Hey Shona (From "Ta Ra Rum Pum")</t>
  </si>
  <si>
    <t>Vishal-Shekhar</t>
  </si>
  <si>
    <t>5Vh74VlXoIktEpoKH8Pl50</t>
  </si>
  <si>
    <t>Mood Hai Bhayankar: Vishal and Sheykhar Hits</t>
  </si>
  <si>
    <t>Gali Gali Mein (From "Tridev")</t>
  </si>
  <si>
    <t>ghazal, gujarati pop, bhajan</t>
  </si>
  <si>
    <t>Manhar Udhas</t>
  </si>
  <si>
    <t>Gaane Sune Kuch Ansune</t>
  </si>
  <si>
    <t>7Jbw3nDboD6jxo8kZX99TE</t>
  </si>
  <si>
    <t>Girls Just Want to Have Fun</t>
  </si>
  <si>
    <t>6hGeRXaB4L3FcnBbbQiZo2</t>
  </si>
  <si>
    <t>pop, dance pop</t>
  </si>
  <si>
    <t>Bolecho Je Kotha</t>
  </si>
  <si>
    <t>Robert Hazard</t>
  </si>
  <si>
    <t>Anomalisa (Music from the Motion Picture)</t>
  </si>
  <si>
    <t>R. D. Burman, Lata Mangeshkar</t>
  </si>
  <si>
    <t>Best of Lata Mangeshkar (Bengali Songs)</t>
  </si>
  <si>
    <t>78HTnNmOleOnE5BSsKFj5P</t>
  </si>
  <si>
    <t>Mauja Hi Mauja (From "Jab We Met")</t>
  </si>
  <si>
    <t>Mika Singh</t>
  </si>
  <si>
    <t>Swag Se Shahid Kapoor</t>
  </si>
  <si>
    <t>https://open.spotify.com/track/3Xl4C3illUpVOALqDUrbHy?si=d4WnJK2uT_aeGA-k9W3mhQ&amp;utm</t>
  </si>
  <si>
    <t>1TG9Mce73I6KV3ll2rOGMi</t>
  </si>
  <si>
    <t>6uJ5LNO7PB5CKh3FaUchDA</t>
  </si>
  <si>
    <t>Smoke On The Water</t>
  </si>
  <si>
    <t>Kader Kuler Bou</t>
  </si>
  <si>
    <t>hard rock, classic rock, rock</t>
  </si>
  <si>
    <t>Deep Purple</t>
  </si>
  <si>
    <t>Live At The Olympia</t>
  </si>
  <si>
    <t>bangla pop, devotional, bhajan</t>
  </si>
  <si>
    <t>Bengali Tappa</t>
  </si>
  <si>
    <t>4wqJV2ravcmVhR1adJXit4</t>
  </si>
  <si>
    <t>Taste (feat. Offset) - Sped Up</t>
  </si>
  <si>
    <t>hip hop, rap</t>
  </si>
  <si>
    <t>Tyga</t>
  </si>
  <si>
    <t>Taste (feat. Offset) [Sped Up]</t>
  </si>
  <si>
    <t>02VBYrHfVwfEWXk5DXyf0T</t>
  </si>
  <si>
    <t>Leave The Door Open</t>
  </si>
  <si>
    <t>3mLVaWQB6zFDxrSyBT4gLS</t>
  </si>
  <si>
    <t>Sukhe Amay Rakhbe Kano</t>
  </si>
  <si>
    <t>Parama Bandyopadhay</t>
  </si>
  <si>
    <t>Elar Char Addhay (Original Motion Picture Soundtrack)</t>
  </si>
  <si>
    <t>Bruno Mars</t>
  </si>
  <si>
    <t>47DHYy6AUHziO1lSKzn1WJ</t>
  </si>
  <si>
    <t>Kandale Tumi More</t>
  </si>
  <si>
    <t>Rupsha Chatterji</t>
  </si>
  <si>
    <t>5olRvD6gLruqt7alnnG6Jb</t>
  </si>
  <si>
    <t>Unparalleled (Original)</t>
  </si>
  <si>
    <t>underground hip hop, jazz rap</t>
  </si>
  <si>
    <t>One Be Lo</t>
  </si>
  <si>
    <t>Stillborn</t>
  </si>
  <si>
    <t>6PSBWQmVyoqHZaMqkcehlc</t>
  </si>
  <si>
    <t>Natajanu</t>
  </si>
  <si>
    <t>https://open.spotify.com/track/7odb8JmA8kBb0fhX0TXh8g?si=2sHqpg8zTfiXrbZ9IIMcEg&amp;utm</t>
  </si>
  <si>
    <t>Gadha</t>
  </si>
  <si>
    <t>30zhVBLfeVmq1PSEzdWYvu</t>
  </si>
  <si>
    <t>Bhromor Koiyo Giya</t>
  </si>
  <si>
    <t>1mduMmRm0DirtYxTPwPICh</t>
  </si>
  <si>
    <t>Genda Phool - Tabla Folk Mix</t>
  </si>
  <si>
    <t>bollywood, desi, hindi pop, desi hip hop, hindi hip hop, desi pop</t>
  </si>
  <si>
    <t>7j79IAZqGyHxbiJmOpmMC3</t>
  </si>
  <si>
    <t>Amar Nishitho Ratero</t>
  </si>
  <si>
    <t>Badshah</t>
  </si>
  <si>
    <t>Genda Phool (Tabla Folk Mix)</t>
  </si>
  <si>
    <t>Rishi Panda</t>
  </si>
  <si>
    <t>2H3e9L0mTYIkCDD3w5tKER</t>
  </si>
  <si>
    <t>Mera Dil Bhi / For Ever N / Jiya / Pyar Maange / Ek Din Jhagda / Hasraten Hai / Bahut Pyar (Male Version) / Sachi Kaho - Bollywood Romantic Mashup</t>
  </si>
  <si>
    <t>33uO7nNplCSx9iYGJj2its</t>
  </si>
  <si>
    <t>Saathiya - From "Yudhra"</t>
  </si>
  <si>
    <t>Vishal Mishra</t>
  </si>
  <si>
    <t>Yudhra (Original Motion Picture Soundtrack)</t>
  </si>
  <si>
    <t>Mera Dil Bhi / For Ever N / Jiya / Pyar Maange / Ek Din Jhagda / Hasraten Hai / Bahut Pyar (Male Version) / Sachi Kaho [Bollywood Romantic Mashup]</t>
  </si>
  <si>
    <t>713D3wzerVMHLHHn2Ic0qE</t>
  </si>
  <si>
    <t>Veranda Shove</t>
  </si>
  <si>
    <t>Pop Music / False B-Sides II</t>
  </si>
  <si>
    <t>55xBD8DUOTmd97GtaNreL0</t>
  </si>
  <si>
    <t>https://open.spotify.com/track/1FFzpvOhkdWGlDUIdVhDm8?si=XCeGJQp7QFi3MC5HoMeRFQ&amp;utm</t>
  </si>
  <si>
    <t>They Love Who (Feat. Beenzino, The Quiett) - Remix</t>
  </si>
  <si>
    <t>Dok2</t>
  </si>
  <si>
    <t>South Korean Rapstar Mixtape</t>
  </si>
  <si>
    <t>6lDZD01irqOl0gSNdNfLAY</t>
  </si>
  <si>
    <t>Keep on Loving You</t>
  </si>
  <si>
    <t>REO Speedwagon</t>
  </si>
  <si>
    <t>Pop Music: The Modern Era 1976-1999</t>
  </si>
  <si>
    <t>1EZyrs0YpnP6gpztATUsDc</t>
  </si>
  <si>
    <t>Pop Muzik - R&amp;B 1978</t>
  </si>
  <si>
    <t>37vRN72zaLaKrwr6GM5Fbo</t>
  </si>
  <si>
    <t>M</t>
  </si>
  <si>
    <t>Beautiful Things</t>
  </si>
  <si>
    <t>Pop Muzik - The Remix Album</t>
  </si>
  <si>
    <t>singer-songwriter pop</t>
  </si>
  <si>
    <t>Benson Boone</t>
  </si>
  <si>
    <t>5uoNdtEYVXgU1RXlvV8BRA</t>
  </si>
  <si>
    <t>Fast Energy Pop No Lyricss</t>
  </si>
  <si>
    <t>3wYVbfMrSb1upgotmkIq93</t>
  </si>
  <si>
    <t>Pop Medley from Trolls</t>
  </si>
  <si>
    <t>The American Young Voices Choir</t>
  </si>
  <si>
    <t>American Young Voices Music Pack 2023</t>
  </si>
  <si>
    <t>3cMMoNZVECKZ8IR0Q1RzzL</t>
  </si>
  <si>
    <t>2ypbLVSMhriQp79O7JWJK4</t>
  </si>
  <si>
    <t>All Hail King Jesus</t>
  </si>
  <si>
    <t>Pop Muzik - Workout Remix</t>
  </si>
  <si>
    <t>The Rock Music, Caleb Yetton</t>
  </si>
  <si>
    <t>Power Music Workout</t>
  </si>
  <si>
    <t>Pop Muzik - Single</t>
  </si>
  <si>
    <t>56xBWpvO7fxDm6bvsdQU6W</t>
  </si>
  <si>
    <t>Raahi</t>
  </si>
  <si>
    <t>2f1MqQsQ7Q66B6yxeC1p4M</t>
  </si>
  <si>
    <t>Savage Love</t>
  </si>
  <si>
    <t>Hindh, Daniyaal Omar</t>
  </si>
  <si>
    <t>All Out</t>
  </si>
  <si>
    <t>https://open.spotify.com/track/61uybVBniVuppsyJ34EPJU?si=unIKTlIhTKSDzkRDkpjOCA&amp;utm</t>
  </si>
  <si>
    <t>Viral DJs</t>
  </si>
  <si>
    <t>3l5nCMtbzWt3n0Iws7NZXy</t>
  </si>
  <si>
    <t>Tere Hawale</t>
  </si>
  <si>
    <t>5E5orIjbLKbk3NeMHBybq4</t>
  </si>
  <si>
    <t>Fall Top Hits</t>
  </si>
  <si>
    <t>5Pzj0tCrQAzqVpWOmc4mmo</t>
  </si>
  <si>
    <t>Saagar Kinare - From "Saagar"</t>
  </si>
  <si>
    <t>Old Hindi Songs by Rafi and Lata</t>
  </si>
  <si>
    <t>0Rzv9XlTEp1nL5yZ9DWfVQ</t>
  </si>
  <si>
    <t>Study Work Focus Music</t>
  </si>
  <si>
    <t>02Wi4AXb7KAySv8EukAWfA</t>
  </si>
  <si>
    <t>Sunny Summer Pop Music Clean No Lyrics</t>
  </si>
  <si>
    <t>Hindi Nawala</t>
  </si>
  <si>
    <t>JayJoseph.J2X</t>
  </si>
  <si>
    <t>Microphone</t>
  </si>
  <si>
    <t>5ApB3rvwd5EOlORIGuAJpr</t>
  </si>
  <si>
    <t>Sab Kuchh Loota Ke (From "Ek Saal")</t>
  </si>
  <si>
    <t>Talat Mahmood, Ravi</t>
  </si>
  <si>
    <t>1MtMaAhkJsJVNzcI5WCkca</t>
  </si>
  <si>
    <t>Songs Of Top Hits List</t>
  </si>
  <si>
    <t>2utq4IWTNx32M2mid8DTcn</t>
  </si>
  <si>
    <t>Friend Like Me (End Title)</t>
  </si>
  <si>
    <t>hip hop, pop rap</t>
  </si>
  <si>
    <t>Will Smith, DJ Khaled</t>
  </si>
  <si>
    <t>Aladdin (Hindi Original Motion Picture Soundtrack)</t>
  </si>
  <si>
    <t>2CqlKSRcY0Qq8LqAX24aZq</t>
  </si>
  <si>
    <t>7mRczzst5LOB3ogem48S0O</t>
  </si>
  <si>
    <t>Shesh Gaan</t>
  </si>
  <si>
    <t>TikTok Summer</t>
  </si>
  <si>
    <t>Pop Hits</t>
  </si>
  <si>
    <t>Music for Driving with Friends</t>
  </si>
  <si>
    <t>https://open.spotify.com/track/381rqLxNU9mxZZu2FpDYdy?si=jgAyOG9MRaK8GBWADxPsmw&amp;utm</t>
  </si>
  <si>
    <t>6ukgcEVB9GtfFssrXZT1tC</t>
  </si>
  <si>
    <t>Pari Na Soite</t>
  </si>
  <si>
    <t>classic bhangra</t>
  </si>
  <si>
    <t>Sapan Jagmohan, Kishore Kumar</t>
  </si>
  <si>
    <t>Bengali Eternal Love Songs of Kishore Kumar</t>
  </si>
  <si>
    <t>2zaKBwUoZKmIg4upJpUKfj</t>
  </si>
  <si>
    <t>Abahon</t>
  </si>
  <si>
    <t>1773TdGXqeXi34fld1IRas</t>
  </si>
  <si>
    <t>Pop For The Summer</t>
  </si>
  <si>
    <t>32T43EGd1t7Rdybnucxg0n</t>
  </si>
  <si>
    <t>2NL2apHpFi21vkmMtvWYQl</t>
  </si>
  <si>
    <t>Ajo Madhur Bashori Baje</t>
  </si>
  <si>
    <t>à¤ªà¥_x008d_à¤¯à¤¾à¤° à¤•à¤¾ à¤–à¥‡à¤²</t>
  </si>
  <si>
    <t>Ramanuj Dasgupta</t>
  </si>
  <si>
    <t>Nana Ronge Nazrul</t>
  </si>
  <si>
    <t>6UDYZN78OjouizBRvsJHix</t>
  </si>
  <si>
    <t>Locked Out of Heaven</t>
  </si>
  <si>
    <t>dance pop, pop</t>
  </si>
  <si>
    <t>3QIZxhtWkPLlHjIjZKkctC</t>
  </si>
  <si>
    <t>Pop Beats No Lyrics</t>
  </si>
  <si>
    <t>Clean Pop Music, Instrumental Pop Music, Pop Songs 2023</t>
  </si>
  <si>
    <t>No Lyrics SFW Pop Instrumentals</t>
  </si>
  <si>
    <t>2WdIsTp5PKZhBWPvkxFdws</t>
  </si>
  <si>
    <t>Red Red Wine</t>
  </si>
  <si>
    <t>6EC9oVZqLFekWNFuppUrht</t>
  </si>
  <si>
    <t>Pop Avatars</t>
  </si>
  <si>
    <t>Chill Pop for Rest and Relaxation</t>
  </si>
  <si>
    <t>The Greatest Pop Music</t>
  </si>
  <si>
    <t>https://open.spotify.com/track/6ImS6xdLGsrhOkMnSSo1ab?si=KTjWHC4ARlWRe0qIIXRrKw&amp;utm</t>
  </si>
  <si>
    <t>5mTQz96HvD6T28yOmDAkY2</t>
  </si>
  <si>
    <t>Rock &amp; Roll Part 2 (as made famous by Gary Glitter)</t>
  </si>
  <si>
    <t>6dN8EgnEE9Nbr79NYrijkQ</t>
  </si>
  <si>
    <t>Anything For You</t>
  </si>
  <si>
    <t>Gloria Estefan And Miami Sound Machine</t>
  </si>
  <si>
    <t>Top Rock Instrumentals</t>
  </si>
  <si>
    <t>5Q30n0vw4Wl7nJ7RYf4MyG</t>
  </si>
  <si>
    <t>This Is Me (From "The Greatest Showman), Pt. 2</t>
  </si>
  <si>
    <t>6ucmQEQ2iOVaVTyGIam3J7</t>
  </si>
  <si>
    <t>Barracuda (as made famous by Heart)</t>
  </si>
  <si>
    <t>Pop, Musical Theatre &amp; Film Piano Solos, Vol.2</t>
  </si>
  <si>
    <t>5gg9ciYHEam1fIkFD5ccI6</t>
  </si>
  <si>
    <t>I Want It That Way (Rondes De Jambe)</t>
  </si>
  <si>
    <t>4UE9z96qb5Nzmah6Bmcij2</t>
  </si>
  <si>
    <t>Highway to Hell (Workout Mix)</t>
  </si>
  <si>
    <t>4A51CDiIaMVu93mpQdtZns</t>
  </si>
  <si>
    <t>Tomorrow (From 'Annie')</t>
  </si>
  <si>
    <t>Pop, Musical Theatre &amp; Film Piano Solos, Vol.1</t>
  </si>
  <si>
    <t>0zpLSLwpIQT0vC3XncDiA0</t>
  </si>
  <si>
    <t>Motivational Hard Rock Music</t>
  </si>
  <si>
    <t>6ufwculcY5CgcXiOOPLQx4</t>
  </si>
  <si>
    <t>Motivational Hard Rock, Vol. 1</t>
  </si>
  <si>
    <t>https://open.spotify.com/track/30BJc50pIcjbFvloTFNEm6?si=BR_mnWqmSKewHmBu-Me0BA&amp;utm</t>
  </si>
  <si>
    <t>Say Something</t>
  </si>
  <si>
    <t>7kJfhtnk4nqKSShv3rUijl</t>
  </si>
  <si>
    <t>Uplifting Rock</t>
  </si>
  <si>
    <t>AShamaluevMusic</t>
  </si>
  <si>
    <t>Positive Music</t>
  </si>
  <si>
    <t>0yzJYHSTHbEU8aUEr6uqTa</t>
  </si>
  <si>
    <t>Watermelon Sugar (Instrumental Version)</t>
  </si>
  <si>
    <t>6Yg6uk3LikKpWN4OgQq4MZ</t>
  </si>
  <si>
    <t>Hello! How Are You?</t>
  </si>
  <si>
    <t>Music In Action</t>
  </si>
  <si>
    <t>Rock &amp; Learn</t>
  </si>
  <si>
    <t>3dxz9msW1oD7UJQ4wwkNiW</t>
  </si>
  <si>
    <t>One Step Forward - Instrumental</t>
  </si>
  <si>
    <t>Sofia Davis</t>
  </si>
  <si>
    <t>5V3xlhmo7m5yyq5NjPsKVE</t>
  </si>
  <si>
    <t>Pop Music (Volume 3)</t>
  </si>
  <si>
    <t>Kesariya Balma, Pt. 2</t>
  </si>
  <si>
    <t>0l2GdY1rSswI1otb7vbULe</t>
  </si>
  <si>
    <t>All Around</t>
  </si>
  <si>
    <t>6AEmLE9YkLejHYcXDEKcS8</t>
  </si>
  <si>
    <t>Ghoomar</t>
  </si>
  <si>
    <t>Shreya Ghoshal, Swaroop Khan</t>
  </si>
  <si>
    <t>4MPsjGpHKEH4lUZtlZfz4I</t>
  </si>
  <si>
    <t>Tu Aashiqui Hai - Unwind Instrumental</t>
  </si>
  <si>
    <t>1pPLmYq1LoDia3kCLjDXVr</t>
  </si>
  <si>
    <t>Koi Aaya Dhadkan Kahti Hai</t>
  </si>
  <si>
    <t>6Znwf3vyvynkq90Veh5ivb</t>
  </si>
  <si>
    <t>Lajwanti (Original Motion Picture Soundtrack)</t>
  </si>
  <si>
    <t>Tere Mere (From "Chef")</t>
  </si>
  <si>
    <t>https://open.spotify.com/track/1DxCz9oUm3W9kAVHp6EpLj?si=qfNdgB07TKStwYaN3Oe-Hw&amp;utm</t>
  </si>
  <si>
    <t>Armaan Malik</t>
  </si>
  <si>
    <t>Ultimate Bollywood Love Songs</t>
  </si>
  <si>
    <t>61qxgaQ52LkCDgH34ZZGWT</t>
  </si>
  <si>
    <t>The Number Song - Hindi</t>
  </si>
  <si>
    <t>Palak Gujela</t>
  </si>
  <si>
    <t>3k9TNA4DRLih3udWDjhlk4</t>
  </si>
  <si>
    <t>The Number Song (Hindi)</t>
  </si>
  <si>
    <t>Judaai Judaai (From "Judaai")</t>
  </si>
  <si>
    <t>Hariharan, Alka Yagnik, Jaspinder Narula</t>
  </si>
  <si>
    <t>Ae Mere Humsafar - Bollywood Romantic Songs</t>
  </si>
  <si>
    <t>64rTrU8fmHVclj2EOWJ0vn</t>
  </si>
  <si>
    <t>Bollywood Hits</t>
  </si>
  <si>
    <t>3nosan1Tt9VaIovlPuaEc4</t>
  </si>
  <si>
    <t>O Saathiya</t>
  </si>
  <si>
    <t>5JCu6e2MheCTc0pLtN2jIN</t>
  </si>
  <si>
    <t>Bombay Morning</t>
  </si>
  <si>
    <t>Bollywood Dream Team</t>
  </si>
  <si>
    <t>Vidhaata (Original Motion Picture Soundtrack)</t>
  </si>
  <si>
    <t>Bollywood Dream Lounge</t>
  </si>
  <si>
    <t>30PxaEpfqcRjhCcOQ5CTa4</t>
  </si>
  <si>
    <t>Bhalobasa Chara Aar Ache Ki - Male Version</t>
  </si>
  <si>
    <t>1MShT0PMVZMowhlab5oa2A</t>
  </si>
  <si>
    <t>High Heels Te Nachche (From "Ki &amp; Ka")</t>
  </si>
  <si>
    <t>Ajoy Das, Kishore Kumar</t>
  </si>
  <si>
    <t>https://open.spotify.com/track/5Uy52db5fUPVLwTfJGP19a?si=tUATOAASQwaCi4igKGykIw&amp;utm</t>
  </si>
  <si>
    <t>Meet Bros., Yo Yo Honey Singh, Jaz Dhami, Aditi Singh Sharma</t>
  </si>
  <si>
    <t>2016 Top 10 Bollywood Songs</t>
  </si>
  <si>
    <t>5fYi3kn3s5oJjmpxnx0c3D</t>
  </si>
  <si>
    <t>You've Got The Love</t>
  </si>
  <si>
    <t>baroque pop</t>
  </si>
  <si>
    <t>Florence + The Machine</t>
  </si>
  <si>
    <t>Sunset Vibes</t>
  </si>
  <si>
    <t>3gI1AxASDzwjCcLYNaMawB</t>
  </si>
  <si>
    <t>Dhunki (From "Mere Brother Ki Dulhan")</t>
  </si>
  <si>
    <t>6OqVlKgecX8Bi3VnyEDymm</t>
  </si>
  <si>
    <t>Muhurtora</t>
  </si>
  <si>
    <t>Sohail Sen, Neha Bhasin, Irshad Kamil</t>
  </si>
  <si>
    <t>Top Hits - Katrina Kaif</t>
  </si>
  <si>
    <t>3qbWjVhtY2DEqoCQETqNLA</t>
  </si>
  <si>
    <t>Pulsion</t>
  </si>
  <si>
    <t>3P4GL9mxcU9PyE0rhxVgVb</t>
  </si>
  <si>
    <t>Sun Jane Jaan</t>
  </si>
  <si>
    <t>stutter house</t>
  </si>
  <si>
    <t>AMNES</t>
  </si>
  <si>
    <t>0WC73R3fQhhcbV0PCBIghR</t>
  </si>
  <si>
    <t>Let It Be</t>
  </si>
  <si>
    <t>34BrA6HUtyTHVlVv6gObqU</t>
  </si>
  <si>
    <t>Dekh Ke Yeh Roomal - Duet</t>
  </si>
  <si>
    <t>classical, orchestral, opera</t>
  </si>
  <si>
    <t>https://open.spotify.com/track/5RoOJd0ONN09kLpQ5hfgBk?si=TsbXB_X9QzKTOG-Q_FUn2Q&amp;utm</t>
  </si>
  <si>
    <t>London Symphony Orchestra</t>
  </si>
  <si>
    <t>The Best of the Beatles</t>
  </si>
  <si>
    <t>Asha Bhosle, Kumar Sanu</t>
  </si>
  <si>
    <t>Bekhudi (Original Motion Picture Soundtrack)</t>
  </si>
  <si>
    <t>1SVYfsJUjfOwICjsunfthK</t>
  </si>
  <si>
    <t>Multillionaire</t>
  </si>
  <si>
    <t>MULTILLIONAIRE</t>
  </si>
  <si>
    <t>3X7PmxLB9U2puWK5l9tbC7</t>
  </si>
  <si>
    <t>Ae Dil Mujhe Asi Jagah Le</t>
  </si>
  <si>
    <t>6X8WuuJysp8qMjEpcBIW7b</t>
  </si>
  <si>
    <t>Twinkle Twinkle Little Star - English Version</t>
  </si>
  <si>
    <t>Bollywood Master: Hindi Film Songs</t>
  </si>
  <si>
    <t>Poppet Stars</t>
  </si>
  <si>
    <t>6gLro3xYjVEzZ0QPMiNXAT</t>
  </si>
  <si>
    <t>0wNdWldfHmj1WuVcet93sE</t>
  </si>
  <si>
    <t>Playlist Of Today Top Hits</t>
  </si>
  <si>
    <t>Bhool Ke Din</t>
  </si>
  <si>
    <t>Sudesh Bhosle, Abhijeet, Balbinder, Kavita Krishnamurthy, Sadhana Sargam, Padmini Kolhapure</t>
  </si>
  <si>
    <t>3UsTGqHJfdWqwLjZbQ6OK6</t>
  </si>
  <si>
    <t>Fast Energy Pop Instrumentals</t>
  </si>
  <si>
    <t>https://open.spotify.com/track/4r0aDPMv8XZahPnNkqY8JQ?si=an2xXjYbRrmhhpez7X2tCw&amp;utm</t>
  </si>
  <si>
    <t>3L1T2FUJWeYOWZQL9cIxrV</t>
  </si>
  <si>
    <t>Bollywood Love Song</t>
  </si>
  <si>
    <t>4GOUnGAOGMJlHXhV8YPOEo</t>
  </si>
  <si>
    <t>Heartbeat 2024 Pop Music Classic</t>
  </si>
  <si>
    <t>Uplifting Upbeat Pop Songs Clean Pop Music Summer Tropical Vibes</t>
  </si>
  <si>
    <t>2AB5NnB6wItLKpFTnMJPcf</t>
  </si>
  <si>
    <t>68nminpnjidVYmMojbEipY</t>
  </si>
  <si>
    <t>Africa (Rondes De Jambe)</t>
  </si>
  <si>
    <t>Bollywood Action Fight</t>
  </si>
  <si>
    <t>1lZe3IfyxDWvh3c2GwPHZr</t>
  </si>
  <si>
    <t>Willow (Instrumental Version)</t>
  </si>
  <si>
    <t>6gUy3VXjhaoOpGaP8BygxE</t>
  </si>
  <si>
    <t>Tauba Tauba (From "Zindagi Tere Naam")</t>
  </si>
  <si>
    <t>Sunidhi Chauhan, Wajid Khan</t>
  </si>
  <si>
    <t>Bollywood Music Sunidhi Chauhan's Mast Songs, Vol. 2</t>
  </si>
  <si>
    <t>4tzNSUl20yr6frZcZDMwM1</t>
  </si>
  <si>
    <t>Dancing Queen</t>
  </si>
  <si>
    <t>Piano Pop Music 2</t>
  </si>
  <si>
    <t>1ijEhiB4VB0oarmyxKI0yn</t>
  </si>
  <si>
    <t>Milne Ko Nahi Aaye (Male Version) - From "Zindagi Tere Naam"</t>
  </si>
  <si>
    <t>https://open.spotify.com/track/205QXfZHhvMApwsxwWPfdA?si=0tpHGFpqROaslONxZD1mNg&amp;utm</t>
  </si>
  <si>
    <t>05V2JbDc7dgCKCipDFBp7y</t>
  </si>
  <si>
    <t>Dang Rock Music</t>
  </si>
  <si>
    <t>Reid Kowalchuk</t>
  </si>
  <si>
    <t>Flame</t>
  </si>
  <si>
    <t>3ANw9DEXi0hZF9E33B9ctf</t>
  </si>
  <si>
    <t>0TGF7zuixZrpj9W8i4VyIw</t>
  </si>
  <si>
    <t>Main Pyasa Tum Sawan - From "Faraar"</t>
  </si>
  <si>
    <t>Na Dir Dir Da</t>
  </si>
  <si>
    <t>31fDMx5Yr91H1Eng5AeVO4</t>
  </si>
  <si>
    <t>Maine Poochha Chand Se - From "Abdullah"</t>
  </si>
  <si>
    <t>Mohammed Rafi, R. D. Burman</t>
  </si>
  <si>
    <t>0i4PvqQOTEQAihb1TFM3Rx</t>
  </si>
  <si>
    <t>Rani</t>
  </si>
  <si>
    <t>Rani - Single</t>
  </si>
  <si>
    <t>6acqbSz2JeYBw2GHTPPiXA</t>
  </si>
  <si>
    <t>Hind Mere Jind (From "Sachin - A Billion Dreams")</t>
  </si>
  <si>
    <t>A.R. Rahman, Abhay Jodhpurkar</t>
  </si>
  <si>
    <t>Hind Mere Jind (From "Sachin - A Billion Dreams") - Single</t>
  </si>
  <si>
    <t>https://open.spotify.com/track/2pZJgqIDRuR6Ze1VfnZmM8?si=JiTHmsL3Tei9SvwjOt0jbQ&amp;utm</t>
  </si>
  <si>
    <t>044cUZ2czRWqJAUj7SVRLU</t>
  </si>
  <si>
    <t>Dole Dole</t>
  </si>
  <si>
    <t>2Cw0IgttE3F5jc1k9QzqVr</t>
  </si>
  <si>
    <t>Manali Trance</t>
  </si>
  <si>
    <t>Shiekh Sadi, H Niloy, Mashi</t>
  </si>
  <si>
    <t>Hindi Vibe, Indian Heart</t>
  </si>
  <si>
    <t>Sad Hindi Songs - à¤¦à¥_x0081_à¤– à¤•à¥€ à¤¬à¤¾à¤¤ à¤¹à¥ˆ à¤¹à¤¿à¤‚à¤¦à¥€ à¤—à¤¾à¤¨à¥‡</t>
  </si>
  <si>
    <t>2pdZDW0gOC8RVg2C3VgCUw</t>
  </si>
  <si>
    <t>5MknogoCeZuXpWWyhXgb0u</t>
  </si>
  <si>
    <t>Kalporajjo</t>
  </si>
  <si>
    <t>Jaane Jaan Dhoondhta - Unwind Instrumental</t>
  </si>
  <si>
    <t>5H5VJatZMa4lIVcCKbn3Xi</t>
  </si>
  <si>
    <t>Old vs New Hindi</t>
  </si>
  <si>
    <t>Akshay Vhaval</t>
  </si>
  <si>
    <t>4YeKqzkBJ8BdWwoUASsWQV</t>
  </si>
  <si>
    <t>Chi Chi Chi</t>
  </si>
  <si>
    <t>0k6yoHA93iaaSoSOlvnPE3</t>
  </si>
  <si>
    <t>Cactus</t>
  </si>
  <si>
    <t>Rajkot Suiadi</t>
  </si>
  <si>
    <t>Indian Music for Diwali: Traditional Songs for Diwali, Music for the Festival of Lights</t>
  </si>
  <si>
    <t>61kl1IXYRLonjnFCExOkHu</t>
  </si>
  <si>
    <t>Doyal</t>
  </si>
  <si>
    <t>https://open.spotify.com/track/58qSRu5TVivLh26Q7mWO4F?si=bl-BICZFTCaHQCKzA2Rwag&amp;utm</t>
  </si>
  <si>
    <t>Chirkuttnama</t>
  </si>
  <si>
    <t>5n5Uh4ONedlOFb6kQzfe2k</t>
  </si>
  <si>
    <t>Asha</t>
  </si>
  <si>
    <t>Anish Kumar</t>
  </si>
  <si>
    <t>Bollywood Super Hits!</t>
  </si>
  <si>
    <t>2jdPF8YEEr9ZWktrJIBGYm</t>
  </si>
  <si>
    <t>Mashallah (From "Ek Tha Tiger")</t>
  </si>
  <si>
    <t>Sajid-Wajid</t>
  </si>
  <si>
    <t>3EuEEglpXTlSACeL3xE0MN</t>
  </si>
  <si>
    <t>YRF Spy Universe</t>
  </si>
  <si>
    <t>Dohon</t>
  </si>
  <si>
    <t>Habib Wahid, Dola</t>
  </si>
  <si>
    <t>5uFYYOyT3EclOVhiFzPJSz</t>
  </si>
  <si>
    <t>Rhythm Is A Dancer</t>
  </si>
  <si>
    <t>eurodance</t>
  </si>
  <si>
    <t>6eQcr2ofsWP7NUGwn47Z4c</t>
  </si>
  <si>
    <t>SNAP!</t>
  </si>
  <si>
    <t>Natok</t>
  </si>
  <si>
    <t>The Madman's Return</t>
  </si>
  <si>
    <t>Made in Bangladesh</t>
  </si>
  <si>
    <t>https://open.spotify.com/track/4T94FSJpIe13390jn0Mftv?si=kzC2_z-_RT6SFAGdYzhC_Q&amp;utm</t>
  </si>
  <si>
    <t>5dnMsjlmWed7hJyFMMtKio</t>
  </si>
  <si>
    <t>681U5N8pYPqImWQsUzfSvf</t>
  </si>
  <si>
    <t>Kamli Kamli - Remix</t>
  </si>
  <si>
    <t>Kichu</t>
  </si>
  <si>
    <t>bhangra</t>
  </si>
  <si>
    <t>Rimz J</t>
  </si>
  <si>
    <t>Kamli Kamli (Remix)</t>
  </si>
  <si>
    <t>64OTeSqZrBUfcQ7f162ja9</t>
  </si>
  <si>
    <t>Ayhay</t>
  </si>
  <si>
    <t>61QQD4kysbBL10sIbsptpr</t>
  </si>
  <si>
    <t>Whatcha Say</t>
  </si>
  <si>
    <t>Tajwar</t>
  </si>
  <si>
    <t>Wherever</t>
  </si>
  <si>
    <t>Jason Derulo</t>
  </si>
  <si>
    <t>My Top Songs</t>
  </si>
  <si>
    <t>52Kqa2fOlJx4AOJQjXJ5bL</t>
  </si>
  <si>
    <t>Jani Jekhanei Thako</t>
  </si>
  <si>
    <t>Mrinal Bandopadhyay, Kishore Kumar, Anupama</t>
  </si>
  <si>
    <t>21JMWzojfYIcRLwXzN6hry</t>
  </si>
  <si>
    <t>Ore Bandhure Moner Katha</t>
  </si>
  <si>
    <t>6pkjJMSqaS2t0LhsTwmKRc</t>
  </si>
  <si>
    <t>Bekheyali Station Road</t>
  </si>
  <si>
    <t>https://open.spotify.com/track/7tdJwfJAnd8qc4u5Z1ptCJ?si=jtU1eEQKQeG3cmap3vhCsw&amp;utm</t>
  </si>
  <si>
    <t>Ashes Bangladesh</t>
  </si>
  <si>
    <t>Charpoka</t>
  </si>
  <si>
    <t>4hKvqO03ZrQMN1kx0OdQaM</t>
  </si>
  <si>
    <t>Zero Kaata</t>
  </si>
  <si>
    <t>6GxLE22agN3ZA49OOP5JMK</t>
  </si>
  <si>
    <t>Bela Bose (LOFI)</t>
  </si>
  <si>
    <t>desi hip hop, hindi hip hop</t>
  </si>
  <si>
    <t>We Are Apex</t>
  </si>
  <si>
    <t>1DBMTQLp8eCE4OEOPD1QM7</t>
  </si>
  <si>
    <t>The Humma Song (From "OK Jaanu")</t>
  </si>
  <si>
    <t>7smxF9GdRDr2UTEQM613WB</t>
  </si>
  <si>
    <t>bollywood, pop, remix</t>
  </si>
  <si>
    <t>Kesariya Balam (From "Mitti Songs of the Soil")</t>
  </si>
  <si>
    <t>Tanishk Bagchi (All Time Hits)</t>
  </si>
  <si>
    <t>kannada pop, bollywood</t>
  </si>
  <si>
    <t>Sowmya Raoh</t>
  </si>
  <si>
    <t>Best of Bollywood: Easy Folk</t>
  </si>
  <si>
    <t>1HJdIyBV4sp0jTTvq0Vbcu</t>
  </si>
  <si>
    <t>Purano Sei Diner Kotha, Pt. 2</t>
  </si>
  <si>
    <t>Paroma Banerjee</t>
  </si>
  <si>
    <t>Chiro Nutan Robi</t>
  </si>
  <si>
    <t>7ojLuhitsiTQQtdKfRHcIZ</t>
  </si>
  <si>
    <t>Bheege Naina - Game / Soundtrack Version</t>
  </si>
  <si>
    <t>KK</t>
  </si>
  <si>
    <t>https://open.spotify.com/track/24voJAYm949ZG1HNnHt36H?si=gVpxZZ6gRsGsRjbrvXltSA&amp;utm</t>
  </si>
  <si>
    <t>Game (Original Motion Picture Soundtrack)</t>
  </si>
  <si>
    <t>3vPZuyKmWiQ2OEji7U6rVO</t>
  </si>
  <si>
    <t>Joraye aachhe</t>
  </si>
  <si>
    <t>Susmita Patra</t>
  </si>
  <si>
    <t>Tagore Fusion</t>
  </si>
  <si>
    <t>0WdUXmTYdKfW2xS5j78iKs</t>
  </si>
  <si>
    <t>Jaan Leva - From "Moksha"</t>
  </si>
  <si>
    <t>5KRRBV3cG6smb9vS6KlXLg</t>
  </si>
  <si>
    <t>Sukhwinder Singh</t>
  </si>
  <si>
    <t>Khomite Parilam Na</t>
  </si>
  <si>
    <t>Popular Hits of Kavita Krishnamurthy</t>
  </si>
  <si>
    <t>Tomar Bani Vol 2 (Original)</t>
  </si>
  <si>
    <t>2AY9Jl45RXjz1wkcMujH4Z</t>
  </si>
  <si>
    <t>Amar Praner Manush</t>
  </si>
  <si>
    <t>Shamik Guha Roy</t>
  </si>
  <si>
    <t>16y0FJCBes7RcTqPtdV7Uu</t>
  </si>
  <si>
    <t>Congress Shall Make No Law</t>
  </si>
  <si>
    <t>progressive rock, art rock, psychedelic rock, jazz fusion, avant-garde, experimental</t>
  </si>
  <si>
    <t>Frank Zappa</t>
  </si>
  <si>
    <t>"Congress Shall Make No Law . . ."</t>
  </si>
  <si>
    <t>0dF98ODCLT0MPYkzMNADSc</t>
  </si>
  <si>
    <t>Amar Bela Je Jai</t>
  </si>
  <si>
    <t>https://open.spotify.com/track/79hTzTvaHZQtU4Ym0vXdv5?si=eqob-9W9SD-PtXlkUUJCAw&amp;utm</t>
  </si>
  <si>
    <t>3csDeAFTIpIMGqgGSii4YJ</t>
  </si>
  <si>
    <t>Pop Music For Chill Vibes</t>
  </si>
  <si>
    <t>7sTB08NEmoHNfKKyC4Q8Z8</t>
  </si>
  <si>
    <t>Bhora Thak Sriti Sudhyay</t>
  </si>
  <si>
    <t>Shaapmochan</t>
  </si>
  <si>
    <t>2jIvB0PIjBLSP3rSEUNBfG</t>
  </si>
  <si>
    <t>Ei To Ami Chai</t>
  </si>
  <si>
    <t>4ygZ19iD7HGgi2aZIlSDf7</t>
  </si>
  <si>
    <t>bollywood, hindi pop, desi, kannada pop, marathi pop</t>
  </si>
  <si>
    <t>BGM Pop Music</t>
  </si>
  <si>
    <t>Hemlock Society (Original Motion Picture Soundtrack)</t>
  </si>
  <si>
    <t>2va2yBk7TDbTc49cm057yL</t>
  </si>
  <si>
    <t>Alive India in Concert (Theme Song) - Live</t>
  </si>
  <si>
    <t>tamil pop, kollywood</t>
  </si>
  <si>
    <t>Alive India in Concert (Theme Song) [Live]</t>
  </si>
  <si>
    <t>3kCUUIhXOyOIfeiVIdAIpc</t>
  </si>
  <si>
    <t>Background Pop Music</t>
  </si>
  <si>
    <t>1L7sfBeYDZlxKvldKjTkE9</t>
  </si>
  <si>
    <t>Racial Descriptions</t>
  </si>
  <si>
    <t>Jim Norton</t>
  </si>
  <si>
    <t>https://open.spotify.com/track/7sszgzM7PWMwq7RHLpsPEQ?si=OFNIOYLzQhqB0NSm7TdRbQ&amp;utm</t>
  </si>
  <si>
    <t>Please Be Offended</t>
  </si>
  <si>
    <t>2oSw75twS98nvvxL5NVQ8d</t>
  </si>
  <si>
    <t>Digital Love</t>
  </si>
  <si>
    <t>3Chj5LPnuau7tvPkMkXZQp</t>
  </si>
  <si>
    <t>Chill Calm Pop Song</t>
  </si>
  <si>
    <t>0vU2VmalZIWfLnq8wE1oEw</t>
  </si>
  <si>
    <t>In My Blood</t>
  </si>
  <si>
    <t>Cooper Lee</t>
  </si>
  <si>
    <t>2Xjc85XdpUnt7vYLwS3YJ7</t>
  </si>
  <si>
    <t>Baby I'm Yours</t>
  </si>
  <si>
    <t>0dMBSIaqosFnAzuvadAdfX</t>
  </si>
  <si>
    <t>Heart Breaker</t>
  </si>
  <si>
    <t>Maggy Calenda</t>
  </si>
  <si>
    <t>3hVQMQKrBbwJGoWKZokgSu</t>
  </si>
  <si>
    <t>Instrumental Pop Song Collection</t>
  </si>
  <si>
    <t>19IN3gcBKQCeNBChkeKsR3</t>
  </si>
  <si>
    <t>Rock And Roll Party - 2012 Remix</t>
  </si>
  <si>
    <t>glam rock, hard rock, rock</t>
  </si>
  <si>
    <t>Destroyer (Resurrected)</t>
  </si>
  <si>
    <t>https://open.spotify.com/track/26W0C3xuWMlyL3rJcCBUMO?si=0b8pasq-R7ufcxGd5KyfiQ&amp;utm</t>
  </si>
  <si>
    <t>0TxgHh5AOVlNr8yujlDaKJ</t>
  </si>
  <si>
    <t>Mujhe Chu Rahi Hain Teri Garam Sansen - From "Swayamvar"</t>
  </si>
  <si>
    <t>4jJi8Dsx19jOwd1Qng2dDL</t>
  </si>
  <si>
    <t>Chill Summer Melodic Pop Beat</t>
  </si>
  <si>
    <t>Mohammed Rafi, Lata Mangeshkar</t>
  </si>
  <si>
    <t>Chill Uplifting Pop Songs Melodic Happy Music</t>
  </si>
  <si>
    <t>30NRKhIXy1vBM0lplt3fKw</t>
  </si>
  <si>
    <t>Tumse Dur Rehke - From "Adalat"</t>
  </si>
  <si>
    <t>Lata Mangeshkar, Mohammed Rafi</t>
  </si>
  <si>
    <t>0BrXkESgWWVRN3aKe8c9QS</t>
  </si>
  <si>
    <t>Summer 2024 Pop</t>
  </si>
  <si>
    <t>Uplifting Happy Pop Music For Summer 2024 Chillouts &amp; Hangouts</t>
  </si>
  <si>
    <t>5yabnSQsFDtRoETc2dqL09</t>
  </si>
  <si>
    <t>Akh Lad Jaave</t>
  </si>
  <si>
    <t>Badshah, Asees Kaur, Jubin Nautiyal</t>
  </si>
  <si>
    <t>0BeNCr89WWhK5HOlDVn6Pw</t>
  </si>
  <si>
    <t>3Al2oTdEyKYF1X9Tny2pBF</t>
  </si>
  <si>
    <t>Gerua (From "Dilwale")</t>
  </si>
  <si>
    <t>Pritam, Arijit Singh, Antara Mitra</t>
  </si>
  <si>
    <t>Best of Bollywood: Arijit Singh</t>
  </si>
  <si>
    <t>4UhQL2k8yn5W2abq3hrg5x</t>
  </si>
  <si>
    <t>PB-65</t>
  </si>
  <si>
    <t>Hindiblaster</t>
  </si>
  <si>
    <t>6iR9x7ktEqpKR8KZkWA4sl</t>
  </si>
  <si>
    <t>Heavy Metal</t>
  </si>
  <si>
    <t>https://open.spotify.com/track/306zePFBWCYpr7HgPWh1ac?si=jcU1Y6_VQVeMH7lb46zCXg&amp;utm</t>
  </si>
  <si>
    <t>4mqQKsuca17VbAehoUeMbq</t>
  </si>
  <si>
    <t>Music Fitness</t>
  </si>
  <si>
    <t>Jaane Kya Baat Hai - Unwind Instrumental</t>
  </si>
  <si>
    <t>Keep Calm And Workout</t>
  </si>
  <si>
    <t>Paras Nath, Shomu Seal</t>
  </si>
  <si>
    <t>Bollywood Lounge Instrumentals</t>
  </si>
  <si>
    <t>3d2ufLPS5VujQcU8oAvmJB</t>
  </si>
  <si>
    <t>Rocky Music</t>
  </si>
  <si>
    <t>emocore</t>
  </si>
  <si>
    <t>5tHbKRkDjLKZnLoJ7EqXah</t>
  </si>
  <si>
    <t>Struggle</t>
  </si>
  <si>
    <t>Intaha Ho Gai Intezar Ki (Lofi)</t>
  </si>
  <si>
    <t>Reggae Greats "Strictly For Lovers"</t>
  </si>
  <si>
    <t>Vaibhav Singh Music, Kishore Kumar, Asha Bhosle</t>
  </si>
  <si>
    <t>0FwJKsvONvkJp0FBrsn63g</t>
  </si>
  <si>
    <t>Tell Me What You Got</t>
  </si>
  <si>
    <t>2Nf3VgqCWGwZzUBZCtBB24</t>
  </si>
  <si>
    <t>Bengali Song</t>
  </si>
  <si>
    <t>Nitin Sawhney</t>
  </si>
  <si>
    <t>Displacing the Priest</t>
  </si>
  <si>
    <t>7aPxHr75xzdBGN6pMLsH1n</t>
  </si>
  <si>
    <t>6bvVS4ALI3peDuvU7iiWWb</t>
  </si>
  <si>
    <t>Old Time Rock N' Roll</t>
  </si>
  <si>
    <t>https://open.spotify.com/track/4rY06LXVD3JKrNmaPBFl2u?si=WzQIs105Tn-M2xNJO4</t>
  </si>
  <si>
    <t>Halloween Party Songs</t>
  </si>
  <si>
    <t>Halloween Party: Songs and Sound Effects</t>
  </si>
  <si>
    <t>4XizNZDHoVDiCZAjDnrY0M</t>
  </si>
  <si>
    <t>Biday</t>
  </si>
  <si>
    <t>Breach</t>
  </si>
  <si>
    <t>Rajotto</t>
  </si>
  <si>
    <t>3rDY1aIlFE5l8Rivx92cOq</t>
  </si>
  <si>
    <t>Dancing With Myself (Workout Mix)</t>
  </si>
  <si>
    <t>1l7GqeC0QuJdVExAqqI9Ac</t>
  </si>
  <si>
    <t>Bibekchuto Manob</t>
  </si>
  <si>
    <t>Recall</t>
  </si>
  <si>
    <t>6Fc2AGZQZ824MYI0KjFgeB</t>
  </si>
  <si>
    <t>Abar Elo Maa</t>
  </si>
  <si>
    <t>6vjx18f2g2ysT2oYbHv3Bi</t>
  </si>
  <si>
    <t>Rahul Dutta, Ankita Bhattacharyya</t>
  </si>
  <si>
    <t>Uplifting Airwaves</t>
  </si>
  <si>
    <t>7DHebojOOulRRVJFstmrFC</t>
  </si>
  <si>
    <t>Bangla Hype</t>
  </si>
  <si>
    <t>Black Zang</t>
  </si>
  <si>
    <t>2RhR5sidNGAadiwj16kAvs</t>
  </si>
  <si>
    <t>Listen to the Music</t>
  </si>
  <si>
    <t>0gx4yb1ZWgZVwQqRkBgEVW</t>
  </si>
  <si>
    <t>Tomorrow - from "Annie"</t>
  </si>
  <si>
    <t>musicals</t>
  </si>
  <si>
    <t>Andrea McArdle</t>
  </si>
  <si>
    <t>album rock, classic rock, country rock, folk rock, mellow gold, rock, singer-songwriter, soft rock, yacht rock</t>
  </si>
  <si>
    <t>My Little Broadway</t>
  </si>
  <si>
    <t>https://open.spotify.com/track/7bxyPi9dYx2DYsFANnAlFh?si=CweQWikGQg2wYwxr8jw2qQ&amp;utm</t>
  </si>
  <si>
    <t>The Doobie Brothers</t>
  </si>
  <si>
    <t>0fZQHYizQZ3aj5xfNMi4BI</t>
  </si>
  <si>
    <t>Equipoise</t>
  </si>
  <si>
    <t>hard bop, jazz, free jazz</t>
  </si>
  <si>
    <t>Stanley Cowell</t>
  </si>
  <si>
    <t>1QIFlZ03yN6b2AdI2pCc4p</t>
  </si>
  <si>
    <t>Black Night - Single Version; 2002 Remaster</t>
  </si>
  <si>
    <t>album rock, classic rock, hard rock, metal, rock</t>
  </si>
  <si>
    <t>1gD5hkkw8IpgbOrSFR8VUL</t>
  </si>
  <si>
    <t>Amar Mukti Aloye Aloye</t>
  </si>
  <si>
    <t>Sudeshna Chatterjee</t>
  </si>
  <si>
    <t>1TqSOuuBUDMWX0JkQ5GvO3</t>
  </si>
  <si>
    <t>TU HI HAI</t>
  </si>
  <si>
    <t>4cA0ePjBdhkAlQATOGIBpA</t>
  </si>
  <si>
    <t>HINDI SONG, Bangla Song, Raqibul Hasan RaNa</t>
  </si>
  <si>
    <t>Anandaloke</t>
  </si>
  <si>
    <t>Paroma Dasgupta</t>
  </si>
  <si>
    <t>5mdaL7AYnAxSUh1WjDtEoa</t>
  </si>
  <si>
    <t>KABHI SHAM DHALE</t>
  </si>
  <si>
    <t>4g84MAWY3FpPjmHAWE0Rqr</t>
  </si>
  <si>
    <t>Apologize (Made Famous by OneRepublic)</t>
  </si>
  <si>
    <t>Piano Tribute Players</t>
  </si>
  <si>
    <t>Breakup Tribute To Lebron James &amp; Cleveland</t>
  </si>
  <si>
    <t>3cRVbbru9lCF4eExIN4n0m</t>
  </si>
  <si>
    <t>7F6SvDC0Fe2HvZPoowLcrQ</t>
  </si>
  <si>
    <t>Shangana Gagane</t>
  </si>
  <si>
    <t>Tere Sadke Balam</t>
  </si>
  <si>
    <t>https://open.spotify.com/track/6dIwaOoQ2vuW3HN0Ln3CI6?si=UnnCgFA6TjeTsvK7ta-EPw&amp;utm</t>
  </si>
  <si>
    <t>bhajan, tamil pop, ghazal, kollywood, devotional, telugu pop</t>
  </si>
  <si>
    <t>Hariharan</t>
  </si>
  <si>
    <t>Amar (Original Motion Picture Soundtrack)</t>
  </si>
  <si>
    <t>Together Tagore</t>
  </si>
  <si>
    <t>6laawFia7QZdOtvTEmUena</t>
  </si>
  <si>
    <t>Amar Mukti Aloy Aloy</t>
  </si>
  <si>
    <t>3hLfN0CclAhzEr5XP7ge3z</t>
  </si>
  <si>
    <t>Dilbar Dilbar (From "Sirf Tum")</t>
  </si>
  <si>
    <t>All Time Hits Bollywood Dance Tracks</t>
  </si>
  <si>
    <t>Mukti (Original Motion Picture Soundtrack)</t>
  </si>
  <si>
    <t>4vFbV5nFAumjvlZhFtwEBH</t>
  </si>
  <si>
    <t>Aar Jani Na</t>
  </si>
  <si>
    <t>3pqvmSxG2FO0EJsLGiOdG8</t>
  </si>
  <si>
    <t>Sadabahar Song</t>
  </si>
  <si>
    <t>Ebhabeo Phire Asha Jaye</t>
  </si>
  <si>
    <t>02YJHt7FlSEhnMfcQ0atpV</t>
  </si>
  <si>
    <t>THE ANSWER (From "86 eighty six") - English</t>
  </si>
  <si>
    <t>anime</t>
  </si>
  <si>
    <t>Mewsic</t>
  </si>
  <si>
    <t>86 eighty six: English Cover Collection</t>
  </si>
  <si>
    <t>00Ex9pDzr4Gqt8U1P81KEB</t>
  </si>
  <si>
    <t>O Saki Saki (From "Batla House")</t>
  </si>
  <si>
    <t>2ldR1ACdKKF5PdKBWBE6H3</t>
  </si>
  <si>
    <t>Viral Music</t>
  </si>
  <si>
    <t>Neha Kakkar, Tulsi Kumar, B Praak</t>
  </si>
  <si>
    <t>Top Hits Today Top Hits Music Playlist 2023</t>
  </si>
  <si>
    <t>Voice Of Indian Women - Happy Womenâ€™s Day</t>
  </si>
  <si>
    <t>7CMZeIjRXJqrRRXchpM872</t>
  </si>
  <si>
    <t>https://open.spotify.com/track/58NuOTRFlT1qFITgL7W1IE?si=ClQAGX0jRyi19yqupVEp_Q&amp;utm</t>
  </si>
  <si>
    <t>Hindi 'To Love Song</t>
  </si>
  <si>
    <t>3Hwmzi9w5GEs4VBzpwf0bh</t>
  </si>
  <si>
    <t>Forever Friends Chill Pop Music 2024</t>
  </si>
  <si>
    <t>The Nomads</t>
  </si>
  <si>
    <t>Preamble</t>
  </si>
  <si>
    <t>1tAmIyy75wMmT4466zyH15</t>
  </si>
  <si>
    <t>Exile</t>
  </si>
  <si>
    <t>5YaKMxKCv7zDGlneG9R7bt</t>
  </si>
  <si>
    <t>Mala Mala Hindi</t>
  </si>
  <si>
    <t>Liora Itzhak</t>
  </si>
  <si>
    <t>3i9YBcfngL4NF0JsJ1Nrjd</t>
  </si>
  <si>
    <t>Dance Monkey</t>
  </si>
  <si>
    <t>Pop Music for Life</t>
  </si>
  <si>
    <t>401WR06ywemfJjKaWLLm8I</t>
  </si>
  <si>
    <t>Naznee</t>
  </si>
  <si>
    <t>2NZTWhnlF0MS1Vx5IofvRk</t>
  </si>
  <si>
    <t>Viva La Vida</t>
  </si>
  <si>
    <t>0FforohDJ6CpwSXcawFbx4</t>
  </si>
  <si>
    <t>Pyar Kiya To Darna Kya (From "Maan Gaye Mughall-e-Azam")</t>
  </si>
  <si>
    <t>4JSxgETLsDRuN0Z2PrEh5O</t>
  </si>
  <si>
    <t>Shaan, Anushka Manchanda, Mahalakshmi Iyer</t>
  </si>
  <si>
    <t>Hindi Magbabago</t>
  </si>
  <si>
    <t>classify</t>
  </si>
  <si>
    <t>Glenn S. Lemen</t>
  </si>
  <si>
    <t>Your Requested Songs</t>
  </si>
  <si>
    <t>2rnW55p3XA2XxMkWxdEKyK</t>
  </si>
  <si>
    <t>Laila (From "Tezz")</t>
  </si>
  <si>
    <t>0afvjz1dCDYjHaJYuSXap8</t>
  </si>
  <si>
    <t>https://open.spotify.com/track/1Ee5jzUpagZoJBRgabmbfy?si=TbvLdH-qSEWFh9gIfF6YcA&amp;utm</t>
  </si>
  <si>
    <t>Roz Roz Ankhon Tale - Unwind Instrumental</t>
  </si>
  <si>
    <t>Bollywood Music Sunidhi Chauhan's Mast Songs, Vol. 1</t>
  </si>
  <si>
    <t>25n1mIAw7jOwafeYoCM1Cu</t>
  </si>
  <si>
    <t>Bengali Sauce</t>
  </si>
  <si>
    <t>0AI2LmB2DsNB0QAYDt2OTu</t>
  </si>
  <si>
    <t>Aap Se Yun Mili Nazar (From "Whos There - Kaun Hai Vaha")</t>
  </si>
  <si>
    <t>bangladeshi hip hop, singaporean hip hop</t>
  </si>
  <si>
    <t>BIGDBANGLA</t>
  </si>
  <si>
    <t>Shaan, Aishwarya Majmudar</t>
  </si>
  <si>
    <t>1dhSpSaMsMcOum1YnxHKv4</t>
  </si>
  <si>
    <t>Ajker Din</t>
  </si>
  <si>
    <t>5WTphdGZ44Yte5MfakfdZ7</t>
  </si>
  <si>
    <t>India del Mar (Bollywood Music)</t>
  </si>
  <si>
    <t>Restaurant Music Academy</t>
  </si>
  <si>
    <t>Restaurant Music - Indian Restaurant Music for Dinner Party, Best Instrumental Hindi Background Music</t>
  </si>
  <si>
    <t>5800ILJ9Pe72uhJoUDkOxZ</t>
  </si>
  <si>
    <t>Killing Me Softly</t>
  </si>
  <si>
    <t>Lori Lieberman</t>
  </si>
  <si>
    <t>Gun Metal Sky</t>
  </si>
  <si>
    <t>37gIm1HMegsRiosvjKgc2s</t>
  </si>
  <si>
    <t>Suna Tha (From "Mast")</t>
  </si>
  <si>
    <t>2TbNmrEgbrwy4cebklpUjS</t>
  </si>
  <si>
    <t>Bodhu Kon Aalo</t>
  </si>
  <si>
    <t>Sunidhi Chauhan, Sonu Nigam</t>
  </si>
  <si>
    <t>Ujjaini Mukherjee</t>
  </si>
  <si>
    <t>Hello 2</t>
  </si>
  <si>
    <t>5c9LZeJtRhRR7hT60tH95T</t>
  </si>
  <si>
    <t>Bojhabo Ki Kore</t>
  </si>
  <si>
    <t>https://open.spotify.com/track/1Mj4l3xiNgnhRa3mHWsOuS?si=HJRn63EoTqqPhvuCQI6vgA&amp;utm</t>
  </si>
  <si>
    <t>0Z5tonBGMIMX8pEMKlxURB</t>
  </si>
  <si>
    <t>Tumi Bojho Ami Bujhi</t>
  </si>
  <si>
    <t>hindi pop, bollywood, desi, bangla pop</t>
  </si>
  <si>
    <t>Haripada Bandwala</t>
  </si>
  <si>
    <t>Cactus - A Collection of Bengali Band Songs</t>
  </si>
  <si>
    <t>1SsMUnRHc3x2udGX8Oorog</t>
  </si>
  <si>
    <t>0yxPgnokK8ULV3hP4v5o36</t>
  </si>
  <si>
    <t>Bhanga-Gora</t>
  </si>
  <si>
    <t>Chithi</t>
  </si>
  <si>
    <t>bangla pop, classic bangla pop, rabindra sangeet</t>
  </si>
  <si>
    <t>Bappa Mazumder</t>
  </si>
  <si>
    <t>Bappa With The Rockers</t>
  </si>
  <si>
    <t>5c340ssqAlzAFnuKS208ye</t>
  </si>
  <si>
    <t>Joyita</t>
  </si>
  <si>
    <t>0DpvSC1ptABSLwCupNDKVd</t>
  </si>
  <si>
    <t>Tumhi Dekho Naa</t>
  </si>
  <si>
    <t>Rang Pencil</t>
  </si>
  <si>
    <t>bollywood, sufi, desi, hindi pop</t>
  </si>
  <si>
    <t>Shankar-Ehsaan-Loy</t>
  </si>
  <si>
    <t>The Essential Bollywood Lounge</t>
  </si>
  <si>
    <t>5uPp4V4F9F3BR2z6tgNizj</t>
  </si>
  <si>
    <t>Ei To Amar Swargo</t>
  </si>
  <si>
    <t>Ajoy Das, Kumar Sanu</t>
  </si>
  <si>
    <t>218c3PJsCrSXQKbz98Fkyt</t>
  </si>
  <si>
    <t>How Sweet to Be an Idiot</t>
  </si>
  <si>
    <t>acid rock</t>
  </si>
  <si>
    <t>Neil Innes</t>
  </si>
  <si>
    <t>Re-Cycled Vinyl Blues</t>
  </si>
  <si>
    <t>7y9maF9kixQWhiLje98U3V</t>
  </si>
  <si>
    <t>https://open.spotify.com/track/52rYXwc6zdJOHZZJGKsPKi?si=5_jY3lhMTfmdmKrWNPLYzg&amp;utm</t>
  </si>
  <si>
    <t>Mon</t>
  </si>
  <si>
    <t>5l70qH4brvJf5sBnyB6oSH</t>
  </si>
  <si>
    <t>Yesterday</t>
  </si>
  <si>
    <t>71HFPCWadgntD3mN7y4MIb</t>
  </si>
  <si>
    <t>Ar Kibhabe</t>
  </si>
  <si>
    <t>Hasan S. Iqbal</t>
  </si>
  <si>
    <t>1ZuuIDVccDzQIVIqlTBwhw</t>
  </si>
  <si>
    <t>Cochino (feat. Too $hort)</t>
  </si>
  <si>
    <t>3xN73dKMjAZYVj0tq6KyYA</t>
  </si>
  <si>
    <t>Bondhu</t>
  </si>
  <si>
    <t>Dumbfoundead</t>
  </si>
  <si>
    <t>We Might Die</t>
  </si>
  <si>
    <t>2dsdDh9vkg54a9sqrteN0G</t>
  </si>
  <si>
    <t>Run</t>
  </si>
  <si>
    <t>Calvin Jenkins</t>
  </si>
  <si>
    <t>0ukTUEXYNMdxJhzN5MyFse</t>
  </si>
  <si>
    <t>Obinoy</t>
  </si>
  <si>
    <t>https://open.spotify.com/track/3HesW467dVKi30F6k5f7U2?si=1tlB-t6TSPOo3utWABhy8w&amp;utm</t>
  </si>
  <si>
    <t>1zD7275lntLqXjm1Nhsz0g</t>
  </si>
  <si>
    <t>Happy Easter</t>
  </si>
  <si>
    <t>Ryah Rebel</t>
  </si>
  <si>
    <t>5WndLLIrHIqtghhZA7ZTXH</t>
  </si>
  <si>
    <t>Tor Bhalobasar Jonno</t>
  </si>
  <si>
    <t>5Y0f3AJ63fZmi7ZSxbg08l</t>
  </si>
  <si>
    <t>Symphony (feat. Zara Larsson)</t>
  </si>
  <si>
    <t>Mohammed Irfan Ali</t>
  </si>
  <si>
    <t>pop, uk dance, uk funky</t>
  </si>
  <si>
    <t>Clean Bandit, Zara Larsson</t>
  </si>
  <si>
    <t>7uSxKUvSlKymfx41oO2MR2</t>
  </si>
  <si>
    <t>1cuKRrnhJ77x22JDOHtPXn</t>
  </si>
  <si>
    <t>To Be Hold - Instrumental</t>
  </si>
  <si>
    <t>O,sona Byang</t>
  </si>
  <si>
    <t>Grace Summer</t>
  </si>
  <si>
    <t>6iRr8um8454xVDxR9hSrIn</t>
  </si>
  <si>
    <t>Leave Me - Instrumental</t>
  </si>
  <si>
    <t>39hi7uB05ABOLnwqiZclMQ</t>
  </si>
  <si>
    <t>Heartbreaker</t>
  </si>
  <si>
    <t>Zeta Allen</t>
  </si>
  <si>
    <t>rock, pop rock, classic rock, hard rock</t>
  </si>
  <si>
    <t>Jenny Darren</t>
  </si>
  <si>
    <t>Heartbreaker: Best Of 1977-1980</t>
  </si>
  <si>
    <t>https://open.spotify.com/track/0HS1iiHqX27XlPImjQN96Z?si=7QTnFZ9jQIqVN_gYceDXNQ&amp;utm</t>
  </si>
  <si>
    <t>0f5nvH9RdlepWECT9U4wMu</t>
  </si>
  <si>
    <t>Ebhabei Golpo Hok - Female Version / From "Ebhabei Golpo Hok"</t>
  </si>
  <si>
    <t>Amrita De</t>
  </si>
  <si>
    <t>2SgPh1AhJ2d0clt0uwALA9</t>
  </si>
  <si>
    <t>Ebhabei Golpo Hok (Original Motion Picture Soundtrack)</t>
  </si>
  <si>
    <t>PopurrÃ­ de Cornelio Reyna</t>
  </si>
  <si>
    <t>mariachi</t>
  </si>
  <si>
    <t>Mariachi Los Arrieros del Valle</t>
  </si>
  <si>
    <t>Amor A La MÃºsica</t>
  </si>
  <si>
    <t>3iXt4sYSFc24dGtSNXkplA</t>
  </si>
  <si>
    <t>Fashion Ka Jalwa (From "Fashion")</t>
  </si>
  <si>
    <t>4QkRrz3uHPItVk23O6qIT7</t>
  </si>
  <si>
    <t>Anonymous: O Deathe, Rock Me a Sleepe</t>
  </si>
  <si>
    <t>International Diva - Priyanka Chopra</t>
  </si>
  <si>
    <t>medieval</t>
  </si>
  <si>
    <t>Anonymous, The Musicians of Swanne Alley</t>
  </si>
  <si>
    <t>Peaceful Rest (Forever)</t>
  </si>
  <si>
    <t>0jNjHacxShivK4UtMM88UD</t>
  </si>
  <si>
    <t>11NJZDHBfJoOtmgQoT3VTU</t>
  </si>
  <si>
    <t>Why, Why</t>
  </si>
  <si>
    <t>Dil Ke Paas (Indian Version) [From "Dil Ke Paas (Indian Version)"]</t>
  </si>
  <si>
    <t>https://open.spotify.com/track/6vtdlSyFtpLWtZ3Gz3lsMq?si=FDGHYzZEQZuNLZx1edF8hw&amp;utm</t>
  </si>
  <si>
    <t>classic country, traditional country, honky tonk</t>
  </si>
  <si>
    <t>Arijit Singh, Tulsi Kumar</t>
  </si>
  <si>
    <t>Carl Smith</t>
  </si>
  <si>
    <t>Love Songs By Tulsi Kumar - Valentine's Special</t>
  </si>
  <si>
    <t>The Essential Carl Smith</t>
  </si>
  <si>
    <t>2VmEiMNE9G9JKkDj0imE8P</t>
  </si>
  <si>
    <t>Teri Justajoo (From "Teri Justajoo") - Saaware</t>
  </si>
  <si>
    <t>3ddzuLS2tsYfNZRWkjRxwR</t>
  </si>
  <si>
    <t>marathi pop, modern bollywood, sufi</t>
  </si>
  <si>
    <t>Chim Chimni</t>
  </si>
  <si>
    <t>Kshitij Tarey</t>
  </si>
  <si>
    <t>Best of Bollywood: Sufi</t>
  </si>
  <si>
    <t>Ghoonghat (Original Motion Picture Soundtrack)</t>
  </si>
  <si>
    <t>4WckIM8zjGg53ZpngKZeOK</t>
  </si>
  <si>
    <t>Ban Ja Rani (From "Tumhari Sulu")</t>
  </si>
  <si>
    <t>0flJx3ttuP0Q0cBm9hOo3d</t>
  </si>
  <si>
    <t>Dhan Te Nan (Remix)</t>
  </si>
  <si>
    <t>Everybody On Dance Floor Vol-8</t>
  </si>
  <si>
    <t>5eXaX2YKYuHTWrqRGcFaRD</t>
  </si>
  <si>
    <t>Bangla, Pt. 2</t>
  </si>
  <si>
    <t>Misrito</t>
  </si>
  <si>
    <t>Bd Hip Hop Cafe</t>
  </si>
  <si>
    <t>217pXbkqFCX0WpogJ51V5k</t>
  </si>
  <si>
    <t>Tikhi Tikhi</t>
  </si>
  <si>
    <t>https://open.spotify.com/track/2AMpgU8H5s5RbQXPJbixGn?si=_FY2VIXTQcmaqY4KCHm0tg&amp;utm</t>
  </si>
  <si>
    <t>swedish pop</t>
  </si>
  <si>
    <t>JOY</t>
  </si>
  <si>
    <t>Speed (Original Motion Picture Soundtrack)</t>
  </si>
  <si>
    <t>202jxp43ZDHU3BDrXsPMLn</t>
  </si>
  <si>
    <t>Bhalobeshe Shokhi</t>
  </si>
  <si>
    <t>7HKBYt6vOBtZ4dyrfT8n89</t>
  </si>
  <si>
    <t>London Thumakda (From "Queen")</t>
  </si>
  <si>
    <t>7d481gNXozLw9XSrT1b0FF</t>
  </si>
  <si>
    <t>Nikrishto 2</t>
  </si>
  <si>
    <t>bollywood, desi, bhangra</t>
  </si>
  <si>
    <t>Labh Janjua</t>
  </si>
  <si>
    <t>Shaadi Wale Songs - Super Hit Hindi Wedding Songs</t>
  </si>
  <si>
    <t>Aushomapto II</t>
  </si>
  <si>
    <t>4OWteo9M7VnI2PSdfuvJDY</t>
  </si>
  <si>
    <t>1BdG6qG3mdyDFkDoyEXNDA</t>
  </si>
  <si>
    <t>Amar Bangladesh</t>
  </si>
  <si>
    <t>All The Best - Aankhen / Soundtrack Version</t>
  </si>
  <si>
    <t>Odd Signature</t>
  </si>
  <si>
    <t>desi pop</t>
  </si>
  <si>
    <t>Remo Fernandes</t>
  </si>
  <si>
    <t>Aankhen (Original Motion Picture Soundtrack)</t>
  </si>
  <si>
    <t>1arlh6tOXhkwLOr4e2Mcqw</t>
  </si>
  <si>
    <t>Bhul</t>
  </si>
  <si>
    <t>4bVv4YVLAFczV8yjIOy8DN</t>
  </si>
  <si>
    <t>Ain't No Future. . .2001</t>
  </si>
  <si>
    <t>Dag Theke Jay</t>
  </si>
  <si>
    <t>https://open.spotify.com/track/6IoiSsCdOAhzUESpsyRsdC?si=qJbt19cCQ6WVVpGlzkjDqg&amp;utm</t>
  </si>
  <si>
    <t>east coast hip hop</t>
  </si>
  <si>
    <t>Erick Sermon</t>
  </si>
  <si>
    <t>Music</t>
  </si>
  <si>
    <t>7Lgc0iGgvx0nblyeYwuVjN</t>
  </si>
  <si>
    <t>Eto Bhebona</t>
  </si>
  <si>
    <t>BAGDHARA</t>
  </si>
  <si>
    <t>2YCBMvH5MczlsNY23BhVwQ</t>
  </si>
  <si>
    <t>Don't Wanna Stop</t>
  </si>
  <si>
    <t>3Fl5JdtKkSsYMbZbx4qRGD</t>
  </si>
  <si>
    <t>Fande Poriya</t>
  </si>
  <si>
    <t>Amber</t>
  </si>
  <si>
    <t>Bangla Mentalz</t>
  </si>
  <si>
    <t>606rYjYS2dryP3W3tyKlwi</t>
  </si>
  <si>
    <t>Pagal Pagal Hai Yeh Mausam - Haiwan / Soundtrack Version</t>
  </si>
  <si>
    <t>66kOlTPfCSARxPIey7zxkI</t>
  </si>
  <si>
    <t>Already Gone</t>
  </si>
  <si>
    <t>pop rock, pop</t>
  </si>
  <si>
    <t>Haiwan (Original Motion Picture Soundtrack)</t>
  </si>
  <si>
    <t>Kelly Clarkson</t>
  </si>
  <si>
    <t>https://open.spotify.com/track/2dYbdFVP4Ds1MAyLumEbAO?si=rH7lIXoLRK-X9qz3meSZrw&amp;utm</t>
  </si>
  <si>
    <t>2eeyTYubqMMguzL78BhXtG</t>
  </si>
  <si>
    <t>Hello (Michael Woods Remix)</t>
  </si>
  <si>
    <t>3GZxDZY3kIav4p6uStXhJ4</t>
  </si>
  <si>
    <t>Good Vibes Music</t>
  </si>
  <si>
    <t>french house, electro house</t>
  </si>
  <si>
    <t>Martin Solveig</t>
  </si>
  <si>
    <t>Smash</t>
  </si>
  <si>
    <t>6bdVlcejOEoeGil9WOvWTY</t>
  </si>
  <si>
    <t>Sokhi Bhabona Kahare Bole</t>
  </si>
  <si>
    <t>444EDk0KKx1vA13jvtc1Tf</t>
  </si>
  <si>
    <t>Walking Pop Music</t>
  </si>
  <si>
    <t>Rabindro Sangeet</t>
  </si>
  <si>
    <t>2nRtvI84lnEBao3ThUEbeX</t>
  </si>
  <si>
    <t>Messiah, HWV 56, Pt. 1: No. 10, Recit. For Behold, Darkness Shall Cover the Earth (Bass)</t>
  </si>
  <si>
    <t>classical, choral, opera</t>
  </si>
  <si>
    <t>George Frideric Handel</t>
  </si>
  <si>
    <t>Handel: Messiah</t>
  </si>
  <si>
    <t>7FrioSLFsweBvkmTemI1lw</t>
  </si>
  <si>
    <t>Pop Muzik (Latino Cappucino)</t>
  </si>
  <si>
    <t>New York, London, Paris, Munich</t>
  </si>
  <si>
    <t>2fAtpIUwghSLmP0W9Kbz5j</t>
  </si>
  <si>
    <t>Reham O Karam</t>
  </si>
  <si>
    <t>We Are Family (Original Motion Picture Soundtrack)</t>
  </si>
  <si>
    <t>https://open.spotify.com/track/6eocvLE2jdKNwwhhbiNfQ5?si=a-kxKx8pSommJb3d2LcS4Q&amp;utm</t>
  </si>
  <si>
    <t>2xfCjGbIvDV4J31VKqftpT</t>
  </si>
  <si>
    <t>Talk</t>
  </si>
  <si>
    <t>boy band, pop</t>
  </si>
  <si>
    <t>Why Don't We</t>
  </si>
  <si>
    <t>702DANN09Ryf9nzXAipeL0</t>
  </si>
  <si>
    <t>Muskurane - Sped Up</t>
  </si>
  <si>
    <t>bangla pop, hindi pop, bollywood</t>
  </si>
  <si>
    <t>Jeet Gannguli</t>
  </si>
  <si>
    <t>Muskurane (Sped Up)</t>
  </si>
  <si>
    <t>2jf3c6RmTkqU7RsVvh8tMg</t>
  </si>
  <si>
    <t>I Love Pop Music</t>
  </si>
  <si>
    <t>42GbsW1QgJu1AA68SKSCOA</t>
  </si>
  <si>
    <t>australian alternative rock, australian pop, australian rock</t>
  </si>
  <si>
    <t>Pop Music 2024</t>
  </si>
  <si>
    <t>Ben Lee</t>
  </si>
  <si>
    <t>The Rebirth of Venus</t>
  </si>
  <si>
    <t>6fWsrX9AksH7Lpi525a8js</t>
  </si>
  <si>
    <t>1PApSmyvfvy5oIoPPp1YS8</t>
  </si>
  <si>
    <t>Just the Way You Are</t>
  </si>
  <si>
    <t>R.O.C.K.</t>
  </si>
  <si>
    <t>album rock, classic rock, mellow gold, piano rock, rock, singer-songwriter, soft rock</t>
  </si>
  <si>
    <t>Billy Joel</t>
  </si>
  <si>
    <t>Sha-Boom</t>
  </si>
  <si>
    <t>Rock Workout</t>
  </si>
  <si>
    <t>https://open.spotify.com/track/5zn7Jga8AnvHGb5W1mDWTO?si=SpHjxOtcRS25LkxjcVA2BA&amp;utm</t>
  </si>
  <si>
    <t>4exp2U9y2Pi0BwqeBVDdyX</t>
  </si>
  <si>
    <t>Na Jane Kya Hua</t>
  </si>
  <si>
    <t>4GKKuRNM4tCx5DvaiJk2vp</t>
  </si>
  <si>
    <t>Chogada</t>
  </si>
  <si>
    <t>Dard (Original Motion Picture Soundtrack)</t>
  </si>
  <si>
    <t>desi pop, filmi, gujarati pop, modern bollywood</t>
  </si>
  <si>
    <t>Darshan Raval, Asees Kaur</t>
  </si>
  <si>
    <t>3bNKYY5uUO7bytEj4m8G3c</t>
  </si>
  <si>
    <t>Tum Hi Aana (Happy Version)</t>
  </si>
  <si>
    <t>Marjaavaan</t>
  </si>
  <si>
    <t>0U0KeTWx6Dd095Y7aY7LuX</t>
  </si>
  <si>
    <t>Kesariya Balma, Pt. 1</t>
  </si>
  <si>
    <t>5Eq8LNHmu8txwAA0NolRf0</t>
  </si>
  <si>
    <t>Saware (From "Phantom")</t>
  </si>
  <si>
    <t>Hindi Soothing Hit Music 2021</t>
  </si>
  <si>
    <t>6oH07dr1LdFfEOeg3VVAF2</t>
  </si>
  <si>
    <t>Gham Chhodke Manao Rang</t>
  </si>
  <si>
    <t>https://open.spotify.com/track/30lKjB67A8YLe2z6ZJtESj?si=nDcra1kNR7SqXFF83pa4Og&amp;utm</t>
  </si>
  <si>
    <t>7jg3Az6zV4sWmnLr3R2nRB</t>
  </si>
  <si>
    <t>Bir</t>
  </si>
  <si>
    <t>Gumnaam (Original Motion Picture Soundtrack)</t>
  </si>
  <si>
    <t>7H4htqwuHjQ1pxRvcp1kCz</t>
  </si>
  <si>
    <t>Mere Sathiya</t>
  </si>
  <si>
    <t>7fqc73ZjC6d2EqUs1wqPxD</t>
  </si>
  <si>
    <t>Radha (Reply Version)</t>
  </si>
  <si>
    <t>Lata Mangeshkar, Abhijeet</t>
  </si>
  <si>
    <t>Parampara (Original Motion Picture Soundtrack)</t>
  </si>
  <si>
    <t>2kwIzQhzMCEtbX3gsxELkh</t>
  </si>
  <si>
    <t>Rangiye Diye Jao</t>
  </si>
  <si>
    <t>1gZqaDEcoJCTXBa4H0r2E0</t>
  </si>
  <si>
    <t>Bekhabar Bewafa</t>
  </si>
  <si>
    <t>Guptodhoner Sondhane</t>
  </si>
  <si>
    <t>bhajan, classic bollywood, filmi, ghazal, hare krishna</t>
  </si>
  <si>
    <t>Anuradha Paudwal</t>
  </si>
  <si>
    <t>Ram Lakhan (Original Motion Picture Soundtrack)</t>
  </si>
  <si>
    <t>7LVhfp7jc7jKeuTfUEvgrP</t>
  </si>
  <si>
    <t>Esho Eso Amar Ghore Esho (From "Charitraheen 3")</t>
  </si>
  <si>
    <t>Ikkshita Mukherjee</t>
  </si>
  <si>
    <t>3nXxZBFKHvmn9Xm9yUU8B5</t>
  </si>
  <si>
    <t>Kehna Hi Kya - From "Bombay"</t>
  </si>
  <si>
    <t>https://open.spotify.com/track/25Rz26GHmfhZzHZeIJupyN?si=zreH91qFSnqpKUUcE-SGeQ&amp;utm</t>
  </si>
  <si>
    <t>Chitra</t>
  </si>
  <si>
    <t>3SWRGlDqE3Ch7Fo7eZ3K6K</t>
  </si>
  <si>
    <t>Ajnabi</t>
  </si>
  <si>
    <t>Songs of Love</t>
  </si>
  <si>
    <t>6lzK9CViZcO65I0q5BKoY3</t>
  </si>
  <si>
    <t>Tip Tip Barsa Paani - From "Mohra"</t>
  </si>
  <si>
    <t>1cGjPU3vfHTfr9HjrkPDJy</t>
  </si>
  <si>
    <t>Sedin Dujone Dulechinu</t>
  </si>
  <si>
    <t>Bollywood Monsoon Special</t>
  </si>
  <si>
    <t>Tomar Bani Vol 1</t>
  </si>
  <si>
    <t>58wUOYzReLlrg8rxUt7FNh</t>
  </si>
  <si>
    <t>6Z7CGiXkdRZeTyGKmQxVOe</t>
  </si>
  <si>
    <t>Instrumental Pop Songs For Studying</t>
  </si>
  <si>
    <t>Ek Masoom Sa Chehra, Pt. 1</t>
  </si>
  <si>
    <t>3h4VcQpp2IPzm2BFj1GJcV</t>
  </si>
  <si>
    <t>Bengali Song [Lofi]</t>
  </si>
  <si>
    <t>Zinda Dil (Original Motion Picture Soundtrack)</t>
  </si>
  <si>
    <t>3eJZjak9jaP1NCCzkRmDUu</t>
  </si>
  <si>
    <t>Cardigan</t>
  </si>
  <si>
    <t>4c8VX6K1UAvbg8eh6ll3ve</t>
  </si>
  <si>
    <t>Ab Kahan Jaayen Hum</t>
  </si>
  <si>
    <t>https://open.spotify.com/track/3S3CtUdn4PeMheAjFo5Z4p?si=HUlGtM64QMS9kiITzv2WJg&amp;utm</t>
  </si>
  <si>
    <t>Sad Hindi LoFi â€“ Chillout At Night: Alone &amp; Broken</t>
  </si>
  <si>
    <t>1zurWB3cJwLsZWyFECspU8</t>
  </si>
  <si>
    <t>Easy On Me - LoFi Version</t>
  </si>
  <si>
    <t>LoFi Study Music</t>
  </si>
  <si>
    <t>LoFi Pop Music, Vol. 1 (LoFi Version)</t>
  </si>
  <si>
    <t>4pcffOaKsQY2wKMdelplpJ</t>
  </si>
  <si>
    <t>Kamariya</t>
  </si>
  <si>
    <t>Aastha Gill, Sachin Sanghvi, Jigar Saraiya, Divya Kumar</t>
  </si>
  <si>
    <t>0iktE0Uuy3YbsWfM19yfYl</t>
  </si>
  <si>
    <t>Saagar Jaisi Aankhon Wali - Unwind Instrumental</t>
  </si>
  <si>
    <t>6RrcjmSMitKsGOcoK6GLOn</t>
  </si>
  <si>
    <t>Uttar Dakshin</t>
  </si>
  <si>
    <t>Alka Yagnik, Sonu Nigam, Javed Akhtar</t>
  </si>
  <si>
    <t>Aur Pyar Ho Gaya (Original Motion Picture Soundtrack)</t>
  </si>
  <si>
    <t>2xfa7NMrAGfzXJ5UkbWYP5</t>
  </si>
  <si>
    <t>Ojuhat</t>
  </si>
  <si>
    <t>32K3oBOwvLQdc1Mw7iH3u5</t>
  </si>
  <si>
    <t>Bole Chudiyan (From "Kabhi Khushi Kabhie Gham")</t>
  </si>
  <si>
    <t>Jatin-Lalit, Amit Kumar, Sonu Nigam, Alka Yagnik, Udit Narayan, Kavita Krishnamurthy</t>
  </si>
  <si>
    <t>5JspG3ACQKLr5u9HA5iSd4</t>
  </si>
  <si>
    <t>2EH8kp8mywefA2DjMrEzXa</t>
  </si>
  <si>
    <t>Ghour</t>
  </si>
  <si>
    <t>Yaad Piya Ki Aane Lagi (From "Yaad Piya Ki Aane Lagi")</t>
  </si>
  <si>
    <t>https://open.spotify.com/track/1fDqsvTW0cQXVHv0aFg8tZ?si=iy6TlRL5R-6g9UUP4x8NiA&amp;utm</t>
  </si>
  <si>
    <t>15YOIZfFLX6q5hy8GzS8P0</t>
  </si>
  <si>
    <t>7MN88zfXMviur8QZlplZUl</t>
  </si>
  <si>
    <t>Amazing</t>
  </si>
  <si>
    <t>O Mere Raja - From "Johny Mera Naam"</t>
  </si>
  <si>
    <t>pop rock, soft rock</t>
  </si>
  <si>
    <t>Matt Cardle</t>
  </si>
  <si>
    <t>Letters</t>
  </si>
  <si>
    <t>3EMJXjGZQ3oKk6hS1COr6r</t>
  </si>
  <si>
    <t>39DSgeCsvYkE1nD5VIBUVI</t>
  </si>
  <si>
    <t>Paas Rehta Hai - From "Ameer Aadmi Ghareeb Aadmi"</t>
  </si>
  <si>
    <t>Aj Jyotsna Ratey</t>
  </si>
  <si>
    <t>Somlata Acharyya Chowdhury</t>
  </si>
  <si>
    <t>5iQbPMZ7pJApbFfseNwpST</t>
  </si>
  <si>
    <t>6aZ6uSoVO6xHaXdYpxEjQ9</t>
  </si>
  <si>
    <t>Kitna Badal Gaya Insaan Dekh Tere Sansar Ki Halat (From "Nastik")</t>
  </si>
  <si>
    <t>Kakhan Dile Paraye</t>
  </si>
  <si>
    <t>Various Artists, Pradeep</t>
  </si>
  <si>
    <t>Best of Bollywood Bhajans Super Hit Hindi Film Devotional Bhakti Songs</t>
  </si>
  <si>
    <t>6JFhXdg2BZmPksLxasniit</t>
  </si>
  <si>
    <t>Pardaah Nasheen (From "Rascals")</t>
  </si>
  <si>
    <t>4CZwlFhY4337yhLuD2e6tf</t>
  </si>
  <si>
    <t>Sunidhi Chauhan, Neeraj Shridhar, Vishal Dadlani</t>
  </si>
  <si>
    <t>korean folk, orchestral</t>
  </si>
  <si>
    <t>https://open.spotify.com/track/5VYxtdHkr1imGEudnngQOE?si=G9aEd2SaSOuPxpPHvrpupg&amp;utm</t>
  </si>
  <si>
    <t>Shashwat Singh</t>
  </si>
  <si>
    <t>2Pxsnkmfc14YgHTaFfe2q9</t>
  </si>
  <si>
    <t>Kala Chashma</t>
  </si>
  <si>
    <t>Prem &amp; Hardeep, Amar Arshi, Badshah, Neha Kakkar, Indeep Bakshi, Amrik Singh</t>
  </si>
  <si>
    <t>Bollywood Holi Party Songs</t>
  </si>
  <si>
    <t>1UCLG3MBvKeTwcGsMqmWMu</t>
  </si>
  <si>
    <t>Adhek Ghume</t>
  </si>
  <si>
    <t>Arnob</t>
  </si>
  <si>
    <t>Adheko Ghume</t>
  </si>
  <si>
    <t>2B3QBpLFYA6vNXpaXiQt38</t>
  </si>
  <si>
    <t>Andhakare Path</t>
  </si>
  <si>
    <t>indian electronic</t>
  </si>
  <si>
    <t>0haRqlwPrMMOODyfCeejsL</t>
  </si>
  <si>
    <t>Charanjit Singh</t>
  </si>
  <si>
    <t>Tum Hi Ho (From "Aashiqui 2")</t>
  </si>
  <si>
    <t>Top 10 Most Liked Hindi Film Songs</t>
  </si>
  <si>
    <t>47RnjVtfbIYCfAmXFFifPa</t>
  </si>
  <si>
    <t>Aaj Raate Aar Aasbe Na Ghum</t>
  </si>
  <si>
    <t>4lnRSlXd3GZUtzJ7qgu7U3</t>
  </si>
  <si>
    <t>Pop Pop</t>
  </si>
  <si>
    <t>All American Music Factory</t>
  </si>
  <si>
    <t>Vol. 2</t>
  </si>
  <si>
    <t>2QnYunPlYK9EwtaktOKDgC</t>
  </si>
  <si>
    <t>2h5xiwzlf7vOfNLxeTJiAi</t>
  </si>
  <si>
    <t>See You Again</t>
  </si>
  <si>
    <t>Eka Nare</t>
  </si>
  <si>
    <t>https://open.spotify.com/track/7Br3IHbY7ut16xiD2jUYaF?si=StVLQOEzSCmdYZYOk4RdvA&amp;utm</t>
  </si>
  <si>
    <t>6Bw5jz88uR077mmkkYXKbK</t>
  </si>
  <si>
    <t>Don't Dream It's Over</t>
  </si>
  <si>
    <t>6GBdx3TeUgD1uiJXJ767YL</t>
  </si>
  <si>
    <t>Bhor</t>
  </si>
  <si>
    <t>Gonojowar</t>
  </si>
  <si>
    <t>5Q48sQqnzPie2zsh3qEH7W</t>
  </si>
  <si>
    <t>Pop Pop - Instrumental</t>
  </si>
  <si>
    <t>Vol. 2 Instrumentals</t>
  </si>
  <si>
    <t>43rzxsMxjTjgBHSvTIf1nh</t>
  </si>
  <si>
    <t>Mone Mone Tuli Diye</t>
  </si>
  <si>
    <t>3flkUZCNjouz1aczVeYeFG</t>
  </si>
  <si>
    <t>Rocking Chair Music</t>
  </si>
  <si>
    <t>lullaby, sleep</t>
  </si>
  <si>
    <t>Baby Lullaby</t>
  </si>
  <si>
    <t>Baby Lullaby: Relaxing Guitar Lullabies With Nature Sounds of Ocean Waves for Baby Sleep Music, Newborn Sleep Aid and the Best Baby Music</t>
  </si>
  <si>
    <t>5H2igdKdA54HBHp6KhZEQI</t>
  </si>
  <si>
    <t>Gajir Bayan</t>
  </si>
  <si>
    <t>4hrdq1lt3n7XoP2igoMgkU</t>
  </si>
  <si>
    <t>Kabhi Kabhi Mere</t>
  </si>
  <si>
    <t>Brindabono Bilashini</t>
  </si>
  <si>
    <t>Lata Mangeshkar, Mukesh</t>
  </si>
  <si>
    <t>Kabhi Kabhie (Original Motion Picture Soundtrack)</t>
  </si>
  <si>
    <t>27uMzwJR4CLpT5boSPsZ32</t>
  </si>
  <si>
    <t>Pola Bangladesh er</t>
  </si>
  <si>
    <t>33ZNH7cY4ARobcTEm5oQsh</t>
  </si>
  <si>
    <t>Jarey Ja</t>
  </si>
  <si>
    <t>Muza, Nish</t>
  </si>
  <si>
    <t>Ark</t>
  </si>
  <si>
    <t>Jonmo Bhumi</t>
  </si>
  <si>
    <t>50aDLkED8KPgbOyedj2zhv</t>
  </si>
  <si>
    <t>Prodip Jalo</t>
  </si>
  <si>
    <t>0Asji3ouz1QYqmPDxlUK39</t>
  </si>
  <si>
    <t>https://open.spotify.com/track/0pU5ZWISQQ7ECFBMeXFMlf?si=2v1VmrklSD29d7Ed825RGA&amp;utm</t>
  </si>
  <si>
    <t>Doya</t>
  </si>
  <si>
    <t>1RtiZgbkPhS9gO0uiVrf65</t>
  </si>
  <si>
    <t>Tukaya</t>
  </si>
  <si>
    <t>Helal</t>
  </si>
  <si>
    <t>Maya</t>
  </si>
  <si>
    <t>Iksy</t>
  </si>
  <si>
    <t>3Hnr6ZVK8wWcnHOYFHeuXS</t>
  </si>
  <si>
    <t>Bolini Tomay Ami</t>
  </si>
  <si>
    <t>6UJNH2OheDMnZbsNgK9IAc</t>
  </si>
  <si>
    <t>E Pathe Ami Je</t>
  </si>
  <si>
    <t>Tomar Bani Vol 1 (Original)</t>
  </si>
  <si>
    <t>2XbBahU2UjvZeeD9PfJEOs</t>
  </si>
  <si>
    <t>Tukro Mon</t>
  </si>
  <si>
    <t>Belal Khan</t>
  </si>
  <si>
    <t>Alapon</t>
  </si>
  <si>
    <t>4o4mguw4zo5M2YpezTl4O0</t>
  </si>
  <si>
    <t>Priyo Ondhokar</t>
  </si>
  <si>
    <t>7oYoTGrU9Gq5QHCzDQhE7p</t>
  </si>
  <si>
    <t>Conclusion</t>
  </si>
  <si>
    <t>Superhero Finger Family</t>
  </si>
  <si>
    <t>Mohakashchari</t>
  </si>
  <si>
    <t>Pororo the little penguin</t>
  </si>
  <si>
    <t>Pororo Best Kids Songs</t>
  </si>
  <si>
    <t>https://open.spotify.com/track/616slFAX0oHrbWWOrRmUYo?si=ERiKragcQKCygcaBQaMfZQ&amp;utm</t>
  </si>
  <si>
    <t>0DlcJNa2vZEAN9Ftqf1LeH</t>
  </si>
  <si>
    <t>2NllSxMcLbY6csbybzQxks</t>
  </si>
  <si>
    <t>Shada Ghora</t>
  </si>
  <si>
    <t>Finesse</t>
  </si>
  <si>
    <t>funk</t>
  </si>
  <si>
    <t>Subconscious</t>
  </si>
  <si>
    <t>GRWM 2024</t>
  </si>
  <si>
    <t>1DkQOjKPIFmGWveN4i2Zre</t>
  </si>
  <si>
    <t>Dhinka Chika (From "Ready")</t>
  </si>
  <si>
    <t>41ocBB5gJFneqCOopbDW1b</t>
  </si>
  <si>
    <t>bollywood, desi</t>
  </si>
  <si>
    <t>Mere Bholenath</t>
  </si>
  <si>
    <t>Amrita Kak</t>
  </si>
  <si>
    <t>Dynamic Devi Sri Prasad</t>
  </si>
  <si>
    <t>haryanvi pop</t>
  </si>
  <si>
    <t>Khatri</t>
  </si>
  <si>
    <t>35EZ942OFUpbWWGm8TbE1D</t>
  </si>
  <si>
    <t>Fate</t>
  </si>
  <si>
    <t>k-pop</t>
  </si>
  <si>
    <t>i-dle</t>
  </si>
  <si>
    <t>39nshH4CMTtzYmFCniEjg3</t>
  </si>
  <si>
    <t>Your Song (PliÃ©)</t>
  </si>
  <si>
    <t>5dsuNL4ueJHnST64fJLATq</t>
  </si>
  <si>
    <t>Maine Tujhko Dekha (From "Golmaal Again!!!")</t>
  </si>
  <si>
    <t>Neeraj Shridhar</t>
  </si>
  <si>
    <t>Ajay Devgn Latest Hits</t>
  </si>
  <si>
    <t>2wZajvFp1eVkgFCvZuqTCc</t>
  </si>
  <si>
    <t>Pop's Love Suicide - 2021 Remaster</t>
  </si>
  <si>
    <t>5vacCDWKjKBuqQ6vM5RMky</t>
  </si>
  <si>
    <t>alternative metal, alternative rock, classic rock, grunge, hard rock, nu metal, post-grunge, rock</t>
  </si>
  <si>
    <t>Despacito - Remix</t>
  </si>
  <si>
    <t>Stone Temple Pilots</t>
  </si>
  <si>
    <t>Tiny Music... Songs From The Vatican Gift Shop (Super Deluxe Edition) [2021 Remaster]</t>
  </si>
  <si>
    <t>latin pop, reggaeton</t>
  </si>
  <si>
    <t>Luis Fonsi</t>
  </si>
  <si>
    <t>Pop Royalty</t>
  </si>
  <si>
    <t>https://open.spotify.com/track/5XwSXpXlkz4GeHn9QLxVLx?si=3CnNjeKcR7eBfyBh5Fon9Q&amp;utm</t>
  </si>
  <si>
    <t>5RQVnvbaWWIZXpfoW4EB82</t>
  </si>
  <si>
    <t>0QbPCMrLpHLI9XTsEjuD0M</t>
  </si>
  <si>
    <t>Jooma Chumma De De (From "Hum")</t>
  </si>
  <si>
    <t>Peaches (From 'The Super Mario Bros. Movie')</t>
  </si>
  <si>
    <t>bollywood, marathi pop</t>
  </si>
  <si>
    <t>Sudesh Bhosle</t>
  </si>
  <si>
    <t>Pop, Music Theatre and Movie Piano Solos, Vol.8</t>
  </si>
  <si>
    <t>7AIxywIvKIm13MTxBfI98h</t>
  </si>
  <si>
    <t>Chehra Kya Dekhte Ho (From "Salaami")</t>
  </si>
  <si>
    <t>0WQdHvchSTimdNQXpvvC1a</t>
  </si>
  <si>
    <t>Tum Hi Aana (Duet Version)</t>
  </si>
  <si>
    <t>Melody Queens</t>
  </si>
  <si>
    <t>Jubin Nautiyal, Dhvani Bhanushali</t>
  </si>
  <si>
    <t>5T490vvoFNU6psep0NPmxs</t>
  </si>
  <si>
    <t>Savage Love (Laxed - Siren Beat)</t>
  </si>
  <si>
    <t>pop, dancehall, reggaeton</t>
  </si>
  <si>
    <t>Jawsh 685</t>
  </si>
  <si>
    <t>Los Nº1 de Cadena 100 (2021)</t>
  </si>
  <si>
    <t>07WmN2wt8omdsZUO6LHpnh</t>
  </si>
  <si>
    <t>Bhalobeshe Je Bhule Jay</t>
  </si>
  <si>
    <t>062aqdfIJJDWXqoUBuEGUR</t>
  </si>
  <si>
    <t>Eksho Vrindavan</t>
  </si>
  <si>
    <t>Imran Mahmudul, Puja</t>
  </si>
  <si>
    <t>tollywood, bollywood, desi, telugu pop, hindi pop</t>
  </si>
  <si>
    <t>Nakash Aziz</t>
  </si>
  <si>
    <t>12bMCpunpSjRoPnvesL1HB</t>
  </si>
  <si>
    <t>5rbvggB466nXeQClMyS7kN</t>
  </si>
  <si>
    <t>Sporsher Baire</t>
  </si>
  <si>
    <t>Nindiya Se Jagi Bahar</t>
  </si>
  <si>
    <t>https://open.spotify.com/track/3n3EwOCJpg0oxv3oNgqAOL?si=LDkXYIy6TdWYD-0OObjzhQ&amp;utm</t>
  </si>
  <si>
    <t>Lata Mangeshkar, Anand Bakshi</t>
  </si>
  <si>
    <t>Tahsan, Elita Karim</t>
  </si>
  <si>
    <t>Hero (Original Motion Picture Soundtrack)</t>
  </si>
  <si>
    <t>Uddessho Nei</t>
  </si>
  <si>
    <t>3pNi3R2daAV7dl0XTQQxEo</t>
  </si>
  <si>
    <t>Ekti Murgi</t>
  </si>
  <si>
    <t>4GtcDcB7VdaURKgfbgQks9</t>
  </si>
  <si>
    <t>Prayer In C</t>
  </si>
  <si>
    <t>Toker Jatno Nin</t>
  </si>
  <si>
    <t>french indie pop</t>
  </si>
  <si>
    <t>Lilly Wood and The Prick</t>
  </si>
  <si>
    <t>Invincible Friends (Edition Robin Schulz Remix)</t>
  </si>
  <si>
    <t>4r9jFhzcxAkKUU4W7j6E6R</t>
  </si>
  <si>
    <t>Howrah Gele Gele Gele Ganga Par Hote Hobe</t>
  </si>
  <si>
    <t>Dekhbi Jolbi Fulbi</t>
  </si>
  <si>
    <t>29E23IcZ3RDxmXyag559pI</t>
  </si>
  <si>
    <t>Purest of Pain - English Version</t>
  </si>
  <si>
    <t>salsa, catholic music</t>
  </si>
  <si>
    <t>Son By Four</t>
  </si>
  <si>
    <t>7vQtKoCR1qSrI8Ad7fUWvi</t>
  </si>
  <si>
    <t>Purest of Pain</t>
  </si>
  <si>
    <t>bollywood, bangla pop</t>
  </si>
  <si>
    <t>Bappi Lahiri</t>
  </si>
  <si>
    <t>Main Aur Mr. Riight (Original Motion Picture Soundtrack)</t>
  </si>
  <si>
    <t>5oSJm28Jff1MMvG3VF8bKX</t>
  </si>
  <si>
    <t>We as Love - Live</t>
  </si>
  <si>
    <t>2Omkn0t0vQNhPD2D33WaTM</t>
  </si>
  <si>
    <t>Northern California</t>
  </si>
  <si>
    <t>smooth jazz, yacht rock, jazz funk, soul jazz</t>
  </si>
  <si>
    <t>George Benson</t>
  </si>
  <si>
    <t>hyphy, g-funk</t>
  </si>
  <si>
    <t>Weekend in L.A.</t>
  </si>
  <si>
    <t>Woodie</t>
  </si>
  <si>
    <t>Demonz -n- My Sleep</t>
  </si>
  <si>
    <t>https://open.spotify.com/track/6Ik2OjYVzI9Jzp5PrCXk01?si=WDNhyC1kRkuEN249y6a1EQ&amp;utm</t>
  </si>
  <si>
    <t>3118WHkbHymMnz12kZL4jO</t>
  </si>
  <si>
    <t>I Wear No Pants</t>
  </si>
  <si>
    <t>3jvD09Uz0EZXSFxKlaBqEf</t>
  </si>
  <si>
    <t>Prem Esechhilo Nishabda</t>
  </si>
  <si>
    <t>sea shanties, celtic rock, celtic punk, celtic</t>
  </si>
  <si>
    <t>The Poxy Boggards</t>
  </si>
  <si>
    <t>Liver Let Die</t>
  </si>
  <si>
    <t>bollywood, ghazal</t>
  </si>
  <si>
    <t>Srikanta Acharya</t>
  </si>
  <si>
    <t>Prem Esechhilo</t>
  </si>
  <si>
    <t>0lqXv1rtapAr5tPjRtjAki</t>
  </si>
  <si>
    <t>Happy Pop Music</t>
  </si>
  <si>
    <t>4y7WAwCv46XeyqqkjGKg2v</t>
  </si>
  <si>
    <t>Aaro Dao Praan</t>
  </si>
  <si>
    <t>Kamalini Mukherji</t>
  </si>
  <si>
    <t>1h0K00ppI00ZGlDAXSoOB7</t>
  </si>
  <si>
    <t>No Lyrics Pop Music For Studying</t>
  </si>
  <si>
    <t>2gSStdQgm0sWTzPj802YB5</t>
  </si>
  <si>
    <t>Jodi Tare Nai Chini Go</t>
  </si>
  <si>
    <t>marathi pop, bangla pop</t>
  </si>
  <si>
    <t>Anweshaa</t>
  </si>
  <si>
    <t>Jodi Tare Nai Chini Go - Single</t>
  </si>
  <si>
    <t>0c4o4EdnJUEmFhkOESbJZU</t>
  </si>
  <si>
    <t>Relaxing Background Music</t>
  </si>
  <si>
    <t>3wFqIQZTQeRoksyDyM1ZmC</t>
  </si>
  <si>
    <t>Aguner Poroshmoni</t>
  </si>
  <si>
    <t>3MfsCa2BBl3V2Bji2eLgeZ</t>
  </si>
  <si>
    <t>No Lyrics Pop Songs</t>
  </si>
  <si>
    <t>https://open.spotify.com/track/7ovs1bwdHpeNzGN39tqQlV?si=4DkxI118SG-dgf6Cg4VWMQ&amp;utm</t>
  </si>
  <si>
    <t>Aabir</t>
  </si>
  <si>
    <t>2qnlS48bSt1VGKOhxp52em</t>
  </si>
  <si>
    <t>0jG9YFSdt9AeHaM2gvM3Vl</t>
  </si>
  <si>
    <t>I Like That</t>
  </si>
  <si>
    <t>Mone Pore Rubi Roy</t>
  </si>
  <si>
    <t>Bazzi</t>
  </si>
  <si>
    <t>A. I. Razu</t>
  </si>
  <si>
    <t>4OPsVuHboYB0nhNdNFeA7j</t>
  </si>
  <si>
    <t>Happy Mood Boost</t>
  </si>
  <si>
    <t>2KN8ywsbnMNUL0S90MfbPB</t>
  </si>
  <si>
    <t>Tomaye Gaan Shonabo</t>
  </si>
  <si>
    <t>Somlata</t>
  </si>
  <si>
    <t>The Bongs Again (Original Motion Picture Soundtrack)</t>
  </si>
  <si>
    <t>08E89RknMpaWwHNjtvmw99</t>
  </si>
  <si>
    <t>Stupor</t>
  </si>
  <si>
    <t>1vTXYKcR56JGpnL3z1p8AO</t>
  </si>
  <si>
    <t>Tumi Kemon Kore</t>
  </si>
  <si>
    <t>7zYNMgP6tEHqSsa4s0M4VE</t>
  </si>
  <si>
    <t>Boulevard of Broken Dreams (Jete 2)</t>
  </si>
  <si>
    <t>https://open.spotify.com/track/5uD5TYe2PSn3kWAcWeOGV6?si=N-6coLNDQoKyRHqdkVskdQ&amp;utm</t>
  </si>
  <si>
    <t>Pop Music for Ballet Vol.2</t>
  </si>
  <si>
    <t>5g5XgIqvIqG3tkdS1y7ahn</t>
  </si>
  <si>
    <t>Boy with Luv - English Version</t>
  </si>
  <si>
    <t>Emma Heesters</t>
  </si>
  <si>
    <t>6ZNpAAPFTENcWytMS6TFmp</t>
  </si>
  <si>
    <t>Boy with Luv (English Version)</t>
  </si>
  <si>
    <t>Rock and Roll</t>
  </si>
  <si>
    <t>children's music, nursery, preschool children's music</t>
  </si>
  <si>
    <t>Toddler Tunes</t>
  </si>
  <si>
    <t>Dance!</t>
  </si>
  <si>
    <t>0ys3pQdL43lhwC8YcGsVnI</t>
  </si>
  <si>
    <t>Lights Down Low</t>
  </si>
  <si>
    <t>1PbmheCQjxNrKtO885KIEE</t>
  </si>
  <si>
    <t>Jump - 2015 Remaster</t>
  </si>
  <si>
    <t>album rock, classic rock, hard rock, rock</t>
  </si>
  <si>
    <t>Van Halen</t>
  </si>
  <si>
    <t>2T7gxNSUbjKmWEJPnPQTDm</t>
  </si>
  <si>
    <t>whats wrong with you</t>
  </si>
  <si>
    <t>79rcjcwevKr4UM4eFnIDQR</t>
  </si>
  <si>
    <t>Treat You Better</t>
  </si>
  <si>
    <t>Lil Watermark</t>
  </si>
  <si>
    <t>5AAIWykEpZcgmIg1rVpk9E</t>
  </si>
  <si>
    <t>Fun music 3</t>
  </si>
  <si>
    <t>Funny Music, Fun Music, Funny Sounds, Fun Sounds</t>
  </si>
  <si>
    <t>Funny Music Sound Song</t>
  </si>
  <si>
    <t>126pQ65HNKzGdNpfNM2njo</t>
  </si>
  <si>
    <t>House of Memories</t>
  </si>
  <si>
    <t>Panic! At The Disco</t>
  </si>
  <si>
    <t>Some Pop Music</t>
  </si>
  <si>
    <t>https://open.spotify.com/track/47D31JORT7iVb8C8p0MX2T?si=1xZDLsh5T2muB3PHiMx7hA&amp;utm</t>
  </si>
  <si>
    <t>2O0o99FkhalCQESwAif5WR</t>
  </si>
  <si>
    <t>Chhamma Ritu ka dance - Hindi Song</t>
  </si>
  <si>
    <t>Chhamma, RiTU</t>
  </si>
  <si>
    <t>Chhamma Ritu ka dance (Hindi Song)</t>
  </si>
  <si>
    <t>0mHrjyWCdygdFSYz5UzmnH</t>
  </si>
  <si>
    <t>Rock-a-Bye Baby (Instrumental Version)</t>
  </si>
  <si>
    <t>Bedtime Lullabies, Twinkle Twinkle Little Star, Smart Baby Lullabies</t>
  </si>
  <si>
    <t>Good Night, Sleep Tight Baby Music</t>
  </si>
  <si>
    <t>3LHeZpQZBGtUcP0eMSiPZ9</t>
  </si>
  <si>
    <t>Bistar Par Main Soyi Thi</t>
  </si>
  <si>
    <t>7rOgN5uT2UHHxHNmDykGVY</t>
  </si>
  <si>
    <t>Rock-a-Bye-Baby</t>
  </si>
  <si>
    <t>74YRVzm2DtZ9tlXiP6hVJ5</t>
  </si>
  <si>
    <t>TU HI HAI (à¤¤à¥‚ à¤¹à¥€ à¤¹à¥ˆ à¤¦à¤°à¥_x008d_à¤¦ à¤­à¤°à¤¾ à¤—à¥€à¤¤)</t>
  </si>
  <si>
    <t>Kids Zone</t>
  </si>
  <si>
    <t>Sleep Music</t>
  </si>
  <si>
    <t>Hindi Song, Bangla Song, Bangla New Song, Raqibul Hasan RaNa</t>
  </si>
  <si>
    <t>5MVCKumZJm9XBzTOHL1iqB</t>
  </si>
  <si>
    <t>Pyar Manga Hai Tumhi Se - From "College Girl"</t>
  </si>
  <si>
    <t>3BqjlJHX5mxUnPQXYIOkkl</t>
  </si>
  <si>
    <t>Tum Besahara Ho, Pt. 1</t>
  </si>
  <si>
    <t>Anurodh (Original Motion Picture Soundtrack)</t>
  </si>
  <si>
    <t>0INVc8CjwGGTwC5Gv7CjIE</t>
  </si>
  <si>
    <t>72WTzsXqRypRK8YwDgVOqp</t>
  </si>
  <si>
    <t>Ishq Da Rog Bura</t>
  </si>
  <si>
    <t>Raat Ke Baj Gaye Do - From "Hum Pyar Tumhi Se Kar Baithe"</t>
  </si>
  <si>
    <t>Lata Mangeshkar, Vinod Rathod</t>
  </si>
  <si>
    <t>Darr (Original Motion Picture Soundtrack)</t>
  </si>
  <si>
    <t>Alka Yagnik, Saurabh P. Srivastav</t>
  </si>
  <si>
    <t>Bollywood Romance With Alka Yagnik &amp; Udit Narayan</t>
  </si>
  <si>
    <t>4W28lrSf7h5epRpcfx16fk</t>
  </si>
  <si>
    <t>Yeh Duniya Kya Hai Duniya - From "Darling Darling"</t>
  </si>
  <si>
    <t>0sLmlUnjCuj8kirQxRNEN1</t>
  </si>
  <si>
    <t>Indian music</t>
  </si>
  <si>
    <t>Kishore Kumar, R. D. Burman</t>
  </si>
  <si>
    <t>Kishore Kumar Hindi Song</t>
  </si>
  <si>
    <t>raper_op7</t>
  </si>
  <si>
    <t>6wjBMG5wSvwJqgXeLGtBqL</t>
  </si>
  <si>
    <t>Aye Maalik Tere Bande Hum (From "Do Aankhen Barah Haath")</t>
  </si>
  <si>
    <t>Various Artists, Lata Mangeshkar, Vasant Desai</t>
  </si>
  <si>
    <t>27omlYBQwlUH13MTLneFG7</t>
  </si>
  <si>
    <t>4EuGVvq8xOWfFdy63X4g6h</t>
  </si>
  <si>
    <t>Tori premer choay</t>
  </si>
  <si>
    <t>Bollywood Medley (Series 3)</t>
  </si>
  <si>
    <t>Habib Wahid, Zarin</t>
  </si>
  <si>
    <t>Zain Worldwide</t>
  </si>
  <si>
    <t>https://open.spotify.com/track/7Mfp0aYN79bDR37UUgmPOZ?si=KjVAM2OxR_qlKBAO5ClJAA&amp;utm</t>
  </si>
  <si>
    <t>4fgXjM88z2eulBz4VYZjZO</t>
  </si>
  <si>
    <t>Kunch Baran Konya</t>
  </si>
  <si>
    <t>4wACZnqyXhajIiX8NcACYc</t>
  </si>
  <si>
    <t>Waliur Rahman</t>
  </si>
  <si>
    <t>Folk Songs of Bengal (Tune of Soil) Vol. 2</t>
  </si>
  <si>
    <t>filmi, hindi indie, indian singer-songwriter, kolkata indie, west bengali pop</t>
  </si>
  <si>
    <t>Anupam Roy, Piya Chakraborty</t>
  </si>
  <si>
    <t>7FYqQeuwhA1OOfW1hpufL0</t>
  </si>
  <si>
    <t>Sudhu Sudhu Mon Amar</t>
  </si>
  <si>
    <t>2o4WLxowNdSVNlAxxV19V1</t>
  </si>
  <si>
    <t>Hok Kolorob</t>
  </si>
  <si>
    <t>2TkeRuwpWqzjZDZifKDy67</t>
  </si>
  <si>
    <t>Bhuilona Bondhu</t>
  </si>
  <si>
    <t>Kazi Shuvo</t>
  </si>
  <si>
    <t>Songs from World Tour '08</t>
  </si>
  <si>
    <t>5FlUL8pxLgFUGf9kEqN5uS</t>
  </si>
  <si>
    <t>Mon Sharthopor</t>
  </si>
  <si>
    <t>4GqfTI88KHKxUBTPUvIh9y</t>
  </si>
  <si>
    <t>Megh</t>
  </si>
  <si>
    <t>Rupak Tiary</t>
  </si>
  <si>
    <t>5rj4LJSg6HUX2txv9kTmFm</t>
  </si>
  <si>
    <t>2JmW2nDzgGWqVig1xHluUr</t>
  </si>
  <si>
    <t>Love Is A Wonderful Thing - 1991 Remastered</t>
  </si>
  <si>
    <t>6hZ1FgzgOngc4DkFZAG041</t>
  </si>
  <si>
    <t>Opekkha</t>
  </si>
  <si>
    <t>Shohojia</t>
  </si>
  <si>
    <t>Rongmistree</t>
  </si>
  <si>
    <t>Complete United Artists Sessions</t>
  </si>
  <si>
    <t>FLY</t>
  </si>
  <si>
    <t>2T32OK3xCR9YYfA70ZqiIx</t>
  </si>
  <si>
    <t>4PuO36SPBgBLT835TpPd3H</t>
  </si>
  <si>
    <t>Bolchi Tomar Kane Kane (From "Amar Tumi")</t>
  </si>
  <si>
    <t>Sway</t>
  </si>
  <si>
    <t>pop, mambo</t>
  </si>
  <si>
    <t>The Pussycat Dolls</t>
  </si>
  <si>
    <t>Bappi Lahiri, Rema Lahiri</t>
  </si>
  <si>
    <t>90s Bangers</t>
  </si>
  <si>
    <t>53LwBS4bovyljsMlLqGfd6</t>
  </si>
  <si>
    <t>American Girl</t>
  </si>
  <si>
    <t>https://open.spotify.com/track/459JmbQOPZ17w7UM9oB9Dl?si=LZ8zNBeFRCiwG2CHJxmu7w&amp;utm</t>
  </si>
  <si>
    <t>73B2ERfGdAAULTCnbUKvjf</t>
  </si>
  <si>
    <t>classic rock</t>
  </si>
  <si>
    <t>Amar Hridoy</t>
  </si>
  <si>
    <t>Tom Petty and the Heartbreakers</t>
  </si>
  <si>
    <t>Tom Petty &amp; The Heartbreakers</t>
  </si>
  <si>
    <t>Chithipatra (Original)</t>
  </si>
  <si>
    <t>4lSUXkERjLcfyRpOHqFUKi</t>
  </si>
  <si>
    <t>Aahun Aahun - Remix</t>
  </si>
  <si>
    <t>4GnTBsOlAMzAzEXuzK4YzR</t>
  </si>
  <si>
    <t>Napaak</t>
  </si>
  <si>
    <t>Love Aaj Kal (Original Motion Picture Soundtrack)</t>
  </si>
  <si>
    <t>Naezy</t>
  </si>
  <si>
    <t>5DTW19mQhI7Ga0DhYGbVwx</t>
  </si>
  <si>
    <t>Paagalpan</t>
  </si>
  <si>
    <t>Raymond George</t>
  </si>
  <si>
    <t>Paagalpan (Original Motion Picture Soundtrack)</t>
  </si>
  <si>
    <t>6o4KpbgGLNpy6w4lCTiBUt</t>
  </si>
  <si>
    <t>Aa Re Aa Re (Remix By Mikey Mccleary)</t>
  </si>
  <si>
    <t>Besharam</t>
  </si>
  <si>
    <t>4KjazdDnRV4osxLMSeawCA</t>
  </si>
  <si>
    <t>Jaane Kyun (From "Dostana")</t>
  </si>
  <si>
    <t>I Love You...Forever</t>
  </si>
  <si>
    <t>3DDb0Llz1mAxw9Qq3KoolQ</t>
  </si>
  <si>
    <t>Li'l Liza Jane - Live at the Newport Jazz Festival, Newport, RI, June 30, 1960</t>
  </si>
  <si>
    <t>vocal jazz, jazz blues, soul, soul jazz, jazz, blues</t>
  </si>
  <si>
    <t>Nina Simone</t>
  </si>
  <si>
    <t>Nina at Newport (60th Anniversary Edition) [Live]</t>
  </si>
  <si>
    <t>3P60bmUTJDSx2uux6Wvtnl</t>
  </si>
  <si>
    <t>Poisa Poisa Kore</t>
  </si>
  <si>
    <t>Aaman Trikha</t>
  </si>
  <si>
    <t>7a0zL6UsZ78Ulz4xOC7me1</t>
  </si>
  <si>
    <t>pop*</t>
  </si>
  <si>
    <t>en EETCHIS</t>
  </si>
  <si>
    <t>6Qyr960SN3nlwzY4PJHrfN</t>
  </si>
  <si>
    <t>music for radio shows</t>
  </si>
  <si>
    <t>Adda</t>
  </si>
  <si>
    <t>https://open.spotify.com/track/1ggztSEY6Clwsp25mIPRH7?si=YLD2vagBQcCIz7SoIn__Pw&amp;utm</t>
  </si>
  <si>
    <t>5NldbwhMP9TGTTAkCTkEBR</t>
  </si>
  <si>
    <t>Amai Keno Bujhlina Reprise</t>
  </si>
  <si>
    <t>2QtxlzvSBONjs1bDC34ixs</t>
  </si>
  <si>
    <t>Yeah 3x</t>
  </si>
  <si>
    <t>Chris Brown</t>
  </si>
  <si>
    <t>Urban Dance</t>
  </si>
  <si>
    <t>4w06qSCz2ea5CZoxbtCptw</t>
  </si>
  <si>
    <t>6MngwA2p0aauScdhXQxhNY</t>
  </si>
  <si>
    <t>Jersey Girl</t>
  </si>
  <si>
    <t>Aisi Deewangi (With Jhankar Beats) - From "Deewana"</t>
  </si>
  <si>
    <t>singer-songwriter, southern gothic</t>
  </si>
  <si>
    <t>Tom Waits</t>
  </si>
  <si>
    <t>Popular Nadeem Shravan Music - With Jhankar Beats</t>
  </si>
  <si>
    <t>Used Songs (1973-1980)</t>
  </si>
  <si>
    <t>5NDHhWWRadZCaa9utwkbt4</t>
  </si>
  <si>
    <t>Teri Umeed Tera Intezar (With Jhankar Beats) - From "Deewana"</t>
  </si>
  <si>
    <t>4x3HfjXyiGKU4EZYutNNfI</t>
  </si>
  <si>
    <t>Missing - Live</t>
  </si>
  <si>
    <t>Best of Nadeem Shravan Songs (With Jhankar Beats)</t>
  </si>
  <si>
    <t>pop, deep house, dance pop</t>
  </si>
  <si>
    <t>Amplified Heart (Deluxe Edition)</t>
  </si>
  <si>
    <t>4zNPA5yJo4lB8yN5ZpZPzi</t>
  </si>
  <si>
    <t>Anti Fragile</t>
  </si>
  <si>
    <t>22JCmrGt94M1fQxv07zNY6</t>
  </si>
  <si>
    <t>jazz</t>
  </si>
  <si>
    <t>Hello (In the Style of Martin Solveig feat. Dragonette) [Performance Track with Demonstration Vocals]</t>
  </si>
  <si>
    <t>Julia Hülsmann Quartet</t>
  </si>
  <si>
    <t>Under the Surface</t>
  </si>
  <si>
    <t>Done Again</t>
  </si>
  <si>
    <t>3JXtee1MS1DCpER9MQkzmq</t>
  </si>
  <si>
    <t>Notun Diner Michile</t>
  </si>
  <si>
    <t>0M0JbxOnWK8VaEJpUU0KqE</t>
  </si>
  <si>
    <t>Noyono Tomare</t>
  </si>
  <si>
    <t>Timir Biswas</t>
  </si>
  <si>
    <t>Buro Sadhu (Original Motion Picture Soundtrack)</t>
  </si>
  <si>
    <t>4JYjdnn9T6XeMEdYYoeKV3</t>
  </si>
  <si>
    <t>0tjAgncoGuiiGZrRrIN6g1</t>
  </si>
  <si>
    <t>Energizing Pop Music</t>
  </si>
  <si>
    <t>The Boat</t>
  </si>
  <si>
    <t>1dVEuRXlE5C36XFXrFwolX</t>
  </si>
  <si>
    <t>Oi Janalar Kache</t>
  </si>
  <si>
    <t>Taalpatar Shepai</t>
  </si>
  <si>
    <t>2dkR48oFiTW7K1GLpe9YKq</t>
  </si>
  <si>
    <t>Astronaut In The Ocean</t>
  </si>
  <si>
    <t>https://open.spotify.com/track/49MhHJxDeQeFzlBn5GqLF9?si=dsEGXoqaSFyLDOnPf_EIaQ&amp;utm</t>
  </si>
  <si>
    <t>Kidz Bop Kids</t>
  </si>
  <si>
    <t>Kids Sports Playlist</t>
  </si>
  <si>
    <t>0mEAFVcnyhAduN5ONdJTEq</t>
  </si>
  <si>
    <t>Abar Hashimukh</t>
  </si>
  <si>
    <t>Travel Songs</t>
  </si>
  <si>
    <t>69Aue9GRPu9NlAR4a0sdRe</t>
  </si>
  <si>
    <t>The Stones</t>
  </si>
  <si>
    <t>Coco Bengali</t>
  </si>
  <si>
    <t>1WeZ0ztqWYqfAUGod4SAiD</t>
  </si>
  <si>
    <t>Aajkey Raatey ("Bismillah")</t>
  </si>
  <si>
    <t>Bismillah</t>
  </si>
  <si>
    <t>4tSQvyMDvjnCdv2QmRzek3</t>
  </si>
  <si>
    <t>Radio Hits</t>
  </si>
  <si>
    <t>12KuRGdlIUoPOYUmMqFiPa</t>
  </si>
  <si>
    <t>Tumi, Ami O Bhor</t>
  </si>
  <si>
    <t>0sQsqeKegmDxEuCt2HBLrO</t>
  </si>
  <si>
    <t>POP!</t>
  </si>
  <si>
    <t>BUBBLE</t>
  </si>
  <si>
    <t>4rOCOkZnGcgsHZdFkie5YG</t>
  </si>
  <si>
    <t>Shajo Tumi</t>
  </si>
  <si>
    <t>6EC4N5Sudv0fAnIqWHERvX</t>
  </si>
  <si>
    <t>Rock 'n' Roll High School</t>
  </si>
  <si>
    <t>4st5IHy6u643FodOQrtbgc</t>
  </si>
  <si>
    <t>Neel</t>
  </si>
  <si>
    <t>alternative rock, early us punk, permanent wave, punk, rock</t>
  </si>
  <si>
    <t>Ramones</t>
  </si>
  <si>
    <t>80s Music</t>
  </si>
  <si>
    <t>https://open.spotify.com/track/3Nh2fv3nTGdhJEdguP6QiP?si=fa6DWhd9Td61X3-VOMOGGw&amp;utm</t>
  </si>
  <si>
    <t>Chaw</t>
  </si>
  <si>
    <t>3LiWlBzleHsbixZySRQ7Tv</t>
  </si>
  <si>
    <t>1YcLusiI85b6bnrD1AcoIo</t>
  </si>
  <si>
    <t>Fresh</t>
  </si>
  <si>
    <t>Rusvaaiyaan</t>
  </si>
  <si>
    <t>4wETfzGfYptjrNjf31CA06</t>
  </si>
  <si>
    <t>Rabiosa</t>
  </si>
  <si>
    <t>3HYzizucQPf2UHGmJhpoSN</t>
  </si>
  <si>
    <t>O Maria - From "Saagar"</t>
  </si>
  <si>
    <t>deep house</t>
  </si>
  <si>
    <t>Troste</t>
  </si>
  <si>
    <t>Asha Bhosle, S. P. Balasubrahmanyam, R. D. Burman</t>
  </si>
  <si>
    <t>3IoOITvmTADnF8t8alXoWP</t>
  </si>
  <si>
    <t>Popurri Revolucionario</t>
  </si>
  <si>
    <t>bolero mexicano, guitarra mexicana</t>
  </si>
  <si>
    <t>Mexican Music Factory, Duo: Ramos - Monterrubio</t>
  </si>
  <si>
    <t>Guitarras Mexicanas</t>
  </si>
  <si>
    <t>3d9fHAm90jCVX622Sm310D</t>
  </si>
  <si>
    <t>Chanda Mamma Gol Matol</t>
  </si>
  <si>
    <t>Hindi Songs for Kids, Vol. 2</t>
  </si>
  <si>
    <t>7HKsCtskZx0NKsieRH8G4F</t>
  </si>
  <si>
    <t>Bhalo Theko</t>
  </si>
  <si>
    <t>Tuchha</t>
  </si>
  <si>
    <t>0I5iEbxbl4HjHXxPTayxtd</t>
  </si>
  <si>
    <t>Wada Na Tod - From "Dil Tujhko Diya"</t>
  </si>
  <si>
    <t>https://open.spotify.com/track/5X9Prqm5C52GswM2ph0qJ7?si=lTSyo83vR0mlCtTKJHE0fw&amp;utm</t>
  </si>
  <si>
    <t>3XuRs3rozRBG0BlE79XL5D</t>
  </si>
  <si>
    <t>You Need Love</t>
  </si>
  <si>
    <t>tropical house</t>
  </si>
  <si>
    <t>Eklo</t>
  </si>
  <si>
    <t>2qRysHauEbm2DwcIQx2vva</t>
  </si>
  <si>
    <t>Freak Out</t>
  </si>
  <si>
    <t>1NJQWv29iGWaaZoohX90UF</t>
  </si>
  <si>
    <t>Eto Alo</t>
  </si>
  <si>
    <t>classic bollywood</t>
  </si>
  <si>
    <t>Pamela Chopra, Sudesh Bhosle</t>
  </si>
  <si>
    <t>Lamhe (Original Motion Picture Soundtrack)</t>
  </si>
  <si>
    <t>Megher Palok</t>
  </si>
  <si>
    <t>4NxdCQmizmQtMAJD3F0RzQ</t>
  </si>
  <si>
    <t>6EMkDJMyGoyyvJFyEy2ago</t>
  </si>
  <si>
    <t>Yaar Bina Chain Kahan Re - Unwind Instrumental</t>
  </si>
  <si>
    <t>Epitaph 2015</t>
  </si>
  <si>
    <t>Bassbaba Sumon</t>
  </si>
  <si>
    <t>Shyamraj, Shomu Seal</t>
  </si>
  <si>
    <t>4HQ5wIx5RogdwLE6kiJ3d9</t>
  </si>
  <si>
    <t>Mahek Bhi</t>
  </si>
  <si>
    <t>7GXSfRFbc6EdzhrXYcR5oa</t>
  </si>
  <si>
    <t>Koi Haseena - From "Sholay"</t>
  </si>
  <si>
    <t>Aiyyaa</t>
  </si>
  <si>
    <t>2mXkL3ZE9eCncPwc4aTsvC</t>
  </si>
  <si>
    <t>5882 (OPPA ASAP)</t>
  </si>
  <si>
    <t>Sik-K</t>
  </si>
  <si>
    <t>1NOS5haSFUJr2l65c6Td0O</t>
  </si>
  <si>
    <t>Ek Ankh Marun To - From "Tohfa"</t>
  </si>
  <si>
    <t>https://open.spotify.com/track/6NQXHYrGmUlrShBUaTBwzk?si=Jif5DjipT8KaDjEc_UxBbg&amp;utm</t>
  </si>
  <si>
    <t>5ZyBmDpUIINDivbIPwpUoJ</t>
  </si>
  <si>
    <t>Love Me Again</t>
  </si>
  <si>
    <t>John Newman</t>
  </si>
  <si>
    <t>This Is Pop Music</t>
  </si>
  <si>
    <t>1SecGuM5kQmhOrvQ4SC1Yl</t>
  </si>
  <si>
    <t>Aai Yar Teri Yari - From "Waqt Ki Deewar"</t>
  </si>
  <si>
    <t>Kishore Kumar, Mohammed Rafi</t>
  </si>
  <si>
    <t>1pvpRD7hCI4tyine2VYGoG</t>
  </si>
  <si>
    <t>Aquarius/Let The Sunshine In (The Flesh Failures) - From the American Tribal Love Rock Musical "Hair"</t>
  </si>
  <si>
    <t>adult standards, bubblegum pop, disco, folk rock, mellow gold, motown, singer-songwriter, soft rock, sunshine pop</t>
  </si>
  <si>
    <t>The Very Best Of</t>
  </si>
  <si>
    <t>3uJHKIJVeXH5KCNSkvO7He</t>
  </si>
  <si>
    <t>Kithe Reh Gaya (From "Kithe Reh Gaya")</t>
  </si>
  <si>
    <t>2IyJtohTHM23VXkbX31Kc3</t>
  </si>
  <si>
    <t>Rock Pools</t>
  </si>
  <si>
    <t>Neeti Mohan</t>
  </si>
  <si>
    <t>Ocean Therapy</t>
  </si>
  <si>
    <t>Ocean Sounds with Ambient Music &amp; Solfeggio Tones</t>
  </si>
  <si>
    <t>0SsYFHEEtbHtJ77H5jcwxY</t>
  </si>
  <si>
    <t>Bollywood Happy Ending</t>
  </si>
  <si>
    <t>4lSq3TiZuqlSep9Y4bFwDZ</t>
  </si>
  <si>
    <t>Chalte Chalte - The Unwind Mix</t>
  </si>
  <si>
    <t>Abhijeet Sawant</t>
  </si>
  <si>
    <t>Old Hindi Songs Unplugged</t>
  </si>
  <si>
    <t>5Qh2xIdmkhCbcx5cDN806o</t>
  </si>
  <si>
    <t>I Miss You, Love!</t>
  </si>
  <si>
    <t>https://open.spotify.com/track/0rr7LzoAyfsSx33leklvB6?si=IlZ_b-JiTsO24jwbe9j0ZA&amp;utm</t>
  </si>
  <si>
    <t>2ZpATF4KL0JH1pGVgg8Sxs</t>
  </si>
  <si>
    <t>7rkWUznJrD60xgY90gXuzF</t>
  </si>
  <si>
    <t>Manik Bengali song</t>
  </si>
  <si>
    <t>The Tiger</t>
  </si>
  <si>
    <t>Downing And Mayer</t>
  </si>
  <si>
    <t>4pDjjmELlbFgFbyNUwZRT6</t>
  </si>
  <si>
    <t>Indian Music</t>
  </si>
  <si>
    <t>5H8tSrjnNgCyLcr9jTsYxN</t>
  </si>
  <si>
    <t>Manik Miah</t>
  </si>
  <si>
    <t>That Was My Veil</t>
  </si>
  <si>
    <t>indie rock</t>
  </si>
  <si>
    <t>John Parish</t>
  </si>
  <si>
    <t>Dance Hall At Louse Point</t>
  </si>
  <si>
    <t>2QlQLqRY2jVDOcch9am2NB</t>
  </si>
  <si>
    <t>09fXNqFOI4WhygekbqKH6i</t>
  </si>
  <si>
    <t>Lahore</t>
  </si>
  <si>
    <t>Swag Se Swagat - Arabic Version</t>
  </si>
  <si>
    <t>Bollywood HITS, Bollywood Dance, Punjabi Bhangra</t>
  </si>
  <si>
    <t>3SKmW8Qxh7YkN89MpUOPRc</t>
  </si>
  <si>
    <t>Porahoto</t>
  </si>
  <si>
    <t>https://open.spotify.com/track/0KyPH585tT8nbypQ6iSGgK?si=2PV9lgpjTZCYsIa4VrMFTQ&amp;utm</t>
  </si>
  <si>
    <t>7mZ689NX5hjYO4gD8DsQVN</t>
  </si>
  <si>
    <t>Utshober Por (Black)</t>
  </si>
  <si>
    <t>Roots</t>
  </si>
  <si>
    <t>Muza, David Schoenwetter</t>
  </si>
  <si>
    <t>31CCEPHAAsuu0TU7r4VPHD</t>
  </si>
  <si>
    <t>Aamar Sonar Bangla</t>
  </si>
  <si>
    <t>Tomar Aakash Tomar Batas</t>
  </si>
  <si>
    <t>0fI4mLMjZXtfZ0VgILCQX6</t>
  </si>
  <si>
    <t>Nou Tumi Eka Nou</t>
  </si>
  <si>
    <t>bhajan, hare krishna</t>
  </si>
  <si>
    <t>Ravindra Jain, Kumar Sanu</t>
  </si>
  <si>
    <t>5vPGiEL7lDsVcth4Fh5n7h</t>
  </si>
  <si>
    <t>Rebel Heart (from the series Arcane League of Legends)</t>
  </si>
  <si>
    <t>norsk rock</t>
  </si>
  <si>
    <t>Djerv</t>
  </si>
  <si>
    <t>Arcane League of Legends: Season 2 Original Soundtrack (Extended Edition)</t>
  </si>
  <si>
    <t>32qPhtN0TQ0OiOawv37l5V</t>
  </si>
  <si>
    <t>Tui Je Amar Sonamoni</t>
  </si>
  <si>
    <t>Mrinal Bandopadhyay, Kumar Sanu</t>
  </si>
  <si>
    <t>0lpC9XeAK3Nbyfs9kFN8jh</t>
  </si>
  <si>
    <t>English Rose</t>
  </si>
  <si>
    <t>https://open.spotify.com/track/39d78ELnXWU91QVB8dQFKo?si=bWEVvubTQwmASy5-FSyDqA&amp;utm</t>
  </si>
  <si>
    <t>heavy metal, metal, speed metal, hard rock, rock</t>
  </si>
  <si>
    <t>Motörhead</t>
  </si>
  <si>
    <t>Motörizer</t>
  </si>
  <si>
    <t>66K30FHuaRuwNy7O2wpMl2</t>
  </si>
  <si>
    <t>Ami'ee Bangladesh</t>
  </si>
  <si>
    <t>4MBiqyp4acHkkFnO8NQ6xe</t>
  </si>
  <si>
    <t>Colours of the Wind (From 'Pocahontas')</t>
  </si>
  <si>
    <t>6w9R2zynqcEh3cFDBkYj1E</t>
  </si>
  <si>
    <t>1lmZXJiHlLbA7tgoTXctwb</t>
  </si>
  <si>
    <t>Hok Bangalir Joy</t>
  </si>
  <si>
    <t>Pop Off (feat. Casanova)</t>
  </si>
  <si>
    <t>pop, rap</t>
  </si>
  <si>
    <t>Cardi B, Casanova</t>
  </si>
  <si>
    <t>Lopamudra Mitra, Supratiek Shyamal Ghosh, Snigdhajit Bhowmik, Rajkumar Roy, Arpan Chakrabarty, Ankita Kundu</t>
  </si>
  <si>
    <t>Gangsta Bitch Music Vol. 2</t>
  </si>
  <si>
    <t>70DWYSZMSxWSDNtVTGyesU</t>
  </si>
  <si>
    <t>Man Kyun Behaka - The Unwind Mix</t>
  </si>
  <si>
    <t>Shashaa Tirupati, Prajakta Shukre</t>
  </si>
  <si>
    <t>https://open.spotify.com/track/3UMKDOjUoBkj657oW4az8n?si=gNuxcS5tQ2mfyAKN1bHexA&amp;utm</t>
  </si>
  <si>
    <t>4YXMgO5T30IK1yw8yphyVn</t>
  </si>
  <si>
    <t>Ei Subho Din</t>
  </si>
  <si>
    <t>Joy Sarkar, Jimut Roy, Piu Mukherjee, Subhamita Banerjee</t>
  </si>
  <si>
    <t>4fF9X9E1H6QdUeD93BE2ZV</t>
  </si>
  <si>
    <t>Teri Yaad Aa Rahi Hai - Duet</t>
  </si>
  <si>
    <t>Lata Mangeshkar, Amit Kumar</t>
  </si>
  <si>
    <t>Love Story (Original Motion Picture Soundtrack)</t>
  </si>
  <si>
    <t>1IVcz7yGePX3vWHhw7xT0s</t>
  </si>
  <si>
    <t>Ami Manush Hoia</t>
  </si>
  <si>
    <t>Parikshit Bala</t>
  </si>
  <si>
    <t>1o2bJ5UjQgTA69rXZv6MQ7</t>
  </si>
  <si>
    <t>Bolna (From "Kapoor &amp; Sons (Since 1921)")</t>
  </si>
  <si>
    <t>Tanishk Bagchi, Arijit Singh, Asees Kaur</t>
  </si>
  <si>
    <t>7nYOSG9t19ndnWhOVAn6Gd</t>
  </si>
  <si>
    <t>Bangladesh - Amar Shonar Bangla - Bangladeshi National Anthem (My Golden Bengal)</t>
  </si>
  <si>
    <t>https://open.spotify.com/track/3pNey8LHAMlaIk6t1GuLeO?si=CBS2PlBjQuGOzh8ccekuFA&amp;utm</t>
  </si>
  <si>
    <t>3zLSBew1x7LHWMzehs0eYO</t>
  </si>
  <si>
    <t>Sheila Ki Jawani (Remix)</t>
  </si>
  <si>
    <t>Tees Maar Khan</t>
  </si>
  <si>
    <t>6ijnd2PJJMwn3CFYrfILGb</t>
  </si>
  <si>
    <t>3ol4Y2JXb3NebbC7XHoJOO</t>
  </si>
  <si>
    <t>Tumi Sondhyar Meghmala</t>
  </si>
  <si>
    <t>Bakum Bakum Bak Bakum (From "Dalaal")</t>
  </si>
  <si>
    <t>Durnibar</t>
  </si>
  <si>
    <t>Tumi Aamari</t>
  </si>
  <si>
    <t>Kumar Sanu, Ila Arun, Alka Yagnik, Bappi Lahiri</t>
  </si>
  <si>
    <t>6UB0j4aYD7VwWBC9xSejfW</t>
  </si>
  <si>
    <t>Chol Choley Jaai</t>
  </si>
  <si>
    <t>3QBoagbwWqOLZdJMwCPL1M</t>
  </si>
  <si>
    <t>Ratton Ko</t>
  </si>
  <si>
    <t>Ei Ami Renu</t>
  </si>
  <si>
    <t>bhangra, punjabi pop, sufi</t>
  </si>
  <si>
    <t>Gurdas Maan</t>
  </si>
  <si>
    <t>The Best Of Gurdas Mann</t>
  </si>
  <si>
    <t>3CS0JQfhHsLHz7jHWnW1hu</t>
  </si>
  <si>
    <t>Jhoriye Dao</t>
  </si>
  <si>
    <t>https://open.spotify.com/track/28Bv68chZwg3ojjVjrPRJh?si=9HKWhVkkTw6ZBvKS0KEqNA&amp;utm</t>
  </si>
  <si>
    <t>Lottery</t>
  </si>
  <si>
    <t>1i4r0z2F8jySnH1G2QofaY</t>
  </si>
  <si>
    <t>Hawa Hawai (From "Mr. India")</t>
  </si>
  <si>
    <t>A Musical Tribute To Sridevi</t>
  </si>
  <si>
    <t>5mzRmPqR9zvr2QfS8pkHOW</t>
  </si>
  <si>
    <t>Shoto Asha</t>
  </si>
  <si>
    <t>3JRsajLzYliGLynAH9ipb5</t>
  </si>
  <si>
    <t>Gulabi 2.0 (From "Noor")</t>
  </si>
  <si>
    <t>072krlEvVII8yldKfs2cgy</t>
  </si>
  <si>
    <t>Amaal Mallik</t>
  </si>
  <si>
    <t>Jodi Bolo Hya</t>
  </si>
  <si>
    <t>Mesmeric Voice - Tulsi Kumar</t>
  </si>
  <si>
    <t>7qSO5BdwlMyzpjYNxjijRP</t>
  </si>
  <si>
    <t>Mehbooba Mehbooba - Sholay / Soundtrack Version</t>
  </si>
  <si>
    <t>5gFLK9ca1qk4TOXPcI8aak</t>
  </si>
  <si>
    <t>Madhubala - Reprise</t>
  </si>
  <si>
    <t>ghazal, hindi pop</t>
  </si>
  <si>
    <t>Sholay (OST)</t>
  </si>
  <si>
    <t>Madhubala (Reprise)</t>
  </si>
  <si>
    <t>https://open.spotify.com/track/76q5jvDxNNu2fWjC7JuIeB?si=rY9OIKHPT22rtj5djD31HQ&amp;utm</t>
  </si>
  <si>
    <t>4cc73WNl3KdrJNgWk0eySz</t>
  </si>
  <si>
    <t>amnesia111</t>
  </si>
  <si>
    <t>6HMtHNpW6YPi1hrw9tgF8P</t>
  </si>
  <si>
    <t>About Damn Time</t>
  </si>
  <si>
    <t>Jim Legxacy</t>
  </si>
  <si>
    <t>homeless n*gga pop music</t>
  </si>
  <si>
    <t>disco, funk, pop</t>
  </si>
  <si>
    <t>Lizzo</t>
  </si>
  <si>
    <t>72lOc99DGmsykXvYiM92Ka</t>
  </si>
  <si>
    <t>Dilbar Mere - The Unwind Mix</t>
  </si>
  <si>
    <t>Rahul Vaidya</t>
  </si>
  <si>
    <t>2tlWSL3SHgnYFSGPnFih0e</t>
  </si>
  <si>
    <t>The Top Notes Twist and Shout</t>
  </si>
  <si>
    <t>rock and roll</t>
  </si>
  <si>
    <t>Chubby Checker</t>
  </si>
  <si>
    <t>Chubby Checker Sessions</t>
  </si>
  <si>
    <t>3HvrvIbVPM3ilI8dYae0xd</t>
  </si>
  <si>
    <t>Hum Bewafa Hargiz Na Thay - The Unwind Mix</t>
  </si>
  <si>
    <t>Mohammed Irfan</t>
  </si>
  <si>
    <t>7gJDccWegwOCqoeQ0UQnXm</t>
  </si>
  <si>
    <t>Tatin</t>
  </si>
  <si>
    <t>5tFsrSiEfPP31U9qRIMW4j</t>
  </si>
  <si>
    <t>Tor Sathe</t>
  </si>
  <si>
    <t>https://open.spotify.com/track/3ZuQxTkXzMyA3pSp1Q4Fgl?si=_YC67y0iSS2toSeE1T_Pcg&amp;utm</t>
  </si>
  <si>
    <t>Sudipto Chowdhury, Arindom</t>
  </si>
  <si>
    <t>Generation Aami (Original Motion Picture Soundtrac</t>
  </si>
  <si>
    <t>6HKhGaCuBqbiUp56iKsMhA</t>
  </si>
  <si>
    <t>Maza Kar Lo Non Stop Bollywood Dandiya 2017(Remix By Edward Narohna)</t>
  </si>
  <si>
    <t>5RG0huGmbHKckyetsz3XcN</t>
  </si>
  <si>
    <t>bhajan, devotional</t>
  </si>
  <si>
    <t>Bangla Medley</t>
  </si>
  <si>
    <t>0MaKScsOK5QzWLpuBT2OkP</t>
  </si>
  <si>
    <t>Ananya Basu</t>
  </si>
  <si>
    <t>Maza Kar Lo Non Stop Bollywood Dandiya 2017</t>
  </si>
  <si>
    <t>NO ABILITY</t>
  </si>
  <si>
    <t>Nish</t>
  </si>
  <si>
    <t>6uKmXpWSbhNQ913UV2L81Y</t>
  </si>
  <si>
    <t>4E3dER2isoAlZMApf40jhj</t>
  </si>
  <si>
    <t>Deewana Hai Dekho (From "Kabhi Khushi Kabhie Gham")</t>
  </si>
  <si>
    <t>Raske Bhare Tore Naina</t>
  </si>
  <si>
    <t>bollywood, sufi, hindi pop, desi</t>
  </si>
  <si>
    <t>Shafqat Amanat Ali</t>
  </si>
  <si>
    <t>Sandesh Shandilya</t>
  </si>
  <si>
    <t>Satyagraha</t>
  </si>
  <si>
    <t>Kareena Kapoor: Bollywood Darling</t>
  </si>
  <si>
    <t>Upcoming Asian Rappers</t>
  </si>
  <si>
    <t>Bengali Representatives II</t>
  </si>
  <si>
    <t>2G4izYMDmLX2zVuvCJQDW4</t>
  </si>
  <si>
    <t>Always On My Mind</t>
  </si>
  <si>
    <t>20MAtE2BEyLv71GZI0Pv1S</t>
  </si>
  <si>
    <t>Don’t Start Now</t>
  </si>
  <si>
    <t>Brenda Lee</t>
  </si>
  <si>
    <t>In The Mood For Love-Classic Ballads</t>
  </si>
  <si>
    <t>https://open.spotify.com/track/3CZq6dpPbWAQSZGF2eBQpE?si=rwu8owlcTGKCmyO2JwdEKQ&amp;utm</t>
  </si>
  <si>
    <t>1EMgPloc5NcMHEjy7NE2s5</t>
  </si>
  <si>
    <t>I'm Not Alone - Radio Edit</t>
  </si>
  <si>
    <t>Calvin Harris</t>
  </si>
  <si>
    <t>I'm Not Alone</t>
  </si>
  <si>
    <t>3pu0ryf6h4u5FFiP9kBSHt</t>
  </si>
  <si>
    <t>Ghetto Crisis</t>
  </si>
  <si>
    <t>Z-Ro</t>
  </si>
  <si>
    <t>Look What You Did to Me</t>
  </si>
  <si>
    <t>1fmDKfeOAVy924OhthCLYP</t>
  </si>
  <si>
    <t>Mask Off (feat. Kendrick Lamar) - Remix</t>
  </si>
  <si>
    <t>trap, hip hop</t>
  </si>
  <si>
    <t>Future</t>
  </si>
  <si>
    <t>Mask Off (feat. Kendrick Lamar) [Remix]</t>
  </si>
  <si>
    <t>5RnSYRnCUaAubky6kGrsGj</t>
  </si>
  <si>
    <t>Untold - Remix</t>
  </si>
  <si>
    <t>liquid funk, drum and bass, jungle</t>
  </si>
  <si>
    <t>Makoto</t>
  </si>
  <si>
    <t>Souled Out</t>
  </si>
  <si>
    <t>0MoHTG63YnrobQ55r3Pf3i</t>
  </si>
  <si>
    <t>Khepa Shib</t>
  </si>
  <si>
    <t>bangla pop, folk</t>
  </si>
  <si>
    <t>The Folk Diaryz</t>
  </si>
  <si>
    <t>TFD Radio Page One</t>
  </si>
  <si>
    <t>7sLhgGonwsbUsBawGMoIPa</t>
  </si>
  <si>
    <t>Nuclear Hip Hop</t>
  </si>
  <si>
    <t>3MDRiU4rBzxaXqahefn0tr</t>
  </si>
  <si>
    <t>Ei Brishtite Bhije Mati</t>
  </si>
  <si>
    <t>underground hip hop, boom bap, jazz rap</t>
  </si>
  <si>
    <t>Mood</t>
  </si>
  <si>
    <t>Doom</t>
  </si>
  <si>
    <t>https://open.spotify.com/track/6lbtvsfAahIZHWc2S7okcA?si=lRpJ1hkkQSC4KvCm_Bko7w&amp;utm</t>
  </si>
  <si>
    <t>bangla pop, ghazal, bhajan</t>
  </si>
  <si>
    <t>Mother - Tagari - Preyasi - Father</t>
  </si>
  <si>
    <t>0GDr93frywM6nZoK2MqVPO</t>
  </si>
  <si>
    <t>Pop Music Is Not a Crime</t>
  </si>
  <si>
    <t>1w6SaYWQrS2RQ24GBv2MPQ</t>
  </si>
  <si>
    <t>Ei Je Ami</t>
  </si>
  <si>
    <t>bitpop, indietronica, neo-synthpop</t>
  </si>
  <si>
    <t>Hasib Reza</t>
  </si>
  <si>
    <t>Freezepop</t>
  </si>
  <si>
    <t>Future Future Future Perfect</t>
  </si>
  <si>
    <t>6YcF8u8mqmgmmqFP04rLzs</t>
  </si>
  <si>
    <t>Ashbo Phire - From "Bagha Jatin"</t>
  </si>
  <si>
    <t>Nilayan Chatterjee</t>
  </si>
  <si>
    <t>Ashbo Phire (From "Bagha Jatin")</t>
  </si>
  <si>
    <t>https://open.spotify.com/track/3NOFZcY0tDSCPBDdcw9qmE?si=qjiG1WqtTk-deApJWmIKuQ&amp;utm</t>
  </si>
  <si>
    <t>1zXH8zwIFhIgAQyvokEtTe</t>
  </si>
  <si>
    <t>Bismillah Title Track ("Bismillah")</t>
  </si>
  <si>
    <t>5jurlAvzjG7jIGVKrKvp3f</t>
  </si>
  <si>
    <t>Happy Motivational Music</t>
  </si>
  <si>
    <t>1leddRslEbv86BJKHd7BOb</t>
  </si>
  <si>
    <t>Bone Jodi Phutlo Kusum</t>
  </si>
  <si>
    <t>26L8OlGWByTt3anMI53wUF</t>
  </si>
  <si>
    <t>Anupam Roy</t>
  </si>
  <si>
    <t>Instrumental Music For Study</t>
  </si>
  <si>
    <t>6RCJhND9layLcxzVKmDHuQ</t>
  </si>
  <si>
    <t>Chhu Kar Mere Manko - From 'Yaarana"</t>
  </si>
  <si>
    <t>Retro Reloaded - Amitabh Bachchan Hits</t>
  </si>
  <si>
    <t>0Y7izDwRYZ1RUg9dNLAh3r</t>
  </si>
  <si>
    <t>Rock Music - Erol Alkan Rework</t>
  </si>
  <si>
    <t>dark disco</t>
  </si>
  <si>
    <t>Cowboy Rhythmbox, Erol Alkan</t>
  </si>
  <si>
    <t>Rock Music (Erol Alkan Rework)</t>
  </si>
  <si>
    <t>7x0haJDmpSbZmS0PEKlPvq</t>
  </si>
  <si>
    <t>My Mind Is Dangerous</t>
  </si>
  <si>
    <t>alternative metal</t>
  </si>
  <si>
    <t>Life Of Agony</t>
  </si>
  <si>
    <t>The Complete Roadrunner Collection 1993-2000</t>
  </si>
  <si>
    <t>https://open.spotify.com/track/0Gt32c2rnD4Yz3hlWflzRx?si=99018efcd95d493f</t>
  </si>
  <si>
    <t>3YdzCqEmfF9msQc3md0FBf</t>
  </si>
  <si>
    <t>Jenny</t>
  </si>
  <si>
    <t>2ZCx9rLuAN1gbBlHcTzt4k</t>
  </si>
  <si>
    <t>I Watched the Film the Song Remains the Same</t>
  </si>
  <si>
    <t>slowcore, southern gothic</t>
  </si>
  <si>
    <t>Sun Kil Moon</t>
  </si>
  <si>
    <t>Benji</t>
  </si>
  <si>
    <t>36GON9prMbAii6qkqhfroS</t>
  </si>
  <si>
    <t>6hpr5XTNO0QnFr40Hzh31H</t>
  </si>
  <si>
    <t>Classic Rock and Roll Playlist</t>
  </si>
  <si>
    <t>Rock The Jungle</t>
  </si>
  <si>
    <t>The Daniel Pemberton TV Orchestra</t>
  </si>
  <si>
    <t>Classic Rock and Roll Riffs</t>
  </si>
  <si>
    <t>Little BIG Music: Musical Oddities From And Inspired By Little Big Planet</t>
  </si>
  <si>
    <t>Hit That Classic Rock and Roll Playlist</t>
  </si>
  <si>
    <t>0RgfClHYjGBeyR2bNa4VrC</t>
  </si>
  <si>
    <t>Rock Of My Salvation</t>
  </si>
  <si>
    <t>1fRSheZWhfsJjY8tChXIGe</t>
  </si>
  <si>
    <t>classic praise, messianic praise, world worship</t>
  </si>
  <si>
    <t>Canâ€™t Stop</t>
  </si>
  <si>
    <t>Maranatha! Music</t>
  </si>
  <si>
    <t>Praise Gold (I Love You Lord)</t>
  </si>
  <si>
    <t>alternative rock, funk metal, funk rock, permanent wave, rock</t>
  </si>
  <si>
    <t>Red Hot Chili Peppers</t>
  </si>
  <si>
    <t>5KG8aqd4TlIhHNLqd1dzba</t>
  </si>
  <si>
    <t>Maine Puchha Chand Se - The Unwind Mix</t>
  </si>
  <si>
    <t>0rVTLNLHZ26PyWDalc28ZV</t>
  </si>
  <si>
    <t>Door Na Jao Tum - Hindi Version</t>
  </si>
  <si>
    <t>https://open.spotify.com/track/1BurTwuol3JRnMAT3sqbAO?si=c9a743f0c5b34a9c</t>
  </si>
  <si>
    <t>HINDI SONG, Hindi New Song, Raqibul Hasan RaNa</t>
  </si>
  <si>
    <t>0CpQlNZoeY1VOKAc3Gixub</t>
  </si>
  <si>
    <t>Door Na Jao Tum (Hindi Version)</t>
  </si>
  <si>
    <t>Hothon Se Chhu Lo Tum - The Unwind Mix</t>
  </si>
  <si>
    <t>6TRApMkHheST7ZpyxoUxdG</t>
  </si>
  <si>
    <t>Tumhari Mast Nazar Gar</t>
  </si>
  <si>
    <t>1JqNjp5gV7bojYlZfkrpbU</t>
  </si>
  <si>
    <t>Rai Jago</t>
  </si>
  <si>
    <t>Rai Jago - Single</t>
  </si>
  <si>
    <t>7I7E0IoUd0xq6q4hzlFfAd</t>
  </si>
  <si>
    <t>1SmXjOeXblKFPaPpkITyfo</t>
  </si>
  <si>
    <t>Neighborhood Hoe</t>
  </si>
  <si>
    <t>Samne Ye Kaun Aya - From "Jawani Diwani"</t>
  </si>
  <si>
    <t>phonk, drift phonk, horrorcore</t>
  </si>
  <si>
    <t>DJ Paul</t>
  </si>
  <si>
    <t>Volume 16: The Original Masters</t>
  </si>
  <si>
    <t>0S8zL8qyy9V1nhqekSRKHd</t>
  </si>
  <si>
    <t>Speak Softly Love - Love Theme from "The Godfather"</t>
  </si>
  <si>
    <t>traditional pop, soundtrack</t>
  </si>
  <si>
    <t>5GKJ3aEN3GVyGdRBchGLCX</t>
  </si>
  <si>
    <t>Andy Williams</t>
  </si>
  <si>
    <t>Amar Akbar Anthony - From "Amar Akbar Anthony"</t>
  </si>
  <si>
    <t>70s 100 Hits</t>
  </si>
  <si>
    <t>Kishore Kumar, Mahendra Kapoor, Shailendra Singh</t>
  </si>
  <si>
    <t>https://open.spotify.com/track/1mnsVrjQF95VywJ9igXbuZ?si=a9b3abaa18ee43bc</t>
  </si>
  <si>
    <t>1ixbwbeBi5ufN4noUKmW5a</t>
  </si>
  <si>
    <t>Paper Planes</t>
  </si>
  <si>
    <t>hip hop, alternative dance</t>
  </si>
  <si>
    <t>M.I.A.</t>
  </si>
  <si>
    <t>Kala</t>
  </si>
  <si>
    <t>63pZfW6Gv0NB5EPBSwvVR9</t>
  </si>
  <si>
    <t>Jane Jaan O Meri Jane Jaan - From "Sanam Teri Kasam"</t>
  </si>
  <si>
    <t>7fANcF90Q0sYwGnrDiSram</t>
  </si>
  <si>
    <t>Chol Naa Jai</t>
  </si>
  <si>
    <t>5mNDWMFbUwzMoZIZOtOk5j</t>
  </si>
  <si>
    <t>Amazon Obhijaan</t>
  </si>
  <si>
    <t>Dil Ne Dil Se Kya Kahan</t>
  </si>
  <si>
    <t>Lata Mangeshkar, Nitin Mukesh</t>
  </si>
  <si>
    <t>Aaina (Original Motion Picture Soundtrack)</t>
  </si>
  <si>
    <t>4iJb7ofAvfz4itLQK9EvBy</t>
  </si>
  <si>
    <t>30PYx92OVtSxEBcJbwyhY0</t>
  </si>
  <si>
    <t>Dil Hi To Hai</t>
  </si>
  <si>
    <t>0aNVBb459J8QmTAoHu3pGq</t>
  </si>
  <si>
    <t>Ferari Mon</t>
  </si>
  <si>
    <t>LRB</t>
  </si>
  <si>
    <t>0NI6GWpew74TGY2QeYbuGN</t>
  </si>
  <si>
    <t>Vande Mataram - Female Vocals</t>
  </si>
  <si>
    <t>Anand Math (Original Motion Picture Soundtrack)</t>
  </si>
  <si>
    <t>4nRG269wmveUYfTP3o3yk1</t>
  </si>
  <si>
    <t>https://open.spotify.com/track/6MZWoN2R0dffRXfYjJdL0l?si=8158df8fe19041b9</t>
  </si>
  <si>
    <t>Kakababur Obhijaan</t>
  </si>
  <si>
    <t>Rupam Islam</t>
  </si>
  <si>
    <t>7bWPnlmBUuPTWCbI1UbkbL</t>
  </si>
  <si>
    <t>Yeti Obhijaan (Original Motion Picture Soundtrack)</t>
  </si>
  <si>
    <t>Gutur Gutur (From "Dalaal")</t>
  </si>
  <si>
    <t>Kumar Sanu, Alka Yagnik, Ila Arun, Bappi Lahiri</t>
  </si>
  <si>
    <t>Bollywood Best of 90's</t>
  </si>
  <si>
    <t>71XxylHoSigwo354LSy5p6</t>
  </si>
  <si>
    <t>Onno Aloy</t>
  </si>
  <si>
    <t>The Tree</t>
  </si>
  <si>
    <t>0zUyLjQzvejfNF5lkFa47g</t>
  </si>
  <si>
    <t>Ikrar Ho Na Jaye, Pt. 2</t>
  </si>
  <si>
    <t>7HqKQ28B7kaTY7pMyQ2OTy</t>
  </si>
  <si>
    <t>Muskurane (From "Citylights") - Romantic</t>
  </si>
  <si>
    <t>Yours Truly Arijit</t>
  </si>
  <si>
    <t>7IIqNcTSwf4nQQ2ttq8COn</t>
  </si>
  <si>
    <t>Rang Jamake Jayenge - From "Naseeb"</t>
  </si>
  <si>
    <t>Mohammed Rafi, Kishore Kumar, Asha Bhosle, Usha Mangeshkar</t>
  </si>
  <si>
    <t>6tQZvFVCKEvnZQffNgESCP</t>
  </si>
  <si>
    <t>Dilli Waley Totey (Dwt)</t>
  </si>
  <si>
    <t>indian indie</t>
  </si>
  <si>
    <t>Abhishek Dubey</t>
  </si>
  <si>
    <t>2VG8KOL5dxoveoo0iD4PzV</t>
  </si>
  <si>
    <t>Koyal Si Teri Boli (From "Beta")</t>
  </si>
  <si>
    <t>0qu4gftBCQTEHbsBJIlr0r</t>
  </si>
  <si>
    <t>Jaa Simran Jaa</t>
  </si>
  <si>
    <t>Anuradha Paudwal, Udit Narayan</t>
  </si>
  <si>
    <t>Flash Back 90'S Romantic Songs</t>
  </si>
  <si>
    <t>4tQhxHbStlhf7x7zi3lAcJ</t>
  </si>
  <si>
    <t>Hum Tum Pe Marte Hain (From "Hum Tumpe Marte Hain")</t>
  </si>
  <si>
    <t>4o6cUbuqCwI1syc8JuBfqp</t>
  </si>
  <si>
    <t>Lata Mangeshkar, Udit Narayan</t>
  </si>
  <si>
    <t>Tune Of 90'S - Super Hit 90'S Love Songs</t>
  </si>
  <si>
    <t>POP A LOT</t>
  </si>
  <si>
    <t>4WYgeBtwBOhhFHtQHvAKkW</t>
  </si>
  <si>
    <t>https://open.spotify.com/track/1j1xQ9bL1boXBlIuKDmLXQ?si=b88036cb9b034d33</t>
  </si>
  <si>
    <t>LET IT BE</t>
  </si>
  <si>
    <t>desi hip hop, haryanvi pop, hindi hip hop</t>
  </si>
  <si>
    <t>FEROZI</t>
  </si>
  <si>
    <t>2Q2DCWNOszd9WW6RLBw75m</t>
  </si>
  <si>
    <t>FEROZI: THE ARRIVAL</t>
  </si>
  <si>
    <t>Ishq Main (From "Hulchul")</t>
  </si>
  <si>
    <t>Shaan, Alka Yagnik</t>
  </si>
  <si>
    <t>3CfsP54xSehAmGCDabnZJt</t>
  </si>
  <si>
    <t>Meet The Instagram Yapper</t>
  </si>
  <si>
    <t>3aop2qrxc8BM03BL2X4Lah</t>
  </si>
  <si>
    <t>Hum Dil Ke (From "Hulchul")</t>
  </si>
  <si>
    <t>Shaan, Sadhana Sargam</t>
  </si>
  <si>
    <t>5oUD0j7yWDQbf1MN84UOb5</t>
  </si>
  <si>
    <t>Only Women Bleed / Knockin' On Heaven's Door - Live In New York, Ritz Theatre - May 16, 1991</t>
  </si>
  <si>
    <t>1ANd020nzus7w9TSC4nPuk</t>
  </si>
  <si>
    <t>Duti Mon Aar Nei</t>
  </si>
  <si>
    <t>rock, glam metal, hard rock, classic rock</t>
  </si>
  <si>
    <t>Guns N' Roses</t>
  </si>
  <si>
    <t>Use Your Illusion (Super Deluxe)</t>
  </si>
  <si>
    <t>245j9Nm7pPoBEzNvj9y7TR</t>
  </si>
  <si>
    <t>Rock-A-Bye-Baby</t>
  </si>
  <si>
    <t>pet calming</t>
  </si>
  <si>
    <t>5RStNilcOEdZDND0VK33qQ</t>
  </si>
  <si>
    <t>Terry Woodford Singers</t>
  </si>
  <si>
    <t>Oporichito</t>
  </si>
  <si>
    <t>Canine Lullabies - Heartbeat Music Therapy, Vol. 1</t>
  </si>
  <si>
    <t>Shitom Ahmed</t>
  </si>
  <si>
    <t>4xryQzyQc8z9seqoTVy3Qa</t>
  </si>
  <si>
    <t>Rock a Bye Baby - Piano Lullaby Version</t>
  </si>
  <si>
    <t>Sleepyheadz</t>
  </si>
  <si>
    <t>4bvqKnfQ8TB2Ag1ykv8Y1x</t>
  </si>
  <si>
    <t>100 Baby Lullabies : Bedtime Lullaby Music : The Very Best Sleep Songs &amp; Piano Nursery Rhymes for Babies &amp; Children</t>
  </si>
  <si>
    <t>Teler Shishi</t>
  </si>
  <si>
    <t>https://open.spotify.com/track/6roufiqGty7Yd1B0iyPR0m?si=0f7221b445ef4701</t>
  </si>
  <si>
    <t>7brCR01D2xNnOV0zlZt8t9</t>
  </si>
  <si>
    <t>Jayen to Jayen Kahan (From "Taxi Driver")</t>
  </si>
  <si>
    <t>Talat Mahmood, S. D. Burman</t>
  </si>
  <si>
    <t>46Gicc2IsSCLL1PCMBb31l</t>
  </si>
  <si>
    <t>Premer Khela</t>
  </si>
  <si>
    <t>Sapan Chakraborty, Kishore Kumar</t>
  </si>
  <si>
    <t>1EUlNLgrva65mJitju9rRZ</t>
  </si>
  <si>
    <t>Nodi</t>
  </si>
  <si>
    <t>0YBZD6LKKY7c0V5ioaY2tD</t>
  </si>
  <si>
    <t>Keno Shunte Pelam - Male Version</t>
  </si>
  <si>
    <t>3izU2Y23xrMvLPpatr9qWs</t>
  </si>
  <si>
    <t>When I Found You</t>
  </si>
  <si>
    <t>country</t>
  </si>
  <si>
    <t>Jasmine Rae</t>
  </si>
  <si>
    <t>Heartbeat</t>
  </si>
  <si>
    <t>7E7h7Asq6lPb66ArXcYk60</t>
  </si>
  <si>
    <t>Geet Sangeet Amar</t>
  </si>
  <si>
    <t>15mPQDFh8mWD9zh32XXkTw</t>
  </si>
  <si>
    <t>Mrinal Banerjee, Kumar Sanu</t>
  </si>
  <si>
    <t>Obosh Onuvutir Deyal</t>
  </si>
  <si>
    <t>Artcell</t>
  </si>
  <si>
    <t>অন্য সময় (Onno Somoy)</t>
  </si>
  <si>
    <t>7hOy7qfcTRQO3pzZLDXV8K</t>
  </si>
  <si>
    <t>Bohudur</t>
  </si>
  <si>
    <t>1QFDEecRHDrvaDa5N8cuD7</t>
  </si>
  <si>
    <t>Oops Upside Your Head</t>
  </si>
  <si>
    <t>funk, quiet storm</t>
  </si>
  <si>
    <t>The Gap Band</t>
  </si>
  <si>
    <t>Drop The Bomb (Live)</t>
  </si>
  <si>
    <t>https://open.spotify.com/track/3oGL4HTmIpiD3J0f80Viqt?si=fec00af56ce34d01</t>
  </si>
  <si>
    <t>1mBC5MEJJbpEWLUBPVs6hu</t>
  </si>
  <si>
    <t>Aami Aajkal Bhalo Aachi</t>
  </si>
  <si>
    <t>3JTU6dg6QwCHosCTAdyw8b</t>
  </si>
  <si>
    <t>Ekti Kotha Jenechi</t>
  </si>
  <si>
    <t>Zulfiqar (Original Motion Picture Soundtrack)</t>
  </si>
  <si>
    <t>Andrew Kishore, Kanak Chapa</t>
  </si>
  <si>
    <t>Bhalobasi Tomake</t>
  </si>
  <si>
    <t>6Co1Q4KJw6GlsJiNGIWMyU</t>
  </si>
  <si>
    <t>Amar Poran Jaha Chay</t>
  </si>
  <si>
    <t>Priyo Amar</t>
  </si>
  <si>
    <t>3kqse1vynqY3WDeA6ywayK</t>
  </si>
  <si>
    <t>Mon Venge Jai</t>
  </si>
  <si>
    <t>Rakib Musabbir</t>
  </si>
  <si>
    <t>69KzEO9fmgDcMhHFbZTEnb</t>
  </si>
  <si>
    <t>Phule Phule Dhole Dhole</t>
  </si>
  <si>
    <t>Sahana Bajpaie</t>
  </si>
  <si>
    <t>Notun Kore Pabo Bole</t>
  </si>
  <si>
    <t>4RS1IBAuMmYuX5487wfdrg</t>
  </si>
  <si>
    <t>Li'l Liza Jane</t>
  </si>
  <si>
    <t>brass band, cajun</t>
  </si>
  <si>
    <t>7lNBmIqNZdg8zeSKHgeCID</t>
  </si>
  <si>
    <t>Kermit Ruffins</t>
  </si>
  <si>
    <t>TUMI JODI CHAO</t>
  </si>
  <si>
    <t>The Big Butter &amp; Egg Man</t>
  </si>
  <si>
    <t>Dharmajuddha</t>
  </si>
  <si>
    <t>7ET5BOJSbXNthn7NoyRzL4</t>
  </si>
  <si>
    <t>Woh Mera Ho Na Saka Tu</t>
  </si>
  <si>
    <t>5LmvjYl6SZsea5QGdm4aN7</t>
  </si>
  <si>
    <t>Nightdriver</t>
  </si>
  <si>
    <t>ghazal, qawwali, sufi, exotica</t>
  </si>
  <si>
    <t>bangla pop, indian indie</t>
  </si>
  <si>
    <t>Noor Jehan</t>
  </si>
  <si>
    <t>Eida</t>
  </si>
  <si>
    <t>Azmat (Original Motion Picture Soundtrack)</t>
  </si>
  <si>
    <t>0YMbrZvSCvoZ8KLlvqgoE2</t>
  </si>
  <si>
    <t>Opekkha, Pt. 1</t>
  </si>
  <si>
    <t>jungle, bangla pop</t>
  </si>
  <si>
    <t>https://open.spotify.com/track/6SRVcS7SDzv9i2CQhSPYKJ?si=28994a30cf574ffc</t>
  </si>
  <si>
    <t>Vikings</t>
  </si>
  <si>
    <t>Run Out</t>
  </si>
  <si>
    <t>4qmq8nZhy8QEpu95V6QR45</t>
  </si>
  <si>
    <t>Ring The Bell</t>
  </si>
  <si>
    <t>indie pop, art pop</t>
  </si>
  <si>
    <t>Casey Dienel</t>
  </si>
  <si>
    <t>5P8DC05BN6GaqHWMyCX4i5</t>
  </si>
  <si>
    <t>Mohomukti</t>
  </si>
  <si>
    <t>Karnival</t>
  </si>
  <si>
    <t>5i1t5ZymViXL1629lvV4Kn</t>
  </si>
  <si>
    <t>7iRZYGhoHRB5fT8txBNCEc</t>
  </si>
  <si>
    <t>Ishshoronio</t>
  </si>
  <si>
    <t>Tayyab Ali (From "Once Upon Ay Time In Mumbai Dobaara !")</t>
  </si>
  <si>
    <t>bollywood, qawwali, item number</t>
  </si>
  <si>
    <t>Javed Ali</t>
  </si>
  <si>
    <t>Teri Jhalak Asharfi Javed Ali Hits</t>
  </si>
  <si>
    <t>1LFPoKlFMvOmIeX8MTryvl</t>
  </si>
  <si>
    <t>Milaa Yun (From "Haseen Dillruba")</t>
  </si>
  <si>
    <t>7wdsNnXTCLfoffoHgC0LTk</t>
  </si>
  <si>
    <t>LAST CHRISTMAS (mash up by Foxxi misQ)</t>
  </si>
  <si>
    <t>gujarati pop, bollywood, desi</t>
  </si>
  <si>
    <t>Yashita Sharma</t>
  </si>
  <si>
    <t>j-r&amp;b, j-rap, j-pop</t>
  </si>
  <si>
    <t>Foxxi misQ</t>
  </si>
  <si>
    <t>2QT4isHjPIE6sA8lYtxhBJ</t>
  </si>
  <si>
    <t>Every Breath You Take</t>
  </si>
  <si>
    <t>2TwtN7jnHMTtJ37VFye28J</t>
  </si>
  <si>
    <t>Dil Hai Ki Manta Nahin-Nazar Ke Samne (From "T-Series Mixtape Rewind Season 3")</t>
  </si>
  <si>
    <t>bossa nova, lounge, jazz</t>
  </si>
  <si>
    <t>Berk &amp; The Virtual Band</t>
  </si>
  <si>
    <t>Best of Jazz Chill</t>
  </si>
  <si>
    <t>https://open.spotify.com/track/0rqZeZd8wCakiZVo9nLv9c?si=90e4d348c0fb4eef</t>
  </si>
  <si>
    <t>Shilpa Rao</t>
  </si>
  <si>
    <t>6ZsUjiDms6aXUvFoYKFkF4</t>
  </si>
  <si>
    <t>Neutroniks</t>
  </si>
  <si>
    <t>alternative hip hop</t>
  </si>
  <si>
    <t>K-OS</t>
  </si>
  <si>
    <t>Joyful Rebel Lion+</t>
  </si>
  <si>
    <t>3YJGXsXTSkNACmOQ9H6GLH</t>
  </si>
  <si>
    <t>Khuda Ki Inayat</t>
  </si>
  <si>
    <t>Tarun Panchal</t>
  </si>
  <si>
    <t>4Mjv4Ua51erjGuL6DO4crT</t>
  </si>
  <si>
    <t>Awol</t>
  </si>
  <si>
    <t>progressive rock, art rock, classic rock</t>
  </si>
  <si>
    <t>Jethro Tull</t>
  </si>
  <si>
    <t>J-Tull Dot Com</t>
  </si>
  <si>
    <t>4EIUvzWhcSMRZ32MUVDLxU</t>
  </si>
  <si>
    <t>Rock a Bye Baby and the Relaxing Sounds of a Thunderstorm for Sleep</t>
  </si>
  <si>
    <t>34HAJjFqApGR2XDx5v11wW</t>
  </si>
  <si>
    <t>Ami Vul Korechi</t>
  </si>
  <si>
    <t>Baby Lullaby Academy</t>
  </si>
  <si>
    <t>Baby Lullaby: Piano Lullabies with Nature Sounds of a Thunderstorm for Baby Sleep</t>
  </si>
  <si>
    <t>Atif Ahmed Niloy</t>
  </si>
  <si>
    <t>7y9FT8LDel9YSjDoKlLcuv</t>
  </si>
  <si>
    <t>7MHsjxDYQZtgF6nslIvbdE</t>
  </si>
  <si>
    <t>Rock-A-Bye Baby</t>
  </si>
  <si>
    <t>Gaadi Mein</t>
  </si>
  <si>
    <t>The Countdown Kids, Auntie Sally</t>
  </si>
  <si>
    <t>Dank Rishu</t>
  </si>
  <si>
    <t>Nursery Rhymes &amp; Bible Songs for Kids - Childrens Music &amp; Hymns &amp; Sunday School Songs for Praise &amp; Christian Worship</t>
  </si>
  <si>
    <t>01hD5IgXyyLULmRwgA1yVy</t>
  </si>
  <si>
    <t>Hot Bollywood</t>
  </si>
  <si>
    <t>3LTn6doZY1ZXlIQxXoIJYE</t>
  </si>
  <si>
    <t>Pachtaoge (From "Jaani Ve")</t>
  </si>
  <si>
    <t>B Praak Beats &amp; Feels</t>
  </si>
  <si>
    <t>https://open.spotify.com/track/4CZwlFhY4337yhLuD2e6tf?si=99d08e11e9c54fbf</t>
  </si>
  <si>
    <t>017YNRn1CUNzAnq0GRhZi3</t>
  </si>
  <si>
    <t>Tumi Hina</t>
  </si>
  <si>
    <t>45Zq4oaoPGdsZmNfJBtHC0</t>
  </si>
  <si>
    <t>Study Pop 2024</t>
  </si>
  <si>
    <t>63Dkg4hzP6PTVspHLkQGBL</t>
  </si>
  <si>
    <t>It’s My Birthday</t>
  </si>
  <si>
    <t>pop rap</t>
  </si>
  <si>
    <t>7suGFTTIsAg6U6okxrbCrV</t>
  </si>
  <si>
    <t>Best Pop Tracks for a Chill Vibe</t>
  </si>
  <si>
    <t>will.i.am</t>
  </si>
  <si>
    <t>17HpgBs0l3WeEoXDTNX8by</t>
  </si>
  <si>
    <t>Break My Stride (Tendu 2)</t>
  </si>
  <si>
    <t>6NxQX6phXfDoABFdzdqOPY</t>
  </si>
  <si>
    <t>Deep Pop House</t>
  </si>
  <si>
    <t>It's My Birthday</t>
  </si>
  <si>
    <t>https://open.spotify.com/track/4CZwlFhY4337yhLuD2e6tf?si=6b6f793fec154387</t>
  </si>
  <si>
    <t>5ZuRQ5Tt5l5SKRwZdyHlTS</t>
  </si>
  <si>
    <t>Hot Right Now</t>
  </si>
  <si>
    <t>drum and bass</t>
  </si>
  <si>
    <t>DJ Fresh</t>
  </si>
  <si>
    <t>ORA</t>
  </si>
  <si>
    <t>2WARs1MVLxGuf9VqrsAVos</t>
  </si>
  <si>
    <t>Smokin Out the Window</t>
  </si>
  <si>
    <t>6GUXbQ9yr1MMUbN1Rt8cBS</t>
  </si>
  <si>
    <t>Majhe Majhe Tobo</t>
  </si>
  <si>
    <t>Bruno Mars, Anderson .Paak, Silk Sonic</t>
  </si>
  <si>
    <t>2byd1qTm2nPjclxtcsI4jS</t>
  </si>
  <si>
    <t>School</t>
  </si>
  <si>
    <t>Arbovirus</t>
  </si>
  <si>
    <t>Bishesh Droshtobyo</t>
  </si>
  <si>
    <t>2aoDOs9en3kYVpZf76deD8</t>
  </si>
  <si>
    <t>Don't Worry Mz Pop Music</t>
  </si>
  <si>
    <t>6r9Ice11we6LCIRKtq9SWc</t>
  </si>
  <si>
    <t>Brishti Theme Gele</t>
  </si>
  <si>
    <t>abstract hip hop, afrofuturism, alternative hip hop, bronx hip hop, turntablism</t>
  </si>
  <si>
    <t>Dr. Octagon, Kool Keith</t>
  </si>
  <si>
    <t>The Return of Dr. Octagon</t>
  </si>
  <si>
    <t>1DI1uHLG1yesDqaucsLKLH</t>
  </si>
  <si>
    <t>Je Shohore Ami Nei</t>
  </si>
  <si>
    <t>https://open.spotify.com/track/0vWHsHZAWTZquLkTfOM2Gd?si=ce86f7e792784341</t>
  </si>
  <si>
    <t>03T8bs9pxPn3k0beEbTSTN</t>
  </si>
  <si>
    <t>Boulevard of Broken Dreams</t>
  </si>
  <si>
    <t>4tp8j4lPEbwaRxmcmIG0GU</t>
  </si>
  <si>
    <t>Eto Kosto Keno</t>
  </si>
  <si>
    <t>modern rock, permanent wave, punk, rock</t>
  </si>
  <si>
    <t>Green Day</t>
  </si>
  <si>
    <t>Hasan</t>
  </si>
  <si>
    <t>Pop Music 00's</t>
  </si>
  <si>
    <t>Chuti</t>
  </si>
  <si>
    <t>4fKZKmUXJTL3e3qzq6LFGe</t>
  </si>
  <si>
    <t>Opare</t>
  </si>
  <si>
    <t>64EFTR4csDJbQhM9IM2gls</t>
  </si>
  <si>
    <t>Dance Alone</t>
  </si>
  <si>
    <t>Sia, Kylie Minogue</t>
  </si>
  <si>
    <t>1Ppe1HRgf1vo8wWTqRIO8O</t>
  </si>
  <si>
    <t>Unforgiven</t>
  </si>
  <si>
    <t>folk rock, singer-songwriter, folk</t>
  </si>
  <si>
    <t>Tim Hardin</t>
  </si>
  <si>
    <t>Unforgiven - Single</t>
  </si>
  <si>
    <t>4pv6gFJTXNtdUDaGSoJFjP</t>
  </si>
  <si>
    <t>Good Side</t>
  </si>
  <si>
    <t>58oUauIZYgBpPxeii8kXSY</t>
  </si>
  <si>
    <t>Honcho</t>
  </si>
  <si>
    <t>trap metal</t>
  </si>
  <si>
    <t>Crash Adams</t>
  </si>
  <si>
    <t>XANAKIN SKYWOK</t>
  </si>
  <si>
    <t>https://open.spotify.com/track/4D13VZVj04Q3HNZ3KgQfxS?si=bec704de85784beb</t>
  </si>
  <si>
    <t>3ZO1Cg317gtNQ84b9YQ60E</t>
  </si>
  <si>
    <t>BKL</t>
  </si>
  <si>
    <t>5gcDtnx3sVATAPFIvlnFeh</t>
  </si>
  <si>
    <t>Before You Leave Me</t>
  </si>
  <si>
    <t>The Power Of Dreams Of A Kid</t>
  </si>
  <si>
    <t>gen z singer-songwriter, singer-songwriter pop</t>
  </si>
  <si>
    <t>Alex Warren</t>
  </si>
  <si>
    <t>6CRQDa4xOeMMDUGz2pyw1R</t>
  </si>
  <si>
    <t>Bet That I Will</t>
  </si>
  <si>
    <t>latin hip hop, mexican hip hop</t>
  </si>
  <si>
    <t>Snow Tha Product</t>
  </si>
  <si>
    <t>0X2mzUuO7S24Gi9FYtl0SR</t>
  </si>
  <si>
    <t>STUPID IN LOVE (feat. HUH YUHNJIN)</t>
  </si>
  <si>
    <t>singer-songwriter pop, teen pop, viral pop</t>
  </si>
  <si>
    <t>MAX, HUH YUNJIN</t>
  </si>
  <si>
    <t>2OSsqhJ5YHZGA0NDyYnpzD</t>
  </si>
  <si>
    <t>KILL ALL HUMANS 2/3</t>
  </si>
  <si>
    <t>Lil Darkie</t>
  </si>
  <si>
    <t>1lDmIz72Y6Pkv78mRxwPMc</t>
  </si>
  <si>
    <t>Kya Dekhte Ho - From "Qurbani"</t>
  </si>
  <si>
    <t>21UjHLgahZd5fGFjUuduEg</t>
  </si>
  <si>
    <t>Rock-a-Bye Baby Lullaby Nursery Rhyme Sleep Music</t>
  </si>
  <si>
    <t>Baby Lullaby Garden</t>
  </si>
  <si>
    <t>22 Most Relaxing Instrumental Lullabies - Perfect Audio Loops</t>
  </si>
  <si>
    <t>2y7O6tH1lgdGE0ohe5UlhT</t>
  </si>
  <si>
    <t>Kushi Title Song (From "Kushi") (Hindi)</t>
  </si>
  <si>
    <t>5fJ7LMH2yzvlX0HKxbzl6f</t>
  </si>
  <si>
    <t>Dard Dilo Ke</t>
  </si>
  <si>
    <t>mollywood</t>
  </si>
  <si>
    <t>Hesham Abdul Wahab, Raqueeb Alam</t>
  </si>
  <si>
    <t>Kushi Title Song (From "Kushi")</t>
  </si>
  <si>
    <t>Himesh Reshammiya</t>
  </si>
  <si>
    <t>Hits Of Bollywood Songs</t>
  </si>
  <si>
    <t>0XwdqABMfpAV8LTsSxNeBL</t>
  </si>
  <si>
    <t>Tu Hi Re - Unwind Instrumental</t>
  </si>
  <si>
    <t>https://open.spotify.com/track/4WfUvqMn4YLv09rwZfmLAB?si=7543e89c5ad94ec5</t>
  </si>
  <si>
    <t>45ed5wp1BIu3sRkiKntQa8</t>
  </si>
  <si>
    <t>Jitendra Thankur, Paras Nath</t>
  </si>
  <si>
    <t>Choodi Baji Hai (From "Yes Boss")</t>
  </si>
  <si>
    <t>Relax with Bollywood Instrumentals</t>
  </si>
  <si>
    <t>11PGimaRywhpI92ZVAJst9</t>
  </si>
  <si>
    <t>Param Sundari - Instrumental</t>
  </si>
  <si>
    <t>Rishi Kumar Instrumentals, A.R. Rahman</t>
  </si>
  <si>
    <t>Bollywood Instrumental Hits</t>
  </si>
  <si>
    <t>1HSoq0p7E4ar7hOJRvRPLh</t>
  </si>
  <si>
    <t>Main Badi Mushkil Main Hoon - Pocket Maar / Soundtrack Version</t>
  </si>
  <si>
    <t>2TFig1plWWZlWuDSM639SK</t>
  </si>
  <si>
    <t>Inner Calmness</t>
  </si>
  <si>
    <t>Mohammed Rafi</t>
  </si>
  <si>
    <t>Relaxation and Meditation in Bollywood</t>
  </si>
  <si>
    <t>6oSZdPYZXgvCXClIU0LwHs</t>
  </si>
  <si>
    <t>Na Ghumanor Gaan</t>
  </si>
  <si>
    <t>3Dqz0z4mKf3M7xbG2B7xJg</t>
  </si>
  <si>
    <t>Dukki Pe Dukki Ho - From "Satte Pe Satta"</t>
  </si>
  <si>
    <t>Asha Bhosle, Kishore Kumar, R. D. Burman, Bhupinder Singh, Sapan Chakraborty, Basu</t>
  </si>
  <si>
    <t>53DeMVbXWEtIh6A7Wuonfk</t>
  </si>
  <si>
    <t>Nalish</t>
  </si>
  <si>
    <t>https://open.spotify.com/track/5Ox10tFhhHBNISCvDbpzv7?si=f3bb29b78b684053</t>
  </si>
  <si>
    <t>31XGTWIZ3B4DWu7MAst7eP</t>
  </si>
  <si>
    <t>Dil Men Sama Gaye Sajan (From "Sangdil")</t>
  </si>
  <si>
    <t>7s7crQU7DqQjX2crFh4JsK</t>
  </si>
  <si>
    <t>Live And Let Die</t>
  </si>
  <si>
    <t>Talat Mahmood, Lata Mangeshkar, Sajjad Hussain</t>
  </si>
  <si>
    <t>dance pop, funk, synth funk</t>
  </si>
  <si>
    <t>Wings</t>
  </si>
  <si>
    <t>Wingspan</t>
  </si>
  <si>
    <t>51Hyt7zMU0jHVvdBrd9i6M</t>
  </si>
  <si>
    <t>Je Raate Mor Duarguli</t>
  </si>
  <si>
    <t>1HRpK9MmBNOQNIXHYmzPNa</t>
  </si>
  <si>
    <t>Bollywood Bounce - Loop 2 Mix</t>
  </si>
  <si>
    <t>Mor Bhabonarey</t>
  </si>
  <si>
    <t>WAR TECH</t>
  </si>
  <si>
    <t>Bollywood Battle Beats</t>
  </si>
  <si>
    <t>2yWCAaBahFlpa7cKzEJMwi</t>
  </si>
  <si>
    <t>Purano Sei</t>
  </si>
  <si>
    <t>2HGy265jzaVloMTPTbAKcA</t>
  </si>
  <si>
    <t>Mera Dil Dil Tu Lele (From "Qayamat")</t>
  </si>
  <si>
    <t>Shaan, Mahalakshmi Iyer</t>
  </si>
  <si>
    <t>4lG3OMd6KWllc5qRfRLrxq</t>
  </si>
  <si>
    <t>Naam Na Jana Pakhi - Female Version</t>
  </si>
  <si>
    <t>Ka Kha Ga Gha (Original Motion Picture Soundtrack)</t>
  </si>
  <si>
    <t>https://open.spotify.com/track/7iaQTGC4STCQ1SdS6V6swE?si=6c6f1a4aec4f4192</t>
  </si>
  <si>
    <t>6M002ndc2zIK6s6imEd2QM</t>
  </si>
  <si>
    <t>Je Kawta Din - Reprise (Male)</t>
  </si>
  <si>
    <t>6uNYT1E44K2X6MAilzJaF7</t>
  </si>
  <si>
    <t>Keh Do Na (From "Aap Ki Khatir")</t>
  </si>
  <si>
    <t>Dwitiyo Purush (Original Motion Picture Soundtrack)</t>
  </si>
  <si>
    <t>Shaan, Sunidhi Chauhan</t>
  </si>
  <si>
    <t>71IjReJzDGHMAHQ8dlK5do</t>
  </si>
  <si>
    <t>Fevicol Se (Remix By Friedbrainmusic.Com)</t>
  </si>
  <si>
    <t>Mamta Sharma</t>
  </si>
  <si>
    <t>Dabangg 2</t>
  </si>
  <si>
    <t>67RLsoe64o49MzkqKzuhZu</t>
  </si>
  <si>
    <t>Ki Mayay (From "Belashuru")</t>
  </si>
  <si>
    <t>7b9QrJwaTRQYAbs0fnoilW</t>
  </si>
  <si>
    <t>Popping</t>
  </si>
  <si>
    <t>afrobeats, alte, nigerian hip hop, nigerian pop</t>
  </si>
  <si>
    <t>Shreya Ghoshal, Anupam Roy</t>
  </si>
  <si>
    <t>Show Dem Camp, Boj, Odunsi (The Engine)</t>
  </si>
  <si>
    <t>Palmwine Music</t>
  </si>
  <si>
    <t>2HYvDwVxoq8DgDfSbwPfNu</t>
  </si>
  <si>
    <t>Tu Tu Hai Wohi - The Unwind Mix</t>
  </si>
  <si>
    <t>3Sz1YFOR1qZ5JgFNeLUQ2I</t>
  </si>
  <si>
    <t>https://open.spotify.com/track/6gv9BQmtc7215gqpWqIUrH?si=0aeddcdc673c482a</t>
  </si>
  <si>
    <t>3NCoc36jyHT2QCKEf9heiF</t>
  </si>
  <si>
    <t>Dilbar Mere - Unwind Instrumental</t>
  </si>
  <si>
    <t>Mynah Marie, Shomu Seal, Ajay Singha</t>
  </si>
  <si>
    <t>Bollywood Love Instrumentals, Vol. 2</t>
  </si>
  <si>
    <t>Ei Jiboner Path Soja Noy</t>
  </si>
  <si>
    <t>Manas Mukherjee, Kishore Kumar</t>
  </si>
  <si>
    <t>2BrxgzyOf3APFnOgiRLbVx</t>
  </si>
  <si>
    <t>Chammak Challo - Remix</t>
  </si>
  <si>
    <t>Akon</t>
  </si>
  <si>
    <t>52 Non Stop Remix</t>
  </si>
  <si>
    <t>4bLYmOhYWQgaoqsPb67dIs</t>
  </si>
  <si>
    <t>123jHm2lFWIfrm4IUxMQ7c</t>
  </si>
  <si>
    <t>Atanar Jibon</t>
  </si>
  <si>
    <t>Chehara Tera Chehara</t>
  </si>
  <si>
    <t>bhajan, marathi pop, devotional, ghazal</t>
  </si>
  <si>
    <t>Daag The Fire</t>
  </si>
  <si>
    <t>Monir Khan</t>
  </si>
  <si>
    <t>Monir Khan Hit's</t>
  </si>
  <si>
    <t>4gPTy77FbIdh50NEr5rY0k</t>
  </si>
  <si>
    <t>Amaro Porano Jaha Chay</t>
  </si>
  <si>
    <t>bangla pop, hindi pop</t>
  </si>
  <si>
    <t>Raj Barman</t>
  </si>
  <si>
    <t>12xTnKg7KfzfjrcHvqyMps</t>
  </si>
  <si>
    <t>Ek Do Teen Char (From "Tezaab")</t>
  </si>
  <si>
    <t>Dance Queen - Madhuri Dixit</t>
  </si>
  <si>
    <t>5CM1vkHKmfjGk5Akzd6An1</t>
  </si>
  <si>
    <t>Esho Amar Shohore</t>
  </si>
  <si>
    <t>Meghdol</t>
  </si>
  <si>
    <t>https://open.spotify.com/track/6tlizaarBy1dNV70V41tPN?si=0db9954129934078</t>
  </si>
  <si>
    <t>75IJNS71OfZjR2LazDx9Jr</t>
  </si>
  <si>
    <t>0NtAjKL6lCUkZSvYVv6QR2</t>
  </si>
  <si>
    <t>Satarangi Re (From "Dil Se")</t>
  </si>
  <si>
    <t>Prem Esechhilo Nihshabda Charone</t>
  </si>
  <si>
    <t>Bollywood's Musical Extravaganza - Sonu Nigam &amp; Sukhwinder Singh</t>
  </si>
  <si>
    <t>Sagar Sen</t>
  </si>
  <si>
    <t>4jigdUnvTAP9GfTPdknJxc</t>
  </si>
  <si>
    <t>Lost</t>
  </si>
  <si>
    <t>7iFthcvr5toYYOmNUNU7TY</t>
  </si>
  <si>
    <t>Untold</t>
  </si>
  <si>
    <t>1fzfrr1512Dy4WBv8yMdSM</t>
  </si>
  <si>
    <t>Taurus</t>
  </si>
  <si>
    <t>progressive metal, progressive rock, djent, metal</t>
  </si>
  <si>
    <t>Haken</t>
  </si>
  <si>
    <t>3rrC6wIdNXi2SiDCx8Iimt</t>
  </si>
  <si>
    <t>Fauna</t>
  </si>
  <si>
    <t>Subha Hone Na De (From "Desi Boyz")</t>
  </si>
  <si>
    <t>https://open.spotify.com/track/4RutADG61LAmL59xj5oJvA?si=b5cae304dc50473d</t>
  </si>
  <si>
    <t>Dazzling Deepika Padukone</t>
  </si>
  <si>
    <t>5SLgay95kz6KUq8lwn4RGJ</t>
  </si>
  <si>
    <t>Ragnar Lodbrok vs Richard the Lionheart</t>
  </si>
  <si>
    <t>Epic Rap Battles of History</t>
  </si>
  <si>
    <t>0z6CppNAjtn0yvNgRQ6J4n</t>
  </si>
  <si>
    <t>Tum Mile (Remix)</t>
  </si>
  <si>
    <t>My Name Is Anthony Gonsalves</t>
  </si>
  <si>
    <t>5SBi18i7PfCs8JA1u41ISo</t>
  </si>
  <si>
    <t>King</t>
  </si>
  <si>
    <t>dance pop, gauze pop, pop, pop dance, uk pop</t>
  </si>
  <si>
    <t>Olly Alexander (Years &amp; Years)</t>
  </si>
  <si>
    <t>4WcWshFcMDx8oAPghpTGeb</t>
  </si>
  <si>
    <t>Je Jan Premer Bhab Janena</t>
  </si>
  <si>
    <t>7z6wKPYntTIAPLNOZRQq3t</t>
  </si>
  <si>
    <t>Rocket to the Moon (From the Netflix Film "Over the Moon")</t>
  </si>
  <si>
    <t>bhajan, early music, devotional, gregorian chant</t>
  </si>
  <si>
    <t>Traditional</t>
  </si>
  <si>
    <t>Sadher Lau - Folk Compilation</t>
  </si>
  <si>
    <t>Cathy Ang</t>
  </si>
  <si>
    <t>Over the Moon (Music from the Netflix Film)</t>
  </si>
  <si>
    <t>418v2RdbaHUOdWJt5AzOMP</t>
  </si>
  <si>
    <t>https://open.spotify.com/track/1Gx6MN3z17bTjsTp43yusG?si=0ac4b44e053f4662</t>
  </si>
  <si>
    <t>Kabhi Kabhi Mere Dil Mein - Duet</t>
  </si>
  <si>
    <t>Mukesh, Lata Mangeshkar</t>
  </si>
  <si>
    <t>134mzooLWPzI5nyySEb8EQ</t>
  </si>
  <si>
    <t>Phanka Naki</t>
  </si>
  <si>
    <t>0kGdyNQyct7GqR9Fl3lKGi</t>
  </si>
  <si>
    <t>Sound of Salaar (From "Salaar Cease Fire")</t>
  </si>
  <si>
    <t>Ravi Basrur, Yair Albeg Wein, Songs To Your Eyes</t>
  </si>
  <si>
    <t>Salaar Cease Fire - Hindi (Original Motion Picture Soundtrack)</t>
  </si>
  <si>
    <t>5VTXy8auVbDWf5qP4kd9YB</t>
  </si>
  <si>
    <t>5JhxOmG68mgLCjyKfvffr4</t>
  </si>
  <si>
    <t>Dus Bahane 2.0</t>
  </si>
  <si>
    <t>bollywood, electronic, dance</t>
  </si>
  <si>
    <t>Baaghi 3</t>
  </si>
  <si>
    <t>6eAupK5f8OFzAjC7vi4Zkc</t>
  </si>
  <si>
    <t>Malang Title Track Remix</t>
  </si>
  <si>
    <t>hindi pop, bollywood, desi pop</t>
  </si>
  <si>
    <t>Ved Sharma</t>
  </si>
  <si>
    <t>3NHDhizdX9pRhYLOPmZJur</t>
  </si>
  <si>
    <t>D Minor</t>
  </si>
  <si>
    <t>4mVDVfxY3ODiBZiFj77qZ1</t>
  </si>
  <si>
    <t>Changes</t>
  </si>
  <si>
    <t>new wave, synthpop</t>
  </si>
  <si>
    <t>PNAU</t>
  </si>
  <si>
    <t>https://open.spotify.com/track/5vWMzk2QVDxa83XrFeLpfJ?si=7e9a977a76404523</t>
  </si>
  <si>
    <t>Changa</t>
  </si>
  <si>
    <t>7BqHUALzNBTanL6OvsqmC1</t>
  </si>
  <si>
    <t>Happier</t>
  </si>
  <si>
    <t>Marshmello</t>
  </si>
  <si>
    <t>3rgaCb9sSgc4WMpHmlLb74</t>
  </si>
  <si>
    <t>Tomake</t>
  </si>
  <si>
    <t>অনিকেত প্রান্তর (Oniket Prantor)</t>
  </si>
  <si>
    <t>1ZlHr9FYHT7YTbXCoxPq5C</t>
  </si>
  <si>
    <t>Waka Waka (This Time for Africa) [The Official 2010 FIFA World Cup (TM) Song] (feat. Freshlyground)</t>
  </si>
  <si>
    <t>3RFCQomP6x5EZtMxESJ8kw</t>
  </si>
  <si>
    <t>folk pop, ballad</t>
  </si>
  <si>
    <t>latin pop</t>
  </si>
  <si>
    <t>Neil Diamond</t>
  </si>
  <si>
    <t>Shakira</t>
  </si>
  <si>
    <t>The Bang Years</t>
  </si>
  <si>
    <t>42O0MWW7qM6agynOYl6inO</t>
  </si>
  <si>
    <t>Nei Khoti Nei</t>
  </si>
  <si>
    <t>2KaJ5QlBeaeMoh5CBSzjjj</t>
  </si>
  <si>
    <t>Snigdhajit Bhowmik</t>
  </si>
  <si>
    <t>Biye Bibhrat (Original Motion Picture Soundtrack)</t>
  </si>
  <si>
    <t>Legendary Hits of Nadeem - Shravan</t>
  </si>
  <si>
    <t>4DsIGGXYLuIrV6Es17SLiG</t>
  </si>
  <si>
    <t>Bhalo Achi Bhalo Theko</t>
  </si>
  <si>
    <t>Durnibar Saha</t>
  </si>
  <si>
    <t>Vanga Deslai</t>
  </si>
  <si>
    <t>7ah87oWVOW4nQD4bVEaBK4</t>
  </si>
  <si>
    <t>Hum Nahin (From "Hungama")</t>
  </si>
  <si>
    <t>https://open.spotify.com/track/5B6Ec8VLU0pSQMIqgqYRvz?si=d199dd87f0f540c3</t>
  </si>
  <si>
    <t>6XTrfktfaPH22Cw1SRTKad</t>
  </si>
  <si>
    <t>Baba</t>
  </si>
  <si>
    <t>Best of Akshay Khanna</t>
  </si>
  <si>
    <t>Harjeet</t>
  </si>
  <si>
    <t>19F3NgxfRNcOlpYFuF8xMJ</t>
  </si>
  <si>
    <t>3QQKGtlLsZLZuDw32TpFqf</t>
  </si>
  <si>
    <t>Vladimir Goes to Havana</t>
  </si>
  <si>
    <t>proto-punk, new wave</t>
  </si>
  <si>
    <t>The Stranglers</t>
  </si>
  <si>
    <t>Aural Sculpture</t>
  </si>
  <si>
    <t>7BXc8aN7bfwEdNmkayunca</t>
  </si>
  <si>
    <t>Ma</t>
  </si>
  <si>
    <t>Ekhono Du'chokhe Bonna</t>
  </si>
  <si>
    <t>3TBgJO5pdZ3mBwRgtXLUM5</t>
  </si>
  <si>
    <t>Barsataan</t>
  </si>
  <si>
    <t>4vg2HVp13IAyXolg1m9bkO</t>
  </si>
  <si>
    <t>W</t>
  </si>
  <si>
    <t>qawwali, sufi, ghazal</t>
  </si>
  <si>
    <t>Lakhwinder Wadali</t>
  </si>
  <si>
    <t>taiwanese indie, chinese indie, taiwanese pop, mandopop, chinese r&amp;b, c-pop</t>
  </si>
  <si>
    <t>163 braces</t>
  </si>
  <si>
    <t>filter</t>
  </si>
  <si>
    <t>5746usQZjyyGI6UMhWAC3V</t>
  </si>
  <si>
    <t>Ishq Vishq Pyaar Vyaar</t>
  </si>
  <si>
    <t>6n9OSadIKa50tyAmwfJ5sf</t>
  </si>
  <si>
    <t>If It's Tuesday, This Must Be Belgium</t>
  </si>
  <si>
    <t>Ishq Vishk (Original Motion Picture Soundtrack)</t>
  </si>
  <si>
    <t>nederpop, baroque pop</t>
  </si>
  <si>
    <t>Bojoura</t>
  </si>
  <si>
    <t>Everybody's Day</t>
  </si>
  <si>
    <t>https://open.spotify.com/track/044thjP25X23aR0ObcY4UM?si=0dc83d5c63dd46fc</t>
  </si>
  <si>
    <t>3KhzBmmD2uvj46uU4GUZXx</t>
  </si>
  <si>
    <t>Enough Ammo (Remix) [feat. Young Nudy]</t>
  </si>
  <si>
    <t>underground hip hop, rage rap</t>
  </si>
  <si>
    <t>Glokk40Spaz</t>
  </si>
  <si>
    <t>After TTBR</t>
  </si>
  <si>
    <t>14JdcSe6yR2oh8eQKyNPIX</t>
  </si>
  <si>
    <t>Pop Instrumental Music</t>
  </si>
  <si>
    <t>2A7D9g2ebiiFQPfXJGzNEr</t>
  </si>
  <si>
    <t>Mehboob Mere (Remix)</t>
  </si>
  <si>
    <t>56YEJBLWNYCh1zrUCucqaq</t>
  </si>
  <si>
    <t>Hindi Ko Kaya</t>
  </si>
  <si>
    <t>6MgICMXjJAguDUESEWDMxG</t>
  </si>
  <si>
    <t>Vina Morales, Denise Laurel</t>
  </si>
  <si>
    <t>Chill Summer Pop Song</t>
  </si>
  <si>
    <t>Nasaan Ka Nang Kailangan Kita (Songs from the Heart)</t>
  </si>
  <si>
    <t>5NMGzh8az4AdrW6vQ7qPaM</t>
  </si>
  <si>
    <t>Bollywood Medley (Series 5)</t>
  </si>
  <si>
    <t>https://open.spotify.com/track/3Iei4TVaQs3J4D6DCGWLEX?si=90f6cab65fdf478e</t>
  </si>
  <si>
    <t>58gbGM1P4Mmf4RF3n8zaOH</t>
  </si>
  <si>
    <t>Pop Song</t>
  </si>
  <si>
    <t>1VyWJf7RS1vqCc0RfjPHUP</t>
  </si>
  <si>
    <t>Hamen Jab Se Mohabbat (From "Border")</t>
  </si>
  <si>
    <t>Sonu Nigam, Alka Yagnik</t>
  </si>
  <si>
    <t>3QlEUKcUQFZlQmFJquYz1z</t>
  </si>
  <si>
    <t>Shokhi Bhabona Kahare Bole</t>
  </si>
  <si>
    <t>Ekti Tarar Khonje (Original Motion Picture Soundtrack)</t>
  </si>
  <si>
    <t>4UZaxuY0cPR1wNYO4hAD6N</t>
  </si>
  <si>
    <t>Deep House Pop Music</t>
  </si>
  <si>
    <t>5QtdBiZ7YEasXH7v8PFo3f</t>
  </si>
  <si>
    <t>Roopkathara (Female Version)</t>
  </si>
  <si>
    <t>Aparajita Tumi</t>
  </si>
  <si>
    <t>6kLLI2LUmTfQHRJKLE6xs7</t>
  </si>
  <si>
    <t>Feel-Good Chill Pop Tunes</t>
  </si>
  <si>
    <t>74hm14zpKp0b792FvVJ71t</t>
  </si>
  <si>
    <t>Amar Prithibi</t>
  </si>
  <si>
    <t>Amar Prithibi (Black)</t>
  </si>
  <si>
    <t>5Ufed3bwQaEfdoqV42WQS6</t>
  </si>
  <si>
    <t>Cafeteria</t>
  </si>
  <si>
    <t>Ichche Ghuri (Shironamhin)</t>
  </si>
  <si>
    <t>5GP4U3dcVbj4a9btcBloN1</t>
  </si>
  <si>
    <t>Your Smiling Face</t>
  </si>
  <si>
    <t>https://open.spotify.com/track/0dhRmhF0f5igeIZ8mfBhTS?si=7c62e52807514996</t>
  </si>
  <si>
    <t>classic rock, folk, folk rock, mellow gold, singer-songwriter, soft rock</t>
  </si>
  <si>
    <t>James Taylor</t>
  </si>
  <si>
    <t>6wtCm72JHWNPPc8CFImrky</t>
  </si>
  <si>
    <t>Aami Ashbo Phirey</t>
  </si>
  <si>
    <t>Neel Dutt</t>
  </si>
  <si>
    <t>0oTJFDSpjsH2e4sDDKLoMG</t>
  </si>
  <si>
    <t>adore u</t>
  </si>
  <si>
    <t>4uyhntSfxy6OMpVPt2TxUu</t>
  </si>
  <si>
    <t>Dariye Acho Tumi Amar</t>
  </si>
  <si>
    <t>edm, house, stutter house</t>
  </si>
  <si>
    <t>Fred again.., Obongjayar</t>
  </si>
  <si>
    <t>4eP3WJrYfhR3DfPxKlvPUz</t>
  </si>
  <si>
    <t>Dibaratrir Kabyo (From "Alaap")</t>
  </si>
  <si>
    <t>7HgIEIc560zbdpV8bxUYKh</t>
  </si>
  <si>
    <t>Still into You</t>
  </si>
  <si>
    <t>2V9XIToj0TuQ9OLwxarKaO</t>
  </si>
  <si>
    <t>candy pop, modern rock, pixie, pop, pop emo, pop punk, rock</t>
  </si>
  <si>
    <t>Tomake Chuye Dilam - Female Version</t>
  </si>
  <si>
    <t>Paramore</t>
  </si>
  <si>
    <t>Bastushaap (Original Motion Picture Soundtrack)</t>
  </si>
  <si>
    <t>6DsEQqncDEGnbAnM1FCWhC</t>
  </si>
  <si>
    <t>Jotodure</t>
  </si>
  <si>
    <t>0ZyK2jit7uZJzsiB3zTcRz</t>
  </si>
  <si>
    <t>Alo</t>
  </si>
  <si>
    <t>rock n roll</t>
  </si>
  <si>
    <t>https://open.spotify.com/track/5r8ZaBIqLrcKCc2n8xkBat?si=bfe1c43d872042b1</t>
  </si>
  <si>
    <t>lil cat</t>
  </si>
  <si>
    <t>tunes</t>
  </si>
  <si>
    <t>13jmbPV8jLenzP0lz2o6Di</t>
  </si>
  <si>
    <t>3rabnnquRvcHNByEnVFaEj</t>
  </si>
  <si>
    <t>Indalo</t>
  </si>
  <si>
    <t>Chavat Dakku</t>
  </si>
  <si>
    <t>Notun Khaame Purono Chithi</t>
  </si>
  <si>
    <t>482fbU0GFzOszvhxtKz8IH</t>
  </si>
  <si>
    <t>Tu Nahi Hai</t>
  </si>
  <si>
    <t>0lQvn1LFnH8DgYzjp1ybOs</t>
  </si>
  <si>
    <t>Dil Lootnewale Jadugar</t>
  </si>
  <si>
    <t>4jcGmCcMyiGpgUHgSIKcc1</t>
  </si>
  <si>
    <t>Ek Pyar Ka Naghma Hai</t>
  </si>
  <si>
    <t>Madari (Original Motion Picture Soundtrack)</t>
  </si>
  <si>
    <t>Shor (Original Motion Picture Soundtrack)</t>
  </si>
  <si>
    <t>5676kY6fzYjMafBJSa8c8D</t>
  </si>
  <si>
    <t>Kya Hua Tera Wada</t>
  </si>
  <si>
    <t>7sKlxtTOOxAJYYTAmKlyDb</t>
  </si>
  <si>
    <t>soca</t>
  </si>
  <si>
    <t>O Janewale</t>
  </si>
  <si>
    <t>Raymond Ramnarine</t>
  </si>
  <si>
    <t>https://open.spotify.com/track/5Iy0A7d1ZUbWl4ShPcGenu?si=a98ae93a379c4baa</t>
  </si>
  <si>
    <t>Lata Mangeshkar, Suresh Wadkar</t>
  </si>
  <si>
    <t>Henna (Original Motion Picture Soundtrack)</t>
  </si>
  <si>
    <t>55ZJZkKCB1niE9oiyjiddW</t>
  </si>
  <si>
    <t>Pursuit Of Happiness - Radio Edit</t>
  </si>
  <si>
    <t>hip hop, electronic</t>
  </si>
  <si>
    <t>Kid Cudi</t>
  </si>
  <si>
    <t>Essential R&amp;B 2010 (International Version)</t>
  </si>
  <si>
    <t>1oIK4LKfQyPaBA4q2KB1jN</t>
  </si>
  <si>
    <t>Dil Aashna Hai - Duet</t>
  </si>
  <si>
    <t>77evmYZz9tpHsaRocozq4s</t>
  </si>
  <si>
    <t>Ektu Jayga Dena (From "Kidnap")</t>
  </si>
  <si>
    <t>bhajan, classic bollywood, filmi, garhwali pop, hare krishna</t>
  </si>
  <si>
    <t>Suresh Wadkar, Sadhana Sargam</t>
  </si>
  <si>
    <t>bollywood, hindi pop, kannada pop, tollywood, telugu pop</t>
  </si>
  <si>
    <t>Ektu Jayga Dena (From "Kidnap") - Single</t>
  </si>
  <si>
    <t>51dNyOi82Dg5rzYSrevhWx</t>
  </si>
  <si>
    <t>Mone Kori Assam Jabo</t>
  </si>
  <si>
    <t>Tanmay Kar and Friends</t>
  </si>
  <si>
    <t>0FNpEPLf7WrPYa2XSfSFZx</t>
  </si>
  <si>
    <t>Celebration</t>
  </si>
  <si>
    <t>0B7Ub7GqAqv7oq6zEB0ey4</t>
  </si>
  <si>
    <t>17 Prishtha</t>
  </si>
  <si>
    <t>1Le9vca0SJRKIezgIiaFIt</t>
  </si>
  <si>
    <t>Hindivi Kothenaka Ho</t>
  </si>
  <si>
    <t>0G8GWYXDmrHEHQGllFP94Q</t>
  </si>
  <si>
    <t>classic sinhala pop, sinhala pop</t>
  </si>
  <si>
    <t>Amma Dekh Tera Munda (From "Stunttman")</t>
  </si>
  <si>
    <t>Rohana Weerasinghe, Sunil Edirisinghe</t>
  </si>
  <si>
    <t>Top Sinhala Songs, Vol. 16</t>
  </si>
  <si>
    <t>Bali Brahmbhatt</t>
  </si>
  <si>
    <t>90's Dance (Bollywood Style)</t>
  </si>
  <si>
    <t>5QSzuNIkfddGiOf72H66RO</t>
  </si>
  <si>
    <t>https://open.spotify.com/track/01q0EDNn6cdR4uWsOegREO?si=33a166ce760f4538</t>
  </si>
  <si>
    <t>4m10BDSsJBrFJR5i8MZsEU</t>
  </si>
  <si>
    <t>O Mon</t>
  </si>
  <si>
    <t>Bollywood Bounce - Loop 1 Mix</t>
  </si>
  <si>
    <t>Ishan Mitra</t>
  </si>
  <si>
    <t>Ke Tumi Nandini</t>
  </si>
  <si>
    <t>16KreO3GcowPbLzvssQ8SI</t>
  </si>
  <si>
    <t>Tomar Khola Hawa</t>
  </si>
  <si>
    <t>2NzEm5xHgSCqD5Wh4oxUw5</t>
  </si>
  <si>
    <t>RNT Project</t>
  </si>
  <si>
    <t>Ultimate Bollywood Dance Mashup</t>
  </si>
  <si>
    <t>filmi, indian folk, modern bollywood</t>
  </si>
  <si>
    <t>Divya Kumar, RDB, Aditya Narayan, Akshay Verma, Dj Chetas</t>
  </si>
  <si>
    <t>Best Party Mashups</t>
  </si>
  <si>
    <t>7aWMSo61OZRFEIRb9YLM6b</t>
  </si>
  <si>
    <t>Aami Ajkal Bhalo Aachi</t>
  </si>
  <si>
    <t>Dwitiyo Purush</t>
  </si>
  <si>
    <t>4sMe7fGVywWhor0TSaEjQh</t>
  </si>
  <si>
    <t>Desi Girl (From "Dostana")</t>
  </si>
  <si>
    <t>Vishal-Shekhar, Shankar Mahadevan, Sunidhi Chauhan, Vishal Dadlani</t>
  </si>
  <si>
    <t>6dvxjumaIBfTmkF3MUSwQr</t>
  </si>
  <si>
    <t>Hu Wahi</t>
  </si>
  <si>
    <t>Bollywood: the Holiday Album</t>
  </si>
  <si>
    <t>https://open.spotify.com/track/2SqAhgKgdtrPYmVwr6GtEj?si=a5ffe4dfabe24141</t>
  </si>
  <si>
    <t>3d1wVI3rKahHUYLGildKBq</t>
  </si>
  <si>
    <t>Guzaarish</t>
  </si>
  <si>
    <t>69OcSK2Q853PtPFkQoaUte</t>
  </si>
  <si>
    <t>Sholay Title Music - From "Sholay"</t>
  </si>
  <si>
    <t>Bollywood Movie Themes</t>
  </si>
  <si>
    <t>02wqtAANE4mxUTFiw71IyC</t>
  </si>
  <si>
    <t>Main Agar - Film Version</t>
  </si>
  <si>
    <t>4wybf9JlkbtOf0s8dEdCFR</t>
  </si>
  <si>
    <t>Tubelight (Original Motion Picture Soundtrack)</t>
  </si>
  <si>
    <t>Neel Digante (From "Gotro")</t>
  </si>
  <si>
    <t>Anindya Chatterjee, Shreya Ghoshal</t>
  </si>
  <si>
    <t>Neel Digante (From "Gotro") - Single</t>
  </si>
  <si>
    <t>0ceF2OyfoVe8IQeFcBXZg2</t>
  </si>
  <si>
    <t>Rubaaiyaan</t>
  </si>
  <si>
    <t>Qala (Music From The Netflix Film)</t>
  </si>
  <si>
    <t>4uh3eOHCkcSITV589ZL8Xk</t>
  </si>
  <si>
    <t>Habuchandra Raja</t>
  </si>
  <si>
    <t>4GSBObGq3DuiKFlytKBbEw</t>
  </si>
  <si>
    <t>9 5 . s o u t h</t>
  </si>
  <si>
    <t>rap</t>
  </si>
  <si>
    <t>J. Cole</t>
  </si>
  <si>
    <t>The Off-Season</t>
  </si>
  <si>
    <t>https://open.spotify.com/track/6Gmjy2WWeeBwzgSFcXqecA?si=07b41b1f33104246</t>
  </si>
  <si>
    <t>01luqRvczdCf3tbek2TnO5</t>
  </si>
  <si>
    <t>Kuhu Shure</t>
  </si>
  <si>
    <t>4TiRiIYy62pjdbQnQJp6RU</t>
  </si>
  <si>
    <t>Bubble Pop Electric - Remastered 2019</t>
  </si>
  <si>
    <t>Helal, Habib</t>
  </si>
  <si>
    <t>Gwen Stefani, Johnny Vulture</t>
  </si>
  <si>
    <t>Love. Angel. Music. Baby. (15th Anniversary Edition / Remastered 2019)</t>
  </si>
  <si>
    <t>46fnH7txtf4U2ZkkpT5V3x</t>
  </si>
  <si>
    <t>5XZn52LGoAKC5S3sQ0JnAf</t>
  </si>
  <si>
    <t>Akh Lad Jaave (From "Loveyatri - A Journey Of Love")</t>
  </si>
  <si>
    <t>Je Kotha Moner Kotha</t>
  </si>
  <si>
    <t>Asit Gangopadhyay, Kishore Kumar</t>
  </si>
  <si>
    <t>Bollywood Best Party Songs 2018</t>
  </si>
  <si>
    <t>518G46IqoE629tHERo4O7c</t>
  </si>
  <si>
    <t>7niN9ojqtw26HNX99jtaLR</t>
  </si>
  <si>
    <t>Bangladesher Meye</t>
  </si>
  <si>
    <t>Hoyto Konodin (Reprise Version)</t>
  </si>
  <si>
    <t>https://open.spotify.com/track/1ADNkfFftKx5ToOkB4k9Pd?si=3c795311092c4c13</t>
  </si>
  <si>
    <t>6GHtyusLtbFDJuFZ8j9Yju</t>
  </si>
  <si>
    <t>6zulfuxZigHr3xwhwrNV6G</t>
  </si>
  <si>
    <t>Rongdhonu</t>
  </si>
  <si>
    <t>A Thousand Dreams</t>
  </si>
  <si>
    <t>Balam</t>
  </si>
  <si>
    <t>5YZzMC94AZskpqq8qufQFS</t>
  </si>
  <si>
    <t>Bidhatari Ronge Aka</t>
  </si>
  <si>
    <t>4rr7hFDHrfwiva2SUwnJuO</t>
  </si>
  <si>
    <t>Tuhi Mera Jit Hain</t>
  </si>
  <si>
    <t>Vibe</t>
  </si>
  <si>
    <t>Chena Jogot</t>
  </si>
  <si>
    <t>Kankan Dasgupta, Kumar Sanu</t>
  </si>
  <si>
    <t>4ZkVNjpxKEGcSRM1hPX0Kp</t>
  </si>
  <si>
    <t>Purano Sei Diner Kotha</t>
  </si>
  <si>
    <t>Bendhechhi Aamar Pran</t>
  </si>
  <si>
    <t>7zNDFOKKtgNVwFxoUc49lo</t>
  </si>
  <si>
    <t>Feludar Goyendagiri Title Track</t>
  </si>
  <si>
    <t>https://open.spotify.com/track/01whPz5NnbknJ3cc5upgwy?si=3346f4b3a3ce412d</t>
  </si>
  <si>
    <t>4bDg8Sj2q5Y8R5uJEZGkXm</t>
  </si>
  <si>
    <t>Anmone 2</t>
  </si>
  <si>
    <t>Anindya Chatterjee, Silajit, Siddhartha Ray (Sidhu)</t>
  </si>
  <si>
    <t>Feludar Goyendagiri</t>
  </si>
  <si>
    <t>1vz2SrkLov7vyaZEtZBJLK</t>
  </si>
  <si>
    <t>Na Pawar Golpo</t>
  </si>
  <si>
    <t>Encore</t>
  </si>
  <si>
    <t>0GoAppW8fZcCmmuobNSDyG</t>
  </si>
  <si>
    <t>Kichudin</t>
  </si>
  <si>
    <t>Miliputs The Band</t>
  </si>
  <si>
    <t>Bangla Folk</t>
  </si>
  <si>
    <t>7KXmf0oEAoy4yRaiVcFtpf</t>
  </si>
  <si>
    <t>I Love You Like a Love Song (Cover)</t>
  </si>
  <si>
    <t>Reed Deming</t>
  </si>
  <si>
    <t>Ridiculous</t>
  </si>
  <si>
    <t>2rIy8o04CiC0HC2uqqJT2K</t>
  </si>
  <si>
    <t>7ooCFY0Fx4chlGbXVizpQT</t>
  </si>
  <si>
    <t>Gujju Pataka (From "Satyaprem Ki Katha")</t>
  </si>
  <si>
    <t>The Air That I Breathe</t>
  </si>
  <si>
    <t>bollywood, hindi pop, desi pop, desi</t>
  </si>
  <si>
    <t>Meet Bros.</t>
  </si>
  <si>
    <t>soft rock,pop</t>
  </si>
  <si>
    <t>Albert Hammond</t>
  </si>
  <si>
    <t>Greatest Hits</t>
  </si>
  <si>
    <t>3AEkdDSTXKNm15zwTrUK5h</t>
  </si>
  <si>
    <t>Morey Piya - From "Devdas"</t>
  </si>
  <si>
    <t>https://open.spotify.com/track/4WkTfCQuNw64xvPUETYnbt?si=aee4e5c7b82b4d93</t>
  </si>
  <si>
    <t>Jaspinder Narula</t>
  </si>
  <si>
    <t>Devdas (Original Motion Picture Soundtrack)</t>
  </si>
  <si>
    <t>7zZqSUbeXL9nl8TzVQU9wV</t>
  </si>
  <si>
    <t>Paisa Yeh Paisa (From "Total Dhamaal")</t>
  </si>
  <si>
    <t>gujarati garba, bollywood, hindi pop, desi</t>
  </si>
  <si>
    <t>Dev Negi</t>
  </si>
  <si>
    <t>789ypzLVZugyrUn57A6CWp</t>
  </si>
  <si>
    <t>Paisa Yeh Paisa (From "Total Dhamaal") - Single</t>
  </si>
  <si>
    <t>Emotional Attyachaar (Rock Version)</t>
  </si>
  <si>
    <t>Bonnie Chakraborty</t>
  </si>
  <si>
    <t>Dev D</t>
  </si>
  <si>
    <t>2ZWiZv8tk1tAnX9NV1udMC</t>
  </si>
  <si>
    <t>Eighties</t>
  </si>
  <si>
    <t>5Q27IXJZifFiaJNElcwAQH</t>
  </si>
  <si>
    <t>post-punk, gothic rock, industrial rock, new wave, industrial metal, deathrock, darkwave, industrial, cold wave</t>
  </si>
  <si>
    <t>Twist - Remix</t>
  </si>
  <si>
    <t>Killing Joke</t>
  </si>
  <si>
    <t>Laugh? I Nearly Bought One!</t>
  </si>
  <si>
    <t>68BVwjyjvfftR4djO2m41T</t>
  </si>
  <si>
    <t>Overdose - Original Mix</t>
  </si>
  <si>
    <t>hardcore, frenchcore, speedcore, hardcore techno, gabber, hardstyle</t>
  </si>
  <si>
    <t>DRS</t>
  </si>
  <si>
    <t>Party &amp; Bullshit EP</t>
  </si>
  <si>
    <t>6DuEwqeZzkPJlczCKPq1VD</t>
  </si>
  <si>
    <t>Chup Gaye Sare Nazare (From "Do Raaste")</t>
  </si>
  <si>
    <t>7fev0PTM3nADPEXJik73Dx</t>
  </si>
  <si>
    <t>Tweak</t>
  </si>
  <si>
    <t>Rhythmical Duo Laxmikant - Pyarelal</t>
  </si>
  <si>
    <t>cloud rap, underground hip hop</t>
  </si>
  <si>
    <t>Duwap Kaine</t>
  </si>
  <si>
    <t>Underdog</t>
  </si>
  <si>
    <t>https://open.spotify.com/track/1N9edbqza4rYPcztDWoiPl?si=25d3b92ee74c4649</t>
  </si>
  <si>
    <t>7xbdvuWoi6YWeAHt3UxDQz</t>
  </si>
  <si>
    <t>Good Enough</t>
  </si>
  <si>
    <t>taiwanese indie, chinese indie, chinese r&amp;b, taiwanese pop</t>
  </si>
  <si>
    <t>5RQfA48R7zzjsWtMFqG81w</t>
  </si>
  <si>
    <t>吳獻 Osean</t>
  </si>
  <si>
    <t>The Brave Rescue Cars</t>
  </si>
  <si>
    <t>Tayo Car Songs</t>
  </si>
  <si>
    <t>6KP6EFIbjM9w3fPR01b884</t>
  </si>
  <si>
    <t>Pehli Pehli Baar-Dheere Dheere (From "T-Series Mixtape Rewind Season 3")</t>
  </si>
  <si>
    <t>Prakriti Kakar</t>
  </si>
  <si>
    <t>4SSlPLJhsLb9AnLvsWukMV</t>
  </si>
  <si>
    <t>3Ipp7nTpEfpUYzT9OExVD0</t>
  </si>
  <si>
    <t>Sexual Healing (Live)</t>
  </si>
  <si>
    <t>Riad N' The Bedouins</t>
  </si>
  <si>
    <t>motown, classic soul, soul, northern soul, quiet storm</t>
  </si>
  <si>
    <t>Marvin Gaye</t>
  </si>
  <si>
    <t>Chinese Democracy</t>
  </si>
  <si>
    <t>100 R&amp;B, Soul &amp; Hip Hop Hits (Re-Recorded Versions)</t>
  </si>
  <si>
    <t>https://open.spotify.com/track/7IAJzec1UxGYmNvbPTHbxx?si=fd711b6b09724a87</t>
  </si>
  <si>
    <t>5Wux4Vq9nWrmeBbFoT5kJe</t>
  </si>
  <si>
    <t>Rockabye Baby</t>
  </si>
  <si>
    <t>sleep</t>
  </si>
  <si>
    <t>Bedtime Baby</t>
  </si>
  <si>
    <t>Baby Music: Help Your Baby Sleep Through The Night</t>
  </si>
  <si>
    <t>6RGNXEEAPcjaCJpi7hCE1P</t>
  </si>
  <si>
    <t>0npsfh0qgdPfqpMHhy4oBf</t>
  </si>
  <si>
    <t>Sheep Sheep</t>
  </si>
  <si>
    <t>Rockit Music, Dr. G, Capt. RedBeard</t>
  </si>
  <si>
    <t>Permanent</t>
  </si>
  <si>
    <t>15C2MmLAPMwo2KtNWRh6vg</t>
  </si>
  <si>
    <t>Bom Diggy Diggy (From "Sonu Ke Titu Ki Sweety")</t>
  </si>
  <si>
    <t>19rhATjgisVmI9uwb9hRW4</t>
  </si>
  <si>
    <t>Lesson 3 (MC)</t>
  </si>
  <si>
    <t>k-rap, k-pop</t>
  </si>
  <si>
    <t>Epik High</t>
  </si>
  <si>
    <t>Black Swan Songs</t>
  </si>
  <si>
    <t>4oy01PXMo6xY6MGJfEWj0n</t>
  </si>
  <si>
    <t>Whole Lotta Love</t>
  </si>
  <si>
    <t>hard rock, heavy metal</t>
  </si>
  <si>
    <t>Led Zepagain</t>
  </si>
  <si>
    <t>Led Zepagain: A Tribute to Led Zeppelin</t>
  </si>
  <si>
    <t>https://open.spotify.com/track/1FtKOM0kx4jpIenZpMC9Zn?si=b6dbe9dbf2b44866</t>
  </si>
  <si>
    <t>2inhbKgvG8pafDLfj6Qw8d</t>
  </si>
  <si>
    <t>Jhoome Jo Pathaan (From "Pathaan")</t>
  </si>
  <si>
    <t>2pgjiHXeXRTqXxabugZoLD</t>
  </si>
  <si>
    <t>Voices</t>
  </si>
  <si>
    <t>new age</t>
  </si>
  <si>
    <t>Vangelis</t>
  </si>
  <si>
    <t>1AQtVJ8IFMyNUc9OHMNyDP</t>
  </si>
  <si>
    <t>Akasheo Alpo Neel (From "Kabir")</t>
  </si>
  <si>
    <t>Akasheo Alpo Neel (From "Kabir") - Single</t>
  </si>
  <si>
    <t>3spyzcyK0ombqlAGJLL1pt</t>
  </si>
  <si>
    <t>Nishta Dildar Nishta</t>
  </si>
  <si>
    <t>desi</t>
  </si>
  <si>
    <t>3y4jqOZZzsMcCOtWflfhpf</t>
  </si>
  <si>
    <t>Irfan Khan</t>
  </si>
  <si>
    <t>Nirban</t>
  </si>
  <si>
    <t>Da Zra Qarar</t>
  </si>
  <si>
    <t>Shohorbondi</t>
  </si>
  <si>
    <t>https://open.spotify.com/track/5jUkpOwReL07vKzmRCQT3P?si=970aef9cc649484f</t>
  </si>
  <si>
    <t>5cNMVwMK6sMGzg7jvaTXZb</t>
  </si>
  <si>
    <t>Bhindeshi Tara</t>
  </si>
  <si>
    <t>6RU9gwRDJ551NMUBYM3ZTv</t>
  </si>
  <si>
    <t>Round &amp; Round</t>
  </si>
  <si>
    <t>grime, uk grime</t>
  </si>
  <si>
    <t>slowthai</t>
  </si>
  <si>
    <t>I WISH I KNEW ノノ</t>
  </si>
  <si>
    <t>7nbivOsg7WsYqe0netNtO2</t>
  </si>
  <si>
    <t>Tomay Amay Mile - Cover</t>
  </si>
  <si>
    <t>Akash Bhattacharya</t>
  </si>
  <si>
    <t>Tomay Amay Mile (Cover)</t>
  </si>
  <si>
    <t>20tqANKua7Erq6u3yfT8tj</t>
  </si>
  <si>
    <t>Bhrom</t>
  </si>
  <si>
    <t>7FlpF8FfBmLd3m5qBy0SPW</t>
  </si>
  <si>
    <t>Tumse Milke Dil Ka (From "Main Hoon Na")</t>
  </si>
  <si>
    <t>The King Of Romance Shahrukh Khan</t>
  </si>
  <si>
    <t>1U6tiLQYPT9C3GEhJlAsAQ</t>
  </si>
  <si>
    <t>Epitaph</t>
  </si>
  <si>
    <t>Shonar Bangla Circus</t>
  </si>
  <si>
    <t>Hyena Express</t>
  </si>
  <si>
    <t>5b22YhxCcvGCWd8xkFmxxa</t>
  </si>
  <si>
    <t>0M0JQzqVNQVwviGIe94QaX</t>
  </si>
  <si>
    <t>O Solemiya</t>
  </si>
  <si>
    <t>Mere Bina (From "Crook") - Unplugged</t>
  </si>
  <si>
    <t>Best of Bollywood: KK</t>
  </si>
  <si>
    <t>Popcorn Khao Mast Ho Jao (Original Motion Picture Soundtrack)</t>
  </si>
  <si>
    <t>https://open.spotify.com/track/5RV8PjHniE101mZtug4Kpu?si=57e6732861dc4ccd</t>
  </si>
  <si>
    <t>6ztFXr0tM12PpMpYkRCc0r</t>
  </si>
  <si>
    <t>Supermarket Flowers</t>
  </si>
  <si>
    <t>lo-fi product</t>
  </si>
  <si>
    <t>Piano Fruits Music, Ludvig Hall</t>
  </si>
  <si>
    <t>Pop Piano Covers Vol. 1</t>
  </si>
  <si>
    <t>7HE2TCVnDf3knWGPRicC41</t>
  </si>
  <si>
    <t>Rocket Jump Waltz</t>
  </si>
  <si>
    <t>video game music</t>
  </si>
  <si>
    <t>Valve Studio Orchestra</t>
  </si>
  <si>
    <t>Fight Songs: The Music of Team Fortress 2</t>
  </si>
  <si>
    <t>0QGQ0XQANjKuJ7uLkEVwIQ</t>
  </si>
  <si>
    <t>Nordic Laurel</t>
  </si>
  <si>
    <t>6JtYtQUPV1ZCFjAfm0SBYy</t>
  </si>
  <si>
    <t>Tum Hi Aana (Happy Version) [From "Marjaavaan"]</t>
  </si>
  <si>
    <t>Payal Dev, Jubin Nautiyal, Kunaal Vermaa</t>
  </si>
  <si>
    <t>1dsggNRLTHQlYSyMQ4iLn2</t>
  </si>
  <si>
    <t>7bE8yCyU8YyNQOZNl90QQo</t>
  </si>
  <si>
    <t>Heroes And Villains</t>
  </si>
  <si>
    <t>Rockit</t>
  </si>
  <si>
    <t>https://open.spotify.com/track/5vBZD2bI83GZg6YlUxUy3y?si=dfe3e53d9afa4aea</t>
  </si>
  <si>
    <t>The Beach Boys</t>
  </si>
  <si>
    <t>The Smile Sessions</t>
  </si>
  <si>
    <t>contemporary post-bop, instrumental funk, jazz, jazz funk, jazz fusion, jazz piano</t>
  </si>
  <si>
    <t>Herbie Hancock</t>
  </si>
  <si>
    <t>0PqOdRAfWGPh3gDBpSXA2W</t>
  </si>
  <si>
    <t>Ekla Akaash - Female</t>
  </si>
  <si>
    <t>Ekla Akash</t>
  </si>
  <si>
    <t>4YqECYigqRPv1ISR2oVqo8</t>
  </si>
  <si>
    <t>Two Tickets To Paradise</t>
  </si>
  <si>
    <t>album rock, classic rock, country rock, glam metal, hard rock, mellow gold, soft rock, southern rock</t>
  </si>
  <si>
    <t>Eddie Money</t>
  </si>
  <si>
    <t>198lORonIlWKDkq7ADTDOO</t>
  </si>
  <si>
    <t>Megh Boleche Jabo Jabo</t>
  </si>
  <si>
    <t>bangla pop, tollywood</t>
  </si>
  <si>
    <t>Devi (Original Motion Picture Soundtrack)</t>
  </si>
  <si>
    <t>44pHOFoFQEpfoU2Fet3yFm</t>
  </si>
  <si>
    <t>Popular Girl</t>
  </si>
  <si>
    <t>1yvKC0IMXJ252R8hCuFm4f</t>
  </si>
  <si>
    <t>Ekla Cholo Re</t>
  </si>
  <si>
    <t>https://open.spotify.com/track/7n16aBvMIHAEiXEt6GtrM9?si=7012caaa7e5b4630</t>
  </si>
  <si>
    <t>Sara Niemietz, V-Style</t>
  </si>
  <si>
    <t>Kahaani</t>
  </si>
  <si>
    <t>Teen Witch The Musical</t>
  </si>
  <si>
    <t>1jaVYrpVJHwfJdnmUYmJHB</t>
  </si>
  <si>
    <t>Thik Emon Ebhabe - Reprise Version</t>
  </si>
  <si>
    <t>Suvam Jalui</t>
  </si>
  <si>
    <t>Thik Emon Ebhabe (Reprise Version)</t>
  </si>
  <si>
    <t>7L9qz1U0LZydPIxxhuwGZe</t>
  </si>
  <si>
    <t>Rock and Roll Outlaw</t>
  </si>
  <si>
    <t>5U5tGR6zk8l3uMqcc5ehCK</t>
  </si>
  <si>
    <t>album rock, blues rock, british blues, classic rock, country rock, glam metal, hard rock, mellow gold, rock, soft rock</t>
  </si>
  <si>
    <t>Esho Hey</t>
  </si>
  <si>
    <t>Foghat</t>
  </si>
  <si>
    <t>Rock and Roll Outlaws</t>
  </si>
  <si>
    <t>Ek Je Chhilo Raja (Original Motion Picture Soundtrack)</t>
  </si>
  <si>
    <t>1Y6vzWgCoLDKCUnpeO0bRt</t>
  </si>
  <si>
    <t>Naam Na Jana Pakhi - Duet Version</t>
  </si>
  <si>
    <t>3YsOCyHsVpGjBv4nMIwMKJ</t>
  </si>
  <si>
    <t>Time to do</t>
  </si>
  <si>
    <t>2lf0tNLhe0dmThLzW9VABU</t>
  </si>
  <si>
    <t>Sritir Chera Pata</t>
  </si>
  <si>
    <t>2T9QgO4hVPBr3tkD6edMyh</t>
  </si>
  <si>
    <t>Mone</t>
  </si>
  <si>
    <t>0Fc85ea1rqpBbRWcJJMECr</t>
  </si>
  <si>
    <t>Biker Bar Rock Music</t>
  </si>
  <si>
    <t>https://open.spotify.com/track/0lpDlWrV0Cw3eGGvPU6d3R?si=f847b2f5e56345d2</t>
  </si>
  <si>
    <t>Juju</t>
  </si>
  <si>
    <t>Classic Rock and Roll Jukebox</t>
  </si>
  <si>
    <t>Dive Bar Country Rock Playlist</t>
  </si>
  <si>
    <t>0AEhTnH1nR8zJ2d3iwQyM3</t>
  </si>
  <si>
    <t>Bhalobasha Baki</t>
  </si>
  <si>
    <t>0ZN7OKndPFon4fzH9bNiby</t>
  </si>
  <si>
    <t>Jahan Teri Yeh Nazar Hai - From "Kaalia"</t>
  </si>
  <si>
    <t>68KJfbYO4h7wCzbq3CJ0T7</t>
  </si>
  <si>
    <t>Kolkata</t>
  </si>
  <si>
    <t>Praktan (Original Motion Picture Soundtrack)</t>
  </si>
  <si>
    <t>0z5pIbdgE1B56LISBf4qub</t>
  </si>
  <si>
    <t>Before You Go</t>
  </si>
  <si>
    <t>Piano Fruits Music, Magnus Eriksson</t>
  </si>
  <si>
    <t>0XIwJlH9oxfM0gzhyMR41q</t>
  </si>
  <si>
    <t>Tum Saath Ho Jab Apne - From "Kaalia"</t>
  </si>
  <si>
    <t>Asha Bhosle, Kishore Kumar, R. D. Burman</t>
  </si>
  <si>
    <t>7eExEhh23g4wPOchaK7Vd8</t>
  </si>
  <si>
    <t>Fear Song [HINDI]</t>
  </si>
  <si>
    <t>https://open.spotify.com/track/2tsKAeEtorVDRy6egGMSOd?si=6587035f409241cb</t>
  </si>
  <si>
    <t>desi hip hop, filmi, tamil hip hop</t>
  </si>
  <si>
    <t>Anirudh Ravichander, Manoj Muntashir</t>
  </si>
  <si>
    <t>Devara Part 1 [HINDI]</t>
  </si>
  <si>
    <t>6jHlHNODiZdJoEe6YAsAwo</t>
  </si>
  <si>
    <t>Meri Bindiya</t>
  </si>
  <si>
    <t>26NQXw34PeMXxQIK2AJvA6</t>
  </si>
  <si>
    <t>Jalwa (Title Song)</t>
  </si>
  <si>
    <t>Yeh hai Jalwa (Original Motion Picture Soundtrack)</t>
  </si>
  <si>
    <t>6iN8NWFMRqsOexKaLMNaGo</t>
  </si>
  <si>
    <t>3u9Ecb5XIne87pZelTjHW9</t>
  </si>
  <si>
    <t>Gudiya Rani</t>
  </si>
  <si>
    <t>bollywood, romantic</t>
  </si>
  <si>
    <t>https://open.spotify.com/track/6cHabpO6eA8SgZPdsur5Pm?si=5ee85839c1a54e47</t>
  </si>
  <si>
    <t>4uiTLo6ME17pkjLwl4MMVZ</t>
  </si>
  <si>
    <t>Best Friend (feat. Doja Cat &amp; Stefflon Don) [Remix]</t>
  </si>
  <si>
    <t>hip hop, trap</t>
  </si>
  <si>
    <t>Saweetie</t>
  </si>
  <si>
    <t>Best Friend (feat. Doja Cat) [Remix EP] [Extended Edition]</t>
  </si>
  <si>
    <t>2zMaJfSvR9KpPwQ76n2Vi4</t>
  </si>
  <si>
    <t>Janu Meri Jaan - From "Shaan"</t>
  </si>
  <si>
    <t>Mohammed Rafi, Kishore Kumar, Asha Bhosle, Usha Mangeshkar, R. D. Burman</t>
  </si>
  <si>
    <t>3z5b8gsINxQr9zHWN0J75V</t>
  </si>
  <si>
    <t>Bristi Tomake Dilam</t>
  </si>
  <si>
    <t>Bristi Tomake Dilam (Original)</t>
  </si>
  <si>
    <t>6aMoEd3vWn7pplbqait4N9</t>
  </si>
  <si>
    <t>All Hail King Jesus - Live</t>
  </si>
  <si>
    <t>7DaYGWUkHdnTPLbxw2Yx3o</t>
  </si>
  <si>
    <t>worship, christian, pop worship</t>
  </si>
  <si>
    <t>Jeremy Riddle</t>
  </si>
  <si>
    <t>Joy to the World (Live)</t>
  </si>
  <si>
    <t>BIN TERE SANAM (à¤¬à¤¿à¤¨ à¤¤à¥‡à¤°à¥‡ à¤¸à¤¨à¤® à¤¦à¤°à¥_x008d_à¤¦ à¤­à¤°à¤¾ à¤—à¥€à¤¤)</t>
  </si>
  <si>
    <t>HINDI SONG, Bangla Song, Bangla New Song, Raqibul Hasan RaNa</t>
  </si>
  <si>
    <t>37DH5E9iArvaVwBQd21KuX</t>
  </si>
  <si>
    <t>https://open.spotify.com/track/7JFVlYlMu3godQswXiBhcY?si=2be54b91aac64724</t>
  </si>
  <si>
    <t>0JZcsm8isRWWkuUintR326</t>
  </si>
  <si>
    <t>Jodi Bolo</t>
  </si>
  <si>
    <t>2HPHswh5dQsKY0JDMpZx1h</t>
  </si>
  <si>
    <t>Song: Kaahe Chhed</t>
  </si>
  <si>
    <t>One (Original Motion Picture Soundtrack)</t>
  </si>
  <si>
    <t>hindustani vocal</t>
  </si>
  <si>
    <t>Birju Maharaj, Kavita Krishnamurthy, Madhuri Dixit</t>
  </si>
  <si>
    <t>The Best of Bollywood</t>
  </si>
  <si>
    <t>3GBD0LEmo9HetCozGgGeZG</t>
  </si>
  <si>
    <t>Love You Zindagi - Club Mix</t>
  </si>
  <si>
    <t>Dear Zindagi (Original Motion Picture Soundtrack)</t>
  </si>
  <si>
    <t>719UAPMHYurvchcuiAskgA</t>
  </si>
  <si>
    <t>2KCFt4viygNYbV9uMlmkXQ</t>
  </si>
  <si>
    <t>Ek Tera Saath Humko</t>
  </si>
  <si>
    <t>Jaane Ye Kya Hua</t>
  </si>
  <si>
    <t>Karthik Calling Karthik</t>
  </si>
  <si>
    <t>Wapas (Original Motion Picture Soundtrack)</t>
  </si>
  <si>
    <t>7KKuseiLhKfoP353BjJduf</t>
  </si>
  <si>
    <t>Can't Find</t>
  </si>
  <si>
    <t>taiwanese indie, chinese indie, chinese r&amp;b, mandopop, taiwanese pop, chinese hip hop</t>
  </si>
  <si>
    <t>LINION</t>
  </si>
  <si>
    <t>Me In Dat Blue</t>
  </si>
  <si>
    <t>4b4DsXOxACGO2wbD1ABvcs</t>
  </si>
  <si>
    <t>Nadiya Kinare</t>
  </si>
  <si>
    <t>7vwAHnHDFZungMoC7XYVO2</t>
  </si>
  <si>
    <t>Tomake Chuye Dilam - Male Version</t>
  </si>
  <si>
    <t>Abhimaan (Original Motion Picture Soundtrack)</t>
  </si>
  <si>
    <t>https://open.spotify.com/track/0sXeraiWev6LNphoa7BWjw?si=dcd6afad033b4b05</t>
  </si>
  <si>
    <t>76E0QcBrJSXr9wzAA8Xzgi</t>
  </si>
  <si>
    <t>66gikJEJydcgtYX1HOjd5z</t>
  </si>
  <si>
    <t>Dil Apna Aur Preet Parai</t>
  </si>
  <si>
    <t>folk-rock, pop</t>
  </si>
  <si>
    <t>The Beatles Greatest Hits Performed By The Frank Berman Band</t>
  </si>
  <si>
    <t>Dil Apna Aur Preet Parai (Original Motion Picture Soundtrack)</t>
  </si>
  <si>
    <t>0lUWGCpXozLqApCdup94Tu</t>
  </si>
  <si>
    <t>Die For You</t>
  </si>
  <si>
    <t>soul, deep house</t>
  </si>
  <si>
    <t>The Weeknd</t>
  </si>
  <si>
    <t>1MAjlloMRjZ8dRD9hF69cz</t>
  </si>
  <si>
    <t>Chalte Chalte - Part 1 / From "Chalte Chalte"</t>
  </si>
  <si>
    <t>7n9DQWVkGWIzDvrM0kjvZa</t>
  </si>
  <si>
    <t>Swag Se Swagat (From "Tiger Zinda Hai")</t>
  </si>
  <si>
    <t>YRF Top 10 - Nightout Sounds</t>
  </si>
  <si>
    <t>1oHCAYOHUIrjBcizvDShgD</t>
  </si>
  <si>
    <t>Mann Jogiya (From "Pyaar Hai Toh Hai")</t>
  </si>
  <si>
    <t>1ibCo4xcJCzryvlzJEqwW1</t>
  </si>
  <si>
    <t>Hanuman Song Hindi</t>
  </si>
  <si>
    <t>https://open.spotify.com/track/3an8YUJbNZtvvYJ3KYvylV?si=5c74568fc8a64be6</t>
  </si>
  <si>
    <t>Singer Rajveer Banna, Raj Barwal</t>
  </si>
  <si>
    <t>61YZFdzGEEsfB8TLCkYiSB</t>
  </si>
  <si>
    <t>Come Together</t>
  </si>
  <si>
    <t>blues rock</t>
  </si>
  <si>
    <t>The Silver Beetles</t>
  </si>
  <si>
    <t>A Tribute to the Beatles (2)</t>
  </si>
  <si>
    <t>5cpLDbwT0jlf4rXjdPRlf8</t>
  </si>
  <si>
    <t>Shondhye Namar Aagey</t>
  </si>
  <si>
    <t>3qWWMnlUaYekJYhiT65By7</t>
  </si>
  <si>
    <t>Chupchup Khade Ho Zaroor Koi Baat Hai</t>
  </si>
  <si>
    <t>Bidaay Byomkesh (Original Motion Picture Soundtrack)</t>
  </si>
  <si>
    <t>Lata Mangeshkar, Premlata</t>
  </si>
  <si>
    <t>Badi Bahen (Original Motion Picture Soundtrack)</t>
  </si>
  <si>
    <t>5CbiJSr0sztdbat4unESOJ</t>
  </si>
  <si>
    <t>Borne gondhe</t>
  </si>
  <si>
    <t>4qnYQi5s0XiinLofSAQePk</t>
  </si>
  <si>
    <t>Shua Urilo Urilo</t>
  </si>
  <si>
    <t>JOler gaan</t>
  </si>
  <si>
    <t>https://open.spotify.com/track/2pyrLDOW2WY2eo3ZO5sPx6?si=ca34d40b70cc4309</t>
  </si>
  <si>
    <t>3jSTMgh7v3rkjhtOCjfflr</t>
  </si>
  <si>
    <t>Ureche Mon (original motion picture soundtrack)</t>
  </si>
  <si>
    <t>Boss 2 (original motion picture soundtrack)</t>
  </si>
  <si>
    <t>69fmyxmaAuKM3ESSasf7fT</t>
  </si>
  <si>
    <t>6YUTAVNRRxWh6eHEzhTaPF</t>
  </si>
  <si>
    <t>Tumi Jake Bhalobaso - Male Version</t>
  </si>
  <si>
    <t>Fuad, Shuvo</t>
  </si>
  <si>
    <t>1veNS1osFHTWf2G6q5AbuQ</t>
  </si>
  <si>
    <t>Shikayatein</t>
  </si>
  <si>
    <t>7KDRDbn4P5SghUDhWcrvjG</t>
  </si>
  <si>
    <t>Bangladesh Tomari Jonno</t>
  </si>
  <si>
    <t>Mohan Kannan</t>
  </si>
  <si>
    <t>Lootera</t>
  </si>
  <si>
    <t>0XIavgDvGJqE5UncMebU0G</t>
  </si>
  <si>
    <t>You Need Love (Erlando Remix)</t>
  </si>
  <si>
    <t>6rCdEpO44KaO6Vmq25RyMf</t>
  </si>
  <si>
    <t>Prem! Prem! Prem!</t>
  </si>
  <si>
    <t>K. S. Chithra, Shaan</t>
  </si>
  <si>
    <t>Artist Special - Chithra</t>
  </si>
  <si>
    <t>6VuW7NZCTzpkjlOWrsJymO</t>
  </si>
  <si>
    <t>Holly Wood Died</t>
  </si>
  <si>
    <t>https://open.spotify.com/track/4oVwJOlCLFSHP8NRfikUBf?si=bee734de38564169</t>
  </si>
  <si>
    <t>pop punk, punk, emo</t>
  </si>
  <si>
    <t>Yellowcard</t>
  </si>
  <si>
    <t>Lights And Sounds</t>
  </si>
  <si>
    <t>62uPBDr7yT2F5exctFORwn</t>
  </si>
  <si>
    <t>2jPMDWXRNYzq5KZ6VVwGEc</t>
  </si>
  <si>
    <t>Rongila Hawa</t>
  </si>
  <si>
    <t>Choreography</t>
  </si>
  <si>
    <t>disco house, funky house</t>
  </si>
  <si>
    <t>kryptogram</t>
  </si>
  <si>
    <t>Bangla Music Official</t>
  </si>
  <si>
    <t>Neo1</t>
  </si>
  <si>
    <t>2UrBX2cG7ZSnN2SbgspmtK</t>
  </si>
  <si>
    <t>Grrr - Spotify Singles</t>
  </si>
  <si>
    <t>3jozFsG22Iy36R2CBMTJtf</t>
  </si>
  <si>
    <t>Blinded By The Light</t>
  </si>
  <si>
    <t>BLASÉ</t>
  </si>
  <si>
    <t>Spotify Singles</t>
  </si>
  <si>
    <t>classic rock, pop rock</t>
  </si>
  <si>
    <t>Bruce Springsteen</t>
  </si>
  <si>
    <t>Blinded by the Light (Original Motion Picture Soundtrack)</t>
  </si>
  <si>
    <t>7eAAurrscWUrAqy9WrNHGs</t>
  </si>
  <si>
    <t>Suraj Hua Maddham - Lofi Flip</t>
  </si>
  <si>
    <t>lo-fi</t>
  </si>
  <si>
    <t>Silent Ocean</t>
  </si>
  <si>
    <t>6smHjCR9OP5kA41qObd0A8</t>
  </si>
  <si>
    <t>Suraj Hua Maddham (Lofi Flip)</t>
  </si>
  <si>
    <t>Big Yellow Taxi</t>
  </si>
  <si>
    <t>folk, folk rock, singer-songwriter</t>
  </si>
  <si>
    <t>Joni Mitchell</t>
  </si>
  <si>
    <t>https://open.spotify.com/track/78IWnXXMh2AE3fI0ZXTlND?si=8a77a2ba629141f1</t>
  </si>
  <si>
    <t>3CTnGdJPaLmbFoS63gvVWA</t>
  </si>
  <si>
    <t>Uff</t>
  </si>
  <si>
    <t>punjabi pop</t>
  </si>
  <si>
    <t>Harnoor</t>
  </si>
  <si>
    <t>72zZfHPYx43shcP3eKkYi5</t>
  </si>
  <si>
    <t>8 Chances</t>
  </si>
  <si>
    <t>Are You Gonna Be My Girl</t>
  </si>
  <si>
    <t>rock, garage rock</t>
  </si>
  <si>
    <t>Jet</t>
  </si>
  <si>
    <t>Get Born</t>
  </si>
  <si>
    <t>2c4rr33mgGC4c9cWzqdYxN</t>
  </si>
  <si>
    <t>Because You Loved Me</t>
  </si>
  <si>
    <t>canadian pop</t>
  </si>
  <si>
    <t>CÃ©line Dion</t>
  </si>
  <si>
    <t>4c0oJWT50Bh5cvzvgLu28b</t>
  </si>
  <si>
    <t>Na Re Na</t>
  </si>
  <si>
    <t>45A5ewaDNmoZltJgLY8DTN</t>
  </si>
  <si>
    <t>Mere Rang Mein Rangne Wali</t>
  </si>
  <si>
    <t>Work From Home</t>
  </si>
  <si>
    <t>2zb9ytpjyulpBqdu22wcD7</t>
  </si>
  <si>
    <t>0YOWt0oWSxpZhbBolw1uW1</t>
  </si>
  <si>
    <t>You Are My Starship (feat. Michael Henderson)</t>
  </si>
  <si>
    <t>Bandhu Tin Din Tor Barite Gelam</t>
  </si>
  <si>
    <t>https://open.spotify.com/track/1goyFVgbVcVCuAvmXICQ8i?si=afd25a1b90914e75</t>
  </si>
  <si>
    <t>quiet storm, philly soul, classic soul, jazz funk</t>
  </si>
  <si>
    <t>bengali folk, pop</t>
  </si>
  <si>
    <t>Ganga Amar Ma Padma Amar Ma-Runa Laila</t>
  </si>
  <si>
    <t>Norman Connors</t>
  </si>
  <si>
    <t>You Are My Starship</t>
  </si>
  <si>
    <t>0KSB2tKNYG4BFIpdEd6KMG</t>
  </si>
  <si>
    <t>0jkhvHE5aOiE8XxfMNSNaf</t>
  </si>
  <si>
    <t>Ekir Mikir</t>
  </si>
  <si>
    <t>Joyful Noise</t>
  </si>
  <si>
    <t>christian hip hop, christian</t>
  </si>
  <si>
    <t>Bhoomi</t>
  </si>
  <si>
    <t>FLAME</t>
  </si>
  <si>
    <t>Our World Redeemed</t>
  </si>
  <si>
    <t>0JaY51a6sExP8t4eA3TVeL</t>
  </si>
  <si>
    <t>Tumi Ki Keboli</t>
  </si>
  <si>
    <t>5y4xyUt9nXqmfpGyOywlEN</t>
  </si>
  <si>
    <t>Yeh Vaada Raha - Yeh Vaada Raha / Soundtrack Version</t>
  </si>
  <si>
    <t>https://open.spotify.com/track/4WNiRCQ0JYgrEBvzq93uV2?si=ed7819b1d8d34cb8</t>
  </si>
  <si>
    <t>Yeh Vaada Raha (OST)</t>
  </si>
  <si>
    <t>496N5ynfUJPCC1rHAfwfV8</t>
  </si>
  <si>
    <t>Jenkins: Adiemus: Hymn</t>
  </si>
  <si>
    <t>0gtgQGWXaRxRHyUUV2M6np</t>
  </si>
  <si>
    <t>new age, choral, classical, neoclassical</t>
  </si>
  <si>
    <t>Overseas</t>
  </si>
  <si>
    <t>Karl Jenkins</t>
  </si>
  <si>
    <t>The Very Best of Karl Jenkins</t>
  </si>
  <si>
    <t>1FMH2CXOwHsPP6gGP2W4p0</t>
  </si>
  <si>
    <t>Benche Theke Labh Ki Bol</t>
  </si>
  <si>
    <t>7hhO7Dl7oLcxvWUTRTuB3Q</t>
  </si>
  <si>
    <t>Buttercup</t>
  </si>
  <si>
    <t>Rangbaaz</t>
  </si>
  <si>
    <t>https://open.spotify.com/track/5n4U9MzOchgcyouhWWWsgD?si=2ac766d6dbef464b</t>
  </si>
  <si>
    <t>6TWFr68z7HSH1skzs6Gs4n</t>
  </si>
  <si>
    <t>Tomar Chokher Shitolpati</t>
  </si>
  <si>
    <t>3rB1Iu6t454WKu9IcrWUgs</t>
  </si>
  <si>
    <t>Cheeni</t>
  </si>
  <si>
    <t>Dynamite (Tendu 1)</t>
  </si>
  <si>
    <t>3MjtyQvkVOo0TahwcZe10N</t>
  </si>
  <si>
    <t>Etota Valobasi</t>
  </si>
  <si>
    <t>Onnothay</t>
  </si>
  <si>
    <t>5pB3RZ7buMIWMmvs1q7J89</t>
  </si>
  <si>
    <t>We Love Pop Music</t>
  </si>
  <si>
    <t>cartoon</t>
  </si>
  <si>
    <t>GummibÃ¤r</t>
  </si>
  <si>
    <t>Remixes That Weren't Good Enough For A Mainstream Release But Only At That Time Now We're Releasing Them</t>
  </si>
  <si>
    <t>6N2qiVo7LcpAFVIZZBi2fd</t>
  </si>
  <si>
    <t>Raazi</t>
  </si>
  <si>
    <t>6eo4yzmqQbCRQ1bVjxXzdS</t>
  </si>
  <si>
    <t>Popurri Satevo</t>
  </si>
  <si>
    <t>Raazi (Original Motion Picture Soundtrack)</t>
  </si>
  <si>
    <t>https://open.spotify.com/track/0v4XubqwHaooGGZ1W9QjUO?si=aa654b0f58c14050</t>
  </si>
  <si>
    <t>musica chihuahuense</t>
  </si>
  <si>
    <t>ARRIERO DE LA MUSICA NORTEÃ‘A</t>
  </si>
  <si>
    <t>5PO4sN3MWXOeQLGurvEvqM</t>
  </si>
  <si>
    <t>Dil Ke Paas</t>
  </si>
  <si>
    <t>46ujLxU0z1rq9Cn0szb9fZ</t>
  </si>
  <si>
    <t>Har Kisiko Nahin Milta Yahan Pyar - From "Janbaaz"</t>
  </si>
  <si>
    <t>Wajah Tum Ho</t>
  </si>
  <si>
    <t>Manhar, Sadhana Sargam</t>
  </si>
  <si>
    <t>5LkumJOYiRrBY9O05aTN9C</t>
  </si>
  <si>
    <t>1WyTMgLbgPy8BW6bYLHssQ</t>
  </si>
  <si>
    <t>Pop Goes the Weasel - Cozy Edition</t>
  </si>
  <si>
    <t>Hum Ka Ishaq Hua - From "Coolie"</t>
  </si>
  <si>
    <t>Sleepy Luna Music</t>
  </si>
  <si>
    <t>Asha Bhosle, Shabbir Kumar, Suresh Wadkar</t>
  </si>
  <si>
    <t>Bedtime Lullabies III (Cozy Edition)</t>
  </si>
  <si>
    <t>https://open.spotify.com/track/6nwRC0UkS1MdOOMjcJsrbX?si=d1549194911148cb</t>
  </si>
  <si>
    <t>7rsT3p0W9tmqIRLoIdeKzL</t>
  </si>
  <si>
    <t>Song of the Ancients / Popola</t>
  </si>
  <si>
    <t>32YKoIwUr5TvvqDlhymd0I</t>
  </si>
  <si>
    <t>japanese vgm</t>
  </si>
  <si>
    <t>Pal Bhar Ke Liye - From "Johny Mera Naam"</t>
  </si>
  <si>
    <t>SQUARE ENIX MUSIC</t>
  </si>
  <si>
    <t>NieR Gestalt &amp; NieR Replicant Original Soundtrack</t>
  </si>
  <si>
    <t>Kishore Kumar, Usha Khanna</t>
  </si>
  <si>
    <t>1r7XEmPjHDk5WNsurFTYbU</t>
  </si>
  <si>
    <t>Crocodile Rock</t>
  </si>
  <si>
    <t>hollywood</t>
  </si>
  <si>
    <t>Taron Egerton</t>
  </si>
  <si>
    <t>75Ccnyf7C6WdrOrLvxhwJN</t>
  </si>
  <si>
    <t>Rocketman (Music From The Motion Picture)</t>
  </si>
  <si>
    <t>Teri Galiyon (à¤¤à¥‡à¤°à¥€ à¤—à¤²à¤¿à¤¯à¥‹à¤‚ à¤¦à¤°à¥_x008d_à¤¦ à¤­à¤°à¤¾ à¤—à¥€à¤¤)</t>
  </si>
  <si>
    <t>Bangla Song, Raqibul Hasan RaNa, HINDI SONG, Bangla New Song</t>
  </si>
  <si>
    <t>https://open.spotify.com/track/5Vh74VlXoIktEpoKH8Pl50?si=444d91444f0d42ff</t>
  </si>
  <si>
    <t>0aUlD69H2ibHzfF7jxUA4s</t>
  </si>
  <si>
    <t>Fear Song (From "Devara Part 1") [Hindi]</t>
  </si>
  <si>
    <t>03YVxuPwPSD6kFIDeGSm0I</t>
  </si>
  <si>
    <t>Aalu Kachalu Beta</t>
  </si>
  <si>
    <t>42wJwZ6zwgSi4JI020zO7U</t>
  </si>
  <si>
    <t>O Meri Soni</t>
  </si>
  <si>
    <t>RD Burman</t>
  </si>
  <si>
    <t>57zwUxhc2gyOhlpbKoVQ6M</t>
  </si>
  <si>
    <t>Hindi Gane</t>
  </si>
  <si>
    <t>Tera Saath Hai To</t>
  </si>
  <si>
    <t>Pyaasa Sawan (Original Motion Picture Soundtrack)</t>
  </si>
  <si>
    <t>2v8IWPuCMHA1oCGkXAVAv5</t>
  </si>
  <si>
    <t>Eka Din</t>
  </si>
  <si>
    <t>https://open.spotify.com/track/1Ysk6ORFeZzzmUq1OipnwU?si=4c393dda559a464b</t>
  </si>
  <si>
    <t>Minar Rahman, Arindom</t>
  </si>
  <si>
    <t>Fidaa</t>
  </si>
  <si>
    <t>1jy5ND7O7YSflopNXHyVFG</t>
  </si>
  <si>
    <t>Gujri nach geet - Hindi Song</t>
  </si>
  <si>
    <t>Ranu Agrawal, Naresh Gurjar</t>
  </si>
  <si>
    <t>Gujri nach geet (Hindi Song)</t>
  </si>
  <si>
    <t>4JfKWoRDra7wa25TJ1iMnC</t>
  </si>
  <si>
    <t>Agomonir Gaan</t>
  </si>
  <si>
    <t>6JTcPtmJKGXmpRaGIAEoq1</t>
  </si>
  <si>
    <t>Oriplast Originals</t>
  </si>
  <si>
    <t>Dur Dur - From "Chalte Chalte"</t>
  </si>
  <si>
    <t>00YwP3wJWiG8IxAA7OS9lo</t>
  </si>
  <si>
    <t>Amake Amar Moto</t>
  </si>
  <si>
    <t>Durbine Chokh Rakhbo Na</t>
  </si>
  <si>
    <t>https://open.spotify.com/track/3l5nCMtbzWt3n0Iws7NZXy?si=c0a957473c3144d4</t>
  </si>
  <si>
    <t>65WBin6FUwudVonrFhQYqa</t>
  </si>
  <si>
    <t>Baadshah O Baadshah (From "Baadshah")</t>
  </si>
  <si>
    <t>Shahrukh Khan - King Khan Hits</t>
  </si>
  <si>
    <t>2QSOI7ful79gOzpNlwyVeh</t>
  </si>
  <si>
    <t>Bandhu Chol</t>
  </si>
  <si>
    <t>Open Tee Bioscope (Original Motion Picture Soundtrack)</t>
  </si>
  <si>
    <t>6CcETfunhui7KrZ7A2tt3v</t>
  </si>
  <si>
    <t>Radha (From "Student of the Year")</t>
  </si>
  <si>
    <t>Vishal-Shekhar, Shreya Ghoshal, Udit Narayan, Vishal Dadlani, Shekhar Ravjiani</t>
  </si>
  <si>
    <t>Best of Bollywood: Shreya Ghoshal</t>
  </si>
  <si>
    <t>6pxp9Kfi1hJwbh6QdCukCB</t>
  </si>
  <si>
    <t>Aafreen</t>
  </si>
  <si>
    <t>1920 London</t>
  </si>
  <si>
    <t>3z0ACXt4hPSclvZ20qOses</t>
  </si>
  <si>
    <t>O Mago Ma</t>
  </si>
  <si>
    <t>3Md99sgkz5U9wJed7DqACX</t>
  </si>
  <si>
    <t>Aksar Iss Duniya Mein - Sped Up</t>
  </si>
  <si>
    <t>Aksar Iss Duniya Mein (Sped Up)</t>
  </si>
  <si>
    <t>2XA5SDpMYnckdJTpMjoCeA</t>
  </si>
  <si>
    <t>Putul Putul</t>
  </si>
  <si>
    <t>https://open.spotify.com/track/7rHVkiuAEYelaQ3dq9mIpb?si=4431f88d46b04877</t>
  </si>
  <si>
    <t>0LLc1wJdpQMpgMKCF8y2TF</t>
  </si>
  <si>
    <t>You Are Not Alone</t>
  </si>
  <si>
    <t>nederpop</t>
  </si>
  <si>
    <t>Krezip</t>
  </si>
  <si>
    <t>6qafQZu4ySWcTwPwUYsd9g</t>
  </si>
  <si>
    <t>Egiye Nao</t>
  </si>
  <si>
    <t>1ZNGNPf9ARlTQXImpuJtuS</t>
  </si>
  <si>
    <t>What Was I Made For - Piano Instrumental</t>
  </si>
  <si>
    <t>Box of Music</t>
  </si>
  <si>
    <t>Relaxing Pop Piano Covers</t>
  </si>
  <si>
    <t>66nIMUJxQ7SFflh32equwn</t>
  </si>
  <si>
    <t>Aponbhola</t>
  </si>
  <si>
    <t>331kUabdMgIO6GITJdtwAa</t>
  </si>
  <si>
    <t>A Waltz For a Night</t>
  </si>
  <si>
    <t>https://open.spotify.com/track/6Znwf3vyvynkq90Veh5ivb?si=c1416d3134764eb3</t>
  </si>
  <si>
    <t>Julie Delpy</t>
  </si>
  <si>
    <t>2KciJHv7SdfkUWRQtNHBFS</t>
  </si>
  <si>
    <t>Aamaro To Gaan Chilo</t>
  </si>
  <si>
    <t>Kanu Bhattacharya, Kishore Kumar</t>
  </si>
  <si>
    <t>2jBQYMPjY0UspZAVyYPRUG</t>
  </si>
  <si>
    <t>Gypsy Woman</t>
  </si>
  <si>
    <t>house, dance</t>
  </si>
  <si>
    <t>Crystal Waters</t>
  </si>
  <si>
    <t>Basement Boys Anthology</t>
  </si>
  <si>
    <t>5bAQHQeqTUao8djhfU8xxm</t>
  </si>
  <si>
    <t>Ei Valobasha_(From"Sathihara")</t>
  </si>
  <si>
    <t>3JrGsI1urZjytd8lyhyzPJ</t>
  </si>
  <si>
    <t>Mehbooba</t>
  </si>
  <si>
    <t>Bengali Ever Green Alka Yagnik</t>
  </si>
  <si>
    <t>Fukrey Returns (Original Motion Picture Soundtrack)</t>
  </si>
  <si>
    <t>https://open.spotify.com/track/4E2UGEarNkeOToAMJv9XxF?si=8b0fd10709a14c10</t>
  </si>
  <si>
    <t>0zcGQdElZPAtb9nlAzAJBU</t>
  </si>
  <si>
    <t>55bytTCxc7WbROGTDcYZIk</t>
  </si>
  <si>
    <t>pink monsoon</t>
  </si>
  <si>
    <t>Shudhu Tui</t>
  </si>
  <si>
    <t>Villain</t>
  </si>
  <si>
    <t>シェリル・ノーム starring May'n</t>
  </si>
  <si>
    <t>劇場版マクロスＦ～イツワリノウタヒメ～ pink monsoon</t>
  </si>
  <si>
    <t>5k65sxZPtaHO8rmTskq3v2</t>
  </si>
  <si>
    <t>Tumi Robe Nirobe</t>
  </si>
  <si>
    <t>hindi pop, desi pop</t>
  </si>
  <si>
    <t>Sanam</t>
  </si>
  <si>
    <t>Sanam Memories, Vol. 1</t>
  </si>
  <si>
    <t>0rRucaORpdCGuOCfjxBUeT</t>
  </si>
  <si>
    <t>I Wanna Be Yours</t>
  </si>
  <si>
    <t>spoken word, madchester</t>
  </si>
  <si>
    <t>John Cooper Clarke</t>
  </si>
  <si>
    <t>Zip Style Method</t>
  </si>
  <si>
    <t>https://open.spotify.com/track/1DR9GU5lD7sq8TMUcCbFdm?si=7e1bbb1bb9dc413b</t>
  </si>
  <si>
    <t>0qOHGoh89zVJ3TDm9Fccf5</t>
  </si>
  <si>
    <t>Eka Ekela Mon</t>
  </si>
  <si>
    <t>Amazing Arijit</t>
  </si>
  <si>
    <t>0fsGTI1cvtUXObBTJTlYFP</t>
  </si>
  <si>
    <t>Chin Chin Chu (From"Happy Phirr Bhag Jayegi")</t>
  </si>
  <si>
    <t>punjabi pop, bhangra</t>
  </si>
  <si>
    <t>Jassie Gill</t>
  </si>
  <si>
    <t>Chin Chin Chu (From"Happy Phirr Bhag Jayegi") - Single</t>
  </si>
  <si>
    <t>4eX5eansjMsm6QL21PxoyJ</t>
  </si>
  <si>
    <t>Keno Korle</t>
  </si>
  <si>
    <t>Fossils</t>
  </si>
  <si>
    <t>Fossils, Vol. 2</t>
  </si>
  <si>
    <t>41ksFgSIhFgyK6QjCZ6g4e</t>
  </si>
  <si>
    <t>Smooth Criminal</t>
  </si>
  <si>
    <t>Alien Ant Farm</t>
  </si>
  <si>
    <t>Smooth Criminal (7" Version)</t>
  </si>
  <si>
    <t>5VIyjOoXddMARgRTtKVqXc</t>
  </si>
  <si>
    <t>E Hawa</t>
  </si>
  <si>
    <t>1LHTBpwwG20LabbMJoytbm</t>
  </si>
  <si>
    <t>Bolo Na Radhika</t>
  </si>
  <si>
    <t>Best of Monali Thakur</t>
  </si>
  <si>
    <t>1KPEJ5UxJmElMMiM2SsIpx</t>
  </si>
  <si>
    <t>Ekbar Bol</t>
  </si>
  <si>
    <t>https://open.spotify.com/track/4zWbh8J8PKv9vkbXOYQghB?si=a2bc08b5b5534fd0</t>
  </si>
  <si>
    <t>Baishe Srabon (Original Motion Picture Soundtrack)</t>
  </si>
  <si>
    <t>2hx9oUKrbKQIZ5ymP3IK1T</t>
  </si>
  <si>
    <t>Bathroom</t>
  </si>
  <si>
    <t>2VTUr7TWzOnBig59RYdCsC</t>
  </si>
  <si>
    <t>Arijit Singh - Ultimate Love Songs</t>
  </si>
  <si>
    <t>1XJxfmKVIddQhlaTkAnJui</t>
  </si>
  <si>
    <t>2WNF45I3hxIOZZpv8dofXr</t>
  </si>
  <si>
    <t>Tera Mera Rishta</t>
  </si>
  <si>
    <t>Duniya Dot Com</t>
  </si>
  <si>
    <t>Tanishk Bagchi</t>
  </si>
  <si>
    <t>Jalebi (Original Motion Picture Soundtrack)</t>
  </si>
  <si>
    <t>3mBNDtEiA1bLDYro9glUR5</t>
  </si>
  <si>
    <t>It′s Raining</t>
  </si>
  <si>
    <t>Rain</t>
  </si>
  <si>
    <t>It's Raining</t>
  </si>
  <si>
    <t>2MYVRxroTD3cChZH6KlRwh</t>
  </si>
  <si>
    <t>https://open.spotify.com/track/5QVBXZlsxaOQSK6ODi615a?si=42efcb778b144bfe</t>
  </si>
  <si>
    <t>0brUwLxgvZUEyddRDfcb2Z</t>
  </si>
  <si>
    <t>blues</t>
  </si>
  <si>
    <t>Janam Janam (From "Dilwale")</t>
  </si>
  <si>
    <t>The New Hot Frogs</t>
  </si>
  <si>
    <t>Together at Last!</t>
  </si>
  <si>
    <t>6XSu0cVjMCVCRAukPEnYM5</t>
  </si>
  <si>
    <t>Yeh Dil Sun Raha Hai - From "Khamoshi - The Musical"</t>
  </si>
  <si>
    <t>3mbSKvhq5r3Pxf4BrAfsRN</t>
  </si>
  <si>
    <t>Khamoshi- The Musical (Original Motion Picture Soundtrack)</t>
  </si>
  <si>
    <t>Finer Things (feat. Nas)</t>
  </si>
  <si>
    <t>r&amp;b, quiet storm</t>
  </si>
  <si>
    <t>Jon B.</t>
  </si>
  <si>
    <t>Jon B - Greatest Hits...Are U Still Down?</t>
  </si>
  <si>
    <t>7wWtWfxqmxHJskXAWr28iG</t>
  </si>
  <si>
    <t>Ami Tomake Bhalobasi (From "Kidnap")</t>
  </si>
  <si>
    <t>https://open.spotify.com/track/7tXC4UZL6ERTZWYq3GbOxS?si=90faa727db6d4b7a</t>
  </si>
  <si>
    <t>5PhGtdPvk4HBXk08WtnRIy</t>
  </si>
  <si>
    <t>Pee Paa Ke</t>
  </si>
  <si>
    <t>0i56hhAdCCT5KqZIy4pHQ4</t>
  </si>
  <si>
    <t>Welcome To The Party (feat. Nicki MInaj) - Remix</t>
  </si>
  <si>
    <t>brooklyn drill, drill</t>
  </si>
  <si>
    <t>Banjo (Original Motion Picture Soundtrack)</t>
  </si>
  <si>
    <t>Welcome To The Party (Remix)</t>
  </si>
  <si>
    <t>1RF1SDCX4I5hecWafWKIOz</t>
  </si>
  <si>
    <t>Kon Gopone</t>
  </si>
  <si>
    <t>4M6xIBltoCcorUq1IgZecF</t>
  </si>
  <si>
    <t>Summer Pop Music</t>
  </si>
  <si>
    <t>Surangana Bandyopadhyay</t>
  </si>
  <si>
    <t>Brahma Janen Gopon Kommoti</t>
  </si>
  <si>
    <t>https://open.spotify.com/track/6qIplWDd9PGuKmkvOhNDNn?si=d4bcb03565324f79</t>
  </si>
  <si>
    <t>3yFRbFaSj8MeNuYaN21HIu</t>
  </si>
  <si>
    <t>House Of The Rising Sun</t>
  </si>
  <si>
    <t>7FHrKXk2al5CkHv7HBKvwY</t>
  </si>
  <si>
    <t>High Hopes</t>
  </si>
  <si>
    <t>folk rock, folk, singer-songwriter, roots rock</t>
  </si>
  <si>
    <t>Bob Dylan</t>
  </si>
  <si>
    <t>I Just Love Folk</t>
  </si>
  <si>
    <t>Classroom Music Clean</t>
  </si>
  <si>
    <t>0apG1ss6Igy8IJb7ieltBc</t>
  </si>
  <si>
    <t>Gaibona</t>
  </si>
  <si>
    <t>1z0ANu832pxzBABnMZX2lf</t>
  </si>
  <si>
    <t>Hungry Heart</t>
  </si>
  <si>
    <t>heartland rock, mellow gold, permanent wave, rock, singer-songwriter</t>
  </si>
  <si>
    <t>2Y6wXxB9QpckJTkFkcUY3o</t>
  </si>
  <si>
    <t>Love How It Hurts (feat. Tina Stachowiak)</t>
  </si>
  <si>
    <t>Axel Johansson</t>
  </si>
  <si>
    <t>https://open.spotify.com/track/2VmEiMNE9G9JKkDj0imE8P?si=fd409e75fa164371</t>
  </si>
  <si>
    <t>3iYuF20OyeqSJmoINlXC9x</t>
  </si>
  <si>
    <t>Lover (Instrumental Version)</t>
  </si>
  <si>
    <t>1nl7j1l4X0OHg9L4YytAa6</t>
  </si>
  <si>
    <t>Kal Ki Hi Baat Hai</t>
  </si>
  <si>
    <t>Chhichhore</t>
  </si>
  <si>
    <t>3eMBTrxgvfJvH0bDDthisI</t>
  </si>
  <si>
    <t>Birthday</t>
  </si>
  <si>
    <t>1ojx892F09kNzzLyMGTsma</t>
  </si>
  <si>
    <t>Tujhi Mein</t>
  </si>
  <si>
    <t>Katy Perry</t>
  </si>
  <si>
    <t>Crook (Original Motion Picture Soundtrack)</t>
  </si>
  <si>
    <t>6zo2naFQADDkkGya8REzhC</t>
  </si>
  <si>
    <t>Disco Music</t>
  </si>
  <si>
    <t>https://open.spotify.com/track/2fAtpIUwghSLmP0W9Kbz5j?si=05d5503d40854cfb</t>
  </si>
  <si>
    <t>7croXqgzbKGK7QXsiwK2nW</t>
  </si>
  <si>
    <t>Funktik</t>
  </si>
  <si>
    <t>Tabaah Ho Gaye (Kalank)</t>
  </si>
  <si>
    <t>4NhQ0xgd74L2NyOtU7Oqc8</t>
  </si>
  <si>
    <t>Phonk Music 2022 Aggressive Drift Phonk - Boss</t>
  </si>
  <si>
    <t>3bM0sCyyhglscs8EvsBZ36</t>
  </si>
  <si>
    <t>Lagan Laagi Re</t>
  </si>
  <si>
    <t>BITMEIT</t>
  </si>
  <si>
    <t>0EjvnmwRtKZ4P2k2AY7z1e</t>
  </si>
  <si>
    <t>Overplayed Rock Music</t>
  </si>
  <si>
    <t>0r0hAGLGdDNytUZxc4f3YS</t>
  </si>
  <si>
    <t>Laugh Now Cry Later</t>
  </si>
  <si>
    <t>Lukexi</t>
  </si>
  <si>
    <t>Welcome To Vegas</t>
  </si>
  <si>
    <t>darkwave, cold wave</t>
  </si>
  <si>
    <t>Mareux</t>
  </si>
  <si>
    <t>https://open.spotify.com/track/2MQGArkH2PDwJhZCLiruXZ?si=be631d5fd3044dc8</t>
  </si>
  <si>
    <t>5RRCOwzQCQ3jcDw07PRWY8</t>
  </si>
  <si>
    <t>Baat Ban Jaye - From "Qurbani"</t>
  </si>
  <si>
    <t>5FRGTGPZ7uA6JaLAH55PVV</t>
  </si>
  <si>
    <t>hi-nrg</t>
  </si>
  <si>
    <t>Biddu</t>
  </si>
  <si>
    <t>soundtrack, score</t>
  </si>
  <si>
    <t>Thomas Newman</t>
  </si>
  <si>
    <t>The Shawshank Redemption</t>
  </si>
  <si>
    <t>4dXYz07pXPKziypujv8vnB</t>
  </si>
  <si>
    <t>Jo Tumko Hopasand Wohi Baat Karenge</t>
  </si>
  <si>
    <t>5u3LixvEX1twpOW6v3V2H7</t>
  </si>
  <si>
    <t>Infinity Guitars</t>
  </si>
  <si>
    <t>Safar (Original Motion Picture Soundtrack)</t>
  </si>
  <si>
    <t>noise pop, indie rock</t>
  </si>
  <si>
    <t>Sleigh Bells</t>
  </si>
  <si>
    <t>Treats</t>
  </si>
  <si>
    <t>https://open.spotify.com/track/4zucKAVwfboJFZKgHdsAeo?si=3936f2b69ce24b7f</t>
  </si>
  <si>
    <t>6oV5toNxpIv8wLlTBC8gHa</t>
  </si>
  <si>
    <t>Aye Watan Tere Liye</t>
  </si>
  <si>
    <t>Kavita Krishnamurthy, Mohammed Aziz</t>
  </si>
  <si>
    <t>Karma (Original Motion Picture Soundtrack)</t>
  </si>
  <si>
    <t>2902xxI12Q7rr0bMGPFQUC</t>
  </si>
  <si>
    <t>Raja KO Rani Se</t>
  </si>
  <si>
    <t>Akele Hum Akele Tum (Original Motion Picture Soundtrack)</t>
  </si>
  <si>
    <t>7JYwe8WQ96coUNla2AEOBr</t>
  </si>
  <si>
    <t>Mausam Mastana - From "Satte Pe Satta"</t>
  </si>
  <si>
    <t>Asha Bhosle, Dilraj Kaur, R. D. Burman</t>
  </si>
  <si>
    <t>6Js4ekYgSpkrfaU33sJyeI</t>
  </si>
  <si>
    <t>Shakermaker</t>
  </si>
  <si>
    <t>britpop, madchester</t>
  </si>
  <si>
    <t>Oasis</t>
  </si>
  <si>
    <t>Definitely Maybe</t>
  </si>
  <si>
    <t>https://open.spotify.com/track/46bHffIYlRKDZJG1Wbv8vi?si=a3f51d8e77e14020</t>
  </si>
  <si>
    <t>7hP7Tyx5t35TUogoc59tsk</t>
  </si>
  <si>
    <t>Hum Tum (From "Hum Tum")</t>
  </si>
  <si>
    <t>5QUsQsQ716sd6d4uAEnjZy</t>
  </si>
  <si>
    <t>Jatin-Lalit, Alka Yagnik, Babul Supriyo, Prasoon Joshi</t>
  </si>
  <si>
    <t>YRF Top 10 - Midnight Hour</t>
  </si>
  <si>
    <t>1KQDrRzrBGdQLT1iaVdbfq</t>
  </si>
  <si>
    <t>Rupkotha</t>
  </si>
  <si>
    <t>4MDP7HRognLy05tr1MlKek</t>
  </si>
  <si>
    <t>Ghawrbaari</t>
  </si>
  <si>
    <t>https://open.spotify.com/track/0WQdHvchSTimdNQXpvvC1a?si=2aadfd8fb8df40bb</t>
  </si>
  <si>
    <t>17IOOvwi71uY7QhuFCe4Z3</t>
  </si>
  <si>
    <t>221q1lfnUNgxgJOTK0HK7i</t>
  </si>
  <si>
    <t>Chokher Bhasa Jodi - Male Version</t>
  </si>
  <si>
    <t>Baundule Ghuri (From "Dawshom Awbotaar")</t>
  </si>
  <si>
    <t>5VODRtqd2P5vUH5oHBEUmf</t>
  </si>
  <si>
    <t>Jawl Phoring 2.0</t>
  </si>
  <si>
    <t>70Xo6DAwk1qacDSOFNTbgr</t>
  </si>
  <si>
    <t>Chole Jay Mori Hay - Original</t>
  </si>
  <si>
    <t>Srikanta Acharya, NA</t>
  </si>
  <si>
    <t>Prem Tame (Original Motion Picture Soundtrack)</t>
  </si>
  <si>
    <t>Best Of Srikanto Acharya (Original)</t>
  </si>
  <si>
    <t>24u2M1UzHxg6mSeEmTbj2t</t>
  </si>
  <si>
    <t>4xvguqzwvStDijt0MyX927</t>
  </si>
  <si>
    <t>Good Rockin' Tonight</t>
  </si>
  <si>
    <t>Silsila - From "Dhoom Dhaam"</t>
  </si>
  <si>
    <t>Roy Brown</t>
  </si>
  <si>
    <t>28 Big Ones</t>
  </si>
  <si>
    <t>Silsila (From "Dhoom Dhaam")</t>
  </si>
  <si>
    <t>https://open.spotify.com/track/13sDiX67r3Zj8BXiRtkLhA?si=45ae5a717b6e42f5</t>
  </si>
  <si>
    <t>1K6NGRR3P20dwd15eYgZEY</t>
  </si>
  <si>
    <t>Don't Cha</t>
  </si>
  <si>
    <t>3e44jPHjpH8gGWWD6Ey4ih</t>
  </si>
  <si>
    <t>funk,soul</t>
  </si>
  <si>
    <t>Iktara - MTV Unplugged Version</t>
  </si>
  <si>
    <t>Tori Alamaze</t>
  </si>
  <si>
    <t>Iktara (MTV Unplugged Version)</t>
  </si>
  <si>
    <t>4pmRz4pvX4VA1FiygB0eP3</t>
  </si>
  <si>
    <t>In the Morning Time</t>
  </si>
  <si>
    <t>4GNEqWXhKEoMyL3k5wF0r7</t>
  </si>
  <si>
    <t>Love In Vain</t>
  </si>
  <si>
    <t>gospel, traditional gospel</t>
  </si>
  <si>
    <t>classic rock, rock</t>
  </si>
  <si>
    <t>Tramaine Hawkins</t>
  </si>
  <si>
    <t>The Rolling Stones</t>
  </si>
  <si>
    <t>The Search Is Over</t>
  </si>
  <si>
    <t>Let It Bleed</t>
  </si>
  <si>
    <t>7mvgC2RSdiHDILsyFEAmjG</t>
  </si>
  <si>
    <t>7DSAEUvxU8FajXtRloy8M0</t>
  </si>
  <si>
    <t>Millions of Years Apart</t>
  </si>
  <si>
    <t>https://open.spotify.com/track/72WTzsXqRypRK8YwDgVOqp?si=02794e14372e480e</t>
  </si>
  <si>
    <t>Flowers</t>
  </si>
  <si>
    <t>taiwanese indie, chinese indie</t>
  </si>
  <si>
    <t>pop disco</t>
  </si>
  <si>
    <t>Miley Cyrus</t>
  </si>
  <si>
    <t>恐龍的皮</t>
  </si>
  <si>
    <t>39naxI2F1PoGszYuQ0bUFp</t>
  </si>
  <si>
    <t>1iFCpaSHNC89AisunzyCl3</t>
  </si>
  <si>
    <t>LOVE MYSELF</t>
  </si>
  <si>
    <t>Urvashi</t>
  </si>
  <si>
    <t>chinese hip hop, taiwanese pop, chinese r&amp;b, taiwanese indie, chinese indie, mandopop</t>
  </si>
  <si>
    <t>bollywood, hip hop, punjabi pop</t>
  </si>
  <si>
    <t>Gummy B</t>
  </si>
  <si>
    <t>Yo Yo Honey Singh</t>
  </si>
  <si>
    <t>Yo Yo Da Tashan</t>
  </si>
  <si>
    <t>5LPQ15O23IBEbxOjtnIu8L</t>
  </si>
  <si>
    <t>Mor Ghumo Ghore</t>
  </si>
  <si>
    <t>6JdU7eaEl9fPAq0sEVNzGc</t>
  </si>
  <si>
    <t>say goodbye</t>
  </si>
  <si>
    <t>Bornali Sorkar</t>
  </si>
  <si>
    <t>Keno Ele Obelai</t>
  </si>
  <si>
    <t>Sarcastic Sounds</t>
  </si>
  <si>
    <t>https://open.spotify.com/track/4GnTBsOlAMzAzEXuzK4YzR?si=40d0f8e898584f17</t>
  </si>
  <si>
    <t>5arvrfQWKJ88sNAo8e6oTO</t>
  </si>
  <si>
    <t>Khelche Sachin</t>
  </si>
  <si>
    <t>365uCPyt1CwjtnmT5D1hh1</t>
  </si>
  <si>
    <t>Dekhechi Rupsagore</t>
  </si>
  <si>
    <t>Anirban Sikdar</t>
  </si>
  <si>
    <t>06zGGUSIzFlKhtIBaTnOOO</t>
  </si>
  <si>
    <t>Maa Dake Khoka</t>
  </si>
  <si>
    <t>3r8rpRYqxI77SFZZ4WCTXW</t>
  </si>
  <si>
    <t>Prithibi Ta Naki Chhoto Hote Hote</t>
  </si>
  <si>
    <t>Crosswinds</t>
  </si>
  <si>
    <t>Aabar Bachhor Kuri Pore, Vol. 1</t>
  </si>
  <si>
    <t>https://open.spotify.com/track/2QuH3OPSHYXwBJeaoyG6dA?si=ea7d4034bd444bd6</t>
  </si>
  <si>
    <t>5YoITs1m0q8UOQ4AW7N5ga</t>
  </si>
  <si>
    <t>Gasolina</t>
  </si>
  <si>
    <t>739IveImaxOatSzo2ZeKQA</t>
  </si>
  <si>
    <t>Kabhi Aayine Pe Likha Tujhe</t>
  </si>
  <si>
    <t>Hate Story 2</t>
  </si>
  <si>
    <t>reggaeton, latin</t>
  </si>
  <si>
    <t>Daddy Yankee</t>
  </si>
  <si>
    <t>Barrio Fino (Bonus Track Version)</t>
  </si>
  <si>
    <t>6VpywY7DEMDSmpiY4tKpwX</t>
  </si>
  <si>
    <t>Kaisa Ye Raaz Hai</t>
  </si>
  <si>
    <t>3NYzNj60Z3q74uFYEBxuKr</t>
  </si>
  <si>
    <t>Pranaay</t>
  </si>
  <si>
    <t>Shobuj Kolponay</t>
  </si>
  <si>
    <t>RAAZ - The Mystery Continues (Original Motion Picture Soundtrack)</t>
  </si>
  <si>
    <t>6oARlKW177BrmouSR9AW6d</t>
  </si>
  <si>
    <t>Tumi Jake Bhalobaso - Female Version</t>
  </si>
  <si>
    <t>6LeZxvhP6ZtqtmTywpPmf0</t>
  </si>
  <si>
    <t>Raske Bhare Tore Naina (House Mix)</t>
  </si>
  <si>
    <t>Aadesh Shrivastava</t>
  </si>
  <si>
    <t>https://open.spotify.com/track/4HQ5wIx5RogdwLE6kiJ3d9?si=2ecf68846ed94ed3</t>
  </si>
  <si>
    <t>5nJ4mZuhifszRGqTC5gR1k</t>
  </si>
  <si>
    <t>0ducHx1R45CnEloZ6tUVuC</t>
  </si>
  <si>
    <t>Beautiful Names</t>
  </si>
  <si>
    <t>Babe I'm Gonna Leave You - Remaster</t>
  </si>
  <si>
    <t>Boonaa Mohammed</t>
  </si>
  <si>
    <t>classic rock, rock, hard rock, rock and roll</t>
  </si>
  <si>
    <t>Rusty Hearts</t>
  </si>
  <si>
    <t>Led Zeppelin</t>
  </si>
  <si>
    <t>Mothership (Remastered)</t>
  </si>
  <si>
    <t>1pLE4HSKcaeEw9vlPnfrEw</t>
  </si>
  <si>
    <t>Come Unto Me</t>
  </si>
  <si>
    <t>southern gospel, christian country, gospel</t>
  </si>
  <si>
    <t>25dNlsodhoYlkXD83eeNhs</t>
  </si>
  <si>
    <t>The Chuck Wagon Gang</t>
  </si>
  <si>
    <t>30 Country Gospel Favorites</t>
  </si>
  <si>
    <t>Mighty To Save</t>
  </si>
  <si>
    <t>worship, christian, pop worship, ccm, gospel</t>
  </si>
  <si>
    <t>Hillsong Worship</t>
  </si>
  <si>
    <t>Ultimate Collection Vol. 2</t>
  </si>
  <si>
    <t>245fqDdOPzWsHgF0WSF3j0</t>
  </si>
  <si>
    <t>Criminal</t>
  </si>
  <si>
    <t>art pop, chamber pop, dark pop, lilith, permanent wave, piano rock, singer-songwriter</t>
  </si>
  <si>
    <t>Fiona Apple</t>
  </si>
  <si>
    <t>5p9P4W1LlMSxb7YpIR6mjn</t>
  </si>
  <si>
    <t>https://open.spotify.com/track/3yaK6MHsNC8i8uD4YAurJU?si=1cf49671ef9a4285</t>
  </si>
  <si>
    <t>Tomar Khola Haowa</t>
  </si>
  <si>
    <t>3wXYb6TMgoro3m5qfQTdo1</t>
  </si>
  <si>
    <t>Smooth Operator - Single Version</t>
  </si>
  <si>
    <t>british soul, sophisti-pop</t>
  </si>
  <si>
    <t>Sade</t>
  </si>
  <si>
    <t>7foiOmd1Je7Z0D3TaZCDro</t>
  </si>
  <si>
    <t>The Last Time</t>
  </si>
  <si>
    <t>Big Hits (High Tide and Green Grass) Non E.U</t>
  </si>
  <si>
    <t>6Da4BzzuHgklx7H4o27Oiy</t>
  </si>
  <si>
    <t>Snap! Crackle! Pop! Music!</t>
  </si>
  <si>
    <t>Chad Post</t>
  </si>
  <si>
    <t>7Bykbipn3oMX301pvzL4LR</t>
  </si>
  <si>
    <t>Mon Kyamoner Jonmodin</t>
  </si>
  <si>
    <t>2MnkqDh4Hsj5HxdGC8fSTI</t>
  </si>
  <si>
    <t>Oh Meri Chorni - Part I - Katilon Ke Kaatil / Soundtrack Version</t>
  </si>
  <si>
    <t>Mekhla Dasgupta</t>
  </si>
  <si>
    <t>Hridpindo (Original Motion Picture Soundtrack)</t>
  </si>
  <si>
    <t>https://open.spotify.com/track/0PCqTfelZRKjeOIAuOADYy?si=fe95cda4979c4058</t>
  </si>
  <si>
    <t>3P6PfSiSGXg8oSkqHceYBY</t>
  </si>
  <si>
    <t>4tkheBIDTtpZZe0b3897rP</t>
  </si>
  <si>
    <t>Tomake Female</t>
  </si>
  <si>
    <t>Kuchh Kehta Hai Ye Savan - From "Mera Gaon Mera Desh"</t>
  </si>
  <si>
    <t>Parineeta</t>
  </si>
  <si>
    <t>1g1iF9zlzJUpVDTUaCOpp1</t>
  </si>
  <si>
    <t>Shey Jey Boshey Achey</t>
  </si>
  <si>
    <t>0hvMFM6yBMl9EtT8Ysp4fk</t>
  </si>
  <si>
    <t>Kya Yahi Pyar Hai - From "Rocky"</t>
  </si>
  <si>
    <t>Lata Mangeshkar, Kishore Kumar, R. D. Burman</t>
  </si>
  <si>
    <t>Chaina Bhabish</t>
  </si>
  <si>
    <t>6fOotJSU76u6a1ObCK9Gh6</t>
  </si>
  <si>
    <t>Likha Hai Yeh</t>
  </si>
  <si>
    <t>6Ob0vkoBVpja3yLQkjCdpK</t>
  </si>
  <si>
    <t>Snowman - Slowed Down</t>
  </si>
  <si>
    <t>Lata Mangeshkar, Hariharan</t>
  </si>
  <si>
    <t>Sia</t>
  </si>
  <si>
    <t>Snowman (Slowed Down &amp; Snowed In Remix)</t>
  </si>
  <si>
    <t>2UJ0f5xuFMZLjWT99bF2LM</t>
  </si>
  <si>
    <t>https://open.spotify.com/track/6O17HHRzNU72uu8YlCNLqq?si=3cd80cd850d0421e</t>
  </si>
  <si>
    <t>Meri Sanson Mein Tum</t>
  </si>
  <si>
    <t>0h4v9uXzT1qwXS5e9fkws2</t>
  </si>
  <si>
    <t>Ae Ajnabi (From "Dil Se")</t>
  </si>
  <si>
    <t>My Best Collection - Udit Narayan</t>
  </si>
  <si>
    <t>4RbJswnTsMkLSLZfYOQAbM</t>
  </si>
  <si>
    <t>Main Hoon Khushrang Henna, Pt. 2</t>
  </si>
  <si>
    <t>Lata Mangeshkar, Mohammed Aziz</t>
  </si>
  <si>
    <t>4TkknEEgy9mpbDtSA9ZrKV</t>
  </si>
  <si>
    <t>Ae Zindagi Gale Laga Le - Take, 1</t>
  </si>
  <si>
    <t>Ilaiyaraaja</t>
  </si>
  <si>
    <t>039qMmpRa5pXw52pP4zzcu</t>
  </si>
  <si>
    <t>Ye Aaina Jo Tumhen</t>
  </si>
  <si>
    <t>Tamanna (Original Motion Picture Soundtrack)</t>
  </si>
  <si>
    <t>6B8LtMPhqUFuqQIxi5y8yb</t>
  </si>
  <si>
    <t>B HU U R</t>
  </si>
  <si>
    <t>p-pop, opm</t>
  </si>
  <si>
    <t>BINI</t>
  </si>
  <si>
    <t>Born To Win</t>
  </si>
  <si>
    <t>2WWwLv2BqUlL7tGyrE3Mch</t>
  </si>
  <si>
    <t>Ladki Badi Anjani Hai (From "Kuch Kuch Hota Hai")</t>
  </si>
  <si>
    <t>Jatin-Lalit, Kumar Sanu, Alka Yagnik</t>
  </si>
  <si>
    <t>1Br1fuUGKnOAEuodPicgis</t>
  </si>
  <si>
    <t>He Needs Me</t>
  </si>
  <si>
    <t>Shelley Duvall</t>
  </si>
  <si>
    <t>2ZtVlXtyTZHM1uQDOZUcSx</t>
  </si>
  <si>
    <t>Raat Ne Kya Kya Khwab Dikhaye (From "Ek Gaon Ki Kahani")</t>
  </si>
  <si>
    <t>https://open.spotify.com/track/3GrCQPpKqKzOcKfMAoqn82?si=15c0418264a4494e</t>
  </si>
  <si>
    <t>Talat Mahmood, Salil Chowdhury</t>
  </si>
  <si>
    <t>2vuhZrEHS25D8xNQTSvuuj</t>
  </si>
  <si>
    <t>Tu Aashiqui Hai</t>
  </si>
  <si>
    <t>Jhankaar Beats (Original Motion Picture Soundtrack)</t>
  </si>
  <si>
    <t>1KzGj3xvi9IiY05kBlkm2G</t>
  </si>
  <si>
    <t>Bad Things (with Camila Cabello)</t>
  </si>
  <si>
    <t>mgk</t>
  </si>
  <si>
    <t>bloom (Deluxe)</t>
  </si>
  <si>
    <t>09fXWbIz27YoY5OZ1E866F</t>
  </si>
  <si>
    <t>Suit Suit (From "Hindi Medium")</t>
  </si>
  <si>
    <t>Guru Randhawa, Arjun</t>
  </si>
  <si>
    <t>5wJLi8d6bJjPsIBZkkU3fI</t>
  </si>
  <si>
    <t>GhorGari</t>
  </si>
  <si>
    <t>HIGHWAY</t>
  </si>
  <si>
    <t>0bsq2uKshTQXYidUhIW82m</t>
  </si>
  <si>
    <t>Bil Bhangyia</t>
  </si>
  <si>
    <t>2qW141LbW1h8GxOLud0TUx</t>
  </si>
  <si>
    <t>Pon De Floor</t>
  </si>
  <si>
    <t>moombahton, house</t>
  </si>
  <si>
    <t>Subodh Roy Chowdhury</t>
  </si>
  <si>
    <t>Major Lazer</t>
  </si>
  <si>
    <t>Bengali Folk Songs, Vol. 3</t>
  </si>
  <si>
    <t>Guns Don't Kill People...Lazers Do (Deluxe)</t>
  </si>
  <si>
    <t>3kqC9r9ilM63AogQ47RVpu</t>
  </si>
  <si>
    <t>Jersey Girl - Live</t>
  </si>
  <si>
    <t>heartland rock, rock</t>
  </si>
  <si>
    <t>5uHHJwMdTSE2cL6HEnTeNz</t>
  </si>
  <si>
    <t>https://open.spotify.com/track/3QaflNCgYdF2fZKIK1QGjF?si=949e04235b724687</t>
  </si>
  <si>
    <t>Konodin</t>
  </si>
  <si>
    <t>BRUCE SPRINGSTEEN &amp; THE E STREET BAND-Live/ 1975-85</t>
  </si>
  <si>
    <t>6HNbprsATKyydJ7YdrLuPd</t>
  </si>
  <si>
    <t>Ebar Jeno Onno Rokom Pujo</t>
  </si>
  <si>
    <t>Yoddha (Original Motion Picture Soundtrack)</t>
  </si>
  <si>
    <t>5hNTIzL4zTwJqzR8aamdrH</t>
  </si>
  <si>
    <t>Swapner Jodi Aar</t>
  </si>
  <si>
    <t>4jdY41EH5yhzCrd0V8YnKg</t>
  </si>
  <si>
    <t>Behaya</t>
  </si>
  <si>
    <t>4NEGBOwLuSX4ZtdOxTj2yd</t>
  </si>
  <si>
    <t>Bahut Pyar Karte Hai (Male Version) - From "Saajan"</t>
  </si>
  <si>
    <t>Ekannoborti</t>
  </si>
  <si>
    <t>telugu pop, kannada pop, tamil pop, devotional, tollywood, sandalwood, kollywood</t>
  </si>
  <si>
    <t>Bahut Pyar Karte Hai - Bollywood Romantic Songs</t>
  </si>
  <si>
    <t>4bcgRbGeq4IejesjsiHyTH</t>
  </si>
  <si>
    <t>Little Bird - Deluxe Edition</t>
  </si>
  <si>
    <t>0pQ0ytRX3NMsAjtmyN0bbJ</t>
  </si>
  <si>
    <t>Marjaani (From "Billu")</t>
  </si>
  <si>
    <t>Ed Sheeran</t>
  </si>
  <si>
    <t>Sunidhi's Sassy Hits</t>
  </si>
  <si>
    <t>3LNbVcF32gDMQiQuobtkxp</t>
  </si>
  <si>
    <t>Love Mera Hit Hit (From "Billu")</t>
  </si>
  <si>
    <t>77bJPlboe1cYNf6C4jbinf</t>
  </si>
  <si>
    <t>Tu Hi Yaar Mera</t>
  </si>
  <si>
    <t>https://open.spotify.com/track/3aEpruXWTzI6bmHqjsHORZ?si=bda6d6b41e2c4a38</t>
  </si>
  <si>
    <t>The Ultimate - Tulsi Kumar Playlist</t>
  </si>
  <si>
    <t>Rochak Kohli</t>
  </si>
  <si>
    <t>Pati Patni Aur Woh</t>
  </si>
  <si>
    <t>4Qu9OzfEt4eMBFGpzBVXNU</t>
  </si>
  <si>
    <t>jazz, classical crossover</t>
  </si>
  <si>
    <t>Jacques Loussier</t>
  </si>
  <si>
    <t>7yEuRloGyxyu1KaWBTPP1Z</t>
  </si>
  <si>
    <t>Slow Motion (From "Bharat")</t>
  </si>
  <si>
    <t>3q21KZsHilDQuwnfzskwEP</t>
  </si>
  <si>
    <t>Nishi Bhor Holo</t>
  </si>
  <si>
    <t>Tasmee</t>
  </si>
  <si>
    <t>10KzCzcTKDYnYUbJ6iJdTi</t>
  </si>
  <si>
    <t>O Sanam</t>
  </si>
  <si>
    <t>3mcaKzrTLge6fXYiuJbSNj</t>
  </si>
  <si>
    <t>Bondi</t>
  </si>
  <si>
    <t>The Killer</t>
  </si>
  <si>
    <t>6iFm1CcTrJe7SbZqXMXuDk</t>
  </si>
  <si>
    <t>00G9EHnwvGk7Yif0srEmgZ</t>
  </si>
  <si>
    <t>Meethi Boliyaan</t>
  </si>
  <si>
    <t>Satori Part IV</t>
  </si>
  <si>
    <t>psychedelic rock, progressive rock, acid rock, space rock, krautrock</t>
  </si>
  <si>
    <t>Flower Travellin' Band</t>
  </si>
  <si>
    <t>Satori (Digitally Remastered)</t>
  </si>
  <si>
    <t>Kai Po Che (Original Motion Picture Soundtrack)</t>
  </si>
  <si>
    <t>7y92q8HXEIFXXNFXGhZ9sc</t>
  </si>
  <si>
    <t>Theme for a dream</t>
  </si>
  <si>
    <t>2gRSvAxNtRoi69Q4MG3Pey</t>
  </si>
  <si>
    <t>https://open.spotify.com/track/3kPEEPKex65NUa9NOif4jg?si=a298cf82d86e40cf</t>
  </si>
  <si>
    <t>Mon Amour</t>
  </si>
  <si>
    <t>Cliff Richard</t>
  </si>
  <si>
    <t>Icon - Cliff Richard - 70 Classic Songs</t>
  </si>
  <si>
    <t>afrobeats, afrobeat, kizomba, afropop</t>
  </si>
  <si>
    <t>Singah</t>
  </si>
  <si>
    <t>0oVgj0GAlqH5XLTHLwMi5J</t>
  </si>
  <si>
    <t>Ananda Sen</t>
  </si>
  <si>
    <t>42jq5Ci4vW5Ww7aMqOPyVZ</t>
  </si>
  <si>
    <t>Enough Ammo</t>
  </si>
  <si>
    <t>Took The Biggest Risk</t>
  </si>
  <si>
    <t>30deGlKKN6sEpQO28WFwsI</t>
  </si>
  <si>
    <t>Aikom Baikom</t>
  </si>
  <si>
    <t>4jEB3KAsjmNSQGQmQk4Ii8</t>
  </si>
  <si>
    <t>I Lived - Arty Remix</t>
  </si>
  <si>
    <t>I Lived (Arty Remix)</t>
  </si>
  <si>
    <t>https://open.spotify.com/track/4E3dER2isoAlZMApf40jhj?si=767f36f95740447f</t>
  </si>
  <si>
    <t>3zu2CuVTJwaZn2m4rBzaUO</t>
  </si>
  <si>
    <t>Don't You Worry Child</t>
  </si>
  <si>
    <t>progressive house, edm</t>
  </si>
  <si>
    <t>Swedish House Mafia</t>
  </si>
  <si>
    <t>5hQqp4qM3tdLn1BksmHnN9</t>
  </si>
  <si>
    <t>Churaya</t>
  </si>
  <si>
    <t>5u0zwaGbSJ9wChD2g3tydl</t>
  </si>
  <si>
    <t>Subha Hone Na De (Remix)</t>
  </si>
  <si>
    <t>Desi Boyz</t>
  </si>
  <si>
    <t>4LIFNeq5ZDLWTnZVEY7uCU</t>
  </si>
  <si>
    <t>Last Temptation</t>
  </si>
  <si>
    <t>east coast hip hop, r&amp;b</t>
  </si>
  <si>
    <t>Ja Rule</t>
  </si>
  <si>
    <t>The Last Temptation</t>
  </si>
  <si>
    <t>2i8LulJesu7JyB5DuMhlpr</t>
  </si>
  <si>
    <t>Abar Phire Ele</t>
  </si>
  <si>
    <t>https://open.spotify.com/track/5X014vC3aKXXUkBnqkvwZ0?si=37e53a968f2f4a79</t>
  </si>
  <si>
    <t>2lTnXqY2ImDhV7SzcB0YlY</t>
  </si>
  <si>
    <t>Who Can It Be Now?</t>
  </si>
  <si>
    <t>album rock, australian rock, classic rock, hard rock, mellow gold, new romantic, new wave, new wave pop, rock, soft rock</t>
  </si>
  <si>
    <t>Men At Work</t>
  </si>
  <si>
    <t>5GjkD2Xujig8TPty57wfsS</t>
  </si>
  <si>
    <t>Karma</t>
  </si>
  <si>
    <t>synth pop</t>
  </si>
  <si>
    <t>Taylor Swift</t>
  </si>
  <si>
    <t>6iYyk5W3RQqgNZ5i4Jjy7w</t>
  </si>
  <si>
    <t>Upbeat and Unapologetic</t>
  </si>
  <si>
    <t>Popurri catÃ³lico Gozo</t>
  </si>
  <si>
    <t>Luz de SalvaciÃ³n</t>
  </si>
  <si>
    <t>MÃºsica catÃ³lica Alegre</t>
  </si>
  <si>
    <t>5M12X6gQDoMMqqlRDg5Bfo</t>
  </si>
  <si>
    <t>Stoned - Bonus Track</t>
  </si>
  <si>
    <t>55XPGGqzpHIXm6nd00tR7z</t>
  </si>
  <si>
    <t>Patta Patta Buta Buta - From "Ek Nazar"</t>
  </si>
  <si>
    <t>https://open.spotify.com/track/2SUxiEuzKEvrI66avUnsyD?si=d9c7d92fe8584930</t>
  </si>
  <si>
    <t>5jAwpiIPA3IeC4OWK4eA2j</t>
  </si>
  <si>
    <t>Jeena Sikha De (From "Srikanth")</t>
  </si>
  <si>
    <t>2g4Ys9ZMuMOSTOAWCILh2G</t>
  </si>
  <si>
    <t>Humen Tumse Pyar Kitna - Male Vocals</t>
  </si>
  <si>
    <t>Kudrat (Original Motion Picture Soundtrack)</t>
  </si>
  <si>
    <t>3GwRODY14W283C23woTVrz</t>
  </si>
  <si>
    <t>62kgwMyl2b6A9rJq38PbJ3</t>
  </si>
  <si>
    <t>Nani Teri Morni</t>
  </si>
  <si>
    <t>Mora Piya</t>
  </si>
  <si>
    <t>Sayantan Bhattacharya</t>
  </si>
  <si>
    <t>Rhyme Rapper: Hindi Songs for Kids (Indian)</t>
  </si>
  <si>
    <t>Raajneeti (Original Motion Picture Soundtrack)</t>
  </si>
  <si>
    <t>0mtE0eZl0LF9ACcVj2wVlG</t>
  </si>
  <si>
    <t>Ekaki</t>
  </si>
  <si>
    <t>6B58TJqjGLQuuZBhQ3UnEA</t>
  </si>
  <si>
    <t>Jiya Jale (From "Dil Se")</t>
  </si>
  <si>
    <t>Taajmohol</t>
  </si>
  <si>
    <t>Lata Mangeshkar - The Nightingale of India</t>
  </si>
  <si>
    <t>3n1DFhHhuDQyCSuxT7eOj9</t>
  </si>
  <si>
    <t>Brindabano Bilasini Rai</t>
  </si>
  <si>
    <t>https://open.spotify.com/track/5MKZg7Vh6hYhBupABAztY4?si=13f2c0b00e544663</t>
  </si>
  <si>
    <t>19P6cJstaoQJHtHW3HOGcg</t>
  </si>
  <si>
    <t>The Rest of Our Life</t>
  </si>
  <si>
    <t>country, classic country</t>
  </si>
  <si>
    <t>Tim McGraw</t>
  </si>
  <si>
    <t>1vaeIleKENhaErIzDYTOYd</t>
  </si>
  <si>
    <t>Aar To Noy Beshi Din</t>
  </si>
  <si>
    <t>76MjtLfZoTNc3BDqUVjuRH</t>
  </si>
  <si>
    <t>Patek</t>
  </si>
  <si>
    <t>4Nm7o9FgM1BZpfXRPfUHnj</t>
  </si>
  <si>
    <t>Otit</t>
  </si>
  <si>
    <t>0E8QuZqZjKe7agk7xUr0PC</t>
  </si>
  <si>
    <t>Step Out - Remastered</t>
  </si>
  <si>
    <t>(What's The Story) Morning Glory? (Deluxe Remastered Edition)</t>
  </si>
  <si>
    <t>7J7vrF6auC8oyZtkrkCiC3</t>
  </si>
  <si>
    <t>Fish Market</t>
  </si>
  <si>
    <t>reggae, lovers rock, dancehall, roots reggae</t>
  </si>
  <si>
    <t>Steely &amp; Clevie</t>
  </si>
  <si>
    <t>Poco In The East</t>
  </si>
  <si>
    <t>1stU529KMabUofF9CFm2rn</t>
  </si>
  <si>
    <t>Neshar Bojha</t>
  </si>
  <si>
    <t>Ja Ichche Ta</t>
  </si>
  <si>
    <t>4XmdZIzHDwZLkElfC6aOWX</t>
  </si>
  <si>
    <t>Polly Wolly Doodle</t>
  </si>
  <si>
    <t>Burl Ives</t>
  </si>
  <si>
    <t>6Ap1zrEjcbKKoUyE3taghj</t>
  </si>
  <si>
    <t>A Little Bitty Tear</t>
  </si>
  <si>
    <t>https://open.spotify.com/track/0hDmfnjTeUOAQdHdQXLEPb?si=8deb5c8725eb4065</t>
  </si>
  <si>
    <t>Angel With a Shotgun</t>
  </si>
  <si>
    <t>nightcore</t>
  </si>
  <si>
    <t>Nightcore Collectives</t>
  </si>
  <si>
    <t>Best of Nightcore</t>
  </si>
  <si>
    <t>7CXbtBPfPjhR6pCftZfAWw</t>
  </si>
  <si>
    <t>Aao Twist Karen</t>
  </si>
  <si>
    <t>bangla pop, ghazal, bhajan, qawwali</t>
  </si>
  <si>
    <t>0ygAYQQy7bfDN6gH640bbl</t>
  </si>
  <si>
    <t>Wake Me Up</t>
  </si>
  <si>
    <t>Bhoot Bungla (Original Motion Picture Soundtrack)</t>
  </si>
  <si>
    <t>3qwxZ8ygOYSWE790KcfgU1</t>
  </si>
  <si>
    <t>Sycamore</t>
  </si>
  <si>
    <t>5KQm3ndTt3B7rdki7ATkYu</t>
  </si>
  <si>
    <t>Cholo Bangladesh</t>
  </si>
  <si>
    <t>Cryptic Fate</t>
  </si>
  <si>
    <t>Charpotro</t>
  </si>
  <si>
    <t>4zucKAVwfboJFZKgHdsAeo</t>
  </si>
  <si>
    <t>Love Forever With Arijit Singh</t>
  </si>
  <si>
    <t>1VYMsDdZ3toHtlZxAGS95n</t>
  </si>
  <si>
    <t>Kohinoor</t>
  </si>
  <si>
    <t>1CsCJlLSxeqDzXS97Ei477</t>
  </si>
  <si>
    <t>hindi hip hop, desi hip hop, punjabi hip hop, punjabi pop</t>
  </si>
  <si>
    <t>Dil Ne Yeh Kaha Hain Dil Se (From "Dhadkan")</t>
  </si>
  <si>
    <t>DIVINE</t>
  </si>
  <si>
    <t>https://open.spotify.com/track/1LFPoKlFMvOmIeX8MTryvl?si=bd2aeab90833447c</t>
  </si>
  <si>
    <t>6C2PfemHQul77DVpnvuAIs</t>
  </si>
  <si>
    <t>Gonna Fly Now</t>
  </si>
  <si>
    <t>theme</t>
  </si>
  <si>
    <t>Bill Conti</t>
  </si>
  <si>
    <t>Rocky III: Music From The Motion Picture</t>
  </si>
  <si>
    <t>5AVKZwQPbvrZAF1ZaXuF4T</t>
  </si>
  <si>
    <t>GRAYGROUND Cypher (Feat. King Leez &amp; Anthony Danza &amp; Keem Hyo-Eun &amp; pH-1 &amp; Geo of Blue Scholars &amp; Chaboom &amp; DJ Wegun) (Prod. by GRAY)</t>
  </si>
  <si>
    <t>3zbDt1c7XxNJsh06KvMnVL</t>
  </si>
  <si>
    <t>Jay Park</t>
  </si>
  <si>
    <t>Roll or Die</t>
  </si>
  <si>
    <t>The Road Less Traveled</t>
  </si>
  <si>
    <t>Rockit Music</t>
  </si>
  <si>
    <t>5arambGXhSW6TZUR9L0tSw</t>
  </si>
  <si>
    <t>Baatein Kuch Ankahee</t>
  </si>
  <si>
    <t>7tCyRuFp95C9VLdHMa8pG9</t>
  </si>
  <si>
    <t>Life In A Metro (Original Motion Picture Soundtrack)</t>
  </si>
  <si>
    <t>Aaminin Ko Ba To</t>
  </si>
  <si>
    <t>pinoy hip hop, pinoy r&amp;b, opm, p-pop</t>
  </si>
  <si>
    <t>Kunnns</t>
  </si>
  <si>
    <t>0fLJBwZIGP33RP4nLyqKrY</t>
  </si>
  <si>
    <t>Srotoshinni</t>
  </si>
  <si>
    <t>Chinho</t>
  </si>
  <si>
    <t>697L56blyFsXn3NKxkpiWN</t>
  </si>
  <si>
    <t>Mayabee</t>
  </si>
  <si>
    <t>2eItNfmImHYYsKUIT61aAZ</t>
  </si>
  <si>
    <t>Upbeat Instrumental Work Music</t>
  </si>
  <si>
    <t>Blue Touch</t>
  </si>
  <si>
    <t>https://open.spotify.com/track/2TwtN7jnHMTtJ37VFye28J?si=beaf4bbd6cad4f8e</t>
  </si>
  <si>
    <t>3NuLxTXowTRcguTh9RsPmM</t>
  </si>
  <si>
    <t>The Joker And The Queen</t>
  </si>
  <si>
    <t>59TJtaTWjvsIM47G9a7Tlb</t>
  </si>
  <si>
    <t>Tropic Laurel</t>
  </si>
  <si>
    <t>0N5zjRnf8AreOm95iSBXF4</t>
  </si>
  <si>
    <t>Even My Dad Does Sometimes</t>
  </si>
  <si>
    <t>x (Deluxe Edition)</t>
  </si>
  <si>
    <t>3xim4qDa43sZ1Jz99M6K7c</t>
  </si>
  <si>
    <t>Boogie Nights - Single Version</t>
  </si>
  <si>
    <t>26J3f0d3ZuN7g66xBdey8o</t>
  </si>
  <si>
    <t>Spark</t>
  </si>
  <si>
    <t>brit funk, classic soul, disco, funk, motown, p funk, post-disco, quiet storm, soul</t>
  </si>
  <si>
    <t>Heatwave</t>
  </si>
  <si>
    <t>6nS5mP521pbkAF3hcfSexk</t>
  </si>
  <si>
    <t>Lo Maan Liya (From "Raaz Reboot")</t>
  </si>
  <si>
    <t>6wmJmXAJwLlCKyhNECUtva</t>
  </si>
  <si>
    <t>Popurri Chilena, Pt. 2</t>
  </si>
  <si>
    <t>chilena</t>
  </si>
  <si>
    <t>ArlekÃ­n</t>
  </si>
  <si>
    <t>Historia Musical Vol.1</t>
  </si>
  <si>
    <t>https://open.spotify.com/track/3YJGXsXTSkNACmOQ9H6GLH?si=92fbff55e0e84dd0</t>
  </si>
  <si>
    <t>3BpaZLc6j9cBUsvnh5kinR</t>
  </si>
  <si>
    <t>Safar</t>
  </si>
  <si>
    <t>Jab Harry Met Sejal (Original Motion Picture Soundtrack)</t>
  </si>
  <si>
    <t>02oXy7110afor1ltfkkWA0</t>
  </si>
  <si>
    <t>Blessed Day</t>
  </si>
  <si>
    <t>RocknStock</t>
  </si>
  <si>
    <t>6nwRC0UkS1MdOOMjcJsrbX</t>
  </si>
  <si>
    <t>Bombay (Original Motion Picture Soundtrack)</t>
  </si>
  <si>
    <t>2MpVl1IiOUe8kqgFuEg0N9</t>
  </si>
  <si>
    <t>Little Bastard</t>
  </si>
  <si>
    <t>3RorJ5DnxrT70LuRfhLn3t</t>
  </si>
  <si>
    <t>Ass Ponys</t>
  </si>
  <si>
    <t>Tere Hawale (Arijit - Shreya Duet)</t>
  </si>
  <si>
    <t>Electric Rock Music</t>
  </si>
  <si>
    <t>Laal Singh Chaddha (Extended Album)</t>
  </si>
  <si>
    <t>5GjbzvNIIXUY29lsSQ5ST9</t>
  </si>
  <si>
    <t>Aap Jaisa Koi - From "Qurbani"</t>
  </si>
  <si>
    <t>38HH00uKLuxl8uKSxusYnL</t>
  </si>
  <si>
    <t>Silsila Ye Chahat Ka - From "Devdas"</t>
  </si>
  <si>
    <t>Nazia Hassan, Feroz Khan</t>
  </si>
  <si>
    <t>1LaMTILNmivxzqujxB4dlh</t>
  </si>
  <si>
    <t>I Don't Give a Fuck</t>
  </si>
  <si>
    <t>https://open.spotify.com/track/2NxMbuIckpHvpXe220f4uw?si=7d26921ce49342bf</t>
  </si>
  <si>
    <t>phonk, drift phonk</t>
  </si>
  <si>
    <t>Ghostface Playa</t>
  </si>
  <si>
    <t>Cruisin’ Down Da Block</t>
  </si>
  <si>
    <t>5uPTqdJ1RmjEiR5uqdMfXh</t>
  </si>
  <si>
    <t>Yunhi Tum Mujhse - From "Sachaa Jhutha"</t>
  </si>
  <si>
    <t>0y1RrtxmKVY5Uv98468ItL</t>
  </si>
  <si>
    <t>Singsing - From "Abay Babes"</t>
  </si>
  <si>
    <t>Ex Battalion</t>
  </si>
  <si>
    <t>Singsing (From "Abay Babes")</t>
  </si>
  <si>
    <t>11QNDb9WcEPuieIAL85NHt</t>
  </si>
  <si>
    <t>57tM5k1a0F31KdwOfkBJkM</t>
  </si>
  <si>
    <t>Hookah Bar (Remix By Dj A Sen,Dj Amann Nagpal)</t>
  </si>
  <si>
    <t>HINDI TO LOVE SONG</t>
  </si>
  <si>
    <t>Khiladi 786</t>
  </si>
  <si>
    <t>DEE FROM MANILA, Teys, ADDI</t>
  </si>
  <si>
    <t>4bxMJf8FEJNn1I4I2oT1ax</t>
  </si>
  <si>
    <t>Purnata</t>
  </si>
  <si>
    <t>6yDc1hiGbRWRLon7j1FmQp</t>
  </si>
  <si>
    <t>Dhol Bajne Laga</t>
  </si>
  <si>
    <t>Shotto</t>
  </si>
  <si>
    <t>Virasat (Original Motion Picture Soundtrack)</t>
  </si>
  <si>
    <t>0OM0yZX9mjzK1FuKraQWvU</t>
  </si>
  <si>
    <t>Aro Ekbar</t>
  </si>
  <si>
    <t>https://open.spotify.com/track/0bEujOeS7AlxwamX5PtmWj?si=42b8719aa7ed4d1f</t>
  </si>
  <si>
    <t>7mFFj13Ms0uRCj1pk0jhaa</t>
  </si>
  <si>
    <t>Yehi man me Baba hai har dam hamare</t>
  </si>
  <si>
    <t>4iZaIWU07z4MtlhVErotC4</t>
  </si>
  <si>
    <t>I Need Your Love</t>
  </si>
  <si>
    <t>world meditation</t>
  </si>
  <si>
    <t>Madilyn Bailey</t>
  </si>
  <si>
    <t>Brahma Kumaris</t>
  </si>
  <si>
    <t>The Covers, Vol. 6</t>
  </si>
  <si>
    <t>God's Gift: Hindi Devotional Songs</t>
  </si>
  <si>
    <t>5PmKSLx203cTXh4PHwt8La</t>
  </si>
  <si>
    <t>Gazab Ka Hain Yeh Din (From "Sanam Re)</t>
  </si>
  <si>
    <t>Love Dose Arijit Singh</t>
  </si>
  <si>
    <t>0DAGUJM3p0Q3448W8eTXpU</t>
  </si>
  <si>
    <t>Omor</t>
  </si>
  <si>
    <t>5XXJqs7f42R8PAY4Xcr0ax</t>
  </si>
  <si>
    <t>Pareshaan</t>
  </si>
  <si>
    <t>Ishaqzaade</t>
  </si>
  <si>
    <t>5a8ox5s2EJh0XRUGvcIw3u</t>
  </si>
  <si>
    <t>Shonar Bangladesh</t>
  </si>
  <si>
    <t>01sXKzitAQVsljePSMpxuv</t>
  </si>
  <si>
    <t>My Life Is In Your Hands</t>
  </si>
  <si>
    <t>worship, gospel, christian</t>
  </si>
  <si>
    <t>Aly Hasan</t>
  </si>
  <si>
    <t>Maverick City Music</t>
  </si>
  <si>
    <t>Kingdom Book One</t>
  </si>
  <si>
    <t>1BvpEyyfLyHySRMxsnGnXv</t>
  </si>
  <si>
    <t>Redemption (Theme From Rocky II)</t>
  </si>
  <si>
    <t>Rocky II: Music From The Motion Picture</t>
  </si>
  <si>
    <t>4AiyS0N6xkzjkBkqUjuQ5l</t>
  </si>
  <si>
    <t>https://open.spotify.com/track/75IJNS71OfZjR2LazDx9Jr?si=beee26ed42244f2f</t>
  </si>
  <si>
    <t>Adhar</t>
  </si>
  <si>
    <t>6E2e7lb0jETN2EXbswzylY</t>
  </si>
  <si>
    <t>Malang (From "Dhoom:3")</t>
  </si>
  <si>
    <t>Azwaad</t>
  </si>
  <si>
    <t>Bhul Ronger Phul</t>
  </si>
  <si>
    <t>30 Hits of Pritam</t>
  </si>
  <si>
    <t>0OtKBLidTecETe735woxQ9</t>
  </si>
  <si>
    <t>Moho</t>
  </si>
  <si>
    <t>Aftermath</t>
  </si>
  <si>
    <t>2QsIFeMrlMFhybtglj3PcK</t>
  </si>
  <si>
    <t>bhangra, desi, bollywood</t>
  </si>
  <si>
    <t>Amar Arshi</t>
  </si>
  <si>
    <t>6UIcjH0BzH2MKvToeEYIOZ</t>
  </si>
  <si>
    <t>Salt Water</t>
  </si>
  <si>
    <t>1eYafSv4c2aFNf98hSFHX0</t>
  </si>
  <si>
    <t>The Hills of Aberfeldy</t>
  </si>
  <si>
    <t>10Jwy6W2mhVQERXe57jDM6</t>
  </si>
  <si>
    <t>Badtameez Dil (From "Yeh Jawaani Hai Deewani")</t>
  </si>
  <si>
    <t>Top 10 Songs Of Ranbir Kapoor</t>
  </si>
  <si>
    <t>1tKhy83q8OsdcpZaX9N4Z2</t>
  </si>
  <si>
    <t>Abhi Abhi</t>
  </si>
  <si>
    <t>Jism 2</t>
  </si>
  <si>
    <t>https://open.spotify.com/track/25MPTnqXQB1H6OkwSYUXWx?si=bef7742605a74dae</t>
  </si>
  <si>
    <t>3GyWQ7JYnhxZYAOyoJEeU2</t>
  </si>
  <si>
    <t>Sheila Ki Jawani (From "Tees Maar Khan")</t>
  </si>
  <si>
    <t>62RXe5I6L7n32fUMd8Puvo</t>
  </si>
  <si>
    <t>Yeh Aaina</t>
  </si>
  <si>
    <t>Vishal Dadlani All Time Hits</t>
  </si>
  <si>
    <t>Kabir Singh</t>
  </si>
  <si>
    <t>4AAvXkm29HYs33xt9GgCkD</t>
  </si>
  <si>
    <t>Chalao Na Naino Se</t>
  </si>
  <si>
    <t>Bol Bachchan</t>
  </si>
  <si>
    <t>5sswoopjT3B06cUum84oy9</t>
  </si>
  <si>
    <t>Make Some Noise For The Desi Boyz (From "Desi Boyz")</t>
  </si>
  <si>
    <t>7ckSHKZnX72c6IQnKGJNpi</t>
  </si>
  <si>
    <t>Pritam's Musical Journey</t>
  </si>
  <si>
    <t>Runnin (feat. A$AP Rocky &amp; Jacob Banks)</t>
  </si>
  <si>
    <t>nordic soundtrack, orchestral soundtrack, soundtrack</t>
  </si>
  <si>
    <t>Ludwig GÃ¶ransson, A$AP Rocky, Jacob Banks</t>
  </si>
  <si>
    <t>Creed II (Score &amp; Music from the Original Motion Picture)</t>
  </si>
  <si>
    <t>70Ukvwcp6LkgfRiuUhGV7l</t>
  </si>
  <si>
    <t>Nothing Compares 2 U</t>
  </si>
  <si>
    <t>0rvKB4wQAFWE1udLqavn55</t>
  </si>
  <si>
    <t>funk, funk rock</t>
  </si>
  <si>
    <t>Don't Get Me Wrong</t>
  </si>
  <si>
    <t>Prince</t>
  </si>
  <si>
    <t>https://open.spotify.com/track/7koGXfczIS6i7TD3fAMmSb?si=8b0a5611b0854722</t>
  </si>
  <si>
    <t>pop rock, jangle pop</t>
  </si>
  <si>
    <t>Pretenders</t>
  </si>
  <si>
    <t>New Year’s Eve: 100 Uplifting Songs</t>
  </si>
  <si>
    <t>1bP8oWk4crQOlwlG5DKeGY</t>
  </si>
  <si>
    <t>Everybody's Got To Learn Sometime</t>
  </si>
  <si>
    <t>The Korgis</t>
  </si>
  <si>
    <t>...By Appointment</t>
  </si>
  <si>
    <t>25MC9SEafb62je92mzV4Ss</t>
  </si>
  <si>
    <t>2771LMNxwf62FTAdpJMQfM</t>
  </si>
  <si>
    <t>Bodak Yellow</t>
  </si>
  <si>
    <t>Phagoonero Mohonaye (Remix)</t>
  </si>
  <si>
    <t>Cardi B</t>
  </si>
  <si>
    <t>Surojit Chatterjee</t>
  </si>
  <si>
    <t>510xfz7G0qD0cOpddH5yHr</t>
  </si>
  <si>
    <t>Egiye De</t>
  </si>
  <si>
    <t>Shudhu Tomari Jonyo</t>
  </si>
  <si>
    <t>04OrsMvtA2qwZKBBwifv8L</t>
  </si>
  <si>
    <t>Tu Woh Tu Hai</t>
  </si>
  <si>
    <t>46wsj9yMktwifcIhXhqj1b</t>
  </si>
  <si>
    <t>Beqabu (Original Motion Picture Soundtrack)</t>
  </si>
  <si>
    <t>Remember When</t>
  </si>
  <si>
    <t>country, christian country, classic country</t>
  </si>
  <si>
    <t>Alan Jackson</t>
  </si>
  <si>
    <t>Greatest Hits Volume II</t>
  </si>
  <si>
    <t>https://open.spotify.com/track/5746usQZjyyGI6UMhWAC3V?si=9258338f2bfe4ce4</t>
  </si>
  <si>
    <t>0bnJj8XCrrMmGYzqyKBuYX</t>
  </si>
  <si>
    <t>Toker Jatna Nin</t>
  </si>
  <si>
    <t>1eaVKVehEJcliM2MsSOYlA</t>
  </si>
  <si>
    <t>Salaam Aaya</t>
  </si>
  <si>
    <t>Veer (Original Motion Picture Soundtrack)</t>
  </si>
  <si>
    <t>5oymEqbbeD6MKvldT6214E</t>
  </si>
  <si>
    <t>Hold On</t>
  </si>
  <si>
    <t>19PzVPlRvBK2JWo5OHoCe7</t>
  </si>
  <si>
    <t>Dudh Na Khele</t>
  </si>
  <si>
    <t>rebel blues</t>
  </si>
  <si>
    <t>Extreme Music</t>
  </si>
  <si>
    <t>Glory Pop 2</t>
  </si>
  <si>
    <t>6rfGPGghQL7SJmZPXprXIc</t>
  </si>
  <si>
    <t>Make You Feel My Love</t>
  </si>
  <si>
    <t>3y7GUrCQYHBXM3lY99qgFC</t>
  </si>
  <si>
    <t>Ghanchakkar Babu</t>
  </si>
  <si>
    <t>Time Out Of Mind</t>
  </si>
  <si>
    <t>https://open.spotify.com/track/1VyWJf7RS1vqCc0RfjPHUP?si=48cb9d2b13c04060</t>
  </si>
  <si>
    <t>2AjGLmuZK1fu21n1IpB9RU</t>
  </si>
  <si>
    <t>Swag Se Swagat</t>
  </si>
  <si>
    <t>0Pm13I33VNHSxohiihrGq3</t>
  </si>
  <si>
    <t>Tiger Zinda Hai</t>
  </si>
  <si>
    <t>Boybandin' Up</t>
  </si>
  <si>
    <t>Sunrise Skater Kids</t>
  </si>
  <si>
    <t>1uBMgVAUYLnzVL5uQT88FP</t>
  </si>
  <si>
    <t>Whole Lotta Love - Remaster</t>
  </si>
  <si>
    <t>classic rock, rock, hard rock, blues rock</t>
  </si>
  <si>
    <t>4X78okF9kHljft1VlfXJh4</t>
  </si>
  <si>
    <t>The World's Gone Mad</t>
  </si>
  <si>
    <t>trip hop, jazz rap</t>
  </si>
  <si>
    <t>04VNbgbZyHk8oLMUZjyyb6</t>
  </si>
  <si>
    <t>Handsome Boy Modeling School</t>
  </si>
  <si>
    <t>Rockafeller Skank</t>
  </si>
  <si>
    <t>White People</t>
  </si>
  <si>
    <t>big beat</t>
  </si>
  <si>
    <t>Fatboy Slim</t>
  </si>
  <si>
    <t>Why Try Harder - Greatest Hits</t>
  </si>
  <si>
    <t>https://open.spotify.com/track/482fbU0GFzOszvhxtKz8IH?si=f76c1f7e11314436</t>
  </si>
  <si>
    <t>1PUO4DtMkZrR5qmjUT5oul</t>
  </si>
  <si>
    <t>LUCIFER - Rearranged Version, Live</t>
  </si>
  <si>
    <t>69MpAbCg0X0HVUoGcprfq7</t>
  </si>
  <si>
    <t>Him &amp; I</t>
  </si>
  <si>
    <t>SHINee</t>
  </si>
  <si>
    <t>G-Eazy</t>
  </si>
  <si>
    <t>SHINee World (The 1st Asia Tour Album)</t>
  </si>
  <si>
    <t>The Beautiful &amp; Damned</t>
  </si>
  <si>
    <t>0XFZbeXmPQoMcoFZWkKxcT</t>
  </si>
  <si>
    <t>Aap Is Dhoop Mein - From "Gustaakh Ishq"</t>
  </si>
  <si>
    <t>2PaWY00h3PODPmkw0u0Q2s</t>
  </si>
  <si>
    <t>Badal Garja</t>
  </si>
  <si>
    <t>Aap Is Dhoop Mein (From "Gustaakh Ishq")</t>
  </si>
  <si>
    <t>Udaan (Original Motion Picture Soundtrack)</t>
  </si>
  <si>
    <t>2xJljikiXXEymW80bqyG6u</t>
  </si>
  <si>
    <t>Jaane Tu (From "Chhaava")</t>
  </si>
  <si>
    <t>tamil pop, kollywood, bollywood, sufi, hindi pop, desi</t>
  </si>
  <si>
    <t>1eeEAT7hXkGccQadyAMRop</t>
  </si>
  <si>
    <t>Aaye Ho Meri Zindagi Mein - Male Version; Jhankar</t>
  </si>
  <si>
    <t>Raja Hindustani (Jhankar; Original Motion Picture Soundtrack)</t>
  </si>
  <si>
    <t>https://open.spotify.com/track/6RELGnjAoxtO1IRYUcEcta?si=1b25110e4a204e55</t>
  </si>
  <si>
    <t>0zFG3RWjka7dNRIRTWnXMN</t>
  </si>
  <si>
    <t>Yaaron</t>
  </si>
  <si>
    <t>Pal</t>
  </si>
  <si>
    <t>20SNabuXvVRWUmfEuATGV4</t>
  </si>
  <si>
    <t>Mela Dilon Ka - From "Mela"</t>
  </si>
  <si>
    <t>7EjatvVN2Y2GjpvKSyWJR4</t>
  </si>
  <si>
    <t>Alvida</t>
  </si>
  <si>
    <t>Aamir Khan's Collection</t>
  </si>
  <si>
    <t>1SI23yN3RshovWUKgbe21K</t>
  </si>
  <si>
    <t>Ek Taraf Uska Ghar - Live</t>
  </si>
  <si>
    <t>4MteadAdoJXNnuBIa0Q1ZK</t>
  </si>
  <si>
    <t>ghazal, qawwali, sufi</t>
  </si>
  <si>
    <t>Pankaj Udhas</t>
  </si>
  <si>
    <t>The Very Best Of Pankaj Udhas (Live) Vol. 3</t>
  </si>
  <si>
    <t>Invincible Friends</t>
  </si>
  <si>
    <t>2S6XOQqWqUBIySUU00vMru</t>
  </si>
  <si>
    <t>Beggin'</t>
  </si>
  <si>
    <t>https://open.spotify.com/track/0KewqJZ1JG0snSbhsCtkov?si=281e9e9688894acd</t>
  </si>
  <si>
    <t>1MIuInKW4U24oA4WiA6iAs</t>
  </si>
  <si>
    <t>Somerset</t>
  </si>
  <si>
    <t>rock, country, pop</t>
  </si>
  <si>
    <t>The Four Seasons</t>
  </si>
  <si>
    <t>New Gold Hits</t>
  </si>
  <si>
    <t>2IJJszwGK4NWmh3bNK6CPD</t>
  </si>
  <si>
    <t>The Good, The Bad and The Ugly - Il Buono, Il Brutto, Il Cattivo (Titles)</t>
  </si>
  <si>
    <t>soundtrack</t>
  </si>
  <si>
    <t>Ennio Morricone</t>
  </si>
  <si>
    <t>The Good, The Bad and The Ugly (Original Motion Picture Soundtrack) [Remastered Edition]</t>
  </si>
  <si>
    <t>0DRVHiBRXltsgaYv6kBOCZ</t>
  </si>
  <si>
    <t>Ancient Dreams in a Modern Land</t>
  </si>
  <si>
    <t>metropopolis, pop, pov: indie, uk alternative pop</t>
  </si>
  <si>
    <t>MARINA</t>
  </si>
  <si>
    <t>Pop Music Girl Power</t>
  </si>
  <si>
    <t>5XJzh2c0roCc6GDs8PrILx</t>
  </si>
  <si>
    <t>Downtown Train</t>
  </si>
  <si>
    <t>soft rock, rock</t>
  </si>
  <si>
    <t>Rod Stewart</t>
  </si>
  <si>
    <t>If We Fall in Love Tonight</t>
  </si>
  <si>
    <t>1Ytme9ckoNptChERvalqO4</t>
  </si>
  <si>
    <t>Popping Up... Verb</t>
  </si>
  <si>
    <t>AYOCHILLMANNN, Valee</t>
  </si>
  <si>
    <t>The TrAppiEst Elevator Music Ever!</t>
  </si>
  <si>
    <t>2AYTGaclgKXACh13nJRVcV</t>
  </si>
  <si>
    <t>All The Way Up (Remix)</t>
  </si>
  <si>
    <t>hip hop, east coast hip hop</t>
  </si>
  <si>
    <t>Fat Joe</t>
  </si>
  <si>
    <t>All The Way Up (Remix) (feat. French Montana &amp; Infared) - Single</t>
  </si>
  <si>
    <t>https://open.spotify.com/track/0G8GWYXDmrHEHQGllFP94Q?si=0b47f2d2e9a54c03</t>
  </si>
  <si>
    <t>1IfBFfvaf4308R0OKtMP57</t>
  </si>
  <si>
    <t>Alas-Alas</t>
  </si>
  <si>
    <t>0BUCVTLKMipDJDRiv6118M</t>
  </si>
  <si>
    <t>Hamlet Minassian</t>
  </si>
  <si>
    <t>Armenian Pop Music</t>
  </si>
  <si>
    <t>post-punk, gothic rock, industrial rock, industrial metal, new wave, deathrock, darkwave, industrial, cold wave</t>
  </si>
  <si>
    <t>67jLpM4I2DwzgdkEkpYMqH</t>
  </si>
  <si>
    <t>I Want to Be a Dinosaur</t>
  </si>
  <si>
    <t>74eJR4gwG1ZmG4BFkbrOlA</t>
  </si>
  <si>
    <t>Life Goes On</t>
  </si>
  <si>
    <t>Monkey Rock Music</t>
  </si>
  <si>
    <t>1Wf5q34m4hTnAxCljiAonb</t>
  </si>
  <si>
    <t>Enna Sona (From "OK Jaanu")</t>
  </si>
  <si>
    <t>5o4X5f52OHip4I7l0HSoW3</t>
  </si>
  <si>
    <t>Hothon Se Chhu Lo Tum - From "Prem Geet"</t>
  </si>
  <si>
    <t>Jagjit Singh</t>
  </si>
  <si>
    <t>https://open.spotify.com/track/6dvxjumaIBfTmkF3MUSwQr?si=d4a4d27074da46c5</t>
  </si>
  <si>
    <t>4REtpfjRcdcC1uYfQrqfw7</t>
  </si>
  <si>
    <t>Ami Je Tomar 3.0</t>
  </si>
  <si>
    <t>5w3bpRnZypptFY6f4YHClP</t>
  </si>
  <si>
    <t>Bhool Bhulaiyaa 3</t>
  </si>
  <si>
    <t>Tum Agar Mujhko Na Chaho To</t>
  </si>
  <si>
    <t>3f9RZbFJrmttvXYwiwqDlb</t>
  </si>
  <si>
    <t>Pluto x Baby Pluto (Deluxe)</t>
  </si>
  <si>
    <t>0czRXXYRBpCnD1fyzpU7Za</t>
  </si>
  <si>
    <t>Mangal Bhavan Amangal Hari (Hindi Adaptation)</t>
  </si>
  <si>
    <t>mantra</t>
  </si>
  <si>
    <t>7ouBSPZKQpm7zQz2leJXta</t>
  </si>
  <si>
    <t>Om Voices</t>
  </si>
  <si>
    <t>Greatest Ram Songs by Om Voices</t>
  </si>
  <si>
    <t>Ultimate Love Songs - Arijit Singh</t>
  </si>
  <si>
    <t>4kO1gEzFX3yzy3s7fcrgGn</t>
  </si>
  <si>
    <t>Tumhari yaad Baba ek anokhi shakti bharti</t>
  </si>
  <si>
    <t>4Gn4b1qJ12rowCNRw5DHM9</t>
  </si>
  <si>
    <t>Pastime Paradise</t>
  </si>
  <si>
    <t>soul, pop</t>
  </si>
  <si>
    <t>Stevie Wonder</t>
  </si>
  <si>
    <t>Songs In The Key Of Life</t>
  </si>
  <si>
    <t>https://open.spotify.com/track/3d1wVI3rKahHUYLGildKBq?si=2e1b33392cb44fb3</t>
  </si>
  <si>
    <t>0XGLsSU6wtfnKXiMNvQr61</t>
  </si>
  <si>
    <t>6NJwYHVWr34BiSpvk8JAai</t>
  </si>
  <si>
    <t>Versace (Remix)</t>
  </si>
  <si>
    <t>Ruki Ruki (From "Mast")</t>
  </si>
  <si>
    <t>Versace (feat. Drake) [Remix] - Single</t>
  </si>
  <si>
    <t>2cYVtBHkrkk7F2qU2Y7Fn0</t>
  </si>
  <si>
    <t>Dhoom Machale</t>
  </si>
  <si>
    <t>35Sh9VwlxRqVlIv4d6lZZV</t>
  </si>
  <si>
    <t>Dhoom</t>
  </si>
  <si>
    <t>Chokhete Shawan Gaye</t>
  </si>
  <si>
    <t>1o1mlFifA88B0adS6LIhFo</t>
  </si>
  <si>
    <t>https://open.spotify.com/track/0ceF2OyfoVe8IQeFcBXZg2?si=87e91c9c0cb94b6d</t>
  </si>
  <si>
    <t>Tujhe Dekh Dekh - From "Kalyug"</t>
  </si>
  <si>
    <t>sufi, qawwali, bollywood, hindi pop, desi, ghazal</t>
  </si>
  <si>
    <t>Rahat Fateh Ali Khan</t>
  </si>
  <si>
    <t>Darbar-e-Sufi: Rahat Fateh Ali Khan</t>
  </si>
  <si>
    <t>7pT6WSg4PCt4mr5ZFyUfsF</t>
  </si>
  <si>
    <t>If We Have Each Other</t>
  </si>
  <si>
    <t>Alec Benjamin</t>
  </si>
  <si>
    <t>10's Pop Memories</t>
  </si>
  <si>
    <t>0i0wnv9UoFdZ5MfuFGQzMy</t>
  </si>
  <si>
    <t>Last Hurrah</t>
  </si>
  <si>
    <t>Bebe Rexha</t>
  </si>
  <si>
    <t>4QVJ1McWpsWjdbDr66udZy</t>
  </si>
  <si>
    <t>Mangal Bhavan Amangal Hari</t>
  </si>
  <si>
    <t>0Kd2IhGYGYrOATgOOnDBzI</t>
  </si>
  <si>
    <t>Ravindra Jain</t>
  </si>
  <si>
    <t>Kuch To Hua Hai</t>
  </si>
  <si>
    <t>Jai Jai Shri Ram</t>
  </si>
  <si>
    <t>Kal Ho Naa Ho (Original Motion Picture Soundtrack)</t>
  </si>
  <si>
    <t>https://open.spotify.com/track/3AEkdDSTXKNm15zwTrUK5h?si=57d636c004764289</t>
  </si>
  <si>
    <t>2572py1x7iUokGnB7PDVLf</t>
  </si>
  <si>
    <t>I'll Take Care of U</t>
  </si>
  <si>
    <t>7gAyu0od48mkaCw1laPKVC</t>
  </si>
  <si>
    <t>Naagin</t>
  </si>
  <si>
    <t>soul, jazz-funk</t>
  </si>
  <si>
    <t>Gil Scott-Heron</t>
  </si>
  <si>
    <t>gujarati garba, hindi indie, indian indie, bollywood, hindi pop, desi pop</t>
  </si>
  <si>
    <t>Vayu</t>
  </si>
  <si>
    <t>32zO3qgTwIepwQwVDmaqVe</t>
  </si>
  <si>
    <t>Rahein Na Rahein Hum - From “Thamma”</t>
  </si>
  <si>
    <t>7zON42SN7QjyH3FVq64P3b</t>
  </si>
  <si>
    <t>Saturday Night - Max K. Remix Edit</t>
  </si>
  <si>
    <t>cumbia</t>
  </si>
  <si>
    <t>Rahein Na Rahein Hum (From “Thamma”)</t>
  </si>
  <si>
    <t>Whigfield</t>
  </si>
  <si>
    <t>Saturday Night (Feat. Carlprit)</t>
  </si>
  <si>
    <t>5v98VA4TXznJNrw0XRphIb</t>
  </si>
  <si>
    <t>I'm Not Alone - 2019 Edit</t>
  </si>
  <si>
    <t>0OsSDDP4POi8imNfpGAvGp</t>
  </si>
  <si>
    <t>Ami Jaar Nupurer</t>
  </si>
  <si>
    <t>I'm Not Alone 2019</t>
  </si>
  <si>
    <t>https://open.spotify.com/track/789ypzLVZugyrUn57A6CWp?si=f27071a47cb74802</t>
  </si>
  <si>
    <t>Feroza Begum - Evergreen Nazrul Geeti Hits</t>
  </si>
  <si>
    <t>3CkGiFTTyIguBZzZGmE6eq</t>
  </si>
  <si>
    <t>TIMEBOMB</t>
  </si>
  <si>
    <t>izna</t>
  </si>
  <si>
    <t>N/a</t>
  </si>
  <si>
    <t>1WlszMDLLLzNlyLJ1UKWmD</t>
  </si>
  <si>
    <t>blues, chicago blues</t>
  </si>
  <si>
    <t>Muddy Waters</t>
  </si>
  <si>
    <t>The Chess Box</t>
  </si>
  <si>
    <t>3SImXx6qmobDK2q7MKeR1Z</t>
  </si>
  <si>
    <t>Bitch, Don’t Kill My Vibe - Remix</t>
  </si>
  <si>
    <t>Don't Kill My Vibe - Remix</t>
  </si>
  <si>
    <t>Kendrick Lamar</t>
  </si>
  <si>
    <t>good kid, m.A.A.d city (Deluxe)</t>
  </si>
  <si>
    <t>4TlGbSQZpLEtbWKnWcM7Yy</t>
  </si>
  <si>
    <t>Ki Aar Korbo</t>
  </si>
  <si>
    <t>5tOjRq5shlEdm15nmJBq7Z</t>
  </si>
  <si>
    <t>Out Of My Head</t>
  </si>
  <si>
    <t>alternative rock, pop rock</t>
  </si>
  <si>
    <t>Fastball</t>
  </si>
  <si>
    <t>Painting The Corners: The Best Of Fastball</t>
  </si>
  <si>
    <t>6u2mNo40u7cb5CGKpKO1A0</t>
  </si>
  <si>
    <t>Ami Amar Mone</t>
  </si>
  <si>
    <t>2p6yof8qYnSFB3gjnerrWs</t>
  </si>
  <si>
    <t>Angel of Darkness - Video Mix</t>
  </si>
  <si>
    <t>nightcore, europop</t>
  </si>
  <si>
    <t>https://open.spotify.com/track/1jAq3AKWnJokgzzrfS30Nl?si=ac15fb771e054e89</t>
  </si>
  <si>
    <t>Alex C.</t>
  </si>
  <si>
    <t>Angel of Darkness</t>
  </si>
  <si>
    <t>2MMTMbKxJ7QDlGiBHQveO3</t>
  </si>
  <si>
    <t>Chura Ke Dil Mera - With Heart Beats</t>
  </si>
  <si>
    <t>7qfwcqfGOkQYtzjF4UzJHM</t>
  </si>
  <si>
    <t>Shot Me Down (feat. Skylar Grey) - Radio Edit</t>
  </si>
  <si>
    <t>Top 20 Hits (With Heart Beats)</t>
  </si>
  <si>
    <t>Shot Me Down (feat. Skylar Grey)</t>
  </si>
  <si>
    <t>30yySOIXHZYx94sLAySy2j</t>
  </si>
  <si>
    <t>Dil Se Re</t>
  </si>
  <si>
    <t>2DUjwpK2MEWL745k5vEOzM</t>
  </si>
  <si>
    <t>The translator sings</t>
  </si>
  <si>
    <t>Dil Se (Original Motion Picture Soundtrack)</t>
  </si>
  <si>
    <t>japanese indie</t>
  </si>
  <si>
    <t>眞名子新</t>
  </si>
  <si>
    <t>580BvW3DyUNoYFgQgoD2GI</t>
  </si>
  <si>
    <t>4vYUZzf9R5M9srzGBW8DlL</t>
  </si>
  <si>
    <t>Chhodo Chhodo</t>
  </si>
  <si>
    <t>chinese r&amp;b, chinese hip hop, mandopop, taiwanese pop, c-pop</t>
  </si>
  <si>
    <t>高爾宣 OSN</t>
  </si>
  <si>
    <t>Rajesh Roshan</t>
  </si>
  <si>
    <t>Aetbaar (Original Motion Picture Soundtrack)</t>
  </si>
  <si>
    <t>7qzsNpJvOR8attSueN3zqq</t>
  </si>
  <si>
    <t>Do Dil Mil Rahe Hai</t>
  </si>
  <si>
    <t>7w9K0mPXT2OGGA3klFkBbW</t>
  </si>
  <si>
    <t>Nightmare</t>
  </si>
  <si>
    <t>Pardes (Original Motion Picture Soundtrack)</t>
  </si>
  <si>
    <t>https://open.spotify.com/track/2KCFt4viygNYbV9uMlmkXQ?si=17f67d50ae4f4d39</t>
  </si>
  <si>
    <t>2WSWOOHcY2w3guzmVMcSIY</t>
  </si>
  <si>
    <t>Can't Let Go</t>
  </si>
  <si>
    <t>7te9DUttzNePdSlkIgSTdz</t>
  </si>
  <si>
    <t>Rock And Roll Waltz</t>
  </si>
  <si>
    <t>Will Swinton</t>
  </si>
  <si>
    <t>torch song</t>
  </si>
  <si>
    <t>Kay Starr</t>
  </si>
  <si>
    <t>Good Music Book</t>
  </si>
  <si>
    <t>3XTefle3zvDkjgS1Fiq14A</t>
  </si>
  <si>
    <t>Insomnia</t>
  </si>
  <si>
    <t>trip hop</t>
  </si>
  <si>
    <t>Faithless</t>
  </si>
  <si>
    <t>Ultimate Insomnia</t>
  </si>
  <si>
    <t>6UAxwVy2USoV8Zazrdfxzu</t>
  </si>
  <si>
    <t>Zindagi Ke Safar Mein - From "Damaad"</t>
  </si>
  <si>
    <t>6G3NoUqDpqD3Rgfel2pD6s</t>
  </si>
  <si>
    <t>Cocaine</t>
  </si>
  <si>
    <t>https://open.spotify.com/track/0IUFluOjP8O3NNoTuHpHu4?si=2db3a00f88ac4fbe</t>
  </si>
  <si>
    <t>blues, roots rock, blues rock</t>
  </si>
  <si>
    <t>J.J. Cale</t>
  </si>
  <si>
    <t>Troubadour</t>
  </si>
  <si>
    <t>3giUMxiS0uM8YRWnokJNLU</t>
  </si>
  <si>
    <t>Patli Kamar Hai</t>
  </si>
  <si>
    <t>6M9L1sPBHbVMpEYV8hYiGU</t>
  </si>
  <si>
    <t>Holdin' On - Skrillex &amp; Nero Remix</t>
  </si>
  <si>
    <t>haryanvi pop, hip hop</t>
  </si>
  <si>
    <t>Barsaat (Original Motion Picture Soundtrack)</t>
  </si>
  <si>
    <t>I See MONSTAS</t>
  </si>
  <si>
    <t>I See Monstas</t>
  </si>
  <si>
    <t>2wKeVnM8OBoGjGm8Qvqhi5</t>
  </si>
  <si>
    <t>Cigarettes &amp; Alcohol</t>
  </si>
  <si>
    <t>2TMgqtpZvVmbBxqhKxApqb</t>
  </si>
  <si>
    <t>Dhiktana, Pt. 2</t>
  </si>
  <si>
    <t>Lata Mangeshkar, S. P. Balasubrahmanyam, Udit Narayan, Shailendra Singh</t>
  </si>
  <si>
    <t>Hum Aapke Hain Koun (Original Motion Picture Soundtrack)</t>
  </si>
  <si>
    <t>5T6bJp3XgwT0IaCfKMxmAu</t>
  </si>
  <si>
    <t>Perfect - Acoustic</t>
  </si>
  <si>
    <t>Unplugged Performances</t>
  </si>
  <si>
    <t>2zX2cWNFC3ckKLpIIlR36g</t>
  </si>
  <si>
    <t>The Gummy Bear Song Hindi (à¤®à¥ˆà¤‚ à¤¹à¥‚à¤_x0081_ à¤—à¤®à¥€à¤¬à¥‡à¤°)</t>
  </si>
  <si>
    <t>7efTNoBgYZ3IsB8wpP1f7R</t>
  </si>
  <si>
    <t>Spectrum</t>
  </si>
  <si>
    <t>https://open.spotify.com/track/1veNS1osFHTWf2G6q5AbuQ?si=28033929b87b483a</t>
  </si>
  <si>
    <t>The Gummy Bear Song Around the World</t>
  </si>
  <si>
    <t>Ceremonials</t>
  </si>
  <si>
    <t>3ew2yyTCcd3EIgb7KcNabH</t>
  </si>
  <si>
    <t>59Y2GLn55BVjX3UTMUDtTP</t>
  </si>
  <si>
    <t>Sanam Re (From "Sanam Re")</t>
  </si>
  <si>
    <t>You've Got The Love - Jamie XX re-work Feat. The XX</t>
  </si>
  <si>
    <t>indie pop, soul, house</t>
  </si>
  <si>
    <t>Mithoon, Arijit Singh</t>
  </si>
  <si>
    <t>53b4d9jHQZq89EtQxwUURr</t>
  </si>
  <si>
    <t>Queen</t>
  </si>
  <si>
    <t>2hIhSOWQBY0H01VH1x2YOg</t>
  </si>
  <si>
    <t>Loren Gray</t>
  </si>
  <si>
    <t>Indian Music for Diwali</t>
  </si>
  <si>
    <t>0TDLuuLlV54CkRRUOahJb4</t>
  </si>
  <si>
    <t>Titanium (feat. Sia)</t>
  </si>
  <si>
    <t>https://open.spotify.com/track/5eYDMV3Fn8KElacH754Bjt?si=094cc32115d1496e</t>
  </si>
  <si>
    <t>Nothing but the Beat 2.0</t>
  </si>
  <si>
    <t>7drVybkZQFQdLv7iClD4pi</t>
  </si>
  <si>
    <t>Bohu Dur Theke E Kotha</t>
  </si>
  <si>
    <t>Gautam Basu, Kishore Kumar</t>
  </si>
  <si>
    <t>5JEx7HbmvHQQswJCsoo9rA</t>
  </si>
  <si>
    <t>Close To Me (with Diplo) (feat. Swae Lee)</t>
  </si>
  <si>
    <t>Ellie Goulding</t>
  </si>
  <si>
    <t>Close To Me (feat. Swae Lee)</t>
  </si>
  <si>
    <t>6RCgrkLoRYGYDdqdIpBwqY</t>
  </si>
  <si>
    <t>Banglade</t>
  </si>
  <si>
    <t>2dfHh7ECGxfNqZTQno09Vk</t>
  </si>
  <si>
    <t>Hearts Don't Break Around Here</t>
  </si>
  <si>
    <t>Lex Ledu</t>
  </si>
  <si>
    <t>÷ (Deluxe)</t>
  </si>
  <si>
    <t>5QYnNhTKsN3kE7OaqILA1U</t>
  </si>
  <si>
    <t>1L3AI0iVn6oicEoKnGye3Y</t>
  </si>
  <si>
    <t>First Times</t>
  </si>
  <si>
    <t>Five Little Ducks</t>
  </si>
  <si>
    <t>https://open.spotify.com/track/6pxp9Kfi1hJwbh6QdCukCB?si=acbaee3b80884dc1</t>
  </si>
  <si>
    <t>Classical Music For Babies</t>
  </si>
  <si>
    <t>6jemILri7l5LuPhKs2nuXr</t>
  </si>
  <si>
    <t>Boat</t>
  </si>
  <si>
    <t>Instrumental</t>
  </si>
  <si>
    <t>0o0HKNfTdB22OMOD5jusm3</t>
  </si>
  <si>
    <t>Saaki Saaki</t>
  </si>
  <si>
    <t>5T03itPFOPGGkvVPvPiyla</t>
  </si>
  <si>
    <t>Hot Shot Saaki (Remix)</t>
  </si>
  <si>
    <t>Put It All on Me (feat. Ella Mai)</t>
  </si>
  <si>
    <t>No.6 Collaborations Project</t>
  </si>
  <si>
    <t>6M9A67YCLVkJ0WxMBbp4Ov</t>
  </si>
  <si>
    <t>Video Phone</t>
  </si>
  <si>
    <t>2U0BLmYoSESYOdwMxW2yA9</t>
  </si>
  <si>
    <t>Chal Ghar Chalen (From "Malang - Unleash The Madness") [Mithoon feat. Arijit Singh]</t>
  </si>
  <si>
    <t>hip hop</t>
  </si>
  <si>
    <t>Beyoncé</t>
  </si>
  <si>
    <t>I AM...SASHA FIERCE NEW DELUXE EDITION</t>
  </si>
  <si>
    <t>Mithoon</t>
  </si>
  <si>
    <t>https://open.spotify.com/track/6m2UYr6ZJN8wtDzOauBIb9?si=76a1d33f9c024773</t>
  </si>
  <si>
    <t>6GwjeSBaJ7C8yZXklaXXY1</t>
  </si>
  <si>
    <t>Sunny Sunny</t>
  </si>
  <si>
    <t>4Gt8M1LUXFqAKxOAot3GL2</t>
  </si>
  <si>
    <t>Ja Re Ja Re Ud Ja Re Panchhi</t>
  </si>
  <si>
    <t>bollywood, hindi hip hop, desi, hindi pop, punjabi pop</t>
  </si>
  <si>
    <t>Yaariyan</t>
  </si>
  <si>
    <t>4cltuh2RNH0LyZY9I8Vi08</t>
  </si>
  <si>
    <t>Humko Pyar Hua</t>
  </si>
  <si>
    <t>4PWfH8uU3nNrXFv2JREAGV</t>
  </si>
  <si>
    <t>Tokhon Baje Barota</t>
  </si>
  <si>
    <t>Ready</t>
  </si>
  <si>
    <t>1pFy5ERwR7drDjNPf2QfQs</t>
  </si>
  <si>
    <t>Naqaab (Original Motion Picture Soundtrack)</t>
  </si>
  <si>
    <t>School Bell - A Nostalgic Bengali Song</t>
  </si>
  <si>
    <t>6ZSTinOwx5dKFYc6iYyGDn</t>
  </si>
  <si>
    <t>Leaving on a Jet Plane</t>
  </si>
  <si>
    <t>folk, folk rock</t>
  </si>
  <si>
    <t>Peter, Paul and Mary</t>
  </si>
  <si>
    <t>Album 1700</t>
  </si>
  <si>
    <t>https://open.spotify.com/track/2VTUr7TWzOnBig59RYdCsC?si=3629c64646c8413a</t>
  </si>
  <si>
    <t>7bW5eC8XV7uUGui1SKrd7v</t>
  </si>
  <si>
    <t>Dhak Dhak Karne Laga (From "Pardesiya Remix")[Remix By Harry Anand]</t>
  </si>
  <si>
    <t>Nivedita Datta</t>
  </si>
  <si>
    <t>Dhak Dhak Karne Laga (From "Pardesiya Remix")</t>
  </si>
  <si>
    <t>0aPaGIX2QIMAH5SMp0VEMe</t>
  </si>
  <si>
    <t>The Most Beautiful Girl In the World</t>
  </si>
  <si>
    <t>School Bell (A Nostalgic Bengali Song)</t>
  </si>
  <si>
    <t>The Gold Experience</t>
  </si>
  <si>
    <t>5ueCUNoklurmUYfASR4Or2</t>
  </si>
  <si>
    <t>Phir Kya Hai Gham</t>
  </si>
  <si>
    <t>2bx879t8gUpxkQ0avl8xTf</t>
  </si>
  <si>
    <t>hindi pop, bollywood, desi, gujarati pop, hindi indie</t>
  </si>
  <si>
    <t>Bubble Pop Electric</t>
  </si>
  <si>
    <t>Jasleen Royal</t>
  </si>
  <si>
    <t>Hichki</t>
  </si>
  <si>
    <t>Love. Angel. Music. Baby. (Deluxe Version)</t>
  </si>
  <si>
    <t>2yG1XDFO7QtgwciXHxUaG2</t>
  </si>
  <si>
    <t>Aupodartho</t>
  </si>
  <si>
    <t>7F1yVPuJ4xRdrDvf8OL0HF</t>
  </si>
  <si>
    <t>My Heart Will Go On - Love Theme from "Titanic"</t>
  </si>
  <si>
    <t>instrumental</t>
  </si>
  <si>
    <t>Céline Dion</t>
  </si>
  <si>
    <t>Titanic: Original Motion Picture Soundtrack - Collector's Anniversary Edition</t>
  </si>
  <si>
    <t>https://open.spotify.com/track/1XJxfmKVIddQhlaTkAnJui?si=dd89ec5e76f74619</t>
  </si>
  <si>
    <t>07Oz5StQ7GRoygNLaXs2pd</t>
  </si>
  <si>
    <t>Good as Hell (feat. Ariana Grande) - Remix</t>
  </si>
  <si>
    <t>0VrR6fmBMGCIL36Kzrezjz</t>
  </si>
  <si>
    <t>RUN! (KAEOH626, J-Tong, Huckleberry P, SOIRÉE &amp; Dok2 REMIX)</t>
  </si>
  <si>
    <t>pop, soul, hip hop</t>
  </si>
  <si>
    <t>Good as Hell (feat. Ariana Grande) [Remix]</t>
  </si>
  <si>
    <t>nafla</t>
  </si>
  <si>
    <t>5zJH0lhyVBHi2hLPnPJNCY</t>
  </si>
  <si>
    <t>2O0bJtGuOO1WTt7jf31TCF</t>
  </si>
  <si>
    <t>This Is Me (From "The Greatest Showman), Pt. 1</t>
  </si>
  <si>
    <t>https://open.spotify.com/track/0brUwLxgvZUEyddRDfcb2Z?si=09f1e2f33d2f425f</t>
  </si>
  <si>
    <t>Celina Sharma</t>
  </si>
  <si>
    <t>CECE</t>
  </si>
  <si>
    <t>0AsuEjDjI7dnJbyAVzZN7r</t>
  </si>
  <si>
    <t>PopurrÃ­ Fuego Indio</t>
  </si>
  <si>
    <t>0nrWZWkJM62ftQJSI8fDc0</t>
  </si>
  <si>
    <t>Diamond Heart</t>
  </si>
  <si>
    <t>cumbia lagunera</t>
  </si>
  <si>
    <t>MusicalÃ­simo Fuego Indio</t>
  </si>
  <si>
    <t>El Ritmo Levanta</t>
  </si>
  <si>
    <t>Alan Walker</t>
  </si>
  <si>
    <t>Different World</t>
  </si>
  <si>
    <t>0xCA70t1ZA4fa9UOE0lIJm</t>
  </si>
  <si>
    <t>7ebErmKiV4k6GzYCgspmd4</t>
  </si>
  <si>
    <t>4ea5wQShu8HiodjwrCGG7W</t>
  </si>
  <si>
    <t>I'm a Mess</t>
  </si>
  <si>
    <t>Mano Bebakhsh</t>
  </si>
  <si>
    <t>classic persian pop, persian pop, persian rock</t>
  </si>
  <si>
    <t>Naser Abdollahi</t>
  </si>
  <si>
    <t>Mandegar (Lasting) - Iranian Pop Music</t>
  </si>
  <si>
    <t>KHUSHI JHILMIL I à¦–à§_x0081_à¦¶à¦¿ à¦_x009d_à¦¿à¦²à¦®à¦¿à¦² I Susmita Chakraborty I Durga Puja I Bengali Song</t>
  </si>
  <si>
    <t>https://open.spotify.com/track/1m2MVOBE3ZLxgp1TcAhV3K?si=40f00271fcd84760</t>
  </si>
  <si>
    <t>4hXHlAc9ZOJY5pGbdfuWsa</t>
  </si>
  <si>
    <t>Laal Ishq</t>
  </si>
  <si>
    <t>gujarati garba, bollywood, desi, hindi pop, sufi, gujarati pop</t>
  </si>
  <si>
    <t>2rQCL8QVytSVAfRxOBQxB5</t>
  </si>
  <si>
    <t>The Turkey Song</t>
  </si>
  <si>
    <t>Sanjay Leela Bhansali</t>
  </si>
  <si>
    <t>Goliyon Ki Raasleela Ram-Leela (Original Motion Picture Soundtrack)</t>
  </si>
  <si>
    <t>Martin and Rose Music</t>
  </si>
  <si>
    <t>Sing With Me A Kids Pop Music Adventure</t>
  </si>
  <si>
    <t>Susmita Chakraborty</t>
  </si>
  <si>
    <t>5SVpD60u9vjoQ2OeoKsTkb</t>
  </si>
  <si>
    <t>Loveyatri - A Journey Of Love</t>
  </si>
  <si>
    <t>15UtytMID6GmxpgAuLmDqT</t>
  </si>
  <si>
    <t>Rock And Roll All Nite</t>
  </si>
  <si>
    <t>Classic Rock Hits</t>
  </si>
  <si>
    <t>https://open.spotify.com/track/1nl7j1l4X0OHg9L4YytAa6?si=6a7b27cdcd7643bc</t>
  </si>
  <si>
    <t>6n6hEYHXBzWfdSzBX20ZRw</t>
  </si>
  <si>
    <t>Tadap Tadap</t>
  </si>
  <si>
    <t>Hum Dil De Chuke Sanam</t>
  </si>
  <si>
    <t>5ZyKnFAGxcM5sv2jpxTPee</t>
  </si>
  <si>
    <t>Rockin' Robin</t>
  </si>
  <si>
    <t>children's folk</t>
  </si>
  <si>
    <t>6VOG2ROMCklbn6SSg9mA9H</t>
  </si>
  <si>
    <t>Old Town School of Folk Music</t>
  </si>
  <si>
    <t>Oh!</t>
  </si>
  <si>
    <t>Songs for Wiggleworms</t>
  </si>
  <si>
    <t>Girls' Generation</t>
  </si>
  <si>
    <t>Oh! - The Second Album</t>
  </si>
  <si>
    <t>5uha4XwzxCEl3SaLC9TOJT</t>
  </si>
  <si>
    <t>Sanam Mere Sanam</t>
  </si>
  <si>
    <t>3zqFsowz5iGbYIxZW5KlKw</t>
  </si>
  <si>
    <t>Tera Hua (From "Loveyatri")</t>
  </si>
  <si>
    <t>Hum (Original Motion Picture Soundtrack)</t>
  </si>
  <si>
    <t>bollywood, hindi pop, desi, sufi, qawwali</t>
  </si>
  <si>
    <t>Atif Aslam</t>
  </si>
  <si>
    <t>https://open.spotify.com/track/1ojx892F09kNzzLyMGTsma?si=6e014d5ce9684e30</t>
  </si>
  <si>
    <t>4byiHL0b9mIoCUCjbjI4eA</t>
  </si>
  <si>
    <t>7IOAfOHoYt96Vv4h8DTv3F</t>
  </si>
  <si>
    <t>Gazab Ka Hai Din (From "Dil Juunglee")</t>
  </si>
  <si>
    <t>Aankhein Khuli (From "Mohabbatein")</t>
  </si>
  <si>
    <t>Romantic Hits By Jubin Nautiyal</t>
  </si>
  <si>
    <t>Jatin-Lalit, Lata Mangeshkar, Udit Narayan, Udbhav, Manohar Shetty, Ishaan, Shweta Pandit, Sonali Bhatawdekar, Pritha Mazumdar, Shah Rukh Khan, Anand Bakshi</t>
  </si>
  <si>
    <t>Shah Rukh Khan's Ultimate Hits</t>
  </si>
  <si>
    <t>7npLlaPu9Mfno8hjk5OagD</t>
  </si>
  <si>
    <t>Girls Like You</t>
  </si>
  <si>
    <t>0UvN4GzAcwPjMoTunQCmEA</t>
  </si>
  <si>
    <t>Maroon 5</t>
  </si>
  <si>
    <t>Darwaja Khula Chod Aayi | Full hard bass dj song hindi | 90s hits hindi song dj bm</t>
  </si>
  <si>
    <t>Red Pill Blues (Deluxe)</t>
  </si>
  <si>
    <t>Youtech Music</t>
  </si>
  <si>
    <t>7Ezwtgfw7khBrpvaNPtMoT</t>
  </si>
  <si>
    <t>All The Way Up (feat. Infared)</t>
  </si>
  <si>
    <t>https://open.spotify.com/track/0m4VreaNduvs42gclXykew?si=d2f5c0b2cdc2472f</t>
  </si>
  <si>
    <t>Plata O Plomo</t>
  </si>
  <si>
    <t>5K342fmwaup3QbybXhuZZH</t>
  </si>
  <si>
    <t>Tamma Tamma Again (From "Badrinath Ki Dulhania")</t>
  </si>
  <si>
    <t>Bappi Lahiri, Anuradha Paudwal, Badshah</t>
  </si>
  <si>
    <t>World Music Day 2020 - Top 20</t>
  </si>
  <si>
    <t>3UwvL87QcqZD2A5Ipodhzk</t>
  </si>
  <si>
    <t>Pehli Pehli Baar Mohabbat Ki Hai</t>
  </si>
  <si>
    <t>Sirf Tum</t>
  </si>
  <si>
    <t>5EgftXbkZ08Qa7Trhij8RH</t>
  </si>
  <si>
    <t>Bollywood Wedding Medley</t>
  </si>
  <si>
    <t>10rChmECwPcvTTj4w07hq4</t>
  </si>
  <si>
    <t>Welcome to My Life</t>
  </si>
  <si>
    <t>pop punk, emo</t>
  </si>
  <si>
    <t>Simple Plan</t>
  </si>
  <si>
    <t>Still Not Getting Any...</t>
  </si>
  <si>
    <t>6xT63KgBUxF1XlmEE5thKF</t>
  </si>
  <si>
    <t>2pFNaKwrXtFXmGRGPNAiYY</t>
  </si>
  <si>
    <t>Aa Re Aa Re (Remix) [From "Besharam"]</t>
  </si>
  <si>
    <t>Biroher Shampan</t>
  </si>
  <si>
    <t>Best Of 2013 - Dance Song</t>
  </si>
  <si>
    <t>https://open.spotify.com/track/67lo1gmO8dQ7qsYxrFNxAF?si=8e4be56dacf7476a</t>
  </si>
  <si>
    <t>3s8GJ1A9ujxsKcLaJ2wY7Q</t>
  </si>
  <si>
    <t>Waves</t>
  </si>
  <si>
    <t>3hcY95Dp6moYIOkkZsrH4j</t>
  </si>
  <si>
    <t>Vule Gechi</t>
  </si>
  <si>
    <t>Het Gevoel Van De Top 2000 (Editie 2014)</t>
  </si>
  <si>
    <t>Best Of Hasan, Vol. 1</t>
  </si>
  <si>
    <t>3TrdGeV5bEpHezExHlsguD</t>
  </si>
  <si>
    <t>Samjhawan (Unplugged by Alia Bhatt) [From "Humpty Sharma Ki Dulhania"]</t>
  </si>
  <si>
    <t>Jawad Ahmad</t>
  </si>
  <si>
    <t>6NnhK6alZYvOthdVRT570g</t>
  </si>
  <si>
    <t>Prosno</t>
  </si>
  <si>
    <t>Ekhono Du Chokhe Bonna</t>
  </si>
  <si>
    <t>6RssEMmVlPDk8bQ7s4VRyb</t>
  </si>
  <si>
    <t>Zindagi Bata De</t>
  </si>
  <si>
    <t>hindi pop, bollywood, desi</t>
  </si>
  <si>
    <t>Tony Kakkar</t>
  </si>
  <si>
    <t>1EwfCFAj51AAHr1GiFzg0j</t>
  </si>
  <si>
    <t>O Come, All Ye Faithful</t>
  </si>
  <si>
    <t>catholic music</t>
  </si>
  <si>
    <t>John Francis Wade</t>
  </si>
  <si>
    <t>4dvfxZKehPxpz3UZ7A5Fni</t>
  </si>
  <si>
    <t>Dream a Dream - UK/International Version</t>
  </si>
  <si>
    <t>Yimmy Yimmy</t>
  </si>
  <si>
    <t>french r&amp;b, pop urbaine, afrobeats, afrobeat</t>
  </si>
  <si>
    <t>https://open.spotify.com/track/4xvguqzwvStDijt0MyX927?si=3b7599f734794cf6</t>
  </si>
  <si>
    <t>Tayc</t>
  </si>
  <si>
    <t>47hkOP0Rq7DxwrQPZC23aU</t>
  </si>
  <si>
    <t>The Summer Knows (From "Summer Of '42")</t>
  </si>
  <si>
    <t>5MGzRBSlXuNhN19ze9o5GY</t>
  </si>
  <si>
    <t>Maria Maria</t>
  </si>
  <si>
    <t>jazz, soundtrack</t>
  </si>
  <si>
    <t>latin house, afro house</t>
  </si>
  <si>
    <t>Michel Legrand</t>
  </si>
  <si>
    <t>TECH IT DEEP</t>
  </si>
  <si>
    <t>The Music Of Michel Legrand</t>
  </si>
  <si>
    <t>1exxGxUMlJWD1h9YcE9YZH</t>
  </si>
  <si>
    <t>Opening Sequence</t>
  </si>
  <si>
    <t>5OmdvZ2aKwVdHFcEjvwzAp</t>
  </si>
  <si>
    <t>Mano Mano Ya Na Mano</t>
  </si>
  <si>
    <t>TOMORROW X TOGETHER</t>
  </si>
  <si>
    <t>minisode 2: Thursday's Child</t>
  </si>
  <si>
    <t>ghazal, hindi pop, bollywood, bangla pop</t>
  </si>
  <si>
    <t>Zameen Aasman (Original Motion Picture Soundtrack)</t>
  </si>
  <si>
    <t>4tXr9v3K7nWW1aebWqR1B7</t>
  </si>
  <si>
    <t>Anybody Seen My Baby? - Remastered 2009</t>
  </si>
  <si>
    <t>Bridges To Babylon (Remastered)</t>
  </si>
  <si>
    <t>6omx0BLQPg7A9snvLhIO8z</t>
  </si>
  <si>
    <t>https://open.spotify.com/track/3e44jPHjpH8gGWWD6Ey4ih?si=ca7197a5b3884144</t>
  </si>
  <si>
    <t>02oAUzv4M0ItuTDy2RT3IT</t>
  </si>
  <si>
    <t>Homemade Dynamite</t>
  </si>
  <si>
    <t>indie</t>
  </si>
  <si>
    <t>Lorde</t>
  </si>
  <si>
    <t>Melodrama</t>
  </si>
  <si>
    <t>3TSLqZssCoCdDlMhCJ08XW</t>
  </si>
  <si>
    <t>Still Life</t>
  </si>
  <si>
    <t>4SJD7eiJuEwFFGILbfeZCO</t>
  </si>
  <si>
    <t>Ask Any Girl</t>
  </si>
  <si>
    <t>BIGBANG</t>
  </si>
  <si>
    <t>motown, northern soul, classic soul, soul</t>
  </si>
  <si>
    <t>The Supremes</t>
  </si>
  <si>
    <t>Where Did Our Love Go</t>
  </si>
  <si>
    <t>69yfbpvmkIaB10msnKT7Q5</t>
  </si>
  <si>
    <t>Radioactive</t>
  </si>
  <si>
    <t>alternative rock, electronic rock</t>
  </si>
  <si>
    <t>Imagine Dragons</t>
  </si>
  <si>
    <t>18ju6Qq4wdeImJfHWy3W5b</t>
  </si>
  <si>
    <t>Mon Mor Megher Sanghi</t>
  </si>
  <si>
    <t>Raghav Chattopadhyay</t>
  </si>
  <si>
    <t>Ebong Rabindranath</t>
  </si>
  <si>
    <t>3whrwq4DtvucphBPUogRuJ</t>
  </si>
  <si>
    <t>Havana - Remix</t>
  </si>
  <si>
    <t>Camila Cabello</t>
  </si>
  <si>
    <t>3HjBYlntbEYBcjCFj1ffbW</t>
  </si>
  <si>
    <t>Havana (Remix)</t>
  </si>
  <si>
    <t>BB</t>
  </si>
  <si>
    <t>https://open.spotify.com/track/739IveImaxOatSzo2ZeKQA?si=36d95226b63a4405</t>
  </si>
  <si>
    <t>p-pop</t>
  </si>
  <si>
    <t>YGIG</t>
  </si>
  <si>
    <t>2NlxUC1LiVMjswincnqsdd</t>
  </si>
  <si>
    <t>Whatever</t>
  </si>
  <si>
    <t>Time Flies...1994-2009</t>
  </si>
  <si>
    <t>0qMmxnUyWsO9tDcebCEq9s</t>
  </si>
  <si>
    <t>Ride With You</t>
  </si>
  <si>
    <t>pinoy r&amp;b, pinoy hip hop, opm</t>
  </si>
  <si>
    <t>Kiddo Chris</t>
  </si>
  <si>
    <t>0jkjiF0f9c7EpJRUJ47bvi</t>
  </si>
  <si>
    <t>One Day - Feat. Helena</t>
  </si>
  <si>
    <t>afro house</t>
  </si>
  <si>
    <t>Arash</t>
  </si>
  <si>
    <t>Superman</t>
  </si>
  <si>
    <t>1wYRnOPcQcnZgGc5b8goIA</t>
  </si>
  <si>
    <t>You're Just Like Pop Music - Instrumental</t>
  </si>
  <si>
    <t>YonKaGor</t>
  </si>
  <si>
    <t>5ACG6R1PbFnP7WHZNVDHAi</t>
  </si>
  <si>
    <t>You're Just Like Pop Music</t>
  </si>
  <si>
    <t>Soch (Hardy Sandhu)</t>
  </si>
  <si>
    <t>Best of Arijit Singh</t>
  </si>
  <si>
    <t>4vj0qNXuRMoJItmm90vqiE</t>
  </si>
  <si>
    <t>4RnCPWlBsY7oUDdyruod7Y</t>
  </si>
  <si>
    <t>Kabhi Kabhi Mere Dil Mein (with Dialogues)</t>
  </si>
  <si>
    <t>Drunk</t>
  </si>
  <si>
    <t>https://open.spotify.com/track/0h4v9uXzT1qwXS5e9fkws2?si=c282fd5b37574859</t>
  </si>
  <si>
    <t>Amitabh Bachchan, Mukesh</t>
  </si>
  <si>
    <t>20TV1ZGqURHpVVDYo2iAhm</t>
  </si>
  <si>
    <t>Qayde Se - Film Version (From "Metro ... In Dino")</t>
  </si>
  <si>
    <t>219Y9I3UolEFN9OuD2732O</t>
  </si>
  <si>
    <t>Too Mera Hero Hai</t>
  </si>
  <si>
    <t>Anuradha Paudwal, Manhar Udhas, Anand Bakshi</t>
  </si>
  <si>
    <t>7fpWJr5shT90KiCHXKHxch</t>
  </si>
  <si>
    <t>Phir Le Aya Dil - Reprise</t>
  </si>
  <si>
    <t>Barfi! (Original Motion Picture Soundtrack)</t>
  </si>
  <si>
    <t>7gw7wPsxGxAlDOa8pw9fMO</t>
  </si>
  <si>
    <t>Kusu Kusu (From "Satyameva Jayate 2")</t>
  </si>
  <si>
    <t>Zahrah S Khan, Dev Negi</t>
  </si>
  <si>
    <t>4jk4CaqBMBbMZhf3PuR1ai</t>
  </si>
  <si>
    <t>Top 20 Hit Songs - Happy New Year 2022</t>
  </si>
  <si>
    <t>Phir Kabhi</t>
  </si>
  <si>
    <t>M.S.Dhoni - The Untold Story</t>
  </si>
  <si>
    <t>https://open.spotify.com/track/4TkknEEgy9mpbDtSA9ZrKV?si=cb60288f057747b5</t>
  </si>
  <si>
    <t>0kPzoVjv2cHyy2pcxHjCA8</t>
  </si>
  <si>
    <t>Gareeb kisan - Hindi Song</t>
  </si>
  <si>
    <t>6YycppSAeGtSvwmu8qCcr2</t>
  </si>
  <si>
    <t>In Dino</t>
  </si>
  <si>
    <t>Indresh Upadhyay</t>
  </si>
  <si>
    <t>Gareeb kisan (Hindi Song)</t>
  </si>
  <si>
    <t>53DXM0bHfB7xkqJZYlksuh</t>
  </si>
  <si>
    <t>Kaise Mujhe</t>
  </si>
  <si>
    <t>Ghajini</t>
  </si>
  <si>
    <t>1bSLmpItRo0iPJNA9tFUqy</t>
  </si>
  <si>
    <t>Mujhe Pyar Hua - DJ Mix</t>
  </si>
  <si>
    <t>Alka Yagnik, Abhijeet</t>
  </si>
  <si>
    <t>0bYDMpQ94LnF38FiOlc8K9</t>
  </si>
  <si>
    <t>Mujhe Pyar Hua (DJ Mix)</t>
  </si>
  <si>
    <t>Chaar Kadam</t>
  </si>
  <si>
    <t>bollywood, hindi pop, desi, bangla pop</t>
  </si>
  <si>
    <t>Pk</t>
  </si>
  <si>
    <t>060AmlKT5Y6xOKS1X4mUK1</t>
  </si>
  <si>
    <t>Lift Off</t>
  </si>
  <si>
    <t>5EsL3yNjb4f9kJofkO1v7Z</t>
  </si>
  <si>
    <t>Kar Gayi Chull (From "Kapoor &amp; Sons (Since 1921)")</t>
  </si>
  <si>
    <t>lounge</t>
  </si>
  <si>
    <t>Niriko</t>
  </si>
  <si>
    <t>Badshah, Amaal Mallik, Fazilpuria, Sukriti Kakar, Neha Kakkar</t>
  </si>
  <si>
    <t>Best of Bollywood: Hit The Dancefloor</t>
  </si>
  <si>
    <t>6nRvgo4ySezQKD1D7NIqAu</t>
  </si>
  <si>
    <t>https://open.spotify.com/track/2vuhZrEHS25D8xNQTSvuuj?si=6eb5a2128e4749b2</t>
  </si>
  <si>
    <t>I Will Always Love You</t>
  </si>
  <si>
    <t>Dolly Parton</t>
  </si>
  <si>
    <t>7tOKM2Vo0I8mnHdHLGSvFm</t>
  </si>
  <si>
    <t>Jolene</t>
  </si>
  <si>
    <t>Shoto Danar Projapoti</t>
  </si>
  <si>
    <t>Arafat Mohsin</t>
  </si>
  <si>
    <t>Top 10 Hits</t>
  </si>
  <si>
    <t>3E6iea9uEmB7gRru4lyP6h</t>
  </si>
  <si>
    <t>Stop This Train</t>
  </si>
  <si>
    <t>singer-songwriter</t>
  </si>
  <si>
    <t>John Mayer</t>
  </si>
  <si>
    <t>Continuum</t>
  </si>
  <si>
    <t>5KieJb1m08AUAK8zQDuHgd</t>
  </si>
  <si>
    <t>Ori Ori Baba (From "Balidaan")</t>
  </si>
  <si>
    <t>6oMZhY0f1ReI6AJDDYfuSb</t>
  </si>
  <si>
    <t>500 Miles</t>
  </si>
  <si>
    <t>6ocOeSjnWPcSTaSsi0zIdY</t>
  </si>
  <si>
    <t>Aao Milo Chalo</t>
  </si>
  <si>
    <t>3DqtDZcyXf4YFCHxc4jT14</t>
  </si>
  <si>
    <t>Jab We Met</t>
  </si>
  <si>
    <t>Kamli (From "Dhoom:3")</t>
  </si>
  <si>
    <t>July Birthday Party</t>
  </si>
  <si>
    <t>15BmNnMZTnPTawkFaJv1JR</t>
  </si>
  <si>
    <t>Zara Zara Touch Me (From "Race")</t>
  </si>
  <si>
    <t>bollywood, bangla pop, desi, hindi pop</t>
  </si>
  <si>
    <t>Bollywood Party Songs</t>
  </si>
  <si>
    <t>7jND0s3HlmMglZbVdpUiov</t>
  </si>
  <si>
    <t>Ma Baker</t>
  </si>
  <si>
    <t>disco, euro-disco</t>
  </si>
  <si>
    <t>https://open.spotify.com/track/77bJPlboe1cYNf6C4jbinf?si=c5ddbb20f8f64e1a</t>
  </si>
  <si>
    <t>6USdi8uX5GNAPYziFhisHb</t>
  </si>
  <si>
    <t>Boney M.</t>
  </si>
  <si>
    <t>What If I Told You That I Love You</t>
  </si>
  <si>
    <t>Ali Gatie</t>
  </si>
  <si>
    <t>The Idea Of Her</t>
  </si>
  <si>
    <t>4GEP5UreG3VlNJAahwFxJ1</t>
  </si>
  <si>
    <t>Touch - Part 1</t>
  </si>
  <si>
    <t>5iguTmy7FFCPYQs06w7QPM</t>
  </si>
  <si>
    <t>Kahani Meri</t>
  </si>
  <si>
    <t>Manish S Sharmaa</t>
  </si>
  <si>
    <t>Secession</t>
  </si>
  <si>
    <t>Touch</t>
  </si>
  <si>
    <t>6k3XXCE1ZzwevQlxf8dNaw</t>
  </si>
  <si>
    <t>Love You Zindagi</t>
  </si>
  <si>
    <t>40JNCBMzyVsA1wyqADGO4b</t>
  </si>
  <si>
    <t>Love Mera Hit Hit (Zero Db.Mix)</t>
  </si>
  <si>
    <t>Billu</t>
  </si>
  <si>
    <t>3ctaMit7CuiHIPVYrRvm15</t>
  </si>
  <si>
    <t>Raat Bhar</t>
  </si>
  <si>
    <t>Heropanti</t>
  </si>
  <si>
    <t>7EluXC7NXleSXUV3kck2VZ</t>
  </si>
  <si>
    <t>Mon Amar Kemon Kemon Kore</t>
  </si>
  <si>
    <t>6suU8oBlW4O2pg88tOXgHo</t>
  </si>
  <si>
    <t>Under Pressure</t>
  </si>
  <si>
    <t>Tui Sudhu Amar</t>
  </si>
  <si>
    <t>classic rock, rock, glam rock</t>
  </si>
  <si>
    <t>Bohemian Rhapsody (The Original Soundtrack)</t>
  </si>
  <si>
    <t>7127acu4Qui0XzfHrgE3HD</t>
  </si>
  <si>
    <t>Bheegi Bheegi - From "Gangster"</t>
  </si>
  <si>
    <t>Gangster (Original Motion Picture Soundtrack)</t>
  </si>
  <si>
    <t>1PVeKq7WXdd2G2NaVd936G</t>
  </si>
  <si>
    <t>Haseena Gori Gori (From "Tarazu")</t>
  </si>
  <si>
    <t>https://open.spotify.com/track/6iFm1CcTrJe7SbZqXMXuDk?si=cdeaa04c26d34e11</t>
  </si>
  <si>
    <t>6FRLCMO5TUHTexlWo8ym1W</t>
  </si>
  <si>
    <t>Tea Time with Akshay Kumar: Melodious Songs Collection</t>
  </si>
  <si>
    <t>Girls Like You (feat. Cardi B) - Cardi B Version</t>
  </si>
  <si>
    <t>pop, pop rock</t>
  </si>
  <si>
    <t>Girls Like You (feat. Cardi B)</t>
  </si>
  <si>
    <t>2GgxS8bUT5G25QJTsfSv0R</t>
  </si>
  <si>
    <t>Burn</t>
  </si>
  <si>
    <t>4CBS6NsPtIa3LbILeBgLjr</t>
  </si>
  <si>
    <t>Arti Kunj Bihari Ki - Remix</t>
  </si>
  <si>
    <t>hyperpop</t>
  </si>
  <si>
    <t>Halcyon Days</t>
  </si>
  <si>
    <t>Madhavas Rock Band</t>
  </si>
  <si>
    <t>Arti Kunj Bihari Ki (Remix)</t>
  </si>
  <si>
    <t>2qJkesdHu9sMMVFgkRkqhQ</t>
  </si>
  <si>
    <t>Angel</t>
  </si>
  <si>
    <t>post-grunge, alternative metal</t>
  </si>
  <si>
    <t>Theory of a Deadman</t>
  </si>
  <si>
    <t>Savages</t>
  </si>
  <si>
    <t>2PMtNWHFRoTmFapS8j9pXi</t>
  </si>
  <si>
    <t>4EAxNKJQEIIcivG82cU5LM</t>
  </si>
  <si>
    <t>Oonchi Oonchi Deewarein (From "Yaariyan 2")</t>
  </si>
  <si>
    <t>bhajan, hindi pop, desi pop</t>
  </si>
  <si>
    <t>Manan Bhardwaj</t>
  </si>
  <si>
    <t>4XCH9B89ZZn6BxH1EL8ogh</t>
  </si>
  <si>
    <t>Monster Dance</t>
  </si>
  <si>
    <t>4gALQzXkEYPdAlIGCXwHnJ</t>
  </si>
  <si>
    <t>Teri Meri Kahaani</t>
  </si>
  <si>
    <t>bollywood, hindi pop, gujarati garba</t>
  </si>
  <si>
    <t>Palak Muchhal</t>
  </si>
  <si>
    <t>Gabbar Is Back (Original Motion Picture Soundtrack)</t>
  </si>
  <si>
    <t>4t5hjtWKZUYUmne93xhVqO</t>
  </si>
  <si>
    <t>Popurri Dulce 2: MuriÃ³ la Flor / Si las Flores Pudieran Hablar / DÃ©jenme Si Estoy Llorando / Y VolverÃ©</t>
  </si>
  <si>
    <t>2NTVtNcpC0i1R7LVGaCZCF</t>
  </si>
  <si>
    <t>musica tropical guatemalteca</t>
  </si>
  <si>
    <t>Jugnu</t>
  </si>
  <si>
    <t>Dulce Banda</t>
  </si>
  <si>
    <t>Dulce Popurri. MÃºsica de Guatemala para los Latinos</t>
  </si>
  <si>
    <t>https://open.spotify.com/track/5jAwpiIPA3IeC4OWK4eA2j?si=13e06a207cea4a8a</t>
  </si>
  <si>
    <t>1sqmXZXuexRBI5HKOlFjXU</t>
  </si>
  <si>
    <t>The Owl Song</t>
  </si>
  <si>
    <t>7txLCGOXyDlDXTjtR1Sk4v</t>
  </si>
  <si>
    <t>Tu Jo Mila</t>
  </si>
  <si>
    <t>Bajrangi Bhaijaan</t>
  </si>
  <si>
    <t>4OMu5a8sFpcRCPCcsoEaov</t>
  </si>
  <si>
    <t>Babe I'm Gonna Leave You - 1990 Remaster</t>
  </si>
  <si>
    <t>2UHWntoewvvhzAgG6nnhlW</t>
  </si>
  <si>
    <t>Sunidhi Chauhan, Vishal Dadlani</t>
  </si>
  <si>
    <t>2qBmtZnPSQouvADmqaHKxk</t>
  </si>
  <si>
    <t>Million Years Ago</t>
  </si>
  <si>
    <t>Adele</t>
  </si>
  <si>
    <t>5J07DP7w69SCzLdWdtJm07</t>
  </si>
  <si>
    <t>Kaho Na Pyaar Hai (From "Kaho Naa Pyar Hai") - Remix</t>
  </si>
  <si>
    <t>Alka Yagnik, Udit Narayan, Rajesh Roshan, Ibrahim Ashk, DJ Shilpi Sharma</t>
  </si>
  <si>
    <t>Kaho Na Pyaar Hai (From "Kaho Naa Pyar Hai") - Single [Remix]</t>
  </si>
  <si>
    <t>0u8rZGtXJrLtiSe34FPjGG</t>
  </si>
  <si>
    <t>Like Crazy (English Version)</t>
  </si>
  <si>
    <t>Jimin</t>
  </si>
  <si>
    <t>FACE</t>
  </si>
  <si>
    <t>https://open.spotify.com/track/62kgwMyl2b6A9rJq38PbJ3?si=cb5ed57a90634557</t>
  </si>
  <si>
    <t>5jYJhekMzGpbyZy3Pnfbm8</t>
  </si>
  <si>
    <t>Shri Bhagwat katha part 1 - Hindi Song</t>
  </si>
  <si>
    <t>3P2XAL8UpPBM3nfvuEjHHE</t>
  </si>
  <si>
    <t>Turn The Page - Live</t>
  </si>
  <si>
    <t>Bob Seger</t>
  </si>
  <si>
    <t>Shri Bhagwat katha part 1 (Hindi Song)</t>
  </si>
  <si>
    <t>07L1pzoVerhRSSaDGZHrKy</t>
  </si>
  <si>
    <t>The Lady in My Life</t>
  </si>
  <si>
    <t>1z86nwXZpixZxFn4NapnTW</t>
  </si>
  <si>
    <t>Aana Mere Pyar Ko (From "Kabhi Haan Kabhi Naa")</t>
  </si>
  <si>
    <t>soul</t>
  </si>
  <si>
    <t>Michael Jackson</t>
  </si>
  <si>
    <t>Thriller</t>
  </si>
  <si>
    <t>Jatin-Lalit, Alka Yagnik, Kumar Sanu</t>
  </si>
  <si>
    <t>Bollywood Retro : Hits of 90s</t>
  </si>
  <si>
    <t>0gYXw7aPoybWFfB7btQ0eM</t>
  </si>
  <si>
    <t>DON'T YOU WORRY</t>
  </si>
  <si>
    <t>pop, dance-pop</t>
  </si>
  <si>
    <t>Black Eyed Peas</t>
  </si>
  <si>
    <t>0IflXHbErjR9iJblxil7QX</t>
  </si>
  <si>
    <t>Ek Kamre Mein - From "Hum Pyar Tumhi Se Kar Baithe"</t>
  </si>
  <si>
    <t>3qHA4elxPeyfHajMYO8SAZ</t>
  </si>
  <si>
    <t>Thoda Hai Thode Ki Zaroorat Hai (The Unwind Mix)</t>
  </si>
  <si>
    <t>https://open.spotify.com/track/6B58TJqjGLQuuZBhQ3UnEA?si=121eabadfed04d76</t>
  </si>
  <si>
    <t>0e4WRIs7cCadzdTLnndNUG</t>
  </si>
  <si>
    <t>Life Ban Jaayegi (From "Humraaz")</t>
  </si>
  <si>
    <t>2ics2YtzM124K0rDd2TyW9</t>
  </si>
  <si>
    <t>Sonu Nigam, Jaspinder Narula</t>
  </si>
  <si>
    <t>Zindagi Kitni Khubsoorat Hai, Pt. 1</t>
  </si>
  <si>
    <t>Bin Badal Barsaat (Original Motion Picture Soundtrack)</t>
  </si>
  <si>
    <t>14buXwEw1Y8izo9OWG8CL7</t>
  </si>
  <si>
    <t>Bengali Prayer</t>
  </si>
  <si>
    <t>Robbie Basho</t>
  </si>
  <si>
    <t>Song of the Avatars : The Lost Master Tapes</t>
  </si>
  <si>
    <t>1nNOYksk51iM68ETLahsOI</t>
  </si>
  <si>
    <t>Ek Dil Ek Jaan Ek Hai Humara, Pt. 2</t>
  </si>
  <si>
    <t>Kavita Krishnamurthy, Sadhana Sargam, Aparna</t>
  </si>
  <si>
    <t>2JTNKPj14g0JrWe18lvfru</t>
  </si>
  <si>
    <t>Ashar Neelachol</t>
  </si>
  <si>
    <t>https://open.spotify.com/track/4zucKAVwfboJFZKgHdsAeo?si=e215d04637b64d06</t>
  </si>
  <si>
    <t>4XwwC431SePeRXw7cRWMBt</t>
  </si>
  <si>
    <t>Yeh Dharti Yeh Ambar Jab Se, Pt. 3</t>
  </si>
  <si>
    <t>Prem (Original Motion Picture Soundtrack)</t>
  </si>
  <si>
    <t>1Z16Bjz9m5MKk1Y1rR0z8w</t>
  </si>
  <si>
    <t>Tumi Ami Dujone</t>
  </si>
  <si>
    <t>Kumar Sanu, Sadhana Sargam</t>
  </si>
  <si>
    <t>Kumar Sanu Bengali Melody Hits</t>
  </si>
  <si>
    <t>4J4EJXNn4AgyMxKc3Ga8oj</t>
  </si>
  <si>
    <t>The Monster Song (From "KGF Chapter 2 - Hindi") - Extended Version</t>
  </si>
  <si>
    <t>The Monster Song (From "KGF Chapter 2 - Hindi")</t>
  </si>
  <si>
    <t>47r5hEf4QpM01Q510iBRnX</t>
  </si>
  <si>
    <t>Bangla Dhun - Live</t>
  </si>
  <si>
    <t>Ravi Shankar, Ali Akbar Khan, Ali Rakha, Kamala Chakravarti</t>
  </si>
  <si>
    <t>The Concert for Bangladesh</t>
  </si>
  <si>
    <t>7iXCkUu17mzU8ci3YmW10S</t>
  </si>
  <si>
    <t>Tihran</t>
  </si>
  <si>
    <t>bahai</t>
  </si>
  <si>
    <t>Grant Hindin Miller</t>
  </si>
  <si>
    <t>Songs for the Martyrs</t>
  </si>
  <si>
    <t>6erN4TkaR9Y2IXgEbhmx3F</t>
  </si>
  <si>
    <t>Ake Ake Du (From "Balidaan")</t>
  </si>
  <si>
    <t>https://open.spotify.com/track/6nS5mP521pbkAF3hcfSexk?si=30dcbc8ffc154dd4</t>
  </si>
  <si>
    <t>0BHeVYL5nRfqdbVTTd5cJb</t>
  </si>
  <si>
    <t>Jinab-I-Munib</t>
  </si>
  <si>
    <t>39VScI8xvLoNpIxFRrDDCc</t>
  </si>
  <si>
    <t>Whiskey in the Jar</t>
  </si>
  <si>
    <t>1BZ4kzinBYwhv98UMOiQpF</t>
  </si>
  <si>
    <t>Seven Martyrs of Tihran</t>
  </si>
  <si>
    <t>celtic, celtic rock, sea shanties, celtic punk, folk</t>
  </si>
  <si>
    <t>The Dubliners</t>
  </si>
  <si>
    <t>Irland's Nr. 1 der Folksmusik</t>
  </si>
  <si>
    <t>3aK8sEq9mLI1mQwJDxKurR</t>
  </si>
  <si>
    <t>Movie Night</t>
  </si>
  <si>
    <t>https://open.spotify.com/track/4BH3FzJwNvjDpL8J78NMYM?si=5e5c0e27520044fe</t>
  </si>
  <si>
    <t>2ZiwGGDRorjdsJBkevHp03</t>
  </si>
  <si>
    <t>Shanti Om</t>
  </si>
  <si>
    <t>calypso, soca, maloya</t>
  </si>
  <si>
    <t>Lord Shorty Creator of Soca Music</t>
  </si>
  <si>
    <t>Soca Explosion</t>
  </si>
  <si>
    <t>5WEzKSusaxAqZ5zLLr9xH2</t>
  </si>
  <si>
    <t>Deep House Bollywood Music</t>
  </si>
  <si>
    <t>Underground Music Club</t>
  </si>
  <si>
    <t>Underground Music Ibiza 2014 â€“ Electronic Deep House Music 4 Summer Party</t>
  </si>
  <si>
    <t>2FgLWCrsi0pcLB4RkxnGCy</t>
  </si>
  <si>
    <t>Kanchan</t>
  </si>
  <si>
    <t>1c2E5pG7fJfHOaHhhvebku</t>
  </si>
  <si>
    <t>Shimul Ranga Palash Ranga</t>
  </si>
  <si>
    <t>2WY2TTsyuDnrQgbELVwTpq</t>
  </si>
  <si>
    <t>Tikatulir More Ekta Hall Royeche</t>
  </si>
  <si>
    <t>Sanjoy Sen</t>
  </si>
  <si>
    <t>0agZGe5fv6CFPTZYzKIPt8</t>
  </si>
  <si>
    <t>Phagun Ese Jay Je Phire</t>
  </si>
  <si>
    <t>https://open.spotify.com/track/3RorJ5DnxrT70LuRfhLn3t?si=5950c2ab6be340fb</t>
  </si>
  <si>
    <t>Ajoy Chakrabarty</t>
  </si>
  <si>
    <t>Bengali Songs - Ajoy Chakrabarty</t>
  </si>
  <si>
    <t>3FVxhZB5xaM5ep9w64Ini5</t>
  </si>
  <si>
    <t>Tumi Ki Sara Dibe</t>
  </si>
  <si>
    <t>7yzbimr8WVyAtBX3Eg6UL9</t>
  </si>
  <si>
    <t>Hallelujah</t>
  </si>
  <si>
    <t>Leonard Cohen</t>
  </si>
  <si>
    <t>Mojo Presents... Leonard Cohen</t>
  </si>
  <si>
    <t>brazilian hip hop</t>
  </si>
  <si>
    <t>Rock 202</t>
  </si>
  <si>
    <t>0FZmAvivvifvtN3pZScbw1</t>
  </si>
  <si>
    <t>Drunk in Love Remix (feat. Jay-Z &amp; Kanye West)</t>
  </si>
  <si>
    <t>2LQAGNaxWNtKfDcVgDlsxV</t>
  </si>
  <si>
    <t>Riskawala</t>
  </si>
  <si>
    <t>r&amp;b, trap</t>
  </si>
  <si>
    <t>3QR1pJhngJ6rWXOKXwdmnq</t>
  </si>
  <si>
    <t>6fhG2KJgwO7CrNflRaRmvp</t>
  </si>
  <si>
    <t>Tere Jaisa Yaar Kahan - From "Yaarana"</t>
  </si>
  <si>
    <t>Dandelions - slowed + reverb</t>
  </si>
  <si>
    <t>Magical Moments - Amitabh Bachchan</t>
  </si>
  <si>
    <t>Ruth B.</t>
  </si>
  <si>
    <t>Dandelions (slowed + reverb)</t>
  </si>
  <si>
    <t>https://open.spotify.com/track/38HH00uKLuxl8uKSxusYnL?si=d57144fcc1bd489a</t>
  </si>
  <si>
    <t>3xHbcaouNl4IEqWQLrPNdW</t>
  </si>
  <si>
    <t>Bhenge mor ghorer chabi</t>
  </si>
  <si>
    <t>Indranil Sen</t>
  </si>
  <si>
    <t>Aamar Rabindranath</t>
  </si>
  <si>
    <t>5l6GqSxplqnZbLg0LTPQeG</t>
  </si>
  <si>
    <t>Back To December</t>
  </si>
  <si>
    <t>indie, garage rock</t>
  </si>
  <si>
    <t>Speak Now</t>
  </si>
  <si>
    <t>43jZJq3NRtIXvgfqv3my6I</t>
  </si>
  <si>
    <t>De Taali Remix</t>
  </si>
  <si>
    <t>5QVHNa0ppJUOoqSd36ovQS</t>
  </si>
  <si>
    <t>7ujV1p3urvDM9LyVrk7cAj</t>
  </si>
  <si>
    <t>Run 2</t>
  </si>
  <si>
    <t>reggae, ragga, dub</t>
  </si>
  <si>
    <t>Jahneration</t>
  </si>
  <si>
    <t>Higher</t>
  </si>
  <si>
    <t>17cYtwy8kdB6e6b2EBTn4M</t>
  </si>
  <si>
    <t>Jaan 'Nisaar</t>
  </si>
  <si>
    <t>Kedarnath (Original Motion Picture Soundtrack)</t>
  </si>
  <si>
    <t>6A5WWL3Cxn0eou5sk9G0JJ</t>
  </si>
  <si>
    <t>Careless Whisper</t>
  </si>
  <si>
    <t>new wave pop, soft rock</t>
  </si>
  <si>
    <t>https://open.spotify.com/track/5PmKSLx203cTXh4PHwt8La?si=2a7719c10af54f27</t>
  </si>
  <si>
    <t>4cAgkb0ifwn0FSHGXnr4F6</t>
  </si>
  <si>
    <t>New Slaves</t>
  </si>
  <si>
    <t>Kanye West</t>
  </si>
  <si>
    <t>Yeezus</t>
  </si>
  <si>
    <t>1ObgTeX4Ks414kLye3xBi2</t>
  </si>
  <si>
    <t>This Ain't Good</t>
  </si>
  <si>
    <t>futurepop</t>
  </si>
  <si>
    <t>She Hates Emotions</t>
  </si>
  <si>
    <t>0Cu8JdYvV9DdmzLzhxaZLH</t>
  </si>
  <si>
    <t>HOME SWEET HOME (feat. TAEYANG &amp; DAESUNG)</t>
  </si>
  <si>
    <t>k-pop, k-rap</t>
  </si>
  <si>
    <t>G-DRAGON</t>
  </si>
  <si>
    <t>7iCKyyvROKVyHnlCPwUHIa</t>
  </si>
  <si>
    <t>Jaadu Teri Nazar (with Dialogues)</t>
  </si>
  <si>
    <t>Shah Rukh Khan, Udit Narayan</t>
  </si>
  <si>
    <t>7mrFGO24hccC48c2hQzyEC</t>
  </si>
  <si>
    <t>L o s e M y M i n d</t>
  </si>
  <si>
    <t>dark r&amp;b, r&amp;b, trap soul</t>
  </si>
  <si>
    <t>PARTYNEXTDOOR</t>
  </si>
  <si>
    <t>PARTYNEXTDOOR 4 (P4)</t>
  </si>
  <si>
    <t>6MOsIG7zmAMWXlWxPwV02e</t>
  </si>
  <si>
    <t>Hum Pyar Tumhi Se Kar Baithe - From "Hum Pyar Tumhi Se Kar Baithe"</t>
  </si>
  <si>
    <t>https://open.spotify.com/track/5XXJqs7f42R8PAY4Xcr0ax?si=0777658560114eae</t>
  </si>
  <si>
    <t>61dYvvfIRtIDFuqZypPAta</t>
  </si>
  <si>
    <t>Cello Suite No. 1 in G Major, BWV 1007: I. Prélude</t>
  </si>
  <si>
    <t>4HE4IZ6mUfnnD7fM0CRD0w</t>
  </si>
  <si>
    <t>Tune Kaha Jab Se Haan (From "Talaash")</t>
  </si>
  <si>
    <t>classical, baroque, classical piano, concerto</t>
  </si>
  <si>
    <t>Johann Sebastian Bach</t>
  </si>
  <si>
    <t>Bach: Unaccompanied Cello Suites (Remastered)</t>
  </si>
  <si>
    <t>6NmGIj2leVHRKkHEGyechJ</t>
  </si>
  <si>
    <t>Yeh Haseen Vadiyan Yeh Khula Aasman</t>
  </si>
  <si>
    <t>Roja (Original Motion Picture Soundtrack)</t>
  </si>
  <si>
    <t>1NUTaJuPGIPmp4kDLX79pM</t>
  </si>
  <si>
    <t>Samjhawan (From "Humpty Sharma Ki Dulhania")</t>
  </si>
  <si>
    <t>classic pakistani pop, modern bollywood</t>
  </si>
  <si>
    <t>Jawad Ahmad, Shaarib Toshi, Arijit Singh, Shreya Ghoshal</t>
  </si>
  <si>
    <t>6cLdrOr82mTQdwaqT9fkou</t>
  </si>
  <si>
    <t>Chaahat</t>
  </si>
  <si>
    <t>Blood Money (Original Motion Picture Soundtrack)</t>
  </si>
  <si>
    <t>6641ghXjobuIecGKXmI1Bs</t>
  </si>
  <si>
    <t>Aayre Chhute Aai</t>
  </si>
  <si>
    <t>https://open.spotify.com/track/6E2e7lb0jETN2EXbswzylY?si=9af79244aa644b5b</t>
  </si>
  <si>
    <t>7hzNBFED3AkzlYLXM0VsVW</t>
  </si>
  <si>
    <t>Aay Aay Re Chhute</t>
  </si>
  <si>
    <t>Babul Supriyo</t>
  </si>
  <si>
    <t>3uyp6aNczH88XH7IcAV2Pf</t>
  </si>
  <si>
    <t>Manush Manusher Jannya</t>
  </si>
  <si>
    <t>ghazal, bangla pop</t>
  </si>
  <si>
    <t>49M4knZArr3xvFPr5CT0e5</t>
  </si>
  <si>
    <t>Ami Ek Jajabar And Bhupen Hazarika</t>
  </si>
  <si>
    <t>Dipali Shefali Anjalire</t>
  </si>
  <si>
    <t>63nhhNiaU5vSsqJpVzQXIh</t>
  </si>
  <si>
    <t>Pee Loon (From "Once Upon A Time In Mumbaai")</t>
  </si>
  <si>
    <t>3LWCDRE1tvTp58tpk20MPT</t>
  </si>
  <si>
    <t>bollywood, hindi pop, sufi, desi</t>
  </si>
  <si>
    <t>Ami Nijere Shudhai Bare Bare</t>
  </si>
  <si>
    <t>Mohit Chauhan</t>
  </si>
  <si>
    <t>3xV6309vOXIIdm5JPPK8bu</t>
  </si>
  <si>
    <t>221eoZnmVydF6NtjbGDk7q</t>
  </si>
  <si>
    <t>Babe, I Hate to Go</t>
  </si>
  <si>
    <t>Ebare Jaoai Bhalo</t>
  </si>
  <si>
    <t>https://open.spotify.com/track/1tKhy83q8OsdcpZaX9N4Z2?si=56a293f0bd3f4d02</t>
  </si>
  <si>
    <t>John Denver</t>
  </si>
  <si>
    <t>John Denver Sings</t>
  </si>
  <si>
    <t>45yy48QF4Mq3kwWiuJV46E</t>
  </si>
  <si>
    <t>Jakhan Robonaa Aami</t>
  </si>
  <si>
    <t>6DPrqSOoymSO4wKq00VlFJ</t>
  </si>
  <si>
    <t>Jatin-Lalit</t>
  </si>
  <si>
    <t>3963ZUseDC9BeAZuauPDvv</t>
  </si>
  <si>
    <t>Bhatiyali Song</t>
  </si>
  <si>
    <t>Haripado Deva Nath</t>
  </si>
  <si>
    <t>2GjLpx8XGjtjZHsXwkuIGw</t>
  </si>
  <si>
    <t>Allah Meherbaan</t>
  </si>
  <si>
    <t>5aujFhyMTM8XKIQ7apmDc6</t>
  </si>
  <si>
    <t>Baul Song (Ii)</t>
  </si>
  <si>
    <t>Ghanchakkar (Original Motion Picture Soundtrack)</t>
  </si>
  <si>
    <t>https://open.spotify.com/track/1EYjIDQdPwp2A4kTdzgpGb?si=67d5b3da93574cdd</t>
  </si>
  <si>
    <t>7jMaMq1ZRJ7qurtkemtiMI</t>
  </si>
  <si>
    <t>5z6ZIn8L0yDBCQXITlyE93</t>
  </si>
  <si>
    <t>Indian Record Player</t>
  </si>
  <si>
    <t>Bahudiner Agete Godhulir Belate</t>
  </si>
  <si>
    <t>Kula Shaker</t>
  </si>
  <si>
    <t>Natural Magick</t>
  </si>
  <si>
    <t>1CgzCbUtVja9wQq9ZzxMal</t>
  </si>
  <si>
    <t>Amay Bhasaili Re</t>
  </si>
  <si>
    <t>1HkWIWu7XZSI3nEQNiolv2</t>
  </si>
  <si>
    <t>Subah Ki Chai</t>
  </si>
  <si>
    <t>hindi indie, indian indie</t>
  </si>
  <si>
    <t>Rushil Aswal</t>
  </si>
  <si>
    <t>Khoobsurat</t>
  </si>
  <si>
    <t>6EBDmMZBQkWrj7jWlGhFU1</t>
  </si>
  <si>
    <t>Doctor Jones</t>
  </si>
  <si>
    <t>europop, eurodance</t>
  </si>
  <si>
    <t>Aqua</t>
  </si>
  <si>
    <t>Aquarium (Special Edition)</t>
  </si>
  <si>
    <t>https://open.spotify.com/track/4AAvXkm29HYs33xt9GgCkD?si=231b34c78d1d44db</t>
  </si>
  <si>
    <t>11JvJak2F6ULVcyPb3Peoe</t>
  </si>
  <si>
    <t>Poparatzi</t>
  </si>
  <si>
    <t>contemporary r&amp;b, neo soul, new jack swing, r&amp;b, urban contemporary</t>
  </si>
  <si>
    <t>0rt63HYAAIzUZo5O2D0uA6</t>
  </si>
  <si>
    <t>Musiq Soulchild</t>
  </si>
  <si>
    <t>Visiting Hours</t>
  </si>
  <si>
    <t>Aijuswanaseing</t>
  </si>
  <si>
    <t>22Hi0OffgLqcuQsXETpC5H</t>
  </si>
  <si>
    <t>What's Poppin (Intro)</t>
  </si>
  <si>
    <t>3GrCQPpKqKzOcKfMAoqn82</t>
  </si>
  <si>
    <t>memphis hip hop, rap, southern hip hop, tennessee hip hop, trap</t>
  </si>
  <si>
    <t>Young Dolph</t>
  </si>
  <si>
    <t>High Class Street Music 4: American Gangster</t>
  </si>
  <si>
    <t>5h4HUJcttHP0EuMLLdfXyO</t>
  </si>
  <si>
    <t>4K20atLcrzU853qAOMvlB2</t>
  </si>
  <si>
    <t>Thodi Der</t>
  </si>
  <si>
    <t>It's Me (Inspired by FNAF)</t>
  </si>
  <si>
    <t>sufi, qawwali</t>
  </si>
  <si>
    <t>Farhan Saeed</t>
  </si>
  <si>
    <t>Half Girlfriend (Original Motion Picture Soundtrack)</t>
  </si>
  <si>
    <t>https://open.spotify.com/track/6t5JVWyfUAflZixcH5PgNm?si=ceacba1621cc4d74</t>
  </si>
  <si>
    <t>4uK0M8AI6gyFmyzUneQpbi</t>
  </si>
  <si>
    <t>Rait Zara Si (From "Atrangi Re")</t>
  </si>
  <si>
    <t>4KlZYoWM2d2xubN8ZHjseR</t>
  </si>
  <si>
    <t>Yeh Raat Khushnaseeb Hai</t>
  </si>
  <si>
    <t>2MsGTWvf7dcjKbI0WTq6Pz</t>
  </si>
  <si>
    <t>Judaai</t>
  </si>
  <si>
    <t>Badlapur (Original Motion Picture Soundtrack)</t>
  </si>
  <si>
    <t>2SYCF8U7XR8AWSsHDBzp0n</t>
  </si>
  <si>
    <t>Gawah Hai Chand Tare</t>
  </si>
  <si>
    <t>4ZTx87kAgEwlPMzoojFZWg</t>
  </si>
  <si>
    <t>Tera Yaar Hoon Main</t>
  </si>
  <si>
    <t>Damini (Original Motion Picture Soundtrack)</t>
  </si>
  <si>
    <t>Sonu Ke Titu Ki Sweety</t>
  </si>
  <si>
    <t>4ZVfIGaZP93t0stmBj4FqA</t>
  </si>
  <si>
    <t>Teri Yaadon Mein</t>
  </si>
  <si>
    <t>https://open.spotify.com/track/0XFZbeXmPQoMcoFZWkKxcT?si=56fca715a6224d6e</t>
  </si>
  <si>
    <t>6ARJfFt4x4uyj6HlpIBzvZ</t>
  </si>
  <si>
    <t>Dil Dena Hai to Dil De - From "Hum Pyar Tumhi Se Kar Baithe"</t>
  </si>
  <si>
    <t>1dZuiEX0EjvQai3N7BlUmT</t>
  </si>
  <si>
    <t>Yeh Dil Deewana</t>
  </si>
  <si>
    <t>2RmtuI22uxI304YFyZDyTp</t>
  </si>
  <si>
    <t>Kuchh Kuchh (From "Aunty No.1")</t>
  </si>
  <si>
    <t>Musical Delight</t>
  </si>
  <si>
    <t>1OYOLWqKmhkFIx2KC9ek1a</t>
  </si>
  <si>
    <t>Colors of the Wind</t>
  </si>
  <si>
    <t>Judy Kuhn</t>
  </si>
  <si>
    <t>Pocahontas</t>
  </si>
  <si>
    <t>0mLIVzJjmqEiBKAdmBnA6g</t>
  </si>
  <si>
    <t>Bardaasht (From "Humraaz")</t>
  </si>
  <si>
    <t>Sunidhi Chauhan, KK</t>
  </si>
  <si>
    <t>https://open.spotify.com/track/2xJljikiXXEymW80bqyG6u?si=4b1d7c36499e45a3</t>
  </si>
  <si>
    <t>0fIffclhgJC5h8AdMMVvkp</t>
  </si>
  <si>
    <t>Welcome To The Party</t>
  </si>
  <si>
    <t>Meet The Woo</t>
  </si>
  <si>
    <t>0bb1TKRqT9ihdT3WdC9OiO</t>
  </si>
  <si>
    <t>Jaan Leva (From "Moksha")</t>
  </si>
  <si>
    <t>Sukhwinder Singh, Kavita Krishnamurthy</t>
  </si>
  <si>
    <t>5IMFa8ISmcse5yITzrGgJo</t>
  </si>
  <si>
    <t>bollywood, desi, desi hip hop, hindi pop, hindi hip hop, desi pop</t>
  </si>
  <si>
    <t>Badshah Party Hits</t>
  </si>
  <si>
    <t>0EUqYBJEy15PAIdAeUMEzO</t>
  </si>
  <si>
    <t>Beiman Maiya</t>
  </si>
  <si>
    <t>5fXslGZPI5Cco6PKHzlSL3</t>
  </si>
  <si>
    <t>Illegal Weapon 2.0 (From "Street Dancer 3D")</t>
  </si>
  <si>
    <t>Gogon Sakib</t>
  </si>
  <si>
    <t>bhangra, punjabi pop, bollywood</t>
  </si>
  <si>
    <t>Jasmine Sandlas</t>
  </si>
  <si>
    <t>5hviCr3lgg6LY6noG6DPKs</t>
  </si>
  <si>
    <t>6oLZuXGVo1aBc02IYJ6vWm</t>
  </si>
  <si>
    <t>Landslide</t>
  </si>
  <si>
    <t>https://open.spotify.com/track/0zFG3RWjka7dNRIRTWnXMN?si=8d4b94bd6117412b</t>
  </si>
  <si>
    <t>Joy Porajoy</t>
  </si>
  <si>
    <t>country, acoustic</t>
  </si>
  <si>
    <t>The Chicks</t>
  </si>
  <si>
    <t>bangladeshi hip hop, classic bangla pop</t>
  </si>
  <si>
    <t>Home</t>
  </si>
  <si>
    <t>Pritom Hasan</t>
  </si>
  <si>
    <t>Shorgohara</t>
  </si>
  <si>
    <t>3i9UVldZOE0aD0JnyfAZZ0</t>
  </si>
  <si>
    <t>Lover (Remix) [feat. Shawn Mendes]</t>
  </si>
  <si>
    <t>7ujo8Z34WyOXZPbLRzhr5W</t>
  </si>
  <si>
    <t>Mon Karigor</t>
  </si>
  <si>
    <t>Tahsan, Imran Mahmudul</t>
  </si>
  <si>
    <t>7rdUtXasA973gmrr2Xxh3E</t>
  </si>
  <si>
    <t>Homemade Dynamite (Feat. Khalid, Post Malone &amp; SZA) - REMIX</t>
  </si>
  <si>
    <t>Homemade Dynamite (Feat. Khalid, Post Malone &amp; SZA) [REMIX]</t>
  </si>
  <si>
    <t>0V9fSrfKJKSax0hOV9SxuF</t>
  </si>
  <si>
    <t>Sumthin' Scandalous</t>
  </si>
  <si>
    <t>uk garage</t>
  </si>
  <si>
    <t>Mis-Teeq</t>
  </si>
  <si>
    <t>3jZomvOBa5qfTo5HkqI1p5</t>
  </si>
  <si>
    <t>Eye Candy</t>
  </si>
  <si>
    <t>One Way or Another (Teenage Kicks)</t>
  </si>
  <si>
    <t>pop rock, power pop</t>
  </si>
  <si>
    <t>One Direction</t>
  </si>
  <si>
    <t>One Way Or Another (Teenage Kicks)</t>
  </si>
  <si>
    <t>https://open.spotify.com/track/7EjatvVN2Y2GjpvKSyWJR4?si=586515c8c33b46db</t>
  </si>
  <si>
    <t>6PtXobrqImYfnpIxNsJApa</t>
  </si>
  <si>
    <t>Bad (feat. Vassy) - Radio Edit</t>
  </si>
  <si>
    <t>edm, big room house</t>
  </si>
  <si>
    <t>Bad (feat. Vassy) [Radio Edit]</t>
  </si>
  <si>
    <t>6MPrA5vRgtYHnFXtMyZngj</t>
  </si>
  <si>
    <t>Hickory Dickory Dock</t>
  </si>
  <si>
    <t>lullaby, children's music</t>
  </si>
  <si>
    <t>Little Baby Bum Nursery Rhyme Friends</t>
  </si>
  <si>
    <t>World Nursery Rhyme Week with Little Baby Bum</t>
  </si>
  <si>
    <t>0yRg8qIx4OFDV1GAPG8lYR</t>
  </si>
  <si>
    <t>Misti Ekta Gandha Royechhe</t>
  </si>
  <si>
    <t>Bengali Modern Songs, Vol. 1 &amp; 2</t>
  </si>
  <si>
    <t>7Hd216xGh0HkQFtklXMfUM</t>
  </si>
  <si>
    <t>Fifi - Jata Kahan Hai Deewane (From "Bombay Velvet")</t>
  </si>
  <si>
    <t>7oP8LTeJsmq0KOJaQqT59t</t>
  </si>
  <si>
    <t>Pather Klanti Bhule - Live</t>
  </si>
  <si>
    <t>bollywood, jazz, swing</t>
  </si>
  <si>
    <t>Suman Sridhar</t>
  </si>
  <si>
    <t>Fifi - Jata Kahan Hai Deewane (From "Bombay Velvet") - Single</t>
  </si>
  <si>
    <t>4niakJnO8m8Bs8RJsZpq2r</t>
  </si>
  <si>
    <t>65kSUqSuEl97Crny3sWPNf</t>
  </si>
  <si>
    <t>Best Of Bengali Music: Songs From The Most Popular Bengali Singers And Bengali Musicians Like Bhoomi, Srabani Sen, Indrani Sen, Promit Sen, Shreya Ghosal, Bappi Lahiri, Swagatalakshmi Dasgupta, And More!</t>
  </si>
  <si>
    <t>https://open.spotify.com/track/1Wf5q34m4hTnAxCljiAonb?si=5edb070285064901</t>
  </si>
  <si>
    <t>3u7lGtvqQV6DeDCd49pDCr</t>
  </si>
  <si>
    <t>Tumi Chale Gele</t>
  </si>
  <si>
    <t>3LgJ4hba4iuZ7Zt0HCbYNf</t>
  </si>
  <si>
    <t>Take Me Away</t>
  </si>
  <si>
    <t>4DU1bOGV7K0LBmEu6Fij9x</t>
  </si>
  <si>
    <t>Besh Toh</t>
  </si>
  <si>
    <t>7J5IsPmFJPTcrxWzGD3Ei4</t>
  </si>
  <si>
    <t>Boka Meye</t>
  </si>
  <si>
    <t>1iWy6ufKpcqfT6fqN2y5gV</t>
  </si>
  <si>
    <t>Tomake Bhebe Lekha</t>
  </si>
  <si>
    <t>Fuad</t>
  </si>
  <si>
    <t>Best of Fuad, Vol. 2</t>
  </si>
  <si>
    <t>5RUC85STDh6vr708FzluFd</t>
  </si>
  <si>
    <t>Bangladesh</t>
  </si>
  <si>
    <t>HITMAKERS</t>
  </si>
  <si>
    <t>Hitmakers</t>
  </si>
  <si>
    <t>https://open.spotify.com/track/3oKuEvvclPj25AifUVoKxS?si=6b18bc1c18a24230</t>
  </si>
  <si>
    <t>5UTae49q7WhxapLnSZ4v4k</t>
  </si>
  <si>
    <t>Bagiye Kaali</t>
  </si>
  <si>
    <t>5vDI1gwkipMzgF750CjOdD</t>
  </si>
  <si>
    <t>Ami Bangali</t>
  </si>
  <si>
    <t>Sha Vlimpse</t>
  </si>
  <si>
    <t>Capture the Flag</t>
  </si>
  <si>
    <t>3nOMWbajvhi0PnP6YFz3vI</t>
  </si>
  <si>
    <t>Ta Na Na</t>
  </si>
  <si>
    <t>4w9soAM7IrmYDhSXLp14p6</t>
  </si>
  <si>
    <t>Peaches (from The Super Mario Bros. Movie)</t>
  </si>
  <si>
    <t>Jack Black</t>
  </si>
  <si>
    <t>74AMzLokixuUe8bFm1hFPz</t>
  </si>
  <si>
    <t>1XpYodsD36XN7ygcdF7mJJ</t>
  </si>
  <si>
    <t>Awnko Ki Kathin</t>
  </si>
  <si>
    <t>The A Team</t>
  </si>
  <si>
    <t>https://open.spotify.com/track/3p94tWMDSrSgzL30AIDDgn?si=7947d02eb5b346df</t>
  </si>
  <si>
    <t>6fW78cd0p3ZDUzoqvx2Xqe</t>
  </si>
  <si>
    <t>Muskurane - Romantic</t>
  </si>
  <si>
    <t>Citylights (Original Motion Picture Soundtrack)</t>
  </si>
  <si>
    <t>4rk0u76lg4D0vVLSeTooNJ</t>
  </si>
  <si>
    <t>Unnamed</t>
  </si>
  <si>
    <t>1ELMyeJLDHUz3cK3XTWgEi</t>
  </si>
  <si>
    <t>Piya Aaye Na</t>
  </si>
  <si>
    <t>industrial metal, industrial, industrial rock</t>
  </si>
  <si>
    <t>RTPN</t>
  </si>
  <si>
    <t>Tulsi Kumar</t>
  </si>
  <si>
    <t>Aashiqui 2</t>
  </si>
  <si>
    <t>264YUWTF2CDD8RgSNCiqUR</t>
  </si>
  <si>
    <t>0iXLwnLmLwn9y54JtBTNxY</t>
  </si>
  <si>
    <t>Tumi Je Shurer Agun</t>
  </si>
  <si>
    <t>Main Agar Kahoon</t>
  </si>
  <si>
    <t>Om Shanti Om</t>
  </si>
  <si>
    <t>https://open.spotify.com/track/0Kd2IhGYGYrOATgOOnDBzI?si=6eb85b9553354fbb</t>
  </si>
  <si>
    <t>0Rq9lIn9fl4wiW9Tg72ifr</t>
  </si>
  <si>
    <t>CLIK CLAK</t>
  </si>
  <si>
    <t>5DmrgtBqxFflKuf9Ol6a1F</t>
  </si>
  <si>
    <t>Thou Shalt Always Kill</t>
  </si>
  <si>
    <t>BABYMONSTER</t>
  </si>
  <si>
    <t>DRIP</t>
  </si>
  <si>
    <t>Dan Le Sac vs Scroobius Pip</t>
  </si>
  <si>
    <t>Angles</t>
  </si>
  <si>
    <t>3hb2ScEVkGchcAQqrPLP0R</t>
  </si>
  <si>
    <t>Photograph</t>
  </si>
  <si>
    <t>5WvVKMWLohEnqTzUIn2vsS</t>
  </si>
  <si>
    <t>Rosanna - Single Version</t>
  </si>
  <si>
    <t>post-grunge, rock</t>
  </si>
  <si>
    <t>Nickelback</t>
  </si>
  <si>
    <t>album rock, classic rock, hard rock, mellow gold, rock, soft rock, yacht rock</t>
  </si>
  <si>
    <t>All the Right Reasons</t>
  </si>
  <si>
    <t>TOTO</t>
  </si>
  <si>
    <t>6xsEAm6w9oMQYYg3jkEkMT</t>
  </si>
  <si>
    <t>Bad Blood</t>
  </si>
  <si>
    <t>0Y7c0nvpiIgiwzVwj54SPO</t>
  </si>
  <si>
    <t>The Truck Song</t>
  </si>
  <si>
    <t>electropop, hip hop</t>
  </si>
  <si>
    <t>2etHQJxIbV0soyPhelVs9Y</t>
  </si>
  <si>
    <t>https://open.spotify.com/track/30yySOIXHZYx94sLAySy2j?si=878b002a760c4129</t>
  </si>
  <si>
    <t>Best Friend (feat. Doja Cat)</t>
  </si>
  <si>
    <t>hip hop, pop</t>
  </si>
  <si>
    <t>0EmZ1tH478wQbhAXiS4BoM</t>
  </si>
  <si>
    <t>Rocket Scientist (feat. Eve)</t>
  </si>
  <si>
    <t>electronic rock, swedish electropop</t>
  </si>
  <si>
    <t>Teddybears</t>
  </si>
  <si>
    <t>Devil's Music</t>
  </si>
  <si>
    <t>1W902y09vCHNPBDKx80iay</t>
  </si>
  <si>
    <t>Dilbar</t>
  </si>
  <si>
    <t>1oQZk2bKBLgP1cbuFKvjkq</t>
  </si>
  <si>
    <t>If I Were a Boy</t>
  </si>
  <si>
    <t>Neha Kakkar, Dhvani Bhanushali, Ikka</t>
  </si>
  <si>
    <t>pop, folk rock</t>
  </si>
  <si>
    <t>I AM...SASHA FIERCE</t>
  </si>
  <si>
    <t>761QvVHTibYjEi2r6A4g4Q</t>
  </si>
  <si>
    <t>5BCgq0nlmIHzkvJgf48hUi</t>
  </si>
  <si>
    <t>Get Free</t>
  </si>
  <si>
    <t>Dola Re Dola - From "Devdas"</t>
  </si>
  <si>
    <t>alternative rock</t>
  </si>
  <si>
    <t>Lana Del Rey</t>
  </si>
  <si>
    <t>Lust For Life</t>
  </si>
  <si>
    <t>Kavita Krishnamurthy, Shreya Ghoshal, KK</t>
  </si>
  <si>
    <t>Old Hindi Film Songs</t>
  </si>
  <si>
    <t>2UKkLqST2xWpK8n1b0Xr5Z</t>
  </si>
  <si>
    <t>https://open.spotify.com/track/7qzsNpJvOR8attSueN3zqq?si=e41a731eb19245e1</t>
  </si>
  <si>
    <t>Return To Innocence</t>
  </si>
  <si>
    <t>new age, gregorian chant</t>
  </si>
  <si>
    <t>06EnDdG1s6iJyEy7mnpqqR</t>
  </si>
  <si>
    <t>Enigma</t>
  </si>
  <si>
    <t>Valentine Mix 2021</t>
  </si>
  <si>
    <t>The Cross Of Changes</t>
  </si>
  <si>
    <t>Arijit Singh, B Praak, Asees Kaur, Vishal-Shekhar, Mithoon, Pritam, Shivam, Tanishk Bagchi, Arko, Deejay Rax, Dj Raahul Pai, Yasser Desai, Vibhor Parashar, Altamash Faridi, Palak Muchhal, Deepali Sathe, Neeti Mohan, Asad Khan, Sachet-Parampara, Rochak Kohli, Amartya Bobo Rahut, Ankit Tiwari, Meet Bros., Sanjeev Darshan, Javed-Mohsin, Vishal Mishra, Arjun Kanungo, Lisa Mishra, Vishal Dadlani, Parampara Thakur, AKASA, Renessa Das, Ash King, Amit Mishra, Dev Arijit, GD 47, Sanam Puri</t>
  </si>
  <si>
    <t>7fyiYhn7STpHvT5g0lbncC</t>
  </si>
  <si>
    <t>Ik Vaari Aa</t>
  </si>
  <si>
    <t>5jolI5agKXT8VlgpL5mHXV</t>
  </si>
  <si>
    <t>Aigiri Nandini (Hindi Adaptation)</t>
  </si>
  <si>
    <t>Raabta</t>
  </si>
  <si>
    <t>Divine Devi Songs by Om Voices</t>
  </si>
  <si>
    <t>7kvLAPEnEPlSbhZDlHFv0p</t>
  </si>
  <si>
    <t>Yeh Fitoor Mera</t>
  </si>
  <si>
    <t>Fitoor (Original Motion Picture Soundtrack)</t>
  </si>
  <si>
    <t>4V88XSZBaITtBZhZZIJ9cT</t>
  </si>
  <si>
    <t>Theme from Cleopatra Jones</t>
  </si>
  <si>
    <t>philly soul, classic soul, northern soul, soul</t>
  </si>
  <si>
    <t>48pyUxg9RYuwie5M9R7qRn</t>
  </si>
  <si>
    <t>Joe Simon</t>
  </si>
  <si>
    <t>Sooraj Dooba Hain</t>
  </si>
  <si>
    <t>Greatest Hits: The Spring Years</t>
  </si>
  <si>
    <t>Roy</t>
  </si>
  <si>
    <t>https://open.spotify.com/track/2U0BLmYoSESYOdwMxW2yA9?si=19a624686e09432d</t>
  </si>
  <si>
    <t>7EGomqj4dZN9vUzLsXbNrv</t>
  </si>
  <si>
    <t>Uthe Sabke Kadam Dekho Ram Pam Pam</t>
  </si>
  <si>
    <t>51DEaelXeJJ6cFFYbX8Hal</t>
  </si>
  <si>
    <t>Zihaal e Miskin</t>
  </si>
  <si>
    <t>bollywood, hindi pop, desi pop</t>
  </si>
  <si>
    <t>Baton Baton Mein (Original Motion Picture Soundtrack)</t>
  </si>
  <si>
    <t>Javed-Mohsin</t>
  </si>
  <si>
    <t>28tufPkTcXmdNqTvi9hsoG</t>
  </si>
  <si>
    <t>1YRdk4xOqWpKGirkcXI88a</t>
  </si>
  <si>
    <t>Pretty Savage</t>
  </si>
  <si>
    <t>Disco 82</t>
  </si>
  <si>
    <t>BLACKPINK</t>
  </si>
  <si>
    <t>THE ALBUM</t>
  </si>
  <si>
    <t>Khud-Daar (Original Motion Picture Soundtrack)</t>
  </si>
  <si>
    <t>6E9UwSfT80age2xknoMS7Y</t>
  </si>
  <si>
    <t>Tum Hi Aana (From "Marjaavaan")</t>
  </si>
  <si>
    <t>2GiJlMR74Ob0gUziWMnIdp</t>
  </si>
  <si>
    <t>Keno Aaj Aakash Batash</t>
  </si>
  <si>
    <t>https://open.spotify.com/track/4cltuh2RNH0LyZY9I8Vi08?si=263c6520abe64343</t>
  </si>
  <si>
    <t>Mishawr Rawhoshyo (Original Motion Picture Soundtrack)</t>
  </si>
  <si>
    <t>61HVbcNeRACZpyvHrc3AnD</t>
  </si>
  <si>
    <t>All Is Found</t>
  </si>
  <si>
    <t>Folk, pop</t>
  </si>
  <si>
    <t>Evan Rachel Wood</t>
  </si>
  <si>
    <t>Frozen 2 (Original Motion Picture Soundtrack/Deluxe Edition)</t>
  </si>
  <si>
    <t>29GHlZBhlfBZb0GXNQoD2v</t>
  </si>
  <si>
    <t>East Bengal 100 years Theme Song</t>
  </si>
  <si>
    <t>2LjiPAQOVazT8sRyXL3XRs</t>
  </si>
  <si>
    <t>Informer</t>
  </si>
  <si>
    <t>reggae fusion</t>
  </si>
  <si>
    <t>Snow</t>
  </si>
  <si>
    <t>12 Inches Of Snow</t>
  </si>
  <si>
    <t>2QJB5yAafCCzmGnJaXCI1j</t>
  </si>
  <si>
    <t>Jetey Jetey Kichhu Katha (From "Swati")</t>
  </si>
  <si>
    <t>Kichhu Katha - Hemanta the Legend</t>
  </si>
  <si>
    <t>1OQSRDwlz2A7eBoHInb1Rc</t>
  </si>
  <si>
    <t>Agar Tum Mil Jao - From "Zeher"</t>
  </si>
  <si>
    <t>48jF98ZchEUimJtaKJplZk</t>
  </si>
  <si>
    <t>Blow - Radio Edit</t>
  </si>
  <si>
    <t>classic rock, yacht rock</t>
  </si>
  <si>
    <t>Best Old Songs</t>
  </si>
  <si>
    <t>french house</t>
  </si>
  <si>
    <t>Blow</t>
  </si>
  <si>
    <t>https://open.spotify.com/track/24yd8olUggbkvROgA2irRx?si=8848b68b545a4e21</t>
  </si>
  <si>
    <t>6gJdDnF2TzfA1WPMXuCa3x</t>
  </si>
  <si>
    <t>Proud Mary</t>
  </si>
  <si>
    <t>2swYlZlUKoJoD1sl44e9yV</t>
  </si>
  <si>
    <t>soul, funk rock, r&amp;b</t>
  </si>
  <si>
    <t>Manush Manusheri Jonno</t>
  </si>
  <si>
    <t>Tina Turner</t>
  </si>
  <si>
    <t>What's Love Got to Do with It?</t>
  </si>
  <si>
    <t>Gaan Doriyay</t>
  </si>
  <si>
    <t>1aXFBWnnPFRKUN7vuIA5h0</t>
  </si>
  <si>
    <t>Turn The Page</t>
  </si>
  <si>
    <t>heavy metal, hard rock</t>
  </si>
  <si>
    <t>Metallica</t>
  </si>
  <si>
    <t>3T6LpcG9OKq9VMJgU2okxs</t>
  </si>
  <si>
    <t>Garage Inc.</t>
  </si>
  <si>
    <t>Komolay Nritto Kore</t>
  </si>
  <si>
    <t>Syed Rehan Emon</t>
  </si>
  <si>
    <t>3YJd57Vfjo1LNPhzNOt317</t>
  </si>
  <si>
    <t>Amar Hriday Tomar</t>
  </si>
  <si>
    <t>Best Of Rupankar</t>
  </si>
  <si>
    <t>2W4AHwJy3Pg3VuCHaijJIt</t>
  </si>
  <si>
    <t>Koka Kola</t>
  </si>
  <si>
    <t>Samidh Mukherjee</t>
  </si>
  <si>
    <t>Phande Poriya Bonga Kandere</t>
  </si>
  <si>
    <t>4ZZAFplTCWf6tH8C22XLbV</t>
  </si>
  <si>
    <t>Joyoddhoni - Orchestral</t>
  </si>
  <si>
    <t>Joyoddhoni (Orchestral)</t>
  </si>
  <si>
    <t>https://open.spotify.com/track/52sWQWEmv2ChaQozTx2ljM?si=1d2acca8cc4140a9</t>
  </si>
  <si>
    <t>4fd5axiJmil9wzCrCwJCDu</t>
  </si>
  <si>
    <t>Mr. Lee</t>
  </si>
  <si>
    <t>The Bobbettes</t>
  </si>
  <si>
    <t>6G2pUsUX38ZGFgAJkrlRAz</t>
  </si>
  <si>
    <t>Mr Lee &amp; More - The Bobbettes Collection</t>
  </si>
  <si>
    <t>Weekends - Original Mix</t>
  </si>
  <si>
    <t>Bangla</t>
  </si>
  <si>
    <t>Paradise</t>
  </si>
  <si>
    <t>4It5Jbx8jfWiFjPV0kAba3</t>
  </si>
  <si>
    <t>6hXCmRLmUC3GIl8pFHj3o9</t>
  </si>
  <si>
    <t>Chura Liyaa Hai Tumne</t>
  </si>
  <si>
    <t>6OY43HyKeDaYMCrDBd0hsZ</t>
  </si>
  <si>
    <t>Ishq Hai Tumse (Original Motion Picture Soundtrack)</t>
  </si>
  <si>
    <t>Din Je Boye Jaaye - Bengali Song</t>
  </si>
  <si>
    <t>Imran Mahmudul, Poni Chakma</t>
  </si>
  <si>
    <t>3i50PN58Db9niRUyEGe7TC</t>
  </si>
  <si>
    <t>PS4 Pro</t>
  </si>
  <si>
    <t>3ibfbkngk0WIaXBoTfZJ6L</t>
  </si>
  <si>
    <t>Issh</t>
  </si>
  <si>
    <t>desi hip hop, hindi hip hop, bollywood, desi, hindi pop</t>
  </si>
  <si>
    <t>Ikka</t>
  </si>
  <si>
    <t>I</t>
  </si>
  <si>
    <t>https://open.spotify.com/track/3UwvL87QcqZD2A5Ipodhzk?si=bfad7c7616174050</t>
  </si>
  <si>
    <t>Din Je Boye Jaaye (Bengali Song)</t>
  </si>
  <si>
    <t>4RF3wEoUS1ww7YNW5xPrvY</t>
  </si>
  <si>
    <t>Noton Noton Payra Guli</t>
  </si>
  <si>
    <t>0WjvPXZXP2DtM8gblYtibV</t>
  </si>
  <si>
    <t>No Enema</t>
  </si>
  <si>
    <t>WowKidz</t>
  </si>
  <si>
    <t>50 Top Bengali Nursery Rhymes</t>
  </si>
  <si>
    <t>dubstep, dub, grime</t>
  </si>
  <si>
    <t>Foreign Beggars</t>
  </si>
  <si>
    <t>5Yj2ystQX6AzFvzF3igw2b</t>
  </si>
  <si>
    <t>Amar Bangla</t>
  </si>
  <si>
    <t>14gPCmJHuXrgGiytQGnv3Q</t>
  </si>
  <si>
    <t>Maxine's Interlude</t>
  </si>
  <si>
    <t>Protik Ghosh, Tarunima Pathak, Arghya Ghosh, Asif Iqbal, Pijush Chakraborty</t>
  </si>
  <si>
    <t>soft pop, neo soul</t>
  </si>
  <si>
    <t>John Legend</t>
  </si>
  <si>
    <t>Once Again</t>
  </si>
  <si>
    <t>7JOBwIhpQrCDbJB9dzitWn</t>
  </si>
  <si>
    <t>Pagol Para</t>
  </si>
  <si>
    <t>Borno Chakroborty, Mezba Bappy</t>
  </si>
  <si>
    <t>7M45wAJKNgUJQbaAWhsKIu</t>
  </si>
  <si>
    <t>Kotha Gulo Gaan Hok</t>
  </si>
  <si>
    <t>Ishq Mohallah</t>
  </si>
  <si>
    <t>Wajid</t>
  </si>
  <si>
    <t>Chashme Baddoor</t>
  </si>
  <si>
    <t>0Cg2cY9A1zNzrJwg8VT066</t>
  </si>
  <si>
    <t>Ei Hridoy</t>
  </si>
  <si>
    <t>https://open.spotify.com/track/3TrdGeV5bEpHezExHlsguD?si=ca0e59c038524afc</t>
  </si>
  <si>
    <t>Muza, Russell Ali</t>
  </si>
  <si>
    <t>Bhinno</t>
  </si>
  <si>
    <t>7ccf2j3iNBviAHcJmWsuwF</t>
  </si>
  <si>
    <t>Popurri de Sones</t>
  </si>
  <si>
    <t>musica costena</t>
  </si>
  <si>
    <t>Maik Y Su Musical Sonora</t>
  </si>
  <si>
    <t>4xYQVaR2wQoS6xz0SSa5Ys</t>
  </si>
  <si>
    <t>Arrasando con Todo, Vol. 2</t>
  </si>
  <si>
    <t>Something - Radio Mix</t>
  </si>
  <si>
    <t>0WZ4uX5QV3KzWsRYnuLXCJ</t>
  </si>
  <si>
    <t>Lasgo</t>
  </si>
  <si>
    <t>Perfect Playlist Dance, Vol. One</t>
  </si>
  <si>
    <t>Amar bhitoro bahire - Bengali song</t>
  </si>
  <si>
    <t>3B12yfonX4YX22FUylHR9J</t>
  </si>
  <si>
    <t>ur marges crib</t>
  </si>
  <si>
    <t>1jLsirPDkUS2g4gnkYua58</t>
  </si>
  <si>
    <t>Ignite</t>
  </si>
  <si>
    <t>Piali Basu</t>
  </si>
  <si>
    <t>6M6lsQB4OhqL41eld29PeC</t>
  </si>
  <si>
    <t>5Mm2olZg5C22Z3Kj393mJt</t>
  </si>
  <si>
    <t>Love The Way You Lie (Part II) - Pt. 2</t>
  </si>
  <si>
    <t>Music Peepshow</t>
  </si>
  <si>
    <t>Amar bhitoro bahire (Bengali song)</t>
  </si>
  <si>
    <t>https://open.spotify.com/track/6RssEMmVlPDk8bQ7s4VRyb?si=59bfb1e48d534442</t>
  </si>
  <si>
    <t>punk, pop punk</t>
  </si>
  <si>
    <t>Rihanna</t>
  </si>
  <si>
    <t>Colin Edmund</t>
  </si>
  <si>
    <t>Loud</t>
  </si>
  <si>
    <t>Rockin Catalyst</t>
  </si>
  <si>
    <t>79jYT83v4bMOWEgwjQxSx2</t>
  </si>
  <si>
    <t>Ae Dil Hai Mushkil Title Track (From "Ae Dil Hai Mushkil")</t>
  </si>
  <si>
    <t>5Aj8QwcBd8JrNB7QYGejIB</t>
  </si>
  <si>
    <t>Rockin' Around The Pole Again</t>
  </si>
  <si>
    <t>Nahscha</t>
  </si>
  <si>
    <t>Mean Girls (Music From The Motion Picture â€“ Bonus Track Version)</t>
  </si>
  <si>
    <t>3oNVqllTnz7bHrY3f0nICg</t>
  </si>
  <si>
    <t>Phir Bhi Tumko Chaahunga</t>
  </si>
  <si>
    <t>50O14Q8ITBn1V0QyQD1zFJ</t>
  </si>
  <si>
    <t>Rock And Soul Music/Love</t>
  </si>
  <si>
    <t>acid rock, blues rock, country rock, folk rock, psychedelic rock</t>
  </si>
  <si>
    <t>Country Joe &amp; The Fish</t>
  </si>
  <si>
    <t>The Life And Time Of Country Joe And The Fish From Haight-Ashbury To Woodstock</t>
  </si>
  <si>
    <t>6gwnKOvdBKkTU4CQ7KpIAu</t>
  </si>
  <si>
    <t>Bandeya - From "Dil Juunglee"</t>
  </si>
  <si>
    <t>Shaarib Toshi</t>
  </si>
  <si>
    <t>Bandeya (From "Dil Juunglee")</t>
  </si>
  <si>
    <t>https://open.spotify.com/track/5ACG6R1PbFnP7WHZNVDHAi?si=37bf70bcbac74424</t>
  </si>
  <si>
    <t>4cdy3F7hCRFN8HvVIdOFTq</t>
  </si>
  <si>
    <t>2b2HutIDmoeBnnKRWDLAtV</t>
  </si>
  <si>
    <t>Udi Baba</t>
  </si>
  <si>
    <t>Phir Mohabbat</t>
  </si>
  <si>
    <t>hindi pop, bollywood</t>
  </si>
  <si>
    <t>Murder 2</t>
  </si>
  <si>
    <t>3FsEImoCzVL3hdb4OODfkN</t>
  </si>
  <si>
    <t>Dil-Ay-Nadan Tujhe Hua Kya (From "Mirza Ghalib")</t>
  </si>
  <si>
    <t>52hQY9AntPqOQM46N9BnfC</t>
  </si>
  <si>
    <t>europop</t>
  </si>
  <si>
    <t>Talat Mahmood, Suraiya, Ghulam Mohammed, O. P. Nayyar</t>
  </si>
  <si>
    <t>INNA</t>
  </si>
  <si>
    <t>Hot</t>
  </si>
  <si>
    <t>7kb6IV0z8Nd7vejSdAq0YN</t>
  </si>
  <si>
    <t>Stop The Rain (TABLO X RM)</t>
  </si>
  <si>
    <t>3oVqNBFsZUiRdwGvQtCQ98</t>
  </si>
  <si>
    <t>He Govind - Hindi Song</t>
  </si>
  <si>
    <t>TABLO</t>
  </si>
  <si>
    <t>He Govind (Hindi Song)</t>
  </si>
  <si>
    <t>https://open.spotify.com/track/20TV1ZGqURHpVVDYo2iAhm?si=a1db6af886564148</t>
  </si>
  <si>
    <t>3aaiAWCet6sbfOfLSn3g7i</t>
  </si>
  <si>
    <t>Tu Chahiye</t>
  </si>
  <si>
    <t>3ELeavMtsNLh66h0Zma4VT</t>
  </si>
  <si>
    <t>Dance Music - Instrumental</t>
  </si>
  <si>
    <t>Sanjeev Darshan</t>
  </si>
  <si>
    <t>Mann (Original Motion Picture Soundtrack)</t>
  </si>
  <si>
    <t>0I4cfb7ATp8pC2w6OKk8al</t>
  </si>
  <si>
    <t>KEEP UP - Slowed &amp; Reverbed</t>
  </si>
  <si>
    <t>sped up</t>
  </si>
  <si>
    <t>ODECORE, Odetari</t>
  </si>
  <si>
    <t>KEEP UP // FROSTBITE (ODECORE MIX)</t>
  </si>
  <si>
    <t>2x0aOpV5eGEQ8CYCjwgVzQ</t>
  </si>
  <si>
    <t>Khachar Vitar Achin Pakhi Kemne Aase Jai - From "Hothat Dekha"</t>
  </si>
  <si>
    <t>Kartik Das Baul</t>
  </si>
  <si>
    <t>1PAgmT6YqGhd6zT9kN9gIo</t>
  </si>
  <si>
    <t>Hero</t>
  </si>
  <si>
    <t>latin pop, latin</t>
  </si>
  <si>
    <t>Enrique Iglesias</t>
  </si>
  <si>
    <t>Escape</t>
  </si>
  <si>
    <t>https://open.spotify.com/track/7fpWJr5shT90KiCHXKHxch?si=d42a5d4786b2436c</t>
  </si>
  <si>
    <t>3JOVTQ5h8HGFnDdp4VT3MP</t>
  </si>
  <si>
    <t>1QqAYXcEZhPRoEvjZGs25Y</t>
  </si>
  <si>
    <t>Mad World</t>
  </si>
  <si>
    <t>I've Got My Mind Set on You</t>
  </si>
  <si>
    <t>piano ballad, alternative</t>
  </si>
  <si>
    <t>Gary Jules</t>
  </si>
  <si>
    <t>northern soul</t>
  </si>
  <si>
    <t>Trading Snakeoil for Wolftickets</t>
  </si>
  <si>
    <t>James Ray</t>
  </si>
  <si>
    <t>The Miracle You Are</t>
  </si>
  <si>
    <t>1bhUWB0zJMIKr9yVPrkEuI</t>
  </si>
  <si>
    <t>Perfect Duet (Ed Sheeran &amp; Beyoncé)</t>
  </si>
  <si>
    <t>1YBsTyfwgt0voFd1lLPxqv</t>
  </si>
  <si>
    <t>pop, soft pop</t>
  </si>
  <si>
    <t>Celestial Terrestrial Commuters</t>
  </si>
  <si>
    <t>jazz fusion, progressive rock, jazz</t>
  </si>
  <si>
    <t>Mahavishnu Orchestra</t>
  </si>
  <si>
    <t>Birds Of Fire</t>
  </si>
  <si>
    <t>30XU4suKzCeoCK9YFzdufg</t>
  </si>
  <si>
    <t>Born This Way</t>
  </si>
  <si>
    <t>art pop, pop</t>
  </si>
  <si>
    <t>6iEgQF65J19Rl2FH9Bs1tz</t>
  </si>
  <si>
    <t>Are You My Woman (Tell Me So)</t>
  </si>
  <si>
    <t>Lady Gaga</t>
  </si>
  <si>
    <t>soul, chicago soul</t>
  </si>
  <si>
    <t>Born This Way (Special Edition)</t>
  </si>
  <si>
    <t>The Chi-Lites</t>
  </si>
  <si>
    <t>Original Brunswick Hit Recordings</t>
  </si>
  <si>
    <t>https://open.spotify.com/track/4jk4CaqBMBbMZhf3PuR1ai?si=085071d16bb342ce</t>
  </si>
  <si>
    <t>0RJ7HhnQxJEOpGC5Htmez4</t>
  </si>
  <si>
    <t>Iktara (From "Wake Up Sid")</t>
  </si>
  <si>
    <t>55gYrCRX2j5rdMqgeZKbck</t>
  </si>
  <si>
    <t>Lollipop - Remix</t>
  </si>
  <si>
    <t>50 Great Voices of Bollywood</t>
  </si>
  <si>
    <t>Lil Wayne</t>
  </si>
  <si>
    <t>Tha Carter III</t>
  </si>
  <si>
    <t>7znjbX9XdoQayIrVNdd50Z</t>
  </si>
  <si>
    <t>The Girl From Ipanema</t>
  </si>
  <si>
    <t>bossa nova, jazz, brazilian jazz, cool jazz, latin jazz, jazz ballads</t>
  </si>
  <si>
    <t>Stan Getz</t>
  </si>
  <si>
    <t>371hYae8Cwdgr6DX3mL2IO</t>
  </si>
  <si>
    <t>Getz / Gilberto</t>
  </si>
  <si>
    <t>Ye Samaa Samaa Hai Pyar Ka</t>
  </si>
  <si>
    <t>Jab Jab Phool Khile (Original Motion Picture Soundtrack)</t>
  </si>
  <si>
    <t>4NBTZtAt1F13VvlSKe6KTl</t>
  </si>
  <si>
    <t>This Feeling</t>
  </si>
  <si>
    <t>The Chainsmokers</t>
  </si>
  <si>
    <t>Sick Boy</t>
  </si>
  <si>
    <t>https://open.spotify.com/track/53DXM0bHfB7xkqJZYlksuh?si=39cd47e341e0489d</t>
  </si>
  <si>
    <t>3nZFzTjShmrTUK3kKC5wKm</t>
  </si>
  <si>
    <t>Ektai Amar Tumi</t>
  </si>
  <si>
    <t>6ZANrVuAMp2rpjhfbOuJly</t>
  </si>
  <si>
    <t>Same Old Love</t>
  </si>
  <si>
    <t>Best of Fuad, Vol. 1</t>
  </si>
  <si>
    <t>Selena Gomez</t>
  </si>
  <si>
    <t>Revival (Deluxe)</t>
  </si>
  <si>
    <t>4blqlsA1uf2d2I40E90EUC</t>
  </si>
  <si>
    <t>Tere Hawaale (From "Laal Singh Chaddha")</t>
  </si>
  <si>
    <t>1rrdOC3c0LRW2GAB1tAbUp</t>
  </si>
  <si>
    <t>6bvZRLLkBKkmgpBJTTj3QK</t>
  </si>
  <si>
    <t>How You Like That</t>
  </si>
  <si>
    <t>5Hl63D1iByLLkGoG3jXn3n</t>
  </si>
  <si>
    <t>Nahin Ji Nahin</t>
  </si>
  <si>
    <t>bollywood, sufi, hindi pop</t>
  </si>
  <si>
    <t>Papon</t>
  </si>
  <si>
    <t>Jubilee</t>
  </si>
  <si>
    <t>2chbuybiy6aDDBC985tJcP</t>
  </si>
  <si>
    <t>https://open.spotify.com/track/5iguTmy7FFCPYQs06w7QPM?si=8ce42a8d751647d1</t>
  </si>
  <si>
    <t>ZEN</t>
  </si>
  <si>
    <t>JENNIE</t>
  </si>
  <si>
    <t>Ruby</t>
  </si>
  <si>
    <t>2fC85xKvcT0CiNwRRo2HFC</t>
  </si>
  <si>
    <t>Jalali</t>
  </si>
  <si>
    <t>5doooVlMVRZztQbySqARMI</t>
  </si>
  <si>
    <t>Jalali Set</t>
  </si>
  <si>
    <t>Level 13</t>
  </si>
  <si>
    <t>Übermensch</t>
  </si>
  <si>
    <t>6tJ6jkPJTKEarwzoveoKk9</t>
  </si>
  <si>
    <t>3vV3cr2TpPqFk07zxYUbla</t>
  </si>
  <si>
    <t>Blue Ribbon</t>
  </si>
  <si>
    <t>glam metal, hard rock</t>
  </si>
  <si>
    <t>alternative emo, bubblegrunge, emo</t>
  </si>
  <si>
    <t>Quiet Riot</t>
  </si>
  <si>
    <t>Remo Drive</t>
  </si>
  <si>
    <t>Metal Health</t>
  </si>
  <si>
    <t>https://open.spotify.com/track/3ctaMit7CuiHIPVYrRvm15?si=c684cd13e2244b2b</t>
  </si>
  <si>
    <t>4T652DlATVHe0jdLKaN3Bw</t>
  </si>
  <si>
    <t>in my head</t>
  </si>
  <si>
    <t>77WCvAIGkqxLbufNzCzJke</t>
  </si>
  <si>
    <t>pop, r&amp;b</t>
  </si>
  <si>
    <t>Popurri De Charangas</t>
  </si>
  <si>
    <t>thank u, next</t>
  </si>
  <si>
    <t>chilena, musica costena</t>
  </si>
  <si>
    <t>Super Formula Musical</t>
  </si>
  <si>
    <t>Con Sabor Costeno</t>
  </si>
  <si>
    <t>58wyJLv6yH1La9NIZPl3ne</t>
  </si>
  <si>
    <t>Can We Kiss Forever?</t>
  </si>
  <si>
    <t>Kina</t>
  </si>
  <si>
    <t>4QrFbAPacvIPKN7hhgJQBf</t>
  </si>
  <si>
    <t>The Choo Choo Song</t>
  </si>
  <si>
    <t>2wrJq5XKLnmhRXHIAf9xBa</t>
  </si>
  <si>
    <t>10,000 Hours (with Justin Bieber)</t>
  </si>
  <si>
    <t>Dan + Shay</t>
  </si>
  <si>
    <t>59hnn2qVf4Bz0YqVNJDE3q</t>
  </si>
  <si>
    <t>65dt1vedDHPOCCPS3mVhtN</t>
  </si>
  <si>
    <t>Space and Time - Radio Edit</t>
  </si>
  <si>
    <t>https://open.spotify.com/track/1XoTtHkFlqbMiqKCQoyNB5?si=d47a259348744729</t>
  </si>
  <si>
    <t>Sapphire (feat. Arijit Singh) - Remix</t>
  </si>
  <si>
    <t>Sapphire (feat. Arijit Singh)</t>
  </si>
  <si>
    <t>0QIjsbm2fh1cJ45XO9eGqq</t>
  </si>
  <si>
    <t>Wake Up in the Sky</t>
  </si>
  <si>
    <t>southern hip hop, rap, trap</t>
  </si>
  <si>
    <t>0OzORKw1UOkacqlIymFKLD</t>
  </si>
  <si>
    <t>Gucci Mane</t>
  </si>
  <si>
    <t>Rocky Mountain Music - 2008 Remaster</t>
  </si>
  <si>
    <t>classic country pop, country, country rock, mellow gold, soft rock</t>
  </si>
  <si>
    <t>Eddie Rabbitt</t>
  </si>
  <si>
    <t>Rocky Mountain Music</t>
  </si>
  <si>
    <t>33wyJm0ojRHTBzzmHy70IB</t>
  </si>
  <si>
    <t>Tum Mere Na Huye - From “Thamma”</t>
  </si>
  <si>
    <t>4MN3AnFcsARC6uVy8JlVex</t>
  </si>
  <si>
    <t>Tum Mere Na Huye (From “Thamma”)</t>
  </si>
  <si>
    <t>37VlXwqVgVeUbfE3DtUQMq</t>
  </si>
  <si>
    <t>Bangla Folk Mashup</t>
  </si>
  <si>
    <t>Rock a Bye Baby - Music Box Version</t>
  </si>
  <si>
    <t>lullaby, nursery</t>
  </si>
  <si>
    <t>Nursery Rhymes 123</t>
  </si>
  <si>
    <t>The Magical Music Box</t>
  </si>
  <si>
    <t>5a11x5PUFvJEadMRqtNtTr</t>
  </si>
  <si>
    <t>Piya O Re Piya</t>
  </si>
  <si>
    <t>Tere Naal Love Ho Gaya (Original Motion Picture Soundtrack)</t>
  </si>
  <si>
    <t>https://open.spotify.com/track/4EAxNKJQEIIcivG82cU5LM?si=2c91b26922d6417b</t>
  </si>
  <si>
    <t>2tAEhsu3CirT6eTwfTKjAA</t>
  </si>
  <si>
    <t>Sachi Ye Kahani Hai</t>
  </si>
  <si>
    <t>Shaheb Debnath, Suchandra Mondal</t>
  </si>
  <si>
    <t>Jatin-Lalit, Amit Kumar, Udit Narayan, Vijeta Pandit</t>
  </si>
  <si>
    <t>Kabhi Haan Kabhi Naa (Original Motion Picture Soundtrack)</t>
  </si>
  <si>
    <t>4LMlVCXHJtCE9abhmn0mYo</t>
  </si>
  <si>
    <t>Pal Pal</t>
  </si>
  <si>
    <t>desi, indian indie</t>
  </si>
  <si>
    <t>Afusic</t>
  </si>
  <si>
    <t>2eUUqMX1eQD8pToq0ZtUjg</t>
  </si>
  <si>
    <t>Cholo Na</t>
  </si>
  <si>
    <t>4qgZs0RNjdzKAS22lP0QjY</t>
  </si>
  <si>
    <t>Where The Streets Have No Name - Remastered</t>
  </si>
  <si>
    <t>rock, alternative rock</t>
  </si>
  <si>
    <t>U2</t>
  </si>
  <si>
    <t>The Joshua Tree (Super Deluxe)</t>
  </si>
  <si>
    <t>23SOxeK0Dcex60FQ3csDsG</t>
  </si>
  <si>
    <t>62xjjUtc2UzzKuiAtvhvS9</t>
  </si>
  <si>
    <t>Amar Mon Kemon</t>
  </si>
  <si>
    <t>Bonde Maya Lagaise</t>
  </si>
  <si>
    <t>https://open.spotify.com/track/4gALQzXkEYPdAlIGCXwHnJ?si=4e5fc1c1daea4595</t>
  </si>
  <si>
    <t>Mon Kemon Kore</t>
  </si>
  <si>
    <t>Anirban Sur</t>
  </si>
  <si>
    <t>0UhlbgmJnea8eZ4MRgQIgf</t>
  </si>
  <si>
    <t>Bhulini</t>
  </si>
  <si>
    <t>6nQj0ycCqACYkzWhmMnLeo</t>
  </si>
  <si>
    <t>Race Saanson Ki - Remix</t>
  </si>
  <si>
    <t>Race (Original Motion Picture Soundtrack)</t>
  </si>
  <si>
    <t>3C4lmPcPBM76kd5GWVxpjZ</t>
  </si>
  <si>
    <t>Provu Jagannath</t>
  </si>
  <si>
    <t>49fQOgHKERm1ZJc0LZALJM</t>
  </si>
  <si>
    <t>Dil Le Le Lena</t>
  </si>
  <si>
    <t>2PM1Ih31KMaU8BRwR28QSt</t>
  </si>
  <si>
    <t>Ebhabei Golpo Hok - Male Version</t>
  </si>
  <si>
    <t>Auzaar (Original Motion Picture Soundtrack)</t>
  </si>
  <si>
    <t>https://open.spotify.com/track/7txLCGOXyDlDXTjtR1Sk4v?si=0f52b3a6e5c14c9f</t>
  </si>
  <si>
    <t>4PprxoNrW2m34RoHK9hGB7</t>
  </si>
  <si>
    <t>Alor Gaan</t>
  </si>
  <si>
    <t>6hwhuDt49XalZJ5AUsxoBM</t>
  </si>
  <si>
    <t>Nizamuddin Auliya</t>
  </si>
  <si>
    <t>Aushruto</t>
  </si>
  <si>
    <t>Songs from Shahbag (Remastered)</t>
  </si>
  <si>
    <t>0UjU5iIOSBshcv5Ay03jTo</t>
  </si>
  <si>
    <t>Bengali Sauce - LeNERD Remix</t>
  </si>
  <si>
    <t>BIGDBANGLA, LENERD</t>
  </si>
  <si>
    <t>Bengali Sauce (LeNERD Remix)</t>
  </si>
  <si>
    <t>7nEgguEEr0A8AZul63Hnms</t>
  </si>
  <si>
    <t>Pop Corn</t>
  </si>
  <si>
    <t>electronic, synth pop</t>
  </si>
  <si>
    <t>Gershon Kingsley</t>
  </si>
  <si>
    <t>Music To Moog By</t>
  </si>
  <si>
    <t>4XebMVgxjOxiF81zJHnJfj</t>
  </si>
  <si>
    <t>Protirup</t>
  </si>
  <si>
    <t>Underground 1</t>
  </si>
  <si>
    <t>0giiPf5bA3vqbTa6X20iqm</t>
  </si>
  <si>
    <t>Ankhiyon Se Goli Mare Remix</t>
  </si>
  <si>
    <t>https://open.spotify.com/track/3OZN0eHEYcs5qXKfc2AOSg?si=d3dab0787f454f96</t>
  </si>
  <si>
    <t>2LW88giIeJsuCbBeoJ1Urs</t>
  </si>
  <si>
    <t>Ja Urey Ja</t>
  </si>
  <si>
    <t>Arafat Mohsin, Raba Khan</t>
  </si>
  <si>
    <t>4V4rnrO6JikTwQPGrPJ99C</t>
  </si>
  <si>
    <t>03bj3YLN3LoUKhXgt6XdSn</t>
  </si>
  <si>
    <t>Neo</t>
  </si>
  <si>
    <t>Pop Goes the Weasel Lullaby - Music Box</t>
  </si>
  <si>
    <t>children's music, nursery</t>
  </si>
  <si>
    <t>The Tiny Boppers</t>
  </si>
  <si>
    <t>My First Album Lullabies</t>
  </si>
  <si>
    <t>1wEY6GICGmNCBhrufBMDcS</t>
  </si>
  <si>
    <t>Bangla Agun</t>
  </si>
  <si>
    <t>4EzalUiaUDVGWYxgiiBhar</t>
  </si>
  <si>
    <t>Cizzy, Aayondab</t>
  </si>
  <si>
    <t>Five Green And Speckled Frogs</t>
  </si>
  <si>
    <t>14GJHspADRUEYs78kXROm7</t>
  </si>
  <si>
    <t>E Mon Byakul Jakhon Takhan (Lofi)</t>
  </si>
  <si>
    <t>https://open.spotify.com/track/5ZU1GwpkNJPaGbUwXX5rpQ?si=d22de314357243eb</t>
  </si>
  <si>
    <t>Nachiketa Chakraborty, Ri8 Music</t>
  </si>
  <si>
    <t>4efn5GEnithLdCkqZX0dIi</t>
  </si>
  <si>
    <t>Pop Goes the World</t>
  </si>
  <si>
    <t>alternative dance, electroclash, new rave, olympia wa indie</t>
  </si>
  <si>
    <t>Gossip</t>
  </si>
  <si>
    <t>Music For Men</t>
  </si>
  <si>
    <t>5y788ya4NvwhBznoDIcXwK</t>
  </si>
  <si>
    <t>folk rock, folk</t>
  </si>
  <si>
    <t>Simon &amp; Garfunkel</t>
  </si>
  <si>
    <t>Wednesday Morning, 3 A.M.</t>
  </si>
  <si>
    <t>2cZLhZmEnMqeY9wdXiuySi</t>
  </si>
  <si>
    <t>Neele Neele Ambar Par - The Unwind Mix</t>
  </si>
  <si>
    <t>2toVe5hfuIi97ytDPDbQFt</t>
  </si>
  <si>
    <t>Taste</t>
  </si>
  <si>
    <t>NOW That's What I Call Music! Vol. 68</t>
  </si>
  <si>
    <t>3Z8FwOEN59mRMxDCtb8N0A</t>
  </si>
  <si>
    <t>0yAQlClR4gowlIc9teLejk</t>
  </si>
  <si>
    <t>Be Kind (with Halsey)</t>
  </si>
  <si>
    <t>Jab Hum Jawan Honge</t>
  </si>
  <si>
    <t>https://open.spotify.com/track/17cYtwy8kdB6e6b2EBTn4M?si=fce4c9e9da2b4b88</t>
  </si>
  <si>
    <t>Betaab (Original Motion Picture Soundtrack)</t>
  </si>
  <si>
    <t>3DXXKDbbZKyAZfNb96ST3q</t>
  </si>
  <si>
    <t>Confident</t>
  </si>
  <si>
    <t>2ZUscFJKhPnSc57Yq9WUby</t>
  </si>
  <si>
    <t>Demi Lovato</t>
  </si>
  <si>
    <t>Ae Mere Dil Kahin Aur Chal (From "Daag")</t>
  </si>
  <si>
    <t>Talat Mahmood, Shankar Jaikishan</t>
  </si>
  <si>
    <t>3hkC9EHFZNQPXrtl8WPHnX</t>
  </si>
  <si>
    <t>Agar Tum Saath Ho</t>
  </si>
  <si>
    <t>Tamasha</t>
  </si>
  <si>
    <t>4vpZmKAry2qiTbCmvjv0Vk</t>
  </si>
  <si>
    <t>Pyaar Tune (From "Pyaar Tune Kya Kiya")</t>
  </si>
  <si>
    <t>4km0RUkMMFdx8iDuq36o2w</t>
  </si>
  <si>
    <t>Janam Janam</t>
  </si>
  <si>
    <t>Dilwale (Original Motion Picture Soundtrack)</t>
  </si>
  <si>
    <t>https://open.spotify.com/track/6NmGIj2leVHRKkHEGyechJ?si=da3a06b0c6c04822</t>
  </si>
  <si>
    <t>2sbSOIo4s5x87DVi3X1sJj</t>
  </si>
  <si>
    <t>4rSmmC6OYmjVOYxr8ruVWN</t>
  </si>
  <si>
    <t>Witch Doctor - 1958 recording</t>
  </si>
  <si>
    <t>Mere Bina</t>
  </si>
  <si>
    <t>David Seville</t>
  </si>
  <si>
    <t>Alvin &amp; The Chipmunks (OST)</t>
  </si>
  <si>
    <t>0yhMmqax6HRAZxI7udEask</t>
  </si>
  <si>
    <t>5UDkwnyn6pTFwDr1CaL4gh</t>
  </si>
  <si>
    <t>Bitch, Don’t Kill My Vibe</t>
  </si>
  <si>
    <t>Ami Chini Go Chini Tomare</t>
  </si>
  <si>
    <t>hip hop, west coast hip hop</t>
  </si>
  <si>
    <t>good kid, m.A.A.d city</t>
  </si>
  <si>
    <t>Charulata</t>
  </si>
  <si>
    <t>6dgWWAs5yhWPOtvE1zuoQ1</t>
  </si>
  <si>
    <t>Big Girls Don't Cry (Personal)</t>
  </si>
  <si>
    <t>1Co7EHVGK49cHvQSwQ09iu</t>
  </si>
  <si>
    <t>fergie</t>
  </si>
  <si>
    <t>Neend Churayee Meri (From "Ishq")</t>
  </si>
  <si>
    <t>Fergie</t>
  </si>
  <si>
    <t>The Dutchess</t>
  </si>
  <si>
    <t>2302lUwfZ4S4dVyPOCDFnQ</t>
  </si>
  <si>
    <t>Sweet Dreams (Are Made Of This)</t>
  </si>
  <si>
    <t>https://open.spotify.com/track/5h4HUJcttHP0EuMLLdfXyO?si=a574384321f049d4</t>
  </si>
  <si>
    <t>industrial metal, rock</t>
  </si>
  <si>
    <t>Marilyn Manson</t>
  </si>
  <si>
    <t>5R6T1zVAE6cpBorNs8MVGU</t>
  </si>
  <si>
    <t>Smells Like Children</t>
  </si>
  <si>
    <t>Saat Samundar Paar (From "Vishwatma")</t>
  </si>
  <si>
    <t>tamil pop, bollywood</t>
  </si>
  <si>
    <t>Sadhana Sargam</t>
  </si>
  <si>
    <t>Music For Isolation</t>
  </si>
  <si>
    <t>4Jv7lweGIUOFQ7Oq2AtAh9</t>
  </si>
  <si>
    <t>I Follow Rivers - The Magician Remix</t>
  </si>
  <si>
    <t>indie pop, deep house</t>
  </si>
  <si>
    <t>I Follow Rivers (The Magician Remix)</t>
  </si>
  <si>
    <t>75LW8HwwIAiHejZIsCUAOx</t>
  </si>
  <si>
    <t>Disco Nachaibo</t>
  </si>
  <si>
    <t>Raja Chanda</t>
  </si>
  <si>
    <t>Jaaneman (Original Motion Picture Soundtrack)</t>
  </si>
  <si>
    <t>7v3rmoy5jcn4h5UqwQyCM3</t>
  </si>
  <si>
    <t>Ginseng Strip 2002</t>
  </si>
  <si>
    <t>cloud rap</t>
  </si>
  <si>
    <t>Yung Lean</t>
  </si>
  <si>
    <t>Lavender</t>
  </si>
  <si>
    <t>5aMDmxjinx4BhKlMPm43L9</t>
  </si>
  <si>
    <t>Khachar Vitar Achin Pakhi Kemne Aase Jai</t>
  </si>
  <si>
    <t>Hothat Dekha (Original Motion Picture Soundtrack)</t>
  </si>
  <si>
    <t>5p0ietGkLNEqx1Z7ijkw5g</t>
  </si>
  <si>
    <t>My Love</t>
  </si>
  <si>
    <t>Westlife</t>
  </si>
  <si>
    <t>https://open.spotify.com/track/4uK0M8AI6gyFmyzUneQpbi?si=2d4dc56522884458</t>
  </si>
  <si>
    <t>4e90n4uxZGtrTMXSliZCpg</t>
  </si>
  <si>
    <t>O Shib Nacho Re</t>
  </si>
  <si>
    <t>0TvQLMecTE8utzoNmvXRbK</t>
  </si>
  <si>
    <t>4D7uYtaf2tUMJQU764Tuqs</t>
  </si>
  <si>
    <t>Odyssey</t>
  </si>
  <si>
    <t>6SRWhUJcD2YKahCwHavz3X</t>
  </si>
  <si>
    <t>Darkside</t>
  </si>
  <si>
    <t>1lzXqVypIlfJOfkDKrVVGC</t>
  </si>
  <si>
    <t>4gvrJnKCKIPiacNsWVQwEU</t>
  </si>
  <si>
    <t>Amio Thaki Jege</t>
  </si>
  <si>
    <t>love nwantiti (feat. Dj Yo! &amp; AX'EL) - Remix</t>
  </si>
  <si>
    <t>afrobeats, afrobeat, afro r&amp;b, afropop</t>
  </si>
  <si>
    <t>https://open.spotify.com/track/00qMUwE9nRJhTtb83wrAKs?si=bdfa647919ce47a5</t>
  </si>
  <si>
    <t>CKay</t>
  </si>
  <si>
    <t>love nwantiti (feat. Dj Yo! &amp; AX'EL) [Remix]</t>
  </si>
  <si>
    <t>7vguMCv8uVuZLiQJ156u3Z</t>
  </si>
  <si>
    <t>Play with Fire (feat. Yacht Money)</t>
  </si>
  <si>
    <t>2NLV2sSMKbHYyqezZiqXj0</t>
  </si>
  <si>
    <t>Sam Tinnesz</t>
  </si>
  <si>
    <t>Shukran Allah (From "Kurbaan")</t>
  </si>
  <si>
    <t>bollywood, sufi, desi, hindi pop, qawwali</t>
  </si>
  <si>
    <t>Salim–Sulaiman</t>
  </si>
  <si>
    <t>Sonu Nigam: Best of Me</t>
  </si>
  <si>
    <t>6ucR4KfvsBFWCMVFDvyKKl</t>
  </si>
  <si>
    <t>Timbaland</t>
  </si>
  <si>
    <t>Shock Value</t>
  </si>
  <si>
    <t>1bIJ3xSGiqhgklNxWfGxRd</t>
  </si>
  <si>
    <t>Bheegi Si Bhaagi Si (From "Raajneeti")</t>
  </si>
  <si>
    <t>Best of Me Pritam</t>
  </si>
  <si>
    <t>3BZGi1yUqQyCNC868AqUGG</t>
  </si>
  <si>
    <t>Big in Japan</t>
  </si>
  <si>
    <t>Alphaville</t>
  </si>
  <si>
    <t>https://open.spotify.com/track/4ZTx87kAgEwlPMzoojFZWg?si=d62b823631594c89</t>
  </si>
  <si>
    <t>Forever Young</t>
  </si>
  <si>
    <t>3dYloHXbGWAgFWtYLqYtV5</t>
  </si>
  <si>
    <t>Gentleman</t>
  </si>
  <si>
    <t>5cgKosPPj5Cs9a2JQufUc1</t>
  </si>
  <si>
    <t>Ilahi</t>
  </si>
  <si>
    <t>Yeh Jawaani Hai Deewani</t>
  </si>
  <si>
    <t>0oJ8ulmF3Vq6BxI9VodIT9</t>
  </si>
  <si>
    <t>Song: Morey Piya</t>
  </si>
  <si>
    <t>6VBhH7CyP56BXjp8VsDFPZ</t>
  </si>
  <si>
    <t>Kesariya (From "Brahmastra")</t>
  </si>
  <si>
    <t>Devdas - An Adaptation Of Sarat Chandra Chattopadhyay's "Devdas"</t>
  </si>
  <si>
    <t>5JpV9V0fx7M8kF9nQayJ44</t>
  </si>
  <si>
    <t>Duma Dam Mast Kalandar</t>
  </si>
  <si>
    <t>45aBsnKRWUzhwbcqOJLwfe</t>
  </si>
  <si>
    <t>This Is Me</t>
  </si>
  <si>
    <t>Keala Settle</t>
  </si>
  <si>
    <t>The Greatest Showman (Original Motion Picture Soundtrack)</t>
  </si>
  <si>
    <t>https://open.spotify.com/track/4ZVfIGaZP93t0stmBj4FqA?si=be54af3cf1294c57</t>
  </si>
  <si>
    <t>Altamash Faridi</t>
  </si>
  <si>
    <t>Zero</t>
  </si>
  <si>
    <t>7woW97CfcWaKtuC6W5BP2K</t>
  </si>
  <si>
    <t>Heal the World</t>
  </si>
  <si>
    <t>Dangerous</t>
  </si>
  <si>
    <t>3JQ7VHzXjdr99GP0bQ47s5</t>
  </si>
  <si>
    <t>PopurrÃ­ de Sones / Huapango de Moncayo / Tavo Rivera / Guadalajara / Juan Colorado</t>
  </si>
  <si>
    <t>banda carnavalera, musica purepecha</t>
  </si>
  <si>
    <t>Banda Laser</t>
  </si>
  <si>
    <t>01aTsQoKoeXofSTvKuunzv</t>
  </si>
  <si>
    <t>Male Chabelita (MÃºsica Purepecha, AbajeÃ±os, Sones, PirÃ©kuas)</t>
  </si>
  <si>
    <t>Lean On (feat. MØ &amp; DJ Snake)</t>
  </si>
  <si>
    <t>moombahton, dance-pop</t>
  </si>
  <si>
    <t>Peace Is The Mission : Extended</t>
  </si>
  <si>
    <t>39GCgw6Ky7XxH8l5UIEcIP</t>
  </si>
  <si>
    <t>Pop Goes The Weasel</t>
  </si>
  <si>
    <t>3pRaLNL3b8x5uBOcsgvdqM</t>
  </si>
  <si>
    <t>alternative rock, folk rock</t>
  </si>
  <si>
    <t>Jeff Buckley</t>
  </si>
  <si>
    <t>Grace</t>
  </si>
  <si>
    <t>0rFWuqFgHAfuzE8uSB9TWR</t>
  </si>
  <si>
    <t>https://open.spotify.com/track/6fW78cd0p3ZDUzoqvx2Xqe?si=b959513ac5f84338</t>
  </si>
  <si>
    <t>2eT0Zxx3lNuJDurJBY73UX</t>
  </si>
  <si>
    <t>hard rock, classic rock</t>
  </si>
  <si>
    <t>PopurrÃ­ Puro Zapateado (Juan colorado / Toro pinto / Coyuca de CatalÃ¡n)</t>
  </si>
  <si>
    <t>Use Your Illusion I</t>
  </si>
  <si>
    <t>tierra caliente</t>
  </si>
  <si>
    <t>Arkangel Musical de Tierra Caliente, Aliados del Patron</t>
  </si>
  <si>
    <t>3MEYFivt6bilQ9q9mFWZ4g</t>
  </si>
  <si>
    <t>Alone</t>
  </si>
  <si>
    <t>edm, latin pop</t>
  </si>
  <si>
    <t>3IqwpeCf40ptyCyuU9QBFZ</t>
  </si>
  <si>
    <t>Al Elnim</t>
  </si>
  <si>
    <t>6PUIzlqotEmPuBfjbwYWOB</t>
  </si>
  <si>
    <t>Summertime Sadness - Cedric Gervais Remix</t>
  </si>
  <si>
    <t>edm, progressive house</t>
  </si>
  <si>
    <t>NOW That's What I Call A Sizzling Summer</t>
  </si>
  <si>
    <t>15g7PfYWwP5g3OxfAPkxcX</t>
  </si>
  <si>
    <t>7gd01LMH2gBcoDngSt8sq9</t>
  </si>
  <si>
    <t>The Spider Song</t>
  </si>
  <si>
    <t>Next To You (feat. Justin Bieber)</t>
  </si>
  <si>
    <t>F.A.M.E. (Expanded Edition)</t>
  </si>
  <si>
    <t>https://open.spotify.com/track/1ELMyeJLDHUz3cK3XTWgEi?si=8f11b17ad3874432</t>
  </si>
  <si>
    <t>3HiobOOpSpMsi95WBKPBYk</t>
  </si>
  <si>
    <t>Hamari Adhuri Kahani (Title Track)</t>
  </si>
  <si>
    <t>0i8pJUQ2wy6cgxO1MuYWch</t>
  </si>
  <si>
    <t>PopurrÃ­ de Cumbias (En Vivo Desde el Auditorio Telmex)</t>
  </si>
  <si>
    <t>Hamari Adhuri Kahani (Original Motion Picture Soundtrack)</t>
  </si>
  <si>
    <t>banda, banda jalisciense, musica mexicana, norteno</t>
  </si>
  <si>
    <t>Cuisillos De Arturo Macias</t>
  </si>
  <si>
    <t>33LC84JgLvK2KuW43MfaNq</t>
  </si>
  <si>
    <t>variété française</t>
  </si>
  <si>
    <t>Let's Talk About Love</t>
  </si>
  <si>
    <t>2kOZKQAjwx9Mjknh6hiBCf</t>
  </si>
  <si>
    <t>Tumi Je Amar</t>
  </si>
  <si>
    <t>Tumi Je Amar - The Hits Of Suchitra Sen</t>
  </si>
  <si>
    <t>5jrdCoLpJSvHHorevXBATy</t>
  </si>
  <si>
    <t>Dark Horse</t>
  </si>
  <si>
    <t>PRISM (Deluxe)</t>
  </si>
  <si>
    <t>7cofG0frIuylWYvgU8xfbi</t>
  </si>
  <si>
    <t>Apologize - Remix</t>
  </si>
  <si>
    <t>7o7E1nrHWncYY7PY94gCiX</t>
  </si>
  <si>
    <t>2000-talets Hits</t>
  </si>
  <si>
    <t>Video Killed The Radio Star</t>
  </si>
  <si>
    <t>https://open.spotify.com/track/0iXLwnLmLwn9y54JtBTNxY?si=9232f696e39e437f</t>
  </si>
  <si>
    <t>The Buggles</t>
  </si>
  <si>
    <t>The Age Of Plastic</t>
  </si>
  <si>
    <t>5ggPWbUZ5fRs3jOAMXkaeD</t>
  </si>
  <si>
    <t>Om Shanti Om Meri Umar Ke Naujawano (From "Karz")</t>
  </si>
  <si>
    <t>7wWw7hBmErNg9u5w6Xx0vy</t>
  </si>
  <si>
    <t>Make It with You</t>
  </si>
  <si>
    <t>One Man Many Roles - Kishore Kumar</t>
  </si>
  <si>
    <t>soft rock, yacht rock</t>
  </si>
  <si>
    <t>Bread</t>
  </si>
  <si>
    <t>On the Waters</t>
  </si>
  <si>
    <t>6cvbuZ6QVJS7Qqr2j0eODr</t>
  </si>
  <si>
    <t>Dada Paye Pori Re</t>
  </si>
  <si>
    <t>4JNdwEfqwFRiAeEISC8RU8</t>
  </si>
  <si>
    <t>Prem Pagol</t>
  </si>
  <si>
    <t>Die For You (with Ariana Grande) - Remix</t>
  </si>
  <si>
    <t>r&amp;b, synth-pop</t>
  </si>
  <si>
    <t>5ljCWsDlSyJ41kwqym2ORw</t>
  </si>
  <si>
    <t>2FhfEko8WWY0LA2LOBdFIE</t>
  </si>
  <si>
    <t>03' Bonnie &amp; Clyde</t>
  </si>
  <si>
    <t>Rong</t>
  </si>
  <si>
    <t>hip hop, east coast hip hop, rap</t>
  </si>
  <si>
    <t>JAY-Z</t>
  </si>
  <si>
    <t>The Blueprint 2: The Gift &amp; The Curse</t>
  </si>
  <si>
    <t>The Watson Brothers</t>
  </si>
  <si>
    <t>Ohom</t>
  </si>
  <si>
    <t>https://open.spotify.com/track/7kvLAPEnEPlSbhZDlHFv0p?si=53adb70f6f43456a</t>
  </si>
  <si>
    <t>0UvCh63URrLFcPkKt99hHd</t>
  </si>
  <si>
    <t>Don't Look Back In Anger</t>
  </si>
  <si>
    <t>4lpPNoX5IhLXzgXFhFmGtF</t>
  </si>
  <si>
    <t>Paisa O Paisa - From "Karz"</t>
  </si>
  <si>
    <t>(What's The Story) Morning Glory?</t>
  </si>
  <si>
    <t>Sabse Bada Rupaiya</t>
  </si>
  <si>
    <t>1LcXk8ooRWFlgOi3b0pzCX</t>
  </si>
  <si>
    <t>5o3GnrcFtvkdf3zFznuSbA</t>
  </si>
  <si>
    <t>Tui Amar</t>
  </si>
  <si>
    <t>Don't Wanna Know (feat. Kendrick Lamar)</t>
  </si>
  <si>
    <t>pop, tropical house</t>
  </si>
  <si>
    <t>Maradonar Juto</t>
  </si>
  <si>
    <t>3yOlyBJuViE2YSGn3nVE1K</t>
  </si>
  <si>
    <t>My Oh My (feat. DaBaby)</t>
  </si>
  <si>
    <t>6xDeJNmFsKtuzMz5AfjS70</t>
  </si>
  <si>
    <t>Ai Raat Dheere Chal - The Touch of Love</t>
  </si>
  <si>
    <t>Romance</t>
  </si>
  <si>
    <t>tamil pop, kollywood, tamil dance, tamil hip hop, tollywood, telugu pop</t>
  </si>
  <si>
    <t>Anirudh Ravichander</t>
  </si>
  <si>
    <t>3 (Original Motion Picture Soundtrack)</t>
  </si>
  <si>
    <t>630sXRhIcfwr2e4RdNtjKN</t>
  </si>
  <si>
    <t>Rewrite The Stars</t>
  </si>
  <si>
    <t>https://open.spotify.com/track/51DEaelXeJJ6cFFYbX8Hal?si=6a1008ef8db3473e</t>
  </si>
  <si>
    <t>Zac Efron</t>
  </si>
  <si>
    <t>0H3y4O2499JSc5ZEOaCij0</t>
  </si>
  <si>
    <t>Tere Mast Mast Do Nain (Remix By Designer Hippies Vs Bombay Bounce)</t>
  </si>
  <si>
    <t>Dabangg</t>
  </si>
  <si>
    <t>3rWDp9tBPQR9z6U5YyRSK4</t>
  </si>
  <si>
    <t>Midnight Rain</t>
  </si>
  <si>
    <t>Midnights</t>
  </si>
  <si>
    <t>04Xf6xzAzXU0wsxfHb15i6</t>
  </si>
  <si>
    <t>PopurrÃ­ de Cumbias - En Vivo</t>
  </si>
  <si>
    <t>3CpoeW0cZSDzIRv5z34F87</t>
  </si>
  <si>
    <t>Sing For The Moment</t>
  </si>
  <si>
    <t>Banda Cuisillos Desde el Auditorio Telmex</t>
  </si>
  <si>
    <t>rap, hip hop</t>
  </si>
  <si>
    <t>Eminem</t>
  </si>
  <si>
    <t>The Eminem Show</t>
  </si>
  <si>
    <t>0eKtBUYGprWtqa0TFZYy2H</t>
  </si>
  <si>
    <t>I'm Popeye The Sailor Man</t>
  </si>
  <si>
    <t>2RttW7RAu5nOAfq6YFvApB</t>
  </si>
  <si>
    <t>comedy, comic</t>
  </si>
  <si>
    <t>Robin Williams</t>
  </si>
  <si>
    <t>https://open.spotify.com/track/6E9UwSfT80age2xknoMS7Y?si=1ee5436d00a344e1</t>
  </si>
  <si>
    <t>3XGKiSzqLp9ORj00WhqLky</t>
  </si>
  <si>
    <t>5ZGtdGwdocDZDniXHkmnVA</t>
  </si>
  <si>
    <t>block hug</t>
  </si>
  <si>
    <t>Humdard (From "Ek Villain")</t>
  </si>
  <si>
    <t>476V2d6iA2tWXgQboKmTtA</t>
  </si>
  <si>
    <t>Father And Son</t>
  </si>
  <si>
    <t>3cvylzMMl2umhoL6SaZWHu</t>
  </si>
  <si>
    <t>Rock Me</t>
  </si>
  <si>
    <t>folk rock, folk, singer-songwriter</t>
  </si>
  <si>
    <t>Yusuf / Cat Stevens</t>
  </si>
  <si>
    <t>Tea For The Tillerman (Remastered 2020)</t>
  </si>
  <si>
    <t>freestyle</t>
  </si>
  <si>
    <t>Connie</t>
  </si>
  <si>
    <t>Sex, Drugs And 80's Dance Music</t>
  </si>
  <si>
    <t>3jlbL2OTD5YmIunYzgQTAN</t>
  </si>
  <si>
    <t>3373VKGKgKdlBHccBgh645</t>
  </si>
  <si>
    <t>T.I.</t>
  </si>
  <si>
    <t>Paper Trail</t>
  </si>
  <si>
    <t>All Time Greatest Hits</t>
  </si>
  <si>
    <t>0BkqNjDcMXAQxTKWSzOcUk</t>
  </si>
  <si>
    <t>I've Got Some Happiness</t>
  </si>
  <si>
    <t>3zksbXteOCeSusJ5Xltr3t</t>
  </si>
  <si>
    <t>Bubble Gum</t>
  </si>
  <si>
    <t>deep pop edm</t>
  </si>
  <si>
    <t>Leland</t>
  </si>
  <si>
    <t>bedroom pop</t>
  </si>
  <si>
    <t>A Self-Taught, Decathlon, Hard Rock Musician!</t>
  </si>
  <si>
    <t>Clairo</t>
  </si>
  <si>
    <t>6ni9B4IIRBf67eLG7vrh7k</t>
  </si>
  <si>
    <t>Mausam Ka Jaadu</t>
  </si>
  <si>
    <t>6jG2YzhxptolDzLHTGLt7S</t>
  </si>
  <si>
    <t>Drunk in Love (feat. JAY-Z)</t>
  </si>
  <si>
    <t>Lata Mangeshkar, S. P. Balasubrahmanyam</t>
  </si>
  <si>
    <t>https://open.spotify.com/track/6MU2BcAzZnS2sxcU5unp6Z?si=b51a49c7bb3d4589</t>
  </si>
  <si>
    <t>BEYONCÉ [Platinum Edition]</t>
  </si>
  <si>
    <t>2UV0jUHSOvKraTFbUdpdgd</t>
  </si>
  <si>
    <t>3qiyyUfYe7CRYLucrPmulD</t>
  </si>
  <si>
    <t>He prabhu mujhe batado - Hindi Song</t>
  </si>
  <si>
    <t>Baba O'Riley</t>
  </si>
  <si>
    <t>The Who</t>
  </si>
  <si>
    <t>Who's Next (Deluxe Edition)</t>
  </si>
  <si>
    <t>He prabhu mujhe batado (Hindi Song)</t>
  </si>
  <si>
    <t>2CvOqDpQIMw69cCzWqr5yr</t>
  </si>
  <si>
    <t>Halo</t>
  </si>
  <si>
    <t>5zcRBtiBUKA20Lt2pO7cyk</t>
  </si>
  <si>
    <t>Ham chhore rajputon ke thakur - Hindi Song</t>
  </si>
  <si>
    <t>Radhe Shyam Radhe</t>
  </si>
  <si>
    <t>Ham chhore rajputon ke thakur (Haryanvi Song)</t>
  </si>
  <si>
    <t>7ueP5u2qkdZbIPN2YA6LR0</t>
  </si>
  <si>
    <t>Sail</t>
  </si>
  <si>
    <t>electonic rock</t>
  </si>
  <si>
    <t>AWOLNATION</t>
  </si>
  <si>
    <t>4iYUEQbdK5eKnjDVCoX52J</t>
  </si>
  <si>
    <t>Back From Earth</t>
  </si>
  <si>
    <t>For Ever n' Ever (From "Zamaana Deewana")</t>
  </si>
  <si>
    <t>https://open.spotify.com/track/79jYT83v4bMOWEgwjQxSx2?si=1f5754b0ab3d458b</t>
  </si>
  <si>
    <t>Bollywood Music - Kumar Sanu At His Best, Vol. 2</t>
  </si>
  <si>
    <t>0t3ZvGKlmYmVsDzBJAXK8C</t>
  </si>
  <si>
    <t>Goodbyes (feat. Young Thug)</t>
  </si>
  <si>
    <t>Post Malone</t>
  </si>
  <si>
    <t>Hollywood's Bleeding</t>
  </si>
  <si>
    <t>0GFOVxyjvKgNu6HLAKZntH</t>
  </si>
  <si>
    <t>Projapoti</t>
  </si>
  <si>
    <t>1D4PL9B8gOg78jiHg3FvBb</t>
  </si>
  <si>
    <t>Love Story</t>
  </si>
  <si>
    <t>Habib Wahid, Kona</t>
  </si>
  <si>
    <t>Fearless (Big Machine Radio Release Special)</t>
  </si>
  <si>
    <t>4mKzIGnzPzmrHsKTZgYKOT</t>
  </si>
  <si>
    <t>Likhte Parina kono Gaan</t>
  </si>
  <si>
    <t>0tBbt8CrmxbjRP0pueQkyU</t>
  </si>
  <si>
    <t>Wolves</t>
  </si>
  <si>
    <t>James Mix 3</t>
  </si>
  <si>
    <t>1TQXIltqoZ5XXyfCbAeSQQ</t>
  </si>
  <si>
    <t>Dancing With Your Ghost</t>
  </si>
  <si>
    <t>46RrfTPHDMWzo00AdXc7S0</t>
  </si>
  <si>
    <t>Tayo's Color Show</t>
  </si>
  <si>
    <t>https://open.spotify.com/track/1fcCPXmH4vUzG6UQTTjZp5?si=d0e8f80131f34159</t>
  </si>
  <si>
    <t>Sasha Alex Sloan</t>
  </si>
  <si>
    <t>Tayo Color Song</t>
  </si>
  <si>
    <t>0qcr5FMsEO85NAQjrlDRKo</t>
  </si>
  <si>
    <t>Let It Go - From "Frozen"/Soundtrack Version</t>
  </si>
  <si>
    <t>2bzYEMIv2BS8cYLDttrXT6</t>
  </si>
  <si>
    <t>Aahun Aahun</t>
  </si>
  <si>
    <t>Idina Menzel</t>
  </si>
  <si>
    <t>Frozen (Original Motion Picture Soundtrack / Deluxe Edition)</t>
  </si>
  <si>
    <t>0uEp9E98JB5awlA084uaIg</t>
  </si>
  <si>
    <t>Doo Wop (That Thing)</t>
  </si>
  <si>
    <t>6fM7TjOHvY9x8kLL5utfS4</t>
  </si>
  <si>
    <t>neo soul</t>
  </si>
  <si>
    <t>Mighty Joe</t>
  </si>
  <si>
    <t>Ms. Lauryn Hill</t>
  </si>
  <si>
    <t>The Miseducation of Lauryn Hill</t>
  </si>
  <si>
    <t>Shocking Blue</t>
  </si>
  <si>
    <t>Golden Years Of Dutch Pop Music</t>
  </si>
  <si>
    <t>0biCSADTAblvLTLtJz4pXO</t>
  </si>
  <si>
    <t>Nashe Si Chadh Gayi</t>
  </si>
  <si>
    <t>6kLj5QgR2UDHPMHfZF2YRm</t>
  </si>
  <si>
    <t>Sohag Chand Badoni</t>
  </si>
  <si>
    <t>Befikre</t>
  </si>
  <si>
    <t>bangla pop, bollywood</t>
  </si>
  <si>
    <t>https://open.spotify.com/track/6gwnKOvdBKkTU4CQ7KpIAu?si=0957156e0332460e</t>
  </si>
  <si>
    <t>What the Folk</t>
  </si>
  <si>
    <t>273QnyCvJB65rScHJ1nPZb</t>
  </si>
  <si>
    <t>soft pop, soul</t>
  </si>
  <si>
    <t>282RPARHbmfviTd4Yix3eB</t>
  </si>
  <si>
    <t>Chander Pahar</t>
  </si>
  <si>
    <t>5T7ZFtCcOgkpjxcuaeZbw0</t>
  </si>
  <si>
    <t>Best Song Ever</t>
  </si>
  <si>
    <t>6NkAOw78iAWS0p7FzuqKrM</t>
  </si>
  <si>
    <t>Midnight Memories (Deluxe)</t>
  </si>
  <si>
    <t>Prithibi Shundor</t>
  </si>
  <si>
    <t>Nonta Biskut</t>
  </si>
  <si>
    <t>Tor E Shohore</t>
  </si>
  <si>
    <t>0Oe49j06Bjrxs8PltuVeaW</t>
  </si>
  <si>
    <t>On The Floor - Radio Edit</t>
  </si>
  <si>
    <t>latin pop, dance-pop</t>
  </si>
  <si>
    <t>On The Floor</t>
  </si>
  <si>
    <t>2lnLeUwxDIebyOdKkF0C4b</t>
  </si>
  <si>
    <t>Be With Me</t>
  </si>
  <si>
    <t>0e3yhVeNaTfKIWQRw9U9sY</t>
  </si>
  <si>
    <t>Sacrifice</t>
  </si>
  <si>
    <t>rock,soft rock</t>
  </si>
  <si>
    <t>Elton John</t>
  </si>
  <si>
    <t>Rocket Man</t>
  </si>
  <si>
    <t>https://open.spotify.com/track/2b2HutIDmoeBnnKRWDLAtV?si=040a84abae0c4b91</t>
  </si>
  <si>
    <t>4wOUnHVDOEfYRQ4LSxuGcD</t>
  </si>
  <si>
    <t>Paracetamol</t>
  </si>
  <si>
    <t>desi hip hop, hindi hip hop, indian indie, hindi indie</t>
  </si>
  <si>
    <t>Yashraj</t>
  </si>
  <si>
    <t>3P</t>
  </si>
  <si>
    <t>017PF4Q3l4DBUiWoXk4OWT</t>
  </si>
  <si>
    <t>Future Nostalgia</t>
  </si>
  <si>
    <t>33nstQYdj796F7eVCIgZiS</t>
  </si>
  <si>
    <t>Show Me Your Jalwa</t>
  </si>
  <si>
    <t>3zHq9ouUJQFQRf3cm1rRLu</t>
  </si>
  <si>
    <t>Love Me Like You Do - From "Fifty Shades Of Grey"</t>
  </si>
  <si>
    <t>Aaja Nachle</t>
  </si>
  <si>
    <t>soft pop, pop</t>
  </si>
  <si>
    <t>Delirium (Deluxe)</t>
  </si>
  <si>
    <t>5nMnAz8gSacIdDFrn1IWN5</t>
  </si>
  <si>
    <t>How Do We</t>
  </si>
  <si>
    <t>4l0Mvzj72xxOpRrp6h8nHi</t>
  </si>
  <si>
    <t>Lose You To Love Me</t>
  </si>
  <si>
    <t>afro soul, afrobeats, afrobeat, alté, afro r&amp;b, afropiano, afropop</t>
  </si>
  <si>
    <t>Tiimie</t>
  </si>
  <si>
    <t>Sounds like Tiimie</t>
  </si>
  <si>
    <t>Rare</t>
  </si>
  <si>
    <t>6hmhG1b4LEyNuashVvuIAo</t>
  </si>
  <si>
    <t>Never Forget You</t>
  </si>
  <si>
    <t>Zara Larsson</t>
  </si>
  <si>
    <t>So Good</t>
  </si>
  <si>
    <t>1JYpS8Q1L6XXM7c801mELj</t>
  </si>
  <si>
    <t>https://open.spotify.com/track/3aaiAWCet6sbfOfLSn3g7i?si=2e8ea266065643f2</t>
  </si>
  <si>
    <t>Popurri Costeno</t>
  </si>
  <si>
    <t>La Pura Arrechera Costena</t>
  </si>
  <si>
    <t>3uUuGVFu1V7jTQL60S1r8z</t>
  </si>
  <si>
    <t>Where Are You Now</t>
  </si>
  <si>
    <t>Lost Frequencies</t>
  </si>
  <si>
    <t>4O92VRNJD4NG0OpSBZnoUr</t>
  </si>
  <si>
    <t>Ghar Aaja Pardesi</t>
  </si>
  <si>
    <t>Pamela Chopra, Manpreet Kaur</t>
  </si>
  <si>
    <t>0hCB0YR03f6AmQaHbwWDe8</t>
  </si>
  <si>
    <t>Dilwale Dulhania Le Jayenge (Original Motion Picture Soundtrack)</t>
  </si>
  <si>
    <t>Whole Lotta Love - 1990 Remaster</t>
  </si>
  <si>
    <t>Led Zeppelin II (1994 Remaster)</t>
  </si>
  <si>
    <t>7dMba6VgvRnMX2kGxlQ1Q9</t>
  </si>
  <si>
    <t>Bollywood</t>
  </si>
  <si>
    <t>chillhop</t>
  </si>
  <si>
    <t>5Ihd9HrPvOADyVoonH9ZjB</t>
  </si>
  <si>
    <t>DJ Grumble, Dr. Malcolm Lex</t>
  </si>
  <si>
    <t>Un-Break My Heart</t>
  </si>
  <si>
    <t>Secrets</t>
  </si>
  <si>
    <t>2vWbk4wSfvpqaayhyqz0MR</t>
  </si>
  <si>
    <t>Bollywood Medley (Series 1)</t>
  </si>
  <si>
    <t>https://open.spotify.com/track/0bmp0lE3ArELHqda9PBMVG?si=2932b6256ae44e24</t>
  </si>
  <si>
    <t>6zC0mpGYwbNTpk9SKwh08f</t>
  </si>
  <si>
    <t>Wonderful Tonight</t>
  </si>
  <si>
    <t>blues, blues rock, classic rock</t>
  </si>
  <si>
    <t>Eric Clapton</t>
  </si>
  <si>
    <t>Slowhand 35th Anniversary (Super Deluxe)</t>
  </si>
  <si>
    <t>0fwunTxPiFvRulXxH6O15y</t>
  </si>
  <si>
    <t>Tum Dil Ki Dhadkan Mein (From "Dhadkan")</t>
  </si>
  <si>
    <t>5GHY1DFWKz3Prg2V0Iodqo</t>
  </si>
  <si>
    <t>pop, soul</t>
  </si>
  <si>
    <t>Sinéad O'Connor</t>
  </si>
  <si>
    <t>I Do Not Want What I Haven't Got</t>
  </si>
  <si>
    <t>09IStsImFySgyp0pIQdqAc</t>
  </si>
  <si>
    <t>60uku8M8v4XqrWL6xkVbz7</t>
  </si>
  <si>
    <t>Zedd</t>
  </si>
  <si>
    <t>Ye Un Dinon Ki Baat Hain (From "Tum Se Achcha Kaun Hai")</t>
  </si>
  <si>
    <t>Sonu Nigam, Sarika Kapoor</t>
  </si>
  <si>
    <t>4eWQlBRaTjPPUlzacqEeoQ</t>
  </si>
  <si>
    <t>Never Be the Same</t>
  </si>
  <si>
    <t>Camila</t>
  </si>
  <si>
    <t>7cPIAk0xdA4tyHstDHFBmk</t>
  </si>
  <si>
    <t>Chura Ke Dil Mera - From "Main Khiladi Tu Anari"</t>
  </si>
  <si>
    <t>https://open.spotify.com/track/4blqlsA1uf2d2I40E90EUC?si=321a6df1ced1438b</t>
  </si>
  <si>
    <t>Versatile Bollywood Actor - Akshay Kumar</t>
  </si>
  <si>
    <t>3DmW6y7wTEYHJZlLo1r6XJ</t>
  </si>
  <si>
    <t>Shower</t>
  </si>
  <si>
    <t>Becky G</t>
  </si>
  <si>
    <t>1Ly2dDg8ldShIAhtppTsKx</t>
  </si>
  <si>
    <t>bollywood, oldies</t>
  </si>
  <si>
    <t>56zZ48jdyY2oDXHVnwg5Di</t>
  </si>
  <si>
    <t>Tum Hi Ho</t>
  </si>
  <si>
    <t>30pxF1tfLklsQ08iIkO5dU</t>
  </si>
  <si>
    <t>Golemele Pirit Korona</t>
  </si>
  <si>
    <t>0gplL1WMoJ6iYaPgMCL0gX</t>
  </si>
  <si>
    <t>Easy On Me</t>
  </si>
  <si>
    <t>44QWuAwI92irD0HNDRyheR</t>
  </si>
  <si>
    <t>Oporanho</t>
  </si>
  <si>
    <t>https://open.spotify.com/track/5a11x5PUFvJEadMRqtNtTr?si=b0a4e5d8adbe4d70</t>
  </si>
  <si>
    <t>2EqlS6tkEnglzr7tkKAAYD</t>
  </si>
  <si>
    <t>Come Together - Remastered 2009</t>
  </si>
  <si>
    <t>classic rock, psychedelic rock</t>
  </si>
  <si>
    <t>The Beatles</t>
  </si>
  <si>
    <t>Abbey Road (Remastered)</t>
  </si>
  <si>
    <t>1P4X1N94ZQZXrS1p33P4PF</t>
  </si>
  <si>
    <t>Teriyaan Tu Jaane</t>
  </si>
  <si>
    <t>Coke Studio@MTV - Season 4 Episode 1</t>
  </si>
  <si>
    <t>6Im9k8u9iIzKMrmV7BWtlF</t>
  </si>
  <si>
    <t>34+35</t>
  </si>
  <si>
    <t>Positions</t>
  </si>
  <si>
    <t>7MsF5uSLoTt0OC52pwdVcb</t>
  </si>
  <si>
    <t>Maloti Masi</t>
  </si>
  <si>
    <t>1ofhfV90EnYhEr7Un2fWiv</t>
  </si>
  <si>
    <t>Arob Dey Chowdhuri</t>
  </si>
  <si>
    <t>old school hip hop, gangster rap, west coast hip hop</t>
  </si>
  <si>
    <t>2Pac</t>
  </si>
  <si>
    <t>0tMju7bBtsV3pDYb1UNMiI</t>
  </si>
  <si>
    <t>Ami Chini Go (Rock Version) [From "Adda"]</t>
  </si>
  <si>
    <t>7pKfPomDEeI4TPT6EOYjn9</t>
  </si>
  <si>
    <t>Suvam Moitra</t>
  </si>
  <si>
    <t>soft rock, pop</t>
  </si>
  <si>
    <t>https://open.spotify.com/track/3hkC9EHFZNQPXrtl8WPHnX?si=1a279696c1d749aa</t>
  </si>
  <si>
    <t>Lennon Legend</t>
  </si>
  <si>
    <t>5odlY52u43F5BjByhxg7wg</t>
  </si>
  <si>
    <t>golden hour</t>
  </si>
  <si>
    <t>46MZZK2QPFjPOS22n5W6T1</t>
  </si>
  <si>
    <t>Har Kala</t>
  </si>
  <si>
    <t>JVKE</t>
  </si>
  <si>
    <t>this is what ____ feels like (Vol. 1-4)</t>
  </si>
  <si>
    <t>27tNWlhdAryQY04Gb2ZhUI</t>
  </si>
  <si>
    <t>Roar</t>
  </si>
  <si>
    <t>PRISM</t>
  </si>
  <si>
    <t>01zhapHVb7Hk6GWxvQ9JS7</t>
  </si>
  <si>
    <t>Nisshongota</t>
  </si>
  <si>
    <t>Partho</t>
  </si>
  <si>
    <t>Aj Din Katuk Gane</t>
  </si>
  <si>
    <t>2Fv2injs4qAm8mJBGaxVKU</t>
  </si>
  <si>
    <t>Tujhe Kitna Chahne Lage (From "Kabir Singh")</t>
  </si>
  <si>
    <t>6OpcwkHpzsr12LY7PtrnAK</t>
  </si>
  <si>
    <t>Chaad Tara</t>
  </si>
  <si>
    <t>https://open.spotify.com/track/2zqKYDFpY25MgVtQ4d7Ig4?si=5730db9997d94680</t>
  </si>
  <si>
    <t>Miles</t>
  </si>
  <si>
    <t>0Lmbke3KNVFXtoH2mMSHCw</t>
  </si>
  <si>
    <t>Protisruti</t>
  </si>
  <si>
    <t>the boy is mine</t>
  </si>
  <si>
    <t>eternal sunshine</t>
  </si>
  <si>
    <t>2cmh0JyGWHeG3RpsoIqOHJ</t>
  </si>
  <si>
    <t>3oRUE9SiyDmZT8NX9jueiY</t>
  </si>
  <si>
    <t>Duniya</t>
  </si>
  <si>
    <t>The Followed</t>
  </si>
  <si>
    <t>5CQ30WqJwcep0pYcV4AMNc</t>
  </si>
  <si>
    <t>Stairway to Heaven - Remaster</t>
  </si>
  <si>
    <t>Led Zeppelin IV (Deluxe Edition)</t>
  </si>
  <si>
    <t>0U1FiwpqJQXiD0BZ6qMMnx</t>
  </si>
  <si>
    <t>Goodbye - Official 1977 Rerecording</t>
  </si>
  <si>
    <t>3MrRksHupTVEQ7YbA0FsZK</t>
  </si>
  <si>
    <t>The Final Countdown</t>
  </si>
  <si>
    <t>glam metal</t>
  </si>
  <si>
    <t>Europe</t>
  </si>
  <si>
    <t>The Final Countdown (Expanded Edition)</t>
  </si>
  <si>
    <t>15VRO9CQwMpbqUYA7e6Hwg</t>
  </si>
  <si>
    <t>The Man Who Sold The World - Live</t>
  </si>
  <si>
    <t>grunge, rock</t>
  </si>
  <si>
    <t>https://open.spotify.com/track/4rSmmC6OYmjVOYxr8ruVWN?si=111999f3deaa43bc</t>
  </si>
  <si>
    <t>Nirvana</t>
  </si>
  <si>
    <t>MTV Unplugged In New York</t>
  </si>
  <si>
    <t>Mary Hopkin</t>
  </si>
  <si>
    <t>Those Were the Days/Goodbye</t>
  </si>
  <si>
    <t>124NFj84ppZ5pAxTuVQYCQ</t>
  </si>
  <si>
    <t>Take Care</t>
  </si>
  <si>
    <t>rap, r&amp;b</t>
  </si>
  <si>
    <t>Drake</t>
  </si>
  <si>
    <t>Take Care (Deluxe)</t>
  </si>
  <si>
    <t>5EgUtAK5ddqrt90FlDr6MF</t>
  </si>
  <si>
    <t>Panda Bear</t>
  </si>
  <si>
    <t>k-rock, k-ballad</t>
  </si>
  <si>
    <t>HYUKOH</t>
  </si>
  <si>
    <t>62yJjFtgkhUrXktIoSjgP2</t>
  </si>
  <si>
    <t>electronic rock</t>
  </si>
  <si>
    <t>Halloween Party 2023</t>
  </si>
  <si>
    <t>7mUyFnFlxaXysRUN8wbFz2</t>
  </si>
  <si>
    <t>Dil Ibaadat</t>
  </si>
  <si>
    <t>4iJyoBOLtHqaGxP12qzhQI</t>
  </si>
  <si>
    <t>Peaches (feat. Daniel Caesar &amp; Giveon)</t>
  </si>
  <si>
    <t>Justin Bieber</t>
  </si>
  <si>
    <t>Justice</t>
  </si>
  <si>
    <t>Remembering KK (All Time Hits)</t>
  </si>
  <si>
    <t>https://open.spotify.com/track/5cgKosPPj5Cs9a2JQufUc1?si=451bcbc64e1b4d5e</t>
  </si>
  <si>
    <t>4bJygwUKrRgq1stlNXcgMg</t>
  </si>
  <si>
    <t>All The Things She Said</t>
  </si>
  <si>
    <t>1vp6Ziay97wY3XmGC35B79</t>
  </si>
  <si>
    <t>Hindi Ka Nagkulang</t>
  </si>
  <si>
    <t>t.A.T.u.</t>
  </si>
  <si>
    <t>200 KM/H In The Wrong Lane (10th Anniversary Edition)</t>
  </si>
  <si>
    <t>papuri</t>
  </si>
  <si>
    <t>Tony Rodeo</t>
  </si>
  <si>
    <t>Tony Rodeo: Gospel Original Songs</t>
  </si>
  <si>
    <t>3nef5W8jTkXrOKgCu4kmq7</t>
  </si>
  <si>
    <t>1q0c5EVxaVPahCSF6ljfUb</t>
  </si>
  <si>
    <t>Dangerous Woman</t>
  </si>
  <si>
    <t>Jug jug jie tero lal - Hindi Song</t>
  </si>
  <si>
    <t>Jug jug jie tero lal (Hindi Song)</t>
  </si>
  <si>
    <t>2vwlzO0Qp8kfEtzTsCXfyE</t>
  </si>
  <si>
    <t>Wrecking Ball</t>
  </si>
  <si>
    <t>Bangerz (Deluxe Version)</t>
  </si>
  <si>
    <t>1uMdabqfQtmzZkUkniw9e4</t>
  </si>
  <si>
    <t>Lekar Hum Diwaana Dil</t>
  </si>
  <si>
    <t>https://open.spotify.com/track/3HiobOOpSpMsi95WBKPBYk?si=355de143e42d48ab</t>
  </si>
  <si>
    <t>28drn6tQo95MRvO0jQEo5C</t>
  </si>
  <si>
    <t>Type Shit</t>
  </si>
  <si>
    <t>WE DON'T TRUST YOU</t>
  </si>
  <si>
    <t>0JnH0KudGqM7pdtE9NqmFG</t>
  </si>
  <si>
    <t>Tumhe Chhede Hawa Chanchal (From "Salaami")</t>
  </si>
  <si>
    <t>2hKdd3qO7cWr2Jo0Bcs0MA</t>
  </si>
  <si>
    <t>Drops of Jupiter (Tell Me)</t>
  </si>
  <si>
    <t>Train</t>
  </si>
  <si>
    <t>Bollywood Music - Kumar Sanu At His Best, Vol. 1</t>
  </si>
  <si>
    <t>Drops Of Jupiter</t>
  </si>
  <si>
    <t>1FjbtKmK0kJhHHASZ5ewKQ</t>
  </si>
  <si>
    <t>Chori Chori Dil Le Gaya (From "Garam Masala")</t>
  </si>
  <si>
    <t>Hema Sardesai, Sukhwinder Singh</t>
  </si>
  <si>
    <t>7iN1s7xHE4ifF5povM6A48</t>
  </si>
  <si>
    <t>Let It Be - Remastered 2009</t>
  </si>
  <si>
    <t>1JrQjW94V1SNb0rFvPvHZU</t>
  </si>
  <si>
    <t>Zindagi Milke Bitayenge - Happy Version / From "Satte Pe Satta"</t>
  </si>
  <si>
    <t>Let It Be (Remastered)</t>
  </si>
  <si>
    <t>Icon</t>
  </si>
  <si>
    <t>https://open.spotify.com/track/5ZGtdGwdocDZDniXHkmnVA?si=e000a454b7b04692</t>
  </si>
  <si>
    <t>7lCBWHObeAxKr2qPXwuUiw</t>
  </si>
  <si>
    <t>4eHbdreAnSOrDDsFfc4Fpm</t>
  </si>
  <si>
    <t>Fantasy (feat. O.D.B.)</t>
  </si>
  <si>
    <t>r&amp;b, soul, pop</t>
  </si>
  <si>
    <t>Mariah Carey</t>
  </si>
  <si>
    <t>Whitney Houston</t>
  </si>
  <si>
    <t>R&amp;B: From Doo-Wop To Hip-Hop</t>
  </si>
  <si>
    <t>The Bodyguard - Original Soundtrack Album</t>
  </si>
  <si>
    <t>4mn2kNTqiGLwaUR8JdhJ1l</t>
  </si>
  <si>
    <t>House of the Rising Sun</t>
  </si>
  <si>
    <t>2ih2U8ttFzCjnQ5njF3SrR</t>
  </si>
  <si>
    <t>Gorilla</t>
  </si>
  <si>
    <t>folk rock, classic rock</t>
  </si>
  <si>
    <t>The Animals</t>
  </si>
  <si>
    <t>The Singles Plus</t>
  </si>
  <si>
    <t>soft rock, pop rock</t>
  </si>
  <si>
    <t>Unorthodox Jukebox</t>
  </si>
  <si>
    <t>1nLnpLXvl68RZCSjfkyiaa</t>
  </si>
  <si>
    <t>Brain Stew</t>
  </si>
  <si>
    <t>0NzQOPYBXpJEbwrr8Esa29</t>
  </si>
  <si>
    <t>The Jawaani Song (Student Of The Year 2)</t>
  </si>
  <si>
    <t>Insomniac</t>
  </si>
  <si>
    <t>bhajan, devotional, bollywood, desi pop, hindi pop</t>
  </si>
  <si>
    <t>Payal Dev</t>
  </si>
  <si>
    <t>Student of the Year 2 (Original Motion Picture Soundtrack)</t>
  </si>
  <si>
    <t>https://open.spotify.com/track/2Fv2injs4qAm8mJBGaxVKU?si=429689a8584c4f89</t>
  </si>
  <si>
    <t>1Qrg8KqiBpW07V7PNxwwwL</t>
  </si>
  <si>
    <t>Kill Bill</t>
  </si>
  <si>
    <t>SZA</t>
  </si>
  <si>
    <t>SOS</t>
  </si>
  <si>
    <t>6u57GyHU1g30y9cR4qvcHS</t>
  </si>
  <si>
    <t>Dhichkiyaon</t>
  </si>
  <si>
    <t>Satrujit</t>
  </si>
  <si>
    <t>Jamai 420</t>
  </si>
  <si>
    <t>2fuCquhmrzHpu5xcA1ci9x</t>
  </si>
  <si>
    <t>Under Pressure - Remastered 2011</t>
  </si>
  <si>
    <t>Hot Space (2011 Remaster)</t>
  </si>
  <si>
    <t>765mkJMBtHLYLvK9WveFdV</t>
  </si>
  <si>
    <t>Hamma Hamma - From "Bombay"</t>
  </si>
  <si>
    <t>7G7mSV4BebkoHWwKTDvXu9</t>
  </si>
  <si>
    <t>Winter Ahead (with PARK HYO SHIN)</t>
  </si>
  <si>
    <t>Super Hit Dance Collections</t>
  </si>
  <si>
    <t>V</t>
  </si>
  <si>
    <t>3850dYVgOFIXJh5U4BFEWH</t>
  </si>
  <si>
    <t>Hung Up</t>
  </si>
  <si>
    <t>6RfMQzW6TgQ46E2ZTjqHNK</t>
  </si>
  <si>
    <t>Koshto Pete Bhalobashi</t>
  </si>
  <si>
    <t>pop, dance-pop, disco</t>
  </si>
  <si>
    <t>Madonna</t>
  </si>
  <si>
    <t>Confessions on a Dance Floor</t>
  </si>
  <si>
    <t>Koshto</t>
  </si>
  <si>
    <t>1i1fxkWeaMmKEB4T7zqbzK</t>
  </si>
  <si>
    <t>Don't Let Me Down</t>
  </si>
  <si>
    <t>https://open.spotify.com/track/17CdXGPNdCV7d464Z0ZZkO</t>
  </si>
  <si>
    <t>67Krgm3aWxYQBwpdx8cdfj</t>
  </si>
  <si>
    <t>Tujhe Suraj</t>
  </si>
  <si>
    <t>soca, bhajan</t>
  </si>
  <si>
    <t>Rakesh Yankaran</t>
  </si>
  <si>
    <t>5Nm9ERjJZ5oyfXZTECKmRt</t>
  </si>
  <si>
    <t>Stay With Me</t>
  </si>
  <si>
    <t>Sam Smith</t>
  </si>
  <si>
    <t>In The Lonely Hour</t>
  </si>
  <si>
    <t>4OOQxlmYHdCE65ul1Q4i5y</t>
  </si>
  <si>
    <t>Mere Saathi Jeevan Sathi</t>
  </si>
  <si>
    <t>ghazal, bhajan</t>
  </si>
  <si>
    <t>Laxmikant–Pyarelal</t>
  </si>
  <si>
    <t>1rfofaqEpACxVEHIZBJe6W</t>
  </si>
  <si>
    <t>Baazi (Original Motion Picture Soundtrack)</t>
  </si>
  <si>
    <t>Havana (feat. Young Thug)</t>
  </si>
  <si>
    <t>pop, latin</t>
  </si>
  <si>
    <t>7N0JjLQsEClnTFrl6EgWXj</t>
  </si>
  <si>
    <t>You Can't Catch Me</t>
  </si>
  <si>
    <t>0VgkVdmE4gld66l8iyGjgx</t>
  </si>
  <si>
    <t>Mask Off</t>
  </si>
  <si>
    <t>rockabilly, rock and roll</t>
  </si>
  <si>
    <t>Chuck Berry</t>
  </si>
  <si>
    <t>FUTURE</t>
  </si>
  <si>
    <t>CHUCK BERRY INTEGRAL 1955 - 1962</t>
  </si>
  <si>
    <t>4JiEyzf0Md7KEFFGWDDdCr</t>
  </si>
  <si>
    <t>Knockin' On Heaven's Door</t>
  </si>
  <si>
    <t>Use Your Illusion II</t>
  </si>
  <si>
    <t>6qEP98oZPge9W8oXq6JFzY</t>
  </si>
  <si>
    <t>Broad Day</t>
  </si>
  <si>
    <t>uk drill, drill, grime, uk grime, afroswing</t>
  </si>
  <si>
    <t>Loski</t>
  </si>
  <si>
    <t>Call Me Loose</t>
  </si>
  <si>
    <t>1NpW5kyvO4XrNJ3rnfcNy3</t>
  </si>
  <si>
    <t>Wild Ones (feat. Sia)</t>
  </si>
  <si>
    <t>rap, dance-pop</t>
  </si>
  <si>
    <t>Flo Rida</t>
  </si>
  <si>
    <t>https://open.spotify.com/track/6SEuFhgQtkV1WvToQU5Dhw</t>
  </si>
  <si>
    <t>3rfUbzREkMyCFAGbHuiWW3</t>
  </si>
  <si>
    <t>Weed in LA</t>
  </si>
  <si>
    <t>experimental hip hop</t>
  </si>
  <si>
    <t>48QmG1dfvMuYLxMPt7KSRA</t>
  </si>
  <si>
    <t>The Koreatown Oddity</t>
  </si>
  <si>
    <t>No Lie</t>
  </si>
  <si>
    <t>Little Dominiques Nosebleed</t>
  </si>
  <si>
    <t>Mad Love The Prequel</t>
  </si>
  <si>
    <t>0yexbZEbpP3FvHGjDyyFYi</t>
  </si>
  <si>
    <t>2tGvwE8GcFKwNdAXMnlbfl</t>
  </si>
  <si>
    <t>Grandview</t>
  </si>
  <si>
    <t>happier</t>
  </si>
  <si>
    <t>Olivia Rodrigo</t>
  </si>
  <si>
    <t>John Mellencamp</t>
  </si>
  <si>
    <t>SOUR</t>
  </si>
  <si>
    <t>Sad Clowns &amp; Hillbillies</t>
  </si>
  <si>
    <t>5qaEfEh1AtSdrdrByCP7qR</t>
  </si>
  <si>
    <t>Demons</t>
  </si>
  <si>
    <t>0ZyNEIYbZUhzTHHdJsMEpo</t>
  </si>
  <si>
    <t>Night Visions</t>
  </si>
  <si>
    <t>Aamar Priyo Gaan , Vol. 2 (All Time Bengali Hits)</t>
  </si>
  <si>
    <t>7hDVYcQq6MxkdJGweuCtl9</t>
  </si>
  <si>
    <t>ocean eyes</t>
  </si>
  <si>
    <t>Billie Eilish</t>
  </si>
  <si>
    <t>dont smile at me</t>
  </si>
  <si>
    <t>https://open.spotify.com/track/2q8enI8jjEILNEHmDi6WLy</t>
  </si>
  <si>
    <t>75RWri37KOAFQkGUr1KYzM</t>
  </si>
  <si>
    <t>Work Hard, Play Harder</t>
  </si>
  <si>
    <t>3dPQuX8Gs42Y7b454ybpMR</t>
  </si>
  <si>
    <t>Gretchen Wilson</t>
  </si>
  <si>
    <t>Seven Nation Army</t>
  </si>
  <si>
    <t>I Got Your Country Right Here</t>
  </si>
  <si>
    <t>garage rock, blues rock, rock, alternative rock</t>
  </si>
  <si>
    <t>The White Stripes</t>
  </si>
  <si>
    <t>Elephant</t>
  </si>
  <si>
    <t>3M2TFiaKseJcb6sm4rUdjS</t>
  </si>
  <si>
    <t>285pBltuF7vW8TeWk8hdRR</t>
  </si>
  <si>
    <t>Play That Funky Music - Single Version</t>
  </si>
  <si>
    <t>Lucid Dreams</t>
  </si>
  <si>
    <t>melodic rap, emo rap</t>
  </si>
  <si>
    <t>Juice WRLD</t>
  </si>
  <si>
    <t>disco, funk rock</t>
  </si>
  <si>
    <t>Goodbye &amp; Good Riddance</t>
  </si>
  <si>
    <t>Wild Cherry</t>
  </si>
  <si>
    <t>3e9HZxeyfWwjeyPAMmWSSQ</t>
  </si>
  <si>
    <t>7AsKjS0SMjZSE6FxjYZBdA</t>
  </si>
  <si>
    <t>PoP! Goes My Heart</t>
  </si>
  <si>
    <t>Hugh Grant</t>
  </si>
  <si>
    <t>Music And Lyrics - Music From The Motion Picture</t>
  </si>
  <si>
    <t>6HSXNV0b4M4cLJ7ljgVVeh</t>
  </si>
  <si>
    <t>https://open.spotify.com/track/5HY3H80tph9B1ZGIJjkDng</t>
  </si>
  <si>
    <t>Pat Garrett &amp; Billy The Kid (Soundtrack From The Motion Picture)</t>
  </si>
  <si>
    <t>3vWR1ztUXhjcB4wit4ZH5D</t>
  </si>
  <si>
    <t>Popurri Ranchero (El Chubasco, Playa Sola, Flor de Capomo)</t>
  </si>
  <si>
    <t>Komezon Musical</t>
  </si>
  <si>
    <t>Corridos y Rancheras PaÂ´la Parranda</t>
  </si>
  <si>
    <t>37F0uwRSrdzkBiuj0D5UHI</t>
  </si>
  <si>
    <t>Reminder</t>
  </si>
  <si>
    <t>Starboy</t>
  </si>
  <si>
    <t>12oH0H5UQZEN4nGKhtiAEH</t>
  </si>
  <si>
    <t>PoupÃ©e psychÃ©dÃ©lique</t>
  </si>
  <si>
    <t>chanson, classic french pop, french pop</t>
  </si>
  <si>
    <t>Thierry Hazard</t>
  </si>
  <si>
    <t>Pop music</t>
  </si>
  <si>
    <t>6ebkx7Q5tTxrCxKq4GYj0Y</t>
  </si>
  <si>
    <t>Club Can't Handle Me (feat. David Guetta)</t>
  </si>
  <si>
    <t>Only One Flo (Part 1)</t>
  </si>
  <si>
    <t>4jWoqT4YPGgsUSPC83pd8h</t>
  </si>
  <si>
    <t>Rock the Boat</t>
  </si>
  <si>
    <t>0j2T0R9dR9qdJYsB7ciXhf</t>
  </si>
  <si>
    <t>Stronger</t>
  </si>
  <si>
    <t>Hues Corporation</t>
  </si>
  <si>
    <t>Carlito's Way: Music From The Motion Picture</t>
  </si>
  <si>
    <t>Graduation</t>
  </si>
  <si>
    <t>https://open.spotify.com/track/2odJ2BS8FDJfbK8c2yyvVJ</t>
  </si>
  <si>
    <t>6j7FlHvqcuJqpaE1WJhT7m</t>
  </si>
  <si>
    <t>4nVBt6MZDDP6tRVdQTgxJg</t>
  </si>
  <si>
    <t>Zindagi Ban Gaye Ho Tum</t>
  </si>
  <si>
    <t>Story of My Life</t>
  </si>
  <si>
    <t>Kasoor (Original Motion Picture Soundtrack)</t>
  </si>
  <si>
    <t>5IgjP7X4th6nMNDh4akUHb</t>
  </si>
  <si>
    <t>Under The Influence</t>
  </si>
  <si>
    <t>6JROylF3oqAcCItUn88lgQ</t>
  </si>
  <si>
    <t>Saathi Tera Pyar (From "Insaniyat")</t>
  </si>
  <si>
    <t>Indigo (Extended)</t>
  </si>
  <si>
    <t>09CtPGIpYB4BrO8qb1RGsF</t>
  </si>
  <si>
    <t>Sorry</t>
  </si>
  <si>
    <t>Purpose (Deluxe)</t>
  </si>
  <si>
    <t>2ncV1xbYl0xzJuxt74SGj5</t>
  </si>
  <si>
    <t>Hum Saath-Saath Hain - From "Hum Saath-Saath Hain"</t>
  </si>
  <si>
    <t>https://open.spotify.com/track/3ILZ39Snanlqs7SDJdlqdm</t>
  </si>
  <si>
    <t>Hariharan, Anuradha Paudwal</t>
  </si>
  <si>
    <t>Music Legends of Bollywood Chithra &amp; Hari Haran</t>
  </si>
  <si>
    <t>4uUG5RXrOk84mYEfFvj3cK</t>
  </si>
  <si>
    <t>I'm Good (Blue)</t>
  </si>
  <si>
    <t>419AqVhbR1NbFwZMVX6H46</t>
  </si>
  <si>
    <t>Ye Toh Sach Hai Ke Bhagwan - From "Hum Saath-Saath Hain"</t>
  </si>
  <si>
    <t>6VObnIkLVruX4UVyxWhlqm</t>
  </si>
  <si>
    <t>Skyfall</t>
  </si>
  <si>
    <t>Hariharan, Milind</t>
  </si>
  <si>
    <t>0BPSmZZ7NufoyONNXxIHs3</t>
  </si>
  <si>
    <t>Torn</t>
  </si>
  <si>
    <t>47BBI51FKFwOMlIiX6m8ya</t>
  </si>
  <si>
    <t>I Want It That Way</t>
  </si>
  <si>
    <t>dance pop, teen pop</t>
  </si>
  <si>
    <t>Ednaswap</t>
  </si>
  <si>
    <t>Backstreet Boys</t>
  </si>
  <si>
    <t>Millennium</t>
  </si>
  <si>
    <t>https://open.spotify.com/track/2XKmgr2re2wD8EBvRnMETa</t>
  </si>
  <si>
    <t>3BJe4B8zGnqEdQPMvfVjuS</t>
  </si>
  <si>
    <t>Summertime Sadness</t>
  </si>
  <si>
    <t>6thXB4RmajS4oZPNiBAKy0</t>
  </si>
  <si>
    <t>pop, trip hop</t>
  </si>
  <si>
    <t>Ghostbusters</t>
  </si>
  <si>
    <t>Born To Die - The Paradise Edition</t>
  </si>
  <si>
    <t>pop, soundtrack</t>
  </si>
  <si>
    <t>Ray Parker Jr.</t>
  </si>
  <si>
    <t>6gBFPUFcJLzWGx4lenP6h2</t>
  </si>
  <si>
    <t>goosebumps</t>
  </si>
  <si>
    <t>Travis Scott</t>
  </si>
  <si>
    <t>Birds In The Trap Sing McKnight</t>
  </si>
  <si>
    <t>2GiMOtt0Stg5JLsKnz9f2S</t>
  </si>
  <si>
    <t>Jeno Tomari Kache</t>
  </si>
  <si>
    <t>Hits of Ash King</t>
  </si>
  <si>
    <t>1dGr1c8CrMLDpV6mPbImSI</t>
  </si>
  <si>
    <t>Lover</t>
  </si>
  <si>
    <t>indie folk, pop</t>
  </si>
  <si>
    <t>7uF6MIMci3I3nTiqhEnWIK</t>
  </si>
  <si>
    <t>The Life Of The Party</t>
  </si>
  <si>
    <t>https://open.spotify.com/track/3UIU5RLRosfyBTboMnXmLr</t>
  </si>
  <si>
    <t>motown, christmas</t>
  </si>
  <si>
    <t>The Jackson 5</t>
  </si>
  <si>
    <t>The 50 Greatest Songs</t>
  </si>
  <si>
    <t>0lYBSQXN6rCTvUZvg9S0lU</t>
  </si>
  <si>
    <t>Let Me Love You</t>
  </si>
  <si>
    <t>DJ Snake</t>
  </si>
  <si>
    <t>5W9EoD1vTRPNsbaiWXZYJG</t>
  </si>
  <si>
    <t>Pindare Polaser Bon</t>
  </si>
  <si>
    <t>1HNkqx9Ahdgi1Ixy2xkKkL</t>
  </si>
  <si>
    <t>Poushali Banerjee, Dohar</t>
  </si>
  <si>
    <t>5uCax9HTNlzGybIStD3vDh</t>
  </si>
  <si>
    <t>Say You Won't Let Go</t>
  </si>
  <si>
    <t>6DAUXZmeiy48j0QEc8JOIn</t>
  </si>
  <si>
    <t>Jamai 420 Theme</t>
  </si>
  <si>
    <t>James Arthur</t>
  </si>
  <si>
    <t>Back from the Edge</t>
  </si>
  <si>
    <t>Prasenjit Mallick</t>
  </si>
  <si>
    <t>Jamai 420 (Original Motion Picture Soundtrack)</t>
  </si>
  <si>
    <t>2XHzzp1j4IfTNp1FTn7YFg</t>
  </si>
  <si>
    <t>Love Me</t>
  </si>
  <si>
    <t>https://open.spotify.com/track/35KStoD8kgxafoastfdDP7</t>
  </si>
  <si>
    <t>4cktbXiXOapiLBMprHFErI</t>
  </si>
  <si>
    <t>Memories</t>
  </si>
  <si>
    <t>I Am Not A Human Being II (Deluxe)</t>
  </si>
  <si>
    <t>0CAfXk7DXMnon4gLudAp7J</t>
  </si>
  <si>
    <t>Low (feat. T-Pain)</t>
  </si>
  <si>
    <t>hip hop, crunk</t>
  </si>
  <si>
    <t>Mail on Sunday</t>
  </si>
  <si>
    <t>6oH6iCyLvyVGQ7Ru7AGT11</t>
  </si>
  <si>
    <t>Too Cheez Badi Hain (From "Mohra")</t>
  </si>
  <si>
    <t>0COqiPhxzoWICwFCS4eZcp</t>
  </si>
  <si>
    <t>Bring Me To Life</t>
  </si>
  <si>
    <t>Bollywood Collection of Kavita Krishnamurthy</t>
  </si>
  <si>
    <t>Evanescence</t>
  </si>
  <si>
    <t>Fallen</t>
  </si>
  <si>
    <t>5O2P9iiztwhomNh8xkR9lJ</t>
  </si>
  <si>
    <t>Night Changes</t>
  </si>
  <si>
    <t>4REr6h0i1I7LSR8pfJee8G</t>
  </si>
  <si>
    <t>Paayaliya</t>
  </si>
  <si>
    <t>gujarati garba, bollywood, gujarati pop, desi, hindi pop</t>
  </si>
  <si>
    <t>FOUR (Deluxe)</t>
  </si>
  <si>
    <t>Shruti Pathak</t>
  </si>
  <si>
    <t>https://open.spotify.com/track/7ulSeuvk7VMIfr23xxj9uP</t>
  </si>
  <si>
    <t>5ihS6UUlyQAfmp48eSkxuQ</t>
  </si>
  <si>
    <t>classic rock, yacht rock, soft rock</t>
  </si>
  <si>
    <t>Fleetwood Mac</t>
  </si>
  <si>
    <t>6asiUNa2vpWBosW2eqEQRn</t>
  </si>
  <si>
    <t>Dil Tujhpe Aa Gaya</t>
  </si>
  <si>
    <t>3nqqDo8CcCLke3ZoTgiOKf</t>
  </si>
  <si>
    <t>The Man Who Can't Be Moved</t>
  </si>
  <si>
    <t>The Script</t>
  </si>
  <si>
    <t>1bfivmkmX0CIQs5Djl2IM0</t>
  </si>
  <si>
    <t>Don't You Want to Stay?</t>
  </si>
  <si>
    <t>soul, classic soul, motown</t>
  </si>
  <si>
    <t>Bill Withers</t>
  </si>
  <si>
    <t>Making Music</t>
  </si>
  <si>
    <t>0tgVpDi06FyKpA1z0VMD4v</t>
  </si>
  <si>
    <t>Perfect</t>
  </si>
  <si>
    <t>6SBSYKJZHwBY4YAJcd6smq</t>
  </si>
  <si>
    <t>A Simple Desultory Philippic</t>
  </si>
  <si>
    <t>https://open.spotify.com/track/0YXrl4CvzvFrwTe31qoEJs</t>
  </si>
  <si>
    <t>1mea3bSkSGXuIRvnydlB5b</t>
  </si>
  <si>
    <t>Parsley, Sage, Rosemary And Thyme</t>
  </si>
  <si>
    <t>Coldplay</t>
  </si>
  <si>
    <t>Viva La Vida or Death and All His Friends</t>
  </si>
  <si>
    <t>01jOnfF6OMQx2ZgC3nKi3o</t>
  </si>
  <si>
    <t>1DIXPcTDzTj8ZMHt3PDt8p</t>
  </si>
  <si>
    <t>Oh, Pretty Woman</t>
  </si>
  <si>
    <t>Gangsta's Paradise</t>
  </si>
  <si>
    <t>west coast hip hop, g-funk</t>
  </si>
  <si>
    <t>Coolio</t>
  </si>
  <si>
    <t>rockabilly</t>
  </si>
  <si>
    <t>Roy Orbison</t>
  </si>
  <si>
    <t>A Love So Beautiful: Roy Orbison &amp; The Royal Philharmonic Orchestra</t>
  </si>
  <si>
    <t>5XeFesFbtLpXzIVDNQP22n</t>
  </si>
  <si>
    <t>Arctic Monkeys</t>
  </si>
  <si>
    <t>AM</t>
  </si>
  <si>
    <t>5vHTuqAGJACXbbzPS5TT57</t>
  </si>
  <si>
    <t>Theme from Jurassic Park</t>
  </si>
  <si>
    <t>70LcF31zb1H0PyJoS1Sx1r</t>
  </si>
  <si>
    <t>Creep</t>
  </si>
  <si>
    <t>art rock, alternative rock</t>
  </si>
  <si>
    <t>Radiohead</t>
  </si>
  <si>
    <t>Pablo Honey</t>
  </si>
  <si>
    <t>https://open.spotify.com/track/1HwAVFJlKZ1iQqdwC7Zep4</t>
  </si>
  <si>
    <t>4mnvnildEMsGIQtgTBdH07</t>
  </si>
  <si>
    <t>Pop's Love Suicide</t>
  </si>
  <si>
    <t>0VjIjW4GlUZAMYd2vXMi3b</t>
  </si>
  <si>
    <t>Blinding Lights</t>
  </si>
  <si>
    <t>Tiny Music...Songs from the Vatican Gift Shop</t>
  </si>
  <si>
    <t>After Hours</t>
  </si>
  <si>
    <t>7qhCQShZiL4rspeNC8n7Ge</t>
  </si>
  <si>
    <t>Popurri De Chilenas</t>
  </si>
  <si>
    <t>1jWvHrz9S5H4zvxLN38KEb</t>
  </si>
  <si>
    <t>Rock a Bye Baby (Baby Lullaby)</t>
  </si>
  <si>
    <t>sleep, tone</t>
  </si>
  <si>
    <t>Steven Current</t>
  </si>
  <si>
    <t>Babies Deep Sleep: Relaxing Instrumental Lullaby Music for Babies Bedtime</t>
  </si>
  <si>
    <t>https://open.spotify.com/track/1o12DVLrohyK5kU3C8wgJm</t>
  </si>
  <si>
    <t>2kRnjApYA8HRvc3L7VXdPe</t>
  </si>
  <si>
    <t>Rock And Roll Madonna - Interlude</t>
  </si>
  <si>
    <t>6UEz1Hcgo4S6qEFo6zuCq9</t>
  </si>
  <si>
    <t>Dil Mere, Pt. 1 (Male Version) - From "Sooryavansham"</t>
  </si>
  <si>
    <t>2RLlgyxT5vInw5dc8Xotjm</t>
  </si>
  <si>
    <t>Tujhe Suraj Kahoon Ya Chanda</t>
  </si>
  <si>
    <t>Ek Phool Do Mali</t>
  </si>
  <si>
    <t>https://open.spotify.com/track/2ybbfy5kIUFNeFAxHEKdKL</t>
  </si>
  <si>
    <t>2L8jyrIdgTjsykVbPC7GGh</t>
  </si>
  <si>
    <t>Aa Re Aa Re</t>
  </si>
  <si>
    <t>3Q3MZLhtL4CLCq93jjWNK8</t>
  </si>
  <si>
    <t>Aa Dekhen Zara - From "Rocky"</t>
  </si>
  <si>
    <t>Rocky (Original Motion Picture Soundtrack)</t>
  </si>
  <si>
    <t>0Vc5zCEJJhs3rKXT8lt582</t>
  </si>
  <si>
    <t>Saturday Saturday</t>
  </si>
  <si>
    <t>The Badshah of Party Hits</t>
  </si>
  <si>
    <t>https://open.spotify.com/track/4MbRqwhiqlW4aq7WgKxfvV</t>
  </si>
  <si>
    <t>2DKYifoQBEr6Q8o3eOQJda</t>
  </si>
  <si>
    <t>Sha-La-La-La-La</t>
  </si>
  <si>
    <t>nederpop, hollands, glam rock</t>
  </si>
  <si>
    <t>The Walkers</t>
  </si>
  <si>
    <t>40 Års Jubilæumsbox</t>
  </si>
  <si>
    <t>0Lqxz4U8R2643WhJIHDLVE</t>
  </si>
  <si>
    <t>Aajkal Tere Mere Pyar Ke Charche</t>
  </si>
  <si>
    <t>Rewind With Sanam</t>
  </si>
  <si>
    <t>3ciuMn1Po9ZchUSeMtIfoW</t>
  </si>
  <si>
    <t>Sochna Kya (From "Ghayal")</t>
  </si>
  <si>
    <t>Suron Ki Mallika - Asha Bhosle</t>
  </si>
  <si>
    <t>https://open.spotify.com/track/2ArPdcUQo5oRHr6rSrRI6h</t>
  </si>
  <si>
    <t>4UR9usWwDO6SX1nb9Td1Hn</t>
  </si>
  <si>
    <t>Wild Wild West (feat. Dru Hill &amp; Kool Mo Dee)</t>
  </si>
  <si>
    <t>hip hop, funk, pop rap</t>
  </si>
  <si>
    <t>Will Smith</t>
  </si>
  <si>
    <t>Wild Wild West</t>
  </si>
  <si>
    <t>38P44V4UFKoTtAdrIifvXw</t>
  </si>
  <si>
    <t>Leelabali</t>
  </si>
  <si>
    <t>Chata Dhoro</t>
  </si>
  <si>
    <t>33fR8xB5oOMkxyKhm5UJA7</t>
  </si>
  <si>
    <t>Emon Jodi Hoto</t>
  </si>
  <si>
    <t>Otol jOler gaan</t>
  </si>
  <si>
    <t>3JIEdGDWxn8SogGoav7WNf</t>
  </si>
  <si>
    <t>https://open.spotify.com/track/35l5bgFqvWHd7f5ozYW2ax</t>
  </si>
  <si>
    <t>Meye</t>
  </si>
  <si>
    <t>Topu</t>
  </si>
  <si>
    <t>0Wif6GC74X6oWrGrPoru4K</t>
  </si>
  <si>
    <t>Daddy Cool</t>
  </si>
  <si>
    <t>The Essential Boney M.</t>
  </si>
  <si>
    <t>5wSrNabHJCrNmPsyCPobRu</t>
  </si>
  <si>
    <t>Hawayein - Film Version</t>
  </si>
  <si>
    <t>https://open.spotify.com/track/4B4crIHkzZiD4AaMbGoxwZ</t>
  </si>
  <si>
    <t>1gHbvt2Q3Br0mZcCEQa8GH</t>
  </si>
  <si>
    <t>Ek Do Teen</t>
  </si>
  <si>
    <t>Baaghi 2</t>
  </si>
  <si>
    <t>1EJLrOy25fZ3l55p4rgPdS</t>
  </si>
  <si>
    <t>2PTkAbWHGDPiYaonMOTRgJ</t>
  </si>
  <si>
    <t>Jaan Leva</t>
  </si>
  <si>
    <t>Moksha (Original Motion Picture Soundtrack)</t>
  </si>
  <si>
    <t>https://open.spotify.com/track/091bbTu7z81TzkmQ8lbhPq</t>
  </si>
  <si>
    <t>0ObklN966XzKlx12MFQn7H</t>
  </si>
  <si>
    <t>Kuch Saal Pehle</t>
  </si>
  <si>
    <t>Yaadein (Original Motion Picture Soundtrack)</t>
  </si>
  <si>
    <t>7562OP1Zx84xqrO5ECYour</t>
  </si>
  <si>
    <t>Pop Music (feat. Moneybagg Yo &amp; Beatking)</t>
  </si>
  <si>
    <t>2 Chainz, Moneybagg Yo, BeatKing</t>
  </si>
  <si>
    <t>010auQg60S0g3OtYvVRHWS</t>
  </si>
  <si>
    <t>SPIT IN MY FACE!</t>
  </si>
  <si>
    <t>bedroom r&amp;b</t>
  </si>
  <si>
    <t>ThxSoMch</t>
  </si>
  <si>
    <t>Modern Rock Music</t>
  </si>
  <si>
    <t>https://open.spotify.com/track/1hvKYV2SkmX1D2AeRCDxLH</t>
  </si>
  <si>
    <t>7ut6ZuyNo2OYnGDwlheIch</t>
  </si>
  <si>
    <t>Kesariya (From "Brahmastra") - Dance Mix</t>
  </si>
  <si>
    <t>Pritam, Shashwat Singh, Antara Mitra, Arijit Singh</t>
  </si>
  <si>
    <t>Kesariya (Dance Mix) [From "Brahmastra"]</t>
  </si>
  <si>
    <t>5cM8AboCiD352L8qck1jqy</t>
  </si>
  <si>
    <t>Saturday Night</t>
  </si>
  <si>
    <t>JRJRJR</t>
  </si>
  <si>
    <t>0qTKnlBbQDYfDsLayRy3IK</t>
  </si>
  <si>
    <t>dubstep, electronic</t>
  </si>
  <si>
    <t>https://open.spotify.com/track/6cNSVYWOu9DfEScmOvXDrB</t>
  </si>
  <si>
    <t>2gepQgvKjsrc8AZ27sXOqe</t>
  </si>
  <si>
    <t>Fantasy - Bad Boy Mix</t>
  </si>
  <si>
    <t>r&amp;b, hip hop, pop</t>
  </si>
  <si>
    <t>Fantasy EP</t>
  </si>
  <si>
    <t>1YiqwPFyrzYMVJM7JF5AH9</t>
  </si>
  <si>
    <t>Balam Pichkari Remix</t>
  </si>
  <si>
    <t>Vishal Dadlani</t>
  </si>
  <si>
    <t>4MaazjgKU6eZeKaT5ZdIDk</t>
  </si>
  <si>
    <t>Ek Hasina Thi Ek Diwana Tha</t>
  </si>
  <si>
    <t>Karz (Original Motion Picture Soundtrack)</t>
  </si>
  <si>
    <t>https://open.spotify.com/track/0l5TpsCL1ObiTEsHeWA0by</t>
  </si>
  <si>
    <t>59apoGrffgx8KqdsqXRlDk</t>
  </si>
  <si>
    <t>Agun Lagaiya Dilo Kone</t>
  </si>
  <si>
    <t>2iLC209ZmnVBZgZR7DXAOZ</t>
  </si>
  <si>
    <t>Akassh</t>
  </si>
  <si>
    <t>Ami Sudhu Cheyechi Tomay (Original Motion Picture Soundtrack)</t>
  </si>
  <si>
    <t>3VQF1tKmEogJqV2XRKm7Qg</t>
  </si>
  <si>
    <t>Bandhu Re</t>
  </si>
  <si>
    <t>https://open.spotify.com/track/2tej1KSqNuxwywIpY1rDRc</t>
  </si>
  <si>
    <t>Rajar Raja</t>
  </si>
  <si>
    <t>3uP7Gakz0OsCEszCSVbLAq</t>
  </si>
  <si>
    <t>7rxYVB1uK3pjtBvDEpmNLF</t>
  </si>
  <si>
    <t>Iktara (From "Wake Up Sid") - Male Version</t>
  </si>
  <si>
    <t>Jee Ve Sohaneya</t>
  </si>
  <si>
    <t>https://open.spotify.com/track/2LbkpJUH052AvFcNIgjHTO</t>
  </si>
  <si>
    <t>3JUO4MatLSnnXlBNNx38u0</t>
  </si>
  <si>
    <t>Young Galeech</t>
  </si>
  <si>
    <t>desi hip hop, hindi hip hop, hardcore hip hop</t>
  </si>
  <si>
    <t>3Sz9b5LuyZ48AFgc37Db8v</t>
  </si>
  <si>
    <t>Kabhi Mein Kabhi Tum</t>
  </si>
  <si>
    <t>hindi indie, indian indie, hindi hip hop</t>
  </si>
  <si>
    <t>AUR</t>
  </si>
  <si>
    <t>https://open.spotify.com/track/2uZWffKoemZDI0gHcBEcDc</t>
  </si>
  <si>
    <t>0RB8gv0oSZvJh6SKbfXCIL</t>
  </si>
  <si>
    <t>I Need a Freak</t>
  </si>
  <si>
    <t>miami bass, old school hip hop, electro</t>
  </si>
  <si>
    <t>The Egyptian Lover</t>
  </si>
  <si>
    <t>Back from the Tomb</t>
  </si>
  <si>
    <t>3HrB1qFDJFhVbDx7dPfqU5</t>
  </si>
  <si>
    <t>Kurashi</t>
  </si>
  <si>
    <t>kizomba, zouk</t>
  </si>
  <si>
    <t>Nstyply</t>
  </si>
  <si>
    <t>1 Banda / 1 Kurason</t>
  </si>
  <si>
    <t>1u8iUGR6HGmcHo9F2Q0Upp</t>
  </si>
  <si>
    <t>Pop Goes the Weasel - Music Time</t>
  </si>
  <si>
    <t>cartoon, children's music, nursery, preschool children's music</t>
  </si>
  <si>
    <t>Music Time</t>
  </si>
  <si>
    <t>https://open.spotify.com/track/0jqoCl2qHRB52CFV9T7v9N</t>
  </si>
  <si>
    <t>73dmanUYxHGs78LZrXIjph</t>
  </si>
  <si>
    <t>The Royal Doulton Music Hall</t>
  </si>
  <si>
    <t>hollywood, movie tunes</t>
  </si>
  <si>
    <t>Emily Blunt, Lin-Manuel Miranda, Pixie Davies, Joel Dawson, Nathanael Saleh</t>
  </si>
  <si>
    <t>Mary Poppins Returns (Original Motion Picture Soundtrack)</t>
  </si>
  <si>
    <t>5otNvYkfTIr9iGkORhCel0</t>
  </si>
  <si>
    <t>Class 1-A</t>
  </si>
  <si>
    <t>Rustage, Shwabadi, DaisyBanaisy, Dan Bull, VideoGameRapBattles, Dreaded Yasuke, Savvy Hyuga, DizzyEight, None Like Joshua, GameboyJones, NerdOut, Connor Rapper, Zach Boucher, HalaCG, Nux Taku, Rockit Music, Daddyphatsnaps</t>
  </si>
  <si>
    <t>7cCK4T8z0zeBJmyE1Mnakq</t>
  </si>
  <si>
    <t>FUCK YOUR POP MUSIC!</t>
  </si>
  <si>
    <t>YahNayShin</t>
  </si>
  <si>
    <t>6b8zsc3BxT59Yg62wjt7qA</t>
  </si>
  <si>
    <t>Senorita (From "Zindagi Na Milegi Dobara")</t>
  </si>
  <si>
    <t>Farhan Akhtar, Hrithik Roshan, Abhay Deol, Maria Del Mar Fernandez</t>
  </si>
  <si>
    <t>Best Of Hrithik</t>
  </si>
  <si>
    <t>https://open.spotify.com/track/7cCK4T8z0zeBJmyE1Mnakq</t>
  </si>
  <si>
    <t>7mvTVQBsHkS5loD5gwhyBc</t>
  </si>
  <si>
    <t>Lukochuri</t>
  </si>
  <si>
    <t>3KFixiRz4ubJrlteyghlIq</t>
  </si>
  <si>
    <t>Krazzy 4</t>
  </si>
  <si>
    <t>3qZYb4TncpOUJusyXk9Har</t>
  </si>
  <si>
    <t>Janbaaz (Original Motion Picture Soundtrack)</t>
  </si>
  <si>
    <t>https://open.spotify.com/track/3b64pbanKGoUhriRjjz7cG</t>
  </si>
  <si>
    <t>0IVXf037c0sNC0VT9e4hb7</t>
  </si>
  <si>
    <t>Koi Roko Na - From "Priyatama"</t>
  </si>
  <si>
    <t>Priyatama (Original Motion Picture Soundtrack)</t>
  </si>
  <si>
    <t>5oSP4LFKkhYZ2NbxpZXMlm</t>
  </si>
  <si>
    <t>Jhoomka Gira Re</t>
  </si>
  <si>
    <t>Mera Saaya</t>
  </si>
  <si>
    <t>2kV7wY1a6fZvz17ug2LhvD</t>
  </si>
  <si>
    <t>The Man Who Plays The Mandolino</t>
  </si>
  <si>
    <t>christmas, adult standards, big band, swing music</t>
  </si>
  <si>
    <t>Dean Martin</t>
  </si>
  <si>
    <t>Hey, Brother Pour The Wine</t>
  </si>
  <si>
    <t>https://open.spotify.com/track/1XfXsulrAazDzBaCL7yTV0</t>
  </si>
  <si>
    <t>0SM3WycBAzfeHvtx8k99fg</t>
  </si>
  <si>
    <t>You're O.K.</t>
  </si>
  <si>
    <t>Ottawan</t>
  </si>
  <si>
    <t>Ottawan 2</t>
  </si>
  <si>
    <t>6DsTVtQmzsWt92RQOZoMDY</t>
  </si>
  <si>
    <t>Dhinka Chika (Remix)</t>
  </si>
  <si>
    <t>4pyfUfyuiZxMIfLb0p1lnC</t>
  </si>
  <si>
    <t>Zara Zara Touch Me - Remix</t>
  </si>
  <si>
    <t>https://open.spotify.com/track/5ZKweI5zGxZwS53ILBF5mE</t>
  </si>
  <si>
    <t>2lofIqVWHRH7LlQWbFeXqW</t>
  </si>
  <si>
    <t>Zahreeli Raatein</t>
  </si>
  <si>
    <t>Chocolate</t>
  </si>
  <si>
    <t>1hkRYXtSMu5wLya6KKBrde</t>
  </si>
  <si>
    <t>Jat gelo</t>
  </si>
  <si>
    <t>Lalon Band</t>
  </si>
  <si>
    <t>B protip</t>
  </si>
  <si>
    <t>2CKyVTxpJ7hGhV2shxsnuB</t>
  </si>
  <si>
    <t>Conquistadores</t>
  </si>
  <si>
    <t>cool jazz, jazz, hard bop, jazz funk, soul jazz</t>
  </si>
  <si>
    <t>Chico Hamilton</t>
  </si>
  <si>
    <t>California Dreamin': Jazz Exotica</t>
  </si>
  <si>
    <t>https://open.spotify.com/track/7FzbtabdCihTGTnRhNF8I9</t>
  </si>
  <si>
    <t>39tpmvEE4vPr37aCb2y73s</t>
  </si>
  <si>
    <t>dance, electronic</t>
  </si>
  <si>
    <t>5anv8FW1YzOLnnu9vfk2bf</t>
  </si>
  <si>
    <t>Ei To Jiban</t>
  </si>
  <si>
    <t>LEGENDARY VOICES - Hemant Kumar-Manna Dey-Kishore Kumar</t>
  </si>
  <si>
    <t>6RHGYYDNeSblumjzhxKCrL</t>
  </si>
  <si>
    <t>Mithye Kotha</t>
  </si>
  <si>
    <t>https://open.spotify.com/track/3o5Iu4EsC9kMIceIMf1XCV</t>
  </si>
  <si>
    <t>6XmYaKtc7LOBV30zdi32X5</t>
  </si>
  <si>
    <t>BANKA NODI</t>
  </si>
  <si>
    <t>Fakira</t>
  </si>
  <si>
    <t>HARE KRISHNA</t>
  </si>
  <si>
    <t>2uY6yxqUjnYQCPCyDnVvc4</t>
  </si>
  <si>
    <t>Jabar Belai Dekha Holo</t>
  </si>
  <si>
    <t>Md Aslam Khan</t>
  </si>
  <si>
    <t>2NBRmMAaBn4oJ5A5BG3UL5</t>
  </si>
  <si>
    <t>Benche Thakar Gaan</t>
  </si>
  <si>
    <t>https://open.spotify.com/track/5E3paV9WCM1iKMkaXK07Dm</t>
  </si>
  <si>
    <t>5I6ZsOYzZOnJwoC0RGDYrd</t>
  </si>
  <si>
    <t>Luk Chup Jaana</t>
  </si>
  <si>
    <t>Action Replayy</t>
  </si>
  <si>
    <t>7wjthjdkTHjjDmKjTdms39</t>
  </si>
  <si>
    <t>5XyVceXJx8bnyeBeuQhMQ2</t>
  </si>
  <si>
    <t>Arirang - 아리랑</t>
  </si>
  <si>
    <t>Maa Baap</t>
  </si>
  <si>
    <t>Traditional Korean Melody</t>
  </si>
  <si>
    <t>MC STAN</t>
  </si>
  <si>
    <t>Classic Meets Cinema 2 (Part2 Korean Ver.)</t>
  </si>
  <si>
    <t>Insaan</t>
  </si>
  <si>
    <t>https://open.spotify.com/track/7wjthjdkTHjjDmKjTdms39</t>
  </si>
  <si>
    <t>5ARgnfrLwITHFFKkLYisdc</t>
  </si>
  <si>
    <t>Digital Bounce</t>
  </si>
  <si>
    <t>SE7EN</t>
  </si>
  <si>
    <t>7jYYyiCtQZwaFPC6HY03t9</t>
  </si>
  <si>
    <t>Big Poppa</t>
  </si>
  <si>
    <t>east coast hip hop, gangster rap, hardcore hip hop, hip hop, rap</t>
  </si>
  <si>
    <t>The Notorious B.I.G.</t>
  </si>
  <si>
    <t>Hardball (Music From The Motion Picture)</t>
  </si>
  <si>
    <t>6XQZ6hb6ynQafnlSA0JSH4</t>
  </si>
  <si>
    <t>I Dig Rock and Roll Music</t>
  </si>
  <si>
    <t>american folk revival, folk, folk rock, mellow gold, singer-songwriter, soft rock</t>
  </si>
  <si>
    <t>https://open.spotify.com/track/5oAr60DcObJM3OyPQYxAeZ</t>
  </si>
  <si>
    <t>3zNRofZkrBFkMKR623dYPD</t>
  </si>
  <si>
    <t>Jai jai Radha Raman Hari bol - Hindi Song</t>
  </si>
  <si>
    <t>Jai jai Radha Raman Hari bol (Hindi Song)</t>
  </si>
  <si>
    <t>1pYmDOfy1FcxUz6uQLImcn</t>
  </si>
  <si>
    <t>Pehli Baar Dil Ye (From "Hum Ho Gaye Aap Ke")</t>
  </si>
  <si>
    <t>https://open.spotify.com/track/4qb1vuMKFoWW7a4eUpGiYZ</t>
  </si>
  <si>
    <t>1zqRo0K1OYvXPCymUIbYJQ</t>
  </si>
  <si>
    <t>Tu Jaane Na - Remix</t>
  </si>
  <si>
    <t>Ajab Prem Ki Ghazab Kahani (Original Motion Picture Soundtrack)</t>
  </si>
  <si>
    <t>7Hnr9m8PzDjsas5VNSEvvp</t>
  </si>
  <si>
    <t>Anarkali Disco Chali (Hyper Mix)[Remix By Dj Shiva]</t>
  </si>
  <si>
    <t>56LAHIIyWXTg7vYmVSGBUf</t>
  </si>
  <si>
    <t>acid rock, psychedelic rock</t>
  </si>
  <si>
    <t>Housefull 2</t>
  </si>
  <si>
    <t>Spirit</t>
  </si>
  <si>
    <t>2MHCEjTCYtxhKSulb7wgL8</t>
  </si>
  <si>
    <t>Mone Pore Ruby Roy</t>
  </si>
  <si>
    <t>ghazal, hindi pop, bangla pop</t>
  </si>
  <si>
    <t>Millennium Bengali Volume 6</t>
  </si>
  <si>
    <t>https://open.spotify.com/track/5xtONfJYA7PftQrkjrE28r</t>
  </si>
  <si>
    <t>6jvgFtqQy72qU1DNV4MuRY</t>
  </si>
  <si>
    <t>Bokul Ful</t>
  </si>
  <si>
    <t>62zIWoHyrYwLaCqTo80h2m</t>
  </si>
  <si>
    <t>Bonde Maya Lagaiche</t>
  </si>
  <si>
    <t>Shankha Banik Chowdhury</t>
  </si>
  <si>
    <t>1yzNi2U6pow6s6VaCRkfzN</t>
  </si>
  <si>
    <t>Ebhabe Ke Daake ( From " Chengiz")-Bengali</t>
  </si>
  <si>
    <t>https://open.spotify.com/track/0R3Lvc2qosA5vTvyl3lMyy</t>
  </si>
  <si>
    <t>5BQvyVaERi70ObzlpkRkHS</t>
  </si>
  <si>
    <t>Somoy gele</t>
  </si>
  <si>
    <t>Khepa</t>
  </si>
  <si>
    <t>0kfl9Tlxn8cFJZD7Ft3yYP</t>
  </si>
  <si>
    <t>Wine It Up - Radio Edit</t>
  </si>
  <si>
    <t>reggaeton</t>
  </si>
  <si>
    <t>Lucenzo</t>
  </si>
  <si>
    <t>Wine It Up</t>
  </si>
  <si>
    <t>https://open.spotify.com/track/4p4sLU8tYH3P87DOq2RxSl</t>
  </si>
  <si>
    <t>5znZEOuOCNhClIf0gkoHlD</t>
  </si>
  <si>
    <t>Baat Ban Jaye - Qurbani / Soundtrack Version</t>
  </si>
  <si>
    <t>Qurbani (OST)</t>
  </si>
  <si>
    <t>7e7KvikCdIigjhIbTScNqs</t>
  </si>
  <si>
    <t>Tera Saath Hai To - From "Pyaasa Sawan"</t>
  </si>
  <si>
    <t>50 Shades of Lata Mangeshkar</t>
  </si>
  <si>
    <t>https://open.spotify.com/track/1dUGxxrsxCGvo3HUBisaec</t>
  </si>
  <si>
    <t>1tJ0LT7qhiAYSXmPDkMm7s</t>
  </si>
  <si>
    <t>M.O.R.</t>
  </si>
  <si>
    <t>soul, motown</t>
  </si>
  <si>
    <t>Blur</t>
  </si>
  <si>
    <t>Ka-Boom! 16 Rippin' Tunes!</t>
  </si>
  <si>
    <t>3OoNnKF47eOijyMND4c2tI</t>
  </si>
  <si>
    <t>Noya Daman</t>
  </si>
  <si>
    <t>bangla pop, desi pop</t>
  </si>
  <si>
    <t>Muza</t>
  </si>
  <si>
    <t>27SUl8joSjweM6Xb3MT714</t>
  </si>
  <si>
    <t>Long Time Ago</t>
  </si>
  <si>
    <t>Dr. Alban</t>
  </si>
  <si>
    <t>I Believe</t>
  </si>
  <si>
    <t>https://open.spotify.com/track/10J8ii9nAjNlESvZKCqVdt</t>
  </si>
  <si>
    <t>1PDnTLpadsuLNSs6LCQtQh</t>
  </si>
  <si>
    <t>Chandigarh Kare Aashiqui Title Track (From "Chandigarh Kare Aashiqui")</t>
  </si>
  <si>
    <t>6nJKSewJwvbE4NaEaNeOFu</t>
  </si>
  <si>
    <t>AMG</t>
  </si>
  <si>
    <t>Ek Tha Raja</t>
  </si>
  <si>
    <t>5z1jylfLUHQ76kdnCZX3lg</t>
  </si>
  <si>
    <t>Food For Thought</t>
  </si>
  <si>
    <t>uk drill, drill, grime</t>
  </si>
  <si>
    <t>Clavish</t>
  </si>
  <si>
    <t>Chapter 16</t>
  </si>
  <si>
    <t>https://open.spotify.com/track/3aZZdx5aaBYQQpRaNCW12X</t>
  </si>
  <si>
    <t>3cruThftOq6AYda82nQz3C</t>
  </si>
  <si>
    <t>Flip Flop Rock (feat. Killer Mike &amp; JAY-Z)</t>
  </si>
  <si>
    <t>southern hip hop, hip hop</t>
  </si>
  <si>
    <t>Outkast</t>
  </si>
  <si>
    <t>Speakerboxxx/The Love Below</t>
  </si>
  <si>
    <t>7vx2Me3y75QIsqDLwHUGCk</t>
  </si>
  <si>
    <t>Hanuman Chalisa</t>
  </si>
  <si>
    <t>Narendra Chanchal</t>
  </si>
  <si>
    <t>Hamare Ramji Ko Ram Ram Kahiye</t>
  </si>
  <si>
    <t>2CvUrHGGis1ihsQ5Jr14C7</t>
  </si>
  <si>
    <t>Make It Happen</t>
  </si>
  <si>
    <t>post-punk</t>
  </si>
  <si>
    <t>Tramhaus</t>
  </si>
  <si>
    <t>https://open.spotify.com/track/5pGJLZiAdoI759kH0pSB4r</t>
  </si>
  <si>
    <t>0NCxMPBhpZ0b7QyrnArjnn</t>
  </si>
  <si>
    <t>Five Little Pumpkins</t>
  </si>
  <si>
    <t>55SPQmrp0XawJSbBtPelaA</t>
  </si>
  <si>
    <t>Booyah (feat. We Are Loud &amp; Sonny Wilson) - Original Mix</t>
  </si>
  <si>
    <t>big room house, electro house</t>
  </si>
  <si>
    <t>Showtek</t>
  </si>
  <si>
    <t>Booyah (The Remixes) (feat. We Are Loud &amp; Sonny Wilson)</t>
  </si>
  <si>
    <t>https://open.spotify.com/track/7kVLWxyGbo6Tefdt9vxyjE</t>
  </si>
  <si>
    <t>0OYMXFBhQcX3OftaTlHtHV</t>
  </si>
  <si>
    <t>Mashallah (Remix)</t>
  </si>
  <si>
    <t>Ek Tha Tiger</t>
  </si>
  <si>
    <t>1efijqlrOBjfrk54rvaCjC</t>
  </si>
  <si>
    <t>Aate Jaate Hanste Gaate</t>
  </si>
  <si>
    <t>6uCP06uptmsAASmxBrQGcP</t>
  </si>
  <si>
    <t>Besh Korechi Prem Korechi</t>
  </si>
  <si>
    <t>Besh Korechi Prem Korechi (Original Motion Picture Soundtrack)</t>
  </si>
  <si>
    <t>https://open.spotify.com/track/49l2UXxgkmaJHt80QQXcjd</t>
  </si>
  <si>
    <t>5ruajqoZZPThNMlhayKsAi</t>
  </si>
  <si>
    <t>Majhe Majhe</t>
  </si>
  <si>
    <t>Love Express (Original Motion Picture Soundtrack)</t>
  </si>
  <si>
    <t>6CgoNXmbxEfp5SiT1y2Hiv</t>
  </si>
  <si>
    <t>Jeno Dhaak Achhe Aar Kathi Nai</t>
  </si>
  <si>
    <t>Desh Jurrey</t>
  </si>
  <si>
    <t>https://open.spotify.com/track/2cozO0eZjnsju3T3L07vdD</t>
  </si>
  <si>
    <t>3PjqQhrNHq7E8IYFvaAsAl</t>
  </si>
  <si>
    <t>Phande Poriya Boga Kande Re (Original Motion Picture Soundtrack)</t>
  </si>
  <si>
    <t>2xyCqd1uWitWB8jNf5VGBE</t>
  </si>
  <si>
    <t>Sajda</t>
  </si>
  <si>
    <t>Bhool Bhulaiyaa</t>
  </si>
  <si>
    <t>https://open.spotify.com/track/4T94FSJpIe13390jn0Mftv</t>
  </si>
  <si>
    <t>4iezMaPMUxW7J1t4h1XKGl</t>
  </si>
  <si>
    <t>Hangover (From "Kick")</t>
  </si>
  <si>
    <t>Salman Khan</t>
  </si>
  <si>
    <t>Best Of Shreya Ghoshal</t>
  </si>
  <si>
    <t>6CeG3pbRAjcv78ca1ONW7K</t>
  </si>
  <si>
    <t>Oh Why</t>
  </si>
  <si>
    <t>indie soul</t>
  </si>
  <si>
    <t>LEISURE</t>
  </si>
  <si>
    <t>6gzrEQFXxBIG22uvMgzVwX</t>
  </si>
  <si>
    <t>Chamakti Shaam Hai</t>
  </si>
  <si>
    <t>https://open.spotify.com/track/7lnrRRe6v2l4caZBzqTuwz</t>
  </si>
  <si>
    <t>6bNSDf3jZ7ThziVCbq0Mq2</t>
  </si>
  <si>
    <t>The Fur.​</t>
  </si>
  <si>
    <t>Serene Reminder</t>
  </si>
  <si>
    <t>63thkivcDRL28ks9yFPoms</t>
  </si>
  <si>
    <t>Rehmani Keeda</t>
  </si>
  <si>
    <t>MC SZE</t>
  </si>
  <si>
    <t>https://open.spotify.com/track/27TtkaUtD7snD9dqPHVuuj</t>
  </si>
  <si>
    <t>4BAME8dIdYIEw2f8w2visr</t>
  </si>
  <si>
    <t>0ZlCVTLx9PynbPg1oVg75D</t>
  </si>
  <si>
    <t>Rocking Around The Christmas Tree</t>
  </si>
  <si>
    <t>Atlantic Five Jazz Band</t>
  </si>
  <si>
    <t>Bar Music Moods - Christmas Edition</t>
  </si>
  <si>
    <t>2ikNahLjYLM5lrZ1qwq9TR</t>
  </si>
  <si>
    <t>Rockin' Around the Christmas Tree (Sped Up)</t>
  </si>
  <si>
    <t>The Holiday Music Guys, Kiggo</t>
  </si>
  <si>
    <t>Christmas Classics: SpedUp Remix Hits</t>
  </si>
  <si>
    <t>https://open.spotify.com/track/13s5Q4cr9vEgKTVTKpjd3A</t>
  </si>
  <si>
    <t>0ZXkQ89vKYXyodoYRPJrVm</t>
  </si>
  <si>
    <t>Neend Kise Chain Kahan (From "Zamaana Deewana")</t>
  </si>
  <si>
    <t>7te1MPtFmQ8iq6ErbTx8Na</t>
  </si>
  <si>
    <t>He's So Fine</t>
  </si>
  <si>
    <t>doo-wop, motown</t>
  </si>
  <si>
    <t>The Chiffons</t>
  </si>
  <si>
    <t>The Best Of The Chiffons</t>
  </si>
  <si>
    <t>5WcfAYCrFnpXcj9EHhIBar</t>
  </si>
  <si>
    <t>Echo</t>
  </si>
  <si>
    <t>Run Devil Run - The 2nd Album Repackage</t>
  </si>
  <si>
    <t>0wffUvdtOWdnFt3rZFQtlr</t>
  </si>
  <si>
    <t>Respect</t>
  </si>
  <si>
    <t>motown, soul, classic soul, soul blues</t>
  </si>
  <si>
    <t>Otis Redding</t>
  </si>
  <si>
    <t>The Very Best of Otis Redding</t>
  </si>
  <si>
    <t>https://open.spotify.com/track/1WuItvg3Weym1acQPUzDsK</t>
  </si>
  <si>
    <t>1HGyhNaRUFEDBiVLbvtbL6</t>
  </si>
  <si>
    <t>Murder She Wrote</t>
  </si>
  <si>
    <t>dancehall, reggae, ragga</t>
  </si>
  <si>
    <t>Chaka Demus &amp; Pliers</t>
  </si>
  <si>
    <t>Classic Reggae</t>
  </si>
  <si>
    <t>3ZBOidlhgz1Mt9pUjpsFze</t>
  </si>
  <si>
    <t>Masakali (From "Delhi-6")</t>
  </si>
  <si>
    <t>Mohit Chauhan's Greatest Hits</t>
  </si>
  <si>
    <t>72OTfglmvAVDRFSS4B8zpm</t>
  </si>
  <si>
    <t>Wild Child - Edit</t>
  </si>
  <si>
    <t>new age, celtic</t>
  </si>
  <si>
    <t>Enya</t>
  </si>
  <si>
    <t>Wild Child</t>
  </si>
  <si>
    <t>https://open.spotify.com/track/7trg1jPzwRBSsYyTXTjxzg</t>
  </si>
  <si>
    <t>5G1H1Im43gBwssOH8XlnNU</t>
  </si>
  <si>
    <t>Poster Lagwa Do (From "Luka Chuppi")</t>
  </si>
  <si>
    <t>5A6BBkLjdYqkEcN0Pxiztm</t>
  </si>
  <si>
    <t>Khoya Khoya Chand Khula Aasman - Acoustic</t>
  </si>
  <si>
    <t>bollywood, acoustic</t>
  </si>
  <si>
    <t>Subholina</t>
  </si>
  <si>
    <t>Saregama Bare Vol - 1</t>
  </si>
  <si>
    <t>3r0AkjE1UmVeVcRXgzIpzv</t>
  </si>
  <si>
    <t>Pee Loon (Remix)</t>
  </si>
  <si>
    <t>Once Upon A Time In Mumbaai</t>
  </si>
  <si>
    <t>7e9TCSzbkROiB7nJxlpwt7</t>
  </si>
  <si>
    <t>Tera Hone Laga Hoon - Remix</t>
  </si>
  <si>
    <t>https://open.spotify.com/track/35bcmlIsxL5R8LNpwLSQOS</t>
  </si>
  <si>
    <t>67pbvj9bisQQwqkpjBmNVf</t>
  </si>
  <si>
    <t>Hridmajhare Rakhbo</t>
  </si>
  <si>
    <t>7kY0bCaK2Rho6PigHMA5Wm</t>
  </si>
  <si>
    <t>I Need A Freak</t>
  </si>
  <si>
    <t>Sexual Harrassment</t>
  </si>
  <si>
    <t>Lowrider Magazine Soundtrack Vol. 3</t>
  </si>
  <si>
    <t>https://open.spotify.com/track/1KMkcUvF7m3SDChDOa7i5L</t>
  </si>
  <si>
    <t>2sQCJFbEStInaWSP2a26pK</t>
  </si>
  <si>
    <t>Dekhte Bou Bou</t>
  </si>
  <si>
    <t>5ANH9kjqJTHt7lpz2INaJx</t>
  </si>
  <si>
    <t>Piya Bina</t>
  </si>
  <si>
    <t>Golpo Holeo Sotti</t>
  </si>
  <si>
    <t>4zFcQuj0MbdgNCx0cQU9ta</t>
  </si>
  <si>
    <t>Dhupchaya</t>
  </si>
  <si>
    <t>Jibondhara</t>
  </si>
  <si>
    <t>22X1WF93XonsAWnrKrRYSo</t>
  </si>
  <si>
    <t>https://open.spotify.com/track/24CfC8LaEFIeGhPgevbOt7</t>
  </si>
  <si>
    <t>Geet Gobindo</t>
  </si>
  <si>
    <t>3BAWg71hTuj8Rq9CShHUNc</t>
  </si>
  <si>
    <t>Hey Ma (with J Balvin &amp; Pitbull feat. Camila Cabello)</t>
  </si>
  <si>
    <t>J Balvin</t>
  </si>
  <si>
    <t>Fast &amp; Furious 8: The Album</t>
  </si>
  <si>
    <t>1k7WUkZrKqDMf2IOxVFWjW</t>
  </si>
  <si>
    <t>SPICY</t>
  </si>
  <si>
    <t>CL</t>
  </si>
  <si>
    <t>ALPHA</t>
  </si>
  <si>
    <t>https://open.spotify.com/track/6ouumhu1KLa6ZwfDEA4Dy7</t>
  </si>
  <si>
    <t>4BaHIDyJ3CBU1aY6mKhiL6</t>
  </si>
  <si>
    <t>Bambai Se Gayi Poona</t>
  </si>
  <si>
    <t>Hum Hain Rahi Pyar Ke (Original Motion Picture Soundtrack)</t>
  </si>
  <si>
    <t>7GwEtrvRxKbf2E9dMiGxI6</t>
  </si>
  <si>
    <t>Haath Toh Laga</t>
  </si>
  <si>
    <t>Fotty Seven</t>
  </si>
  <si>
    <t>1UKBqy6aoVsNb5hEy7hIz4</t>
  </si>
  <si>
    <t>Odd World (Rainbow Friends)</t>
  </si>
  <si>
    <t>https://open.spotify.com/track/52Ptp0T46mGorh93hoTUhO</t>
  </si>
  <si>
    <t>4Yz7evBS81WuHAYa2NKAyy</t>
  </si>
  <si>
    <t>Rainbows in the Dark</t>
  </si>
  <si>
    <t>Rockit Music, NemRaps</t>
  </si>
  <si>
    <t>77FL46gBFDDbKHJpQwc1b3</t>
  </si>
  <si>
    <t>Jawl Phoring</t>
  </si>
  <si>
    <t>Silajit</t>
  </si>
  <si>
    <t>2YFFW0ZYJakoO3Vw8BiMsY</t>
  </si>
  <si>
    <t>Darwaza Khula Chod</t>
  </si>
  <si>
    <t>Naajayaz (Original Motion Picture Soundtrack)</t>
  </si>
  <si>
    <t>https://open.spotify.com/track/2FPX0uM93ZaonkEMmJgCMC</t>
  </si>
  <si>
    <t>05KvLUwSFq3jAfNtFNFYBp</t>
  </si>
  <si>
    <t>Pop Muzik</t>
  </si>
  <si>
    <t>M / Robin Scott</t>
  </si>
  <si>
    <t>4fST5rqz2g3pxTuHmKVSjR</t>
  </si>
  <si>
    <t>Prayer in C - Robin Schulz Remix</t>
  </si>
  <si>
    <t>french indie pop, deep house</t>
  </si>
  <si>
    <t>6hY9lsz3k3wykxACtG7PF2</t>
  </si>
  <si>
    <t>Mauja Hi Mauja (Remix)</t>
  </si>
  <si>
    <t>https://open.spotify.com/track/6ImNTrb96QuG2USRpIeGKe</t>
  </si>
  <si>
    <t>3Kd6goYCjfTPwrrej3NPtf</t>
  </si>
  <si>
    <t>Dhitang Dhitang</t>
  </si>
  <si>
    <t>3vXCKgUpHrv5dfXM53w28W</t>
  </si>
  <si>
    <t>Poth Chola</t>
  </si>
  <si>
    <t>1HEWi4gMVWBd7aOppeGzgk</t>
  </si>
  <si>
    <t>Tu Hi Toh Hai (From "Holiday")</t>
  </si>
  <si>
    <t>Bollywood Grooves, 6</t>
  </si>
  <si>
    <t>https://open.spotify.com/track/3lbH3F3RaXnlf0AXPrQtUq</t>
  </si>
  <si>
    <t>7gx6Itgcs1jCaw7jm9tVZJ</t>
  </si>
  <si>
    <t>Urvashi Urvashi (From "Humse Hai Muqabala")</t>
  </si>
  <si>
    <t>#NowPlaying: A.R. Rahman Hits</t>
  </si>
  <si>
    <t>1kSZDiVXvChkCRyrbWBmpg</t>
  </si>
  <si>
    <t>I Fought The Law</t>
  </si>
  <si>
    <t>rockabilly, doo-wop, rock and roll</t>
  </si>
  <si>
    <t>The Crickets</t>
  </si>
  <si>
    <t>Best Cover Songs</t>
  </si>
  <si>
    <t>7kXMWBxkQGJUEvGaJaDSXF</t>
  </si>
  <si>
    <t>Saajna</t>
  </si>
  <si>
    <t>Prashmita Paul</t>
  </si>
  <si>
    <t>Bojhena Se Bojhena</t>
  </si>
  <si>
    <t>https://open.spotify.com/track/7ItAu2RBzpia4I9k0FeBJy</t>
  </si>
  <si>
    <t>2XHscveiwgm3gGW5vPCBAY</t>
  </si>
  <si>
    <t>Kalo Jole Kuchla Tole</t>
  </si>
  <si>
    <t>4OfGdYV8dUy5oIFPpP5tip</t>
  </si>
  <si>
    <t>Ami Chini Go Chini</t>
  </si>
  <si>
    <t>Bendhechhi Amar Pran</t>
  </si>
  <si>
    <t>4D2fTdCOucvgCZ8I9ApkZI</t>
  </si>
  <si>
    <t>Kay Sera Sera (From "Pukar")</t>
  </si>
  <si>
    <t>https://open.spotify.com/track/4Pki0FGOMFJFBpNWpOqjxs</t>
  </si>
  <si>
    <t>4qsRAXFoWRPppSXRw3yoFX</t>
  </si>
  <si>
    <t>O Jaana (From "RAAZ - The Mystery Continues")</t>
  </si>
  <si>
    <t>Raju Singh</t>
  </si>
  <si>
    <t>KK: Best of Me</t>
  </si>
  <si>
    <t>2UxoM5vASUmjcNpJPyn5A3</t>
  </si>
  <si>
    <t>Nach Le Nach Le</t>
  </si>
  <si>
    <t>https://open.spotify.com/track/44w78cgwMKpf5hMDVfFiku</t>
  </si>
  <si>
    <t>56uiDIiXz2sRoQ0AXq84aI</t>
  </si>
  <si>
    <t>Metal On Metal</t>
  </si>
  <si>
    <t>speed metal, heavy metal, thrash metal, metal</t>
  </si>
  <si>
    <t>Anvil</t>
  </si>
  <si>
    <t>3LnOCeWJdxssRGn8usvE8z</t>
  </si>
  <si>
    <t>Yellow (Rainbow Friends)</t>
  </si>
  <si>
    <t>7v5zr1r0ft1LX2pIjHXopK</t>
  </si>
  <si>
    <t>Chura Ke Dil Mera (From "Main Khiladi Tu Anari")</t>
  </si>
  <si>
    <t>https://open.spotify.com/track/43R7HdsQishk0hEz0Es9ye</t>
  </si>
  <si>
    <t>6Iufb3wolwOVHH2YirwqVf</t>
  </si>
  <si>
    <t>Upo</t>
  </si>
  <si>
    <t>Hatirpool Sessions</t>
  </si>
  <si>
    <t>1S9Rw3ETeDYzDdrRWXKhn3</t>
  </si>
  <si>
    <t>A Whole New World - From "Aladdin" / Soundtrack Version</t>
  </si>
  <si>
    <t>Lea Salonga</t>
  </si>
  <si>
    <t>Disney's Greatest Volume 1</t>
  </si>
  <si>
    <t>https://open.spotify.com/track/4nW2KKdh0BnsqTqbX7YKbx</t>
  </si>
  <si>
    <t>448t63bYlXVmM04NzeWoxG</t>
  </si>
  <si>
    <t>Tower Of Strength</t>
  </si>
  <si>
    <t>gothic rock, darkwave</t>
  </si>
  <si>
    <t>The Mission</t>
  </si>
  <si>
    <t>Children</t>
  </si>
  <si>
    <t>4gCo2r1gCEw70OAq9cF1uW</t>
  </si>
  <si>
    <t>Buffalo Gals</t>
  </si>
  <si>
    <t>Malcolm McLaren</t>
  </si>
  <si>
    <t>Duck Rock</t>
  </si>
  <si>
    <t>7F9PBz5Dqqe9gmM2n2g8yv</t>
  </si>
  <si>
    <t>Love Me With All Your Heart (Cuando Caliente El Sol)</t>
  </si>
  <si>
    <t>easy listening, vocal pop</t>
  </si>
  <si>
    <t>The Ray Charles Singers</t>
  </si>
  <si>
    <t>Something Special For Young Lovers</t>
  </si>
  <si>
    <t>https://open.spotify.com/track/3gNrLr3kLipBDXm49ZFRBk</t>
  </si>
  <si>
    <t>2MDtM4IFflIr2I3FUMFNX2</t>
  </si>
  <si>
    <t>Bachna Ae Hasinon Lo Main Aa Gaya</t>
  </si>
  <si>
    <t>Hum Kisise Kum Naheen</t>
  </si>
  <si>
    <t>0cV93abKsM9VlIQ7Tj3eaN</t>
  </si>
  <si>
    <t>Munni Badnaam (Remix By Dj Megha,Jaggi)</t>
  </si>
  <si>
    <t>2YkKxDtVFi3Cq7y1b6eVsy</t>
  </si>
  <si>
    <t>Nashe Si Chadh Gayi - Remix</t>
  </si>
  <si>
    <t>https://open.spotify.com/track/0bfKkqJPFvku7Vua4tIfrl</t>
  </si>
  <si>
    <t>0pvxo4ZYLBu0H8OBnadNA3</t>
  </si>
  <si>
    <t>Komola - Remix</t>
  </si>
  <si>
    <t>Ankita Bhattacharyya</t>
  </si>
  <si>
    <t>Komola (Remix)</t>
  </si>
  <si>
    <t>5fNFrNVDW8TPISz32m5I9A</t>
  </si>
  <si>
    <t>Tumpa</t>
  </si>
  <si>
    <t>Tumpa ( From Rest In Prem)</t>
  </si>
  <si>
    <t>https://open.spotify.com/track/6JjWgxMUkDlKduhKdbzGxP</t>
  </si>
  <si>
    <t>6VAXwno04nsvHT65KbuxQu</t>
  </si>
  <si>
    <t>Odhora</t>
  </si>
  <si>
    <t>6Us13koVdX56kworlZTQIk</t>
  </si>
  <si>
    <t>Bachna Ae Hasinon Lo Main - From "Hum Kisise Kum Naheen"</t>
  </si>
  <si>
    <t>Drive Dine Disco</t>
  </si>
  <si>
    <t>188IuodAMqokIOqGBl7T6q</t>
  </si>
  <si>
    <t>https://open.spotify.com/track/4dNp7t10AN5QIePX9HsWPI</t>
  </si>
  <si>
    <t>1nTIlEfFDYpeRTkvhdF6I3</t>
  </si>
  <si>
    <t>If I Could Fly</t>
  </si>
  <si>
    <t>instrumental rock</t>
  </si>
  <si>
    <t>Joe Satriani</t>
  </si>
  <si>
    <t>The Essential Joe Satriani</t>
  </si>
  <si>
    <t>5BfByQuT8pWxy1L3zFdraS</t>
  </si>
  <si>
    <t>The Horns - Original Version</t>
  </si>
  <si>
    <t>dance</t>
  </si>
  <si>
    <t>DJ Katch</t>
  </si>
  <si>
    <t>The Horns (Feat. Greg Nice, DJ Kool &amp; Deborah Lee)</t>
  </si>
  <si>
    <t>3EMpF3yoIKOdeg5DGnQNP4</t>
  </si>
  <si>
    <t>Deep Forest</t>
  </si>
  <si>
    <t>https://open.spotify.com/track/4DxXh3rL16QHfHTKcgJYfs</t>
  </si>
  <si>
    <t>04WctaZh8kY6aZAnKrDqgV</t>
  </si>
  <si>
    <t>Jab Chhaye Mera Jadoo - From "Lootmaar"</t>
  </si>
  <si>
    <t>Retro Bollywood Collection, Vol. 1</t>
  </si>
  <si>
    <t>4xceDGYr4fFXD4W2BBMxkp</t>
  </si>
  <si>
    <t>Bhogoban</t>
  </si>
  <si>
    <t>5pKyBLOihMSowJ7VTjqhEJ</t>
  </si>
  <si>
    <t>Ei Bhalo Ei Kharap Male</t>
  </si>
  <si>
    <t>https://open.spotify.com/track/4fTNDvHuID1XTuNirNRKRp</t>
  </si>
  <si>
    <t>43xVRjR8tiEtoIBL1VjQhv</t>
  </si>
  <si>
    <t>Pori</t>
  </si>
  <si>
    <t>Dhulo Pora Chithi</t>
  </si>
  <si>
    <t>2LCIRBYUBMFy9hL81qthi1</t>
  </si>
  <si>
    <t>Love Is a Wonderful Thing</t>
  </si>
  <si>
    <t>soft rock</t>
  </si>
  <si>
    <t>Michael Bolton</t>
  </si>
  <si>
    <t>Time, Love &amp; Tenderness</t>
  </si>
  <si>
    <t>https://open.spotify.com/track/7rBqIgw6wSeGGUYZGGIT8H</t>
  </si>
  <si>
    <t>5fXlc2Q3q8zUqknfvdk77M</t>
  </si>
  <si>
    <t>All Around the World or the Myth of Fingerprints (with Los Lobos)</t>
  </si>
  <si>
    <t>Paul Simon</t>
  </si>
  <si>
    <t>Graceland</t>
  </si>
  <si>
    <t>1m4cCGL9TcJYYEHIZKwpZl</t>
  </si>
  <si>
    <t>Woh Din (Arijit Singh Version) [From "Chhichhore"]</t>
  </si>
  <si>
    <t>https://open.spotify.com/track/3oOON5Nye0OeGf675OR3Fa</t>
  </si>
  <si>
    <t>0T24T41ZMfp5pMGU02mFu3</t>
  </si>
  <si>
    <t>Tu</t>
  </si>
  <si>
    <t>Dil 2 Dil</t>
  </si>
  <si>
    <t>7tXSH8MpZ7eJ2Addpm40y9</t>
  </si>
  <si>
    <t>Cinema Bibhrat</t>
  </si>
  <si>
    <t>2KJhc28mHDUqlppA6uRGZu</t>
  </si>
  <si>
    <t>This Kiss - Pop Remix Radio</t>
  </si>
  <si>
    <t>contemporary country, country, country dawn, country road</t>
  </si>
  <si>
    <t>Faith Hill</t>
  </si>
  <si>
    <t>Practical Magic (Music From The Motion Picture)</t>
  </si>
  <si>
    <t>6FKUyEb1DbJEvfeeSz5Wn4</t>
  </si>
  <si>
    <t>DOGDAY (Poppy Playtime)</t>
  </si>
  <si>
    <t>https://open.spotify.com/track/50fScng7vNWOzDbJadXvib</t>
  </si>
  <si>
    <t>16Rxbv4x7xPu9XBleV6rk6</t>
  </si>
  <si>
    <t>Orange (Rainbow Friends)</t>
  </si>
  <si>
    <t>77lKQq8wBLQT3AsUShNDbm</t>
  </si>
  <si>
    <t>Gobardhan girdhari - Hindi Song</t>
  </si>
  <si>
    <t>Gobardhan girdhari (Hindi Song)</t>
  </si>
  <si>
    <t>5KsUSkoxajNI8CIJ3spjST</t>
  </si>
  <si>
    <t>Ek Taraf Uska Ghar</t>
  </si>
  <si>
    <t>https://open.spotify.com/track/0vjFMIU3H5CNyYHadx2eKD</t>
  </si>
  <si>
    <t>ghazal, qawwali, desi pop, sufi</t>
  </si>
  <si>
    <t>Best Of Pankaj Udhas</t>
  </si>
  <si>
    <t>2EmS1b64xEjUdvDcLE1AuX</t>
  </si>
  <si>
    <t>When I Need You</t>
  </si>
  <si>
    <t>Leo Sayer</t>
  </si>
  <si>
    <t>Endless Journey – The Essential Leo Sayer</t>
  </si>
  <si>
    <t>5NXCDF2wyPv06X54abGTcp</t>
  </si>
  <si>
    <t>Boys Keep Swinging - 2017 Remaster</t>
  </si>
  <si>
    <t>glam rock, art rock</t>
  </si>
  <si>
    <t>David Bowie</t>
  </si>
  <si>
    <t>Lodger (2017 Remaster)</t>
  </si>
  <si>
    <t>https://open.spotify.com/track/2egdgAaMnK1mPaO4eq4Lfh</t>
  </si>
  <si>
    <t>1PpfeNl5uYRBhfFcig2Uz6</t>
  </si>
  <si>
    <t>19-2000 - Soulchild Remix</t>
  </si>
  <si>
    <t>indie pop, trip hop</t>
  </si>
  <si>
    <t>Gorillaz</t>
  </si>
  <si>
    <t>G-Sides</t>
  </si>
  <si>
    <t>26L6AubculSS4OuRxDo6Nh</t>
  </si>
  <si>
    <t>Gupt Gupt - Title Version</t>
  </si>
  <si>
    <t>Gupt (Original Motion Picture Soundtrack)</t>
  </si>
  <si>
    <t>6P5neY450Huf3Lz5Rw4UHi</t>
  </si>
  <si>
    <t>Ichche Ghuri</t>
  </si>
  <si>
    <t>https://open.spotify.com/track/4GkMrpc5f4yh3dAir9UcUP</t>
  </si>
  <si>
    <t>23SQxAHHY6IkuB49q1paAv</t>
  </si>
  <si>
    <t>Yeh Dosti Hum Nahin - Happy Version</t>
  </si>
  <si>
    <t>Sholay Songs And Dialogues, Vol. 1 (Original Motion Picture Soundtrack)</t>
  </si>
  <si>
    <t>2j9idDm4qI9c2GkCujHLHB</t>
  </si>
  <si>
    <t>0bN5W8EhIJhh6zvgeNG57J</t>
  </si>
  <si>
    <t>Three Girl Rhumba</t>
  </si>
  <si>
    <t>post-punk, punk rock</t>
  </si>
  <si>
    <t>Wire</t>
  </si>
  <si>
    <t>Pink Flag</t>
  </si>
  <si>
    <t>6AnO2VhMq5G5bDPNMqCKJB</t>
  </si>
  <si>
    <t>Seville</t>
  </si>
  <si>
    <t>bossa nova, latin jazz</t>
  </si>
  <si>
    <t>Luiz Bonfá</t>
  </si>
  <si>
    <t>Sampled - Original Soul Songs as Sampled by Today's Hottest Artists</t>
  </si>
  <si>
    <t>50KMAIXhJpWo64JqzX5A9z</t>
  </si>
  <si>
    <t>Tui Chunli Jakhan</t>
  </si>
  <si>
    <t>https://open.spotify.com/track/592nlbbJkSuRgRFZr2YmlJ</t>
  </si>
  <si>
    <t>Samantaral (Original Motion Picture Soundtrack)</t>
  </si>
  <si>
    <t>06Msa3uWRQFj5mNkyJdinw</t>
  </si>
  <si>
    <t>O Madhu</t>
  </si>
  <si>
    <t>6qMij3wV7GhTOP3hHhZ0WX</t>
  </si>
  <si>
    <t>Bedona</t>
  </si>
  <si>
    <t>https://open.spotify.com/track/1UdHkVAtxNFPcGQoMi3s3u</t>
  </si>
  <si>
    <t>Notun Srot</t>
  </si>
  <si>
    <t>5XC9Bge2MfW0v5vY6Rz4qo</t>
  </si>
  <si>
    <t>Khayalon Mein</t>
  </si>
  <si>
    <t>Raaz 3</t>
  </si>
  <si>
    <t>0RHKFXbno01SwhX0QfuNei</t>
  </si>
  <si>
    <t>In the Mood (2006 - Remaster)</t>
  </si>
  <si>
    <t>big band, swing music, jazz</t>
  </si>
  <si>
    <t>Glenn Miller</t>
  </si>
  <si>
    <t>In the Mood</t>
  </si>
  <si>
    <t>https://open.spotify.com/track/7FDRMLU6QmNSbssBK715Q6</t>
  </si>
  <si>
    <t>1XEhyHoErJvMksWXjZRauV</t>
  </si>
  <si>
    <t>On The DL</t>
  </si>
  <si>
    <t>jazz rap, west coast hip hop, old school hip hop, hip hop</t>
  </si>
  <si>
    <t>The Pharcyde</t>
  </si>
  <si>
    <t>Bizarre Ride II The Pharcyde</t>
  </si>
  <si>
    <t>162MHwMBYufdE5jyoRobTo</t>
  </si>
  <si>
    <t>The Boys - English Version</t>
  </si>
  <si>
    <t>The Boys - The 3rd Album</t>
  </si>
  <si>
    <t>https://open.spotify.com/track/1I3G17ZQccHPLcAitFtY87</t>
  </si>
  <si>
    <t>1uKrAVOrVDCo86z57MnmaE</t>
  </si>
  <si>
    <t>The ABC Song</t>
  </si>
  <si>
    <t>00dFxCRhpw0GNuLGT7q08e</t>
  </si>
  <si>
    <t>Rock-a-bye Baby - Cozy Edition</t>
  </si>
  <si>
    <t>Bedtime Lullabies (Cozy Edition)</t>
  </si>
  <si>
    <t>4GIeyU96Nd7JyuQPNHbZPa</t>
  </si>
  <si>
    <t>Glitchtrap</t>
  </si>
  <si>
    <t>48tRsnnCxKXTTJ7uPDCAX6</t>
  </si>
  <si>
    <t>A Little Less Conversation</t>
  </si>
  <si>
    <t>Elvis Presley</t>
  </si>
  <si>
    <t>https://open.spotify.com/track/77frmV8c9BHQc6Z3EJAkAN</t>
  </si>
  <si>
    <t>A Little Less Conversation: Elvis vs JXL</t>
  </si>
  <si>
    <t>349UzQnBgtmb5pc8J5dq9E</t>
  </si>
  <si>
    <t>I Just Called To Say I Love You</t>
  </si>
  <si>
    <t>motown, classic soul, soul</t>
  </si>
  <si>
    <t>Selections From The Original Soundtrack The Woman In Red</t>
  </si>
  <si>
    <t>1fUKZpXy4XfxCLEFE7WaW9</t>
  </si>
  <si>
    <t>Come into My Life</t>
  </si>
  <si>
    <t>Joyce Sims</t>
  </si>
  <si>
    <t>7d5ufSYehroRIgCXxJvcTM</t>
  </si>
  <si>
    <t>Chura Ke Dil Mera - From "Hungama 2"</t>
  </si>
  <si>
    <t>https://open.spotify.com/track/7dDWbc6w7xkDLJVnk8wfVS</t>
  </si>
  <si>
    <t>Chura Ke Dil Mera (From "Hungama 2")</t>
  </si>
  <si>
    <t>6sUZa2VdeHJtfsKjfl3rwu</t>
  </si>
  <si>
    <t>Character Dheela (Remix)</t>
  </si>
  <si>
    <t>4keT0smNNf3NbAsYJpcDz6</t>
  </si>
  <si>
    <t>Chand Sitare</t>
  </si>
  <si>
    <t>Kaho Naa Pyaar Hai (Original Motion Picture Soundtrack)</t>
  </si>
  <si>
    <t>https://open.spotify.com/track/4cjmrFRIgplqDGb63EVJeH</t>
  </si>
  <si>
    <t>2QSX6Bv7ONPEkrSkx1YhMd</t>
  </si>
  <si>
    <t>Hote Paare Na</t>
  </si>
  <si>
    <t>Bolo Dugga Maiki</t>
  </si>
  <si>
    <t>4L8YIH9Frm7uovsxcsZA5S</t>
  </si>
  <si>
    <t>Nizamuddin</t>
  </si>
  <si>
    <t>Itorpona</t>
  </si>
  <si>
    <t>7b8HvoL1FmRshQpE6CBC9J</t>
  </si>
  <si>
    <t>Gobhir Joler Fish</t>
  </si>
  <si>
    <t>Khoka 420</t>
  </si>
  <si>
    <t>https://open.spotify.com/track/1mxQrUwJowX34KA4aGJCEY</t>
  </si>
  <si>
    <t>3hjWIEIene4wsKnL35Dv2P</t>
  </si>
  <si>
    <t>Neela</t>
  </si>
  <si>
    <t>Prottasha</t>
  </si>
  <si>
    <t>2KcH0SH2jf3GlYgddF9l5X</t>
  </si>
  <si>
    <t>Tomar Ghore Bosot Kore</t>
  </si>
  <si>
    <t>7ztCi9k76A4QmSqWEutFyV</t>
  </si>
  <si>
    <t>Radha (From "Jab Harry Met Sejal")</t>
  </si>
  <si>
    <t>2EEp2vTGSRDSLHWUF80EZZ</t>
  </si>
  <si>
    <t>Reggatta De Blanc</t>
  </si>
  <si>
    <t>https://open.spotify.com/track/1c3AQUI8ZNPSdE3d25Dood</t>
  </si>
  <si>
    <t>reggae rock, new wave</t>
  </si>
  <si>
    <t>6TtNVOFQUbQDUbTQwdILH1</t>
  </si>
  <si>
    <t>The Police</t>
  </si>
  <si>
    <t>Coka 2.0 (From "Liger")</t>
  </si>
  <si>
    <t>Reggatta De Blanc (Remastered 2003)</t>
  </si>
  <si>
    <t>punjabi pop, hindi pop, bollywood, desi</t>
  </si>
  <si>
    <t>Jaani</t>
  </si>
  <si>
    <t>5mJzj4pBbmQbUVyxyEdBD3</t>
  </si>
  <si>
    <t>GRINDING MY TEETH</t>
  </si>
  <si>
    <t>Lilyisthatyou</t>
  </si>
  <si>
    <t>POP MUSIC</t>
  </si>
  <si>
    <t>0GWkuPr946cYbOMRkrbw4e</t>
  </si>
  <si>
    <t>Como TÃº (Magic Music Box)</t>
  </si>
  <si>
    <t>latin alternative, latin rock, rock en espanol</t>
  </si>
  <si>
    <t>LeÃ³n Larregui</t>
  </si>
  <si>
    <t>Rock en espaÃ±ol</t>
  </si>
  <si>
    <t>https://open.spotify.com/track/16BXaJgAaGF2ulxRputkbs</t>
  </si>
  <si>
    <t>6hKN1elB0v9bQV0WD93Cdb</t>
  </si>
  <si>
    <t>Jeeta Tha Jiske Liye (From "Dilwale")</t>
  </si>
  <si>
    <t>Kumar Sanu, Alka Yagnik, Ajay Devgan</t>
  </si>
  <si>
    <t>0PQFPcSK1gnBGlbV4CZCG0</t>
  </si>
  <si>
    <t>Good Times</t>
  </si>
  <si>
    <t>CHIC</t>
  </si>
  <si>
    <t>Dance, Dance, Dance: The Best of Chic</t>
  </si>
  <si>
    <t>0hDIl9KjY96g5tNNVxvg3a</t>
  </si>
  <si>
    <t>One Step Forward</t>
  </si>
  <si>
    <t>country rock, classic country</t>
  </si>
  <si>
    <t>The Desert Rose Band</t>
  </si>
  <si>
    <t>https://open.spotify.com/track/2QvjdsRDNiBYeOJRRoc41a</t>
  </si>
  <si>
    <t>2hUU49kNHcTedAStEfsJTv</t>
  </si>
  <si>
    <t>Tu Mungada Mungada</t>
  </si>
  <si>
    <t>marathi pop, bhajan, bhojiwood, gujarati pop</t>
  </si>
  <si>
    <t>Usha Mangeshkar</t>
  </si>
  <si>
    <t>Inkaar</t>
  </si>
  <si>
    <t>2H6qEsJZ3r5SUq07VJBnpR</t>
  </si>
  <si>
    <t>Pata Pata - Mono Version</t>
  </si>
  <si>
    <t>afropop, cha cha cha</t>
  </si>
  <si>
    <t>Miriam Makeba</t>
  </si>
  <si>
    <t>Pata Pata</t>
  </si>
  <si>
    <t>5uj2AfrbHQREGXVxhqhvyU</t>
  </si>
  <si>
    <t>Thoia Thoing</t>
  </si>
  <si>
    <t>R. Kelly</t>
  </si>
  <si>
    <t>The R. In R&amp;B Collection: Volume 1</t>
  </si>
  <si>
    <t>https://open.spotify.com/track/6qXukWgFlrbhcoQdi5kMkU</t>
  </si>
  <si>
    <t>12sRJfGKwQ3mWWECnZK0GE</t>
  </si>
  <si>
    <t>Got To Give It Up</t>
  </si>
  <si>
    <t>Live At The London Palladium</t>
  </si>
  <si>
    <t>4AU7grlHjN1IuDsmU0fmGG</t>
  </si>
  <si>
    <t>Ranjana Ami Ar Ashbona</t>
  </si>
  <si>
    <t>bengali rock, singer-songwriter</t>
  </si>
  <si>
    <t>26jW5VxN63FEomoI3s2kM9</t>
  </si>
  <si>
    <t>Tu Laung Main Elaachi (From "Luka Chuppi")</t>
  </si>
  <si>
    <t>bollywood, punjabi pop</t>
  </si>
  <si>
    <t>1omkjpCjFP33TeP8evleBE</t>
  </si>
  <si>
    <t>It's Not Right but It's Okay - Thunderpuss Club Mix</t>
  </si>
  <si>
    <t>https://open.spotify.com/track/3aI4800kxyjlndEyykwSYK</t>
  </si>
  <si>
    <t>Dance Vault Remixes - It's Not Right But It's Okay</t>
  </si>
  <si>
    <t>2doammtCiLQMD8LXIKl4OE</t>
  </si>
  <si>
    <t>Princess Diana</t>
  </si>
  <si>
    <t>drill, trap</t>
  </si>
  <si>
    <t>Ice Spice</t>
  </si>
  <si>
    <t>Like..?</t>
  </si>
  <si>
    <t>3MCtMGs10m56BVtCZKk1wp</t>
  </si>
  <si>
    <t>Picture Book</t>
  </si>
  <si>
    <t>proto-punk, baroque pop</t>
  </si>
  <si>
    <t>The Kinks</t>
  </si>
  <si>
    <t>The Village Green Preservation Society</t>
  </si>
  <si>
    <t>https://open.spotify.com/track/4aO6ra8AV120xo9E25JqVV</t>
  </si>
  <si>
    <t>5LeGRlEBxdkIaU2hlCCIA2</t>
  </si>
  <si>
    <t>Can You Hear Me</t>
  </si>
  <si>
    <t>Insomniac (New International Version Spanish)</t>
  </si>
  <si>
    <t>12cK3COq4z4MwaZyjc51zX</t>
  </si>
  <si>
    <t>Pardesi</t>
  </si>
  <si>
    <t>bollywood, hindi pop, desi, sufi</t>
  </si>
  <si>
    <t>Tochi Raina</t>
  </si>
  <si>
    <t>4FQUePAIytrm4bxKeFuwjv</t>
  </si>
  <si>
    <t>Let There Be Light Again</t>
  </si>
  <si>
    <t>https://open.spotify.com/track/0PAbJePVZiNHLw41LVSbR7</t>
  </si>
  <si>
    <t>taiwanese indie, chinese indie, bedroom pop</t>
  </si>
  <si>
    <t>落日飛車 Sunset Rollercoaster</t>
  </si>
  <si>
    <t>6GmoLmBISzLomNjM18dFgz</t>
  </si>
  <si>
    <t>Mr. November</t>
  </si>
  <si>
    <t>The National</t>
  </si>
  <si>
    <t>Alligator</t>
  </si>
  <si>
    <t>59JemC1a4KDC1WxNAt7Zpt</t>
  </si>
  <si>
    <t>Tujhe Dekha To</t>
  </si>
  <si>
    <t>Lata Mangeshkar, Kumar Sanu</t>
  </si>
  <si>
    <t>https://open.spotify.com/track/421F341l9uYAeLiwvgLSPq</t>
  </si>
  <si>
    <t>3mwiv45SMyZ0d0705nW7OQ</t>
  </si>
  <si>
    <t>Ada (From "Garam Masala")</t>
  </si>
  <si>
    <t>5s8sasda8lBJFSVxyD1nAE</t>
  </si>
  <si>
    <t>Race War</t>
  </si>
  <si>
    <t>country hip hop</t>
  </si>
  <si>
    <t>Tom MacDonald</t>
  </si>
  <si>
    <t>The Brave II</t>
  </si>
  <si>
    <t>https://open.spotify.com/track/1Qja4op6gjNCjyHeEHonF8</t>
  </si>
  <si>
    <t>2xYnqYBNL62ypPiA0wjD0s</t>
  </si>
  <si>
    <t>AUTOMATIC</t>
  </si>
  <si>
    <t>Chancellor</t>
  </si>
  <si>
    <t>2h7DJBWUEa4vrz19YjW1lS</t>
  </si>
  <si>
    <t>Dil Chori Sada Ho Gaya</t>
  </si>
  <si>
    <t>bhangra, sufi, qawwali, punjabi pop, ghazal</t>
  </si>
  <si>
    <t>Hans Raj Hans</t>
  </si>
  <si>
    <t>Chorni</t>
  </si>
  <si>
    <t>09rZ7xC4mioI3HQBpyxpi3</t>
  </si>
  <si>
    <t>Express Yourself</t>
  </si>
  <si>
    <t>dance-pop, pop</t>
  </si>
  <si>
    <t>The Immaculate Collection</t>
  </si>
  <si>
    <t>https://open.spotify.com/track/1lrgIgpXgP9Gt2h11LBu41</t>
  </si>
  <si>
    <t>46HqZTCD7Wqd0Q95iuuHmt</t>
  </si>
  <si>
    <t>Mirchi Lagi Toh (from "Coolie No. 1")</t>
  </si>
  <si>
    <t>497aKHFYNcS1z3bliPu45t</t>
  </si>
  <si>
    <t>Hawa Hawa</t>
  </si>
  <si>
    <t>Mubarakan</t>
  </si>
  <si>
    <t>https://open.spotify.com/track/2Zj1Y5egMmcZV3NaLIPBgR</t>
  </si>
  <si>
    <t>1liH2HXYbcQHpYlNBF0xjt</t>
  </si>
  <si>
    <t>Hashimukh</t>
  </si>
  <si>
    <t>Jahaji</t>
  </si>
  <si>
    <t>0UYKuhzPMkvRQWO6luWBhI</t>
  </si>
  <si>
    <t>5amq728fXh4T5WmFN5Uh2t</t>
  </si>
  <si>
    <t>Ain't It Funny</t>
  </si>
  <si>
    <t>https://open.spotify.com/track/0ppqv4uBcz8bgUNNNEdOjb</t>
  </si>
  <si>
    <t>Exodus</t>
  </si>
  <si>
    <t>2znooFkKzDQ3mC8sWCFuG6</t>
  </si>
  <si>
    <t>Phagooner Mohonaye</t>
  </si>
  <si>
    <t>Lokgaan a New Rendition - Bhoomi &amp; Kaya</t>
  </si>
  <si>
    <t>46hIL2zufnqy8ftS8d0em1</t>
  </si>
  <si>
    <t>Ek Mutho Swapno</t>
  </si>
  <si>
    <t>bengali pop, filmi</t>
  </si>
  <si>
    <t>100 Percent Love</t>
  </si>
  <si>
    <t>https://open.spotify.com/track/4j3DNnfiQVm5Hx6p07Z2MS</t>
  </si>
  <si>
    <t>5VqK1eXWNgSQqNyPMl8YQ5</t>
  </si>
  <si>
    <t>Tumi Jantei Paro Naa (From "Cheeni 2")</t>
  </si>
  <si>
    <t>Mahtim Shakib</t>
  </si>
  <si>
    <t>2Tvp10wI15AyPqgUYNUUpK</t>
  </si>
  <si>
    <t>Maar Daala - From "Devdas"</t>
  </si>
  <si>
    <t>5eOpLQoSMiCsJZ1UZ93pWk</t>
  </si>
  <si>
    <t>O Humdum Suniyo Re (From "Saathiya")</t>
  </si>
  <si>
    <t>Travel Tunes</t>
  </si>
  <si>
    <t>https://open.spotify.com/track/0S1ckOVnDTBZhypjAoRhyS</t>
  </si>
  <si>
    <t>1a8vVeidOsauNu6rQmHBRS</t>
  </si>
  <si>
    <t>Killing Floor</t>
  </si>
  <si>
    <t>blues, classic blues, blues rock</t>
  </si>
  <si>
    <t>Howlin' Wolf</t>
  </si>
  <si>
    <t>The Real Folk Blues</t>
  </si>
  <si>
    <t>0Q8NdNYJUr07b2ZX4y8EXR</t>
  </si>
  <si>
    <t>Smart (English ver.)</t>
  </si>
  <si>
    <t>LE SSERAFIM</t>
  </si>
  <si>
    <t>Smart (Remixes)</t>
  </si>
  <si>
    <t>https://open.spotify.com/track/2HPiGBDvTkTAarq6454ELK</t>
  </si>
  <si>
    <t>1Q3efN4j9BavWtoMnbM6NM</t>
  </si>
  <si>
    <t>Tumhein Apna Banane Ki Kasam Khai Hai (From "Sadak")</t>
  </si>
  <si>
    <t>Anuradha Paudwal, Kumar Sanu</t>
  </si>
  <si>
    <t>Ultimate Romantic Duet - Kumar Sanu &amp; Anuradha Paudwal</t>
  </si>
  <si>
    <t>26QKnh2Pq4etlbtc9xUZEE</t>
  </si>
  <si>
    <t>Kesariya - Dance Mix</t>
  </si>
  <si>
    <t>Brahmastra (Original Motion Picture Soundtrack)</t>
  </si>
  <si>
    <t>7iW9pTNgp2HtlRJinoYuiA</t>
  </si>
  <si>
    <t>Emosanal Attyachaar (Brass Band Version)</t>
  </si>
  <si>
    <t>Band Master Rangeela</t>
  </si>
  <si>
    <t>https://open.spotify.com/track/0PpVhBDFM736keaO1MzeUn</t>
  </si>
  <si>
    <t>4kmCaiacvzs4Yj3NKo7vSq</t>
  </si>
  <si>
    <t>1QQOs5o4jeJs3PmAUY7ySQ</t>
  </si>
  <si>
    <t>Si tú te vas</t>
  </si>
  <si>
    <t>Platero Y Tu</t>
  </si>
  <si>
    <t>Colección Definitiva - 25 Años</t>
  </si>
  <si>
    <t>https://open.spotify.com/track/1L1Tm2Z11TNPSVzckbJYNN</t>
  </si>
  <si>
    <t>6gBcyxdwgcnA8UQnB9vwRc</t>
  </si>
  <si>
    <t>Rhythm Is Gonna Get You</t>
  </si>
  <si>
    <t>Gloria Estefan</t>
  </si>
  <si>
    <t>3gv6ZRvumAlDJufUM93hfv</t>
  </si>
  <si>
    <t>Hungama Ho Gaya (From "Queen")</t>
  </si>
  <si>
    <t>Hungama Ho Gaya (From "Queen") - Single</t>
  </si>
  <si>
    <t>7bDTWeFDvD7woi4BI14U26</t>
  </si>
  <si>
    <t>Zooby Zooby</t>
  </si>
  <si>
    <t>bollywood, desi, hindi pop, desi pop</t>
  </si>
  <si>
    <t>Alisha Chinai</t>
  </si>
  <si>
    <t>Dance Dance</t>
  </si>
  <si>
    <t>6RY2fEKYTORAsKKpbky5Qt</t>
  </si>
  <si>
    <t>Kaalia (Original Motion Picture Soundtrack)</t>
  </si>
  <si>
    <t>2WrUAQnwVx8TvtRkJ5YZW0</t>
  </si>
  <si>
    <t>Jahan Chaar Yaar Mil Jayen</t>
  </si>
  <si>
    <t>bhajan, devotional, bollywood</t>
  </si>
  <si>
    <t>Sharaabi</t>
  </si>
  <si>
    <t>4R7RI4w5oOAOzKgfxBKcSv</t>
  </si>
  <si>
    <t>Shundori Komola</t>
  </si>
  <si>
    <t>Villain (Original Motion Picture Soundtrack)</t>
  </si>
  <si>
    <t>6pVfsy6JkncJnOh7G4jf0F</t>
  </si>
  <si>
    <t>Bhalobasha Tarpor</t>
  </si>
  <si>
    <t>5HJcl5wuEptCtI5CSo8eFJ</t>
  </si>
  <si>
    <t>Bollywood Best Trio - Kumar Sanu, Nadeem - Shravan</t>
  </si>
  <si>
    <t>3RmwOvD5VBSsqSES1GsFX6</t>
  </si>
  <si>
    <t>Lupin</t>
  </si>
  <si>
    <t>KARA</t>
  </si>
  <si>
    <t>7ueyVuff3whBxbmoanlg4C</t>
  </si>
  <si>
    <t>Two Dollars in the Jukebox - 2008 Remaster</t>
  </si>
  <si>
    <t>3xmOPoqoc77SlEIcmhoQK6</t>
  </si>
  <si>
    <t>Jab Koi Baat Bigad Jaye (From "Jurm")</t>
  </si>
  <si>
    <t>39zu6JGd6tvRNsqyK78RLk</t>
  </si>
  <si>
    <t>Love Theme From "The Godfather"</t>
  </si>
  <si>
    <t>7dbO1k9ryxPFJG0fvYBffu</t>
  </si>
  <si>
    <t>Ek Din Aap (From "Yes Boss")</t>
  </si>
  <si>
    <t>instrumental, classical</t>
  </si>
  <si>
    <t>Nino Rota</t>
  </si>
  <si>
    <t>The Godfather (Music From The Original Motion Picture Soundtrack)</t>
  </si>
  <si>
    <t>40Ii7Ji0UQBNEBGuwx3Pya</t>
  </si>
  <si>
    <t>Pyar Kiya To Darna Kya</t>
  </si>
  <si>
    <t>Mughal-E-Azam</t>
  </si>
  <si>
    <t>6D6EjO2uEz6Ddi74wAJVyy</t>
  </si>
  <si>
    <t>Day 'N' Nite - Crookers Remix</t>
  </si>
  <si>
    <t>electro house, dance</t>
  </si>
  <si>
    <t>Work From Home Dance</t>
  </si>
  <si>
    <t>5EJcVJZBl6HTfSf6z4dC78</t>
  </si>
  <si>
    <t>One (Original Mix)</t>
  </si>
  <si>
    <t>One</t>
  </si>
  <si>
    <t>6FXjVsmKPW93LXRFYhfmmw</t>
  </si>
  <si>
    <t>Limbo Rock</t>
  </si>
  <si>
    <t>Chubby Checker Classics</t>
  </si>
  <si>
    <t>3AXo2kHagfMQsVQyzzPac3</t>
  </si>
  <si>
    <t>Private Number</t>
  </si>
  <si>
    <t>classic soul, northern soul, soul</t>
  </si>
  <si>
    <t>William Bell</t>
  </si>
  <si>
    <t>The Very Best Of William Bell</t>
  </si>
  <si>
    <t>0b1NUCAYfEOuPx9nELBBfX</t>
  </si>
  <si>
    <t>At the Zoo</t>
  </si>
  <si>
    <t>Bookends</t>
  </si>
  <si>
    <t>16NMvEYAus3qS1czInNNZl</t>
  </si>
  <si>
    <t>Ankhiyon Se Goli Mare (From "Pati Patni Aur Woh")</t>
  </si>
  <si>
    <t>68pyYudVJIEOvr93rCYWSJ</t>
  </si>
  <si>
    <t>Hawa Hawai 2.0 (From "Tumhari Sulu")</t>
  </si>
  <si>
    <t>4rDcXvKkHXuOZgGk4wCPLJ</t>
  </si>
  <si>
    <t>Rafta Rafta Medley</t>
  </si>
  <si>
    <t>Yamla Pagla Deewana Phir Se</t>
  </si>
  <si>
    <t>36JDWxV9Htu0znOlbhLn5C</t>
  </si>
  <si>
    <t>Till The World Ends (the Femme Fatale Remix) (feat. Nicki Minaj &amp; Ke$ha)</t>
  </si>
  <si>
    <t>Britney Spears</t>
  </si>
  <si>
    <t>4wctbqwSUOLtG7LEVQ9try</t>
  </si>
  <si>
    <t>Tera Mujhse - From "Aa Gale Lag Jaa"</t>
  </si>
  <si>
    <t>FM Hits - All Time Radio Hits</t>
  </si>
  <si>
    <t>6VNfa3kPUm3B6IvxJgeJTq</t>
  </si>
  <si>
    <t>Hari Om Hari</t>
  </si>
  <si>
    <t>Pyaara Dushman</t>
  </si>
  <si>
    <t>5YHHjpNID4mVB0lxEMbAX7</t>
  </si>
  <si>
    <t>Bhalobeshe Kono Bhool</t>
  </si>
  <si>
    <t>Bindaas</t>
  </si>
  <si>
    <t>35tzoRvAJ3xEIQnxcktVJ1</t>
  </si>
  <si>
    <t>Chalte Chalte - From "Chalte Chalte"</t>
  </si>
  <si>
    <t>Chalte Chalte…Kishore Da’s Greatest Hits</t>
  </si>
  <si>
    <t>https://open.spotify.com/track/1ncrD5gjjxjsUoJwL8i08A</t>
  </si>
  <si>
    <t>0HMqknanFIn0efQ5U4nUHT</t>
  </si>
  <si>
    <t>Moorni</t>
  </si>
  <si>
    <t>Panjabi MC</t>
  </si>
  <si>
    <t>The Raj</t>
  </si>
  <si>
    <t>6FJpKfwdiOwZokGAZzAfkA</t>
  </si>
  <si>
    <t>Tumi Aashe Paashe</t>
  </si>
  <si>
    <t>Parbona Ami Charte Toke (Original Motion Picture Soundtrack)</t>
  </si>
  <si>
    <t>21rIO2dhW37d8CVJBT0Ass</t>
  </si>
  <si>
    <t>Elo Je Maa</t>
  </si>
  <si>
    <t>https://open.spotify.com/track/0qhbhGi73Fuqm1Y8VlTT4y</t>
  </si>
  <si>
    <t>Challenge 2 (Original Motion Picture Soundtrack)</t>
  </si>
  <si>
    <t>5vsaQpSSTPrKycIUn1ZGE2</t>
  </si>
  <si>
    <t>Tui Amar Hero</t>
  </si>
  <si>
    <t>18xxOCfmxqBD5YgTFpzp5d</t>
  </si>
  <si>
    <t>Ghum (Official)</t>
  </si>
  <si>
    <t>2HzfRSfCogBSsgW2CckVA2</t>
  </si>
  <si>
    <t>https://open.spotify.com/track/4H0fgTJhAXJHbalSU9rZ0I</t>
  </si>
  <si>
    <t>Lot to Learn</t>
  </si>
  <si>
    <t>Luke Christopher</t>
  </si>
  <si>
    <t>TMRWFRVR</t>
  </si>
  <si>
    <t>6XEYddGyGfknrf4I2oN9kW</t>
  </si>
  <si>
    <t>Ghungroo</t>
  </si>
  <si>
    <t>War</t>
  </si>
  <si>
    <t>7dY4aAVt2iGgctFBp1dcWK</t>
  </si>
  <si>
    <t>Mere Naseeb Mein - From "Naseeb"</t>
  </si>
  <si>
    <t>The Legend Forever - Lata Mangeshkar - Vol.3</t>
  </si>
  <si>
    <t>https://open.spotify.com/track/6BrMEbPSSj55nQhkgf6DnE</t>
  </si>
  <si>
    <t>7p87RATknowYjH1siFCC3P</t>
  </si>
  <si>
    <t>Chaudhavi Shab</t>
  </si>
  <si>
    <t>Heeramandi (Original Motion Picture Soundtrack)</t>
  </si>
  <si>
    <t>0MjL7YQ02qH7nxfayhbmfp</t>
  </si>
  <si>
    <t>Suno Aisha</t>
  </si>
  <si>
    <t>Aisha (Original Motion Picture Soundtrack)</t>
  </si>
  <si>
    <t>1rr75iIW1kdwfboCE0tRw9</t>
  </si>
  <si>
    <t>Liquid Lunch</t>
  </si>
  <si>
    <t>https://open.spotify.com/track/7Jbw3nDboD6jxo8kZX99TE</t>
  </si>
  <si>
    <t>electro swing, swing music</t>
  </si>
  <si>
    <t>Caro Emerald</t>
  </si>
  <si>
    <t>The Shocking Miss Emerald</t>
  </si>
  <si>
    <t>254PZXZagpo6sX5kX8KyDb</t>
  </si>
  <si>
    <t>Hum Nahin</t>
  </si>
  <si>
    <t>Hungama (Original Motion Picture Soundtrack)</t>
  </si>
  <si>
    <t>1ISbc05WTtcVh7q7QOXuu4</t>
  </si>
  <si>
    <t>William Tell Overture</t>
  </si>
  <si>
    <t>classical, italian opera, italian romanticism</t>
  </si>
  <si>
    <t>Gioachino Rossini, Arthur Fiedler, Boston Pops Orchestra</t>
  </si>
  <si>
    <t>I don't like classical music, but I really like this!</t>
  </si>
  <si>
    <t>https://open.spotify.com/track/1TG9Mce73I6KV3ll2rOGMi</t>
  </si>
  <si>
    <t>1mAO7s2X1VfYwNDWIcvdhS</t>
  </si>
  <si>
    <t>Jaadu Teri Nazar</t>
  </si>
  <si>
    <t>7jV2zwwRKvHoLA8WFr3SCN</t>
  </si>
  <si>
    <t>Ho Gaya Hai Tujhko To Pyar Sajna</t>
  </si>
  <si>
    <t>0KFnYh16nWY1bTQAfVw5eI</t>
  </si>
  <si>
    <t>Jeeye To Jeeye Kaise (From "Saajan")</t>
  </si>
  <si>
    <t>Kumar Sanu, S. P. Balasubrahmanyam, Anuradha Paudwal</t>
  </si>
  <si>
    <t>https://open.spotify.com/track/713D3wzerVMHLHHn2Ic0qE</t>
  </si>
  <si>
    <t>4T4CZ3Q4z3GG7lU720YYhM</t>
  </si>
  <si>
    <t>Soltera</t>
  </si>
  <si>
    <t>Lunay</t>
  </si>
  <si>
    <t>4yr3JE7HVggEnSmBIekowR</t>
  </si>
  <si>
    <t>Magical Moments</t>
  </si>
  <si>
    <t>https://open.spotify.com/track/37vRN72zaLaKrwr6GM5Fbo</t>
  </si>
  <si>
    <t>68p2wVoGWkDKGJtdsRZDP6</t>
  </si>
  <si>
    <t>Me and Bobby McGee</t>
  </si>
  <si>
    <t>outlaw country, classic country, country</t>
  </si>
  <si>
    <t>Kris Kristofferson</t>
  </si>
  <si>
    <t>Kristofferson</t>
  </si>
  <si>
    <t>2ntj6zoYOXfdQDzxo2kHrD</t>
  </si>
  <si>
    <t>Still Not a Player (feat. Joe)</t>
  </si>
  <si>
    <t>east coast hip hop, old school hip hop, hardcore hip hop</t>
  </si>
  <si>
    <t>Big Pun</t>
  </si>
  <si>
    <t>The Legacy: The Best Of Big Pun</t>
  </si>
  <si>
    <t>2B2MpyO86cVAVjNyBDhXYc</t>
  </si>
  <si>
    <t>Daylight</t>
  </si>
  <si>
    <t>jazz funk</t>
  </si>
  <si>
    <t>https://open.spotify.com/track/3wYVbfMrSb1upgotmkIq93</t>
  </si>
  <si>
    <t>RAMP</t>
  </si>
  <si>
    <t>Come Into Knowledge</t>
  </si>
  <si>
    <t>3ZcLmonVVD1MTQtmQb8yf3</t>
  </si>
  <si>
    <t>pop, disco</t>
  </si>
  <si>
    <t>Labrinth</t>
  </si>
  <si>
    <t>196skioy5snNKHiJrcD7D8</t>
  </si>
  <si>
    <t>Mario Takes A Walk</t>
  </si>
  <si>
    <t>flamenco</t>
  </si>
  <si>
    <t>Jesse Cook</t>
  </si>
  <si>
    <t>Gravity</t>
  </si>
  <si>
    <t>https://open.spotify.com/track/3QIZxhtWkPLlHjIjZKkctC</t>
  </si>
  <si>
    <t>65eRcjlStTnk8opG5eIQ8Z</t>
  </si>
  <si>
    <t>25 or 6 to 4</t>
  </si>
  <si>
    <t>yacht rock, soft rock</t>
  </si>
  <si>
    <t>Chicago</t>
  </si>
  <si>
    <t>Chicago IX: Chicago's Greatest Hits</t>
  </si>
  <si>
    <t>0VYhyWRfiiJQ5WRm3EOczU</t>
  </si>
  <si>
    <t>I'd Like to Teach the World to Sing (In Perfect Harmony)</t>
  </si>
  <si>
    <t>pop, folk pop</t>
  </si>
  <si>
    <t>The New Seekers</t>
  </si>
  <si>
    <t>We'd Like To Teach The World To Sing</t>
  </si>
  <si>
    <t>7F1LWA9sIlTorHUo4amGqk</t>
  </si>
  <si>
    <t>Reminder - Remix</t>
  </si>
  <si>
    <t>r&amp;b, pop</t>
  </si>
  <si>
    <t>Reminder (Remix)</t>
  </si>
  <si>
    <t>https://open.spotify.com/track/6EC9oVZqLFekWNFuppUrht</t>
  </si>
  <si>
    <t>4TEGd5KuV8320Q0p1WME0S</t>
  </si>
  <si>
    <t>Sona Kitna Sona Hai</t>
  </si>
  <si>
    <t>IP Singh</t>
  </si>
  <si>
    <t>Crew (Original Motion Picture Soundtrack)</t>
  </si>
  <si>
    <t>05dXyzyAV2YthlmLVZ2QIp</t>
  </si>
  <si>
    <t>Bardaasht</t>
  </si>
  <si>
    <t>Humraaz (Original Motion Picture Soundtrack)</t>
  </si>
  <si>
    <t>6Q9zbu651WpndktBRgTjVl</t>
  </si>
  <si>
    <t>Heartbreaker (Remix)</t>
  </si>
  <si>
    <t>https://open.spotify.com/track/6dN8EgnEE9Nbr79NYrijkQ</t>
  </si>
  <si>
    <t>r&amp;b, hip hop</t>
  </si>
  <si>
    <t>Rainbow</t>
  </si>
  <si>
    <t>1z1ztKUrDr09ZSMDnN3QIG</t>
  </si>
  <si>
    <t>She</t>
  </si>
  <si>
    <t>Rare (Deluxe)</t>
  </si>
  <si>
    <t>4w098dhR8GON00jYL1vCv4</t>
  </si>
  <si>
    <t>Touch and Go</t>
  </si>
  <si>
    <t>x (Wembley Edition)</t>
  </si>
  <si>
    <t>https://open.spotify.com/track/6ufwculcY5CgcXiOOPLQx4</t>
  </si>
  <si>
    <t>5G1UUuiREQXwDfpJaxu3BC</t>
  </si>
  <si>
    <t>I'll Do For You Anything You Want Me To</t>
  </si>
  <si>
    <t>disco, soul, classic soul, quiet storm, philly soul</t>
  </si>
  <si>
    <t>Barry White</t>
  </si>
  <si>
    <t>Barry White - The Collection</t>
  </si>
  <si>
    <t>4xzB1THFeAaZeec7NhqW4j</t>
  </si>
  <si>
    <t>Stop Breakin' Down Blues</t>
  </si>
  <si>
    <t>Charlie Beale</t>
  </si>
  <si>
    <t>Breakin' Down Blues</t>
  </si>
  <si>
    <t>6Qjc36CLNJHkWwSNIPbghM</t>
  </si>
  <si>
    <t>The Lemon Song - Remaster</t>
  </si>
  <si>
    <t>Led Zeppelin II (Remaster)</t>
  </si>
  <si>
    <t>41Vs28E6Es3QdxIRqDnBv1</t>
  </si>
  <si>
    <t>https://open.spotify.com/track/0yzJYHSTHbEU8aUEr6uqTa</t>
  </si>
  <si>
    <t>09hxCc0SgV8u46gWsfeqJA</t>
  </si>
  <si>
    <t>Rock And Roll Music</t>
  </si>
  <si>
    <t>blues, blues rock, classic rock, rock, rock-and-roll, rockabilly, soul</t>
  </si>
  <si>
    <t>One Dozen Berry's</t>
  </si>
  <si>
    <t>7ssJMybqD4c4dkpoU81mlZ</t>
  </si>
  <si>
    <t>Next Level</t>
  </si>
  <si>
    <t>hip hop,dance pop, edm</t>
  </si>
  <si>
    <t>A$ton Wyld</t>
  </si>
  <si>
    <t>Fast &amp; Furious Presents: Hobbs &amp; Shaw (Original Motion Picture Soundtrack)</t>
  </si>
  <si>
    <t>5vEdRowqvHPT23crCh047S</t>
  </si>
  <si>
    <t>Hotel California</t>
  </si>
  <si>
    <t>THE EAGLES</t>
  </si>
  <si>
    <t>MTV Unplugged, Second Night, 1994 (HQ Remastered)</t>
  </si>
  <si>
    <t>https://open.spotify.com/track/5fYi3kn3s5oJjmpxnx0c3D</t>
  </si>
  <si>
    <t>4C3lQhtq9U4dIdxwhJKe21</t>
  </si>
  <si>
    <t>Dheeme Dheeme</t>
  </si>
  <si>
    <t>4o3R63GTBm9wM65YleFXKg</t>
  </si>
  <si>
    <t>Nach Punjaban</t>
  </si>
  <si>
    <t>bhangra, desi, sufi, qawwali</t>
  </si>
  <si>
    <t>Abrar Ul Haq</t>
  </si>
  <si>
    <t>2sD2XkPogLt7keXttj7F9o</t>
  </si>
  <si>
    <t>Standing In The Shadows Of Love</t>
  </si>
  <si>
    <t>Four Tops</t>
  </si>
  <si>
    <t>Reach Out</t>
  </si>
  <si>
    <t>3mZ6PVxWBhCycZxeEJQDNs</t>
  </si>
  <si>
    <t>State of Independence</t>
  </si>
  <si>
    <t>disco, hi-nrg</t>
  </si>
  <si>
    <t>Donna Summer</t>
  </si>
  <si>
    <t>4v1iuf9rFqnzru36khzHen</t>
  </si>
  <si>
    <t>Ole Ole 2.0</t>
  </si>
  <si>
    <t>Amit Mishra</t>
  </si>
  <si>
    <t>Jawaani Jaaneman (Original Motion Picture Soundtrack)</t>
  </si>
  <si>
    <t>https://open.spotify.com/track/6X8WuuJysp8qMjEpcBIW7b</t>
  </si>
  <si>
    <t>2BdSaGVMxZzEeJYjjrlo6n</t>
  </si>
  <si>
    <t>American Woman</t>
  </si>
  <si>
    <t>hard rock, funk rock</t>
  </si>
  <si>
    <t>Lenny Kravitz</t>
  </si>
  <si>
    <t>7uVKvaDWDpss7Ldj9kypLX</t>
  </si>
  <si>
    <t>Gorilla (feat. R. Kelly and Pharrell) - G-Mix</t>
  </si>
  <si>
    <t>pop, r&amp;b, funk</t>
  </si>
  <si>
    <t>Gorilla (feat. R. Kelly And Pharrell) [G-Mix]</t>
  </si>
  <si>
    <t>0h76ejkXCCgpmhL8Rrunfu</t>
  </si>
  <si>
    <t>Make Some Noise For The Desi Boyz (Remix)</t>
  </si>
  <si>
    <t>https://open.spotify.com/track/6gLro3xYjVEzZ0QPMiNXAT</t>
  </si>
  <si>
    <t>0RpuTvo9AaApJ5uvh6vE6B</t>
  </si>
  <si>
    <t>Tirchi Topiwale - 1</t>
  </si>
  <si>
    <t>Tridev</t>
  </si>
  <si>
    <t>1ePXRBCB9S0GPildRG3il3</t>
  </si>
  <si>
    <t>Mon Bojhe Naa</t>
  </si>
  <si>
    <t>4T90fwS4tw1Qlxige4a9mK</t>
  </si>
  <si>
    <t>Lollipop (feat. Static Major)</t>
  </si>
  <si>
    <t>https://open.spotify.com/track/3UsTGqHJfdWqwLjZbQ6OK6</t>
  </si>
  <si>
    <t>NOW That's What I Call Music! 2000's Hip-Hop</t>
  </si>
  <si>
    <t>0Vs18iMrL3FBuJCMbnp91T</t>
  </si>
  <si>
    <t>Taakey Olpo Kachhe Dakchhi</t>
  </si>
  <si>
    <t>7hGdM3OIeErZ7iaxeD4Jy4</t>
  </si>
  <si>
    <t>Aashona</t>
  </si>
  <si>
    <t>https://open.spotify.com/track/2AB5NnB6wItLKpFTnMJPcf</t>
  </si>
  <si>
    <t>Borbaad (Original Motion Picture Soundtrack)</t>
  </si>
  <si>
    <t>1LjM8lUnH9ll4jAiA6qRxZ</t>
  </si>
  <si>
    <t>Dekhechhi Rupshagore</t>
  </si>
  <si>
    <t>0obzwoGjXdORtAwYWZ9s53</t>
  </si>
  <si>
    <t>Grade 8</t>
  </si>
  <si>
    <t>https://open.spotify.com/track/1lZe3IfyxDWvh3c2GwPHZr</t>
  </si>
  <si>
    <t>7awwmuGslmuyhnlpFipDqk</t>
  </si>
  <si>
    <t>Shirtsleeves</t>
  </si>
  <si>
    <t>0THQrbqFBedvSkC0HTwHY7</t>
  </si>
  <si>
    <t>Lehra Do - From "83"</t>
  </si>
  <si>
    <t>83 (Original Motion Picture Soundtrack)</t>
  </si>
  <si>
    <t>https://open.spotify.com/track/4tzNSUl20yr6frZcZDMwM1</t>
  </si>
  <si>
    <t>7KDFmblffwXCVeLnVE66lu</t>
  </si>
  <si>
    <t>The Jawaani Song (Student of the Year 2)</t>
  </si>
  <si>
    <t>0KUHuAyQV048duExDLXnJb</t>
  </si>
  <si>
    <t>Khwabon Khwabon</t>
  </si>
  <si>
    <t>Force</t>
  </si>
  <si>
    <t>3TdBMzEDIvXi5hjW2d1ivD</t>
  </si>
  <si>
    <t>Bring It On Home To Me</t>
  </si>
  <si>
    <t>https://open.spotify.com/track/3Chj5LPnuau7tvPkMkXZQp</t>
  </si>
  <si>
    <t>motown, soul, classic soul</t>
  </si>
  <si>
    <t>Sam Cooke</t>
  </si>
  <si>
    <t>Sam Cooke: Portrait Of A Legend 1951-1964</t>
  </si>
  <si>
    <t>3pkIaou3w14ytyKYZbg0hc</t>
  </si>
  <si>
    <t>DDU-DU DDU-DU (Remix)</t>
  </si>
  <si>
    <t>Kill This Love</t>
  </si>
  <si>
    <t>2TZbQZXOuR8osP2AK8yYMN</t>
  </si>
  <si>
    <t>Theme From Jurassic Park</t>
  </si>
  <si>
    <t>7zKzD5wM18bQSiJTAxTpwH</t>
  </si>
  <si>
    <t>John Williams</t>
  </si>
  <si>
    <t>Mirchi</t>
  </si>
  <si>
    <t>Jurassic Park</t>
  </si>
  <si>
    <t>Punya Paap</t>
  </si>
  <si>
    <t>https://open.spotify.com/track/0vU2VmalZIWfLnq8wE1oEw</t>
  </si>
  <si>
    <t>2s0DmFkinx9TZMFxAfn4lJ</t>
  </si>
  <si>
    <t>Forthenight</t>
  </si>
  <si>
    <t>neo soul, r&amp;b, quiet storm</t>
  </si>
  <si>
    <t>soulstar</t>
  </si>
  <si>
    <t>7Ho3T7ERfooiAfvODaMQ2N</t>
  </si>
  <si>
    <t>Rock And Roll Music - Remastered 2009</t>
  </si>
  <si>
    <t>british invasion, classic rock, merseybeat, psychedelic rock, rock</t>
  </si>
  <si>
    <t>Beatles For Sale (Remastered)</t>
  </si>
  <si>
    <t>https://open.spotify.com/track/0gx4yb1ZWgZVwQqRkBgEVW</t>
  </si>
  <si>
    <t>5yZQXR98v0kvhYQ7Adn8PK</t>
  </si>
  <si>
    <t>rock-and-roll, rockabilly</t>
  </si>
  <si>
    <t>Platinum - A Life In Music</t>
  </si>
  <si>
    <t>32A5NrzxvL3gbK6NmFCiJZ</t>
  </si>
  <si>
    <t>Ye Kaali Kaali Aankhen (From "Baazigar")</t>
  </si>
  <si>
    <t>Kumar Sanu, Anu Malik</t>
  </si>
  <si>
    <t>1cJ2HlZEwhoKpchm79mLEd</t>
  </si>
  <si>
    <t>Kaash Kahin Aisa Hota (From "Mohra")</t>
  </si>
  <si>
    <t>https://open.spotify.com/track/0fZQHYizQZ3aj5xfNMi4BI</t>
  </si>
  <si>
    <t>4zGBAwjlJ0TP02mHH8Wpmo</t>
  </si>
  <si>
    <t>I Love Rock N Roll</t>
  </si>
  <si>
    <t>glam rock, indorock, gothic rock, power pop</t>
  </si>
  <si>
    <t>The Arrows</t>
  </si>
  <si>
    <t>Walk Away Renee - Dreamin'</t>
  </si>
  <si>
    <t>2qJv6Rs4pMUaFyVM0y6qhF</t>
  </si>
  <si>
    <t>SpongeBob SquarePants Theme Song</t>
  </si>
  <si>
    <t>Spongebob Squarepants</t>
  </si>
  <si>
    <t>SpongeBob's Greatest Hits</t>
  </si>
  <si>
    <t>26mlDJoh5bQiC7efK7xq9z</t>
  </si>
  <si>
    <t>https://open.spotify.com/track/4g84MAWY3FpPjmHAWE0Rqr</t>
  </si>
  <si>
    <t>Sealed with a Kiss</t>
  </si>
  <si>
    <t>doo-wop, adult standards</t>
  </si>
  <si>
    <t>Bobby Vinton</t>
  </si>
  <si>
    <t>Sealed With A Kiss</t>
  </si>
  <si>
    <t>3BJiF37kmX4HCfYSO7qBnQ</t>
  </si>
  <si>
    <t>Laxed – Siren Beat</t>
  </si>
  <si>
    <t>dancehall, reggae fusion</t>
  </si>
  <si>
    <t>Laxed (Siren Beat)</t>
  </si>
  <si>
    <t>0SONddnho2KyMgAoaVd4Wk</t>
  </si>
  <si>
    <t>Aap Jaisa Koi (From "An Action Hero")</t>
  </si>
  <si>
    <t>https://open.spotify.com/track/02YJHt7FlSEhnMfcQ0atpV</t>
  </si>
  <si>
    <t>6BJxQbKyQSdBOBIuW5TTmi</t>
  </si>
  <si>
    <t>Shikdum</t>
  </si>
  <si>
    <t>3Ml6yp86hwJG0UKTyZ8Loa</t>
  </si>
  <si>
    <t>telugu pop, kannada pop, tamil pop, devotional, tollywood, sandalwood</t>
  </si>
  <si>
    <t>3ZkmX9dKgLKUa2r026Xm3Y</t>
  </si>
  <si>
    <t>Do U Wanna Partner</t>
  </si>
  <si>
    <t>https://open.spotify.com/track/2ldR1ACdKKF5PdKBWBE6H3</t>
  </si>
  <si>
    <t>Partner</t>
  </si>
  <si>
    <t>4PQA5I8Qf99He3SBKtl4Tf</t>
  </si>
  <si>
    <t>Crank It Up - feat. Akon</t>
  </si>
  <si>
    <t>Nothing But The Beat</t>
  </si>
  <si>
    <t>1b5MoUyroLfLEdhJOZfQLP</t>
  </si>
  <si>
    <t>Babuji Dheere Chalna</t>
  </si>
  <si>
    <t>Aar Paar (Original Motion Picture Soundtrack)</t>
  </si>
  <si>
    <t>https://open.spotify.com/track/3Hwmzi9w5GEs4VBzpwf0bh</t>
  </si>
  <si>
    <t>5JTwi8bS60MgnTMnf0AiAA</t>
  </si>
  <si>
    <t>Poran Jaye Joliya Re</t>
  </si>
  <si>
    <t>Poran Jaye Joliya Re (Original Motion Picture Soundtrack)</t>
  </si>
  <si>
    <t>08XC46j6AwwXMKLhTOxjAx</t>
  </si>
  <si>
    <t>Lady Killer Romeo</t>
  </si>
  <si>
    <t>Romeo (Original Motion Picture Soundtrack)</t>
  </si>
  <si>
    <t>https://open.spotify.com/track/1tAmIyy75wMmT4466zyH15</t>
  </si>
  <si>
    <t>05HYirKQxXh3d1Kge5ZStB</t>
  </si>
  <si>
    <t>Aami Tomar Kache</t>
  </si>
  <si>
    <t>3h3xeg5OGNYVM0U9rOAc6j</t>
  </si>
  <si>
    <t>Touch It</t>
  </si>
  <si>
    <t>hiplife, afrobeats, afrobeat, afropop, azonto, highlife</t>
  </si>
  <si>
    <t>KiDi</t>
  </si>
  <si>
    <t>https://open.spotify.com/track/2NZTWhnlF0MS1Vx5IofvRk</t>
  </si>
  <si>
    <t>2dmOWlEHrP266Qgz6wnUrd</t>
  </si>
  <si>
    <t>Take It Back</t>
  </si>
  <si>
    <t>1gHF0I223J5pv06SuBcmkz</t>
  </si>
  <si>
    <t>The Man</t>
  </si>
  <si>
    <t>https://open.spotify.com/track/5800ILJ9Pe72uhJoUDkOxZ</t>
  </si>
  <si>
    <t>2bTOQ3zfHVDEBX9ffy3JzR</t>
  </si>
  <si>
    <t>2WDNxbQejWu16O44FcMEFM</t>
  </si>
  <si>
    <t>Mera Wala Dance (From "Simmba")</t>
  </si>
  <si>
    <t>https://open.spotify.com/track/2dsdDh9vkg54a9sqrteN0G</t>
  </si>
  <si>
    <t>60MtSgn6FttZapzcFeWRZO</t>
  </si>
  <si>
    <t>6o1o5SVSqVPLKAnZxRQz4x</t>
  </si>
  <si>
    <t>Manja</t>
  </si>
  <si>
    <t>0qM9UF4CbazQ5xa8PCTopE</t>
  </si>
  <si>
    <t>Made In America</t>
  </si>
  <si>
    <t>Watch The Throne</t>
  </si>
  <si>
    <t>https://open.spotify.com/track/7uSxKUvSlKymfx41oO2MR2</t>
  </si>
  <si>
    <t>4MbUcaX58NkUmKXe6FuBaV</t>
  </si>
  <si>
    <t>Blessing It -remix (feat. Substantial &amp; Pase Rock from Five Deez)</t>
  </si>
  <si>
    <t>downtempo, instrumental hip hop, japanese chillhop, japanese old school hip hop, jazz rap</t>
  </si>
  <si>
    <t>Nujabes, Substantial, Pase Rock</t>
  </si>
  <si>
    <t>Metaphorical Music</t>
  </si>
  <si>
    <t>00ReeHCY0FQUyuAUyPJdnk</t>
  </si>
  <si>
    <t>Ain't No Future In Yo' Frontin'</t>
  </si>
  <si>
    <t>g-funk, old school hip hop, west coast hip hop</t>
  </si>
  <si>
    <t>MC Breed</t>
  </si>
  <si>
    <t>MC Breed &amp; DFC</t>
  </si>
  <si>
    <t>https://open.spotify.com/track/6iRr8um8454xVDxR9hSrIn</t>
  </si>
  <si>
    <t>05oQXL5mtuktNigwBOGs6y</t>
  </si>
  <si>
    <t>Qurbani (Original Motion Picture Soundtrack)</t>
  </si>
  <si>
    <t>2ADfheRRkK5P2f1t8si3Lj</t>
  </si>
  <si>
    <t>Tainted Love</t>
  </si>
  <si>
    <t>northern soul, motown</t>
  </si>
  <si>
    <t>Gloria Jones</t>
  </si>
  <si>
    <t>Vixen</t>
  </si>
  <si>
    <t>https://open.spotify.com/track/2SgPh1AhJ2d0clt0uwALA9</t>
  </si>
  <si>
    <t>3NcmEKBOjD1DSuG6gA0CJi</t>
  </si>
  <si>
    <t>Jo Haal Dil Ka</t>
  </si>
  <si>
    <t>Sarfarosh (Original Motion Picture Soundtrack)</t>
  </si>
  <si>
    <t>2bsgmN8S7r2qBgiV8z8iWO</t>
  </si>
  <si>
    <t>Drift Away</t>
  </si>
  <si>
    <t>northern soul, yacht rock, classic soul</t>
  </si>
  <si>
    <t>Dobie Gray</t>
  </si>
  <si>
    <t>The Soulful Sound of Dobie Gray</t>
  </si>
  <si>
    <t>2SIN7qUVEY1vCuuxp76VQ9</t>
  </si>
  <si>
    <t>My Boo</t>
  </si>
  <si>
    <t>miami bass</t>
  </si>
  <si>
    <t>Ghost Town DJs</t>
  </si>
  <si>
    <t>https://open.spotify.com/track/66kOlTPfCSARxPIey7zxkI</t>
  </si>
  <si>
    <t>Dj Tubarão Apresenta, Vol. 2</t>
  </si>
  <si>
    <t>1wAfRQ0q2FlWaKPpqedjUR</t>
  </si>
  <si>
    <t>D.I.S.C.O.</t>
  </si>
  <si>
    <t>33vhuNbI4A5BcXBYcw9wZx</t>
  </si>
  <si>
    <t>Mit Jaaye Gham (Dum Maaro Dum)</t>
  </si>
  <si>
    <t>Dum Maaro Dum</t>
  </si>
  <si>
    <t>https://open.spotify.com/track/42GbsW1QgJu1AA68SKSCOA</t>
  </si>
  <si>
    <t>5E75Cr0oqxGoX0YYwdC3nZ</t>
  </si>
  <si>
    <t>Peaches (Remix) feat. Ludacris, Usher &amp; Snoop Dogg</t>
  </si>
  <si>
    <t>Peaches (Remix)</t>
  </si>
  <si>
    <t>4svNZgdVZNtpWKbb7nsaLs</t>
  </si>
  <si>
    <t>Start!</t>
  </si>
  <si>
    <t>punk, new wave, britpop, power pop</t>
  </si>
  <si>
    <t>The Jam</t>
  </si>
  <si>
    <t>Sound Affects</t>
  </si>
  <si>
    <t>https://open.spotify.com/track/6fWsrX9AksH7Lpi525a8js</t>
  </si>
  <si>
    <t>5WicABTJTtHUdMb9wOCjvG</t>
  </si>
  <si>
    <t>Hridoyer Rong</t>
  </si>
  <si>
    <t>Ghare &amp; Baire (Original Motion Picture Soundtrack)</t>
  </si>
  <si>
    <t>79F3Cm8rSKxKs5l3RxXHIW</t>
  </si>
  <si>
    <t>Race Saanson Ki (From "Race")</t>
  </si>
  <si>
    <t>My Party Hits: Full Masti Party Collection</t>
  </si>
  <si>
    <t>2y93lAN52CaTCABaJWV5i2</t>
  </si>
  <si>
    <t>Dhan Te Nan - From 'Kaminey'</t>
  </si>
  <si>
    <t>https://open.spotify.com/track/3eJZjak9jaP1NCCzkRmDUu</t>
  </si>
  <si>
    <t>Love Bollywood</t>
  </si>
  <si>
    <t>0PZk5PTwBXEh5ybj1Axy0m</t>
  </si>
  <si>
    <t>Mala Re</t>
  </si>
  <si>
    <t>1PQNR7X8dkeC6S24LbR9fs</t>
  </si>
  <si>
    <t>You're Perfect - Remix</t>
  </si>
  <si>
    <t>dancehall, soca</t>
  </si>
  <si>
    <t>Charly Black</t>
  </si>
  <si>
    <t>You're Perfect (Remix)</t>
  </si>
  <si>
    <t>https://open.spotify.com/track/1zurWB3cJwLsZWyFECspU8</t>
  </si>
  <si>
    <t>1B2mOfWYc7EatMwnVx1g1x</t>
  </si>
  <si>
    <t>If We Have Each Other (Always By Her Side) - Sped Up Version</t>
  </si>
  <si>
    <t>sped up nightcore</t>
  </si>
  <si>
    <t>If We Have Each Other (Always By Her Side) [Sped Up Version]</t>
  </si>
  <si>
    <t>5Ukzlujip1Slqka5OY82YS</t>
  </si>
  <si>
    <t>U.N.I.</t>
  </si>
  <si>
    <t>https://open.spotify.com/track/15YOIZfFLX6q5hy8GzS8P0</t>
  </si>
  <si>
    <t>4JUvJ9dncraBJyWSRfIW5a</t>
  </si>
  <si>
    <t>Pinga</t>
  </si>
  <si>
    <t>Bajirao Mastani (Original Motion Picture Soundtrack)</t>
  </si>
  <si>
    <t>5h6O8kOSivahcPg4Rlgp15</t>
  </si>
  <si>
    <t>Banarasiya (From "Raanjhanaa")</t>
  </si>
  <si>
    <t>Raanjhanaa (Original Motion Picture Soundtrack)</t>
  </si>
  <si>
    <t>6ODAghAlMTyu9fWa2CNKmf</t>
  </si>
  <si>
    <t>I Want To Thank You</t>
  </si>
  <si>
    <t>post-disco</t>
  </si>
  <si>
    <t>https://open.spotify.com/track/4lnRSlXd3GZUtzJ7qgu7U3</t>
  </si>
  <si>
    <t>Alicia Myers</t>
  </si>
  <si>
    <t>Back To Back</t>
  </si>
  <si>
    <t>0k2JbfyqtVhiLqGgNuwQGX</t>
  </si>
  <si>
    <t>Shooting Star</t>
  </si>
  <si>
    <t>Kep1er</t>
  </si>
  <si>
    <t>Kep1going On</t>
  </si>
  <si>
    <t>2owSWwaysG8maH8q702oCL</t>
  </si>
  <si>
    <t>Mouka Milega to Hum (From "Dilwale")</t>
  </si>
  <si>
    <t>https://open.spotify.com/track/2QnYunPlYK9EwtaktOKDgC</t>
  </si>
  <si>
    <t>0UYnMDFZuXUpsiWGMq1EVk</t>
  </si>
  <si>
    <t>7LUmfO50lJm4XaUtBlYy8c</t>
  </si>
  <si>
    <t>Kabhi Kabhi Mere Dil Mein Solo By Mukesh</t>
  </si>
  <si>
    <t>ghazal, tamil dance</t>
  </si>
  <si>
    <t>Kabhi Kabhie</t>
  </si>
  <si>
    <t>4HYGpWdiE7Y8CqUpsp7R5K</t>
  </si>
  <si>
    <t>Poster Lagwado Bazaar Mein</t>
  </si>
  <si>
    <t>Lalit Sen</t>
  </si>
  <si>
    <t>Aflatoon</t>
  </si>
  <si>
    <t>https://open.spotify.com/track/6Bw5jz88uR077mmkkYXKbK</t>
  </si>
  <si>
    <t>3t5JBEkjx9UQZ22KFKYUgz</t>
  </si>
  <si>
    <t>Muqabala Muqabala</t>
  </si>
  <si>
    <t>tamil pop, kannada pop, telugu pop, tamil dance</t>
  </si>
  <si>
    <t>Mano</t>
  </si>
  <si>
    <t>Humse Hai Muqabala (Original Motion Picture Soundtrack)</t>
  </si>
  <si>
    <t>60uVumQU74E83X5dbLHKhN</t>
  </si>
  <si>
    <t>High Rated Gabru</t>
  </si>
  <si>
    <t>bhangra, punjabi pop, desi, bollywood, hindi pop, desi pop</t>
  </si>
  <si>
    <t>https://open.spotify.com/track/3flkUZCNjouz1aczVeYeFG</t>
  </si>
  <si>
    <t>1g5sWjTKlKXFiIiw1BOHaj</t>
  </si>
  <si>
    <t>Heart</t>
  </si>
  <si>
    <t>Discography - Complete Singles Collection</t>
  </si>
  <si>
    <t>5pNCVZ2IZK9TXr6nOAIF8t</t>
  </si>
  <si>
    <t>Phiriye Dao</t>
  </si>
  <si>
    <t>bengali rock, pop rock</t>
  </si>
  <si>
    <t>1XSSm7oKOzNE8oUapjIRWV</t>
  </si>
  <si>
    <t>The Punjaabban Song (From "Jugjugg Jeeyo")</t>
  </si>
  <si>
    <t>https://open.spotify.com/track/39nshH4CMTtzYmFCniEjg3</t>
  </si>
  <si>
    <t>bollywood, bhangra, dance</t>
  </si>
  <si>
    <t>5TrerENZycCYkiLKKy6QLq</t>
  </si>
  <si>
    <t>Soldier Soldier Meethi Baaten</t>
  </si>
  <si>
    <t>Soldier (Original Motion Picture Soundtrack)</t>
  </si>
  <si>
    <t>4FSqyrDui4q3gzfldntzRD</t>
  </si>
  <si>
    <t>Kaisi Paheli Zindagani</t>
  </si>
  <si>
    <t>Parineeta (Original Motion Picture Soundtrack)</t>
  </si>
  <si>
    <t>https://open.spotify.com/track/2wZajvFp1eVkgFCvZuqTCc</t>
  </si>
  <si>
    <t>2Ldb2ytuC9AxhpAkVEJBI6</t>
  </si>
  <si>
    <t>Sandman</t>
  </si>
  <si>
    <t>6QJ8fKxSuqrrUedwYh69Ud</t>
  </si>
  <si>
    <t>Soch Na Sake (From "Airlift")</t>
  </si>
  <si>
    <t>https://open.spotify.com/track/4GtcDcB7VdaURKgfbgQks9</t>
  </si>
  <si>
    <t>5OcGETO7eEKjKme4gm0r7y</t>
  </si>
  <si>
    <t>Dance Ka Bhoot (From "Brahmastra")</t>
  </si>
  <si>
    <t>2Ggpu9s4UP2fO7bjgBMiss</t>
  </si>
  <si>
    <t>Dhinka Chika</t>
  </si>
  <si>
    <t>0ScgmigVOJr2mFsAtwFQmz</t>
  </si>
  <si>
    <t>Fight Test</t>
  </si>
  <si>
    <t>neo-psychedelic</t>
  </si>
  <si>
    <t>The Flaming Lips</t>
  </si>
  <si>
    <t>https://open.spotify.com/track/29E23IcZ3RDxmXyag559pI</t>
  </si>
  <si>
    <t>Yoshimi Battles the Pink Robots</t>
  </si>
  <si>
    <t>2SRHNn97rMNVYdtmH1gmd5</t>
  </si>
  <si>
    <t>SIREN</t>
  </si>
  <si>
    <t>3dDEqZAgmnMGeTh8sRueI4</t>
  </si>
  <si>
    <t>Dheere Dheere Pyar Ko</t>
  </si>
  <si>
    <t>Alka Yagnik, Kumar Sanu</t>
  </si>
  <si>
    <t>Phool Aur Kaante (Original Motion Picture Soundtrack)</t>
  </si>
  <si>
    <t>https://open.spotify.com/track/5oSJm28Jff1MMvG3VF8bKX</t>
  </si>
  <si>
    <t>1L8KNSiw7DR2Mc5lckCxsy</t>
  </si>
  <si>
    <t>Aarti Kunj Bihari Ki</t>
  </si>
  <si>
    <t>Lakhbir Singh Lakkha</t>
  </si>
  <si>
    <t>Aartiyan Hi Aartiyan Vol-2</t>
  </si>
  <si>
    <t>1cHzEp0N6moI7wA04ajv7B</t>
  </si>
  <si>
    <t>Ki Kore Toke Bolbo</t>
  </si>
  <si>
    <t>2EZc13S7YRi6bTS3SKteRN</t>
  </si>
  <si>
    <t>classic rock, southern rock, country rock</t>
  </si>
  <si>
    <t>Creedence Clearwater Revival</t>
  </si>
  <si>
    <t>Bayou Country</t>
  </si>
  <si>
    <t>1raiIrqaqRAqZmQWZlLuBd</t>
  </si>
  <si>
    <t>https://open.spotify.com/track/0ys3pQdL43lhwC8YcGsVnI</t>
  </si>
  <si>
    <t>Lady Madonna - Remastered 2015</t>
  </si>
  <si>
    <t>rock and roll, r&amp;b</t>
  </si>
  <si>
    <t>1 (Remastered)</t>
  </si>
  <si>
    <t>4KSHc0ATBNg29sFqUmcfNq</t>
  </si>
  <si>
    <t>Chanda Chamke</t>
  </si>
  <si>
    <t>Fanaa</t>
  </si>
  <si>
    <t>2lNC2ISOfKgvHiwp1T9sAh</t>
  </si>
  <si>
    <t>Parbo Na</t>
  </si>
  <si>
    <t>Borbaad</t>
  </si>
  <si>
    <t>https://open.spotify.com/track/79rcjcwevKr4UM4eFnIDQR</t>
  </si>
  <si>
    <t>7AGK8ekSavI8oatFnacIAd</t>
  </si>
  <si>
    <t>Who's That Chick ? (feat. Rihanna) [Single Version]</t>
  </si>
  <si>
    <t>Who's That Chick (feat.Rihanna ) [Single version] - Single</t>
  </si>
  <si>
    <t>1kQToxrczVpLtYdssdOsrr</t>
  </si>
  <si>
    <t>Rain Dogs</t>
  </si>
  <si>
    <t>https://open.spotify.com/track/126pQ65HNKzGdNpfNM2njo</t>
  </si>
  <si>
    <t>0d41cBuY33gD9FxFabnnmz</t>
  </si>
  <si>
    <t>Jimmy Jimmy Jimmy Aaja (From "Disco Dancer")</t>
  </si>
  <si>
    <t>80s Are Back</t>
  </si>
  <si>
    <t>6hZbCjLEeD1aQf4hi1DlPb</t>
  </si>
  <si>
    <t>Ei Bhalo Ei Kharap</t>
  </si>
  <si>
    <t>0YbI9lWxUBsCJLb6EBydkr</t>
  </si>
  <si>
    <t>Leave Your Life</t>
  </si>
  <si>
    <t>https://open.spotify.com/track/0mHrjyWCdygdFSYz5UzmnH</t>
  </si>
  <si>
    <t>0VuDtcT7H4CAljLZEH021x</t>
  </si>
  <si>
    <t>Stop The Rain</t>
  </si>
  <si>
    <t>22HJ4YE3pSe2a5udrDRIWz</t>
  </si>
  <si>
    <t>Move Your Body</t>
  </si>
  <si>
    <t>https://open.spotify.com/track/4w06qSCz2ea5CZoxbtCptw</t>
  </si>
  <si>
    <t>marathi pop, bollywood, devotional, bhajan, desi, tamil dance, hindi pop</t>
  </si>
  <si>
    <t>Shankar Mahadevan</t>
  </si>
  <si>
    <t>Johnny Gaddaar</t>
  </si>
  <si>
    <t>0ZNg3I2kga2XnqKp1Y9PeZ</t>
  </si>
  <si>
    <t>Wo Ajnabee</t>
  </si>
  <si>
    <t>The Train</t>
  </si>
  <si>
    <t>4Hv055xg1SZZgwwGBx8Cr5</t>
  </si>
  <si>
    <t>Rasiya (From "Brahmastra")</t>
  </si>
  <si>
    <t>https://open.spotify.com/track/4x3HfjXyiGKU4EZYutNNfI</t>
  </si>
  <si>
    <t>2mUhom1j7dIshU56wUdfbu</t>
  </si>
  <si>
    <t>Chamak Challo Chel Chabeli</t>
  </si>
  <si>
    <t>Rowdy Rathore (Original Motion Picture Soundtrack)</t>
  </si>
  <si>
    <t>5HF9NzwuIWJqTVBjZ2Sgdg</t>
  </si>
  <si>
    <t>Tamma Tamma Loge</t>
  </si>
  <si>
    <t>Thanedaar</t>
  </si>
  <si>
    <t>27qAMKrDdKEs8HDXcvR24R</t>
  </si>
  <si>
    <t>Driving Home for Christmas - 2019 Remaster</t>
  </si>
  <si>
    <t>Chris Rea</t>
  </si>
  <si>
    <t>Dancing with Strangers (Deluxe Edition, 2019 Remaster)</t>
  </si>
  <si>
    <t>https://open.spotify.com/track/22JCmrGt94M1fQxv07zNY6</t>
  </si>
  <si>
    <t>3VXdEVTbT6SLTrOLEX7MCr</t>
  </si>
  <si>
    <t>Da B Side (feat. The Notorious B.I.G.)</t>
  </si>
  <si>
    <t>g-funk</t>
  </si>
  <si>
    <t>Da Brat</t>
  </si>
  <si>
    <t>ANUTHAFUNKDAFIEDTANTRUM</t>
  </si>
  <si>
    <t>6D3vmtskO4RbZP3bBIDY3X</t>
  </si>
  <si>
    <t>Chak De India</t>
  </si>
  <si>
    <t>3S1QFVKNJkQwo0IWfCdQ5k</t>
  </si>
  <si>
    <t>Aksar Is Duniya Mein (From "Dhadkan")</t>
  </si>
  <si>
    <t>Bollywood Actresses</t>
  </si>
  <si>
    <t>https://open.spotify.com/track/4wETfzGfYptjrNjf31CA06</t>
  </si>
  <si>
    <t>6PIEE443qM0IS279RdW24q</t>
  </si>
  <si>
    <t>The Big Rock Candy Mountain</t>
  </si>
  <si>
    <t>traditional folk</t>
  </si>
  <si>
    <t>Harry McClintock</t>
  </si>
  <si>
    <t>Bona Fide Bluegrass and Mountain Music</t>
  </si>
  <si>
    <t>1jostbOkEqtpldYbXICP7k</t>
  </si>
  <si>
    <t>Dheere Dheere Se Meri Zindagi Mein Aana (From "Aashiqui")</t>
  </si>
  <si>
    <t>https://open.spotify.com/track/3XuRs3rozRBG0BlE79XL5D</t>
  </si>
  <si>
    <t>3MXUEYNS6LNxb61415AdE3</t>
  </si>
  <si>
    <t>Badri Ki Dulhania (Title Track) [From "Badrinath Ki Dulhania"]</t>
  </si>
  <si>
    <t>Dev Negi, Neha Kakkar, Monali Thakur, Ikka</t>
  </si>
  <si>
    <t>Best Of Neha Kakkar</t>
  </si>
  <si>
    <t>722E6CPY8biq4sUnf40u6Y</t>
  </si>
  <si>
    <t>Why Can't We Live Together</t>
  </si>
  <si>
    <t>r&amp;b, soul</t>
  </si>
  <si>
    <t>Timmy Thomas</t>
  </si>
  <si>
    <t>2nX9948PslVYrrHUf6w0eL</t>
  </si>
  <si>
    <t>Video Phone (feat. Lady Gaga)</t>
  </si>
  <si>
    <t>I AM...SASHA FIERCE THE BONUS TRACKS</t>
  </si>
  <si>
    <t>https://open.spotify.com/track/1pvpRD7hCI4tyine2VYGoG</t>
  </si>
  <si>
    <t>0Zq2n84Eplok8MnRE8P5hE</t>
  </si>
  <si>
    <t>bollywood, desi, desi pop</t>
  </si>
  <si>
    <t>Nazia Hassan</t>
  </si>
  <si>
    <t>Popular Dance Oldies</t>
  </si>
  <si>
    <t>https://open.spotify.com/track/2IyJtohTHM23VXkbX31Kc3</t>
  </si>
  <si>
    <t>2SL0h7FKhJ1O5DcvmvPqU5</t>
  </si>
  <si>
    <t>Black Magic Woman</t>
  </si>
  <si>
    <t>The Pious Bird Of Good Omen</t>
  </si>
  <si>
    <t>1z0NNrCdSbiNfZRj3EAzP2</t>
  </si>
  <si>
    <t>Baggy Trousers</t>
  </si>
  <si>
    <t>ska, 2 tone</t>
  </si>
  <si>
    <t>Madness</t>
  </si>
  <si>
    <t>Complete Madness</t>
  </si>
  <si>
    <t>https://open.spotify.com/track/5H8tSrjnNgCyLcr9jTsYxN</t>
  </si>
  <si>
    <t>11z8f8BH1WdIlFI9TNQ9mc</t>
  </si>
  <si>
    <t>Bad Girlfriend</t>
  </si>
  <si>
    <t>Anne-Marie</t>
  </si>
  <si>
    <t>Speak Your Mind (Deluxe)</t>
  </si>
  <si>
    <t>7CdABTaND3EW5cETakiBD3</t>
  </si>
  <si>
    <t>Say "Shava Shava"</t>
  </si>
  <si>
    <t>Kabhi Khushi Kabhie Gham (Original Motion Picture Soundtrack)</t>
  </si>
  <si>
    <t>4dPeCbg2Op44s9kwyMS3ZT</t>
  </si>
  <si>
    <t>Sadka</t>
  </si>
  <si>
    <t>I Hate Luv Storys (Original Motion Picture Soundtrack)</t>
  </si>
  <si>
    <t>https://open.spotify.com/track/2G4izYMDmLX2zVuvCJQDW4</t>
  </si>
  <si>
    <t>6XvQPMLZdPPV22rY7FEBpI</t>
  </si>
  <si>
    <t>Husnn Hai Suhaana New (from "Coolie No. 1")</t>
  </si>
  <si>
    <t>Chandana Dixit</t>
  </si>
  <si>
    <t>5pbOpE6CfRgGnPPZJSDfME</t>
  </si>
  <si>
    <t>Chaka Chak (From "Atrangi Re")</t>
  </si>
  <si>
    <t>1CZw0Lymzi2Lvy1XZ6rXh5</t>
  </si>
  <si>
    <t>Oxford Comma</t>
  </si>
  <si>
    <t>indie, baroque pop</t>
  </si>
  <si>
    <t>Vampire Weekend</t>
  </si>
  <si>
    <t>5doN1AbRIHIgpGMtRAjqRn</t>
  </si>
  <si>
    <t>Mera Dil Bhi Kitna Pagal Hai (From "Saajan")</t>
  </si>
  <si>
    <t>https://open.spotify.com/track/1EMgPloc5NcMHEjy7NE2s5</t>
  </si>
  <si>
    <t>5zqJlEJcn0EfnvAScH8swK</t>
  </si>
  <si>
    <t>All You Need Is Love</t>
  </si>
  <si>
    <t>Yellow Submarine Songtrack</t>
  </si>
  <si>
    <t>71z2qQEiGPzsP02oXIJ2mN</t>
  </si>
  <si>
    <t>3yRoV3XxY866zW6PZuwzXy</t>
  </si>
  <si>
    <t>Bengali Monsoon Song</t>
  </si>
  <si>
    <t>Ek Do Teen Char</t>
  </si>
  <si>
    <t>Tezaab</t>
  </si>
  <si>
    <t>The Harvard Krokodiloes</t>
  </si>
  <si>
    <t>3TysRQuZRfhXZ6P8T09YdO</t>
  </si>
  <si>
    <t>Back Bay to Bombay</t>
  </si>
  <si>
    <t>Zingaat</t>
  </si>
  <si>
    <t>marathi pop</t>
  </si>
  <si>
    <t>Atul Gogavale</t>
  </si>
  <si>
    <t>Sairat (Original Motion Picture Soundtrack)</t>
  </si>
  <si>
    <t>https://open.spotify.com/track/7x0haJDmpSbZmS0PEKlPvq</t>
  </si>
  <si>
    <t>2LuJkoxMlLQshNTVa8oCXW</t>
  </si>
  <si>
    <t>Valerie</t>
  </si>
  <si>
    <t>The Zutons</t>
  </si>
  <si>
    <t>Tired Of Hanging Around</t>
  </si>
  <si>
    <t>5UCPOJs8VJARoIX6acKRuJ</t>
  </si>
  <si>
    <t>The Rhythm of the Night</t>
  </si>
  <si>
    <t>Corona</t>
  </si>
  <si>
    <t>08DfaTqfe31xUxjG3PCC7H</t>
  </si>
  <si>
    <t>Bengali Farmer Protest Song</t>
  </si>
  <si>
    <t>2k6qpHJsrKCCyvsHv2cPqR</t>
  </si>
  <si>
    <t>Paul Anka</t>
  </si>
  <si>
    <t>Sings His Favorites</t>
  </si>
  <si>
    <t>https://open.spotify.com/track/6hpr5XTNO0QnFr40Hzh31H</t>
  </si>
  <si>
    <t>Kazi Sahir Jaman</t>
  </si>
  <si>
    <t>24d3IPklAxzBJB2nuWeSpg</t>
  </si>
  <si>
    <t>Hits of Sahir Jaman</t>
  </si>
  <si>
    <t>Sheher Ki Ladki (From "Khandaani Shafakhana")</t>
  </si>
  <si>
    <t>3NKuSd9Qa5fzwhqiuKYFh4</t>
  </si>
  <si>
    <t>Dil Chori (From "Sonu Ke Titu Ki Sweety")</t>
  </si>
  <si>
    <t>bollywood, punjabi pop, party</t>
  </si>
  <si>
    <t>Yo Yo Honey Singh Is Back</t>
  </si>
  <si>
    <t>3FYF7GwOIsDE81mFVFrBoY</t>
  </si>
  <si>
    <t>Mehboob Mere (From "Fiza")</t>
  </si>
  <si>
    <t>https://open.spotify.com/track/0RgfClHYjGBeyR2bNa4VrC</t>
  </si>
  <si>
    <t>6KszuhlvYxyLY3HBebbU1S</t>
  </si>
  <si>
    <t>My Destiny</t>
  </si>
  <si>
    <t>4hAZsMSqwUc9hT3B7DsVU1</t>
  </si>
  <si>
    <t>k-ballad, soundtrack</t>
  </si>
  <si>
    <t>Lyn</t>
  </si>
  <si>
    <t>My Love From the Star (Original Television Soundtrack), Pt. 1</t>
  </si>
  <si>
    <t>Bengali Nights</t>
  </si>
  <si>
    <t>5psbwXbjlWCqmLVzIqif7Q</t>
  </si>
  <si>
    <t>Love Is All Around</t>
  </si>
  <si>
    <t>Nature Tribe</t>
  </si>
  <si>
    <t>proto-punk</t>
  </si>
  <si>
    <t>The Troggs</t>
  </si>
  <si>
    <t>Love Triple Set</t>
  </si>
  <si>
    <t>Soothing Songs for Evening Walks - Music to Reduce Stress</t>
  </si>
  <si>
    <t>6OwFKrr9bG0cmvPKS2UUcw</t>
  </si>
  <si>
    <t>https://open.spotify.com/track/7I7E0IoUd0xq6q4hzlFfAd</t>
  </si>
  <si>
    <t>Tumse Milke (From "Parinda")</t>
  </si>
  <si>
    <t>Romantic Rain Song Collection: Baarish Ki Boondein</t>
  </si>
  <si>
    <t>5sv0WnUs74Orn6GoPmC5im</t>
  </si>
  <si>
    <t>Collide</t>
  </si>
  <si>
    <t>2L0jmY9Esz54kBHjTWqaKl</t>
  </si>
  <si>
    <t>0eGtFJBfYUKF2CvNZJEu3M</t>
  </si>
  <si>
    <t>Kabhi Khushi Kabhie Gham</t>
  </si>
  <si>
    <t>Bengali Light Classical â€“ Thumri â€“ Shondha Tara Bujhi Jwalena</t>
  </si>
  <si>
    <t>https://open.spotify.com/track/0S8zL8qyy9V1nhqekSRKHd</t>
  </si>
  <si>
    <t>6lfSsCL894Qw15xbt7cSUy</t>
  </si>
  <si>
    <t>khayal</t>
  </si>
  <si>
    <t>Jai Jai Shivshankar (From "War")</t>
  </si>
  <si>
    <t>Sadhana Kalpana</t>
  </si>
  <si>
    <t>Midnight Ragas, Bhajans, and Bengali Light Classical Songs</t>
  </si>
  <si>
    <t>3JT0mVof65rIHpRZITwRx1</t>
  </si>
  <si>
    <t>Khalibali</t>
  </si>
  <si>
    <t>bollywood, sufi</t>
  </si>
  <si>
    <t>Shivam Pathak</t>
  </si>
  <si>
    <t>Padmaavat</t>
  </si>
  <si>
    <t>6TMfIoPi0DdkxRxpARTnUv</t>
  </si>
  <si>
    <t>Pal Pal Har Pal</t>
  </si>
  <si>
    <t>https://open.spotify.com/track/1ixbwbeBi5ufN4noUKmW5a</t>
  </si>
  <si>
    <t>Lage Raho Munna Bhai</t>
  </si>
  <si>
    <t>5Q58RkKyUafm15Syxg79DW</t>
  </si>
  <si>
    <t>Sham</t>
  </si>
  <si>
    <t>786pxZJzE1opvgrY3ySeBQ</t>
  </si>
  <si>
    <t>Bengali Light Classical â€“ Thumri â€“ Balaa Na Balar Bani Du Noyone</t>
  </si>
  <si>
    <t>6WGzckjnXgGvcTmCcETgIb</t>
  </si>
  <si>
    <t>Ek Do Teen (From "Baaghi 2")</t>
  </si>
  <si>
    <t>4ZYM6R5nOZywxACY90Bsla</t>
  </si>
  <si>
    <t>Playaz Club</t>
  </si>
  <si>
    <t>https://open.spotify.com/track/4o6cUbuqCwI1syc8JuBfqp</t>
  </si>
  <si>
    <t>g-funk, west coast hip hop, old school hip hop, hyphy</t>
  </si>
  <si>
    <t>Rappin' 4-Tay</t>
  </si>
  <si>
    <t>Don't Fight The Feelin'</t>
  </si>
  <si>
    <t>3b8USdQmDl0wXzrDaHxQYY</t>
  </si>
  <si>
    <t>Navrai Maajhi</t>
  </si>
  <si>
    <t>English Vinglish (Original Motion Picture Soundtrack)</t>
  </si>
  <si>
    <t>7zrjicr33yF4WpDAdbvebQ</t>
  </si>
  <si>
    <t>RED</t>
  </si>
  <si>
    <t>desi hip hop, hindi hip hop, hardcore hip hop, desi</t>
  </si>
  <si>
    <t>Seedhe Maut</t>
  </si>
  <si>
    <t>Kshama</t>
  </si>
  <si>
    <t>https://open.spotify.com/track/245j9Nm7pPoBEzNvj9y7TR</t>
  </si>
  <si>
    <t>3kJtQ79tvaCFkCiXtpPfBw</t>
  </si>
  <si>
    <t>Pop Goes the Weasel</t>
  </si>
  <si>
    <t>Lullaby Time</t>
  </si>
  <si>
    <t>Baby Sleep Music</t>
  </si>
  <si>
    <t>6jyIymhrFptrIXBjSyQ2HX</t>
  </si>
  <si>
    <t>7Go64qZoDGhAFAVAnI9GcS</t>
  </si>
  <si>
    <t>Paas Woh Aane Lage (From "Main Khiladi Tu Anari")</t>
  </si>
  <si>
    <t>https://open.spotify.com/track/4xryQzyQc8z9seqoTVy3Qa</t>
  </si>
  <si>
    <t>0mKnPbLPH6mIq15Mro4WEl</t>
  </si>
  <si>
    <t>Aankh Mare</t>
  </si>
  <si>
    <t>Tere Mere Sapne</t>
  </si>
  <si>
    <t>0mq2vMXWNpAvoF8TlDLu0y</t>
  </si>
  <si>
    <t>Bengali Light Classical â€“ Shyam Kalyan â€“ Jatone Rekhechhi E Moni</t>
  </si>
  <si>
    <t>0Fnb2pfBfu0ka33d6Yki17</t>
  </si>
  <si>
    <t>All Along the Watchtower</t>
  </si>
  <si>
    <t>John Wesley Harding</t>
  </si>
  <si>
    <t>0emHuukZSuaOzOlsAWHj2W</t>
  </si>
  <si>
    <t>American Woman - 7" Single Version</t>
  </si>
  <si>
    <t>The Guess Who</t>
  </si>
  <si>
    <t>American Woman (Expanded Edition)</t>
  </si>
  <si>
    <t>https://open.spotify.com/track/3izU2Y23xrMvLPpatr9qWs</t>
  </si>
  <si>
    <t>5Oc0vLGWdEWeCqIU8zyELt</t>
  </si>
  <si>
    <t>Hound Dog</t>
  </si>
  <si>
    <t>blues, classic blues</t>
  </si>
  <si>
    <t>Big Mama Thornton</t>
  </si>
  <si>
    <t>Ball N' Chain</t>
  </si>
  <si>
    <t>5YZuePCawcrg0DJrWovPu7</t>
  </si>
  <si>
    <t>Witch Doctor</t>
  </si>
  <si>
    <t>Cartoons</t>
  </si>
  <si>
    <t>Greatest Toons</t>
  </si>
  <si>
    <t>15LW96fCW1HVppq0ELaWaY</t>
  </si>
  <si>
    <t>Bengali Infant Massage Chant</t>
  </si>
  <si>
    <t>7nY0GX6LDCPc0aBMTEO1cR</t>
  </si>
  <si>
    <t>Mungda</t>
  </si>
  <si>
    <t>Jyotica Tangri</t>
  </si>
  <si>
    <t>Total Dhamaal</t>
  </si>
  <si>
    <t>https://open.spotify.com/track/1QFDEecRHDrvaDa5N8cuD7</t>
  </si>
  <si>
    <t>MaryLee</t>
  </si>
  <si>
    <t>Wee Chant - Chants, Songs And Lullabies From Around The World</t>
  </si>
  <si>
    <t>5AG3LHmg3FyVbRESspoPAD</t>
  </si>
  <si>
    <t>Save Your Tears</t>
  </si>
  <si>
    <t>synth pop, synth wave</t>
  </si>
  <si>
    <t>Crazy Mix 5</t>
  </si>
  <si>
    <t>0wCrg1LhgPcGMw51qqpI6k</t>
  </si>
  <si>
    <t>Constant Craving</t>
  </si>
  <si>
    <t>pop, country</t>
  </si>
  <si>
    <t>k.d. lang</t>
  </si>
  <si>
    <t>Ingenue</t>
  </si>
  <si>
    <t>2ax1vei61BzRGsEn6ckEdL</t>
  </si>
  <si>
    <t>Straight To Hell</t>
  </si>
  <si>
    <t>https://open.spotify.com/track/4EIUvzWhcSMRZ32MUVDLxU</t>
  </si>
  <si>
    <t>punk rock, new wave</t>
  </si>
  <si>
    <t>The Clash</t>
  </si>
  <si>
    <t>The Essential Clash</t>
  </si>
  <si>
    <t>3ZPKocroJIcnHGcnJVlLKD</t>
  </si>
  <si>
    <t>Africa</t>
  </si>
  <si>
    <t>Weezer</t>
  </si>
  <si>
    <t>6M2UnI1LnXuXlWU54CKmKx</t>
  </si>
  <si>
    <t>Jaane Kyun</t>
  </si>
  <si>
    <t>Dostana (Original Motion Picture Soundtrack)</t>
  </si>
  <si>
    <t>https://open.spotify.com/track/7y9FT8LDel9YSjDoKlLcuv</t>
  </si>
  <si>
    <t>4dJWik0ax9bRFXl0HqbFjT</t>
  </si>
  <si>
    <t>Nawabzaade</t>
  </si>
  <si>
    <t>342pJxy678kgQrZXCL9RG7</t>
  </si>
  <si>
    <t>6qMB7GsJd7L8sqEvQGWQl6</t>
  </si>
  <si>
    <t>O Meri Jaan</t>
  </si>
  <si>
    <t>6Niy4LfcTcvJJkzfLz5W1B</t>
  </si>
  <si>
    <t>Touch Me</t>
  </si>
  <si>
    <t>Dhoom:2</t>
  </si>
  <si>
    <t>7zrqO3WRNwCfZ80k4Y9VG5</t>
  </si>
  <si>
    <t>Ghoomar (From "Padmaavat")</t>
  </si>
  <si>
    <t>https://open.spotify.com/track/63Dkg4hzP6PTVspHLkQGBL</t>
  </si>
  <si>
    <t>2R4zzmPXIFuBH0BqdWDkfC</t>
  </si>
  <si>
    <t>Mere Dholna</t>
  </si>
  <si>
    <t>7c10qwUHudND4sylaBsqdw</t>
  </si>
  <si>
    <t>0Hw6SCrtU9pFCjgAONpnGZ</t>
  </si>
  <si>
    <t>Uptight (Everything's Alright)</t>
  </si>
  <si>
    <t>Kahani Suno (Bengali Song Bikash Ghorai)</t>
  </si>
  <si>
    <t>Up-Tight</t>
  </si>
  <si>
    <t>0QJk64Xo6tdXNjXg4RnqpI</t>
  </si>
  <si>
    <t>Hard Carry</t>
  </si>
  <si>
    <t>GOT7</t>
  </si>
  <si>
    <t>FLIGHT LOG : TURBULENCE</t>
  </si>
  <si>
    <t>VOLV MUSIC</t>
  </si>
  <si>
    <t>https://open.spotify.com/track/5ZuRQ5Tt5l5SKRwZdyHlTS</t>
  </si>
  <si>
    <t>31EqumBCMNGK3kt1sSL4gV</t>
  </si>
  <si>
    <t>Laung Laachi Title Track (From "Laung Laachi")</t>
  </si>
  <si>
    <t>bhangra, punjabi pop, desi</t>
  </si>
  <si>
    <t>Mannat Noor</t>
  </si>
  <si>
    <t>4jCZebg0Wbgtntd8hpy8Dg</t>
  </si>
  <si>
    <t>Till the World Ends</t>
  </si>
  <si>
    <t>Femme Fatale (Deluxe Version)</t>
  </si>
  <si>
    <t>5RAZtbW6hkkVG4cMGPO6f2</t>
  </si>
  <si>
    <t>Gulaab</t>
  </si>
  <si>
    <t>indian indie, hindi indie, desi pop, desi, hindi pop</t>
  </si>
  <si>
    <t>Mitraz</t>
  </si>
  <si>
    <t>Zehen</t>
  </si>
  <si>
    <t>https://open.spotify.com/track/1Ppe1HRgf1vo8wWTqRIO8O</t>
  </si>
  <si>
    <t>0UWhRKpZxLEUZhmku98WcH</t>
  </si>
  <si>
    <t>Mary Jane's Last Dance</t>
  </si>
  <si>
    <t>The Best Of Everything - The Definitive Career Spanning Hits Collection 1976-2016</t>
  </si>
  <si>
    <t>62UAFVREdTssSevwa5jqhF</t>
  </si>
  <si>
    <t>I Took A Pill In Ibiza - Seeb Remix</t>
  </si>
  <si>
    <t>tropical house, pop</t>
  </si>
  <si>
    <t>At Night, Alone. (Expanded Edition)</t>
  </si>
  <si>
    <t>11VApNQCWLJdzxWrlmwzUa</t>
  </si>
  <si>
    <t>Say So (feat. Nicki Minaj)</t>
  </si>
  <si>
    <t>disco, pop, rap</t>
  </si>
  <si>
    <t>https://open.spotify.com/track/58oUauIZYgBpPxeii8kXSY</t>
  </si>
  <si>
    <t>Doja Cat</t>
  </si>
  <si>
    <t>5u4q3iqZ9IMbXaR7bsGYbW</t>
  </si>
  <si>
    <t>Hai Junoon</t>
  </si>
  <si>
    <t>New York</t>
  </si>
  <si>
    <t>5Cdd8p9sxRczQX6GFC8CdH</t>
  </si>
  <si>
    <t>Chaand Taare (From "Yes Boss")</t>
  </si>
  <si>
    <t>3Ug96zKa29P3vICEEcYajZ</t>
  </si>
  <si>
    <t>We Don't Talk Anymore</t>
  </si>
  <si>
    <t>https://open.spotify.com/track/21UjHLgahZd5fGFjUuduEg</t>
  </si>
  <si>
    <t>80's US Hits</t>
  </si>
  <si>
    <t>2dRvMEW4EwySxRUtEamSfG</t>
  </si>
  <si>
    <t>The Heart Wants What It Wants</t>
  </si>
  <si>
    <t>For You</t>
  </si>
  <si>
    <t>1oKo3a7YG86ERB2nlGTzz1</t>
  </si>
  <si>
    <t>Tip Tip Barsa Paani (From "Mohra")</t>
  </si>
  <si>
    <t>https://open.spotify.com/track/7s7crQU7DqQjX2crFh4JsK</t>
  </si>
  <si>
    <t>7BjQd0sfYsMGVrTpRdBNTT</t>
  </si>
  <si>
    <t>The Breakup Song</t>
  </si>
  <si>
    <t>Ae Dil Hai Mushkil (Original Motion Picture Soundtrack)</t>
  </si>
  <si>
    <t>1t39FBb0zsKv5krZaqZKCB</t>
  </si>
  <si>
    <t>Show Me The Thumka (From "Tu Jhoothi Main Makkaar")</t>
  </si>
  <si>
    <t>068HSvCf5MbQfhV4qqaelg</t>
  </si>
  <si>
    <t>Haan Main Galat (From "Love Aaj Kal")</t>
  </si>
  <si>
    <t>https://open.spotify.com/track/5SBi18i7PfCs8JA1u41ISo</t>
  </si>
  <si>
    <t>1uCBFWAcZOJGAj1CFQHZDj</t>
  </si>
  <si>
    <t>Daaku</t>
  </si>
  <si>
    <t>7ttlemwytO21npSmLKqTBg</t>
  </si>
  <si>
    <t>Aashiyan</t>
  </si>
  <si>
    <t>2Bs1Lw9LX8hBm70t1iGdlh</t>
  </si>
  <si>
    <t>He's So Fine - Remastered 2000</t>
  </si>
  <si>
    <t>https://open.spotify.com/track/4mVDVfxY3ODiBZiFj77qZ1</t>
  </si>
  <si>
    <t>The Chiffons Absolutely The Best!</t>
  </si>
  <si>
    <t>2Y8V827R6b2whpX0DKHsuH</t>
  </si>
  <si>
    <t>Get Ya Freak On</t>
  </si>
  <si>
    <t>house</t>
  </si>
  <si>
    <t>Gaskin</t>
  </si>
  <si>
    <t>5iozkhSH9ZyOupcJvXfSL0</t>
  </si>
  <si>
    <t>Palace</t>
  </si>
  <si>
    <t>A$AP Rocky</t>
  </si>
  <si>
    <t>LIVE.LOVE.A$AP</t>
  </si>
  <si>
    <t>https://open.spotify.com/track/3RFCQomP6x5EZtMxESJ8kw</t>
  </si>
  <si>
    <t>3e6DgJHco44VZekE9wz8Wh</t>
  </si>
  <si>
    <t>Dreamin'</t>
  </si>
  <si>
    <t>doo-wop, rock and roll, rockabilly, motown</t>
  </si>
  <si>
    <t>Johnny Burnette</t>
  </si>
  <si>
    <t>3NpNTYETMcXspfs8hE8T7h</t>
  </si>
  <si>
    <t>OH HO HO HO (Original Song)</t>
  </si>
  <si>
    <t>bhangra, bollywood, desi</t>
  </si>
  <si>
    <t>Sukhbir</t>
  </si>
  <si>
    <t>Punjabi</t>
  </si>
  <si>
    <t>23xk9Rf7oIHVUU1JvmXYFn</t>
  </si>
  <si>
    <t>Tommy James &amp; The Shondells</t>
  </si>
  <si>
    <t>https://open.spotify.com/track/55ZJZkKCB1niE9oiyjiddW</t>
  </si>
  <si>
    <t>7E0A86Yhc0ZyOl6aAPE5wN</t>
  </si>
  <si>
    <t>Main Khiladi - From "Selfiee"</t>
  </si>
  <si>
    <t>Main Khiladi (From "Selfiee")</t>
  </si>
  <si>
    <t>7ofWUKeNCUw1P64ArIwG9b</t>
  </si>
  <si>
    <t>Dheeme Dheeme (From "Pati Patni Aur Woh")</t>
  </si>
  <si>
    <t>0jHSdjxn9LfzNL0WkDu93W</t>
  </si>
  <si>
    <t>Cruise - Remix</t>
  </si>
  <si>
    <t>https://open.spotify.com/track/6GHtyusLtbFDJuFZ8j9Yju</t>
  </si>
  <si>
    <t>country, bro-country</t>
  </si>
  <si>
    <t>Florida Georgia Line</t>
  </si>
  <si>
    <t>Here's To The Good Times...This Is How We Roll</t>
  </si>
  <si>
    <t>3jjBPF4NDMCU51psU8JPpR</t>
  </si>
  <si>
    <t>34+35 Remix (feat. Doja Cat, Megan Thee Stallion) - Remix</t>
  </si>
  <si>
    <t>pop, r&amp;b, trap</t>
  </si>
  <si>
    <t>34+35 (Remix)</t>
  </si>
  <si>
    <t>53LZqMzQEnjBkFXPqOq0cD</t>
  </si>
  <si>
    <t>Connection</t>
  </si>
  <si>
    <t>Elastica</t>
  </si>
  <si>
    <t>https://open.spotify.com/track/5Wux4Vq9nWrmeBbFoT5kJe</t>
  </si>
  <si>
    <t>5myjSxfvS8pzSMK3jJcfIL</t>
  </si>
  <si>
    <t>The Way You Felt</t>
  </si>
  <si>
    <t>All Day Mellow Ballads</t>
  </si>
  <si>
    <t>0eMVfsENqZ42yZBrIXLUG0</t>
  </si>
  <si>
    <t>europop, house</t>
  </si>
  <si>
    <t>Danzel</t>
  </si>
  <si>
    <t>Pump It Up!</t>
  </si>
  <si>
    <t>5vB1LXvjlmOG47FPgVQHFS</t>
  </si>
  <si>
    <t>Blinded by the Light</t>
  </si>
  <si>
    <t>progressive rock, classic rock</t>
  </si>
  <si>
    <t>Manfred Mann's Earth Band</t>
  </si>
  <si>
    <t>https://open.spotify.com/track/4oy01PXMo6xY6MGJfEWj0n</t>
  </si>
  <si>
    <t>The Roaring Silence</t>
  </si>
  <si>
    <t>7FGIEAVXfegxngH9Jg6VwA</t>
  </si>
  <si>
    <t>What A Shame</t>
  </si>
  <si>
    <t>Leyla Blue</t>
  </si>
  <si>
    <t>1AvLUHxSunGMWWRfEFmWSC</t>
  </si>
  <si>
    <t>A Song of Ice and Fire</t>
  </si>
  <si>
    <t>Ramin Djawadi</t>
  </si>
  <si>
    <t>Game Of Thrones: Season 8 (Music from the HBO Series)</t>
  </si>
  <si>
    <t>https://open.spotify.com/track/2pgjiHXeXRTqXxabugZoLD</t>
  </si>
  <si>
    <t>2PpruBYCo4H7WOBJ7Q2EwM</t>
  </si>
  <si>
    <t>Hey Ya!</t>
  </si>
  <si>
    <t>The Way You Move / Hey Ya!</t>
  </si>
  <si>
    <t>1VvGJIAjhGdB7InVP9NA7V</t>
  </si>
  <si>
    <t>Haareya</t>
  </si>
  <si>
    <t>Meri Pyaari Bindu</t>
  </si>
  <si>
    <t>6nDJIzi6BezsTcCdw8fmMg</t>
  </si>
  <si>
    <t>Bin Tere Sanam (From "Yaara Dildara")</t>
  </si>
  <si>
    <t>https://open.spotify.com/track/6ztFXr0tM12PpMpYkRCc0r</t>
  </si>
  <si>
    <t>74qF0JeFMVilMEeFDiQZ48</t>
  </si>
  <si>
    <t>Mummy Nu Pasand (From "Jai Mummy Di")</t>
  </si>
  <si>
    <t>bhangra, punjabi pop, desi, bollywood</t>
  </si>
  <si>
    <t>Sunanda Sharma</t>
  </si>
  <si>
    <t>3G2I8KB7bTWmvE1tHSlMHg</t>
  </si>
  <si>
    <t>Laapata</t>
  </si>
  <si>
    <t>Sohail Sen</t>
  </si>
  <si>
    <t>5kg1GacbhgQfLcbgOBRO9c</t>
  </si>
  <si>
    <t>Tune Maari Entriyaan</t>
  </si>
  <si>
    <t>https://open.spotify.com/track/7HE2TCVnDf3knWGPRicC41</t>
  </si>
  <si>
    <t>Gunday</t>
  </si>
  <si>
    <t>074jI4LCbzZxhm223m6ori</t>
  </si>
  <si>
    <t>Dil Ye Bekarar Kyun Hai</t>
  </si>
  <si>
    <t>Players</t>
  </si>
  <si>
    <t>6yrIAJ4yMPzq8Vsu1d3CXg</t>
  </si>
  <si>
    <t>Aahista Aahista</t>
  </si>
  <si>
    <t>Bachna Ae Haseeno</t>
  </si>
  <si>
    <t>https://open.spotify.com/track/1dsggNRLTHQlYSyMQ4iLn2</t>
  </si>
  <si>
    <t>3YU9X8ryOR20beT7wOlDIJ</t>
  </si>
  <si>
    <t>I'm Eighteen</t>
  </si>
  <si>
    <t>glam rock, hard rock, glam metal, proto-punk, classic rock</t>
  </si>
  <si>
    <t>Alice Cooper</t>
  </si>
  <si>
    <t>Love It to Death</t>
  </si>
  <si>
    <t>5IJWnvJJgH4PR4p9aXnNCQ</t>
  </si>
  <si>
    <t>Jealous Again</t>
  </si>
  <si>
    <t>southern rock, jam band, rock</t>
  </si>
  <si>
    <t>The Black Crowes</t>
  </si>
  <si>
    <t>Shake Your Money Maker</t>
  </si>
  <si>
    <t>0U9jNoTJeTxXToakhsb7pV</t>
  </si>
  <si>
    <t>Run Devil Run</t>
  </si>
  <si>
    <t>https://open.spotify.com/track/0z5pIbdgE1B56LISBf4qub</t>
  </si>
  <si>
    <t>2WkPfNd237yc0l5KewCDpp</t>
  </si>
  <si>
    <t>I GOT A BOY</t>
  </si>
  <si>
    <t>I GOT A BOY - The 4th Album</t>
  </si>
  <si>
    <t>12DNdwLD9oZOPADqM10oyE</t>
  </si>
  <si>
    <t>Forget Me Now</t>
  </si>
  <si>
    <t>v-pop, vietnam indie, vietnamese lo-fi, vietnamese hip hop</t>
  </si>
  <si>
    <t>Fishy</t>
  </si>
  <si>
    <t>6zZWoHlF2zNSLUNLvx4GUl</t>
  </si>
  <si>
    <t>Better Things</t>
  </si>
  <si>
    <t>aespa</t>
  </si>
  <si>
    <t>https://open.spotify.com/track/76E0QcBrJSXr9wzAA8Xzgi</t>
  </si>
  <si>
    <t>1CK7tnXhsr0Br5ZzbZdBzh</t>
  </si>
  <si>
    <t>Deewana Hai Dekho</t>
  </si>
  <si>
    <t>0O7jVsX1Sp98fV3802ccjY</t>
  </si>
  <si>
    <t>Bom Diggy</t>
  </si>
  <si>
    <t>desi, bollywood, bhangra, desi pop</t>
  </si>
  <si>
    <t>Zack Knight</t>
  </si>
  <si>
    <t>Bom Diggy - Single</t>
  </si>
  <si>
    <t>3zSSCPpLZ5Oc8nelhhGjKz</t>
  </si>
  <si>
    <t>Tu hai kahan</t>
  </si>
  <si>
    <t>indian indie, hindi indie, hindi hip hop</t>
  </si>
  <si>
    <t>2WmGFoIng0Wdx6XXJGucBc</t>
  </si>
  <si>
    <t>Shahar Ki Ladki</t>
  </si>
  <si>
    <t>Rakshak</t>
  </si>
  <si>
    <t>2bbeNsFmjZqdoDhjLsKNWe</t>
  </si>
  <si>
    <t>Bailamos</t>
  </si>
  <si>
    <t>Enrique</t>
  </si>
  <si>
    <t>1QEEqeFIZktqIpPI4jSVSF</t>
  </si>
  <si>
    <t>More Than a Feeling</t>
  </si>
  <si>
    <t>classic rock, arena rock</t>
  </si>
  <si>
    <t>Boston</t>
  </si>
  <si>
    <t>0a82sKc2ZEDcvvl8aekakp</t>
  </si>
  <si>
    <t>Pure</t>
  </si>
  <si>
    <t>The Lightning Seeds</t>
  </si>
  <si>
    <t>Cloudcuckooland</t>
  </si>
  <si>
    <t>4BRkPBUxOYffM2QXVlq7aC</t>
  </si>
  <si>
    <t>Taxman - Remastered 2009</t>
  </si>
  <si>
    <t>psychedelic rock, classic rock</t>
  </si>
  <si>
    <t>Revolver (Remastered)</t>
  </si>
  <si>
    <t>28veUNu4veN0LOBVa0nFw8</t>
  </si>
  <si>
    <t>Muqabla (From "Street Dancer 3D")</t>
  </si>
  <si>
    <t>bollywood, dance, hindi pop</t>
  </si>
  <si>
    <t>Yash Narvekar</t>
  </si>
  <si>
    <t>2Wu9PNpLUCBl3W1GaPqkhl</t>
  </si>
  <si>
    <t>Morni Banke (From "Badhaai Ho")</t>
  </si>
  <si>
    <t>34sGnIHB3ZthMvHpNX1i7e</t>
  </si>
  <si>
    <t>Day 'N' Nite (Crookers Remix)</t>
  </si>
  <si>
    <t>0LT0APsnMlmcjpt2ZltCm2</t>
  </si>
  <si>
    <t>Jab Koi Baat Bigad Jaye</t>
  </si>
  <si>
    <t>Jurm (Original Motion Picture Soundtrack)</t>
  </si>
  <si>
    <t>3w3y8KPTfNeOKPiqUTakBh</t>
  </si>
  <si>
    <t>Locked out of Heaven</t>
  </si>
  <si>
    <t>pop, funk, reggae fusion</t>
  </si>
  <si>
    <t>39lMIe4qlccsam5GRY4NRn</t>
  </si>
  <si>
    <t>Big Pimpin'</t>
  </si>
  <si>
    <t>Vol. 3... Life And Times Of S. Carter</t>
  </si>
  <si>
    <t>0GVA7K6nGHPQWVJZTkh1ux</t>
  </si>
  <si>
    <t>Freaks</t>
  </si>
  <si>
    <t>Jordan Clarke</t>
  </si>
  <si>
    <t>speechness</t>
  </si>
  <si>
    <t>0tIqERCyX2ogv5Yn00kswb</t>
  </si>
  <si>
    <t>Roses Are Red - Original Version</t>
  </si>
  <si>
    <t>7eOkHIcaoUhngxxypM5Ajr</t>
  </si>
  <si>
    <t>Look At Her Now</t>
  </si>
  <si>
    <t>1zwMYTA5nlNjZxYrvBB2pV</t>
  </si>
  <si>
    <t>Someone Like You</t>
  </si>
  <si>
    <t>29VLdEqFvd0l4JFscCnrp7</t>
  </si>
  <si>
    <t>Just My Type</t>
  </si>
  <si>
    <t>Pop, soul</t>
  </si>
  <si>
    <t>The Vamps</t>
  </si>
  <si>
    <t>Night &amp; Day (Day Edition)</t>
  </si>
  <si>
    <t>79hJaqmVdohltPBNN6BULM</t>
  </si>
  <si>
    <t>Stayin' Alive - From "Saturday Night Fever" Soundtrack</t>
  </si>
  <si>
    <t xml:space="preserve">English </t>
  </si>
  <si>
    <t>Bee Gees</t>
  </si>
  <si>
    <t>Tales From The Brothers Gibb</t>
  </si>
  <si>
    <t>https://open.spotify.com/track/1zwMYTA5nlNjZxYrvBB2pV</t>
  </si>
  <si>
    <t>5m5TRf7ggoguXtcXQGprN4</t>
  </si>
  <si>
    <t>Written in the Stars (feat. Eric Turner)</t>
  </si>
  <si>
    <t>grime</t>
  </si>
  <si>
    <t>Tinie Tempah</t>
  </si>
  <si>
    <t>3jxNbVmugKWFFc3YAVl0sD</t>
  </si>
  <si>
    <t>Aabaad Barbaad</t>
  </si>
  <si>
    <t>Ludo</t>
  </si>
  <si>
    <r>
      <rPr>
        <color rgb="FF1155CC"/>
        <u/>
      </rPr>
      <t>001_Someone Like You1 - Copy.docx</t>
    </r>
  </si>
  <si>
    <t>5x3K3Ld54TtkYKdQvrFOV3</t>
  </si>
  <si>
    <t>High Rated Gabru - Guru Randhawa</t>
  </si>
  <si>
    <t>3hCUkos0NxuSFl73oOHJzb</t>
  </si>
  <si>
    <t>It's the Time to Disco</t>
  </si>
  <si>
    <t>7GgWAITsYJaRM3r50rfh5w</t>
  </si>
  <si>
    <t>When We Were Young</t>
  </si>
  <si>
    <t>4YwGnKgtq7V0EI1hYNOirm</t>
  </si>
  <si>
    <t>O Bekhabar</t>
  </si>
  <si>
    <t>https://open.spotify.com/track/7GgWAITsYJaRM3r50rfh5w</t>
  </si>
  <si>
    <t>7HPM13Xek5XoRWxRzHfvkB</t>
  </si>
  <si>
    <t>Dil Galti Kar Baitha Hai</t>
  </si>
  <si>
    <t>4GWHrdyVTC0AWwuRgoWzE7</t>
  </si>
  <si>
    <t>Sweet Little Sixteen</t>
  </si>
  <si>
    <t>002_When We Were Young - Copy.docx</t>
  </si>
  <si>
    <t>4ZoPO0uIf19KKO7B0HEnmP</t>
  </si>
  <si>
    <t>Coka</t>
  </si>
  <si>
    <t>punjabi pop, bhangra, punjabi hip hop</t>
  </si>
  <si>
    <t>Sukh-E Muzical Doctorz</t>
  </si>
  <si>
    <t>1vYreQ2DeOhKFtHiGBrRuZ</t>
  </si>
  <si>
    <t>Main Toh Raste Se Ja Raha Tha</t>
  </si>
  <si>
    <t>Coolie No.1 (Original Motion Picture Soundtrack)</t>
  </si>
  <si>
    <t>1CSLeVCXmetBh8IkTPMFdL</t>
  </si>
  <si>
    <t>I'm a Believer</t>
  </si>
  <si>
    <t>The Monkees</t>
  </si>
  <si>
    <t>The Best of The Monkees</t>
  </si>
  <si>
    <t>https://open.spotify.com/track/0gplL1WMoJ6iYaPgMCL0gX</t>
  </si>
  <si>
    <t>0mZNKyrUmsrlDRoYHWsyMu</t>
  </si>
  <si>
    <t>I Want A New Drug</t>
  </si>
  <si>
    <t>pop rock, new wave</t>
  </si>
  <si>
    <t>Huey Lewis &amp; The News</t>
  </si>
  <si>
    <t>Greatest Hits: Huey Lewis And The News</t>
  </si>
  <si>
    <t>50sbcAcWHgDPRDkYBEUpkA</t>
  </si>
  <si>
    <t>Mere Rashke Qamar (From "Baadshaho")</t>
  </si>
  <si>
    <t>qawwali, ghazal, sufi</t>
  </si>
  <si>
    <r>
      <rPr>
        <color rgb="FF1155CC"/>
        <u/>
      </rPr>
      <t>003_Easy On Me - Copy.docx</t>
    </r>
  </si>
  <si>
    <t>Nusrat Fateh Ali Khan</t>
  </si>
  <si>
    <t>7lSDCrF11sdTVfjbAQVZE8</t>
  </si>
  <si>
    <t>I Fought the Law</t>
  </si>
  <si>
    <t>punk rock, rock</t>
  </si>
  <si>
    <t>Hits Back</t>
  </si>
  <si>
    <t>05TOt5Vz4StdjMpEdFPlvB</t>
  </si>
  <si>
    <t>All I Ask</t>
  </si>
  <si>
    <t>1c478uMN61yF2JOXXEtsdw</t>
  </si>
  <si>
    <t>Spectrum (Say My Name) - Calvin Harris Remix</t>
  </si>
  <si>
    <t>progressive house, baroque pop</t>
  </si>
  <si>
    <t>Spectrum (Say My Name) EP</t>
  </si>
  <si>
    <t>https://open.spotify.com/track/05TOt5Vz4StdjMpEdFPlvB</t>
  </si>
  <si>
    <t>4OvdhTOjq75CvPO6O7AWRw</t>
  </si>
  <si>
    <t>Dil Mera Churaya Kyun</t>
  </si>
  <si>
    <t>3GCvRY92yUzSRQ3V9mVElL</t>
  </si>
  <si>
    <t>Tumhein Apna Banane Ki Kasam Khai Hai</t>
  </si>
  <si>
    <r>
      <rPr>
        <color rgb="FF1155CC"/>
        <u/>
      </rPr>
      <t>004_All I Ask - Copy.docx</t>
    </r>
  </si>
  <si>
    <t>Sadak</t>
  </si>
  <si>
    <t>0sQLhT32E9ZG2zn5iYR6nN</t>
  </si>
  <si>
    <t>Locked Away (feat. Adam Levine)</t>
  </si>
  <si>
    <t>reggae fusion, pop</t>
  </si>
  <si>
    <t>R. City</t>
  </si>
  <si>
    <t>0Y1xRI76IwqT0OE0Mzxz4j</t>
  </si>
  <si>
    <t>The Old Man Down The Road</t>
  </si>
  <si>
    <t>rock, swamp rock</t>
  </si>
  <si>
    <t>John Fogerty</t>
  </si>
  <si>
    <t>Centerfield - 25th Anniversary</t>
  </si>
  <si>
    <t>7B5Npv8NjjTCzk8PLpU66h</t>
  </si>
  <si>
    <t>Love In The Dark</t>
  </si>
  <si>
    <t>6QYYzSQnGyMjcRRy67eYwF</t>
  </si>
  <si>
    <t>Miss Wanna Die</t>
  </si>
  <si>
    <t>vocaloid</t>
  </si>
  <si>
    <t>JubyPhonic</t>
  </si>
  <si>
    <t>https://open.spotify.com/track/7B5Npv8NjjTCzk8PLpU66h</t>
  </si>
  <si>
    <t>5KL4iZkCTZyXl7KnHgfVDj</t>
  </si>
  <si>
    <t>You Need Me, I Don't Need You</t>
  </si>
  <si>
    <t>1dxbiVeiV7nQ2V9qXnhJiB</t>
  </si>
  <si>
    <t>Buddhu Sa Mann</t>
  </si>
  <si>
    <t>Kapoor &amp; Sons (Since 1921) (Original Motion Picture Soundtrack)</t>
  </si>
  <si>
    <r>
      <rPr>
        <color rgb="FF1155CC"/>
        <u/>
      </rPr>
      <t>005_Love In The Dark.docx</t>
    </r>
  </si>
  <si>
    <t>5zKRKQwLVBT1WDJE7XJrnm</t>
  </si>
  <si>
    <t>Koi Kahe Kehta Rahe</t>
  </si>
  <si>
    <t>Dil Chahta Hai</t>
  </si>
  <si>
    <t>4kUvUCtoAdrYROXqof0leG</t>
  </si>
  <si>
    <t>Dil Leke</t>
  </si>
  <si>
    <t>Wanted</t>
  </si>
  <si>
    <t>2Hs659VSIWrtetYzclXVP6</t>
  </si>
  <si>
    <t>Le Gayi</t>
  </si>
  <si>
    <t>10ImcQk9tihY1EKMDIbvXJ</t>
  </si>
  <si>
    <t>To Be Loved</t>
  </si>
  <si>
    <t>Uttam Singh</t>
  </si>
  <si>
    <t>Dil To Pagal Hai</t>
  </si>
  <si>
    <t>4sRQg2aoec0VIvQ7GZPGMy</t>
  </si>
  <si>
    <t>The Boys</t>
  </si>
  <si>
    <t>https://open.spotify.com/track/10ImcQk9tihY1EKMDIbvXJ</t>
  </si>
  <si>
    <t>5IN9W6eUfk3014My9awagX</t>
  </si>
  <si>
    <t>MOONLIGHT SUNRISE</t>
  </si>
  <si>
    <t>TWICE</t>
  </si>
  <si>
    <t>READY TO BE</t>
  </si>
  <si>
    <t>56kocFnAY5vjFJdp2WP7S5</t>
  </si>
  <si>
    <t>Days Of The Week (Addams Family Parody)</t>
  </si>
  <si>
    <r>
      <rPr>
        <color rgb="FF1155CC"/>
        <u/>
      </rPr>
      <t>006_To Be Loved.docx</t>
    </r>
  </si>
  <si>
    <t>2kulOHR2XY6YDZCWXb38hn</t>
  </si>
  <si>
    <t>Wanna Be Startin' Somethin'</t>
  </si>
  <si>
    <t>post-disco, funk</t>
  </si>
  <si>
    <t>Thriller 25 Super Deluxe Edition</t>
  </si>
  <si>
    <t>0OSAJEA0ekX6pr2nuiPzX7</t>
  </si>
  <si>
    <t>Rapture (feat.Nadia Ali)</t>
  </si>
  <si>
    <t>trance, electronic</t>
  </si>
  <si>
    <t>iio</t>
  </si>
  <si>
    <t>Poetica (feat. Nadia Ali)</t>
  </si>
  <si>
    <t>1m8n1KC9QMNF52M562qZhX</t>
  </si>
  <si>
    <t>bollywood, party, hip hop</t>
  </si>
  <si>
    <t>2DuPBbS5mIldXnh7Wum8Cy</t>
  </si>
  <si>
    <t>Humpty Sharma Ki Dulhania (Original Motion Picture Soundtrack) [Deluxe Edition]</t>
  </si>
  <si>
    <t>My Little Love</t>
  </si>
  <si>
    <t>0d7cAnv2jF9H0pqNhovl7f</t>
  </si>
  <si>
    <t>Tum Hi Ho (Remix)</t>
  </si>
  <si>
    <t>https://open.spotify.com/track/2DuPBbS5mIldXnh7Wum8Cy</t>
  </si>
  <si>
    <t>0ue0gFLwvXd8qZIPg35Qiu</t>
  </si>
  <si>
    <t>Warning</t>
  </si>
  <si>
    <t>2EPr9Wx7e1cpGEbNAtuN7x</t>
  </si>
  <si>
    <t>Surfin' U.S.A.</t>
  </si>
  <si>
    <t>surf rock</t>
  </si>
  <si>
    <t>50 Big Ones: Greatest Hits</t>
  </si>
  <si>
    <r>
      <rPr>
        <color rgb="FF1155CC"/>
        <u/>
      </rPr>
      <t>007_My Little Love.docx</t>
    </r>
  </si>
  <si>
    <t>03cKmr45ZcgYzng3s76STy</t>
  </si>
  <si>
    <t>Feel</t>
  </si>
  <si>
    <t>afrobeats, afrobeat, afropop, afro r&amp;b, afropiano, afro soul, afroswing</t>
  </si>
  <si>
    <t>Fireboy DML</t>
  </si>
  <si>
    <t>Goosembumps</t>
  </si>
  <si>
    <t>1iCHl2R7xoEsh7CvYe5Ej0</t>
  </si>
  <si>
    <t>My Favorite Things</t>
  </si>
  <si>
    <t>Julie Andrews</t>
  </si>
  <si>
    <t>The Sound of Music - Original Soundtrack Recording</t>
  </si>
  <si>
    <t>4wuCQX7JvAZLlrcmH4AeZF</t>
  </si>
  <si>
    <t>Cross Me (feat. Chance the Rapper &amp; PnB Rock)</t>
  </si>
  <si>
    <t>6bGMSP3H9YqkmaLnaJTIoF</t>
  </si>
  <si>
    <t>https://open.spotify.com/track/6bGMSP3H9YqkmaLnaJTIoF</t>
  </si>
  <si>
    <t>1tEto4JrqNmBZFH5uAiYqb</t>
  </si>
  <si>
    <t>Sadi Gali</t>
  </si>
  <si>
    <t>bhangra, desi</t>
  </si>
  <si>
    <t>Lehmber Hussainpuri</t>
  </si>
  <si>
    <t>Tanu Weds Manu</t>
  </si>
  <si>
    <t>3szxldqiYs7nkvtmooRod8</t>
  </si>
  <si>
    <t>Oo Antava Oo Oo Antava (From "Pushpa - The Rise")(Telugu)</t>
  </si>
  <si>
    <t>telugu pop, tollywood, tamil dance, tamil pop, kollywood</t>
  </si>
  <si>
    <t>Devi Sri Prasad</t>
  </si>
  <si>
    <t>1CM4rFDU9q4EoLy2K44qE6</t>
  </si>
  <si>
    <t>Naah Goriye (From "Bala")</t>
  </si>
  <si>
    <t>hindi pop, desi pop, bollywood</t>
  </si>
  <si>
    <t>B Praak</t>
  </si>
  <si>
    <r>
      <rPr>
        <color rgb="FF1155CC"/>
        <u/>
      </rPr>
      <t>008_Hold On.docx</t>
    </r>
  </si>
  <si>
    <t>0TrsGqtFXMWCrF9pPMICY9</t>
  </si>
  <si>
    <t>Paon Ki Jutti</t>
  </si>
  <si>
    <t>sufi, bollywood, qawwali</t>
  </si>
  <si>
    <t>Jyoti Nooran</t>
  </si>
  <si>
    <t>5O4AGvOVFSs5ipu3iNOuoi</t>
  </si>
  <si>
    <t>Soniye</t>
  </si>
  <si>
    <t>Aksar</t>
  </si>
  <si>
    <t>6v0UJD4a2FtleHeSYVX02A</t>
  </si>
  <si>
    <t>I Drink Wine</t>
  </si>
  <si>
    <t>62wnQra2VgCUyHO3BUIAcr</t>
  </si>
  <si>
    <t>Jannatein Kahan</t>
  </si>
  <si>
    <t>Jannat 2 (Original Motion Picture Soundtrack)</t>
  </si>
  <si>
    <t>https://open.spotify.com/track/6v0UJD4a2FtleHeSYVX02A</t>
  </si>
  <si>
    <t>2ZDOzySC2g3YF1p26TPzBt</t>
  </si>
  <si>
    <t>Angaaron (From "Pushpa 2 The Rule") [HINDI]</t>
  </si>
  <si>
    <t>77QLO6fafn5BGev2ADuFKz</t>
  </si>
  <si>
    <t>Ooh La La</t>
  </si>
  <si>
    <t>The Dirty Picture</t>
  </si>
  <si>
    <r>
      <rPr>
        <color rgb="FF1155CC"/>
        <u/>
      </rPr>
      <t>009_I Drink Wine.docx</t>
    </r>
  </si>
  <si>
    <t>3clrh7xJORCwm5ywomx4hs</t>
  </si>
  <si>
    <t>Dhadhang Dhang</t>
  </si>
  <si>
    <t>4zXViIlvKDAjvIG5Keff87</t>
  </si>
  <si>
    <t>A Boy</t>
  </si>
  <si>
    <t>2XbwFs07dfm2MGQuYmRMZT</t>
  </si>
  <si>
    <t>Rapper's Delight</t>
  </si>
  <si>
    <t>old school hip hop, funk</t>
  </si>
  <si>
    <t>The Sugarhill Gang</t>
  </si>
  <si>
    <t>The Sugarhill Gang - 30th Anniversary Edition (Expanded Version)</t>
  </si>
  <si>
    <t>5PaMD4dneWD1Vksih9WOL1</t>
  </si>
  <si>
    <t>Don't You Remember</t>
  </si>
  <si>
    <t>Instrumental, piano</t>
  </si>
  <si>
    <t>Ava Leclair, Emilie Chin</t>
  </si>
  <si>
    <t>Calming Piano for Adele Fans, Vol. II</t>
  </si>
  <si>
    <t>03qZDQKRYZdjhKsQ5G5H0t</t>
  </si>
  <si>
    <t>Rapunzel (feat. Megan Thee Stallion)</t>
  </si>
  <si>
    <t>LISA</t>
  </si>
  <si>
    <t>https://open.spotify.com/track/5PaMD4dneWD1Vksih9WOL1</t>
  </si>
  <si>
    <t>Alter Ego</t>
  </si>
  <si>
    <t>7vtl49gWCvqep228IJVHRl</t>
  </si>
  <si>
    <t>Satte Pe Satta (Original Motion Picture Soundtrack)</t>
  </si>
  <si>
    <t>6m2UYr6ZJN8wtDzOauBIb9</t>
  </si>
  <si>
    <t>Aksar Is Duniya Mein</t>
  </si>
  <si>
    <r>
      <rPr>
        <color rgb="FF1155CC"/>
        <u/>
      </rPr>
      <t>010_Don't You Remember.docx</t>
    </r>
  </si>
  <si>
    <t>Dhadkan (Original Motion Picture Soundtrack)</t>
  </si>
  <si>
    <t>75HJYgb0KguhgWBjpx5iWH</t>
  </si>
  <si>
    <t>Main Khiladi Tu Anari</t>
  </si>
  <si>
    <t>Main Khiladi Tu Anari (Original Motion Picture Soundtrack)</t>
  </si>
  <si>
    <t>4oy98QoABnGKpvapDkI525</t>
  </si>
  <si>
    <t>Turning Tables</t>
  </si>
  <si>
    <t>3l5R0ltI7UufbrjK6Kj0Nv</t>
  </si>
  <si>
    <t>Hello, I Love You</t>
  </si>
  <si>
    <t>psychedelic rock, classic rock, acid rock</t>
  </si>
  <si>
    <t>The Doors</t>
  </si>
  <si>
    <t>Waiting for the Sun</t>
  </si>
  <si>
    <t>https://open.spotify.com/track/4oy98QoABnGKpvapDkI525</t>
  </si>
  <si>
    <t>59hH7GJFrSd5v9FwgSZEw8</t>
  </si>
  <si>
    <t>Mentira</t>
  </si>
  <si>
    <t>latin alternative</t>
  </si>
  <si>
    <t>Manu Chao</t>
  </si>
  <si>
    <t>Clandestino</t>
  </si>
  <si>
    <t>6zNPPFFrxmhpTQejOn1Wm1</t>
  </si>
  <si>
    <t>Sending All My Love</t>
  </si>
  <si>
    <t>funk melody, freestyle, miami bass</t>
  </si>
  <si>
    <t>Linear</t>
  </si>
  <si>
    <r>
      <rPr>
        <color rgb="FF1155CC"/>
        <u/>
      </rPr>
      <t>011_Turning Tables.docx</t>
    </r>
  </si>
  <si>
    <t>6Cropg224Nfp3jNWjKuQjy</t>
  </si>
  <si>
    <t>Bolve</t>
  </si>
  <si>
    <t>bhangra, punjabi pop</t>
  </si>
  <si>
    <t>Sukshinder Shinda</t>
  </si>
  <si>
    <t>Moving &amp; Grooving</t>
  </si>
  <si>
    <t>7JmPqImeW3kLoYVNBA9v11</t>
  </si>
  <si>
    <t>If It Isn't Love</t>
  </si>
  <si>
    <t>r&amp;b, new jack swing</t>
  </si>
  <si>
    <t>New Edition</t>
  </si>
  <si>
    <t>Heart Break</t>
  </si>
  <si>
    <t>08YJEcxGtYXwCGqXMZDiyQ</t>
  </si>
  <si>
    <t>Take It All</t>
  </si>
  <si>
    <t>5sqPE9h98DkO5ms20NUiUg</t>
  </si>
  <si>
    <t>Tamma Tamma Again</t>
  </si>
  <si>
    <t>Badrinath Ki Dulhania</t>
  </si>
  <si>
    <t>https://open.spotify.com/track/08YJEcxGtYXwCGqXMZDiyQ</t>
  </si>
  <si>
    <t>4uNxdQ1L4Xa52MWX864QhW</t>
  </si>
  <si>
    <t>What Jhumka ? (From "Rocky Aur Rani Kii Prem Kahaani")</t>
  </si>
  <si>
    <t>44FAj28ivN0HJ0xVYwQ9nL</t>
  </si>
  <si>
    <t>S&amp;M Remix</t>
  </si>
  <si>
    <t>dance-pop, dubstep</t>
  </si>
  <si>
    <r>
      <rPr>
        <color rgb="FF1155CC"/>
        <u/>
      </rPr>
      <t>012_Take It All.docx</t>
    </r>
  </si>
  <si>
    <t>4i6cwNY6oIUU2XZxPIw82Y</t>
  </si>
  <si>
    <t>Karma (feat. Ice Spice)</t>
  </si>
  <si>
    <t>Midnights (The Til Dawn Edition)</t>
  </si>
  <si>
    <t>6vwGvxyf8MheLLPUjktu14</t>
  </si>
  <si>
    <t>Gela Gela Gela (From "Aitraaz")</t>
  </si>
  <si>
    <t>43dcCpx19I0R4zLr4KH1UC</t>
  </si>
  <si>
    <t>One And Only</t>
  </si>
  <si>
    <t>1AI7UPw3fgwAFkvAlZWhE0</t>
  </si>
  <si>
    <t>Take Me Back to London (feat. Stormzy)</t>
  </si>
  <si>
    <t>https://open.spotify.com/track/43dcCpx19I0R4zLr4KH1UC</t>
  </si>
  <si>
    <t>1cSgKCsIM5WCzlLgRkY0Ov</t>
  </si>
  <si>
    <t>Sukoon Mila</t>
  </si>
  <si>
    <t>Long Drive (Bollywood Mix)</t>
  </si>
  <si>
    <t>6f7zyAEUCZuvX4Zty62Z5o</t>
  </si>
  <si>
    <t>Radha</t>
  </si>
  <si>
    <r>
      <rPr>
        <color rgb="FF1155CC"/>
        <u/>
      </rPr>
      <t>013_One And Only.docx</t>
    </r>
  </si>
  <si>
    <t>Student of the Year (Original Motion Picture Soundtrack)</t>
  </si>
  <si>
    <t>3nKEiJUeaWn8q2O9I1xwlB</t>
  </si>
  <si>
    <t>Shukran Allah</t>
  </si>
  <si>
    <t>Kurbaan (Original Motion Picture Soundtrack)</t>
  </si>
  <si>
    <t>3F0I9AkbRwz12yz7Hxn0bF</t>
  </si>
  <si>
    <t>Oh Ho Ho Ho (Remix)</t>
  </si>
  <si>
    <t>Hindi Medium</t>
  </si>
  <si>
    <t>5CjKwY7FUJgKSwTVzoQIaU</t>
  </si>
  <si>
    <t>Remedy</t>
  </si>
  <si>
    <t>3ZjMdVOWxQ53FKrmkgCv95</t>
  </si>
  <si>
    <t>Psycho Saiyaan (From "Saaho")</t>
  </si>
  <si>
    <t>bhajan, hindi pop, devotional, bollywood, desi pop</t>
  </si>
  <si>
    <t>Sachet Tandon</t>
  </si>
  <si>
    <t>https://open.spotify.com/track/5CjKwY7FUJgKSwTVzoQIaU</t>
  </si>
  <si>
    <t>2qJAzSE6uC94oH2NRoPrGl</t>
  </si>
  <si>
    <t>London Thumakda</t>
  </si>
  <si>
    <t>1ErMeReQpwGuroEk5zekr3</t>
  </si>
  <si>
    <t>Choli Ke Peeche (From "Crew")</t>
  </si>
  <si>
    <t>bhangra, punjabi pop, punjabi hip hop, desi, bollywood</t>
  </si>
  <si>
    <t>Diljit Dosanjh</t>
  </si>
  <si>
    <r>
      <rPr>
        <color rgb="FF1155CC"/>
        <u/>
      </rPr>
      <t>014_Remedy.docx</t>
    </r>
  </si>
  <si>
    <t>3FS3ItpUATpALLi90uvkde</t>
  </si>
  <si>
    <t>I Am In Love</t>
  </si>
  <si>
    <t>4XsJiRJQAK8TWcZCn0Dxlh</t>
  </si>
  <si>
    <t>POWER</t>
  </si>
  <si>
    <t>19QzuPTNZHJ2SEu5LCQTGI</t>
  </si>
  <si>
    <t>Hometown Glory</t>
  </si>
  <si>
    <t>2F4FNcz68howQWD4zaGJSi</t>
  </si>
  <si>
    <t>The Lion Sleeps Tonight (Wimoweh)</t>
  </si>
  <si>
    <t>The Tokens</t>
  </si>
  <si>
    <t>Wimoweh!!! - The Best Of The Tokens</t>
  </si>
  <si>
    <t>https://open.spotify.com/track/19QzuPTNZHJ2SEu5LCQTGI</t>
  </si>
  <si>
    <t>0mWtcNIAL9jITVHl3F2SQF</t>
  </si>
  <si>
    <t>Suraj Hua Maddham</t>
  </si>
  <si>
    <t>0zREtnLmVnt8KUJZZbSdla</t>
  </si>
  <si>
    <t>Wavin' Flag</t>
  </si>
  <si>
    <t>K'NAAN</t>
  </si>
  <si>
    <r>
      <rPr>
        <color rgb="FF1155CC"/>
        <u/>
      </rPr>
      <t>015_Hometown Glory.docx</t>
    </r>
  </si>
  <si>
    <t>68MSCSP7Y6PnzXcW1IlN7G</t>
  </si>
  <si>
    <t>One Way Ticket</t>
  </si>
  <si>
    <t>Eruption</t>
  </si>
  <si>
    <t>4 Hits: Eruption</t>
  </si>
  <si>
    <t>4nmne9J3YCEdhvjTzwiAgu</t>
  </si>
  <si>
    <t>latin rock</t>
  </si>
  <si>
    <t>Santana</t>
  </si>
  <si>
    <t>Ultimate Santana</t>
  </si>
  <si>
    <t>6J0AjzrYsPZrQtw6IjErhy</t>
  </si>
  <si>
    <t>Run Through The Jungle</t>
  </si>
  <si>
    <t>swamp rock, classic rock</t>
  </si>
  <si>
    <t>Cosmo's Factory (Expanded Edition)</t>
  </si>
  <si>
    <t>5FgPwJ7Nh2FVmIXviKl2VF</t>
  </si>
  <si>
    <t>2xLOMHjkOK8nzxJ4r6yOKR</t>
  </si>
  <si>
    <t>disco, pop</t>
  </si>
  <si>
    <t>https://open.spotify.com/track/5FgPwJ7Nh2FVmIXviKl2VF</t>
  </si>
  <si>
    <t>6rDCSTANJ05fi9nDoEYRFu</t>
  </si>
  <si>
    <t>marathi pop, bollywood, dance</t>
  </si>
  <si>
    <t>Ajay-Atul</t>
  </si>
  <si>
    <t>Dhadak (Original Motion Picture Soundtrack)</t>
  </si>
  <si>
    <t>7jGzYUZ2Bgg8BDfYlQRfn8</t>
  </si>
  <si>
    <t>proto-punk, garage rock</t>
  </si>
  <si>
    <t>From Nowhere</t>
  </si>
  <si>
    <r>
      <rPr>
        <color rgb="FF1155CC"/>
        <u/>
      </rPr>
      <t>016_Make You Feel My Love.docx</t>
    </r>
  </si>
  <si>
    <t>5v4GgrXPMghOnBBLmveLac</t>
  </si>
  <si>
    <t>Savage Remix (feat. Beyoncé)</t>
  </si>
  <si>
    <t>Megan Thee Stallion</t>
  </si>
  <si>
    <t>3xGwSN1dDdpN2s8oP8DRrC</t>
  </si>
  <si>
    <t>Dheere Dheere Se Meri Zindagi Mein Aana</t>
  </si>
  <si>
    <t>4I3FyrIM4E9I2MYm533VmJ</t>
  </si>
  <si>
    <t>First Love</t>
  </si>
  <si>
    <t>Aashiqui</t>
  </si>
  <si>
    <t>61sd6IZ2alG43CNv6mfniv</t>
  </si>
  <si>
    <t>3Che0Dm9dlytqujcprVAwE</t>
  </si>
  <si>
    <t>Heat Waves (with iann dior)</t>
  </si>
  <si>
    <t>https://open.spotify.com/track/4I3FyrIM4E9I2MYm533VmJ</t>
  </si>
  <si>
    <t>Camp</t>
  </si>
  <si>
    <t>Glass Animals</t>
  </si>
  <si>
    <t>0hVXGxFXKNtBjqLDQiXh7G</t>
  </si>
  <si>
    <t>Twist (From "Love Aaj Kal")</t>
  </si>
  <si>
    <t>Love Aaj Kal</t>
  </si>
  <si>
    <r>
      <rPr>
        <color rgb="FF1155CC"/>
        <u/>
      </rPr>
      <t>017_First Love.docx</t>
    </r>
  </si>
  <si>
    <t>7722WsrGPUvUMcfBR87nhc</t>
  </si>
  <si>
    <t>Me and My Girlfriend</t>
  </si>
  <si>
    <t>gangsta rap, hip hop</t>
  </si>
  <si>
    <t>The 10th Anniversary Collection: The Sex, the Soul &amp; the Street</t>
  </si>
  <si>
    <t>55qBw1900pZKfXJ6Q9A2Lc</t>
  </si>
  <si>
    <t>Teenage Dream</t>
  </si>
  <si>
    <t>Teenage Dream: The Complete Confection</t>
  </si>
  <si>
    <t>1Ty11iX5DIhZRRD9zCHP3l</t>
  </si>
  <si>
    <t>Melt My Heart to Stone</t>
  </si>
  <si>
    <t>5v4sZRuvWDcisoOk1PFv6T</t>
  </si>
  <si>
    <t>Bloodstream</t>
  </si>
  <si>
    <t>https://open.spotify.com/track/1Ty11iX5DIhZRRD9zCHP3l</t>
  </si>
  <si>
    <t>3oM90C4SZLYzVZJEZD5EQk</t>
  </si>
  <si>
    <t>Khairiyat (Bonus Track)</t>
  </si>
  <si>
    <t>6mdLX10dvBb7rGYbMXpKzz</t>
  </si>
  <si>
    <r>
      <rPr>
        <color rgb="FF1155CC"/>
        <u/>
      </rPr>
      <t>018_Melt My Heart to Stone.docx</t>
    </r>
  </si>
  <si>
    <t>bollywood, desi, bhangra, desi pop</t>
  </si>
  <si>
    <t>Prem &amp; Hardeep</t>
  </si>
  <si>
    <t>Baar Baar Dekho (Original Motion Picture Soundtrack)</t>
  </si>
  <si>
    <t>6q9XTgfWilsnyiFofvYrIF</t>
  </si>
  <si>
    <t>Garmi (From "Street Dancer 3D") (feat. Varun Dhawan)</t>
  </si>
  <si>
    <t>Garmi (From "Street Dancer 3D")</t>
  </si>
  <si>
    <t>56pHllZT7QOacB0bP56ofx</t>
  </si>
  <si>
    <t>Chasing Pavements</t>
  </si>
  <si>
    <t>3fPgIknlkDWXs1l2noKZbp</t>
  </si>
  <si>
    <t>Kar Gayi Chull</t>
  </si>
  <si>
    <t>https://open.spotify.com/track/56pHllZT7QOacB0bP56ofx</t>
  </si>
  <si>
    <t>5VKvDHouRJ4a8VNXrzTWnc</t>
  </si>
  <si>
    <t>Dj Waley Babu (feat. Aastha Gill)</t>
  </si>
  <si>
    <t>ONE (Original Never Ends)</t>
  </si>
  <si>
    <t>4N66qcycDiFLJGjnXiKbKX</t>
  </si>
  <si>
    <t>Sajde</t>
  </si>
  <si>
    <r>
      <rPr>
        <color rgb="FF1155CC"/>
        <u/>
      </rPr>
      <t>019_Chasing Pavements.docx</t>
    </r>
  </si>
  <si>
    <t>Khatta Meetha</t>
  </si>
  <si>
    <t>5s9Kd33ExIhpe1JJSj5zLZ</t>
  </si>
  <si>
    <t>Nagada Sang Dhol</t>
  </si>
  <si>
    <t>3di5hcvxxciiqwMH1jarhY</t>
  </si>
  <si>
    <t>3H43T5swYywvcdCBFiDgW6</t>
  </si>
  <si>
    <t>Set Fire to the Rain</t>
  </si>
  <si>
    <t>Manwa Laage</t>
  </si>
  <si>
    <t>Happy New Year</t>
  </si>
  <si>
    <t>https://open.spotify.com/track/3di5hcvxxciiqwMH1jarhY</t>
  </si>
  <si>
    <t>3B9CL5t32mM2SDdps2IhYM</t>
  </si>
  <si>
    <t>Guli Mata</t>
  </si>
  <si>
    <t>moroccan pop, khaleeji, raï, mahraganat</t>
  </si>
  <si>
    <t>Saad Lamjarred</t>
  </si>
  <si>
    <t>0mboVyI4R4MPH23yceAMz3</t>
  </si>
  <si>
    <t>Hangover</t>
  </si>
  <si>
    <t>Kick</t>
  </si>
  <si>
    <r>
      <rPr>
        <color rgb="FF1155CC"/>
        <u/>
      </rPr>
      <t>020_Set Fire to the Rain.docx</t>
    </r>
  </si>
  <si>
    <t>60jQTAr2OkFcV4SWSRz3st</t>
  </si>
  <si>
    <t>Emotions</t>
  </si>
  <si>
    <t>1EhvYd5e7vkoN3udEN1Vyl</t>
  </si>
  <si>
    <t>Got 'Til It's Gone</t>
  </si>
  <si>
    <t>7qEHsqek33rTcFNT9PFqLf</t>
  </si>
  <si>
    <t>new jack swing</t>
  </si>
  <si>
    <t>Someone You Loved</t>
  </si>
  <si>
    <t>Janet Jackson</t>
  </si>
  <si>
    <t>The Velvet Rope</t>
  </si>
  <si>
    <t>Pop, blue-eyed soul</t>
  </si>
  <si>
    <t>Lewis Capaldi</t>
  </si>
  <si>
    <t>Divinely Uninspired To A Hellish Extent</t>
  </si>
  <si>
    <t>0mXXjVVAhaasNXga2HMgJK</t>
  </si>
  <si>
    <t>Radio (Dum-Dum)</t>
  </si>
  <si>
    <t>YUQI</t>
  </si>
  <si>
    <t>https://open.spotify.com/track/7qEHsqek33rTcFNT9PFqLf</t>
  </si>
  <si>
    <t>7na7Bk98usp84FaOJFPv3d</t>
  </si>
  <si>
    <t>Tattoo</t>
  </si>
  <si>
    <t>reggaeton, urbano latino, trap latino, latin</t>
  </si>
  <si>
    <t>Rauw Alejandro</t>
  </si>
  <si>
    <t>2OvldWM8rVnp7QCn9eCrr1</t>
  </si>
  <si>
    <t>Phir Le Aya Dil</t>
  </si>
  <si>
    <r>
      <rPr>
        <color rgb="FF1155CC"/>
        <u/>
      </rPr>
      <t>021_Someone You Loved.docx</t>
    </r>
  </si>
  <si>
    <t>4P4NsWdqLziZpEteU1uFCI</t>
  </si>
  <si>
    <t>Chura Ke Dil Mera</t>
  </si>
  <si>
    <t>26q6YTrXt9l8qshIveiTX9</t>
  </si>
  <si>
    <t>Rebirth Of Slick (Cool Like Dat)</t>
  </si>
  <si>
    <t>2gMXnyrvIjhVBUZwvLZDMP</t>
  </si>
  <si>
    <t>jazz rap, east coast hip hop, hip hop, acid jazz, old school hip hop</t>
  </si>
  <si>
    <t>Digable Planets</t>
  </si>
  <si>
    <t>Reachin' (A New Refutation Of Time And Space)</t>
  </si>
  <si>
    <t>Divinely Uninspired To A Hellish Extent (Extended Edition)</t>
  </si>
  <si>
    <t>6UkMcAA19lTdjs22jtB7o2</t>
  </si>
  <si>
    <t>https://open.spotify.com/track/2gMXnyrvIjhVBUZwvLZDMP</t>
  </si>
  <si>
    <t>Ladies of the Canyon</t>
  </si>
  <si>
    <t>2mgnkV4ibnMfyz9fCXP3rv</t>
  </si>
  <si>
    <t>à¦œà§€à¦¬à¦¨ à¦®à¦¾à¦¨à§‡à¦‡ à¦¤à§‹ à¦¯à¦¨à§_x008d_à¦¤à§_x008d_à¦°à¦¨à¦¾</t>
  </si>
  <si>
    <t>63MvWd6T6yoS7h4AJ4Hjrm</t>
  </si>
  <si>
    <t>Aankh Marey (From "Simmba")</t>
  </si>
  <si>
    <r>
      <rPr>
        <color rgb="FF1155CC"/>
        <u/>
      </rPr>
      <t>022_Before You Go.docx</t>
    </r>
  </si>
  <si>
    <t>Banglar Music</t>
  </si>
  <si>
    <t>7s1upm7yr7ZjrzXMwHawtG</t>
  </si>
  <si>
    <t>Sexual Healing - Kygo Remix</t>
  </si>
  <si>
    <t>tropical house, r&amp;b</t>
  </si>
  <si>
    <t>Sexual Healing (Kygo Remix)</t>
  </si>
  <si>
    <t>3gdPwk2wyOXNRnTA1KXnEr</t>
  </si>
  <si>
    <t>Wish You The Best</t>
  </si>
  <si>
    <t>3yNZ5r3LKfdmjoS3gkhUCT</t>
  </si>
  <si>
    <t>bad guy (with Justin Bieber)</t>
  </si>
  <si>
    <t>Broken By Desire To Be Heavenly Sent</t>
  </si>
  <si>
    <t>pop, trap</t>
  </si>
  <si>
    <t>https://open.spotify.com/track/3gdPwk2wyOXNRnTA1KXnEr</t>
  </si>
  <si>
    <t>2yRBJpAD66GuNRKQ8bKXtY</t>
  </si>
  <si>
    <t>Chura Liya Hai Tumne Jo Dil Ko</t>
  </si>
  <si>
    <t>Yaadon Ki Baaraat</t>
  </si>
  <si>
    <t>6rD2S18lxUWuYhXjFGgsPY</t>
  </si>
  <si>
    <t>41nT1Sp6ChR65FbsdLlFHW</t>
  </si>
  <si>
    <t>Bootylicious</t>
  </si>
  <si>
    <t>r&amp;b, dance-pop</t>
  </si>
  <si>
    <t>à¦•à¦¾à¦°à§‹ à¦®à¦¨à§‡à¦° à¦®à¦¾à¦¨à§_x0081_à¦· à¦¹à¦¯à¦¼à¦¨à¦¾ à¦¯à§‡à¦¨à§‹ à¦ªà¦°</t>
  </si>
  <si>
    <t>Destiny's Child</t>
  </si>
  <si>
    <t>Survivor</t>
  </si>
  <si>
    <t>6jX5mso4x00c1EiNMrTU9U</t>
  </si>
  <si>
    <t>Please Mr. Postman</t>
  </si>
  <si>
    <t>motown, soul, doo-wop</t>
  </si>
  <si>
    <r>
      <rPr>
        <color rgb="FF1155CC"/>
        <u/>
      </rPr>
      <t>023_Wish You The Best.docx</t>
    </r>
  </si>
  <si>
    <t>5WeuqW7eiIj27OiB1hV2BF</t>
  </si>
  <si>
    <t>Electric Avenue</t>
  </si>
  <si>
    <t>reggae fusion, synthpop</t>
  </si>
  <si>
    <t>Eddy Grant</t>
  </si>
  <si>
    <t>Killer On The Rampage</t>
  </si>
  <si>
    <t>2SUxn2O9NHL6GHGQFgwCY0</t>
  </si>
  <si>
    <t>2step</t>
  </si>
  <si>
    <t>60iSKGrGazRzICtMjADNSM</t>
  </si>
  <si>
    <t>Hold Me While You Wait</t>
  </si>
  <si>
    <t>3A7qX2QjDlPnazUsRk5y0M</t>
  </si>
  <si>
    <t>2U (feat. Justin Bieber)</t>
  </si>
  <si>
    <t>https://open.spotify.com/track/60iSKGrGazRzICtMjADNSM</t>
  </si>
  <si>
    <t>0jIP1uYG5NeW0JETrJYBa1</t>
  </si>
  <si>
    <t>72CkpVdvmc8t28o8I9N32J</t>
  </si>
  <si>
    <t>Tere Sang Yaara</t>
  </si>
  <si>
    <t>à¦®à¦¨ à¦®à¦¾à¦¤à¦¾à¦¨à§‹ à¦¬à¦¾à¦‰à¦² à¦—à¦¾à¦¨à§‡à¦° à¦_x008f_à§_x008d_à¦¯à¦¾à¦²à¦¬à¦¾à¦®</t>
  </si>
  <si>
    <t>Rustom (Original Motion Picture Soundtrack)</t>
  </si>
  <si>
    <t>5c3mUtkS8FvumKaVkcpB0H</t>
  </si>
  <si>
    <t>Baby Doll</t>
  </si>
  <si>
    <t>Meet Bros Anjjan</t>
  </si>
  <si>
    <t>Ragini Mms 2</t>
  </si>
  <si>
    <r>
      <rPr>
        <color rgb="FF1155CC"/>
        <u/>
      </rPr>
      <t>024_Hold Me While You Wait.docx</t>
    </r>
  </si>
  <si>
    <t>6zojSFiUNySBy3Kd1JVCXb</t>
  </si>
  <si>
    <t>Dil Chori</t>
  </si>
  <si>
    <t>1ozrNv9W4KlprAmvgH0Yrq</t>
  </si>
  <si>
    <t>High Rated Gabru (From "Nawabzaade")</t>
  </si>
  <si>
    <t>5FihcmME7NlwW8KbYOaHVH</t>
  </si>
  <si>
    <t>4Of7rzpRpV1mWRbhp5rAqG</t>
  </si>
  <si>
    <t>Bruises</t>
  </si>
  <si>
    <t>Ae Dil Hai Mushkil (Original Motion Picture Soundtrack) [Deluxe Edition]</t>
  </si>
  <si>
    <t>6cUaCs1lKfDOyFKMkBF8ch</t>
  </si>
  <si>
    <t>Dil Dooba</t>
  </si>
  <si>
    <t>Khakee</t>
  </si>
  <si>
    <t>https://open.spotify.com/track/4Of7rzpRpV1mWRbhp5rAqG</t>
  </si>
  <si>
    <t>2QX4dzYe2My0X2hqE9oMl9</t>
  </si>
  <si>
    <t>à¦_x008f_à¦•à¦¾ à¦›à¦¿à¦²à¦¾à¦® à¦›à¦¿à¦²à¦¾à¦® à¦­à¦¾à¦²à§‹ à¦›à¦¿à¦²à§‹ à¦¨à¦¾à¦¤à§‹ à¦œà§_x008d_à¦¬à¦¾à¦²à¦¾</t>
  </si>
  <si>
    <t>7eMALavv9CgU8R7ETPtDNK</t>
  </si>
  <si>
    <t>Kitna Haseen Chehra (From "Dilwale")</t>
  </si>
  <si>
    <t>1SJ7eKG6Ha5opLNxlXXvwa</t>
  </si>
  <si>
    <t>Lonely Nights</t>
  </si>
  <si>
    <r>
      <rPr>
        <color rgb="FF1155CC"/>
        <u/>
      </rPr>
      <t>025_Bruises.docx</t>
    </r>
  </si>
  <si>
    <t>Sunsetter</t>
  </si>
  <si>
    <t>735WeIIQYRfmtEdMmOgDY1</t>
  </si>
  <si>
    <t>Akhiyaan Milaoon Kabhi</t>
  </si>
  <si>
    <t>Raja (Original Motion Picture Soundtrack)</t>
  </si>
  <si>
    <t>4St20qfnH98z2CEY7Up5yn</t>
  </si>
  <si>
    <t>Pungi</t>
  </si>
  <si>
    <t>Agent Vinod</t>
  </si>
  <si>
    <t>3iHzKA9HlXf5wsGdsrsnSA</t>
  </si>
  <si>
    <t>Forget Me</t>
  </si>
  <si>
    <t>19LAzJUBAOzZtpw1h3J1YP</t>
  </si>
  <si>
    <t>Yeh Vaada Raha - Tu Tu Hai Wahi / From “Yeh Vaada Raha”</t>
  </si>
  <si>
    <t>Yeh Vaada Raha (Original Motion Picture Soundtrack)</t>
  </si>
  <si>
    <t>https://open.spotify.com/track/3iHzKA9HlXf5wsGdsrsnSA</t>
  </si>
  <si>
    <t>7pLuEMFougkSHXrPBtNxTR</t>
  </si>
  <si>
    <t>Smooth Operator</t>
  </si>
  <si>
    <t>pop, smooth jazz, soul</t>
  </si>
  <si>
    <t>Diamond Life</t>
  </si>
  <si>
    <t>0gzu5mm36VJH2Zqu8sQPTf</t>
  </si>
  <si>
    <t>Genda Phool (feat. Payal Dev)</t>
  </si>
  <si>
    <t>7n278iHoD21kun2OymTABC</t>
  </si>
  <si>
    <t>Tumse Milne Ki Tamanna Hai</t>
  </si>
  <si>
    <t>Saajan (Original Motion Picture Soundtrack)</t>
  </si>
  <si>
    <r>
      <rPr>
        <color rgb="FF1155CC"/>
        <u/>
      </rPr>
      <t>026_Forget Me.docx</t>
    </r>
  </si>
  <si>
    <t>3Oe3VdPn6rAueriQvFhCBA</t>
  </si>
  <si>
    <t>Illegal Weapon</t>
  </si>
  <si>
    <t>Garry Sandhu</t>
  </si>
  <si>
    <t>0jsANwwkkHyyeNyuTFq2XO</t>
  </si>
  <si>
    <t>Heartbreaker (feat. JAY-Z)</t>
  </si>
  <si>
    <t>5AGS8VxsLyHQOWz0ZTuwIN</t>
  </si>
  <si>
    <t>How I'm Feeling Now</t>
  </si>
  <si>
    <t>0YKEBiwNh4VGsuf99aNfLa</t>
  </si>
  <si>
    <t>Anarkali Disco Chali</t>
  </si>
  <si>
    <t>https://open.spotify.com/track/5AGS8VxsLyHQOWz0ZTuwIN</t>
  </si>
  <si>
    <t>66DKTbjw8hpSnRiKEgml3Q</t>
  </si>
  <si>
    <t>Jeeta Tha Jiske Liye</t>
  </si>
  <si>
    <t>21YxK0klhpfLW8budkJaMF</t>
  </si>
  <si>
    <t>proto-punk, glam rock</t>
  </si>
  <si>
    <t>Iggy Pop</t>
  </si>
  <si>
    <r>
      <rPr>
        <color rgb="FF1155CC"/>
        <u/>
      </rPr>
      <t>027_How I'm Feeling Now.docx</t>
    </r>
  </si>
  <si>
    <t>3PQLYVskjUeRmRIfECsL0X</t>
  </si>
  <si>
    <t>No Woman No Cry</t>
  </si>
  <si>
    <t>reggae, roots reggae</t>
  </si>
  <si>
    <t>Bob Marley &amp; The Wailers</t>
  </si>
  <si>
    <t>Natty Dread</t>
  </si>
  <si>
    <t>31A3oqQxDLdG9HRx45z62d</t>
  </si>
  <si>
    <t>I Only Want To Be With You</t>
  </si>
  <si>
    <t>pop, blue-eyed soul</t>
  </si>
  <si>
    <t>Dusty Springfield</t>
  </si>
  <si>
    <t>Stay Awhile / I Only Want To Be With You (Expanded Edition)</t>
  </si>
  <si>
    <t>4FRqM1mahmNdLOT9OQOr8q</t>
  </si>
  <si>
    <t>Heads Will Roll - A-Trak Remix</t>
  </si>
  <si>
    <t>indie rock, dance-punk</t>
  </si>
  <si>
    <t>44G9fSM6qI8zRoG6Qwn3eq</t>
  </si>
  <si>
    <t>Yeah Yeah Yeahs</t>
  </si>
  <si>
    <t>Pointless</t>
  </si>
  <si>
    <t>Heads Will Roll</t>
  </si>
  <si>
    <t>2fZQIJew3nkNe99s2PKzul</t>
  </si>
  <si>
    <t>Bad Liar</t>
  </si>
  <si>
    <t>https://open.spotify.com/track/44G9fSM6qI8zRoG6Qwn3eq</t>
  </si>
  <si>
    <t>3DX4Y0egvc0slLcLl31h2p</t>
  </si>
  <si>
    <t>0FEk8LwY8h4rAR63ggfhV0</t>
  </si>
  <si>
    <t>Ritual</t>
  </si>
  <si>
    <r>
      <rPr>
        <color rgb="FF1155CC"/>
        <u/>
      </rPr>
      <t>028_Pointless.docx</t>
    </r>
  </si>
  <si>
    <t>edm, trance, big room, house</t>
  </si>
  <si>
    <t>Tiësto</t>
  </si>
  <si>
    <t>The London Sessions</t>
  </si>
  <si>
    <t>4oOYJZ44sJ0FdZ7RybeDed</t>
  </si>
  <si>
    <t>Kaga To Ud Gaya</t>
  </si>
  <si>
    <t>6glNKSv2aUtfQhe1SJBZZt</t>
  </si>
  <si>
    <t>Lost On You</t>
  </si>
  <si>
    <t>2Dc9gqinADAspJNiaQgSGS</t>
  </si>
  <si>
    <t>Ajnabi Tum Jane Pehchane Se - Female Vocals</t>
  </si>
  <si>
    <t>Hum Sab Ustad Hain (Original Motion Picture Soundtrack)</t>
  </si>
  <si>
    <t>https://open.spotify.com/track/6glNKSv2aUtfQhe1SJBZZt</t>
  </si>
  <si>
    <t>4Q7kgHEtdLWkd6877zdDTO</t>
  </si>
  <si>
    <t>Apni Apni Biwi Pe</t>
  </si>
  <si>
    <t>Do Raaste (Original Motion Picture Soundtrack)</t>
  </si>
  <si>
    <t>21SfH8iP82Pm3XbSQAVgaS</t>
  </si>
  <si>
    <t>Sambhal Jaye Zara</t>
  </si>
  <si>
    <r>
      <rPr>
        <color rgb="FF1155CC"/>
        <u/>
      </rPr>
      <t>029_Lost On You.docx</t>
    </r>
  </si>
  <si>
    <t>5TpCJ48V16RGFfFxsPOGZD</t>
  </si>
  <si>
    <t>Kitna Pyara Wada Hai (From ''Dil Tera Deewana'')</t>
  </si>
  <si>
    <t>1NxHgM5nOnmqi3KUVLbaIw</t>
  </si>
  <si>
    <t>Leaving My Love Behind</t>
  </si>
  <si>
    <t>2OGqCpxqzOZKYXqUR9CMEc</t>
  </si>
  <si>
    <t>Phir Aur Kya Chahiye</t>
  </si>
  <si>
    <t>https://open.spotify.com/track/1NxHgM5nOnmqi3KUVLbaIw</t>
  </si>
  <si>
    <t>502HQgxnXsXN915jEj6rzH</t>
  </si>
  <si>
    <t>Qubool Kijiye</t>
  </si>
  <si>
    <t>18VIQ2o86URcF04ZLGz1F6</t>
  </si>
  <si>
    <t>Disco Deewane</t>
  </si>
  <si>
    <t>Milon Gupta</t>
  </si>
  <si>
    <t>Hindi Films Song Tune on Mouth Organ</t>
  </si>
  <si>
    <r>
      <rPr>
        <color rgb="FF1155CC"/>
        <u/>
      </rPr>
      <t>030_Leaving My Love Behind - Copy.docx</t>
    </r>
  </si>
  <si>
    <t>3xOqqdpnhXhFj3qMqTs74u</t>
  </si>
  <si>
    <t>Ramadan</t>
  </si>
  <si>
    <t>7xj9YXNCOzXtBXivJ7MS5N</t>
  </si>
  <si>
    <t>Henna Tutorial</t>
  </si>
  <si>
    <t>6r2tV58enH9E8hj2oqoJNK</t>
  </si>
  <si>
    <t>Fade</t>
  </si>
  <si>
    <t>3EAPiYTG9SwttksgRqTj9F</t>
  </si>
  <si>
    <t>The Nikah Dance</t>
  </si>
  <si>
    <t>3oBKHrg9b368c9eb8tuR2z</t>
  </si>
  <si>
    <t>Life in Mumbai</t>
  </si>
  <si>
    <t>https://open.spotify.com/track/6r2tV58enH9E8hj2oqoJNK</t>
  </si>
  <si>
    <t>09Jd2JZm14yQfb30BoXfqX</t>
  </si>
  <si>
    <t>Bollywood Nights</t>
  </si>
  <si>
    <t>5Bu17qQW3msXUnWWfDEAeL</t>
  </si>
  <si>
    <t>Jhoom Barabar à¤_x009d_à¥‚à¤® à¤¬à¤°à¤¾à¤¬à¤°</t>
  </si>
  <si>
    <t>3Mu3VdfU6FYFMc0ph9alE9</t>
  </si>
  <si>
    <r>
      <rPr>
        <color rgb="FF1155CC"/>
        <u/>
      </rPr>
      <t>031_Fade.docx</t>
    </r>
  </si>
  <si>
    <t>à¦†à¦®à¦¾à¦° à¦¸à§‹à¦¨à¦¾à¦° à¦¬à¦¾à¦‚à¦²à¦¾ |SRBK_101 BANGLA MUSIC | 2024</t>
  </si>
  <si>
    <t>3o9MSPUQdwsDSg6RtxzfzR</t>
  </si>
  <si>
    <t>Aaj Mood Hai Ishqaiyaan (From "Maan Gaye Mughall-e-Azam")</t>
  </si>
  <si>
    <t>Sunidhi Chauhan, Sonu Nigam, Aftab Hashim Sabri</t>
  </si>
  <si>
    <t>5gL4EQFnfc0DbkpVuw9B7Z</t>
  </si>
  <si>
    <t>Duniya Badal Rahi Hai (remastered)</t>
  </si>
  <si>
    <t>Srbk_101</t>
  </si>
  <si>
    <t>5Offb6elWZFa8MYKM3l9TY</t>
  </si>
  <si>
    <t>0pEkK8MqbmGSX7fT8WLMbR</t>
  </si>
  <si>
    <t>Tujhe Apne Paas Bulati Hai (remastered)</t>
  </si>
  <si>
    <t>6qe1mOjh5jEs0evTSUEXpi</t>
  </si>
  <si>
    <t>Jai Ho! (You Are My Destiny)</t>
  </si>
  <si>
    <t>https://open.spotify.com/track/0pEkK8MqbmGSX7fT8WLMbR</t>
  </si>
  <si>
    <t>6XjJXPP3UiGtAQpYkD01c0</t>
  </si>
  <si>
    <t>Chittiyaan Kalaiyaan</t>
  </si>
  <si>
    <t>5Rn1DPzSzUktbhuNDDJocS</t>
  </si>
  <si>
    <t>Party On My Mind</t>
  </si>
  <si>
    <t>Race 2 (Original Motion Picture Soundtrack)</t>
  </si>
  <si>
    <r>
      <rPr>
        <color rgb="FF1155CC"/>
        <u/>
      </rPr>
      <t>032_Grace.docx</t>
    </r>
  </si>
  <si>
    <t>0GVPRo9LEjxjT4C4o8BGot</t>
  </si>
  <si>
    <t>Is This Love</t>
  </si>
  <si>
    <t>Kismat Konnection (Original Motion Picture Soundtrack)</t>
  </si>
  <si>
    <t>00wU6YKnzNlavZ1TPpLUlp</t>
  </si>
  <si>
    <t>Sochenge Tumhe Pyar (From "Deewana")</t>
  </si>
  <si>
    <t>3XXGqZX50zbGqSOup74UH2</t>
  </si>
  <si>
    <t>Tough</t>
  </si>
  <si>
    <t>1mfV2kv9RwFKVI8kEQlmOJ</t>
  </si>
  <si>
    <t>All Day and All of the Night</t>
  </si>
  <si>
    <t>Kinks (Deluxe Edition)</t>
  </si>
  <si>
    <t>https://open.spotify.com/track/3XXGqZX50zbGqSOup74UH2</t>
  </si>
  <si>
    <t>22ML0MuFKfw16WejbxsLOy</t>
  </si>
  <si>
    <t>aor</t>
  </si>
  <si>
    <t>Pat Benatar</t>
  </si>
  <si>
    <t>In The Heat Of The Night</t>
  </si>
  <si>
    <t>0HI3O9uCBWtu7B3boRpCaL</t>
  </si>
  <si>
    <t>Blackmail (Original Motion Picture Soundtrack)</t>
  </si>
  <si>
    <r>
      <rPr>
        <color rgb="FF1155CC"/>
        <u/>
      </rPr>
      <t>033_Tough.docx</t>
    </r>
  </si>
  <si>
    <t>1WYEDcS7WGjv0rG7rmMX3o</t>
  </si>
  <si>
    <t>Bitter Sweet Symphony</t>
  </si>
  <si>
    <t>britpop, shoegaze</t>
  </si>
  <si>
    <t>The Verve</t>
  </si>
  <si>
    <t>This Is Music: The Singles 92-98</t>
  </si>
  <si>
    <t>6vcNJUWtUPB0hKC6VbZriY</t>
  </si>
  <si>
    <t>San Francisco (Be Sure to Wear Flowers in Your Hair) - Single Version</t>
  </si>
  <si>
    <t>Scott McKenzie</t>
  </si>
  <si>
    <t>4cHkNpAIlCFbNQKGHfMVaw</t>
  </si>
  <si>
    <t>Ole Ole</t>
  </si>
  <si>
    <t>Yeh Dillagi (Original Motion Picture Soundtrack)</t>
  </si>
  <si>
    <t>Pop, soul, R&amp;B</t>
  </si>
  <si>
    <t>1vBmaijoCBoqmwc3zs5n3s</t>
  </si>
  <si>
    <t>Dus Bahane</t>
  </si>
  <si>
    <t>Dus</t>
  </si>
  <si>
    <t>https://open.spotify.com/track/5Nm9ERjJZ5oyfXZTECKmRt</t>
  </si>
  <si>
    <t>7LoGfKBAaOl0nxhodJ1240</t>
  </si>
  <si>
    <t>Word Up</t>
  </si>
  <si>
    <t>Cameo</t>
  </si>
  <si>
    <r>
      <rPr>
        <color rgb="FF1155CC"/>
        <u/>
      </rPr>
      <t>034_Stay With Me.docx</t>
    </r>
  </si>
  <si>
    <t>0es02Rp0p0WpC4WRBDtM8P</t>
  </si>
  <si>
    <t>Likhe Jo Khat Tujhe</t>
  </si>
  <si>
    <t>Kanyadaan</t>
  </si>
  <si>
    <t>6W2Ef5Ph6ILTUAedoQ3QIv</t>
  </si>
  <si>
    <t>Like I Love You</t>
  </si>
  <si>
    <t>Justin Timberlake</t>
  </si>
  <si>
    <t>Justified</t>
  </si>
  <si>
    <t>1mXVgsBdtIVeCLJnSnmtdV</t>
  </si>
  <si>
    <t>Too Good At Goodbyes</t>
  </si>
  <si>
    <t>4wswaG5vmNINMZcVBsAyBP</t>
  </si>
  <si>
    <t>Got My Mind Set on You</t>
  </si>
  <si>
    <t>The Thrill Of It All (Special Edition)</t>
  </si>
  <si>
    <t>pop rock, rock</t>
  </si>
  <si>
    <t>Cloud Nine</t>
  </si>
  <si>
    <t>https://open.spotify.com/track/1mXVgsBdtIVeCLJnSnmtdV</t>
  </si>
  <si>
    <t>6lRU3pKjNnSI9svHzznkC6</t>
  </si>
  <si>
    <t>Feeling Good</t>
  </si>
  <si>
    <t>Michael Bublé</t>
  </si>
  <si>
    <t>It's Time</t>
  </si>
  <si>
    <t>50P8VWFjzuoT9nIxVeJ2Qf</t>
  </si>
  <si>
    <t>Amay Ekjan Sada Manus Dao</t>
  </si>
  <si>
    <t>150AwAr7NPGQK4GU0J3Qvt</t>
  </si>
  <si>
    <r>
      <rPr>
        <color rgb="FF1155CC"/>
        <u/>
      </rPr>
      <t>035_Too Good At Goodbyes.docx</t>
    </r>
  </si>
  <si>
    <t>Chhalana Jani Tabu Pari Na</t>
  </si>
  <si>
    <t>2vjfy3eCrlzJohjPDuhavR</t>
  </si>
  <si>
    <t>Kare Ba Shonai</t>
  </si>
  <si>
    <t>3sX9dPuK6MJ4PCtrjYWXnx</t>
  </si>
  <si>
    <t>Ektu Gelei Athoi Sagar</t>
  </si>
  <si>
    <t>7795WJLVKJoAyVoOtCWqXN</t>
  </si>
  <si>
    <t>I'm Not The Only One</t>
  </si>
  <si>
    <t>5djq0qbvKSnms7tSXTTfDv</t>
  </si>
  <si>
    <t>Hay Re Smriti Baro Jwalamoy</t>
  </si>
  <si>
    <t>592eyjgkdLdFaqCcQsvW4P</t>
  </si>
  <si>
    <t>Dnate Kaitona Thot Aar</t>
  </si>
  <si>
    <t>https://open.spotify.com/track/7795WJLVKJoAyVoOtCWqXN</t>
  </si>
  <si>
    <t>4b62AZD6b1k4wfAyzr5g6H</t>
  </si>
  <si>
    <t>O Bidhi Amay Kalo Korle Jodi</t>
  </si>
  <si>
    <t>1phC2D7hd3fbWXiknPqXSG</t>
  </si>
  <si>
    <t>Bahudiner Basana O Aalta</t>
  </si>
  <si>
    <r>
      <rPr>
        <color rgb="FF1155CC"/>
        <u/>
      </rPr>
      <t>036_I'm Not The Only One.docx</t>
    </r>
  </si>
  <si>
    <t>5JvXvSdk4uhMi8p7x4qe6U</t>
  </si>
  <si>
    <t>Bhawaiya - Bengali Farmers' Work Song</t>
  </si>
  <si>
    <t>pakistani folk</t>
  </si>
  <si>
    <t>Mumtaz Ali Khan</t>
  </si>
  <si>
    <t>Folk Music of Pakistan</t>
  </si>
  <si>
    <t>0mwXnTGPXUOXvNoeVrEKjO</t>
  </si>
  <si>
    <t>Tumi Sundar Jodi Nahi Hao</t>
  </si>
  <si>
    <t>74sb4Gib0cL3TQeCjYF8vh</t>
  </si>
  <si>
    <t>Lay Me Down</t>
  </si>
  <si>
    <t>3uXzBSx2eMKRTEP46SZ2fC</t>
  </si>
  <si>
    <t>Rattle - Original Mix</t>
  </si>
  <si>
    <t>big room</t>
  </si>
  <si>
    <t>Bingo Players</t>
  </si>
  <si>
    <t>Rattle</t>
  </si>
  <si>
    <t>1QNqrsNQ1JVLEwncov3lEY</t>
  </si>
  <si>
    <t>True Love (feat. Lily Allen)</t>
  </si>
  <si>
    <t>https://open.spotify.com/track/74sb4Gib0cL3TQeCjYF8vh</t>
  </si>
  <si>
    <t>P!nk</t>
  </si>
  <si>
    <t>The Truth About Love</t>
  </si>
  <si>
    <t>3nei8eHEdiwwSfyoOCHPZI</t>
  </si>
  <si>
    <t>If He Wanted To He Would</t>
  </si>
  <si>
    <t>Kylie Morgan</t>
  </si>
  <si>
    <t>P.S.</t>
  </si>
  <si>
    <t>5jE2mbf6tsHwYIk0tiEix2</t>
  </si>
  <si>
    <t>Dilbar Ki Aankhon Ka (From "Thamma")</t>
  </si>
  <si>
    <r>
      <rPr>
        <color rgb="FF1155CC"/>
        <u/>
      </rPr>
      <t>037_Lay Me Down.docx</t>
    </r>
  </si>
  <si>
    <t>0aCTXzfsPF07TgpAL8Dgfl</t>
  </si>
  <si>
    <t>Music for Sleep</t>
  </si>
  <si>
    <t>4RixtPhUXlci9ad4qIMj23</t>
  </si>
  <si>
    <t>Kuch Kuch Hota Hai</t>
  </si>
  <si>
    <t>Kuch Kuch Hota Hai (Original Motion Picture Soundtrack)</t>
  </si>
  <si>
    <t>18e3XXYCv4Tx8uUl1mP3CN</t>
  </si>
  <si>
    <t>Balam Pichkari</t>
  </si>
  <si>
    <t>Bangladesh Unity</t>
  </si>
  <si>
    <t>Discover Bangladesh 2018 - Traditional Instrumental Music for Sleep and Relaxation</t>
  </si>
  <si>
    <t>6b2RcmUt1g9N9mQ3CbjX2Y</t>
  </si>
  <si>
    <t>How Do You Sleep?</t>
  </si>
  <si>
    <t>4cFwhwH5ydnHgB0Tv3lZsm</t>
  </si>
  <si>
    <t>3BhjbaGeI7E0CiIjctfdD3</t>
  </si>
  <si>
    <t>https://open.spotify.com/track/6b2RcmUt1g9N9mQ3CbjX2Y</t>
  </si>
  <si>
    <t>0WdbnNKO0Jt4BZACSDQh44</t>
  </si>
  <si>
    <t>Ghungroo (From "War")</t>
  </si>
  <si>
    <t>5x72Q1SyiDHJ4IF2mRzfkg</t>
  </si>
  <si>
    <t>Gali Gali (From "Kgf Chapter 1")</t>
  </si>
  <si>
    <r>
      <rPr>
        <color rgb="FF1155CC"/>
        <u/>
      </rPr>
      <t>038_How Do You Sleep.docx</t>
    </r>
  </si>
  <si>
    <t>6DfqOoU3Css4M3RPG55vAm</t>
  </si>
  <si>
    <t>0mh4VutnDyBn1sqcp05MZD</t>
  </si>
  <si>
    <t>Mat Aazma Re</t>
  </si>
  <si>
    <t>Music to Clean Mind</t>
  </si>
  <si>
    <t>Murder 3 (Original Motion Picture Soundtrack)</t>
  </si>
  <si>
    <t>7t3Xdbufg7q2onVsR8RBdY</t>
  </si>
  <si>
    <t>Fire On Fire</t>
  </si>
  <si>
    <t>7u5B4ptccyg8T7NPfByhE7</t>
  </si>
  <si>
    <t>Tere Naina</t>
  </si>
  <si>
    <t>Love Goes</t>
  </si>
  <si>
    <t>Chandni Chowk To China</t>
  </si>
  <si>
    <t>https://open.spotify.com/track/7t3Xdbufg7q2onVsR8RBdY</t>
  </si>
  <si>
    <t>0G3fbPbE1vGeABDEZF0jeG</t>
  </si>
  <si>
    <t>Risqué</t>
  </si>
  <si>
    <t>2JyPZNIsrL1xIoLZaqcqr1</t>
  </si>
  <si>
    <t>Husn Hai Suhana</t>
  </si>
  <si>
    <r>
      <rPr>
        <color rgb="FF1155CC"/>
        <u/>
      </rPr>
      <t>039_Fire On Fire.docx</t>
    </r>
  </si>
  <si>
    <t>55CHeLEfn5iJ0IIkgaa4si</t>
  </si>
  <si>
    <t>Suga</t>
  </si>
  <si>
    <t>1RrIB7Luhm24oAA4JUZQlm</t>
  </si>
  <si>
    <t>0ire4j2mcGovF5JA1D2cTp</t>
  </si>
  <si>
    <t>Bangladesh Cricket World Cup Song</t>
  </si>
  <si>
    <t>Don't Leave Me This Way (with Sarah Jane Morris)</t>
  </si>
  <si>
    <t>hi-nrg, synthpop</t>
  </si>
  <si>
    <t>The Communards</t>
  </si>
  <si>
    <t>Communards</t>
  </si>
  <si>
    <t>66ZD4DFAmJe3Y9jv2NXqgI</t>
  </si>
  <si>
    <t>Mon Music Studio</t>
  </si>
  <si>
    <t>To Die For</t>
  </si>
  <si>
    <t>726KAdf3k8Ce8W95O38XNI</t>
  </si>
  <si>
    <t>In The Summertime</t>
  </si>
  <si>
    <t>reggae</t>
  </si>
  <si>
    <t>Shaggy</t>
  </si>
  <si>
    <t>Boombastic</t>
  </si>
  <si>
    <t>https://open.spotify.com/track/66ZD4DFAmJe3Y9jv2NXqgI</t>
  </si>
  <si>
    <t>0m4jVVZrsv0bLkAr1uM6UG</t>
  </si>
  <si>
    <t>Do That To Me One More Time</t>
  </si>
  <si>
    <t>Captain &amp; Tennille</t>
  </si>
  <si>
    <t>Make Your Move</t>
  </si>
  <si>
    <t>6RJK553YhstRzyKA4mug09</t>
  </si>
  <si>
    <t>The Letter</t>
  </si>
  <si>
    <t>blue-eyed soul, rock</t>
  </si>
  <si>
    <t>The Box Tops</t>
  </si>
  <si>
    <t>The Letter/Neon Rainbow</t>
  </si>
  <si>
    <r>
      <rPr>
        <color rgb="FF1155CC"/>
        <u/>
      </rPr>
      <t>040_To Die For.docx</t>
    </r>
  </si>
  <si>
    <t>3M1kB8U8oqUjP7jMnZsoOs</t>
  </si>
  <si>
    <t>4BVE5tIIpYabZcYCbephNW</t>
  </si>
  <si>
    <t>Canciones EspaÃ±olas Antiguas (Excerpts Arr. for Soprano &amp; Guitar): No. 11, Romance de Don Boyso</t>
  </si>
  <si>
    <t>psychedelic rock, blues rock</t>
  </si>
  <si>
    <t>The Soft Parade</t>
  </si>
  <si>
    <t>5VYTKiOnHw4iTrB9pG3yum</t>
  </si>
  <si>
    <t>Unbelievable</t>
  </si>
  <si>
    <t>cancion infantil latinoamericana, musica para ninos</t>
  </si>
  <si>
    <t>alternative dance, madchester</t>
  </si>
  <si>
    <t>EMF</t>
  </si>
  <si>
    <t>Schubert Dip</t>
  </si>
  <si>
    <t>5aRlRDvXRuP81qEzKTXQvM</t>
  </si>
  <si>
    <t>Federico GarcÃ­a Lorca, Isabel Leonard, Sharon Isbin</t>
  </si>
  <si>
    <t>Love Goes (feat. Labrinth)</t>
  </si>
  <si>
    <t>Alma EspaÃ±ola</t>
  </si>
  <si>
    <t>Sam Smith, Labrinth</t>
  </si>
  <si>
    <t>4wANB882g1ZhF2V8ugksY1</t>
  </si>
  <si>
    <t>Sanu Ek Pal Chain (From "Raid")</t>
  </si>
  <si>
    <t>2oVJZVH1hlxP3MxyDFRSEb</t>
  </si>
  <si>
    <t>Neend Churayee Meri</t>
  </si>
  <si>
    <t>Ishq (Original Motion Picture Soundtrack)</t>
  </si>
  <si>
    <t>0kGackDOW4tY8WZrUtQDHG</t>
  </si>
  <si>
    <t>Ye Kaali Kaali Aankhen</t>
  </si>
  <si>
    <t>Baazigar (Original Motion Picture Soundtrack)</t>
  </si>
  <si>
    <t>https://open.spotify.com/track/5aRlRDvXRuP81qEzKTXQvM</t>
  </si>
  <si>
    <t>2zT6KfK583MkcLIHLBO8De</t>
  </si>
  <si>
    <t>Dil De Diya Hai</t>
  </si>
  <si>
    <t>Anand Raj Anand</t>
  </si>
  <si>
    <t>Masti</t>
  </si>
  <si>
    <t>6dUfUi14QkuIpGA0GFFPyC</t>
  </si>
  <si>
    <t>Supersonic - Remastered</t>
  </si>
  <si>
    <t>6RvvRU3gHk2cdjA3EaOwbA</t>
  </si>
  <si>
    <t>Definitely Maybe (Deluxe Edition Remastered)</t>
  </si>
  <si>
    <t>Canciones EspaÃ±olas Antiguas (Excerpts Arr. for Soprano &amp; Guitar): No. 4, Los Mozos de MonleÃ³n</t>
  </si>
  <si>
    <t>2FK7fxjzQEXD7Z32HSF0Hl</t>
  </si>
  <si>
    <t>Men In Black - From "Men In Black" Soundtrack</t>
  </si>
  <si>
    <r>
      <rPr>
        <color rgb="FF1155CC"/>
        <u/>
      </rPr>
      <t>0041_Love Goes.docx</t>
    </r>
  </si>
  <si>
    <t>Big Willie Style</t>
  </si>
  <si>
    <t>musica mixteca</t>
  </si>
  <si>
    <t>5rn7QLtJAWK3OAvW3J84Ac</t>
  </si>
  <si>
    <t>Jakhan Ami Anek Dure</t>
  </si>
  <si>
    <t>3XvZkQnOk3x4bw9wic5Sul</t>
  </si>
  <si>
    <t>Dake Loke Amake Clown</t>
  </si>
  <si>
    <t>5wHRQRy339ghP31x0hUWcQ</t>
  </si>
  <si>
    <t>Forgive Myself</t>
  </si>
  <si>
    <t>1g15WNNroyyVBDbV3bew6B</t>
  </si>
  <si>
    <t>Phire Elam Dure Giye</t>
  </si>
  <si>
    <t>https://open.spotify.com/track/5wHRQRy339ghP31x0hUWcQ</t>
  </si>
  <si>
    <t>7GX92OJya5PRr19GVWIm8J</t>
  </si>
  <si>
    <t>E Jiban Premeri Ek Patabahar Kabita</t>
  </si>
  <si>
    <t>3saY9c6yRWS7RSpH865GiF</t>
  </si>
  <si>
    <t>Amar Mon Je Kande Re</t>
  </si>
  <si>
    <r>
      <rPr>
        <color rgb="FF1155CC"/>
        <u/>
      </rPr>
      <t>042_Forgive Myself.docx</t>
    </r>
  </si>
  <si>
    <t>4WgaAGTWQxn6NXE6sU8puO</t>
  </si>
  <si>
    <t>Bole Dia Jao</t>
  </si>
  <si>
    <t>0tONVm46vMghs8PsS4uorg</t>
  </si>
  <si>
    <t>Sukumar Roy</t>
  </si>
  <si>
    <t>3vQkcC75naHdNEdUijV5cT</t>
  </si>
  <si>
    <t>6ukFQwbviIqrQ7VHs5opAr</t>
  </si>
  <si>
    <t>Canciones EspaÃ±olas Antiguas (Excerpts Arr. for Soprano &amp; Guitar): No. 13, La Tarara</t>
  </si>
  <si>
    <t>Bemanan</t>
  </si>
  <si>
    <t>Sayatya and Friends, Bemanan</t>
  </si>
  <si>
    <t>2a4iE4k1IkIswThuJ3ROsw</t>
  </si>
  <si>
    <t>Not In That Way</t>
  </si>
  <si>
    <t>1Fuz5noC5B5lYY85gnjquR</t>
  </si>
  <si>
    <t>Ja Pakhi</t>
  </si>
  <si>
    <t>musica de fondo</t>
  </si>
  <si>
    <t>Fuad, Mala</t>
  </si>
  <si>
    <t>Best of Fuad, Vol. 5</t>
  </si>
  <si>
    <t>https://open.spotify.com/track/2a4iE4k1IkIswThuJ3ROsw</t>
  </si>
  <si>
    <t>1T8PwF3JhIiWwBhun23RNe</t>
  </si>
  <si>
    <t>Impossible</t>
  </si>
  <si>
    <t>Shontelle</t>
  </si>
  <si>
    <t>No Gravity</t>
  </si>
  <si>
    <t>7zIIyVBJvbOrJlCuj7t24z</t>
  </si>
  <si>
    <t>E.T.</t>
  </si>
  <si>
    <t>Halloween Hits 2023</t>
  </si>
  <si>
    <t>098JUtp63d1Hsge11VuoD2</t>
  </si>
  <si>
    <t>Don't Go</t>
  </si>
  <si>
    <r>
      <rPr>
        <color rgb="FF1155CC"/>
        <u/>
      </rPr>
      <t>043_Not In That Way.docx</t>
    </r>
  </si>
  <si>
    <t>Yazoo</t>
  </si>
  <si>
    <t>80s Classic Hits</t>
  </si>
  <si>
    <t>1O8zCu3dLLPxkbGfIsbRgE</t>
  </si>
  <si>
    <t>What It Is (Block Boy) (with Kodak Black)</t>
  </si>
  <si>
    <t>Doechii</t>
  </si>
  <si>
    <t>4LO5DjN6Tp3UkUvgESuy2t</t>
  </si>
  <si>
    <t>Samjhawan</t>
  </si>
  <si>
    <t>Humpty Sharma Ki Dulhania (Original Motion Picture Soundtrack)</t>
  </si>
  <si>
    <t>51uXhzXb21K9660BMHeQhQ</t>
  </si>
  <si>
    <t>7DsX5K72fewVGb47qj7Tbg</t>
  </si>
  <si>
    <t>Pray</t>
  </si>
  <si>
    <t>6zfKeRGBzsk6EnJnpoDd6I</t>
  </si>
  <si>
    <t>Canciones EspaÃ±olas Antiguas (Excerpts Arr. for Soprano &amp; Guitar): No. 10, Zorongo</t>
  </si>
  <si>
    <t>3XyFQxpSlGowWpZkIn3ISA</t>
  </si>
  <si>
    <t>One Two Three Four (Get On The Dance Floor)</t>
  </si>
  <si>
    <t>https://open.spotify.com/track/7DsX5K72fewVGb47qj7Tbg</t>
  </si>
  <si>
    <t>Chennai Express</t>
  </si>
  <si>
    <t>3KeMulXbLDJBQdY5PZbGEh</t>
  </si>
  <si>
    <t>Param Sundari</t>
  </si>
  <si>
    <t>Mimi (Original Motion Picture Soundtrack)</t>
  </si>
  <si>
    <t>7ohR0qPH6f2Vuj2pUNanJG</t>
  </si>
  <si>
    <t>Got To Give It Up - Pt. 1</t>
  </si>
  <si>
    <t>Every Great Motown Hit Of Marvin Gaye</t>
  </si>
  <si>
    <r>
      <rPr>
        <color rgb="FF1155CC"/>
        <u/>
      </rPr>
      <t>044_Pray.docx</t>
    </r>
  </si>
  <si>
    <t>68BTFws92cRztMS1oQ7Ewj</t>
  </si>
  <si>
    <t>All You Need Is Love - Remastered 2009</t>
  </si>
  <si>
    <t>Magical Mystery Tour (Remastered)</t>
  </si>
  <si>
    <t>2fDHuS1PTkHBbCWWZF1ph9</t>
  </si>
  <si>
    <t>Folsom Prison Blues - Live at Folsom State Prison, Folsom, CA - January 1968</t>
  </si>
  <si>
    <t>classic country, outlaw country, country</t>
  </si>
  <si>
    <t>Johnny Cash</t>
  </si>
  <si>
    <t>At Folsom Prison</t>
  </si>
  <si>
    <t>6GwkgmqIAZYmsjLF28Ba4n</t>
  </si>
  <si>
    <t>Musica EspaÃ±ola</t>
  </si>
  <si>
    <t>0zRsGGueSQLRkYWs4kPA4V</t>
  </si>
  <si>
    <t>Naah</t>
  </si>
  <si>
    <t>6t4rYZeShwJai1YSs0tWOQ</t>
  </si>
  <si>
    <t>punjabi pop, bhangra, desi</t>
  </si>
  <si>
    <t>Scars</t>
  </si>
  <si>
    <t>Harrdy Sandhu</t>
  </si>
  <si>
    <t>classical, early modern classical, impressionism, neoclassicism, post-romantic era, spanish classical</t>
  </si>
  <si>
    <t>783EHAzgJMIjwcATdfEFOI</t>
  </si>
  <si>
    <t>Party Music Dj</t>
  </si>
  <si>
    <t>Ankhiyon Se Goli Maare</t>
  </si>
  <si>
    <t>Musica para Fiestas - Flamenco, Musica BrasileÃ±a y Musica Latina para Bailar la Noche</t>
  </si>
  <si>
    <t>Dulhe Raja</t>
  </si>
  <si>
    <t>https://open.spotify.com/track/6t4rYZeShwJai1YSs0tWOQ</t>
  </si>
  <si>
    <t>7861kBrZ5aw7o4NfggcyYW</t>
  </si>
  <si>
    <t>It's Not Right But It's Okay</t>
  </si>
  <si>
    <t>My Love Is Your Love</t>
  </si>
  <si>
    <t>6oUqIyDXN04IgkeKHl7yL5</t>
  </si>
  <si>
    <t>Choli Ke Peeche</t>
  </si>
  <si>
    <t>Khal Nayak (Original Motion Picture Soundtrack)</t>
  </si>
  <si>
    <t>6Uy6K3KdmUdAfelUp0SeXn</t>
  </si>
  <si>
    <t>Brave</t>
  </si>
  <si>
    <t>Sara Bareilles</t>
  </si>
  <si>
    <t>The Blessed Unrest</t>
  </si>
  <si>
    <r>
      <rPr>
        <color rgb="FF1155CC"/>
        <u/>
      </rPr>
      <t>045_Scars.docx</t>
    </r>
  </si>
  <si>
    <t>0eNiqkazTEYJJ8fMRPyJx8</t>
  </si>
  <si>
    <t>Laila Main Laila</t>
  </si>
  <si>
    <t>Pawni Pandey</t>
  </si>
  <si>
    <t>Raees (Original Motion Picture Soundtrack)</t>
  </si>
  <si>
    <t>3ykSdTGmYPFl8pDBXer1zG</t>
  </si>
  <si>
    <t>blues rock, classic rock</t>
  </si>
  <si>
    <t>1A85fOmviQuGgkF6Lww6Nd</t>
  </si>
  <si>
    <t>5MYsvAONqcsIVOwu2HTQ3p</t>
  </si>
  <si>
    <t>6AOQZ6FfV1dJO5aEKipdv1</t>
  </si>
  <si>
    <t>Faith</t>
  </si>
  <si>
    <t>Midnight Train</t>
  </si>
  <si>
    <t>nu metal, rap metal</t>
  </si>
  <si>
    <t>Limp Bizkit</t>
  </si>
  <si>
    <t>Three Dollar Bill, Y'all $</t>
  </si>
  <si>
    <t>7 Canciones Populares EspaÃ±olas (Arr. for Soprano &amp; Guitar): No. 4, Jota</t>
  </si>
  <si>
    <t>12JS8jXv0pcLAke3nIyejB</t>
  </si>
  <si>
    <t>Missing - Todd Terry Club Mix</t>
  </si>
  <si>
    <t>house, dance-pop</t>
  </si>
  <si>
    <t>Missing (Remixes)</t>
  </si>
  <si>
    <t>https://open.spotify.com/track/1A85fOmviQuGgkF6Lww6Nd</t>
  </si>
  <si>
    <t>2SGBRV7ngFtz3Rb21qWcJO</t>
  </si>
  <si>
    <t>Habits (Stay High) - Hippie Sabotage Remix</t>
  </si>
  <si>
    <t>trap, electropop, indie pop</t>
  </si>
  <si>
    <t>Tove Lo</t>
  </si>
  <si>
    <t>Queen Of The Clouds</t>
  </si>
  <si>
    <t>Manuel de Falla, Isabel Leonard, Sharon Isbin</t>
  </si>
  <si>
    <t>6MLsahMK3VvH9NUwXOktdS</t>
  </si>
  <si>
    <t>I'm Real (feat. Ja Rule) - Murder Remix</t>
  </si>
  <si>
    <t>J.Lo</t>
  </si>
  <si>
    <t>4nOygULhEuDO5ZBRNPFaso</t>
  </si>
  <si>
    <t>Wavin' Flag - Coca-Cola® Celebration Mix</t>
  </si>
  <si>
    <t>reggae fusion, hip hop</t>
  </si>
  <si>
    <t>Troubadour (Champion Edition - Asian Version)</t>
  </si>
  <si>
    <r>
      <rPr>
        <color rgb="FF1155CC"/>
        <u/>
      </rPr>
      <t>046_Midnight Train.docx</t>
    </r>
  </si>
  <si>
    <t>0ZxhtATQ0a6EvQNZ0z6NKV</t>
  </si>
  <si>
    <t>Princess Diana (with Nicki Minaj)</t>
  </si>
  <si>
    <t>hip hop, drill</t>
  </si>
  <si>
    <t>0Qa9pTZLUC95wJCHGYMIg4</t>
  </si>
  <si>
    <t>Sajdaa</t>
  </si>
  <si>
    <t>My Name Is Khan (Original Motion Picture Soundtrack)</t>
  </si>
  <si>
    <t>6KgBpzTuTRPebChN0VTyzV</t>
  </si>
  <si>
    <t>Good as Hell</t>
  </si>
  <si>
    <t>2mb6YdoavL6db22p7XKJQZ</t>
  </si>
  <si>
    <t>Burning</t>
  </si>
  <si>
    <t>pop, hip hop, soul</t>
  </si>
  <si>
    <t>NOW That's What I Call Music! 104</t>
  </si>
  <si>
    <t>36ux3YuUsGTWPT8fXclS45</t>
  </si>
  <si>
    <t>E.T. (feat. Kanye West)</t>
  </si>
  <si>
    <t>2sTQ8F52TtqKSEE3lkZfS3</t>
  </si>
  <si>
    <t>electronic, hip hop, pop</t>
  </si>
  <si>
    <t>NOW - That's What I Call Music ! HITS 2011</t>
  </si>
  <si>
    <t>7 Canciones Populares EspaÃ±olas (Arr. for Soprano &amp; Guitar): No. 5, Nana</t>
  </si>
  <si>
    <t>364dI1bYnvamSnBJ8JcNzN</t>
  </si>
  <si>
    <t>https://open.spotify.com/track/2mb6YdoavL6db22p7XKJQZ</t>
  </si>
  <si>
    <t>Intentions</t>
  </si>
  <si>
    <t>5lWSa1rmuSL6OBPOnkAqoa</t>
  </si>
  <si>
    <t>Rasputin</t>
  </si>
  <si>
    <t>0AtP8EkGPn6SwxKDaUuXec</t>
  </si>
  <si>
    <t>Remember The Name (feat. Eminem &amp; 50 Cent)</t>
  </si>
  <si>
    <r>
      <rPr>
        <color rgb="FF1155CC"/>
        <u/>
      </rPr>
      <t>047_Burning.docx</t>
    </r>
  </si>
  <si>
    <t>2vPrBucKCfKmafHhSfJ2pt</t>
  </si>
  <si>
    <t>Pyaar Hota Kayi Baar Hai (From "Tu Jhoothi Main Makkaar")</t>
  </si>
  <si>
    <t>0gRNu9dVzi5aC87AI1empZ</t>
  </si>
  <si>
    <t>Jab Se Tere Naina</t>
  </si>
  <si>
    <t>Monty Sharma</t>
  </si>
  <si>
    <t>Saawariya (Original Motion Picture Soundtrack)</t>
  </si>
  <si>
    <t>3W1XPf7mvuQcWQB7U7MbTM</t>
  </si>
  <si>
    <t>7b4eqsDeLUzSrGth8uB2D1</t>
  </si>
  <si>
    <t>Dilliwaali Girlfriend</t>
  </si>
  <si>
    <t>lovely</t>
  </si>
  <si>
    <t>Alternative pop, R&amp;B</t>
  </si>
  <si>
    <t>Billie Eilish, Khalid</t>
  </si>
  <si>
    <t>Giving you all you want and more</t>
  </si>
  <si>
    <t>1vSXwYeKnzsVvekSpqVabx</t>
  </si>
  <si>
    <t>Chikni Chameli</t>
  </si>
  <si>
    <t>marathi pop, bollywood, hindi pop, bhajan, devotional</t>
  </si>
  <si>
    <t>Agneepath (Original Motion Picture Soundtrack)</t>
  </si>
  <si>
    <t>306LNgDKVerLGSeqlnW4zg</t>
  </si>
  <si>
    <t>4ymPEyiXabTe1NO8q8EFxG</t>
  </si>
  <si>
    <t>https://open.spotify.com/track/7b4eqsDeLUzSrGth8uB2D1</t>
  </si>
  <si>
    <t>Chogada (From "Loveyatri")</t>
  </si>
  <si>
    <t>canciÃ³n espaÃ±ola.</t>
  </si>
  <si>
    <t>gujarati garba, hindi pop, gujarati pop, bollywood, desi pop, desi</t>
  </si>
  <si>
    <t>Darshan Raval</t>
  </si>
  <si>
    <t>0tZkVZ9DeAa0MNK2gY5NtV</t>
  </si>
  <si>
    <t>french house, nu disco</t>
  </si>
  <si>
    <t>Breakbot</t>
  </si>
  <si>
    <t>By Your Side</t>
  </si>
  <si>
    <t>Dj Kastikee, Rash Baby</t>
  </si>
  <si>
    <t>STÃ–N 2.</t>
  </si>
  <si>
    <t>5L3ecxQnQ9qTBmnLQiwf0C</t>
  </si>
  <si>
    <t>K-POP</t>
  </si>
  <si>
    <r>
      <rPr>
        <color rgb="FF1155CC"/>
        <u/>
      </rPr>
      <t>048_lovely.docx</t>
    </r>
  </si>
  <si>
    <t>4mWahKerLaVddUjb8d1Q4Q</t>
  </si>
  <si>
    <t>The Man Who Sold the World - 2015 Remaster</t>
  </si>
  <si>
    <t>The Man Who Sold the World (2015 Remaster)</t>
  </si>
  <si>
    <t>3UpS7kBnkVQYG13pDDFTC4</t>
  </si>
  <si>
    <t>As Long as You Love Me</t>
  </si>
  <si>
    <t>6Dq2LzijkY9WNPwBGDah4L</t>
  </si>
  <si>
    <t>Didn't I</t>
  </si>
  <si>
    <t>Darondo</t>
  </si>
  <si>
    <t>Let My People Go</t>
  </si>
  <si>
    <t>3ZCTVFBt2Brf31RLEnCkWJ</t>
  </si>
  <si>
    <t>everything i wanted</t>
  </si>
  <si>
    <t>Alternative pop, electropop</t>
  </si>
  <si>
    <t>15tHagkk8z306XkyOHqiip</t>
  </si>
  <si>
    <t>I'll Be There for You - Theme From "Friends"</t>
  </si>
  <si>
    <t>The Rembrandts</t>
  </si>
  <si>
    <t>L.P.</t>
  </si>
  <si>
    <t>7Ma0sGyF5RctBSsSQYWpSA</t>
  </si>
  <si>
    <t>7 Canciones Populares EspaÃ±olas (Arr. for Cello &amp; Guitar): No. 6. Cancion</t>
  </si>
  <si>
    <t>3h04eZTnmFLRMjZajbrp2R</t>
  </si>
  <si>
    <t>Need You Tonight</t>
  </si>
  <si>
    <t>https://open.spotify.com/track/3ZCTVFBt2Brf31RLEnCkWJ</t>
  </si>
  <si>
    <t>new wave, funk rock</t>
  </si>
  <si>
    <t>INXS</t>
  </si>
  <si>
    <t>44O26Gv1wQrlUj14PpTolM</t>
  </si>
  <si>
    <t>Halka Halka (From "Fanney Khan")</t>
  </si>
  <si>
    <t>Anonymous, Manuel de Falla, Zuill Bailey, David Leisner</t>
  </si>
  <si>
    <t>4XX1pFUkQOZTYp6Hb6a6Ae</t>
  </si>
  <si>
    <t>Venus</t>
  </si>
  <si>
    <t>hi-nrg, pop, dance-pop</t>
  </si>
  <si>
    <t>Bananarama</t>
  </si>
  <si>
    <t>True Confessions (Collector's Edition)</t>
  </si>
  <si>
    <t>Arpeggione</t>
  </si>
  <si>
    <t>2ONIJ40u0Attbm3miIIpNO</t>
  </si>
  <si>
    <r>
      <rPr>
        <color rgb="FF1155CC"/>
        <u/>
      </rPr>
      <t>049_everything i wanted.docx</t>
    </r>
  </si>
  <si>
    <t>Cheap Thrills (feat. Sean Paul)</t>
  </si>
  <si>
    <t>synthpop, dancehall</t>
  </si>
  <si>
    <t>This Is Acting (Deluxe Version)</t>
  </si>
  <si>
    <t>463CkQjx2Zk1yXoBuierM9</t>
  </si>
  <si>
    <t>Levitating (feat. DaBaby)</t>
  </si>
  <si>
    <t>pop, disco, nu-disco</t>
  </si>
  <si>
    <t>17opN752ZQpNuoptelsNQ1</t>
  </si>
  <si>
    <t>Pehli Nazar Mein</t>
  </si>
  <si>
    <t>6CcJMwBtXByIz4zQLzFkKc</t>
  </si>
  <si>
    <t>i love you</t>
  </si>
  <si>
    <t>5YPMEOJ58kfl56VHxTgwx3</t>
  </si>
  <si>
    <t>Play Hard (feat. Ne-Yo &amp; Akon)</t>
  </si>
  <si>
    <t>edm, electro house</t>
  </si>
  <si>
    <t>WHEN WE ALL FALL ASLEEP, WHERE DO WE GO?</t>
  </si>
  <si>
    <t>0ZhmpGwB5qPUFnaRPZs7Jt</t>
  </si>
  <si>
    <t>Bangalira Ar Koto Dekhabey</t>
  </si>
  <si>
    <t>Moharaj</t>
  </si>
  <si>
    <t>https://open.spotify.com/track/6CcJMwBtXByIz4zQLzFkKc</t>
  </si>
  <si>
    <t>1VKeupeOFvJI7JJntqC0NI</t>
  </si>
  <si>
    <t>Paglami</t>
  </si>
  <si>
    <t>Kona, Belal Khan</t>
  </si>
  <si>
    <t>21l3fBlXcM0EgAorUvL5KH</t>
  </si>
  <si>
    <t>EspaÃ±oleta - Moderato con anima</t>
  </si>
  <si>
    <t>0wSWtSe9m7MUnoZbhSvOk1</t>
  </si>
  <si>
    <t>Gaane Gaane Tabo Bandhan Jaak Toote</t>
  </si>
  <si>
    <t>bengali folk, rabindra sangeet</t>
  </si>
  <si>
    <t>Pijushkanti Sarkar</t>
  </si>
  <si>
    <t>Sanchayan</t>
  </si>
  <si>
    <t>00yCFRFQLu3OAhGahgVimh</t>
  </si>
  <si>
    <t>At My Worst</t>
  </si>
  <si>
    <t>baroque, musica antigua, spanish baroque</t>
  </si>
  <si>
    <t>Pink Sweat$</t>
  </si>
  <si>
    <r>
      <rPr>
        <color rgb="FF1155CC"/>
        <u/>
      </rPr>
      <t>050_i love you.docx</t>
    </r>
  </si>
  <si>
    <t>PINK PLANET</t>
  </si>
  <si>
    <t>Gaspar Sanz, Classical Guitars</t>
  </si>
  <si>
    <t>Guitar Classique</t>
  </si>
  <si>
    <t>31xPPj5N9M2FxAf7raygym</t>
  </si>
  <si>
    <t>Gettin' Over You (feat. Fergie &amp; LMFAO)</t>
  </si>
  <si>
    <t>Gettin'over You</t>
  </si>
  <si>
    <t>2xBX0LSqGAKDfY660fzHAI</t>
  </si>
  <si>
    <t>Sona Kitna Sona Hai (From "Hero, No. 1")</t>
  </si>
  <si>
    <t>Bollywood Superstar: Karisma Kapoor</t>
  </si>
  <si>
    <t>3GYlZ7tbxLOxe6ewMNVTkw</t>
  </si>
  <si>
    <t>2hgzdQdnfWwtdpZbhZlV72</t>
  </si>
  <si>
    <t>Ain't Your Mama</t>
  </si>
  <si>
    <t>Guitar Songs</t>
  </si>
  <si>
    <t>3lKN03PDeBnXZS7sDukRBt</t>
  </si>
  <si>
    <t>https://open.spotify.com/track/3GYlZ7tbxLOxe6ewMNVTkw</t>
  </si>
  <si>
    <t>Money, Money, Money</t>
  </si>
  <si>
    <t>ABBA</t>
  </si>
  <si>
    <t>Arrival</t>
  </si>
  <si>
    <t>6K8qKeWo5MsFED7wCR6Kop</t>
  </si>
  <si>
    <t>Sing</t>
  </si>
  <si>
    <t>4usRGJrb0hzEGRiLaCi1VM</t>
  </si>
  <si>
    <t>Canciones espanolas Antiguas: Nana de Sevilla</t>
  </si>
  <si>
    <r>
      <rPr>
        <color rgb="FF1155CC"/>
        <u/>
      </rPr>
      <t>051_TV.docx</t>
    </r>
  </si>
  <si>
    <t>0Zn63G0XTiqXwr1KSmARWz</t>
  </si>
  <si>
    <t>You're My Heart, You're My Soul</t>
  </si>
  <si>
    <t>europop, italo disco, eurodance</t>
  </si>
  <si>
    <t>Modern Talking</t>
  </si>
  <si>
    <t>The First &amp; Second Album (30th Anniversary Edition)</t>
  </si>
  <si>
    <t>Federico GarcÃ­a Lorca, Valentina Alvarez, Guillermo Gonzales Philips</t>
  </si>
  <si>
    <t>11qnwt18ZckPqchzK2I3U7</t>
  </si>
  <si>
    <t>Dil Jhoom</t>
  </si>
  <si>
    <t>Garcia Lorca, F.: Canciones Espanolas Antiguas / Falla, M. De: 7 Canciones Populares Espanolas</t>
  </si>
  <si>
    <t>Gadar 2 (Original Motion Picture Soundtrack)</t>
  </si>
  <si>
    <t>4ak9GGe6afmi2HbxEjvhIC</t>
  </si>
  <si>
    <t>Male Fantasy</t>
  </si>
  <si>
    <t>4tjLYTXFqZhkUDga4bQ0yl</t>
  </si>
  <si>
    <t>Dilbar (From "Satyameva Jayate")</t>
  </si>
  <si>
    <t>Happier Than Ever</t>
  </si>
  <si>
    <t>6WediUhXDfm8FR3wlM0r3G</t>
  </si>
  <si>
    <t>Subha Hone Na De</t>
  </si>
  <si>
    <t>https://open.spotify.com/track/4ak9GGe6afmi2HbxEjvhIC</t>
  </si>
  <si>
    <t>1sNCUR5bUvFSQVDYEvsHCU</t>
  </si>
  <si>
    <t>Saathiyaa</t>
  </si>
  <si>
    <t>Singham</t>
  </si>
  <si>
    <t>2M2WJ7gBlcKNxdhyfPp9zY</t>
  </si>
  <si>
    <t>Best of My Love</t>
  </si>
  <si>
    <t>disco, motown</t>
  </si>
  <si>
    <t>3ljx146EWLQNY37okx4my6</t>
  </si>
  <si>
    <t>The Emotions</t>
  </si>
  <si>
    <t>Rejoice</t>
  </si>
  <si>
    <t>Canciones Clasicas Espanolas, Vol. 1: Chiquitita la novia</t>
  </si>
  <si>
    <r>
      <rPr>
        <color rgb="FF1155CC"/>
        <u/>
      </rPr>
      <t>052_Male Fantasy.docx</t>
    </r>
  </si>
  <si>
    <t>5tw1Ob0E4iRY8pjvgFk7oU</t>
  </si>
  <si>
    <t>Flame (from the Netflix Series "Jentry Chau vs the Underworld")</t>
  </si>
  <si>
    <t>spanish classical</t>
  </si>
  <si>
    <t>KATSEYE</t>
  </si>
  <si>
    <t>Fernando Obradors, Ailyn Perez, Iain Burnside</t>
  </si>
  <si>
    <t>Ailyn Perez: Poeme d'un jour</t>
  </si>
  <si>
    <t>0aZG8KWrpRnsGL0loUkfSj</t>
  </si>
  <si>
    <t>plot twist</t>
  </si>
  <si>
    <t>TWS</t>
  </si>
  <si>
    <t>TWS 1st Mini Album 'Sparkling Blue'</t>
  </si>
  <si>
    <t>5SHpuW2qjkQtFRpE6P9Nks</t>
  </si>
  <si>
    <t>The 30th</t>
  </si>
  <si>
    <t>7GNRUsU3M4XNDDB9xle5Dz</t>
  </si>
  <si>
    <t>That That (prod.&amp;feat. SUGA of BTS)</t>
  </si>
  <si>
    <t>PSY</t>
  </si>
  <si>
    <t>PSY 9th</t>
  </si>
  <si>
    <t>https://open.spotify.com/track/5SHpuW2qjkQtFRpE6P9Nks</t>
  </si>
  <si>
    <t>5eGEc27nnhtmcOh6RC890a</t>
  </si>
  <si>
    <t>Kill You</t>
  </si>
  <si>
    <t>The Marshall Mathers LP</t>
  </si>
  <si>
    <t>43ENy1NOSCgPv569GiQsM4</t>
  </si>
  <si>
    <t>EspaÃ±olerÃ­as (CanciÃ³n EspaÃ±ola)</t>
  </si>
  <si>
    <t>2qjDNbgLzfBpCvDwfw11Qg</t>
  </si>
  <si>
    <t>Sing Hallelujah!</t>
  </si>
  <si>
    <t>One Love</t>
  </si>
  <si>
    <t>bolero, bolero mexicano, mariachi, ranchera</t>
  </si>
  <si>
    <r>
      <rPr>
        <color rgb="FF1155CC"/>
        <u/>
      </rPr>
      <t>053_The 30th.docx</t>
    </r>
  </si>
  <si>
    <t>Javier SolÃ­s</t>
  </si>
  <si>
    <t>2VjOTvl50tscmc0RDjPdr2</t>
  </si>
  <si>
    <t>UK Rap</t>
  </si>
  <si>
    <t>grime, uk grime, uk drill, drill</t>
  </si>
  <si>
    <t>Dave</t>
  </si>
  <si>
    <t>Split Decision</t>
  </si>
  <si>
    <t>5pvXcMiqTDzUimGj2Vi8uG</t>
  </si>
  <si>
    <t>Dilbar Dilbar</t>
  </si>
  <si>
    <t>6fORBVECjNDJ1gdq5uuoAz</t>
  </si>
  <si>
    <t>Munni Badnaam</t>
  </si>
  <si>
    <t>6wf7Yu7cxBSPrRlWeSeK0Q</t>
  </si>
  <si>
    <t>What Was I Made For? [From The Motion Picture "Barbie"]</t>
  </si>
  <si>
    <t>2X9fsxb6O6bYEopJYmUbNC</t>
  </si>
  <si>
    <t>Gold</t>
  </si>
  <si>
    <t>Spandau Ballet</t>
  </si>
  <si>
    <t>Gold - The Best of Spandau Ballet</t>
  </si>
  <si>
    <t>https://open.spotify.com/track/6wf7Yu7cxBSPrRlWeSeK0Q</t>
  </si>
  <si>
    <t>2id8E4WvczfKHB4LHI7Np3</t>
  </si>
  <si>
    <t>Edge of Seventeen</t>
  </si>
  <si>
    <t>rock, hard rock</t>
  </si>
  <si>
    <t>Stevie Nicks</t>
  </si>
  <si>
    <t>Crystal Visions...The Very Best of Stevie Nicks</t>
  </si>
  <si>
    <t>1vZ50kUxCX2uSQwkfuSn2h</t>
  </si>
  <si>
    <t>Siete canciones populares espaÃ±olas: 6. CanciÃ³n</t>
  </si>
  <si>
    <t>64Ny7djQ6rNJspquof2KoX</t>
  </si>
  <si>
    <t>Elvis' Golden Records</t>
  </si>
  <si>
    <t>Manuel de Falla, RenÃ©e Fleming, Philharmonia Orchestra, Sebastian Lang-Lessing</t>
  </si>
  <si>
    <t>Guilty Pleasures</t>
  </si>
  <si>
    <t>1IqFh00G2kvvMm8pRMpehA</t>
  </si>
  <si>
    <t>classic rock, blues rock</t>
  </si>
  <si>
    <r>
      <rPr>
        <color rgb="FF1155CC"/>
        <u/>
      </rPr>
      <t>054_What Was I Made For.docx</t>
    </r>
  </si>
  <si>
    <t>Janis Joplin</t>
  </si>
  <si>
    <t>Pearl (Legacy Edition)</t>
  </si>
  <si>
    <t>0C9jZPUv4SuaXkuEQw6L40</t>
  </si>
  <si>
    <t>I'm A Believer</t>
  </si>
  <si>
    <t>pop rock, ska punk</t>
  </si>
  <si>
    <t>Smash Mouth</t>
  </si>
  <si>
    <t>1pHPpLVH2XEN0xYRoQs4wq</t>
  </si>
  <si>
    <t>3QaPy1KgI7nu9FJEQUgn6h</t>
  </si>
  <si>
    <t>Word Up!</t>
  </si>
  <si>
    <t>WILDFLOWER</t>
  </si>
  <si>
    <t>Korn</t>
  </si>
  <si>
    <t>Word Up! (The Remixes)</t>
  </si>
  <si>
    <t>HIT ME HARD AND SOFT</t>
  </si>
  <si>
    <t>4rr0gWiMrF4sOIefs3IEvZ</t>
  </si>
  <si>
    <t>A Little Less Conversation - JXL Radio Edit Remix</t>
  </si>
  <si>
    <t>2nLTDSpfvgE719IRplQJAU</t>
  </si>
  <si>
    <t>big beat, funk, rock</t>
  </si>
  <si>
    <t>CanciÃ³n de Orfeo</t>
  </si>
  <si>
    <t>https://open.spotify.com/track/3QaPy1KgI7nu9FJEQUgn6h</t>
  </si>
  <si>
    <t>vintage spanish pop</t>
  </si>
  <si>
    <t>5eqiMMbaeUZ32Q7sS00H35</t>
  </si>
  <si>
    <t>Anaconda</t>
  </si>
  <si>
    <t>Ana MarÃ­a GonzÃ¡lez</t>
  </si>
  <si>
    <t>Nicki Minaj</t>
  </si>
  <si>
    <t>The Pinkprint (International Deluxe Explicit)</t>
  </si>
  <si>
    <t>2ESscisnKdryn50fPeHd7O</t>
  </si>
  <si>
    <t>Suno- Na Sangemarmar (From "Youngistaan)</t>
  </si>
  <si>
    <r>
      <rPr>
        <color rgb="FF1155CC"/>
        <u/>
      </rPr>
      <t>055_WILDFLOWER.docx</t>
    </r>
  </si>
  <si>
    <t>6NgYIETQ8U72CVfkzYhK30</t>
  </si>
  <si>
    <t>Fairytale</t>
  </si>
  <si>
    <t>Alexander Rybak</t>
  </si>
  <si>
    <t>1CsMKhwEmNnmvHUuO5nryA</t>
  </si>
  <si>
    <t>7C3IQI7f7zN1xasNYcZnYY</t>
  </si>
  <si>
    <t>SKINNY</t>
  </si>
  <si>
    <t>Ya Ali</t>
  </si>
  <si>
    <t>The Ultimate Bollywood Collection</t>
  </si>
  <si>
    <t>3lduP6wC4bOiLJgVPM8Drr</t>
  </si>
  <si>
    <t>Sofocante Controlada</t>
  </si>
  <si>
    <t>23T4WcVkvuaAEOgXr848i1</t>
  </si>
  <si>
    <t>Mustafa Zahid</t>
  </si>
  <si>
    <t>Awarapan (Original Motion Picture Soundtrack)</t>
  </si>
  <si>
    <t>MÃºsica Para Dormir Inspirada En El Espacio</t>
  </si>
  <si>
    <t>https://open.spotify.com/track/1CsMKhwEmNnmvHUuO5nryA</t>
  </si>
  <si>
    <t>Spanish Instrumental Sleep</t>
  </si>
  <si>
    <t>2WRFD9WczJ975X2K1Y9YVs</t>
  </si>
  <si>
    <t>Indie Rock</t>
  </si>
  <si>
    <t>4sutLmjkVKRN6pOAMo2joC</t>
  </si>
  <si>
    <t>Tom's Diner - DNA Remix</t>
  </si>
  <si>
    <t>trip hop, dance-pop</t>
  </si>
  <si>
    <t>Suzanne Vega</t>
  </si>
  <si>
    <t>Formel Eins - 60 Nummer 1 Hits (Best of)</t>
  </si>
  <si>
    <r>
      <rPr>
        <color rgb="FF1155CC"/>
        <u/>
      </rPr>
      <t>056_SKINNY.docx</t>
    </r>
  </si>
  <si>
    <t>71R6zJsrF3ffc3TBFHfivX</t>
  </si>
  <si>
    <t>Bumpy Ride</t>
  </si>
  <si>
    <t>Mohombi</t>
  </si>
  <si>
    <t>MoveMeant (International)</t>
  </si>
  <si>
    <t>2rurDawMfoKP4uHyb2kJBt</t>
  </si>
  <si>
    <t>Te Felicito</t>
  </si>
  <si>
    <t>70eFcWOvlMObDhURTqT4Fv</t>
  </si>
  <si>
    <t>Beautiful People (feat. Khalid)</t>
  </si>
  <si>
    <t>7gf40xf10oZjuvwxvgM1ek</t>
  </si>
  <si>
    <t>7 Canciones Populares EspaÃ±olas (Arr. for Soprano &amp; Guitar): No. 2, Seguidilla Murciana</t>
  </si>
  <si>
    <t>2prqm9sPLj10B4Wg0wE5x9</t>
  </si>
  <si>
    <t>BLUE</t>
  </si>
  <si>
    <t>1gwO79MdYdumgIjxq8eCxB</t>
  </si>
  <si>
    <t>Bahara</t>
  </si>
  <si>
    <t>0fCQRUbk8LIQTdQYGNtGyv</t>
  </si>
  <si>
    <t>Tere Liye</t>
  </si>
  <si>
    <t>https://open.spotify.com/track/2prqm9sPLj10B4Wg0wE5x9</t>
  </si>
  <si>
    <t>Prince (Original Motion Picture Soundtrack)</t>
  </si>
  <si>
    <t>5VfgDw3oOzcNoszDwkLQhH</t>
  </si>
  <si>
    <t>Cosmo's Factory</t>
  </si>
  <si>
    <t>627teoJpK7qZOxRRY8TNnv</t>
  </si>
  <si>
    <t>Let's Get It On</t>
  </si>
  <si>
    <t>2zrhoHlFKxFTRF5aMyxMoQ</t>
  </si>
  <si>
    <r>
      <rPr>
        <color rgb="FF1155CC"/>
        <u/>
      </rPr>
      <t>057_BLUE.docx</t>
    </r>
  </si>
  <si>
    <t>0wz1LjDb9ZNEYwOmDJ3Q4b</t>
  </si>
  <si>
    <t>Surfin' U.S.A. - Remastered 2001</t>
  </si>
  <si>
    <t>5DKKjDwmBRnt6XOYtvtsVF</t>
  </si>
  <si>
    <t>Surfin' USA (Remastered)</t>
  </si>
  <si>
    <t>Â¿CorazÃ³n, por quÃ© pasaisâ€¦?</t>
  </si>
  <si>
    <t>0It6VJoMAare1zdV2wxqZq</t>
  </si>
  <si>
    <t>Undisclosed Desires</t>
  </si>
  <si>
    <t>alternative rock, rock</t>
  </si>
  <si>
    <t>Muse</t>
  </si>
  <si>
    <t>The Resistance</t>
  </si>
  <si>
    <t>classical soprano</t>
  </si>
  <si>
    <t>Maria Bayo, J.A. Alvarez-Parejo</t>
  </si>
  <si>
    <t>Canciones EspaÃ±olas</t>
  </si>
  <si>
    <t>0Z3xhSOhrawLV81YdiDiiJ</t>
  </si>
  <si>
    <t>0tMSssfxAL2oV8Vri0mFHE</t>
  </si>
  <si>
    <t>listen before i go</t>
  </si>
  <si>
    <t>At Home</t>
  </si>
  <si>
    <t>5BhsEd82G0Mnim0IUH6xkT</t>
  </si>
  <si>
    <t>Cruise</t>
  </si>
  <si>
    <t>country, pop country, acoustic country</t>
  </si>
  <si>
    <t>Here's To The Good Times</t>
  </si>
  <si>
    <t>https://open.spotify.com/track/0tMSssfxAL2oV8Vri0mFHE</t>
  </si>
  <si>
    <t>0wEgK7RKkB1R6sR5Nrwh5g</t>
  </si>
  <si>
    <t>Fevicol Se</t>
  </si>
  <si>
    <t>02jcEwywffn3Tsb48fXmlW</t>
  </si>
  <si>
    <t>Get the Party Started</t>
  </si>
  <si>
    <t>M!ssundaztood (Expanded Edition)</t>
  </si>
  <si>
    <t>3fUUyvZHWmt2z9SddCkfMF</t>
  </si>
  <si>
    <t>1INWPr855fwWdAOeecbu0W</t>
  </si>
  <si>
    <t>7 Canciones Populares EspaÃ±olas (Arr. R. Boyd &amp; L. Metcalf for Cello &amp; Guitar): No. 3, Asturiana</t>
  </si>
  <si>
    <t>Let's Twist Again</t>
  </si>
  <si>
    <t>It's Pony Time/Let's Twist Again</t>
  </si>
  <si>
    <r>
      <rPr>
        <color rgb="FF1155CC"/>
        <u/>
      </rPr>
      <t>058_listen before i go.docx</t>
    </r>
  </si>
  <si>
    <t>0LoQuiekvzqx7n8flgEKzF</t>
  </si>
  <si>
    <t>Get It On</t>
  </si>
  <si>
    <t>Manuel de Falla, Boyd Meets Girl</t>
  </si>
  <si>
    <t>glam rock, proto-punk</t>
  </si>
  <si>
    <t>T. Rex</t>
  </si>
  <si>
    <t>Electric Warrior</t>
  </si>
  <si>
    <t>Boyd Meets Girl</t>
  </si>
  <si>
    <t>687YZan9Gol1UVvbpUSO6Y</t>
  </si>
  <si>
    <t>I Wish</t>
  </si>
  <si>
    <t>funk, soul</t>
  </si>
  <si>
    <t>4BiPsAV070dg3eLSVf727A</t>
  </si>
  <si>
    <t>Ye Ishq Hai</t>
  </si>
  <si>
    <t>2VlLbhGLVJgdOW7kKdWWFc</t>
  </si>
  <si>
    <t>1uXbwHHfgsXcUKfSZw5ZJ0</t>
  </si>
  <si>
    <t>Run the World (Girls)</t>
  </si>
  <si>
    <t>Six Feet Under</t>
  </si>
  <si>
    <t>pop, r&amp;b, electropop</t>
  </si>
  <si>
    <t>5NyS3oxTlos3Agl2YtZwrC</t>
  </si>
  <si>
    <t>RITMO (Bad Boys For Life)</t>
  </si>
  <si>
    <t>reggaeton, dance-pop</t>
  </si>
  <si>
    <t>TRANSLATION</t>
  </si>
  <si>
    <t>6ycAXtoNbIFbCZcVJEcpbb</t>
  </si>
  <si>
    <t>https://open.spotify.com/track/2VlLbhGLVJgdOW7kKdWWFc</t>
  </si>
  <si>
    <t>Tu y Yo</t>
  </si>
  <si>
    <t>2Xh7dyCHCErCv3PmdVEGw4</t>
  </si>
  <si>
    <t>Rabiosa (feat. Pitbull)</t>
  </si>
  <si>
    <t>latin christian, latin worship</t>
  </si>
  <si>
    <t>71koAFCnGnugRdGIDfS7f4</t>
  </si>
  <si>
    <t>19-2000</t>
  </si>
  <si>
    <t>Olivia Gray</t>
  </si>
  <si>
    <t>dub, funk</t>
  </si>
  <si>
    <t>EspaÃ±a OlÃ©: Spanish Top Songs, Vol. II</t>
  </si>
  <si>
    <t>1ufeADg0jivKpOFiAv3PYg</t>
  </si>
  <si>
    <t>Tu Hi Meri Shab Hai (From "Gangster")</t>
  </si>
  <si>
    <t>All His Hits - Mukesh Bhatt</t>
  </si>
  <si>
    <r>
      <rPr>
        <color rgb="FF1155CC"/>
        <u/>
      </rPr>
      <t>059_Six Feet Under.docx</t>
    </r>
  </si>
  <si>
    <t>0lUSd7TCG8srh6HpIAEIWL</t>
  </si>
  <si>
    <t>Power</t>
  </si>
  <si>
    <t>Little Mix</t>
  </si>
  <si>
    <t>Glory Days (Expanded Edition)</t>
  </si>
  <si>
    <t>1huvTbEYtgltjQRXzrNKGi</t>
  </si>
  <si>
    <t>Don't</t>
  </si>
  <si>
    <t>0yvPEnB032fojLfVluFjUv</t>
  </si>
  <si>
    <t>Sorry Not Sorry</t>
  </si>
  <si>
    <t>6fNr2i7OF5XjRwdgLgvYHt</t>
  </si>
  <si>
    <t>Tell Me You Love Me</t>
  </si>
  <si>
    <t>41zXlQxzTi6cGAjpOXyLYH</t>
  </si>
  <si>
    <t>idontwannabeyouanymore</t>
  </si>
  <si>
    <t>7 Canciones populares espaÃ±olas (Arr. for Viola &amp; Piano): No. 3, Asturiana</t>
  </si>
  <si>
    <t>6LoQHIo74tOzQ8EsLEkhgF</t>
  </si>
  <si>
    <t>Come &amp; Get It</t>
  </si>
  <si>
    <t>Stars Dance (Bonus Track Version)</t>
  </si>
  <si>
    <t>Manuel de Falla, Karen Dreyfus, Robert McDonald</t>
  </si>
  <si>
    <t>6RX5iL93VZ5fKmyvNXvF1r</t>
  </si>
  <si>
    <t>Irreplaceable</t>
  </si>
  <si>
    <t>https://open.spotify.com/track/41zXlQxzTi6cGAjpOXyLYH</t>
  </si>
  <si>
    <t>Romanze</t>
  </si>
  <si>
    <t>B'Day Deluxe Edition</t>
  </si>
  <si>
    <t>623rRTKwGmgjH6sjE9uWLh</t>
  </si>
  <si>
    <t>Scatman (ski-ba-bop-ba-dop-bop)</t>
  </si>
  <si>
    <t>Scatman John</t>
  </si>
  <si>
    <t>Scatman's World</t>
  </si>
  <si>
    <t>0EwRpK9wY6lHfcJSt82w4x</t>
  </si>
  <si>
    <t>Aaj Se Teri</t>
  </si>
  <si>
    <t>Padman (Original Motion Picture Soundtrack)</t>
  </si>
  <si>
    <r>
      <rPr>
        <color rgb="FF1155CC"/>
        <u/>
      </rPr>
      <t>060_idontwannabeyouanymore.docx</t>
    </r>
  </si>
  <si>
    <t>71s7tZo8OGlN3VXyURWLUr</t>
  </si>
  <si>
    <t>Make Some Noise For The Desi Boyz</t>
  </si>
  <si>
    <t>4AoQVhME8Ko6LNm4lV2wwQ</t>
  </si>
  <si>
    <t>Hookah Bar</t>
  </si>
  <si>
    <t>12UwcFNHKnGd4GoPspJVuE</t>
  </si>
  <si>
    <t>Al Amor</t>
  </si>
  <si>
    <t>1WsEgieHsWWndAzLkmV105</t>
  </si>
  <si>
    <t>hostage</t>
  </si>
  <si>
    <t>5OQGeJ1ceykovrykZsGhqL</t>
  </si>
  <si>
    <t>Breathless</t>
  </si>
  <si>
    <t>celtic rock</t>
  </si>
  <si>
    <t>The Corrs</t>
  </si>
  <si>
    <t>In Blue</t>
  </si>
  <si>
    <t>5GK7eDDTVz7CTge1wJrDQW</t>
  </si>
  <si>
    <t>https://open.spotify.com/track/1WsEgieHsWWndAzLkmV105</t>
  </si>
  <si>
    <t>4eu27jAU2bbnyHUC3G75U8</t>
  </si>
  <si>
    <t>Badtameez Dil</t>
  </si>
  <si>
    <t>0Qv7xi6uPSqH2k82tOkGSt</t>
  </si>
  <si>
    <t>Tears For Fears</t>
  </si>
  <si>
    <t>The Hurting</t>
  </si>
  <si>
    <t>1EjxJHY9A6LMOlvyZdwDly</t>
  </si>
  <si>
    <t>Tum Mile</t>
  </si>
  <si>
    <r>
      <rPr>
        <color rgb="FF1155CC"/>
        <u/>
      </rPr>
      <t>061_hostage.docx</t>
    </r>
  </si>
  <si>
    <t>Tum Mile (Original Motion Picture Soundtrack)</t>
  </si>
  <si>
    <t>2Xf4RoFpi7n06ppsGKbxiq</t>
  </si>
  <si>
    <t>Stereo Love - Edit</t>
  </si>
  <si>
    <t>Edward Maya</t>
  </si>
  <si>
    <t>Stereo Love</t>
  </si>
  <si>
    <t>13pVIIellD76zNT1APT1De</t>
  </si>
  <si>
    <t>0zvURKSTJXDYklCXbNTRV0</t>
  </si>
  <si>
    <t>Cold Water</t>
  </si>
  <si>
    <t>moombahton</t>
  </si>
  <si>
    <t>Agua Espana</t>
  </si>
  <si>
    <t>4SSnFejRGlZikf02HLewEF</t>
  </si>
  <si>
    <t>bury a friend</t>
  </si>
  <si>
    <t>2xar08Fq5xra2KKZs5Bw9j</t>
  </si>
  <si>
    <t>I've Got a Woman</t>
  </si>
  <si>
    <t>soul, r&amp;b</t>
  </si>
  <si>
    <t>Ray Charles</t>
  </si>
  <si>
    <t>musica para ninos</t>
  </si>
  <si>
    <t>Ray Charles (aka: Hallelujah, I Love Her So)</t>
  </si>
  <si>
    <t>Spanish Guitar Chill Out, T-Bone Tremaine</t>
  </si>
  <si>
    <t>SueÃ±os EspaÃ±oles</t>
  </si>
  <si>
    <t>40A4eR3xf3ybS0GTemQZSd</t>
  </si>
  <si>
    <t>https://open.spotify.com/track/4SSnFejRGlZikf02HLewEF</t>
  </si>
  <si>
    <t>You Spin Me Round (Like a Record)</t>
  </si>
  <si>
    <t>synthpop, hi-nrg</t>
  </si>
  <si>
    <t>Dead Or Alive</t>
  </si>
  <si>
    <t>Youthquake</t>
  </si>
  <si>
    <t>4tBMbRwLJa5BjwJ6FrBlks</t>
  </si>
  <si>
    <t>Soni De Nakhre</t>
  </si>
  <si>
    <t>6AfLmKXzhEZjwiVPs5jhdV</t>
  </si>
  <si>
    <t>Hella Good</t>
  </si>
  <si>
    <r>
      <rPr>
        <color rgb="FF1155CC"/>
        <u/>
      </rPr>
      <t>062_Bury A Friend.docx</t>
    </r>
  </si>
  <si>
    <t>No Doubt</t>
  </si>
  <si>
    <t>Rock Steady (Expanded Edition)</t>
  </si>
  <si>
    <t>1BFkhZEghye1DvsrIQDowo</t>
  </si>
  <si>
    <t>Meghmanush</t>
  </si>
  <si>
    <t>0dkrh4ru1EsUeTVHXolJJ1</t>
  </si>
  <si>
    <t>Anindya Chatterjee, Debdeep Banik, Saswata Ray</t>
  </si>
  <si>
    <t>Dos cantares populares</t>
  </si>
  <si>
    <t>6jMn205cwnOLhxwHlGPnM3</t>
  </si>
  <si>
    <t>5XsAal7ZcWg1I5T4NcRjkv</t>
  </si>
  <si>
    <t>Aamrai Bangladesh</t>
  </si>
  <si>
    <t>Halley's Comet</t>
  </si>
  <si>
    <t>Dreek</t>
  </si>
  <si>
    <t>Dreek Singles</t>
  </si>
  <si>
    <t>J.A. Alvarez-Parejo, Maria Bayo</t>
  </si>
  <si>
    <t>2GqGyMwncZ8gt0NsDa8sij</t>
  </si>
  <si>
    <t>Poran Bondhure</t>
  </si>
  <si>
    <t>https://open.spotify.com/track/5XsAal7ZcWg1I5T4NcRjkv</t>
  </si>
  <si>
    <t>4YTUQF36W28EAQI9Xzlcuc</t>
  </si>
  <si>
    <t>He preya</t>
  </si>
  <si>
    <t>53blVtUs2EtAPfMa6xdVWc</t>
  </si>
  <si>
    <t>Kotota Bhalobashi</t>
  </si>
  <si>
    <r>
      <rPr>
        <color rgb="FF1155CC"/>
        <u/>
      </rPr>
      <t>063_Halley's Comet.docx</t>
    </r>
  </si>
  <si>
    <t>03KbpGXdzMFbekX2dIWNjC</t>
  </si>
  <si>
    <t>O Aamar Darodi</t>
  </si>
  <si>
    <t>1wD6DXAn4VegrewX6gSeFr</t>
  </si>
  <si>
    <t>555rgEiX4zgZvzC8HlNMxI</t>
  </si>
  <si>
    <t>Tumi Na Thakle (LOFI)</t>
  </si>
  <si>
    <t>7 Canciones Populares EspaÃ±olas (Arr. for Soprano &amp; Guitar): No. 1, El PaÃ±o Moruno</t>
  </si>
  <si>
    <t>Anjan Dutt, Usha Uthup, Vaibhav Singh Music</t>
  </si>
  <si>
    <t>34yCnoK55D0rGGciMak7n8</t>
  </si>
  <si>
    <t>042Sl6Mn83JHyLEqdK7uI0</t>
  </si>
  <si>
    <t>Shuk Dile Na Re Pula</t>
  </si>
  <si>
    <t>Your Power</t>
  </si>
  <si>
    <t>7LdXUFoSWIpwgGflQnWWOu</t>
  </si>
  <si>
    <t>Suting kormo tor loge</t>
  </si>
  <si>
    <t>https://open.spotify.com/track/042Sl6Mn83JHyLEqdK7uI0</t>
  </si>
  <si>
    <t>563SfWAHJs4FBZMkRN0IFN</t>
  </si>
  <si>
    <t>Send My Love (To Your New Lover)</t>
  </si>
  <si>
    <t>2Xnv3GntqbBH1juvUYSpHG</t>
  </si>
  <si>
    <t>So Am I</t>
  </si>
  <si>
    <r>
      <rPr>
        <color rgb="FF1155CC"/>
        <u/>
      </rPr>
      <t>064_Your Power.docx</t>
    </r>
  </si>
  <si>
    <t>Ava Max</t>
  </si>
  <si>
    <t>Heaven &amp; Hell</t>
  </si>
  <si>
    <t>4w8niZpiMy6qz1mntFA5uM</t>
  </si>
  <si>
    <t>Taki Taki (with Selena Gomez, Ozuna &amp; Cardi B)</t>
  </si>
  <si>
    <t>0vQY9VnljBGwdRNSv4zJjY</t>
  </si>
  <si>
    <t>7 Canciones populares espanolas: No. 2. Seguidilla murciana</t>
  </si>
  <si>
    <t>3NuK5xMlSlB6K2Qp16zf3h</t>
  </si>
  <si>
    <t>Solo (feat. Demi Lovato)</t>
  </si>
  <si>
    <t>Clean Bandit</t>
  </si>
  <si>
    <t>What Is Love? (Deluxe Edition)</t>
  </si>
  <si>
    <t>4HOryCnbme0zBnF8LWij3f</t>
  </si>
  <si>
    <t>Getting Older</t>
  </si>
  <si>
    <t>Manuel de Falla, Patricia Rozario</t>
  </si>
  <si>
    <t>4nTjkWK590oBDcnIxTr1mI</t>
  </si>
  <si>
    <t>Manuel De Falla: 7 Canciones Populares Espanolas</t>
  </si>
  <si>
    <t>Favorite Girl</t>
  </si>
  <si>
    <t>My World</t>
  </si>
  <si>
    <t>1ot6jEe4w4hYnsOPjd3xKQ</t>
  </si>
  <si>
    <t>I'm So Excited</t>
  </si>
  <si>
    <t>The Pointer Sisters</t>
  </si>
  <si>
    <t>So Excited! (Expanded Edition)</t>
  </si>
  <si>
    <t>https://open.spotify.com/track/4HOryCnbme0zBnF8LWij3f</t>
  </si>
  <si>
    <t>02zPo0Dt0R4TTFY5zLJZnK</t>
  </si>
  <si>
    <t>Neele Neele Ambar Par - Male Version</t>
  </si>
  <si>
    <t>Kalyanji-Anandji</t>
  </si>
  <si>
    <t>Kalaakaar (Original Motion Picture Soundtrack)</t>
  </si>
  <si>
    <t>3HFjh7QljnUCBLsoTwMuTj</t>
  </si>
  <si>
    <t>Kya Mujhe Pyar Hai</t>
  </si>
  <si>
    <t>Woh Lamhe</t>
  </si>
  <si>
    <t>0A2wryNTIVibbapascw5Js</t>
  </si>
  <si>
    <t>0rk2X5TAhraBC5aCIXK2Rq</t>
  </si>
  <si>
    <t>Las Campanas de la Mezquita</t>
  </si>
  <si>
    <r>
      <rPr>
        <color rgb="FF1155CC"/>
        <u/>
      </rPr>
      <t>065_Getting Older.docx</t>
    </r>
  </si>
  <si>
    <t>worship</t>
  </si>
  <si>
    <t>6z5y2kdxF4XrEVRFVqdGVL</t>
  </si>
  <si>
    <t>Coral SalvÃ© de Laredo</t>
  </si>
  <si>
    <t>Asiwaju</t>
  </si>
  <si>
    <t>afrobeats, afrobeat, afropop, afropiano, afro r&amp;b, afroswing, afro soul</t>
  </si>
  <si>
    <t>Canciones de EspaÃ±a</t>
  </si>
  <si>
    <t>Ruger</t>
  </si>
  <si>
    <t>RU The World</t>
  </si>
  <si>
    <t>4zIeRcsaho6lZuaXEYR1y3</t>
  </si>
  <si>
    <t>Easier Said Than Done</t>
  </si>
  <si>
    <t>retro soul</t>
  </si>
  <si>
    <t>Thee Sacred Souls</t>
  </si>
  <si>
    <t>4eamJr2k9YDH8j58RSTmSc</t>
  </si>
  <si>
    <t>Doin' Time</t>
  </si>
  <si>
    <t>3nsfB1vus2qaloUdcBZvDu</t>
  </si>
  <si>
    <t>reggae rock, ska punk, ska</t>
  </si>
  <si>
    <t>Sublime</t>
  </si>
  <si>
    <t>All Too Well (Taylor's Version)</t>
  </si>
  <si>
    <t>Pop, singer-songwriter</t>
  </si>
  <si>
    <t>Red (Taylor's Version)</t>
  </si>
  <si>
    <t>1zusIxNqJu8i4g6P6hJ2Qa</t>
  </si>
  <si>
    <t>Mercy</t>
  </si>
  <si>
    <t>Duffy</t>
  </si>
  <si>
    <t>Rockferry</t>
  </si>
  <si>
    <t>5ERZGchTi6sysVmA913Ryx</t>
  </si>
  <si>
    <t>Forget Me Nots</t>
  </si>
  <si>
    <t>https://open.spotify.com/track/3nsfB1vus2qaloUdcBZvDu</t>
  </si>
  <si>
    <t>46GfPNCXaI2ElbOpL3VBGL</t>
  </si>
  <si>
    <t>Patrice Rushen</t>
  </si>
  <si>
    <t>Straight From The Heart</t>
  </si>
  <si>
    <t>5 Canciones Negras (Excerpts Arr. for Soprano &amp; Guitar): No. 4, CanciÃ³n de Cuna para Dormir a un Negrito</t>
  </si>
  <si>
    <t>3TcL0dyCMyr0kyTTc4NLgI</t>
  </si>
  <si>
    <t>Who Says</t>
  </si>
  <si>
    <t>Selena Gomez &amp; The Scene</t>
  </si>
  <si>
    <t>When The Sun Goes Down</t>
  </si>
  <si>
    <t>Xavier Montsalvatge, Isabel Leonard, Sharon Isbin</t>
  </si>
  <si>
    <t>2Rk4JlNc2TPmZe2af99d45</t>
  </si>
  <si>
    <t>ME! (feat. Brendon Urie of Panic! At The Disco)</t>
  </si>
  <si>
    <r>
      <rPr>
        <color rgb="FF1155CC"/>
        <u/>
      </rPr>
      <t>066_All Too Well (Taylor's Version).docx</t>
    </r>
  </si>
  <si>
    <t>5j3QqRGflS4o5jbsFSwKW1</t>
  </si>
  <si>
    <t>Six Days - Remix</t>
  </si>
  <si>
    <t>trip hop, downtempo</t>
  </si>
  <si>
    <t>DJ Shadow</t>
  </si>
  <si>
    <t>The Fast And The Furious: Tokyo Drift (Original Motion Picture Soundtrack)</t>
  </si>
  <si>
    <t>5nCthAh3jt4xKuLJAifAaR</t>
  </si>
  <si>
    <t>Harleys In Hawaii</t>
  </si>
  <si>
    <t>50yVjE1s0xmvlvv4OrPYg1</t>
  </si>
  <si>
    <t>7 Canciones populares espanolas (arr. E. Colon): No. 3. Asturiana</t>
  </si>
  <si>
    <t>4R2kfaDFhslZEMJqAFNpdd</t>
  </si>
  <si>
    <t>cardigan</t>
  </si>
  <si>
    <t>folklore</t>
  </si>
  <si>
    <t>Manuel de Falla, Emilio ColÃ³n, Sung Hoon Mo</t>
  </si>
  <si>
    <t>0mlAOSILGRys2IbvyOT5VJ</t>
  </si>
  <si>
    <t>Échame La Culpa</t>
  </si>
  <si>
    <t>Ginastera: Pampeana No. 2 / Ponce: Estrellita / Falla: 7 Canciones Populares Espanoles</t>
  </si>
  <si>
    <t>latin</t>
  </si>
  <si>
    <t>VIDA</t>
  </si>
  <si>
    <t>https://open.spotify.com/track/4R2kfaDFhslZEMJqAFNpdd</t>
  </si>
  <si>
    <t>4QhnNyKDsAkXPwHkSnuc89</t>
  </si>
  <si>
    <t>Eve, Psyche &amp; The Bluebeard’s wife</t>
  </si>
  <si>
    <t>UNFORGIVEN</t>
  </si>
  <si>
    <t>1SS0WlKhJewviwEDZ6dWj0</t>
  </si>
  <si>
    <t>SPOT!</t>
  </si>
  <si>
    <t>ZICO</t>
  </si>
  <si>
    <r>
      <rPr>
        <color rgb="FF1155CC"/>
        <u/>
      </rPr>
      <t>067_cardigan.docx</t>
    </r>
  </si>
  <si>
    <t>1r4oikmMdZZiGHkPA4hSoe</t>
  </si>
  <si>
    <t>Character Dheela</t>
  </si>
  <si>
    <t>6tZdL3Zp8JgrfDbsSeSV1S</t>
  </si>
  <si>
    <t>You Really Got Me</t>
  </si>
  <si>
    <t>4pvb0WLRcMtbPGmtejJJ6y</t>
  </si>
  <si>
    <t>2zSWn7Rdequbh2BR2X39DI</t>
  </si>
  <si>
    <t>exile (feat. Bon Iver)</t>
  </si>
  <si>
    <t>Te Quiero Porque te Quiero</t>
  </si>
  <si>
    <t>Indie folk, pop</t>
  </si>
  <si>
    <t>Taylor Swift, Bon Iver</t>
  </si>
  <si>
    <t>1gFNm7cXfG1vSMcxPpSxec</t>
  </si>
  <si>
    <t>Ob-La-Di, Ob-La-Da - Remastered 2009</t>
  </si>
  <si>
    <t>The Beatles (Remastered)</t>
  </si>
  <si>
    <t>https://open.spotify.com/track/4pvb0WLRcMtbPGmtejJJ6y</t>
  </si>
  <si>
    <t>1SAkL1mYNJlaqnBQxVZrRl</t>
  </si>
  <si>
    <t>folclore castilla y leon</t>
  </si>
  <si>
    <t>Baby Got Back</t>
  </si>
  <si>
    <t>miami bass, hip hop</t>
  </si>
  <si>
    <t>Sir Mix-A-Lot</t>
  </si>
  <si>
    <t>Mack Daddy</t>
  </si>
  <si>
    <t>JoaquÃ­n DÃ­az</t>
  </si>
  <si>
    <t>Canciones EspaÃ±olas en el Sudoeste de Estados Unidos</t>
  </si>
  <si>
    <t>59CLe8stbcx4XYBWdsfbwK</t>
  </si>
  <si>
    <t>One Way Or Another</t>
  </si>
  <si>
    <t>Blondie</t>
  </si>
  <si>
    <t>Parallel Lines</t>
  </si>
  <si>
    <t>15BQ7vEDv2LJuh8TxWIhtd</t>
  </si>
  <si>
    <t>The Passenger</t>
  </si>
  <si>
    <r>
      <rPr>
        <color rgb="FF1155CC"/>
        <u/>
      </rPr>
      <t>068_exile.docx</t>
    </r>
  </si>
  <si>
    <t>punk rock, garage rock</t>
  </si>
  <si>
    <t>6Hh80mBGVEObi3skGYf1PI</t>
  </si>
  <si>
    <t>Beach Party Anthems</t>
  </si>
  <si>
    <t>6iK2pxK4fCJLZwrzUslWgY</t>
  </si>
  <si>
    <t>Kaho Na Kaho - From "Murder"</t>
  </si>
  <si>
    <t>1MgV7FIyNxIG7WzMRJV5HC</t>
  </si>
  <si>
    <t>my tears ricochet</t>
  </si>
  <si>
    <t>Amir Jamal</t>
  </si>
  <si>
    <t>Murder</t>
  </si>
  <si>
    <t>3XVozq1aeqsJwpXrEZrDJ9</t>
  </si>
  <si>
    <t>Ice Ice Baby</t>
  </si>
  <si>
    <t>0NGX0HwEgDFN3Sbn4NQBez</t>
  </si>
  <si>
    <t>Vanilla Ice</t>
  </si>
  <si>
    <t>Vanilla Ice Is Back! - Hip Hop Classics</t>
  </si>
  <si>
    <t>https://open.spotify.com/track/1MgV7FIyNxIG7WzMRJV5HC</t>
  </si>
  <si>
    <t>La mora</t>
  </si>
  <si>
    <t>6Vh03bkEfXqekWp7Y1UBRb</t>
  </si>
  <si>
    <t>Live While We're Young</t>
  </si>
  <si>
    <t>pop,pop rock</t>
  </si>
  <si>
    <t>Take Me Home (Expanded Edition)</t>
  </si>
  <si>
    <t>copla</t>
  </si>
  <si>
    <t>70lnL3QaSOIIyMa2X9aVRL</t>
  </si>
  <si>
    <t>Lola Flores</t>
  </si>
  <si>
    <t>Perro Fiel (feat. Nicky Jam)</t>
  </si>
  <si>
    <t>AntologÃ­a de la CanciÃ³n EspaÃ±ola: Lola Flores</t>
  </si>
  <si>
    <t>El Dorado</t>
  </si>
  <si>
    <r>
      <rPr>
        <color rgb="FF1155CC"/>
        <u/>
      </rPr>
      <t>069_my tears ricochet.docx</t>
    </r>
  </si>
  <si>
    <t>1z6WtY7X4HQJvzxC4UgkSf</t>
  </si>
  <si>
    <t>Love On Top</t>
  </si>
  <si>
    <t>27NovPIUIRrOZoCHxABJwK</t>
  </si>
  <si>
    <t>INDUSTRY BABY (feat. Jack Harlow)</t>
  </si>
  <si>
    <t>Lil Nas X</t>
  </si>
  <si>
    <t>0PurA4JVJ8YQgSVopY8fn6</t>
  </si>
  <si>
    <t>tolerate it</t>
  </si>
  <si>
    <t>4BTPzhEsyW3blWcxcuhLM0</t>
  </si>
  <si>
    <t>Mitwa</t>
  </si>
  <si>
    <t>evermore</t>
  </si>
  <si>
    <t>Kabhi Alvida Naa Kehna (Original Motion Picture Soundtrack)</t>
  </si>
  <si>
    <t>3OLFqbd9ZeVjaUKTiaLsD6</t>
  </si>
  <si>
    <t>Tu Hi Haqeeqat</t>
  </si>
  <si>
    <t>https://open.spotify.com/track/0PurA4JVJ8YQgSVopY8fn6</t>
  </si>
  <si>
    <t>7gSQv1OHpkIoAdUiRLdmI6</t>
  </si>
  <si>
    <t>6jfbdwkb1xLm02VEWd8Hev</t>
  </si>
  <si>
    <t>I Won't Back Down</t>
  </si>
  <si>
    <t>Tom Petty</t>
  </si>
  <si>
    <t>Full Moon Fever</t>
  </si>
  <si>
    <t>7 Canciones populares espanolas: No. 1. El pano moruno</t>
  </si>
  <si>
    <t>3lwK3WyKAI5bUuGY1OgGbZ</t>
  </si>
  <si>
    <t>Smart</t>
  </si>
  <si>
    <t>4z7maGZkAonDlXlwo8q69f</t>
  </si>
  <si>
    <t>Da Ya Think I'm Sexy?</t>
  </si>
  <si>
    <t>Blondes Have More Fun</t>
  </si>
  <si>
    <r>
      <rPr>
        <color rgb="FF1155CC"/>
        <u/>
      </rPr>
      <t>070_tolerate it.docx</t>
    </r>
  </si>
  <si>
    <t>452KBpASS5lZLeJWX9Ixub</t>
  </si>
  <si>
    <t>Jailhouse Rock</t>
  </si>
  <si>
    <t>0F7FA14euOIX8KcbEturGH</t>
  </si>
  <si>
    <t>Old Town Road</t>
  </si>
  <si>
    <t>country trap</t>
  </si>
  <si>
    <t>3hUxzQpSfdDqwM3ZTFQY0K</t>
  </si>
  <si>
    <t>august</t>
  </si>
  <si>
    <t>0iOZM63lendWRTTeKhZBSC</t>
  </si>
  <si>
    <t>Mrs. Robinson - From "The Graduate" Soundtrack</t>
  </si>
  <si>
    <t>1N62wozuHCvczCkY4QidpP</t>
  </si>
  <si>
    <t>Over My Head (Cable Car)</t>
  </si>
  <si>
    <t>https://open.spotify.com/track/3hUxzQpSfdDqwM3ZTFQY0K</t>
  </si>
  <si>
    <t>pop rock, piano rock</t>
  </si>
  <si>
    <t>The Fray</t>
  </si>
  <si>
    <t>How To Save A Life</t>
  </si>
  <si>
    <t>7fRvtXvJMpGfTLdF0M09a1</t>
  </si>
  <si>
    <t>Talking In Your Sleep (2023 Remaster)</t>
  </si>
  <si>
    <t>power pop, new wave</t>
  </si>
  <si>
    <t>The Romantics</t>
  </si>
  <si>
    <t>In Heat (2023 Remaster)</t>
  </si>
  <si>
    <t>1tOKATGTqaMrFZiIZem0PX</t>
  </si>
  <si>
    <r>
      <rPr>
        <color rgb="FF1155CC"/>
        <u/>
      </rPr>
      <t>071_august.docx</t>
    </r>
  </si>
  <si>
    <t>Canciones espanolas Antiguas: Los cuatro muleros</t>
  </si>
  <si>
    <t>4uOKFydzAejjSFqYbv1XPt</t>
  </si>
  <si>
    <t>reggae, pop reggae</t>
  </si>
  <si>
    <t>UB40</t>
  </si>
  <si>
    <t>5uEYRdEIh9Bo4fpjDd4Na9</t>
  </si>
  <si>
    <t>Goosebumps - Remix</t>
  </si>
  <si>
    <t>hip hop, trap, rap</t>
  </si>
  <si>
    <t>Goosebumps (Remix)</t>
  </si>
  <si>
    <t>2NmsngXHeC1GQ9wWrzhOMf</t>
  </si>
  <si>
    <t>illicit affairs</t>
  </si>
  <si>
    <t>3QHONiXGMGU3z68mQInncF</t>
  </si>
  <si>
    <t>I'll Be Missing You (feat. Faith Evans, 112)</t>
  </si>
  <si>
    <t>Diddy</t>
  </si>
  <si>
    <t>Bad Boy's 10th Anniversary- The Hits</t>
  </si>
  <si>
    <t>https://open.spotify.com/track/2NmsngXHeC1GQ9wWrzhOMf</t>
  </si>
  <si>
    <t>2VjXGuPVVxyhMgER3Uz2Fe</t>
  </si>
  <si>
    <t>Ex-Factor</t>
  </si>
  <si>
    <t>neo soul, r&amp;b</t>
  </si>
  <si>
    <t>2aoo2jlRnM3A0NyLQqMN2f</t>
  </si>
  <si>
    <t>All Along The Watchtower</t>
  </si>
  <si>
    <t>Jimi Hendrix</t>
  </si>
  <si>
    <t>Music From The Motion Picture Watchmen</t>
  </si>
  <si>
    <r>
      <rPr>
        <color rgb="FF1155CC"/>
        <u/>
      </rPr>
      <t>072_illicit affairs.docx</t>
    </r>
  </si>
  <si>
    <t>1r9xUipOqoNwggBpENDsvJ</t>
  </si>
  <si>
    <t>Enemy (with JID) - from the series Arcane League of Legends</t>
  </si>
  <si>
    <t>Enemy (with JID) [from the series Arcane League of Legends]</t>
  </si>
  <si>
    <t>7GaFYUqP2WdR4KTPk7cXoP</t>
  </si>
  <si>
    <t>0Jlcvv8IykzHaSmj49uNW8</t>
  </si>
  <si>
    <t>the 1</t>
  </si>
  <si>
    <t>Mario</t>
  </si>
  <si>
    <t>Turning Point</t>
  </si>
  <si>
    <t>5zWZ9iNevP0397xB3jWV2z</t>
  </si>
  <si>
    <t>Brother Louie</t>
  </si>
  <si>
    <t>https://open.spotify.com/track/0Jlcvv8IykzHaSmj49uNW8</t>
  </si>
  <si>
    <t>Ready For Romance</t>
  </si>
  <si>
    <t>1nQRg9q9uwALGzouOX5OyQ</t>
  </si>
  <si>
    <t>Radio Ga Ga - Remastered 2011</t>
  </si>
  <si>
    <t>05OJ7VUP5Lj5Q32wM2av5h</t>
  </si>
  <si>
    <t>The Works (2011 Remaster)</t>
  </si>
  <si>
    <t>Along Came You</t>
  </si>
  <si>
    <t>5PUXKVVVQ74C3gl5vKy9Li</t>
  </si>
  <si>
    <t>Heeriye (feat. Arijit Singh)</t>
  </si>
  <si>
    <r>
      <rPr>
        <color rgb="FF1155CC"/>
        <u/>
      </rPr>
      <t>073_the 1.docx</t>
    </r>
  </si>
  <si>
    <t>otacore</t>
  </si>
  <si>
    <t>3Kl8p2PxVf8eAayLwTxOIm</t>
  </si>
  <si>
    <t>Spanish Jazz CafÃ© Bar</t>
  </si>
  <si>
    <t>Canciones Instrumentales ClÃ¡sicas para Su Cena en EspaÃ±a</t>
  </si>
  <si>
    <t>2YRq6fQNSst2avCR6qhzSK</t>
  </si>
  <si>
    <t>Bijuria (From "Sunny Sanskari Ki Tulsi Kumari")</t>
  </si>
  <si>
    <t>7kt9e9LFSpN1zQtYEl19o1</t>
  </si>
  <si>
    <t>0EH7sgeiFqDa3eS7ieW2zs</t>
  </si>
  <si>
    <t>this is me trying</t>
  </si>
  <si>
    <t>Chammak Challo</t>
  </si>
  <si>
    <t>Ra-One</t>
  </si>
  <si>
    <t>5FXMRdJjKq1BIX4e8Eg9mK</t>
  </si>
  <si>
    <t>Ajab Si</t>
  </si>
  <si>
    <t>https://open.spotify.com/track/7kt9e9LFSpN1zQtYEl19o1</t>
  </si>
  <si>
    <t>0gPgdRfB4jdGrlyXS0Vx78</t>
  </si>
  <si>
    <t>Khuda Jaane</t>
  </si>
  <si>
    <t>608xszaAxVh4m7NcKJiAbF</t>
  </si>
  <si>
    <t>One of These Nights - 2013 Remaster</t>
  </si>
  <si>
    <t>Eagles</t>
  </si>
  <si>
    <t>One of These Nights (2013 Remaster)</t>
  </si>
  <si>
    <t>38tXZcL1gZRfbqfOG0VMTH</t>
  </si>
  <si>
    <t>How Sweet</t>
  </si>
  <si>
    <r>
      <rPr>
        <color rgb="FF1155CC"/>
        <u/>
      </rPr>
      <t>074_this is me trying.docx</t>
    </r>
  </si>
  <si>
    <t>NewJeans</t>
  </si>
  <si>
    <t>4K9H6v01zIx7suIllQ3Z1W</t>
  </si>
  <si>
    <t>2bCQHF9gdG5BNDVuEIEnNk</t>
  </si>
  <si>
    <t>Smooth Criminal - 2012 Remaster</t>
  </si>
  <si>
    <t>Siete canciones populares espaÃ±olas: 5. Nana</t>
  </si>
  <si>
    <t>Bad 25th Anniversary</t>
  </si>
  <si>
    <t>1G7DcLzPnopdZjLkev0K4e</t>
  </si>
  <si>
    <t>B'Day</t>
  </si>
  <si>
    <t>6MWoRt97mnSTXZhu3ggi9C</t>
  </si>
  <si>
    <t>hoax</t>
  </si>
  <si>
    <t>1B75hgRqe7A4fwee3g3Wmu</t>
  </si>
  <si>
    <t>U Can't Touch This</t>
  </si>
  <si>
    <t>pop rap, hip hop</t>
  </si>
  <si>
    <t>MC Hammer</t>
  </si>
  <si>
    <t>Please Hammer Don't Hurt 'Em</t>
  </si>
  <si>
    <t>6V50MyHPGhEmwYu0Wdyf0t</t>
  </si>
  <si>
    <t>The Way It Is</t>
  </si>
  <si>
    <t>Bruce Hornsby and the Range</t>
  </si>
  <si>
    <t>https://open.spotify.com/track/6MWoRt97mnSTXZhu3ggi9C</t>
  </si>
  <si>
    <t>2dCmGcEOQrMQhMMS8Vj7Ca</t>
  </si>
  <si>
    <t>Super Freak</t>
  </si>
  <si>
    <t>funk, disco</t>
  </si>
  <si>
    <t>Rick James</t>
  </si>
  <si>
    <t>Street Songs (Deluxe Edition)</t>
  </si>
  <si>
    <t>5W3cjX2J3tjhG8zb6u0qHn</t>
  </si>
  <si>
    <t>Harder, Better, Faster, Stronger</t>
  </si>
  <si>
    <t>Better</t>
  </si>
  <si>
    <t>Daft Punk</t>
  </si>
  <si>
    <t>Discovery</t>
  </si>
  <si>
    <t>3VZmChrnVW8JK6ano4gSED</t>
  </si>
  <si>
    <t>Sexual Healing</t>
  </si>
  <si>
    <t>4QLOOZk03hjjnVX4WkfAy3</t>
  </si>
  <si>
    <t>Midnight Love</t>
  </si>
  <si>
    <r>
      <rPr>
        <color rgb="FF1155CC"/>
        <u/>
      </rPr>
      <t>075_hoax.docx</t>
    </r>
  </si>
  <si>
    <t>Cantos de EspaÃ±a for Piano, Op. 232: CÃ³rdoba (No. 04)</t>
  </si>
  <si>
    <t>7s25THrKz86DM225dOYwnr</t>
  </si>
  <si>
    <t>soul, motown, classic soul</t>
  </si>
  <si>
    <t>Aretha Franklin</t>
  </si>
  <si>
    <t>classical, impressionism, post-romantic era, spanish classical</t>
  </si>
  <si>
    <t>I Never Loved a Man the Way I Love You</t>
  </si>
  <si>
    <t>Isaac AlbÃ©niz, Arthur Rubinstein</t>
  </si>
  <si>
    <t>Rubinstein Collection, Vol. 18: Music Of Spain: Works by Falla, Granados, AlbÃ©niz, Mompou</t>
  </si>
  <si>
    <t>07ABETRdek3ACMpRPvQuaT</t>
  </si>
  <si>
    <t>Always on My Mind</t>
  </si>
  <si>
    <t>2R6UrJ8uWbSIiHWmvRQvN8</t>
  </si>
  <si>
    <t>Whiskey In The Jar</t>
  </si>
  <si>
    <t>73YUReisjb3A9ActdLLjJQ</t>
  </si>
  <si>
    <t>happiness</t>
  </si>
  <si>
    <t>heavy metal, thrash metal</t>
  </si>
  <si>
    <t>5PX4uS1LqlWEPL69phPVQQ</t>
  </si>
  <si>
    <t>Pursuit Of Happiness - Extended Steve Aoki Remix</t>
  </si>
  <si>
    <t>https://open.spotify.com/track/73YUReisjb3A9ActdLLjJQ</t>
  </si>
  <si>
    <t>electro house, hip hop</t>
  </si>
  <si>
    <t>Pursuit Of Happiness [Extended Steve Aoki Remix (Explicit)]</t>
  </si>
  <si>
    <t>0M0ANKNzmM4Odd7FNKghzW</t>
  </si>
  <si>
    <t>Akhiyaan Gulaab (From "Teri Baaton Mein Aisa Uljha Jiya")</t>
  </si>
  <si>
    <t>5q2n8cLxXsAONoHt8GSjz2</t>
  </si>
  <si>
    <t>7 Canciones populares EspaÃ±olas: No. 4, Jota</t>
  </si>
  <si>
    <t>7kzKAuUzOITUauHAhoMoxA</t>
  </si>
  <si>
    <t>Last Nite</t>
  </si>
  <si>
    <t>garage rock, indie rock, alternative rock</t>
  </si>
  <si>
    <t>The Strokes</t>
  </si>
  <si>
    <t>Is This It</t>
  </si>
  <si>
    <t>Manuel de Falla, Isabel Leonard, Brian Zeger</t>
  </si>
  <si>
    <t>Preludios</t>
  </si>
  <si>
    <r>
      <rPr>
        <color rgb="FF1155CC"/>
        <u/>
      </rPr>
      <t>076_happiness.docx</t>
    </r>
  </si>
  <si>
    <t>7exfixYoHLYpi0e6qxYIgj</t>
  </si>
  <si>
    <t>Chori Chori Chupke Chupke - From "Chori Chori Chupke Chupke"</t>
  </si>
  <si>
    <t>Alka Yagnik, Babul Supriyo</t>
  </si>
  <si>
    <t>0HEmnAUT8PHznIAAmVXqFJ</t>
  </si>
  <si>
    <t>pop, funk</t>
  </si>
  <si>
    <t>4iFPsNzNV7V9KJgcOX7TEO</t>
  </si>
  <si>
    <t>Tu Jaane Na (From "Ajab Prem Ki Ghazab Kahani")</t>
  </si>
  <si>
    <t>Sunday Music: Relaxing Songs for Sunday</t>
  </si>
  <si>
    <t>0sY6ZUTh4yoctD8VIXz339</t>
  </si>
  <si>
    <t>champagne problems</t>
  </si>
  <si>
    <t>6FB3v4YcR57y4tXFcdxI1E</t>
  </si>
  <si>
    <t>I Knew You Were Trouble.</t>
  </si>
  <si>
    <t>Red (Big Machine Radio Release Special)</t>
  </si>
  <si>
    <t>https://open.spotify.com/track/0sY6ZUTh4yoctD8VIXz339</t>
  </si>
  <si>
    <t>1dyEEOrkJYJv6zPmJADyPR</t>
  </si>
  <si>
    <t>6rmXhRIemCTPyMYZRDN7Qg</t>
  </si>
  <si>
    <t>Black Magic</t>
  </si>
  <si>
    <t>CanciÃ³n Del Sur</t>
  </si>
  <si>
    <t>Get Weird (Expanded Edition)</t>
  </si>
  <si>
    <t>3KwwE4sgCzMaKWq6QBebmX</t>
  </si>
  <si>
    <t>Me Too</t>
  </si>
  <si>
    <t>Sergi Vicente</t>
  </si>
  <si>
    <t>Meghan Trainor</t>
  </si>
  <si>
    <t>Thank You (Deluxe Version)</t>
  </si>
  <si>
    <r>
      <rPr>
        <color rgb="FF1155CC"/>
        <u/>
      </rPr>
      <t>077_champagne problems.docx</t>
    </r>
  </si>
  <si>
    <t>100 Classical Spanish Guitar</t>
  </si>
  <si>
    <t>3eR23VReFzcdmS7TYCrhCe</t>
  </si>
  <si>
    <t>It Ain't Me (with Selena Gomez)</t>
  </si>
  <si>
    <t>Kygo</t>
  </si>
  <si>
    <t>26b3oVLrRUaaybJulow9kz</t>
  </si>
  <si>
    <t>People</t>
  </si>
  <si>
    <t>afrobeats, afrobeat</t>
  </si>
  <si>
    <t>Libianca</t>
  </si>
  <si>
    <t>3zwMVvkBe2qIKDObWgXw4N</t>
  </si>
  <si>
    <t>right where you left me - bonus track</t>
  </si>
  <si>
    <t>evermore (deluxe version)</t>
  </si>
  <si>
    <t>2YpeDb67231RjR0MgVLzsG</t>
  </si>
  <si>
    <t>Old Town Road (feat. Billy Ray Cyrus) - Remix</t>
  </si>
  <si>
    <t>https://open.spotify.com/track/3zwMVvkBe2qIKDObWgXw4N</t>
  </si>
  <si>
    <t>48i055G1OT5KxGGftwFxWy</t>
  </si>
  <si>
    <t>5fnA9mkIfScSqHIpeDyvck</t>
  </si>
  <si>
    <t>Prayer in C - Robin Schulz Radio Edit</t>
  </si>
  <si>
    <t>Prayer in C</t>
  </si>
  <si>
    <t>0Lhb3avAD8Zla8ymIoUcJx</t>
  </si>
  <si>
    <t>Vividores</t>
  </si>
  <si>
    <t>5npFBWhVs3VVlc0nY5xQMA</t>
  </si>
  <si>
    <t>Tainu Khabar Nahi - From "Munjya"</t>
  </si>
  <si>
    <t>Tainu Khabar Nahi (From "Munjya")</t>
  </si>
  <si>
    <r>
      <rPr>
        <color rgb="FF1155CC"/>
        <u/>
      </rPr>
      <t>078_right where you left me - bonus track.docx</t>
    </r>
  </si>
  <si>
    <t>3t3wsY5IdLVzB9WidegJSU</t>
  </si>
  <si>
    <t>Jeene Laga Hoon</t>
  </si>
  <si>
    <t>Ramaiya Vastavaiya (Original Motion Picture Soundtrack)</t>
  </si>
  <si>
    <t>Llamando a Julia</t>
  </si>
  <si>
    <t>Nuestra Querida EspaÃ±a, Vol. 2: Vividores</t>
  </si>
  <si>
    <t>1pKYYY0dkg23sQQXi0Q5zN</t>
  </si>
  <si>
    <t>Around the World</t>
  </si>
  <si>
    <t>french house, electronic, electro</t>
  </si>
  <si>
    <t>Homework</t>
  </si>
  <si>
    <t>0AaV4MJrgmLV3XhoiWXjjb</t>
  </si>
  <si>
    <t>6RNDeRnWsRMjPdNVgupZCs</t>
  </si>
  <si>
    <t>evermore (feat. Bon Iver)</t>
  </si>
  <si>
    <t>At The Close Of A Century</t>
  </si>
  <si>
    <t>6sHsXIJoEN5JpdkGMQDJxt</t>
  </si>
  <si>
    <t>The Boy Is Mine</t>
  </si>
  <si>
    <t>https://open.spotify.com/track/0AaV4MJrgmLV3XhoiWXjjb</t>
  </si>
  <si>
    <t>Brandy</t>
  </si>
  <si>
    <t>Never Say Never</t>
  </si>
  <si>
    <t>6Rqn2GFlmvmV4w9Ala0I1e</t>
  </si>
  <si>
    <t>vocal jazz, soul jazz, soul, jazz, blues</t>
  </si>
  <si>
    <t>I Put A Spell On You</t>
  </si>
  <si>
    <t>3Yp7CLa3xHR3ivHHR7lZfK</t>
  </si>
  <si>
    <t>0qi4b1l0eT3jpzeNHeFXDT</t>
  </si>
  <si>
    <t>Just Can't Get Enough</t>
  </si>
  <si>
    <t>Cuando Uno Quiere a Una</t>
  </si>
  <si>
    <t>new wave, synthpop, darkwave</t>
  </si>
  <si>
    <t>Depeche Mode</t>
  </si>
  <si>
    <t>Speak and Spell (Deluxe)</t>
  </si>
  <si>
    <r>
      <rPr>
        <color rgb="FF1155CC"/>
        <u/>
      </rPr>
      <t>079_evermore.docx</t>
    </r>
  </si>
  <si>
    <t>6mTvwBzWTGDOVeCNQEqtOE</t>
  </si>
  <si>
    <t>Soch Na Sake</t>
  </si>
  <si>
    <t>lofi, urdu pop</t>
  </si>
  <si>
    <t>Airlift</t>
  </si>
  <si>
    <t>0QnONzv3TvHAWk294h6DaQ</t>
  </si>
  <si>
    <t>Pearl Jam</t>
  </si>
  <si>
    <t>12ntTeqEeTg7GAVpe8Mhpl</t>
  </si>
  <si>
    <t>marjorie</t>
  </si>
  <si>
    <t>https://open.spotify.com/track/12ntTeqEeTg7GAVpe8Mhpl</t>
  </si>
  <si>
    <t>5ZBeML7Lf3FMEVviTyvi8l</t>
  </si>
  <si>
    <t>Twist And Shout - Remastered 2009</t>
  </si>
  <si>
    <t>rock and roll, classic rock</t>
  </si>
  <si>
    <t>1MMAmNlj5JFgcCSkfK4rB8</t>
  </si>
  <si>
    <t>Please Please Me (Remastered)</t>
  </si>
  <si>
    <t>Cuatro canciones sefardÃ­es: III. Nani, nani</t>
  </si>
  <si>
    <t>0BxfFnk0YzONqvmrkO0QrB</t>
  </si>
  <si>
    <t>classical, classical guitar, spanish classical</t>
  </si>
  <si>
    <t>PCD</t>
  </si>
  <si>
    <t>JoaquÃ­n Rodrigo, Bernarda Fink, Anthony Spiri</t>
  </si>
  <si>
    <r>
      <rPr>
        <color rgb="FF1155CC"/>
        <u/>
      </rPr>
      <t>080_marjorie.docx</t>
    </r>
  </si>
  <si>
    <t>Canciones espaÃ±olas</t>
  </si>
  <si>
    <t>3FAJ6O0NOHQV8Mc5Ri6ENp</t>
  </si>
  <si>
    <t>Heartbreak Anniversary</t>
  </si>
  <si>
    <t>GIVĒON</t>
  </si>
  <si>
    <t>TAKE TIME</t>
  </si>
  <si>
    <t>4y5bvROuBDPr5fuwXbIBZR</t>
  </si>
  <si>
    <t>Paper Rings</t>
  </si>
  <si>
    <t>5QKhg4r4Ibt0LVTmWEXTEg</t>
  </si>
  <si>
    <t>Sad Beautiful Tragic</t>
  </si>
  <si>
    <t>Red (Deluxe Edition)</t>
  </si>
  <si>
    <t>0Oqc0kKFsQ6MhFOLBNZIGX</t>
  </si>
  <si>
    <t>https://open.spotify.com/track/5QKhg4r4Ibt0LVTmWEXTEg</t>
  </si>
  <si>
    <t>Norman Fucking Rockwell!</t>
  </si>
  <si>
    <t>7rIovIsXE6kMn629b7kDig</t>
  </si>
  <si>
    <t>I Will Survive</t>
  </si>
  <si>
    <t>Gloria Gaynor</t>
  </si>
  <si>
    <t>4fCtAfGcysfM3cSgbcR7Dv</t>
  </si>
  <si>
    <t>Love Tracks</t>
  </si>
  <si>
    <t>Senorita Espana</t>
  </si>
  <si>
    <r>
      <rPr>
        <color rgb="FF1155CC"/>
        <u/>
      </rPr>
      <t>081_Sad Beautiful Tragic .docx</t>
    </r>
  </si>
  <si>
    <t>3Vo4wInECJQuz9BIBMOu8i</t>
  </si>
  <si>
    <t>Finesse - Remix; feat. Cardi B</t>
  </si>
  <si>
    <t>new jack swing, r&amp;b</t>
  </si>
  <si>
    <t>classical mezzo-soprano, opera</t>
  </si>
  <si>
    <t>Finesse (Remix) [feat. Cardi B]</t>
  </si>
  <si>
    <t>Relajacion y Guitarra Acustica</t>
  </si>
  <si>
    <t>Relaxation on Acoustic Guitar</t>
  </si>
  <si>
    <t>4jPy3l0RUwlUI9T5XHBW2m</t>
  </si>
  <si>
    <t>Mood (feat. iann dior)</t>
  </si>
  <si>
    <t>24kGoldn</t>
  </si>
  <si>
    <t>4h0EXpatqJImv4VRgvX6po</t>
  </si>
  <si>
    <t>41Fflg7qHiVOD6dEPvsCzO</t>
  </si>
  <si>
    <t>Worth It (feat. Kid Ink)</t>
  </si>
  <si>
    <t>Fifth Harmony</t>
  </si>
  <si>
    <t>Reflection (Deluxe)</t>
  </si>
  <si>
    <t>https://open.spotify.com/track/4h0EXpatqJImv4VRgvX6po</t>
  </si>
  <si>
    <t>2vtmY2mSccRzKGjtcHSzI3</t>
  </si>
  <si>
    <t>Diet Mountain Dew</t>
  </si>
  <si>
    <t>37BTh5g05cxBIRYMbw8g2T</t>
  </si>
  <si>
    <t>Rosanna</t>
  </si>
  <si>
    <t>Toto IV</t>
  </si>
  <si>
    <t>3mtDegFR3UD9LgflLkH0f1</t>
  </si>
  <si>
    <r>
      <rPr>
        <color rgb="FF1155CC"/>
        <u/>
      </rPr>
      <t>082_Last Kiss.docx</t>
    </r>
  </si>
  <si>
    <t>Canciones EspaÃ±olas Antiguas</t>
  </si>
  <si>
    <t>7Ar4G7Ci11gpt6sfH9Cgz5</t>
  </si>
  <si>
    <t>yacht rock, classic rock, soft rock, southern rock</t>
  </si>
  <si>
    <t>Toulouse Street</t>
  </si>
  <si>
    <t>sevillanas</t>
  </si>
  <si>
    <t>NÃºria Chocq Mampel, Christian Locussol</t>
  </si>
  <si>
    <t>Lorca / Falla: Canciones Populares EspaÃ±olas</t>
  </si>
  <si>
    <t>0dLbrlAVPPjpPqnYfmJsWk</t>
  </si>
  <si>
    <t>3DrjZArsPsoqbLzUZZV1Id</t>
  </si>
  <si>
    <t>Tera Hone Laga Hoon</t>
  </si>
  <si>
    <t>https://open.spotify.com/track/3DrjZArsPsoqbLzUZZV1Id</t>
  </si>
  <si>
    <t>3RauEVgRgj1IuWdJ9fDs70</t>
  </si>
  <si>
    <r>
      <rPr>
        <color rgb="FF1155CC"/>
        <u/>
      </rPr>
      <t>083_Back to December.docx</t>
    </r>
  </si>
  <si>
    <t>34oWbFBfGEElvgO0a5c9V4</t>
  </si>
  <si>
    <t>No Flockin'</t>
  </si>
  <si>
    <t>6BIevU5rcrkCti8Fl0YxPi</t>
  </si>
  <si>
    <t>Siete Canciones Populares EspaÃ±olas VI. CanciÃ³n</t>
  </si>
  <si>
    <t>Kodak Black</t>
  </si>
  <si>
    <t>trombone ensemble</t>
  </si>
  <si>
    <t>6dTA6y0C2ReQklntzZl8l3</t>
  </si>
  <si>
    <t>20jYtEun4dUdYZ9foaOC48</t>
  </si>
  <si>
    <t>The Story Of Us (Taylor's Version)</t>
  </si>
  <si>
    <t>My Humps</t>
  </si>
  <si>
    <t>Bone-afide</t>
  </si>
  <si>
    <t>Speak Now (Taylor's Version)</t>
  </si>
  <si>
    <t>hip hop, dance-pop</t>
  </si>
  <si>
    <t>Brukdown</t>
  </si>
  <si>
    <t>Monkey Business</t>
  </si>
  <si>
    <t>https://open.spotify.com/track/6dTA6y0C2ReQklntzZl8l3</t>
  </si>
  <si>
    <t>58q2HKrzhC3ozto2nDdN4z</t>
  </si>
  <si>
    <t>I Like It</t>
  </si>
  <si>
    <t>Invasion of Privacy</t>
  </si>
  <si>
    <r>
      <rPr>
        <color rgb="FF1155CC"/>
        <u/>
      </rPr>
      <t>084_The Story Of Us (Taylor's Version) .docx</t>
    </r>
  </si>
  <si>
    <t>72TFWvU3wUYdUuxejTTIzt</t>
  </si>
  <si>
    <t>Work</t>
  </si>
  <si>
    <t>ANTI (Deluxe)</t>
  </si>
  <si>
    <t>4D7BCuvgdJlYvlX5WlN54t</t>
  </si>
  <si>
    <t>You're On Your Own, Kid</t>
  </si>
  <si>
    <t>5N3hjp1WNayUPZrA8kJmJP</t>
  </si>
  <si>
    <t>Please Please Please</t>
  </si>
  <si>
    <t>53f0dZDpGeDxBIvEPJsFud</t>
  </si>
  <si>
    <t>Sabrina Carpenter</t>
  </si>
  <si>
    <t>7 Canciones populares espanolas (arr. M. Llobet Soles and D. Illarionov): No. 6. Jota</t>
  </si>
  <si>
    <t>https://open.spotify.com/track/4D7BCuvgdJlYvlX5WlN54t</t>
  </si>
  <si>
    <t>classical guitar</t>
  </si>
  <si>
    <t>Dimitri Illarionov, Miguel Llobet SolÃ©s, Manuel de Falla, Boris Andrianov</t>
  </si>
  <si>
    <t>3Dv1eDb0MEgF93GpLXlucZ</t>
  </si>
  <si>
    <t>Cello and Guitar Music - Bach, J.S. / Schubert, F. / Falla, M. / Bellafronte (Classical Duo)</t>
  </si>
  <si>
    <t>Say So</t>
  </si>
  <si>
    <t>Hot Pink</t>
  </si>
  <si>
    <r>
      <rPr>
        <color rgb="FF1155CC"/>
        <u/>
      </rPr>
      <t>085_You're On Your Own, Kid - Copy.docx</t>
    </r>
  </si>
  <si>
    <t>4RCFS4s70L2dmAIFusubfL</t>
  </si>
  <si>
    <t>Habits (Stay High)</t>
  </si>
  <si>
    <t>3CWq0pAKKTWb0K4yiglDc4</t>
  </si>
  <si>
    <t>Youâ_x0080__x0099_re Losing Me (From The Vault)</t>
  </si>
  <si>
    <t>2lnzGkdtDj5mtlcOW2yRtG</t>
  </si>
  <si>
    <t>Whenever, Wherever</t>
  </si>
  <si>
    <t>You're Losing Me (From The Vault)</t>
  </si>
  <si>
    <t>Laundry Service</t>
  </si>
  <si>
    <t>3vfPPNtfekRbVrrKU6BnwF</t>
  </si>
  <si>
    <t>El Tripili</t>
  </si>
  <si>
    <t>https://open.spotify.com/track/3CWq0pAKKTWb0K4yiglDc4</t>
  </si>
  <si>
    <t>2H1047e0oMSj10dgp7p2VG</t>
  </si>
  <si>
    <t>I Gotta Feeling</t>
  </si>
  <si>
    <t>dance pop, electropop</t>
  </si>
  <si>
    <t>classical soprano, opera</t>
  </si>
  <si>
    <t>THE E.N.D. (THE ENERGY NEVER DIES)</t>
  </si>
  <si>
    <t>Victoria de los Ã_x0081_ngeles</t>
  </si>
  <si>
    <r>
      <rPr>
        <color rgb="FF1155CC"/>
        <u/>
      </rPr>
      <t>086_You're Losing Me (From The Vault) .docx</t>
    </r>
  </si>
  <si>
    <t>7dSCxR4LqkmxoBrq9MzVSD</t>
  </si>
  <si>
    <t>Psycho Killer</t>
  </si>
  <si>
    <t>new wave, post-punk</t>
  </si>
  <si>
    <t>Talking Heads</t>
  </si>
  <si>
    <t>Talking Heads '77</t>
  </si>
  <si>
    <t>3SdTKo2uVsxFblQjpScoHy</t>
  </si>
  <si>
    <t>Stand By Me</t>
  </si>
  <si>
    <t>3YkNIrAvbKNrrwwEd7NVLl</t>
  </si>
  <si>
    <t>hip hop, electro</t>
  </si>
  <si>
    <t>loml</t>
  </si>
  <si>
    <t>Ben E. King</t>
  </si>
  <si>
    <t>Don't Play That Song (Mono)</t>
  </si>
  <si>
    <t>THE TORTURED POETS DEPARTMENT: THE ANTHOLOGY</t>
  </si>
  <si>
    <t>https://open.spotify.com/track/3YkNIrAvbKNrrwwEd7NVLl</t>
  </si>
  <si>
    <t>2Cdvbe2G4hZsnhNMKyGrie</t>
  </si>
  <si>
    <t>I Love Rock 'N Roll</t>
  </si>
  <si>
    <t>Joan Jett &amp; the Blackhearts</t>
  </si>
  <si>
    <t>0ZK2oUImVCCIJ2lYwOmu6H</t>
  </si>
  <si>
    <t>I Love Rock 'N' Roll (Expanded Edition)</t>
  </si>
  <si>
    <t>7 Canciones populares espaÃ±olas: 3. Asturiana</t>
  </si>
  <si>
    <t>0MMyJUC3WNnFS1lit5pTjk</t>
  </si>
  <si>
    <t>jealousy, jealousy</t>
  </si>
  <si>
    <t>Manuel de Falla, Olga Borodina, Semyon Skigin</t>
  </si>
  <si>
    <r>
      <rPr>
        <color rgb="FF1155CC"/>
        <u/>
      </rPr>
      <t>087_loml .docx</t>
    </r>
  </si>
  <si>
    <t>"Bolero" - A Spanish Songbook</t>
  </si>
  <si>
    <t>4HBZA5flZLE435QTztThqH</t>
  </si>
  <si>
    <t>Stuck with U (with Justin Bieber)</t>
  </si>
  <si>
    <t>Stuck with U</t>
  </si>
  <si>
    <t>7wAkQFShJ27V8362MqevQr</t>
  </si>
  <si>
    <t>So Long, London</t>
  </si>
  <si>
    <t>11mwFrKvLXCbcVGNxffGyP</t>
  </si>
  <si>
    <t>Genie In a Bottle</t>
  </si>
  <si>
    <t>Christina Aguilera</t>
  </si>
  <si>
    <t>https://open.spotify.com/track/7wAkQFShJ27V8362MqevQr</t>
  </si>
  <si>
    <t>Christina Aguilera (Expanded Edition)</t>
  </si>
  <si>
    <t>7H4z5FJbOgcN6MRy25bOhF</t>
  </si>
  <si>
    <t>Cuatro madrigales amatorios: III. Â¿De dÃ³nde venÃ­s, amore?</t>
  </si>
  <si>
    <t>27SdWb2rFzO6GWiYDBTD9j</t>
  </si>
  <si>
    <t>Cheap Thrills</t>
  </si>
  <si>
    <t>This Is Acting</t>
  </si>
  <si>
    <r>
      <rPr>
        <color rgb="FF1155CC"/>
        <u/>
      </rPr>
      <t>088_So Long,London.docx</t>
    </r>
  </si>
  <si>
    <t>35mvY5S1H3J2QZyna3TFe0</t>
  </si>
  <si>
    <t>positions</t>
  </si>
  <si>
    <t>3yUcJwYu7fXAfqMj9krY6l</t>
  </si>
  <si>
    <t>Thank You</t>
  </si>
  <si>
    <t>62E2nR0od0M5HYxuYLaDz7</t>
  </si>
  <si>
    <t>The Black Dog</t>
  </si>
  <si>
    <t>Dido</t>
  </si>
  <si>
    <t>No Angel</t>
  </si>
  <si>
    <t>https://open.spotify.com/track/62E2nR0od0M5HYxuYLaDz7</t>
  </si>
  <si>
    <t>2JJSGhPpATm8lXeYjD95fw</t>
  </si>
  <si>
    <t>Desvelado</t>
  </si>
  <si>
    <t>6LvBxk4TXdCGOxOjZof2Ym</t>
  </si>
  <si>
    <t>tejano, grupera, norteño, cumbia norteña, banda</t>
  </si>
  <si>
    <t>Bobby Pulido</t>
  </si>
  <si>
    <t>Suite espaÃ±ola, Op. 47 - Transcr. Pepe Romero: CÃ¡diz (CanciÃ³n) (Op. 181)</t>
  </si>
  <si>
    <t>2TxCwUlqaOH3TIyJqGgR91</t>
  </si>
  <si>
    <t>Mamma Mia</t>
  </si>
  <si>
    <t>Isaac AlbÃ©niz, Pepe Romero</t>
  </si>
  <si>
    <r>
      <rPr>
        <color rgb="FF1155CC"/>
        <u/>
      </rPr>
      <t>089_The Black Dog.docx</t>
    </r>
  </si>
  <si>
    <t>Master Of The Guitar</t>
  </si>
  <si>
    <t>Abba</t>
  </si>
  <si>
    <t>4h9wh7iOZ0GGn8QVp4RAOB</t>
  </si>
  <si>
    <t>I Ain't Worried</t>
  </si>
  <si>
    <t>I Ain’t Worried (Music From The Motion Picture "Top Gun: Maverick")</t>
  </si>
  <si>
    <t>3zMDGj4D8ogaYgAIZPeU7S</t>
  </si>
  <si>
    <t>Peter</t>
  </si>
  <si>
    <t>20I6sIOMTCkB6w7ryavxtO</t>
  </si>
  <si>
    <t>Call Me Maybe</t>
  </si>
  <si>
    <t>https://open.spotify.com/track/3zMDGj4D8ogaYgAIZPeU7S</t>
  </si>
  <si>
    <t>Carly Rae Jepsen</t>
  </si>
  <si>
    <t>6X8XA5GoeQ7pbDF0SJQA0f</t>
  </si>
  <si>
    <t>Siete Canciones populares EspaÃ±olas: V. Nana (Arr. for Cello &amp; Piano by AurÃ©lienne Brauner and LorÃ¨ne de Ratuld)</t>
  </si>
  <si>
    <t>Kiss</t>
  </si>
  <si>
    <t>Manuel de Falla, AurÃ©lienne Brauner, LorÃ¨ne De Ratuld</t>
  </si>
  <si>
    <t>Manuel de Falla: Siete Canciones populares espaÃ±olas: V. Nana (Arr. for Cello &amp; Piano by AurÃ©lienne Brauner and LorÃ¨ne de Ratuld)</t>
  </si>
  <si>
    <t>5vmRQ3zELMLUQPo2FLQ76x</t>
  </si>
  <si>
    <t>Smalltown Boy</t>
  </si>
  <si>
    <t>Bronski Beat</t>
  </si>
  <si>
    <t>The Age of Consent</t>
  </si>
  <si>
    <r>
      <rPr>
        <color rgb="FF1155CC"/>
        <u/>
      </rPr>
      <t>090_Peter.docx</t>
    </r>
  </si>
  <si>
    <t>5XVjNRubJUW0iPhhSWpLCj</t>
  </si>
  <si>
    <t>Better Off Alone</t>
  </si>
  <si>
    <t>Alice Deejay</t>
  </si>
  <si>
    <t>Who Needs Guitars Anyway?</t>
  </si>
  <si>
    <t>5Bedn0svl0ZD7RGmJkmKKw</t>
  </si>
  <si>
    <t>How Did It End?</t>
  </si>
  <si>
    <t>2aEuA8PSqLa17Y4hKPj5rr</t>
  </si>
  <si>
    <t>Cheri Cheri Lady</t>
  </si>
  <si>
    <t>3Mw2JMuSMZPNqHQ9BhUZUQ</t>
  </si>
  <si>
    <t>https://open.spotify.com/track/5Bedn0svl0ZD7RGmJkmKKw</t>
  </si>
  <si>
    <t>20 cantos populares espanoles: No. 4, Montanesa</t>
  </si>
  <si>
    <t>Joaquin Nin, Ninon Vallin</t>
  </si>
  <si>
    <t>3EYOJ48Et32uATr9ZmLnAo</t>
  </si>
  <si>
    <t>Songs of Spain (1928-1937)</t>
  </si>
  <si>
    <t>Roxanne</t>
  </si>
  <si>
    <t>Outlandos D'Amour (Remastered 2003)</t>
  </si>
  <si>
    <r>
      <rPr>
        <color rgb="FF1155CC"/>
        <u/>
      </rPr>
      <t>091_How Did It End.docx</t>
    </r>
  </si>
  <si>
    <t>0cGG2EouYCEEC3xfa0tDFV</t>
  </si>
  <si>
    <t>Soft Cell</t>
  </si>
  <si>
    <t>Non-Stop Erotic Cabaret</t>
  </si>
  <si>
    <t>31pEV5lPJi7btskZoUr2yu</t>
  </si>
  <si>
    <t>I Almost Do</t>
  </si>
  <si>
    <t>1Jaah2tmN9Hv81A87KZ1MU</t>
  </si>
  <si>
    <t>6sBWEQcebmaszSH7er90C3</t>
  </si>
  <si>
    <t>La Zagala Del Pastorcito</t>
  </si>
  <si>
    <t>Natalie Imbruglia</t>
  </si>
  <si>
    <t>Left Of The Middle</t>
  </si>
  <si>
    <t>https://open.spotify.com/track/31pEV5lPJi7btskZoUr2yu</t>
  </si>
  <si>
    <t>37BZB0z9T8Xu7U3e65qxFy</t>
  </si>
  <si>
    <t>Save Your Tears (with Ariana Grande) (Remix)</t>
  </si>
  <si>
    <t>synth-pop, r&amp;b</t>
  </si>
  <si>
    <t>Save Your Tears (Remix)</t>
  </si>
  <si>
    <r>
      <rPr>
        <color rgb="FF1155CC"/>
        <u/>
      </rPr>
      <t>092_I Almost Do.docx</t>
    </r>
  </si>
  <si>
    <t>7vFoFDWqTX0mHzLfrF1Cfy</t>
  </si>
  <si>
    <t>Cheerleader</t>
  </si>
  <si>
    <t>OMI</t>
  </si>
  <si>
    <t>Dancehall Reggae Anthems</t>
  </si>
  <si>
    <t>5fOufHxz3xcAKUTytesKba</t>
  </si>
  <si>
    <t>6wn61Fzx9XMxQmieLpoIhW</t>
  </si>
  <si>
    <t>5vdp5UmvTsnMEMESIF2Ym7</t>
  </si>
  <si>
    <t>20 cantos populares espanoles: No. 6, MalagueÃ±a</t>
  </si>
  <si>
    <t>White Horse</t>
  </si>
  <si>
    <t>Another One Bites The Dust</t>
  </si>
  <si>
    <t>Fearless</t>
  </si>
  <si>
    <t>https://open.spotify.com/track/6wn61Fzx9XMxQmieLpoIhW</t>
  </si>
  <si>
    <t>5nujrmhLynf4yMoMtj8AQF</t>
  </si>
  <si>
    <r>
      <rPr>
        <color rgb="FF1155CC"/>
        <u/>
      </rPr>
      <t>093_White Horse .docx</t>
    </r>
  </si>
  <si>
    <t>6tDDoYIxWvMLTdKpjFkc1B</t>
  </si>
  <si>
    <t>telepatía</t>
  </si>
  <si>
    <t>Kali Uchis</t>
  </si>
  <si>
    <t>Sin Miedo (del Amor y Otros Demonios) ∞</t>
  </si>
  <si>
    <t>4B0JvthVoAAuygILe3n4Bs</t>
  </si>
  <si>
    <t>5uvWGmZb1R3dHHtkGrSdx3</t>
  </si>
  <si>
    <t>01K4zKU104LyJ8gMb7227B</t>
  </si>
  <si>
    <t>What Do You Mean?</t>
  </si>
  <si>
    <t>Nothing New (feat. Phoebe Bridgers) (Taylorâ_x0080__x0099_s Version) (From The Vault)</t>
  </si>
  <si>
    <t>Cuatro canciones sefardÃ­es: I. RespÃ³ndenos</t>
  </si>
  <si>
    <t>Taylor Swift, Phoebe Bridgers</t>
  </si>
  <si>
    <t>https://open.spotify.com/track/01K4zKU104LyJ8gMb7227B</t>
  </si>
  <si>
    <t>3JiLQJmVW7d4O8AQDFB3oj</t>
  </si>
  <si>
    <t>Thodi Si Daaru</t>
  </si>
  <si>
    <t>punjabi hip hop, punjabi pop, desi, bhangra, desi hip hop</t>
  </si>
  <si>
    <t>AP Dhillon</t>
  </si>
  <si>
    <r>
      <rPr>
        <color rgb="FF1155CC"/>
        <u/>
      </rPr>
      <t>094_Nothing New (Taylor's Version) (From The Vault).docx</t>
    </r>
  </si>
  <si>
    <t>1aKvZDoLGkNMxoRYgkckZG</t>
  </si>
  <si>
    <t>Magnetic</t>
  </si>
  <si>
    <t>ILLIT</t>
  </si>
  <si>
    <t>SUPER REAL ME</t>
  </si>
  <si>
    <t>2hrUO4drrO63i7FYbCLBl2</t>
  </si>
  <si>
    <t>3QF5RsWzK1lCvf2o2cY65P</t>
  </si>
  <si>
    <t>Rockabye (feat. Sean Paul &amp; Anne-Marie)</t>
  </si>
  <si>
    <t>Dear Reader</t>
  </si>
  <si>
    <t>1JdShmFj8MV0o5LypJHehJ</t>
  </si>
  <si>
    <t>Midnights (3am Edition)</t>
  </si>
  <si>
    <t>Suite espanola No. 1, Op. 47: No. 4. Cadiz (Cancion)</t>
  </si>
  <si>
    <t>https://open.spotify.com/track/3QF5RsWzK1lCvf2o2cY65P</t>
  </si>
  <si>
    <t>7e89621JPkKaeDSTQ3avtg</t>
  </si>
  <si>
    <t>Isaac AlbÃ©niz, Teresa Kaban</t>
  </si>
  <si>
    <t>Sweet Home Alabama</t>
  </si>
  <si>
    <t>Albeniz: Suite espaÃ±ola No. 1, Op. 47</t>
  </si>
  <si>
    <t>southern rock, classic rock, rock</t>
  </si>
  <si>
    <t>Lynyrd Skynyrd</t>
  </si>
  <si>
    <t>Second Helping (Expanded Edition)</t>
  </si>
  <si>
    <r>
      <rPr>
        <color rgb="FF1155CC"/>
        <u/>
      </rPr>
      <t>095_Dear Reader.docx</t>
    </r>
  </si>
  <si>
    <t>6cmm1LMvZdB5zsCwX5BjqE</t>
  </si>
  <si>
    <t>Jay Sean</t>
  </si>
  <si>
    <t>All Or Nothing</t>
  </si>
  <si>
    <t>5CZ40GBx1sQ9agT82CLQCT</t>
  </si>
  <si>
    <t>traitor</t>
  </si>
  <si>
    <t>6kopmMZiyLmw7h66uXcXR7</t>
  </si>
  <si>
    <t>Pop, rock, folk</t>
  </si>
  <si>
    <t>Valerie (feat. Amy Winehouse) - Version Revisited</t>
  </si>
  <si>
    <t>soul, r&amp;b, jazz pop</t>
  </si>
  <si>
    <t>Mark Ronson</t>
  </si>
  <si>
    <t>Version</t>
  </si>
  <si>
    <t>https://open.spotify.com/track/5CZ40GBx1sQ9agT82CLQCT</t>
  </si>
  <si>
    <t>65PQDTTy1J67q4UhphBlGD</t>
  </si>
  <si>
    <t>7 Canciones Populares EspaÃ±olas (Arr. for Cello &amp; Piano): III. Cancion</t>
  </si>
  <si>
    <t>0Q0IVlqMV64kNLlwjPj0Hl</t>
  </si>
  <si>
    <t>Killing Me Softly With His Song</t>
  </si>
  <si>
    <t>hip hop, r&amp;b, soul</t>
  </si>
  <si>
    <t>Fugees</t>
  </si>
  <si>
    <t>The Score (Expanded Edition)</t>
  </si>
  <si>
    <r>
      <rPr>
        <color rgb="FF1155CC"/>
        <u/>
      </rPr>
      <t>096_traitor 1.docx</t>
    </r>
  </si>
  <si>
    <t>Anonymous, Manuel de Falla, Istvan Vardai, Julien Quentin</t>
  </si>
  <si>
    <t>Singing Cello</t>
  </si>
  <si>
    <t>6zSpb8dQRaw0M1dK8PBwQz</t>
  </si>
  <si>
    <t>Cold Heart - PNAU Remix</t>
  </si>
  <si>
    <t>disco, dance-pop</t>
  </si>
  <si>
    <t>Cold Heart (PNAU Remix)</t>
  </si>
  <si>
    <t>6HU7h9RYOaPRFeh0R3UeAr</t>
  </si>
  <si>
    <t>deja vu</t>
  </si>
  <si>
    <t>5d6Mjuu2uCGRPYpFjGpCX5</t>
  </si>
  <si>
    <t>Sugar</t>
  </si>
  <si>
    <t>https://open.spotify.com/track/6HU7h9RYOaPRFeh0R3UeAr</t>
  </si>
  <si>
    <t>7DKmaekMYfvp4wEK5EAFe9</t>
  </si>
  <si>
    <t>2Bs4jQEGMycglOfWPBqrVG</t>
  </si>
  <si>
    <t>Steal My Girl</t>
  </si>
  <si>
    <t>Nuestra Familia</t>
  </si>
  <si>
    <t>Spanish Flamenco</t>
  </si>
  <si>
    <r>
      <rPr>
        <color rgb="FF1155CC"/>
        <u/>
      </rPr>
      <t>097_deja vu.docx</t>
    </r>
  </si>
  <si>
    <t>6epn3r7S14KUqlReYr77hA</t>
  </si>
  <si>
    <t>MÃºsica Relajante EspaÃ±ola para SalÃ³n</t>
  </si>
  <si>
    <t>My World 2.0</t>
  </si>
  <si>
    <t>6dgUya35uo964z7GZXM07g</t>
  </si>
  <si>
    <t>Nonsense</t>
  </si>
  <si>
    <t>emails i can't send</t>
  </si>
  <si>
    <t>5JCoSi02qi3jJeHdZXMmR8</t>
  </si>
  <si>
    <t>favorite crime</t>
  </si>
  <si>
    <t>2RsAajgo0g7bMCHxwH3Sk0</t>
  </si>
  <si>
    <t>Come As You Are</t>
  </si>
  <si>
    <t>https://open.spotify.com/track/5JCoSi02qi3jJeHdZXMmR8</t>
  </si>
  <si>
    <t>Nevermind (Remastered)</t>
  </si>
  <si>
    <t>57iDDD9N9tTWe75x6qhStw</t>
  </si>
  <si>
    <t>Bitter Sweet Symphony - Remastered 2016</t>
  </si>
  <si>
    <t>3srGim1PHVcbIM5kP70uyj</t>
  </si>
  <si>
    <t>Urban Hymns (Remastered 2016)</t>
  </si>
  <si>
    <t>7 Canciones populares espaÃ±olas: 1. El paÃ±o moruno</t>
  </si>
  <si>
    <r>
      <rPr>
        <color rgb="FF1155CC"/>
        <u/>
      </rPr>
      <t>098_favorite crime.docx</t>
    </r>
  </si>
  <si>
    <t>3WkibOpDF7cQ5xntM1epyf</t>
  </si>
  <si>
    <t>It Wasn't Me</t>
  </si>
  <si>
    <t>Hot Shot</t>
  </si>
  <si>
    <t>2TOzTqQXNmR2zDJXihjZ2e</t>
  </si>
  <si>
    <t>enough for you</t>
  </si>
  <si>
    <t>2Fxmhks0bxGSBdJ92vM42m</t>
  </si>
  <si>
    <t>bad guy</t>
  </si>
  <si>
    <t>https://open.spotify.com/track/2TOzTqQXNmR2zDJXihjZ2e</t>
  </si>
  <si>
    <t>4y1LsJpmMti1PfRQV9AWWe</t>
  </si>
  <si>
    <t>new wave, pop</t>
  </si>
  <si>
    <t>Cyndi Lauper</t>
  </si>
  <si>
    <t>She's So Unusual</t>
  </si>
  <si>
    <r>
      <rPr>
        <color rgb="FF1155CC"/>
        <u/>
      </rPr>
      <t>099_enough for you.docx</t>
    </r>
  </si>
  <si>
    <t>6QgjcU0zLnzq5OrUoSZ3OK</t>
  </si>
  <si>
    <t>Feel It Still</t>
  </si>
  <si>
    <t>alternative rock, psychedelic pop</t>
  </si>
  <si>
    <t>Portugal. The Man</t>
  </si>
  <si>
    <t>Woodstock</t>
  </si>
  <si>
    <t>7HQSVyWoWQEaAGiWd8hO19</t>
  </si>
  <si>
    <t>Pensamientos Encantado</t>
  </si>
  <si>
    <t>4wcBRRpIfesgcyUtis7PEg</t>
  </si>
  <si>
    <t>1 step forward, 3 steps back</t>
  </si>
  <si>
    <t>1qDrWA6lyx8cLECdZE7TV7</t>
  </si>
  <si>
    <t>Somebody That I Used To Know</t>
  </si>
  <si>
    <t>pop, art pop</t>
  </si>
  <si>
    <t>Gotye</t>
  </si>
  <si>
    <t>Making Mirrors</t>
  </si>
  <si>
    <t>https://open.spotify.com/track/4wcBRRpIfesgcyUtis7PEg</t>
  </si>
  <si>
    <t>Spanish Sleep Music</t>
  </si>
  <si>
    <t>3GpbwCm3YxiWDvy29Uo3vP</t>
  </si>
  <si>
    <t>Right Round</t>
  </si>
  <si>
    <r>
      <rPr>
        <color rgb="FF1155CC"/>
        <u/>
      </rPr>
      <t>100_1 step forward.docx</t>
    </r>
  </si>
  <si>
    <t>pop, hip hop</t>
  </si>
  <si>
    <t>R.O.O.T.S. (Route of Overcoming the Struggle)</t>
  </si>
  <si>
    <t>0k2GOhqsrxDTAbFFSdNJjT</t>
  </si>
  <si>
    <t>Temperature</t>
  </si>
  <si>
    <t>3Nl5OkkmS5DaBZvuYofpAt</t>
  </si>
  <si>
    <t>the grudge</t>
  </si>
  <si>
    <t>GUTS</t>
  </si>
  <si>
    <t>6oZPypzYoVMlpNltOXP8CN</t>
  </si>
  <si>
    <t>4cluDES4hQEUhmXj6TXkSo</t>
  </si>
  <si>
    <t>What Makes You Beautiful</t>
  </si>
  <si>
    <t>https://open.spotify.com/track/3Nl5OkkmS5DaBZvuYofpAt</t>
  </si>
  <si>
    <t>Siete Canciones Populares EspaÃ±olas: No. 3, Asturiana - Arr. for Cello and Piano</t>
  </si>
  <si>
    <t>Up All Night</t>
  </si>
  <si>
    <t>3D24ErT1MMmUfXWotSj2A2</t>
  </si>
  <si>
    <t>Manuel de Falla, Fulvia Mancini, Benjamin Engeli</t>
  </si>
  <si>
    <t>ME JALO</t>
  </si>
  <si>
    <t>Passionate Cello And Piano Works</t>
  </si>
  <si>
    <t>corrido, corridos tumbados, corridos bélicos, música mexicana, sierreño, banda, electro corridos, sad sierreño</t>
  </si>
  <si>
    <t>Fuerza Regida</t>
  </si>
  <si>
    <t>MALA MÍA</t>
  </si>
  <si>
    <r>
      <rPr>
        <color rgb="FF1155CC"/>
        <u/>
      </rPr>
      <t>101_the grudge.docx</t>
    </r>
  </si>
  <si>
    <t>34gCuhDGsG4bRPIf9bb02f</t>
  </si>
  <si>
    <t>Thinking out Loud</t>
  </si>
  <si>
    <t>53dtP2iUMvaF28JZcHnFuU</t>
  </si>
  <si>
    <t>logical</t>
  </si>
  <si>
    <t>1TfqLAPs4K3s2rJMoCokcS</t>
  </si>
  <si>
    <t>Sweet Dreams (Are Made of This) - 2005 Remaster</t>
  </si>
  <si>
    <t>https://open.spotify.com/track/53dtP2iUMvaF28JZcHnFuU</t>
  </si>
  <si>
    <t>Eurythmics</t>
  </si>
  <si>
    <t>5gVl3YMkSEYY0eZWqLFwz1</t>
  </si>
  <si>
    <t>40riOy7x9W7GXjyGp4pjAv</t>
  </si>
  <si>
    <t>Hotel California - 2013 Remaster</t>
  </si>
  <si>
    <t>La Spagna (Anon I)</t>
  </si>
  <si>
    <t>Hotel California (2013 Remaster)</t>
  </si>
  <si>
    <r>
      <rPr>
        <color rgb="FF1155CC"/>
        <u/>
      </rPr>
      <t>102_logical .docx</t>
    </r>
  </si>
  <si>
    <t>07q0QVgO56EorrSGHC48y3</t>
  </si>
  <si>
    <t>I Was Made For Lovin' You</t>
  </si>
  <si>
    <t>Anonymous, The Dufay Collective</t>
  </si>
  <si>
    <t>Cancionero: Music for the Spanish Court (1470â€“1520)</t>
  </si>
  <si>
    <t>Dynasty</t>
  </si>
  <si>
    <t>0wwPcA6wtMf6HUMpIRdeP7</t>
  </si>
  <si>
    <t>5CscrLqFBgPfZR8fGtikov</t>
  </si>
  <si>
    <t>Hotline Bling</t>
  </si>
  <si>
    <t>making the bed</t>
  </si>
  <si>
    <t>Views</t>
  </si>
  <si>
    <t>https://open.spotify.com/track/5CscrLqFBgPfZR8fGtikov</t>
  </si>
  <si>
    <t>55h7vJchibLdUkxdlX3fK7</t>
  </si>
  <si>
    <t>Treasure</t>
  </si>
  <si>
    <t>2zslr5QH4x5wkmXGmUeKRN</t>
  </si>
  <si>
    <t>El Borrachito</t>
  </si>
  <si>
    <r>
      <rPr>
        <color rgb="FF1155CC"/>
        <u/>
      </rPr>
      <t>103_making the bed.docx</t>
    </r>
  </si>
  <si>
    <t>1KGi9sZVMeszgZOWivFpxs</t>
  </si>
  <si>
    <t>No Scrubs</t>
  </si>
  <si>
    <t>TLC</t>
  </si>
  <si>
    <t>Fanmail</t>
  </si>
  <si>
    <t>7DnAm9FOTWE3cUvso43HhI</t>
  </si>
  <si>
    <t>7fesNTgTEMEH0ye8MOgEDY</t>
  </si>
  <si>
    <t>teenage dream</t>
  </si>
  <si>
    <t>Sweet but Psycho</t>
  </si>
  <si>
    <t>https://open.spotify.com/track/7fesNTgTEMEH0ye8MOgEDY</t>
  </si>
  <si>
    <t>4356Typ82hUiFAynbLYbPn</t>
  </si>
  <si>
    <t>DJ Got Us Fallin' in Love</t>
  </si>
  <si>
    <t>Millennium - The Next Generation Vol.9</t>
  </si>
  <si>
    <t>0sOLtKmPkn1JvIV8JlAmou</t>
  </si>
  <si>
    <t>Canciones espanolas Antiguas: Under linden</t>
  </si>
  <si>
    <r>
      <rPr>
        <color rgb="FF1155CC"/>
        <u/>
      </rPr>
      <t>104_teenage dream.docx</t>
    </r>
  </si>
  <si>
    <t>1XGmzt0PVuFgQYYnV2It7A</t>
  </si>
  <si>
    <t>Payphone</t>
  </si>
  <si>
    <t>Mats Grundberg, Federico GarcÃ­a Lorca, Britt Ling</t>
  </si>
  <si>
    <t>Overexposed Track By Track</t>
  </si>
  <si>
    <t>50kpGaPAhYJ3sGmk6vplg0</t>
  </si>
  <si>
    <t>LORCA - Britt Ling</t>
  </si>
  <si>
    <t>Love Yourself</t>
  </si>
  <si>
    <t>6W9l02gRsXVxzIuQC1oc1X</t>
  </si>
  <si>
    <t>pretty isnâ_x0080__x0099_t pretty</t>
  </si>
  <si>
    <t>15JINEqzVMv3SvJTAXAKED</t>
  </si>
  <si>
    <t>Love The Way You Lie</t>
  </si>
  <si>
    <t>https://open.spotify.com/track/6W9l02gRsXVxzIuQC1oc1X</t>
  </si>
  <si>
    <t>Recovery</t>
  </si>
  <si>
    <t>0laYHRpNTS6i8FXdupHkJ4</t>
  </si>
  <si>
    <t>Love You Like A Love Song</t>
  </si>
  <si>
    <t>5I5MLfGnxhhC9TNBiFCy6Q</t>
  </si>
  <si>
    <r>
      <rPr>
        <color rgb="FF1155CC"/>
        <u/>
      </rPr>
      <t>105_pretty isn't pretty.docx</t>
    </r>
  </si>
  <si>
    <t>Front Special</t>
  </si>
  <si>
    <t>3vkQ5DAB1qQMYO4Mr9zJN6</t>
  </si>
  <si>
    <t>Gimme! Gimme! Gimme! (A Man After Midnight)</t>
  </si>
  <si>
    <t>disco, europop</t>
  </si>
  <si>
    <t>Voulez-Vous</t>
  </si>
  <si>
    <t>Cena EspaÃ±ola con Jazz</t>
  </si>
  <si>
    <t>EspaÃ±ola con Jazz</t>
  </si>
  <si>
    <t>6QT6j7rKt7Vk3IuV2AUO9W</t>
  </si>
  <si>
    <t>1QV6tiMFM6fSOKOGLMHYYg</t>
  </si>
  <si>
    <t>lacy</t>
  </si>
  <si>
    <t>Poker Face</t>
  </si>
  <si>
    <t>The Fame</t>
  </si>
  <si>
    <t>https://open.spotify.com/track/6QT6j7rKt7Vk3IuV2AUO9W</t>
  </si>
  <si>
    <t>4kbj5MwxO1bq9wjT5g9HaA</t>
  </si>
  <si>
    <t>Shut Up and Dance</t>
  </si>
  <si>
    <t>WALK THE MOON</t>
  </si>
  <si>
    <t>TALKING IS HARD</t>
  </si>
  <si>
    <r>
      <rPr>
        <color rgb="FF1155CC"/>
        <u/>
      </rPr>
      <t>106_lacy.docx</t>
    </r>
  </si>
  <si>
    <t>0pqnGHJpmpxLKifKRmU6WP</t>
  </si>
  <si>
    <t>Believer</t>
  </si>
  <si>
    <t>3YUbn7jiHwgjA0zXPJHqIv</t>
  </si>
  <si>
    <t>Una CanciÃ³n de EspaÃ±a</t>
  </si>
  <si>
    <t>Evolve</t>
  </si>
  <si>
    <t>cancion melodica, latin pop, pop romantico, ranchera</t>
  </si>
  <si>
    <t>3QGsuHI8jO1Rx4JWLUh9jd</t>
  </si>
  <si>
    <t>1kuGVB7EU95pJObxwvfwKS</t>
  </si>
  <si>
    <t>JosÃ© Luis RodrÃ­guez</t>
  </si>
  <si>
    <t>vampire</t>
  </si>
  <si>
    <t>Shawn Mendes</t>
  </si>
  <si>
    <t>Se Busca</t>
  </si>
  <si>
    <t>Illuminate</t>
  </si>
  <si>
    <t>https://open.spotify.com/track/1kuGVB7EU95pJObxwvfwKS</t>
  </si>
  <si>
    <t>7BKLCZ1jbUBVqRi2FVlTVw</t>
  </si>
  <si>
    <t>Closer</t>
  </si>
  <si>
    <t>7ySUcLPVX7KudhnmNcgY2D</t>
  </si>
  <si>
    <t>S&amp;M</t>
  </si>
  <si>
    <r>
      <rPr>
        <color rgb="FF1155CC"/>
        <u/>
      </rPr>
      <t>107_vampire.docx</t>
    </r>
  </si>
  <si>
    <t>6I9VzXrHxO9rA9A5euc8Ak</t>
  </si>
  <si>
    <t>Toxic</t>
  </si>
  <si>
    <t>5sp71CUt0jXRNqHblPGp7b</t>
  </si>
  <si>
    <t>In The Zone</t>
  </si>
  <si>
    <t>ballad of a homeschooled girl</t>
  </si>
  <si>
    <t>4RUlo4vLjkmiZv2i3lKS3n</t>
  </si>
  <si>
    <t>Siete canciones populares espaÃ±olas: No. 3 Asturiana</t>
  </si>
  <si>
    <t>0gmbgwZ8iqyMPmXefof8Yf</t>
  </si>
  <si>
    <t>https://open.spotify.com/track/5sp71CUt0jXRNqHblPGp7b</t>
  </si>
  <si>
    <t>How You Remind Me</t>
  </si>
  <si>
    <t>Silver Side Up</t>
  </si>
  <si>
    <t>Manuel de Falla, Avi Avital, Efrain Oscher, Sacha Rattle, Ralf Benesch, Sarah Verrue, Zvi Plesser, Klaus Stoll, Itamar Doari</t>
  </si>
  <si>
    <t>Between Worlds (Including Spotify Commentary)</t>
  </si>
  <si>
    <t>39shmbIHICJ2Wxnk1fPSdz</t>
  </si>
  <si>
    <t>Should I Stay or Should I Go - Remastered</t>
  </si>
  <si>
    <t>Combat Rock (Remastered)</t>
  </si>
  <si>
    <r>
      <rPr>
        <color rgb="FF1155CC"/>
        <u/>
      </rPr>
      <t>108_ballad of a homeschooled girl.docx</t>
    </r>
  </si>
  <si>
    <t>3Wrjm47oTz2sjIgck11l5e</t>
  </si>
  <si>
    <t>glam rock, alternative rock</t>
  </si>
  <si>
    <t>Måneskin</t>
  </si>
  <si>
    <t>Chosen</t>
  </si>
  <si>
    <t>26QLJMK8G0M06sk7h7Fkse</t>
  </si>
  <si>
    <t>love is embarrassing</t>
  </si>
  <si>
    <t>5cF0dROlMOK5uNZtivgu50</t>
  </si>
  <si>
    <t>Attention</t>
  </si>
  <si>
    <t>Charlie Puth</t>
  </si>
  <si>
    <t>Voicenotes</t>
  </si>
  <si>
    <t>https://open.spotify.com/track/26QLJMK8G0M06sk7h7Fkse</t>
  </si>
  <si>
    <t>14F39NdsAXg7aqa1Es6CJw</t>
  </si>
  <si>
    <t>Los Diez Mandamientos</t>
  </si>
  <si>
    <t>3B54sVLJ402zGa6Xm4YGNe</t>
  </si>
  <si>
    <t>Unforgettable</t>
  </si>
  <si>
    <t>French Montana</t>
  </si>
  <si>
    <t>Jungle Rules</t>
  </si>
  <si>
    <r>
      <rPr>
        <color rgb="FF1155CC"/>
        <u/>
      </rPr>
      <t>109_love is embarrassing .docx</t>
    </r>
  </si>
  <si>
    <t>2bLqfJjuC5syrsgDsZfGmn</t>
  </si>
  <si>
    <t>The Way I Are</t>
  </si>
  <si>
    <t>hip hop, electropop</t>
  </si>
  <si>
    <t>7JqH46zlr7XV7vMBt4slE6</t>
  </si>
  <si>
    <t>scared of my guitar</t>
  </si>
  <si>
    <t>2374M0fQpWi3dLnB54qaLX</t>
  </si>
  <si>
    <t>GUTS (spilled)</t>
  </si>
  <si>
    <t>The Toto Collection</t>
  </si>
  <si>
    <t>https://open.spotify.com/track/7JqH46zlr7XV7vMBt4slE6</t>
  </si>
  <si>
    <t>3d0WouFnFmr0K3kjeza3fF</t>
  </si>
  <si>
    <t>Hips Don't Lie (feat. Wyclef Jean)</t>
  </si>
  <si>
    <t>Oral Fixation, Vol. 2 (Expanded Edition)</t>
  </si>
  <si>
    <t>6enbYFoiUnkl3BvAii9HxP</t>
  </si>
  <si>
    <t>53LjcILtpiGTBuJKQEodbf</t>
  </si>
  <si>
    <t>Sri Guru Charana Kamala</t>
  </si>
  <si>
    <r>
      <rPr>
        <color rgb="FF1155CC"/>
        <u/>
      </rPr>
      <t>110_scared of my guitar.docx</t>
    </r>
  </si>
  <si>
    <t>Asturiana (Siete Canciones Populares EspaÃ±olas)</t>
  </si>
  <si>
    <t>Kirtan Lounge, Acyutananda Swami, A.C. Bhaktivedanta Swami Prabhupada</t>
  </si>
  <si>
    <t>Cantelina, Sophie Clarke</t>
  </si>
  <si>
    <t>3GCdLUSnKSMJhs4Tj6CV3s</t>
  </si>
  <si>
    <t>All The Stars (with SZA) - From "Black Panther: The Album"</t>
  </si>
  <si>
    <t>Black Panther The Album Music From And Inspired By</t>
  </si>
  <si>
    <t>2U3jOPfO4wZZFaaWS4Dcj6</t>
  </si>
  <si>
    <t>stranger</t>
  </si>
  <si>
    <t>https://open.spotify.com/track/2U3jOPfO4wZZFaaWS4Dcj6</t>
  </si>
  <si>
    <t>2EjXfH91m7f8HiJN1yQg97</t>
  </si>
  <si>
    <t>Rockin' Around The Christmas Tree</t>
  </si>
  <si>
    <t>Merry Christmas From Brenda Lee</t>
  </si>
  <si>
    <t>2FRnf9qhLbvw8fu4IBXx78</t>
  </si>
  <si>
    <t>Last Christmas</t>
  </si>
  <si>
    <t>3OMGptM4WUcPgOwroXFM8f</t>
  </si>
  <si>
    <t>Wham!</t>
  </si>
  <si>
    <t>LAST CHRISTMAS</t>
  </si>
  <si>
    <t>Siete canciones populares EspaÃ±olas: Polo - Euphonium and Piano</t>
  </si>
  <si>
    <r>
      <rPr>
        <color rgb="FF1155CC"/>
        <u/>
      </rPr>
      <t>111_stranger.docx</t>
    </r>
  </si>
  <si>
    <t>1JSTJqkT5qHq8MDJnJbRE1</t>
  </si>
  <si>
    <t>euphonium</t>
  </si>
  <si>
    <t>rock, new wave, pop rock</t>
  </si>
  <si>
    <t>Ivet Frontela, Thomas RÃ¼edi</t>
  </si>
  <si>
    <t>Synchronicity (Remastered 2003)</t>
  </si>
  <si>
    <t>Madrigal (Euphonium and Piano)</t>
  </si>
  <si>
    <t>Pop, folk-pop, soft rock</t>
  </si>
  <si>
    <t>https://open.spotify.com/track/1HNkqx9Ahdgi1Ixy2xkKkL</t>
  </si>
  <si>
    <t>6a5yYaqco45YGAZuhUnpKQ</t>
  </si>
  <si>
    <t>Repose Isolated</t>
  </si>
  <si>
    <r>
      <rPr>
        <color rgb="FF1155CC"/>
        <u/>
      </rPr>
      <t>112_Photograph.docx</t>
    </r>
  </si>
  <si>
    <t>51ChrwmUPDJvedPQnIU8Ls</t>
  </si>
  <si>
    <t>Dive</t>
  </si>
  <si>
    <t>Ã· (Deluxe)</t>
  </si>
  <si>
    <t>https://open.spotify.com/track/51ChrwmUPDJvedPQnIU8Ls</t>
  </si>
  <si>
    <t>7p8WLzO18zMak1ORPdOVir</t>
  </si>
  <si>
    <t>Doce Canciones EspaÃ±olas. Adela</t>
  </si>
  <si>
    <r>
      <rPr>
        <color rgb="FF1155CC"/>
        <u/>
      </rPr>
      <t>113_Dive.docx</t>
    </r>
  </si>
  <si>
    <t>JoaquÃ­n Rodrigo, Ana Maria Martinez, Albert Guinovart</t>
  </si>
  <si>
    <t>JoaquÃ­n Rodrigo. Obra Vocal I</t>
  </si>
  <si>
    <t>6TIU9Ehmi6dMzZK73Ym4yj</t>
  </si>
  <si>
    <t>Save Myself</t>
  </si>
  <si>
    <t>https://open.spotify.com/track/6TIU9Ehmi6dMzZK73Ym4yj</t>
  </si>
  <si>
    <t>2BLo3IeUv0b9YlPZG9bUr4</t>
  </si>
  <si>
    <t>Fuente y Caudal</t>
  </si>
  <si>
    <r>
      <rPr>
        <color rgb="FF1155CC"/>
        <u/>
      </rPr>
      <t>114_Save Myself.docx</t>
    </r>
  </si>
  <si>
    <t>romantico</t>
  </si>
  <si>
    <t>Juan EspaÃ±a</t>
  </si>
  <si>
    <t>Guitarra. MÃºsica EspaÃ±ola</t>
  </si>
  <si>
    <t>1HbcclMpw0q2WDWpdGCKdS</t>
  </si>
  <si>
    <t>Tenerife Sea</t>
  </si>
  <si>
    <t>https://open.spotify.com/track/1HbcclMpw0q2WDWpdGCKdS</t>
  </si>
  <si>
    <t>3ZhiiCbMXA36QLfueWWBje</t>
  </si>
  <si>
    <t>Siete Canciones Populares EspaÃ±olas III. Asturiana</t>
  </si>
  <si>
    <r>
      <rPr>
        <color rgb="FF1155CC"/>
        <u/>
      </rPr>
      <t>115_Tenerife Sea.docx</t>
    </r>
  </si>
  <si>
    <t>12B0Twa9kRz45Xw2PgXHJm</t>
  </si>
  <si>
    <t>Afire Love</t>
  </si>
  <si>
    <t>https://open.spotify.com/track/12B0Twa9kRz45Xw2PgXHJm</t>
  </si>
  <si>
    <t>2GH73aHKsJT94s2y4Pl5sz</t>
  </si>
  <si>
    <t>Aire</t>
  </si>
  <si>
    <r>
      <rPr>
        <color rgb="FF1155CC"/>
        <u/>
      </rPr>
      <t>116_Afire Love.docx</t>
    </r>
  </si>
  <si>
    <t>Paco Nula</t>
  </si>
  <si>
    <t>Guitarra EspaÃ±ola: Hits de EspaÃ±a</t>
  </si>
  <si>
    <t>1fu5IQSRgPxJL2OTP7FVLW</t>
  </si>
  <si>
    <t>I See Fire</t>
  </si>
  <si>
    <t>The Hobbit: The Desolation of Smaug (Original Motion Picture Soundtrack)</t>
  </si>
  <si>
    <t>https://open.spotify.com/track/1fu5IQSRgPxJL2OTP7FVLW</t>
  </si>
  <si>
    <r>
      <rPr>
        <color rgb="FF1155CC"/>
        <u/>
      </rPr>
      <t>117_I See Fire.docx</t>
    </r>
  </si>
  <si>
    <t>3LM1OTGvWB8y2kjuF6is9b</t>
  </si>
  <si>
    <t>Canciones espaÃ±olas antiguas: Anda jaleo</t>
  </si>
  <si>
    <t>Equals ( = )</t>
  </si>
  <si>
    <t>Federico GarcÃ­a Lorca, Carlos Ã_x0081_lvarez, RubÃ©n FernÃ¡ndez Aguirre</t>
  </si>
  <si>
    <t>Live La Monnaie</t>
  </si>
  <si>
    <t>https://open.spotify.com/track/0rt63HYAAIzUZo5O2D0uA6</t>
  </si>
  <si>
    <r>
      <rPr>
        <color rgb="FF1155CC"/>
        <u/>
      </rPr>
      <t>118_Visiting Hours.docx</t>
    </r>
  </si>
  <si>
    <t>1VdZ0vKfR5jneCmWIUAMxK</t>
  </si>
  <si>
    <t>4tUlrn04wZJQ9IRPuOg8r7</t>
  </si>
  <si>
    <t>Siete Canciones Populares EspaÃ±olas: Seguidilla Marciana</t>
  </si>
  <si>
    <t>+</t>
  </si>
  <si>
    <t>https://open.spotify.com/track/1VdZ0vKfR5jneCmWIUAMxK</t>
  </si>
  <si>
    <t>Manuel de Falla, AngÃ¨le Dubeau, La PietÃ </t>
  </si>
  <si>
    <t>Passion</t>
  </si>
  <si>
    <r>
      <rPr>
        <color rgb="FF1155CC"/>
        <u/>
      </rPr>
      <t>119_The A Team.docx</t>
    </r>
  </si>
  <si>
    <t>3rOmxL9a1GCmlwvLQpC409</t>
  </si>
  <si>
    <t>Siete Canciones Populares EspaÃ±olas: No. 1, El paÃ±o moruno - Arr. for Cello and Piano</t>
  </si>
  <si>
    <t>5TAgTVXiKaXiCUqILl7aVE</t>
  </si>
  <si>
    <t>Small Bump</t>
  </si>
  <si>
    <t>https://open.spotify.com/track/5TAgTVXiKaXiCUqILl7aVE</t>
  </si>
  <si>
    <r>
      <rPr>
        <color rgb="FF1155CC"/>
        <u/>
      </rPr>
      <t>120_Small Bump.docx</t>
    </r>
  </si>
  <si>
    <t>7iBSkXB0pTvZasOLf0Qxk9</t>
  </si>
  <si>
    <t>Autumn Leaves - Deluxe Edition</t>
  </si>
  <si>
    <t>2F2vmtSiWf2qt2sXbv0a2J</t>
  </si>
  <si>
    <t>Serenata espaÃ±ola</t>
  </si>
  <si>
    <t>https://open.spotify.com/track/7iBSkXB0pTvZasOLf0Qxk9</t>
  </si>
  <si>
    <t>Joaquin Malatas, Celedonio Romero</t>
  </si>
  <si>
    <t>The Beginning of a Legend: Celedonio &amp; Celin Romero</t>
  </si>
  <si>
    <r>
      <rPr>
        <color rgb="FF1155CC"/>
        <u/>
      </rPr>
      <t>121_Autumn Leaves .docx</t>
    </r>
  </si>
  <si>
    <t>https://open.spotify.com/track/0ygAYQQy7bfDN6gH640bbl</t>
  </si>
  <si>
    <r>
      <rPr>
        <color rgb="FF1155CC"/>
        <u/>
      </rPr>
      <t>122_Wake Me Up.docx</t>
    </r>
  </si>
  <si>
    <t>4XbkFEdrS99IV3ERetyLmR</t>
  </si>
  <si>
    <t>Estado Nueva</t>
  </si>
  <si>
    <t>0SuG9kyzGRpDqrCWtgD6Lq</t>
  </si>
  <si>
    <t>Give Me Love</t>
  </si>
  <si>
    <t>https://open.spotify.com/track/0SuG9kyzGRpDqrCWtgD6Lq</t>
  </si>
  <si>
    <r>
      <rPr>
        <color rgb="FF1155CC"/>
        <u/>
      </rPr>
      <t>123_Give Me Love.docx</t>
    </r>
  </si>
  <si>
    <t>0Tel1fmuCxEFV6wBLXsEdk</t>
  </si>
  <si>
    <t>Kiss Me</t>
  </si>
  <si>
    <t>https://open.spotify.com/track/0Tel1fmuCxEFV6wBLXsEdk</t>
  </si>
  <si>
    <t>5bMGf0Z4TrzEiLqcjL2hmO</t>
  </si>
  <si>
    <t>7 Canciones populares espanolas (arr. N. Rochat and R. Aguirre for cello and guitar): No. 3. Asturiana</t>
  </si>
  <si>
    <r>
      <rPr>
        <color rgb="FF1155CC"/>
        <u/>
      </rPr>
      <t>124_Kiss Me.docx</t>
    </r>
  </si>
  <si>
    <t>Manuel de Falla, Rafael Aguirre, Nadege Rochat</t>
  </si>
  <si>
    <t>La vida breve</t>
  </si>
  <si>
    <t>6sfjKDUILQRMW5b9Q4Y3Rv</t>
  </si>
  <si>
    <t>All of the Stars</t>
  </si>
  <si>
    <t>x (10th Anniversary Edition)</t>
  </si>
  <si>
    <t>https://open.spotify.com/track/6sfjKDUILQRMW5b9Q4Y3Rv</t>
  </si>
  <si>
    <r>
      <rPr>
        <color rgb="FF1155CC"/>
        <u/>
      </rPr>
      <t>125_All of the Stars.docx</t>
    </r>
  </si>
  <si>
    <t>6PJ8FF6UR8FZXfEvpHkIVN</t>
  </si>
  <si>
    <t>How Would You Feel (Paean)</t>
  </si>
  <si>
    <t>6kKhzIWY4VtCrWLMXKEc8l</t>
  </si>
  <si>
    <t>Canciones classicas espagnolas: III. Al Amor</t>
  </si>
  <si>
    <t>https://open.spotify.com/track/6PJ8FF6UR8FZXfEvpHkIVN</t>
  </si>
  <si>
    <t>Fernando Obradors, Joyce DiDonato, Julius Drake</t>
  </si>
  <si>
    <t>Â¡PasiÃ³n!</t>
  </si>
  <si>
    <r>
      <rPr>
        <color rgb="FF1155CC"/>
        <u/>
      </rPr>
      <t>126_How Would You Feel (Paean).docx</t>
    </r>
  </si>
  <si>
    <t>0vber253Le8WWt7gKorVe9</t>
  </si>
  <si>
    <t>End Of Youth</t>
  </si>
  <si>
    <t>- (Deluxe)</t>
  </si>
  <si>
    <t>https://open.spotify.com/track/0vber253Le8WWt7gKorVe9</t>
  </si>
  <si>
    <t>2XLLVMGkYp2GeP9Y50wmb2</t>
  </si>
  <si>
    <t>7 Canciones Populares EspaÃ±olas: No. 4, Jota - Arr. for Piano Trio</t>
  </si>
  <si>
    <r>
      <rPr>
        <color rgb="FF1155CC"/>
        <u/>
      </rPr>
      <t>127_End of Youth.docx</t>
    </r>
  </si>
  <si>
    <t>Manuel de Falla, Boulanger Trio</t>
  </si>
  <si>
    <t>Wanderlust</t>
  </si>
  <si>
    <t>https://open.spotify.com/track/6jemILri7l5LuPhKs2nuXr</t>
  </si>
  <si>
    <r>
      <rPr>
        <color rgb="FF1155CC"/>
        <u/>
      </rPr>
      <t>128_Boat.docx</t>
    </r>
  </si>
  <si>
    <t>6ni2isSxfdIKSw7kMOptCS</t>
  </si>
  <si>
    <t>7 Canciones Populares EspaÃ±olas: No. 3, Asturiana - Arr. for Piano Trio</t>
  </si>
  <si>
    <t>https://open.spotify.com/track/74eJR4gwG1ZmG4BFkbrOlA</t>
  </si>
  <si>
    <r>
      <rPr>
        <color rgb="FF1155CC"/>
        <u/>
      </rPr>
      <t>129_Life Goes On .docx</t>
    </r>
  </si>
  <si>
    <t>73BAD2nhOj9z9Xe2M33IB2</t>
  </si>
  <si>
    <t>Canciones classicas espagnolas: IV. Â¿CorazÃ²n, porquÃ© pasÃ¡is?</t>
  </si>
  <si>
    <t>https://open.spotify.com/track/6UIcjH0BzH2MKvToeEYIOZ</t>
  </si>
  <si>
    <r>
      <rPr>
        <color rgb="FF1155CC"/>
        <u/>
      </rPr>
      <t>130_Salt Water.docx</t>
    </r>
  </si>
  <si>
    <t>290x9rCh2EWcJ9YKpfiI9z</t>
  </si>
  <si>
    <t>Colourblind</t>
  </si>
  <si>
    <t>https://open.spotify.com/track/290x9rCh2EWcJ9YKpfiI9z</t>
  </si>
  <si>
    <r>
      <rPr>
        <color rgb="FF1155CC"/>
        <u/>
      </rPr>
      <t>131_Colourblind.docx</t>
    </r>
  </si>
  <si>
    <t>7KHhjU7gHJyrd3rzzvBKVM</t>
  </si>
  <si>
    <t>Dispersa Estado</t>
  </si>
  <si>
    <t>6N1K5OVVCopBjGViHs2IvP</t>
  </si>
  <si>
    <t>The Joker And The Queen (feat. Taylor Swift)</t>
  </si>
  <si>
    <t>Pop, folk-pop</t>
  </si>
  <si>
    <t>Ed Sheeran, Taylor Swift</t>
  </si>
  <si>
    <t>https://open.spotify.com/track/6N1K5OVVCopBjGViHs2IvP</t>
  </si>
  <si>
    <r>
      <rPr>
        <color rgb="FF1155CC"/>
        <u/>
      </rPr>
      <t>132_The Joker And The Queen (Remix).docx</t>
    </r>
  </si>
  <si>
    <t>2RHOgRGvVrb4IwpWDnNH9d</t>
  </si>
  <si>
    <t>7 Canciones populares espanolas (arr. N. Rochat and R. Aguirre for cello and guitar): No. 7. Polo</t>
  </si>
  <si>
    <t>09mEdoA6zrmBPgTEN5qXmN</t>
  </si>
  <si>
    <t>Call Out My Name</t>
  </si>
  <si>
    <t>R&amp;B, pop</t>
  </si>
  <si>
    <t>My Dear Melancholy,</t>
  </si>
  <si>
    <t>https://open.spotify.com/track/09mEdoA6zrmBPgTEN5qXmN</t>
  </si>
  <si>
    <r>
      <rPr>
        <color rgb="FF1155CC"/>
        <u/>
      </rPr>
      <t>133_Call Out My Name.docx</t>
    </r>
  </si>
  <si>
    <t>5QO79kh1waicV47BqGRL3g</t>
  </si>
  <si>
    <t>2TaysJtbJc6Z2nkf3JG5V3</t>
  </si>
  <si>
    <t>Estrellas</t>
  </si>
  <si>
    <t>https://open.spotify.com/track/5QO79kh1waicV47BqGRL3g</t>
  </si>
  <si>
    <t>Guitarra AcÃºstica y Guitarra EspaÃ±ola</t>
  </si>
  <si>
    <t>El Album de Guitarra Acustica Espanola</t>
  </si>
  <si>
    <r>
      <rPr>
        <color rgb="FF1155CC"/>
        <u/>
      </rPr>
      <t>134_Save Your Tears.docx</t>
    </r>
  </si>
  <si>
    <t>2p8IUWQDrpjuFltbdgLOag</t>
  </si>
  <si>
    <t>https://open.spotify.com/track/2p8IUWQDrpjuFltbdgLOag</t>
  </si>
  <si>
    <t>3MujEpLuGRX13bfkz2aNek</t>
  </si>
  <si>
    <t>Suite espaÃ±ola, Op. 47: II. Sevilla</t>
  </si>
  <si>
    <r>
      <rPr>
        <color rgb="FF1155CC"/>
        <u/>
      </rPr>
      <t>135_After Hours.docx</t>
    </r>
  </si>
  <si>
    <t>Isaac AlbÃ©niz, Adam Cicchillitti</t>
  </si>
  <si>
    <t>Canciones</t>
  </si>
  <si>
    <t>2BcnxwxBuar5wjCaLqm5N3</t>
  </si>
  <si>
    <t>Until I Bleed Out</t>
  </si>
  <si>
    <t>https://open.spotify.com/track/2BcnxwxBuar5wjCaLqm5N3</t>
  </si>
  <si>
    <r>
      <rPr>
        <color rgb="FF1155CC"/>
        <u/>
      </rPr>
      <t>136_Until I Bleed Out.docx</t>
    </r>
  </si>
  <si>
    <t>4tbmTOO2UCstPppqrO4k4l</t>
  </si>
  <si>
    <t>Espranza</t>
  </si>
  <si>
    <t>galego, spanish folk</t>
  </si>
  <si>
    <t>Suso Vaamonde</t>
  </si>
  <si>
    <t>Cantautores EspaÃ±oles</t>
  </si>
  <si>
    <t>0Nwar8rweBUyfyuoyjjUvk</t>
  </si>
  <si>
    <t>Privilege</t>
  </si>
  <si>
    <t>https://open.spotify.com/track/0Nwar8rweBUyfyuoyjjUvk</t>
  </si>
  <si>
    <r>
      <rPr>
        <color rgb="FF1155CC"/>
        <u/>
      </rPr>
      <t>137_Privilege.docx</t>
    </r>
  </si>
  <si>
    <t>6G7f5CmOdHKpWpKCnwUZau</t>
  </si>
  <si>
    <t>DanzÃ³n</t>
  </si>
  <si>
    <t>6kWxIqQDsKFYCJGbU4AjCX</t>
  </si>
  <si>
    <t>Hardest To Love</t>
  </si>
  <si>
    <t>https://open.spotify.com/track/6kWxIqQDsKFYCJGbU4AjCX</t>
  </si>
  <si>
    <r>
      <rPr>
        <color rgb="FF1155CC"/>
        <u/>
      </rPr>
      <t>138_Hardest to Love.docx</t>
    </r>
  </si>
  <si>
    <t>4QmCqpklJCVuD1BGGuwLB8</t>
  </si>
  <si>
    <t>Solo Amplias</t>
  </si>
  <si>
    <t>4BGZF4oLbTL0pWm7C18pbv</t>
  </si>
  <si>
    <t>Scared To Live</t>
  </si>
  <si>
    <t>https://open.spotify.com/track/4BGZF4oLbTL0pWm7C18pbv</t>
  </si>
  <si>
    <r>
      <rPr>
        <color rgb="FF1155CC"/>
        <u/>
      </rPr>
      <t>139_Scared to Live .docx</t>
    </r>
  </si>
  <si>
    <t>5FLsx6mMVWCYB1PtrbMQCj</t>
  </si>
  <si>
    <t>Tres canciones espaÃ±olas: III. De ronda</t>
  </si>
  <si>
    <t>5ciyqWW5YuGqF4Avu7uwry</t>
  </si>
  <si>
    <t>Nothing Compares - Bonus Track</t>
  </si>
  <si>
    <t>After Hours (Deluxe)</t>
  </si>
  <si>
    <t>https://open.spotify.com/track/5ciyqWW5YuGqF4Avu7uwry</t>
  </si>
  <si>
    <r>
      <rPr>
        <color rgb="FF1155CC"/>
        <u/>
      </rPr>
      <t>140_Nothing Compares .docx</t>
    </r>
  </si>
  <si>
    <t>1uks5dbmRAItzZF512u4yA</t>
  </si>
  <si>
    <t>Vino y Sol</t>
  </si>
  <si>
    <t>2SLwbpExuoBDZBpjfefCtV</t>
  </si>
  <si>
    <t>Out of Time</t>
  </si>
  <si>
    <t>Dawn FM</t>
  </si>
  <si>
    <t>latin arena pop, latin pop, mexican pop</t>
  </si>
  <si>
    <t>https://open.spotify.com/track/2SLwbpExuoBDZBpjfefCtV</t>
  </si>
  <si>
    <r>
      <rPr>
        <color rgb="FF1155CC"/>
        <u/>
      </rPr>
      <t>141_Out of Time.docx</t>
    </r>
  </si>
  <si>
    <t>0mL82sxCRjrs3br407IdJh</t>
  </si>
  <si>
    <t>Is There Someone Else?</t>
  </si>
  <si>
    <t>2fClL16KmzzaREfrUsq0E9</t>
  </si>
  <si>
    <t>https://open.spotify.com/track/0mL82sxCRjrs3br407IdJh</t>
  </si>
  <si>
    <t>CanciÃ³n del rÃ­o</t>
  </si>
  <si>
    <r>
      <rPr>
        <color rgb="FF1155CC"/>
        <u/>
      </rPr>
      <t>142_Is There Someone Else.docx</t>
    </r>
  </si>
  <si>
    <t>2D4dV2KXDTszzJ3p3cFqhA</t>
  </si>
  <si>
    <t>Less Than Zero</t>
  </si>
  <si>
    <t>https://open.spotify.com/track/2D4dV2KXDTszzJ3p3cFqhA</t>
  </si>
  <si>
    <t>3CdcRCcU4caqGSn51AEfy6</t>
  </si>
  <si>
    <t>Canciones Populares Espanolas For Violin And Guitar: Nana</t>
  </si>
  <si>
    <r>
      <rPr>
        <color rgb="FF1155CC"/>
        <u/>
      </rPr>
      <t>143_Less Than Zero .docx</t>
    </r>
  </si>
  <si>
    <t>Manuel de Falla, AngÃ¨le Dubeau, Alvaro Pierri</t>
  </si>
  <si>
    <t>Paganini, de Falla, Piazzolla: Works For Violin And Guitar</t>
  </si>
  <si>
    <t>3weHnt82LuCTMa2AnZFM78</t>
  </si>
  <si>
    <t>Echoes Of Silence</t>
  </si>
  <si>
    <t>Echoes Of Silence (Original)</t>
  </si>
  <si>
    <t>https://open.spotify.com/track/3weHnt82LuCTMa2AnZFM78</t>
  </si>
  <si>
    <r>
      <rPr>
        <color rgb="FF1155CC"/>
        <u/>
      </rPr>
      <t>144_Echoes Of Silence .docx</t>
    </r>
  </si>
  <si>
    <t>1p8mwatgjqL6R89cWk5Dem</t>
  </si>
  <si>
    <t>7 Canciones populares espaÃ±olas (Excerpts Arr. E. Quintana for Cello &amp; Piano): No. 3, Asturiana</t>
  </si>
  <si>
    <t>249E7AgSyA4vhtXNEjQYb5</t>
  </si>
  <si>
    <t>Wicked Games</t>
  </si>
  <si>
    <t>Manuel de Falla, Carlos Prieto, Edison Quintana</t>
  </si>
  <si>
    <t>https://open.spotify.com/track/249E7AgSyA4vhtXNEjQYb5</t>
  </si>
  <si>
    <t>De Bach a Piazzolla</t>
  </si>
  <si>
    <r>
      <rPr>
        <color rgb="FF1155CC"/>
        <u/>
      </rPr>
      <t>145_Wicked Games.docx</t>
    </r>
  </si>
  <si>
    <t>1FJrsh1NbV9eRw5JQt3M4e</t>
  </si>
  <si>
    <t>Twenty Eight</t>
  </si>
  <si>
    <t>Trilogy</t>
  </si>
  <si>
    <t>0mcJVldKyY2ewuooBoEQj4</t>
  </si>
  <si>
    <t>https://open.spotify.com/track/1FJrsh1NbV9eRw5JQt3M4e</t>
  </si>
  <si>
    <t>Cancion Franzesa</t>
  </si>
  <si>
    <t>Anonymous, Al Ayre EspaÃ±ol, Eduardo LÃ³pez Banzo</t>
  </si>
  <si>
    <t>Al Ayre Espanol Edition</t>
  </si>
  <si>
    <r>
      <rPr>
        <color rgb="FF1155CC"/>
        <u/>
      </rPr>
      <t>146_Twenty Eight.docx</t>
    </r>
  </si>
  <si>
    <t>0UGdO687azruy9tFlCxO6F</t>
  </si>
  <si>
    <t>Montreal</t>
  </si>
  <si>
    <t>https://open.spotify.com/track/0UGdO687azruy9tFlCxO6F</t>
  </si>
  <si>
    <t>6AGzIG7iGY5hkN85wO7KvU</t>
  </si>
  <si>
    <t>Entre Entre</t>
  </si>
  <si>
    <r>
      <rPr>
        <color rgb="FF1155CC"/>
        <u/>
      </rPr>
      <t>147_Montreal.docx</t>
    </r>
  </si>
  <si>
    <t>6tjsbysvZh8Pq8DZA5ldrn</t>
  </si>
  <si>
    <t>The Knowing</t>
  </si>
  <si>
    <t>House Of Balloons (Original)</t>
  </si>
  <si>
    <t>https://open.spotify.com/track/6tjsbysvZh8Pq8DZA5ldrn</t>
  </si>
  <si>
    <r>
      <rPr>
        <color rgb="FF1155CC"/>
        <u/>
      </rPr>
      <t>148_The Knowing .docx</t>
    </r>
  </si>
  <si>
    <t>1HYTw0xLs3BA78WNVpwTe3</t>
  </si>
  <si>
    <t>Combat del somni: 3. Jo et pressentia com la mar</t>
  </si>
  <si>
    <t>early modern classical, impressionism, spanish classical</t>
  </si>
  <si>
    <t>5oAOK7xCJD8hzp9PuxjULL</t>
  </si>
  <si>
    <t>Tears In The Rain</t>
  </si>
  <si>
    <t>Federico Mompou, JosÃ© Carreras, Martin Katz</t>
  </si>
  <si>
    <t>Kiss Land</t>
  </si>
  <si>
    <t>https://open.spotify.com/track/5oAOK7xCJD8hzp9PuxjULL</t>
  </si>
  <si>
    <r>
      <rPr>
        <color rgb="FF1155CC"/>
        <u/>
      </rPr>
      <t>149_Tears in the Rain .docx</t>
    </r>
  </si>
  <si>
    <t>4pHQ9RYFhn3W0ha5KEuMnj</t>
  </si>
  <si>
    <t>Adaptation</t>
  </si>
  <si>
    <t>5j9WyQgVGMRjO2hHKO9BN2</t>
  </si>
  <si>
    <t>CanciÃ³n de RomerÃ­a</t>
  </si>
  <si>
    <t>https://open.spotify.com/track/4pHQ9RYFhn3W0ha5KEuMnj</t>
  </si>
  <si>
    <t>spanish folk</t>
  </si>
  <si>
    <t>Aljibe</t>
  </si>
  <si>
    <t>GaÃ±anes, Gancheros y Otras Faenas (Canciones Tradicionales de Madrid y La Mancha)</t>
  </si>
  <si>
    <r>
      <rPr>
        <color rgb="FF1155CC"/>
        <u/>
      </rPr>
      <t>150_Adaptation.docx</t>
    </r>
  </si>
  <si>
    <t>3vNxfyFAJWRdFETr6GXYyf</t>
  </si>
  <si>
    <t>7 Canciones Populares EspaÃ±olas (Arr. for Cello &amp; Piano): I. El pano moruno</t>
  </si>
  <si>
    <t>3WKYPmiPpJas9j5Aari5iK</t>
  </si>
  <si>
    <t>Love In The Sky</t>
  </si>
  <si>
    <t>https://open.spotify.com/track/3WKYPmiPpJas9j5Aari5iK</t>
  </si>
  <si>
    <r>
      <rPr>
        <color rgb="FF1155CC"/>
        <u/>
      </rPr>
      <t>151_Love in the Sky.docx</t>
    </r>
  </si>
  <si>
    <t>1jlAnz6JksrVyvlxra7w2E</t>
  </si>
  <si>
    <t>3H3qBumaYj67PT3aMEBvAP</t>
  </si>
  <si>
    <t>As You Are</t>
  </si>
  <si>
    <t>Luz</t>
  </si>
  <si>
    <t>Beauty Behind The Madness</t>
  </si>
  <si>
    <t>https://open.spotify.com/track/3H3qBumaYj67PT3aMEBvAP</t>
  </si>
  <si>
    <t>latin soundtrack</t>
  </si>
  <si>
    <t>Alberto Iglesias</t>
  </si>
  <si>
    <t>Spain in a Day (Banda sonora original)</t>
  </si>
  <si>
    <r>
      <rPr>
        <color rgb="FF1155CC"/>
        <u/>
      </rPr>
      <t>152_As You Are.docx</t>
    </r>
  </si>
  <si>
    <t>0p3sSUXDohjddeKlnvGbCD</t>
  </si>
  <si>
    <t>Lonely Star</t>
  </si>
  <si>
    <t>https://open.spotify.com/track/0p3sSUXDohjddeKlnvGbCD</t>
  </si>
  <si>
    <t>6Qwh74yBreZvGzcYCDZhBf</t>
  </si>
  <si>
    <t>Canciones espaÃ±olas antiguas: Los reyes de la baraja</t>
  </si>
  <si>
    <t>nueva cancion</t>
  </si>
  <si>
    <r>
      <rPr>
        <color rgb="FF1155CC"/>
        <u/>
      </rPr>
      <t>153_Lonely Star.docx</t>
    </r>
  </si>
  <si>
    <t>4TA5KWeqdDmgdVPHE7Yj3B</t>
  </si>
  <si>
    <t>Final Lullaby - Bonus Track</t>
  </si>
  <si>
    <t>https://open.spotify.com/track/4TA5KWeqdDmgdVPHE7Yj3B</t>
  </si>
  <si>
    <r>
      <rPr>
        <color rgb="FF1155CC"/>
        <u/>
      </rPr>
      <t>154_Final Lullaby.docx</t>
    </r>
  </si>
  <si>
    <t>5TctpNA61Dooj5ChY3IoIr</t>
  </si>
  <si>
    <t>Pamplona</t>
  </si>
  <si>
    <t>Guitarra ClÃ¡sica EspaÃ±ola, T-Bone Tremaine</t>
  </si>
  <si>
    <t>3aBGKDiAAvH2H7HLOyQ4US</t>
  </si>
  <si>
    <t>Glimpse of Us</t>
  </si>
  <si>
    <t>EspaÃ±a ClÃ¡sica</t>
  </si>
  <si>
    <t>Alternative R&amp;B, lo-fi, trip hop</t>
  </si>
  <si>
    <t>Joji</t>
  </si>
  <si>
    <t>https://open.spotify.com/track/3aBGKDiAAvH2H7HLOyQ4US</t>
  </si>
  <si>
    <r>
      <rPr>
        <color rgb="FF1155CC"/>
        <u/>
      </rPr>
      <t>155_Glimpse of Us.docx</t>
    </r>
  </si>
  <si>
    <t>3j2MuWmGUBYP5jcK3bqd9y</t>
  </si>
  <si>
    <t>Smooth Bossa Jazz</t>
  </si>
  <si>
    <t>4VQH4VluDUOsOuDxccTeyN</t>
  </si>
  <si>
    <t>Sanctuary</t>
  </si>
  <si>
    <t>Nectar</t>
  </si>
  <si>
    <t>https://open.spotify.com/track/4VQH4VluDUOsOuDxccTeyN</t>
  </si>
  <si>
    <t>Jazz EspaÃ±a</t>
  </si>
  <si>
    <t>Jazz Relajante EspaÃ±a</t>
  </si>
  <si>
    <r>
      <rPr>
        <color rgb="FF1155CC"/>
        <u/>
      </rPr>
      <t>156_Sanctuary.docx</t>
    </r>
  </si>
  <si>
    <t>4vgU9MGJwhgBEtlO8mMN49</t>
  </si>
  <si>
    <t>Like You Do</t>
  </si>
  <si>
    <t>3Dgdxa7QTwlCsT4k8HnTS7</t>
  </si>
  <si>
    <t>https://open.spotify.com/track/4vgU9MGJwhgBEtlO8mMN49</t>
  </si>
  <si>
    <t>EspaÃ±olerias (Nueva VersiÃ³n)</t>
  </si>
  <si>
    <t>spanish new wave</t>
  </si>
  <si>
    <t>Julian Rodriguez Blanco</t>
  </si>
  <si>
    <r>
      <rPr>
        <color rgb="FF1155CC"/>
        <u/>
      </rPr>
      <t>157_Like You Do .docx</t>
    </r>
  </si>
  <si>
    <t>Guitarra Apasionada</t>
  </si>
  <si>
    <t>00WLowvlN5cjkYpQV6pjo4</t>
  </si>
  <si>
    <t>SMITHEREENS</t>
  </si>
  <si>
    <t>https://open.spotify.com/track/00WLowvlN5cjkYpQV6pjo4</t>
  </si>
  <si>
    <r>
      <rPr>
        <color rgb="FF1155CC"/>
        <u/>
      </rPr>
      <t>158_Die for You.docx</t>
    </r>
  </si>
  <si>
    <t>4wuS1Z2Rq6CtmcicNLc6Cz</t>
  </si>
  <si>
    <t>Mi Peor Error - AcÃºstico</t>
  </si>
  <si>
    <t>1y9kw88x5zwG9Pyxu3veQ2</t>
  </si>
  <si>
    <t>Ew</t>
  </si>
  <si>
    <t>https://open.spotify.com/track/1y9kw88x5zwG9Pyxu3veQ2</t>
  </si>
  <si>
    <t>Aldar y Josh</t>
  </si>
  <si>
    <t>MÃºsica en EspaÃ±ol: RomÃ¡ntica Latina y Mejores Canciones del Pop Rock en EspaÃ±ol</t>
  </si>
  <si>
    <r>
      <rPr>
        <color rgb="FF1155CC"/>
        <u/>
      </rPr>
      <t>159_Ew.docx</t>
    </r>
  </si>
  <si>
    <t>3O2BsbHOMRtMgDdCoBp1pj</t>
  </si>
  <si>
    <t>Will He</t>
  </si>
  <si>
    <t>In Tongues (Deluxe)</t>
  </si>
  <si>
    <t>2rhCQUyzexIHc3LF7Fp44H</t>
  </si>
  <si>
    <t>https://open.spotify.com/track/3O2BsbHOMRtMgDdCoBp1pj</t>
  </si>
  <si>
    <t>Jueves - AcÃºstico</t>
  </si>
  <si>
    <r>
      <rPr>
        <color rgb="FF1155CC"/>
        <u/>
      </rPr>
      <t>160_Will He.docx</t>
    </r>
  </si>
  <si>
    <t>52ooD6LHuXFubM6d1CDD93</t>
  </si>
  <si>
    <t>YEAH RIGHT</t>
  </si>
  <si>
    <t>BALLADS 1</t>
  </si>
  <si>
    <t>https://open.spotify.com/track/52ooD6LHuXFubM6d1CDD93</t>
  </si>
  <si>
    <t>0eEOAYW0aijrScxu7b6HRG</t>
  </si>
  <si>
    <t>Shit</t>
  </si>
  <si>
    <r>
      <rPr>
        <color rgb="FF1155CC"/>
        <u/>
      </rPr>
      <t>161_YEAH RIGHT.docx</t>
    </r>
  </si>
  <si>
    <t>atl hip hop, hip hop, rap</t>
  </si>
  <si>
    <t>í™_x008d_ìˆœê´€</t>
  </si>
  <si>
    <t>Korean song for kids</t>
  </si>
  <si>
    <t>4rf7Mjit1TCiNaDgdn6peQ</t>
  </si>
  <si>
    <t>WANTED U</t>
  </si>
  <si>
    <t>https://open.spotify.com/track/4rf7Mjit1TCiNaDgdn6peQ</t>
  </si>
  <si>
    <t>1aXLF6DNWgOx5RQV6QBfTi</t>
  </si>
  <si>
    <t>Seven Color Rainbow</t>
  </si>
  <si>
    <r>
      <rPr>
        <color rgb="FF1155CC"/>
        <u/>
      </rPr>
      <t>162_WANTED U.docx</t>
    </r>
  </si>
  <si>
    <t>æ„›å”±æ­Œçš„æ¨¹</t>
  </si>
  <si>
    <t>3u9RHP8IpKPZh7bKHw83Ci</t>
  </si>
  <si>
    <t>TEST DRIVE</t>
  </si>
  <si>
    <t>https://open.spotify.com/track/3u9RHP8IpKPZh7bKHw83Ci</t>
  </si>
  <si>
    <t>26FDnWhkHJIKGAkRynk5sZ</t>
  </si>
  <si>
    <t>Song of the Kyung Bok Palace</t>
  </si>
  <si>
    <r>
      <rPr>
        <color rgb="FF1155CC"/>
        <u/>
      </rPr>
      <t>163_TEST DRIVE.docx</t>
    </r>
  </si>
  <si>
    <t>korean traditional</t>
  </si>
  <si>
    <t>Kuktan Arirang</t>
  </si>
  <si>
    <t>Arirang: Korean Song and Dance Ensemble</t>
  </si>
  <si>
    <t>0WRBJ8YRdbS6rwZkCk1Odh</t>
  </si>
  <si>
    <t>ATTENTION</t>
  </si>
  <si>
    <t>https://open.spotify.com/track/0WRBJ8YRdbS6rwZkCk1Odh</t>
  </si>
  <si>
    <t>6hzNNEkIHGEfYeg8QezO88</t>
  </si>
  <si>
    <t>ë² ë‹ˆ ì§‘ ì°¾ì•„ì„œ</t>
  </si>
  <si>
    <t>Badanamu</t>
  </si>
  <si>
    <t>Badanamu Korean Songs</t>
  </si>
  <si>
    <r>
      <rPr>
        <color rgb="FF1155CC"/>
        <u/>
      </rPr>
      <t>164_ATTENTION.docx</t>
    </r>
  </si>
  <si>
    <t>2auDby4pkRmpD6EmHKWlhG</t>
  </si>
  <si>
    <t>Dissolve</t>
  </si>
  <si>
    <t>2UG0F536v1PzGuWFqKYbPx</t>
  </si>
  <si>
    <t>ì•ˆë…• ë³„ë‹˜</t>
  </si>
  <si>
    <t>https://open.spotify.com/track/2auDby4pkRmpD6EmHKWlhG</t>
  </si>
  <si>
    <r>
      <rPr>
        <color rgb="FF1155CC"/>
        <u/>
      </rPr>
      <t>165_Dissolve .docx</t>
    </r>
  </si>
  <si>
    <t>4imZDfJ9jooxgCGdx9j3bf</t>
  </si>
  <si>
    <t>Feeling Like The End</t>
  </si>
  <si>
    <t>3xLJUgi4KtC5Wrsse2oTJp</t>
  </si>
  <si>
    <t>ì˜¤ë¦¬ ì—¬ì„¯ ë§ˆë¦¬</t>
  </si>
  <si>
    <t>https://open.spotify.com/track/4imZDfJ9jooxgCGdx9j3bf</t>
  </si>
  <si>
    <r>
      <rPr>
        <color rgb="FF1155CC"/>
        <u/>
      </rPr>
      <t>166_Feeling Like The End.docx</t>
    </r>
  </si>
  <si>
    <t>32J2bR5gnepj9uHPGVGStr</t>
  </si>
  <si>
    <t>1wZWc18ghj9J9qkGssVWDJ</t>
  </si>
  <si>
    <t>A Turtle Song</t>
  </si>
  <si>
    <t>https://open.spotify.com/track/32J2bR5gnepj9uHPGVGStr</t>
  </si>
  <si>
    <r>
      <rPr>
        <color rgb="FF1155CC"/>
        <u/>
      </rPr>
      <t>167_777 .docx</t>
    </r>
  </si>
  <si>
    <t>26YMMDjKKH7kAgCFEjpRkT</t>
  </si>
  <si>
    <t>Before The Day Is Over</t>
  </si>
  <si>
    <t>https://open.spotify.com/track/26YMMDjKKH7kAgCFEjpRkT</t>
  </si>
  <si>
    <t>3BKi0o5dM0gbfPMZ7BWfsY</t>
  </si>
  <si>
    <t>ìš°ë¦¬ ë_x008f_™ë„¤(3ì„¸)</t>
  </si>
  <si>
    <r>
      <rPr>
        <color rgb="FF1155CC"/>
        <u/>
      </rPr>
      <t>168_Before The Day Is Over.docx</t>
    </r>
  </si>
  <si>
    <t>alt z, dance pop, pop, transpop</t>
  </si>
  <si>
    <t>Korean People's Favorite Children Song</t>
  </si>
  <si>
    <t>3Y3KY9Apoeet0mYKM5QySi</t>
  </si>
  <si>
    <t>worldstar money (interlude)</t>
  </si>
  <si>
    <t>https://open.spotify.com/track/3Y3KY9Apoeet0mYKM5QySi</t>
  </si>
  <si>
    <t>7pRnZhCM5atfXgpAYJ34fO</t>
  </si>
  <si>
    <t>Korean Folk Song Variants (Arr. E. Del Borgo for String Orchestra) [Live]</t>
  </si>
  <si>
    <r>
      <rPr>
        <color rgb="FF1155CC"/>
        <u/>
      </rPr>
      <t>169_worldstar money (interlude) .docx</t>
    </r>
  </si>
  <si>
    <t>Anonymous, Elliot Del Borgo, Florida Middle School Honors Orchestra, Kenneth Bowermeister</t>
  </si>
  <si>
    <t>2015 Florida Music Educators Association (FMEA): Middle School Honors Orchestra &amp; All-State Middle School Orchestra [Live]</t>
  </si>
  <si>
    <t>7v5krue08WRpBP5JWngLZc</t>
  </si>
  <si>
    <t>https://open.spotify.com/track/7v5krue08WRpBP5JWngLZc</t>
  </si>
  <si>
    <t>3uH74cxvrs0zP2Oh1gvIRU</t>
  </si>
  <si>
    <t>Korean Sailorâ€™s Song</t>
  </si>
  <si>
    <r>
      <rPr>
        <color rgb="FF1155CC"/>
        <u/>
      </rPr>
      <t>170_Demons.docx</t>
    </r>
  </si>
  <si>
    <t>art pop, candy pop, metropopolis, pop, uk pop</t>
  </si>
  <si>
    <t>Iseul Kimâ€™s Two Voices</t>
  </si>
  <si>
    <t>Evolving</t>
  </si>
  <si>
    <t>0TrtQY1GaxehOsttX2x3gF</t>
  </si>
  <si>
    <t>Normal People (feat. rei brown)</t>
  </si>
  <si>
    <t>Alternative R&amp;B, lo-fi</t>
  </si>
  <si>
    <t>Joji, rei brown</t>
  </si>
  <si>
    <t>https://open.spotify.com/track/0TrtQY1GaxehOsttX2x3gF</t>
  </si>
  <si>
    <r>
      <rPr>
        <color rgb="FF1155CC"/>
        <u/>
      </rPr>
      <t>171_Normal People .docx</t>
    </r>
  </si>
  <si>
    <t>0nMX1lL1FPkKjzAnNvTBFz</t>
  </si>
  <si>
    <t>MODUS</t>
  </si>
  <si>
    <t>77DKFCyaLChfUXG4Obhaps</t>
  </si>
  <si>
    <t>Korean Folksongs from Jeju Island: I. Country Song (Iyahong)</t>
  </si>
  <si>
    <t>https://open.spotify.com/track/0nMX1lL1FPkKjzAnNvTBFz</t>
  </si>
  <si>
    <t>american contemporary classical, concert band</t>
  </si>
  <si>
    <t>Frank Ticheli, Louisville Concert Band</t>
  </si>
  <si>
    <t>2013 Midwest Clinic: Louisville Concert Band</t>
  </si>
  <si>
    <r>
      <rPr>
        <color rgb="FF1155CC"/>
        <u/>
      </rPr>
      <t>172_MODUS.docx</t>
    </r>
  </si>
  <si>
    <t>24jvD83UgLmrdGjhWTFslY</t>
  </si>
  <si>
    <t>Video Games</t>
  </si>
  <si>
    <t>Alternative pop, dream pop</t>
  </si>
  <si>
    <t>https://open.spotify.com/track/24jvD83UgLmrdGjhWTFslY</t>
  </si>
  <si>
    <r>
      <rPr>
        <color rgb="FF1155CC"/>
        <u/>
      </rPr>
      <t>173_Video Games.docx</t>
    </r>
  </si>
  <si>
    <t>2wMby9pciuGUIP8q7y4Yn6</t>
  </si>
  <si>
    <t>Born To Die</t>
  </si>
  <si>
    <t>Born To Die (Deluxe Version)</t>
  </si>
  <si>
    <t>1B7lcEBppskzUne0hwtGbY</t>
  </si>
  <si>
    <t>https://open.spotify.com/track/2wMby9pciuGUIP8q7y4Yn6</t>
  </si>
  <si>
    <t>Korean Army</t>
  </si>
  <si>
    <r>
      <rPr>
        <color rgb="FF1155CC"/>
        <u/>
      </rPr>
      <t>174_Born To Die.docx</t>
    </r>
  </si>
  <si>
    <t>hip hop, ohio hip hop, pop rap, rap</t>
  </si>
  <si>
    <t>Oasis Music Choir</t>
  </si>
  <si>
    <t>The Army Songs Vol. 4</t>
  </si>
  <si>
    <t>4RyK6N4IQ85xxLgguQAFH5</t>
  </si>
  <si>
    <t>Blue Jeans</t>
  </si>
  <si>
    <t>https://open.spotify.com/track/4RyK6N4IQ85xxLgguQAFH5</t>
  </si>
  <si>
    <r>
      <rPr>
        <color rgb="FF1155CC"/>
        <u/>
      </rPr>
      <t>175_Blue Jeans.docx</t>
    </r>
  </si>
  <si>
    <t>https://open.spotify.com/track/3BJe4B8zGnqEdQPMvfVjuS</t>
  </si>
  <si>
    <t>2k7ARTaw2e9ZeAT15Zc3g5</t>
  </si>
  <si>
    <t>ìš”ê¸° ì—¬ê¸°(3ì„¸)</t>
  </si>
  <si>
    <r>
      <rPr>
        <color rgb="FF1155CC"/>
        <u/>
      </rPr>
      <t>176_Summertime Sadness.docx</t>
    </r>
  </si>
  <si>
    <t>chinese traditional, korean traditional</t>
  </si>
  <si>
    <t>2nMeu6UenVvwUktBCpLMK9</t>
  </si>
  <si>
    <t>Young And Beautiful</t>
  </si>
  <si>
    <t>https://open.spotify.com/track/2nMeu6UenVvwUktBCpLMK9</t>
  </si>
  <si>
    <r>
      <rPr>
        <color rgb="FF1155CC"/>
        <u/>
      </rPr>
      <t>177_Young and Beautiful.docx</t>
    </r>
  </si>
  <si>
    <t>3l2S2RkGG4lbh7WqmCV3NB</t>
  </si>
  <si>
    <t>Ride</t>
  </si>
  <si>
    <t>3oflWjaWoC9IBGDyxx6pO5</t>
  </si>
  <si>
    <t>https://open.spotify.com/track/3l2S2RkGG4lbh7WqmCV3NB</t>
  </si>
  <si>
    <t>ì‹œê³„ê°€ ë˜‘ë”±ë˜‘ë”±</t>
  </si>
  <si>
    <r>
      <rPr>
        <color rgb="FF1155CC"/>
        <u/>
      </rPr>
      <t>178_Ride .docx</t>
    </r>
  </si>
  <si>
    <t>45pI8224KKX9Gx5fiyvEAh</t>
  </si>
  <si>
    <t>The Blackest Day</t>
  </si>
  <si>
    <t>Honeymoon</t>
  </si>
  <si>
    <t>https://open.spotify.com/track/45pI8224KKX9Gx5fiyvEAh</t>
  </si>
  <si>
    <r>
      <rPr>
        <color rgb="FF1155CC"/>
        <u/>
      </rPr>
      <t>179_The Blackest Day.docx</t>
    </r>
  </si>
  <si>
    <t>6PnluwP0fjGnpIBsqTdUTq</t>
  </si>
  <si>
    <t>Pretty When You Cry</t>
  </si>
  <si>
    <t>Ultraviolence (Deluxe)</t>
  </si>
  <si>
    <t>https://open.spotify.com/track/6PnluwP0fjGnpIBsqTdUTq</t>
  </si>
  <si>
    <t>0xXsfa3IcncXUaNcmIqov1</t>
  </si>
  <si>
    <t>ë‚´ê°€ í•´ì¤„ê²Œ(4ì„¸)</t>
  </si>
  <si>
    <r>
      <rPr>
        <color rgb="FF1155CC"/>
        <u/>
      </rPr>
      <t>180_Pretty When You Cry.docx</t>
    </r>
  </si>
  <si>
    <t>6IfPyMb0Sxptpx6jBUATOS</t>
  </si>
  <si>
    <t>Old Money</t>
  </si>
  <si>
    <t>https://open.spotify.com/track/6IfPyMb0Sxptpx6jBUATOS</t>
  </si>
  <si>
    <r>
      <rPr>
        <color rgb="FF1155CC"/>
        <u/>
      </rPr>
      <t>181_Old Money .docx</t>
    </r>
  </si>
  <si>
    <t>44JxL1qNXXQYniZ5T3MUs9</t>
  </si>
  <si>
    <t>Terrence Loves You</t>
  </si>
  <si>
    <t>https://open.spotify.com/track/44JxL1qNXXQYniZ5T3MUs9</t>
  </si>
  <si>
    <r>
      <rPr>
        <color rgb="FF1155CC"/>
        <u/>
      </rPr>
      <t>182_Terrence Loves You.docx</t>
    </r>
  </si>
  <si>
    <t>1ezs1BlGq8NvueYN4JU4Gw</t>
  </si>
  <si>
    <t>ì†Œë¦¬ ë‚˜ëŠ” íŽ¸ì§€(4ì„¸)</t>
  </si>
  <si>
    <t>2Kerz9H9IejzeIpjhDJoYG</t>
  </si>
  <si>
    <t>Love</t>
  </si>
  <si>
    <t>electronica, future garage, indie soul, indietronica</t>
  </si>
  <si>
    <t>https://open.spotify.com/track/2Kerz9H9IejzeIpjhDJoYG</t>
  </si>
  <si>
    <r>
      <rPr>
        <color rgb="FF1155CC"/>
        <u/>
      </rPr>
      <t>183_Love .docx</t>
    </r>
  </si>
  <si>
    <t>0fB77VOZ2FkQeKLv1DuEwp</t>
  </si>
  <si>
    <t>hope is a dangerous thing for a woman like me to have - but I have it</t>
  </si>
  <si>
    <t>https://open.spotify.com/track/0fB77VOZ2FkQeKLv1DuEwp</t>
  </si>
  <si>
    <r>
      <rPr>
        <color rgb="FF1155CC"/>
        <u/>
      </rPr>
      <t>184_Hope Is A Dangerous Thing For A Woman Like Me To Have - But I Have It.docx</t>
    </r>
  </si>
  <si>
    <t>6bkfoOYL4ya9W8xmCxcE4K</t>
  </si>
  <si>
    <t>ì–´ë¦° ì_x009d_Œì•…ëŒ€(4ì„¸)</t>
  </si>
  <si>
    <t>2mdEsXPu8ZmkHRRtAdC09e</t>
  </si>
  <si>
    <t>Cinnamon Girl</t>
  </si>
  <si>
    <t>https://open.spotify.com/track/2mdEsXPu8ZmkHRRtAdC09e</t>
  </si>
  <si>
    <r>
      <rPr>
        <color rgb="FF1155CC"/>
        <u/>
      </rPr>
      <t>185_Cinnamon Girl.docx</t>
    </r>
  </si>
  <si>
    <t>3lG6OtGDsYAOALxEmubQQm</t>
  </si>
  <si>
    <t>Happiness is a butterfly</t>
  </si>
  <si>
    <t>https://open.spotify.com/track/3lG6OtGDsYAOALxEmubQQm</t>
  </si>
  <si>
    <t>6oiAVJzecoGQChx2RLqF5W</t>
  </si>
  <si>
    <t>ìš°ë¦¬ ëª¨ë‘_x0090_ ë‹¤ê°™ì_x009d_´(3ì„¸) ì™¸êµ­ê³¡</t>
  </si>
  <si>
    <r>
      <rPr>
        <color rgb="FF1155CC"/>
        <u/>
      </rPr>
      <t>186_Happiness is a butterfly.docx</t>
    </r>
  </si>
  <si>
    <t>6OG05bPAwUuV3OMvy2Vy1P</t>
  </si>
  <si>
    <t>Mariners Apartment Complex</t>
  </si>
  <si>
    <t>https://open.spotify.com/track/6OG05bPAwUuV3OMvy2Vy1P</t>
  </si>
  <si>
    <r>
      <rPr>
        <color rgb="FF1155CC"/>
        <u/>
      </rPr>
      <t>187_Mariners Apartment Complex.docx</t>
    </r>
  </si>
  <si>
    <t>66HJbKf0APcEA1rvC3TVXe</t>
  </si>
  <si>
    <t>ì• ê¸°ì²´ì¡°(ìœ ì¹˜ì›_x0090_ ì_x009d_¸ê¸°ë_x008f_™ìš”)</t>
  </si>
  <si>
    <t>7oTE1KmtU2ml9zBhv9Reao</t>
  </si>
  <si>
    <t>California</t>
  </si>
  <si>
    <t>korean pop</t>
  </si>
  <si>
    <t>https://open.spotify.com/track/7oTE1KmtU2ml9zBhv9Reao</t>
  </si>
  <si>
    <r>
      <rPr>
        <color rgb="FF1155CC"/>
        <u/>
      </rPr>
      <t>188_California.docx</t>
    </r>
  </si>
  <si>
    <t>3RIgHHpnFKj5Rni1shokDj</t>
  </si>
  <si>
    <t>Norman fucking Rockwell</t>
  </si>
  <si>
    <t>https://open.spotify.com/track/3RIgHHpnFKj5Rni1shokDj</t>
  </si>
  <si>
    <t>68VaWHAA4owUeHcUEurq9b</t>
  </si>
  <si>
    <t>ì–¼ë ˆë¦¬ê¼´ë ˆë¦¬</t>
  </si>
  <si>
    <t>trot</t>
  </si>
  <si>
    <t>ê°€ìˆ˜ì—°ë§¹</t>
  </si>
  <si>
    <r>
      <rPr>
        <color rgb="FF1155CC"/>
        <u/>
      </rPr>
      <t>189_Norman fucking Rockwell.docx</t>
    </r>
  </si>
  <si>
    <t>í•œêµ­ì_x009d_¸ì_x009d_´ ì¢‹ì•„í•˜ëŠ” ížˆíŠ¸íŠ¸ë¡œíŠ¸ 1ì§‘</t>
  </si>
  <si>
    <t>4qUtC2BwFC154Ha8YQRrkk</t>
  </si>
  <si>
    <t>How to disappear</t>
  </si>
  <si>
    <t>https://open.spotify.com/track/4qUtC2BwFC154Ha8YQRrkk</t>
  </si>
  <si>
    <r>
      <rPr>
        <color rgb="FF1155CC"/>
        <u/>
      </rPr>
      <t>190_How to disappear.docx</t>
    </r>
  </si>
  <si>
    <t>3Y0RACCweQMtrayPHN8NVi</t>
  </si>
  <si>
    <t>ê°„ë‹¤ ê°„ë‹¤(4ì„¸)</t>
  </si>
  <si>
    <t>5USsRaiqL1RNKRm1fTJ3JM</t>
  </si>
  <si>
    <t>Bartender</t>
  </si>
  <si>
    <t>https://open.spotify.com/track/5USsRaiqL1RNKRm1fTJ3JM</t>
  </si>
  <si>
    <r>
      <rPr>
        <color rgb="FF1155CC"/>
        <u/>
      </rPr>
      <t>191_Bartender .docx</t>
    </r>
  </si>
  <si>
    <t>5dhUIQJcLrNrOYVqixzWrD</t>
  </si>
  <si>
    <t>Wondering If My Love's Coming (Arr. Jinhwan for Voice and Orchestra)</t>
  </si>
  <si>
    <t>7bPWdJgx8vek7S5i5yAtvG</t>
  </si>
  <si>
    <t>Chemtrails Over The Country Club</t>
  </si>
  <si>
    <t>brooklyn drill, hip hop, rap</t>
  </si>
  <si>
    <t>Kyu Hwan Kim, Sunhae Im, Chaehoon You, Korean National Symphony Orchestra, Kwang Hyun Kim</t>
  </si>
  <si>
    <t>Korean Art Song</t>
  </si>
  <si>
    <t>https://open.spotify.com/track/7bPWdJgx8vek7S5i5yAtvG</t>
  </si>
  <si>
    <r>
      <rPr>
        <color rgb="FF1155CC"/>
        <u/>
      </rPr>
      <t>192_Chemtrails Over the Country Club.docx</t>
    </r>
  </si>
  <si>
    <t>7JkIUbeLrar23eMi9fnXYV</t>
  </si>
  <si>
    <t>7iqQz931tn59mK6IZ3knRx</t>
  </si>
  <si>
    <t>Dealer</t>
  </si>
  <si>
    <t>Bimok (Arr. Jinhwan for Voice and Orchestra)</t>
  </si>
  <si>
    <t>Blue Banisters</t>
  </si>
  <si>
    <t>https://open.spotify.com/track/7iqQz931tn59mK6IZ3knRx</t>
  </si>
  <si>
    <t>canadian hip hop, canadian pop, hip hop, pop rap, rap</t>
  </si>
  <si>
    <t>Il Nam Jang, Chaehoon You, Korean National Symphony Orchestra, Kwang Hyun Kim</t>
  </si>
  <si>
    <r>
      <rPr>
        <color rgb="FF1155CC"/>
        <u/>
      </rPr>
      <t>193_Dealer.docx</t>
    </r>
  </si>
  <si>
    <t>4U9ACZETPOqGuJkWtjkjLF</t>
  </si>
  <si>
    <t>3gHV7PQCdIBjraEJm3qq7p</t>
  </si>
  <si>
    <t>https://open.spotify.com/track/4U9ACZETPOqGuJkWtjkjLF</t>
  </si>
  <si>
    <t>Boribat (Arr. Jinhwan for Voice and Orchestra)</t>
  </si>
  <si>
    <t>preschool children's music</t>
  </si>
  <si>
    <t>Yong Ha Yoon, Chaehoon You, Korean National Symphony Orchestra, Kwang Hyun Kim</t>
  </si>
  <si>
    <r>
      <rPr>
        <color rgb="FF1155CC"/>
        <u/>
      </rPr>
      <t>194_Blue Banisters.docx</t>
    </r>
  </si>
  <si>
    <t>3EZTyh1wJEmreJH1aULPCj</t>
  </si>
  <si>
    <t>Arcadia</t>
  </si>
  <si>
    <t>https://open.spotify.com/track/3EZTyh1wJEmreJH1aULPCj</t>
  </si>
  <si>
    <t>3ddB6tfCu25aBC0hy1QCBo</t>
  </si>
  <si>
    <t>Longing for Mount Geumgang (Arr. Jinhwan for Voice and Orchestra)</t>
  </si>
  <si>
    <r>
      <rPr>
        <color rgb="FF1155CC"/>
        <u/>
      </rPr>
      <t>195_Arcadia.docx</t>
    </r>
  </si>
  <si>
    <t>korean contemporary classical</t>
  </si>
  <si>
    <t>Young-Sup Choi, Sunhae Im, Chaehoon You, Korean National Symphony Orchestra, Kwang Hyun Kim</t>
  </si>
  <si>
    <t>1Hezl8gsPpfK3N2by41Wxb</t>
  </si>
  <si>
    <t>Sweet Carolina</t>
  </si>
  <si>
    <t>https://open.spotify.com/track/1Hezl8gsPpfK3N2by41Wxb</t>
  </si>
  <si>
    <r>
      <rPr>
        <color rgb="FF1155CC"/>
        <u/>
      </rPr>
      <t>196_Sweet Carolina.docx</t>
    </r>
  </si>
  <si>
    <t>1BSnBlk9qfkF91UeAc5xB8</t>
  </si>
  <si>
    <t>Seongjupuli</t>
  </si>
  <si>
    <t>0HEzuLLojblUOaUSdmJ9gl</t>
  </si>
  <si>
    <t>Did you know that there's a tunnel under Ocean Blvd</t>
  </si>
  <si>
    <t>joseon pop, korean minyo</t>
  </si>
  <si>
    <t>Kim Young-Im</t>
  </si>
  <si>
    <t>Korean Folk Song</t>
  </si>
  <si>
    <t>https://open.spotify.com/track/0HEzuLLojblUOaUSdmJ9gl</t>
  </si>
  <si>
    <r>
      <rPr>
        <color rgb="FF1155CC"/>
        <u/>
      </rPr>
      <t>197_Did you know that there’s a tunnel under Ocean Blvd.docx</t>
    </r>
  </si>
  <si>
    <t>5kLMb8VKZqGhWXqjVxhNOS</t>
  </si>
  <si>
    <t>ìœ ì¹˜ì›_x0090_ì—_x0090_ì„œ(4ì„¸)</t>
  </si>
  <si>
    <t>5nW4z3pfZgJAJ2QTCz9AIE</t>
  </si>
  <si>
    <t>A&amp;W</t>
  </si>
  <si>
    <t>https://open.spotify.com/track/5nW4z3pfZgJAJ2QTCz9AIE</t>
  </si>
  <si>
    <r>
      <rPr>
        <color rgb="FF1155CC"/>
        <u/>
      </rPr>
      <t>198_A&amp;W.docx</t>
    </r>
  </si>
  <si>
    <t>2V1ZIAzcdsyzKep6UW3AO1</t>
  </si>
  <si>
    <t>1BUckPDAi8NYfLN7EiQcQA</t>
  </si>
  <si>
    <t>No.1 Korean, Captainrock</t>
  </si>
  <si>
    <t>Fingertips</t>
  </si>
  <si>
    <t>https://open.spotify.com/track/1BUckPDAi8NYfLN7EiQcQA</t>
  </si>
  <si>
    <r>
      <rPr>
        <color rgb="FF1155CC"/>
        <u/>
      </rPr>
      <t>199_Fingertips.docx</t>
    </r>
  </si>
  <si>
    <t>4ewbYy8a1Qo7LctUAP3GdC</t>
  </si>
  <si>
    <t>ë‹¤ì„¯ ì†_x0090_ê°€ë_x009d_½(ìœ ì¹˜ì›_x0090_ ì_x009d_¸ê¸°ë_x008f_™ìš”)</t>
  </si>
  <si>
    <t>4VL310GGX3b2ixL3sV0Je8</t>
  </si>
  <si>
    <t>Kintsugi</t>
  </si>
  <si>
    <t>https://open.spotify.com/track/4VL310GGX3b2ixL3sV0Je8?si=32e200469b1d494f</t>
  </si>
  <si>
    <r>
      <rPr>
        <color rgb="FF1155CC"/>
        <u/>
      </rPr>
      <t>200_Kintsugi.docx</t>
    </r>
  </si>
  <si>
    <t>1l2J6F11dkISXtJcDiq2SB</t>
  </si>
  <si>
    <t>ë°©ì•„ì•¼ ë°©ì•„ì•¼(3ì„¸) ì „ëž˜ë_x008f_™ìš”</t>
  </si>
  <si>
    <t>4qG7hWhljsqqENL5PaLA2z</t>
  </si>
  <si>
    <t>Let The Light In (feat. Father John Misty)</t>
  </si>
  <si>
    <t>Alternative pop, indie rock</t>
  </si>
  <si>
    <t>Lana Del Rey, Father John Misty</t>
  </si>
  <si>
    <t>https://open.spotify.com/track/4qG7hWhljsqqENL5PaLA2z</t>
  </si>
  <si>
    <r>
      <rPr>
        <color rgb="FF1155CC"/>
        <u/>
      </rPr>
      <t>201_Let The Light In.docx</t>
    </r>
  </si>
  <si>
    <t>2VRBjGfKC2uvaEKBl3yELZ</t>
  </si>
  <si>
    <t>ë¶€ì—Œ í•©ì°½(4ì„¸)</t>
  </si>
  <si>
    <t>1o82DwNisONAd2mu1RcGE6</t>
  </si>
  <si>
    <t>Margaret (feat. Bleachers)</t>
  </si>
  <si>
    <t>Alternative pop, indie pop</t>
  </si>
  <si>
    <t>Lana Del Rey, Bleachers</t>
  </si>
  <si>
    <t>https://open.spotify.com/track/1o82DwNisONAd2mu1RcGE6</t>
  </si>
  <si>
    <t>3Fh4vFdyZMjU2JjnKapPJY</t>
  </si>
  <si>
    <r>
      <rPr>
        <color rgb="FF1155CC"/>
        <u/>
      </rPr>
      <t>202_Margaret.docx</t>
    </r>
  </si>
  <si>
    <t>Kkot Taryeong</t>
  </si>
  <si>
    <t>3KbOflJ5JqHWtmco4PiO3h</t>
  </si>
  <si>
    <t>The Grants</t>
  </si>
  <si>
    <t>https://open.spotify.com/track/3KbOflJ5JqHWtmco4PiO3h</t>
  </si>
  <si>
    <r>
      <rPr>
        <color rgb="FF1155CC"/>
        <u/>
      </rPr>
      <t>203_The Grants.docx</t>
    </r>
  </si>
  <si>
    <t>4tZaArfKntO8qn7kMtfPFF</t>
  </si>
  <si>
    <t>LIVE MY LIFE - Korean Version</t>
  </si>
  <si>
    <t>4Cg9XRHLP3s5ZiQaIdL4zW</t>
  </si>
  <si>
    <t>Fishtail</t>
  </si>
  <si>
    <t>Panida, Songie</t>
  </si>
  <si>
    <t>LIVE MY LIFE (Korean Version)</t>
  </si>
  <si>
    <t>https://open.spotify.com/track/4Cg9XRHLP3s5ZiQaIdL4zW</t>
  </si>
  <si>
    <r>
      <rPr>
        <color rgb="FF1155CC"/>
        <u/>
      </rPr>
      <t>204_Fishtail.docx</t>
    </r>
  </si>
  <si>
    <t>57V2ouUwnqH6o5EN4uRK0h</t>
  </si>
  <si>
    <t>4xqrdfXkTW4T0RauPLv3WA</t>
  </si>
  <si>
    <t>Heather</t>
  </si>
  <si>
    <t>í† ë_x0081_¼ ë³´ëŠ” ë‚ (3ì„¸)</t>
  </si>
  <si>
    <t>Pop, indie pop</t>
  </si>
  <si>
    <t>Conan Gray</t>
  </si>
  <si>
    <t>Kid Krow</t>
  </si>
  <si>
    <t>https://open.spotify.com/track/4xqrdfXkTW4T0RauPLv3WA</t>
  </si>
  <si>
    <r>
      <rPr>
        <color rgb="FF1155CC"/>
        <u/>
      </rPr>
      <t>205_Heather.docx</t>
    </r>
  </si>
  <si>
    <t>7wTqEW5nrMhvyEhEyTnOMd</t>
  </si>
  <si>
    <t>The Cut That Always Bleeds</t>
  </si>
  <si>
    <t>https://open.spotify.com/track/7wTqEW5nrMhvyEhEyTnOMd</t>
  </si>
  <si>
    <t>1Q58EvpSAGGKhIewvrUGfV</t>
  </si>
  <si>
    <t>CoCosToy color song - Korean</t>
  </si>
  <si>
    <t>CoCosToy</t>
  </si>
  <si>
    <t>CoCosToy color song (Korean)</t>
  </si>
  <si>
    <r>
      <rPr>
        <color rgb="FF1155CC"/>
        <u/>
      </rPr>
      <t>206_The Cut That Always Bleeds .docx</t>
    </r>
  </si>
  <si>
    <t>43vsEr2aHLY6QhbEeQsWDk</t>
  </si>
  <si>
    <t>Colorful helicopter song - Korean Version</t>
  </si>
  <si>
    <t>5UXJzLFdBn6u9FJTCnoHrH</t>
  </si>
  <si>
    <t>Superache</t>
  </si>
  <si>
    <t>Baby Tayo Songs 3 (Korean Version)</t>
  </si>
  <si>
    <t>https://open.spotify.com/track/5UXJzLFdBn6u9FJTCnoHrH</t>
  </si>
  <si>
    <r>
      <rPr>
        <color rgb="FF1155CC"/>
        <u/>
      </rPr>
      <t>207_Memories.docx</t>
    </r>
  </si>
  <si>
    <t>66lBZSo0BqPBZICoNzUuLV</t>
  </si>
  <si>
    <t>Asura's Magic Song - Korean Version</t>
  </si>
  <si>
    <t>3rPVtXLBfJz59U1LgrGHhb</t>
  </si>
  <si>
    <t>Yours</t>
  </si>
  <si>
    <t>Tayo Play Songs (Korean Version)</t>
  </si>
  <si>
    <t>https://open.spotify.com/track/3rPVtXLBfJz59U1LgrGHhb</t>
  </si>
  <si>
    <r>
      <rPr>
        <color rgb="FF1155CC"/>
        <u/>
      </rPr>
      <t>208_Yours.docx</t>
    </r>
  </si>
  <si>
    <t>3IfJ6DyD9u1mMriVHYxvdA</t>
  </si>
  <si>
    <t>6KfoDhO4XUWSbnyKjNp9c4</t>
  </si>
  <si>
    <t>Maniac</t>
  </si>
  <si>
    <t>ê°€ì_x009d_„ ê¸¸(5ì„¸)</t>
  </si>
  <si>
    <t>https://open.spotify.com/track/6KfoDhO4XUWSbnyKjNp9c4</t>
  </si>
  <si>
    <t>5th gen k-pop</t>
  </si>
  <si>
    <r>
      <rPr>
        <color rgb="FF1155CC"/>
        <u/>
      </rPr>
      <t>209_Maniac.docx</t>
    </r>
  </si>
  <si>
    <t>0iNZGC211wst3VjtobNnC5</t>
  </si>
  <si>
    <t>Family Line</t>
  </si>
  <si>
    <t>https://open.spotify.com/track/0iNZGC211wst3VjtobNnC5</t>
  </si>
  <si>
    <t>5KdKFCBNfVGSsaAP2Y7Ulw</t>
  </si>
  <si>
    <t>Making Pizza Song - Korean Version</t>
  </si>
  <si>
    <r>
      <rPr>
        <color rgb="FF1155CC"/>
        <u/>
      </rPr>
      <t>210_Family Line.docx</t>
    </r>
  </si>
  <si>
    <t>2JN3ugW1cEahbYw0I5mw5U</t>
  </si>
  <si>
    <t>Astronomy</t>
  </si>
  <si>
    <t>https://open.spotify.com/track/2JN3ugW1cEahbYw0I5mw5U</t>
  </si>
  <si>
    <t>3YZ9h9dLSJJaaRlnEuffpS</t>
  </si>
  <si>
    <t>Learn Color Song - Korean Version</t>
  </si>
  <si>
    <r>
      <rPr>
        <color rgb="FF1155CC"/>
        <u/>
      </rPr>
      <t>211_Astronomy.docx</t>
    </r>
  </si>
  <si>
    <t>7jrYMBC1bS1SCwxE2bt3AP</t>
  </si>
  <si>
    <t>Footnote</t>
  </si>
  <si>
    <t>https://open.spotify.com/track/7jrYMBC1bS1SCwxE2bt3AP</t>
  </si>
  <si>
    <r>
      <rPr>
        <color rgb="FF1155CC"/>
        <u/>
      </rPr>
      <t>212_Footnote.docx</t>
    </r>
  </si>
  <si>
    <t>7LtdHJQQ1MMeCUjdvsKJMo</t>
  </si>
  <si>
    <t>Finger family song - Korean Version</t>
  </si>
  <si>
    <t>6FH6fmlh9DbvssuEQyQEVd</t>
  </si>
  <si>
    <t>Movies</t>
  </si>
  <si>
    <t>https://open.spotify.com/track/6FH6fmlh9DbvssuEQyQEVd</t>
  </si>
  <si>
    <t>Tayo Kids Songs TOP 30 Nursery Rhymes Part 1 (Korean Version)</t>
  </si>
  <si>
    <r>
      <rPr>
        <color rgb="FF1155CC"/>
        <u/>
      </rPr>
      <t>213_Movies.docx</t>
    </r>
  </si>
  <si>
    <t>6PDWMQJ55ZYrGrSx3EZzl4</t>
  </si>
  <si>
    <t>The Exit</t>
  </si>
  <si>
    <t>10No5kSFS6DhQGKncuul0Z</t>
  </si>
  <si>
    <t>https://open.spotify.com/track/6PDWMQJ55ZYrGrSx3EZzl4</t>
  </si>
  <si>
    <t>ìš°ìœ  ì†¡(5ì„¸)</t>
  </si>
  <si>
    <t>electropop</t>
  </si>
  <si>
    <r>
      <rPr>
        <color rgb="FF1155CC"/>
        <u/>
      </rPr>
      <t>214_February.docx</t>
    </r>
  </si>
  <si>
    <t>3TFoEJe5zNuHZStRboWPxg</t>
  </si>
  <si>
    <t>People Watching</t>
  </si>
  <si>
    <t>https://open.spotify.com/track/3TFoEJe5zNuHZStRboWPxg</t>
  </si>
  <si>
    <t>5icrOKKe6L9hqyGCOo4e9b</t>
  </si>
  <si>
    <t>Clitter-Clatter Repair Song - Korean Version</t>
  </si>
  <si>
    <r>
      <rPr>
        <color rgb="FF1155CC"/>
        <u/>
      </rPr>
      <t>215_People Watching.docx</t>
    </r>
  </si>
  <si>
    <t>6bOd4UM7FaQOZXR2MBzSPi</t>
  </si>
  <si>
    <t>Jigsaw</t>
  </si>
  <si>
    <t>https://open.spotify.com/track/6bOd4UM7FaQOZXR2MBzSPi</t>
  </si>
  <si>
    <r>
      <rPr>
        <color rgb="FF1155CC"/>
        <u/>
      </rPr>
      <t>216_Jigsaw.docx</t>
    </r>
  </si>
  <si>
    <t>6VZXTCIXbgypt0erc2U1Uk</t>
  </si>
  <si>
    <t>Best Friend</t>
  </si>
  <si>
    <t>79572QaP0cN2zFYYNYwAog</t>
  </si>
  <si>
    <t>ë°©ê·€íƒ€ë ¹(5ì„¸) ì „ëž˜ë¯¼ìš”</t>
  </si>
  <si>
    <t>https://open.spotify.com/track/6VZXTCIXbgypt0erc2U1Uk</t>
  </si>
  <si>
    <r>
      <rPr>
        <color rgb="FF1155CC"/>
        <u/>
      </rPr>
      <t>217_Best Friend .docx</t>
    </r>
  </si>
  <si>
    <t>0cXRafInOlc1QH519RXltN</t>
  </si>
  <si>
    <t>Idle Town</t>
  </si>
  <si>
    <t>Sunset Season</t>
  </si>
  <si>
    <t>https://open.spotify.com/track/0cXRafInOlc1QH519RXltN</t>
  </si>
  <si>
    <r>
      <rPr>
        <color rgb="FF1155CC"/>
        <u/>
      </rPr>
      <t>218_Idle Town.docx</t>
    </r>
  </si>
  <si>
    <t>3lXDOPpn1whyXXcmM7nb2c</t>
  </si>
  <si>
    <t>Colorful truck song - Korean Version</t>
  </si>
  <si>
    <t>4K3gM7kzX4POAfrs71HomN</t>
  </si>
  <si>
    <t>Lookalike</t>
  </si>
  <si>
    <t>https://open.spotify.com/track/4K3gM7kzX4POAfrs71HomN</t>
  </si>
  <si>
    <r>
      <rPr>
        <color rgb="FF1155CC"/>
        <u/>
      </rPr>
      <t>219_Lookalike .docx</t>
    </r>
  </si>
  <si>
    <t>7vn3J5Io100bjDdKaW4Aw2</t>
  </si>
  <si>
    <t>6sHFASwxQH7pPtLP42RkGX</t>
  </si>
  <si>
    <t>Grow</t>
  </si>
  <si>
    <t>ë‚ ê°œ</t>
  </si>
  <si>
    <t>https://open.spotify.com/track/7vn3J5Io100bjDdKaW4Aw2</t>
  </si>
  <si>
    <t>dirty south rap, southern hip hop</t>
  </si>
  <si>
    <t>Ban Ga Hee</t>
  </si>
  <si>
    <t>Korean Trot Contest PART.7</t>
  </si>
  <si>
    <r>
      <rPr>
        <color rgb="FF1155CC"/>
        <u/>
      </rPr>
      <t>220_Grow .docx</t>
    </r>
  </si>
  <si>
    <t>7KJXiuMXQu723ODChoxENp</t>
  </si>
  <si>
    <t>Greek God</t>
  </si>
  <si>
    <t>https://open.spotify.com/track/7KJXiuMXQu723ODChoxENp</t>
  </si>
  <si>
    <t>7Dhri8BQlieKOBuseVA0BT</t>
  </si>
  <si>
    <t>Norae Garak</t>
  </si>
  <si>
    <r>
      <rPr>
        <color rgb="FF1155CC"/>
        <u/>
      </rPr>
      <t>221_Greek God.docx</t>
    </r>
  </si>
  <si>
    <t>0vq7fkHZl2khMonn5G7d9l</t>
  </si>
  <si>
    <t>Affluenza</t>
  </si>
  <si>
    <t>https://open.spotify.com/track/0vq7fkHZl2khMonn5G7d9l</t>
  </si>
  <si>
    <t>1r3YK5JQ8SUukUi2k1xk62</t>
  </si>
  <si>
    <t>ì˜›ë‚  ì_x009d_´ì•¼ê¸°(4ì„¸)</t>
  </si>
  <si>
    <r>
      <rPr>
        <color rgb="FF1155CC"/>
        <u/>
      </rPr>
      <t>222_Affluenza.docx</t>
    </r>
  </si>
  <si>
    <t>0kn2gu8Pd03DiYHzRvX2Xk</t>
  </si>
  <si>
    <t>Wish You Were Sober</t>
  </si>
  <si>
    <t>https://open.spotify.com/track/0kn2gu8Pd03DiYHzRvX2Xk</t>
  </si>
  <si>
    <r>
      <rPr>
        <color rgb="FF1155CC"/>
        <u/>
      </rPr>
      <t>223_Wish You Were Sober.docx</t>
    </r>
  </si>
  <si>
    <t>4cG7IxtIqlI4o57zoXlbY6</t>
  </si>
  <si>
    <t>Neungsubeodeul</t>
  </si>
  <si>
    <t>5GVPVxgdgTKJFxSxLVIw1A</t>
  </si>
  <si>
    <t>The Story</t>
  </si>
  <si>
    <t>https://open.spotify.com/track/5GVPVxgdgTKJFxSxLVIw1A</t>
  </si>
  <si>
    <r>
      <rPr>
        <color rgb="FF1155CC"/>
        <u/>
      </rPr>
      <t>224_The Story.docx</t>
    </r>
  </si>
  <si>
    <t>3sslYZcFKtUvIEWN9lADgr</t>
  </si>
  <si>
    <t>First Love/Late Spring</t>
  </si>
  <si>
    <t>Indie rock, art pop</t>
  </si>
  <si>
    <t>Mitski</t>
  </si>
  <si>
    <t>Bury Me At Makeout Creek</t>
  </si>
  <si>
    <t>https://open.spotify.com/track/3sslYZcFKtUvIEWN9lADgr</t>
  </si>
  <si>
    <t>1MbLttf7oAoI2JEqBHxYUp</t>
  </si>
  <si>
    <t>Changbu Taryeong</t>
  </si>
  <si>
    <r>
      <rPr>
        <color rgb="FF1155CC"/>
        <u/>
      </rPr>
      <t>225_First Love.docx</t>
    </r>
  </si>
  <si>
    <t>2P5yIMu2DNeMXTyOANKS6k</t>
  </si>
  <si>
    <t>Nobody</t>
  </si>
  <si>
    <t>Be the Cowboy</t>
  </si>
  <si>
    <t>https://open.spotify.com/track/2P5yIMu2DNeMXTyOANKS6k</t>
  </si>
  <si>
    <t>6XQUkOXYCZATmpvXLM3KGP</t>
  </si>
  <si>
    <t>Goonbam Taryeong</t>
  </si>
  <si>
    <r>
      <rPr>
        <color rgb="FF1155CC"/>
        <u/>
      </rPr>
      <t>226_Nobody.docx</t>
    </r>
  </si>
  <si>
    <t>5411TEB6tlzvuF5A4oyldr</t>
  </si>
  <si>
    <t>Francis Forever</t>
  </si>
  <si>
    <t>https://open.spotify.com/track/5411TEB6tlzvuF5A4oyldr</t>
  </si>
  <si>
    <t>1hXenWzZwufaZUDv48gDEa</t>
  </si>
  <si>
    <t>Reverberation (Arr. Jinhwan for Voice and Orchestra)</t>
  </si>
  <si>
    <r>
      <rPr>
        <color rgb="FF1155CC"/>
        <u/>
      </rPr>
      <t>227_Francis Forever.docx</t>
    </r>
  </si>
  <si>
    <t>Hak-Jun Yoon, Shin Young Sook, Korea Coop Orchestra, Christopher Lee</t>
  </si>
  <si>
    <t>2Co0IjcLTSHMtodwD4gzfg</t>
  </si>
  <si>
    <t>I Bet on Losing Dogs</t>
  </si>
  <si>
    <t>Puberty 2</t>
  </si>
  <si>
    <t>https://open.spotify.com/track/2Co0IjcLTSHMtodwD4gzfg</t>
  </si>
  <si>
    <t>1lMPW1oZOCMJhBFXXtP1lj</t>
  </si>
  <si>
    <t>ëª¹ì“¸ ì‚¬ëž‘</t>
  </si>
  <si>
    <r>
      <rPr>
        <color rgb="FF1155CC"/>
        <u/>
      </rPr>
      <t>228_I Bet on Losing Dogs.docx</t>
    </r>
  </si>
  <si>
    <t>7gn3NdQez9Pwbqak4gspz5</t>
  </si>
  <si>
    <t>Last Words of a Shooting Star</t>
  </si>
  <si>
    <t>https://open.spotify.com/track/7gn3NdQez9Pwbqak4gspz5</t>
  </si>
  <si>
    <r>
      <rPr>
        <color rgb="FF1155CC"/>
        <u/>
      </rPr>
      <t>229_Last Words of a Shooting Star.docx</t>
    </r>
  </si>
  <si>
    <t>1prRyhGHRJBLY8J5iYxYj6</t>
  </si>
  <si>
    <t>Gwanseocheonri</t>
  </si>
  <si>
    <t>7fd3aMiuwHWKsTdZafjOfZ</t>
  </si>
  <si>
    <t>A Pearl</t>
  </si>
  <si>
    <t>https://open.spotify.com/track/7fd3aMiuwHWKsTdZafjOfZ</t>
  </si>
  <si>
    <r>
      <rPr>
        <color rgb="FF1155CC"/>
        <u/>
      </rPr>
      <t>230_A Pearl.docx</t>
    </r>
  </si>
  <si>
    <t>3jjsRKEsF42ccXf8kWR3nu</t>
  </si>
  <si>
    <t>Washing Machine Heart</t>
  </si>
  <si>
    <t>https://open.spotify.com/track/3jjsRKEsF42ccXf8kWR3nu</t>
  </si>
  <si>
    <t>2qT5UqzumsBx1YkxPamwGR</t>
  </si>
  <si>
    <t>Batnorae</t>
  </si>
  <si>
    <r>
      <rPr>
        <color rgb="FF1155CC"/>
        <u/>
      </rPr>
      <t>231_Washing Machine Heart.docx</t>
    </r>
  </si>
  <si>
    <t>7g5qe8VITjr13RIe8uM2p6</t>
  </si>
  <si>
    <t>Your Best American Girl</t>
  </si>
  <si>
    <t>https://open.spotify.com/track/7g5qe8VITjr13RIe8uM2p6</t>
  </si>
  <si>
    <t>7KKpeWan9bDdyx1iBzot9C</t>
  </si>
  <si>
    <r>
      <rPr>
        <color rgb="FF1155CC"/>
        <u/>
      </rPr>
      <t>232_Your Best American Girl.docx</t>
    </r>
  </si>
  <si>
    <t>Sabalga</t>
  </si>
  <si>
    <t>17o747C5ZZ3UnAg0zNBjOW</t>
  </si>
  <si>
    <t>Fireworks</t>
  </si>
  <si>
    <t>https://open.spotify.com/track/17o747C5ZZ3UnAg0zNBjOW</t>
  </si>
  <si>
    <r>
      <rPr>
        <color rgb="FF1155CC"/>
        <u/>
      </rPr>
      <t>233_Fireworks .docx</t>
    </r>
  </si>
  <si>
    <t>5OSujajKTHeRbhvw7EAZtP</t>
  </si>
  <si>
    <t>39bPZbBmJfBgNJUtbOua0D</t>
  </si>
  <si>
    <t>Class of 2013</t>
  </si>
  <si>
    <t>Korean Melody</t>
  </si>
  <si>
    <t>Retired from Sad, New Career in Business</t>
  </si>
  <si>
    <t>https://open.spotify.com/track/39bPZbBmJfBgNJUtbOua0D</t>
  </si>
  <si>
    <r>
      <rPr>
        <color rgb="FF1155CC"/>
        <u/>
      </rPr>
      <t>234_Class of 2013 .docx</t>
    </r>
  </si>
  <si>
    <t>3XCveEutwTaDiekRkkfdp9</t>
  </si>
  <si>
    <t>Liquid Smooth</t>
  </si>
  <si>
    <t>Lush</t>
  </si>
  <si>
    <t>https://open.spotify.com/track/3XCveEutwTaDiekRkkfdp9</t>
  </si>
  <si>
    <t>0jJyhgUqPpsz0pWDmtzkCs</t>
  </si>
  <si>
    <t>Niliria</t>
  </si>
  <si>
    <r>
      <rPr>
        <color rgb="FF1155CC"/>
        <u/>
      </rPr>
      <t>235_Liquid Smooth .docx</t>
    </r>
  </si>
  <si>
    <t>4ScCM5slsFwNzGV8BAYFWK</t>
  </si>
  <si>
    <t>Bag of Bones</t>
  </si>
  <si>
    <t>https://open.spotify.com/track/4ScCM5slsFwNzGV8BAYFWK</t>
  </si>
  <si>
    <r>
      <rPr>
        <color rgb="FF1155CC"/>
        <u/>
      </rPr>
      <t>236_Bag of Bones.docx</t>
    </r>
  </si>
  <si>
    <t>6ik3Y5KWst5WsjearRDZOM</t>
  </si>
  <si>
    <t>Korean Barbeque</t>
  </si>
  <si>
    <t>6TN7D8b2r2hWAFrk5D9oxX</t>
  </si>
  <si>
    <t>Townie</t>
  </si>
  <si>
    <t>Krisengebeat, Leyze</t>
  </si>
  <si>
    <t>https://open.spotify.com/track/6TN7D8b2r2hWAFrk5D9oxX</t>
  </si>
  <si>
    <r>
      <rPr>
        <color rgb="FF1155CC"/>
        <u/>
      </rPr>
      <t>237_Townie.docx</t>
    </r>
  </si>
  <si>
    <t>0I0MPzbmzsjpttpkqWgNyx</t>
  </si>
  <si>
    <t>Crack Baby</t>
  </si>
  <si>
    <t>2Y5WfDYVjyH4eteVGBnnhZ</t>
  </si>
  <si>
    <t>Maehwa Taryeong</t>
  </si>
  <si>
    <t>https://open.spotify.com/track/0I0MPzbmzsjpttpkqWgNyx</t>
  </si>
  <si>
    <r>
      <rPr>
        <color rgb="FF1155CC"/>
        <u/>
      </rPr>
      <t>238_Crack Baby .docx</t>
    </r>
  </si>
  <si>
    <t>7FHj19QQigvMH1onMYRNLn</t>
  </si>
  <si>
    <t>I Want You</t>
  </si>
  <si>
    <t>https://open.spotify.com/track/7FHj19QQigvMH1onMYRNLn</t>
  </si>
  <si>
    <t>4o0nLFzhKT7sw189a7v1RH</t>
  </si>
  <si>
    <t>ìƒ_x009d_ì_x009d_¼ ì¶•í•˜ë…¸ëž˜(3ì„¸) ì™¸êµ­ê³¡</t>
  </si>
  <si>
    <r>
      <rPr>
        <color rgb="FF1155CC"/>
        <u/>
      </rPr>
      <t>239_I Want You .docx</t>
    </r>
  </si>
  <si>
    <t>3NE5nGm06kB8QQbQqJaOke</t>
  </si>
  <si>
    <t>Once More to See You</t>
  </si>
  <si>
    <t>https://open.spotify.com/track/3NE5nGm06kB8QQbQqJaOke</t>
  </si>
  <si>
    <r>
      <rPr>
        <color rgb="FF1155CC"/>
        <u/>
      </rPr>
      <t>240_Once More to See You.docx</t>
    </r>
  </si>
  <si>
    <t>1yQg9YmFdEgg6tcEFyf8V4</t>
  </si>
  <si>
    <t>ì • ë•Œë¬¸ì—_x0090_</t>
  </si>
  <si>
    <t>6QqUgSjdtWhqsEdz72XhCD</t>
  </si>
  <si>
    <t>Remember My Name</t>
  </si>
  <si>
    <t>https://open.spotify.com/track/6QqUgSjdtWhqsEdz72XhCD</t>
  </si>
  <si>
    <r>
      <rPr>
        <color rgb="FF1155CC"/>
        <u/>
      </rPr>
      <t>241_Remember My Name.docx</t>
    </r>
  </si>
  <si>
    <t>6DkFiavp15l8YTHQXuFuEZ</t>
  </si>
  <si>
    <t>Come into the Water</t>
  </si>
  <si>
    <t>https://open.spotify.com/track/6DkFiavp15l8YTHQXuFuEZ</t>
  </si>
  <si>
    <t>08mj8seSqXTq5JkDcLCIH4</t>
  </si>
  <si>
    <t>Never Ending Story</t>
  </si>
  <si>
    <r>
      <rPr>
        <color rgb="FF1155CC"/>
        <u/>
      </rPr>
      <t>242_Come Into the Water .docx</t>
    </r>
  </si>
  <si>
    <t>Ahn Byungjae</t>
  </si>
  <si>
    <t>The song of Korean Ep. 6</t>
  </si>
  <si>
    <t>6zg1bV9ESNLTmtB0Os3FA4</t>
  </si>
  <si>
    <t>Old Friend</t>
  </si>
  <si>
    <t>https://open.spotify.com/track/6zg1bV9ESNLTmtB0Os3FA4</t>
  </si>
  <si>
    <r>
      <rPr>
        <color rgb="FF1155CC"/>
        <u/>
      </rPr>
      <t>243_Old Friend.docx</t>
    </r>
  </si>
  <si>
    <t>7khEzYOzu3gMQW19MSxMQO</t>
  </si>
  <si>
    <t>I Hear You!</t>
  </si>
  <si>
    <t>Lofi HipHop, Lofi Music Lounge</t>
  </si>
  <si>
    <t>6gz3orrUlKresI8GShSkdq</t>
  </si>
  <si>
    <t>A Burning Hill</t>
  </si>
  <si>
    <t>Korean Chill</t>
  </si>
  <si>
    <t>https://open.spotify.com/track/6gz3orrUlKresI8GShSkdq</t>
  </si>
  <si>
    <r>
      <rPr>
        <color rgb="FF1155CC"/>
        <u/>
      </rPr>
      <t>244_A Burning Hill.docx</t>
    </r>
  </si>
  <si>
    <t>5E8oL7VerREovlf94Amfq4</t>
  </si>
  <si>
    <t>5T00EN4oZmDQx3hqVAC4Fx</t>
  </si>
  <si>
    <t>Heaven</t>
  </si>
  <si>
    <t>ì‚¬ëž‘ì_x009d_´ ì_x009d_´ëŸ° ê±´ê°€ìš”</t>
  </si>
  <si>
    <t>The Land Is Inhospitable and So Are We</t>
  </si>
  <si>
    <t>https://open.spotify.com/track/5T00EN4oZmDQx3hqVAC4Fx</t>
  </si>
  <si>
    <t>Han Kang</t>
  </si>
  <si>
    <t>Korean Trot Contest PART.1</t>
  </si>
  <si>
    <r>
      <rPr>
        <color rgb="FF1155CC"/>
        <u/>
      </rPr>
      <t>245_Heaven.docx</t>
    </r>
  </si>
  <si>
    <t>39K4dMGtlkHv5lWlLajAQh</t>
  </si>
  <si>
    <t>I Guess</t>
  </si>
  <si>
    <t>Laurel Hell</t>
  </si>
  <si>
    <t>https://open.spotify.com/track/39K4dMGtlkHv5lWlLajAQh</t>
  </si>
  <si>
    <t>2CRL6OhGQXnqwKwNJgpZC2</t>
  </si>
  <si>
    <t>ì• ëª¨</t>
  </si>
  <si>
    <r>
      <rPr>
        <color rgb="FF1155CC"/>
        <u/>
      </rPr>
      <t>246_I Guess.docx</t>
    </r>
  </si>
  <si>
    <t>25Syi9wnfn6ZGAmiOBypPq</t>
  </si>
  <si>
    <t>Motion Sickness</t>
  </si>
  <si>
    <t>Indie folk, indie rock</t>
  </si>
  <si>
    <t>Phoebe Bridgers</t>
  </si>
  <si>
    <t>Stranger in the Alps (Deluxe Edition)</t>
  </si>
  <si>
    <t>https://open.spotify.com/track/25Syi9wnfn6ZGAmiOBypPq</t>
  </si>
  <si>
    <t>7l6c7HHqjBS8QVdKu0F4I5</t>
  </si>
  <si>
    <t>Kkaturi Sanyang</t>
  </si>
  <si>
    <r>
      <rPr>
        <color rgb="FF1155CC"/>
        <u/>
      </rPr>
      <t>247_Phoebe Bridgers.docx</t>
    </r>
  </si>
  <si>
    <t>4GvdsVns332wQ3JsWAg2OV</t>
  </si>
  <si>
    <t>Funeral</t>
  </si>
  <si>
    <t>5WX5WuqLuVLibfaeb5TWcv</t>
  </si>
  <si>
    <t>https://open.spotify.com/track/4GvdsVns332wQ3JsWAg2OV</t>
  </si>
  <si>
    <t>ë¬´ì • ë¶€ë¥´ìŠ¤</t>
  </si>
  <si>
    <t>Jae Ha</t>
  </si>
  <si>
    <t>Korean Trot Contest PART.10</t>
  </si>
  <si>
    <r>
      <rPr>
        <color rgb="FF1155CC"/>
        <u/>
      </rPr>
      <t>248_Funeral.docx</t>
    </r>
  </si>
  <si>
    <t>21uFPefbgeR3QLVJWATlrr</t>
  </si>
  <si>
    <t>Scott Street</t>
  </si>
  <si>
    <t>https://open.spotify.com/track/21uFPefbgeR3QLVJWATlrr</t>
  </si>
  <si>
    <t>7xQhGK8Kcby3OS7xZtFmTM</t>
  </si>
  <si>
    <t>ì–´ì©Œë‚˜</t>
  </si>
  <si>
    <r>
      <rPr>
        <color rgb="FF1155CC"/>
        <u/>
      </rPr>
      <t>249_Scott Street .docx</t>
    </r>
  </si>
  <si>
    <t>46RNrAkGsqWTDrv2ZPOAbx</t>
  </si>
  <si>
    <t>Moon Song</t>
  </si>
  <si>
    <t>Punisher</t>
  </si>
  <si>
    <t>https://open.spotify.com/track/46RNrAkGsqWTDrv2ZPOAbx</t>
  </si>
  <si>
    <r>
      <rPr>
        <color rgb="FF1155CC"/>
        <u/>
      </rPr>
      <t>251_moon_song.docx</t>
    </r>
  </si>
  <si>
    <t>6sbXoTcq0Y3tCBB25k9W6b</t>
  </si>
  <si>
    <t>ë©”ëª¨ë¦¬ (Memory)</t>
  </si>
  <si>
    <t>5BN59BDczcpxstFKILIH0q</t>
  </si>
  <si>
    <t>Savior Complex</t>
  </si>
  <si>
    <t>í•œêµ­ì_x009d_¸ì_x009d_´ ê°€ìž¥ ì¢‹ì•„í•˜ëŠ” íŒ_x009d_ì†¡ í”¼ì•„ë…¸ë¡œ ë“£ê¸°</t>
  </si>
  <si>
    <t>https://open.spotify.com/track/5BN59BDczcpxstFKILIH0q</t>
  </si>
  <si>
    <r>
      <rPr>
        <color rgb="FF1155CC"/>
        <u/>
      </rPr>
      <t>252_savior_complex.docx</t>
    </r>
  </si>
  <si>
    <t>1scaOnahzG7o8pfwfsL784</t>
  </si>
  <si>
    <t>Chinese Satellite</t>
  </si>
  <si>
    <t>4i6M2GOf9rmilUEczYCxx9</t>
  </si>
  <si>
    <t>https://open.spotify.com/track/1scaOnahzG7o8pfwfsL784</t>
  </si>
  <si>
    <t>ëª°ëž˜í•œ ì‚¬ëž‘</t>
  </si>
  <si>
    <t>íƒ_x0090_ë_x009d_¼ê±¸ìŠ¤(ê°•ìŠ¹ì—°, ê³µì„œìœ¨, ìµœí–¥)</t>
  </si>
  <si>
    <t>Korean Trot Contest PART.4</t>
  </si>
  <si>
    <r>
      <rPr>
        <color rgb="FF1155CC"/>
        <u/>
      </rPr>
      <t>253_chinese_satellite.docx</t>
    </r>
  </si>
  <si>
    <t>0Jm0RTOlF7DsbQ689QclaF</t>
  </si>
  <si>
    <t>ICU</t>
  </si>
  <si>
    <t>https://open.spotify.com/track/0Jm0RTOlF7DsbQ689QclaF</t>
  </si>
  <si>
    <t>1FYQwUBtHjmqtVaWFGjo9O</t>
  </si>
  <si>
    <t>ë°”ë‹¤ë‚˜ë¬´ ì¹´ëŽƒ í…Œë§ˆê³¡</t>
  </si>
  <si>
    <r>
      <rPr>
        <color rgb="FF1155CC"/>
        <u/>
      </rPr>
      <t>254_icu.docx</t>
    </r>
  </si>
  <si>
    <t>1WCjhRs2WBgyeGaybCX2Po</t>
  </si>
  <si>
    <t>Graceland Too</t>
  </si>
  <si>
    <t>https://open.spotify.com/track/1WCjhRs2WBgyeGaybCX2Po</t>
  </si>
  <si>
    <r>
      <rPr>
        <color rgb="FF1155CC"/>
        <u/>
      </rPr>
      <t>255_graceland_too.docx</t>
    </r>
  </si>
  <si>
    <t>0pJW1Xw3aY4Eh6k5iuBkfI</t>
  </si>
  <si>
    <t>I Know The End</t>
  </si>
  <si>
    <t>https://open.spotify.com/track/0pJW1Xw3aY4Eh6k5iuBkfI</t>
  </si>
  <si>
    <t>0nHAA2U0K2CFnKDJWrM9Vx</t>
  </si>
  <si>
    <t>The Korean Student Theme</t>
  </si>
  <si>
    <t>Anime Lofi, Lofi Music Lounge</t>
  </si>
  <si>
    <r>
      <rPr>
        <color rgb="FF1155CC"/>
        <u/>
      </rPr>
      <t>256_i_know_the_end.docx</t>
    </r>
  </si>
  <si>
    <t>A Schoolday</t>
  </si>
  <si>
    <t>4vjvx7Zxkb4AltGcZ0BBvI</t>
  </si>
  <si>
    <t>Kyoto</t>
  </si>
  <si>
    <t>https://open.spotify.com/track/4vjvx7Zxkb4AltGcZ0BBvI</t>
  </si>
  <si>
    <r>
      <rPr>
        <color rgb="FF1155CC"/>
        <u/>
      </rPr>
      <t>257__kyoto.docx</t>
    </r>
  </si>
  <si>
    <t>1vBM8XMhdJAtYpfXsOupsL</t>
  </si>
  <si>
    <t>ì •ë§_x0090_ ë‹¬ì½¤í•  ê±°ì•¼</t>
  </si>
  <si>
    <t>5bIgzvxvlefRUCQK9JPocF</t>
  </si>
  <si>
    <t>Garden Song</t>
  </si>
  <si>
    <t>https://open.spotify.com/track/5bIgzvxvlefRUCQK9JPocF</t>
  </si>
  <si>
    <r>
      <rPr>
        <color rgb="FF1155CC"/>
        <u/>
      </rPr>
      <t>258__garden_song.docx</t>
    </r>
  </si>
  <si>
    <t>5LJ4ig9cMvjui3li1mrNRl</t>
  </si>
  <si>
    <t>https://open.spotify.com/track/5LJ4ig9cMvjui3li1mrNRl</t>
  </si>
  <si>
    <r>
      <rPr>
        <color rgb="FF1155CC"/>
        <u/>
      </rPr>
      <t>259__punisher.docx</t>
    </r>
  </si>
  <si>
    <t>45h9DHJ6hrlWTeps4jIuz9</t>
  </si>
  <si>
    <t>ë§ˆì_x009d_Œì_x009d_´ ìƒ_x0081_í•œ ìž_x0090_ë¥¼</t>
  </si>
  <si>
    <t>2GDxR0ZGYqDQUElSQxBiNS</t>
  </si>
  <si>
    <t>Halloween</t>
  </si>
  <si>
    <t>ë„¤í‹°ì¦Œì_x009d_´ ì„ ì •í•œ í•œêµ­ì_x009d_¸ì_x009d_´ ê°€ìž¥ ì_x009d_€í˜œ ë°›ëŠ” ë³µì_x009d_Œì„±ê°€</t>
  </si>
  <si>
    <t>https://open.spotify.com/track/2GDxR0ZGYqDQUElSQxBiNS</t>
  </si>
  <si>
    <r>
      <rPr>
        <color rgb="FF1155CC"/>
        <u/>
      </rPr>
      <t>260_halloween.docx</t>
    </r>
  </si>
  <si>
    <t>3P5M6P2nY2CIIudLWDaWhX</t>
  </si>
  <si>
    <t>0kjCtKby0lrHKmSxBa80Bq</t>
  </si>
  <si>
    <t>DVD Menu</t>
  </si>
  <si>
    <t>ì„±ì_x009d_€ ê¹€ì_x009d_´ìš”</t>
  </si>
  <si>
    <t>https://open.spotify.com/track/0kjCtKby0lrHKmSxBa80Bq</t>
  </si>
  <si>
    <t>(instrumental)</t>
  </si>
  <si>
    <t>2zMjyH4hqFkTNjlqZWK3YL</t>
  </si>
  <si>
    <t>Smoke Signals</t>
  </si>
  <si>
    <t>https://open.spotify.com/track/2zMjyH4hqFkTNjlqZWK3YL</t>
  </si>
  <si>
    <t>7cFJooMNIR6XGTSXNbQD5T</t>
  </si>
  <si>
    <t>ìž¥ë‚œê°_x0090_ ê¸°ì°¨(4ì„¸)</t>
  </si>
  <si>
    <r>
      <rPr>
        <color rgb="FF1155CC"/>
        <u/>
      </rPr>
      <t>262_smoke_signals.docx</t>
    </r>
  </si>
  <si>
    <t>0in4mX3ZUJNmBIyzuQoayG</t>
  </si>
  <si>
    <t>Demi Moore</t>
  </si>
  <si>
    <t>https://open.spotify.com/track/0in4mX3ZUJNmBIyzuQoayG</t>
  </si>
  <si>
    <r>
      <rPr>
        <color rgb="FF1155CC"/>
        <u/>
      </rPr>
      <t>263_demi_moore.docx</t>
    </r>
  </si>
  <si>
    <t>118PolABID0HEQSzBX4gnk</t>
  </si>
  <si>
    <t>Poco's Color Song - Instrumental</t>
  </si>
  <si>
    <t>Tayo Learning Songs (Korean Version)</t>
  </si>
  <si>
    <t>0ThaVtdQ5zuAYLjvoT342v</t>
  </si>
  <si>
    <t>Killer</t>
  </si>
  <si>
    <t>Stranger in the Alps</t>
  </si>
  <si>
    <t>https://open.spotify.com/track/0ThaVtdQ5zuAYLjvoT342v</t>
  </si>
  <si>
    <r>
      <rPr>
        <color rgb="FF1155CC"/>
        <u/>
      </rPr>
      <t>264_killer.docx</t>
    </r>
  </si>
  <si>
    <t>6085UlhPYN5zcxBMoyVy1h</t>
  </si>
  <si>
    <t>Guess the Animal Song - Korean Version</t>
  </si>
  <si>
    <t>5ASPgiUgnrHCfwnJlh04ZR</t>
  </si>
  <si>
    <t>Georgia</t>
  </si>
  <si>
    <t>https://open.spotify.com/track/5ASPgiUgnrHCfwnJlh04ZR</t>
  </si>
  <si>
    <r>
      <rPr>
        <color rgb="FF1155CC"/>
        <u/>
      </rPr>
      <t>265_georgia.docx</t>
    </r>
  </si>
  <si>
    <t>0X9dI1bvADrtAz9Uptharo</t>
  </si>
  <si>
    <t>Chelsea</t>
  </si>
  <si>
    <t>https://open.spotify.com/track/0X9dI1bvADrtAz9Uptharo</t>
  </si>
  <si>
    <t>3S9t6CCAnlBvyUH0ani0c8</t>
  </si>
  <si>
    <t>ë³´ë¦¬ë°­</t>
  </si>
  <si>
    <t>Kang Hwa-Ja</t>
  </si>
  <si>
    <r>
      <rPr>
        <color rgb="FF1155CC"/>
        <u/>
      </rPr>
      <t>266_chelsea.docx</t>
    </r>
  </si>
  <si>
    <t>í•œêµ­ê°€ê³¡ ì œ1ì§‘</t>
  </si>
  <si>
    <t>6BbvPVwcZM0KO8XOv0wkcs</t>
  </si>
  <si>
    <t>Would You Rather</t>
  </si>
  <si>
    <t>https://open.spotify.com/track/6BbvPVwcZM0KO8XOv0wkcs</t>
  </si>
  <si>
    <t>3rAVHBY6GQhK7aPL7Odc5E</t>
  </si>
  <si>
    <t>ì•ˆ ë_x008f_¼ìš” ì•ˆ ë_x008f_¼</t>
  </si>
  <si>
    <r>
      <rPr>
        <color rgb="FF1155CC"/>
        <u/>
      </rPr>
      <t>267_would_you_rather.docx</t>
    </r>
  </si>
  <si>
    <t>Korean Trot Contest PART.9</t>
  </si>
  <si>
    <t>04mAOoQNsXmDJlyupJwmkO</t>
  </si>
  <si>
    <t>Waiting Room</t>
  </si>
  <si>
    <t>Lost Ark Studio Compilation, Vol. 8</t>
  </si>
  <si>
    <t>https://open.spotify.com/track/04mAOoQNsXmDJlyupJwmkO</t>
  </si>
  <si>
    <t>1miCaEizz9aGhwuNlqQwd9</t>
  </si>
  <si>
    <t>ë±…ë±… ë_x008f_Œì•„ë_x009d_¼(4ì„¸) ì™¸êµ­ê³¡</t>
  </si>
  <si>
    <r>
      <rPr>
        <color rgb="FF1155CC"/>
        <u/>
      </rPr>
      <t>268_waiting_room.docx</t>
    </r>
  </si>
  <si>
    <t>5Y35SjAfXjjG0sFQ3KOxmm</t>
  </si>
  <si>
    <t>Nobody Gets Me</t>
  </si>
  <si>
    <t>R&amp;B, hip-hop, pop</t>
  </si>
  <si>
    <t>https://open.spotify.com/track/5Y35SjAfXjjG0sFQ3KOxmm</t>
  </si>
  <si>
    <t>2ksjLg6NuYrm21cDLoLIhf</t>
  </si>
  <si>
    <t>Yangsando</t>
  </si>
  <si>
    <r>
      <rPr>
        <color rgb="FF1155CC"/>
        <u/>
      </rPr>
      <t>269_nobody_gets_me.docx</t>
    </r>
  </si>
  <si>
    <t>3OHfY25tqY28d16oZczHc8</t>
  </si>
  <si>
    <t>https://open.spotify.com/track/3OHfY25tqY28d16oZczHc8</t>
  </si>
  <si>
    <r>
      <rPr>
        <color rgb="FF1155CC"/>
        <u/>
      </rPr>
      <t>270_kill_bill.docx</t>
    </r>
  </si>
  <si>
    <t>00mImeAVEFc92QLVmDEw6f</t>
  </si>
  <si>
    <t>ì˜¤ë_x008f_™ë_x008f_„ ë_x008f_™ë°±ê½ƒì²˜ëŸ¼</t>
  </si>
  <si>
    <t>5wTVNpi5WDByxBgKgUE6MU</t>
  </si>
  <si>
    <t>Supermodel</t>
  </si>
  <si>
    <t>Choi Hyang</t>
  </si>
  <si>
    <t>Korean Trot Contest FINAL</t>
  </si>
  <si>
    <t>Ctrl</t>
  </si>
  <si>
    <t>https://open.spotify.com/track/5wTVNpi5WDByxBgKgUE6MU</t>
  </si>
  <si>
    <r>
      <rPr>
        <color rgb="FF1155CC"/>
        <u/>
      </rPr>
      <t>271_supermodel.docx</t>
    </r>
  </si>
  <si>
    <t>5cm3WmCm9MoTBU7doEzNpS</t>
  </si>
  <si>
    <t>ëŒ€ì „ ë¶€ë¥´ìŠ¤</t>
  </si>
  <si>
    <t>06u5LrUpbosQlQ1QJFhPpG</t>
  </si>
  <si>
    <t>Drew Barrymore</t>
  </si>
  <si>
    <t>Min Soo Hyun</t>
  </si>
  <si>
    <t>https://open.spotify.com/track/06u5LrUpbosQlQ1QJFhPpG</t>
  </si>
  <si>
    <r>
      <rPr>
        <color rgb="FF1155CC"/>
        <u/>
      </rPr>
      <t>272_drew_barrymore.docx</t>
    </r>
  </si>
  <si>
    <t>56ROFku0I7RIQ7fdT4nXgL</t>
  </si>
  <si>
    <t>CLEAN UP SONG (Korean Ver.)</t>
  </si>
  <si>
    <t>5fQBa4wkmq28xpSLOQ202K</t>
  </si>
  <si>
    <t>Normal Girl</t>
  </si>
  <si>
    <t>https://open.spotify.com/track/5fQBa4wkmq28xpSLOQ202K</t>
  </si>
  <si>
    <t>Larva</t>
  </si>
  <si>
    <t>Larva PLAY #2</t>
  </si>
  <si>
    <r>
      <rPr>
        <color rgb="FF1155CC"/>
        <u/>
      </rPr>
      <t>273_normal_girl.docx</t>
    </r>
  </si>
  <si>
    <t>2fXwCWkh6YG5zU1IyvQrbs</t>
  </si>
  <si>
    <t>Broken Clocks</t>
  </si>
  <si>
    <t>https://open.spotify.com/track/2fXwCWkh6YG5zU1IyvQrbs</t>
  </si>
  <si>
    <t>3rCeJRbQbZzKzteleZVx3w</t>
  </si>
  <si>
    <t>ì•„ë¦¬ëž‘</t>
  </si>
  <si>
    <r>
      <rPr>
        <color rgb="FF1155CC"/>
        <u/>
      </rPr>
      <t>274_broken_clocks.docx</t>
    </r>
  </si>
  <si>
    <t>ì†Œë¦¬ ì•„ë¦¬ëž‘</t>
  </si>
  <si>
    <t>19woxaSpjOefa2JnAOoqW5</t>
  </si>
  <si>
    <t>Garden (Say It Like Dat)</t>
  </si>
  <si>
    <t>https://open.spotify.com/track/19woxaSpjOefa2JnAOoqW5</t>
  </si>
  <si>
    <r>
      <rPr>
        <color rgb="FF1155CC"/>
        <u/>
      </rPr>
      <t>275_Garden_Say_It_Like_Dat.docx</t>
    </r>
  </si>
  <si>
    <t>2TDm0hHTcM4zE3bmqTgkUV</t>
  </si>
  <si>
    <t>ì‚¬ëž‘ ë°˜ ëˆˆë¬¼ ë°˜</t>
  </si>
  <si>
    <t>4h6ViRoztTBpWcJ1zFT9Zg</t>
  </si>
  <si>
    <t>20 Something</t>
  </si>
  <si>
    <t>LEE SANG HO, Lee Sang Min</t>
  </si>
  <si>
    <t>https://open.spotify.com/track/4h6ViRoztTBpWcJ1zFT9Zg</t>
  </si>
  <si>
    <r>
      <rPr>
        <color rgb="FF1155CC"/>
        <u/>
      </rPr>
      <t>276_20_something.docx</t>
    </r>
  </si>
  <si>
    <t>4PMqSO5qyjpvzhlLI5GnID</t>
  </si>
  <si>
    <t>2AccDhKspHs2RBr3yLhYsf</t>
  </si>
  <si>
    <t>Good Days</t>
  </si>
  <si>
    <t>Super Fire Truck Team VS Fire-Saurus - Korean Version</t>
  </si>
  <si>
    <t>https://open.spotify.com/track/4PMqSO5qyjpvzhlLI5GnID</t>
  </si>
  <si>
    <t>Baby Tayo Songs 2 (Korean Version)</t>
  </si>
  <si>
    <r>
      <rPr>
        <color rgb="FF1155CC"/>
        <u/>
      </rPr>
      <t>277_good_days.docx</t>
    </r>
  </si>
  <si>
    <t>2aJnyNu4PQxQ2lyj5boiMG</t>
  </si>
  <si>
    <t>I Hate U</t>
  </si>
  <si>
    <t>https://open.spotify.com/track/2aJnyNu4PQxQ2lyj5boiMG</t>
  </si>
  <si>
    <t>2m40nQ7j0M8qdY099y57A5</t>
  </si>
  <si>
    <t>Hill Bunny</t>
  </si>
  <si>
    <r>
      <rPr>
        <color rgb="FF1155CC"/>
        <u/>
      </rPr>
      <t>278_i_hate_u.docx</t>
    </r>
  </si>
  <si>
    <t>Fiddlefox</t>
  </si>
  <si>
    <t>South Korean Heritage Songbook</t>
  </si>
  <si>
    <t>2CSRrnOEELmhpq8iaAi9cd</t>
  </si>
  <si>
    <t>Blind</t>
  </si>
  <si>
    <t>https://open.spotify.com/track/2CSRrnOEELmhpq8iaAi9cd</t>
  </si>
  <si>
    <r>
      <rPr>
        <color rgb="FF1155CC"/>
        <u/>
      </rPr>
      <t>279_blind.docx</t>
    </r>
  </si>
  <si>
    <t>0LvBPNeVwQLpqDxerIJVvH</t>
  </si>
  <si>
    <t>Rescue team VS Strong heavy vehicles - Korean Version</t>
  </si>
  <si>
    <t>4iZ4pt7kvcaH6Yo8UoZ4s2</t>
  </si>
  <si>
    <t>Snooze</t>
  </si>
  <si>
    <t>https://open.spotify.com/track/4iZ4pt7kvcaH6Yo8UoZ4s2</t>
  </si>
  <si>
    <r>
      <rPr>
        <color rgb="FF1155CC"/>
        <u/>
      </rPr>
      <t>280_snooze.docx</t>
    </r>
  </si>
  <si>
    <t>34ZAzO78a5DAVNrYIGWcPm</t>
  </si>
  <si>
    <t>Shirt</t>
  </si>
  <si>
    <t>5gJgYSE45O9Woju1S6pNTp</t>
  </si>
  <si>
    <t>Five little monkeys - Korean Version</t>
  </si>
  <si>
    <t>https://open.spotify.com/track/34ZAzO78a5DAVNrYIGWcPm</t>
  </si>
  <si>
    <r>
      <rPr>
        <color rgb="FF1155CC"/>
        <u/>
      </rPr>
      <t>281_shirt.docx</t>
    </r>
  </si>
  <si>
    <t>6RQ5IwG7uADz9LDWliJGjU</t>
  </si>
  <si>
    <t>Special</t>
  </si>
  <si>
    <t>01INhaDsUxmfwUUzrwUtr3</t>
  </si>
  <si>
    <t>Chumbala Cachumbala - Korean Version</t>
  </si>
  <si>
    <t>https://open.spotify.com/track/6RQ5IwG7uADz9LDWliJGjU</t>
  </si>
  <si>
    <t>Tayo Kids Songs TOP 30 Nursery Rhymes Part 2 (Korean Version)</t>
  </si>
  <si>
    <r>
      <rPr>
        <color rgb="FF1155CC"/>
        <u/>
      </rPr>
      <t>282_special.docx</t>
    </r>
  </si>
  <si>
    <t>2Sjx8DWZO5zaTyTAmgo2gY</t>
  </si>
  <si>
    <t>Gone Girl</t>
  </si>
  <si>
    <t>https://open.spotify.com/track/2Sjx8DWZO5zaTyTAmgo2gY</t>
  </si>
  <si>
    <r>
      <rPr>
        <color rgb="FF1155CC"/>
        <u/>
      </rPr>
      <t>283_gone_girl.docx</t>
    </r>
  </si>
  <si>
    <t>6Nzdx943pyPjevw36yUFUf</t>
  </si>
  <si>
    <t>ë°±ë§Œ ì†¡ì_x009d_´ ìž¥ë¯¸</t>
  </si>
  <si>
    <t>74NI58MQexwZjNu1Gu6GjT</t>
  </si>
  <si>
    <t>Far</t>
  </si>
  <si>
    <t>í•œêµ­ì_x009d_¸ì_x009d_´ ì¢‹ì•„í•˜ëŠ” ížˆíŠ¸íŠ¸ë¡œíŠ¸ 2ì§‘</t>
  </si>
  <si>
    <t>https://open.spotify.com/track/74NI58MQexwZjNu1Gu6GjT</t>
  </si>
  <si>
    <r>
      <rPr>
        <color rgb="FF1155CC"/>
        <u/>
      </rPr>
      <t>284_far.docx</t>
    </r>
  </si>
  <si>
    <t>4h5x3XHLVYFJaItKuO2rhy</t>
  </si>
  <si>
    <t>Ghost in the Machine (feat. Phoebe Bridgers)</t>
  </si>
  <si>
    <t>R&amp;B, indie folk</t>
  </si>
  <si>
    <t>SZA, Phoebe Bridgers</t>
  </si>
  <si>
    <t>https://open.spotify.com/track/4h5x3XHLVYFJaItKuO2rhy</t>
  </si>
  <si>
    <t>72ssiS9zxjYhNFZMps1Koc</t>
  </si>
  <si>
    <r>
      <rPr>
        <color rgb="FF1155CC"/>
        <u/>
      </rPr>
      <t>285_ghosts_in_the_machine.docx</t>
    </r>
  </si>
  <si>
    <t>Lofi Chill Hip Hop Beat</t>
  </si>
  <si>
    <t>2e2AXpIiJpet5b4qg85Gh6</t>
  </si>
  <si>
    <t>F2F</t>
  </si>
  <si>
    <t>https://open.spotify.com/track/2e2AXpIiJpet5b4qg85Gh6</t>
  </si>
  <si>
    <r>
      <rPr>
        <color rgb="FF1155CC"/>
        <u/>
      </rPr>
      <t>286_f2f.docx</t>
    </r>
  </si>
  <si>
    <t>2jyPLQ8RZNUJIIfI7B0vDt</t>
  </si>
  <si>
    <t>Wheels on the strong heavy vehicles - Korean Version</t>
  </si>
  <si>
    <t>1TweDM3JC49LNeelLVg3yX</t>
  </si>
  <si>
    <t>Used (feat. Don Toliver)</t>
  </si>
  <si>
    <t>R&amp;B, hip-hop</t>
  </si>
  <si>
    <t>SZA, Don Toliver</t>
  </si>
  <si>
    <t>https://open.spotify.com/track/1TweDM3JC49LNeelLVg3yX</t>
  </si>
  <si>
    <r>
      <rPr>
        <color rgb="FF1155CC"/>
        <u/>
      </rPr>
      <t>287_used.docx</t>
    </r>
  </si>
  <si>
    <t>0xaFw2zDYf1rIJWl2dXiSF</t>
  </si>
  <si>
    <t>Open Arms (feat. Travis Scott)</t>
  </si>
  <si>
    <t>5I0zVeoN3Q30zGFl29E15z</t>
  </si>
  <si>
    <t>SZA, Travis Scott</t>
  </si>
  <si>
    <t>Strong heavy vehicles and the giant flowers - Korean Version</t>
  </si>
  <si>
    <t>https://open.spotify.com/track/0xaFw2zDYf1rIJWl2dXiSF</t>
  </si>
  <si>
    <r>
      <rPr>
        <color rgb="FF1155CC"/>
        <u/>
      </rPr>
      <t>288_open_arms.docx</t>
    </r>
  </si>
  <si>
    <t>6eT2V7nKXyMf47TwPbtgAD</t>
  </si>
  <si>
    <t>Seek &amp; Destroy</t>
  </si>
  <si>
    <t>https://open.spotify.com/track/6eT2V7nKXyMf47TwPbtgAD</t>
  </si>
  <si>
    <r>
      <rPr>
        <color rgb="FF1155CC"/>
        <u/>
      </rPr>
      <t>289_seek_&amp;_destroy.docx</t>
    </r>
  </si>
  <si>
    <t>640x3bMYYSYIRR3Ht45IDC</t>
  </si>
  <si>
    <t>Poo Poo Song - Korean Version</t>
  </si>
  <si>
    <t>2GAhgAjOhEmItWLfgisyOn</t>
  </si>
  <si>
    <t>Low</t>
  </si>
  <si>
    <t>OCON</t>
  </si>
  <si>
    <t>Ocon Kids Living Habits Song</t>
  </si>
  <si>
    <t>https://open.spotify.com/track/2GAhgAjOhEmItWLfgisyOn</t>
  </si>
  <si>
    <r>
      <rPr>
        <color rgb="FF1155CC"/>
        <u/>
      </rPr>
      <t>290_low.docx</t>
    </r>
  </si>
  <si>
    <t>3AXXIVeTDAppJbmsyE3Y2t</t>
  </si>
  <si>
    <t>í›¨í›¨í›¨</t>
  </si>
  <si>
    <t>4jTs7ny5eSRnKTzxdrFv5I</t>
  </si>
  <si>
    <t>Smoking on my Ex Pack</t>
  </si>
  <si>
    <t>https://open.spotify.com/track/4jTs7ny5eSRnKTzxdrFv5I</t>
  </si>
  <si>
    <t>ì§€ëª…ìˆ˜ë°°(ìž¥í˜„ìš±, ë°•í˜„í˜¸, ê³ ë_x009d_¼ë‹ˆ)</t>
  </si>
  <si>
    <t>Korean Trot Contest PART.5</t>
  </si>
  <si>
    <r>
      <rPr>
        <color rgb="FF1155CC"/>
        <u/>
      </rPr>
      <t>291_smoking_on_my_ek_pack.docx</t>
    </r>
  </si>
  <si>
    <t>6jTQijAuYxOd8DjQ8D6UkL</t>
  </si>
  <si>
    <t>What Do I Do</t>
  </si>
  <si>
    <t>SOS Deluxe: LANA</t>
  </si>
  <si>
    <t>0qV9bK9O1EVdtcpUOUBrj0</t>
  </si>
  <si>
    <t>https://open.spotify.com/track/6jTQijAuYxOd8DjQ8D6UkL</t>
  </si>
  <si>
    <t>ìž_x0090_ì¡´ì‹¬</t>
  </si>
  <si>
    <t>ì—¬ê±¸ ì“°ë¦¬(ë°˜ê°€í_x009d_¬, ì •ìš°ì—°, ì§„ì_x009d_´ëž‘)</t>
  </si>
  <si>
    <r>
      <rPr>
        <color rgb="FF1155CC"/>
        <u/>
      </rPr>
      <t>292_what_do_i_do.docx</t>
    </r>
  </si>
  <si>
    <t>1bjeWoagtHmUKputLVyDxQ</t>
  </si>
  <si>
    <t>Saturn</t>
  </si>
  <si>
    <t>https://open.spotify.com/track/1bjeWoagtHmUKputLVyDxQ</t>
  </si>
  <si>
    <t>3iYzBXPc4fLTFRGuky0VCu</t>
  </si>
  <si>
    <r>
      <rPr>
        <color rgb="FF1155CC"/>
        <u/>
      </rPr>
      <t>293_saturn.docx</t>
    </r>
  </si>
  <si>
    <t>ì£¼ë§Œ ë°”ë_x009d_¼ë³¼ì§€ë_x009d_¼</t>
  </si>
  <si>
    <t>3IgUCMkHS4RgHdngIlporF</t>
  </si>
  <si>
    <t>Pop, electronic, alternative rock, R&amp;B</t>
  </si>
  <si>
    <t>Halsey</t>
  </si>
  <si>
    <t>hopeless fountain kingdom (Deluxe Plus)</t>
  </si>
  <si>
    <t>https://open.spotify.com/track/3IgUCMkHS4RgHdngIlporF</t>
  </si>
  <si>
    <r>
      <rPr>
        <color rgb="FF1155CC"/>
        <u/>
      </rPr>
      <t>294_sorry.docx</t>
    </r>
  </si>
  <si>
    <t>51bJEvrReSDhS2SFOuR7ji</t>
  </si>
  <si>
    <t>Monggeumpo Taryeong</t>
  </si>
  <si>
    <t>6FZDfxM3a3UCqtzo5pxSLZ</t>
  </si>
  <si>
    <t>Without Me</t>
  </si>
  <si>
    <t>Manic</t>
  </si>
  <si>
    <t>https://open.spotify.com/track/6FZDfxM3a3UCqtzo5pxSLZ</t>
  </si>
  <si>
    <r>
      <rPr>
        <color rgb="FF1155CC"/>
        <u/>
      </rPr>
      <t>295_without_me.docx</t>
    </r>
  </si>
  <si>
    <t>2ufmtcIFdFpuUYBPXK5f67</t>
  </si>
  <si>
    <t>Graveyard</t>
  </si>
  <si>
    <t>https://open.spotify.com/track/2ufmtcIFdFpuUYBPXK5f67</t>
  </si>
  <si>
    <t>1xWX3YIFUn2OPnqVzCkaHW</t>
  </si>
  <si>
    <t>ê¹€ì¹˜ ê¹€ì„œë°©(5ì„¸) ì „ëž˜ë_x008f_™ìš”</t>
  </si>
  <si>
    <t>meme</t>
  </si>
  <si>
    <r>
      <rPr>
        <color rgb="FF1155CC"/>
        <u/>
      </rPr>
      <t>296_graveyard.docx</t>
    </r>
  </si>
  <si>
    <t>7lidXGPXPYLNThITAOTlkK</t>
  </si>
  <si>
    <t>You should be sad</t>
  </si>
  <si>
    <t>https://open.spotify.com/track/7lidXGPXPYLNThITAOTlkK</t>
  </si>
  <si>
    <t>4Ogqd0Dl3nrSm60uDAFwPU</t>
  </si>
  <si>
    <t>10ë¶„ë‚´ë¡œ</t>
  </si>
  <si>
    <r>
      <rPr>
        <color rgb="FF1155CC"/>
        <u/>
      </rPr>
      <t>297_you_should_be_sad.docx</t>
    </r>
  </si>
  <si>
    <t>42SOtYBdnfj9zEdZSlAq5k</t>
  </si>
  <si>
    <t>Finally // beautiful stranger</t>
  </si>
  <si>
    <t>https://open.spotify.com/track/42SOtYBdnfj9zEdZSlAq5k</t>
  </si>
  <si>
    <r>
      <rPr>
        <color rgb="FF1155CC"/>
        <u/>
      </rPr>
      <t>298_finally_beautiful_stranger.docx</t>
    </r>
  </si>
  <si>
    <t>1aX8fI8qTd3aCRezmvwFzB</t>
  </si>
  <si>
    <t>ìœ  ë‹ˆë“œ ë¯¸ (You needed me)</t>
  </si>
  <si>
    <t>3jgHKbpswygyOMipFz06RQ</t>
  </si>
  <si>
    <t>More</t>
  </si>
  <si>
    <t>https://open.spotify.com/track/3jgHKbpswygyOMipFz06RQ</t>
  </si>
  <si>
    <r>
      <rPr>
        <color rgb="FF1155CC"/>
        <u/>
      </rPr>
      <t>299_more.docx</t>
    </r>
  </si>
  <si>
    <t>4FwZUgIEpWvfIm2hVhxr0U</t>
  </si>
  <si>
    <t>1ed6Wdjk7gkxI2lIYjAoJ2</t>
  </si>
  <si>
    <t>í•´ì•¼</t>
  </si>
  <si>
    <t>https://open.spotify.com/track/1ed6Wdjk7gkxI2lIYjAoJ2</t>
  </si>
  <si>
    <t>í•œêµ­ì_x009d_¸ì_x009d_˜ ì¶”ì–µ - ì¶”ì–µê³¼ ë‚­ë§Œì_x009d_´ ìžˆëŠ” 7080 ëŒ€í•™ê°€ìš”ì œ &amp; ê°•ë³€ê°€ìš”ì œ</t>
  </si>
  <si>
    <r>
      <rPr>
        <color rgb="FF1155CC"/>
        <u/>
      </rPr>
      <t>300_929.docx</t>
    </r>
  </si>
  <si>
    <t>55ZcA6PazdlXjE1jO5GrzJ</t>
  </si>
  <si>
    <t>Ashley</t>
  </si>
  <si>
    <t>https://open.spotify.com/track/55ZcA6PazdlXjE1jO5GrzJ</t>
  </si>
  <si>
    <t>51DgYB9tIWqK7C1ZGyUuTG</t>
  </si>
  <si>
    <t>The Air Ambulance Song (Korean Ver.)</t>
  </si>
  <si>
    <r>
      <rPr>
        <color rgb="FF1155CC"/>
        <u/>
      </rPr>
      <t>301_ashley.docx</t>
    </r>
  </si>
  <si>
    <t>Hospital Play with Dr. Pororo (Korean Ver.)</t>
  </si>
  <si>
    <t>39nc7C7C7iIJtVAlNznst7</t>
  </si>
  <si>
    <t>Darling</t>
  </si>
  <si>
    <t>If I Can't Have Love, I Want Power</t>
  </si>
  <si>
    <t>https://open.spotify.com/track/39nc7C7C7iIJtVAlNznst7</t>
  </si>
  <si>
    <t>1JlJ0Xc8DRALeEP5arrqJW</t>
  </si>
  <si>
    <t>Korean Pop</t>
  </si>
  <si>
    <r>
      <rPr>
        <color rgb="FF1155CC"/>
        <u/>
      </rPr>
      <t>302_darling.docx</t>
    </r>
  </si>
  <si>
    <t>INPLUSMUSIC</t>
  </si>
  <si>
    <t>Pop Background Music</t>
  </si>
  <si>
    <t>6PkHFPxrvlXXVnJTONwsjc</t>
  </si>
  <si>
    <t>Ya'aburnee</t>
  </si>
  <si>
    <t>https://open.spotify.com/track/6PkHFPxrvlXXVnJTONwsjc</t>
  </si>
  <si>
    <r>
      <rPr>
        <color rgb="FF1155CC"/>
        <u/>
      </rPr>
      <t>303_ya'aburnee.docx</t>
    </r>
  </si>
  <si>
    <t>7l3MDb7IdB5Mc9gSxHciTK</t>
  </si>
  <si>
    <t>Gin Arirang</t>
  </si>
  <si>
    <t>3e2bWR3uFw1utzl37g4z3S</t>
  </si>
  <si>
    <t>The Tradition</t>
  </si>
  <si>
    <t>https://open.spotify.com/track/3e2bWR3uFw1utzl37g4z3S</t>
  </si>
  <si>
    <r>
      <rPr>
        <color rgb="FF1155CC"/>
        <u/>
      </rPr>
      <t>304_the_tradition.docx</t>
    </r>
  </si>
  <si>
    <t>1Knd3MtE5sEQMh6txcg0k0</t>
  </si>
  <si>
    <t>Bells in Santa Fe</t>
  </si>
  <si>
    <t>https://open.spotify.com/track/1Knd3MtE5sEQMh6txcg0k0</t>
  </si>
  <si>
    <t>6RDlMXt0UF1chmw2rGiYUp</t>
  </si>
  <si>
    <t>ì˜ˆë°°í•©ë‹ˆë‹¤</t>
  </si>
  <si>
    <r>
      <rPr>
        <color rgb="FF1155CC"/>
        <u/>
      </rPr>
      <t>305_bells_in_santa_fe.docx</t>
    </r>
  </si>
  <si>
    <t>7N1TIml2jRQRgXUrpXgXrk</t>
  </si>
  <si>
    <t>Easier than Lying</t>
  </si>
  <si>
    <t>https://open.spotify.com/track/7N1TIml2jRQRgXUrpXgXrk</t>
  </si>
  <si>
    <r>
      <rPr>
        <color rgb="FF1155CC"/>
        <u/>
      </rPr>
      <t>306_easier_than_lying.docx</t>
    </r>
  </si>
  <si>
    <t>5bPiC8anvPuJvylXsFp0jn</t>
  </si>
  <si>
    <t>Cafe Island</t>
  </si>
  <si>
    <t>5pteD2j5hzE9qeP8BrVT1o</t>
  </si>
  <si>
    <t>Lilith</t>
  </si>
  <si>
    <t>Korean Jazz Study</t>
  </si>
  <si>
    <t>Korean Study Cafe Music Vol. 3</t>
  </si>
  <si>
    <t>https://open.spotify.com/track/5pteD2j5hzE9qeP8BrVT1o</t>
  </si>
  <si>
    <r>
      <rPr>
        <color rgb="FF1155CC"/>
        <u/>
      </rPr>
      <t>307_lilith.docx</t>
    </r>
  </si>
  <si>
    <t>50wqN28Ca3fJGddi95GaSc</t>
  </si>
  <si>
    <t>Whispers</t>
  </si>
  <si>
    <t>4W2wzCZcEsNkUF2PapZm7V</t>
  </si>
  <si>
    <t>Kimchi</t>
  </si>
  <si>
    <t>https://open.spotify.com/track/50wqN28Ca3fJGddi95GaSc</t>
  </si>
  <si>
    <t>la indie</t>
  </si>
  <si>
    <r>
      <rPr>
        <color rgb="FF1155CC"/>
        <u/>
      </rPr>
      <t>308_whispers.docx</t>
    </r>
  </si>
  <si>
    <t>7p58AJeuaFSUHTnPe5NFaf</t>
  </si>
  <si>
    <t>honey</t>
  </si>
  <si>
    <t>https://open.spotify.com/track/7p58AJeuaFSUHTnPe5NFaf</t>
  </si>
  <si>
    <t>71CYn3grPDf5pZeXWabeET</t>
  </si>
  <si>
    <t>Kwansan Yungma</t>
  </si>
  <si>
    <r>
      <rPr>
        <color rgb="FF1155CC"/>
        <u/>
      </rPr>
      <t>309_honey.docx</t>
    </r>
  </si>
  <si>
    <t>korean minyo, korean traditional</t>
  </si>
  <si>
    <t>Korean Folk Music Ensemble, Traditional</t>
  </si>
  <si>
    <t>Korean Folk Music: Four Thousand Years (Digitally Remastered)</t>
  </si>
  <si>
    <t>6kxaaIeowajN7w21PfMLbu</t>
  </si>
  <si>
    <t>https://open.spotify.com/track/6kxaaIeowajN7w21PfMLbu</t>
  </si>
  <si>
    <r>
      <rPr>
        <color rgb="FF1155CC"/>
        <u/>
      </rPr>
      <t>310_so_good.docx</t>
    </r>
  </si>
  <si>
    <t>6yYqh0otN06SRVfSpRcxtK</t>
  </si>
  <si>
    <t>Nodeul Gangbyeon</t>
  </si>
  <si>
    <t>1r1WtSrPbAOYHE7zwq4eqK</t>
  </si>
  <si>
    <t>Haunting</t>
  </si>
  <si>
    <t>BADLANDS (Deluxe)</t>
  </si>
  <si>
    <t>https://open.spotify.com/track/1r1WtSrPbAOYHE7zwq4eqK</t>
  </si>
  <si>
    <r>
      <rPr>
        <color rgb="FF1155CC"/>
        <u/>
      </rPr>
      <t>311_haunting.docx</t>
    </r>
  </si>
  <si>
    <t>5SkW4rtV4ficZr30EIxVMx</t>
  </si>
  <si>
    <t>í•œê°•ìˆ˜íƒ€ë ¹</t>
  </si>
  <si>
    <t>5XijWLBY0vwl5MPUpQA2Ha</t>
  </si>
  <si>
    <t>Is There Somewhere</t>
  </si>
  <si>
    <t>Room 93</t>
  </si>
  <si>
    <t>https://open.spotify.com/track/5XijWLBY0vwl5MPUpQA2Ha</t>
  </si>
  <si>
    <t>ê²½ê¸°ë¯¼ìš” 1ì§‘</t>
  </si>
  <si>
    <r>
      <rPr>
        <color rgb="FF1155CC"/>
        <u/>
      </rPr>
      <t>312_is_there_somewhere.docx</t>
    </r>
  </si>
  <si>
    <t>2IO7yf562c1zLzpanal1DT</t>
  </si>
  <si>
    <t>Gasoline</t>
  </si>
  <si>
    <t>https://open.spotify.com/track/2IO7yf562c1zLzpanal1DT</t>
  </si>
  <si>
    <t>53ijEv1pDtAG0mTB0IMtbK</t>
  </si>
  <si>
    <t>Sae Taryeong</t>
  </si>
  <si>
    <r>
      <rPr>
        <color rgb="FF1155CC"/>
        <u/>
      </rPr>
      <t>313_gasoline.docx</t>
    </r>
  </si>
  <si>
    <t>3SKzTIl9mW0DadTys9SFo3</t>
  </si>
  <si>
    <t>Control</t>
  </si>
  <si>
    <t>https://open.spotify.com/track/3SKzTIl9mW0DadTys9SFo3</t>
  </si>
  <si>
    <r>
      <rPr>
        <color rgb="FF1155CC"/>
        <u/>
      </rPr>
      <t>314_control.docx</t>
    </r>
  </si>
  <si>
    <t>1TnUURhehaoMWKAqQtirm6</t>
  </si>
  <si>
    <t>Colors</t>
  </si>
  <si>
    <t>BADLANDS</t>
  </si>
  <si>
    <t>6q9skkO7suP0Eou0sSK5nZ</t>
  </si>
  <si>
    <t>https://open.spotify.com/track/1TnUURhehaoMWKAqQtirm6</t>
  </si>
  <si>
    <t>Iâ€™m A Korean</t>
  </si>
  <si>
    <t>classical soprano, korean classical performance, opera</t>
  </si>
  <si>
    <r>
      <rPr>
        <color rgb="FF1155CC"/>
        <u/>
      </rPr>
      <t>315_colors.docx</t>
    </r>
  </si>
  <si>
    <t>Sumi Jo</t>
  </si>
  <si>
    <t>6s8PRmROPJHlqZmu9Bbviz</t>
  </si>
  <si>
    <t>Roman Holiday</t>
  </si>
  <si>
    <t>https://open.spotify.com/track/6s8PRmROPJHlqZmu9Bbviz</t>
  </si>
  <si>
    <r>
      <rPr>
        <color rgb="FF1155CC"/>
        <u/>
      </rPr>
      <t>316_roman_holiday.docx</t>
    </r>
  </si>
  <si>
    <t>6S7WRpkSCidjOh3eEl4uFm</t>
  </si>
  <si>
    <t>2vdBo4ALPYbHRUPKgtE5iC</t>
  </si>
  <si>
    <t>ghostin</t>
  </si>
  <si>
    <t>Relaxing Lo Fi</t>
  </si>
  <si>
    <t>Pop, R&amp;B</t>
  </si>
  <si>
    <t>https://open.spotify.com/track/2vdBo4ALPYbHRUPKgtE5iC</t>
  </si>
  <si>
    <t>Blue Spring</t>
  </si>
  <si>
    <r>
      <rPr>
        <color rgb="FF1155CC"/>
        <u/>
      </rPr>
      <t>317_ghostin.docx</t>
    </r>
  </si>
  <si>
    <t>3UoULw70kMsiVXxW0L3A33</t>
  </si>
  <si>
    <t>pov</t>
  </si>
  <si>
    <t>https://open.spotify.com/track/3UoULw70kMsiVXxW0L3A33</t>
  </si>
  <si>
    <t>6j5tSY4TMsQIZBHXBXPAEG</t>
  </si>
  <si>
    <r>
      <rPr>
        <color rgb="FF1155CC"/>
        <u/>
      </rPr>
      <t>318_pov.docx</t>
    </r>
  </si>
  <si>
    <t>1TEL6MlSSVLSdhOSddidlJ</t>
  </si>
  <si>
    <t>needy</t>
  </si>
  <si>
    <t>RDB</t>
  </si>
  <si>
    <t>Three</t>
  </si>
  <si>
    <t>https://open.spotify.com/track/1TEL6MlSSVLSdhOSddidlJ</t>
  </si>
  <si>
    <r>
      <rPr>
        <color rgb="FF1155CC"/>
        <u/>
      </rPr>
      <t>319_needy.docx</t>
    </r>
  </si>
  <si>
    <t>39LmTF9RgyakzSYX8txrow</t>
  </si>
  <si>
    <t>imagine</t>
  </si>
  <si>
    <t>https://open.spotify.com/track/39LmTF9RgyakzSYX8txrow</t>
  </si>
  <si>
    <r>
      <rPr>
        <color rgb="FF1155CC"/>
        <u/>
      </rPr>
      <t>320_imagine.docx</t>
    </r>
  </si>
  <si>
    <t>7u6DMPznGbpziuEgCE0JGQ</t>
  </si>
  <si>
    <t>get well soon</t>
  </si>
  <si>
    <t>Sweetener</t>
  </si>
  <si>
    <t>https://open.spotify.com/track/7u6DMPznGbpziuEgCE0JGQ</t>
  </si>
  <si>
    <r>
      <rPr>
        <color rgb="FF1155CC"/>
        <u/>
      </rPr>
      <t>321_get_well_soon.docx</t>
    </r>
  </si>
  <si>
    <t>7E1jVNoWuemqUryI4FxsVD</t>
  </si>
  <si>
    <t>off the table (with The Weeknd)</t>
  </si>
  <si>
    <t>Ariana Grande, The Weeknd</t>
  </si>
  <si>
    <t>https://open.spotify.com/track/7E1jVNoWuemqUryI4FxsVD</t>
  </si>
  <si>
    <r>
      <rPr>
        <color rgb="FF1155CC"/>
        <u/>
      </rPr>
      <t>322_off_the_table.docx</t>
    </r>
  </si>
  <si>
    <t>46kspZSY3aKmwQe7O77fCC</t>
  </si>
  <si>
    <t>we can't be friends (wait for your love)</t>
  </si>
  <si>
    <t>https://open.spotify.com/track/46kspZSY3aKmwQe7O77fCC</t>
  </si>
  <si>
    <r>
      <rPr>
        <color rgb="FF1155CC"/>
        <u/>
      </rPr>
      <t>323_we_can't_be_friends.docx</t>
    </r>
  </si>
  <si>
    <t>5cQX9BexkPIEESTZijJhXg</t>
  </si>
  <si>
    <t>i wish i hated you</t>
  </si>
  <si>
    <t>https://open.spotify.com/track/5cQX9BexkPIEESTZijJhXg</t>
  </si>
  <si>
    <r>
      <rPr>
        <color rgb="FF1155CC"/>
        <u/>
      </rPr>
      <t>324_i_wish_i_hated_you.docx</t>
    </r>
  </si>
  <si>
    <t>0o3ua5ufFK7nfRzbDUNoGA</t>
  </si>
  <si>
    <t>don't wanna break up again</t>
  </si>
  <si>
    <t>https://open.spotify.com/track/0o3ua5ufFK7nfRzbDUNoGA</t>
  </si>
  <si>
    <r>
      <rPr>
        <color rgb="FF1155CC"/>
        <u/>
      </rPr>
      <t>325_don't_wanna_break_up_again.docx</t>
    </r>
  </si>
  <si>
    <t>7974j1ZQPoakNCZvvQ0TJe</t>
  </si>
  <si>
    <t>Valentin de la Sierra - Corrido</t>
  </si>
  <si>
    <t>ranchera, mariachi, música mexicana, bolero</t>
  </si>
  <si>
    <t>2RDVgpDvzwDLEZXCOmgy4J</t>
  </si>
  <si>
    <t>safety net (feat. Ty Dolla $ign) - live from Vevo</t>
  </si>
  <si>
    <t>Hermanas Huerta</t>
  </si>
  <si>
    <t>Ariana Grande, Ty Dolla $ign</t>
  </si>
  <si>
    <t>Positions (Vevo Official Live Performances)</t>
  </si>
  <si>
    <t>Los Grandes Corridos</t>
  </si>
  <si>
    <t>https://open.spotify.com/track/2RDVgpDvzwDLEZXCOmgy4J</t>
  </si>
  <si>
    <r>
      <rPr>
        <color rgb="FF1155CC"/>
        <u/>
      </rPr>
      <t>326_safety_net.docx</t>
    </r>
  </si>
  <si>
    <t>3NbTQ8ZbHU6MSEVUFAVCJ9</t>
  </si>
  <si>
    <t>better off</t>
  </si>
  <si>
    <t>https://open.spotify.com/track/3NbTQ8ZbHU6MSEVUFAVCJ9</t>
  </si>
  <si>
    <r>
      <rPr>
        <color rgb="FF1155CC"/>
        <u/>
      </rPr>
      <t>327_better_off.docx</t>
    </r>
  </si>
  <si>
    <t>0WdR2AyLW1Drd3OUdwezM0</t>
  </si>
  <si>
    <t>everytime</t>
  </si>
  <si>
    <t>https://open.spotify.com/track/0WdR2AyLW1Drd3OUdwezM0</t>
  </si>
  <si>
    <r>
      <rPr>
        <color rgb="FF1155CC"/>
        <u/>
      </rPr>
      <t>328_everytime.docx</t>
    </r>
  </si>
  <si>
    <t>14kYOiFVPb7E7NfFbqhdln</t>
  </si>
  <si>
    <t>goodnight n go</t>
  </si>
  <si>
    <t>https://open.spotify.com/track/14kYOiFVPb7E7NfFbqhdln</t>
  </si>
  <si>
    <r>
      <rPr>
        <color rgb="FF1155CC"/>
        <u/>
      </rPr>
      <t>329_goodnight_n_go.docx</t>
    </r>
  </si>
  <si>
    <t>3wFLWP0FcIqHK1wb1CPthQ</t>
  </si>
  <si>
    <t>fake smile</t>
  </si>
  <si>
    <t>https://open.spotify.com/track/3wFLWP0FcIqHK1wb1CPthQ</t>
  </si>
  <si>
    <t>41KNxyiMNLqeaq4rddfJsS</t>
  </si>
  <si>
    <t>El Diario de un Borracho</t>
  </si>
  <si>
    <r>
      <rPr>
        <color rgb="FF1155CC"/>
        <u/>
      </rPr>
      <t>330_fake_smile.docx</t>
    </r>
  </si>
  <si>
    <t>Dorindo Cárdenas</t>
  </si>
  <si>
    <t>100% Sabor a Cumbia</t>
  </si>
  <si>
    <t>https://open.spotify.com/track/4T652DlATVHe0jdLKaN3Bw</t>
  </si>
  <si>
    <r>
      <rPr>
        <color rgb="FF1155CC"/>
        <u/>
      </rPr>
      <t>331_in_my_head.docx</t>
    </r>
  </si>
  <si>
    <t xml:space="preserve">folk </t>
  </si>
  <si>
    <t>442j8VxaB60dWf9cBFuX5w</t>
  </si>
  <si>
    <t>Almost Is Never Enough</t>
  </si>
  <si>
    <t>Ariana Grande, Nathan Sykes</t>
  </si>
  <si>
    <t>Yours Truly</t>
  </si>
  <si>
    <t>https://open.spotify.com/track/442j8VxaB60dWf9cBFuX5w</t>
  </si>
  <si>
    <t>38Fx8GfwulpZXtlj9SUpEN</t>
  </si>
  <si>
    <t>Siete canciones populares españolas: 5. Nana</t>
  </si>
  <si>
    <t>impressionism, neoclassical</t>
  </si>
  <si>
    <t>Manuel de Falla</t>
  </si>
  <si>
    <t>101 Relaxing Classics</t>
  </si>
  <si>
    <r>
      <rPr>
        <color rgb="FF1155CC"/>
        <u/>
      </rPr>
      <t>332_almost_is_never_enough.docx</t>
    </r>
  </si>
  <si>
    <t>7JmIjOsRish3vYBSLTytEC</t>
  </si>
  <si>
    <t>Tattooed Heart</t>
  </si>
  <si>
    <t>https://open.spotify.com/track/7JmIjOsRish3vYBSLTytEC</t>
  </si>
  <si>
    <r>
      <rPr>
        <color rgb="FF1155CC"/>
        <u/>
      </rPr>
      <t>333_tattooed_heart.docx</t>
    </r>
  </si>
  <si>
    <t>2ofOe2OaXFpZF5ETbsc7Qu</t>
  </si>
  <si>
    <t>Honeymoon Avenue</t>
  </si>
  <si>
    <t>https://open.spotify.com/track/2ofOe2OaXFpZF5ETbsc7Qu</t>
  </si>
  <si>
    <r>
      <rPr>
        <color rgb="FF1155CC"/>
        <u/>
      </rPr>
      <t>334_honeymoon_avenue.docx</t>
    </r>
  </si>
  <si>
    <t>5lvnGiTAH9BVlJLHc0DXZz</t>
  </si>
  <si>
    <t>Just A Little Bit Of Your Heart</t>
  </si>
  <si>
    <t>My Everything (Deluxe)</t>
  </si>
  <si>
    <t>https://open.spotify.com/track/5lvnGiTAH9BVlJLHc0DXZz</t>
  </si>
  <si>
    <t>3N3f8YBSPGJicSybG4sX8e</t>
  </si>
  <si>
    <r>
      <rPr>
        <color rgb="FF1155CC"/>
        <u/>
      </rPr>
      <t>335_just_a_little_bit_of_your_heart.docx</t>
    </r>
  </si>
  <si>
    <t>bengali folk, folk</t>
  </si>
  <si>
    <t>Anindita Mukhopadhyay</t>
  </si>
  <si>
    <t>1UujO43qVZnWObydH4MLT5</t>
  </si>
  <si>
    <t>Thinking Bout You</t>
  </si>
  <si>
    <t>Hiyar Maajhe</t>
  </si>
  <si>
    <t>https://open.spotify.com/track/1UujO43qVZnWObydH4MLT5</t>
  </si>
  <si>
    <r>
      <rPr>
        <color rgb="FF1155CC"/>
        <u/>
      </rPr>
      <t>336_thinking_bout_you.docx</t>
    </r>
  </si>
  <si>
    <t>7IqSduDsieo2epoqA97NxC</t>
  </si>
  <si>
    <t>Sometimes</t>
  </si>
  <si>
    <t>https://open.spotify.com/track/7IqSduDsieo2epoqA97NxC</t>
  </si>
  <si>
    <r>
      <rPr>
        <color rgb="FF1155CC"/>
        <u/>
      </rPr>
      <t>337_sometimes.docx</t>
    </r>
  </si>
  <si>
    <t>0QcdMRFMFGiCDzIEz9NfhJ</t>
  </si>
  <si>
    <t>밀양 머슴 아리랑</t>
  </si>
  <si>
    <t>27PTd8bvvSpk9qXtNwxbe7</t>
  </si>
  <si>
    <t>Leave Me Lonely</t>
  </si>
  <si>
    <t>Pop, R&amp;B, soul</t>
  </si>
  <si>
    <t>Ariana Grande, Macy Gray</t>
  </si>
  <si>
    <t>https://open.spotify.com/track/27PTd8bvvSpk9qXtNwxbe7</t>
  </si>
  <si>
    <t>vocal jazz</t>
  </si>
  <si>
    <t>말로</t>
  </si>
  <si>
    <t>송창식 송북</t>
  </si>
  <si>
    <r>
      <rPr>
        <color rgb="FF1155CC"/>
        <u/>
      </rPr>
      <t>338_leave_me_lonely.docx</t>
    </r>
  </si>
  <si>
    <t>1ywoy5kdf2LsG2019ClGjm</t>
  </si>
  <si>
    <t>Knew Better / Forever Boy</t>
  </si>
  <si>
    <t>https://open.spotify.com/track/1ywoy5kdf2LsG2019ClGjm</t>
  </si>
  <si>
    <r>
      <rPr>
        <color rgb="FF1155CC"/>
        <u/>
      </rPr>
      <t>339_knew_better.docx</t>
    </r>
  </si>
  <si>
    <t>4eumFsTnduH3zRfaASoAPs</t>
  </si>
  <si>
    <t>My Everything</t>
  </si>
  <si>
    <t>2wb2vxTlZsd7aTq3BugojG</t>
  </si>
  <si>
    <t>곰 세 마리</t>
  </si>
  <si>
    <t>https://open.spotify.com/track/4eumFsTnduH3zRfaASoAPs</t>
  </si>
  <si>
    <r>
      <rPr>
        <color rgb="FF1155CC"/>
        <u/>
      </rPr>
      <t>340_my_everything.docx</t>
    </r>
  </si>
  <si>
    <t>뽀뽀뽀 사랑스런 동요</t>
  </si>
  <si>
    <t>1QGiDkpRQGqvBdDOnbDimF</t>
  </si>
  <si>
    <t>I Don't Care</t>
  </si>
  <si>
    <t>https://open.spotify.com/track/1QGiDkpRQGqvBdDOnbDimF</t>
  </si>
  <si>
    <r>
      <rPr>
        <color rgb="FF1155CC"/>
        <u/>
      </rPr>
      <t>341_i_dont_care.docx</t>
    </r>
  </si>
  <si>
    <t>6LQzYkmd8ADbKOOEVDnlG4</t>
  </si>
  <si>
    <t>Only 1</t>
  </si>
  <si>
    <t>0Ojs7hjwVjPc1WFMp0uMab</t>
  </si>
  <si>
    <t>https://open.spotify.com/track/6LQzYkmd8ADbKOOEVDnlG4</t>
  </si>
  <si>
    <t>산토끼</t>
  </si>
  <si>
    <r>
      <rPr>
        <color rgb="FF1155CC"/>
        <u/>
      </rPr>
      <t>342_only_1.docx</t>
    </r>
  </si>
  <si>
    <t>TokTok Kids</t>
  </si>
  <si>
    <t>Latest! Popular children's children's song</t>
  </si>
  <si>
    <t>0vyQdRbRJRRY8GGuM8eVVI</t>
  </si>
  <si>
    <t>Better Left Unsaid</t>
  </si>
  <si>
    <t>https://open.spotify.com/track/0vyQdRbRJRRY8GGuM8eVVI</t>
  </si>
  <si>
    <r>
      <rPr>
        <color rgb="FF1155CC"/>
        <u/>
      </rPr>
      <t>343_better_left_unsaid.docx</t>
    </r>
  </si>
  <si>
    <t>5hc71nKsUgtwQ3z52KEKQk</t>
  </si>
  <si>
    <t>Somebody Else</t>
  </si>
  <si>
    <t>Pop rock, alternative pop, indie rock</t>
  </si>
  <si>
    <t>The 1975</t>
  </si>
  <si>
    <t>I like it when you sleep, for you are so beautiful yet so unaware of it</t>
  </si>
  <si>
    <t>https://open.spotify.com/track/5hc71nKsUgtwQ3z52KEKQk</t>
  </si>
  <si>
    <r>
      <rPr>
        <color rgb="FF1155CC"/>
        <u/>
      </rPr>
      <t>344_somebody_else.docx</t>
    </r>
  </si>
  <si>
    <t>73jVPicY2G9YHmzgjk69ae</t>
  </si>
  <si>
    <t>Robbers</t>
  </si>
  <si>
    <t>https://open.spotify.com/track/73jVPicY2G9YHmzgjk69ae</t>
  </si>
  <si>
    <r>
      <rPr>
        <color rgb="FF1155CC"/>
        <u/>
      </rPr>
      <t>345_robbers.docx</t>
    </r>
  </si>
  <si>
    <t>6wOYnPq1hPihRepcDClPUw</t>
  </si>
  <si>
    <t>Meet Me Halfway</t>
  </si>
  <si>
    <t>Hip-hop, pop</t>
  </si>
  <si>
    <t>https://open.spotify.com/track/6wOYnPq1hPihRepcDClPUw</t>
  </si>
  <si>
    <r>
      <rPr>
        <color rgb="FF1155CC"/>
        <u/>
      </rPr>
      <t>346_meet_me_halfway.docx</t>
    </r>
  </si>
  <si>
    <t>18UsAG7SfOQ5sxJEdjAMH0</t>
  </si>
  <si>
    <t>Be My Mistake</t>
  </si>
  <si>
    <t>A Brief Inquiry Into Online Relationships</t>
  </si>
  <si>
    <t>https://open.spotify.com/track/18UsAG7SfOQ5sxJEdjAMH0</t>
  </si>
  <si>
    <r>
      <rPr>
        <color rgb="FF1155CC"/>
        <u/>
      </rPr>
      <t>347_be_my_mistake.docx</t>
    </r>
  </si>
  <si>
    <t>7iPlcFvOMOzt6v0QvcAueZ</t>
  </si>
  <si>
    <t>I Always Wanna Die (Sometimes)</t>
  </si>
  <si>
    <t>https://open.spotify.com/track/7iPlcFvOMOzt6v0QvcAueZ</t>
  </si>
  <si>
    <r>
      <rPr>
        <color rgb="FF1155CC"/>
        <u/>
      </rPr>
      <t>348_i_always_wanna_die.docx</t>
    </r>
  </si>
  <si>
    <t>16h1oek8xjdszxudIyjFg3</t>
  </si>
  <si>
    <t>Inside Your Mind</t>
  </si>
  <si>
    <t>Indie dance, electronic</t>
  </si>
  <si>
    <t>Innellea, TH;EN, Carlo Whale</t>
  </si>
  <si>
    <t>https://open.spotify.com/track/16h1oek8xjdszxudIyjFg3</t>
  </si>
  <si>
    <r>
      <rPr>
        <color rgb="FF1155CC"/>
        <u/>
      </rPr>
      <t>349_inside_your_mind.docx</t>
    </r>
  </si>
  <si>
    <t>49clMzwHdKb5f0awEH99pg</t>
  </si>
  <si>
    <t>A Change Of Heart</t>
  </si>
  <si>
    <t>https://open.spotify.com/track/49clMzwHdKb5f0awEH99pg</t>
  </si>
  <si>
    <r>
      <rPr>
        <color rgb="FF1155CC"/>
        <u/>
      </rPr>
      <t>350_change_your_heart.docx</t>
    </r>
  </si>
  <si>
    <t>3hEfpBHxgieRLz4t3kLNEg</t>
  </si>
  <si>
    <t>About You</t>
  </si>
  <si>
    <t>Being Funny In A Foreign Language</t>
  </si>
  <si>
    <t>https://open.spotify.com/track/3hEfpBHxgieRLz4t3kLNEg</t>
  </si>
  <si>
    <r>
      <rPr>
        <color rgb="FF1155CC"/>
        <u/>
      </rPr>
      <t>351_about_you.docx</t>
    </r>
  </si>
  <si>
    <t>6okESpm9b9iEn9Ve8h4ecZ</t>
  </si>
  <si>
    <t>When We Are Together</t>
  </si>
  <si>
    <t>https://open.spotify.com/track/6okESpm9b9iEn9Ve8h4ecZ</t>
  </si>
  <si>
    <r>
      <rPr>
        <color rgb="FF1155CC"/>
        <u/>
      </rPr>
      <t>352_when_we_are_together.docx</t>
    </r>
  </si>
  <si>
    <t>1C5utO1I8FoSIn6g1R5DAZ</t>
  </si>
  <si>
    <t>If YouÃ¢Â_x0080_Â_x0099_re Too Shy (Let Me Know)</t>
  </si>
  <si>
    <t>Notes On A Conditional Form</t>
  </si>
  <si>
    <t>https://open.spotify.com/track/1C5utO1I8FoSIn6g1R5DAZ</t>
  </si>
  <si>
    <r>
      <rPr>
        <color rgb="FF1155CC"/>
        <u/>
      </rPr>
      <t>353_If_You_are_Too_Shy_(Let_Me_Know).docx</t>
    </r>
  </si>
  <si>
    <t>7LbUv7w2z7rEbNqp1uIL9U</t>
  </si>
  <si>
    <t>Fallingforyou</t>
  </si>
  <si>
    <t>The 1975 (Deluxe)</t>
  </si>
  <si>
    <t>https://open.spotify.com/track/7LbUv7w2z7rEbNqp1uIL9U</t>
  </si>
  <si>
    <r>
      <rPr>
        <color rgb="FF1155CC"/>
        <u/>
      </rPr>
      <t>354_falling_for_you.docx</t>
    </r>
  </si>
  <si>
    <t>4W2aJy0czjMv7eMcO94KIz</t>
  </si>
  <si>
    <t>Nee Nana (From "Nana")</t>
  </si>
  <si>
    <t>New Age, dark classical, instrumental</t>
  </si>
  <si>
    <t>Invadable Harmony</t>
  </si>
  <si>
    <t>https://open.spotify.com/track/4W2aJy0czjMv7eMcO94KIz</t>
  </si>
  <si>
    <t>7Esd9ROfkgPgBtWN72U5P5</t>
  </si>
  <si>
    <t>She Lays Down</t>
  </si>
  <si>
    <t>5AoE827TCxMEPjQr0cYUqw</t>
  </si>
  <si>
    <t>https://open.spotify.com/track/7Esd9ROfkgPgBtWN72U5P5</t>
  </si>
  <si>
    <t>Elders Drinking Song 老人飲酒歌</t>
  </si>
  <si>
    <t>taiwanese pop</t>
  </si>
  <si>
    <t>郭英男</t>
  </si>
  <si>
    <t>LOVE OUR BAY</t>
  </si>
  <si>
    <r>
      <rPr>
        <color rgb="FF1155CC"/>
        <u/>
      </rPr>
      <t>356_she_lays_down.docx</t>
    </r>
  </si>
  <si>
    <r>
      <rPr>
        <color rgb="FF1155CC"/>
        <u/>
      </rPr>
      <t>357_about_you.docx</t>
    </r>
  </si>
  <si>
    <t>52O2tQWRkObmd8St2X3yk0</t>
  </si>
  <si>
    <t>Mera Naam Hai Mohabbat</t>
  </si>
  <si>
    <t>5K5ZGCme5SkNLsM5EaXgzc</t>
  </si>
  <si>
    <t>Is There Somebody Who Can Watch You</t>
  </si>
  <si>
    <t>https://open.spotify.com/track/5K5ZGCme5SkNLsM5EaXgzc</t>
  </si>
  <si>
    <t>Waqar Ali</t>
  </si>
  <si>
    <r>
      <rPr>
        <color rgb="FF1155CC"/>
        <u/>
      </rPr>
      <t>358_is_there_somebody_who_can_watch_you.docx</t>
    </r>
  </si>
  <si>
    <t>6SrvijeageGUiFu9iCDdmM</t>
  </si>
  <si>
    <t>Me &amp; You Together Song</t>
  </si>
  <si>
    <t>Urdu</t>
  </si>
  <si>
    <t>https://open.spotify.com/track/6SrvijeageGUiFu9iCDdmM</t>
  </si>
  <si>
    <r>
      <rPr>
        <color rgb="FF1155CC"/>
        <u/>
      </rPr>
      <t>359_Me_&amp;_You_Together_Song.docx</t>
    </r>
  </si>
  <si>
    <t>6zjBevD0Y6eCbOXaqQ79Xj</t>
  </si>
  <si>
    <t>Jesus Christ 2005 God Bless America</t>
  </si>
  <si>
    <t>https://open.spotify.com/track/6zjBevD0Y6eCbOXaqQ79Xj</t>
  </si>
  <si>
    <r>
      <rPr>
        <color rgb="FF1155CC"/>
        <u/>
      </rPr>
      <t>360_Jesus_Christ_2005_God_Bless_America.docx</t>
    </r>
  </si>
  <si>
    <t>2Ch2bnweNTMrp2SpZat8Ru</t>
  </si>
  <si>
    <t>Love It If We Made It</t>
  </si>
  <si>
    <t>https://open.spotify.com/track/2Ch2bnweNTMrp2SpZat8Ru</t>
  </si>
  <si>
    <r>
      <rPr>
        <color rgb="FF1155CC"/>
        <u/>
      </rPr>
      <t>361_Love_It_If_We_Made_It.docx</t>
    </r>
  </si>
  <si>
    <t>6HguG9HRb1Ke1bhihfE4m8</t>
  </si>
  <si>
    <t>Sincerity Is Scary</t>
  </si>
  <si>
    <t>https://open.spotify.com/track/6HguG9HRb1Ke1bhihfE4m8</t>
  </si>
  <si>
    <r>
      <rPr>
        <color rgb="FF1155CC"/>
        <u/>
      </rPr>
      <t>362_Sincerity_Is_Scary.docx</t>
    </r>
  </si>
  <si>
    <t>1VP6X2WDJuBGvIZkTKFhF5</t>
  </si>
  <si>
    <t>Then Because She Goes</t>
  </si>
  <si>
    <t>https://open.spotify.com/track/1VP6X2WDJuBGvIZkTKFhF5</t>
  </si>
  <si>
    <r>
      <rPr>
        <color rgb="FF1155CC"/>
        <u/>
      </rPr>
      <t>363_Then_Because_She_Goes.docx</t>
    </r>
  </si>
  <si>
    <t>2bDcAgInBIJilki3Y9RpHl</t>
  </si>
  <si>
    <t>Wintering</t>
  </si>
  <si>
    <t>https://open.spotify.com/track/2bDcAgInBIJilki3Y9RpHl</t>
  </si>
  <si>
    <r>
      <rPr>
        <color rgb="FF1155CC"/>
        <u/>
      </rPr>
      <t>364_wintering.docx</t>
    </r>
  </si>
  <si>
    <t>75JFxkI2RXiU7L9VXzMkle</t>
  </si>
  <si>
    <t>The Scientist</t>
  </si>
  <si>
    <t>Alternative rock, pop rock</t>
  </si>
  <si>
    <t>A Rush of Blood to the Head</t>
  </si>
  <si>
    <t>https://open.spotify.com/track/75JFxkI2RXiU7L9VXzMkle</t>
  </si>
  <si>
    <r>
      <rPr>
        <color rgb="FF1155CC"/>
        <u/>
      </rPr>
      <t>365_the_scientist.docx</t>
    </r>
  </si>
  <si>
    <t>4MCLOqt8v6coQl6PBtJG9x</t>
  </si>
  <si>
    <t>Ala Baladi Elmahboub</t>
  </si>
  <si>
    <t>7LVHVU3tWfcxj5aiPFEW4Q</t>
  </si>
  <si>
    <t>Fix You</t>
  </si>
  <si>
    <t>X&amp;Y</t>
  </si>
  <si>
    <t>egyptian pop</t>
  </si>
  <si>
    <t>Umm Kulthum</t>
  </si>
  <si>
    <t>https://open.spotify.com/track/7LVHVU3tWfcxj5aiPFEW4Q</t>
  </si>
  <si>
    <t>Songs from Oum Kalthoum</t>
  </si>
  <si>
    <r>
      <rPr>
        <color rgb="FF1155CC"/>
        <u/>
      </rPr>
      <t>366_fix_you.docx</t>
    </r>
  </si>
  <si>
    <t>Arabic</t>
  </si>
  <si>
    <t>7D0RhFcb3CrfPuTJ0obrod</t>
  </si>
  <si>
    <t>Sparks</t>
  </si>
  <si>
    <t>Parachutes</t>
  </si>
  <si>
    <t>https://open.spotify.com/track/7D0RhFcb3CrfPuTJ0obrod</t>
  </si>
  <si>
    <r>
      <rPr>
        <color rgb="FF1155CC"/>
        <u/>
      </rPr>
      <t>367_sparks.docx</t>
    </r>
  </si>
  <si>
    <t>0R8P9KfGJCDULmlEoBagcO</t>
  </si>
  <si>
    <t>Trouble</t>
  </si>
  <si>
    <t>https://open.spotify.com/track/0R8P9KfGJCDULmlEoBagcO</t>
  </si>
  <si>
    <r>
      <rPr>
        <color rgb="FF1155CC"/>
        <u/>
      </rPr>
      <t>368_trouble.docx</t>
    </r>
  </si>
  <si>
    <t>2uQ4px5SPONsgcUpulywIQ</t>
  </si>
  <si>
    <t>Amsterdam</t>
  </si>
  <si>
    <t>https://open.spotify.com/track/2uQ4px5SPONsgcUpulywIQ</t>
  </si>
  <si>
    <r>
      <rPr>
        <color rgb="FF1155CC"/>
        <u/>
      </rPr>
      <t>369_amsterdam.docx</t>
    </r>
  </si>
  <si>
    <t>4bPkBHKLKd9WHizsvM2zV3</t>
  </si>
  <si>
    <t>Warning Sign</t>
  </si>
  <si>
    <t>https://open.spotify.com/track/4bPkBHKLKd9WHizsvM2zV3</t>
  </si>
  <si>
    <r>
      <rPr>
        <color rgb="FF1155CC"/>
        <u/>
      </rPr>
      <t>370_warning_sign.docx</t>
    </r>
  </si>
  <si>
    <t>2QhURnm7mQDxBb5jWkbDug</t>
  </si>
  <si>
    <t>Don't Panic</t>
  </si>
  <si>
    <t>https://open.spotify.com/track/2QhURnm7mQDxBb5jWkbDug</t>
  </si>
  <si>
    <r>
      <rPr>
        <color rgb="FF1155CC"/>
        <u/>
      </rPr>
      <t>371_dont_panic.docx</t>
    </r>
  </si>
  <si>
    <t>39qRdHcl2tizWbzlM9kUlN</t>
  </si>
  <si>
    <t>What If</t>
  </si>
  <si>
    <t>18mY4g9TgS7oySYPQrYisc</t>
  </si>
  <si>
    <t>Besame Mucho</t>
  </si>
  <si>
    <t>https://open.spotify.com/track/39qRdHcl2tizWbzlM9kUlN</t>
  </si>
  <si>
    <t>bolero, traditional pop</t>
  </si>
  <si>
    <t>Tino Rossi</t>
  </si>
  <si>
    <t>7 merveilles de la musique: Tino Rossi</t>
  </si>
  <si>
    <r>
      <rPr>
        <color rgb="FF1155CC"/>
        <u/>
      </rPr>
      <t>372_what_if.docx</t>
    </r>
  </si>
  <si>
    <t>4JJ5zGKnb1IpERyBrfmb1y</t>
  </si>
  <si>
    <t>https://open.spotify.com/track/4JJ5zGKnb1IpERyBrfmb1y</t>
  </si>
  <si>
    <r>
      <rPr>
        <color rgb="FF1155CC"/>
        <u/>
      </rPr>
      <t>373_A_Rush_of_Blood_to_the_Head.docx</t>
    </r>
  </si>
  <si>
    <t>1hTMcmoH2ynVz8qiFByKLH</t>
  </si>
  <si>
    <t>밀양 아리랑 서곡 Milyang Arirang Overture</t>
  </si>
  <si>
    <t>4Tw9JYF9HOuPRyccNWMgwf</t>
  </si>
  <si>
    <t>The Hardest Part</t>
  </si>
  <si>
    <t>children's music, lullaby</t>
  </si>
  <si>
    <t>https://open.spotify.com/track/4Tw9JYF9HOuPRyccNWMgwf</t>
  </si>
  <si>
    <t>이지수 Jisoo Lee &amp; 런던심포니오케스트라 London Symphony Orchestra</t>
  </si>
  <si>
    <t>아리랑 콘체르탄테 Arirang Concertante</t>
  </si>
  <si>
    <r>
      <rPr>
        <color rgb="FF1155CC"/>
        <u/>
      </rPr>
      <t>374_the_hardest_part.docx</t>
    </r>
  </si>
  <si>
    <t>2u2WL5N3KnQnykOZi3fxL6</t>
  </si>
  <si>
    <t>Swallowed in the Sea</t>
  </si>
  <si>
    <t>https://open.spotify.com/track/2u2WL5N3KnQnykOZi3fxL6</t>
  </si>
  <si>
    <t>6lCDLtVDL6m6sAzbvUwZKJ</t>
  </si>
  <si>
    <t>Jindo Arirang (진도 아리랑)</t>
  </si>
  <si>
    <r>
      <rPr>
        <color rgb="FF1155CC"/>
        <u/>
      </rPr>
      <t>375_Swallowed_in_the_Sea.docx</t>
    </r>
  </si>
  <si>
    <t>instrumental, piano</t>
  </si>
  <si>
    <t>5TB6QgrF0RPIxSCGfRDLoe</t>
  </si>
  <si>
    <t>We Never Change</t>
  </si>
  <si>
    <t>https://open.spotify.com/track/5TB6QgrF0RPIxSCGfRDLoe</t>
  </si>
  <si>
    <r>
      <rPr>
        <color rgb="FF1155CC"/>
        <u/>
      </rPr>
      <t>376_we_never_change.docx</t>
    </r>
  </si>
  <si>
    <t>2DHgvPQD1jApRnT1DBZdrS</t>
  </si>
  <si>
    <t>High Speed</t>
  </si>
  <si>
    <t>https://open.spotify.com/track/2DHgvPQD1jApRnT1DBZdrS</t>
  </si>
  <si>
    <r>
      <rPr>
        <color rgb="FF1155CC"/>
        <u/>
      </rPr>
      <t>377_high_s[eed.docx</t>
    </r>
  </si>
  <si>
    <t>0qksx8mV28lztYIZ1om8ml</t>
  </si>
  <si>
    <t>Shiver</t>
  </si>
  <si>
    <t>https://open.spotify.com/track/0qksx8mV28lztYIZ1om8ml</t>
  </si>
  <si>
    <r>
      <rPr>
        <color rgb="FF1155CC"/>
        <u/>
      </rPr>
      <t>378_shiver.docx</t>
    </r>
  </si>
  <si>
    <t>2nvC4i2aMo4CzRjRflysah</t>
  </si>
  <si>
    <t>In My Place</t>
  </si>
  <si>
    <t>https://open.spotify.com/track/2nvC4i2aMo4CzRjRflysah</t>
  </si>
  <si>
    <r>
      <rPr>
        <color rgb="FF1155CC"/>
        <u/>
      </rPr>
      <t>379_in_my_place.docx</t>
    </r>
  </si>
  <si>
    <t>5qfZRNjt2TkHEL12r3sDEU</t>
  </si>
  <si>
    <t>Everglow</t>
  </si>
  <si>
    <t>A Head Full of Dreams</t>
  </si>
  <si>
    <t>https://open.spotify.com/track/5qfZRNjt2TkHEL12r3sDEU</t>
  </si>
  <si>
    <r>
      <rPr>
        <color rgb="FF1155CC"/>
        <u/>
      </rPr>
      <t>380_everglow.docx</t>
    </r>
  </si>
  <si>
    <t>0fQuzbQNLcD1ofo7B2NcFI</t>
  </si>
  <si>
    <t>True Love</t>
  </si>
  <si>
    <t>Ghost Stories</t>
  </si>
  <si>
    <t>https://open.spotify.com/track/0fQuzbQNLcD1ofo7B2NcFI</t>
  </si>
  <si>
    <r>
      <rPr>
        <color rgb="FF1155CC"/>
        <u/>
      </rPr>
      <t>381_true_love.docx</t>
    </r>
  </si>
  <si>
    <t>6FrLTE2P4Ez1YEaQ8GkQ3q</t>
  </si>
  <si>
    <t>77yuzxCS3csrgTPSW0pvyk</t>
  </si>
  <si>
    <t>O</t>
  </si>
  <si>
    <t>Mi Gente (Remix) [made popular by J Balvin &amp; Willy William ft. Beyoncé] [backing version]</t>
  </si>
  <si>
    <t>https://open.spotify.com/track/77yuzxCS3csrgTPSW0pvyk</t>
  </si>
  <si>
    <t>reggaeton, latin pop</t>
  </si>
  <si>
    <t>Latin Hits 19 - Party Tyme (Spanish Backing Versions)</t>
  </si>
  <si>
    <r>
      <rPr>
        <color rgb="FF1155CC"/>
        <u/>
      </rPr>
      <t>382_O.docx</t>
    </r>
  </si>
  <si>
    <t>2u4uhtETtcULnkBfFHSnDX</t>
  </si>
  <si>
    <t>Oceans</t>
  </si>
  <si>
    <t>https://open.spotify.com/track/2u4uhtETtcULnkBfFHSnDX</t>
  </si>
  <si>
    <t>5mlBouBYBHRXMeoTkdztwK</t>
  </si>
  <si>
    <r>
      <rPr>
        <color rgb="FF1155CC"/>
        <u/>
      </rPr>
      <t>383_oceans.docx</t>
    </r>
  </si>
  <si>
    <t>Bailamos (Spanish Version) [Originally Performed By Enrique Iglesias] [Karaoke Version]</t>
  </si>
  <si>
    <t>Audio Idols</t>
  </si>
  <si>
    <t>4GKk1uNzpxIptBuaY97Dkj</t>
  </si>
  <si>
    <t>Karaoke Heaven, Vol. 7</t>
  </si>
  <si>
    <t>Midnight</t>
  </si>
  <si>
    <t>https://open.spotify.com/track/4GKk1uNzpxIptBuaY97Dkj</t>
  </si>
  <si>
    <r>
      <rPr>
        <color rgb="FF1155CC"/>
        <u/>
      </rPr>
      <t>384_midnight.docx</t>
    </r>
  </si>
  <si>
    <t>0FMjqbY3aWo1QDbo3GwXib</t>
  </si>
  <si>
    <t>Always in My Head</t>
  </si>
  <si>
    <t>https://open.spotify.com/track/0FMjqbY3aWo1QDbo3GwXib</t>
  </si>
  <si>
    <r>
      <rPr>
        <color rgb="FF1155CC"/>
        <u/>
      </rPr>
      <t>385_always_in_my_head.docx</t>
    </r>
  </si>
  <si>
    <t>6c6W25YoDGjTq3qSPOga5t</t>
  </si>
  <si>
    <t>Ink</t>
  </si>
  <si>
    <t>https://open.spotify.com/track/6c6W25YoDGjTq3qSPOga5t</t>
  </si>
  <si>
    <r>
      <rPr>
        <color rgb="FF1155CC"/>
        <u/>
      </rPr>
      <t>386_ink.docx</t>
    </r>
  </si>
  <si>
    <t>0VAQB7OYAoeRZH7sLmhVT6</t>
  </si>
  <si>
    <t>Ghost Story</t>
  </si>
  <si>
    <t>A Sky Full of Stars</t>
  </si>
  <si>
    <t>https://open.spotify.com/track/0VAQB7OYAoeRZH7sLmhVT6</t>
  </si>
  <si>
    <r>
      <rPr>
        <color rgb="FF1155CC"/>
        <u/>
      </rPr>
      <t>387_ghost_story.docx</t>
    </r>
  </si>
  <si>
    <t>3pcPPhPAiurm2Ior11SHrz</t>
  </si>
  <si>
    <t>Daddy</t>
  </si>
  <si>
    <t>Everyday Life</t>
  </si>
  <si>
    <t>https://open.spotify.com/track/3pcPPhPAiurm2Ior11SHrz</t>
  </si>
  <si>
    <r>
      <rPr>
        <color rgb="FF1155CC"/>
        <u/>
      </rPr>
      <t>388_daddy.docx</t>
    </r>
  </si>
  <si>
    <t>45PqOIkZ9PdCjsCJQYzx9G</t>
  </si>
  <si>
    <t>Trouble In Town</t>
  </si>
  <si>
    <t>https://open.spotify.com/track/45PqOIkZ9PdCjsCJQYzx9G</t>
  </si>
  <si>
    <t>55EGxk4Bdy5C2vdxbvKdQJ</t>
  </si>
  <si>
    <t>Toda la noche</t>
  </si>
  <si>
    <r>
      <rPr>
        <color rgb="FF1155CC"/>
        <u/>
      </rPr>
      <t>389_trouble_in_town.docx</t>
    </r>
  </si>
  <si>
    <t>latin pop, retro pop</t>
  </si>
  <si>
    <t>Sentidos Opuestos</t>
  </si>
  <si>
    <t>Fiesta Latina</t>
  </si>
  <si>
    <t>0h9fnCSnbUgOEgibnQByFv</t>
  </si>
  <si>
    <t>https://open.spotify.com/track/0h9fnCSnbUgOEgibnQByFv</t>
  </si>
  <si>
    <r>
      <rPr>
        <color rgb="FF1155CC"/>
        <u/>
      </rPr>
      <t>390_everyday_life.docx</t>
    </r>
  </si>
  <si>
    <t>Alternative rock, art rock</t>
  </si>
  <si>
    <t>https://open.spotify.com/track/70LcF31zb1H0PyJoS1Sx1r</t>
  </si>
  <si>
    <r>
      <rPr>
        <color rgb="FF1155CC"/>
        <u/>
      </rPr>
      <t>391_creep.docx</t>
    </r>
  </si>
  <si>
    <t>73CKjW3vsUXRpy3NnX4H7F</t>
  </si>
  <si>
    <t>Fake Plastic Trees</t>
  </si>
  <si>
    <t>The Bends</t>
  </si>
  <si>
    <t>https://open.spotify.com/track/73CKjW3vsUXRpy3NnX4H7F</t>
  </si>
  <si>
    <t>4TtLk5deEoRN2hsYO4VkUE</t>
  </si>
  <si>
    <t>Pal Pal Har Pal (From "Lage Raho Munna Bhai")</t>
  </si>
  <si>
    <r>
      <rPr>
        <color rgb="FF1155CC"/>
        <u/>
      </rPr>
      <t>392_fake_plastic_trees.docx</t>
    </r>
  </si>
  <si>
    <t>Timeless Tunes By Sonu Nigam</t>
  </si>
  <si>
    <t>2a1iMaoWQ5MnvLFBDv4qkf</t>
  </si>
  <si>
    <t>High and Dry</t>
  </si>
  <si>
    <t>https://open.spotify.com/track/2a1iMaoWQ5MnvLFBDv4qkf</t>
  </si>
  <si>
    <r>
      <rPr>
        <color rgb="FF1155CC"/>
        <u/>
      </rPr>
      <t>393_high_and_dry.docx</t>
    </r>
  </si>
  <si>
    <t>6ilWJLEvXqmajYxuK8NcTg</t>
  </si>
  <si>
    <t>Ghar Aaya Mera Pardesi</t>
  </si>
  <si>
    <t>2QwObYJWyJTiozvs0RI7CF</t>
  </si>
  <si>
    <t>Street Spirit (Fade Out)</t>
  </si>
  <si>
    <t>https://open.spotify.com/track/2QwObYJWyJTiozvs0RI7CF</t>
  </si>
  <si>
    <t>Awara (Original Motion Picture Soundtrack)</t>
  </si>
  <si>
    <r>
      <rPr>
        <color rgb="FF1155CC"/>
        <u/>
      </rPr>
      <t>394_street_spirit.docx</t>
    </r>
  </si>
  <si>
    <t>10nyNJ6zNy2YVYLrcwLccB</t>
  </si>
  <si>
    <t>No Surprises</t>
  </si>
  <si>
    <t>OK Computer</t>
  </si>
  <si>
    <t>https://open.spotify.com/track/10nyNJ6zNy2YVYLrcwLccB</t>
  </si>
  <si>
    <t>3KPIU4zuEY2yTyy7zAXvaa</t>
  </si>
  <si>
    <t>Koto Boishakhi Jhor</t>
  </si>
  <si>
    <r>
      <rPr>
        <color rgb="FF1155CC"/>
        <u/>
      </rPr>
      <t>395_no_surprises.docx</t>
    </r>
  </si>
  <si>
    <t>Subir Nandi</t>
  </si>
  <si>
    <t>Best Hits of Subir Nandi</t>
  </si>
  <si>
    <t>0z1o5L7HJx562xZSATcIpY</t>
  </si>
  <si>
    <t>Exit Music (For A Film)</t>
  </si>
  <si>
    <t>https://open.spotify.com/track/0z1o5L7HJx562xZSATcIpY</t>
  </si>
  <si>
    <r>
      <rPr>
        <color rgb="FF1155CC"/>
        <u/>
      </rPr>
      <t>396_exit_music.docx</t>
    </r>
  </si>
  <si>
    <t>3wBoYb9DWIHkZBf8ODNmm0</t>
  </si>
  <si>
    <t>Jana Jane Jana</t>
  </si>
  <si>
    <t>2fuYa3Lx06QQJAm0MjztKr</t>
  </si>
  <si>
    <t>Let Down</t>
  </si>
  <si>
    <t>https://open.spotify.com/track/2fuYa3Lx06QQJAm0MjztKr</t>
  </si>
  <si>
    <t>Murder (Original Motion Picture Soundtrack)</t>
  </si>
  <si>
    <r>
      <rPr>
        <color rgb="FF1155CC"/>
        <u/>
      </rPr>
      <t>397_let_down.docx</t>
    </r>
  </si>
  <si>
    <t>2rtGaCAeYtmcIvuZsvgTf6</t>
  </si>
  <si>
    <t>How to Disappear Completely</t>
  </si>
  <si>
    <t>Kid A</t>
  </si>
  <si>
    <t>https://open.spotify.com/track/2rtGaCAeYtmcIvuZsvgTf6</t>
  </si>
  <si>
    <r>
      <rPr>
        <color rgb="FF1155CC"/>
        <u/>
      </rPr>
      <t>398_how_to_disappear_completely.docx</t>
    </r>
  </si>
  <si>
    <t>5Qv2Nby1xTr9pQyjkrc94J</t>
  </si>
  <si>
    <t>All I Need</t>
  </si>
  <si>
    <t>In Rainbows</t>
  </si>
  <si>
    <t>https://open.spotify.com/track/5Qv2Nby1xTr9pQyjkrc94J</t>
  </si>
  <si>
    <r>
      <rPr>
        <color rgb="FF1155CC"/>
        <u/>
      </rPr>
      <t>399_all_i_need.docx</t>
    </r>
  </si>
  <si>
    <t>4T1iiabe7G0UjWQJCY6NE2</t>
  </si>
  <si>
    <t>Videotape</t>
  </si>
  <si>
    <t>https://open.spotify.com/track/4T1iiabe7G0UjWQJCY6NE2</t>
  </si>
  <si>
    <r>
      <rPr>
        <color rgb="FF1155CC"/>
        <u/>
      </rPr>
      <t>400_videotape.docx</t>
    </r>
  </si>
  <si>
    <t>35YyxFpE0ZTOoqFx5bADW8</t>
  </si>
  <si>
    <t>Nude</t>
  </si>
  <si>
    <t>https://open.spotify.com/track/35YyxFpE0ZTOoqFx5bADW8</t>
  </si>
  <si>
    <r>
      <rPr>
        <color rgb="FF1155CC"/>
        <u/>
      </rPr>
      <t>401_nude.docx</t>
    </r>
  </si>
  <si>
    <t>02ppMPbg1OtEdHgoPqoqju</t>
  </si>
  <si>
    <t>Reckoner</t>
  </si>
  <si>
    <t>https://open.spotify.com/track/02ppMPbg1OtEdHgoPqoqju</t>
  </si>
  <si>
    <r>
      <rPr>
        <color rgb="FF1155CC"/>
        <u/>
      </rPr>
      <t>402_reckoner.docx</t>
    </r>
  </si>
  <si>
    <t>4wajJ1o7jWIg62YqpkHC7S</t>
  </si>
  <si>
    <t>Weird Fishes / Arpeggi</t>
  </si>
  <si>
    <t>https://open.spotify.com/track/4wajJ1o7jWIg62YqpkHC7S</t>
  </si>
  <si>
    <r>
      <rPr>
        <color rgb="FF1155CC"/>
        <u/>
      </rPr>
      <t>403_weird_fishes.docx</t>
    </r>
  </si>
  <si>
    <t>07XaOyTS5hyaWiUK1Bc3bR</t>
  </si>
  <si>
    <t>True Love Waits</t>
  </si>
  <si>
    <t>A Moon Shaped Pool</t>
  </si>
  <si>
    <t>https://open.spotify.com/track/07XaOyTS5hyaWiUK1Bc3bR</t>
  </si>
  <si>
    <r>
      <rPr>
        <color rgb="FF1155CC"/>
        <u/>
      </rPr>
      <t>404_true_love_waits.docx</t>
    </r>
  </si>
  <si>
    <t>4SrRrB27n7fiRkQcPoKfpk</t>
  </si>
  <si>
    <t>Motion Picture Soundtrack</t>
  </si>
  <si>
    <t>https://open.spotify.com/track/4SrRrB27n7fiRkQcPoKfpk</t>
  </si>
  <si>
    <r>
      <rPr>
        <color rgb="FF1155CC"/>
        <u/>
      </rPr>
      <t>405_motion_picture_soundtrack.docx</t>
    </r>
  </si>
  <si>
    <t>4mRSbPLnOm54ttkTYvxxSY</t>
  </si>
  <si>
    <t>Decks Dark</t>
  </si>
  <si>
    <t>https://open.spotify.com/track/4mRSbPLnOm54ttkTYvxxSY</t>
  </si>
  <si>
    <r>
      <rPr>
        <color rgb="FF1155CC"/>
        <u/>
      </rPr>
      <t>406_decks_dark.docx</t>
    </r>
  </si>
  <si>
    <t>7KHQtpLpoIV3Wfu22YQT8y</t>
  </si>
  <si>
    <t>Present Tense</t>
  </si>
  <si>
    <t>https://open.spotify.com/track/7KHQtpLpoIV3Wfu22YQT8y</t>
  </si>
  <si>
    <r>
      <rPr>
        <color rgb="FF1155CC"/>
        <u/>
      </rPr>
      <t>407_present_tense.docx</t>
    </r>
  </si>
  <si>
    <t>53MFlkl4BofzPul5GT0Wqi</t>
  </si>
  <si>
    <t>RYTHM</t>
  </si>
  <si>
    <t>0uOeAmfdyaekD2RIGwCDwq</t>
  </si>
  <si>
    <t>Glass Eyes</t>
  </si>
  <si>
    <t>Monk Lama</t>
  </si>
  <si>
    <t>VICHITRA</t>
  </si>
  <si>
    <t>https://open.spotify.com/track/0uOeAmfdyaekD2RIGwCDwq</t>
  </si>
  <si>
    <r>
      <rPr>
        <color rgb="FF1155CC"/>
        <u/>
      </rPr>
      <t>408_glass_eyes.docx</t>
    </r>
  </si>
  <si>
    <t>1GnFQL9XnxrXFloKm1yjuW</t>
  </si>
  <si>
    <t>The Numbers</t>
  </si>
  <si>
    <t>https://open.spotify.com/track/1GnFQL9XnxrXFloKm1yjuW</t>
  </si>
  <si>
    <r>
      <rPr>
        <color rgb="FF1155CC"/>
        <u/>
      </rPr>
      <t>409_the_numbers.docx</t>
    </r>
  </si>
  <si>
    <t>6ttYF5VadzTssGV2i1Q08T</t>
  </si>
  <si>
    <t>Codex</t>
  </si>
  <si>
    <t>The King Of Limbs</t>
  </si>
  <si>
    <t>https://open.spotify.com/track/6ttYF5VadzTssGV2i1Q08T</t>
  </si>
  <si>
    <r>
      <rPr>
        <color rgb="FF1155CC"/>
        <u/>
      </rPr>
      <t>410_codex.docx</t>
    </r>
  </si>
  <si>
    <t>05NZMYuLR71Z3qrZOUiUm2</t>
  </si>
  <si>
    <t>Give Up The Ghost</t>
  </si>
  <si>
    <t>https://open.spotify.com/track/05NZMYuLR71Z3qrZOUiUm2</t>
  </si>
  <si>
    <r>
      <rPr>
        <color rgb="FF1155CC"/>
        <u/>
      </rPr>
      <t>411_give_up_the_ghost.docx</t>
    </r>
  </si>
  <si>
    <t>48X4D1FYOShPz2VF3YdfCF</t>
  </si>
  <si>
    <t>House Of Cards</t>
  </si>
  <si>
    <t>https://open.spotify.com/track/48X4D1FYOShPz2VF3YdfCF</t>
  </si>
  <si>
    <r>
      <rPr>
        <color rgb="FF1155CC"/>
        <u/>
      </rPr>
      <t>412_house_of_cards.docx</t>
    </r>
  </si>
  <si>
    <t>0WQiDwKJclirSYG9v5tayI</t>
  </si>
  <si>
    <t>There Is a Light That Never Goes Out - 2011 Remaster</t>
  </si>
  <si>
    <t>Indie rock, indie pop, jangle pop, post-punk</t>
  </si>
  <si>
    <t>The Queen Is Dead</t>
  </si>
  <si>
    <t>https://open.spotify.com/track/0WQiDwKJclirSYG9v5tayI</t>
  </si>
  <si>
    <r>
      <rPr>
        <color rgb="FF1155CC"/>
        <u/>
      </rPr>
      <t>413_There_Is_a_Light_That_Never_Goes_Out.docx</t>
    </r>
  </si>
  <si>
    <t>Please, Please, Please, Let Me Get What I Want - 2011 Remaster</t>
  </si>
  <si>
    <t>Hatful of Hollow</t>
  </si>
  <si>
    <r>
      <rPr>
        <color rgb="FF1155CC"/>
        <u/>
      </rPr>
      <t>414_Please__Please_Please_let_Me_Get_What_I_Want.docx</t>
    </r>
  </si>
  <si>
    <t>17zN523CEjJWBGXrUb3xex</t>
  </si>
  <si>
    <t>Last Night I Dreamt That Somebody Loved Me - 2011 Remaster</t>
  </si>
  <si>
    <t>Strangeways, Here We Come</t>
  </si>
  <si>
    <t>https://open.spotify.com/track/17zN523CEjJWBGXrUb3xex</t>
  </si>
  <si>
    <r>
      <rPr>
        <color rgb="FF1155CC"/>
        <u/>
      </rPr>
      <t>415_Last_Night_I_Dreamt_That_Somebody_Loved_Me.docx</t>
    </r>
  </si>
  <si>
    <t>7LZgdL0MxiElfaKZbuuE4l</t>
  </si>
  <si>
    <t>Asleep - 2011 Remaster</t>
  </si>
  <si>
    <t>Louder Than Bombs</t>
  </si>
  <si>
    <t>https://open.spotify.com/track/7LZgdL0MxiElfaKZbuuE4l</t>
  </si>
  <si>
    <r>
      <rPr>
        <color rgb="FF1155CC"/>
        <u/>
      </rPr>
      <t>416_asleep.docx</t>
    </r>
  </si>
  <si>
    <t>3M2bD9SMYnJIPdrTKUnBd3</t>
  </si>
  <si>
    <t>I Know It's Over - 2011 Remaster</t>
  </si>
  <si>
    <t>https://open.spotify.com/track/3M2bD9SMYnJIPdrTKUnBd3</t>
  </si>
  <si>
    <r>
      <rPr>
        <color rgb="FF1155CC"/>
        <u/>
      </rPr>
      <t>417_i_know_its_over.docx</t>
    </r>
  </si>
  <si>
    <t>3OS4XXm4S42pnESQmtN9MG</t>
  </si>
  <si>
    <t>Well I Wonder - 2011 Remaster</t>
  </si>
  <si>
    <t>Meat Is Murder</t>
  </si>
  <si>
    <t>https://open.spotify.com/track/3OS4XXm4S42pnESQmtN9MG</t>
  </si>
  <si>
    <r>
      <rPr>
        <color rgb="FF1155CC"/>
        <u/>
      </rPr>
      <t>418_well_i_wonder.docx</t>
    </r>
  </si>
  <si>
    <t>6LUGvXEAK8WxIBYK43uoTb</t>
  </si>
  <si>
    <t>Back to the Old House - 2011 Remaster</t>
  </si>
  <si>
    <t>https://open.spotify.com/track/6LUGvXEAK8WxIBYK43uoTb</t>
  </si>
  <si>
    <r>
      <rPr>
        <color rgb="FF1155CC"/>
        <u/>
      </rPr>
      <t>419_back_to_the_old_house.docx</t>
    </r>
  </si>
  <si>
    <t>5bSASu4W0HJx6CuG8rbRcA</t>
  </si>
  <si>
    <t>Reel Around the Fountain - 2011 Remaster</t>
  </si>
  <si>
    <t>https://open.spotify.com/track/5bSASu4W0HJx6CuG8rbRcA</t>
  </si>
  <si>
    <r>
      <rPr>
        <color rgb="FF1155CC"/>
        <u/>
      </rPr>
      <t>420_reel_around_the_fountain.docx</t>
    </r>
  </si>
  <si>
    <t>69Kzq3FMkDwiSFBQzRckFD</t>
  </si>
  <si>
    <t>This Night Has Opened My Eyes - 2011 Remaster</t>
  </si>
  <si>
    <t>https://open.spotify.com/track/69Kzq3FMkDwiSFBQzRckFD</t>
  </si>
  <si>
    <r>
      <rPr>
        <color rgb="FF1155CC"/>
        <u/>
      </rPr>
      <t>421_This_Night_Has_Opened_My_Eyes.docx</t>
    </r>
  </si>
  <si>
    <t>48veRDsAEBOJJnVnnabV99</t>
  </si>
  <si>
    <t>That Joke Isn't Funny Anymore</t>
  </si>
  <si>
    <t>https://open.spotify.com/track/48veRDsAEBOJJnVnnabV99</t>
  </si>
  <si>
    <r>
      <rPr>
        <color rgb="FF1155CC"/>
        <u/>
      </rPr>
      <t>422_That_Joke_Isn￢ﾀﾙt_Funny_Anymore.docx</t>
    </r>
  </si>
  <si>
    <t>1xaTREM89RbIxkcjlpf4Uw</t>
  </si>
  <si>
    <t>Heaven Knows I'm Miserable Now - 2011 Remaster</t>
  </si>
  <si>
    <t>https://open.spotify.com/track/1xaTREM89RbIxkcjlpf4Uw</t>
  </si>
  <si>
    <r>
      <rPr>
        <color rgb="FF1155CC"/>
        <u/>
      </rPr>
      <t>423_heaven_knows_i'm_miserable_now.docx</t>
    </r>
  </si>
  <si>
    <t>1YrnDTqvcnUKxAIeXyaEmU</t>
  </si>
  <si>
    <t>How Soon Is Now? - 2011 Remaster</t>
  </si>
  <si>
    <t>https://open.spotify.com/track/1YrnDTqvcnUKxAIeXyaEmU</t>
  </si>
  <si>
    <r>
      <rPr>
        <color rgb="FF1155CC"/>
        <u/>
      </rPr>
      <t>424_how_soon_is_now.docx</t>
    </r>
  </si>
  <si>
    <t>27r5xwtP8VRqdkeWfaEtQ9</t>
  </si>
  <si>
    <t>Unloveable - 2011 Remaster</t>
  </si>
  <si>
    <t>https://open.spotify.com/track/27r5xwtP8VRqdkeWfaEtQ9</t>
  </si>
  <si>
    <r>
      <rPr>
        <color rgb="FF1155CC"/>
        <u/>
      </rPr>
      <t>425_unloveable.docx</t>
    </r>
  </si>
  <si>
    <t>3ccAZx3wLZDVB2Nq6rikf9</t>
  </si>
  <si>
    <t>Half a Person - 2011 Remaster</t>
  </si>
  <si>
    <t>https://open.spotify.com/track/3ccAZx3wLZDVB2Nq6rikf9</t>
  </si>
  <si>
    <t>3EXgmsNXuX7RrWt3zGECGM</t>
  </si>
  <si>
    <t>Song (I)</t>
  </si>
  <si>
    <t>Firdausi Begum</t>
  </si>
  <si>
    <r>
      <rPr>
        <color rgb="FF1155CC"/>
        <u/>
      </rPr>
      <t>426_half_a_person.docx</t>
    </r>
  </si>
  <si>
    <t>01q4ccXbvPlCwZ1fPiFaeM</t>
  </si>
  <si>
    <t>Girlfriend in a Coma - 2011 Remaster</t>
  </si>
  <si>
    <t>https://open.spotify.com/track/01q4ccXbvPlCwZ1fPiFaeM</t>
  </si>
  <si>
    <r>
      <rPr>
        <color rgb="FF1155CC"/>
        <u/>
      </rPr>
      <t>427_girlfriend_in_a_coma.docx</t>
    </r>
  </si>
  <si>
    <t>3kLE2Jsxeb3W2bhx82bPlb</t>
  </si>
  <si>
    <t>I Won't Share You - 2011 Remaster</t>
  </si>
  <si>
    <t>https://open.spotify.com/track/3kLE2Jsxeb3W2bhx82bPlb</t>
  </si>
  <si>
    <r>
      <rPr>
        <color rgb="FF1155CC"/>
        <u/>
      </rPr>
      <t>428_i_wont_share_you.docx</t>
    </r>
  </si>
  <si>
    <t>2JZu2ny6Et9wFic99sMF7x</t>
  </si>
  <si>
    <t>Hand in Glove - 2011 Remaster</t>
  </si>
  <si>
    <t>https://open.spotify.com/track/2JZu2ny6Et9wFic99sMF7x</t>
  </si>
  <si>
    <r>
      <rPr>
        <color rgb="FF1155CC"/>
        <u/>
      </rPr>
      <t>429_hand_in_glove.docx</t>
    </r>
  </si>
  <si>
    <t>6a6zCBKwuZPO9S0rVJLVDI</t>
  </si>
  <si>
    <t>Shoplifters of the World Unite - 2011 Remaster</t>
  </si>
  <si>
    <t>https://open.spotify.com/track/6a6zCBKwuZPO9S0rVJLVDI</t>
  </si>
  <si>
    <t>13U0Plqg4VprCGOpWZ4AQn</t>
  </si>
  <si>
    <t>Bollywood Mashup-Bengali Medly Songs</t>
  </si>
  <si>
    <r>
      <rPr>
        <color rgb="FF1155CC"/>
        <u/>
      </rPr>
      <t>430_Shoplifters_of_the_World_Unite.docx</t>
    </r>
  </si>
  <si>
    <t>Madhusmita, Mithoon, Pritam</t>
  </si>
  <si>
    <t>0BxE4FqsDD1Ot4YuBXwAPp</t>
  </si>
  <si>
    <t>Indie rock, alternative rock</t>
  </si>
  <si>
    <t>Favourite Worst Nightmare</t>
  </si>
  <si>
    <t>https://open.spotify.com/track/0BxE4FqsDD1Ot4YuBXwAPp</t>
  </si>
  <si>
    <r>
      <rPr>
        <color rgb="FF1155CC"/>
        <u/>
      </rPr>
      <t>431_505.docx</t>
    </r>
  </si>
  <si>
    <t>5FVd6KXrgO9B3JPmC8OPst</t>
  </si>
  <si>
    <t>Do I Wanna Know?</t>
  </si>
  <si>
    <t>https://open.spotify.com/track/5FVd6KXrgO9B3JPmC8OPst</t>
  </si>
  <si>
    <r>
      <rPr>
        <color rgb="FF1155CC"/>
        <u/>
      </rPr>
      <t>432_do_i_wanna_know.docx</t>
    </r>
  </si>
  <si>
    <t>0S6CXA5LpRDX6b4akgrOot</t>
  </si>
  <si>
    <t>Love is a Laserquest</t>
  </si>
  <si>
    <t>Suck It and See</t>
  </si>
  <si>
    <t>https://open.spotify.com/track/0S6CXA5LpRDX6b4akgrOot</t>
  </si>
  <si>
    <r>
      <rPr>
        <color rgb="FF1155CC"/>
        <u/>
      </rPr>
      <t>433_love_is_a_laserquest.docx</t>
    </r>
  </si>
  <si>
    <t>71ytDkCnYc11VRiRCrhDHX</t>
  </si>
  <si>
    <t>Only Ones Who Know</t>
  </si>
  <si>
    <t>https://open.spotify.com/track/71ytDkCnYc11VRiRCrhDHX</t>
  </si>
  <si>
    <r>
      <rPr>
        <color rgb="FF1155CC"/>
        <u/>
      </rPr>
      <t>434_only_ones_who_know.docx</t>
    </r>
  </si>
  <si>
    <t>5bsnLiT00hG37qd8p2jdVl</t>
  </si>
  <si>
    <t>Cornerstone</t>
  </si>
  <si>
    <t>Humbug</t>
  </si>
  <si>
    <t>https://open.spotify.com/track/5bsnLiT00hG37qd8p2jdVl</t>
  </si>
  <si>
    <r>
      <rPr>
        <color rgb="FF1155CC"/>
        <u/>
      </rPr>
      <t>435_cornerstone.docx</t>
    </r>
  </si>
  <si>
    <t>4atMrAadB7dS8xn9vfk9PQ</t>
  </si>
  <si>
    <t>Fireside</t>
  </si>
  <si>
    <t>https://open.spotify.com/track/4atMrAadB7dS8xn9vfk9PQ</t>
  </si>
  <si>
    <r>
      <rPr>
        <color rgb="FF1155CC"/>
        <u/>
      </rPr>
      <t>436_fireside.docx</t>
    </r>
  </si>
  <si>
    <t>605E2oDpy3uSIhbRFcrQyn</t>
  </si>
  <si>
    <t>Despair In The Departure Lounge</t>
  </si>
  <si>
    <t>Who The F*** Are Arctic Monkeys?</t>
  </si>
  <si>
    <t>https://open.spotify.com/track/605E2oDpy3uSIhbRFcrQyn</t>
  </si>
  <si>
    <r>
      <rPr>
        <color rgb="FF1155CC"/>
        <u/>
      </rPr>
      <t>437_despair_in_the_departure_lounge.docx</t>
    </r>
  </si>
  <si>
    <t>4wMR4fRKMTyUJG6VAsmccv</t>
  </si>
  <si>
    <t>Riot Van</t>
  </si>
  <si>
    <t>Whatever People Say I Am, That's What I'm Not</t>
  </si>
  <si>
    <t>https://open.spotify.com/track/4wMR4fRKMTyUJG6VAsmccv</t>
  </si>
  <si>
    <r>
      <rPr>
        <color rgb="FF1155CC"/>
        <u/>
      </rPr>
      <t>438_riot_van.docx</t>
    </r>
  </si>
  <si>
    <t>2fyIS6GXMgUcSv4oejx63f</t>
  </si>
  <si>
    <t>Mardy Bum</t>
  </si>
  <si>
    <t>https://open.spotify.com/track/2fyIS6GXMgUcSv4oejx63f</t>
  </si>
  <si>
    <r>
      <rPr>
        <color rgb="FF1155CC"/>
        <u/>
      </rPr>
      <t>439_mardy_bum.docx</t>
    </r>
  </si>
  <si>
    <t>2x8evxqUlF0eRabbW2JBJd</t>
  </si>
  <si>
    <t>Fluorescent Adolescent</t>
  </si>
  <si>
    <t>https://open.spotify.com/track/2x8evxqUlF0eRabbW2JBJd</t>
  </si>
  <si>
    <r>
      <rPr>
        <color rgb="FF1155CC"/>
        <u/>
      </rPr>
      <t>440_fluorescent_adolescent.docx</t>
    </r>
  </si>
  <si>
    <t>3PhbzvTllkq1rkULafc6ns</t>
  </si>
  <si>
    <t>The Ultracheese</t>
  </si>
  <si>
    <t>Tranquility Base Hotel &amp; Casino</t>
  </si>
  <si>
    <t>https://open.spotify.com/track/3PhbzvTllkq1rkULafc6ns</t>
  </si>
  <si>
    <r>
      <rPr>
        <color rgb="FF1155CC"/>
        <u/>
      </rPr>
      <t>441_the_ultracheese.docx</t>
    </r>
  </si>
  <si>
    <t>2amJsWuU8ohAth78f2QOLD</t>
  </si>
  <si>
    <t>The Bakery</t>
  </si>
  <si>
    <t>https://open.spotify.com/track/2amJsWuU8ohAth78f2QOLD</t>
  </si>
  <si>
    <r>
      <rPr>
        <color rgb="FF1155CC"/>
        <u/>
      </rPr>
      <t>442_the_bakery.docx</t>
    </r>
  </si>
  <si>
    <t>1bXLpqe49cqEpj88uPR4pu</t>
  </si>
  <si>
    <t>Reckless Serenade</t>
  </si>
  <si>
    <t>https://open.spotify.com/track/1bXLpqe49cqEpj88uPR4pu</t>
  </si>
  <si>
    <r>
      <rPr>
        <color rgb="FF1155CC"/>
        <u/>
      </rPr>
      <t>443_reckless_serenade.docx</t>
    </r>
  </si>
  <si>
    <t>1SvdSo3criuXmvXsB7HQAd</t>
  </si>
  <si>
    <t>Bengal One</t>
  </si>
  <si>
    <t>4dtP86vkhzwNXCFpCtizce</t>
  </si>
  <si>
    <t>Secret Door</t>
  </si>
  <si>
    <t>Skydrips</t>
  </si>
  <si>
    <t>https://open.spotify.com/track/4dtP86vkhzwNXCFpCtizce</t>
  </si>
  <si>
    <t>Paper Tiger</t>
  </si>
  <si>
    <r>
      <rPr>
        <color rgb="FF1155CC"/>
        <u/>
      </rPr>
      <t>444_secret_door.docx</t>
    </r>
  </si>
  <si>
    <t>6wVWJl64yoTzU27EI8ep20</t>
  </si>
  <si>
    <t>Crying Lightning</t>
  </si>
  <si>
    <t>https://open.spotify.com/track/6wVWJl64yoTzU27EI8ep20</t>
  </si>
  <si>
    <r>
      <rPr>
        <color rgb="FF1155CC"/>
        <u/>
      </rPr>
      <t>445_crying_lighting.docx</t>
    </r>
  </si>
  <si>
    <t>5xw2cHVLw1rlDPp3cL9Zuv</t>
  </si>
  <si>
    <t>She's Thunderstorms</t>
  </si>
  <si>
    <t>https://open.spotify.com/track/5xw2cHVLw1rlDPp3cL9Zuv</t>
  </si>
  <si>
    <r>
      <rPr>
        <color rgb="FF1155CC"/>
        <u/>
      </rPr>
      <t>446_she's_thunderstorm.docx</t>
    </r>
  </si>
  <si>
    <t>0LxeKwg9t7HOnyfv4bTALT</t>
  </si>
  <si>
    <t>https://open.spotify.com/track/0LxeKwg9t7HOnyfv4bTALT</t>
  </si>
  <si>
    <r>
      <rPr>
        <color rgb="FF1155CC"/>
        <u/>
      </rPr>
      <t>447_suck_it_and_see.docx</t>
    </r>
  </si>
  <si>
    <t>7EUcOIbJSePmXGvAe7G79C</t>
  </si>
  <si>
    <t>Black Treacle</t>
  </si>
  <si>
    <t>https://open.spotify.com/track/7EUcOIbJSePmXGvAe7G79C</t>
  </si>
  <si>
    <r>
      <rPr>
        <color rgb="FF1155CC"/>
        <u/>
      </rPr>
      <t>448_black_treacle.docx</t>
    </r>
  </si>
  <si>
    <t>75n7mraeMycQOl2sDGYaTe</t>
  </si>
  <si>
    <t>Mad Sounds</t>
  </si>
  <si>
    <t>https://open.spotify.com/track/75n7mraeMycQOl2sDGYaTe</t>
  </si>
  <si>
    <r>
      <rPr>
        <color rgb="FF1155CC"/>
        <u/>
      </rPr>
      <t>449_mad_sounds.docx</t>
    </r>
  </si>
  <si>
    <t>0NdTUS4UiNYCNn5FgVqKQY</t>
  </si>
  <si>
    <t>Snap Out Of It</t>
  </si>
  <si>
    <t>https://open.spotify.com/track/0NdTUS4UiNYCNn5FgVqKQY</t>
  </si>
  <si>
    <r>
      <rPr>
        <color rgb="FF1155CC"/>
        <u/>
      </rPr>
      <t>450_snap_out_of_it.docx</t>
    </r>
  </si>
  <si>
    <t>1t67WYNfUxfOiwaz7SJ66b</t>
  </si>
  <si>
    <t>One Point Perspective</t>
  </si>
  <si>
    <t>51cSklwyh5sOHN1P3FZRpd</t>
  </si>
  <si>
    <t>Bangladesher Chobi Enke Diyo</t>
  </si>
  <si>
    <t>https://open.spotify.com/track/1t67WYNfUxfOiwaz7SJ66b</t>
  </si>
  <si>
    <t>Syed Abdul Hadi</t>
  </si>
  <si>
    <t>The Legend Syed Abdul Hadi Patriotic</t>
  </si>
  <si>
    <r>
      <rPr>
        <color rgb="FF1155CC"/>
        <u/>
      </rPr>
      <t>451_one_point_perspective.docx</t>
    </r>
  </si>
  <si>
    <t>5Z5nbOXhsSbySVC7WUc6y9</t>
  </si>
  <si>
    <t>Four Out Of Five</t>
  </si>
  <si>
    <t>https://open.spotify.com/track/5Z5nbOXhsSbySVC7WUc6y9</t>
  </si>
  <si>
    <r>
      <rPr>
        <color rgb="FF1155CC"/>
        <u/>
      </rPr>
      <t>452_four_out_of_five.docx</t>
    </r>
  </si>
  <si>
    <t>1zx6GSqLYI2ynzAHnPRKBR</t>
  </si>
  <si>
    <t>ThereÃ¢Â_x0080_Â_x0099_d Better Be A Mirrorball</t>
  </si>
  <si>
    <t>The Car</t>
  </si>
  <si>
    <t>https://open.spotify.com/track/1zx6GSqLYI2ynzAHnPRKBR</t>
  </si>
  <si>
    <r>
      <rPr>
        <color rgb="FF1155CC"/>
        <u/>
      </rPr>
      <t>453_There'd_Better_Be_a_Mirrorbal.docx</t>
    </r>
  </si>
  <si>
    <t>42GuKw49pPxNAkIhWGwgFs</t>
  </si>
  <si>
    <t>Body Paint</t>
  </si>
  <si>
    <t>https://open.spotify.com/track/42GuKw49pPxNAkIhWGwgFs</t>
  </si>
  <si>
    <r>
      <rPr>
        <color rgb="FF1155CC"/>
        <u/>
      </rPr>
      <t>454_body_paint.docx</t>
    </r>
  </si>
  <si>
    <t>4KPi4VNvPOfKqIp1sx19Xf</t>
  </si>
  <si>
    <t>Big Ideas</t>
  </si>
  <si>
    <t>1SyWwW7hufv2OU2aWBLJTZ</t>
  </si>
  <si>
    <t>https://open.spotify.com/track/4KPi4VNvPOfKqIp1sx19Xf</t>
  </si>
  <si>
    <t>Bengali Tribal Song</t>
  </si>
  <si>
    <t>singing bowl</t>
  </si>
  <si>
    <t>Chuck Jonkey / Sonic Safari Productions</t>
  </si>
  <si>
    <t>Tribal India</t>
  </si>
  <si>
    <r>
      <rPr>
        <color rgb="FF1155CC"/>
        <u/>
      </rPr>
      <t>455_big_ideas.docx</t>
    </r>
  </si>
  <si>
    <t>5ygEUpyZy5qtZ1423zymBW</t>
  </si>
  <si>
    <t>Hello You</t>
  </si>
  <si>
    <t>https://open.spotify.com/track/5ygEUpyZy5qtZ1423zymBW</t>
  </si>
  <si>
    <r>
      <rPr>
        <color rgb="FF1155CC"/>
        <u/>
      </rPr>
      <t>456_hello_you.docx</t>
    </r>
  </si>
  <si>
    <t>5fClRRa7P9nPIpstj50veV</t>
  </si>
  <si>
    <t>Mr Schwartz</t>
  </si>
  <si>
    <t>https://open.spotify.com/track/5fClRRa7P9nPIpstj50veV</t>
  </si>
  <si>
    <r>
      <rPr>
        <color rgb="FF1155CC"/>
        <u/>
      </rPr>
      <t>457_mr_schwartz.docx</t>
    </r>
  </si>
  <si>
    <t>2QjOHCTQ1Jl3zawyYOpxh6</t>
  </si>
  <si>
    <t>Sweater Weather</t>
  </si>
  <si>
    <t>Alternative rock, indie rock, pop rock</t>
  </si>
  <si>
    <t>The Neighbourhood</t>
  </si>
  <si>
    <t>I Love You.</t>
  </si>
  <si>
    <t>https://open.spotify.com/track/2QjOHCTQ1Jl3zawyYOpxh6</t>
  </si>
  <si>
    <r>
      <rPr>
        <color rgb="FF1155CC"/>
        <u/>
      </rPr>
      <t>458_sweater_weather.docx</t>
    </r>
  </si>
  <si>
    <t>5E30LdtzQTGqRvNd7l6kG5</t>
  </si>
  <si>
    <t>Daddy Issues</t>
  </si>
  <si>
    <t>Wiped Out!</t>
  </si>
  <si>
    <t>https://open.spotify.com/track/5E30LdtzQTGqRvNd7l6kG5</t>
  </si>
  <si>
    <r>
      <rPr>
        <color rgb="FF1155CC"/>
        <u/>
      </rPr>
      <t>459_daddy_issues.docx</t>
    </r>
  </si>
  <si>
    <t>7brQHA2CgQpcMBiOlfiXYb</t>
  </si>
  <si>
    <t>Afraid</t>
  </si>
  <si>
    <t>https://open.spotify.com/track/7brQHA2CgQpcMBiOlfiXYb</t>
  </si>
  <si>
    <t>3b33vzlQlmEargK5z1okko</t>
  </si>
  <si>
    <t>7 Canciones populares EspaÃ±olas: III. Asturiana (Arr. for Soprano and Orchestra by Luciano Berio)</t>
  </si>
  <si>
    <r>
      <rPr>
        <color rgb="FF1155CC"/>
        <u/>
      </rPr>
      <t>460_afraid.docx</t>
    </r>
  </si>
  <si>
    <t>orchestra</t>
  </si>
  <si>
    <t>Sinfonieorchester Basel, Ivor Bolton, Sophia Burgos</t>
  </si>
  <si>
    <t>Luciano Berio - Transformation</t>
  </si>
  <si>
    <t>2K7xn816oNHJZ0aVqdQsha</t>
  </si>
  <si>
    <t>Softcore</t>
  </si>
  <si>
    <t>Hard To Imagine The Neighbourhood Ever Changing</t>
  </si>
  <si>
    <t>https://open.spotify.com/track/2K7xn816oNHJZ0aVqdQsha</t>
  </si>
  <si>
    <t>0DQqS5dsrBcjTYHtUKLVVv</t>
  </si>
  <si>
    <t>Seis Canciones Populares EspaÃ±olas, CanciÃ³n</t>
  </si>
  <si>
    <r>
      <rPr>
        <color rgb="FF1155CC"/>
        <u/>
      </rPr>
      <t>461_softcore.docx</t>
    </r>
  </si>
  <si>
    <t>iAN&amp;ANi, Ani Gogova, Ian Maksin</t>
  </si>
  <si>
    <t>Tango Plus</t>
  </si>
  <si>
    <t>0EfsDEYaSjGYd66Pr881nq</t>
  </si>
  <si>
    <t>Cry Baby</t>
  </si>
  <si>
    <t>https://open.spotify.com/track/0EfsDEYaSjGYd66Pr881nq</t>
  </si>
  <si>
    <r>
      <rPr>
        <color rgb="FF1155CC"/>
        <u/>
      </rPr>
      <t>462_cry_baby.docx</t>
    </r>
  </si>
  <si>
    <t>1wX3T4Cb68p1520973XkWh</t>
  </si>
  <si>
    <t>Espanyoleta - Gayta</t>
  </si>
  <si>
    <t>Anonymous, Piffaro</t>
  </si>
  <si>
    <t>Los Ministriles - Spanish Renaissance Wind Music</t>
  </si>
  <si>
    <t>2xql0pid3EUwW38AsywxhV</t>
  </si>
  <si>
    <t>Reflections</t>
  </si>
  <si>
    <t>https://open.spotify.com/track/2xql0pid3EUwW38AsywxhV</t>
  </si>
  <si>
    <t>4VbD3G97ZDrhmCBZ5rvTme</t>
  </si>
  <si>
    <r>
      <rPr>
        <color rgb="FF1155CC"/>
        <u/>
      </rPr>
      <t>463_reflections.docx</t>
    </r>
  </si>
  <si>
    <t>CanciÃ³n Amatoria</t>
  </si>
  <si>
    <t>Emilio Pujol, David Russell</t>
  </si>
  <si>
    <t>Spanish Legends</t>
  </si>
  <si>
    <t>07VBqWH6NG8L2ad3l84UKk</t>
  </si>
  <si>
    <t>R.I.P. 2 My Youth</t>
  </si>
  <si>
    <t>https://open.spotify.com/track/07VBqWH6NG8L2ad3l84UKk</t>
  </si>
  <si>
    <r>
      <rPr>
        <color rgb="FF1155CC"/>
        <u/>
      </rPr>
      <t>464_rip_2_my_mouth.docx</t>
    </r>
  </si>
  <si>
    <t>6cC9avrAy3Aurn8Q9RJY8Q</t>
  </si>
  <si>
    <t>Allegreto</t>
  </si>
  <si>
    <t>classical guitar, guitarra clasica, historic classical performance</t>
  </si>
  <si>
    <t>AndrÃ©s Segovia</t>
  </si>
  <si>
    <t>Obras breves espaÃ±olas</t>
  </si>
  <si>
    <t>5v8aEcHcaJIGYpfVVPtJjI</t>
  </si>
  <si>
    <t>Wires</t>
  </si>
  <si>
    <t>I'm Sorry...</t>
  </si>
  <si>
    <t>https://open.spotify.com/track/5v8aEcHcaJIGYpfVVPtJjI</t>
  </si>
  <si>
    <t>1DbejWouPWcyWyUW1f2g5h</t>
  </si>
  <si>
    <r>
      <rPr>
        <color rgb="FF1155CC"/>
        <u/>
      </rPr>
      <t>465_wires.docx</t>
    </r>
  </si>
  <si>
    <t>Despierta</t>
  </si>
  <si>
    <t>Musica Para Meditacion Profunda</t>
  </si>
  <si>
    <t>Experimente RelajaciÃ³n Con el Sonido de la Guitarra EspaÃ±ola</t>
  </si>
  <si>
    <t>5Ma3BlNVDtn3JiwMEafSaq</t>
  </si>
  <si>
    <t>Single</t>
  </si>
  <si>
    <t>https://open.spotify.com/track/5Ma3BlNVDtn3JiwMEafSaq</t>
  </si>
  <si>
    <t>0wcBlymoCmzQ45oWTSB37p</t>
  </si>
  <si>
    <t>EspaÃ±a CaÃ±Ã­ (Rerecorded)</t>
  </si>
  <si>
    <r>
      <rPr>
        <color rgb="FF1155CC"/>
        <u/>
      </rPr>
      <t>466_single.docx</t>
    </r>
  </si>
  <si>
    <t>easy listening</t>
  </si>
  <si>
    <t>Al Caiola</t>
  </si>
  <si>
    <t>6TA5aymvVrtiPVbuAwmPIc</t>
  </si>
  <si>
    <t>Scary Love</t>
  </si>
  <si>
    <t>https://open.spotify.com/track/6TA5aymvVrtiPVbuAwmPIc</t>
  </si>
  <si>
    <t>2yATT6ehBpoe5pL7NfL6HC</t>
  </si>
  <si>
    <t>Canzone</t>
  </si>
  <si>
    <r>
      <rPr>
        <color rgb="FF1155CC"/>
        <u/>
      </rPr>
      <t>467_scary_love.docx</t>
    </r>
  </si>
  <si>
    <t>Spanish Classic Sound, Vol. 3 (1944 - 1947)</t>
  </si>
  <si>
    <t>113xf7t4qNM7038YJvauik</t>
  </si>
  <si>
    <t>Nervous</t>
  </si>
  <si>
    <t>https://open.spotify.com/track/113xf7t4qNM7038YJvauik</t>
  </si>
  <si>
    <t>2SXxhC1GG1u5C7JpnzNtnl</t>
  </si>
  <si>
    <t>Tus ojillos negros</t>
  </si>
  <si>
    <t>Manuel de Falla, Bernarda Fink, Anthony Spiri</t>
  </si>
  <si>
    <r>
      <rPr>
        <color rgb="FF1155CC"/>
        <u/>
      </rPr>
      <t>468_nervous.docx</t>
    </r>
  </si>
  <si>
    <t>7zwn1eykZtZ5LODrf7c0tS</t>
  </si>
  <si>
    <t>You Get Me So High</t>
  </si>
  <si>
    <t>https://open.spotify.com/track/7zwn1eykZtZ5LODrf7c0tS</t>
  </si>
  <si>
    <t>6TdP0703RAyPlMJakskHlG</t>
  </si>
  <si>
    <t>Campanera</t>
  </si>
  <si>
    <t>pasodobles</t>
  </si>
  <si>
    <t>Orquesta Plaza De Toros</t>
  </si>
  <si>
    <t>MÃºsica de EspaÃ±a. Typical Spanish Music. Songs From Spain. CanciÃ³n TÃ­pica EspaÃ±ola</t>
  </si>
  <si>
    <r>
      <rPr>
        <color rgb="FF1155CC"/>
        <u/>
      </rPr>
      <t>469_you_get_me_so_high.docx</t>
    </r>
  </si>
  <si>
    <t>2wXioTynVwrEWYRv6R6vEj</t>
  </si>
  <si>
    <t>Void</t>
  </si>
  <si>
    <t>5kzGcPiIKs61BT0emEIIdI</t>
  </si>
  <si>
    <t>https://open.spotify.com/track/2wXioTynVwrEWYRv6R6vEj</t>
  </si>
  <si>
    <t>PÃ¡mpano verde</t>
  </si>
  <si>
    <t>spanish renaissance</t>
  </si>
  <si>
    <t>Francesco de la Torre, Aquel Trovar</t>
  </si>
  <si>
    <t>Canciones de la Vieja Europa</t>
  </si>
  <si>
    <r>
      <rPr>
        <color rgb="FF1155CC"/>
        <u/>
      </rPr>
      <t>470_void.docx</t>
    </r>
  </si>
  <si>
    <t>0YNtAadZvKBBEFARtfoCV8</t>
  </si>
  <si>
    <t>Compass</t>
  </si>
  <si>
    <t>https://open.spotify.com/track/0YNtAadZvKBBEFARtfoCV8</t>
  </si>
  <si>
    <t>3j6F2tcXyx6CFRjQFlRQKK</t>
  </si>
  <si>
    <t>Las Vaqueiras</t>
  </si>
  <si>
    <r>
      <rPr>
        <color rgb="FF1155CC"/>
        <u/>
      </rPr>
      <t>471_compass.docx</t>
    </r>
  </si>
  <si>
    <t>cancion melodica, cantautor</t>
  </si>
  <si>
    <t>Maria Dolores Pradera</t>
  </si>
  <si>
    <t>Canciones Espanolas</t>
  </si>
  <si>
    <t>40gvh6jP5qxMJuMmF9lG9A</t>
  </si>
  <si>
    <t>Baby Came Home 2 / Valentines</t>
  </si>
  <si>
    <t>https://open.spotify.com/track/40gvh6jP5qxMJuMmF9lG9A</t>
  </si>
  <si>
    <r>
      <rPr>
        <color rgb="FF1155CC"/>
        <u/>
      </rPr>
      <t>472_baby_came_home.docx</t>
    </r>
  </si>
  <si>
    <t>0crCxtjgwtrZy9xEVLkNrr</t>
  </si>
  <si>
    <t>1xJ8RjDucztPOKB0ek95tf</t>
  </si>
  <si>
    <t>Honest - From The Amazing Spider-Man 2 Soundtrack</t>
  </si>
  <si>
    <t>The Amazing Spider-Man 2 (The Original Motion Picture Soundtrack)</t>
  </si>
  <si>
    <t>ElÃ­as e Ignacio</t>
  </si>
  <si>
    <t>MÃºsica espaÃ±ola</t>
  </si>
  <si>
    <t>https://open.spotify.com/track/1xJ8RjDucztPOKB0ek95tf</t>
  </si>
  <si>
    <r>
      <rPr>
        <color rgb="FF1155CC"/>
        <u/>
      </rPr>
      <t>473_honest.docx</t>
    </r>
  </si>
  <si>
    <t>2Qr1CLYd6Fa2QHRfWalfpC</t>
  </si>
  <si>
    <t>Siete canciones populares espaÃ±olas: No. 1 El paÃ±o moruno</t>
  </si>
  <si>
    <t>7sIYHDxjteT6RY29gAGzP2</t>
  </si>
  <si>
    <t>Sadderdaze</t>
  </si>
  <si>
    <t>https://open.spotify.com/track/7sIYHDxjteT6RY29gAGzP2</t>
  </si>
  <si>
    <r>
      <rPr>
        <color rgb="FF1155CC"/>
        <u/>
      </rPr>
      <t>474_sadderdaze.docx</t>
    </r>
  </si>
  <si>
    <t>5ytLjEBw3ciO3ZqpzLztlM</t>
  </si>
  <si>
    <t>7 Canciones populares EspaÃ±olas (Arr. for Double Bass and Harp by Marijn van Prooijen): I. El paÃ±o moruno</t>
  </si>
  <si>
    <t>Manuel de Falla, Rick Stotijn, Lavinia Meijer</t>
  </si>
  <si>
    <t>6C0T7QMpmeDoDkke32Ctqb</t>
  </si>
  <si>
    <t>Leaving Tonight</t>
  </si>
  <si>
    <t>Basso Bailando</t>
  </si>
  <si>
    <t>https://open.spotify.com/track/6C0T7QMpmeDoDkke32Ctqb</t>
  </si>
  <si>
    <r>
      <rPr>
        <color rgb="FF1155CC"/>
        <u/>
      </rPr>
      <t>475_leaving_tonight.docx</t>
    </r>
  </si>
  <si>
    <t>4V37tyDu9CtqYshvrgLke4</t>
  </si>
  <si>
    <t>7mWz5FxLQ7v1SGdJ5ywXCP</t>
  </si>
  <si>
    <t>Alleyways</t>
  </si>
  <si>
    <t>Cuatro madrigales amatorios: IV. De los Ã¡lamos vengo, madre</t>
  </si>
  <si>
    <t>https://open.spotify.com/track/4V37tyDu9CtqYshvrgLke4</t>
  </si>
  <si>
    <r>
      <rPr>
        <color rgb="FF1155CC"/>
        <u/>
      </rPr>
      <t>476_alleyways.docx</t>
    </r>
  </si>
  <si>
    <t>6PS9AdyOKTPwlDPfLzJ7Ow</t>
  </si>
  <si>
    <t>Greetings from Califournia</t>
  </si>
  <si>
    <t>https://open.spotify.com/track/6PS9AdyOKTPwlDPfLzJ7Ow</t>
  </si>
  <si>
    <t>2LxFFKP196xsLfcqstyX7n</t>
  </si>
  <si>
    <t>PropiÃ±Ã¡n de melyor</t>
  </si>
  <si>
    <r>
      <rPr>
        <color rgb="FF1155CC"/>
        <u/>
      </rPr>
      <t>477_greetings_from_califournia.docx</t>
    </r>
  </si>
  <si>
    <t>0Ot6e3wYVQQ1Us9PM977jE</t>
  </si>
  <si>
    <t>A Little Death</t>
  </si>
  <si>
    <t>Thank You,</t>
  </si>
  <si>
    <t>https://open.spotify.com/track/0Ot6e3wYVQQ1Us9PM977jE</t>
  </si>
  <si>
    <t>5BzLLDSkQZDpI8c1uSgj7N</t>
  </si>
  <si>
    <r>
      <rPr>
        <color rgb="FF1155CC"/>
        <u/>
      </rPr>
      <t>478_a_little_death.docx</t>
    </r>
  </si>
  <si>
    <t>Tiempo Para Bailar</t>
  </si>
  <si>
    <t>MÃºsica Instrumental EspaÃ±ola Ambiental</t>
  </si>
  <si>
    <t>38kjFXYgPvtuXCPbHPMGte</t>
  </si>
  <si>
    <t>Prey</t>
  </si>
  <si>
    <t>https://open.spotify.com/track/38kjFXYgPvtuXCPbHPMGte</t>
  </si>
  <si>
    <r>
      <rPr>
        <color rgb="FF1155CC"/>
        <u/>
      </rPr>
      <t>479_prey.docx</t>
    </r>
  </si>
  <si>
    <t>5raLkLZIJQod2RHoeNVHjK</t>
  </si>
  <si>
    <t>El Arreglito</t>
  </si>
  <si>
    <t>0VF7YLIxSQKyNiFL3X6MmN</t>
  </si>
  <si>
    <t>Stargazing</t>
  </si>
  <si>
    <t>Chip Chrome &amp; The Mono-Tones (Deluxe)</t>
  </si>
  <si>
    <t>https://open.spotify.com/track/0VF7YLIxSQKyNiFL3X6MmN</t>
  </si>
  <si>
    <t>Jose Ferrero, Jaume Bartomeu</t>
  </si>
  <si>
    <t>SebastiÃ¡n Iradier: Canciones EspaÃ±olas</t>
  </si>
  <si>
    <r>
      <rPr>
        <color rgb="FF1155CC"/>
        <u/>
      </rPr>
      <t>480_stargazing.docx</t>
    </r>
  </si>
  <si>
    <t>60F6pgM6H6miNr5AmjxwjL</t>
  </si>
  <si>
    <t>Fallen Star</t>
  </si>
  <si>
    <t>https://open.spotify.com/track/60F6pgM6H6miNr5AmjxwjL</t>
  </si>
  <si>
    <t>4qp8VkoGE20315i4k8ckKM</t>
  </si>
  <si>
    <t>Cantando Soy EspaÃ±ola</t>
  </si>
  <si>
    <r>
      <rPr>
        <color rgb="FF1155CC"/>
        <u/>
      </rPr>
      <t>481_fallen_star.docx</t>
    </r>
  </si>
  <si>
    <t>Lolita Torres</t>
  </si>
  <si>
    <t>1oAwsWBovWRIp7qLMGPIet</t>
  </si>
  <si>
    <t>Dream pop, ambient pop, indie pop</t>
  </si>
  <si>
    <t>Cigarettes After Sex</t>
  </si>
  <si>
    <t>https://open.spotify.com/track/1oAwsWBovWRIp7qLMGPIet</t>
  </si>
  <si>
    <t>6d8veEhE3dvhxzfSv8CicF</t>
  </si>
  <si>
    <r>
      <rPr>
        <color rgb="FF1155CC"/>
        <u/>
      </rPr>
      <t>482_apocalype.docx</t>
    </r>
  </si>
  <si>
    <t>7 Canciones populares espaÃ±olas: No.6: CanciÃ³n</t>
  </si>
  <si>
    <t>3W7KHojYGgYaoX9ogKO9hU</t>
  </si>
  <si>
    <t>Nothing's Gonna Hurt You Baby</t>
  </si>
  <si>
    <t>Manuel de Falla, JosÃ© Carreras, Martin Katz</t>
  </si>
  <si>
    <t>I.</t>
  </si>
  <si>
    <t>https://open.spotify.com/track/3W7KHojYGgYaoX9ogKO9hU</t>
  </si>
  <si>
    <r>
      <rPr>
        <color rgb="FF1155CC"/>
        <u/>
      </rPr>
      <t>483_nothing's_gonna_hurt_you_baby.docx</t>
    </r>
  </si>
  <si>
    <t>2xGjfbXZnI8uQDhukoQURQ</t>
  </si>
  <si>
    <t>K.</t>
  </si>
  <si>
    <t>https://open.spotify.com/track/2xGjfbXZnI8uQDhukoQURQ</t>
  </si>
  <si>
    <t>6MG6vsYIMQwuyvJt7JffIG</t>
  </si>
  <si>
    <t>EspaÃ±a Canta</t>
  </si>
  <si>
    <r>
      <rPr>
        <color rgb="FF1155CC"/>
        <u/>
      </rPr>
      <t>484_k.docx</t>
    </r>
  </si>
  <si>
    <t>cante flamenco, copla</t>
  </si>
  <si>
    <t>2KhrPRV0V1FS2l4eQMJUWt</t>
  </si>
  <si>
    <t>Sweet</t>
  </si>
  <si>
    <t>Gracia Montes</t>
  </si>
  <si>
    <t>A Ti Madre</t>
  </si>
  <si>
    <t>https://open.spotify.com/track/2KhrPRV0V1FS2l4eQMJUWt</t>
  </si>
  <si>
    <r>
      <rPr>
        <color rgb="FF1155CC"/>
        <u/>
      </rPr>
      <t>485_sweet.docx</t>
    </r>
  </si>
  <si>
    <t>0yuAWlxq59xT3agQ965OxE</t>
  </si>
  <si>
    <t>Sunsetz</t>
  </si>
  <si>
    <t>https://open.spotify.com/track/0yuAWlxq59xT3agQ965OxE</t>
  </si>
  <si>
    <t>6hlHVctdZOauMojxpznu6B</t>
  </si>
  <si>
    <t>Partido</t>
  </si>
  <si>
    <r>
      <rPr>
        <color rgb="FF1155CC"/>
        <u/>
      </rPr>
      <t>486_sunsetz.docx</t>
    </r>
  </si>
  <si>
    <t>4xbN7giFhdGbSQTPyG178F</t>
  </si>
  <si>
    <t>John Wayne</t>
  </si>
  <si>
    <t>https://open.spotify.com/track/4xbN7giFhdGbSQTPyG178F</t>
  </si>
  <si>
    <t>6wOTkQFHBclS23zN308Nk7</t>
  </si>
  <si>
    <r>
      <rPr>
        <color rgb="FF1155CC"/>
        <u/>
      </rPr>
      <t>487_john_wayne.docx</t>
    </r>
  </si>
  <si>
    <t>Olvida tu Perdicion EspaÃ±a</t>
  </si>
  <si>
    <t>Anonymous, Atrium Musicae de Madrid, Gregorio Paniagua</t>
  </si>
  <si>
    <t>7mDTvYD2ieE4Q28XFziMfJ</t>
  </si>
  <si>
    <t>Cry</t>
  </si>
  <si>
    <t>La Spagna: A Tune Through Three Centuries</t>
  </si>
  <si>
    <t>https://open.spotify.com/track/7mDTvYD2ieE4Q28XFziMfJ</t>
  </si>
  <si>
    <r>
      <rPr>
        <color rgb="FF1155CC"/>
        <u/>
      </rPr>
      <t>488_cry.docx</t>
    </r>
  </si>
  <si>
    <t>5E02BgqYNN9VzafXrYP6Np</t>
  </si>
  <si>
    <t>Heavenly</t>
  </si>
  <si>
    <t>3nW37tZM65N5SBOyzS3VAf</t>
  </si>
  <si>
    <t>Espanoletas</t>
  </si>
  <si>
    <t>https://open.spotify.com/track/5E02BgqYNN9VzafXrYP6Np</t>
  </si>
  <si>
    <t>Gaspar Sanz, Aniello Desiderio</t>
  </si>
  <si>
    <t>Chaconne, Aniello Desiderio Plays Baroque Music</t>
  </si>
  <si>
    <r>
      <rPr>
        <color rgb="FF1155CC"/>
        <u/>
      </rPr>
      <t>489_heavenly.docx</t>
    </r>
  </si>
  <si>
    <t>3g7ngtg7xK3N9nKwAjDfH3</t>
  </si>
  <si>
    <t>Falling In Love</t>
  </si>
  <si>
    <t>https://open.spotify.com/track/3g7ngtg7xK3N9nKwAjDfH3</t>
  </si>
  <si>
    <t>33mHr0v8LbkUHbxi4qpfbF</t>
  </si>
  <si>
    <t>CanciÃ³n a dos tiples</t>
  </si>
  <si>
    <r>
      <rPr>
        <color rgb="FF1155CC"/>
        <u/>
      </rPr>
      <t>490_falling_in_love.docx</t>
    </r>
  </si>
  <si>
    <t>Anonymous, Eduardo LÃ³pez Banzo</t>
  </si>
  <si>
    <t>1v7ptGUBS2DbbRmfIG0hU2</t>
  </si>
  <si>
    <t>https://open.spotify.com/track/1v7ptGUBS2DbbRmfIG0hU2</t>
  </si>
  <si>
    <r>
      <rPr>
        <color rgb="FF1155CC"/>
        <u/>
      </rPr>
      <t>491_touch.docx</t>
    </r>
  </si>
  <si>
    <t>769vrAYHcuLwOV0at2hiOf</t>
  </si>
  <si>
    <t>Affection</t>
  </si>
  <si>
    <t>3Idp5IOqAMsBwkqI73iSxs</t>
  </si>
  <si>
    <t>EspaÃ±a CampeÃ³n EURO 2024 - Reggaeton Version</t>
  </si>
  <si>
    <t>https://open.spotify.com/track/769vrAYHcuLwOV0at2hiOf</t>
  </si>
  <si>
    <t>Football Poet</t>
  </si>
  <si>
    <t>EspaÃ±a CampeÃ³n EURO 2024</t>
  </si>
  <si>
    <r>
      <rPr>
        <color rgb="FF1155CC"/>
        <u/>
      </rPr>
      <t>492_affection.docx</t>
    </r>
  </si>
  <si>
    <t>4cV9zzKtPtW4i0FhnEwazU</t>
  </si>
  <si>
    <t>Each Time You Fall In Love</t>
  </si>
  <si>
    <t>https://open.spotify.com/track/4cV9zzKtPtW4i0FhnEwazU</t>
  </si>
  <si>
    <t>2PBk21ITxhCmFYhozdBhlF</t>
  </si>
  <si>
    <t>The Korean Barbecue Song</t>
  </si>
  <si>
    <r>
      <rPr>
        <color rgb="FF1155CC"/>
        <u/>
      </rPr>
      <t>493_each_time_you_fall_in_love.docx</t>
    </r>
  </si>
  <si>
    <t>Hmm That's Strange</t>
  </si>
  <si>
    <t>6GcZ4pdtZgbf2ptgHG31bq</t>
  </si>
  <si>
    <t>Sesame Syrup</t>
  </si>
  <si>
    <t>I Love Food Songs, Vol. 1</t>
  </si>
  <si>
    <t>Crush</t>
  </si>
  <si>
    <t>https://open.spotify.com/track/6GcZ4pdtZgbf2ptgHG31bq</t>
  </si>
  <si>
    <r>
      <rPr>
        <color rgb="FF1155CC"/>
        <u/>
      </rPr>
      <t>494_sesame_syrup.docx</t>
    </r>
  </si>
  <si>
    <t>2Ddfm2NQwTRsf7YVlt258S</t>
  </si>
  <si>
    <t>0h9YGenln3Jh4Na6jWl2wv</t>
  </si>
  <si>
    <t>Opera House</t>
  </si>
  <si>
    <t>Sick Song (Korean Ver.)</t>
  </si>
  <si>
    <t>https://open.spotify.com/track/2Ddfm2NQwTRsf7YVlt258S</t>
  </si>
  <si>
    <t>Pororo Hospital Play 2 (Korean Ver.)</t>
  </si>
  <si>
    <r>
      <rPr>
        <color rgb="FF1155CC"/>
        <u/>
      </rPr>
      <t>495_opera_house.docx</t>
    </r>
  </si>
  <si>
    <t>6i2XzqnaxvpNVTUw8EjPMU</t>
  </si>
  <si>
    <t>https://open.spotify.com/track/6i2XzqnaxvpNVTUw8EjPMU</t>
  </si>
  <si>
    <t>7vM9nKnS0lllQOvlloUczu</t>
  </si>
  <si>
    <t>A Korean Student In Tokyo</t>
  </si>
  <si>
    <r>
      <rPr>
        <color rgb="FF1155CC"/>
        <u/>
      </rPr>
      <t>496_truly.docx</t>
    </r>
  </si>
  <si>
    <t>classic korean pop, trot</t>
  </si>
  <si>
    <t>Lee Mi Ja</t>
  </si>
  <si>
    <t>The 13Th Album Of Lee Mi-Ja's Hit Song Selection</t>
  </si>
  <si>
    <t>0sz1wmBpB9gKh9zFV9YMFe</t>
  </si>
  <si>
    <t>https://open.spotify.com/track/0sz1wmBpB9gKh9zFV9YMFe</t>
  </si>
  <si>
    <r>
      <rPr>
        <color rgb="FF1155CC"/>
        <u/>
      </rPr>
      <t>497_crush.docx</t>
    </r>
  </si>
  <si>
    <t>5llwCl9dQ5kASwe8Lis34E</t>
  </si>
  <si>
    <t>36pMQRacz9p99OevARrvVs</t>
  </si>
  <si>
    <t>Pistol</t>
  </si>
  <si>
    <t>ë§Œì•½ì—_x0090_</t>
  </si>
  <si>
    <t>https://open.spotify.com/track/36pMQRacz9p99OevARrvVs</t>
  </si>
  <si>
    <r>
      <rPr>
        <color rgb="FF1155CC"/>
        <u/>
      </rPr>
      <t>498_pistol.docx</t>
    </r>
  </si>
  <si>
    <t>2cTvZSCqzjkTMkIypLxUFH</t>
  </si>
  <si>
    <t>You're All I Want</t>
  </si>
  <si>
    <t>https://open.spotify.com/track/2cTvZSCqzjkTMkIypLxUFH</t>
  </si>
  <si>
    <t>5qnc4JO898jm6oShHMWfIz</t>
  </si>
  <si>
    <t>ì‚¬ëž‘ì•„</t>
  </si>
  <si>
    <r>
      <rPr>
        <color rgb="FF1155CC"/>
        <u/>
      </rPr>
      <t>499_you_are_all_i_want.docx</t>
    </r>
  </si>
  <si>
    <t>0nEGX81PCOQyGsXmllrOjI</t>
  </si>
  <si>
    <t>Don't Let Me Go</t>
  </si>
  <si>
    <t>https://open.spotify.com/track/0nEGX81PCOQyGsXmllrOjI</t>
  </si>
  <si>
    <r>
      <rPr>
        <color rgb="FF1155CC"/>
        <u/>
      </rPr>
      <t>500_dont_let_me_go.docx</t>
    </r>
  </si>
  <si>
    <t>7gsYqC4JFsMyOwANsQXrty</t>
  </si>
  <si>
    <t>ì™„í™”ì‚¼</t>
  </si>
  <si>
    <t>5r7QVaDpYeWMcbxxrkqb6H</t>
  </si>
  <si>
    <t>Neon Moon</t>
  </si>
  <si>
    <t>https://open.spotify.com/track/5r7QVaDpYeWMcbxxrkqb6H?si=e329962da9894e1c</t>
  </si>
  <si>
    <t>ì±„ë¦¬ìˆ™</t>
  </si>
  <si>
    <t>í•œêµ­ ì• ì°½ê°€ê³¡ 1ì§‘</t>
  </si>
  <si>
    <t>501_Neon Moon.docx</t>
  </si>
  <si>
    <t>3hjWG1Wj0sXPXknoVTFCg6</t>
  </si>
  <si>
    <t>Dreaming of You</t>
  </si>
  <si>
    <t>3NrXSFgNI4NTSm1Vf1P4ti</t>
  </si>
  <si>
    <t>https://open.spotify.com/track/3hjWG1Wj0sXPXknoVTFCg6</t>
  </si>
  <si>
    <t>ë”°ë”°ë¸”</t>
  </si>
  <si>
    <r>
      <rPr>
        <color rgb="FF1155CC"/>
        <u/>
      </rPr>
      <t>502_Dreaming Of You.docx</t>
    </r>
  </si>
  <si>
    <t>68Hj6boN4Yo2l7RZBnSpW0</t>
  </si>
  <si>
    <t>Starry Eyes</t>
  </si>
  <si>
    <t>https://open.spotify.com/track/68Hj6boN4Yo2l7RZBnSpW0</t>
  </si>
  <si>
    <t>6HDjslM7OOheZV9G17Hxxq</t>
  </si>
  <si>
    <t>ë©‹ìŸ_x0081_ì_x009d_´ í† ë§ˆí† (4ì„¸)</t>
  </si>
  <si>
    <r>
      <rPr>
        <color rgb="FF1155CC"/>
        <u/>
      </rPr>
      <t>503_Starry eyes.docx</t>
    </r>
  </si>
  <si>
    <t>2XIX01WCkNRqL1gQ5OBgJt</t>
  </si>
  <si>
    <t>Young &amp; Dumb</t>
  </si>
  <si>
    <t>https://open.spotify.com/track/2XIX01WCkNRqL1gQ5OBgJt</t>
  </si>
  <si>
    <r>
      <rPr>
        <color rgb="FF1155CC"/>
        <u/>
      </rPr>
      <t>504_Young and Dumb.docx</t>
    </r>
  </si>
  <si>
    <t>4Pu3JCVM0YptKrGNjRfz6a</t>
  </si>
  <si>
    <t>Hentai</t>
  </si>
  <si>
    <t>5G8eQgaaDREKttU2JRrgtF</t>
  </si>
  <si>
    <t>ì²´ë…_x0090_</t>
  </si>
  <si>
    <t>https://open.spotify.com/track/4Pu3JCVM0YptKrGNjRfz6a</t>
  </si>
  <si>
    <t>ê°€ìˆ˜ì—°í•©</t>
  </si>
  <si>
    <t>í•œêµ­ì_x009d_¸ì_x009d_´ ì¢‹ì•„í•˜ëŠ” ížˆíŠ¸ë°œë_x009d_¼ë“œ 2ì§‘</t>
  </si>
  <si>
    <r>
      <rPr>
        <color rgb="FF1155CC"/>
        <u/>
      </rPr>
      <t>505_Hentai.docx</t>
    </r>
  </si>
  <si>
    <t>5AESgkEOkftzxGqIgqR0bt</t>
  </si>
  <si>
    <t>Dark Vacay</t>
  </si>
  <si>
    <t>X's</t>
  </si>
  <si>
    <t>https://open.spotify.com/track/5AESgkEOkftzxGqIgqR0bt</t>
  </si>
  <si>
    <t>0yITv63hLo8WQBZTLwFjQW</t>
  </si>
  <si>
    <r>
      <rPr>
        <color rgb="FF1155CC"/>
        <u/>
      </rPr>
      <t>506_Dark Vacay.docx</t>
    </r>
  </si>
  <si>
    <t>Scent of Memory (Arr. Jinhwan for Voice and Orchestra)</t>
  </si>
  <si>
    <t>Finger soul, ENOCH, Korea Coop Orchestra, Christopher Lee</t>
  </si>
  <si>
    <t>42SKTvz8CvqTEzmADF4nI5</t>
  </si>
  <si>
    <t>Tejano Blue</t>
  </si>
  <si>
    <t>https://open.spotify.com/track/42SKTvz8CvqTEzmADF4nI5</t>
  </si>
  <si>
    <r>
      <rPr>
        <color rgb="FF1155CC"/>
        <u/>
      </rPr>
      <t>507_Tejano Blue.docx</t>
    </r>
  </si>
  <si>
    <t>63pJ7oTKKI9Bm9hyfCt9mx</t>
  </si>
  <si>
    <t>Bubblegum</t>
  </si>
  <si>
    <t>4b2oRQiLiM20kw4vTIjczU</t>
  </si>
  <si>
    <t>https://open.spotify.com/track/63pJ7oTKKI9Bm9hyfCt9mx</t>
  </si>
  <si>
    <t>ê³µ</t>
  </si>
  <si>
    <t>Jin Hae Seong</t>
  </si>
  <si>
    <r>
      <rPr>
        <color rgb="FF1155CC"/>
        <u/>
      </rPr>
      <t>508_Bubblegum.docx</t>
    </r>
  </si>
  <si>
    <t>3xQgvGwf3KnaYry1bPsQIb</t>
  </si>
  <si>
    <t>Silver Sable</t>
  </si>
  <si>
    <t>https://open.spotify.com/track/3xQgvGwf3KnaYry1bPsQIb</t>
  </si>
  <si>
    <r>
      <rPr>
        <color rgb="FF1155CC"/>
        <u/>
      </rPr>
      <t>509_Silver Sable.docx</t>
    </r>
  </si>
  <si>
    <t>3TB7FSyF0YFpKDcWdiT9dZ</t>
  </si>
  <si>
    <t>Family</t>
  </si>
  <si>
    <t>4fhJAPcYTQMK2brDmnI6kk</t>
  </si>
  <si>
    <t>You're the Only Good Thing in My Life</t>
  </si>
  <si>
    <t>Jiseung Ha, Jiyeon Cha, Songkwon Park, Manseok Oh, Sunah Jung, Sohyang Kim</t>
  </si>
  <si>
    <t>Dreamgirls (Original Soundtrack Recording/ Korean Cast Recording)</t>
  </si>
  <si>
    <t>https://open.spotify.com/track/4fhJAPcYTQMK2brDmnI6kk</t>
  </si>
  <si>
    <r>
      <rPr>
        <color rgb="FF1155CC"/>
        <u/>
      </rPr>
      <t>510_You are the Only Good Thing in My Life.docx</t>
    </r>
  </si>
  <si>
    <t>6Kkt27YmFyIFrcX3QXFi2o</t>
  </si>
  <si>
    <t>Liability</t>
  </si>
  <si>
    <t>Pop, indie pop, electropop</t>
  </si>
  <si>
    <t>0PhaMQeKILNUvAG1sEVet0</t>
  </si>
  <si>
    <t>https://open.spotify.com/track/6Kkt27YmFyIFrcX3QXFi2o</t>
  </si>
  <si>
    <t>ê°•ì›_x0090_ë_x008f_„ì•„ë¦¬ëž‘</t>
  </si>
  <si>
    <t>511_Liability.docx</t>
  </si>
  <si>
    <t>6K8VQ84MqhsoakN5MjrnVR</t>
  </si>
  <si>
    <t>Supercut</t>
  </si>
  <si>
    <t>https://open.spotify.com/track/6K8VQ84MqhsoakN5MjrnVR</t>
  </si>
  <si>
    <t>6pg8XvUR1gDBtN8YWIYMct</t>
  </si>
  <si>
    <r>
      <rPr>
        <color rgb="FF1155CC"/>
        <u/>
      </rPr>
      <t>512_Supercut.docx</t>
    </r>
  </si>
  <si>
    <t>ì°¬ì°¬ì°¬</t>
  </si>
  <si>
    <t>193Dm5SqYy3hTSbuzxbwKc</t>
  </si>
  <si>
    <t>Writer In The Dark</t>
  </si>
  <si>
    <t>https://open.spotify.com/track/193Dm5SqYy3hTSbuzxbwKc</t>
  </si>
  <si>
    <t>513_Writer in the Dark.docx</t>
  </si>
  <si>
    <t>4d2s8kEHfmscbrMQR4xv3Q</t>
  </si>
  <si>
    <t>1Dp7JGFNjvg8Nk0CtMCcnr</t>
  </si>
  <si>
    <t>í_x009d_”ë“¤ë ¤ Korean Version</t>
  </si>
  <si>
    <t>Hard Feelings/Loveless</t>
  </si>
  <si>
    <t>https://open.spotify.com/track/1Dp7JGFNjvg8Nk0CtMCcnr</t>
  </si>
  <si>
    <t>Switch Berry</t>
  </si>
  <si>
    <t>í_x009d_”ë“¤ë ¤</t>
  </si>
  <si>
    <r>
      <rPr>
        <color rgb="FF1155CC"/>
        <u/>
      </rPr>
      <t>514_Hard Feelings.docx</t>
    </r>
  </si>
  <si>
    <t>38Zs2b75JPNB2tS7O7JQnS</t>
  </si>
  <si>
    <t>Stoned at the Nail Salon</t>
  </si>
  <si>
    <t>Solar Power</t>
  </si>
  <si>
    <t>https://open.spotify.com/track/38Zs2b75JPNB2tS7O7JQnS</t>
  </si>
  <si>
    <t>3p8JuH16Hof6dWkungcgRy</t>
  </si>
  <si>
    <t>ê°„ëŒ€ìš” ê¸€ìŽ„</t>
  </si>
  <si>
    <r>
      <rPr>
        <color rgb="FF1155CC"/>
        <u/>
      </rPr>
      <t>515_Stoned at the Nail Salon.docx</t>
    </r>
  </si>
  <si>
    <t>Shin Seung Tae</t>
  </si>
  <si>
    <t>5q4BpnMrYEFzLO0dYODj6J</t>
  </si>
  <si>
    <t>The Louvre</t>
  </si>
  <si>
    <t>https://open.spotify.com/track/5q4BpnMrYEFzLO0dYODj6J</t>
  </si>
  <si>
    <r>
      <rPr>
        <color rgb="FF1155CC"/>
        <u/>
      </rPr>
      <t>516_The Lourve.docx</t>
    </r>
  </si>
  <si>
    <t>26nCJNJBFG7jN4VtnnpDGX</t>
  </si>
  <si>
    <t>Korean Lofi Study Music</t>
  </si>
  <si>
    <t>6ie2Bw3xLj2JcGowOlcMhb</t>
  </si>
  <si>
    <t>Green Light</t>
  </si>
  <si>
    <t>Lofi Beats to Sleep to</t>
  </si>
  <si>
    <t>Study Session</t>
  </si>
  <si>
    <t>https://open.spotify.com/track/6ie2Bw3xLj2JcGowOlcMhb</t>
  </si>
  <si>
    <r>
      <rPr>
        <color rgb="FF1155CC"/>
        <u/>
      </rPr>
      <t>517_Green Light.docx</t>
    </r>
  </si>
  <si>
    <t>2MvvoeRt8NcOXWESkxWn3g</t>
  </si>
  <si>
    <t>Ribs</t>
  </si>
  <si>
    <t>Pure Heroine</t>
  </si>
  <si>
    <t>https://open.spotify.com/track/2MvvoeRt8NcOXWESkxWn3g</t>
  </si>
  <si>
    <t>27QC4wlR34v9EHuYiFRtNr</t>
  </si>
  <si>
    <t>Dump Truck Song</t>
  </si>
  <si>
    <r>
      <rPr>
        <color rgb="FF1155CC"/>
        <u/>
      </rPr>
      <t>518_Ribs.docx</t>
    </r>
  </si>
  <si>
    <t>Pororo Car Song 2 (Korean Ver.)</t>
  </si>
  <si>
    <t>55N0YHhO55Q1lWsc4dDPcI</t>
  </si>
  <si>
    <t>A World Alone</t>
  </si>
  <si>
    <t>https://open.spotify.com/track/55N0YHhO55Q1lWsc4dDPcI</t>
  </si>
  <si>
    <r>
      <rPr>
        <color rgb="FF1155CC"/>
        <u/>
      </rPr>
      <t>519_A World Alone.docx</t>
    </r>
  </si>
  <si>
    <t>2VS57gyHZDlIsd14LaMukP</t>
  </si>
  <si>
    <t>ê°œì—¬ìš¸</t>
  </si>
  <si>
    <t>7eElVgPcxDqmgGrSwVFI74</t>
  </si>
  <si>
    <t>Sober</t>
  </si>
  <si>
    <t>Park Ye Seul</t>
  </si>
  <si>
    <t>https://open.spotify.com/track/7eElVgPcxDqmgGrSwVFI74</t>
  </si>
  <si>
    <r>
      <rPr>
        <color rgb="FF1155CC"/>
        <u/>
      </rPr>
      <t>520_Sober.docx</t>
    </r>
  </si>
  <si>
    <t>54ucfuN596MU25jQD3KjCL</t>
  </si>
  <si>
    <t>Sober II (Melodrama)</t>
  </si>
  <si>
    <t>https://open.spotify.com/track/54ucfuN596MU25jQD3KjCL</t>
  </si>
  <si>
    <t>1pA9MNZtQGg5paKqn51H1H</t>
  </si>
  <si>
    <t>The Vaccine Song (Korean Ver.)</t>
  </si>
  <si>
    <r>
      <rPr>
        <color rgb="FF1155CC"/>
        <u/>
      </rPr>
      <t>521_Sober II.docx</t>
    </r>
  </si>
  <si>
    <t>6kj8TeHSns33wt1Z1wdmMx</t>
  </si>
  <si>
    <t>Oceanic Feeling</t>
  </si>
  <si>
    <t>https://open.spotify.com/track/6kj8TeHSns33wt1Z1wdmMx</t>
  </si>
  <si>
    <t>7fo0PpGZGVYc0kfGNP6UPy</t>
  </si>
  <si>
    <r>
      <rPr>
        <color rgb="FF1155CC"/>
        <u/>
      </rPr>
      <t>522_Oceanic Feeling.docx</t>
    </r>
  </si>
  <si>
    <t>ê³°ë°°ë ¹</t>
  </si>
  <si>
    <t>49fjmXPiG9wOctT2RpMqJz</t>
  </si>
  <si>
    <t>Fallen Fruit</t>
  </si>
  <si>
    <t>Solar Power (Deluxe Edition)</t>
  </si>
  <si>
    <t>https://open.spotify.com/track/49fjmXPiG9wOctT2RpMqJz</t>
  </si>
  <si>
    <r>
      <rPr>
        <color rgb="FF1155CC"/>
        <u/>
      </rPr>
      <t>523_Fallen Fruit.docx</t>
    </r>
  </si>
  <si>
    <t>5UsDKPgSnerSVx3TOB7jfT</t>
  </si>
  <si>
    <t>ëˆ„ê°€ìš¸ì–´</t>
  </si>
  <si>
    <t>2qWVIatUtl2xMCHEvn4j7j</t>
  </si>
  <si>
    <t>Big Star</t>
  </si>
  <si>
    <t>https://open.spotify.com/track/2qWVIatUtl2xMCHEvn4j7j</t>
  </si>
  <si>
    <r>
      <rPr>
        <color rgb="FF1155CC"/>
        <u/>
      </rPr>
      <t>524_Big Star.docx</t>
    </r>
  </si>
  <si>
    <t>30XS6YvrYTANQrQX6EG0Ph</t>
  </si>
  <si>
    <t>ì¶”ì–µ</t>
  </si>
  <si>
    <t>ì •ì˜_x0081_ìž_x0090_</t>
  </si>
  <si>
    <t>1toRu029yjgrleWg2w3gNU</t>
  </si>
  <si>
    <t>Secrets from a Girl (Who's Seen it All)</t>
  </si>
  <si>
    <t>https://open.spotify.com/track/1toRu029yjgrleWg2w3gNU</t>
  </si>
  <si>
    <r>
      <rPr>
        <color rgb="FF1155CC"/>
        <u/>
      </rPr>
      <t>525_Secrets from a Girl.docx</t>
    </r>
  </si>
  <si>
    <t>7s2kWabRM60W9I61HpKg8C</t>
  </si>
  <si>
    <t>42XMspeuLVvfrkjIMsWiRz</t>
  </si>
  <si>
    <t>ì„œìš¸íƒ±ê³ </t>
  </si>
  <si>
    <t>https://open.spotify.com/track/7s2kWabRM60W9I61HpKg8C</t>
  </si>
  <si>
    <r>
      <rPr>
        <color rgb="FF1155CC"/>
        <u/>
      </rPr>
      <t>526_Solar Power.docx</t>
    </r>
  </si>
  <si>
    <t>7rb4dcBfW0m1LQQcDCh4Hv</t>
  </si>
  <si>
    <t>Mood Ring</t>
  </si>
  <si>
    <t>https://open.spotify.com/track/7rb4dcBfW0m1LQQcDCh4Hv</t>
  </si>
  <si>
    <t>5wOuExcuG74mZni3dLQWol</t>
  </si>
  <si>
    <t>Good Memories</t>
  </si>
  <si>
    <r>
      <rPr>
        <color rgb="FF1155CC"/>
        <u/>
      </rPr>
      <t>527_Mood Ring.docx</t>
    </r>
  </si>
  <si>
    <t>Korean Boyfriend</t>
  </si>
  <si>
    <t>Simple Face</t>
  </si>
  <si>
    <t>4TYPnvjBbEfcDkk1UxpvYB</t>
  </si>
  <si>
    <t>https://open.spotify.com/track/4TYPnvjBbEfcDkk1UxpvYB</t>
  </si>
  <si>
    <r>
      <rPr>
        <color rgb="FF1155CC"/>
        <u/>
      </rPr>
      <t>528_California.docx</t>
    </r>
  </si>
  <si>
    <t>74ElkQgOIB3FiT087plhmg</t>
  </si>
  <si>
    <t>5luI0qmsWNYRRTJCWn8rcb</t>
  </si>
  <si>
    <t>Helen of Troy - Bonus Track</t>
  </si>
  <si>
    <t>ê³ í•´</t>
  </si>
  <si>
    <t>https://open.spotify.com/track/5luI0qmsWNYRRTJCWn8rcb</t>
  </si>
  <si>
    <t>ë¶ˆí›„ì_x009d_˜ ëª…ê³¡ - í•œêµ­ì_x009d_¸ì_x009d_˜ ì¶”ì–µ</t>
  </si>
  <si>
    <r>
      <rPr>
        <color rgb="FF1155CC"/>
        <u/>
      </rPr>
      <t>529_Helen of Troy.docx</t>
    </r>
  </si>
  <si>
    <t>7JqqIi2ktnsNkYdQhKSCrz</t>
  </si>
  <si>
    <t>The Path</t>
  </si>
  <si>
    <t>https://open.spotify.com/track/7JqqIi2ktnsNkYdQhKSCrz</t>
  </si>
  <si>
    <r>
      <rPr>
        <color rgb="FF1155CC"/>
        <u/>
      </rPr>
      <t>530_The Path.docx</t>
    </r>
  </si>
  <si>
    <t>5nHv7kWStv2l5Xu0XatiDN</t>
  </si>
  <si>
    <t>ì§„ë‹¬ëž˜ê½ƒ</t>
  </si>
  <si>
    <t>78Sn3YMeqUgJBoe6zt940Z</t>
  </si>
  <si>
    <t>Dominoes</t>
  </si>
  <si>
    <t>https://open.spotify.com/track/78Sn3YMeqUgJBoe6zt940Z</t>
  </si>
  <si>
    <t>ë°•ì˜_x0081_ìˆ˜</t>
  </si>
  <si>
    <r>
      <rPr>
        <color rgb="FF1155CC"/>
        <u/>
      </rPr>
      <t>531_Dominoes.docx</t>
    </r>
  </si>
  <si>
    <t>0Z5BlMA3oKeGxAyiJ7ZudR</t>
  </si>
  <si>
    <t>Leader of a New Regime</t>
  </si>
  <si>
    <t>https://open.spotify.com/track/0Z5BlMA3oKeGxAyiJ7ZudR</t>
  </si>
  <si>
    <r>
      <rPr>
        <color rgb="FF1155CC"/>
        <u/>
      </rPr>
      <t>532_Leader of a New Regime.docx</t>
    </r>
  </si>
  <si>
    <t>2XKWLDzlpDrhKfzyQr46g9</t>
  </si>
  <si>
    <t>2mP9lPo7pv9k2HTVutEisM</t>
  </si>
  <si>
    <t>The Man with the Axe</t>
  </si>
  <si>
    <t>ì²«ì‚¬ëž‘</t>
  </si>
  <si>
    <t>https://open.spotify.com/track/2mP9lPo7pv9k2HTVutEisM</t>
  </si>
  <si>
    <r>
      <rPr>
        <color rgb="FF1155CC"/>
        <u/>
      </rPr>
      <t>533_The Man with the Axe.docx</t>
    </r>
  </si>
  <si>
    <t>6rjtB7KSIiJ6v9vrACMlqF</t>
  </si>
  <si>
    <t>400 Lux</t>
  </si>
  <si>
    <t>https://open.spotify.com/track/6rjtB7KSIiJ6v9vrACMlqF</t>
  </si>
  <si>
    <r>
      <rPr>
        <color rgb="FF1155CC"/>
        <u/>
      </rPr>
      <t>534_400 Lux.docx</t>
    </r>
  </si>
  <si>
    <t>1vbnYODenOFCFWxYNRYw1N</t>
  </si>
  <si>
    <t>Bravado</t>
  </si>
  <si>
    <t>The Love Club EP</t>
  </si>
  <si>
    <t>https://open.spotify.com/track/1vbnYODenOFCFWxYNRYw1N</t>
  </si>
  <si>
    <t>5nXn54cVvRQSPZhf9UlPsg</t>
  </si>
  <si>
    <t>ìš°ë¦¬ ì–´ë¨¸ë‹ˆ</t>
  </si>
  <si>
    <r>
      <rPr>
        <color rgb="FF1155CC"/>
        <u/>
      </rPr>
      <t>535_Bravado.docx</t>
    </r>
  </si>
  <si>
    <t>Korean Trot Contest PART.6</t>
  </si>
  <si>
    <t>51QEyJI5M7uyd8DOh9tqQY</t>
  </si>
  <si>
    <t>Buzzcut Season</t>
  </si>
  <si>
    <t>https://open.spotify.com/track/51QEyJI5M7uyd8DOh9tqQY</t>
  </si>
  <si>
    <r>
      <rPr>
        <color rgb="FF1155CC"/>
        <u/>
      </rPr>
      <t>536_Buzzcut Season.docx</t>
    </r>
  </si>
  <si>
    <t>3G6hD9B2ZHOsgf4WfNu7X1</t>
  </si>
  <si>
    <t>Team</t>
  </si>
  <si>
    <t>https://open.spotify.com/track/3G6hD9B2ZHOsgf4WfNu7X1</t>
  </si>
  <si>
    <t>7MTb793ok2kSwzkiUjdFT2</t>
  </si>
  <si>
    <t>íŒŒëž‘ìƒˆ</t>
  </si>
  <si>
    <r>
      <rPr>
        <color rgb="FF1155CC"/>
        <u/>
      </rPr>
      <t>537_Team.docx</t>
    </r>
  </si>
  <si>
    <t>ê¹€ë´‰ìž„</t>
  </si>
  <si>
    <t>60jI0JgMLLj1VggHJVhtRs</t>
  </si>
  <si>
    <t>Glory And Gore</t>
  </si>
  <si>
    <t>https://open.spotify.com/track/60jI0JgMLLj1VggHJVhtRs</t>
  </si>
  <si>
    <r>
      <rPr>
        <color rgb="FF1155CC"/>
        <u/>
      </rPr>
      <t>538_Glory and Gore.docx</t>
    </r>
  </si>
  <si>
    <t>23HqzUmhZ4S6aUbzmWogBr</t>
  </si>
  <si>
    <t>ì¹ ê°‘ì‚°</t>
  </si>
  <si>
    <t>0Nf53RDPZEjFrQE4B5n6Vf</t>
  </si>
  <si>
    <t>Yellow Flicker Beat</t>
  </si>
  <si>
    <t>Yellow Flicker Beat (From The Hunger Games: Mockingjay Part 1)</t>
  </si>
  <si>
    <t>https://open.spotify.com/track/0Nf53RDPZEjFrQE4B5n6Vf</t>
  </si>
  <si>
    <r>
      <rPr>
        <color rgb="FF1155CC"/>
        <u/>
      </rPr>
      <t>539_Yellow Flicker Beat.docx</t>
    </r>
  </si>
  <si>
    <t>7jqzZyJJLrpkRFYGpkqSK6</t>
  </si>
  <si>
    <t>Breathe Me</t>
  </si>
  <si>
    <t>Pop, electropop</t>
  </si>
  <si>
    <t>Colour The Small One</t>
  </si>
  <si>
    <t>https://open.spotify.com/track/7jqzZyJJLrpkRFYGpkqSK6</t>
  </si>
  <si>
    <t>54vLX8PT7We9gJMvZVgjNg</t>
  </si>
  <si>
    <t>Tic Toc</t>
  </si>
  <si>
    <r>
      <rPr>
        <color rgb="FF1155CC"/>
        <u/>
      </rPr>
      <t>540_Breathe Me.docx</t>
    </r>
  </si>
  <si>
    <t>joseon pop</t>
  </si>
  <si>
    <t>sEODo BAND</t>
  </si>
  <si>
    <t>Best of Korean Pops</t>
  </si>
  <si>
    <t>6kwAbEjseqBob48jCus7Sz</t>
  </si>
  <si>
    <t>Elastic Heart</t>
  </si>
  <si>
    <t>1000 Forms Of Fear</t>
  </si>
  <si>
    <t>https://open.spotify.com/track/6kwAbEjseqBob48jCus7Sz</t>
  </si>
  <si>
    <r>
      <rPr>
        <color rgb="FF1155CC"/>
        <u/>
      </rPr>
      <t>541_Elastic Heart.docx</t>
    </r>
  </si>
  <si>
    <t>7BM6Xy6QBBwwxqiiAT30L4</t>
  </si>
  <si>
    <t>ì†_x008d_ê¹Šì_x009d_€ ì—¬ìž_x0090_</t>
  </si>
  <si>
    <t>5KGTKwOePys7aH4o6EzXEP</t>
  </si>
  <si>
    <t>I'm Still Here</t>
  </si>
  <si>
    <t>https://open.spotify.com/track/5KGTKwOePys7aH4o6EzXEP</t>
  </si>
  <si>
    <r>
      <rPr>
        <color rgb="FF1155CC"/>
        <u/>
      </rPr>
      <t>542_I am Still Here.docx</t>
    </r>
  </si>
  <si>
    <t>6MowG7MRVgPfGlCMsXKMJ2</t>
  </si>
  <si>
    <t>Bird Set Free</t>
  </si>
  <si>
    <t>3icbMoWqFBqZZyQIkAPCk1</t>
  </si>
  <si>
    <t>í_x009d_¬ë§_x009d_ì_x009d_˜ ë‚˜ë_x009d_¼ë¡œ</t>
  </si>
  <si>
    <t>https://open.spotify.com/track/6MowG7MRVgPfGlCMsXKMJ2</t>
  </si>
  <si>
    <t>crunk, dirty south rap, gangster rap, memphis hip hop, southern hip hop, tennessee hip hop, trap</t>
  </si>
  <si>
    <t>Kim Kum-Hwan</t>
  </si>
  <si>
    <r>
      <rPr>
        <color rgb="FF1155CC"/>
        <u/>
      </rPr>
      <t>543_Bird Set Free.docx</t>
    </r>
  </si>
  <si>
    <t>1ssmjAYSU5PbmsjLq5yrNH</t>
  </si>
  <si>
    <t>Never Give Up (From "Lion" Soundtrack)</t>
  </si>
  <si>
    <t>https://open.spotify.com/track/1ssmjAYSU5PbmsjLq5yrNH</t>
  </si>
  <si>
    <t>37ZhuyS4CRLlnDAhQ4uG5j</t>
  </si>
  <si>
    <t>ì_x009d_´ë”° ì_x009d_´ë”°ìš”</t>
  </si>
  <si>
    <r>
      <rPr>
        <color rgb="FF1155CC"/>
        <u/>
      </rPr>
      <t>544_Never Give Up.docx</t>
    </r>
  </si>
  <si>
    <t>75xgoXAGed7jiNDdV8TNOe</t>
  </si>
  <si>
    <t>Big Girls Cry</t>
  </si>
  <si>
    <t>https://open.spotify.com/track/75xgoXAGed7jiNDdV8TNOe</t>
  </si>
  <si>
    <r>
      <rPr>
        <color rgb="FF1155CC"/>
        <u/>
      </rPr>
      <t>545_Big Girls Cry.docx</t>
    </r>
  </si>
  <si>
    <t>74I4jf6WD77IMIHgbD3wh0</t>
  </si>
  <si>
    <t>2akkzRZ5HADuMZ03TlyxSR</t>
  </si>
  <si>
    <t>Fire Meet Gasoline</t>
  </si>
  <si>
    <t>The Halloween Hospital Song (Korean Ver.)</t>
  </si>
  <si>
    <t>1000 Forms Of Fear (Deluxe Version)</t>
  </si>
  <si>
    <t>https://open.spotify.com/track/2akkzRZ5HADuMZ03TlyxSR</t>
  </si>
  <si>
    <t>Halloween Festival with Pororo (Korean Ver.)</t>
  </si>
  <si>
    <r>
      <rPr>
        <color rgb="FF1155CC"/>
        <u/>
      </rPr>
      <t>546_Fire Meet Gasoline.docx</t>
    </r>
  </si>
  <si>
    <t>4S6fv0puLCsfYjyBTPDb9k</t>
  </si>
  <si>
    <t>Helium</t>
  </si>
  <si>
    <t>Fifty Shades Darker (Original Motion Picture Soundtrack)</t>
  </si>
  <si>
    <t>https://open.spotify.com/track/4S6fv0puLCsfYjyBTPDb9k</t>
  </si>
  <si>
    <t>0NSy9yiq92NbDP5CHsJQZQ</t>
  </si>
  <si>
    <t>í…_x008d_ì‚¬ìŠ¤ ë£¸ë°”</t>
  </si>
  <si>
    <r>
      <rPr>
        <color rgb="FF1155CC"/>
        <u/>
      </rPr>
      <t>547_Helium.docx</t>
    </r>
  </si>
  <si>
    <t>22iKiimk9wEJWdHlKdtFsA</t>
  </si>
  <si>
    <t>Broken Glass</t>
  </si>
  <si>
    <t>https://open.spotify.com/track/22iKiimk9wEJWdHlKdtFsA</t>
  </si>
  <si>
    <t>2HI9bRpo3PGforMb2mEGvQ</t>
  </si>
  <si>
    <r>
      <rPr>
        <color rgb="FF1155CC"/>
        <u/>
      </rPr>
      <t>548_Broken Glass.docx</t>
    </r>
  </si>
  <si>
    <t>The Halloween Hospital Song</t>
  </si>
  <si>
    <t>4eiL3JVHop31N0PwPv6M9D</t>
  </si>
  <si>
    <t>Soon We'll Be Found</t>
  </si>
  <si>
    <t>Some People Have REAL Problems</t>
  </si>
  <si>
    <t>https://open.spotify.com/track/4eiL3JVHop31N0PwPv6M9D</t>
  </si>
  <si>
    <r>
      <rPr>
        <color rgb="FF1155CC"/>
        <u/>
      </rPr>
      <t>549_Soon We Will Be Found.docx</t>
    </r>
  </si>
  <si>
    <t>3x4yV0hW5Ve3TKhFkXSqFn</t>
  </si>
  <si>
    <t>If You Had My Love</t>
  </si>
  <si>
    <t>Pop, dance-pop, R&amp;B</t>
  </si>
  <si>
    <t>On The 6</t>
  </si>
  <si>
    <t>https://open.spotify.com/track/3x4yV0hW5Ve3TKhFkXSqFn</t>
  </si>
  <si>
    <r>
      <rPr>
        <color rgb="FF1155CC"/>
        <u/>
      </rPr>
      <t>550_If you had my love.docx</t>
    </r>
  </si>
  <si>
    <t>2ejeiQQcxOONtMDgV2GXSu</t>
  </si>
  <si>
    <t>Eye of the Needle</t>
  </si>
  <si>
    <t>https://open.spotify.com/track/2ejeiQQcxOONtMDgV2GXSu</t>
  </si>
  <si>
    <t>2sudBaxAFlWgGTf1t09kGe</t>
  </si>
  <si>
    <t>Traicionera / Solo un Cigarro</t>
  </si>
  <si>
    <r>
      <rPr>
        <color rgb="FF1155CC"/>
        <u/>
      </rPr>
      <t>551_Eye of the Needle.docx</t>
    </r>
  </si>
  <si>
    <t>salsa</t>
  </si>
  <si>
    <t>Manuel Mantilla Orquesta</t>
  </si>
  <si>
    <t>Cumbias de Oro de los 80s (Homenaje al Indio Pastor López y Rodolfo Aicardi)</t>
  </si>
  <si>
    <t>3bcGux71KANXSsGPODKz5A</t>
  </si>
  <si>
    <t>Death By Chocolate</t>
  </si>
  <si>
    <t>https://open.spotify.com/track/3bcGux71KANXSsGPODKz5A</t>
  </si>
  <si>
    <t>57XLkvjK5L9Tz09gnw8C6z</t>
  </si>
  <si>
    <t>Rescue team VS Strong heavy vehicles</t>
  </si>
  <si>
    <r>
      <rPr>
        <color rgb="FF1155CC"/>
        <u/>
      </rPr>
      <t>552_Death by Chocolate.docx</t>
    </r>
  </si>
  <si>
    <t>6AAl7AECcCH7mVGNqHGmaI</t>
  </si>
  <si>
    <t>Straight for the Knife</t>
  </si>
  <si>
    <t>Tayo Kids Songs TOP 30 Nursery Rhymes Part 1</t>
  </si>
  <si>
    <t>https://open.spotify.com/track/6AAl7AECcCH7mVGNqHGmaI</t>
  </si>
  <si>
    <r>
      <rPr>
        <color rgb="FF1155CC"/>
        <u/>
      </rPr>
      <t>553_Straight for the Knife.docx</t>
    </r>
  </si>
  <si>
    <t>42PnVxGUSKziKSKXCNXoob</t>
  </si>
  <si>
    <t>Hostage</t>
  </si>
  <si>
    <t>https://open.spotify.com/track/42PnVxGUSKziKSKXCNXoob</t>
  </si>
  <si>
    <r>
      <rPr>
        <color rgb="FF1155CC"/>
        <u/>
      </rPr>
      <t>554_Hostage.docx</t>
    </r>
  </si>
  <si>
    <t>3R2FxfQsTs5Ei2twCe339s</t>
  </si>
  <si>
    <t>I'm In Here</t>
  </si>
  <si>
    <t>We Are Born</t>
  </si>
  <si>
    <t>https://open.spotify.com/track/3R2FxfQsTs5Ei2twCe339s</t>
  </si>
  <si>
    <r>
      <rPr>
        <color rgb="FF1155CC"/>
        <u/>
      </rPr>
      <t>555_I am in here.docx</t>
    </r>
  </si>
  <si>
    <t>6hWG9YfOhxlZyIf4EnbA97</t>
  </si>
  <si>
    <t>Cellophane</t>
  </si>
  <si>
    <t>https://open.spotify.com/track/6hWG9YfOhxlZyIf4EnbA97</t>
  </si>
  <si>
    <t>556_Cellophane.docx</t>
  </si>
  <si>
    <t>4VrWlk8IQxevMvERoX08iC</t>
  </si>
  <si>
    <t>Chandelier</t>
  </si>
  <si>
    <t>https://open.spotify.com/track/4VrWlk8IQxevMvERoX08iC</t>
  </si>
  <si>
    <r>
      <rPr>
        <color rgb="FF1155CC"/>
        <u/>
      </rPr>
      <t>557_Chandelier.docx</t>
    </r>
  </si>
  <si>
    <t>2MbgQKWhoii8bqsMBWWWgA</t>
  </si>
  <si>
    <t>Courage to Change</t>
  </si>
  <si>
    <t>https://open.spotify.com/track/2MbgQKWhoii8bqsMBWWWgA</t>
  </si>
  <si>
    <r>
      <rPr>
        <color rgb="FF1155CC"/>
        <u/>
      </rPr>
      <t>558_Courage to Change.docx</t>
    </r>
  </si>
  <si>
    <t>25R5Tdr4K7ENb6umHzdCXn</t>
  </si>
  <si>
    <t>Alive</t>
  </si>
  <si>
    <t>https://open.spotify.com/track/25R5Tdr4K7ENb6umHzdCXn</t>
  </si>
  <si>
    <r>
      <rPr>
        <color rgb="FF1155CC"/>
        <u/>
      </rPr>
      <t>559_Alive.docx</t>
    </r>
  </si>
  <si>
    <t>4OLVK3kktkdLPp8dDgoCtb</t>
  </si>
  <si>
    <t>Angel By The Wings</t>
  </si>
  <si>
    <t>https://open.spotify.com/track/4OLVK3kktkdLPp8dDgoCtb</t>
  </si>
  <si>
    <r>
      <rPr>
        <color rgb="FF1155CC"/>
        <u/>
      </rPr>
      <t>560_Angel By The Wings.docx</t>
    </r>
  </si>
  <si>
    <t>6LUOMjoORvAkdhBYvESO46</t>
  </si>
  <si>
    <t>Move Your Body - Alan Walker Remix</t>
  </si>
  <si>
    <t>Pop, electronic</t>
  </si>
  <si>
    <t>Sia, Alan Walker</t>
  </si>
  <si>
    <t>https://open.spotify.com/track/6LUOMjoORvAkdhBYvESO46</t>
  </si>
  <si>
    <r>
      <rPr>
        <color rgb="FF1155CC"/>
        <u/>
      </rPr>
      <t>561_Move Your Body.docx</t>
    </r>
  </si>
  <si>
    <t>6Ig8N7scM3mM9uNlVpztPB</t>
  </si>
  <si>
    <t>Salted Wound (made popular by Sia) [backing version]</t>
  </si>
  <si>
    <t>Pop, karaoke</t>
  </si>
  <si>
    <t>Pop Female Hits 25 - Party Tyme (Backing Versions)</t>
  </si>
  <si>
    <t>https://open.spotify.com/track/6Ig8N7scM3mM9uNlVpztPB</t>
  </si>
  <si>
    <r>
      <rPr>
        <color rgb="FF1155CC"/>
        <u/>
      </rPr>
      <t>562_Salted Wound.docx</t>
    </r>
  </si>
  <si>
    <t>7LNAzNyUgpZklrVCVwg70i</t>
  </si>
  <si>
    <t>Footprints</t>
  </si>
  <si>
    <t>https://open.spotify.com/track/7LNAzNyUgpZklrVCVwg70i</t>
  </si>
  <si>
    <r>
      <rPr>
        <color rgb="FF1155CC"/>
        <u/>
      </rPr>
      <t>563_Footprints.docx</t>
    </r>
  </si>
  <si>
    <t>2dMmMkZ7SEqFbzTJx4DijY</t>
  </si>
  <si>
    <t>House On Fire</t>
  </si>
  <si>
    <t>https://open.spotify.com/track/2dMmMkZ7SEqFbzTJx4DijY</t>
  </si>
  <si>
    <r>
      <rPr>
        <color rgb="FF1155CC"/>
        <u/>
      </rPr>
      <t>564_House On Fire.docx</t>
    </r>
  </si>
  <si>
    <t>07tsxA3VTCCs35M17sBs88</t>
  </si>
  <si>
    <t>Free Me</t>
  </si>
  <si>
    <t>https://open.spotify.com/track/07tsxA3VTCCs35M17sBs88</t>
  </si>
  <si>
    <r>
      <rPr>
        <color rgb="FF1155CC"/>
        <u/>
      </rPr>
      <t>565_Free Me.docx</t>
    </r>
  </si>
  <si>
    <t>7uoFMmxln0GPXQ0AcCBXRq</t>
  </si>
  <si>
    <t>Snowman</t>
  </si>
  <si>
    <t>Everyday Is Christmas (Deluxe Edition)</t>
  </si>
  <si>
    <t>4fJWoaQqGZwp3quw9OpLMe</t>
  </si>
  <si>
    <t>Pose</t>
  </si>
  <si>
    <t>https://open.spotify.com/track/7uoFMmxln0GPXQ0AcCBXRq</t>
  </si>
  <si>
    <t>Talento de Barrio</t>
  </si>
  <si>
    <r>
      <rPr>
        <color rgb="FF1155CC"/>
        <u/>
      </rPr>
      <t>566_Snowman.docx</t>
    </r>
  </si>
  <si>
    <t>30DnQCN64v8xBpGZpLgb6l</t>
  </si>
  <si>
    <t>Everyday Is Christmas</t>
  </si>
  <si>
    <t>https://open.spotify.com/track/30DnQCN64v8xBpGZpLgb6l</t>
  </si>
  <si>
    <t>1DoK3CdipMjplLk5LXUdcp</t>
  </si>
  <si>
    <r>
      <rPr>
        <color rgb="FF1155CC"/>
        <u/>
      </rPr>
      <t>567_Everyday is Christmas.docx</t>
    </r>
  </si>
  <si>
    <t>Mi Gente (feat. Beyoncé)</t>
  </si>
  <si>
    <t>3by8IfnW9dZ2t4pZw1WVxz</t>
  </si>
  <si>
    <t>Stone Cold</t>
  </si>
  <si>
    <t>Pop, pop rock</t>
  </si>
  <si>
    <t>https://open.spotify.com/track/3by8IfnW9dZ2t4pZw1WVxz</t>
  </si>
  <si>
    <r>
      <rPr>
        <color rgb="FF1155CC"/>
        <u/>
      </rPr>
      <t>568_Stone Cold.docx</t>
    </r>
  </si>
  <si>
    <t>1RouRzlg8OKFeqc6LvdxmB</t>
  </si>
  <si>
    <t>Felices los 4</t>
  </si>
  <si>
    <t>4B3RmT3cGvh8By3WY9pbIx</t>
  </si>
  <si>
    <t>Skyscraper</t>
  </si>
  <si>
    <t>Unbroken</t>
  </si>
  <si>
    <t>reggaeton, latin, urbano latino</t>
  </si>
  <si>
    <t>https://open.spotify.com/track/4B3RmT3cGvh8By3WY9pbIx</t>
  </si>
  <si>
    <t>Maluma</t>
  </si>
  <si>
    <r>
      <rPr>
        <color rgb="FF1155CC"/>
        <u/>
      </rPr>
      <t>569_Skyscraper.docx</t>
    </r>
  </si>
  <si>
    <t>3XabMu0mJaQmrqz57UkEZI</t>
  </si>
  <si>
    <t>Anyone</t>
  </si>
  <si>
    <t>Dancing With The Devilâ_x0080_¦The Art of Starting Over</t>
  </si>
  <si>
    <t>https://open.spotify.com/track/3XabMu0mJaQmrqz57UkEZI</t>
  </si>
  <si>
    <t>3QHMxEOAGD51PDlbFPHLyJ</t>
  </si>
  <si>
    <t>Vivir Mi Vida</t>
  </si>
  <si>
    <t>salsa, merengue, bachata, latin, latin pop</t>
  </si>
  <si>
    <r>
      <rPr>
        <color rgb="FF1155CC"/>
        <u/>
      </rPr>
      <t>570_Anyone.docx</t>
    </r>
  </si>
  <si>
    <t>Marc Anthony</t>
  </si>
  <si>
    <t>6ktPESvBd4cGR9y8PPa3B2</t>
  </si>
  <si>
    <t>Father</t>
  </si>
  <si>
    <t>https://open.spotify.com/track/6ktPESvBd4cGR9y8PPa3B2</t>
  </si>
  <si>
    <r>
      <rPr>
        <color rgb="FF1155CC"/>
        <u/>
      </rPr>
      <t>571_Father.docx</t>
    </r>
  </si>
  <si>
    <t>7AJ4RXkc0JWZqeQqzymSjv</t>
  </si>
  <si>
    <t>Travesuras</t>
  </si>
  <si>
    <t>7p7lNE4QGhtR3p4DokE0qP</t>
  </si>
  <si>
    <t>For the Love of a Daughter</t>
  </si>
  <si>
    <t>Nicky Jam</t>
  </si>
  <si>
    <t>https://open.spotify.com/track/7p7lNE4QGhtR3p4DokE0qP</t>
  </si>
  <si>
    <t>Nicky Jam Hits</t>
  </si>
  <si>
    <r>
      <rPr>
        <color rgb="FF1155CC"/>
        <u/>
      </rPr>
      <t>572_For the Love of a Daughter.docx</t>
    </r>
  </si>
  <si>
    <t>2IHLaN6wwYKQ3S24NsQqpA</t>
  </si>
  <si>
    <t>I Love Me</t>
  </si>
  <si>
    <t>4Cl7ul6oXr7spH5gUXdQqd</t>
  </si>
  <si>
    <t>https://open.spotify.com/track/2IHLaN6wwYKQ3S24NsQqpA</t>
  </si>
  <si>
    <t>Llorar</t>
  </si>
  <si>
    <t>cumbia, cumbia sonidera, grupera</t>
  </si>
  <si>
    <t>Los Socios Del Ritmo</t>
  </si>
  <si>
    <r>
      <rPr>
        <color rgb="FF1155CC"/>
        <u/>
      </rPr>
      <t>573_I Love Me.docx</t>
    </r>
  </si>
  <si>
    <t>2dvnmltO5QWC5tAgqeoiRB</t>
  </si>
  <si>
    <t>The Art Of Starting Over</t>
  </si>
  <si>
    <t>Dancing With The Devilâ_x0080_¦The Art of Starting Over (Expanded Edition)</t>
  </si>
  <si>
    <t>https://open.spotify.com/track/2dvnmltO5QWC5tAgqeoiRB</t>
  </si>
  <si>
    <t>43q0J3OPQvNq2UPU2Enu9X</t>
  </si>
  <si>
    <t>El Chico Del Apartamento 512</t>
  </si>
  <si>
    <t>tejano, cumbia, música mexicana</t>
  </si>
  <si>
    <t>Selena</t>
  </si>
  <si>
    <r>
      <rPr>
        <color rgb="FF1155CC"/>
        <u/>
      </rPr>
      <t>574_The Art of Starting Over.docx</t>
    </r>
  </si>
  <si>
    <t>Amor Prohibido</t>
  </si>
  <si>
    <t>4Mn0ZD8Pb4xAZgHLtRLM9I</t>
  </si>
  <si>
    <t>4 EVER 4 ME</t>
  </si>
  <si>
    <t>HOLY FVCK</t>
  </si>
  <si>
    <t>https://open.spotify.com/track/4Mn0ZD8Pb4xAZgHLtRLM9I</t>
  </si>
  <si>
    <t>1rE49CeY9AUjLYdOSLGKPe</t>
  </si>
  <si>
    <t>1004 Kilómetros</t>
  </si>
  <si>
    <t>corridos tumbados, corrido, corridos bélicos, sad sierreño, sierreño, música mexicana, banda</t>
  </si>
  <si>
    <r>
      <rPr>
        <color rgb="FF1155CC"/>
        <u/>
      </rPr>
      <t>575_4 Ever 4 Me.docx</t>
    </r>
  </si>
  <si>
    <t>Junior H</t>
  </si>
  <si>
    <t>Jimmy Humilde Presenta Lo Mejor De Las Calles Edición Mexico</t>
  </si>
  <si>
    <t>2tB9TgViGOAmhkCQ3DUkfw</t>
  </si>
  <si>
    <t>https://open.spotify.com/track/2tB9TgViGOAmhkCQ3DUkfw</t>
  </si>
  <si>
    <t>0kD9Io47CMkuuuKZSiRez1</t>
  </si>
  <si>
    <r>
      <rPr>
        <color rgb="FF1155CC"/>
        <u/>
      </rPr>
      <t>576_Cry Baby.docx</t>
    </r>
  </si>
  <si>
    <t>Le serpent python</t>
  </si>
  <si>
    <t>chanson, french jazz, variété française</t>
  </si>
  <si>
    <t>Charles Trenet</t>
  </si>
  <si>
    <t>les plus belles chansons</t>
  </si>
  <si>
    <t>2eLxEzMVfiQih0cJIWIowm</t>
  </si>
  <si>
    <t>Nightingale</t>
  </si>
  <si>
    <t>Demi</t>
  </si>
  <si>
    <t>https://open.spotify.com/track/2eLxEzMVfiQih0cJIWIowm</t>
  </si>
  <si>
    <r>
      <rPr>
        <color rgb="FF1155CC"/>
        <u/>
      </rPr>
      <t>577_Nightingale.docx</t>
    </r>
  </si>
  <si>
    <t>7nCBOm2WiTUPAx3TeG2rZA</t>
  </si>
  <si>
    <t>Warrior</t>
  </si>
  <si>
    <t>https://open.spotify.com/track/7nCBOm2WiTUPAx3TeG2rZA</t>
  </si>
  <si>
    <r>
      <rPr>
        <color rgb="FF1155CC"/>
        <u/>
      </rPr>
      <t>578_Warrior.docx</t>
    </r>
  </si>
  <si>
    <t>66kzJdweZ2RWifFacrjyiE</t>
  </si>
  <si>
    <t>Shouldn't Come Back</t>
  </si>
  <si>
    <t>https://open.spotify.com/track/66kzJdweZ2RWifFacrjyiE</t>
  </si>
  <si>
    <r>
      <rPr>
        <color rgb="FF1155CC"/>
        <u/>
      </rPr>
      <t>579_Should not Come Back.docx</t>
    </r>
  </si>
  <si>
    <t>5Q0LOi7lmEVjpSp0nNGwX6</t>
  </si>
  <si>
    <t>In Case</t>
  </si>
  <si>
    <t>https://open.spotify.com/track/5Q0LOi7lmEVjpSp0nNGwX6</t>
  </si>
  <si>
    <r>
      <rPr>
        <color rgb="FF1155CC"/>
        <u/>
      </rPr>
      <t>580_In Case.docx</t>
    </r>
  </si>
  <si>
    <t>7eM88DF4yL4hpNnB6oJLnD</t>
  </si>
  <si>
    <t>Catch Me</t>
  </si>
  <si>
    <t>Here We Go Again</t>
  </si>
  <si>
    <t>https://open.spotify.com/track/7eM88DF4yL4hpNnB6oJLnD</t>
  </si>
  <si>
    <r>
      <rPr>
        <color rgb="FF1155CC"/>
        <u/>
      </rPr>
      <t>581_Catch Me.docx</t>
    </r>
  </si>
  <si>
    <t>0fMhhdMdbC94rHHK63jwWu</t>
  </si>
  <si>
    <t>Fix a Heart</t>
  </si>
  <si>
    <t>https://open.spotify.com/track/0fMhhdMdbC94rHHK63jwWu</t>
  </si>
  <si>
    <r>
      <rPr>
        <color rgb="FF1155CC"/>
        <u/>
      </rPr>
      <t>582_Fix A Heart.docx</t>
    </r>
  </si>
  <si>
    <t>5yViw3RCHOomQ1bPOvLh3C</t>
  </si>
  <si>
    <t>My Love Is Like a Star</t>
  </si>
  <si>
    <t>https://open.spotify.com/track/5yViw3RCHOomQ1bPOvLh3C</t>
  </si>
  <si>
    <r>
      <rPr>
        <color rgb="FF1155CC"/>
        <u/>
      </rPr>
      <t>583_My Love is Like A Star.docx</t>
    </r>
  </si>
  <si>
    <t>21RCuMVSlblTmyYm2DnPCR</t>
  </si>
  <si>
    <t>https://open.spotify.com/track/21RCuMVSlblTmyYm2DnPCR</t>
  </si>
  <si>
    <r>
      <rPr>
        <color rgb="FF1155CC"/>
        <u/>
      </rPr>
      <t>584_Tell Me You Love Me.docx</t>
    </r>
  </si>
  <si>
    <t>5pU2jicRzE4NAgXE7rOcKV</t>
  </si>
  <si>
    <t>The Angry Birds Movie (Original Motion Picture Soundtrack)</t>
  </si>
  <si>
    <t>https://open.spotify.com/track/5pU2jicRzE4NAgXE7rOcKV</t>
  </si>
  <si>
    <r>
      <rPr>
        <color rgb="FF1155CC"/>
        <u/>
      </rPr>
      <t>585_I Will Survive.docx</t>
    </r>
  </si>
  <si>
    <t>6SBJ2XHc4jm6Abqt7zocMz</t>
  </si>
  <si>
    <t>Still Have Me</t>
  </si>
  <si>
    <t>https://open.spotify.com/track/6SBJ2XHc4jm6Abqt7zocMz</t>
  </si>
  <si>
    <r>
      <rPr>
        <color rgb="FF1155CC"/>
        <u/>
      </rPr>
      <t>586_Still Have Me.docx</t>
    </r>
  </si>
  <si>
    <t>3zxLNqZoSbSr8V5emGDIU4</t>
  </si>
  <si>
    <t>Lonely</t>
  </si>
  <si>
    <t>Pop, hip-hop</t>
  </si>
  <si>
    <t>Demi Lovato, Lil Wayne</t>
  </si>
  <si>
    <t>65PUG7krDji1Hkuvs8mcvP</t>
  </si>
  <si>
    <t>https://open.spotify.com/track/3zxLNqZoSbSr8V5emGDIU4</t>
  </si>
  <si>
    <t>My Mother - Live</t>
  </si>
  <si>
    <t>H.O.T.</t>
  </si>
  <si>
    <t>FOREVER 2001 LIVE CONCERT</t>
  </si>
  <si>
    <r>
      <rPr>
        <color rgb="FF1155CC"/>
        <u/>
      </rPr>
      <t>587_Lonely.docx</t>
    </r>
  </si>
  <si>
    <t>35iY0wPXAoLnI6ahHk0hUV</t>
  </si>
  <si>
    <t>Easy (with Noah Cyrus)</t>
  </si>
  <si>
    <t>Pop</t>
  </si>
  <si>
    <t>Demi Lovato, Noah Cyrus</t>
  </si>
  <si>
    <t>https://open.spotify.com/track/35iY0wPXAoLnI6ahHk0hUV</t>
  </si>
  <si>
    <t>7JZnB3fNcdY86LqzSxSUa4</t>
  </si>
  <si>
    <r>
      <rPr>
        <color rgb="FF1155CC"/>
        <u/>
      </rPr>
      <t>588_Easy(with Noah Cyrus).docx</t>
    </r>
  </si>
  <si>
    <t>A Waltz Is for Dancing</t>
  </si>
  <si>
    <t>38KHLuvLbQTIsRGiy66RrQ</t>
  </si>
  <si>
    <t>The Way You Don't Look At Me</t>
  </si>
  <si>
    <t>big band</t>
  </si>
  <si>
    <t>Joe Loss &amp; His Orchestra</t>
  </si>
  <si>
    <t>World Championship Ballroom Dances</t>
  </si>
  <si>
    <t>https://open.spotify.com/track/38KHLuvLbQTIsRGiy66RrQ</t>
  </si>
  <si>
    <r>
      <rPr>
        <color rgb="FF1155CC"/>
        <u/>
      </rPr>
      <t>589_The Way You Do not Look at Me.docx</t>
    </r>
  </si>
  <si>
    <t>6YiFO4Z74jjyJXWfqLH0Gy</t>
  </si>
  <si>
    <t>Melon Cake</t>
  </si>
  <si>
    <t>https://open.spotify.com/track/6YiFO4Z74jjyJXWfqLH0Gy</t>
  </si>
  <si>
    <r>
      <rPr>
        <color rgb="FF1155CC"/>
        <u/>
      </rPr>
      <t>590_Melon Cake.docx</t>
    </r>
  </si>
  <si>
    <t>6dHteqtKIpNSbxB5ohtBST</t>
  </si>
  <si>
    <t>15 Minutes</t>
  </si>
  <si>
    <t>https://open.spotify.com/track/6dHteqtKIpNSbxB5ohtBST</t>
  </si>
  <si>
    <r>
      <rPr>
        <color rgb="FF1155CC"/>
        <u/>
      </rPr>
      <t>591_15 Minutes.docx</t>
    </r>
  </si>
  <si>
    <t>2h9TDNEXRhcDIV3fsoEVq9</t>
  </si>
  <si>
    <t>What Other People Say</t>
  </si>
  <si>
    <t>Sam Fischer, Demi Lovato</t>
  </si>
  <si>
    <t>https://open.spotify.com/track/2h9TDNEXRhcDIV3fsoEVq9</t>
  </si>
  <si>
    <r>
      <rPr>
        <color rgb="FF1155CC"/>
        <u/>
      </rPr>
      <t>592_What Other People Say.docx</t>
    </r>
  </si>
  <si>
    <t>3xSZvJ43lKSrQIp2FaGfQp</t>
  </si>
  <si>
    <t>In The Mirror</t>
  </si>
  <si>
    <t>24jYoGEtQ0ClA5WCTBaLWG</t>
  </si>
  <si>
    <t>E.L.F. Song</t>
  </si>
  <si>
    <t>Eurovision Song Contest: The Story of Fire Saga (Music from the Netflix Film)</t>
  </si>
  <si>
    <t>https://open.spotify.com/track/3xSZvJ43lKSrQIp2FaGfQp</t>
  </si>
  <si>
    <t>finnish hip hop</t>
  </si>
  <si>
    <t>GoodWill</t>
  </si>
  <si>
    <t>E.L.F.</t>
  </si>
  <si>
    <r>
      <rPr>
        <color rgb="FF1155CC"/>
        <u/>
      </rPr>
      <t>593_In The Mirror.docx</t>
    </r>
  </si>
  <si>
    <t>0HZhYMZOcUzZKSFwPOti6m</t>
  </si>
  <si>
    <t>jar of hearts</t>
  </si>
  <si>
    <t>Christina Perri</t>
  </si>
  <si>
    <t>lovestrong.</t>
  </si>
  <si>
    <t>https://open.spotify.com/track/0HZhYMZOcUzZKSFwPOti6m</t>
  </si>
  <si>
    <t>7L1U32sq12dhLwAwIVW55u</t>
  </si>
  <si>
    <t>restart (feat. Swings, Skinny Brown)</t>
  </si>
  <si>
    <r>
      <rPr>
        <color rgb="FF1155CC"/>
        <u/>
      </rPr>
      <t>594_Jar of Hearts.docx</t>
    </r>
  </si>
  <si>
    <t>SEONG GUK</t>
  </si>
  <si>
    <t>6lanRgr6wXibZr8KgzXxBl</t>
  </si>
  <si>
    <t>a thousand years</t>
  </si>
  <si>
    <t>https://open.spotify.com/track/6lanRgr6wXibZr8KgzXxBl</t>
  </si>
  <si>
    <r>
      <rPr>
        <color rgb="FF1155CC"/>
        <u/>
      </rPr>
      <t>595_A Thousand Years.docx</t>
    </r>
  </si>
  <si>
    <t>1x80xTzSL7pok3M5JC3oJz</t>
  </si>
  <si>
    <t>human</t>
  </si>
  <si>
    <t>head or heart</t>
  </si>
  <si>
    <t>https://open.spotify.com/track/1x80xTzSL7pok3M5JC3oJz</t>
  </si>
  <si>
    <r>
      <rPr>
        <color rgb="FF1155CC"/>
        <u/>
      </rPr>
      <t>596_Human.docx</t>
    </r>
  </si>
  <si>
    <t>5O8DhscGL7GWkh9tQiBp61</t>
  </si>
  <si>
    <t>Sarfarocious (Jo Haal)</t>
  </si>
  <si>
    <t>So Dee</t>
  </si>
  <si>
    <t>5u0YB9bpmgEPS2bPhwfRFV</t>
  </si>
  <si>
    <t>arms</t>
  </si>
  <si>
    <t>https://open.spotify.com/track/5u0YB9bpmgEPS2bPhwfRFV</t>
  </si>
  <si>
    <r>
      <rPr>
        <color rgb="FF1155CC"/>
        <u/>
      </rPr>
      <t>597_arms.docx</t>
    </r>
  </si>
  <si>
    <t>6JT8FZD6yLksUgZQKwrAog</t>
  </si>
  <si>
    <t>distance (feat. Jason Mraz)</t>
  </si>
  <si>
    <t>Christina Perri, Jason Mraz</t>
  </si>
  <si>
    <t>https://open.spotify.com/track/6JT8FZD6yLksUgZQKwrAog</t>
  </si>
  <si>
    <r>
      <rPr>
        <color rgb="FF1155CC"/>
        <u/>
      </rPr>
      <t>598_Distance.docx</t>
    </r>
  </si>
  <si>
    <t>21JTgoZLDB2F4Fx0uRCmTL</t>
  </si>
  <si>
    <t>the lonely</t>
  </si>
  <si>
    <t>https://open.spotify.com/track/21JTgoZLDB2F4Fx0uRCmTL</t>
  </si>
  <si>
    <r>
      <rPr>
        <color rgb="FF1155CC"/>
        <u/>
      </rPr>
      <t>599_The Lonely.docx</t>
    </r>
  </si>
  <si>
    <t>7pOcnni0UFajywUyhQhFHC</t>
  </si>
  <si>
    <t>penguin</t>
  </si>
  <si>
    <t>https://open.spotify.com/track/7pOcnni0UFajywUyhQhFHC</t>
  </si>
  <si>
    <r>
      <rPr>
        <color rgb="FF1155CC"/>
        <u/>
      </rPr>
      <t>600_Penguin.docx</t>
    </r>
  </si>
  <si>
    <t>6TqpSLQx0zR6IoWssL5fIS</t>
  </si>
  <si>
    <t>sad song</t>
  </si>
  <si>
    <t>https://open.spotify.com/track/6TqpSLQx0zR6IoWssL5fIS</t>
  </si>
  <si>
    <t>0UkmjKb5GdNNZM6dfiehlt</t>
  </si>
  <si>
    <t>Kumusta Na Sya, Ang Inyong Papa?</t>
  </si>
  <si>
    <r>
      <rPr>
        <color rgb="FF1155CC"/>
        <u/>
      </rPr>
      <t>601_sad song.docx</t>
    </r>
  </si>
  <si>
    <t>kundiman, p-pop</t>
  </si>
  <si>
    <t>The Cast of Ang Larawan</t>
  </si>
  <si>
    <t>Ang Larawan (Original Stage Musical Cast)</t>
  </si>
  <si>
    <t>7wWUdleEFkbMyDNHud1t8X</t>
  </si>
  <si>
    <t>tragedy</t>
  </si>
  <si>
    <t>https://open.spotify.com/track/7wWUdleEFkbMyDNHud1t8X</t>
  </si>
  <si>
    <r>
      <rPr>
        <color rgb="FF1155CC"/>
        <u/>
      </rPr>
      <t>602_Tragedy.docx</t>
    </r>
  </si>
  <si>
    <t>0WjTi04pYUevV0iwy1I7d9</t>
  </si>
  <si>
    <t>i believe</t>
  </si>
  <si>
    <t>https://open.spotify.com/track/0WjTi04pYUevV0iwy1I7d9</t>
  </si>
  <si>
    <t>0aE3V0zgSD2YwkEHW42gxG</t>
  </si>
  <si>
    <r>
      <rPr>
        <color rgb="FF1155CC"/>
        <u/>
      </rPr>
      <t>603_I Believe.docx</t>
    </r>
  </si>
  <si>
    <t>Burning Up (Fire)</t>
  </si>
  <si>
    <t>3YcBWPQumjC7k0HDcsOMXz</t>
  </si>
  <si>
    <t>burning gold</t>
  </si>
  <si>
    <t>https://open.spotify.com/track/3YcBWPQumjC7k0HDcsOMXz</t>
  </si>
  <si>
    <t>The Most Beautiful Moment in Life: Young Forever</t>
  </si>
  <si>
    <r>
      <rPr>
        <color rgb="FF1155CC"/>
        <u/>
      </rPr>
      <t>604_Burning Gold.docx</t>
    </r>
  </si>
  <si>
    <t>7w5nl6x9gqAYpBvp0pkz8D</t>
  </si>
  <si>
    <t>be my forever</t>
  </si>
  <si>
    <t>Christina Perri, Ed Sheeran</t>
  </si>
  <si>
    <t>i have died everyday waiting for you (love songs)</t>
  </si>
  <si>
    <t>https://open.spotify.com/track/7w5nl6x9gqAYpBvp0pkz8D</t>
  </si>
  <si>
    <t>6NEoeBLQbOMw92qMeLfI40</t>
  </si>
  <si>
    <t>WHISTLE</t>
  </si>
  <si>
    <r>
      <rPr>
        <color rgb="FF1155CC"/>
        <u/>
      </rPr>
      <t>605_Be my Forever.docx</t>
    </r>
  </si>
  <si>
    <t>SQUARE ONE</t>
  </si>
  <si>
    <t>4o8ldviFeJp3luPear0mQP</t>
  </si>
  <si>
    <t>shot me in the heart</t>
  </si>
  <si>
    <t>https://open.spotify.com/track/4o8ldviFeJp3luPear0mQP</t>
  </si>
  <si>
    <r>
      <rPr>
        <color rgb="FF1155CC"/>
        <u/>
      </rPr>
      <t>606_Shot me in the heart.docx</t>
    </r>
  </si>
  <si>
    <t>7FzHpfP9yMe0jL3wFSKV53</t>
  </si>
  <si>
    <t>one night</t>
  </si>
  <si>
    <t>7qmvLmX9tyaTiBAVNI6YEn</t>
  </si>
  <si>
    <t>PLAYING WITH FIRE</t>
  </si>
  <si>
    <t>https://open.spotify.com/track/7FzHpfP9yMe0jL3wFSKV53</t>
  </si>
  <si>
    <t>SQUARE TWO</t>
  </si>
  <si>
    <r>
      <rPr>
        <color rgb="FF1155CC"/>
        <u/>
      </rPr>
      <t>607_One night.docx</t>
    </r>
  </si>
  <si>
    <t>0tv7e81tRqibc5Q8PYhweP</t>
  </si>
  <si>
    <t>miles</t>
  </si>
  <si>
    <t>https://open.spotify.com/track/0tv7e81tRqibc5Q8PYhweP</t>
  </si>
  <si>
    <t>3tP6QKbXvtrxiDI7QwKyUf</t>
  </si>
  <si>
    <r>
      <rPr>
        <color rgb="FF1155CC"/>
        <u/>
      </rPr>
      <t>608_Miles.docx</t>
    </r>
  </si>
  <si>
    <t>STAY</t>
  </si>
  <si>
    <t>19aqSkqtHqITcvoDWPprl7</t>
  </si>
  <si>
    <t>trust</t>
  </si>
  <si>
    <t>https://open.spotify.com/track/19aqSkqtHqITcvoDWPprl7</t>
  </si>
  <si>
    <r>
      <rPr>
        <color rgb="FF1155CC"/>
        <u/>
      </rPr>
      <t>609_Trust.docx</t>
    </r>
  </si>
  <si>
    <t>5bM4kIqjyKPZXPTrZrElkY</t>
  </si>
  <si>
    <t>back in time (feat. ben rector)</t>
  </si>
  <si>
    <t>Christina Perri, Ben Rector</t>
  </si>
  <si>
    <t>a lighter shade of blue</t>
  </si>
  <si>
    <t>https://open.spotify.com/track/5bM4kIqjyKPZXPTrZrElkY</t>
  </si>
  <si>
    <t>4ghGrdxwqLA6ZoCiu0u4IR</t>
  </si>
  <si>
    <t>Don't Know What To Do</t>
  </si>
  <si>
    <r>
      <rPr>
        <color rgb="FF1155CC"/>
        <u/>
      </rPr>
      <t>610_Back In Time.docx</t>
    </r>
  </si>
  <si>
    <t>3DYGnxtjw7FI3PYEn6KZYQ</t>
  </si>
  <si>
    <t>KILL THIS LOVE</t>
  </si>
  <si>
    <t>black + blue - Live at the Ocean Way Studios</t>
  </si>
  <si>
    <t>the ocean way sessions</t>
  </si>
  <si>
    <t>https://open.spotify.com/track/3DYGnxtjw7FI3PYEn6KZYQ</t>
  </si>
  <si>
    <r>
      <rPr>
        <color rgb="FF1155CC"/>
        <u/>
      </rPr>
      <t>611_Balck and Blue.docx</t>
    </r>
  </si>
  <si>
    <t>5JvxLrMFZ37qXNwAciFE7V</t>
  </si>
  <si>
    <t>41DtBahLkhZNCK3KDk3u8Q</t>
  </si>
  <si>
    <t>the words</t>
  </si>
  <si>
    <t>Kayagum Pyongch'ang - Sae T'aryung</t>
  </si>
  <si>
    <t>https://open.spotify.com/track/41DtBahLkhZNCK3KDk3u8Q</t>
  </si>
  <si>
    <t>traditional music</t>
  </si>
  <si>
    <t>Various Live Recordings</t>
  </si>
  <si>
    <t>Four Thousand Years of Korean Folk Music</t>
  </si>
  <si>
    <r>
      <rPr>
        <color rgb="FF1155CC"/>
        <u/>
      </rPr>
      <t>612_The Words.docx</t>
    </r>
  </si>
  <si>
    <t>2OjHf8ZzA6OaARARpQabjN</t>
  </si>
  <si>
    <t>bang bang bang</t>
  </si>
  <si>
    <t>https://open.spotify.com/track/2OjHf8ZzA6OaARARpQabjN</t>
  </si>
  <si>
    <t>0KvlFHuV9x4ZOHBjFNsNum</t>
  </si>
  <si>
    <t>Orang T'aryung, Kungch'o Taenggi</t>
  </si>
  <si>
    <r>
      <rPr>
        <color rgb="FF1155CC"/>
        <u/>
      </rPr>
      <t>613_Bang Bang Bang.docx</t>
    </r>
  </si>
  <si>
    <t>4NpGJZC2cL5RYbzFfbcEVE</t>
  </si>
  <si>
    <t>bluebird</t>
  </si>
  <si>
    <t>https://open.spotify.com/track/4NpGJZC2cL5RYbzFfbcEVE</t>
  </si>
  <si>
    <r>
      <rPr>
        <color rgb="FF1155CC"/>
        <u/>
      </rPr>
      <t>614_Bluebird.docx</t>
    </r>
  </si>
  <si>
    <t>0KwKHTH7H5tK0LH1RqZNkc</t>
  </si>
  <si>
    <t>P'ansori Shimch'ongga</t>
  </si>
  <si>
    <t>3QhbkvIrMczrLURiNROwJ5</t>
  </si>
  <si>
    <t>i dont wanna break</t>
  </si>
  <si>
    <t>Korean Folk Music Ensemble</t>
  </si>
  <si>
    <t>https://open.spotify.com/track/3QhbkvIrMczrLURiNROwJ5</t>
  </si>
  <si>
    <r>
      <rPr>
        <color rgb="FF1155CC"/>
        <u/>
      </rPr>
      <t>615_I do not wanna Break.docx</t>
    </r>
  </si>
  <si>
    <t>5g0WiMG7T6BGx7TBtoYqFP</t>
  </si>
  <si>
    <t>tiny victories</t>
  </si>
  <si>
    <t>https://open.spotify.com/track/5g0WiMG7T6BGx7TBtoYqFP</t>
  </si>
  <si>
    <r>
      <rPr>
        <color rgb="FF1155CC"/>
        <u/>
      </rPr>
      <t>616_Tiny Victories.docx</t>
    </r>
  </si>
  <si>
    <t>4RL77hMWUq35NYnPLXBpih</t>
  </si>
  <si>
    <t>Skinny Love</t>
  </si>
  <si>
    <t>Indie folk, indie pop, folk-pop</t>
  </si>
  <si>
    <t>Birdy</t>
  </si>
  <si>
    <t>https://open.spotify.com/track/4RL77hMWUq35NYnPLXBpih</t>
  </si>
  <si>
    <t>1AKqRbY7B9pGAzxd65eWNH</t>
  </si>
  <si>
    <t>SeÃ±orita</t>
  </si>
  <si>
    <r>
      <rPr>
        <color rgb="FF1155CC"/>
        <u/>
      </rPr>
      <t>617_Skinny Love.docx</t>
    </r>
  </si>
  <si>
    <t>Thomas Rivera, Ashley Price</t>
  </si>
  <si>
    <t>0YywjDvFudcaHG74NuWISy</t>
  </si>
  <si>
    <t>People Help the People</t>
  </si>
  <si>
    <t>https://open.spotify.com/track/0YywjDvFudcaHG74NuWISy</t>
  </si>
  <si>
    <r>
      <rPr>
        <color rgb="FF1155CC"/>
        <u/>
      </rPr>
      <t>618_People Help The People.docx</t>
    </r>
  </si>
  <si>
    <t>1D4XFKolp63mNqqMXJJL1V</t>
  </si>
  <si>
    <t>Fire Within</t>
  </si>
  <si>
    <t>https://open.spotify.com/track/1D4XFKolp63mNqqMXJJL1V</t>
  </si>
  <si>
    <r>
      <rPr>
        <color rgb="FF1155CC"/>
        <u/>
      </rPr>
      <t>619_Wings.docx</t>
    </r>
  </si>
  <si>
    <t>5sF7hdYvhrcgNq8NZjfK8L</t>
  </si>
  <si>
    <t>Not About Angels</t>
  </si>
  <si>
    <t>https://open.spotify.com/track/5sF7hdYvhrcgNq8NZjfK8L</t>
  </si>
  <si>
    <r>
      <rPr>
        <color rgb="FF1155CC"/>
        <u/>
      </rPr>
      <t>620_Not about Angels.docx</t>
    </r>
  </si>
  <si>
    <t>5vuwXvQTpavYCgcPFnCMS4</t>
  </si>
  <si>
    <t>Keeping Your Head Up</t>
  </si>
  <si>
    <t>Beautiful Lies (Deluxe)</t>
  </si>
  <si>
    <t>https://open.spotify.com/track/5vuwXvQTpavYCgcPFnCMS4</t>
  </si>
  <si>
    <r>
      <rPr>
        <color rgb="FF1155CC"/>
        <u/>
      </rPr>
      <t>621_Keeping Your Head Up.docx</t>
    </r>
  </si>
  <si>
    <t>1i8ZmESz6W59aj9JiJoAXe</t>
  </si>
  <si>
    <t>Words</t>
  </si>
  <si>
    <t>https://open.spotify.com/track/1i8ZmESz6W59aj9JiJoAXe</t>
  </si>
  <si>
    <r>
      <rPr>
        <color rgb="FF1155CC"/>
        <u/>
      </rPr>
      <t>622_Words.docx</t>
    </r>
  </si>
  <si>
    <t>4c9UU12Z3KZiC0K7696rup</t>
  </si>
  <si>
    <t>Deep End</t>
  </si>
  <si>
    <t>Beautiful Lies</t>
  </si>
  <si>
    <t>https://open.spotify.com/track/4c9UU12Z3KZiC0K7696rup</t>
  </si>
  <si>
    <r>
      <rPr>
        <color rgb="FF1155CC"/>
        <u/>
      </rPr>
      <t>623_Deep End.docx</t>
    </r>
  </si>
  <si>
    <t>0HtdR1K0cptJbOF3EKlAbT</t>
  </si>
  <si>
    <t>Loneliness</t>
  </si>
  <si>
    <t>Young Heart</t>
  </si>
  <si>
    <t>https://open.spotify.com/track/0HtdR1K0cptJbOF3EKlAbT</t>
  </si>
  <si>
    <r>
      <rPr>
        <color rgb="FF1155CC"/>
        <u/>
      </rPr>
      <t>624_Loneliness.docx</t>
    </r>
  </si>
  <si>
    <t>5Qn7UBFKV5iemqZMJ5F5ve</t>
  </si>
  <si>
    <t>Strange Birds</t>
  </si>
  <si>
    <t>Fire Within (Deluxe)</t>
  </si>
  <si>
    <t>https://open.spotify.com/track/5Qn7UBFKV5iemqZMJ5F5ve</t>
  </si>
  <si>
    <r>
      <rPr>
        <color rgb="FF1155CC"/>
        <u/>
      </rPr>
      <t>625_Strange Birds.docx</t>
    </r>
  </si>
  <si>
    <t>57l9l0BtYWoFCDyZE1ug6Z</t>
  </si>
  <si>
    <t>Take My Heart</t>
  </si>
  <si>
    <t>https://open.spotify.com/track/57l9l0BtYWoFCDyZE1ug6Z</t>
  </si>
  <si>
    <r>
      <rPr>
        <color rgb="FF1155CC"/>
        <u/>
      </rPr>
      <t>626_Take My Heart.docx</t>
    </r>
  </si>
  <si>
    <t>70K0ezmzYEZeqoSaZMyP7o</t>
  </si>
  <si>
    <t>Let It All Go</t>
  </si>
  <si>
    <t>Indie folk, indie pop</t>
  </si>
  <si>
    <t>Birdy, RHODES</t>
  </si>
  <si>
    <t>https://open.spotify.com/track/70K0ezmzYEZeqoSaZMyP7o</t>
  </si>
  <si>
    <r>
      <rPr>
        <color rgb="FF1155CC"/>
        <u/>
      </rPr>
      <t>627_Let It All Go.docx</t>
    </r>
  </si>
  <si>
    <t>3CqOsjVamOisF8E0e9nPUo</t>
  </si>
  <si>
    <t>https://open.spotify.com/track/3CqOsjVamOisF8E0e9nPUo</t>
  </si>
  <si>
    <r>
      <rPr>
        <color rgb="FF1155CC"/>
        <u/>
      </rPr>
      <t>628_1901.docx</t>
    </r>
  </si>
  <si>
    <t>75HUxEyYVoVnO4ZfAU9dfp</t>
  </si>
  <si>
    <t>Shelter</t>
  </si>
  <si>
    <t>https://open.spotify.com/track/75HUxEyYVoVnO4ZfAU9dfp</t>
  </si>
  <si>
    <r>
      <rPr>
        <color rgb="FF1155CC"/>
        <u/>
      </rPr>
      <t>629_Shelter.docx</t>
    </r>
  </si>
  <si>
    <t>2oN0uVWUXDZTSbo1o9lhEL</t>
  </si>
  <si>
    <t>White Winter Hymnal</t>
  </si>
  <si>
    <t>https://open.spotify.com/track/2oN0uVWUXDZTSbo1o9lhEL</t>
  </si>
  <si>
    <r>
      <rPr>
        <color rgb="FF1155CC"/>
        <u/>
      </rPr>
      <t>630_White Winter Hymnal.docx</t>
    </r>
  </si>
  <si>
    <t>52EWTw5ALe9OnjgAxX3Luo</t>
  </si>
  <si>
    <t>Terrible Love</t>
  </si>
  <si>
    <t>https://open.spotify.com/track/52EWTw5ALe9OnjgAxX3Luo</t>
  </si>
  <si>
    <r>
      <rPr>
        <color rgb="FF1155CC"/>
        <u/>
      </rPr>
      <t>631_Terrible Love.docx</t>
    </r>
  </si>
  <si>
    <t>1zxVazSCSoclwCJy7dmDGZ</t>
  </si>
  <si>
    <t>https://open.spotify.com/track/1zxVazSCSoclwCJy7dmDGZ</t>
  </si>
  <si>
    <r>
      <rPr>
        <color rgb="FF1155CC"/>
        <u/>
      </rPr>
      <t>632_No Angel.docx</t>
    </r>
  </si>
  <si>
    <t>0w5SgyREugpORKlnWm27fv</t>
  </si>
  <si>
    <t>All You Never Say</t>
  </si>
  <si>
    <t>https://open.spotify.com/track/0w5SgyREugpORKlnWm27fv</t>
  </si>
  <si>
    <r>
      <rPr>
        <color rgb="FF1155CC"/>
        <u/>
      </rPr>
      <t>633_All You Never Say.docx</t>
    </r>
  </si>
  <si>
    <t>4wUr3CC6567Z0cF8KfkAUQ</t>
  </si>
  <si>
    <t>Without a Word</t>
  </si>
  <si>
    <t>https://open.spotify.com/track/4wUr3CC6567Z0cF8KfkAUQ</t>
  </si>
  <si>
    <r>
      <rPr>
        <color rgb="FF1155CC"/>
        <u/>
      </rPr>
      <t>634_Without a word.docx</t>
    </r>
  </si>
  <si>
    <t>08pzZzYbMd1TYVJRzeK0FT</t>
  </si>
  <si>
    <t>Farewell and Goodnight</t>
  </si>
  <si>
    <t>Birdy (Deluxe Version)</t>
  </si>
  <si>
    <t>https://open.spotify.com/track/08pzZzYbMd1TYVJRzeK0FT</t>
  </si>
  <si>
    <r>
      <rPr>
        <color rgb="FF1155CC"/>
        <u/>
      </rPr>
      <t>635_Farewell and Goodnight.docx</t>
    </r>
  </si>
  <si>
    <t>6TNowkCDbZgZcHCH4o7aDG</t>
  </si>
  <si>
    <t>Growing Pains</t>
  </si>
  <si>
    <t>https://open.spotify.com/track/6TNowkCDbZgZcHCH4o7aDG</t>
  </si>
  <si>
    <r>
      <rPr>
        <color rgb="FF1155CC"/>
        <u/>
      </rPr>
      <t>636_Growing Pains.docx</t>
    </r>
  </si>
  <si>
    <t>2lqMhO4DsPlchv63NHhbhg</t>
  </si>
  <si>
    <t>https://open.spotify.com/track/2lqMhO4DsPlchv63NHhbhg</t>
  </si>
  <si>
    <r>
      <rPr>
        <color rgb="FF1155CC"/>
        <u/>
      </rPr>
      <t>637_Beautiful lies.docx</t>
    </r>
  </si>
  <si>
    <t>6xB7E0HOWznwiO0v56mqwD</t>
  </si>
  <si>
    <t>Find Me</t>
  </si>
  <si>
    <t>Drum and bass, electronic</t>
  </si>
  <si>
    <t>Sigma, Birdy</t>
  </si>
  <si>
    <t>https://open.spotify.com/track/6xB7E0HOWznwiO0v56mqwD</t>
  </si>
  <si>
    <r>
      <rPr>
        <color rgb="FF1155CC"/>
        <u/>
      </rPr>
      <t>638_Find Me.docx</t>
    </r>
  </si>
  <si>
    <t>6pzi6qWJ5sOKXm2Fqd5JGJ</t>
  </si>
  <si>
    <t>Portraits</t>
  </si>
  <si>
    <t>https://open.spotify.com/track/6pzi6qWJ5sOKXm2Fqd5JGJ</t>
  </si>
  <si>
    <r>
      <rPr>
        <color rgb="FF1155CC"/>
        <u/>
      </rPr>
      <t>639_Heartbreaker.docx</t>
    </r>
  </si>
  <si>
    <t>6TRJINYsux28IglskjOSRy</t>
  </si>
  <si>
    <t>Open Your Heart</t>
  </si>
  <si>
    <t>https://open.spotify.com/track/6TRJINYsux28IglskjOSRy</t>
  </si>
  <si>
    <r>
      <rPr>
        <color rgb="FF1155CC"/>
        <u/>
      </rPr>
      <t>640_Open Your Heart.docx</t>
    </r>
  </si>
  <si>
    <t>2xYtuB16vJd4bMMHoku26H</t>
  </si>
  <si>
    <t>Words as Weapons</t>
  </si>
  <si>
    <t>https://open.spotify.com/track/2xYtuB16vJd4bMMHoku26H</t>
  </si>
  <si>
    <r>
      <rPr>
        <color rgb="FF1155CC"/>
        <u/>
      </rPr>
      <t>641_Words as Weapons.docx</t>
    </r>
  </si>
  <si>
    <t>3AfAHBrU4aubT4Ke9lN22v</t>
  </si>
  <si>
    <t>Maybe</t>
  </si>
  <si>
    <t>https://open.spotify.com/track/3AfAHBrU4aubT4Ke9lN22v</t>
  </si>
  <si>
    <r>
      <rPr>
        <color rgb="FF1155CC"/>
        <u/>
      </rPr>
      <t>642_Maybe.docx</t>
    </r>
  </si>
  <si>
    <t>4A63fFDxYcCiTMBKtOvQRP</t>
  </si>
  <si>
    <t>Raincatchers</t>
  </si>
  <si>
    <t>https://open.spotify.com/track/4A63fFDxYcCiTMBKtOvQRP</t>
  </si>
  <si>
    <r>
      <rPr>
        <color rgb="FF1155CC"/>
        <u/>
      </rPr>
      <t>643_Raincatchers.docx</t>
    </r>
  </si>
  <si>
    <t>2whqLIu4VLqZLfzfqs3AZa</t>
  </si>
  <si>
    <t>Paradise Calling</t>
  </si>
  <si>
    <t>https://open.spotify.com/track/2whqLIu4VLqZLfzfqs3AZa</t>
  </si>
  <si>
    <r>
      <rPr>
        <color rgb="FF1155CC"/>
        <u/>
      </rPr>
      <t>644_Paradise Calling.docx</t>
    </r>
  </si>
  <si>
    <t>0IBlUpCwEAmz5aElyAUv8H</t>
  </si>
  <si>
    <t>Ruins I</t>
  </si>
  <si>
    <t>https://open.spotify.com/track/0IBlUpCwEAmz5aElyAUv8H</t>
  </si>
  <si>
    <r>
      <rPr>
        <color rgb="FF1155CC"/>
        <u/>
      </rPr>
      <t>645_Ruins I.docx</t>
    </r>
  </si>
  <si>
    <t>31CFx5UNQHGnnAQkB17SHD</t>
  </si>
  <si>
    <t>Your Arms</t>
  </si>
  <si>
    <t>https://open.spotify.com/track/31CFx5UNQHGnnAQkB17SHD</t>
  </si>
  <si>
    <r>
      <rPr>
        <color rgb="FF1155CC"/>
        <u/>
      </rPr>
      <t>646_Your Arms.docx</t>
    </r>
  </si>
  <si>
    <t>3QorTmBB8lYdSO9bGglOrb</t>
  </si>
  <si>
    <t>The Otherside</t>
  </si>
  <si>
    <t>https://open.spotify.com/track/3QorTmBB8lYdSO9bGglOrb</t>
  </si>
  <si>
    <r>
      <rPr>
        <color rgb="FF1155CC"/>
        <u/>
      </rPr>
      <t>647_The Otherside.docx</t>
    </r>
  </si>
  <si>
    <t>6VLEEyg7auxTMixCT8U3Gk</t>
  </si>
  <si>
    <t>Voyager</t>
  </si>
  <si>
    <t>https://open.spotify.com/track/6VLEEyg7auxTMixCT8U3Gk</t>
  </si>
  <si>
    <r>
      <rPr>
        <color rgb="FF1155CC"/>
        <u/>
      </rPr>
      <t>648_Voyager.docx</t>
    </r>
  </si>
  <si>
    <t>5yVIlYEHZxQVLyInCdldoS</t>
  </si>
  <si>
    <t>James Arthur (Deluxe)</t>
  </si>
  <si>
    <t>https://open.spotify.com/track/5yVIlYEHZxQVLyInCdldoS</t>
  </si>
  <si>
    <r>
      <rPr>
        <color rgb="FF1155CC"/>
        <u/>
      </rPr>
      <t>649_Impossible.docx</t>
    </r>
  </si>
  <si>
    <t>55Am8neGJkdj2ADaM3aw5H</t>
  </si>
  <si>
    <t>Train Wreck</t>
  </si>
  <si>
    <t>https://open.spotify.com/track/55Am8neGJkdj2ADaM3aw5H</t>
  </si>
  <si>
    <r>
      <rPr>
        <color rgb="FF1155CC"/>
        <u/>
      </rPr>
      <t>650_Train Wreck.docx</t>
    </r>
  </si>
  <si>
    <t>0VhgEqMTNZwYL1ARDLLNCX</t>
  </si>
  <si>
    <t>Can I Be Him</t>
  </si>
  <si>
    <t>https://open.spotify.com/track/0VhgEqMTNZwYL1ARDLLNCX</t>
  </si>
  <si>
    <r>
      <rPr>
        <color rgb="FF1155CC"/>
        <u/>
      </rPr>
      <t>651_Can I Be Him.docx</t>
    </r>
  </si>
  <si>
    <t>6GFfDRG1Sff3IZaD0TYro4</t>
  </si>
  <si>
    <t>Empty Space</t>
  </si>
  <si>
    <t>YOU</t>
  </si>
  <si>
    <t>https://open.spotify.com/track/6GFfDRG1Sff3IZaD0TYro4</t>
  </si>
  <si>
    <r>
      <rPr>
        <color rgb="FF1155CC"/>
        <u/>
      </rPr>
      <t>652_Empty Space.docx</t>
    </r>
  </si>
  <si>
    <t>2fmyrECK6bdfoGven0UMZx</t>
  </si>
  <si>
    <t>Naked</t>
  </si>
  <si>
    <t>https://open.spotify.com/track/2fmyrECK6bdfoGven0UMZx</t>
  </si>
  <si>
    <r>
      <rPr>
        <color rgb="FF1155CC"/>
        <u/>
      </rPr>
      <t>653_Naked.docx</t>
    </r>
  </si>
  <si>
    <t>2deFH5zveEBEUuURpqTN3C</t>
  </si>
  <si>
    <t>Quite Miss Home</t>
  </si>
  <si>
    <t>https://open.spotify.com/track/2deFH5zveEBEUuURpqTN3C</t>
  </si>
  <si>
    <r>
      <rPr>
        <color rgb="FF1155CC"/>
        <u/>
      </rPr>
      <t>654_Quite Miss Home.docx</t>
    </r>
  </si>
  <si>
    <t>395KzBy0bkb57dEvg6cfzJ</t>
  </si>
  <si>
    <t>Falling Like The Stars</t>
  </si>
  <si>
    <t>https://open.spotify.com/track/395KzBy0bkb57dEvg6cfzJ</t>
  </si>
  <si>
    <r>
      <rPr>
        <color rgb="FF1155CC"/>
        <u/>
      </rPr>
      <t>655_Falling Like The Stars.docx</t>
    </r>
  </si>
  <si>
    <t>0exZ0YogJPbjGzblpcZaw7</t>
  </si>
  <si>
    <t>September</t>
  </si>
  <si>
    <t>https://open.spotify.com/track/0exZ0YogJPbjGzblpcZaw7</t>
  </si>
  <si>
    <r>
      <rPr>
        <color rgb="FF1155CC"/>
        <u/>
      </rPr>
      <t>656_September.docx</t>
    </r>
  </si>
  <si>
    <t>7qGzlqZnl6j8qccvV70PhL</t>
  </si>
  <si>
    <t>Emily</t>
  </si>
  <si>
    <t>https://open.spotify.com/track/7qGzlqZnl6j8qccvV70PhL</t>
  </si>
  <si>
    <r>
      <rPr>
        <color rgb="FF1155CC"/>
        <u/>
      </rPr>
      <t>657_Emily.docx</t>
    </r>
  </si>
  <si>
    <t>7CHNIK6EGjnwpWkSpx6JZe</t>
  </si>
  <si>
    <t>Medicine</t>
  </si>
  <si>
    <t>https://open.spotify.com/track/7CHNIK6EGjnwpWkSpx6JZe</t>
  </si>
  <si>
    <r>
      <rPr>
        <color rgb="FF1155CC"/>
        <u/>
      </rPr>
      <t>658_Medicine.docx</t>
    </r>
  </si>
  <si>
    <t>3DBJE1Zndql25OGUQSv7aD</t>
  </si>
  <si>
    <t>A Year Ago</t>
  </si>
  <si>
    <t>https://open.spotify.com/track/3DBJE1Zndql25OGUQSv7aD</t>
  </si>
  <si>
    <r>
      <rPr>
        <color rgb="FF1155CC"/>
        <u/>
      </rPr>
      <t>659_A Year Ago.docx</t>
    </r>
  </si>
  <si>
    <t>5BPy4CFuroB7vFbZ6M9vES</t>
  </si>
  <si>
    <t>Blindside</t>
  </si>
  <si>
    <t>https://open.spotify.com/track/5BPy4CFuroB7vFbZ6M9vES</t>
  </si>
  <si>
    <r>
      <rPr>
        <color rgb="FF1155CC"/>
        <u/>
      </rPr>
      <t>660_Blindside.docx</t>
    </r>
  </si>
  <si>
    <t>0otRX6Z89qKkHkQ9OqJpKt</t>
  </si>
  <si>
    <t>Car's Outside</t>
  </si>
  <si>
    <t>https://open.spotify.com/track/0otRX6Z89qKkHkQ9OqJpKt</t>
  </si>
  <si>
    <r>
      <rPr>
        <color rgb="FF1155CC"/>
        <u/>
      </rPr>
      <t>661_Car is Outside.docx</t>
    </r>
  </si>
  <si>
    <t>2QIChPucCEGOZjzkqFHxQ6</t>
  </si>
  <si>
    <t>Just Us</t>
  </si>
  <si>
    <t>https://open.spotify.com/track/2QIChPucCEGOZjzkqFHxQ6</t>
  </si>
  <si>
    <r>
      <rPr>
        <color rgb="FF1155CC"/>
        <u/>
      </rPr>
      <t>662_Just Us.docx</t>
    </r>
  </si>
  <si>
    <t>4S1GTwPVpkSy7CsJIDKPEz</t>
  </si>
  <si>
    <t>You Deserve Better</t>
  </si>
  <si>
    <t>You Deserve Better / At My Weakest</t>
  </si>
  <si>
    <t>https://open.spotify.com/track/4S1GTwPVpkSy7CsJIDKPEz</t>
  </si>
  <si>
    <r>
      <rPr>
        <color rgb="FF1155CC"/>
        <u/>
      </rPr>
      <t>663_You Deserve Better.docx</t>
    </r>
  </si>
  <si>
    <t>5ooilrQAnOJbUjq7IDm8lY</t>
  </si>
  <si>
    <t>Safe Inside</t>
  </si>
  <si>
    <t>https://open.spotify.com/track/5ooilrQAnOJbUjq7IDm8lY</t>
  </si>
  <si>
    <r>
      <rPr>
        <color rgb="FF1155CC"/>
        <u/>
      </rPr>
      <t>664_Safe Inside.docx</t>
    </r>
  </si>
  <si>
    <t>6rcTyXe8W8kjQLyALBRj1v</t>
  </si>
  <si>
    <t>At My Weakest</t>
  </si>
  <si>
    <t>https://open.spotify.com/track/6rcTyXe8W8kjQLyALBRj1v</t>
  </si>
  <si>
    <r>
      <rPr>
        <color rgb="FF1155CC"/>
        <u/>
      </rPr>
      <t>665_At My Weakest.docx</t>
    </r>
  </si>
  <si>
    <t>2lMOo57ThDuatdDuNxxv9e</t>
  </si>
  <si>
    <t>Get Down</t>
  </si>
  <si>
    <t>https://open.spotify.com/track/2lMOo57ThDuatdDuNxxv9e</t>
  </si>
  <si>
    <r>
      <rPr>
        <color rgb="FF1155CC"/>
        <u/>
      </rPr>
      <t>666_Get Down.docx</t>
    </r>
  </si>
  <si>
    <t>6rlgy1boD69A3mcV7VzPRL</t>
  </si>
  <si>
    <t>You're Nobody 'Til Somebody Loves You</t>
  </si>
  <si>
    <t>https://open.spotify.com/track/6rlgy1boD69A3mcV7VzPRL</t>
  </si>
  <si>
    <r>
      <rPr>
        <color rgb="FF1155CC"/>
        <u/>
      </rPr>
      <t>667_You are Nobody Til Somebody Loves You.docx</t>
    </r>
  </si>
  <si>
    <t>0gvyS5QqsQiGZ0e9fDxChn</t>
  </si>
  <si>
    <t>https://open.spotify.com/track/0gvyS5QqsQiGZ0e9fDxChn</t>
  </si>
  <si>
    <t>4cKqIp5mGpPb1Lu4FVbEHE</t>
  </si>
  <si>
    <t>à¤•à¥‚à¤²à¥_x008d_à¤¹à¥‹à¤‚ à¤•à¥€ à¤¬à¥‚à¤_x0081_à¤¦à¥‡à¤‚</t>
  </si>
  <si>
    <r>
      <rPr>
        <color rgb="FF1155CC"/>
        <u/>
      </rPr>
      <t>668_Recovery.docx</t>
    </r>
  </si>
  <si>
    <t>Hindi Chill, Hindi Songs, à¤¹à¤¿à¤‚à¤¦à¥‚ à¤¸à¤‚à¤—à¥€à¤¤</t>
  </si>
  <si>
    <t>à¤¬à¥‡à¤²à¥€ à¤¡à¤¾à¤‚à¤¸ - à¤®à¤¨à¤¾à¤²à¥€ à¤¹à¤¿à¤‚à¤¦à¥€ à¤—à¤¾à¤¨à¥‡</t>
  </si>
  <si>
    <t>1CkPfZMwCeNid9kFTyVbXw</t>
  </si>
  <si>
    <t>The Truth</t>
  </si>
  <si>
    <t>https://open.spotify.com/track/1CkPfZMwCeNid9kFTyVbXw</t>
  </si>
  <si>
    <r>
      <rPr>
        <color rgb="FF1155CC"/>
        <u/>
      </rPr>
      <t>669_The Truth.docx</t>
    </r>
  </si>
  <si>
    <t>12ZkaecRzVzgi1PREI6Q13</t>
  </si>
  <si>
    <t>à¤Ÿà¥‡à¤¢à¤¼à¤¾ à¤¶à¤¾à¤°à¥€à¤°à¤¿à¤• à¤¸à¤‚à¤šà¤²à¤¨</t>
  </si>
  <si>
    <t>5hrbuCjGxws7txUEr8XDgb</t>
  </si>
  <si>
    <t>Breathe</t>
  </si>
  <si>
    <t>https://open.spotify.com/track/5hrbuCjGxws7txUEr8XDgb</t>
  </si>
  <si>
    <r>
      <rPr>
        <color rgb="FF1155CC"/>
        <u/>
      </rPr>
      <t>670_Breathe.docx</t>
    </r>
  </si>
  <si>
    <t>6rxziHRkOEcBgKUIzPMzW2</t>
  </si>
  <si>
    <t>From the Grave</t>
  </si>
  <si>
    <t>For The Throne (Music Inspired by the HBO Series Game of Thrones)</t>
  </si>
  <si>
    <t>https://open.spotify.com/track/6rxziHRkOEcBgKUIzPMzW2</t>
  </si>
  <si>
    <r>
      <rPr>
        <color rgb="FF1155CC"/>
        <u/>
      </rPr>
      <t>671_From the Grave.docx</t>
    </r>
  </si>
  <si>
    <t>1wthp2KAndNsDPZxEGVNKK</t>
  </si>
  <si>
    <t>Prisoner</t>
  </si>
  <si>
    <t>0lqDtk9fhaVgzRVTXwEYvF</t>
  </si>
  <si>
    <t>https://open.spotify.com/track/1wthp2KAndNsDPZxEGVNKK</t>
  </si>
  <si>
    <t>Latest Bollywood Song 2022 | Romantic Hindi Song 2022 | Ehsaas | Yogesh Mintoo | DK Darvesh</t>
  </si>
  <si>
    <t>672_Prisoner.docx</t>
  </si>
  <si>
    <t>Yogesh Mintoo</t>
  </si>
  <si>
    <t>6POLDHXeDMjxcgDsWHL7Vp</t>
  </si>
  <si>
    <t>Homicide Love</t>
  </si>
  <si>
    <t>https://open.spotify.com/track/6POLDHXeDMjxcgDsWHL7Vp</t>
  </si>
  <si>
    <r>
      <rPr>
        <color rgb="FF1155CC"/>
        <u/>
      </rPr>
      <t>673_Homicide Love.docx</t>
    </r>
  </si>
  <si>
    <t>5zvJELVKAnPkscGc5aLKJI</t>
  </si>
  <si>
    <t>Certain Things (feat. Chasing Grace)</t>
  </si>
  <si>
    <t>James Arthur, Chasing Grace</t>
  </si>
  <si>
    <t>2TlDkiyoFwk1tk9341YbM5</t>
  </si>
  <si>
    <t>Hindi Bollywood</t>
  </si>
  <si>
    <t>https://open.spotify.com/track/5zvJELVKAnPkscGc5aLKJI</t>
  </si>
  <si>
    <r>
      <rPr>
        <color rgb="FF1155CC"/>
        <u/>
      </rPr>
      <t>674_Certain Things.docx</t>
    </r>
  </si>
  <si>
    <t>0zzdXBwYgPZR88QZr86hWF</t>
  </si>
  <si>
    <t>Sermon (feat. Shotty Horroh)</t>
  </si>
  <si>
    <t>James Arthur, SHOTTY HORROH</t>
  </si>
  <si>
    <t>https://open.spotify.com/track/0zzdXBwYgPZR88QZr86hWF</t>
  </si>
  <si>
    <t>675_Sermon.docx</t>
  </si>
  <si>
    <t>3EPXxR3ImUwfayaurPi3cm</t>
  </si>
  <si>
    <t>Be Alright</t>
  </si>
  <si>
    <t>Dean Lewis</t>
  </si>
  <si>
    <t>https://open.spotify.com/track/3EPXxR3ImUwfayaurPi3cm</t>
  </si>
  <si>
    <r>
      <rPr>
        <color rgb="FF1155CC"/>
        <u/>
      </rPr>
      <t>676_Be Alright.docx</t>
    </r>
  </si>
  <si>
    <t>5hnGrTBaEsdukpDF6aZg8a</t>
  </si>
  <si>
    <t>How Do I Say Goodbye</t>
  </si>
  <si>
    <t>https://open.spotify.com/track/5hnGrTBaEsdukpDF6aZg8a</t>
  </si>
  <si>
    <r>
      <rPr>
        <color rgb="FF1155CC"/>
        <u/>
      </rPr>
      <t>677_How do I say Goodbye.docx</t>
    </r>
  </si>
  <si>
    <t>1ugQtcwmKOXvKAYzhjncmv</t>
  </si>
  <si>
    <t>Half A Man</t>
  </si>
  <si>
    <t>A Place We Knew</t>
  </si>
  <si>
    <t>https://open.spotify.com/track/1ugQtcwmKOXvKAYzhjncmv</t>
  </si>
  <si>
    <r>
      <rPr>
        <color rgb="FF1155CC"/>
        <u/>
      </rPr>
      <t>678_Half A Man.docx</t>
    </r>
  </si>
  <si>
    <t>6w8pFOKn42O418qwcQElZ3</t>
  </si>
  <si>
    <t>https://open.spotify.com/track/6w8pFOKn42O418qwcQElZ3</t>
  </si>
  <si>
    <r>
      <rPr>
        <color rgb="FF1155CC"/>
        <u/>
      </rPr>
      <t>679_Waves.docx</t>
    </r>
  </si>
  <si>
    <t>6FYbr9QzRoZPh0Re8lDO9z</t>
  </si>
  <si>
    <t>7 Minutes</t>
  </si>
  <si>
    <t>https://open.spotify.com/track/6FYbr9QzRoZPh0Re8lDO9z</t>
  </si>
  <si>
    <r>
      <rPr>
        <color rgb="FF1155CC"/>
        <u/>
      </rPr>
      <t>680_7 Minutes.docx</t>
    </r>
  </si>
  <si>
    <t>2smpiAZfaN0GFi15MqAq6E</t>
  </si>
  <si>
    <t>Stay Awake</t>
  </si>
  <si>
    <t>https://open.spotify.com/track/2smpiAZfaN0GFi15MqAq6E</t>
  </si>
  <si>
    <r>
      <rPr>
        <color rgb="FF1155CC"/>
        <u/>
      </rPr>
      <t>681_Stay Awake.docx</t>
    </r>
  </si>
  <si>
    <t>6HJizCbaqaEQG1eLjn341Z</t>
  </si>
  <si>
    <t>Hurtless</t>
  </si>
  <si>
    <t>https://open.spotify.com/track/6HJizCbaqaEQG1eLjn341Z</t>
  </si>
  <si>
    <r>
      <rPr>
        <color rgb="FF1155CC"/>
        <u/>
      </rPr>
      <t>682_Hurtless.docx</t>
    </r>
  </si>
  <si>
    <t>2wWX4sZGZNc7lA594ZOhP7</t>
  </si>
  <si>
    <t>Trust Me Mate</t>
  </si>
  <si>
    <t>https://open.spotify.com/track/2wWX4sZGZNc7lA594ZOhP7</t>
  </si>
  <si>
    <r>
      <rPr>
        <color rgb="FF1155CC"/>
        <u/>
      </rPr>
      <t>683_Trust Me Mate.docx</t>
    </r>
  </si>
  <si>
    <t>063zL0vR7PPcFfrlsSdh0v</t>
  </si>
  <si>
    <t>The Epilogue</t>
  </si>
  <si>
    <t>https://open.spotify.com/track/063zL0vR7PPcFfrlsSdh0v</t>
  </si>
  <si>
    <r>
      <rPr>
        <color rgb="FF1155CC"/>
        <u/>
      </rPr>
      <t>684_Memories.docx</t>
    </r>
  </si>
  <si>
    <t>02MxQbsvjcBglrAzUurgPr</t>
  </si>
  <si>
    <t>All I Ever Wanted</t>
  </si>
  <si>
    <t>https://open.spotify.com/track/02MxQbsvjcBglrAzUurgPr</t>
  </si>
  <si>
    <r>
      <rPr>
        <color rgb="FF1155CC"/>
        <u/>
      </rPr>
      <t>685_All I Ever Wanted.docx</t>
    </r>
  </si>
  <si>
    <t>1CcCntDuVJpjqkJhYGhuMw</t>
  </si>
  <si>
    <t>Looks Like Me</t>
  </si>
  <si>
    <t>The Hardest Love</t>
  </si>
  <si>
    <t>https://open.spotify.com/track/1CcCntDuVJpjqkJhYGhuMw</t>
  </si>
  <si>
    <r>
      <rPr>
        <color rgb="FF1155CC"/>
        <u/>
      </rPr>
      <t>686_Looks Like Me.docx</t>
    </r>
  </si>
  <si>
    <t>02jCzgsSElP69X2i4Jv1ix</t>
  </si>
  <si>
    <t>https://open.spotify.com/track/02jCzgsSElP69X2i4Jv1ix</t>
  </si>
  <si>
    <t>687_The Hardest Love.docx</t>
  </si>
  <si>
    <t>1AvTywVswvftxfT8iYTuxr</t>
  </si>
  <si>
    <t>Lose My Mind - Acoustic</t>
  </si>
  <si>
    <t>Lose My Mind (Acoustic)</t>
  </si>
  <si>
    <t>https://open.spotify.com/track/1AvTywVswvftxfT8iYTuxr</t>
  </si>
  <si>
    <r>
      <rPr>
        <color rgb="FF1155CC"/>
        <u/>
      </rPr>
      <t>688_Lose My Mind.docx</t>
    </r>
  </si>
  <si>
    <r>
      <rPr>
        <color rgb="FF1155CC"/>
        <u/>
      </rPr>
      <t>689_Someone You Loved.docx</t>
    </r>
  </si>
  <si>
    <t>35AG36QH9ytiNtPyx9xwr8</t>
  </si>
  <si>
    <t>Chemicals</t>
  </si>
  <si>
    <t>https://open.spotify.com/track/35AG36QH9ytiNtPyx9xwr8</t>
  </si>
  <si>
    <r>
      <rPr>
        <color rgb="FF1155CC"/>
        <u/>
      </rPr>
      <t>690_Chemicals.docx</t>
    </r>
  </si>
  <si>
    <t>4VNu1KwwmGgHjImpQotEsn</t>
  </si>
  <si>
    <t>Straight Back Down</t>
  </si>
  <si>
    <t>https://open.spotify.com/track/4VNu1KwwmGgHjImpQotEsn</t>
  </si>
  <si>
    <r>
      <rPr>
        <color rgb="FF1155CC"/>
        <u/>
      </rPr>
      <t>691_Straight Back Down.docx</t>
    </r>
  </si>
  <si>
    <t>3pfmYsP2WU2vqfbruH4oDY</t>
  </si>
  <si>
    <t>Donâ_x0080__x0099_t Hold Me</t>
  </si>
  <si>
    <t>https://open.spotify.com/track/3pfmYsP2WU2vqfbruH4oDY</t>
  </si>
  <si>
    <r>
      <rPr>
        <color rgb="FF1155CC"/>
        <u/>
      </rPr>
      <t>692_Do not Hold Me.docx</t>
    </r>
  </si>
  <si>
    <t>1eGW1YBT17a5G1hKPWrpW7</t>
  </si>
  <si>
    <t>Lost Without You (with Dean Lewis)</t>
  </si>
  <si>
    <t>Tropical house, dance-pop</t>
  </si>
  <si>
    <t>Kygo, Dean Lewis</t>
  </si>
  <si>
    <t>https://open.spotify.com/track/1eGW1YBT17a5G1hKPWrpW7</t>
  </si>
  <si>
    <r>
      <rPr>
        <color rgb="FF1155CC"/>
        <u/>
      </rPr>
      <t>693_Lost Without You.docx</t>
    </r>
  </si>
  <si>
    <t>1u5kevaBKUNIfButMbxwgg</t>
  </si>
  <si>
    <t>I don't love like i used to</t>
  </si>
  <si>
    <t>JayBenz</t>
  </si>
  <si>
    <t>https://open.spotify.com/track/1u5kevaBKUNIfButMbxwgg</t>
  </si>
  <si>
    <r>
      <rPr>
        <color rgb="FF1155CC"/>
        <u/>
      </rPr>
      <t>694_I do not love like I used to.docx</t>
    </r>
  </si>
  <si>
    <t>6tNQ70jh4OwmPGpYy6R2o9</t>
  </si>
  <si>
    <t>https://open.spotify.com/track/6tNQ70jh4OwmPGpYy6R2o9</t>
  </si>
  <si>
    <r>
      <rPr>
        <color rgb="FF1155CC"/>
        <u/>
      </rPr>
      <t>695_Beautiful Things.docx</t>
    </r>
  </si>
  <si>
    <t>1ei3hzQmrgealgRKFxIcWn</t>
  </si>
  <si>
    <t>In The Stars</t>
  </si>
  <si>
    <t>https://open.spotify.com/track/1ei3hzQmrgealgRKFxIcWn</t>
  </si>
  <si>
    <r>
      <rPr>
        <color rgb="FF1155CC"/>
        <u/>
      </rPr>
      <t>696_In The Stars.docx</t>
    </r>
  </si>
  <si>
    <t>6HuHyXviAdpmnQu73JHfBz</t>
  </si>
  <si>
    <t>Ghost Town</t>
  </si>
  <si>
    <t>Fireworks &amp; Rollerblades</t>
  </si>
  <si>
    <t>https://open.spotify.com/track/6HuHyXviAdpmnQu73JHfBz</t>
  </si>
  <si>
    <r>
      <rPr>
        <color rgb="FF1155CC"/>
        <u/>
      </rPr>
      <t>697_Ghost Town.docx</t>
    </r>
  </si>
  <si>
    <t>523f4oSjrZx83XDtRLnsIw</t>
  </si>
  <si>
    <t>Before You</t>
  </si>
  <si>
    <t>https://open.spotify.com/track/523f4oSjrZx83XDtRLnsIw</t>
  </si>
  <si>
    <r>
      <rPr>
        <color rgb="FF1155CC"/>
        <u/>
      </rPr>
      <t>698_Before You.docx</t>
    </r>
  </si>
  <si>
    <t>0qCcqa0gYjW8rerrC10yun</t>
  </si>
  <si>
    <t>Better Alone</t>
  </si>
  <si>
    <t>https://open.spotify.com/track/0qCcqa0gYjW8rerrC10yun</t>
  </si>
  <si>
    <r>
      <rPr>
        <color rgb="FF1155CC"/>
        <u/>
      </rPr>
      <t>699_Better Alone.docx</t>
    </r>
  </si>
  <si>
    <t>3h76tbaYIamSeJL81X7ZwI</t>
  </si>
  <si>
    <t>https://open.spotify.com/track/3h76tbaYIamSeJL81X7ZwI</t>
  </si>
  <si>
    <r>
      <rPr>
        <color rgb="FF1155CC"/>
        <u/>
      </rPr>
      <t>700_Cry.docx</t>
    </r>
  </si>
  <si>
    <t>6RNadYFYgARrHkc6VeOJkb</t>
  </si>
  <si>
    <t>What Was</t>
  </si>
  <si>
    <t>TOP HITS 2024</t>
  </si>
  <si>
    <t>https://open.spotify.com/track/6RNadYFYgARrHkc6VeOJkb</t>
  </si>
  <si>
    <r>
      <rPr>
        <color rgb="FF1155CC"/>
        <u/>
      </rPr>
      <t>701_What Was.docx</t>
    </r>
  </si>
  <si>
    <t>4jWCFYhDAqOLClw5dFvk8O</t>
  </si>
  <si>
    <t>There She Goes</t>
  </si>
  <si>
    <t>https://open.spotify.com/track/4jWCFYhDAqOLClw5dFvk8O</t>
  </si>
  <si>
    <r>
      <rPr>
        <color rgb="FF1155CC"/>
        <u/>
      </rPr>
      <t>702_There She Goes.docx</t>
    </r>
  </si>
  <si>
    <t>51eSHglvG1RJXtL3qI5trr</t>
  </si>
  <si>
    <t>Slow It Down</t>
  </si>
  <si>
    <t>https://open.spotify.com/track/51eSHglvG1RJXtL3qI5trr</t>
  </si>
  <si>
    <r>
      <rPr>
        <color rgb="FF1155CC"/>
        <u/>
      </rPr>
      <t>703_Slow It Down.docx</t>
    </r>
  </si>
  <si>
    <t>1QxxBUAx42J8pIFYJJR880</t>
  </si>
  <si>
    <t>Pretty Slowly</t>
  </si>
  <si>
    <t>https://open.spotify.com/track/1QxxBUAx42J8pIFYJJR880</t>
  </si>
  <si>
    <r>
      <rPr>
        <color rgb="FF1155CC"/>
        <u/>
      </rPr>
      <t>704_Pretty Slowly.docx</t>
    </r>
  </si>
  <si>
    <t>31XxRxQ4g4mVkHoJwhCJ5z</t>
  </si>
  <si>
    <t>Coffee Cake</t>
  </si>
  <si>
    <t>PULSE</t>
  </si>
  <si>
    <t>https://open.spotify.com/track/31XxRxQ4g4mVkHoJwhCJ5z</t>
  </si>
  <si>
    <r>
      <rPr>
        <color rgb="FF1155CC"/>
        <u/>
      </rPr>
      <t>705_Coffee Cake.docx</t>
    </r>
  </si>
  <si>
    <t>49HIwnGgaZ6TPrVkGlV9zp</t>
  </si>
  <si>
    <t>Forever and a Day</t>
  </si>
  <si>
    <t>https://open.spotify.com/track/49HIwnGgaZ6TPrVkGlV9zp</t>
  </si>
  <si>
    <r>
      <rPr>
        <color rgb="FF1155CC"/>
        <u/>
      </rPr>
      <t>706_Forever and a Day.docx</t>
    </r>
  </si>
  <si>
    <t>7JQfzB0Idz7zXvTRnvqggu</t>
  </si>
  <si>
    <t>Lovely Darling</t>
  </si>
  <si>
    <t>https://open.spotify.com/track/7JQfzB0Idz7zXvTRnvqggu</t>
  </si>
  <si>
    <r>
      <rPr>
        <color rgb="FF1155CC"/>
        <u/>
      </rPr>
      <t>707_Lovely Darling.docx</t>
    </r>
  </si>
  <si>
    <t>4Pqli6waH1jw7y5DluZnBh</t>
  </si>
  <si>
    <t>Man In Me</t>
  </si>
  <si>
    <t>American Heart</t>
  </si>
  <si>
    <t>https://open.spotify.com/track/4Pqli6waH1jw7y5DluZnBh</t>
  </si>
  <si>
    <r>
      <rPr>
        <color rgb="FF1155CC"/>
        <u/>
      </rPr>
      <t>708_Man In Me.docx</t>
    </r>
  </si>
  <si>
    <t>0CmN570l8ZwQpI70oV8Avg</t>
  </si>
  <si>
    <t>Work of Art</t>
  </si>
  <si>
    <t>Walk Me Home...</t>
  </si>
  <si>
    <t>https://open.spotify.com/track/0CmN570l8ZwQpI70oV8Avg</t>
  </si>
  <si>
    <r>
      <rPr>
        <color rgb="FF1155CC"/>
        <u/>
      </rPr>
      <t>709_Work Of Art.docx</t>
    </r>
  </si>
  <si>
    <t>4L4pIiAGSz0v8wc54b12sg</t>
  </si>
  <si>
    <t>BENSON BOONE</t>
  </si>
  <si>
    <t>Pop, dance-pop</t>
  </si>
  <si>
    <t>MIKOLAS</t>
  </si>
  <si>
    <t>II</t>
  </si>
  <si>
    <t>https://open.spotify.com/track/4L4pIiAGSz0v8wc54b12sg</t>
  </si>
  <si>
    <r>
      <rPr>
        <color rgb="FF1155CC"/>
        <u/>
      </rPr>
      <t>710_Benson Boone.docx</t>
    </r>
  </si>
  <si>
    <t>1LwYxucxNaw2MazAs2okBw</t>
  </si>
  <si>
    <t>My Greatest Fear</t>
  </si>
  <si>
    <t>https://open.spotify.com/track/1LwYxucxNaw2MazAs2okBw</t>
  </si>
  <si>
    <r>
      <rPr>
        <color rgb="FF1155CC"/>
        <u/>
      </rPr>
      <t>711_My Greatest Fear.docx</t>
    </r>
  </si>
  <si>
    <t>2TOEn8TnvwiQgwZdqVtfH5</t>
  </si>
  <si>
    <t>Momma Song</t>
  </si>
  <si>
    <t>https://open.spotify.com/track/2TOEn8TnvwiQgwZdqVtfH5</t>
  </si>
  <si>
    <r>
      <rPr>
        <color rgb="FF1155CC"/>
        <u/>
      </rPr>
      <t>712_Momma Song.docx</t>
    </r>
  </si>
  <si>
    <t>5CYblb1W46TNSWMR7BBwS2</t>
  </si>
  <si>
    <t>Death Wish Love (From Twisters: The Album)</t>
  </si>
  <si>
    <t>https://open.spotify.com/track/5CYblb1W46TNSWMR7BBwS2</t>
  </si>
  <si>
    <r>
      <rPr>
        <color rgb="FF1155CC"/>
        <u/>
      </rPr>
      <t>713_Death Wish Love.docx</t>
    </r>
  </si>
  <si>
    <t>1fyysXwSGNtMeqMBLwW3SI</t>
  </si>
  <si>
    <t>Breakeven</t>
  </si>
  <si>
    <t>Pop rock, soft rock, indie rock</t>
  </si>
  <si>
    <t>https://open.spotify.com/track/1fyysXwSGNtMeqMBLwW3SI</t>
  </si>
  <si>
    <r>
      <rPr>
        <color rgb="FF1155CC"/>
        <u/>
      </rPr>
      <t>714_Breakeven.docx</t>
    </r>
  </si>
  <si>
    <t>3cdhgO3vgHyOIADMXokd2t</t>
  </si>
  <si>
    <t>Nothing</t>
  </si>
  <si>
    <t>Science &amp; Faith</t>
  </si>
  <si>
    <t>https://open.spotify.com/track/3cdhgO3vgHyOIADMXokd2t</t>
  </si>
  <si>
    <r>
      <rPr>
        <color rgb="FF1155CC"/>
        <u/>
      </rPr>
      <t>715_Nothing.docx</t>
    </r>
  </si>
  <si>
    <t>49kjlZP49LMD1MrrcvXDET</t>
  </si>
  <si>
    <t>For the First Time</t>
  </si>
  <si>
    <t>https://open.spotify.com/track/49kjlZP49LMD1MrrcvXDET</t>
  </si>
  <si>
    <r>
      <rPr>
        <color rgb="FF1155CC"/>
        <u/>
      </rPr>
      <t>716_For the First Time.docx</t>
    </r>
  </si>
  <si>
    <t>6Vg3QC5UcpdAcGXgUqkjIX</t>
  </si>
  <si>
    <t>If You Ever Come Back</t>
  </si>
  <si>
    <t>https://open.spotify.com/track/6Vg3QC5UcpdAcGXgUqkjIX</t>
  </si>
  <si>
    <r>
      <rPr>
        <color rgb="FF1155CC"/>
        <u/>
      </rPr>
      <t>717_If You Ever Come Back.docx</t>
    </r>
  </si>
  <si>
    <t>1gqjU3fPR8rSk3QTt13LxC</t>
  </si>
  <si>
    <t>I'm Yours</t>
  </si>
  <si>
    <t>https://open.spotify.com/track/1gqjU3fPR8rSk3QTt13LxC</t>
  </si>
  <si>
    <r>
      <rPr>
        <color rgb="FF1155CC"/>
        <u/>
      </rPr>
      <t>718_I am Yours.docx</t>
    </r>
  </si>
  <si>
    <t>71qNRlNDnPahvATE7Zl4Nw</t>
  </si>
  <si>
    <t>Never Seen Anything "Quite Like You"</t>
  </si>
  <si>
    <t>No Sound Without Silence</t>
  </si>
  <si>
    <t>https://open.spotify.com/track/71qNRlNDnPahvATE7Zl4Nw</t>
  </si>
  <si>
    <r>
      <rPr>
        <color rgb="FF1155CC"/>
        <u/>
      </rPr>
      <t>719_Never Seen Anything Quite Like You.docx</t>
    </r>
  </si>
  <si>
    <t>0Sayb1EWTywPttwJo7zjBt</t>
  </si>
  <si>
    <t>Six Degrees of Separation</t>
  </si>
  <si>
    <t>#3 Deluxe Version</t>
  </si>
  <si>
    <t>https://open.spotify.com/track/0Sayb1EWTywPttwJo7zjBt</t>
  </si>
  <si>
    <r>
      <rPr>
        <color rgb="FF1155CC"/>
        <u/>
      </rPr>
      <t>720_Six Degrees Of Seperation.docx</t>
    </r>
  </si>
  <si>
    <t>37sINbJZcFdHFAsVNsPq1i</t>
  </si>
  <si>
    <t>Superheroes</t>
  </si>
  <si>
    <t>https://open.spotify.com/track/37sINbJZcFdHFAsVNsPq1i</t>
  </si>
  <si>
    <r>
      <rPr>
        <color rgb="FF1155CC"/>
        <u/>
      </rPr>
      <t>721_Superheroes.docx</t>
    </r>
  </si>
  <si>
    <t>2QWP8NYYplOqEFBYGCcq0S</t>
  </si>
  <si>
    <t>Freedom Child</t>
  </si>
  <si>
    <t>https://open.spotify.com/track/2QWP8NYYplOqEFBYGCcq0S</t>
  </si>
  <si>
    <r>
      <rPr>
        <color rgb="FF1155CC"/>
        <u/>
      </rPr>
      <t>722_Rain.docx</t>
    </r>
  </si>
  <si>
    <t>3WTUNLFtzWaDwfFfZJZ9d8</t>
  </si>
  <si>
    <t>Arms Open</t>
  </si>
  <si>
    <t>https://open.spotify.com/track/3WTUNLFtzWaDwfFfZJZ9d8</t>
  </si>
  <si>
    <r>
      <rPr>
        <color rgb="FF1155CC"/>
        <u/>
      </rPr>
      <t>723_Arms Open.docx</t>
    </r>
  </si>
  <si>
    <t>6EzSy7WxNCazx3csu7lxdV</t>
  </si>
  <si>
    <t>If You Could See Me Now</t>
  </si>
  <si>
    <t>https://open.spotify.com/track/6EzSy7WxNCazx3csu7lxdV</t>
  </si>
  <si>
    <r>
      <rPr>
        <color rgb="FF1155CC"/>
        <u/>
      </rPr>
      <t>724_If You Could See Me Now.docx</t>
    </r>
  </si>
  <si>
    <t>4KZ3mqHCTZEZWAL40fkQ6F</t>
  </si>
  <si>
    <t>Before the Worst</t>
  </si>
  <si>
    <t>https://open.spotify.com/track/4KZ3mqHCTZEZWAL40fkQ6F</t>
  </si>
  <si>
    <r>
      <rPr>
        <color rgb="FF1155CC"/>
        <u/>
      </rPr>
      <t>725_Before the Worst.docx</t>
    </r>
  </si>
  <si>
    <t>126cogEQR3NyrgbI3E2pXA</t>
  </si>
  <si>
    <t>Talk You Down</t>
  </si>
  <si>
    <t>https://open.spotify.com/track/126cogEQR3NyrgbI3E2pXA</t>
  </si>
  <si>
    <r>
      <rPr>
        <color rgb="FF1155CC"/>
        <u/>
      </rPr>
      <t>726_Talk You Down.docx</t>
    </r>
  </si>
  <si>
    <t>600oiqLkQIJ85HvQGIQWvO</t>
  </si>
  <si>
    <t>Sunsets &amp; Full Moons</t>
  </si>
  <si>
    <t>https://open.spotify.com/track/600oiqLkQIJ85HvQGIQWvO</t>
  </si>
  <si>
    <r>
      <rPr>
        <color rgb="FF1155CC"/>
        <u/>
      </rPr>
      <t>727_The Last Time.docx</t>
    </r>
  </si>
  <si>
    <t>7mQxnPIvw0V7LWFoHBF8uZ</t>
  </si>
  <si>
    <t>Long Gone and Moved On</t>
  </si>
  <si>
    <t>https://open.spotify.com/track/7mQxnPIvw0V7LWFoHBF8uZ</t>
  </si>
  <si>
    <r>
      <rPr>
        <color rgb="FF1155CC"/>
        <u/>
      </rPr>
      <t>728_Long Gone And Moved On.docx</t>
    </r>
  </si>
  <si>
    <t>0bMbDctzMmTyK2j74j3nF3</t>
  </si>
  <si>
    <t>Alone, Pt. II</t>
  </si>
  <si>
    <t>Electronic, electro house, dance-pop</t>
  </si>
  <si>
    <t>Alan Walker, Ava Max</t>
  </si>
  <si>
    <t>https://open.spotify.com/track/0bMbDctzMmTyK2j74j3nF3</t>
  </si>
  <si>
    <r>
      <rPr>
        <color rgb="FF1155CC"/>
        <u/>
      </rPr>
      <t>729_Alone, Pt.II.docx</t>
    </r>
  </si>
  <si>
    <t>6Ahkb2k6BwLQbkQQf9yx8J</t>
  </si>
  <si>
    <t>We Cry</t>
  </si>
  <si>
    <t>https://open.spotify.com/track/6Ahkb2k6BwLQbkQQf9yx8J</t>
  </si>
  <si>
    <r>
      <rPr>
        <color rgb="FF1155CC"/>
        <u/>
      </rPr>
      <t>730_We Cry.docx</t>
    </r>
  </si>
  <si>
    <t>1W976rTUBET5T9YJg3qeSA</t>
  </si>
  <si>
    <t>La EspaÃ±ola</t>
  </si>
  <si>
    <r>
      <rPr>
        <color rgb="FF1155CC"/>
        <u/>
      </rPr>
      <t>731_I am not the only One.docx</t>
    </r>
  </si>
  <si>
    <t>musica mallorquina</t>
  </si>
  <si>
    <t>Joan Bibiloni</t>
  </si>
  <si>
    <t>El Sur</t>
  </si>
  <si>
    <t>46N5bUS88qYcDXYvCRCPPm</t>
  </si>
  <si>
    <t>Hurricanes</t>
  </si>
  <si>
    <t>https://open.spotify.com/track/46N5bUS88qYcDXYvCRCPPm</t>
  </si>
  <si>
    <r>
      <rPr>
        <color rgb="FF1155CC"/>
        <u/>
      </rPr>
      <t>732_Hurricanes.docx</t>
    </r>
  </si>
  <si>
    <t>1hEvwCFUXIxqmTpLu7Bul5</t>
  </si>
  <si>
    <t>18PlaQBPe3yJBW1MNKstn2</t>
  </si>
  <si>
    <t>I Want It All</t>
  </si>
  <si>
    <t>Ejercicio Musical</t>
  </si>
  <si>
    <t>https://open.spotify.com/track/18PlaQBPe3yJBW1MNKstn2</t>
  </si>
  <si>
    <r>
      <rPr>
        <color rgb="FF1155CC"/>
        <u/>
      </rPr>
      <t>733_I Want It All.docx</t>
    </r>
  </si>
  <si>
    <t>7ALSYi8lohVkPxwC8RHBjw</t>
  </si>
  <si>
    <t>Anybody There</t>
  </si>
  <si>
    <t>https://open.spotify.com/track/7ALSYi8lohVkPxwC8RHBjw</t>
  </si>
  <si>
    <t>7cOimGXV9b6dIyM9eWfztY</t>
  </si>
  <si>
    <t>Canciones espaÃ±olas antiguas: VII. El CafÃ© de Chinitas</t>
  </si>
  <si>
    <r>
      <rPr>
        <color rgb="FF1155CC"/>
        <u/>
      </rPr>
      <t>734_Anybody There.docx</t>
    </r>
  </si>
  <si>
    <t>Federico GarcÃ­a Lorca, Estrella Morente, Javier Perianes</t>
  </si>
  <si>
    <t>Falla &amp; GarcÃ­a Lorca: Encuentro</t>
  </si>
  <si>
    <t>21GsEoN7kaSUrzXZnAeol9</t>
  </si>
  <si>
    <t>Exit Wounds</t>
  </si>
  <si>
    <t>https://open.spotify.com/track/21GsEoN7kaSUrzXZnAeol9</t>
  </si>
  <si>
    <t>4XBC3Exd3sISsOjXo90UkW</t>
  </si>
  <si>
    <r>
      <rPr>
        <color rgb="FF1155CC"/>
        <u/>
      </rPr>
      <t>735_Exit Wounds.docx</t>
    </r>
  </si>
  <si>
    <t>Canciones espaÃ±olas antiguas: IV. Los mozos de MonleÃ³n</t>
  </si>
  <si>
    <t>0vmbHBKWMkISiyKLqGPAba</t>
  </si>
  <si>
    <t>You Won't Feel a Thing</t>
  </si>
  <si>
    <t>https://open.spotify.com/track/0vmbHBKWMkISiyKLqGPAba</t>
  </si>
  <si>
    <r>
      <rPr>
        <color rgb="FF1155CC"/>
        <u/>
      </rPr>
      <t>736_You would not Feel a Thing.docx</t>
    </r>
  </si>
  <si>
    <t>5KxoDNLmlkvEEZNSdw7Evj</t>
  </si>
  <si>
    <t>2cgAkqswJhmLBMXHJ5YEX0</t>
  </si>
  <si>
    <t>Broken Arrow</t>
  </si>
  <si>
    <t>Â¿Con quÃ© lavarÃ©?</t>
  </si>
  <si>
    <t>https://open.spotify.com/track/5KxoDNLmlkvEEZNSdw7Evj</t>
  </si>
  <si>
    <r>
      <rPr>
        <color rgb="FF1155CC"/>
        <u/>
      </rPr>
      <t>737_Broken Arrow.docx</t>
    </r>
  </si>
  <si>
    <t>4b30rxe4kxjNl8YpE17Sew</t>
  </si>
  <si>
    <t>Man on a Wire</t>
  </si>
  <si>
    <t>https://open.spotify.com/track/4b30rxe4kxjNl8YpE17Sew</t>
  </si>
  <si>
    <t>1id6S2LzEoeVpsByBtwRDu</t>
  </si>
  <si>
    <r>
      <rPr>
        <color rgb="FF1155CC"/>
        <u/>
      </rPr>
      <t>738_Man On a Wire.docx</t>
    </r>
  </si>
  <si>
    <t>Mia</t>
  </si>
  <si>
    <t>7kBZa4WCbZGkJzi2gCr401</t>
  </si>
  <si>
    <t>Army of Angels</t>
  </si>
  <si>
    <t>Guitarra de EspaÃ±a</t>
  </si>
  <si>
    <t>https://open.spotify.com/track/7kBZa4WCbZGkJzi2gCr401</t>
  </si>
  <si>
    <r>
      <rPr>
        <color rgb="FF1155CC"/>
        <u/>
      </rPr>
      <t>739_Army of Angels.docx</t>
    </r>
  </si>
  <si>
    <t>2hkF6Ei25Xp5sxP4J6IyVS</t>
  </si>
  <si>
    <t>6QiBNpMK7xlZFnnoEdIPCr</t>
  </si>
  <si>
    <t>Millionaires</t>
  </si>
  <si>
    <t>CanciÃ³n francesa</t>
  </si>
  <si>
    <t>https://open.spotify.com/track/6QiBNpMK7xlZFnnoEdIPCr</t>
  </si>
  <si>
    <t>early music, renaissance, spanish renaissance</t>
  </si>
  <si>
    <t>Antonio de CabezÃ³n, Josep Maria Mas Bonet, Pablo Taboada JimÃ©nez, Josep Maria Manresa AguilÃ³</t>
  </si>
  <si>
    <t>MÃºsica HispÃ nica i Italiana (segles XVI, XVII i XVIII)</t>
  </si>
  <si>
    <r>
      <rPr>
        <color rgb="FF1155CC"/>
        <u/>
      </rPr>
      <t>740_Millionaires.docx</t>
    </r>
  </si>
  <si>
    <t>5sUSZx5d2bThAZa4iS7cfu</t>
  </si>
  <si>
    <t>Paint the Town Green</t>
  </si>
  <si>
    <t>https://open.spotify.com/track/5sUSZx5d2bThAZa4iS7cfu</t>
  </si>
  <si>
    <t>1V78BtfWrlVrLhWniQxgro</t>
  </si>
  <si>
    <t>Cantos de Espana Op. 232: No. 3, Bajo la Palmera</t>
  </si>
  <si>
    <r>
      <rPr>
        <color rgb="FF1155CC"/>
        <u/>
      </rPr>
      <t>741_Paint the Town Green.docx</t>
    </r>
  </si>
  <si>
    <t>Isaac AlbÃ©niz, Duo Llobet</t>
  </si>
  <si>
    <t>Albeniz: Iberia &amp; Cantos de Espana</t>
  </si>
  <si>
    <t>1SKPmfSYaPsETbRHaiA18G</t>
  </si>
  <si>
    <t>Somewhere Only We Know</t>
  </si>
  <si>
    <t>Alternative rock, soft rock, post-Britpop</t>
  </si>
  <si>
    <t>Keane</t>
  </si>
  <si>
    <t>Hopes And Fears</t>
  </si>
  <si>
    <t>https://open.spotify.com/track/1SKPmfSYaPsETbRHaiA18G</t>
  </si>
  <si>
    <r>
      <rPr>
        <color rgb="FF1155CC"/>
        <u/>
      </rPr>
      <t>742_Somewhere Only We Know.docx</t>
    </r>
  </si>
  <si>
    <t>0JFEJZ2QuHGruECezubPdB</t>
  </si>
  <si>
    <t>Vos me matasteis</t>
  </si>
  <si>
    <t>5hkdfA87RZvNaxl6XiveOA</t>
  </si>
  <si>
    <t>Everybody's Changing</t>
  </si>
  <si>
    <t>https://open.spotify.com/track/5hkdfA87RZvNaxl6XiveOA</t>
  </si>
  <si>
    <r>
      <rPr>
        <color rgb="FF1155CC"/>
        <u/>
      </rPr>
      <t>743_Everybody is Changing.docx</t>
    </r>
  </si>
  <si>
    <t>1BoAUj2LKTvgIfi7wjAAQa</t>
  </si>
  <si>
    <t>Bedshaped</t>
  </si>
  <si>
    <t>https://open.spotify.com/track/1BoAUj2LKTvgIfi7wjAAQa</t>
  </si>
  <si>
    <t>2J6TIHPgS7uq76d0ZdKGun</t>
  </si>
  <si>
    <t>Poema en forma de canciones, Op. 10: 3. Cantares</t>
  </si>
  <si>
    <t>JoaquÃ­n Turina, JosÃ© Carreras, Martin Katz</t>
  </si>
  <si>
    <r>
      <rPr>
        <color rgb="FF1155CC"/>
        <u/>
      </rPr>
      <t>744_Bedshaped.docx</t>
    </r>
  </si>
  <si>
    <t>7falOwHJ9MjskdcNehIh79</t>
  </si>
  <si>
    <t>Nothing In My Way</t>
  </si>
  <si>
    <t>Under The Iron Sea</t>
  </si>
  <si>
    <t>https://open.spotify.com/track/7falOwHJ9MjskdcNehIh79</t>
  </si>
  <si>
    <r>
      <rPr>
        <color rgb="FF1155CC"/>
        <u/>
      </rPr>
      <t>745_Nothing In My Way.docx</t>
    </r>
  </si>
  <si>
    <t>4Zo1v4vysR9GcFwX62jrL6</t>
  </si>
  <si>
    <t>Suite espaÃ±ola, Op. 47: I. Asturias</t>
  </si>
  <si>
    <t>6sinw4zZPdNS2ftU1QfTyK</t>
  </si>
  <si>
    <t>A Bad Dream</t>
  </si>
  <si>
    <t>https://open.spotify.com/track/6sinw4zZPdNS2ftU1QfTyK</t>
  </si>
  <si>
    <r>
      <rPr>
        <color rgb="FF1155CC"/>
        <u/>
      </rPr>
      <t>746_A Bad Dream.docx</t>
    </r>
  </si>
  <si>
    <t>5xT8JXJSyHYNfC11OFqzFL</t>
  </si>
  <si>
    <t>Is It Any Wonder?</t>
  </si>
  <si>
    <t>1aP7BTjItDau4LHGmuGkD8</t>
  </si>
  <si>
    <t>https://open.spotify.com/track/5xT8JXJSyHYNfC11OFqzFL</t>
  </si>
  <si>
    <t>Canciones espaÃ±olas antiguas: III. Las tres hojas</t>
  </si>
  <si>
    <r>
      <rPr>
        <color rgb="FF1155CC"/>
        <u/>
      </rPr>
      <t>747_Is It Any Wonder.docx</t>
    </r>
  </si>
  <si>
    <t>6IVlHRrjTKep5SS9kbcpTa</t>
  </si>
  <si>
    <t>This Is The Last Time</t>
  </si>
  <si>
    <t>https://open.spotify.com/track/6IVlHRrjTKep5SS9kbcpTa</t>
  </si>
  <si>
    <r>
      <rPr>
        <color rgb="FF1155CC"/>
        <u/>
      </rPr>
      <t>748_This is The Last Time.docx</t>
    </r>
  </si>
  <si>
    <t>6rfeuUI2PsvH07Xfk4jtZv</t>
  </si>
  <si>
    <t>Canciones populares catalanas: Canco del lladre</t>
  </si>
  <si>
    <t>4eO8lE5u4EONb3cIREyMDv</t>
  </si>
  <si>
    <t>classical guitar, guitarra clasica</t>
  </si>
  <si>
    <t>Hamburg Song</t>
  </si>
  <si>
    <t>Miguel Llobet SolÃ©s, Julian Bream</t>
  </si>
  <si>
    <t>La Guitarra Romantica: Llobet - Pujol - TÃ¡rrega</t>
  </si>
  <si>
    <t>https://open.spotify.com/track/4eO8lE5u4EONb3cIREyMDv</t>
  </si>
  <si>
    <r>
      <rPr>
        <color rgb="FF1155CC"/>
        <u/>
      </rPr>
      <t>749_Hamburg Song.docx</t>
    </r>
  </si>
  <si>
    <t>4f6BnBQRArcLhjqChLQ0s8</t>
  </si>
  <si>
    <t>Canciones populares catalanas: La filadora</t>
  </si>
  <si>
    <t>3e90d7sOsXNnVyBfOhjo0z</t>
  </si>
  <si>
    <t>Crystal Ball</t>
  </si>
  <si>
    <t>https://open.spotify.com/track/3e90d7sOsXNnVyBfOhjo0z</t>
  </si>
  <si>
    <t>Julian Bream - Music of Spain</t>
  </si>
  <si>
    <r>
      <rPr>
        <color rgb="FF1155CC"/>
        <u/>
      </rPr>
      <t>750_Crystal Ball.docx</t>
    </r>
  </si>
  <si>
    <t>0STHSWnJXSKBp2XNzVtTX8</t>
  </si>
  <si>
    <t>Try Again</t>
  </si>
  <si>
    <t>2aM2yi1M7lK3wC2swUseRT</t>
  </si>
  <si>
    <t>https://open.spotify.com/track/0STHSWnJXSKBp2XNzVtTX8</t>
  </si>
  <si>
    <t>Que Viva EspaÃ±a</t>
  </si>
  <si>
    <t>Miguel Nacel</t>
  </si>
  <si>
    <t>Romance En Piano</t>
  </si>
  <si>
    <t>5FY2njcIQptvWO1sboVbuk</t>
  </si>
  <si>
    <t>Can't Stop Now</t>
  </si>
  <si>
    <t>https://open.spotify.com/track/5FY2njcIQptvWO1sboVbuk</t>
  </si>
  <si>
    <t>3ZSlXbfRpgc501Bzv8ul6u</t>
  </si>
  <si>
    <t>Falla: 7 Canciones populares espaÃ±olas: No. 6, CanciÃ³n (Arr. Llobet &amp; Barrueco for Voice and Guitar)</t>
  </si>
  <si>
    <t>7g6rAe8WxaDMYV8VmH6Rqv</t>
  </si>
  <si>
    <t>Your Eyes Open</t>
  </si>
  <si>
    <t>Manuel de Falla, Manuel Barrueco, Ann Monoyios</t>
  </si>
  <si>
    <t>Granados: 12 Danzas espaÃ±olas - Falla: 7 Canciones populares espaÃ±olas</t>
  </si>
  <si>
    <t>https://open.spotify.com/track/7g6rAe8WxaDMYV8VmH6Rqv</t>
  </si>
  <si>
    <t>2J6nVpYkMJI6KQcn11Lcjw</t>
  </si>
  <si>
    <t>She Has No Time</t>
  </si>
  <si>
    <t>https://open.spotify.com/track/2J6nVpYkMJI6KQcn11Lcjw</t>
  </si>
  <si>
    <t>0rFjO3YJAmlQXgB8ZnOuPM</t>
  </si>
  <si>
    <t>Seis Canciones Castellanas: No quiero tus avellanas</t>
  </si>
  <si>
    <t>Teresa Berganza, Juan Antonio Alvares Parejo</t>
  </si>
  <si>
    <t>Canciones EspaÃ±olas: Granados / Turina / Guridi / Toldra</t>
  </si>
  <si>
    <t>3q6NPdzpTFAEt1fEMZm3zf</t>
  </si>
  <si>
    <t>Leaving So Soon?</t>
  </si>
  <si>
    <t>https://open.spotify.com/track/3q6NPdzpTFAEt1fEMZm3zf</t>
  </si>
  <si>
    <t>1ybuIKJC8oNHMCSkqvSu4D</t>
  </si>
  <si>
    <t>Atlantic</t>
  </si>
  <si>
    <t>1gZLRsBTzvM4S19B8cTTK4</t>
  </si>
  <si>
    <t>https://open.spotify.com/track/1ybuIKJC8oNHMCSkqvSu4D</t>
  </si>
  <si>
    <t>Seis Canciones: La zagala alegre</t>
  </si>
  <si>
    <t>2T2gp4mpO2qIMdJ895Vnfo</t>
  </si>
  <si>
    <t>A Heart To Hold You - BBC Jo Whiley Session / 2004</t>
  </si>
  <si>
    <t>Hopes And Fears (Deluxe Edition)</t>
  </si>
  <si>
    <t>https://open.spotify.com/track/2T2gp4mpO2qIMdJ895Vnfo</t>
  </si>
  <si>
    <t>6jrkN9ETzunV4nTQD1WdFY</t>
  </si>
  <si>
    <t>5m1uKc5kH0T5p4FWOXTZEr</t>
  </si>
  <si>
    <t>Better Than This</t>
  </si>
  <si>
    <t>Seis Canciones: Cantarcillo</t>
  </si>
  <si>
    <t>Perfect Symmetry</t>
  </si>
  <si>
    <t>https://open.spotify.com/track/6jrkN9ETzunV4nTQD1WdFY</t>
  </si>
  <si>
    <t>7f208BAaf1Hw1dCKBwZe8M</t>
  </si>
  <si>
    <t>My Shadow</t>
  </si>
  <si>
    <t>Night Train</t>
  </si>
  <si>
    <t>https://open.spotify.com/track/7f208BAaf1Hw1dCKBwZe8M</t>
  </si>
  <si>
    <t>4ZYeQuH9gGPVuJr8G5qon7</t>
  </si>
  <si>
    <t>Seis Canciones Castellanas: Alla arriba, en aquella montaÃ±a</t>
  </si>
  <si>
    <t>55YqwT8BH8alblsZ10zVIO</t>
  </si>
  <si>
    <t>Stop For A Minute</t>
  </si>
  <si>
    <t>Keane, K'NAAN</t>
  </si>
  <si>
    <t>https://open.spotify.com/track/55YqwT8BH8alblsZ10zVIO</t>
  </si>
  <si>
    <t>3N4G8082Lsf1P4lRn8sDJW</t>
  </si>
  <si>
    <t>Spiralling</t>
  </si>
  <si>
    <t>6wfkcGvQ6Am9At8vPSkEyN</t>
  </si>
  <si>
    <t>Seis Canciones Castellanas: Sereno</t>
  </si>
  <si>
    <t>https://open.spotify.com/track/3N4G8082Lsf1P4lRn8sDJW</t>
  </si>
  <si>
    <t>6WvTvZ9kEQbcS46I4ey7SF</t>
  </si>
  <si>
    <t>You Don't See Me</t>
  </si>
  <si>
    <t>0YW4bn3UdgdaHv3vEBUSjW</t>
  </si>
  <si>
    <t>Seis Canciones: MaÃ±anita de San Juan</t>
  </si>
  <si>
    <t>https://open.spotify.com/track/6WvTvZ9kEQbcS46I4ey7SF</t>
  </si>
  <si>
    <t>0BhGZmaQ1SET53qGkGvwxD</t>
  </si>
  <si>
    <t>Silenced By The Night</t>
  </si>
  <si>
    <t>Strangeland</t>
  </si>
  <si>
    <t>https://open.spotify.com/track/0BhGZmaQ1SET53qGkGvwxD</t>
  </si>
  <si>
    <t>4OvMNPzprOPB0FNO6rZWYZ</t>
  </si>
  <si>
    <t>7 Canciones populares espaÃ±olas (Arr. Gottschick for Cello, Piano and 4 Saxophones): No. 6, CanciÃ³n</t>
  </si>
  <si>
    <t>Manuel de Falla, Alban Gerhardt, Alliage Quintett</t>
  </si>
  <si>
    <t>Phantasy in Blue: Music for Cello and Saxophone Quintet</t>
  </si>
  <si>
    <t>4QRkCwqwHFaZ7xeoR9CHL6</t>
  </si>
  <si>
    <t>Sovereign Light CafÃ©</t>
  </si>
  <si>
    <t>https://open.spotify.com/track/4QRkCwqwHFaZ7xeoR9CHL6</t>
  </si>
  <si>
    <t>4qUz6RzbT3me9Hd85XKXHn</t>
  </si>
  <si>
    <t>MalagueÃ±a Canaria</t>
  </si>
  <si>
    <t>1wL2u2BP9T3cpskdffyfn5</t>
  </si>
  <si>
    <t>Disconnected</t>
  </si>
  <si>
    <t>https://open.spotify.com/track/1wL2u2BP9T3cpskdffyfn5</t>
  </si>
  <si>
    <t>3bjdNeWI10fkw61K81ctNY</t>
  </si>
  <si>
    <t>Albeniz: Cadiz</t>
  </si>
  <si>
    <t>7F4jALhmdEQv49Dy6tNYLq</t>
  </si>
  <si>
    <t>Sea Fog</t>
  </si>
  <si>
    <t>https://open.spotify.com/track/7F4jALhmdEQv49Dy6tNYLq</t>
  </si>
  <si>
    <t>44a14aI4PYYocxhMOFcsc0</t>
  </si>
  <si>
    <t>Won't Be Broken</t>
  </si>
  <si>
    <t>The Best Of Keane (Deluxe Edition)</t>
  </si>
  <si>
    <t>https://open.spotify.com/track/44a14aI4PYYocxhMOFcsc0</t>
  </si>
  <si>
    <t>2e3nIdllz27XOHWnlYhhCv</t>
  </si>
  <si>
    <t>CanciÃ³n del Vagabundo-Alma de DÃ­os</t>
  </si>
  <si>
    <t>classical tenor, opera</t>
  </si>
  <si>
    <t>Alfredo Kraus</t>
  </si>
  <si>
    <t>The Voice of Spain</t>
  </si>
  <si>
    <t>18mAggfWhdX9vcR4B5DwY3</t>
  </si>
  <si>
    <t>The Way I Feel</t>
  </si>
  <si>
    <t>Cause And Effect (Deluxe)</t>
  </si>
  <si>
    <t>https://open.spotify.com/track/18mAggfWhdX9vcR4B5DwY3</t>
  </si>
  <si>
    <t>6MmTICUGiQ0raoV9xqaKLn</t>
  </si>
  <si>
    <t>Stupid Things</t>
  </si>
  <si>
    <t>0z3XA0zogvAkPoLdolNTQC</t>
  </si>
  <si>
    <t>Nana De Sevilla, De Canciones EspaÃ±olas Antiguas</t>
  </si>
  <si>
    <t>https://open.spotify.com/track/6MmTICUGiQ0raoV9xqaKLn</t>
  </si>
  <si>
    <t>Federico GarcÃ­a Lorca, Leticia Moreno, Ana-Maria Vera</t>
  </si>
  <si>
    <t>Spanish Landscapes</t>
  </si>
  <si>
    <t>3VVuTYI50T7t0zznR91LNG</t>
  </si>
  <si>
    <t>Pop, pop rock, alternative rock</t>
  </si>
  <si>
    <t>Dreaming Out Loud (UK Nokia Exclusive Version)</t>
  </si>
  <si>
    <t>https://open.spotify.com/track/3VVuTYI50T7t0zznR91LNG</t>
  </si>
  <si>
    <t>4S1UEgCggs6eJm8MLXuWwr</t>
  </si>
  <si>
    <t>Siete canciones populares espaÃ±olas: III. Asturiana</t>
  </si>
  <si>
    <t>0bJfgUyjfPJYqRgUxb12Eh</t>
  </si>
  <si>
    <t>Come Home</t>
  </si>
  <si>
    <t>Dreaming Out Loud</t>
  </si>
  <si>
    <t>https://open.spotify.com/track/0bJfgUyjfPJYqRgUxb12Eh</t>
  </si>
  <si>
    <t>5O9OqGQBPbYFkqh6nXzgZb</t>
  </si>
  <si>
    <t>All The Right Moves</t>
  </si>
  <si>
    <t>Waking Up (International Deluxe Version)</t>
  </si>
  <si>
    <t>https://open.spotify.com/track/5O9OqGQBPbYFkqh6nXzgZb</t>
  </si>
  <si>
    <t>4GYpPxgJmul8U6Gpr7LzdN</t>
  </si>
  <si>
    <t>Suite EspaÃ±ola No. 1, Op. 47: IV. CÃ¡diz (CanciÃ³n)</t>
  </si>
  <si>
    <t>0tgnTzjIkj8mVVEh0SNH0t</t>
  </si>
  <si>
    <t>https://open.spotify.com/track/0tgnTzjIkj8mVVEh0SNH0t</t>
  </si>
  <si>
    <t>Isaac AlbÃ©niz, Martin Jones</t>
  </si>
  <si>
    <t>Isaac Albeniz: Piano Works</t>
  </si>
  <si>
    <t>48s0QHJgmiNsth3WEO6U4M</t>
  </si>
  <si>
    <t>Stop And Stare</t>
  </si>
  <si>
    <t>https://open.spotify.com/track/48s0QHJgmiNsth3WEO6U4M</t>
  </si>
  <si>
    <t>6Lqtz2cyAbcXfp4IFHRTjQ</t>
  </si>
  <si>
    <t>Tonadillas en estilo antiguo: I. Amor y odio</t>
  </si>
  <si>
    <t>6H4vq5gz0rlNjH0LBzu4An</t>
  </si>
  <si>
    <t>Say (All I Need)</t>
  </si>
  <si>
    <t>early modern classical, post-romantic era, spanish classical</t>
  </si>
  <si>
    <t>Enrique Granados, Bernarda Fink, Anthony Spiri</t>
  </si>
  <si>
    <t>https://open.spotify.com/track/6H4vq5gz0rlNjH0LBzu4An</t>
  </si>
  <si>
    <t>7xXzrsVZqbzE5yDfArysnE</t>
  </si>
  <si>
    <t>Marchin On</t>
  </si>
  <si>
    <t>https://open.spotify.com/track/7xXzrsVZqbzE5yDfArysnE</t>
  </si>
  <si>
    <t>3tTVt2Dr1ODp1637fwpGH1</t>
  </si>
  <si>
    <t>Viaje Salvaje</t>
  </si>
  <si>
    <t>3IQF4xCQUPicbA4hWfTxPo</t>
  </si>
  <si>
    <t>I Lived</t>
  </si>
  <si>
    <t>Guitarra ClÃ¡sica EspaÃ±ola</t>
  </si>
  <si>
    <t>Native</t>
  </si>
  <si>
    <t>Guitarra ClÃ¡sica EspaÃ±ola: Especiales de Guitarra para Relajarse</t>
  </si>
  <si>
    <t>https://open.spotify.com/track/3IQF4xCQUPicbA4hWfTxPo</t>
  </si>
  <si>
    <t>05sCp83gcMm1iecYydKJS3</t>
  </si>
  <si>
    <t>Let's Hurt Tonight</t>
  </si>
  <si>
    <t>Oh My My</t>
  </si>
  <si>
    <t>https://open.spotify.com/track/05sCp83gcMm1iecYydKJS3</t>
  </si>
  <si>
    <t>3GwavcralyGsESj2p7RvGS</t>
  </si>
  <si>
    <t>7 Canciones Populares EspaÃ±olas (Arr. for Cello &amp; Piano): II. Nana</t>
  </si>
  <si>
    <t>46jLy47W8rkf8rEX04gMKB</t>
  </si>
  <si>
    <t>Wherever I Go</t>
  </si>
  <si>
    <t>Oh My My (Deluxe)</t>
  </si>
  <si>
    <t>https://open.spotify.com/track/46jLy47W8rkf8rEX04gMKB</t>
  </si>
  <si>
    <t>5mQNY6pTeSDl2doFB7uLbE</t>
  </si>
  <si>
    <t>Kids</t>
  </si>
  <si>
    <t>https://open.spotify.com/track/5mQNY6pTeSDl2doFB7uLbE</t>
  </si>
  <si>
    <t>2syIeuYWMbIfkojCuxkhpx</t>
  </si>
  <si>
    <t>Siete Canciones Populares EspaÃ±olas: No. 6, Cancion</t>
  </si>
  <si>
    <t>Manuel de Falla, NÃºria Rial, Edin Karamazov</t>
  </si>
  <si>
    <t>58zsLZPvfflaiIbNWoA22O</t>
  </si>
  <si>
    <t>Human</t>
  </si>
  <si>
    <t>Con Guitarra - Works by de Falla, Granados &amp; Palomo</t>
  </si>
  <si>
    <t>Neo-blues, pop, soul</t>
  </si>
  <si>
    <t>Rag'n'Bone Man</t>
  </si>
  <si>
    <t>Human (Deluxe)</t>
  </si>
  <si>
    <t>https://open.spotify.com/track/58zsLZPvfflaiIbNWoA22O</t>
  </si>
  <si>
    <t>6aDsgHPZsMztSbZernzlF8</t>
  </si>
  <si>
    <t>Someday</t>
  </si>
  <si>
    <t>5zW6iihda9LWNva9GCzaKR</t>
  </si>
  <si>
    <t>https://open.spotify.com/track/6aDsgHPZsMztSbZernzlF8</t>
  </si>
  <si>
    <t>CanciÃ³n de la SerranÃ­a</t>
  </si>
  <si>
    <t>Federico</t>
  </si>
  <si>
    <t>Mis Ã‰xitos y MÃ¡s, Vol. 3</t>
  </si>
  <si>
    <t>6ikDZX0oc8EKGj2vdMAEDv</t>
  </si>
  <si>
    <t>https://open.spotify.com/track/6ikDZX0oc8EKGj2vdMAEDv</t>
  </si>
  <si>
    <t>6VMPyFRBm8fz6KVxcMdieU</t>
  </si>
  <si>
    <t>3fT6xqEkC1jm4mHjOyXbKw</t>
  </si>
  <si>
    <t>Siete Canciones populares EspaÃ±olas: No. 5, Nana</t>
  </si>
  <si>
    <t>https://open.spotify.com/track/3fT6xqEkC1jm4mHjOyXbKw</t>
  </si>
  <si>
    <t>Manuel de Falla, Paco PeÃ±a, Eliot Fisk</t>
  </si>
  <si>
    <t>Paco PeÃ±a &amp; Eliot Fisk in Duo Recital</t>
  </si>
  <si>
    <t>7xbWAw3LMgRMn4omR5yVn3</t>
  </si>
  <si>
    <t>Lose Somebody</t>
  </si>
  <si>
    <t>Tropical house, pop</t>
  </si>
  <si>
    <t>Kygo, OneRepublic</t>
  </si>
  <si>
    <t>https://open.spotify.com/track/7xbWAw3LMgRMn4omR5yVn3</t>
  </si>
  <si>
    <t>0RLssMeY4yZF1ie1oDGNvm</t>
  </si>
  <si>
    <t>BÃ©same Mucho</t>
  </si>
  <si>
    <t>2l3gQ8Zv1KlGqyE6B4ntPC</t>
  </si>
  <si>
    <t>Distance</t>
  </si>
  <si>
    <t>https://open.spotify.com/track/2l3gQ8Zv1KlGqyE6B4ntPC</t>
  </si>
  <si>
    <t>1cZLqITIcjwGYx4CGUOIoH</t>
  </si>
  <si>
    <t>All We Are</t>
  </si>
  <si>
    <t>https://open.spotify.com/track/1cZLqITIcjwGYx4CGUOIoH</t>
  </si>
  <si>
    <t>30xdxgvFvWoxAVQyBRcmPg</t>
  </si>
  <si>
    <t>Siete Canciones Populares EspaÃ±olas: No. 2, Seguidilla Murciana</t>
  </si>
  <si>
    <t>2ms6WgC3WCGkPyVkertlzr</t>
  </si>
  <si>
    <t>Fear</t>
  </si>
  <si>
    <t>https://open.spotify.com/track/2ms6WgC3WCGkPyVkertlzr</t>
  </si>
  <si>
    <t>4DLFqfA4MtEpRjAvT86pY2</t>
  </si>
  <si>
    <t>https://open.spotify.com/track/4DLFqfA4MtEpRjAvT86pY2</t>
  </si>
  <si>
    <t>4Rl98oIdPrKUfEQeM8G9Wx</t>
  </si>
  <si>
    <t>7 Canciones populares espaÃ±olas (Excerpts Arr. E. Quintana for Cello &amp; Piano): No. 1, El pano moruno</t>
  </si>
  <si>
    <t>5fVZC9GiM4e8vu99W0Xf6J</t>
  </si>
  <si>
    <t>How to Save a Life</t>
  </si>
  <si>
    <t>https://open.spotify.com/track/5fVZC9GiM4e8vu99W0Xf6J</t>
  </si>
  <si>
    <t>4IoYz8XqqdowINzfRrFnhi</t>
  </si>
  <si>
    <t>You Found Me</t>
  </si>
  <si>
    <t>60RFEdWkyc19PjqNfN9Ual</t>
  </si>
  <si>
    <t>Solo por Ti</t>
  </si>
  <si>
    <t>https://open.spotify.com/track/4IoYz8XqqdowINzfRrFnhi</t>
  </si>
  <si>
    <t>Union de Sonido Union Of Sound Marc</t>
  </si>
  <si>
    <t>MÃºsica EspaÃ±ola</t>
  </si>
  <si>
    <t>57uX2vR9j9DNiANDYfXw1i</t>
  </si>
  <si>
    <t>https://open.spotify.com/track/57uX2vR9j9DNiANDYfXw1i</t>
  </si>
  <si>
    <t>1WyaUPrL5rypDSWGbFIuTj</t>
  </si>
  <si>
    <t>Siete canciones populares EspaÃ±olas: IV. Jota - Arr. For Cello and Piano</t>
  </si>
  <si>
    <t>https://open.spotify.com/track/1N62wozuHCvczCkY4QidpP</t>
  </si>
  <si>
    <t>Manuel de Falla, ChengÂ² Duo</t>
  </si>
  <si>
    <t>Violonchelo del Fuego</t>
  </si>
  <si>
    <t>5l6hpyTGBK0LAAxgPnqTQL</t>
  </si>
  <si>
    <t>Look After You</t>
  </si>
  <si>
    <t>https://open.spotify.com/track/5l6hpyTGBK0LAAxgPnqTQL</t>
  </si>
  <si>
    <t>6IpeeumD3TrIAZpH90jwhH</t>
  </si>
  <si>
    <t>7 Canciones populares espaÃ±olas: No.1: El paÃ±o moruno</t>
  </si>
  <si>
    <t>40NUp6VJswDOlGp63Pxybe</t>
  </si>
  <si>
    <t>All at Once</t>
  </si>
  <si>
    <t>https://open.spotify.com/track/40NUp6VJswDOlGp63Pxybe</t>
  </si>
  <si>
    <t>2ELbYSTzKOyxN7CZHWxhWA</t>
  </si>
  <si>
    <t>3TBKrVTg9NFJKrFpjwUay4</t>
  </si>
  <si>
    <t>Vienna</t>
  </si>
  <si>
    <t>7 Canciones populares EspaÃ±olas: No. 5, Nana (Live)</t>
  </si>
  <si>
    <t>https://open.spotify.com/track/3TBKrVTg9NFJKrFpjwUay4</t>
  </si>
  <si>
    <t>Manuel de Falla, JosÃ© Carreras, Edoardo Muller</t>
  </si>
  <si>
    <t>Massenet, FaurÃ©, Falla &amp; Others: Art Songs (Live)</t>
  </si>
  <si>
    <t>6V2SKZhymLim16ri8A7K6h</t>
  </si>
  <si>
    <t>Ungodly Hour</t>
  </si>
  <si>
    <t>https://open.spotify.com/track/6V2SKZhymLim16ri8A7K6h</t>
  </si>
  <si>
    <t>22e9sNFVCrtdgaXtGKVWNs</t>
  </si>
  <si>
    <t>Falla: 7 Canciones populares espaÃ±olas: No. 6, CanciÃ³n (Transcr. for Trumpet and Piano)</t>
  </si>
  <si>
    <t>66CtVHzbUyFKbaNaPA8KBl</t>
  </si>
  <si>
    <t>Trust Me</t>
  </si>
  <si>
    <t>https://open.spotify.com/track/66CtVHzbUyFKbaNaPA8KBl</t>
  </si>
  <si>
    <t>Manuel de Falla, Tine Thing Helseth, Kathryn Stott</t>
  </si>
  <si>
    <t>TINE</t>
  </si>
  <si>
    <t>6sSDEFMeyf16WRDLRCXwTc</t>
  </si>
  <si>
    <t>Absolute</t>
  </si>
  <si>
    <t>https://open.spotify.com/track/6sSDEFMeyf16WRDLRCXwTc</t>
  </si>
  <si>
    <t>1rI3o2Gzq9IOYgc4wNClVO</t>
  </si>
  <si>
    <t>Serenata Espanhola</t>
  </si>
  <si>
    <t>5dgJxyBNbmtKWaIXUaLnpn</t>
  </si>
  <si>
    <t>Happiness</t>
  </si>
  <si>
    <t>JoaquÃ­n Malats, Fabio Zanon</t>
  </si>
  <si>
    <t>Spanish Music</t>
  </si>
  <si>
    <t>https://open.spotify.com/track/5dgJxyBNbmtKWaIXUaLnpn</t>
  </si>
  <si>
    <t>7yuWHdSLrknIYMgbkdmPOS</t>
  </si>
  <si>
    <t>Heartless</t>
  </si>
  <si>
    <t>Through the Years: The Best of The Fray</t>
  </si>
  <si>
    <t>https://open.spotify.com/track/7yuWHdSLrknIYMgbkdmPOS</t>
  </si>
  <si>
    <t>6NidGzCMh0INDmzkeHweA4</t>
  </si>
  <si>
    <t>Siete Canciones Populares EspaÃ±olas: No. 4, Jota</t>
  </si>
  <si>
    <t>3URt4lJQlANOstDBAWQJA7</t>
  </si>
  <si>
    <t>Be Still</t>
  </si>
  <si>
    <t>Scars &amp; Stories</t>
  </si>
  <si>
    <t>https://open.spotify.com/track/3URt4lJQlANOstDBAWQJA7</t>
  </si>
  <si>
    <t>6IDDwI0YOCAUDhMZltQekS</t>
  </si>
  <si>
    <t>Love Don't Die</t>
  </si>
  <si>
    <t>Helios</t>
  </si>
  <si>
    <t>2iGA8ZT1I1PUDmfgEHCwNx</t>
  </si>
  <si>
    <t>https://open.spotify.com/track/6IDDwI0YOCAUDhMZltQekS</t>
  </si>
  <si>
    <t>Siete Canciones Populares EspaÃ±olas: Nana</t>
  </si>
  <si>
    <t>3A9gGQJuJqYAF0w5vU6fMI</t>
  </si>
  <si>
    <t>Hurricane</t>
  </si>
  <si>
    <t>https://open.spotify.com/track/3A9gGQJuJqYAF0w5vU6fMI</t>
  </si>
  <si>
    <t>1CREYYq1k6c2JTo2WeFF4o</t>
  </si>
  <si>
    <t>Keep On Wanting</t>
  </si>
  <si>
    <t>5elgZXhxoWeVL2AgevqL9V</t>
  </si>
  <si>
    <t>Grandeza espaÃ±ola</t>
  </si>
  <si>
    <t>https://open.spotify.com/track/1CREYYq1k6c2JTo2WeFF4o</t>
  </si>
  <si>
    <t>0Fifn4lBIGM5LG18Whp1Dx</t>
  </si>
  <si>
    <t>Corners</t>
  </si>
  <si>
    <t>https://open.spotify.com/track/0Fifn4lBIGM5LG18Whp1Dx</t>
  </si>
  <si>
    <t>0GqsnRIWSWDw6EwRvn3kcO</t>
  </si>
  <si>
    <t>Poema en forma de canciones, Op. 10: 1. Dedicatoria</t>
  </si>
  <si>
    <t>5yJaXWIErrrsjQ3J0eR5aK</t>
  </si>
  <si>
    <t>The Night We Met</t>
  </si>
  <si>
    <t>Folk, alternative folk</t>
  </si>
  <si>
    <t>Lord Huron</t>
  </si>
  <si>
    <t>Strange Trails</t>
  </si>
  <si>
    <t>https://open.spotify.com/track/5yJaXWIErrrsjQ3J0eR5aK?si=L8e-1E8ASRGm4cZpc</t>
  </si>
  <si>
    <t>6RVz4ORFnJI2Ye4DgWUUVF</t>
  </si>
  <si>
    <t>Changing Tides</t>
  </si>
  <si>
    <t>https://open.spotify.com/track/6RVz4ORFnJI2Ye4DgWUUVF</t>
  </si>
  <si>
    <t>5PO1nHrz2TxR1NBEX1X2EG</t>
  </si>
  <si>
    <t>Trece canciones espanolas antiguas: Nana de Sevilla</t>
  </si>
  <si>
    <t>Federico GarcÃ­a Lorca, Narciso Yepes, Teresa Berganza</t>
  </si>
  <si>
    <t>Various: Canciones espaÃ±olas</t>
  </si>
  <si>
    <t>5cINewSbVqBpnPkLUJjPzL</t>
  </si>
  <si>
    <t>We Build Then We Break</t>
  </si>
  <si>
    <t>https://open.spotify.com/track/5cINewSbVqBpnPkLUJjPzL</t>
  </si>
  <si>
    <t>4esR3WJ3pwNYGYmwDaBow0</t>
  </si>
  <si>
    <t>Enough for Now</t>
  </si>
  <si>
    <t>0j5O1zYXuBQl9AQUjP6TaW</t>
  </si>
  <si>
    <t>Poema en forma de canciones, Op. 10: 4. Los dos miedos</t>
  </si>
  <si>
    <t>https://open.spotify.com/track/4esR3WJ3pwNYGYmwDaBow0</t>
  </si>
  <si>
    <t>7trg1faBmQrr7zxr4U7SOr</t>
  </si>
  <si>
    <t>Syndicate</t>
  </si>
  <si>
    <t>https://open.spotify.com/track/7trg1faBmQrr7zxr4U7SOr</t>
  </si>
  <si>
    <t>3U0movcLoKsRYZM8PxbLkm</t>
  </si>
  <si>
    <t>Rodrigo: 3 CanciÃ³nes espaÃ±olas: I. Adela</t>
  </si>
  <si>
    <t>5Re8AyLirdL9F5VeLI8JzN</t>
  </si>
  <si>
    <t>She Is</t>
  </si>
  <si>
    <t>JoaquÃ­n Rodrigo, Liat Cohen, Charles Castronovo</t>
  </si>
  <si>
    <t>Paris - Madrid</t>
  </si>
  <si>
    <t>https://open.spotify.com/track/5Re8AyLirdL9F5VeLI8JzN</t>
  </si>
  <si>
    <t>07E5tOPjL9R54pkeOPTLo1</t>
  </si>
  <si>
    <t>Dead Wrong</t>
  </si>
  <si>
    <t>https://open.spotify.com/track/07E5tOPjL9R54pkeOPTLo1</t>
  </si>
  <si>
    <t>36O3YnJuXb6T8LgItSWxx9</t>
  </si>
  <si>
    <t>Falla / Arr. MarÃ©chal: 7 Canciones populares espaÃ±olas: No. 6, CanciÃ³n</t>
  </si>
  <si>
    <t>Manuel de Falla, Jacqueline du PrÃ©, Ernest Lush</t>
  </si>
  <si>
    <t>Her Early BBC Recordings</t>
  </si>
  <si>
    <t>72hCfian9ClAMI97vy00WN</t>
  </si>
  <si>
    <t>Fall Away</t>
  </si>
  <si>
    <t>https://open.spotify.com/track/72hCfian9ClAMI97vy00WN</t>
  </si>
  <si>
    <t>5zT5cMnMKoyruPj13TQXGx</t>
  </si>
  <si>
    <t>I Found</t>
  </si>
  <si>
    <t>Alternative, indie rock, indie pop</t>
  </si>
  <si>
    <t>Amber Run</t>
  </si>
  <si>
    <t>5AM (Expanded Edition)</t>
  </si>
  <si>
    <t>2v3vshbGLSs516K7qXKT9c</t>
  </si>
  <si>
    <t>Falla / Arr. Llobet &amp; Pujol: 7 Canciones populares espaÃ±olas: No. 6, CanciÃ³n</t>
  </si>
  <si>
    <t xml:space="preserve">Original </t>
  </si>
  <si>
    <t>https://open.spotify.com/track/5zT5cMnMKoyruPj13TQXGx?si=rBkcYMS2TMuEgjOSU</t>
  </si>
  <si>
    <t>Manuel de Falla, Thibaut GarcÃ­a, Edgar Moreau</t>
  </si>
  <si>
    <t>Leyendas</t>
  </si>
  <si>
    <t>5hnyJvgoWiQUYZttV4wXy6</t>
  </si>
  <si>
    <t>Chasing Cars</t>
  </si>
  <si>
    <t>Alternative rock, post-Britpop, indie rock</t>
  </si>
  <si>
    <t>Snow Patrol</t>
  </si>
  <si>
    <t>Eyes Open</t>
  </si>
  <si>
    <t>https://open.spotify.com/track/5hnyJvgoWiQUYZttV4wXy6</t>
  </si>
  <si>
    <t>4FcY2aSLc1VKufFIfgwLxZ</t>
  </si>
  <si>
    <t>7zkLcJktbodeRntovGdXQK</t>
  </si>
  <si>
    <t>7 Canciones populares espaÃ±olas: No.4: Jota</t>
  </si>
  <si>
    <t>You Could Be Happy</t>
  </si>
  <si>
    <t>https://open.spotify.com/track/7zkLcJktbodeRntovGdXQK</t>
  </si>
  <si>
    <t>5g0afUZsh5hiXBOT3eXuwd</t>
  </si>
  <si>
    <t>Set The Fire To The Third Bar</t>
  </si>
  <si>
    <t>Alternative rock, indie rock</t>
  </si>
  <si>
    <t>Snow Patrol, Martha Wainwright</t>
  </si>
  <si>
    <t>https://open.spotify.com/track/5g0afUZsh5hiXBOT3eXuwd</t>
  </si>
  <si>
    <t>5x25nrqi2Lb2nP6Rh6kXsb</t>
  </si>
  <si>
    <t>Nanas Asturianas</t>
  </si>
  <si>
    <t>5HPj0yTUFEFNia8SWgjq46</t>
  </si>
  <si>
    <t>Open Your Eyes</t>
  </si>
  <si>
    <t>https://open.spotify.com/track/5HPj0yTUFEFNia8SWgjq46</t>
  </si>
  <si>
    <t>33Hgpos7EfwgEQOLrF8U30</t>
  </si>
  <si>
    <t>Make This Go On Forever</t>
  </si>
  <si>
    <t>1VFFjkceZt1NNAeOQRQpoX</t>
  </si>
  <si>
    <t>https://open.spotify.com/track/33Hgpos7EfwgEQOLrF8U30</t>
  </si>
  <si>
    <t>Trece canciones espanolas antiguas: Las morillas de JaÃ©n</t>
  </si>
  <si>
    <t>36gFBZrhG5t6ow3NctrGXg</t>
  </si>
  <si>
    <t>Shut Your Eyes</t>
  </si>
  <si>
    <t>https://open.spotify.com/track/36gFBZrhG5t6ow3NctrGXg</t>
  </si>
  <si>
    <t>3eC8HPGGADEWGW7pl1Tzdj</t>
  </si>
  <si>
    <t>5RM1b5ARD9VSYE0qnuEHmv</t>
  </si>
  <si>
    <t>The Lightning Strike</t>
  </si>
  <si>
    <t>No Me Digas Que No</t>
  </si>
  <si>
    <t>A Hundred Million Suns</t>
  </si>
  <si>
    <t>https://open.spotify.com/track/5RM1b5ARD9VSYE0qnuEHmv</t>
  </si>
  <si>
    <t>Maria Dolores Pradera, Los Gemelos</t>
  </si>
  <si>
    <t>0ucyXpQG7xL8ipoyU0Ts3A</t>
  </si>
  <si>
    <t>Crack The Shutters</t>
  </si>
  <si>
    <t>https://open.spotify.com/track/0ucyXpQG7xL8ipoyU0Ts3A</t>
  </si>
  <si>
    <t>53bDMVqDlTl58jNVKLl3Cp</t>
  </si>
  <si>
    <t>Isa Canaria</t>
  </si>
  <si>
    <t>4n9dNmFWPfr6VNJVO9fLWw</t>
  </si>
  <si>
    <t>Take Back The City</t>
  </si>
  <si>
    <t>https://open.spotify.com/track/4n9dNmFWPfr6VNJVO9fLWw</t>
  </si>
  <si>
    <t>4UrmmXStaqiT5sSC7QO6HK</t>
  </si>
  <si>
    <t>Called Out In The Dark</t>
  </si>
  <si>
    <t>Fallen Empires</t>
  </si>
  <si>
    <t>https://open.spotify.com/track/4UrmmXStaqiT5sSC7QO6HK</t>
  </si>
  <si>
    <t>0yiws4yE1Wuzy4RezXuTl9</t>
  </si>
  <si>
    <t>LÃ­a</t>
  </si>
  <si>
    <t>6DxQpGeBRUs26vFQr5B26Z</t>
  </si>
  <si>
    <t>Lifening</t>
  </si>
  <si>
    <t>Span Pop</t>
  </si>
  <si>
    <t>MÃºsica en Pop - Pop EspaÃ±ol</t>
  </si>
  <si>
    <t>https://open.spotify.com/track/6DxQpGeBRUs26vFQr5B26Z</t>
  </si>
  <si>
    <t>1YNS7pZDgzPRKi6uVIyIei</t>
  </si>
  <si>
    <t>The Finish Line</t>
  </si>
  <si>
    <t>1N9j8vYPNmrX3ALGOAcSp5</t>
  </si>
  <si>
    <t>https://open.spotify.com/track/1YNS7pZDgzPRKi6uVIyIei</t>
  </si>
  <si>
    <t>7 Canciones populares EspaÃ±olas: V. Nana</t>
  </si>
  <si>
    <t>Manuel de Falla, Pablo Casals, Eugene Istomin</t>
  </si>
  <si>
    <t>Pau &amp; Victoria Historical Recordings</t>
  </si>
  <si>
    <t>5CZ1XU3DiHnhGM3NpySKyh</t>
  </si>
  <si>
    <t>What If This Is All The Love You Ever Get?</t>
  </si>
  <si>
    <t>Wildness (Deluxe)</t>
  </si>
  <si>
    <t>https://open.spotify.com/track/5CZ1XU3DiHnhGM3NpySKyh</t>
  </si>
  <si>
    <t>4Dr01EnnrRNO2a7M8s8fCJ</t>
  </si>
  <si>
    <t>Siete canciones populares espaÃ±olas: II. Seguidilla murciana</t>
  </si>
  <si>
    <t>63x2Zxj2KXVdyvAW1v5FKF</t>
  </si>
  <si>
    <t>Soon</t>
  </si>
  <si>
    <t>https://open.spotify.com/track/63x2Zxj2KXVdyvAW1v5FKF</t>
  </si>
  <si>
    <t>5RMyPHMI0hD5Z40crC4nkH</t>
  </si>
  <si>
    <t>Audio mejorado</t>
  </si>
  <si>
    <t>0OXbRangbVBMejFX3EV6DN</t>
  </si>
  <si>
    <t>Summer Love</t>
  </si>
  <si>
    <t>https://open.spotify.com/track/0OXbRangbVBMejFX3EV6DN</t>
  </si>
  <si>
    <t>3BPBxeZkVVftQox4HUbmbd</t>
  </si>
  <si>
    <t>Canciones clasicas espagnolas - Recueil II: V. Con amores, la mi madre</t>
  </si>
  <si>
    <t>74lydvQWYYLcnKyvkIuK7r</t>
  </si>
  <si>
    <t>Signal Fire</t>
  </si>
  <si>
    <t>Fernando Obradors, Corinne Sertillanges, Daniel Benzakoun</t>
  </si>
  <si>
    <t>Up To Now</t>
  </si>
  <si>
    <t>Obradors: MÃ©lodies populaires espagnoles</t>
  </si>
  <si>
    <t>https://open.spotify.com/track/74lydvQWYYLcnKyvkIuK7r</t>
  </si>
  <si>
    <t>7MRSAhuQAF4LTZ0mHaxn8r</t>
  </si>
  <si>
    <t>https://open.spotify.com/track/7MRSAhuQAF4LTZ0mHaxn8r</t>
  </si>
  <si>
    <t>4NPvI2PiHoU151A1AnWucx</t>
  </si>
  <si>
    <t>7 Canciones populares espaÃ±olas: No.5: Nana</t>
  </si>
  <si>
    <t>644ofYfwpsf8CKUxpMplr5</t>
  </si>
  <si>
    <t>The Garden Rules</t>
  </si>
  <si>
    <t>https://open.spotify.com/track/644ofYfwpsf8CKUxpMplr5</t>
  </si>
  <si>
    <t>4XyPmTJpzwMkoaQ5tsSrKH</t>
  </si>
  <si>
    <t>CanciÃ³n de la Hermana Lluvia - Remastered</t>
  </si>
  <si>
    <t>Falange EspaÃ±ola</t>
  </si>
  <si>
    <t>Arriba EspaÃ±a (Remastered)</t>
  </si>
  <si>
    <t>0wBBmoeOpNzOid9JajgyUd</t>
  </si>
  <si>
    <t>This Isn't Everything You Are</t>
  </si>
  <si>
    <t>https://open.spotify.com/track/0wBBmoeOpNzOid9JajgyUd</t>
  </si>
  <si>
    <t>7ybf3bvTOkIdJelxmZZZB7</t>
  </si>
  <si>
    <t>Mal De Amores</t>
  </si>
  <si>
    <t>3rtBFOcSXnX6Z1nTwCz1NN</t>
  </si>
  <si>
    <t>The Beginning</t>
  </si>
  <si>
    <t>Donny Rico</t>
  </si>
  <si>
    <t>The Forest Is The Path</t>
  </si>
  <si>
    <t>https://open.spotify.com/track/3rtBFOcSXnX6Z1nTwCz1NN</t>
  </si>
  <si>
    <t>7HkmeuFTncxPq10eBcLP9w</t>
  </si>
  <si>
    <t>0aYzQjr1hq0qJwp45diy5M</t>
  </si>
  <si>
    <t>Heal Me</t>
  </si>
  <si>
    <t>Mi Velero</t>
  </si>
  <si>
    <t>https://open.spotify.com/track/0aYzQjr1hq0qJwp45diy5M</t>
  </si>
  <si>
    <t>4ULD7aUwUkl3PyN3eRE5jW</t>
  </si>
  <si>
    <t>Empress</t>
  </si>
  <si>
    <t>4JWtFdMpGn6rtE8QMqGs3u</t>
  </si>
  <si>
    <t>Pintarse la Cara Color Esperanza</t>
  </si>
  <si>
    <t>https://open.spotify.com/track/4ULD7aUwUkl3PyN3eRE5jW</t>
  </si>
  <si>
    <t>Destino Clan</t>
  </si>
  <si>
    <t>3FQr4G1zOCAoy9NuZqS85O</t>
  </si>
  <si>
    <t>Life On Earth</t>
  </si>
  <si>
    <t>https://open.spotify.com/track/3FQr4G1zOCAoy9NuZqS85O</t>
  </si>
  <si>
    <t>03Uo7CxoTomFL75tDGRshd</t>
  </si>
  <si>
    <t>Miami me lo Confirmo</t>
  </si>
  <si>
    <t>Anthony Maikel</t>
  </si>
  <si>
    <t>70F5cNOc2mvAtV03yRKwId</t>
  </si>
  <si>
    <t>Don't Give In</t>
  </si>
  <si>
    <t>https://open.spotify.com/track/70F5cNOc2mvAtV03yRKwId</t>
  </si>
  <si>
    <t>0dyOZN6WyI6CWuaiPWuaKL</t>
  </si>
  <si>
    <t>How Do You feel?</t>
  </si>
  <si>
    <t>5GEe1bCy0eiKUso1N36Trr</t>
  </si>
  <si>
    <t>Wild Horses</t>
  </si>
  <si>
    <t>ìœ ëª…í˜¸</t>
  </si>
  <si>
    <t>https://open.spotify.com/track/5GEe1bCy0eiKUso1N36Trr</t>
  </si>
  <si>
    <t>6CNdT7yzNDC1kwEaHlmQnb</t>
  </si>
  <si>
    <t>Life And Death</t>
  </si>
  <si>
    <t>https://open.spotify.com/track/6CNdT7yzNDC1kwEaHlmQnb</t>
  </si>
  <si>
    <t>64sFLqaGfXCCtbMNoqo9iv</t>
  </si>
  <si>
    <t>ë‹¹ì‹ ì_x009d_€ ëˆ„êµ¬ì‹œë_x009d_¼ê³ (3ì„¸) ì™¸êµ­ê³¡</t>
  </si>
  <si>
    <t>3cGiV0iwFyVWPn82Lz37PH</t>
  </si>
  <si>
    <t>Disaster Button</t>
  </si>
  <si>
    <t>https://open.spotify.com/track/3cGiV0iwFyVWPn82Lz37PH</t>
  </si>
  <si>
    <t>5yyRH93h4Pm6tXXYTxt7ea</t>
  </si>
  <si>
    <t>The Blower's Daughter</t>
  </si>
  <si>
    <t>Alternative, folk</t>
  </si>
  <si>
    <t>Damien Rice</t>
  </si>
  <si>
    <t>https://open.spotify.com/track/5yyRH93h4Pm6tXXYTxt7ea</t>
  </si>
  <si>
    <t>5W9qa1d4lqGLKRSNXOhOBV</t>
  </si>
  <si>
    <t>ì†¡íŽ¸(3ì„¸)</t>
  </si>
  <si>
    <t>3JiiqMYLbnHa1qys1JOpFK</t>
  </si>
  <si>
    <t>Cannonball</t>
  </si>
  <si>
    <t>https://open.spotify.com/track/3JiiqMYLbnHa1qys1JOpFK</t>
  </si>
  <si>
    <t>08YEGpKt2LHJ0URCXKHEie</t>
  </si>
  <si>
    <t>9 Crimes</t>
  </si>
  <si>
    <t>https://open.spotify.com/track/08YEGpKt2LHJ0URCXKHEie</t>
  </si>
  <si>
    <t>4eYSubTUAQqreRHqE7F3LE</t>
  </si>
  <si>
    <t>ëˆ„êµ¬ì_x009d_¼ê¹Œ(3ì„¸)</t>
  </si>
  <si>
    <t>3tg6d7ykVICcYCn5Dd5V1c</t>
  </si>
  <si>
    <t>Rootless Tree</t>
  </si>
  <si>
    <t>https://open.spotify.com/track/3tg6d7ykVICcYCn5Dd5V1c</t>
  </si>
  <si>
    <t>4kACJm2y0WwK92TkQgISVx</t>
  </si>
  <si>
    <t>1MyjQc1FfotmA26z0pR3EG</t>
  </si>
  <si>
    <t>https://open.spotify.com/track/4kACJm2y0WwK92TkQgISVx</t>
  </si>
  <si>
    <t>ë³´ë¬¼ì°¾ê¸°(3ì„¸)</t>
  </si>
  <si>
    <t>1fOvW60gaeWtUCgjneOxnS</t>
  </si>
  <si>
    <t>Accidental Babies</t>
  </si>
  <si>
    <t>https://open.spotify.com/track/1fOvW60gaeWtUCgjneOxnS</t>
  </si>
  <si>
    <t>3AkxSspcYOvhWTkaMvqyaD</t>
  </si>
  <si>
    <t>Volcano</t>
  </si>
  <si>
    <t>06miV9yNb57W4q8MferkGJ</t>
  </si>
  <si>
    <t>ë²„ìŠ¤ ë°”í€´ê°€ ë¹™ê¸€ë¹™ê¸€</t>
  </si>
  <si>
    <t>https://open.spotify.com/track/3AkxSspcYOvhWTkaMvqyaD</t>
  </si>
  <si>
    <t>6sxBLLKfLjVaTg5KE4Cy75</t>
  </si>
  <si>
    <t>Cheers Darlin'</t>
  </si>
  <si>
    <t>https://open.spotify.com/track/6sxBLLKfLjVaTg5KE4Cy75</t>
  </si>
  <si>
    <t>2KTaPHWGU8pfQsh6AqG0lK</t>
  </si>
  <si>
    <t>ì°¸ ì¢‹ì_x009d_€ ë§_x0090_(ìœ ì¹˜ì›_x0090_ ì_x009d_¸ê¸°ë_x008f_™ìš”)</t>
  </si>
  <si>
    <t>6C6H2lkwmb2F2eUHhnlNy5</t>
  </si>
  <si>
    <t>I Remember</t>
  </si>
  <si>
    <t>https://open.spotify.com/track/6C6H2lkwmb2F2eUHhnlNy5</t>
  </si>
  <si>
    <t>7FCYixd46BlSiO2memrsPo</t>
  </si>
  <si>
    <t>Older Chests</t>
  </si>
  <si>
    <t>https://open.spotify.com/track/7FCYixd46BlSiO2memrsPo</t>
  </si>
  <si>
    <t>5UkmtGejCL5DovKzjT1Q4w</t>
  </si>
  <si>
    <t>ìž‘ì_x009d_€ ë³„</t>
  </si>
  <si>
    <t>23LhOaRaK4ZIsMoImdViej</t>
  </si>
  <si>
    <t>Dogs</t>
  </si>
  <si>
    <t>https://open.spotify.com/track/23LhOaRaK4ZIsMoImdViej</t>
  </si>
  <si>
    <t>2mKXnDtf8D8AAMNtgYcfQi</t>
  </si>
  <si>
    <t>Eskimo</t>
  </si>
  <si>
    <t>https://open.spotify.com/track/2mKXnDtf8D8AAMNtgYcfQi</t>
  </si>
  <si>
    <t>2j17PHvtNV4ZpDfvdxHfFV</t>
  </si>
  <si>
    <t>ê½ƒ</t>
  </si>
  <si>
    <t>0GpRh3J3gI1esWn9gDWnyY</t>
  </si>
  <si>
    <t>Woman Like a Man - Live Radio Session</t>
  </si>
  <si>
    <t>B-Sides</t>
  </si>
  <si>
    <t>https://open.spotify.com/track/0GpRh3J3gI1esWn9gDWnyY</t>
  </si>
  <si>
    <t>5aYW9RJyVjqFlNHjlfL1Kw</t>
  </si>
  <si>
    <t>Amie</t>
  </si>
  <si>
    <t>https://open.spotify.com/track/5aYW9RJyVjqFlNHjlfL1Kw</t>
  </si>
  <si>
    <t>6RfGmWVkKJqs4jgiVP12gw</t>
  </si>
  <si>
    <t>ìž_x0090_ìž¥ê°€(3ì„¸) ì „ëž˜ë_x008f_™ìš”</t>
  </si>
  <si>
    <t>0EcVXmoXnOrqSlfog2Fay3</t>
  </si>
  <si>
    <t>The Professor &amp; La Fille Danse - Live</t>
  </si>
  <si>
    <t>https://open.spotify.com/track/0EcVXmoXnOrqSlfog2Fay3</t>
  </si>
  <si>
    <t>1lqIkknUGp0TofqKUhxT4W</t>
  </si>
  <si>
    <t>It Takes a Lot to Know a Man</t>
  </si>
  <si>
    <t>54UgcrBzzunJtmLpDgbBew</t>
  </si>
  <si>
    <t>My Favourite Faded Fantasy</t>
  </si>
  <si>
    <t>ìŠˆë² ë¥´íŠ¸ ìž_x0090_ìž¥ê°€(3ì„¸)</t>
  </si>
  <si>
    <t>https://open.spotify.com/track/1lqIkknUGp0TofqKUhxT4W</t>
  </si>
  <si>
    <t>3MtmLNzU2usLhwVHIE4cK2</t>
  </si>
  <si>
    <t>Trusty and True</t>
  </si>
  <si>
    <t>https://open.spotify.com/track/3MtmLNzU2usLhwVHIE4cK2</t>
  </si>
  <si>
    <t>32tG8Enr0coyipleTcpYRr</t>
  </si>
  <si>
    <t>ì˜¬ì±™ì_x009d_´ì™€ ê°œêµ¬ë¦¬(ìœ ì¹˜ì›_x0090_ ì_x009d_¸ê¸°ë_x008f_™ìš”)</t>
  </si>
  <si>
    <t>2FajXgzYMrbQZJ0qLNxhc8</t>
  </si>
  <si>
    <t>Colour Me In</t>
  </si>
  <si>
    <t>https://open.spotify.com/track/2FajXgzYMrbQZJ0qLNxhc8</t>
  </si>
  <si>
    <t>7kqBIdHEMwU4vqrldSMqYp</t>
  </si>
  <si>
    <t>Long Long Way</t>
  </si>
  <si>
    <t>https://open.spotify.com/track/7kqBIdHEMwU4vqrldSMqYp</t>
  </si>
  <si>
    <t>3fQSIlwLifVdSwSxwdq2vD</t>
  </si>
  <si>
    <t>Hanobaeknyeon</t>
  </si>
  <si>
    <t>5fpEDGQX0Ah3utGnFYulQZ</t>
  </si>
  <si>
    <t>Keep Your Head Up</t>
  </si>
  <si>
    <t>Folk, indie folk, folktronica, alternative rock</t>
  </si>
  <si>
    <t>Ben Howard</t>
  </si>
  <si>
    <t>Every Kingdom</t>
  </si>
  <si>
    <t>https://open.spotify.com/track/5fpEDGQX0Ah3utGnFYulQZ</t>
  </si>
  <si>
    <t>2uhEKg8kIzpdvz4gyy6x8W</t>
  </si>
  <si>
    <t>Only Love</t>
  </si>
  <si>
    <t>https://open.spotify.com/track/2uhEKg8kIzpdvz4gyy6x8W</t>
  </si>
  <si>
    <t>3YDgA6UTVL9SHiWkKsZe9G</t>
  </si>
  <si>
    <t>ì§€êµ¬ì´Œ í•œ ê°€ì¡±(4ì„¸)</t>
  </si>
  <si>
    <t>17bpxYmEJLHVdptkxtjHbh</t>
  </si>
  <si>
    <t>The Fear</t>
  </si>
  <si>
    <t>https://open.spotify.com/track/17bpxYmEJLHVdptkxtjHbh</t>
  </si>
  <si>
    <t>4dr5sJ1p6mdNpK3fIUz8vR</t>
  </si>
  <si>
    <t>Oats In The Water</t>
  </si>
  <si>
    <t>The Burgh Island EP</t>
  </si>
  <si>
    <t>https://open.spotify.com/track/4dr5sJ1p6mdNpK3fIUz8vR</t>
  </si>
  <si>
    <t>7jhpCG1K1p0A4reTK71Fxl</t>
  </si>
  <si>
    <t>éŸ“å›½ã_x0081_®ã‚«ãƒ•ã‚§ã_x0081_§å‹‰å¼·ã_x0081_—ã_x0081_¦ã‚‹æ„Ÿã_x0081_®ã_x0081_‚ã‚‹æ›²</t>
  </si>
  <si>
    <t>ä½œæ¥­ç”¨BGMãƒ»å‹‰å¼·ç”¨BGMå°‚é–€ãƒ_x0081_ãƒ£ãƒ³ãƒ_x008d_ãƒ«</t>
  </si>
  <si>
    <t>ãƒ­ãƒ¼ãƒ•ã‚¡ã‚¤ãƒªãƒ©ãƒƒã‚¯ã‚¹ã‚«ãƒ•ã‚§ãƒŸãƒ¥ãƒ¼ã‚¸ãƒƒã‚¯ãƒ—ãƒ¬ã‚¤ãƒªã‚¹ãƒˆ</t>
  </si>
  <si>
    <t>4qyfir5Yr7nfo05g6cyFMT</t>
  </si>
  <si>
    <t>Promise</t>
  </si>
  <si>
    <t>https://open.spotify.com/track/4qyfir5Yr7nfo05g6cyFMT</t>
  </si>
  <si>
    <t>3JhNsyNQSyrsHcnFRHZN1e</t>
  </si>
  <si>
    <t>Black Flies</t>
  </si>
  <si>
    <t>0DDHYnlvoBBW9SopqGXOND</t>
  </si>
  <si>
    <t>KOREAN COLD NOODLES</t>
  </si>
  <si>
    <t>https://open.spotify.com/track/3JhNsyNQSyrsHcnFRHZN1e</t>
  </si>
  <si>
    <t>Beach End</t>
  </si>
  <si>
    <t>THEME SONG</t>
  </si>
  <si>
    <t>65hUTiykNAiAvmGYXazhFJ</t>
  </si>
  <si>
    <t>Depth Over Distance</t>
  </si>
  <si>
    <t>https://open.spotify.com/track/65hUTiykNAiAvmGYXazhFJ</t>
  </si>
  <si>
    <t>5SJdsO0ETaI2Ojy2sWzTL8</t>
  </si>
  <si>
    <t>The Song for My Brother - From "Crash Landing on You"</t>
  </si>
  <si>
    <t>0vqXG66zkKynUS0aJs9FyR</t>
  </si>
  <si>
    <t>End Of The Affair</t>
  </si>
  <si>
    <t>I Forget Where We Were</t>
  </si>
  <si>
    <t>korean ost</t>
  </si>
  <si>
    <t>https://open.spotify.com/track/0vqXG66zkKynUS0aJs9FyR</t>
  </si>
  <si>
    <t>Hye Seung Nam, Sang Hee Park, Albrecht Mayer, Philipp Jundt, Sebastian Knauer</t>
  </si>
  <si>
    <t>Shades of Love: Korean Drama Soundtracks</t>
  </si>
  <si>
    <t>7gYwIAHB6VxzLJFSZMMv8i</t>
  </si>
  <si>
    <t>https://open.spotify.com/track/7gYwIAHB6VxzLJFSZMMv8i</t>
  </si>
  <si>
    <t>4VKe0724onrU6Q9USvETMH</t>
  </si>
  <si>
    <t>ë_x008f_™ëŒ€ë¬¸ì_x009d_„ ì—´ì–´ë_x009d_¼(4ì„¸) ì „ëž˜ë_x008f_™ìš”</t>
  </si>
  <si>
    <t>63QsFC6m0CaTw2gU0iZa7N</t>
  </si>
  <si>
    <t>Conrad</t>
  </si>
  <si>
    <t>https://open.spotify.com/track/63QsFC6m0CaTw2gU0iZa7N</t>
  </si>
  <si>
    <t>5RySo0AAUR0reTHSCvb6HC</t>
  </si>
  <si>
    <t>Small Things</t>
  </si>
  <si>
    <t>https://open.spotify.com/track/5RySo0AAUR0reTHSCvb6HC</t>
  </si>
  <si>
    <t>4pu8Yhk6bCUvnFC3Erh6YT</t>
  </si>
  <si>
    <t>Police Car Pat! Let's Go! - Korean Version</t>
  </si>
  <si>
    <t>2qfT1mBf9Pz6DDHn7GgcoO</t>
  </si>
  <si>
    <t>Evergreen</t>
  </si>
  <si>
    <t>Tayo Rescue Team Songs (Korean Version)</t>
  </si>
  <si>
    <t>https://open.spotify.com/track/2qfT1mBf9Pz6DDHn7GgcoO</t>
  </si>
  <si>
    <t>6yPuQr6vjZ7tJ4oq1PEXle</t>
  </si>
  <si>
    <t>In Dreams</t>
  </si>
  <si>
    <t>https://open.spotify.com/track/6yPuQr6vjZ7tJ4oq1PEXle</t>
  </si>
  <si>
    <t>3Z0QPQvF275MANvb6dcoqg</t>
  </si>
  <si>
    <t>ì„¸ë°œìž_x0090_ì „ê±°(3ì„¸)</t>
  </si>
  <si>
    <t>0Kvx22z9wGHn0y2ZiWW9Ft</t>
  </si>
  <si>
    <t>Gracious</t>
  </si>
  <si>
    <t>https://open.spotify.com/track/0Kvx22z9wGHn0y2ZiWW9Ft</t>
  </si>
  <si>
    <t>3CAX47TnPqTujLIQTw8nwI</t>
  </si>
  <si>
    <t>Old Pine</t>
  </si>
  <si>
    <t>https://open.spotify.com/track/3CAX47TnPqTujLIQTw8nwI</t>
  </si>
  <si>
    <t>6SJafkT9ZzFEXmH2ZZVCk0</t>
  </si>
  <si>
    <t>ë“€í_x0081_¬ê°€ ìµœê³  ë‹¤</t>
  </si>
  <si>
    <t>í•œêµ­ì–´ ê³µë¶€ í•œê¸°</t>
  </si>
  <si>
    <t>Korean Study Chill</t>
  </si>
  <si>
    <t>2zKoA5gp5Xaw3mrp45XIrR</t>
  </si>
  <si>
    <t>The Wolves</t>
  </si>
  <si>
    <t>https://open.spotify.com/track/2zKoA5gp5Xaw3mrp45XIrR</t>
  </si>
  <si>
    <t>5kFTqniUPljjMVCP37xRyd</t>
  </si>
  <si>
    <t>Esmerelda</t>
  </si>
  <si>
    <t>https://open.spotify.com/track/5kFTqniUPljjMVCP37xRyd</t>
  </si>
  <si>
    <t>0m5iERCypOuEszg6o1xIux</t>
  </si>
  <si>
    <t>Learn Korean With K-Pop Songs - Beginner's Blastoff! - Part One - ë…¸ëž˜ë“¤ìœ¼ë©° ì_x009d_µížˆëŠ” ì˜_x0081_ì–´â”ƒì˜_x0081_ì–´ë‹¨ì–´ â”ƒì˜_x0081_ì–´ë¬¸ë²• â”ƒì˜_x0081_ì–´ë“£ê¸° â”ƒì˜_x0081_ì–´íšŒí™”â”ƒì˜_x0081_ì–´ê³µë¶€</t>
  </si>
  <si>
    <t>Polyglot Paradise</t>
  </si>
  <si>
    <t>3cQ5OfMH3oANsB8BSy3z1i</t>
  </si>
  <si>
    <t>To Be Alone</t>
  </si>
  <si>
    <t>https://open.spotify.com/track/3cQ5OfMH3oANsB8BSy3z1i</t>
  </si>
  <si>
    <t>3U97osDgn38gVEk8tH7MYs</t>
  </si>
  <si>
    <t>Further Away</t>
  </si>
  <si>
    <t>7Lb0w1GaoAqwm2bwcLDRNX</t>
  </si>
  <si>
    <t>https://open.spotify.com/track/3U97osDgn38gVEk8tH7MYs</t>
  </si>
  <si>
    <t>ABC song - Korean Version</t>
  </si>
  <si>
    <t>1poYgV2T1E488kAgofhHZM</t>
  </si>
  <si>
    <t>Empty Corridors - Live</t>
  </si>
  <si>
    <t>Every Kingdom (Deluxe Version)</t>
  </si>
  <si>
    <t>https://open.spotify.com/track/1poYgV2T1E488kAgofhHZM</t>
  </si>
  <si>
    <t>3C22gsQJ3rmxB4nfwFiNyc</t>
  </si>
  <si>
    <t>Sorry Kid - Edit</t>
  </si>
  <si>
    <t>5U883my7LnCYoVzslNZvcP</t>
  </si>
  <si>
    <t>ë°”ëžŒê³ ê°œ</t>
  </si>
  <si>
    <t>Collections From The Whiteout</t>
  </si>
  <si>
    <t>https://open.spotify.com/track/3C22gsQJ3rmxB4nfwFiNyc</t>
  </si>
  <si>
    <t>3FBisbTYZcpmPPAjnXE7w9</t>
  </si>
  <si>
    <t>Far Out</t>
  </si>
  <si>
    <t>https://open.spotify.com/track/3FBisbTYZcpmPPAjnXE7w9</t>
  </si>
  <si>
    <t>5aQipwYVOzqPqqA4nFr65B</t>
  </si>
  <si>
    <t>Taepyeongga</t>
  </si>
  <si>
    <t>2ubUxHP2XzxO2WmcF1dJCo</t>
  </si>
  <si>
    <t>Youth</t>
  </si>
  <si>
    <t>Indie folk, shoegaze</t>
  </si>
  <si>
    <t>Daughter</t>
  </si>
  <si>
    <t>If You Leave</t>
  </si>
  <si>
    <t>https://open.spotify.com/track/2ubUxHP2XzxO2WmcF1dJCo</t>
  </si>
  <si>
    <t>6Qof5yPOxcKfCAZaZMtZ70</t>
  </si>
  <si>
    <t>Wild Youth</t>
  </si>
  <si>
    <t>https://open.spotify.com/track/6Qof5yPOxcKfCAZaZMtZ70</t>
  </si>
  <si>
    <t>4YMmIcKed0hCzB5DxMIpGD</t>
  </si>
  <si>
    <t>T-Rex Song (Korean Ver.)</t>
  </si>
  <si>
    <t>1qFb85QhwOqpnAKh7ahsGQ</t>
  </si>
  <si>
    <t>Smother</t>
  </si>
  <si>
    <t>Pororo T-Rex Songs (Korean Ver.)</t>
  </si>
  <si>
    <t>https://open.spotify.com/track/1qFb85QhwOqpnAKh7ahsGQ</t>
  </si>
  <si>
    <t>1UNXUhPR9QEAXgV41c7saC</t>
  </si>
  <si>
    <t>Landfill</t>
  </si>
  <si>
    <t>His Young Heart</t>
  </si>
  <si>
    <t>https://open.spotify.com/track/1UNXUhPR9QEAXgV41c7saC</t>
  </si>
  <si>
    <t>3pQDa9eQ1wQStw7O4YqYKc</t>
  </si>
  <si>
    <t>Gentle, Thanks</t>
  </si>
  <si>
    <t>Lo Fi Study Chill</t>
  </si>
  <si>
    <t>Korean Lofi</t>
  </si>
  <si>
    <t>0MMaPtEjwYjZ334oyYmOL0</t>
  </si>
  <si>
    <t>https://open.spotify.com/track/0MMaPtEjwYjZ334oyYmOL0</t>
  </si>
  <si>
    <t>0jraO2dcqNVamQ4drjDt4l</t>
  </si>
  <si>
    <t>Candles</t>
  </si>
  <si>
    <t>3JUm3QU431dn6JoQPNb85z</t>
  </si>
  <si>
    <t>https://open.spotify.com/track/0jraO2dcqNVamQ4drjDt4l</t>
  </si>
  <si>
    <t>ë¶€í_x009d_¥</t>
  </si>
  <si>
    <t>0cAZvq4zhhsKFlqlSB5WiY</t>
  </si>
  <si>
    <t>https://open.spotify.com/track/0cAZvq4zhhsKFlqlSB5WiY</t>
  </si>
  <si>
    <t>3YDPQngQkNdoL9260z7CiW</t>
  </si>
  <si>
    <t>Tomorrow</t>
  </si>
  <si>
    <t>0kh8YAQhvFdQ9NbzNO2vAO</t>
  </si>
  <si>
    <t>https://open.spotify.com/track/3YDPQngQkNdoL9260z7CiW</t>
  </si>
  <si>
    <t>FART SONG (Korean Ver.)</t>
  </si>
  <si>
    <t>Larva PLAY #3</t>
  </si>
  <si>
    <t>2JC4ftf6qrFj951FQYqnfl</t>
  </si>
  <si>
    <t>Still</t>
  </si>
  <si>
    <t>https://open.spotify.com/track/2JC4ftf6qrFj951FQYqnfl</t>
  </si>
  <si>
    <t>0f9OTaasB6PBOjhulE731j</t>
  </si>
  <si>
    <t>6AfUrlcdLVHIAMfX2CXpaE</t>
  </si>
  <si>
    <t>Lifeforms</t>
  </si>
  <si>
    <t>COUNTING SONG (Korean Ver.)</t>
  </si>
  <si>
    <t>https://open.spotify.com/track/0f9OTaasB6PBOjhulE731j</t>
  </si>
  <si>
    <t>0ue1SRXyvMme9iCSSWcuWb</t>
  </si>
  <si>
    <t>Numbers</t>
  </si>
  <si>
    <t>Not to Disappear</t>
  </si>
  <si>
    <t>https://open.spotify.com/track/0ue1SRXyvMme9iCSSWcuWb</t>
  </si>
  <si>
    <t>2QpFxUbp9cAOI7YfFBEvQ9</t>
  </si>
  <si>
    <t>No Care</t>
  </si>
  <si>
    <t>Not To Disappear</t>
  </si>
  <si>
    <t>0l0jEdyFTl06zG7XAvEk3w</t>
  </si>
  <si>
    <t>https://open.spotify.com/track/2QpFxUbp9cAOI7YfFBEvQ9</t>
  </si>
  <si>
    <t>God Bless You (Blessing Song)</t>
  </si>
  <si>
    <t>korean worship</t>
  </si>
  <si>
    <t>Kangchan, ê°•ì°¬</t>
  </si>
  <si>
    <t>The Missionary</t>
  </si>
  <si>
    <t>50cTSA37pBEVjwwCaWQ0i3</t>
  </si>
  <si>
    <t>How</t>
  </si>
  <si>
    <t>https://open.spotify.com/track/50cTSA37pBEVjwwCaWQ0i3</t>
  </si>
  <si>
    <t>4Zq73tOyTd6NHlXaNDgb1d</t>
  </si>
  <si>
    <t>Fossa</t>
  </si>
  <si>
    <t>2ky7xoaUldR48xlqTn0Xpp</t>
  </si>
  <si>
    <t>Dog Song</t>
  </si>
  <si>
    <t>https://open.spotify.com/track/4Zq73tOyTd6NHlXaNDgb1d</t>
  </si>
  <si>
    <t>Ji Pyeong Kwon, Louis Choi</t>
  </si>
  <si>
    <t>ì‡¼í•‘ì™• ë£¨ì_x009d_´ Shopping King Louie (Music from the Korean Tv Drama)</t>
  </si>
  <si>
    <t>1H0E0dbFUPRfi4UrajbkVM</t>
  </si>
  <si>
    <t>Alone / With You</t>
  </si>
  <si>
    <t>https://open.spotify.com/track/1H0E0dbFUPRfi4UrajbkVM</t>
  </si>
  <si>
    <t>43z2Z0IWWjR2BP4lERGs93</t>
  </si>
  <si>
    <t>6TDyPkg115dF1KhE8Km1ET</t>
  </si>
  <si>
    <t>The Wild Youth EP</t>
  </si>
  <si>
    <t>Inner Bliss</t>
  </si>
  <si>
    <t>https://open.spotify.com/track/43z2Z0IWWjR2BP4lERGs93</t>
  </si>
  <si>
    <t>spa</t>
  </si>
  <si>
    <t>Spa Music Paradise</t>
  </si>
  <si>
    <t>Korean SPA Music</t>
  </si>
  <si>
    <t>5yIDkPhyCXsWuA8fQMcxym</t>
  </si>
  <si>
    <t>Doing the Right Thing</t>
  </si>
  <si>
    <t>https://open.spotify.com/track/5yIDkPhyCXsWuA8fQMcxym</t>
  </si>
  <si>
    <t>4O9DUmNVCUb52JmQvKElWV</t>
  </si>
  <si>
    <t>The Best Place</t>
  </si>
  <si>
    <t>5L9q6kDovrmwE7lBYaaE26</t>
  </si>
  <si>
    <t>New Ways</t>
  </si>
  <si>
    <t>korean instrumental</t>
  </si>
  <si>
    <t>https://open.spotify.com/track/5L9q6kDovrmwE7lBYaaE26</t>
  </si>
  <si>
    <t>Korean Piano Music</t>
  </si>
  <si>
    <t>Piano by the Pond</t>
  </si>
  <si>
    <t>7otCGmgp9h4CsR2LhwB6gt</t>
  </si>
  <si>
    <t>Another Love</t>
  </si>
  <si>
    <t>Indie pop, folk-pop</t>
  </si>
  <si>
    <t>Tom Odell</t>
  </si>
  <si>
    <t>Long Way Down</t>
  </si>
  <si>
    <t>https://open.spotify.com/track/7otCGmgp9h4CsR2LhwB6gt</t>
  </si>
  <si>
    <t>1yq634HLMUvI5GyjCcs0DO</t>
  </si>
  <si>
    <t>Playful Piano Evening Song</t>
  </si>
  <si>
    <t>4KlL5Bwlm4yHYxr0B2rHci</t>
  </si>
  <si>
    <t>Heal</t>
  </si>
  <si>
    <t>Long Way Down (Deluxe)</t>
  </si>
  <si>
    <t>https://open.spotify.com/track/4KlL5Bwlm4yHYxr0B2rHci</t>
  </si>
  <si>
    <t>Night Piano Calm, Korean Piano Music, Sounds Of All Noises</t>
  </si>
  <si>
    <t>Piano Music: Playful Chords</t>
  </si>
  <si>
    <t>2Q3UgGcvhdaX6k13PDNguP</t>
  </si>
  <si>
    <t>Can't Pretend</t>
  </si>
  <si>
    <t>https://open.spotify.com/track/2Q3UgGcvhdaX6k13PDNguP</t>
  </si>
  <si>
    <t>3GnWeuxS4PPvZG9nIVhIAx</t>
  </si>
  <si>
    <t>The Opposites Song - Korean Version</t>
  </si>
  <si>
    <t>6xjxMWGsprmtUVMDaMhgH0</t>
  </si>
  <si>
    <t>Grow Old with Me</t>
  </si>
  <si>
    <t>https://open.spotify.com/track/6xjxMWGsprmtUVMDaMhgH0</t>
  </si>
  <si>
    <t>Tayo Kids Songs TOP Nursery Rhymes Part 4 (Korean Version)</t>
  </si>
  <si>
    <t>3JvKfv6T31zO0ini8iNItO</t>
  </si>
  <si>
    <t>https://open.spotify.com/track/3JvKfv6T31zO0ini8iNItO</t>
  </si>
  <si>
    <t>6j3oIXmksUCv9SES29lTnI</t>
  </si>
  <si>
    <t>More Pizza!!</t>
  </si>
  <si>
    <t>1XvxLuXs8pV4EM0DNpla2b</t>
  </si>
  <si>
    <t>Magnetised</t>
  </si>
  <si>
    <t>https://open.spotify.com/track/1XvxLuXs8pV4EM0DNpla2b</t>
  </si>
  <si>
    <t>3BQRmEJF32vjzx6u2cJgeC</t>
  </si>
  <si>
    <t>Somehow</t>
  </si>
  <si>
    <t>Wrong Crowd (Expanded Edition)</t>
  </si>
  <si>
    <t>6oNHmqvL0jNg6I5KyqAPRl</t>
  </si>
  <si>
    <t>https://open.spotify.com/track/3BQRmEJF32vjzx6u2cJgeC</t>
  </si>
  <si>
    <t>The Animal Song - Korean Version</t>
  </si>
  <si>
    <t>25Up2vWWPlpYmdc0zpmDZq</t>
  </si>
  <si>
    <t>Half As Good As You (feat. Alice Merton)</t>
  </si>
  <si>
    <t>Indie pop, pop</t>
  </si>
  <si>
    <t>Tom Odell, Alice Merton</t>
  </si>
  <si>
    <t>Jubilee Road (Expanded Edition)</t>
  </si>
  <si>
    <t>https://open.spotify.com/track/25Up2vWWPlpYmdc0zpmDZq</t>
  </si>
  <si>
    <t>1ue1rcTQ3kw47AQR90OYna</t>
  </si>
  <si>
    <t>If You Wanna Love Somebody</t>
  </si>
  <si>
    <t>69Zw55XL0sBbZX4XN2u3LS</t>
  </si>
  <si>
    <t>Clean Up Song - Korean Version</t>
  </si>
  <si>
    <t>https://open.spotify.com/track/1ue1rcTQ3kw47AQR90OYna</t>
  </si>
  <si>
    <t>7K8qvlD4tcyx2HUy6QfcSp</t>
  </si>
  <si>
    <t>Concrete</t>
  </si>
  <si>
    <t>https://open.spotify.com/track/7K8qvlD4tcyx2HUy6QfcSp</t>
  </si>
  <si>
    <t>1cefFty3Pp9afQUr5fDdMu</t>
  </si>
  <si>
    <t>ëª¨ì°¨ë¥´íŠ¸ ìž_x0090_ìž¥ê°€(3ì„¸)</t>
  </si>
  <si>
    <t>1XkqKUud7mKBjnjhPBhZm3</t>
  </si>
  <si>
    <t>Flying :))</t>
  </si>
  <si>
    <t>Best Day of My Life</t>
  </si>
  <si>
    <t>https://open.spotify.com/track/1XkqKUud7mKBjnjhPBhZm3</t>
  </si>
  <si>
    <t>1GIsnE71uUtWvGpvnJCTXO</t>
  </si>
  <si>
    <t>Best Day Of My Life</t>
  </si>
  <si>
    <t>https://open.spotify.com/track/1GIsnE71uUtWvGpvnJCTXO</t>
  </si>
  <si>
    <t>2Ily3K4qHZqE7He52KVD78</t>
  </si>
  <si>
    <t>ì•„ëª¨ë¥´íŒŒí‹°</t>
  </si>
  <si>
    <t>4nyF5lmSziBAt7ESAUjpbx</t>
  </si>
  <si>
    <t>I miss you, Iâ_x0080__x0099_m sorry</t>
  </si>
  <si>
    <t>Pop, folk, bedroom pop</t>
  </si>
  <si>
    <t>Gracie Abrams</t>
  </si>
  <si>
    <t>minor</t>
  </si>
  <si>
    <t>https://open.spotify.com/track/4nyF5lmSziBAt7ESAUjpbx</t>
  </si>
  <si>
    <t>27kEXKAN5w7yGULMi4C7TG</t>
  </si>
  <si>
    <t>6fGSHpEipD1YjtLLChnBzW</t>
  </si>
  <si>
    <t>Friend</t>
  </si>
  <si>
    <t>ì–„ë¯¸ìš´ ì‚¬ëžŒ</t>
  </si>
  <si>
    <t>https://open.spotify.com/track/6fGSHpEipD1YjtLLChnBzW</t>
  </si>
  <si>
    <t>Yoon Seo Ryung</t>
  </si>
  <si>
    <t>5meVa5klVlJalupZTvv5XX</t>
  </si>
  <si>
    <t>https://open.spotify.com/track/5meVa5klVlJalupZTvv5XX</t>
  </si>
  <si>
    <t>1UiceLGqRQfNaEHlNvbacf</t>
  </si>
  <si>
    <t>Victory 2010 (Song Ver.) (feat.Koreana)</t>
  </si>
  <si>
    <t>5V03tsbEzYG0PmRrh3K4rF</t>
  </si>
  <si>
    <t>Rockland</t>
  </si>
  <si>
    <t>Cho PD, Koreana</t>
  </si>
  <si>
    <t>This Is What It Feels Like</t>
  </si>
  <si>
    <t>Victory</t>
  </si>
  <si>
    <t>https://open.spotify.com/track/5V03tsbEzYG0PmRrh3K4rF</t>
  </si>
  <si>
    <t>5IyuGEmlFsnp1TN1M9OSd8</t>
  </si>
  <si>
    <t>Mean It</t>
  </si>
  <si>
    <t>https://open.spotify.com/track/5IyuGEmlFsnp1TN1M9OSd8</t>
  </si>
  <si>
    <t>4Fusm6QUe0sL0df2qmlVPy</t>
  </si>
  <si>
    <t>ë‹¹ë_x008f_Œí•œ ì—¬ìž_x0090_</t>
  </si>
  <si>
    <t>3wIRxCIGmdxld4ZC6yShZ9</t>
  </si>
  <si>
    <t>Long Sleeves</t>
  </si>
  <si>
    <t>https://open.spotify.com/track/3wIRxCIGmdxld4ZC6yShZ9</t>
  </si>
  <si>
    <t>0kbwrhBgoARP9Tq4LKpwKc</t>
  </si>
  <si>
    <t>1NAWiOec7X7xTa24nXQFCG</t>
  </si>
  <si>
    <t>Camden</t>
  </si>
  <si>
    <t>The Flow</t>
  </si>
  <si>
    <t>https://open.spotify.com/track/1NAWiOec7X7xTa24nXQFCG</t>
  </si>
  <si>
    <t>3ofi5ZcJjLuRgS3FX4U6yG</t>
  </si>
  <si>
    <t>Hard to Sleep</t>
  </si>
  <si>
    <t>https://open.spotify.com/track/3ofi5ZcJjLuRgS3FX4U6yG</t>
  </si>
  <si>
    <t>7sxUS8QrEF7USBO6do0Yof</t>
  </si>
  <si>
    <t>We Sing of Our Motherland Under Our Leaders Guidance</t>
  </si>
  <si>
    <t>4Sk74gcXTe9dnE1HU5Pn1y</t>
  </si>
  <si>
    <t>The Bottom</t>
  </si>
  <si>
    <t>North Korean Archives</t>
  </si>
  <si>
    <t>https://open.spotify.com/track/4Sk74gcXTe9dnE1HU5Pn1y</t>
  </si>
  <si>
    <t>Songs of Korea</t>
  </si>
  <si>
    <t>47oXF9VHCqabVcjd2gZBpa</t>
  </si>
  <si>
    <t>Where do we go now?</t>
  </si>
  <si>
    <t>Good Riddance (Deluxe)</t>
  </si>
  <si>
    <t>https://open.spotify.com/track/47oXF9VHCqabVcjd2gZBpa</t>
  </si>
  <si>
    <t>0Ib8vY4e2GOhLfy9dAOeFq</t>
  </si>
  <si>
    <t>Korean Empire National Anthem</t>
  </si>
  <si>
    <t>51rfRCiUSvxXlCSCfIztBy</t>
  </si>
  <si>
    <t>INCHEON CONCERT CHAMBER</t>
  </si>
  <si>
    <t>I Love You, I'm Sorry</t>
  </si>
  <si>
    <t>ICH Modern Western Music Records</t>
  </si>
  <si>
    <t>The Secret of Us</t>
  </si>
  <si>
    <t>https://open.spotify.com/track/51rfRCiUSvxXlCSCfIztBy</t>
  </si>
  <si>
    <t>1aThn8Pk8zRzGGPClZe9Oq</t>
  </si>
  <si>
    <t>Free Now</t>
  </si>
  <si>
    <t>https://open.spotify.com/track/1aThn8Pk8zRzGGPClZe9Oq</t>
  </si>
  <si>
    <t>5iAHwfnnbJOo2my77XRFPu</t>
  </si>
  <si>
    <t>Aah</t>
  </si>
  <si>
    <t>Puer Kim</t>
  </si>
  <si>
    <t>Korean Vowels</t>
  </si>
  <si>
    <t>7mFhyM0k5ZKG8jxcwmPVYl</t>
  </si>
  <si>
    <t>Let It Happen</t>
  </si>
  <si>
    <t>https://open.spotify.com/track/7mFhyM0k5ZKG8jxcwmPVYl</t>
  </si>
  <si>
    <t>6sbAyMi7BfYUJfG5P4cnlZ</t>
  </si>
  <si>
    <t>1MPulKrmSK9EW5IrawhdRs</t>
  </si>
  <si>
    <t>Normal Thing</t>
  </si>
  <si>
    <t>ë‚´ë§ˆì_x009d_Œ</t>
  </si>
  <si>
    <t>https://open.spotify.com/track/1MPulKrmSK9EW5IrawhdRs</t>
  </si>
  <si>
    <t>ê¹€ì˜_x0081_ìž_x0090_</t>
  </si>
  <si>
    <t>5V6mK1pEu22104f22m8KkX</t>
  </si>
  <si>
    <t>I Told You Things</t>
  </si>
  <si>
    <t>The Secret of Us (Deluxe)</t>
  </si>
  <si>
    <t>https://open.spotify.com/track/5V6mK1pEu22104f22m8KkX</t>
  </si>
  <si>
    <t>Pop, electronic, singer-songwriter</t>
  </si>
  <si>
    <t>2WIA8HNpwAoerzeusdppFT</t>
  </si>
  <si>
    <t>https://open.spotify.com/track/1TQXIltqoZ5XXyfCbAeSQQ</t>
  </si>
  <si>
    <t>æ–°æ²™æ´žã_x0081_®äºº</t>
  </si>
  <si>
    <t>DO MO TTO</t>
  </si>
  <si>
    <t>Korean Love Songs Special Collection</t>
  </si>
  <si>
    <t>52iLDrSoRtf9lcgFuLVfqE</t>
  </si>
  <si>
    <t>Older</t>
  </si>
  <si>
    <t>https://open.spotify.com/track/52iLDrSoRtf9lcgFuLVfqE</t>
  </si>
  <si>
    <t>0Ea93OZ0O50zKius7W3lU7</t>
  </si>
  <si>
    <t>Is It Just Me?</t>
  </si>
  <si>
    <t>6F0yW4YN7wXpxfff4w5pMf</t>
  </si>
  <si>
    <t>ë°¤ì—´ì°¨</t>
  </si>
  <si>
    <t>https://open.spotify.com/track/0Ea93OZ0O50zKius7W3lU7</t>
  </si>
  <si>
    <t>Mai Jin</t>
  </si>
  <si>
    <t>04NMWz4ctkuILV6mUR2iWp</t>
  </si>
  <si>
    <t>Lie</t>
  </si>
  <si>
    <t>https://open.spotify.com/track/04NMWz4ctkuILV6mUR2iWp</t>
  </si>
  <si>
    <t>3Z6kOOwG5zdiq6DYbrbheW</t>
  </si>
  <si>
    <t>3CRtbOoAP82y0VbPO5j1ft</t>
  </si>
  <si>
    <t>Too Sad To Cry</t>
  </si>
  <si>
    <t>MYEOCH BEON EUL HE EO JYEO DO - Piano ver.</t>
  </si>
  <si>
    <t>Self Portrait</t>
  </si>
  <si>
    <t>japanese instrumental</t>
  </si>
  <si>
    <t>Moonlight Jazz Blue</t>
  </si>
  <si>
    <t>https://open.spotify.com/track/3CRtbOoAP82y0VbPO5j1ft</t>
  </si>
  <si>
    <t>Korean Drama Theme Songs -The Piano- (International Version)</t>
  </si>
  <si>
    <t>3iPJ039BamX9MIVZQWEnnL</t>
  </si>
  <si>
    <t>House With No Mirrors</t>
  </si>
  <si>
    <t>Only Child</t>
  </si>
  <si>
    <t>https://open.spotify.com/track/3iPJ039BamX9MIVZQWEnnL</t>
  </si>
  <si>
    <t>6H9MYalvraUib3HTLkcPD0</t>
  </si>
  <si>
    <t>ë³´ê³  ì‹¶ë‹¤</t>
  </si>
  <si>
    <t>73E2CgQVoVnyjZo6b3NO9a</t>
  </si>
  <si>
    <t>Hypochondriac</t>
  </si>
  <si>
    <t>https://open.spotify.com/track/73E2CgQVoVnyjZo6b3NO9a</t>
  </si>
  <si>
    <t>1UTTbArdZ8Z7cBaAbDBAjK</t>
  </si>
  <si>
    <t>https://open.spotify.com/track/1UTTbArdZ8Z7cBaAbDBAjK</t>
  </si>
  <si>
    <t>07BdlBPcN4I66bxqQAIaJk</t>
  </si>
  <si>
    <t>3SrSjUKxAJ6Cq1vpe1mqCZ</t>
  </si>
  <si>
    <t>I Blame The World</t>
  </si>
  <si>
    <t>Gracias Choir &amp; Orchestra</t>
  </si>
  <si>
    <t>Gracias Choir Songs of Korea</t>
  </si>
  <si>
    <t>https://open.spotify.com/track/3SrSjUKxAJ6Cq1vpe1mqCZ</t>
  </si>
  <si>
    <t>2jm0S3dMxpAz5H59z4lOJH</t>
  </si>
  <si>
    <t>Thoughts</t>
  </si>
  <si>
    <t>https://open.spotify.com/track/2jm0S3dMxpAz5H59z4lOJH</t>
  </si>
  <si>
    <t>2sH3TDoQn4dFKWaJkn4P2h</t>
  </si>
  <si>
    <t>NAE MEORIGA NABBASEO - Piano ver.</t>
  </si>
  <si>
    <t>2juRTLgqPmkOjgUCVcXOeC</t>
  </si>
  <si>
    <t>Someone You Hate</t>
  </si>
  <si>
    <t>https://open.spotify.com/track/2juRTLgqPmkOjgUCVcXOeC</t>
  </si>
  <si>
    <t>0AVs4KwMZncK8PVJPmff4A</t>
  </si>
  <si>
    <t>Ready Yet</t>
  </si>
  <si>
    <t>https://open.spotify.com/track/0AVs4KwMZncK8PVJPmff4A</t>
  </si>
  <si>
    <t>65e5ILalZ7YO0bFHBlmojw</t>
  </si>
  <si>
    <t>Comfort</t>
  </si>
  <si>
    <t>0xfQK3bnwASiOW6l6FK246</t>
  </si>
  <si>
    <t>Highlights</t>
  </si>
  <si>
    <t>Me Again</t>
  </si>
  <si>
    <t>The Rainy Season</t>
  </si>
  <si>
    <t>https://open.spotify.com/track/0xfQK3bnwASiOW6l6FK246</t>
  </si>
  <si>
    <t>3V0nnQhqvbE3JmiDdnzQFQ</t>
  </si>
  <si>
    <t>July (feat. Leon Bridges)</t>
  </si>
  <si>
    <t>Noah Cyrus, Leon Bridges</t>
  </si>
  <si>
    <t>https://open.spotify.com/track/3V0nnQhqvbE3JmiDdnzQFQ</t>
  </si>
  <si>
    <t>57a0vJ0R7HxCcmP0XyjW5i</t>
  </si>
  <si>
    <t>6U1iuA5QfzYRPJxvdcxqtf</t>
  </si>
  <si>
    <t>Song of Separation</t>
  </si>
  <si>
    <t>Pop, alternative pop, country pop</t>
  </si>
  <si>
    <t>Noah Cyrus</t>
  </si>
  <si>
    <t>THE END OF EVERYTHING</t>
  </si>
  <si>
    <t>https://open.spotify.com/track/6U1iuA5QfzYRPJxvdcxqtf</t>
  </si>
  <si>
    <t>korean talent show</t>
  </si>
  <si>
    <t>RabidAnce</t>
  </si>
  <si>
    <t>2S2od3hT7ceytw7d1pTRuE</t>
  </si>
  <si>
    <t>Again (feat. XXXTENTACION)</t>
  </si>
  <si>
    <t>Noah Cyrus, XXXTENTACION</t>
  </si>
  <si>
    <t>https://open.spotify.com/track/2S2od3hT7ceytw7d1pTRuE</t>
  </si>
  <si>
    <t>7DnNU5rQLgy4KEYvFMrGgW</t>
  </si>
  <si>
    <t>This is Us</t>
  </si>
  <si>
    <t>Country pop, pop</t>
  </si>
  <si>
    <t>Jimmie Allen, Noah Cyrus</t>
  </si>
  <si>
    <t>https://open.spotify.com/track/7DnNU5rQLgy4KEYvFMrGgW</t>
  </si>
  <si>
    <t>4bFr5AZY6sAqG7XRU75Mya</t>
  </si>
  <si>
    <t>Korean Cafe Music - Instrumental Rap</t>
  </si>
  <si>
    <t>ChillHop Cafe, Lofi Chillhop</t>
  </si>
  <si>
    <t>6R4fwYApPpBROATC6gLl10</t>
  </si>
  <si>
    <t>Morning Chillhop &amp; Lofi Hip Hop Beats</t>
  </si>
  <si>
    <t>Sadness</t>
  </si>
  <si>
    <t>Good Cry</t>
  </si>
  <si>
    <t>https://open.spotify.com/track/6R4fwYApPpBROATC6gLl10</t>
  </si>
  <si>
    <t>4bl5qvLNSJng48smi0uVO7</t>
  </si>
  <si>
    <t>Ghost</t>
  </si>
  <si>
    <t>https://open.spotify.com/track/4bl5qvLNSJng48smi0uVO7</t>
  </si>
  <si>
    <t>36RHWnRivp73biUB2Hxb9B</t>
  </si>
  <si>
    <t>6lQCFhlbA7boPBesUokiDU</t>
  </si>
  <si>
    <t>I Got So High That I Saw Jesus (feat. Miley Cyrus) - Live Recording</t>
  </si>
  <si>
    <t>Korean Alphabet Song V2</t>
  </si>
  <si>
    <t>Pop, country pop</t>
  </si>
  <si>
    <t>Noah Cyrus, Miley Cyrus</t>
  </si>
  <si>
    <t>I Got So High That I Saw Jesus (feat. Miley Cyrus) [Live Recording]</t>
  </si>
  <si>
    <t>https://open.spotify.com/track/6lQCFhlbA7boPBesUokiDU</t>
  </si>
  <si>
    <t>paeminsu, êµ¬í™˜</t>
  </si>
  <si>
    <t>I'm Coreano</t>
  </si>
  <si>
    <t>0gySkOOewOdZtHG8stPEB8</t>
  </si>
  <si>
    <t>Young &amp; Sad</t>
  </si>
  <si>
    <t>https://open.spotify.com/track/0gySkOOewOdZtHG8stPEB8</t>
  </si>
  <si>
    <t>4iAjjXGCKNQCtFklN48w7n</t>
  </si>
  <si>
    <t>Every Beginning Ends</t>
  </si>
  <si>
    <t>Pop, indie rock</t>
  </si>
  <si>
    <t>Noah Cyrus, Benjamin Gibbard</t>
  </si>
  <si>
    <t>https://open.spotify.com/track/4iAjjXGCKNQCtFklN48w7n</t>
  </si>
  <si>
    <t>4KLqZpKH01WvODdc0HQQpl</t>
  </si>
  <si>
    <t>Self Esteem</t>
  </si>
  <si>
    <t>3ONe6SKdO3uRrWLsZePF1p</t>
  </si>
  <si>
    <t>Mr. Percocet</t>
  </si>
  <si>
    <t>https://open.spotify.com/track/3ONe6SKdO3uRrWLsZePF1p</t>
  </si>
  <si>
    <t>3AUUbyL5s60ZxJa7JOFovi</t>
  </si>
  <si>
    <t>Waiting</t>
  </si>
  <si>
    <t>Jake Bugg, Noah Cyrus</t>
  </si>
  <si>
    <t>Hearts That Strain</t>
  </si>
  <si>
    <t>https://open.spotify.com/track/3AUUbyL5s60ZxJa7JOFovi</t>
  </si>
  <si>
    <t>6hjh2phISvfR1Ib6S0FK7b</t>
  </si>
  <si>
    <t>Trying My Best</t>
  </si>
  <si>
    <t>Anson Seabra</t>
  </si>
  <si>
    <t>Songs I Wrote in My Bedroom</t>
  </si>
  <si>
    <t>https://open.spotify.com/track/6hjh2phISvfR1Ib6S0FK7b</t>
  </si>
  <si>
    <t>1UPgaQpiWfqk3poBQzBhcw</t>
  </si>
  <si>
    <t>U YEON IN DEUS UN MYEONG - Instrumental</t>
  </si>
  <si>
    <t>2At18rPHOuTEjGEppwGV0A</t>
  </si>
  <si>
    <t>Peter Pan Was Right</t>
  </si>
  <si>
    <t>https://open.spotify.com/track/2At18rPHOuTEjGEppwGV0A</t>
  </si>
  <si>
    <t>Mikihito Tanaka</t>
  </si>
  <si>
    <t>Korean Dramatic Guitar Best of Best Drama Theme Song Played by Acoustic Guitar (Instrumental)</t>
  </si>
  <si>
    <t>2vzWylXWogTG11HR0frews</t>
  </si>
  <si>
    <t>I Can't Carry This Anymore</t>
  </si>
  <si>
    <t>https://open.spotify.com/track/2vzWylXWogTG11HR0frews</t>
  </si>
  <si>
    <t>19pChrR4hwdINqoOFUo2Hj</t>
  </si>
  <si>
    <t>Keep Your Head Up Princess</t>
  </si>
  <si>
    <t>24xKwD0vHEIjQhPzysscJy</t>
  </si>
  <si>
    <t>https://open.spotify.com/track/19pChrR4hwdINqoOFUo2Hj</t>
  </si>
  <si>
    <t>Back In Time - Piano ver.</t>
  </si>
  <si>
    <t>3JfHYZKy5JmE5Fv4gDTCiz</t>
  </si>
  <si>
    <t>Welcome to Wonderland</t>
  </si>
  <si>
    <t>Anson Seabra, Anson Long-Seabra</t>
  </si>
  <si>
    <t>https://open.spotify.com/track/3JfHYZKy5JmE5Fv4gDTCiz</t>
  </si>
  <si>
    <t>4N2LGoEJi3aGDgEAnsjtBz</t>
  </si>
  <si>
    <t>Walked Through Hell</t>
  </si>
  <si>
    <t>Feeling For My Life</t>
  </si>
  <si>
    <t>https://open.spotify.com/track/4N2LGoEJi3aGDgEAnsjtBz</t>
  </si>
  <si>
    <t>6eBMmJUl0sbD0pbVY0UsmJ</t>
  </si>
  <si>
    <t>Sending Triple</t>
  </si>
  <si>
    <t>2AHKsVXN6BjBO8SEVX6cBC</t>
  </si>
  <si>
    <t>Broken</t>
  </si>
  <si>
    <t>https://open.spotify.com/track/2AHKsVXN6BjBO8SEVX6cBC</t>
  </si>
  <si>
    <t>4Nyn8m3wboHiazvQ4eVD3b</t>
  </si>
  <si>
    <t>6YyJoHBfPjCCeiBfW1dv4r</t>
  </si>
  <si>
    <t>Morning Start</t>
  </si>
  <si>
    <t>https://open.spotify.com/track/6YyJoHBfPjCCeiBfW1dv4r</t>
  </si>
  <si>
    <t>3Amht3EpGYKEYZkafAwibf</t>
  </si>
  <si>
    <t>Magazines</t>
  </si>
  <si>
    <t>https://open.spotify.com/track/3Amht3EpGYKEYZkafAwibf</t>
  </si>
  <si>
    <t>1RFObOcBPFrR1dIPxpPDZG</t>
  </si>
  <si>
    <t>Chanting</t>
  </si>
  <si>
    <t>3WjHQKd61pYJsiVjwqrZft</t>
  </si>
  <si>
    <t>Traditional Korean Versiondance Music Vol. 1</t>
  </si>
  <si>
    <t>https://open.spotify.com/track/3WjHQKd61pYJsiVjwqrZft</t>
  </si>
  <si>
    <t>2qxmye6gAegTMjLKEBoR3d</t>
  </si>
  <si>
    <t>Let Me Down Slowly</t>
  </si>
  <si>
    <t>Pop, alternative pop, indie pop</t>
  </si>
  <si>
    <t>Narrated For You</t>
  </si>
  <si>
    <t>181FAnpWMID4qwiZWKp8Ku</t>
  </si>
  <si>
    <t>https://open.spotify.com/track/2qxmye6gAegTMjLKEBoR3d</t>
  </si>
  <si>
    <t>Everytime - Instrumental</t>
  </si>
  <si>
    <t>https://open.spotify.com/track/7pT6WSg4PCt4mr5ZFyUfsF</t>
  </si>
  <si>
    <t>2hPJ82lTcmJnNCWYeUuGlv</t>
  </si>
  <si>
    <t>CHEOEUMBUTEO JIGEUM KKAJI - Instrumental</t>
  </si>
  <si>
    <t>2hGQDYmjkwTS0J7Q2bM2sF</t>
  </si>
  <si>
    <t>Mind Is A Prison</t>
  </si>
  <si>
    <t>These Two Windows</t>
  </si>
  <si>
    <t>https://open.spotify.com/track/2hGQDYmjkwTS0J7Q2bM2sF</t>
  </si>
  <si>
    <t>0uLPKDuIhkIhttiwezNdiG</t>
  </si>
  <si>
    <t>Jesus in LA</t>
  </si>
  <si>
    <t>3ZwRZJdvOwrupWb4hpzynB</t>
  </si>
  <si>
    <t>ë¦´ëž™ì‹± ì¹  ìž¬ì¦ˆ</t>
  </si>
  <si>
    <t>https://open.spotify.com/track/0uLPKDuIhkIhttiwezNdiG</t>
  </si>
  <si>
    <t>6lERHAmBCZmgODv3OYENXi</t>
  </si>
  <si>
    <t>Must Have Been The Wind</t>
  </si>
  <si>
    <t>https://open.spotify.com/track/6lERHAmBCZmgODv3OYENXi</t>
  </si>
  <si>
    <t>7n6lkKNyAZZSH0FeFiF2JQ</t>
  </si>
  <si>
    <t>The Mob Song - Live</t>
  </si>
  <si>
    <t>Hoon We, Doo-Hyun Hwang, Su-Wha Ryu, Lee Jae Ho, Jun-seok Song, Gyu-Sung Lim, Young-Zoo Jeong, Jung-Yeol Lee</t>
  </si>
  <si>
    <t>(Un)Commentary</t>
  </si>
  <si>
    <t>Beauty and the Beast (Korean Original Motion Picture Soundtrack)</t>
  </si>
  <si>
    <t>https://open.spotify.com/track/5myjSxfvS8pzSMK3jJcfIL</t>
  </si>
  <si>
    <t>7MooGz4ZPE4bNxjFegR6Jx</t>
  </si>
  <si>
    <t>You Don't Know How It Feels</t>
  </si>
  <si>
    <t>Rock, heartland rock</t>
  </si>
  <si>
    <t>Wildflowers</t>
  </si>
  <si>
    <t>https://open.spotify.com/track/7MooGz4ZPE4bNxjFegR6Jx</t>
  </si>
  <si>
    <t>6OOlwRut7YRX1oiVMbfxsa</t>
  </si>
  <si>
    <t>T-Rex Pink Song (Korean Ver.)</t>
  </si>
  <si>
    <t>7JSSJf4TcJDv8KL6UO8FGH</t>
  </si>
  <si>
    <t>https://open.spotify.com/track/7JSSJf4TcJDv8KL6UO8FGH</t>
  </si>
  <si>
    <t>57zRWXTQCFRV3zwg0NR8Ck</t>
  </si>
  <si>
    <t>https://open.spotify.com/track/57zRWXTQCFRV3zwg0NR8Ck</t>
  </si>
  <si>
    <t>50P5x4lkgqbFvZGcgbHJRD</t>
  </si>
  <si>
    <t>How Should We</t>
  </si>
  <si>
    <t>1zu2GKHPJIsUu80SUJX4H4</t>
  </si>
  <si>
    <t>Devil Doesnâ_x0080__x0099_t Bargain</t>
  </si>
  <si>
    <t>https://open.spotify.com/track/1zu2GKHPJIsUu80SUJX4H4</t>
  </si>
  <si>
    <t>451vcH8W07eifuzR6hoVUe</t>
  </si>
  <si>
    <t>Shadow of Mine</t>
  </si>
  <si>
    <t>5elwSaBUc4TLdo9vQVXSXf</t>
  </si>
  <si>
    <t>Pororoâ€™s Hair Salon (Korean Ver.)</t>
  </si>
  <si>
    <t>https://open.spotify.com/track/451vcH8W07eifuzR6hoVUe</t>
  </si>
  <si>
    <t>Pororo Imaginary Dream Kids Songs (Korean Ver.)</t>
  </si>
  <si>
    <t>60cYr5uuMoxvyuIx45rGEW</t>
  </si>
  <si>
    <t>Boy In The Bubble</t>
  </si>
  <si>
    <t>https://open.spotify.com/track/60cYr5uuMoxvyuIx45rGEW</t>
  </si>
  <si>
    <t>4H9WtWWUBDD3Qhx3zSlDsl</t>
  </si>
  <si>
    <t>ì‹  ì‚¬ëž‘ê³ ê°œ</t>
  </si>
  <si>
    <t>0WHi11uzahqpEtPGYCW6oQ</t>
  </si>
  <si>
    <t>If I Killed Someone For You</t>
  </si>
  <si>
    <t>Oh Yu Jin</t>
  </si>
  <si>
    <t>https://open.spotify.com/track/0WHi11uzahqpEtPGYCW6oQ</t>
  </si>
  <si>
    <t>2CSrG5fnBpcdfPXg7sJUBi</t>
  </si>
  <si>
    <t>The Book of You &amp; I</t>
  </si>
  <si>
    <t>https://open.spotify.com/track/2CSrG5fnBpcdfPXg7sJUBi</t>
  </si>
  <si>
    <t>34FeyFFcJzKwzUyKQ9DRch</t>
  </si>
  <si>
    <t>The Excavator Song</t>
  </si>
  <si>
    <t>2W0AJEbIC2vdZTV2nVSAsg</t>
  </si>
  <si>
    <t>Outrunning Karma</t>
  </si>
  <si>
    <t>https://open.spotify.com/track/2W0AJEbIC2vdZTV2nVSAsg</t>
  </si>
  <si>
    <t>0NlGoUyOJSuSHmngoibVAs</t>
  </si>
  <si>
    <t>All I Want</t>
  </si>
  <si>
    <t>Indie folk, indie rock, indie pop, alternative rock</t>
  </si>
  <si>
    <t>Kodaline</t>
  </si>
  <si>
    <t>In A Perfect World (Expanded Edition)</t>
  </si>
  <si>
    <t>https://open.spotify.com/track/0NlGoUyOJSuSHmngoibVAs</t>
  </si>
  <si>
    <t>6EdLq4xWMHPXltN7UF6inx</t>
  </si>
  <si>
    <t>6KkyuDhrEhR5nJVKtv9mCf</t>
  </si>
  <si>
    <t>ìƒ_x009d_í™œ ê±°ë¦¬</t>
  </si>
  <si>
    <t>https://open.spotify.com/track/6KkyuDhrEhR5nJVKtv9mCf</t>
  </si>
  <si>
    <t>Korean Jazz</t>
  </si>
  <si>
    <t>íŽ¸ì•ˆí•œ ìž¼</t>
  </si>
  <si>
    <t>65gLJGey4u4KFFqoC5fzFJ</t>
  </si>
  <si>
    <t>Brother</t>
  </si>
  <si>
    <t>Politics of Living</t>
  </si>
  <si>
    <t>https://open.spotify.com/track/65gLJGey4u4KFFqoC5fzFJ</t>
  </si>
  <si>
    <t>5VaBdDJOL4vIw0wDuwKzwC</t>
  </si>
  <si>
    <t>Floral</t>
  </si>
  <si>
    <t>58HH7mUdFhh2uHciYZ33n1</t>
  </si>
  <si>
    <t>Love Like This</t>
  </si>
  <si>
    <t>https://open.spotify.com/track/58HH7mUdFhh2uHciYZ33n1</t>
  </si>
  <si>
    <t>3QFCL0dqEzXFIWlqWiVDJU</t>
  </si>
  <si>
    <t>Moving On</t>
  </si>
  <si>
    <t>Coming Up for Air (Expanded Edition)</t>
  </si>
  <si>
    <t>https://open.spotify.com/track/3QFCL0dqEzXFIWlqWiVDJU</t>
  </si>
  <si>
    <t>5JKFm0GEhzXdrho133PEvv</t>
  </si>
  <si>
    <t>Time to Sleep (ìž ìž_x0090_ë¦¬ì—_x0090_ ë“¤ì‹œê°„)</t>
  </si>
  <si>
    <t>5gRcPSx80uycb9Z81IsynS</t>
  </si>
  <si>
    <t>Perfect World</t>
  </si>
  <si>
    <t>dong-yo</t>
  </si>
  <si>
    <t>Jinyoung Kim</t>
  </si>
  <si>
    <t>https://open.spotify.com/track/5gRcPSx80uycb9Z81IsynS</t>
  </si>
  <si>
    <t>Korean Lullaby for You: Never Ending Melody (ë„ˆë¥¼ ìœ„í•œ ìž_x0090_ìž¥ê°€: ê·¸ì¹˜ì§€ ì•ŠëŠ” ë…¸ëž˜)</t>
  </si>
  <si>
    <t>1DIg9155AY65dpR5Lf5Vg4</t>
  </si>
  <si>
    <t>Honest</t>
  </si>
  <si>
    <t>https://open.spotify.com/track/1DIg9155AY65dpR5Lf5Vg4</t>
  </si>
  <si>
    <t>0My8NPmENHrN5W7OfgZnZJ</t>
  </si>
  <si>
    <t>The One</t>
  </si>
  <si>
    <t>3nHrcrtZbjuuqa1oYSNU1K</t>
  </si>
  <si>
    <t>Yum Yum Song</t>
  </si>
  <si>
    <t>https://open.spotify.com/track/0My8NPmENHrN5W7OfgZnZJ</t>
  </si>
  <si>
    <t>Pororo Best Kids Songs with Mom(Korean Ver.)</t>
  </si>
  <si>
    <t>79re67kIvfLCO3zN4dnvgE</t>
  </si>
  <si>
    <t>One Day At A Time</t>
  </si>
  <si>
    <t>https://open.spotify.com/track/79re67kIvfLCO3zN4dnvgE</t>
  </si>
  <si>
    <t>45IFvFqHG8oiEK1fAYdNw1</t>
  </si>
  <si>
    <t>Everything Works Out in the End</t>
  </si>
  <si>
    <t>https://open.spotify.com/track/45IFvFqHG8oiEK1fAYdNw1</t>
  </si>
  <si>
    <t>3M4vaHjaHAQRlqPwDzPUHn</t>
  </si>
  <si>
    <t>Brushie Brushie Song (Korean Ver.)</t>
  </si>
  <si>
    <t>3YAf5n9q2H2GkIWS8X2OQ8</t>
  </si>
  <si>
    <t>Hello! Pororo Exercise</t>
  </si>
  <si>
    <t>https://open.spotify.com/track/3YAf5n9q2H2GkIWS8X2OQ8</t>
  </si>
  <si>
    <t>6OSjPP1DQR4bYyhDoqoCQU</t>
  </si>
  <si>
    <t>Don't Pretend</t>
  </si>
  <si>
    <t>Hip-hop, alternative rap</t>
  </si>
  <si>
    <t>Sik World</t>
  </si>
  <si>
    <t>Some Sad Songs</t>
  </si>
  <si>
    <t>https://open.spotify.com/track/6OSjPP1DQR4bYyhDoqoCQU</t>
  </si>
  <si>
    <t>7uISOY3SYS0s0P3UWxdA7e</t>
  </si>
  <si>
    <t>Chill</t>
  </si>
  <si>
    <t>7Ma4FjTX8LZFdjwq4RBzIe</t>
  </si>
  <si>
    <t>Disappear</t>
  </si>
  <si>
    <t>Jazz Instrumental Chill, Coffee House Instrumental Jazz Playlist, Cafe Jazz Deluxe</t>
  </si>
  <si>
    <t>Korean Study Cafe</t>
  </si>
  <si>
    <t>https://open.spotify.com/track/7Ma4FjTX8LZFdjwq4RBzIe</t>
  </si>
  <si>
    <t>2YYB8BFL7ttfbKih1qFYUs</t>
  </si>
  <si>
    <t>i don't wanna die young</t>
  </si>
  <si>
    <t>Electronic</t>
  </si>
  <si>
    <t>Addict.</t>
  </si>
  <si>
    <t>https://open.spotify.com/track/2YYB8BFL7ttfbKih1qFYUs</t>
  </si>
  <si>
    <t>17otleQsNVGaRn1GsFRrJx</t>
  </si>
  <si>
    <t>South Korea - Aegukga - Korean National Anthem ( The Patriotic Song )</t>
  </si>
  <si>
    <t>408lPuMZRCsZM5NpGLNAwW</t>
  </si>
  <si>
    <t>Drowning</t>
  </si>
  <si>
    <t>Still Lost 2</t>
  </si>
  <si>
    <t>https://open.spotify.com/track/408lPuMZRCsZM5NpGLNAwW</t>
  </si>
  <si>
    <t>0L7C3A8EWZUXW24OCEFZPc</t>
  </si>
  <si>
    <t>out of my head</t>
  </si>
  <si>
    <t>Brendan Baker</t>
  </si>
  <si>
    <t>the rooftop cassette</t>
  </si>
  <si>
    <t>https://open.spotify.com/track/0L7C3A8EWZUXW24OCEFZPc</t>
  </si>
  <si>
    <t>2MG6zVAUB2MAWyCkKvoTIT</t>
  </si>
  <si>
    <t>Lofi Study Beats</t>
  </si>
  <si>
    <t>49SwR7BEELSTIJ3cE8U0F2</t>
  </si>
  <si>
    <t>I don't wanna end alone</t>
  </si>
  <si>
    <t>Indie pop</t>
  </si>
  <si>
    <t>Motel Feelings at 3AM</t>
  </si>
  <si>
    <t>Are you still in love with me?</t>
  </si>
  <si>
    <t>https://open.spotify.com/track/49SwR7BEELSTIJ3cE8U0F2</t>
  </si>
  <si>
    <t>Lofi Anime Vibes</t>
  </si>
  <si>
    <t>21NeQgKhabORuZ3pfsPfz5</t>
  </si>
  <si>
    <t>I Can't Hate You</t>
  </si>
  <si>
    <t>Lo-fi hip-hop, chillhop, pop</t>
  </si>
  <si>
    <t>Kayou., yaeow</t>
  </si>
  <si>
    <t>https://open.spotify.com/track/21NeQgKhabORuZ3pfsPfz5</t>
  </si>
  <si>
    <t>0B4jcZKVz3jb0rhivYq54d</t>
  </si>
  <si>
    <t>https://open.spotify.com/track/0B4jcZKVz3jb0rhivYq54d</t>
  </si>
  <si>
    <t>4a7IFL5aWo4LG2ylLCj6fw</t>
  </si>
  <si>
    <t>A woman of the Joseon Dynasty Hwang Jin-I's Old Poem - Song Version</t>
  </si>
  <si>
    <t>Creative Korean music studio [PÅ«re]</t>
  </si>
  <si>
    <t>1st Sing 'Spring'</t>
  </si>
  <si>
    <t>0cVBZUggn7DTFtumYD8FSA</t>
  </si>
  <si>
    <t>My Heart Is Broken</t>
  </si>
  <si>
    <t>Rnla, Aiko</t>
  </si>
  <si>
    <t>https://open.spotify.com/track/0cVBZUggn7DTFtumYD8FSA</t>
  </si>
  <si>
    <t>1PJuIQbcDnNZKtRgylVFkV</t>
  </si>
  <si>
    <t>backfired</t>
  </si>
  <si>
    <t>Hip-hop, rap, trap, pop, R&amp;B</t>
  </si>
  <si>
    <t>lilheartbreak</t>
  </si>
  <si>
    <t>https://open.spotify.com/track/1PJuIQbcDnNZKtRgylVFkV</t>
  </si>
  <si>
    <t>3mSr3O1V5Z25cy8zsXDzxa</t>
  </si>
  <si>
    <t>Korea is One!</t>
  </si>
  <si>
    <t>1ZPlIU4G8q7WGM3WqdOIg9</t>
  </si>
  <si>
    <t>Free With You</t>
  </si>
  <si>
    <t>Rnla, yaeow</t>
  </si>
  <si>
    <t>DPRK</t>
  </si>
  <si>
    <t>Songs of the Democratic People's Republic of Korea Vol 23</t>
  </si>
  <si>
    <t>https://open.spotify.com/track/1ZPlIU4G8q7WGM3WqdOIg9</t>
  </si>
  <si>
    <t>4ys3qPP1YnF2IgEB2x8EOW</t>
  </si>
  <si>
    <t>Tired</t>
  </si>
  <si>
    <t>https://open.spotify.com/track/4ys3qPP1YnF2IgEB2x8EOW</t>
  </si>
  <si>
    <t>7vuzFFy1hEJSqeRuHY3RpI</t>
  </si>
  <si>
    <t>Korean Study Cafe Music Vol. 1</t>
  </si>
  <si>
    <t>65kpSQ8VwRcgHRH8Qyrigq</t>
  </si>
  <si>
    <t>DEAD &amp; GONE</t>
  </si>
  <si>
    <t>https://open.spotify.com/track/65kpSQ8VwRcgHRH8Qyrigq</t>
  </si>
  <si>
    <t>3iL0dq0RAHlkb6UV7MHHKi</t>
  </si>
  <si>
    <t>Let's Dress Up, Donuts! - Korean Version</t>
  </si>
  <si>
    <t>59bDY8jWRrClGdeTtLsXe0</t>
  </si>
  <si>
    <t>ì–´ë§¤</t>
  </si>
  <si>
    <t>ì„œì_x009d_¼ë_x008f_„ì™€ ì•„ì_x009d_´ë“¤</t>
  </si>
  <si>
    <t>Captain of Poong-New (Korean Traditional Music meets Pop Music) Episode.2</t>
  </si>
  <si>
    <t>0q2azDwqfllzxKOK5XtnT3</t>
  </si>
  <si>
    <t>File Truck's Ladder is Missing! - Korean Version</t>
  </si>
  <si>
    <t>2rE52egkd3x4vHvYINzjDG</t>
  </si>
  <si>
    <t>Ten in the bed - Korean Version</t>
  </si>
  <si>
    <t>0WmllC9KKOUwB1Y9nhpSuv</t>
  </si>
  <si>
    <t>Arirang 1</t>
  </si>
  <si>
    <t>Ji-Young Lee</t>
  </si>
  <si>
    <t>South Korea Traditional</t>
  </si>
  <si>
    <t>5DD13yBRrx5NgDmOP6PCfX</t>
  </si>
  <si>
    <t>Poco in surprise egg - Korean Version</t>
  </si>
  <si>
    <t>2G6RJ8HCItWGRsmoJiHFwE</t>
  </si>
  <si>
    <t>Car Dance Party - Korean Version</t>
  </si>
  <si>
    <t>4xT8z2q64RldnUaFqfC97L</t>
  </si>
  <si>
    <t>Ready Set Go Rescue Cars - Korean Version</t>
  </si>
  <si>
    <t>6Ti3HP5VFccEyxIe9Ltvhe</t>
  </si>
  <si>
    <t>The Strong Heavy Vehicles Build a House - Korean Version</t>
  </si>
  <si>
    <t>0BK1xRE2f97V4F2vAuWjnQ</t>
  </si>
  <si>
    <t>The Brave Rescue Cars are on the way - Korean Version</t>
  </si>
  <si>
    <t>060jPXery4P9WBk7O4lNKg</t>
  </si>
  <si>
    <t>Rescue Team Saves the Baby Monkeys - Korean Version</t>
  </si>
  <si>
    <t>6puWdeWiP6uSsdW3T9Jj4d</t>
  </si>
  <si>
    <t>The Fruit Garden</t>
  </si>
  <si>
    <t>4zOQyrzjR19bhJA6GetaB0</t>
  </si>
  <si>
    <t>íœ´ì‹_x009d_ ìˆ˜ë©´</t>
  </si>
  <si>
    <t>ë¶€ë“œëŸ¬ìš´ ë_x009d_¼ìš´ì§€ ìž¬ì¦ˆ</t>
  </si>
  <si>
    <t>1It9BFkTQD8tqGsMagvIIh</t>
  </si>
  <si>
    <t>ìž‘ì_x009d_€ ê¼¬ë§ˆ ê±°ë¯¸</t>
  </si>
  <si>
    <t>5Cn0roDUdDIHNFAf7BbTDz</t>
  </si>
  <si>
    <t>If you are happy and yon know it - Korean Version</t>
  </si>
  <si>
    <t>4Dd66JowHjArfDWEPG6BWY</t>
  </si>
  <si>
    <t>ìž„ì_x009d_´ ì˜¤ì‹œëŠ”ì§€</t>
  </si>
  <si>
    <t>korean classical performance</t>
  </si>
  <si>
    <t>Korean Symphony Orchestra</t>
  </si>
  <si>
    <t>í•œêµ­ ëª…ê°€ê³¡ 1ì§‘</t>
  </si>
  <si>
    <t>2u1xPYeuU53XgKrhx4eHrA</t>
  </si>
  <si>
    <t>Korean Melon</t>
  </si>
  <si>
    <t>SoNakByul</t>
  </si>
  <si>
    <t>1Y1kbJlkRkzaiKF1VbrGRc</t>
  </si>
  <si>
    <t>YooHoo to the Rescue Opening Theme Song (Korean ver.)</t>
  </si>
  <si>
    <t>YooHoo and Friends</t>
  </si>
  <si>
    <t>YooHoo to the Rescue Opening Theme Song</t>
  </si>
  <si>
    <t>6lUoK5oZNEZ2KRJmuyUG9u</t>
  </si>
  <si>
    <t>Spring of My Hometown</t>
  </si>
  <si>
    <t>4C5hf7UfrMVSOaMYNncJdh</t>
  </si>
  <si>
    <t>Be Happy, Billy! - Korean Version</t>
  </si>
  <si>
    <t>Tayo Toy Story Songs (Korean Version)</t>
  </si>
  <si>
    <t>1E0Zc86AXXwixda4SaburJ</t>
  </si>
  <si>
    <t>Song of My Hometown</t>
  </si>
  <si>
    <t>0u0DwUtadVa5umr0TX5sic</t>
  </si>
  <si>
    <t>Poco in danger - Korean Version</t>
  </si>
  <si>
    <t>Let's Sing Tayo Songs with Friends (Korean Version)</t>
  </si>
  <si>
    <t>1X9UzN5hxsrYpOIAGpFdT2</t>
  </si>
  <si>
    <t>Wheels on the Broken Train - Korean Version</t>
  </si>
  <si>
    <t>Titipo Titipo</t>
  </si>
  <si>
    <t>Titipo Titipo World Best Kids Songs (Korean Version)</t>
  </si>
  <si>
    <t>4NOdoLUFTzMqW1iBwCRrP3</t>
  </si>
  <si>
    <t>This is the Way We Save the City - Korean Ver.</t>
  </si>
  <si>
    <t>Toy RESCUE TAYO Songs (Korean Ver.)</t>
  </si>
  <si>
    <t>1Ea5pQlOH1kYdYpntLGnHK</t>
  </si>
  <si>
    <t>Fire Truck Rescue Mission - Korean Ver.</t>
  </si>
  <si>
    <t>26MUyfrwsiWN4zV6CUkFAm</t>
  </si>
  <si>
    <t>There Were Ten In the Road - Korean Ver.</t>
  </si>
  <si>
    <t>4kROS2yhAcCJMLMtcQCb3X</t>
  </si>
  <si>
    <t>Cheer up, Rescue team! - Korean Version</t>
  </si>
  <si>
    <t>6ITAm7rFhr5Cr1BXsX9My0</t>
  </si>
  <si>
    <t>Super Rescue Team! - Korean Version</t>
  </si>
  <si>
    <t>1OujmF2o8nAweAgfUBColc</t>
  </si>
  <si>
    <t>The block house is falling down - Korean Version</t>
  </si>
  <si>
    <t>2plfxV3cDDzX9iaWl9YXHX</t>
  </si>
  <si>
    <t>The Rescue Team Finger Family - Korean Ver.</t>
  </si>
  <si>
    <t>5ZctgTSbINpwxCjI8JiT8Z</t>
  </si>
  <si>
    <t>Pororo Yum Yum Song Sped up</t>
  </si>
  <si>
    <t>Pororo Yum Yum Song (Korean Ver.)</t>
  </si>
  <si>
    <t>4FYUq1QxXoRXIRY296k57c</t>
  </si>
  <si>
    <t>Dream</t>
  </si>
  <si>
    <t>Coffee House Instrumental Jazz Playlist, Cafe Jazz Deluxe, Jazz Instrumental Chill</t>
  </si>
  <si>
    <t>1MNqCuJp98n4kAxAMN7Ojm</t>
  </si>
  <si>
    <t>Pororo Yum Yum Song (Inst.)</t>
  </si>
  <si>
    <t>7wE8V8JI69XTJ2yt0sxp3s</t>
  </si>
  <si>
    <t>Poco's Morning - Korean Version</t>
  </si>
  <si>
    <t>2DERW3MEh2nDwbVmMzNoz6</t>
  </si>
  <si>
    <t>Strong Rescue Truck - Korean Ver.</t>
  </si>
  <si>
    <t>6L4VjJKNw0i90iZwsRXxry</t>
  </si>
  <si>
    <t>Magnolia</t>
  </si>
  <si>
    <t>2KBF27R7HsSiQWOmDiDaoB</t>
  </si>
  <si>
    <t>Chugga Wagga Choo Choo - Korean Version</t>
  </si>
  <si>
    <t>6zdtYEVld0Rv6WMeXmTjMn</t>
  </si>
  <si>
    <t>Baa Baa Black Sheep - Korean Version</t>
  </si>
  <si>
    <t>Let's Sing Tayo Songs with Animal (Korean Version)</t>
  </si>
  <si>
    <t>3mJBEEdAIKD2DDUh409tnI</t>
  </si>
  <si>
    <t>Have You Seen a Bird with no Daddy? (ì•„ë¹ ì—†ëŠ” ìƒˆë¥¼ ë³´ì•˜ë‹ˆ?)</t>
  </si>
  <si>
    <t>6GUHd55O4xuoIrFEp9VVZ9</t>
  </si>
  <si>
    <t>Red Strong Rescue Truck - Korean Version</t>
  </si>
  <si>
    <t>Color Rescue Tayo Songs</t>
  </si>
  <si>
    <t>1G6mIfKq0VAWzLl3cAa96c</t>
  </si>
  <si>
    <t>Itsy Bitsy Spider</t>
  </si>
  <si>
    <t>Itsy Bitsy Spider - Classical Music For Babies</t>
  </si>
  <si>
    <t>308Ir17KlNdlrbVLHWhlLe</t>
  </si>
  <si>
    <t>The Feels</t>
  </si>
  <si>
    <t>69BIczdH6QMnFx7dsSssN8</t>
  </si>
  <si>
    <t>DDU-DU DDU-DU</t>
  </si>
  <si>
    <t>SQUARE UP</t>
  </si>
  <si>
    <t>6fwrmnnQBR1xTWvZV688DP</t>
  </si>
  <si>
    <t>Ladka Badnam Huwa</t>
  </si>
  <si>
    <t>Omer Sharif</t>
  </si>
  <si>
    <t>Mr. Charlie (Pakistani Film Soundtrack)</t>
  </si>
  <si>
    <t>3FNLs8dxTVi8Z17ZzKLqAG</t>
  </si>
  <si>
    <t>Perhaps, Perhaps, Perhaps</t>
  </si>
  <si>
    <t>afro soul, afro house</t>
  </si>
  <si>
    <t>Joseph Davis</t>
  </si>
  <si>
    <t>Doris Day: Hits, Hollywood &amp; Broadway</t>
  </si>
  <si>
    <t>2gKfBcVjGsxefWPhncWdpi</t>
  </si>
  <si>
    <t>La Cucaracha (The Mexican Cockroach Song)</t>
  </si>
  <si>
    <t>easy listening, orchestral pop</t>
  </si>
  <si>
    <t>Percy Faith &amp; His Orchestra</t>
  </si>
  <si>
    <t>The Ultimate Collection</t>
  </si>
  <si>
    <t>2oc12MG0s8hNCNKngrfFj6</t>
  </si>
  <si>
    <t>산토끼 - Piano Version</t>
  </si>
  <si>
    <t>별하나 동요</t>
  </si>
  <si>
    <t>Goodnight, My Baby</t>
  </si>
  <si>
    <t>1v5Yerr7NESltrpMFucY2r</t>
  </si>
  <si>
    <t>Mil Gaya Humko Saathi Mil Gaya (From "Hum Kisise Kum Naheen")</t>
  </si>
  <si>
    <t>The Bullet Train - R. D. Burman</t>
  </si>
  <si>
    <t>5R4ybxdfAY17hO7GuxAIoy</t>
  </si>
  <si>
    <t>bangla pop, rabindra sangeet</t>
  </si>
  <si>
    <t>3u4CoVaJZeC7KHU504eqq9</t>
  </si>
  <si>
    <t>QuÃ© Viva EspaÃ±a (Pasodoble)</t>
  </si>
  <si>
    <t>Agrupacion Amigos de la CanciÃ³n EspaÃ±ola y el Pasodoble</t>
  </si>
  <si>
    <t>Music for a Spanish Dinner. Paella and Sangria Spanish Songs</t>
  </si>
  <si>
    <t>2V25WidEtASyqjpJcmI7wR</t>
  </si>
  <si>
    <t>Con amores, la mi madre</t>
  </si>
  <si>
    <t>2YNfQIObh7qf3fm8agiJcU</t>
  </si>
  <si>
    <t>Siete Canciones Populares EspaÃ±olas: VII. Polo</t>
  </si>
  <si>
    <t>Manuel de Falla, MontrÃ©al Guitare Trio</t>
  </si>
  <si>
    <t>Danzas: Spanish Guitar</t>
  </si>
  <si>
    <t>0geLgQtxVNtCipcwHid5fs</t>
  </si>
  <si>
    <t>ì˜¤ë_x009d_¼</t>
  </si>
  <si>
    <t>7lI1K9Ng5rsqEGdYwdHj5S</t>
  </si>
  <si>
    <t>PHONICS SONG #1 (Korean Ver.)</t>
  </si>
  <si>
    <t>4L1GDcXWitTVpJ4trx4AY6</t>
  </si>
  <si>
    <t>Bath Song</t>
  </si>
  <si>
    <t>Learn Good Habits with Pororo (Korean Ver.)</t>
  </si>
  <si>
    <t>15MG8wkWzMwWb9OzFrKeA9</t>
  </si>
  <si>
    <t>ê·¸ë¦¬ì›€</t>
  </si>
  <si>
    <t>6DVxS6A2CYpHRUuZttXCHw</t>
  </si>
  <si>
    <t>Simple Solution</t>
  </si>
  <si>
    <t>4NqN9XAm2sOx00yc9k5GcT</t>
  </si>
  <si>
    <t>Ladder Truck Song</t>
  </si>
  <si>
    <t>2GHMlRlpPTTyKWb676onEh</t>
  </si>
  <si>
    <t>DJ Intro</t>
  </si>
  <si>
    <t>DJ í•œìš©ì§„</t>
  </si>
  <si>
    <t>Korean Dance Top 30</t>
  </si>
  <si>
    <t>2zNH5SOA5TeJzcAItBYJQ0</t>
  </si>
  <si>
    <t>ì´ˆí˜¼</t>
  </si>
  <si>
    <t>5T9otArVZzNbTIJuXigJY2</t>
  </si>
  <si>
    <t>ê·¸ì§‘ì•ž</t>
  </si>
  <si>
    <t>Lee In Young</t>
  </si>
  <si>
    <t>5chytAddL8ZR4gUthDH07l</t>
  </si>
  <si>
    <t>Tell, My Country</t>
  </si>
  <si>
    <t>6bysEgmzXT4oi10djKD6JT</t>
  </si>
  <si>
    <t>Te Quiero Tanto</t>
  </si>
  <si>
    <t>latin pop, tropical</t>
  </si>
  <si>
    <t>Livam</t>
  </si>
  <si>
    <t>Havana Club: A Melhor Música Cubana</t>
  </si>
  <si>
    <t>5YUyW9opqNsMSEzzecZih1</t>
  </si>
  <si>
    <t>X</t>
  </si>
  <si>
    <t>1zqs4qqfvaYHL6LBjW4NNA</t>
  </si>
  <si>
    <t>Dos Locos</t>
  </si>
  <si>
    <t>bachata, merengue</t>
  </si>
  <si>
    <t>Monchy &amp; Alexandra</t>
  </si>
  <si>
    <t>Confesiones</t>
  </si>
  <si>
    <t>1FeAfuYsHvBSzSyWbnpl16</t>
  </si>
  <si>
    <t>Jaa Re Jaa Udi Udi</t>
  </si>
  <si>
    <t>bhajan</t>
  </si>
  <si>
    <t>Narendra Kumar</t>
  </si>
  <si>
    <t>Chakranayan</t>
  </si>
  <si>
    <t>0aXBx8BnRUkqSz09cdsV37</t>
  </si>
  <si>
    <t>U. Sylhety Cypher, Vol. 1</t>
  </si>
  <si>
    <t>Sr101music</t>
  </si>
  <si>
    <t>0VOn74O24Qx5HM8Ihr6J6K</t>
  </si>
  <si>
    <t>The Legacy of Nu Soul</t>
  </si>
  <si>
    <t>4m71i1b6S6yQLPGeuQ9fM3</t>
  </si>
  <si>
    <t>Tera Dil (From "Hungama")</t>
  </si>
  <si>
    <t>Bollywood's Best Couples, Vol. 3</t>
  </si>
  <si>
    <t>4a9tbd947vo9K8Vti9JwcI</t>
  </si>
  <si>
    <t>Boy With Luv (feat. Halsey)</t>
  </si>
  <si>
    <t>MAP OF THE SOUL : PERSONA</t>
  </si>
  <si>
    <t>4KhbUwFrXleCAGi6Yq8aYT</t>
  </si>
  <si>
    <t>기억해줘요 내 모든 날과 그때를</t>
  </si>
  <si>
    <t>k-ballad, soundtrack, k-pop</t>
  </si>
  <si>
    <t>GUMMY</t>
  </si>
  <si>
    <t>Hotel del Luna (Original Television Soundtrack) Pt.7</t>
  </si>
  <si>
    <t>1Zm7AFtCB2GvB90dN02mTk</t>
  </si>
  <si>
    <t>Kangwon Province Arirang</t>
  </si>
  <si>
    <t>1xyaXFm8o4AAnq1eV16TWL</t>
  </si>
  <si>
    <t>Bengali Chai</t>
  </si>
  <si>
    <t>Indian Songs, The Mahabharata, Sounds Of The World</t>
  </si>
  <si>
    <t>Diwali Relaxing Classical Tunes</t>
  </si>
  <si>
    <t>0oEPujhlVpscvWDuyf6mrn</t>
  </si>
  <si>
    <t>New York Bengalies</t>
  </si>
  <si>
    <t>3rd Eye</t>
  </si>
  <si>
    <t>1dV4sAvJcxd2lyGyXOhRij</t>
  </si>
  <si>
    <t>Kirtana</t>
  </si>
  <si>
    <t>3zL5xi8UJwltecJhUR0Igm</t>
  </si>
  <si>
    <t>7zFz7ztOdKtAVOpPje7XDq</t>
  </si>
  <si>
    <t>Jibon Amar - à¦œà§€à¦¬à¦¨ à¦†à¦®à¦¾à¦°</t>
  </si>
  <si>
    <t>Tabib Mahmud, GullyBoy Rana</t>
  </si>
  <si>
    <t>Jibon Amar (à¦œà§€à¦¬à¦¨ à¦†à¦®à¦¾à¦°)</t>
  </si>
  <si>
    <t>2eIpSaLOGknRMzNZYHyG4M</t>
  </si>
  <si>
    <t>à¦ªà¦¾à¦¥à¦°à§‡ à¦²à§‡à¦–à¦¾ à¦¨à¦¾à¦® -à¦¬à¦¿à¦¥à§€ à¦¦à§‡à¦“à¦¯à¦¼à¦¾à¦¨</t>
  </si>
  <si>
    <t>1mgIQqyjzM2EOjyginR9xj</t>
  </si>
  <si>
    <t>Canciones clÃ¡sicas espaÃ±olas: I, La mi sola, Laureola</t>
  </si>
  <si>
    <t>Fernando Obradors, Hilko Dumno, Carmen Artaza</t>
  </si>
  <si>
    <t>La Mi Sola. A Mediterranean Songbook</t>
  </si>
  <si>
    <t>6pnMGYsChLNOudNl1T280F</t>
  </si>
  <si>
    <t>Canciones clÃ¡sicas espaÃ±olas: VII, Chiquitita la Novia</t>
  </si>
  <si>
    <t>7Al6dNZytmy9xnAbMBuMQE</t>
  </si>
  <si>
    <t>CancioÌ_x0081_n</t>
  </si>
  <si>
    <t>Alirio DÃ­az</t>
  </si>
  <si>
    <t>Five Centuries of Spanish Guitar Music</t>
  </si>
  <si>
    <t>6pStinRwDBbYMXZNU3mnI9</t>
  </si>
  <si>
    <t>De los Ã¡lamos vengo, madre</t>
  </si>
  <si>
    <t>3XeUpMFg0ATLC4BgcAh3op</t>
  </si>
  <si>
    <t>7 Canciones populares espanolas (arr. for violin and piano): Polo</t>
  </si>
  <si>
    <t>Anonymous, Manuel de Falla, Robert Koenig, Si-Qing Lu</t>
  </si>
  <si>
    <t>Traumerei: Romantic Violin Favourites</t>
  </si>
  <si>
    <t>68mnt3Qjs4FhJYacAmagI2</t>
  </si>
  <si>
    <t>Cantos de EspaÃ±a, Op. 232 (Arranged for Guitar by Julian Bream): No. 4, CÃ³rdoba</t>
  </si>
  <si>
    <t>Isaac AlbÃ©niz, Julian Bream</t>
  </si>
  <si>
    <t>0E9KptaBg1siVXCiRY74cL</t>
  </si>
  <si>
    <t>CanciÃ³n de la Hermana MaÃ±ana - Remastered</t>
  </si>
  <si>
    <t>4ixKn39KKqYlSrbyLyMOQY</t>
  </si>
  <si>
    <t>Canciones espaÃ±olas antiguas: II. Los cuatro muleros</t>
  </si>
  <si>
    <t>0ZWWhO7Pj6ktiH2K9ybncV</t>
  </si>
  <si>
    <t>CanciÃ³n del Legionario - Remastered</t>
  </si>
  <si>
    <t>6gck1ZXmy47ylUceCEuZzr</t>
  </si>
  <si>
    <t>7 Canciones Populares EspaÃ±olas: No. 1, El PaÃ±o Moruno</t>
  </si>
  <si>
    <t>Manuel Barrueco</t>
  </si>
  <si>
    <t>Latin Guitar Festival</t>
  </si>
  <si>
    <t>7aOBvVTpy4FXyyWOmp4xqq</t>
  </si>
  <si>
    <t>Seis Canciones Populares EspaÃ±olas, Nana</t>
  </si>
  <si>
    <t>6xjzY4r67zQ7rTkf7vl6Tu</t>
  </si>
  <si>
    <t>Adios</t>
  </si>
  <si>
    <t>Manuel &amp; The Music Of The Mountains</t>
  </si>
  <si>
    <t>Y Viva Espana</t>
  </si>
  <si>
    <t>5KU22JTfqXWTn9BpXl7xNS</t>
  </si>
  <si>
    <t>Falla: 7 Canciones populares espaÃ±olas: No. 4, Jota (Arr. Llobet &amp; Barrueco for Voice and Guitar)</t>
  </si>
  <si>
    <t>55tm6ZgOiDv6yOJqfnKeAT</t>
  </si>
  <si>
    <t>Siete Canciones Populares EspaÃ±olas: No. 3, Asturiana</t>
  </si>
  <si>
    <t>09GwA4vXitNgUCQ6Smfx81</t>
  </si>
  <si>
    <t>Siete canciones populares espaÃ±olas: II. Seguidilla murciana - for alto and piano</t>
  </si>
  <si>
    <t>Manuel de Falla, Tabea Zimmermann, Javier Perianes</t>
  </si>
  <si>
    <t>Cantilena</t>
  </si>
  <si>
    <t>3ih1qdXoGtYiVlacZ4uXbn</t>
  </si>
  <si>
    <t>Falla: 7 Canciones populares espaÃ±olas: No. 2, Seguidilla murciana (Arr. Llobet &amp; Barrueco for Voice and Guitar)</t>
  </si>
  <si>
    <t>0KMgL4sNrvPB5nVUPzwqcy</t>
  </si>
  <si>
    <t>Canciones espaÃ±olas antiguas: VIII. Nana de Sevilla</t>
  </si>
  <si>
    <t>6Rl9sH4rbrxATH5CeVPJCr</t>
  </si>
  <si>
    <t>MÃºsica para Bailar</t>
  </si>
  <si>
    <t>MÃºsica para Fiestas Especialistas</t>
  </si>
  <si>
    <t>Â¿Es aquÃ­ la fiesta? â€“ MÃºsica para Fiestas</t>
  </si>
  <si>
    <t>7lEB98kq23S6kjjVvDigRd</t>
  </si>
  <si>
    <t>Cantiga, A Que por Muy Gran Fremosura</t>
  </si>
  <si>
    <t>early music, medieval, musica antigua</t>
  </si>
  <si>
    <t>Alfonso X El Sabio, Esther Lamandier</t>
  </si>
  <si>
    <t>EspaÃ±a</t>
  </si>
  <si>
    <t>6IOdiIcE9IOoLKGxl9BkTc</t>
  </si>
  <si>
    <t>Spanish Love</t>
  </si>
  <si>
    <t>Guitarra espaÃ±ola relajante</t>
  </si>
  <si>
    <t>5EzNTKP5Glx4zhkvTA5wP6</t>
  </si>
  <si>
    <t>7 Canciones Populares EspaÃ±olas III: Asturiana - 77</t>
  </si>
  <si>
    <t>Manuel de Falla, Caroline Dale</t>
  </si>
  <si>
    <t>Such Sweet Thunder</t>
  </si>
  <si>
    <t>4e8ztF1jmikiALwynjucmg</t>
  </si>
  <si>
    <t>Siete canciones populares espanolas: III. Nana</t>
  </si>
  <si>
    <t>Manuel de Falla, La PietÃ , AngÃ¨le Dubeau</t>
  </si>
  <si>
    <t>Fairy Tale</t>
  </si>
  <si>
    <t>2ug6ECjvJ3LKKNGc6wUu78</t>
  </si>
  <si>
    <t>7 Canciones populares espanolas (arr. P. Kochanski for violin and piano): No. 5. Nana</t>
  </si>
  <si>
    <t>Paul Kochanski, Manuel de Falla, Marina Yashvili, Nahum Walter</t>
  </si>
  <si>
    <t>Marina Yashvili - Russian Violin School</t>
  </si>
  <si>
    <t>0wp8STrfbaMjuSMw15DWk2</t>
  </si>
  <si>
    <t>AhÃ­ Tienes Mi CorazÃ³n</t>
  </si>
  <si>
    <t>G. TarragÃ³, Victoria de los Ã_x0081_ngeles, Renata TarragÃ³</t>
  </si>
  <si>
    <t>Canciones Populares EspaÃ±olas</t>
  </si>
  <si>
    <t>2pn9WbDqvQ6EjjA4fdPWlT</t>
  </si>
  <si>
    <t>Cancion y Danza No. 6</t>
  </si>
  <si>
    <t>Federico Mompou, Joaquin AchÃºcarro</t>
  </si>
  <si>
    <t>MÃºsica EspaÃ±ola por un Poeta del Piano</t>
  </si>
  <si>
    <t>5R4Gh1hSu9Mje0a2DEov8M</t>
  </si>
  <si>
    <t>7 Canciones populares espaÃ±olas (Arr. Gottschick for Cello, Piano and 4 Saxophones): No. 1, El paÃ±o moruno</t>
  </si>
  <si>
    <t>Manuel de Falla, Alliage Quintett, Alban Gerhardt</t>
  </si>
  <si>
    <t>3Udlb2t3nljFYIS5aGq9aG</t>
  </si>
  <si>
    <t>7 Canciones populares espaÃ±olas (Arr. Gottschick for Cello, Piano and 4 Saxophones): No. 4, Jota</t>
  </si>
  <si>
    <t>0qxnvFsi6WXJCpn5E0Cm9H</t>
  </si>
  <si>
    <t>Siete Canciones Populares EspaÃ±olas: No. 5, Nana</t>
  </si>
  <si>
    <t>7rOpIfGSSOsFQdMQJsOMZT</t>
  </si>
  <si>
    <t>Siete Canciones populares EspaÃ±olas: No. 1, El paÃ±o moruno</t>
  </si>
  <si>
    <t>7Ij6Nbu20jLUu1vi4LrQeB</t>
  </si>
  <si>
    <t>7 canciones populares espaÃ±olas: IV. Jota</t>
  </si>
  <si>
    <t>Manuel de Falla, Estrella Morente, Javier Perianes</t>
  </si>
  <si>
    <t>5N5og6EUhRpa64mAdnoCh0</t>
  </si>
  <si>
    <t>Jaeneras Que Yo Canto</t>
  </si>
  <si>
    <t>0HgMvOCz3tM1KeNnX41fgt</t>
  </si>
  <si>
    <t>7 Canciones populares espaÃ±olas (Arr. Gottschick for Cello, Piano and 4 Saxophones): No. 3, Asturiana</t>
  </si>
  <si>
    <t>10pShrpHJ5Cn1Ka6ChHK48</t>
  </si>
  <si>
    <t>Barcelona Sun</t>
  </si>
  <si>
    <t>6OxeMm2evDFeYb82bQJtMZ</t>
  </si>
  <si>
    <t>Poema En Forma De Canciones (7-11): Cantares</t>
  </si>
  <si>
    <t>6l80qA0vQemlr2Qgd9qBUe</t>
  </si>
  <si>
    <t>7 Canciones Populares EspaÃ±olas: III. Asturiana - Arr. for Cello and Guitar</t>
  </si>
  <si>
    <t>Manuel de Falla, Anne Gastinel, Pablo Marquez</t>
  </si>
  <si>
    <t>IbÃ©rica</t>
  </si>
  <si>
    <t>6emSBhAM56nngYVb47LgCF</t>
  </si>
  <si>
    <t>CorazÃ³n por quÃ© PasÃ¡is - Remastered</t>
  </si>
  <si>
    <t>Fernando Obradors, Nan Merriman, Gerald Moore</t>
  </si>
  <si>
    <t>Recital de Canciones EspaÃ±olas</t>
  </si>
  <si>
    <t>3X3Wiy7PWxCs44SfxRiZSI</t>
  </si>
  <si>
    <t>VolvÃ­ a Nacer</t>
  </si>
  <si>
    <t>70urn02yQRi1AXD0KIXCMn</t>
  </si>
  <si>
    <t>Tengo Que Subir</t>
  </si>
  <si>
    <t>0t5MHaPsslDaqTYtELdO9r</t>
  </si>
  <si>
    <t>QuÃ© SerÃ¡ (Son el Fascismo)</t>
  </si>
  <si>
    <t>mexican rock-and-roll, ranchera, trova, trova mexicana</t>
  </si>
  <si>
    <t>Ã“scar ChÃ¡vez</t>
  </si>
  <si>
    <t>Canciones de la Guerra Civil y Resistencia EspaÃ±ola (EspaÃ±a 1936-1939-1975)</t>
  </si>
  <si>
    <t>0jSSxolp7gJWtDyldymNlQ</t>
  </si>
  <si>
    <t>7 canciones populares espaÃ±olas: VII. Polo</t>
  </si>
  <si>
    <t>6KvZ46XYyJw02YwMM5PvtL</t>
  </si>
  <si>
    <t>AdiÃ³s Con el CorazÃ³n</t>
  </si>
  <si>
    <t>1lW6Mbys2e09VcF1NQI6KP</t>
  </si>
  <si>
    <t>Sin Pan</t>
  </si>
  <si>
    <t>6fuSAOA5HYcJfLJhT1hkxq</t>
  </si>
  <si>
    <t>EspaÃ±a a Tus Pies</t>
  </si>
  <si>
    <t>Los Bocheros</t>
  </si>
  <si>
    <t>Los Bocheros, Vol. 2</t>
  </si>
  <si>
    <t>1xChQBZbGlBR2KvrncCms4</t>
  </si>
  <si>
    <t>Cruz de Navajas por una Mujer - Unplugged</t>
  </si>
  <si>
    <t>Lucas Terato</t>
  </si>
  <si>
    <t>Canciones en la Memoria: MÃºsica Pop Rock EspaÃ±ola de los 80's</t>
  </si>
  <si>
    <t>2aLeAZhojwcwM46SBMK3xQ</t>
  </si>
  <si>
    <t>La NiÃ±a Tiene Swing</t>
  </si>
  <si>
    <t>Kris Numen</t>
  </si>
  <si>
    <t>4BgBXFJawl9b7E9BzdfUX8</t>
  </si>
  <si>
    <t>Yo Te Quiero Con LimÃ³n y Sal</t>
  </si>
  <si>
    <t>3qI0NsPj1TCKdhiBNUFKnv</t>
  </si>
  <si>
    <t>7M7hPmxP0wwjHHj07WuySE</t>
  </si>
  <si>
    <t>North Korean Song Juche, Our Victory</t>
  </si>
  <si>
    <t>Songs of the Democratic People's Republic of Korea Vol 7</t>
  </si>
  <si>
    <t>2jPJxjQfJnFawqV57DBic0</t>
  </si>
  <si>
    <t>Song in Korean</t>
  </si>
  <si>
    <t>korean hyperpop</t>
  </si>
  <si>
    <t>PAR</t>
  </si>
  <si>
    <t>RAP</t>
  </si>
  <si>
    <t>6eFShyUvQMUrJy0apo42CX</t>
  </si>
  <si>
    <t>ë‚˜ì_x009d_˜ ì†_x0090_ìœ¼ë¡œ(3ì„¸)</t>
  </si>
  <si>
    <t>4JSq4RvjI0MMlcCR6FuCoc</t>
  </si>
  <si>
    <t>ê·¸ëŒ€ë¡œ ë©ˆì¶°ë_x009d_¼(3ì„¸)</t>
  </si>
  <si>
    <t>4EQgj0BdqPuB4V8OMFQffk</t>
  </si>
  <si>
    <t>ê¼¬ë§ˆ ëˆˆì‚¬ëžŒ(3ì„¸)</t>
  </si>
  <si>
    <t>30xq0P3xPn5CJs5GXxbrKi</t>
  </si>
  <si>
    <t>The Number Song - Korean Version</t>
  </si>
  <si>
    <t>Tayo Preschool Songs (Korean Version)</t>
  </si>
  <si>
    <t>7GARwkZ6ur39K5gGtqkZMZ</t>
  </si>
  <si>
    <t>Poco's Color Song - Korean Version</t>
  </si>
  <si>
    <t>78rBVq9AxQcAWCQJUyOZv8</t>
  </si>
  <si>
    <t>ê³° ì„¸ë§ˆë¦¬(3ì„¸) ì™¸êµ­ë¯¼ìš”</t>
  </si>
  <si>
    <t>218M0yC7jJibTfURpbMJ29</t>
  </si>
  <si>
    <t>Big Mama's Korean Fried Chicken</t>
  </si>
  <si>
    <t>ItsCake</t>
  </si>
  <si>
    <t>1H3RzUjksX6p3r6FgoVlFh</t>
  </si>
  <si>
    <t>Song of the Spring Breeze</t>
  </si>
  <si>
    <t>Harry A. Fisher</t>
  </si>
  <si>
    <t>Orchestrated Holy Songs in order of Korean Church 2</t>
  </si>
  <si>
    <t>2VOJbeaFPrUzOWKkYv8IL5</t>
  </si>
  <si>
    <t>Song of the Young People</t>
  </si>
  <si>
    <t>Orchestrated Holy Songs in order of Korean Church 1</t>
  </si>
  <si>
    <t>11029XluzUyRqrJAadYkc7</t>
  </si>
  <si>
    <t>Korean alphabet bag</t>
  </si>
  <si>
    <t>Chatty Toritori</t>
  </si>
  <si>
    <t>Toritori's Diary song Season3</t>
  </si>
  <si>
    <t>0TxMxnivJfk2JeXzrk0PSx</t>
  </si>
  <si>
    <t>ì‹ ì‚¬ë_x008f_™ ê·¸ì‚¬ëžŒ</t>
  </si>
  <si>
    <t>3ujxcuXHJ3BZA103Br4TTv</t>
  </si>
  <si>
    <t>Deep Blue</t>
  </si>
  <si>
    <t>4KptXAqKPckzBBJ3OOYoKQ</t>
  </si>
  <si>
    <t>Endless Night(Lunar's DEC)</t>
  </si>
  <si>
    <t>50mang</t>
  </si>
  <si>
    <t>Korean holiday's Theme</t>
  </si>
  <si>
    <t>3XdVeRno4tY5VHWHvHkB0D</t>
  </si>
  <si>
    <t>On the Way! Rescue Tayo - Korean Ver.</t>
  </si>
  <si>
    <t>0UHqcJKa6J8CPjczmWFAxp</t>
  </si>
  <si>
    <t>Boom! Bang! Dump Truck Max - Korean Version</t>
  </si>
  <si>
    <t>4DYpQ7FlxugTt7MLiQZGtr</t>
  </si>
  <si>
    <t>The Heavy Vehicles are Tired - Korean Version</t>
  </si>
  <si>
    <t>73QQiZ1oQcuxDN8Dko5N0h</t>
  </si>
  <si>
    <t>The Animal Rescue Team - Korean Ver.</t>
  </si>
  <si>
    <t>7xH32RJgHQwwVolthnwBxY</t>
  </si>
  <si>
    <t>Firetruck Frank and Baby Dino - Korean Version</t>
  </si>
  <si>
    <t>7wUV3bkQXfAVEOeLTXHDeZ</t>
  </si>
  <si>
    <t>Help Me! Alice the Ambulance! - Korean Version</t>
  </si>
  <si>
    <t>0OjfOBBiRLwX80FJl36FGg</t>
  </si>
  <si>
    <t>Keeping Pace with Martial Song</t>
  </si>
  <si>
    <t>6NCdVPeI8ngBUWabfqkDZG</t>
  </si>
  <si>
    <t>A Sunflower</t>
  </si>
  <si>
    <t>A Singing Letter: Korean Children's Songs</t>
  </si>
  <si>
    <t>0I5bPee8P33K3DjFoQCZWp</t>
  </si>
  <si>
    <t>Let's Make Cookie House (Korean Ver.)</t>
  </si>
  <si>
    <t>Pororo Korean Word Songs</t>
  </si>
  <si>
    <t>3HE1Fx9KCTFQ47JckqaXTA</t>
  </si>
  <si>
    <t>Grow Crops with Pororo (Korean Ver.)</t>
  </si>
  <si>
    <t>4EJuzHHKNFohboCwmLoEU4</t>
  </si>
  <si>
    <t>Learn Numbers</t>
  </si>
  <si>
    <t>Maya and Mary</t>
  </si>
  <si>
    <t>Learn Korean</t>
  </si>
  <si>
    <t>4mGMgOqceCzNDF5bWMTHzD</t>
  </si>
  <si>
    <t>ê¸°ì•… ìž¬ì¦ˆ</t>
  </si>
  <si>
    <t>0mACrCxz8tzTIhDA8WVSJA</t>
  </si>
  <si>
    <t>Korean Word</t>
  </si>
  <si>
    <t>k-indie</t>
  </si>
  <si>
    <t>Goonamguayeoridingstella</t>
  </si>
  <si>
    <t>We are pure</t>
  </si>
  <si>
    <t>10Z9jlqGfsCdMIRyWC9sRe</t>
  </si>
  <si>
    <t>Together</t>
  </si>
  <si>
    <t>4fX4Uidlkxq1YHGCCa8oco</t>
  </si>
  <si>
    <t>Love Song 1</t>
  </si>
  <si>
    <t>ancient mediterranean</t>
  </si>
  <si>
    <t>Michael Atherton</t>
  </si>
  <si>
    <t>Sea and Mountain: Music in the Korean Style</t>
  </si>
  <si>
    <t>5P0FECJ8h3Oq46rpiFZxvL</t>
  </si>
  <si>
    <t>ì¹  ìž¬ì¦ˆ</t>
  </si>
  <si>
    <t>6igobKyY0OnUh8N8VQ1pvy</t>
  </si>
  <si>
    <t>ANY SONG</t>
  </si>
  <si>
    <t>ì_x009d_Œìœ ì‚¬ì_x009d_¸</t>
  </si>
  <si>
    <t>2AIh1JZtfywdE8PjBJkuWs</t>
  </si>
  <si>
    <t>ê°•ì›_x0090_ë_x008f_„ ì•„ë¦¬ëž‘</t>
  </si>
  <si>
    <t>ì²œì—°ì¡°ë¯¸ë£Œ(ê³µí›ˆ, ì‹ ë¯¸ëž˜, ì_x009d_´ì†Œë‚˜, í™©í™_x008d_ë¹„)</t>
  </si>
  <si>
    <t>42oAgLliGXbppqpVxOrt8L</t>
  </si>
  <si>
    <t>Voice of Korea</t>
  </si>
  <si>
    <t>Juche</t>
  </si>
  <si>
    <t>2pUBCUjpYxHEYWSv99BgmE</t>
  </si>
  <si>
    <t>Car Wash Song - Korean Version</t>
  </si>
  <si>
    <t>1XtBe3pn1G5eOQEa3b7S2n</t>
  </si>
  <si>
    <t>My Favorite Song - Korean Version</t>
  </si>
  <si>
    <t>korean dream pop</t>
  </si>
  <si>
    <t>Sogyumo Acacia Band</t>
  </si>
  <si>
    <t>ìš°ë¦¬ëŠ” ì†Œê·œëª¨ ì•„ì¹´ì‹œì•„ ë°´ë“œìž…ë‹ˆë‹¤</t>
  </si>
  <si>
    <t>3pQXwicyJkzALG1zwfbZ4Y</t>
  </si>
  <si>
    <t>A Night at the Barrage</t>
  </si>
  <si>
    <t>1SRIz04OnSgMUMFyt6NsZX</t>
  </si>
  <si>
    <t>Young Stepmother</t>
  </si>
  <si>
    <t>Piano on the Lake</t>
  </si>
  <si>
    <t>1k6wHCxPxm4lNRyyVuIHQk</t>
  </si>
  <si>
    <t>Good Karma</t>
  </si>
  <si>
    <t>zen</t>
  </si>
  <si>
    <t>Relax musica zen club</t>
  </si>
  <si>
    <t>5iVpJTwLOqdBzbxCCL8u8s</t>
  </si>
  <si>
    <t>Which Division Are You From</t>
  </si>
  <si>
    <t>0CgovZ6F2k7IyPCxDE133W</t>
  </si>
  <si>
    <t>Open Roads</t>
  </si>
  <si>
    <t>Losa</t>
  </si>
  <si>
    <t>Korean Restaurant Music</t>
  </si>
  <si>
    <t>26EvkuhY3NFqBicSxHDhNy</t>
  </si>
  <si>
    <t>KOREAN MONSTER</t>
  </si>
  <si>
    <t>JED</t>
  </si>
  <si>
    <t>KOREAN MONSTER ë¥˜í˜„ì§„ ê³µì‹_x009d_ ë“±ìž¥ ì_x009d_Œì•…</t>
  </si>
  <si>
    <t>2pc7dXz7f5jfLiEky9qd2P</t>
  </si>
  <si>
    <t>ìƒˆë¡œìš´ ì¹œêµ¬ ì‚¬ê·€ê¸°</t>
  </si>
  <si>
    <t>ë¶€ë“œëŸ¬ìš´ ì €ë…_x0081_ ì_x009d_Œì•…</t>
  </si>
  <si>
    <t>2ybxdsYsgSUXUOBQhTuR9Q</t>
  </si>
  <si>
    <t>íŽ¸ì•ˆí•œ ìž¬ì¦ˆ ì_x009d_Œì•…</t>
  </si>
  <si>
    <t>0M4xZslr8cgeaBJtFTfZO0</t>
  </si>
  <si>
    <t>My Memory - Instrumental</t>
  </si>
  <si>
    <t>41cSsd8Y13XeCXFcYi9oda</t>
  </si>
  <si>
    <t>Wondering If My Loveâ€™s Coming</t>
  </si>
  <si>
    <t>2ay29tttuRfcAzSIVZWdqx</t>
  </si>
  <si>
    <t>Control Your Mood</t>
  </si>
  <si>
    <t>7bJoqtdWLIKhBwHm9pclUG</t>
  </si>
  <si>
    <t>Mrs. Remington</t>
  </si>
  <si>
    <t>Song Wongeun, Jung Donghwa</t>
  </si>
  <si>
    <t>Musical: The Story of My Life (Korean Cast Recording)</t>
  </si>
  <si>
    <t>6bBcwlDGoSsGQksncjcYrx</t>
  </si>
  <si>
    <t>Like Incense / Sometimes By Step</t>
  </si>
  <si>
    <t>world worship</t>
  </si>
  <si>
    <t>Hillsong Global Project</t>
  </si>
  <si>
    <t>Global Project Korean</t>
  </si>
  <si>
    <t>4omvFjOmWXJz0KggKnTyU7</t>
  </si>
  <si>
    <t>Light In My Soul</t>
  </si>
  <si>
    <t>6SeWPue7sl22LufM9ymX1L</t>
  </si>
  <si>
    <t>Jesus, You Are Everything to Me</t>
  </si>
  <si>
    <t>3YLK2eY7xSyEqbdQAmSuKV</t>
  </si>
  <si>
    <t>This Is Our God</t>
  </si>
  <si>
    <t>0mSvSOY5gvBRINysrnykZY</t>
  </si>
  <si>
    <t>Who Ate Rainbow Cake? (Korean Ver.)</t>
  </si>
  <si>
    <t>0ZiKU2fWZ0yba3TokFt8M3</t>
  </si>
  <si>
    <t>Therapeutic Total Relax</t>
  </si>
  <si>
    <t>Spa Music Paradise Zone, Paradise Spa Music Academy</t>
  </si>
  <si>
    <t>Relaxing Korean Spa: Calm Background Music for Wellness, Massage, Wellbeing</t>
  </si>
  <si>
    <t>2OqUtG6uXzCWI0ikHhfgu6</t>
  </si>
  <si>
    <t>Friends In The Wood (ìˆ² ì†_x008d_ ì¹œêµ¬ë“¤)</t>
  </si>
  <si>
    <t>I Am Happy: Korean Children's Songs (ë‚´ ë§ˆì_x009d_Œì_x009d_´ ê¸°ì_x0081_˜ë‹¨ë‹¤: ê¹€ì§„ì˜_x0081_ ë_x008f_™ìš”ì§‘) Vol. 1</t>
  </si>
  <si>
    <t>0mKgbVlU7dE5Jy1KT5wjo1</t>
  </si>
  <si>
    <t>At Preschool (ìœ ì¹˜ì›_x0090_ì—_x0090_ì„œ)</t>
  </si>
  <si>
    <t>3Dg0Q0cQej6uXG30Pfr0hd</t>
  </si>
  <si>
    <t>Little Children In The Big Universe (í_x0081_¬ê³  í_x0081_° ìš°ì£¼, ìž‘ê³  ìž‘ì_x009d_€ ìš°ë¦¬)</t>
  </si>
  <si>
    <t>1mjnK1VnsGQ2snykyH6uFo</t>
  </si>
  <si>
    <t>ì‚¬ëž‘</t>
  </si>
  <si>
    <t>í•œêµ­ ëª…ê°€ê³¡ 3ì§‘</t>
  </si>
  <si>
    <t>2TR8CrKA1nPOnwsj6PZ8JR</t>
  </si>
  <si>
    <t>Koreans Run This</t>
  </si>
  <si>
    <t>Lucky Koreano</t>
  </si>
  <si>
    <t>I'm Korean MuthaF*@ka!</t>
  </si>
  <si>
    <t>3Bhd6oebjel2c7gGqND8qJ</t>
  </si>
  <si>
    <t>Zen Sounds of Nature</t>
  </si>
  <si>
    <t>2ehGs9uviIEUHrzPcLuSJZ</t>
  </si>
  <si>
    <t>Bumblebee Kiss Song (Korean ver)</t>
  </si>
  <si>
    <t>Pororo and Our Happy Family</t>
  </si>
  <si>
    <t>5LE4iu6Zo0zlRfL3pKqLsC</t>
  </si>
  <si>
    <t>ì˜¤ë¹ ëŠ” í’_x008d_ê°_x0081_ìŸ_x0081_ì_x009d_´</t>
  </si>
  <si>
    <t>Shin Mi Rae</t>
  </si>
  <si>
    <t>5nBuLHxUhXH6k6aMexjT6I</t>
  </si>
  <si>
    <t>Tuk Tuk Tak</t>
  </si>
  <si>
    <t>k-rock, korean singer-songwriter</t>
  </si>
  <si>
    <t>Kang San-Eh</t>
  </si>
  <si>
    <t>Hold on</t>
  </si>
  <si>
    <t>3OzUU3RHeg5pJhVDvayGnZ</t>
  </si>
  <si>
    <t>Study Cafe in Korea</t>
  </si>
  <si>
    <t>Piano Jazz Korean Study Cafe</t>
  </si>
  <si>
    <t>4yFNfRlYZvd23hwEofLhqt</t>
  </si>
  <si>
    <t>Essential Warm Oils</t>
  </si>
  <si>
    <t>4j1HynGB1okN7GILR3kSUZ</t>
  </si>
  <si>
    <t>Hickory Dickory Dock - Korean Version</t>
  </si>
  <si>
    <t>7akuky7xz5xoHKdJCPSe1N</t>
  </si>
  <si>
    <t>The Fastest Racing Car - Korean Version</t>
  </si>
  <si>
    <t>Let's Ride, Tayo Racing Car Songs</t>
  </si>
  <si>
    <t>6uf1n31CyS4P5u0OEuzcNZ</t>
  </si>
  <si>
    <t>Gyöngyhajú lány</t>
  </si>
  <si>
    <t>progressive rock, space rock</t>
  </si>
  <si>
    <t>Omega</t>
  </si>
  <si>
    <t>10000 lépés</t>
  </si>
  <si>
    <t>Hungarian</t>
  </si>
  <si>
    <t>5JLV62rg4jtnoElc4P9F6K</t>
  </si>
  <si>
    <t>Quiero Bailar</t>
  </si>
  <si>
    <t>Ivy Queen</t>
  </si>
  <si>
    <t>DIVA- Platinum Edition</t>
  </si>
  <si>
    <t>09S64DUkxIX9EwIaULu6yN</t>
  </si>
  <si>
    <t>Sin Contrato (feat. Fifth Harmony)</t>
  </si>
  <si>
    <t>First Dates</t>
  </si>
  <si>
    <t>5oa8eevG0JIl2vOJJNdtaM</t>
  </si>
  <si>
    <t>7 Canciones populares EspaÃ±olas: No. 4, Jota (Arr. for Violin &amp; Piano) - Remastered</t>
  </si>
  <si>
    <t>Manuel de Falla, Jascha Heifetz, Brooks Smith</t>
  </si>
  <si>
    <t>The Final Recordings &amp; Popular Encores (Heifetz Remastered)</t>
  </si>
  <si>
    <t>4S56AZDMmoKJVwsa9GjSku</t>
  </si>
  <si>
    <t>7 Canciones populares EspaÃ±olas: No. 5, Nana (Arr. for Violin &amp; Piano) - Remastered</t>
  </si>
  <si>
    <t>70sM0KzMCt0h8Q6FgEWDlv</t>
  </si>
  <si>
    <t>ë³„</t>
  </si>
  <si>
    <t>Kim Hwa Yong</t>
  </si>
  <si>
    <t>6lYivl42QjsXkkBbgkRRUE</t>
  </si>
  <si>
    <t>ë¹„ë ¨</t>
  </si>
  <si>
    <t>4SuhIW00vlkZrQkApVxFJY</t>
  </si>
  <si>
    <t>Good Form</t>
  </si>
  <si>
    <t>5bNi2ncebymndKrtKRoIFu</t>
  </si>
  <si>
    <t>No Eres La Oficial</t>
  </si>
  <si>
    <t>corridos tumbados, corrido, sad sierreño, sierreño</t>
  </si>
  <si>
    <t>David Santos</t>
  </si>
  <si>
    <t>3HycDQ3Ljdk9YqjFlKKC1R</t>
  </si>
  <si>
    <t>120</t>
  </si>
  <si>
    <t>Sammad</t>
  </si>
  <si>
    <t>5 Sitara Pinjra</t>
  </si>
  <si>
    <t>5Kfcpac0UYEhPlgJD0Lobs</t>
  </si>
  <si>
    <t>老靈魂</t>
  </si>
  <si>
    <t>taiwanese indie, chinese indie, chinese rock, taiwanese pop</t>
  </si>
  <si>
    <t>Mister Mouth</t>
  </si>
  <si>
    <t>實境秀</t>
  </si>
  <si>
    <t>5tMqI9nD59Q959Y0KIUcYc</t>
  </si>
  <si>
    <t>Ikaw Ang Señorita</t>
  </si>
  <si>
    <t>pinoy hip hop, pinoy r&amp;b, opm</t>
  </si>
  <si>
    <t>Scott Kaybee</t>
  </si>
  <si>
    <t>0LCWD89QP3KfPFxKLQoVRk</t>
  </si>
  <si>
    <t>그대라는 시</t>
  </si>
  <si>
    <t>k-pop, k-ballad</t>
  </si>
  <si>
    <t>TAEYEON</t>
  </si>
  <si>
    <t>Hotel del Luna (Original Television Soundtrack) Pt.3</t>
  </si>
  <si>
    <t>5DLObsGIBVcm5C4dSTiIsy</t>
  </si>
  <si>
    <t>Fame</t>
  </si>
  <si>
    <t>1G0Fs0eAznJy9sPf1LwOGr</t>
  </si>
  <si>
    <t>Bengaluru</t>
  </si>
  <si>
    <t>Artento Divini, Ankit Sharda</t>
  </si>
  <si>
    <t>0Mx2Ruv3Zr2CV6ZQiMGr0I</t>
  </si>
  <si>
    <t>7 Canciones espanolas (arr. for cello and guitar): Malaguena</t>
  </si>
  <si>
    <t>Anonymous, Federico Moreno Torroba, Michael Kevin Jones, AgustÃ­n Maruri</t>
  </si>
  <si>
    <t>Evocaciones de Espana</t>
  </si>
  <si>
    <t>3uHzGHr3LEXT3gQEclxq4k</t>
  </si>
  <si>
    <t>5D4K1n41eNpnRuP0GPqVGq</t>
  </si>
  <si>
    <t>Portugal</t>
  </si>
  <si>
    <t>6EGrwqQXLUWuRdSp9X3m49</t>
  </si>
  <si>
    <t>Love Jazz Nights</t>
  </si>
  <si>
    <t>1buVca6c4Wi14GetOl1Acj</t>
  </si>
  <si>
    <t>CanciÃ³n de Trilla</t>
  </si>
  <si>
    <t>0spA1YtjoFTZuZkPoyvMTh</t>
  </si>
  <si>
    <t>Siete canciones populares espaÃ±olas: III. Asturiana - for alto and piano</t>
  </si>
  <si>
    <t>4O6yudJnvsZFwqMAPxUrCb</t>
  </si>
  <si>
    <t>Siete Canciones populares EspaÃ±olas: No. 6, CanciÃ³n</t>
  </si>
  <si>
    <t>1oHc1wLqmWom4x2SoievpC</t>
  </si>
  <si>
    <t>La Vi Llorando</t>
  </si>
  <si>
    <t>0vBUWiC2ONUkEwEE23tVjh</t>
  </si>
  <si>
    <t>Los Campanilleros</t>
  </si>
  <si>
    <t>cante flamenco, flamenco</t>
  </si>
  <si>
    <t>La NiÃ±a De La Puebla</t>
  </si>
  <si>
    <t>Reinas de la CanciÃ³n EspaÃ±ola</t>
  </si>
  <si>
    <t>06JODDwsuvYDwKt2KQhLCe</t>
  </si>
  <si>
    <t>Sevillanas del Repique y Ole Mi NiÃ±o</t>
  </si>
  <si>
    <t>Ana Maria</t>
  </si>
  <si>
    <t>Raices de la CanciÃ³n EspaÃ±ola, Vol. 22</t>
  </si>
  <si>
    <t>0L7eAIPTfmmnMbpY3aCYlk</t>
  </si>
  <si>
    <t>Valencia la Bien Amada - Remastered</t>
  </si>
  <si>
    <t>Raquel Meller</t>
  </si>
  <si>
    <t>Raices de la CanciÃ³n EspaÃ±ola, Vol. 1</t>
  </si>
  <si>
    <t>6nPLWXe64yZIjIyB62SB2T</t>
  </si>
  <si>
    <t>Matador</t>
  </si>
  <si>
    <t>5BFHhSsGW83hqybvVb0cid</t>
  </si>
  <si>
    <t>Himno de EspaÃ±a (Canta EspaÃ±a)</t>
  </si>
  <si>
    <t>Alejandro Abad</t>
  </si>
  <si>
    <t>2NrLFwrnnZEojb1Pslg85r</t>
  </si>
  <si>
    <t>7 Canciones populares espanolas (arr. P. Kochanski for violin and piano): No. 1. El pano moruno</t>
  </si>
  <si>
    <t>3wMzCwBlZPfNNVABs5AD0e</t>
  </si>
  <si>
    <t>Siete canciones populares espanolas: VI. Asturiana</t>
  </si>
  <si>
    <t>2tEkWOdtMsNcsv4nDgYntX</t>
  </si>
  <si>
    <t>Cancionero musical de palacio: No. 278, Ojos morenicos</t>
  </si>
  <si>
    <t>portuguese early music, renaissance</t>
  </si>
  <si>
    <t>Pedro de Escobar, MÃºsica Temprana, Adrian Rodriguez van der Spoel</t>
  </si>
  <si>
    <t>MelancolÃ­a</t>
  </si>
  <si>
    <t>1TIotBbl3NM7yBFwnMaNUo</t>
  </si>
  <si>
    <t>7 Canciones Populares EspaÃ±olas: Seguidilla murciana</t>
  </si>
  <si>
    <t>Manuel De Falla: El Corregidor Y La Molinera - 7 Canciones Populares EspaÃ±olas</t>
  </si>
  <si>
    <t>4zunISXky6zC77iy7jeF2j</t>
  </si>
  <si>
    <t>Siete Canciones Populares EspaÃ±olas: V. Nana - Arr. for Piano and Cello</t>
  </si>
  <si>
    <t>Manuel de Falla, Duo CassadÃ³</t>
  </si>
  <si>
    <t>Manuel de Falla - Siete Canciones Populares EspaÃ±olas: V. Nana</t>
  </si>
  <si>
    <t>7s2N7fdysyR5nPCUXqxVDg</t>
  </si>
  <si>
    <t>7 Canciones populares espaÃ±olas (arr. P. Kochanski): No. 1. El pano moruno</t>
  </si>
  <si>
    <t>Paul Kochanski, Manuel de Falla, Jesus Angel Leon, Miguel Angel MuÃ±oz</t>
  </si>
  <si>
    <t>Musica espaÃ±ola para violin y piano: Falla - Toldra - Turina</t>
  </si>
  <si>
    <t>1H9u3ZmqTJB3SpuUj2SkqW</t>
  </si>
  <si>
    <t>Verano</t>
  </si>
  <si>
    <t>6LLwfVwrlRL1su67P2pEUz</t>
  </si>
  <si>
    <t>EspaÃ±ola y Valenciana</t>
  </si>
  <si>
    <t>Ofelina de AragÃ³n</t>
  </si>
  <si>
    <t>Todo Couplet</t>
  </si>
  <si>
    <t>7GOv5gIQkZw0ySoWF6Lu8e</t>
  </si>
  <si>
    <t>Parado de Valldemosa (En MallorquÃ­n)</t>
  </si>
  <si>
    <t>1cpLwk978S3mlXcuG9LC8e</t>
  </si>
  <si>
    <t>A Dormir Ahora Mesmo</t>
  </si>
  <si>
    <t>3oGTaneYCRf5dRsuxccmVr</t>
  </si>
  <si>
    <t>Suite Popular Espanola: No. 3 Cancion</t>
  </si>
  <si>
    <t>Manuel de Falla, Lee Ritenour, James Walker, Dave Grusin</t>
  </si>
  <si>
    <t>Two Worlds</t>
  </si>
  <si>
    <t>5lE6auOsyS7VS3FOrsM7Vl</t>
  </si>
  <si>
    <t>Easy Easy Living</t>
  </si>
  <si>
    <t>Canciones de jazz clÃ¡sicas para la cocina EspaÃ±ola</t>
  </si>
  <si>
    <t>0DAqg5zARR3P3kl9k5ZDqk</t>
  </si>
  <si>
    <t>La maja dolorosa III</t>
  </si>
  <si>
    <t>6Wt2ATXHHBkIfD5lEqVBaa</t>
  </si>
  <si>
    <t>La maja dolorosa I</t>
  </si>
  <si>
    <t>1CeVUKRAL5WmHlALYKkAui</t>
  </si>
  <si>
    <t>Andregaya (En Vascuence)</t>
  </si>
  <si>
    <t>789DHt3MvKDQMO1NP5ytQ4</t>
  </si>
  <si>
    <t>MiÃ±a Nai por Me Casare (En Gallego)</t>
  </si>
  <si>
    <t>2jFOpm3AgqhW0HepisFjzb</t>
  </si>
  <si>
    <t>Los Ramanticos De La Musica Mixteca</t>
  </si>
  <si>
    <t>Diseno De Guerrero</t>
  </si>
  <si>
    <t>52w0wOs1MLrBp5BSww7OoK</t>
  </si>
  <si>
    <t>Spring</t>
  </si>
  <si>
    <t>7wjdpQhKqUofqc3Nwfxn6M</t>
  </si>
  <si>
    <t>Milk Song</t>
  </si>
  <si>
    <t>0qraS9A6KgOhwH2Fpm3QNY</t>
  </si>
  <si>
    <t>2odl0Vyd7Qrhk5saYbiufw</t>
  </si>
  <si>
    <t>Korean Folk Rhapsody</t>
  </si>
  <si>
    <t>Cincinnati Youth Wind Ensemble</t>
  </si>
  <si>
    <t>2018 Fall Concert</t>
  </si>
  <si>
    <t>1dBSu16K7IkN1GSpbqbxst</t>
  </si>
  <si>
    <t>Korean Vibes</t>
  </si>
  <si>
    <t>Lofi Anime Vibes, Lofi Music Lounge</t>
  </si>
  <si>
    <t>Lofi Schoolday</t>
  </si>
  <si>
    <t>2ReSb5HbDcfcwH0xNNAgEw</t>
  </si>
  <si>
    <t>To Pop Popcorn</t>
  </si>
  <si>
    <t>6ysPPkbtnjudheuUN6DGed</t>
  </si>
  <si>
    <t>Relaxing Therapy</t>
  </si>
  <si>
    <t>2hnlZlhvMniiDhz90Q5oXe</t>
  </si>
  <si>
    <t>Crabs</t>
  </si>
  <si>
    <t>3asHcMk74sKU1oi7HR5jZS</t>
  </si>
  <si>
    <t>Planting Flower Seeds</t>
  </si>
  <si>
    <t>67QJ2AJo7cfcHhrfcGyJT1</t>
  </si>
  <si>
    <t>Water Play</t>
  </si>
  <si>
    <t>6kNamcXMk8TVRCJXKw7HLT</t>
  </si>
  <si>
    <t>Singing La-la-la</t>
  </si>
  <si>
    <t>1GaIityRNlG0KI2Wg96Ng4</t>
  </si>
  <si>
    <t>A Story For Grandparents (ì˜›ë‚  ì_x009d_´ì•¼ê¸°)</t>
  </si>
  <si>
    <t>7q03cxbO22ggs6kVv5e917</t>
  </si>
  <si>
    <t>Despair(Lunar's APR)</t>
  </si>
  <si>
    <t>1SDil8p14UxWx8YaT4mfZb</t>
  </si>
  <si>
    <t>Let's go to the Farm (Korean Ver.)</t>
  </si>
  <si>
    <t>6cMi79GhjGO4F7EWmsGJjO</t>
  </si>
  <si>
    <t>When I Went to the Kitchen (Korean Ver.)</t>
  </si>
  <si>
    <t>1O9iAWBsJUkKpj6azOdIcN</t>
  </si>
  <si>
    <t>Learn Korean the Easy Way Ch. 1</t>
  </si>
  <si>
    <t>guidance, language</t>
  </si>
  <si>
    <t>Language Superstar</t>
  </si>
  <si>
    <t>Learn Korean the Easy Way</t>
  </si>
  <si>
    <t>0i7pdYDt14XcQJYR5rlUQL</t>
  </si>
  <si>
    <t>Shimch'ong'ga</t>
  </si>
  <si>
    <t>Chung Woong Korean Traditional Music Ensemble</t>
  </si>
  <si>
    <t>Traditional Music from Korea</t>
  </si>
  <si>
    <t>2sOvkbBGEAzavorYiDjZJK</t>
  </si>
  <si>
    <t>ë‹¬ì½¤í•œ í‹°ì¦ˆ</t>
  </si>
  <si>
    <t>1QJKGHkjnDT7MRQL9RIwBd</t>
  </si>
  <si>
    <t>Moonlight Lullaby</t>
  </si>
  <si>
    <t>7cjoQVWUhzNE97szgl2oOX</t>
  </si>
  <si>
    <t>Arirang for the United Korea</t>
  </si>
  <si>
    <t>Song Sohee</t>
  </si>
  <si>
    <t>United Korea 4 the World</t>
  </si>
  <si>
    <t>4MX167hxXbel4bP9orTRS9</t>
  </si>
  <si>
    <t>Clean Up With Kongsuni - KOR Ver.</t>
  </si>
  <si>
    <t>Kongsuni Music Clips (KOR Ver.)</t>
  </si>
  <si>
    <t>1Y02LIDY7QmhFT3ww9ShH6</t>
  </si>
  <si>
    <t>New Song of Inspiration</t>
  </si>
  <si>
    <t>4sZdpQ5TOXnVSxhCIaWZdk</t>
  </si>
  <si>
    <t>X-ray Song (Korean ver.)</t>
  </si>
  <si>
    <t>Pororo Hospital Play (Korean ver.)</t>
  </si>
  <si>
    <t>3Wi0AiDw7eZeLwzeRJhuGS</t>
  </si>
  <si>
    <t>ë_x008f_™ê¸€ë_x008f_™ê¸€ ì§_x009d_ì§_x009d_</t>
  </si>
  <si>
    <t>Five Sense</t>
  </si>
  <si>
    <t>ëŒ€í•œë¯¼êµ­ ì• ì°½ë_x008f_™ìš” 100</t>
  </si>
  <si>
    <t>0FGzUuvMUBNRwEUS4Qutf5</t>
  </si>
  <si>
    <t>Lift Car Song - Korean Version</t>
  </si>
  <si>
    <t>Tayo Heavy Vehicles Songs</t>
  </si>
  <si>
    <t>1nS7BGiD4tpkE3DAYEvfz2</t>
  </si>
  <si>
    <t>ê²½ë¶_x0081_ìŠ¤ìœ™</t>
  </si>
  <si>
    <t>Sangjaru</t>
  </si>
  <si>
    <t>Taryeong</t>
  </si>
  <si>
    <t>4Fgdkgwi4hbld74bA9UQmI</t>
  </si>
  <si>
    <t>æ„›ä½ æ„›ä½  (Love Song) - Korean Version</t>
  </si>
  <si>
    <t>chinese idol pop, k-pop</t>
  </si>
  <si>
    <t>SUPER JUNIOR-M</t>
  </si>
  <si>
    <t>è¿· (Me) - The First Album</t>
  </si>
  <si>
    <t>2773pfHuRmKXhFb0pG60ss</t>
  </si>
  <si>
    <t>MY LOVE SONG - Korean Ver.</t>
  </si>
  <si>
    <t>k-pop, k-pop boy group</t>
  </si>
  <si>
    <t>CROSS GENE</t>
  </si>
  <si>
    <t>ãƒŠãƒ_x008f_ã‚´ãƒŽãƒ«ã‚¸ãƒ£ (æ—¥æœ¬ç›¤)</t>
  </si>
  <si>
    <t>3TH3VPHg59BvIgo4p1dnPs</t>
  </si>
  <si>
    <t>íž˜ë‚´ë_x009d_¼ ëŒ€í•œë¯¼êµ­</t>
  </si>
  <si>
    <t>ë‚˜íƒœì£¼</t>
  </si>
  <si>
    <t>ì_x009d_¸ìƒ_x009d_ì—´ì°¨</t>
  </si>
  <si>
    <t>3A4B4FC6HXj4jgHpLq13h5</t>
  </si>
  <si>
    <t>í_x009d_¥í•´ë_x009d_¼ ëŒ€í•œë¯¼êµ­</t>
  </si>
  <si>
    <t>ESang, Kim Heung Kook</t>
  </si>
  <si>
    <t>2022 ì¹´íƒ€ë¥´ ëŒ€í•œë¯¼êµ­ ì›”ë“œì»µ í_x009d_¥ì›_x0090_ê°€</t>
  </si>
  <si>
    <t>7rAhjFOPWx6DLqzeQZJJgv</t>
  </si>
  <si>
    <t>í•œêµ­ì‚¬ëžŒ</t>
  </si>
  <si>
    <t>classic korean pop</t>
  </si>
  <si>
    <t>Kim Hyunshik</t>
  </si>
  <si>
    <t>ê¹€í˜„ì‹_x009d_ 4ì§‘ ì–¸ì œë‚˜ ê·¸ëŒ€ ë‚´ê³_x0081_ì—_x0090_</t>
  </si>
  <si>
    <t>43iSn4na5mz7ArqEUxGAQ8</t>
  </si>
  <si>
    <t>My Destiny - Piano ver.</t>
  </si>
  <si>
    <t>2tIoJ1NNSIICfOnsL69uCv</t>
  </si>
  <si>
    <t>Love Story - Piano ver.</t>
  </si>
  <si>
    <t>6fBAwp7jmMqvuLGRkZ0REN</t>
  </si>
  <si>
    <t>Dream High - Piano ver.</t>
  </si>
  <si>
    <t>0s0ifmIsGKezWyyoOamIdK</t>
  </si>
  <si>
    <t>Echo - Piano ver.</t>
  </si>
  <si>
    <t>6tg3sMxxPzcFPVjeY1tGIx</t>
  </si>
  <si>
    <t>She Is - Piano ver.</t>
  </si>
  <si>
    <t>7GAULmXRAAhUrBLXpolaPQ</t>
  </si>
  <si>
    <t>Normal</t>
  </si>
  <si>
    <t>Song Wongeun, Lee Changyong</t>
  </si>
  <si>
    <t>08mPTHv0GzvFz0CToNVpbR</t>
  </si>
  <si>
    <t>Song Wongeun</t>
  </si>
  <si>
    <t>3wMthi1G8dgJJz8wtXZf87</t>
  </si>
  <si>
    <t>Rain Rain Go Away (Korean Ver.)</t>
  </si>
  <si>
    <t>Pororo Best Kids Songs 2 (Korean Ver.)</t>
  </si>
  <si>
    <t>3q5fH2DuXk1I5tLVoW5w6L</t>
  </si>
  <si>
    <t>A Little Piece of Paper (ìž‘ì_x009d_€ ì¡°ê°_x0081_ ì¢…ì_x009d_´)</t>
  </si>
  <si>
    <t>0QIRmZuccyhAO5dj8yYE7p</t>
  </si>
  <si>
    <t>On A Bunny Petting Day</t>
  </si>
  <si>
    <t>7dlBuGmVi4zhgK2LYRrOtw</t>
  </si>
  <si>
    <t>Dancing With The Stars - Korean</t>
  </si>
  <si>
    <t>Jumero</t>
  </si>
  <si>
    <t>Dancing With The Stars (Korean)</t>
  </si>
  <si>
    <t>3wmAhONcZ7OgIPmWWQjtDj</t>
  </si>
  <si>
    <t>ëŒ€ì·¨íƒ€</t>
  </si>
  <si>
    <t>National Gugak Center</t>
  </si>
  <si>
    <t>The Living Korean Classical Music Collection 1</t>
  </si>
  <si>
    <t>5F3atAz8BwmFhfCwvA9dXF</t>
  </si>
  <si>
    <t>Fresh Day</t>
  </si>
  <si>
    <t>Downshifting in Autumn</t>
  </si>
  <si>
    <t>5cLkC2BD2ubjxHbbT5GkUc</t>
  </si>
  <si>
    <t>1XqvY2tGoJp5qHc6gsv9KV</t>
  </si>
  <si>
    <t>Baby Ghost's Hide and Seek - Korean Version</t>
  </si>
  <si>
    <t>Tayo Color Song (Korean Version)</t>
  </si>
  <si>
    <t>4xq7tYzOvUQlZ4GAkqntMA</t>
  </si>
  <si>
    <t>ì˜¤ëŠ˜ì_x009d_´ ì Šì_x009d_€ ë‚ </t>
  </si>
  <si>
    <t>Korean Trot Contest PART.3</t>
  </si>
  <si>
    <t>5KsMiTQXFNaszP1uNNb0xY</t>
  </si>
  <si>
    <t>Miss Polly Had a Dolly - Korean Version</t>
  </si>
  <si>
    <t>4WrAJtNRBNkjnKEPZHx3Vg</t>
  </si>
  <si>
    <t>Rain Rain Go Away - Korean Version</t>
  </si>
  <si>
    <t>4jjc5sDpJIxHq4mYj5wDj3</t>
  </si>
  <si>
    <t>Volar</t>
  </si>
  <si>
    <t>Jaime Ciero</t>
  </si>
  <si>
    <t>0BPzNewF9uwmN9jXGJzjHF</t>
  </si>
  <si>
    <t>Ya Habaybi Ya Ghaybin Live</t>
  </si>
  <si>
    <t>tarab, arabic classic</t>
  </si>
  <si>
    <t>Farid al-Atrash</t>
  </si>
  <si>
    <t>Farid Al Atrache Ela El Abad P1</t>
  </si>
  <si>
    <t xml:space="preserve"> Wherever</t>
  </si>
  <si>
    <t>0cqZ6DVrbJTfoX1RztSonk</t>
  </si>
  <si>
    <t>A Letter from My Home</t>
  </si>
  <si>
    <t>3OA3FFylfSrI6fa7iS9aLW</t>
  </si>
  <si>
    <t>Miners Heart</t>
  </si>
  <si>
    <t>0MDSEZrX0Iv5JlEgFebcyG</t>
  </si>
  <si>
    <t>The Days Full of Intense Loyalty to the Country</t>
  </si>
  <si>
    <t>1mDDUF7yOfxz75mitnELLI</t>
  </si>
  <si>
    <t>Soldiers Are Always Ready to Go Into Battles</t>
  </si>
  <si>
    <t>02q3hYr87fT9on6n9ooHNj</t>
  </si>
  <si>
    <t>We Are One</t>
  </si>
  <si>
    <t>2KsieeCTnhAGXcWW6S9rv9</t>
  </si>
  <si>
    <t>íœ˜ê²½ë_x008f_™ ë¶€ë¥´ìŠ¤</t>
  </si>
  <si>
    <t>7bhJe09g2BnOjJMpRGXQL4</t>
  </si>
  <si>
    <t>bollywood, lounge</t>
  </si>
  <si>
    <t>6YWME4xCa5Lm6X1exVMQIC</t>
  </si>
  <si>
    <t>Por las Noches</t>
  </si>
  <si>
    <t>corrido, corridos tumbados, corridos bélicos, música mexicana, sad sierreño, banda, electro corridos</t>
  </si>
  <si>
    <t>Peso Pluma</t>
  </si>
  <si>
    <t>6SvAvDIzS5ZWBagkc7XOgp</t>
  </si>
  <si>
    <t>El Gordo Trae El Mando</t>
  </si>
  <si>
    <t>corrido, corridos tumbados, corridos bélicos, música mexicana</t>
  </si>
  <si>
    <t>Chino Pacas</t>
  </si>
  <si>
    <t>0JXP1NoWFh4DryAAYeINxd</t>
  </si>
  <si>
    <t>Medley "Venid Y Adoremos, Venid Pastorcillos" (Soundtrack) - Remasterizado</t>
  </si>
  <si>
    <t>christian, christian rock, worship, christian pop</t>
  </si>
  <si>
    <t>Rojo</t>
  </si>
  <si>
    <t>Rojo Navidad (Remasterizado)</t>
  </si>
  <si>
    <t>3OBoLYCT2sRLqszrNCyc9m</t>
  </si>
  <si>
    <t>Promises</t>
  </si>
  <si>
    <t>acoustic pop</t>
  </si>
  <si>
    <t>Vendredi</t>
  </si>
  <si>
    <t>Covers Culture Presents: Soft Pop Acoustic Sessions</t>
  </si>
  <si>
    <t>2uq5eMJ0mXZzjGRuFpSRZ7</t>
  </si>
  <si>
    <t>Smoke Sprite (feat. RM of BTS)</t>
  </si>
  <si>
    <t>Episode1 : Love</t>
  </si>
  <si>
    <t>73dFdSFlbhJ0k3caK2nW21</t>
  </si>
  <si>
    <t>Eonmori</t>
  </si>
  <si>
    <t>JoonYoung Kim</t>
  </si>
  <si>
    <t>Geomungo Sanzo</t>
  </si>
  <si>
    <t>05VTEAFsK3ZoPUFd9uSP6W</t>
  </si>
  <si>
    <t>Espana</t>
  </si>
  <si>
    <t>rumba</t>
  </si>
  <si>
    <t>Armik</t>
  </si>
  <si>
    <t>Besos</t>
  </si>
  <si>
    <t>3Ao1WbbfJ5ujuKK6DZNS92</t>
  </si>
  <si>
    <t>Jota</t>
  </si>
  <si>
    <t>Manuel de Falla, Angelika Wied</t>
  </si>
  <si>
    <t>Manuel De Falla - Siete Canciones Populares EspaÃ±olas</t>
  </si>
  <si>
    <t>5qHVc8RiEguSUSGaQ1CDxY</t>
  </si>
  <si>
    <t>Guitarra EspaÃ±ola</t>
  </si>
  <si>
    <t>Musica para Concentrarse</t>
  </si>
  <si>
    <t>Estudiar MÃºsica: MÃºsica Relajante Para Estudiar, Leer Y Concentrarse</t>
  </si>
  <si>
    <t>5LKeWLhDhFajCJRQ9YWH3j</t>
  </si>
  <si>
    <t>Flamenco Soul</t>
  </si>
  <si>
    <t>0yeJphBWvy1B6PD9toL5bG</t>
  </si>
  <si>
    <t>Siete canciones populares espaÃ±olas (Arr. for Piano by Ernesto Halffter): VI. CanciÃ³n</t>
  </si>
  <si>
    <t>Manuel de Falla, Carmen Stefanescu</t>
  </si>
  <si>
    <t>Falla: Siete canciones populares espaÃ±olas (Arr. for Piano by Ernesto Halffter)</t>
  </si>
  <si>
    <t>5iLHd2TXstzzQUFoRf2fYi</t>
  </si>
  <si>
    <t>7 Canciones populares espaÃ±olas (Arr. for Flute &amp; Harp by Anonymous): No. 5, Nana</t>
  </si>
  <si>
    <t>Manuel de Falla, Julien Beaudiment, Marie-Pierre Langlamet</t>
  </si>
  <si>
    <t>Badinerie</t>
  </si>
  <si>
    <t>3PIuznjXVAuZx5s4cW1JlJ</t>
  </si>
  <si>
    <t>Canciones Populares EspaÃ±olas: Polo</t>
  </si>
  <si>
    <t>Manuel de Falla, Augustin Hadelich, Pablo Sainz Villegas</t>
  </si>
  <si>
    <t>Histoire du Tango</t>
  </si>
  <si>
    <t>5V8ipm611nNPs2ZNULtCvG</t>
  </si>
  <si>
    <t>Todos Mis Amigos EspaÃ±oles</t>
  </si>
  <si>
    <t>MÃºsica de Guitarra AcÃºstica</t>
  </si>
  <si>
    <t>3qKR4tTuV2shDdr4gaorgi</t>
  </si>
  <si>
    <t>Falla / Arr. Llobet &amp; Pujol: 7 Canciones populares espaÃ±olas: No. 3, Asturiana</t>
  </si>
  <si>
    <t>6uZbSn0nghF1JyMmXyYl83</t>
  </si>
  <si>
    <t>Teide Volcano</t>
  </si>
  <si>
    <t>4HLgDpqcRl97reYoWAN5EX</t>
  </si>
  <si>
    <t>7 canciones populares espaÃ±olas: I. El PaÃ±o Moruno</t>
  </si>
  <si>
    <t>1Ic0nFXjGZWSNIAuktHqMF</t>
  </si>
  <si>
    <t>Recuerdos de la Alhambra</t>
  </si>
  <si>
    <t>MarÃ­a Esther GuzmÃ¡n</t>
  </si>
  <si>
    <t>Rincones de EspaÃ±a</t>
  </si>
  <si>
    <t>2p8yahamzO8J8NyIAcuPfr</t>
  </si>
  <si>
    <t>CanciÃ³n del RÃ­o</t>
  </si>
  <si>
    <t>RaÃ­ces de la CanciÃ³n EspaÃ±ola, Vol. 39</t>
  </si>
  <si>
    <t>2MDvplZpumnVUd9PZE6S57</t>
  </si>
  <si>
    <t>7 Canciones populares EspaÃ±olas: VI. CanciÃ³n</t>
  </si>
  <si>
    <t>Manuel de Falla, Ian Munro</t>
  </si>
  <si>
    <t>AMEB Piano Series 18 Grade 7</t>
  </si>
  <si>
    <t>5uGyPkT2jJex4IsFMfpdAt</t>
  </si>
  <si>
    <t>Rosio - RocÃ­o</t>
  </si>
  <si>
    <t>cancion melodica, copla, pop romantico</t>
  </si>
  <si>
    <t>RocÃ­o Jurado</t>
  </si>
  <si>
    <t>4ZZD1Ot5C26SZKtv4Fr9vS</t>
  </si>
  <si>
    <t>Canciones MaÃ±aneras (CanciÃ³n) - Remastered</t>
  </si>
  <si>
    <t>RaÃ­ces de la CanciÃ³n EspaÃ±ola, Vol. 15</t>
  </si>
  <si>
    <t>2gfI58QzF0qYD8yIzre2Jh</t>
  </si>
  <si>
    <t>Guitarra jazz en un restaurante</t>
  </si>
  <si>
    <t>3iURewkX7ksr5Ng7THeewd</t>
  </si>
  <si>
    <t>Jazz latino en el cafe</t>
  </si>
  <si>
    <t>Canciones instrumentales de jazz para cenar</t>
  </si>
  <si>
    <t>1fRIleOCSM4FAQp7Gnr3fX</t>
  </si>
  <si>
    <t>MÃºsica relajante bajo el sol</t>
  </si>
  <si>
    <t>7dSZpzCFaI6kKucoBS1AwK</t>
  </si>
  <si>
    <t>Fondo de jazz latino para restaurantes</t>
  </si>
  <si>
    <t>1lNjSh0EWUKUuaqhJn1l0X</t>
  </si>
  <si>
    <t>El majo tÃ­mido</t>
  </si>
  <si>
    <t>7FdYzqkhKQ4JRBRylzGIwD</t>
  </si>
  <si>
    <t>A QuiÃ©n Le Importa Lo Que Yo Haga - Unplugged</t>
  </si>
  <si>
    <t>3sUZDHKQ33zRZWAmi8QfER</t>
  </si>
  <si>
    <t>Valencia</t>
  </si>
  <si>
    <t>Jose Padilla Sanchez, Alfredo Kraus, Jose Luis Lloret, Orquesta De Camara De Madrid</t>
  </si>
  <si>
    <t>Canciones Italianas y EspaÃ±olas</t>
  </si>
  <si>
    <t>6MSJxPf35JQ8NjHGAuOU6O</t>
  </si>
  <si>
    <t>Cuando eh 2 - Radio Edit</t>
  </si>
  <si>
    <t>MUSICA VARIADA LATINA</t>
  </si>
  <si>
    <t>Cuando eh 2 (Radio Edit)</t>
  </si>
  <si>
    <t>6qESkGWljQ96P6x3lpk1lZ</t>
  </si>
  <si>
    <t>lo mejor de la mÃºsica mixteca</t>
  </si>
  <si>
    <t>Voiser Ramon, Grupo xa'a itun tio'o</t>
  </si>
  <si>
    <t>5eJhPE94ZalB5ZEiiOc7gI</t>
  </si>
  <si>
    <t>La Bondad De Dios - Live</t>
  </si>
  <si>
    <t>Church of the City, Worship Together, Ileia SharaÃ©</t>
  </si>
  <si>
    <t>MÃºsica Cristiana En EspaÃ±ol 2024</t>
  </si>
  <si>
    <t>2zTZQtwOsy5dw3l19W36PE</t>
  </si>
  <si>
    <t>Listen to the Song</t>
  </si>
  <si>
    <t>112GtjO59kvYSU2V1gLQCe</t>
  </si>
  <si>
    <t>Arirang</t>
  </si>
  <si>
    <t>0M2Z4qY8CT6knUxfpLL5PD</t>
  </si>
  <si>
    <t>Saving Time</t>
  </si>
  <si>
    <t>18Wu7mcaFSdayMxLtNnC0q</t>
  </si>
  <si>
    <t>Say Hello - Korean Version</t>
  </si>
  <si>
    <t>5PdetISfDG4CSSDScB06so</t>
  </si>
  <si>
    <t>Solitary Thoughts</t>
  </si>
  <si>
    <t>7FiXlqyIQTX8pIercG7vTe</t>
  </si>
  <si>
    <t>North Korea</t>
  </si>
  <si>
    <t>language, preschool children's music</t>
  </si>
  <si>
    <t>Kids Learning Tube</t>
  </si>
  <si>
    <t>Countries of the World, Vol. 2</t>
  </si>
  <si>
    <t>5yGYuIhASiqcJlXmJmLTAs</t>
  </si>
  <si>
    <t>Poo Poo in the Potty (KOR Ver.)</t>
  </si>
  <si>
    <t>Kongsuni Music Clips 13 (KOR Ver.)</t>
  </si>
  <si>
    <t>257Bo6MCM6FAweHH0S2F4s</t>
  </si>
  <si>
    <t>The Rainbow Paint Party - Korean Version</t>
  </si>
  <si>
    <t>2AJvz8ixiuKjhssN8p8LGJ</t>
  </si>
  <si>
    <t>This is the way I Decorate - Korean Version</t>
  </si>
  <si>
    <t>3mSfkpe7rCibMkPwpzTjPQ</t>
  </si>
  <si>
    <t>The Heavy Vehicles and Rainbow House - Korean Version</t>
  </si>
  <si>
    <t>1MHhICHYekOSs8M2hE1k48</t>
  </si>
  <si>
    <t>The Rainbow Cake - Korean Version</t>
  </si>
  <si>
    <t>2oJSll53YTI03BgYnXjs0X</t>
  </si>
  <si>
    <t>Hangul Song of 'ã…_x0081_ã…‚ã……ã…‡'</t>
  </si>
  <si>
    <t>Learn Hangul with Pororo</t>
  </si>
  <si>
    <t>7HG38DPAWyq66UUKotKH3F</t>
  </si>
  <si>
    <t>73xJaATlG8RKtCuAs11itH</t>
  </si>
  <si>
    <t>Alive In Us</t>
  </si>
  <si>
    <t>6D7pUGnp2qvobMVNvgcNFr</t>
  </si>
  <si>
    <t>GABOZAGO</t>
  </si>
  <si>
    <t>Churry, Mimiminu, Chaehyun, Dawon, Jinyong, Youngjun, Noranggom</t>
  </si>
  <si>
    <t>Mimiminu Korean SAT cheering song project 2022</t>
  </si>
  <si>
    <t>3T9aQSuNVRF0EkNWv9f5WV</t>
  </si>
  <si>
    <t>Revival (Revival Korea)</t>
  </si>
  <si>
    <t>ë¶€í_x009d_¥í•œêµ­ì‹±ì–´ì¦ˆ</t>
  </si>
  <si>
    <t>Revival ë¶€í_x009d_¥ 15 Years</t>
  </si>
  <si>
    <t>2BOtA3N1zGs23wPeEyjk9O</t>
  </si>
  <si>
    <t>ì»¤í”¼ìˆ_x008d_</t>
  </si>
  <si>
    <t>4dGLxqFJNCxy6IA7JbLQrG</t>
  </si>
  <si>
    <t>í•œ ë§Žì_x009d_€ ëŒ€ë_x008f_™ê°•</t>
  </si>
  <si>
    <t>Song Ga In</t>
  </si>
  <si>
    <t>Again</t>
  </si>
  <si>
    <t>3BnbVjB3VmrHHuOmZOvLf6</t>
  </si>
  <si>
    <t>ê½ƒë§ˆì°¨</t>
  </si>
  <si>
    <t>5rXh7eGr4rjvMhNELA3ycS</t>
  </si>
  <si>
    <t>Sleeping Piano</t>
  </si>
  <si>
    <t>3uSi2JmKNDRL76Mj67I1Ip</t>
  </si>
  <si>
    <t>Kimilsungia in Full Bloom All over World</t>
  </si>
  <si>
    <t>5TF9yZlPnkfS2hsHMvo6yB</t>
  </si>
  <si>
    <t>BOGO SIPDA - Piano ver.</t>
  </si>
  <si>
    <t>0chtkT4c5hVij5AajPLiXn</t>
  </si>
  <si>
    <t>Perhaps Love - Piano ver.</t>
  </si>
  <si>
    <t>0fQFoYv5xYt4mMjWHgG1mb</t>
  </si>
  <si>
    <t>Dino Finger Family (Korean Ver.)</t>
  </si>
  <si>
    <t>Pororo Best Global Songs (Korean Ver.)</t>
  </si>
  <si>
    <t>4rt2fUZejwyynatZa5kVmZ</t>
  </si>
  <si>
    <t>The Shark Song (Korean Ver.)</t>
  </si>
  <si>
    <t>Pororo Shark Songs</t>
  </si>
  <si>
    <t>1fGmvvVPjz9IItqpiGSAI3</t>
  </si>
  <si>
    <t>I Am Happy (ë‚´ ë§ˆì_x009d_Œì_x009d_´ ê¸°ì_x0081_˜ë‹¨ë‹¤)</t>
  </si>
  <si>
    <t>3by6iSpYp42K2VQVEVUOrL</t>
  </si>
  <si>
    <t>Rescue Team Heroes - Korean Version</t>
  </si>
  <si>
    <t>Tayo Car Songs (Korean Version)</t>
  </si>
  <si>
    <t>1XQv0NSyEhDinEOrriKRHq</t>
  </si>
  <si>
    <t>Vroom Vroom - Korean Version</t>
  </si>
  <si>
    <t>69qtVbCztOt0Eu0DR5xX5S</t>
  </si>
  <si>
    <t>Heavy Vehicle Rangers - Korean Version</t>
  </si>
  <si>
    <t>36EGUZ5StXtUe9TbsXzS71</t>
  </si>
  <si>
    <t>Save The City - Korean Version</t>
  </si>
  <si>
    <t>Toy RESCUE TAYO Songs 2 (Korean Version)</t>
  </si>
  <si>
    <t>1GbgIyH2ktsz9AjwtXu1Eg</t>
  </si>
  <si>
    <t>SOS Rescue Center - Korean Version</t>
  </si>
  <si>
    <t>6X1vtJtrafvxiwoMyWGyR9</t>
  </si>
  <si>
    <t>The Christmas Hospital Song (Korean Ver.)</t>
  </si>
  <si>
    <t>0fG70ja4YRJwva0neQzcZL</t>
  </si>
  <si>
    <t>911 Rescue Center - Korean Version</t>
  </si>
  <si>
    <t>6mICuAdrwEjh6Y6lroV2Kg</t>
  </si>
  <si>
    <t>Chantaje (feat. Maluma)</t>
  </si>
  <si>
    <t>Powervrouwen 2018</t>
  </si>
  <si>
    <t>1DIs6R5GNsDy85oiipjVyO</t>
  </si>
  <si>
    <t>Mbube</t>
  </si>
  <si>
    <t>Solomon Linda's Original Evening Birds</t>
  </si>
  <si>
    <t>The Story of Solomon Linda</t>
  </si>
  <si>
    <t>Zulu</t>
  </si>
  <si>
    <t>20UfnXwymyvHrCXOpJE0Cd</t>
  </si>
  <si>
    <t>Sing along to Korean</t>
  </si>
  <si>
    <t>Toritori's Diary song Season2</t>
  </si>
  <si>
    <t>1RfVm6D8K1gFcXcLRUEPr5</t>
  </si>
  <si>
    <t>korean folk, enka</t>
  </si>
  <si>
    <t>0oCBsHecmMkfYvxeTZVklx</t>
  </si>
  <si>
    <t>3wt2JuIz8j9kyy32mYU0om</t>
  </si>
  <si>
    <t>El Venao</t>
  </si>
  <si>
    <t>merengue</t>
  </si>
  <si>
    <t>Los Cantantes</t>
  </si>
  <si>
    <t>Lo Que Siguio!</t>
  </si>
  <si>
    <t>7ooRtBqRsBBYu6IzI0qoFF</t>
  </si>
  <si>
    <t>Dream Of A Butterfly (Feat. Gayageum Ensemble “La-on G”)</t>
  </si>
  <si>
    <t>SooEun Kwak</t>
  </si>
  <si>
    <t>Gayageum, Be the Legend</t>
  </si>
  <si>
    <t>69Uhka8CQ7RLDFAyyChsnc</t>
  </si>
  <si>
    <t>Hwimori</t>
  </si>
  <si>
    <t>Kim Hae-Sook</t>
  </si>
  <si>
    <t>Corée: Gayageum Sanjo - Ecole Choi Ok-Sam (Korea: Gayageum Sanjo - Ecole Choi Ok-Sam School)</t>
  </si>
  <si>
    <t>77UHICXVqOKhsyBneXlG1a</t>
  </si>
  <si>
    <t>! - Fun Track</t>
  </si>
  <si>
    <t>Topu, Raef Al Hasan Rafa</t>
  </si>
  <si>
    <t>0tamia7dsjyS4weHUbPWp3</t>
  </si>
  <si>
    <t>Folk Mashup</t>
  </si>
  <si>
    <t>6Wr2A1s7nvzTqANgksgDxt</t>
  </si>
  <si>
    <t>Bangladesh ["My Bengal of gold, I love youâ€¦"]</t>
  </si>
  <si>
    <t>Rabindranath Tagore, Peter Breiner, Slovak Radio Symphony Orchestra</t>
  </si>
  <si>
    <t>The Complete National Anthems of the World (2013 Edition), Vol. 1</t>
  </si>
  <si>
    <t>1YnBZGcxQIQ4WKFEsiDADZ</t>
  </si>
  <si>
    <t>Nana</t>
  </si>
  <si>
    <t>7M0jvINH6zYiiF0EXPeTFb</t>
  </si>
  <si>
    <t>Pegao</t>
  </si>
  <si>
    <t>Alan Alonmoore</t>
  </si>
  <si>
    <t>Guitarra espaÃ±ola</t>
  </si>
  <si>
    <t>0qnkYdjwTPjWbPX8UHU9lB</t>
  </si>
  <si>
    <t>Siete canciones populares espaÃ±olas (Arr. for Piano by Ernesto Halffter): III. Asturiana</t>
  </si>
  <si>
    <t>3sRJyLEsXjZ8qWlzGgtRzU</t>
  </si>
  <si>
    <t>Mediterranean Magic</t>
  </si>
  <si>
    <t>02ipkfxE3lzDTRfGzb7zg3</t>
  </si>
  <si>
    <t>CanciÃ³n del Fuego Fatuo</t>
  </si>
  <si>
    <t>Manuel Cubedo</t>
  </si>
  <si>
    <t>4AKIgU4OQ4FULi8G0kes11</t>
  </si>
  <si>
    <t>CanciÃ³n Del Fuego Fatuo</t>
  </si>
  <si>
    <t>MarÃ­a Esther GuzmÃ¡n, Francisco Seco</t>
  </si>
  <si>
    <t>Noches De Guitarra Clasica EspaÃ±ola</t>
  </si>
  <si>
    <t>5HX5B8Zw5Mtf8ztpKfXIlf</t>
  </si>
  <si>
    <t>Club de jazz nocturno</t>
  </si>
  <si>
    <t>1d9DGASYQpGcRM1GMQyxA3</t>
  </si>
  <si>
    <t>Una canciÃ³n de EspaÃ±a</t>
  </si>
  <si>
    <t>Francisco (F)</t>
  </si>
  <si>
    <t>Grandes exitos de Manuel Alejandro</t>
  </si>
  <si>
    <t>5CLvxUU26TTiQSWvIhCrBm</t>
  </si>
  <si>
    <t>EspaÃ±a - Alternate Mix</t>
  </si>
  <si>
    <t>La Orquestra Festival Praga</t>
  </si>
  <si>
    <t>Musica Clasica Para NiÃ±os</t>
  </si>
  <si>
    <t>6oZTCqshEDhh4n5JDD8Hct</t>
  </si>
  <si>
    <t>Patio Banderas (Pasodoble)</t>
  </si>
  <si>
    <t>Mercedes ChacÃ³n</t>
  </si>
  <si>
    <t>Raices de la CanciÃ³n EspaÃ±ola, Vol. 37</t>
  </si>
  <si>
    <t>429t5VLProvHm7o6PzWvxy</t>
  </si>
  <si>
    <t>Romance EspaÃ±ol</t>
  </si>
  <si>
    <t>0krNQ9m8UXj30A1PijA1CU</t>
  </si>
  <si>
    <t>Forgotten Armada</t>
  </si>
  <si>
    <t>3O4X0syvIVnzowTwtmmx72</t>
  </si>
  <si>
    <t>Ay Pena, Penita, Pena (Zambra) - Remastered</t>
  </si>
  <si>
    <t>2o2fhATKhjH3NautO4wY88</t>
  </si>
  <si>
    <t>7 canciones populares espaÃ±olas: V. Nana</t>
  </si>
  <si>
    <t>0PbEBPqkT3U1SaMlN4aN3E</t>
  </si>
  <si>
    <t>7 canciones populares espaÃ±olas: III. Asturiana</t>
  </si>
  <si>
    <t>1x77xGGZAzN8pfEbjV3EAP</t>
  </si>
  <si>
    <t>cuando eh</t>
  </si>
  <si>
    <t>2yCDv3IzzABqinnlJPtUyE</t>
  </si>
  <si>
    <t>Al Dia</t>
  </si>
  <si>
    <t>Apoyo Urbano Retro</t>
  </si>
  <si>
    <t>2RBayEgX0Pbe4lTtioKWv5</t>
  </si>
  <si>
    <t>3 Flow</t>
  </si>
  <si>
    <t>3IZ9Qnni4QSYRmXFxKzYOB</t>
  </si>
  <si>
    <t>Hola</t>
  </si>
  <si>
    <t>Spanish Together</t>
  </si>
  <si>
    <t>Play in Spanish</t>
  </si>
  <si>
    <t>6cujwjZFBJUjuHJrUGex5t</t>
  </si>
  <si>
    <t>No - Radio Edit</t>
  </si>
  <si>
    <t>2CtUNWRsNR4Rm45txTN0qS</t>
  </si>
  <si>
    <t>Loca Loca Risa</t>
  </si>
  <si>
    <t>4zYPIWS51Suina0CtDwYG1</t>
  </si>
  <si>
    <t>Aunque Tu No Lo Sepas</t>
  </si>
  <si>
    <t>Pol Sebastian</t>
  </si>
  <si>
    <t>1HT3jF1kiwh3sHXnD9TxuZ</t>
  </si>
  <si>
    <t>Ancho</t>
  </si>
  <si>
    <t>09Ptj8qQmnk5NDMyOj0o3e</t>
  </si>
  <si>
    <t>Ojitos Lindos</t>
  </si>
  <si>
    <t>Kids Spanish Songs</t>
  </si>
  <si>
    <t>1UQ4tj8HQRMhRlMBUTWIOg</t>
  </si>
  <si>
    <t>Alaba a Dios</t>
  </si>
  <si>
    <t>Musica de alabanzas cristiana</t>
  </si>
  <si>
    <t>Alabanzas cristianas de adoracion, Vol. 3</t>
  </si>
  <si>
    <t>3ViUTNu48As8dUdvA0kHHq</t>
  </si>
  <si>
    <t>Chrysanthemum(Lunar's OCT)</t>
  </si>
  <si>
    <t>2eCJWHgDHQ27fxntlRMBXJ</t>
  </si>
  <si>
    <t>Variations On A Korean Folk Song</t>
  </si>
  <si>
    <t>John B. Chance, Gardemusikken</t>
  </si>
  <si>
    <t>7HKNduJwdxVqQ0U2HNV4hv</t>
  </si>
  <si>
    <t>Ambulance Song (Korean ver.)</t>
  </si>
  <si>
    <t>44nTrwT5ka7hDan35hPbyW</t>
  </si>
  <si>
    <t>Stepping On The Fallen Leaves (ë‚™ì—½ì_x009d_„ ë°Ÿìœ¼ë©°)</t>
  </si>
  <si>
    <t>3kUgEYS4BsB77y6eA1izil</t>
  </si>
  <si>
    <t>3PQakKumkSplKQkAUZ2eTW</t>
  </si>
  <si>
    <t>Sexy</t>
  </si>
  <si>
    <t>Korean, Brendo Oliver</t>
  </si>
  <si>
    <t>6xZmPRSsCFID5AcnlaFfxk</t>
  </si>
  <si>
    <t>The Bha Bha Song - We Baby Bears Theme Korean Ver.</t>
  </si>
  <si>
    <t>k-pop girl group</t>
  </si>
  <si>
    <t>TRI.BE</t>
  </si>
  <si>
    <t>The Bha Bha Song (We Baby Bears Theme Korean Ver.)</t>
  </si>
  <si>
    <t>67n5Uo1AMQ2tZEEW51vj2Y</t>
  </si>
  <si>
    <t>Korea Theme</t>
  </si>
  <si>
    <t>Christopher Tin</t>
  </si>
  <si>
    <t>Rise of Kingdoms(Anniversary Music Collection) [Original Game Soundtrack]</t>
  </si>
  <si>
    <t>7ELGpHSZxCyIzv4DwrE1Bk</t>
  </si>
  <si>
    <t>Nella Fantasia</t>
  </si>
  <si>
    <t>Choi Sung Bong</t>
  </si>
  <si>
    <t>Korea's Got Talent</t>
  </si>
  <si>
    <t>576IPf9kTsFARFzKAWW52I</t>
  </si>
  <si>
    <t>Be Prepared (2019)</t>
  </si>
  <si>
    <t>Jun-seok Song</t>
  </si>
  <si>
    <t>The Lion King (Korean Original Motion Picture Soundtrack)</t>
  </si>
  <si>
    <t>2MHldPDFEdJiJdvcsRNhc3</t>
  </si>
  <si>
    <t>Sun</t>
  </si>
  <si>
    <t>KOREA CRACKER</t>
  </si>
  <si>
    <t>51Q8lu2ne1CWkJ3G6N8JAU</t>
  </si>
  <si>
    <t>Emergency Room Song (Korean ver.)</t>
  </si>
  <si>
    <t>1HvBfz9YhiKM8eXAkN5O5p</t>
  </si>
  <si>
    <t>ì´_x009d_ ë§žì_x009d_€ ê²ƒì²˜ëŸ¼</t>
  </si>
  <si>
    <t>4wJzIWPzIx5XwWaQ7uK4XT</t>
  </si>
  <si>
    <t>ã‚¤ã‚¨ã‚¹æ§˜ã_x0081_µã‚Œã_x0081_¦ã_x0081__x008f_ã_x0081_ ã_x0081_•ã_x0081_„ (Jesus, Touch Me)</t>
  </si>
  <si>
    <t>japanese worship, world worship</t>
  </si>
  <si>
    <t>Jworship, Jae Hong Song</t>
  </si>
  <si>
    <t>Jworship 4 (The Anointing of Praise given to Japan) [Korean Ver.]</t>
  </si>
  <si>
    <t>5zNM2QD1Wa6mzyiQYFpbl2</t>
  </si>
  <si>
    <t>On the Way! Police Car - Korean Version</t>
  </si>
  <si>
    <t>62SA6fGcKzTFhlShKUgkQK</t>
  </si>
  <si>
    <t>The Police Car's Siren is Missing - Korean Version</t>
  </si>
  <si>
    <t>2</t>
  </si>
  <si>
    <t>3NPAordOzCSoOqPvYRmcaS</t>
  </si>
  <si>
    <t>0fSn2CJakM8FJpZf9LOmpv</t>
  </si>
  <si>
    <t>4Jfrylj5Y8a92sa5PWWSCD</t>
  </si>
  <si>
    <t>February</t>
  </si>
  <si>
    <t>Gayageum Ensemble AURA</t>
  </si>
  <si>
    <t>Story of the twelve months</t>
  </si>
  <si>
    <t>47iA3YrfiIrFieEiCsWlcE</t>
  </si>
  <si>
    <t>DJ MERCER, Bare</t>
  </si>
  <si>
    <t>2SMHyf6gkJV4EphhjplHlw</t>
  </si>
  <si>
    <t>Danza EspaÃ±ola (Spanish Guitar Version)</t>
  </si>
  <si>
    <t>20 Mejores Canciones De Guitarra EspaÃ±ola Vol.5 (The Best 20 Spanish Guitar Songs)</t>
  </si>
  <si>
    <t>5fqZ5XPVcGbcbPZNcFSMFk</t>
  </si>
  <si>
    <t>El Reloj (Spanish Guitar Version)</t>
  </si>
  <si>
    <t>Manny Olivera</t>
  </si>
  <si>
    <t>20 Mejores Canciones De Guitarra EspaÃ±ola Vol.2 (The Best 20 Spanish Guitar Songs)</t>
  </si>
  <si>
    <t>1BYNMa7LauayUYPyNMf5sJ</t>
  </si>
  <si>
    <t>Siete canciones populares espaÃ±olas (Arr. for Piano by Ernesto Halffter): I. El paÃ±o moruno</t>
  </si>
  <si>
    <t>64IhG2UatIKlmB917MRiNT</t>
  </si>
  <si>
    <t>Dolores la Golondrina</t>
  </si>
  <si>
    <t>cancion melodica, copla, latin pop, pop romantico</t>
  </si>
  <si>
    <t>Isabel Pantoja</t>
  </si>
  <si>
    <t>La CanciÃ³n EspaÃ±ola</t>
  </si>
  <si>
    <t>4NumQ21wWMdCUh2gM0e4EG</t>
  </si>
  <si>
    <t>Trece de Mayo</t>
  </si>
  <si>
    <t>1InMr6QBOslsf0ViIWrpHO</t>
  </si>
  <si>
    <t>Basque</t>
  </si>
  <si>
    <t>1hwnPdKGk3h997b23wECie</t>
  </si>
  <si>
    <t>La Zarzamora (Marcha CanciÃ³n) - Remastered</t>
  </si>
  <si>
    <t>6pbEBLh72o6GfA7mdWzO4M</t>
  </si>
  <si>
    <t>Clavelito del Genil - Remastered</t>
  </si>
  <si>
    <t>5TNPwQ0W4lcAFZy9a8UK5C</t>
  </si>
  <si>
    <t>Entre Col y Col</t>
  </si>
  <si>
    <t>752OIUNo0QJhF7OSfx7EaQ</t>
  </si>
  <si>
    <t>Siete canciones populares espaÃ±olas: IV. jota</t>
  </si>
  <si>
    <t>Manuel de Falla, OphÃ©lie Gaillard, David Chupete, Emmanuel Rossfelder</t>
  </si>
  <si>
    <t>Alvorada</t>
  </si>
  <si>
    <t>3Dia9FHTjdCDyEnTGqmDP2</t>
  </si>
  <si>
    <t>Dejo que una canciÃ³n salga de mi corazÃ³n</t>
  </si>
  <si>
    <t>6acvptut91AA31lvEHlftL</t>
  </si>
  <si>
    <t>Alma de Dios</t>
  </si>
  <si>
    <t>operetta, zarzuela</t>
  </si>
  <si>
    <t>Jose Serrano, Alfredo Kraus, Jose Luis Lloret, Orquesta De Camara De Madrid</t>
  </si>
  <si>
    <t>4a98dOGNRxQusDbXq59f9f</t>
  </si>
  <si>
    <t>SerÃ© Tu Amante Bandido - Unplugged</t>
  </si>
  <si>
    <t>427KSOaIeuxci1VYU28FS1</t>
  </si>
  <si>
    <t>Entregar Emociones</t>
  </si>
  <si>
    <t>Lullify EspaÃ±ol, MÃºsica para Relajarse Profundamente</t>
  </si>
  <si>
    <t>Vistas Exteriores</t>
  </si>
  <si>
    <t>4iq9npqGrTaeABkNXDHFhv</t>
  </si>
  <si>
    <t>Ranas en el JardÃ­n</t>
  </si>
  <si>
    <t>MÃºsica de la Naturaleza - Sonidos Serenos y Tranquilos, Sonidos armoniosos de la naturaleza en espaÃ±ol, Sonidos de la Naturaleza en EspaÃ±ol</t>
  </si>
  <si>
    <t>Naturaleza Salvaje</t>
  </si>
  <si>
    <t>5T3Fx5Nt2NIsZLGCsZ1ZEi</t>
  </si>
  <si>
    <t>Cantemos Al SeÃ±or</t>
  </si>
  <si>
    <t>Canciones Cristianas, MÃºsica Cristiana</t>
  </si>
  <si>
    <t>Alabanzas De Adoracion</t>
  </si>
  <si>
    <t>2wIowTfP4gDIVJoPAgZOjq</t>
  </si>
  <si>
    <t>Korean National Anthem</t>
  </si>
  <si>
    <t>Event Music Collection - For Children</t>
  </si>
  <si>
    <t>3Lj38S55T4EELh2jGOaWJX</t>
  </si>
  <si>
    <t>I Can Do It (í•  ìˆ˜ ìžˆì£ )</t>
  </si>
  <si>
    <t>1Kx6gpyiP6ChPVozeVPz1j</t>
  </si>
  <si>
    <t>Variations on a Korean Folk Song: IV. Allegro con brio</t>
  </si>
  <si>
    <t>concert band</t>
  </si>
  <si>
    <t>John Barnes Chance, Illinois State University Wind Symphony, Stephen Steele</t>
  </si>
  <si>
    <t>The Legacy of John Barnes Chance</t>
  </si>
  <si>
    <t>5ojB8VBi41rgiMcwCm07B8</t>
  </si>
  <si>
    <t>Chucheonsa (Swinging Song)</t>
  </si>
  <si>
    <t>gayageum, korean traditional</t>
  </si>
  <si>
    <t>Kwonsoon Kang, Hwang Byungki</t>
  </si>
  <si>
    <t>1Pitxs0mtP38BrIH4ZWONp</t>
  </si>
  <si>
    <t>Bulldozer Song - Korean Version</t>
  </si>
  <si>
    <t>4ZK0RGAPCyYABcMYVTYsdn</t>
  </si>
  <si>
    <t>Yum Yum Food Truck Song - Korean Version</t>
  </si>
  <si>
    <t>4rB4DYgfKCD0R7M3NXLYe5</t>
  </si>
  <si>
    <t>ë‹¨ ë°©ê·€ ìž¥ìˆ˜</t>
  </si>
  <si>
    <t>LINE FRIENDS</t>
  </si>
  <si>
    <t>LINE FRIENDS Fairytale12</t>
  </si>
  <si>
    <t>3F1C0snpDPSU8TWcauAoN1</t>
  </si>
  <si>
    <t>Korean Pride</t>
  </si>
  <si>
    <t>classic k-pop</t>
  </si>
  <si>
    <t>I Yah! - The 4th Album</t>
  </si>
  <si>
    <t>3lPvO2XmEoToWbfkJ18bLs</t>
  </si>
  <si>
    <t>Song for My Mama</t>
  </si>
  <si>
    <t>B-Free</t>
  </si>
  <si>
    <t>Korean Dream</t>
  </si>
  <si>
    <t>1gjVOFylwV0TICWlRkHcl8</t>
  </si>
  <si>
    <t>Hangul Song of 'ã… ã…¡ã…£'</t>
  </si>
  <si>
    <t>65ODDlVe0hczc0e7AzvluI</t>
  </si>
  <si>
    <t>Hangul Song of 'ã…—ã…›ã…œ'</t>
  </si>
  <si>
    <t>5vF9lxiaiDZHT8HpgZVgfJ</t>
  </si>
  <si>
    <t>Chahyangije (2 Poems on the Fragrance of Tea): Brewing Tea</t>
  </si>
  <si>
    <t>276H24s6pzvgj7ytX0wOzv</t>
  </si>
  <si>
    <t>Ending - Korean Version</t>
  </si>
  <si>
    <t>Super Z</t>
  </si>
  <si>
    <t>4t9nU2yJLnZl5h5y8u8S16</t>
  </si>
  <si>
    <t>Air the Brave Helicopter - Korean Version</t>
  </si>
  <si>
    <t>03k3DxCXmjhD4dsEfcKjf9</t>
  </si>
  <si>
    <t>ABC Candy Song (Inst.)</t>
  </si>
  <si>
    <t>Let's sing Halloween songs with Pororo (Korean Ver.)</t>
  </si>
  <si>
    <t>7MFfH5UXzS4SEYFawx0xh8</t>
  </si>
  <si>
    <t>Happy Birthday - Korean Version</t>
  </si>
  <si>
    <t>Ocon Kids Dancing Song</t>
  </si>
  <si>
    <t>1SACfiToItpJYalMfYL6vG</t>
  </si>
  <si>
    <t>Spiritual Healing</t>
  </si>
  <si>
    <t>1eywTiiGm6PkGQ6cWCdHlF</t>
  </si>
  <si>
    <t>Itsy Bitsy Spider (Korean Ver.)</t>
  </si>
  <si>
    <t>Pororo Best Kids Songs (Korean Ver.)</t>
  </si>
  <si>
    <t>6mJFDU1HVkWdbu6rZOPgQa</t>
  </si>
  <si>
    <t>Hero Repair Shop - Korean Version</t>
  </si>
  <si>
    <t>2w1WJOhEMNSnvxGSi1t7ZB</t>
  </si>
  <si>
    <t>Halloween Barabam (Inst.)</t>
  </si>
  <si>
    <t>0VG06vucgk5Bfd29FzxBZW</t>
  </si>
  <si>
    <t>The Bad Raccoons Got Boo Boo - Korean Version</t>
  </si>
  <si>
    <t>042McYb1dosqSKgA16ASHU</t>
  </si>
  <si>
    <t>진도 아리랑</t>
  </si>
  <si>
    <t>k-ballad</t>
  </si>
  <si>
    <t>송소희 얼쑤 아름다운 樂 콘서트</t>
  </si>
  <si>
    <t>53DDMPqgMWNrEeE3NjThKE</t>
  </si>
  <si>
    <t>Cupid - Twin Ver.</t>
  </si>
  <si>
    <t>FIFTY FIFTY</t>
  </si>
  <si>
    <t>The Beginning: Cupid</t>
  </si>
  <si>
    <t>3grxgV6Ot8KqtysApjYLs1</t>
  </si>
  <si>
    <t>Sorry - Latino Remix</t>
  </si>
  <si>
    <t>Viva Summer</t>
  </si>
  <si>
    <t>7foQGDhyRPhv1yuaKYwIR3</t>
  </si>
  <si>
    <t>2Jd8BFx4G3D9Im0JC5dB19</t>
  </si>
  <si>
    <t>Mariachi-Dote</t>
  </si>
  <si>
    <t>trova, mexican rock, mexican ska, rock en español</t>
  </si>
  <si>
    <t>Armando Palomas</t>
  </si>
  <si>
    <t>Los Greites Jits</t>
  </si>
  <si>
    <t>7bLM6dpT1B3Guhtsdyz65i</t>
  </si>
  <si>
    <t>Akrobatos (Feat. Gayageum Ensemble “La-on G”)</t>
  </si>
  <si>
    <t>5Vae15Qh7hs6fyPBLceZ6E</t>
  </si>
  <si>
    <t>Jungmori</t>
  </si>
  <si>
    <t>JeongHyun Chu</t>
  </si>
  <si>
    <t>Gayageum Sanzo performed by JeongHyun Chu</t>
  </si>
  <si>
    <t>3EURJVujuCytqQZalNGlLr</t>
  </si>
  <si>
    <t>CanciÃ³n EspaÃ±ola</t>
  </si>
  <si>
    <t>Maria Del Monte</t>
  </si>
  <si>
    <t>Con El Alma</t>
  </si>
  <si>
    <t>0snHCjjdS4n6qJQRUvxcUW</t>
  </si>
  <si>
    <t>Canciones Populares EspaÃ±olas (Nana)</t>
  </si>
  <si>
    <t>classical cello</t>
  </si>
  <si>
    <t>Pablo Casals</t>
  </si>
  <si>
    <t>El Cant Dels Ocells Pau Casals Ã_x008d_ntimo</t>
  </si>
  <si>
    <t>2giie2ZnH9qIdeUJez9B4W</t>
  </si>
  <si>
    <t>Canciones Populares EspaÃ±olas: Nana</t>
  </si>
  <si>
    <t>5LRM7nVZaJXZmbxA5mhMPI</t>
  </si>
  <si>
    <t>Â¿DÃ³nde estÃ¡n las llaves</t>
  </si>
  <si>
    <t>Canciones Para NiÃ±os, Canciones Infantiles, Canciones Infantiles de NiÃ±os</t>
  </si>
  <si>
    <t>Rimas Infantiles EspaÃ±olas Cantadas Por Isabella</t>
  </si>
  <si>
    <t>0Xy2g4X9yUqRNbnb6vOrtD</t>
  </si>
  <si>
    <t>El Cocherito Lere</t>
  </si>
  <si>
    <t>1fER97OWHKmFNk9GOPFipq</t>
  </si>
  <si>
    <t>La EspanÌƒola</t>
  </si>
  <si>
    <t>Tiare</t>
  </si>
  <si>
    <t>0tYa3yZewPOX1MD45iYqZk</t>
  </si>
  <si>
    <t>Carcel de Oro</t>
  </si>
  <si>
    <t>2YRkah0A7UUfpQ4AnGHHrX</t>
  </si>
  <si>
    <t>Cinco Farolas</t>
  </si>
  <si>
    <t>4VDzNfYSrNvLaaCi6LoYOi</t>
  </si>
  <si>
    <t>Y Sin Embargo Te Quiero</t>
  </si>
  <si>
    <t>47peshuszAtTqSNhNmBZPh</t>
  </si>
  <si>
    <t>Ojos Verdes</t>
  </si>
  <si>
    <t>4G7J4vHKMcuZdC200NYabV</t>
  </si>
  <si>
    <t>Madrina</t>
  </si>
  <si>
    <t>7bscl0aJwDIPR0TJHfL3wp</t>
  </si>
  <si>
    <t>Softly Piano</t>
  </si>
  <si>
    <t>75XE6IHetr81Y4TdDzK2Gq</t>
  </si>
  <si>
    <t>Por la Gracia de Dios (feat. Orquesta Vieri Fidanzini)</t>
  </si>
  <si>
    <t>Angelillo, Orquesta Vieri Fidanzini</t>
  </si>
  <si>
    <t>Raices de la CanciÃ³n EspaÃ±ola, Vol. 28</t>
  </si>
  <si>
    <t>3yn0yTsDZWDTBQKe9XIds8</t>
  </si>
  <si>
    <t>La Muerte de Nonell</t>
  </si>
  <si>
    <t>Angelillo</t>
  </si>
  <si>
    <t>3mvmXQ992s6hlZyVASqOVi</t>
  </si>
  <si>
    <t>Pilarica y Macarena (Sevillanas)</t>
  </si>
  <si>
    <t>Raices de la CanciÃ³n EspaÃ±ola, Vol. 30</t>
  </si>
  <si>
    <t>47cvczcUMaT7YpkT3GDmSH</t>
  </si>
  <si>
    <t>AdiÃ³s Virgen del Pilar</t>
  </si>
  <si>
    <t>Pastora Quintero</t>
  </si>
  <si>
    <t>Raices de la CanciÃ³n EspaÃ±ola, Vol. 35: AntologÃ­a (1)</t>
  </si>
  <si>
    <t>41uMB9P00MQilr0pUOWMdP</t>
  </si>
  <si>
    <t>Agua Que Va RÃ­o Abajo - Remastered</t>
  </si>
  <si>
    <t>4gTh6DTsdhvRaOmeJYPeGh</t>
  </si>
  <si>
    <t>SerranÃ­simo (CanciÃ³n EspaÃ±ola)</t>
  </si>
  <si>
    <t>Leo Rubio</t>
  </si>
  <si>
    <t>CanciÃ³n EspaÃ±ola: La ConstrucciÃ³n</t>
  </si>
  <si>
    <t>3Obnr5GmQjrONShFOLhCKL</t>
  </si>
  <si>
    <t>Est del sole</t>
  </si>
  <si>
    <t>12GvIJqVos5Q9m1f698yFg</t>
  </si>
  <si>
    <t>Son para Turistas</t>
  </si>
  <si>
    <t>cantautor</t>
  </si>
  <si>
    <t>Chicho SÃ¡nchez Ferlosio</t>
  </si>
  <si>
    <t>Canciones de la Resistencia EspaÃ±ola</t>
  </si>
  <si>
    <t>0mVwp3Rey8hlx1j6NThPTy</t>
  </si>
  <si>
    <t>Mi Cuerpo</t>
  </si>
  <si>
    <t>Music With Sara</t>
  </si>
  <si>
    <t>Canciones En EspaÃ±ol</t>
  </si>
  <si>
    <t>2qpuvVkHGWkjzMrT1PJSjS</t>
  </si>
  <si>
    <t>AsÃ­ Fue (Perdona Si Te Hago Llorar)</t>
  </si>
  <si>
    <t>Guayaba</t>
  </si>
  <si>
    <t>Las Mejores Baladas Latinas de Amor y Desamor. Canciones RomÃ¡nticas de la MÃºsica en EspaÃ±ol</t>
  </si>
  <si>
    <t>10FdMXfdYgij4SCtWLzq3h</t>
  </si>
  <si>
    <t>Calmante Y Suave</t>
  </si>
  <si>
    <t>MÃºsica Relajante</t>
  </si>
  <si>
    <t>MÃºsica Hermosa Y Relajante</t>
  </si>
  <si>
    <t>1jSHpXJkDy2Alm7EbwRVcO</t>
  </si>
  <si>
    <t>Korean Alphabet Song (Hangeul Song)</t>
  </si>
  <si>
    <t>íš¨ì_x009d_¸, ì_x009d_´ìž¬ì_x009d_€, ìœ¤ìŠ¹ì£¼</t>
  </si>
  <si>
    <t>Popopo Let's play together! 18th</t>
  </si>
  <si>
    <t>0ogbVm9Gg8nWLDKc2AiBd0</t>
  </si>
  <si>
    <t>49mQfVB4PMlhLX4Yzu1fYb</t>
  </si>
  <si>
    <t>Fiery Guitar</t>
  </si>
  <si>
    <t>Thrilled Bow</t>
  </si>
  <si>
    <t>Korean CafÃ¨ LoFi: Kpop &amp; Hip Hop Chill Songs to Study / Relax / Work in Seoul</t>
  </si>
  <si>
    <t>4mkcw0W50q4tDkHSSWEB3l</t>
  </si>
  <si>
    <t>ì•„! ëŒ€í•œë¯¼êµ­</t>
  </si>
  <si>
    <t>Jung Su-Ra</t>
  </si>
  <si>
    <t>ì˜¤ë¦¬ì§€ë‚  ê°€ìš” ë² ìŠ¤íŠ¸ Vol.3</t>
  </si>
  <si>
    <t>0rO6iYV6Rzm64Z0DKl7NWE</t>
  </si>
  <si>
    <t>Digging Excavator Song - Korean Version</t>
  </si>
  <si>
    <t>7ePONwE2uUvHZTHYapeqT4</t>
  </si>
  <si>
    <t>One Body (í•œ ëª¸)</t>
  </si>
  <si>
    <t>5pytc3ZlOLtBomnNfObc16</t>
  </si>
  <si>
    <t>Arirang - Korean folk song</t>
  </si>
  <si>
    <t>Cong Du, Jun Chen, Wei Chen</t>
  </si>
  <si>
    <t>Bamboo meeting</t>
  </si>
  <si>
    <t>7rJPSgQnrGWhBdipYahwCQ</t>
  </si>
  <si>
    <t>Song Of Youth</t>
  </si>
  <si>
    <t>joseon pop, k-indie, korean minyo</t>
  </si>
  <si>
    <t>Lee Heemoon, Prelude</t>
  </si>
  <si>
    <t>Korean Men</t>
  </si>
  <si>
    <t>2QcX7dPsO3MlETgMiCbRbR</t>
  </si>
  <si>
    <t>Barabam Cheer Song</t>
  </si>
  <si>
    <t>Pororo's Cheer Song (Korean Ver.)</t>
  </si>
  <si>
    <t>6xAE9qIqVF2xLWqwrcYtD9</t>
  </si>
  <si>
    <t>7eYND3KqXA0ABk3lRO5LSi</t>
  </si>
  <si>
    <t>Superhero Finger Family (Korean Ver.)</t>
  </si>
  <si>
    <t>38KU2cn4mGTr4drwLYBNJ5</t>
  </si>
  <si>
    <t>Hey Diddle Diddle (Korean Ver.)</t>
  </si>
  <si>
    <t>1hF9aoj5Kq95H0bTiHWV9F</t>
  </si>
  <si>
    <t>ì•ˆë…•,ë„ˆì—_x0090_ê²Œ</t>
  </si>
  <si>
    <t>The Shinbi House, Song Youjin</t>
  </si>
  <si>
    <t>The Shinbi House _special 2 (Traditional Korean Exorcism Annals) (Original Soundtrack)</t>
  </si>
  <si>
    <t>44ZqKzrFUhauR1wbCjITVZ</t>
  </si>
  <si>
    <t>Gott Warum - Korean Version</t>
  </si>
  <si>
    <t>korean musicals</t>
  </si>
  <si>
    <t>Kai</t>
  </si>
  <si>
    <t>KAI ON MUSICAL</t>
  </si>
  <si>
    <t>6la8WS5lyGqJsVKIoLH8Bq</t>
  </si>
  <si>
    <t>What color is Naughty Halloween (Inst.)</t>
  </si>
  <si>
    <t>2dPqSN4owLgdijUzQnJ2xY</t>
  </si>
  <si>
    <t>ë‘¥ê·¼ í•´ê°€ ë–´ìŠµë‹ˆë‹¤</t>
  </si>
  <si>
    <t>Dance Party! - Kids Song (Korean Ver.)</t>
  </si>
  <si>
    <t>1yqZXOu1AueUtpNKBhzRdV</t>
  </si>
  <si>
    <t>Kwonsoon Kang</t>
  </si>
  <si>
    <t>4uhvYg3R9TV9WcNJsIp4uK</t>
  </si>
  <si>
    <t>6FxGBHRH9uZJKgVz0zaiyl</t>
  </si>
  <si>
    <t>No Lyrics Pop Beats No Lyrics</t>
  </si>
  <si>
    <t>20pplf61xX4S3Fhv3MYabX</t>
  </si>
  <si>
    <t>ãƒ_x009d_ãƒƒãƒ—ï½¥ãƒŸãƒ¥ãƒ¼ã‚¸ãƒƒã‚¯ ï½ž DOWN TOWN</t>
  </si>
  <si>
    <t>EPO</t>
  </si>
  <si>
    <t>DOWN TOWN</t>
  </si>
  <si>
    <t>6VLRklevEgemhhRBWm43wA</t>
  </si>
  <si>
    <t>Spanish Air</t>
  </si>
  <si>
    <t>0kLLaYDoAfReVMeGJWvzOe</t>
  </si>
  <si>
    <t>CanciÃ³n de piano de fondo relajada</t>
  </si>
  <si>
    <t>Madrid Jazz Lounge Bar</t>
  </si>
  <si>
    <t>0pqIp2Ay3RUdXNdiqzU3jr</t>
  </si>
  <si>
    <t>En Coche Va Una NiÃ±a</t>
  </si>
  <si>
    <t>7I97BZIs64dP2fIJErGumb</t>
  </si>
  <si>
    <t>A Mi Burro</t>
  </si>
  <si>
    <t>2CxKZFizkfe4XmTF2a4N7I</t>
  </si>
  <si>
    <t>EspaÃ±a CaÃ±Ã­ (Guitar Version)</t>
  </si>
  <si>
    <t>guitarra andina</t>
  </si>
  <si>
    <t>Guitarras De Oro</t>
  </si>
  <si>
    <t>MÃºsica De EspaÃ±a</t>
  </si>
  <si>
    <t>2wMT5nh7xtzFSLvgZ05uK3</t>
  </si>
  <si>
    <t>Danza EspaÃ±ola No. 5: Andaluza</t>
  </si>
  <si>
    <t>2nxYLoccZMBUr4pG3JuCr2</t>
  </si>
  <si>
    <t>7 Canciones populares espanolas (arr. P. Kochanski for violin and piano): Cancion</t>
  </si>
  <si>
    <t>Paul Kochanski, Manuel de Falla, Robert Koenig, Si-Qing Lu</t>
  </si>
  <si>
    <t>3aF5KKNWVCIBhEPZ0tVPwd</t>
  </si>
  <si>
    <t>CanciÃ³n de Grimau (A JuliÃ¡n Grimau)</t>
  </si>
  <si>
    <t>09qi7zMPv2saJGoZEuta7W</t>
  </si>
  <si>
    <t>EspaÃ±a, Yo Soy EspaÃ±a</t>
  </si>
  <si>
    <t>CoplArte, Salvador Arroyo</t>
  </si>
  <si>
    <t>Cantares de EspaÃ±a</t>
  </si>
  <si>
    <t>5fZG81KbNMCnBb5WSAkJhD</t>
  </si>
  <si>
    <t>No me tires indirÃ©</t>
  </si>
  <si>
    <t>4Y9hC2LfyTCVo97EsSsF0Z</t>
  </si>
  <si>
    <t>Bien se ve</t>
  </si>
  <si>
    <t>copla, rock of gibraltar</t>
  </si>
  <si>
    <t>Imperio Argentina</t>
  </si>
  <si>
    <t>AntologÃ­a de la CanciÃ³n EspaÃ±ola: Imperio Argentina</t>
  </si>
  <si>
    <t>4Rns89e0joX4aoSyfxFOaA</t>
  </si>
  <si>
    <t>Los Claveles de Sevilla - Remastered</t>
  </si>
  <si>
    <t>1jTmY2kJmrd741hAQ21MOH</t>
  </si>
  <si>
    <t>La CanciÃ³n del Vagabundo</t>
  </si>
  <si>
    <t>zarzuela</t>
  </si>
  <si>
    <t>Orquesta SinfÃ³nica EspaÃ±ola</t>
  </si>
  <si>
    <t>Zarzuelas Inolvidables</t>
  </si>
  <si>
    <t>5OcvOMMDoBPgOFJhl6LqWH</t>
  </si>
  <si>
    <t>La Violetera</t>
  </si>
  <si>
    <t>6F4k9tLZllgZDZb92d3Utb</t>
  </si>
  <si>
    <t>Jazz instrumental con solo de guitarra</t>
  </si>
  <si>
    <t>5WwlqpJH7rIQyc69eKdUZF</t>
  </si>
  <si>
    <t>Voy Camino Soria - Unplugged</t>
  </si>
  <si>
    <t>4tPBWwSymCaHMQhTLgGSlo</t>
  </si>
  <si>
    <t>Coplas del Tiempo</t>
  </si>
  <si>
    <t>4dTQ8qxT7BRmC43aPO73wq</t>
  </si>
  <si>
    <t>Los Cuatro Generales (Coplas a la Defensa de Madrid)</t>
  </si>
  <si>
    <t>5Xu6nwgGqHJlTAdF2FihpF</t>
  </si>
  <si>
    <t>MÃºsica para Aprender EspaÃ±ol</t>
  </si>
  <si>
    <t>dinner jazz</t>
  </si>
  <si>
    <t>Jazz en Serio</t>
  </si>
  <si>
    <t>Bebop en Serio</t>
  </si>
  <si>
    <t>4gl8PRXJvHv6MU1ORgSOmm</t>
  </si>
  <si>
    <t>No Soy Monedita De Oro - Decididos DV</t>
  </si>
  <si>
    <t>Musica De Tierra Caliente</t>
  </si>
  <si>
    <t>Soy De Tierra Caliente</t>
  </si>
  <si>
    <t>4PFJyUWhcvkonBojXSMFlr</t>
  </si>
  <si>
    <t>No Puedo Vivir Sin Ti</t>
  </si>
  <si>
    <t>Gran Denise</t>
  </si>
  <si>
    <t>Pop Rock EspaÃ±ol de los 80 90 y 2000: La Mejor MÃºsica en EspaÃ±ol, Ã‰xitos y Baladas RomÃ¡nticas</t>
  </si>
  <si>
    <t>3MTYorBJJDiUAAyJK9mIA4</t>
  </si>
  <si>
    <t>El Picnic De Osos De Peluche</t>
  </si>
  <si>
    <t>Canciones Infantiles En EspaÃ±ol</t>
  </si>
  <si>
    <t>"MÃºsica de BebÃ©s Feliz"</t>
  </si>
  <si>
    <t>4UnLCMfH7DeMasvddY34K3</t>
  </si>
  <si>
    <t>Quien Tiene Tu Amor</t>
  </si>
  <si>
    <t>Musica Mexicana, Voces Rancheras</t>
  </si>
  <si>
    <t>Muerto En Vida</t>
  </si>
  <si>
    <t>5LY6Q4ju1YcpInHHrRbxi8</t>
  </si>
  <si>
    <t>Caballo Caballo Sin Parar</t>
  </si>
  <si>
    <t>1bmT79BFjKtTTFCm5y0WV6</t>
  </si>
  <si>
    <t>Korean yoga 2</t>
  </si>
  <si>
    <t>Toritori's diary song (Season 1)</t>
  </si>
  <si>
    <t>7vOqSnfphcs6Bbr1ylLIKb</t>
  </si>
  <si>
    <t>1 A.M. with You</t>
  </si>
  <si>
    <t>Penicillin MC</t>
  </si>
  <si>
    <t>6UORaAdDhi4aog3Xa8dpK6</t>
  </si>
  <si>
    <t>Sheer Happiness</t>
  </si>
  <si>
    <t>Lofi Origin</t>
  </si>
  <si>
    <t>07fSiPZWQwSFDbnh69KoM1</t>
  </si>
  <si>
    <t>Army Time</t>
  </si>
  <si>
    <t>Serpent's Eye</t>
  </si>
  <si>
    <t>5MmoDDxjzgYMX1hB3LJ8HB</t>
  </si>
  <si>
    <t>ARIRARI</t>
  </si>
  <si>
    <t>2IJR8iAnssgUPP5RWbOOak</t>
  </si>
  <si>
    <t>ë•¡ë²Œ</t>
  </si>
  <si>
    <t>4zjbQPV5NcFx24HnVVjInS</t>
  </si>
  <si>
    <t>Welcome Song</t>
  </si>
  <si>
    <t>WELOVE</t>
  </si>
  <si>
    <t>Welove Welcome Home</t>
  </si>
  <si>
    <t>6nXA9ASpWS7n7eVZd12nLu</t>
  </si>
  <si>
    <t>Pororo Happy Birthday Song (Korean Ver.)</t>
  </si>
  <si>
    <t>Pororo Happy Birthday to You</t>
  </si>
  <si>
    <t>04IS0xQlcq56fcHYxYoo6x</t>
  </si>
  <si>
    <t>The Brave Rescue Cars - Korean Version</t>
  </si>
  <si>
    <t>2buGI8owmayDgZfoPYViKH</t>
  </si>
  <si>
    <t>TOCK TOCK</t>
  </si>
  <si>
    <t>k-pop, korean pop</t>
  </si>
  <si>
    <t>Kassy</t>
  </si>
  <si>
    <t>7fNJCvxnMzvHLFfsHRZKg2</t>
  </si>
  <si>
    <t>Tayo's Color Show - Korean Version</t>
  </si>
  <si>
    <t>3TGRfe5qVJ1oYoTyMKRAbV</t>
  </si>
  <si>
    <t>Mary Had A Little Lamb - Korean Version</t>
  </si>
  <si>
    <t>1kwe3szfeLZHI9GwWNSxnU</t>
  </si>
  <si>
    <t>Ten In The Bed (Korean Ver.)</t>
  </si>
  <si>
    <t>31Z2U6l0rozR3ADtVgxtoI</t>
  </si>
  <si>
    <t>I Am Moana (Song of the Ancestors)</t>
  </si>
  <si>
    <t>korean ost, korean pop</t>
  </si>
  <si>
    <t>Sohyang, Young-Zoo Jeong</t>
  </si>
  <si>
    <t>Moana (Korean Original Motion Picture Soundtrack)</t>
  </si>
  <si>
    <t>6lmMX6HZMtClG1WONkglIe</t>
  </si>
  <si>
    <t>ë°©êµ¬ë½• ì†¡</t>
  </si>
  <si>
    <t>0S3JfM5mY2hXV15JamWeCd</t>
  </si>
  <si>
    <t>A Mask</t>
  </si>
  <si>
    <t>Lee Seung Gi</t>
  </si>
  <si>
    <t>Crazy for You</t>
  </si>
  <si>
    <t>6wy7DGRIuDemuvvIVOJDYx</t>
  </si>
  <si>
    <t>Pa Mí</t>
  </si>
  <si>
    <t>Dalex</t>
  </si>
  <si>
    <t>Reggaeton En Casa</t>
  </si>
  <si>
    <t>6rf2f8mToUdpEC94GiAZKU</t>
  </si>
  <si>
    <t>5HEqw1r1UmnLVhLoUuO7Rf</t>
  </si>
  <si>
    <t>Mt. Myohyang in Autumn</t>
  </si>
  <si>
    <t>1lH713j6iNxVLB9YDqpyPi</t>
  </si>
  <si>
    <t>La Cumbia Cienaguera</t>
  </si>
  <si>
    <t>vallenato, tropical music</t>
  </si>
  <si>
    <t>Luis Enrique Martínez</t>
  </si>
  <si>
    <t>Made In Colombia: Tropical, Vol. 34</t>
  </si>
  <si>
    <t>2TVSy4XFPWhcQSZ4hMrp2l</t>
  </si>
  <si>
    <t>Drawing Water From a Well At Dawn (Feat. Gayageum Ensemble “La-on G”)</t>
  </si>
  <si>
    <t>6M0x6DlHzVNBA0jCv55q3z</t>
  </si>
  <si>
    <t>Jirirariru</t>
  </si>
  <si>
    <t>Geomungo Factory</t>
  </si>
  <si>
    <t>Metamorphosis</t>
  </si>
  <si>
    <t>3ucajkfkvX5gKoJzVftxVC</t>
  </si>
  <si>
    <t>Yo tengo una casita</t>
  </si>
  <si>
    <t>Canciones EspaÃ±olas Para NiÃ±os</t>
  </si>
  <si>
    <t>5PDZfd2HzRXoCIyoyT5J0Z</t>
  </si>
  <si>
    <t>Que llueva</t>
  </si>
  <si>
    <t>7CL3n379epFmpcnH41PQKS</t>
  </si>
  <si>
    <t>CÃº-cu Cantaba La Rana</t>
  </si>
  <si>
    <t>5CLSJKSMwN79ULCuodE0BD</t>
  </si>
  <si>
    <t>Suite espanola No. 1, Op. 47 (arr. J. Vieaux): IV. Cadiz (Cancion)</t>
  </si>
  <si>
    <t>Jason Vieaux, Isaac AlbÃ©niz</t>
  </si>
  <si>
    <t>Albeniz, I.: Piano Music (Arr. for Guitar)</t>
  </si>
  <si>
    <t>7K3ZpFopHBdCfMt7aDf6jF</t>
  </si>
  <si>
    <t>Una Jaca Cartujana</t>
  </si>
  <si>
    <t>Carmen Florido</t>
  </si>
  <si>
    <t>RaÃ­ces de la CanciÃ³n EspaÃ±ola, Vol. 34</t>
  </si>
  <si>
    <t>1nQ3B3dbTiKPCvbgYlJ1XH</t>
  </si>
  <si>
    <t>7 Canciones populares espanolas (arr. P. Kochanski for violin and piano): El Pano moruno</t>
  </si>
  <si>
    <t>3o6YI7eOMmu9ArpvXGa3Od</t>
  </si>
  <si>
    <t>Viva EspaÃ±a</t>
  </si>
  <si>
    <t>Pablo Soto</t>
  </si>
  <si>
    <t>EspaÃ±a en MÃºsica</t>
  </si>
  <si>
    <t>43Ys8a9M5Hv9vlYEQByA4p</t>
  </si>
  <si>
    <t>Madison Jazz</t>
  </si>
  <si>
    <t>6ZSl0rmUoiI9Fiyk4H8hpY</t>
  </si>
  <si>
    <t>Como Dos Barquitos</t>
  </si>
  <si>
    <t>42jCV2ifma3vfOqPus71nW</t>
  </si>
  <si>
    <t>Nubes y Esperanza</t>
  </si>
  <si>
    <t>Rolando Alarcon</t>
  </si>
  <si>
    <t>Canciones de la Guerra Civil EspaÃ±ola</t>
  </si>
  <si>
    <t>4ozNnYDMDXgmaRYuOSeg5F</t>
  </si>
  <si>
    <t>Colombiana</t>
  </si>
  <si>
    <t>1WiC1UKEaIQJnkjHYeW5wY</t>
  </si>
  <si>
    <t>Fuiste TÃº</t>
  </si>
  <si>
    <t>Diego Varona</t>
  </si>
  <si>
    <t>MÃºsica RomÃ¡ntica en EspaÃ±ol: Las Mejores Canciones RomÃ¡nticas y de Amor del Pop Rock Latino</t>
  </si>
  <si>
    <t>5drNfZTNrDUrDZNVWvLJCV</t>
  </si>
  <si>
    <t>MÃºsica ElectrÃ³nica Nueva Del 2022 #20</t>
  </si>
  <si>
    <t>Gucx Music</t>
  </si>
  <si>
    <t>1Xflosd9tXqKys5SmGU1oW</t>
  </si>
  <si>
    <t>Mi Enfermedad</t>
  </si>
  <si>
    <t>Gustavo Nola</t>
  </si>
  <si>
    <t>Pop en EspaÃ±ol: Lo Mejor del Pop Rock EspaÃ±ol de los 90's 00's. MÃºsica Pop RomÃ¡ntico Latino</t>
  </si>
  <si>
    <t>5UqzwQIjJBT8mSWcC2BlE5</t>
  </si>
  <si>
    <t>Korean Folk Song: Arirang</t>
  </si>
  <si>
    <t>Roxana van Beli</t>
  </si>
  <si>
    <t>Asian Folk Songs for Piano Album</t>
  </si>
  <si>
    <t>1sU3dTzDsSQwGYgOYKuSMP</t>
  </si>
  <si>
    <t>Korean Folk Town (MapleStory)</t>
  </si>
  <si>
    <t>NEUKDAE</t>
  </si>
  <si>
    <t>3vkWhskKbSXVLdt5M8nkXw</t>
  </si>
  <si>
    <t>Can You Feel The Love Tonight</t>
  </si>
  <si>
    <t>Jun Ra, Song-Yi Pak, Hoon We, Kyung-Kyun Eun</t>
  </si>
  <si>
    <t>5GFuUIJ27zdL8aJpgQ4WFA</t>
  </si>
  <si>
    <t>ì–‘ìœ ê°€</t>
  </si>
  <si>
    <t>mukgyewol, Jiyeon-hwa, ì_x009d_´ì_x009d_€ì£¼, Kim Ok shim</t>
  </si>
  <si>
    <t>í•œêµ­ì „ëž˜ë¯¼ìš”(ê²½ê¸°ë¯¼ìš”/ë‚¨ë_x008f_„ë¯¼ìš”/ì„œë_x008f_„ë¯¼ìš”)</t>
  </si>
  <si>
    <t>4mmzDGZYr9DYdBcZr5Nowv</t>
  </si>
  <si>
    <t>Koreatown</t>
  </si>
  <si>
    <t>Freazy</t>
  </si>
  <si>
    <t>7D3Ipvw0tc6fnsTIym0jFy</t>
  </si>
  <si>
    <t>Korea Does What It is Determined to Do!</t>
  </si>
  <si>
    <t>Songs of the Democratic People's Republic of Korea Vol 31</t>
  </si>
  <si>
    <t>7wJQ3RGV1ceRNcHQdgdVy5</t>
  </si>
  <si>
    <t>Chahyangije (2 Poems on the Fragrance of Tea): Drinking Tea</t>
  </si>
  <si>
    <t>3LaTbor6Gt64Jg9QWTDRMU</t>
  </si>
  <si>
    <t>Nakdoeum: I. —</t>
  </si>
  <si>
    <t>Yoonjeong Heo</t>
  </si>
  <si>
    <t>4nAHxOF2CsEhYcPbYMY8Ql</t>
  </si>
  <si>
    <t>Legend of Storm (Feat. Gayageum Ensemble “La-on G”)</t>
  </si>
  <si>
    <t>6FlrDKGUQcKzitoEnfpEfs</t>
  </si>
  <si>
    <t>Iâ€™m Blue (JetÃ©)</t>
  </si>
  <si>
    <t>0Ed7RMdwqtfAD3qohfo7EN</t>
  </si>
  <si>
    <t>Yeh Pyaar Hain (à¤¯à¥‡ à¤ªà¥_x008d_à¤¯à¤¾à¤° à¤¹à¥ˆ à¤¦à¤°à¥_x008d_à¤¦ à¤­à¤°à¤¾ à¤—à¥€à¤¤)</t>
  </si>
  <si>
    <t>4D1y508OWz3R66RSI6eEtL</t>
  </si>
  <si>
    <t>CanciÃ³n (Siete Canciones Populares EspaÃ±olas)</t>
  </si>
  <si>
    <t>flamenco, flamenco guitar</t>
  </si>
  <si>
    <t>CaÃ±izares</t>
  </si>
  <si>
    <t>El Sombrero de Tres Picos - Falla por CaÃ±izares Vol. 1</t>
  </si>
  <si>
    <t>370r0o03dWhAgsZnnlvUIi</t>
  </si>
  <si>
    <t>Canciones Populares EspaÃ±olas: EspaÃ±olas jota</t>
  </si>
  <si>
    <t>2ymozujkzLYkYnNCdHwWDT</t>
  </si>
  <si>
    <t>Mambru Se Fue A La Guerra</t>
  </si>
  <si>
    <t>7ydQmRRfwqIF27ZEPDYjPu</t>
  </si>
  <si>
    <t>MinuÃ© Cantado</t>
  </si>
  <si>
    <t>JosÃ© Bassa, Joaquin Nin, Ana Higueras, Jaime Del Val</t>
  </si>
  <si>
    <t>Nueve Siglos de CanciÃ³n EspaÃ±ola (Nine Centuries of Spanish Art Song)</t>
  </si>
  <si>
    <t>6cdfWBOd4jsTlq5NZDXUcO</t>
  </si>
  <si>
    <t>Anton Pirulero</t>
  </si>
  <si>
    <t>22j4ehMO0zziG1llQlWDjQ</t>
  </si>
  <si>
    <t>Salvador Andrades</t>
  </si>
  <si>
    <t>Guitarra EspaÃ±ola Grandes Exitos</t>
  </si>
  <si>
    <t>5EfrcduoJ4o9vvUkSi5VHN</t>
  </si>
  <si>
    <t>Espana Cani</t>
  </si>
  <si>
    <t>Guitarras De Sevilla</t>
  </si>
  <si>
    <t>Lo Mejor del Flamenco</t>
  </si>
  <si>
    <t>5yvoFa0qLObwC6HajFZORw</t>
  </si>
  <si>
    <t>Suite espaÃ±ola No. 1, Op. 47: IV. CÃ¡diz (CanciÃ³n)</t>
  </si>
  <si>
    <t>Isaac AlbÃ©niz, Lang Lang</t>
  </si>
  <si>
    <t>Piano Book EP: Around the World</t>
  </si>
  <si>
    <t>2jocv1UTRUVOKSWEs7YLkX</t>
  </si>
  <si>
    <t>Suite espaÃ±ola No. 1, Op. 47: CÃ¡diz (CanciÃ³n)</t>
  </si>
  <si>
    <t>Isaac AlbÃ©niz, Alicia de Larrocha</t>
  </si>
  <si>
    <t>AlbÃ©niz: IbÃ©ria; Navarra; Suite EspaÃ±ola</t>
  </si>
  <si>
    <t>75OBxsxxO9R1L9WNMiomkI</t>
  </si>
  <si>
    <t>Sufre MamÃ³n Devuelveme a Mi Chica - Unplugged</t>
  </si>
  <si>
    <t>7GhkPjQCVE3AYFYKMbELq0</t>
  </si>
  <si>
    <t>Las Morillas de JaÃ©n</t>
  </si>
  <si>
    <t>5u8YfwQBB6qlk31GMkIXwU</t>
  </si>
  <si>
    <t>Mar blanca</t>
  </si>
  <si>
    <t>Antonio Molina</t>
  </si>
  <si>
    <t>AntologÃ­a de la CanciÃ³n EspaÃ±ola: Antonio Molina</t>
  </si>
  <si>
    <t>4xHtBZ5EH1SFR0C6FpbFaC</t>
  </si>
  <si>
    <t>Falsa moneda</t>
  </si>
  <si>
    <t>4EqrUje15tuDrXK1Q8lgsp</t>
  </si>
  <si>
    <t>Son Tus Cabellos Dorados (feat. Manolo Badajoz)</t>
  </si>
  <si>
    <t>Angelillo, Manolo De Badajoz</t>
  </si>
  <si>
    <t>62oepV65Vb4yuzX529glmz</t>
  </si>
  <si>
    <t>CoplArte, Mercedes Zambrano</t>
  </si>
  <si>
    <t>7DfQ52IRDkMxQkx6P8rZIE</t>
  </si>
  <si>
    <t>Granados: 12 Danzas espaÃ±olas: No. 2, Oriental (Arr. Barrueco &amp; MÃ¼ller-Pering for Two Guitars)</t>
  </si>
  <si>
    <t>Enrique Granados, Manuel Barrueco, Thomas MÃ¼ller-Pering</t>
  </si>
  <si>
    <t>5avwoPSNOi3Qo1SOxruxhJ</t>
  </si>
  <si>
    <t>Poo Poo Song - KOR Ver.</t>
  </si>
  <si>
    <t>7tiyjWnIK8UWWMesmbmXfM</t>
  </si>
  <si>
    <t>Left Me For The White Man (Asian Made a Rap Song 2)</t>
  </si>
  <si>
    <t>Korean Comic</t>
  </si>
  <si>
    <t>1GbDNGLMiB5A8nQ1mq3aKb</t>
  </si>
  <si>
    <t>Singapore Song</t>
  </si>
  <si>
    <t>chinese traditional</t>
  </si>
  <si>
    <t>Asian Traditional Music</t>
  </si>
  <si>
    <t>Traditional Asian Music: Chinese, Japanese, Tibetan, Korean, Oriental Shamisen and Shakuhachi</t>
  </si>
  <si>
    <t>3UrPVkn2Y7ymY52ZW0lyfL</t>
  </si>
  <si>
    <t>Five Little Ducks - Korean Version</t>
  </si>
  <si>
    <t>0AIhdbDCTYoVduSOzH3yhA</t>
  </si>
  <si>
    <t>Indonesian Sun Song</t>
  </si>
  <si>
    <t>2BWti1wty7A2FIJIqOFu99</t>
  </si>
  <si>
    <t>Marching (ë_x008f_™ì‚° ê°€ëŠ” ê¸¸)</t>
  </si>
  <si>
    <t>5l9QXl0ZPYkHXfCXxELb4y</t>
  </si>
  <si>
    <t>ì£¼ ìž„ìž¬ ì•ˆì—_x0090_ Here I Am (Korean Version) [feat. ê¹€ë¸Œë_x009d_¼ì_x009d_´ì–¸ Kim Brian]</t>
  </si>
  <si>
    <t>ìµœë¯¸ë‚˜ Meena Choi</t>
  </si>
  <si>
    <t>ë‰´ì†¡ì›Œì‹­ New Song Worship - ì£¼ ìž„ìž¬ ì•ˆì—_x0090_ Here I am</t>
  </si>
  <si>
    <t>53lifIkkepmkujXRMzn4IG</t>
  </si>
  <si>
    <t>A Joyful Birthday (ê¸°ì_x0081_¨ì_x009d_„ ì£¼ëŠ” ìƒ_x009d_ì_x009d_¼)</t>
  </si>
  <si>
    <t>3PwkoiZ8McNMzM7K74T5BU</t>
  </si>
  <si>
    <t>Moon of My Hometown</t>
  </si>
  <si>
    <t>5TPak15xnMXBwO5KxrRQw3</t>
  </si>
  <si>
    <t>나 가거든</t>
  </si>
  <si>
    <t>박정현</t>
  </si>
  <si>
    <t>판타스틱 듀오 2 Part.3</t>
  </si>
  <si>
    <t>6w0gPNhMdC47PHmBAnUiUP</t>
  </si>
  <si>
    <t>Ye, Anyo, Ye</t>
  </si>
  <si>
    <t>traditional music, native american music</t>
  </si>
  <si>
    <t>Seoul Music Ensemble</t>
  </si>
  <si>
    <t>Korean Traditional Music</t>
  </si>
  <si>
    <t>4LWy6m71XMwC47na4IgQv7</t>
  </si>
  <si>
    <t>ArrorrÃ³ Mi NIÃ‘O</t>
  </si>
  <si>
    <t>5bdgCXXK2bdtFPgEEwEVTs</t>
  </si>
  <si>
    <t>1UtO5oTkb38g7dUNOO7HK1</t>
  </si>
  <si>
    <t>PequeÃ±a canciÃ³n grandes pasos</t>
  </si>
  <si>
    <t>Ambiente de fiesta de cena</t>
  </si>
  <si>
    <t>1QEz2cuRwC9MWNsyM8iDSw</t>
  </si>
  <si>
    <t>Popurri: Esas Canciones de Mexico / Jarabe Tapatio / Esas Canciones de Mexico / Alla en el Rancho Grande / Volver Volver / El Rey / Ay / Jalisco No Te Rajes / Esas Canciones de Mexico</t>
  </si>
  <si>
    <t>Los 2 EspaÃ±oles</t>
  </si>
  <si>
    <t>Rancheras</t>
  </si>
  <si>
    <t>0HgFbFuNkILJQRvHKlWQ1M</t>
  </si>
  <si>
    <t>Los Cuatro Generales</t>
  </si>
  <si>
    <t>2ydBEvezt4g5oXeIY0RMUx</t>
  </si>
  <si>
    <t>Que la Tortilla Se Vuelva</t>
  </si>
  <si>
    <t>3jOLTEkDtv8qxjyE93yIaH</t>
  </si>
  <si>
    <t>La Hija de Don Juan Alba</t>
  </si>
  <si>
    <t>Miguel De Molina</t>
  </si>
  <si>
    <t>Raices de la CanciÃ³n EspaÃ±ola, Vol. 2-3</t>
  </si>
  <si>
    <t>1kiBQLgaYVqlSGtdzNRBQl</t>
  </si>
  <si>
    <t>Copla y fortuna</t>
  </si>
  <si>
    <t>6aHnk0vmpekMPYWpLXTY2f</t>
  </si>
  <si>
    <t>Indescribable (feat. Un CorazÃ³n, WHATUPRG)</t>
  </si>
  <si>
    <t>ccm, christian music, world worship, worship</t>
  </si>
  <si>
    <t>Hillsong Young &amp; Free, Hillsong en EspaÃ±ol, Un CorazÃ³n, WHATUPRG</t>
  </si>
  <si>
    <t>Todos Mis Mejores Amigos</t>
  </si>
  <si>
    <t>5PWgGDvnZJvCYy5q3afYb0</t>
  </si>
  <si>
    <t>ABC</t>
  </si>
  <si>
    <t>7x16Pjhr5pmQuJmLLSGwFD</t>
  </si>
  <si>
    <t>Fiesta Noche a la MaÃ±ana</t>
  </si>
  <si>
    <t>La Mejor MÃºsica ElectrÃ³nica</t>
  </si>
  <si>
    <t>5MNJ5Y3ohQbYaqTClZNhWw</t>
  </si>
  <si>
    <t>Aunque TÃº No Lo Sepas</t>
  </si>
  <si>
    <t>2AzRhdjvBBasBQVVYCdLs8</t>
  </si>
  <si>
    <t>Song of the Korean People's Army</t>
  </si>
  <si>
    <t>Songs of the Democratic People's Republic of Korea Vol 36</t>
  </si>
  <si>
    <t>5fEqbNHLDhVgD3mZqXCWsq</t>
  </si>
  <si>
    <t>B Minus (Asian Parents Made Rap Song 2024)</t>
  </si>
  <si>
    <t>2oZ5LeKCfnk7fP24A3N22I</t>
  </si>
  <si>
    <t>If a Simp Made a Rap Song</t>
  </si>
  <si>
    <t>1pIE6uUn8zpMloOa9183QS</t>
  </si>
  <si>
    <t>Variations on a Korean Folk Song: I. Con moto</t>
  </si>
  <si>
    <t>4sLIzL1a4fkYAmewHdi8Aq</t>
  </si>
  <si>
    <t>Rain Song</t>
  </si>
  <si>
    <t>3WI4z77916t8tLnttUvOY2</t>
  </si>
  <si>
    <t>Children's Story</t>
  </si>
  <si>
    <t>66e1jzCO70v0tZmVVjuwBc</t>
  </si>
  <si>
    <t>Beautiful</t>
  </si>
  <si>
    <t>korean instrumental, piano cover</t>
  </si>
  <si>
    <t>REYNAH</t>
  </si>
  <si>
    <t>2tTeQU3HrKrjziccpmwzE1</t>
  </si>
  <si>
    <t>Sleeping Night</t>
  </si>
  <si>
    <t>0ddkK4N2pB5gFbR0mQIt4S</t>
  </si>
  <si>
    <t>The Awesome Rescue Cars - Korean Version</t>
  </si>
  <si>
    <t>0HBKtjdtK82UL6vpWLUdTM</t>
  </si>
  <si>
    <t>KR - ëŒ€í•œë¯¼êµ­ - ì• êµ­ê°€ - êµ­ê°€</t>
  </si>
  <si>
    <t>êµ­ì œ ì˜¤ì¼€ìŠ¤íŠ¸ë_x009d_¼</t>
  </si>
  <si>
    <t>67hIuR1UKVODGErTUIiIJV</t>
  </si>
  <si>
    <t>Eres</t>
  </si>
  <si>
    <t>rock en español, mexican rock, latin</t>
  </si>
  <si>
    <t>Café Tacvba</t>
  </si>
  <si>
    <t>Relax Musical Vol. 1</t>
  </si>
  <si>
    <t>6yQqttIuPXXdEZBw1Bl7KS</t>
  </si>
  <si>
    <t>Tenez-vous bien</t>
  </si>
  <si>
    <t>chanson, french pop</t>
  </si>
  <si>
    <t>Salvatore Adamo</t>
  </si>
  <si>
    <t>Singles + Faces B 1964-1966</t>
  </si>
  <si>
    <t>French</t>
  </si>
  <si>
    <t>626UIiiDqU3eIHprUZZFkp</t>
  </si>
  <si>
    <t>à¤_x009d_à¥‚à¤®à¥‡ à¤œà¥‹ à¤ªà¤ à¤¾à¤¨</t>
  </si>
  <si>
    <t>3Xn7Mo5eTLT0GSMjb6OZKO</t>
  </si>
  <si>
    <t>Los Pollitos</t>
  </si>
  <si>
    <t>5FzJwMnkDivLqqO9UZ6G7Y</t>
  </si>
  <si>
    <t>La Paloma Blanca</t>
  </si>
  <si>
    <t>0adCb2mVBd6VdZ9so2J2yS</t>
  </si>
  <si>
    <t>Querer Y Amar</t>
  </si>
  <si>
    <t>CanciÃ³n EspaÃ±ola: Aquellos Labradores</t>
  </si>
  <si>
    <t>4eIJxdgdw6rZVufT5GyuTj</t>
  </si>
  <si>
    <t>7 Canciones populares EspaÃ±olas (Excerpts Arr. for Oboe &amp; Harp): No. 5, Nana</t>
  </si>
  <si>
    <t>Manuel de Falla, Alex Klein, Rita Costanzi</t>
  </si>
  <si>
    <t>Amoroso</t>
  </si>
  <si>
    <t>6TNnJUeHOcmy5prwTY0OSG</t>
  </si>
  <si>
    <t>Eres Alta y Delgada</t>
  </si>
  <si>
    <t>1D78vk9XAnjWA5VrYhqUmP</t>
  </si>
  <si>
    <t>Moreno Tiene Que Ser</t>
  </si>
  <si>
    <t>AntoÃ±ita Moreno</t>
  </si>
  <si>
    <t>Raices de la CanciÃ³n EspaÃ±ola, Vol. 9</t>
  </si>
  <si>
    <t>3vWJc6UHQZXKOgFf7UWIUA</t>
  </si>
  <si>
    <t>GLORIA EN LO ALTO</t>
  </si>
  <si>
    <t>Alabanzas cristianas de adoracion, Vol. 1</t>
  </si>
  <si>
    <t>2ZPrxcI4tC7tPmOVnM03X8</t>
  </si>
  <si>
    <t>Popular</t>
  </si>
  <si>
    <t>5FUnVr23CehOUXtwwghEkA</t>
  </si>
  <si>
    <t>When the Rapper From Alabama Comes To the Studio</t>
  </si>
  <si>
    <t>6afGZGA2zln6Spi3N0DSLd</t>
  </si>
  <si>
    <t>Song of Happiness for the Great Leader (Leader Arrival Song)</t>
  </si>
  <si>
    <t>More NK Classics 2</t>
  </si>
  <si>
    <t>3DD1ZEbXRXvaAYvTlaIwij</t>
  </si>
  <si>
    <t>í•œêµ­ì_x009d_„ ë¹›ë‚¸ 100ëª…ì_x009d_˜ ìœ„ì_x009d_¸ë“¤ (ì_x009d_¸ê¸°ë_x008f_™ìš”)</t>
  </si>
  <si>
    <t>ë_x008f_™ìš” Twinkle Little Studio</t>
  </si>
  <si>
    <t>ì°½ì_x009d_˜ë ¥ ë°œë‹¬ ì–´ë¦°ì_x009d_´ ì_x009d_¸ê¸° ë_x008f_™ìš” ë² ìŠ¤íŠ¸ 180</t>
  </si>
  <si>
    <t>4YV5x1YqMMnqnUPp7z99lh</t>
  </si>
  <si>
    <t>Chahyangije (2 Poems on the Fragrance of Tea): Yeoeum</t>
  </si>
  <si>
    <t>3RSrcKgNKjtiG214CkhYKm</t>
  </si>
  <si>
    <t>The Camel Song</t>
  </si>
  <si>
    <t>Clara C</t>
  </si>
  <si>
    <t>ëŒ„ì‹±í€¸ Dancing Queen (Music from the Korean Film)</t>
  </si>
  <si>
    <t>2OslhxkH5PHDWyGlaYDRB4</t>
  </si>
  <si>
    <t>Keijo</t>
  </si>
  <si>
    <t>1Vd0HKi0JJJtSjXFPwxTvF</t>
  </si>
  <si>
    <t>North Korea - Aegukka - Achâ€™imÅ­n Pinnara - Korean National Anthem (Patriotic Song - Let Morning Shine - Song of a Devotion to a Country)</t>
  </si>
  <si>
    <t>5lDAinBDzVgMOfMivBXE1w</t>
  </si>
  <si>
    <t>Thailand Traditonal Song</t>
  </si>
  <si>
    <t>72sUBwpc5KB4zCieuShaEv</t>
  </si>
  <si>
    <t>K-POP+STAR*</t>
  </si>
  <si>
    <t>Yammo, Antionia</t>
  </si>
  <si>
    <t>One Night</t>
  </si>
  <si>
    <t>29ZUZh5nAMDxPjfSj8GVhq</t>
  </si>
  <si>
    <t>Tutu</t>
  </si>
  <si>
    <t>colombian pop, pop urbano</t>
  </si>
  <si>
    <t>Camilo</t>
  </si>
  <si>
    <t>Exitos Pop Latino 2020</t>
  </si>
  <si>
    <t>劇場版マクロスＦ～イツワリノウタヒメ～　pink monsoon</t>
  </si>
  <si>
    <t>4ZPDn0zQwiW8x2Mrlw8EIM</t>
  </si>
  <si>
    <t>Turnin &amp; Twistin</t>
  </si>
  <si>
    <t>latin r&amp;b</t>
  </si>
  <si>
    <t>LATENIGHTJIGGY</t>
  </si>
  <si>
    <t>Flavors 3</t>
  </si>
  <si>
    <t>6EACZft5JBmkwMawqSw7Tm</t>
  </si>
  <si>
    <t>Jeongseon Arirang</t>
  </si>
  <si>
    <t>Modern Korean Folk Songs</t>
  </si>
  <si>
    <t>2HbuPL1bfnzeItog5wUaF5</t>
  </si>
  <si>
    <t>Song of Peace</t>
  </si>
  <si>
    <t>6gyVLEvY1moCXjraeie7wF</t>
  </si>
  <si>
    <t>달하 노피곰 Iii.엇모리</t>
  </si>
  <si>
    <t>황병기</t>
  </si>
  <si>
    <t>황병기 가야금 작품집 Vol.5 - 달하 노피곰</t>
  </si>
  <si>
    <t>4z98R36CnbE8EDo6hohNnL</t>
  </si>
  <si>
    <t>Incheon</t>
  </si>
  <si>
    <t>0QPChzfi8dKsEThTy1j4vC</t>
  </si>
  <si>
    <t>Falla: 7 Canciones populares espaÃ±olas: No. 6, CanciÃ³n (Arr. Lehn for Trumpet and Orchestra)</t>
  </si>
  <si>
    <t>Manuel de Falla, Lucienne Renaudin Vary, Sascha Goetzel, Orchestre de chambre de Paris</t>
  </si>
  <si>
    <t>Winter Gardens</t>
  </si>
  <si>
    <t>4VUnmIfth9mHb7ZAlKeBlI</t>
  </si>
  <si>
    <t>La Paloma</t>
  </si>
  <si>
    <t>15ksa0sHXcalnE4Om1dwxl</t>
  </si>
  <si>
    <t>Musica al Atardecer</t>
  </si>
  <si>
    <t>2Rz1qWxJdbGvVpwOA9uzPr</t>
  </si>
  <si>
    <t>Musica Alegre</t>
  </si>
  <si>
    <t>MÃºsica para Alegrar el DÃ­a DJ</t>
  </si>
  <si>
    <t>MÃºsica para Alegrar el DÃ­a â€“ MÃºsica Estimulante y RÃ­tmica</t>
  </si>
  <si>
    <t>7FF42R6IVfEolxK1GR6LgR</t>
  </si>
  <si>
    <t>We Got Kimchi - Asian Made a Rap Song</t>
  </si>
  <si>
    <t>08caek2ygoWrhLOYsqoxI5</t>
  </si>
  <si>
    <t>All Time Future and Past</t>
  </si>
  <si>
    <t>4Cbf3u5RoNPpv8mRze0kiP</t>
  </si>
  <si>
    <t>Another Sad Love Song - Korean Version</t>
  </si>
  <si>
    <t>k-rap, korean r&amp;b</t>
  </si>
  <si>
    <t>GSoul</t>
  </si>
  <si>
    <t>Another Sad Love Song</t>
  </si>
  <si>
    <t>4ZDhhBghMT5974tiHBEGeD</t>
  </si>
  <si>
    <t>One of Japanese Melodies</t>
  </si>
  <si>
    <t>77SPNpYo5YS4Zd203WJdKf</t>
  </si>
  <si>
    <t>North Korea National Anthem</t>
  </si>
  <si>
    <t>1zpzAoT3C5sqGXxysz9FBO</t>
  </si>
  <si>
    <t>Mount Pukhansan</t>
  </si>
  <si>
    <t>5OWD1MB3Q10reTF2yaClE6</t>
  </si>
  <si>
    <t>ê±°ë¯¸ê°€ ì¤„ì_x009d_„ íƒ€ê³ </t>
  </si>
  <si>
    <t>76OwSxKjBx87dW9fTp2ALf</t>
  </si>
  <si>
    <t>Sticker - Will Not Fear Remix</t>
  </si>
  <si>
    <t>k-pop, noise music</t>
  </si>
  <si>
    <t>NCT 127</t>
  </si>
  <si>
    <t>iScreaM Vol.13 : Sticker Remixes</t>
  </si>
  <si>
    <t>6UeEWyehQ6uL0AAqV5nAKA</t>
  </si>
  <si>
    <t>Sigyetap (the Clock Tower): II. —</t>
  </si>
  <si>
    <t>0yHoUFTZhB1aDirqEg23l6</t>
  </si>
  <si>
    <t>Cumbia Cienaguera - Remix</t>
  </si>
  <si>
    <t>cumbia, cumbia sonidera</t>
  </si>
  <si>
    <t>Aniceto Molina</t>
  </si>
  <si>
    <t>Mix al 100</t>
  </si>
  <si>
    <t>1B2awVauWqYBKfrUEv0fpY</t>
  </si>
  <si>
    <t>La Canción Perfecta</t>
  </si>
  <si>
    <t>banda, música mexicana</t>
  </si>
  <si>
    <t>Luis Coronel</t>
  </si>
  <si>
    <t>Ahora Soy Yo</t>
  </si>
  <si>
    <t>3sk7hrXdKGvMRTqrxSANsW</t>
  </si>
  <si>
    <t>Odolttogi</t>
  </si>
  <si>
    <t>01C1j1fVD9iDkiDgxTJ1b8</t>
  </si>
  <si>
    <t>7 Canciones Populares EspaÃ±olas: No. 6, CanciÃ³n</t>
  </si>
  <si>
    <t>Manuel de Falla, Luke Faulkner</t>
  </si>
  <si>
    <t>RÃªverie</t>
  </si>
  <si>
    <t>3JA5qauadgAscyoG1tJ02t</t>
  </si>
  <si>
    <t>7 Canciones populares espaÃ±olas: No. 6, CanciÃ³n (Arr. Halffter)</t>
  </si>
  <si>
    <t>Manuel de Falla, Angela Hewitt</t>
  </si>
  <si>
    <t>Love Songs - Piano Transcriptions Without Words</t>
  </si>
  <si>
    <t>3ceXnXLFdTDo8FHgkexPFH</t>
  </si>
  <si>
    <t>Dime Donde Vas Morena</t>
  </si>
  <si>
    <t>3i8rPsLh5f4TwLDlD6NzOa</t>
  </si>
  <si>
    <t>Puentecito (Pasodoble)</t>
  </si>
  <si>
    <t>4kTqUnNngFnPLn9y683Mcb</t>
  </si>
  <si>
    <t>Fandangos de Huelva y Verdiales</t>
  </si>
  <si>
    <t>Raices de la CanciÃ³n EspaÃ±ola, Vol. 40</t>
  </si>
  <si>
    <t>5fNDGCju9i3C6cXb6mJBYn</t>
  </si>
  <si>
    <t>ClÃ¡sica CanciÃ³n de Cuna</t>
  </si>
  <si>
    <t>Nanas para Bebes Con Guitarra EspaÃ±ola</t>
  </si>
  <si>
    <t>4gvdkOxPnZ2s1RBwX62EM9</t>
  </si>
  <si>
    <t>MalagueÃ±a Serrana (CanciÃ³n EspaÃ±ola)</t>
  </si>
  <si>
    <t>CanciÃ³n EspaÃ±ola: Si Pudiera Tenerte</t>
  </si>
  <si>
    <t>3MaMkZTGWECQYBRb3cxPE7</t>
  </si>
  <si>
    <t>Paseando Por La Sierra (CanciÃ³n EspaÃ±ola)</t>
  </si>
  <si>
    <t>5omjs82izxbnUOK57FC3CZ</t>
  </si>
  <si>
    <t>Entre Tu y Mil Mares</t>
  </si>
  <si>
    <t>Las Mejores Canciones del Pop Rock RomÃ¡ntico en EspaÃ±ol. Lo Mejor de la MÃºsica RomÃ¡ntica de los AÃ±os 90's y 2000's</t>
  </si>
  <si>
    <t>2TxpaCujGAJzkXKYIn2yUc</t>
  </si>
  <si>
    <t>Y Ahora Que Te Vas</t>
  </si>
  <si>
    <t>Baladas Romanticas, MÃºsica RomÃ¢ntica</t>
  </si>
  <si>
    <t>Recuerdos De Una Noche</t>
  </si>
  <si>
    <t>2IpQlSSngbYGTLadxskdXy</t>
  </si>
  <si>
    <t>Estudio de Concierto No. 1</t>
  </si>
  <si>
    <t>JuliÃ¡n MenÃ©ndez, Joan Enric Lluna, Juan Carlos Garvayo</t>
  </si>
  <si>
    <t>MÃºsica EspaÃ±ola en el Exilio</t>
  </si>
  <si>
    <t>4GmKbGoSWNDsH5Bu8X6V8U</t>
  </si>
  <si>
    <t>Dos Pececitos Se Fuero A Nadar</t>
  </si>
  <si>
    <t>Canciones Infantiles, Canciones Infantiles En EspaÃ±ol, Musica Infantil</t>
  </si>
  <si>
    <t>Musica Infantil</t>
  </si>
  <si>
    <t>4jw5f3iKSVJS79FA8DuZ7r</t>
  </si>
  <si>
    <t>The Whale Song (Korean Ver.)</t>
  </si>
  <si>
    <t>Pororo Sea Animal Songs (Korean Ver.)</t>
  </si>
  <si>
    <t>6ykdEjN7mNsAdijoo7TH5J</t>
  </si>
  <si>
    <t>What color is Naughty Halloween</t>
  </si>
  <si>
    <t>5AONiKBM6SeJhffGBPwcOi</t>
  </si>
  <si>
    <t>One Of These Nights</t>
  </si>
  <si>
    <t>Not Found</t>
  </si>
  <si>
    <t>71Jq8O0rTCVYUa3vRrUOnf</t>
  </si>
  <si>
    <t>Otro Trago (Remix)</t>
  </si>
  <si>
    <t>reggaeton, urbano latino</t>
  </si>
  <si>
    <t>Sech</t>
  </si>
  <si>
    <t>Sech (Sped Up)</t>
  </si>
  <si>
    <t>4wxgxED0810ogycT6UcSAp</t>
  </si>
  <si>
    <t>Halloween Zombie Song (Korean Ver.)</t>
  </si>
  <si>
    <t>4Ms8C3D0ucNFrvtDzNeDdW</t>
  </si>
  <si>
    <t>6GINVrJNhiB3xDf2pp0qXv</t>
  </si>
  <si>
    <t>70tGXVBJJggvYRgnDabwlb</t>
  </si>
  <si>
    <t>Gringuita</t>
  </si>
  <si>
    <t>latin indie, latin alternative</t>
  </si>
  <si>
    <t>Simon Grossmann</t>
  </si>
  <si>
    <t>1vQ5J0HGNj9A9XikpJeiYa</t>
  </si>
  <si>
    <t>Costumbres (with Pandora)</t>
  </si>
  <si>
    <t>ranchera, mariachi, bolero</t>
  </si>
  <si>
    <t>Rocío Dúrcal</t>
  </si>
  <si>
    <t>Rocio Durcal - Duetos</t>
  </si>
  <si>
    <t>2wXlcrqVaEqIuBVZMNepkL</t>
  </si>
  <si>
    <t>Zambas</t>
  </si>
  <si>
    <t>folklore argentino, chamamé, latin folklore, latin folk</t>
  </si>
  <si>
    <t>Soledad</t>
  </si>
  <si>
    <t>Vivo en Arequito</t>
  </si>
  <si>
    <t>6xtPzdqWT7SocvACdJsMGa</t>
  </si>
  <si>
    <t>The Monk's Blessing</t>
  </si>
  <si>
    <t>3IcrA7g8rnr3tQhpJ4OMV3</t>
  </si>
  <si>
    <t>Kim Chi</t>
  </si>
  <si>
    <t>7e0rahDkgGwhNbuHE4M0nF</t>
  </si>
  <si>
    <t>I Beg You</t>
  </si>
  <si>
    <t>3ijnVCIbJ8rIYqiGqs3G83</t>
  </si>
  <si>
    <t>Namdaemun Gate</t>
  </si>
  <si>
    <t>5aIHddY2mT6zwp3YnX9eUt</t>
  </si>
  <si>
    <t>Para Ti Abuelita (CanciÃ³n EspaÃ±ola)</t>
  </si>
  <si>
    <t>6J7Y4aCUWu8z7DRAHTIKOX</t>
  </si>
  <si>
    <t>7 Canciones populares espanolas (arr. P. Kochanski for violin and piano): Nana</t>
  </si>
  <si>
    <t>Paul Kochanski, Manuel de Falla, Elizabeth Sellars, Len Vorster</t>
  </si>
  <si>
    <t>Falla: Popular Spanish Suite / Piano Pieces / Harpsichord Concerto</t>
  </si>
  <si>
    <t>65FLfEFs4N1cB8JvN6t83V</t>
  </si>
  <si>
    <t>Jazz clÃ¡sico en la trompeta</t>
  </si>
  <si>
    <t>4UvEHhFLMhhqwwpLE0lY1c</t>
  </si>
  <si>
    <t>Romance de Valentia</t>
  </si>
  <si>
    <t>0mqoy6KSOzdTbEC9ZpnacX</t>
  </si>
  <si>
    <t>El Tururururu</t>
  </si>
  <si>
    <t>3asBoLBje515iDNH7OUv3u</t>
  </si>
  <si>
    <t>MÃºsica Spa</t>
  </si>
  <si>
    <t>SueÃ±o Profundo Club, Musica Relajante Para Dormir, Musica Relajante</t>
  </si>
  <si>
    <t>MÃºsica para dormir: MÃºsica suave para dormir y relajarse</t>
  </si>
  <si>
    <t>2LjOM5XD4tLAjdvN0UyMq4</t>
  </si>
  <si>
    <t>MÃºsica tranquila</t>
  </si>
  <si>
    <t>2xF3O2QlwVXcfuVAs9R6l5</t>
  </si>
  <si>
    <t>MÃºsica Chill Relax</t>
  </si>
  <si>
    <t>MÃºsica Chill de alta calidad para Relajarse</t>
  </si>
  <si>
    <t>0b5iQ2uwybvaO3eGEgWS9X</t>
  </si>
  <si>
    <t>MÃºsica ElectrÃ³nica Nueva Del 2021 #41</t>
  </si>
  <si>
    <t>0M1cgg88UANNeSvKVSRPhn</t>
  </si>
  <si>
    <t>Dim Sum</t>
  </si>
  <si>
    <t>0bACB5fvIEw5I0LRPo4ODH</t>
  </si>
  <si>
    <t>So Quiet</t>
  </si>
  <si>
    <t>3EFNuCwC5ruVPcsOQ2nEUb</t>
  </si>
  <si>
    <t>ì—´ ê¼¬ë§ˆ ë¸Œë_x009d_¼ìš´</t>
  </si>
  <si>
    <t>2xwRBbSr72YaOxVXiEq7av</t>
  </si>
  <si>
    <t>Kanasalu Neene Manasalu</t>
  </si>
  <si>
    <t>Bayalu Daari (Original Motion Picture Soundtrack)</t>
  </si>
  <si>
    <t>Kannada</t>
  </si>
  <si>
    <t>1WktiVB3NmHDUPdRvyplT1</t>
  </si>
  <si>
    <t>Pasaporte</t>
  </si>
  <si>
    <t>chilean trap, chilean mambo, reggaeton chileno</t>
  </si>
  <si>
    <t>Kiddtetoon</t>
  </si>
  <si>
    <t>2u4Wb8Yep51HY8bS1zmpNC</t>
  </si>
  <si>
    <t>Sus Razones Tendrá</t>
  </si>
  <si>
    <t>salsa, merengue, tropical music</t>
  </si>
  <si>
    <t>Joe Arroyo</t>
  </si>
  <si>
    <t>1IGjS38K5BjC68lW8D8es1</t>
  </si>
  <si>
    <t>Fan Dance</t>
  </si>
  <si>
    <t>6ngL7mzOSyqRvayABQhLuT</t>
  </si>
  <si>
    <t>7 Canciones populares EspaÃ±olas: No. 5, Nana</t>
  </si>
  <si>
    <t>Manuel de Falla, Pablo Ferrandez, Denis Kozhukhin</t>
  </si>
  <si>
    <t>3iTqMCgjDLmRC5SyFzDEwW</t>
  </si>
  <si>
    <t>Jota De Siles (CanciÃ³n EspaÃ±ola)</t>
  </si>
  <si>
    <t>2CnRQ3qHmmDmScqQhpwWXU</t>
  </si>
  <si>
    <t>PerdÃ­ La Cabeza (CanciÃ³n EspaÃ±ola)</t>
  </si>
  <si>
    <t>4bbf95elzX5aOMozGe2R4J</t>
  </si>
  <si>
    <t>Siete canciones populares espaÃ±olas (Arr. for Piano by Ernesto Halffter): II. Seguidilla</t>
  </si>
  <si>
    <t>5jwUkBBz1tHWgCsU7VPLk4</t>
  </si>
  <si>
    <t>Canzone classica tromba jazz</t>
  </si>
  <si>
    <t>0oJqy24a8mylnrvMLH6a3h</t>
  </si>
  <si>
    <t>El majo discreto</t>
  </si>
  <si>
    <t>3jd7ZbQEhJ2nLUCcSGtE9q</t>
  </si>
  <si>
    <t>Francisco Alegre</t>
  </si>
  <si>
    <t>3vyDphzhGQVv5rgGdJAYvm</t>
  </si>
  <si>
    <t>CanciÃ³n de Soldados</t>
  </si>
  <si>
    <t>3Scef0iow2WULlf1cVz5QD</t>
  </si>
  <si>
    <t>Dos Cruces</t>
  </si>
  <si>
    <t>20B0040CcWDvkaSa0vShoH</t>
  </si>
  <si>
    <t>No Hay Nadie Como Tu</t>
  </si>
  <si>
    <t>Musica Cristiana</t>
  </si>
  <si>
    <t>Alabanzas Celestiales</t>
  </si>
  <si>
    <t>2iD84dQJOSgofBdHTSTvom</t>
  </si>
  <si>
    <t>Tot Musica en EspaÃ±ol (From "One Piece Film Red")</t>
  </si>
  <si>
    <t>Brina Palencia</t>
  </si>
  <si>
    <t>0shd7ESLrkYREXZb4ZrWLD</t>
  </si>
  <si>
    <t>MÃºsica para Spa</t>
  </si>
  <si>
    <t>41YAcH7OOkJukGxamrdntA</t>
  </si>
  <si>
    <t>Sin Miedo a Nada - Me Muero por Conocerte</t>
  </si>
  <si>
    <t>0KzlPt68bMFUXfcqg1iX66</t>
  </si>
  <si>
    <t>When the Rappers Voice Doesn't Match Their Face</t>
  </si>
  <si>
    <t>3rlDxAsBOx92j2dPE48ctz</t>
  </si>
  <si>
    <t>ì†¡ì_x009d_¸</t>
  </si>
  <si>
    <t>Jang Yoon-Jeong</t>
  </si>
  <si>
    <t>ìž¥ìœ¤ì • BEST 2020</t>
  </si>
  <si>
    <t>0uImqPXSIyj2oJbQrsT1pu</t>
  </si>
  <si>
    <t>Korean Top Class Pt. 2 (feat. Dino.T)</t>
  </si>
  <si>
    <t>KK, Dino.T</t>
  </si>
  <si>
    <t>MATADOR</t>
  </si>
  <si>
    <t>57bawUOkGRaj1bQtbrBN4b</t>
  </si>
  <si>
    <t>Decision To Leave</t>
  </si>
  <si>
    <t>1mcKfMOpoTOvEB650F1o9C</t>
  </si>
  <si>
    <t>100 Rats</t>
  </si>
  <si>
    <t>Kids Band</t>
  </si>
  <si>
    <t>Mom Chosen Best Korean Children Song(IQ, EQ)</t>
  </si>
  <si>
    <t>5yCLoXhHvMhG700qbHsJIw</t>
  </si>
  <si>
    <t>Where You Are</t>
  </si>
  <si>
    <t>Sohyang, Yong-Tae Song, Young-Sin Lee, Young-Zoo Jeong</t>
  </si>
  <si>
    <t>0zYAZjmx7O1rLl7G0m0cXC</t>
  </si>
  <si>
    <t>Tama</t>
  </si>
  <si>
    <t>afropop</t>
  </si>
  <si>
    <t>Mory Kanté</t>
  </si>
  <si>
    <t>Akwaba Beach</t>
  </si>
  <si>
    <t>Mandinka</t>
  </si>
  <si>
    <t>2Y1Vusewyystkjnu1xSPQW</t>
  </si>
  <si>
    <t>Loco de atar</t>
  </si>
  <si>
    <t>rock en español, latin rock</t>
  </si>
  <si>
    <t>Mikel Erentxun</t>
  </si>
  <si>
    <t>Ciudades de paso</t>
  </si>
  <si>
    <t>6q1FBlAzVb7VZs9Gu02NZI</t>
  </si>
  <si>
    <t>5lQigojYtsDaFcuK7c2Qid</t>
  </si>
  <si>
    <t>Pedro Navajas</t>
  </si>
  <si>
    <t>salsa, latin jazz, merengue, son cubano</t>
  </si>
  <si>
    <t>Rubén Blades</t>
  </si>
  <si>
    <t>Playa Chica Tarifa Vol. 2 (Latin, Combo, Boogaloo)</t>
  </si>
  <si>
    <t>1F2qaviRt5NmhYluNSlRCX</t>
  </si>
  <si>
    <t>Korean Children's Day</t>
  </si>
  <si>
    <t>7zkEXm1M57zMoKmoztlxI8</t>
  </si>
  <si>
    <t>Cancion de los Soldados</t>
  </si>
  <si>
    <t>5J4D4ofOudyqNqqba0Vhdu</t>
  </si>
  <si>
    <t>QuÃ© serÃ¡</t>
  </si>
  <si>
    <t>Coro Popular JabalÃ³n</t>
  </si>
  <si>
    <t>Himnos y Canciones de la Guerra Civil EspaÃ±ola (1936-1939)</t>
  </si>
  <si>
    <t>6bWcNLqfB4Ejuezf88WFYv</t>
  </si>
  <si>
    <t>Creo En Ti Jesus</t>
  </si>
  <si>
    <t>Alabanzas Cristianas, MÃºsica Cristiana</t>
  </si>
  <si>
    <t>Tu Fidelidad</t>
  </si>
  <si>
    <t>4ZSruCAQ032wFGlvE0oD7M</t>
  </si>
  <si>
    <t>MÃºsica para dormir</t>
  </si>
  <si>
    <t>0OZzVoES3MIAcJIi9gciTz</t>
  </si>
  <si>
    <t>SÃºper Nova</t>
  </si>
  <si>
    <t>Lullify EspaÃ±ol, Musica Relajante</t>
  </si>
  <si>
    <t>Escrito en el Cielo</t>
  </si>
  <si>
    <t>6ZePRsQbMynHXmVdbg2ytj</t>
  </si>
  <si>
    <t>Korean Alphabet Song</t>
  </si>
  <si>
    <t>The Octonauts</t>
  </si>
  <si>
    <t>The Octonauts Songs 2</t>
  </si>
  <si>
    <t>749qtTgz04pLX20jZ3auHQ</t>
  </si>
  <si>
    <t>My Face Like an Apple</t>
  </si>
  <si>
    <t>74sAon2EOFS8sSvl4pbjcY</t>
  </si>
  <si>
    <t>Bing Chilling Official Rap Song</t>
  </si>
  <si>
    <t>4nsQ8ooUk9MfkdOgxZLfF6</t>
  </si>
  <si>
    <t>Korean Alphabet</t>
  </si>
  <si>
    <t>Children Land</t>
  </si>
  <si>
    <t>6BpGDtP7u3WZNJe8yx4iQv</t>
  </si>
  <si>
    <t>Variations on a Korean Folk Song: III. Larghetto</t>
  </si>
  <si>
    <t>7rH8mZusOJuYQ3dIfvmEEL</t>
  </si>
  <si>
    <t>North Korea - Aegukka - Achâ€™imÅ­n Pinnara - Korean National Anthem ( Patriotic Song - Let Morning Shine - Song of a Devotion to a Country )</t>
  </si>
  <si>
    <t>2JckTb0sukuZ1COeUj5RhF</t>
  </si>
  <si>
    <t>Head Shoulder Knee Foot</t>
  </si>
  <si>
    <t>1WffnNiK7zCtJAXsmIfDLm</t>
  </si>
  <si>
    <t>Sha Sha La Sha Sha (Korean Ver.)</t>
  </si>
  <si>
    <t>5UMyrkFRSWpd9XWFMVWvTd</t>
  </si>
  <si>
    <t>Shaking Shaking (í_x009d_”ë“¤ í_x009d_”ë“¤)</t>
  </si>
  <si>
    <t>544xAkNQhN7CbZoAWy4Arn</t>
  </si>
  <si>
    <t>Five Little Monkeys (Korean Ver.)</t>
  </si>
  <si>
    <t>3XKeCBgkyCQj4XJqEpesQl</t>
  </si>
  <si>
    <t>Bella ciao</t>
  </si>
  <si>
    <t>Gruppo Folk Italiano</t>
  </si>
  <si>
    <t>I canti popolari italiani</t>
  </si>
  <si>
    <t>Italian</t>
  </si>
  <si>
    <t>0eqL8bJgrIDQ6IIOV18uOJ</t>
  </si>
  <si>
    <t>Encuentro Con El Diablo</t>
  </si>
  <si>
    <t>argentine rock, rock en español, latin rock</t>
  </si>
  <si>
    <t>Serú Girán</t>
  </si>
  <si>
    <t>Oro</t>
  </si>
  <si>
    <t>5cTP0ZY9b5bPFkuLWEaTAU</t>
  </si>
  <si>
    <t>Atshana</t>
  </si>
  <si>
    <t>arabic pop</t>
  </si>
  <si>
    <t>Najwa Karam</t>
  </si>
  <si>
    <t>Rouh Rouhi</t>
  </si>
  <si>
    <t>0W0xgqe9AfXsXDlwxjMYG4</t>
  </si>
  <si>
    <t>Valentín de la Sierra - En Vivo</t>
  </si>
  <si>
    <t>ranchera, mariachi</t>
  </si>
  <si>
    <t>Ana Gabriel</t>
  </si>
  <si>
    <t>Ana Gabriel En La Plaza De Toros México</t>
  </si>
  <si>
    <t>7wgWsP8dflXjtKuYawQk4L</t>
  </si>
  <si>
    <t>Cuba está de Moda</t>
  </si>
  <si>
    <t>timba</t>
  </si>
  <si>
    <t>Yulien Oviedo</t>
  </si>
  <si>
    <t>4TG0McfoTRU2292IN8ngBX</t>
  </si>
  <si>
    <t>No Te Vayas</t>
  </si>
  <si>
    <t>colombian pop, latin pop</t>
  </si>
  <si>
    <t>Siam</t>
  </si>
  <si>
    <t>1Y8DvaFWCMaHok8HI917ls</t>
  </si>
  <si>
    <t>Itaewon</t>
  </si>
  <si>
    <t>0f90TM778ofimGKY2cmYqe</t>
  </si>
  <si>
    <t>Korean Love Song</t>
  </si>
  <si>
    <t>10U4VN7NqPfkPVMME4Y4nU</t>
  </si>
  <si>
    <t>Song of Plum Blossom</t>
  </si>
  <si>
    <t>5FOp8oWVC3JUvHdt94KEra</t>
  </si>
  <si>
    <t>7 Canciones populares espaÃ±olas: No. 3, Asturiana (Arr. Halffter)</t>
  </si>
  <si>
    <t>2VHYGGvso4ZSnghfSsOorc</t>
  </si>
  <si>
    <t>7 Canciones Populares EspaÃ±olas (Arr. R. Boyd &amp; L. Metcalf for Cello &amp; Guitar): No. 5, Nana</t>
  </si>
  <si>
    <t>1TNns3qzcecPuf4Nh9rQix</t>
  </si>
  <si>
    <t>Sube la Mano y Grita Gol (No Hay Dos Sin Tres)</t>
  </si>
  <si>
    <t>Banda EspaÃ±ola Fiesta</t>
  </si>
  <si>
    <t>Copa del Mundo de Brasil. Canciones de la AficiÃ³n EspaÃ±ola de Futbol</t>
  </si>
  <si>
    <t>7qKZVxFWS8XyacASupSMAO</t>
  </si>
  <si>
    <t>Ni Tu Ni Nadie - En Vivo</t>
  </si>
  <si>
    <t>latin alternative, latin arena pop, latin pop, mexican pop, mexican rock</t>
  </si>
  <si>
    <t>MÅ“nia</t>
  </si>
  <si>
    <t>Hits Live</t>
  </si>
  <si>
    <t>6E4CTdvrH1vvVV1r3IlMdS</t>
  </si>
  <si>
    <t>Musica y Mujeres</t>
  </si>
  <si>
    <t>JEY EL BROKY</t>
  </si>
  <si>
    <t>7uls3mZ0J7oqat4gvTUAeF</t>
  </si>
  <si>
    <t>La mejor musica para dormir</t>
  </si>
  <si>
    <t>Musica Relajante Para Dormir, SueÃ±o Encantado</t>
  </si>
  <si>
    <t>MÃºsica para Dormir: MÃºsica ambiental para el sueÃ±o profundo y la relajaciÃ³n</t>
  </si>
  <si>
    <t>4ftuPXuDzPROGncsOmzq16</t>
  </si>
  <si>
    <t>Solo Pienso en Ti</t>
  </si>
  <si>
    <t>Julio Adamo</t>
  </si>
  <si>
    <t>MÃºsica del Recuerdo en EspaÃ±ol: Canciones Viejitas Pero Bonitas de los 70 y 80</t>
  </si>
  <si>
    <t>6AdOdE9IkRrvydkiiCa8nq</t>
  </si>
  <si>
    <t>íŠ¸ëž™ ì_x009d_´ë¦„ 15</t>
  </si>
  <si>
    <t>69ZZN4YYPsL9US1oMyxT7C</t>
  </si>
  <si>
    <t>When Broke Asian Parents Make a Rap Song</t>
  </si>
  <si>
    <t>26yMjANpgP815CRUpO3lha</t>
  </si>
  <si>
    <t>Variations on a Korean Folk Song</t>
  </si>
  <si>
    <t>John Barnes Chance, United States Army Field Band, William E. Clark</t>
  </si>
  <si>
    <t>Rolling Along! The Best of The United States Army Bands</t>
  </si>
  <si>
    <t>2YHg66CeFPfigeh77YXqSO</t>
  </si>
  <si>
    <t>North Korea National Anthem be Like</t>
  </si>
  <si>
    <t>1MCcUiHTqezWz4WiRn5sZ2</t>
  </si>
  <si>
    <t>Tayo the Little Bus Ending - Korean Version</t>
  </si>
  <si>
    <t>Tayo Special Collection (Happy Birthday Song)</t>
  </si>
  <si>
    <t>2RMINKpEAqbdS65etS1F7F</t>
  </si>
  <si>
    <t>Promise You</t>
  </si>
  <si>
    <t>5LfFRsfO9945OQBfIl1u4T</t>
  </si>
  <si>
    <t>Do the Sea Animal Dance (Korean Ver.)</t>
  </si>
  <si>
    <t>Pororo Happy Summer Song (Korean Ver.)</t>
  </si>
  <si>
    <t>32TQpo7JvfXlaR6DQ9FGwI</t>
  </si>
  <si>
    <t>El Hueso de Mi Perra</t>
  </si>
  <si>
    <t>salsa choke</t>
  </si>
  <si>
    <t>Son De Ak</t>
  </si>
  <si>
    <t>1LyfRTRDuuI7aipKhjubvR</t>
  </si>
  <si>
    <t>Zangalewa</t>
  </si>
  <si>
    <t>lo-fi indie</t>
  </si>
  <si>
    <t>The Golden Sounds</t>
  </si>
  <si>
    <t>Cameroon Awake</t>
  </si>
  <si>
    <t>Fang</t>
  </si>
  <si>
    <t>1DrDfpOx4P4LMxFhtOmeyD</t>
  </si>
  <si>
    <t>Fanática Sensual</t>
  </si>
  <si>
    <t>Plan B</t>
  </si>
  <si>
    <t>Love And Sex</t>
  </si>
  <si>
    <t>5GO8YJDoijR7a04XY694ZK</t>
  </si>
  <si>
    <t>Grande</t>
  </si>
  <si>
    <t>italo dance</t>
  </si>
  <si>
    <t>Paolo Vallesi</t>
  </si>
  <si>
    <t>Non Essere Mai Grande</t>
  </si>
  <si>
    <t>0wDepYB6je7BTmXI2HxwOo</t>
  </si>
  <si>
    <t>Seoul Tower</t>
  </si>
  <si>
    <t>6c8B9LLqt8HzFFJ8TqPhqd</t>
  </si>
  <si>
    <t>ArrorrÃ³ Mi NiÃ±o</t>
  </si>
  <si>
    <t>Soleada Arboleda</t>
  </si>
  <si>
    <t>Canciones de los NiÃ±os EspaÃ±oles</t>
  </si>
  <si>
    <t>5LIwnhAJS11aTf8yAh13Kh</t>
  </si>
  <si>
    <t>EspaÃ±a CaÃ±Ã­</t>
  </si>
  <si>
    <t>Mariachi Los Camperos</t>
  </si>
  <si>
    <t>De Ayer para Siempre</t>
  </si>
  <si>
    <t>6fjkytrQdsiIsIBT9RH2zC</t>
  </si>
  <si>
    <t>Si Pudiera Tenerte (CanciÃ³n EspaÃ±ola)</t>
  </si>
  <si>
    <t>7E9d5nmOeiaHV9fWWx7OcQ</t>
  </si>
  <si>
    <t>Las AlbaceteÃ±as</t>
  </si>
  <si>
    <t>7wVZu977iwDBsSMztn7V7w</t>
  </si>
  <si>
    <t>Musica Triste</t>
  </si>
  <si>
    <t>Feddguitarra Music</t>
  </si>
  <si>
    <t>2cRtuTadVm0JzoW4NNTIqI</t>
  </si>
  <si>
    <t>Candy</t>
  </si>
  <si>
    <t>0K02HFZgjgrpZOhENtRaO8</t>
  </si>
  <si>
    <t>scandalous - Slowed and Reverb</t>
  </si>
  <si>
    <t>CPRCRN</t>
  </si>
  <si>
    <t>life's too short.</t>
  </si>
  <si>
    <t>2WhXmta31SYoJm7xMCmMWN</t>
  </si>
  <si>
    <t>Sola</t>
  </si>
  <si>
    <t>kizomba, zouk, kuduro</t>
  </si>
  <si>
    <t>Anselmo Ralph</t>
  </si>
  <si>
    <t>1Fa0n7WNpcFaxbSnN8L6xA</t>
  </si>
  <si>
    <t>Sexo En La Playa</t>
  </si>
  <si>
    <t>Ñejo &amp; Dalmata</t>
  </si>
  <si>
    <t>Clásicos del Reguetón</t>
  </si>
  <si>
    <t>4RF8iE3l5rmzngBz7coWqk</t>
  </si>
  <si>
    <t>Si me quieres escribir</t>
  </si>
  <si>
    <t>2JjbbRywVBv3eIZAVDKBFc</t>
  </si>
  <si>
    <t>Estoy Enamorado</t>
  </si>
  <si>
    <t>6thazwxYriMtVGsHm279Ic</t>
  </si>
  <si>
    <t>Ima Korean</t>
  </si>
  <si>
    <t>antiviral pop, comic, meme, parody</t>
  </si>
  <si>
    <t>Rucka Rucka Ali, DJ Not Nice</t>
  </si>
  <si>
    <t>DJ Not Nice Great Hits, Vor. 1</t>
  </si>
  <si>
    <t>7ss3ZuQcyFM6UcksasKQj4</t>
  </si>
  <si>
    <t>Fixer Upper</t>
  </si>
  <si>
    <t>Young-Zoo Jeong, Jang-Won Lee, Eun Ko, Seung-Eun Do, Su-Hwa Ryu, Sang-Eun Song, Chul-Han Kim, Sang-Jun Park, Sang-Ick Lee, Jae-Ho Lee, Yi-Han Kang</t>
  </si>
  <si>
    <t>Frozen (Korean Original Motion Picture Soundtrack)</t>
  </si>
  <si>
    <t>5sIY05pOHIDHi7iQ96ZKjQ</t>
  </si>
  <si>
    <t>Lamento Boliviano</t>
  </si>
  <si>
    <t>argentine rock</t>
  </si>
  <si>
    <t>Alcohol Etílico</t>
  </si>
  <si>
    <t>Cosecha 86/95 (feat. Dimi Bass)</t>
  </si>
  <si>
    <t>6gVZB0cp9QmWoduXVWOgHM</t>
  </si>
  <si>
    <t>Glitch Mode - JINBO Remix</t>
  </si>
  <si>
    <t>k-pop, hip hop, noise music</t>
  </si>
  <si>
    <t>NCT DREAM</t>
  </si>
  <si>
    <t>iScreaM Vol.16 : Glitch Mode Remix</t>
  </si>
  <si>
    <t>4ipsYWCVca7xcHNVUdhp1a</t>
  </si>
  <si>
    <t>Dragon Heart</t>
  </si>
  <si>
    <t>1iEJ58wArj6J6KbLzg3kU3</t>
  </si>
  <si>
    <t>Korean Folk Melody</t>
  </si>
  <si>
    <t>37I9B2Pam67ptW699Ic1WO</t>
  </si>
  <si>
    <t>Triumph of Spirit</t>
  </si>
  <si>
    <t>7nxmUhYl50onzSOKQngMdL</t>
  </si>
  <si>
    <t>7 Canciones populares espaÃ±olas: No. 5, Nana (Arr. Halffter)</t>
  </si>
  <si>
    <t>1k1EwPwse4pk5AboXdIKMZ</t>
  </si>
  <si>
    <t>Siete canciones populares espaÃ±olas (Arr. for Piano by Ernesto Halffter): V. Nana</t>
  </si>
  <si>
    <t>0KBsFupcbYeq03Hid7vJSk</t>
  </si>
  <si>
    <t>Te lo juro yo</t>
  </si>
  <si>
    <t>Antologia De La Cancion Espanola Vol.4</t>
  </si>
  <si>
    <t>2SX9Iv3xy8Uu4YTEQuNHtX</t>
  </si>
  <si>
    <t>When the Rapper Isn't Asian Engough</t>
  </si>
  <si>
    <t>2TUuP1HLYFyUmvwQcLGKWB</t>
  </si>
  <si>
    <t>Patriotic Song of Republic Korean People's (Vocal Version)</t>
  </si>
  <si>
    <t>Aegukka</t>
  </si>
  <si>
    <t>Revolution Historical Hymns, Anthems and Marching Band Music</t>
  </si>
  <si>
    <t>6QW4G2Yv0bNvB7MWXAXl6m</t>
  </si>
  <si>
    <t>ìƒ_x0081_ì‚¬í™”</t>
  </si>
  <si>
    <t>Wan Yi Hwa</t>
  </si>
  <si>
    <t>2Jp3yVLsayyDINVfXrVQqt</t>
  </si>
  <si>
    <t>Titipo Titipo Ending Song - Korean Version</t>
  </si>
  <si>
    <t>1b4xpHXu4isPQcPlJs6yPI</t>
  </si>
  <si>
    <t>Lost in the Woods - Weezer Version</t>
  </si>
  <si>
    <t>alternative rock, modern power pop, modern rock, permanent wave, rock</t>
  </si>
  <si>
    <t>Frozen 2 (Korean Original Motion Picture Soundtrack)</t>
  </si>
  <si>
    <t>2qLJiG8h6kFV6xDNGaZh1q</t>
  </si>
  <si>
    <t>Criminal - Minit Remix</t>
  </si>
  <si>
    <t>k-pop, synthwave</t>
  </si>
  <si>
    <t>TAEMIN</t>
  </si>
  <si>
    <t>iScreaM Vol.5 : Criminal Remixes</t>
  </si>
  <si>
    <t>41w4ZjkJpDIOUizWS6KlSm</t>
  </si>
  <si>
    <t>Don't Call Me - Fox Stevenson Remix</t>
  </si>
  <si>
    <t>k-pop, drum and bass</t>
  </si>
  <si>
    <t>iScreaM Vol.7 : Don't Call Me Remixes</t>
  </si>
  <si>
    <t>5gFNyR3qCTTgMjvzh9kHoD</t>
  </si>
  <si>
    <t>Mi Gran Noche</t>
  </si>
  <si>
    <t>latin pop, pop</t>
  </si>
  <si>
    <t>Raphael</t>
  </si>
  <si>
    <t>Resinphónico</t>
  </si>
  <si>
    <t>7HzLouZdJL5z1C58g1XCDu</t>
  </si>
  <si>
    <t>Fue Por Ti</t>
  </si>
  <si>
    <t>Ericson Alexander Molano</t>
  </si>
  <si>
    <t>2p6cXkUjKUJDHAEgUd9ebz</t>
  </si>
  <si>
    <t>Tubular Bells - Original Theme From The Exorcist</t>
  </si>
  <si>
    <t>progressive rock, new age</t>
  </si>
  <si>
    <t>Mike Oldfield</t>
  </si>
  <si>
    <t>Wondrous Stories: A Complete Introduction To Progressive Rock</t>
  </si>
  <si>
    <t>5bFe1B7NJYzQk3swA26h8S</t>
  </si>
  <si>
    <t>Pinkfong</t>
  </si>
  <si>
    <t>핑크퐁 인기 율동동요</t>
  </si>
  <si>
    <t>7oRzjosWVX82FLMxWyYDZI</t>
  </si>
  <si>
    <t>Por Amarte AsÃ­</t>
  </si>
  <si>
    <t>2p18GqVeUP6ZivUOzygEvd</t>
  </si>
  <si>
    <t>La Mejor Musica Relajante Para</t>
  </si>
  <si>
    <t>MÃºsica De RelajaciÃ³n Para Dormir Profundamente</t>
  </si>
  <si>
    <t>MÃºsica para Dormir Profundamente</t>
  </si>
  <si>
    <t>457FrZ5hrzpmyrP6xsjVcV</t>
  </si>
  <si>
    <t>La Gallina Turuleca</t>
  </si>
  <si>
    <t>Canciones Infantiles Y Musica Infantil</t>
  </si>
  <si>
    <t>3JcAN4OpGPNJIw19wQCMY2</t>
  </si>
  <si>
    <t>Fifty Fifty (Cupid (Asian Version)</t>
  </si>
  <si>
    <t>6Xyq0b0CnpANv9XfsCohn4</t>
  </si>
  <si>
    <t>Power - R3HAB Remix</t>
  </si>
  <si>
    <t>k-pop, electro house</t>
  </si>
  <si>
    <t>EXO</t>
  </si>
  <si>
    <t>Power (Remixes)</t>
  </si>
  <si>
    <t>5jgQhxkYvL6mH5OHgyyINQ</t>
  </si>
  <si>
    <t>Pa’ Lo Oscuro (feat. Franco el Gorila, Wisin &amp; Yandel)</t>
  </si>
  <si>
    <t>Yaviah</t>
  </si>
  <si>
    <t>CANCELLED - Background, Vol. 1</t>
  </si>
  <si>
    <t>3FIDmnfP24y9ZII5Fhix5I</t>
  </si>
  <si>
    <t>La Canción</t>
  </si>
  <si>
    <t>estilofi</t>
  </si>
  <si>
    <t>Temas Populares En Versión Lofi, Vol. 2</t>
  </si>
  <si>
    <t>63epFRU641StOUIqlqSCu6</t>
  </si>
  <si>
    <t>Aserrin Asseran</t>
  </si>
  <si>
    <t>448y7qtLWolYXcqLRT9xH4</t>
  </si>
  <si>
    <t>No Hay Nada MÃ¡s Dificil Que Vivir Sin Ti</t>
  </si>
  <si>
    <t>5gCVDGDt9Ka4G2v5Z59ho9</t>
  </si>
  <si>
    <t>If a Karen Made a Rap Song</t>
  </si>
  <si>
    <t>6miY89gfYLprNmVuxQ3r5l</t>
  </si>
  <si>
    <t>Ya rayah</t>
  </si>
  <si>
    <t>chaabi, andalusian</t>
  </si>
  <si>
    <t>Dahmane El Harrachi</t>
  </si>
  <si>
    <t>Chaâbi Algérien</t>
  </si>
  <si>
    <t>20mOf58oB4gejO0VemVNpc</t>
  </si>
  <si>
    <t>Yo Deseo Estar Donde Tú Estás</t>
  </si>
  <si>
    <t>Don Moen</t>
  </si>
  <si>
    <t>En Tu Presencia</t>
  </si>
  <si>
    <t>4psthP8MnO3JqAlTrAShI6</t>
  </si>
  <si>
    <t>Ye Banks and Braes O'bonnie Doon</t>
  </si>
  <si>
    <t>celtic, folk</t>
  </si>
  <si>
    <t>Eddi Reader</t>
  </si>
  <si>
    <t>The Songs of Robert Burns (Deluxe Edition)</t>
  </si>
  <si>
    <t>Scots</t>
  </si>
  <si>
    <t>2uqPGoloSaqglIsJ6J1NIQ</t>
  </si>
  <si>
    <t>Telacuti</t>
  </si>
  <si>
    <t>dembow</t>
  </si>
  <si>
    <t>Lo Blanquito</t>
  </si>
  <si>
    <t>Sin "S"</t>
  </si>
  <si>
    <t>4egLCt88HT3ktPB1HUrVS0</t>
  </si>
  <si>
    <t>Hotline Bling - Spanish Remix</t>
  </si>
  <si>
    <t>Justin Quiles</t>
  </si>
  <si>
    <t>Hotline Bling (Spanish Remix)</t>
  </si>
  <si>
    <t>30lp4fVmFoXDZBsazq1fVb</t>
  </si>
  <si>
    <t>White Love</t>
  </si>
  <si>
    <t>reggaeton mexa, mexican hip hop</t>
  </si>
  <si>
    <t>Eme MalaFe</t>
  </si>
  <si>
    <t>El Mala</t>
  </si>
  <si>
    <t>523rdnlAqPdgmPZHmkPgHz</t>
  </si>
  <si>
    <t>Bibimbob</t>
  </si>
  <si>
    <t>5h5Bbhw2yueGotOBgr1WEG</t>
  </si>
  <si>
    <t>Siete Canciones Populares EspaÃ±olas: No. 5, Nana - Arr. for Cello and Piano</t>
  </si>
  <si>
    <t>3bToojA6zSOxvRQCX3VhOb</t>
  </si>
  <si>
    <t>La zarzamora</t>
  </si>
  <si>
    <t>75q315U56b0VZIpmwbDeOC</t>
  </si>
  <si>
    <t>Suspiros de EspaÃ±a</t>
  </si>
  <si>
    <t>Estrellita Castro</t>
  </si>
  <si>
    <t>AntologÃ­a de la CanciÃ³n EspaÃ±ola</t>
  </si>
  <si>
    <t>5nZPgMRxYvK5BQQTFmbxuw</t>
  </si>
  <si>
    <t>Por Debajo de la Mesa</t>
  </si>
  <si>
    <t>5SoHvlwyiqh1TyXAUpOtJM</t>
  </si>
  <si>
    <t>Mediterraneo</t>
  </si>
  <si>
    <t>4bduQHvLQDYARaHjYEOVaI</t>
  </si>
  <si>
    <t>Tayo the Little Bus Opening - Korean Version</t>
  </si>
  <si>
    <t>30XU6jF1vXIft25cGMJ5Uw</t>
  </si>
  <si>
    <t>Shark Bara Bam (Korean Ver.)</t>
  </si>
  <si>
    <t>7nUxEJdRwUy2KSTxzO2zYM</t>
  </si>
  <si>
    <t>Get Ya`</t>
  </si>
  <si>
    <t>Lee Hyori</t>
  </si>
  <si>
    <t>Dark Angel</t>
  </si>
  <si>
    <t>1Dou4w33Ne9kkjBvk0CbLW</t>
  </si>
  <si>
    <t>Make A Wish (Birthday Song) - Wuki Remix</t>
  </si>
  <si>
    <t>k-pop, house, noise music</t>
  </si>
  <si>
    <t>NCT U</t>
  </si>
  <si>
    <t>iScreaM Vol.6 : Make A Wish / 90's Love Remix</t>
  </si>
  <si>
    <t>1YJb76nIJ8dfUhcQt2VHOV</t>
  </si>
  <si>
    <t>Forever</t>
  </si>
  <si>
    <t>Triangle Sun</t>
  </si>
  <si>
    <t>Diamond</t>
  </si>
  <si>
    <t>6ByEkqKxOv79xA9KbRnWMj</t>
  </si>
  <si>
    <t>Mi jaca</t>
  </si>
  <si>
    <t>4l9pRcnNXDwbQ08KN1eNdE</t>
  </si>
  <si>
    <t>La mejor mÃºsica para dormir</t>
  </si>
  <si>
    <t>Musica Relajante Para Dormir, SueÃ±o Profundo Club, RelajaciÃ³n Piano</t>
  </si>
  <si>
    <t>MÃºsica para dormir: MÃºsica de piano tranquila para el sueÃ±o profundo y la relajaciÃ³n</t>
  </si>
  <si>
    <t>3TJVugjg8TmJi9EfVg2WHg</t>
  </si>
  <si>
    <t>KOREA</t>
  </si>
  <si>
    <t>k-rap, korean underground rap</t>
  </si>
  <si>
    <t>Gwangil Jo</t>
  </si>
  <si>
    <t>1nxxxJzKJehFzdagc3ECRk</t>
  </si>
  <si>
    <t>커피를 마시고 - Main Ver.</t>
  </si>
  <si>
    <t>Urban Zakapa</t>
  </si>
  <si>
    <t>커피를 마시고</t>
  </si>
  <si>
    <t>0LYXCTHr8oJgZUM6WZBFfO</t>
  </si>
  <si>
    <t>The Opposites Song</t>
  </si>
  <si>
    <t>Kids TV 123</t>
  </si>
  <si>
    <t>Educational Songs 1</t>
  </si>
  <si>
    <t>5RBjA0ZeeylKZooQpn7XwM</t>
  </si>
  <si>
    <t>Stjärnorna</t>
  </si>
  <si>
    <t>schlager, pop</t>
  </si>
  <si>
    <t>Roger Pontare</t>
  </si>
  <si>
    <t>Älskade Melodifestival</t>
  </si>
  <si>
    <t>Sewdish</t>
  </si>
  <si>
    <t>4Mp3rOe5PdgmoeZLTE8mCD</t>
  </si>
  <si>
    <t>Acercame a Ti</t>
  </si>
  <si>
    <t>Vino Nuevo</t>
  </si>
  <si>
    <t>Jesucristo Es El Mismo</t>
  </si>
  <si>
    <t>5DPMx8v0594UZXRa3yFvUI</t>
  </si>
  <si>
    <t>Hey! Girl</t>
  </si>
  <si>
    <t>TVXQ!</t>
  </si>
  <si>
    <t>O-正.反.合. - The 3rd Album</t>
  </si>
  <si>
    <t>2SL2dhKvKdefu75m6Q8jtr</t>
  </si>
  <si>
    <t>La Cucaracha</t>
  </si>
  <si>
    <t>7JApf4h0gRMdFuT50K4IVK</t>
  </si>
  <si>
    <t>If Asians Made a Rap Song About Their Parents</t>
  </si>
  <si>
    <t>1sFEBr033mKyoKtU3Tf1Eg</t>
  </si>
  <si>
    <t>Song For Love - Korean Version</t>
  </si>
  <si>
    <t>Le Grand Bleu</t>
  </si>
  <si>
    <t>5A4Yn1p8uSNas0jvkIqbdq</t>
  </si>
  <si>
    <t>If Kim Jong Un Made a Rap Song</t>
  </si>
  <si>
    <t>7JRvKSEpXmUPehaH6r2ySr</t>
  </si>
  <si>
    <t>Happy Birthday Song - Korean Version</t>
  </si>
  <si>
    <t>5VHcNCSmnKAFFyMaTYtzPc</t>
  </si>
  <si>
    <t>Peaches - SUMIN Remix</t>
  </si>
  <si>
    <t>k-pop, r&amp;b</t>
  </si>
  <si>
    <t>KAI</t>
  </si>
  <si>
    <t>iScreaM Vol.14 : Peaches Remixes</t>
  </si>
  <si>
    <t>76fqR3nf37J4WQ3K8NrXMM</t>
  </si>
  <si>
    <t>Queendom - Demicat Remix</t>
  </si>
  <si>
    <t>k-pop, electronic</t>
  </si>
  <si>
    <t>Red Velvet</t>
  </si>
  <si>
    <t>iScreaM Vol.11 : Queendom Remix</t>
  </si>
  <si>
    <t>1NDFWFXR8Jctvpm6vxZRFJ</t>
  </si>
  <si>
    <t>100 Ways - MK Remix</t>
  </si>
  <si>
    <t>k-pop, house</t>
  </si>
  <si>
    <t>Jackson Wang</t>
  </si>
  <si>
    <t>100 Ways (MK Remix)</t>
  </si>
  <si>
    <t>3GDeHojFwlNjrCD9FMyrSi</t>
  </si>
  <si>
    <t>Miénteme</t>
  </si>
  <si>
    <t>merengue, salsa</t>
  </si>
  <si>
    <t>Olga Tañón</t>
  </si>
  <si>
    <t>Throwback Latina</t>
  </si>
  <si>
    <t>50obeprL067J0D12GBG1oi</t>
  </si>
  <si>
    <t>Llorando Se Fue (Lambada)</t>
  </si>
  <si>
    <t>folclor andino, latin folklore, huayno, latin folk</t>
  </si>
  <si>
    <t>Los Kjarkas</t>
  </si>
  <si>
    <t>Latin American Music Travelogue - The World of Andean Folklore Music</t>
  </si>
  <si>
    <t>5qegObRI6d3r1A69s6VvSF</t>
  </si>
  <si>
    <t>Hasta la Raíz - En Vivo [Live at Carnegie Hall]</t>
  </si>
  <si>
    <t>latin folk, bolero, latin indie, latin alternative, latin folklore</t>
  </si>
  <si>
    <t>Natalia Lafourcade</t>
  </si>
  <si>
    <t>Natalia Lafourcade Live at Carnegie Hall</t>
  </si>
  <si>
    <t>56yJIGISp8fJFGUxlAsECP</t>
  </si>
  <si>
    <t>AdiÃ³s a EspaÃ±a</t>
  </si>
  <si>
    <t>2yZXSuWeHmox6DAXtX2hAG</t>
  </si>
  <si>
    <t>La Bachata</t>
  </si>
  <si>
    <t>KIDZ BOP 2023</t>
  </si>
  <si>
    <t>37kfev5CcOpqsW4KcpK1Zr</t>
  </si>
  <si>
    <t>Pin Pon Es Un MuÃ±eco</t>
  </si>
  <si>
    <t>5wslYibxaVe2PXGUCOMCT7</t>
  </si>
  <si>
    <t>Into the Unknown - Panic! At The Disco Version</t>
  </si>
  <si>
    <t>5mEE5p155rwEwxk83wcRIZ</t>
  </si>
  <si>
    <t>K-POP - Sped Up</t>
  </si>
  <si>
    <t>rap, slap house</t>
  </si>
  <si>
    <t>Travis Scott, Bad Bunny, The Weeknd</t>
  </si>
  <si>
    <t>K-POP (Chopped &amp; Screwed)</t>
  </si>
  <si>
    <t>6c1V1Ya5DjKwM5ZZjVy2h5</t>
  </si>
  <si>
    <t>Que Tire Pa Lante</t>
  </si>
  <si>
    <t>55Gu1kszbzxvdtG2MXviH1</t>
  </si>
  <si>
    <t>Moviendo la Cadera</t>
  </si>
  <si>
    <t>tropical music, merengue</t>
  </si>
  <si>
    <t>NG La Banda de Uruguay</t>
  </si>
  <si>
    <t>La Banda Ganadora</t>
  </si>
  <si>
    <t>1wamsK57rPKD25YvEgfoRW</t>
  </si>
  <si>
    <t>No Soy un Santo</t>
  </si>
  <si>
    <t>trap latino, reggaeton, urbano latino, dembow</t>
  </si>
  <si>
    <t>Amenazzy</t>
  </si>
  <si>
    <t>Santo Niño</t>
  </si>
  <si>
    <t>3hJqrXJtfuHxXNLZN05Oaj</t>
  </si>
  <si>
    <t>Con Calma</t>
  </si>
  <si>
    <t>Sommerhits 2025</t>
  </si>
  <si>
    <t>6jkOywFRyErffp43JWpydZ</t>
  </si>
  <si>
    <t>Be your star</t>
  </si>
  <si>
    <t>SEORYOUNG</t>
  </si>
  <si>
    <t>Touch your heart OST Part.4</t>
  </si>
  <si>
    <t>2jsHf9MILNts8a4oE52QX0</t>
  </si>
  <si>
    <t>Coplillas de las Divisas (Americanos)</t>
  </si>
  <si>
    <t>Lolita Sevilla</t>
  </si>
  <si>
    <t>Raices de la CanciÃ³n EspaÃ±ola, Vol. 4</t>
  </si>
  <si>
    <t>31UTcIHgfpLPn9ivGSnfpH</t>
  </si>
  <si>
    <t>Vivo por Ella</t>
  </si>
  <si>
    <t>4JGJwdHwubtNfUjEc5vuNN</t>
  </si>
  <si>
    <t>When Asian Parents Make a Rap Song 2</t>
  </si>
  <si>
    <t>241zwUeDwjzfjWwSqFgbXE</t>
  </si>
  <si>
    <t>å°_x008f_ç™½èˆ¹</t>
  </si>
  <si>
    <t>Korean Folk Songs, è¶™å_x0081_¥</t>
  </si>
  <si>
    <t>ä¸–ç•Œå_x0090__x008d_æ›²é›†-3</t>
  </si>
  <si>
    <t>2ALfibEix9XujL8OgFhzBd</t>
  </si>
  <si>
    <t>Juste être une femme</t>
  </si>
  <si>
    <t>indonesian rock, indonesian pop, indorock, variété française</t>
  </si>
  <si>
    <t>Anggun</t>
  </si>
  <si>
    <t>Luminescence (Version française)</t>
  </si>
  <si>
    <t>3gzN7IfW8mJ8QUu0xGHXHE</t>
  </si>
  <si>
    <t>Tutta la vita</t>
  </si>
  <si>
    <t>italian pop, singer-songwriter</t>
  </si>
  <si>
    <t>Lucio Dalla</t>
  </si>
  <si>
    <t>Italo Hits: Best of Italia</t>
  </si>
  <si>
    <t>5dKb7RF1I6d5Mo5e6fdzln</t>
  </si>
  <si>
    <t>Relación (Remix)</t>
  </si>
  <si>
    <t>6uXsacRjYXVUG8q8Kd09GC</t>
  </si>
  <si>
    <t>Limbo (Live)</t>
  </si>
  <si>
    <t>2K20, Pt. 3 (Live)</t>
  </si>
  <si>
    <t>1o9CgYe7ns8DCOVY1uaaRq</t>
  </si>
  <si>
    <t>Te Fuiste</t>
  </si>
  <si>
    <t>sad sierreño, sierreño</t>
  </si>
  <si>
    <t>Omar Rodriguez</t>
  </si>
  <si>
    <t>0E50uUW0VSnuxTDJcZ7ZS6</t>
  </si>
  <si>
    <t>Para Qué Sufrir - Spotify Session</t>
  </si>
  <si>
    <t>Natalia Lafourcade (Spotify Session)</t>
  </si>
  <si>
    <t>4hPj7e5YgX8lLrVrS0vzdD</t>
  </si>
  <si>
    <t>De MÃºsica Ligera</t>
  </si>
  <si>
    <t>argentine rock, latin alternative, latin rock, rock en espanol</t>
  </si>
  <si>
    <t>Gustavo Cerati, Melero</t>
  </si>
  <si>
    <t>Rock En EspaÃ±ol Otro MÃ¡s</t>
  </si>
  <si>
    <t>6tp9t4UtBGHDYYeXJLacOr</t>
  </si>
  <si>
    <t>Estrellita DÃ³nde EstÃ¡s</t>
  </si>
  <si>
    <t>5A3k46LOu7BG0fomT3NGWh</t>
  </si>
  <si>
    <t>Si Me Quieres Escribir</t>
  </si>
  <si>
    <t>latin folklore, nueva trova, latin folk, folclor andino</t>
  </si>
  <si>
    <t>Canciones de la Guerra Civil Española</t>
  </si>
  <si>
    <t>35OhSvR14PgNWGbh5K122R</t>
  </si>
  <si>
    <t>The Finger Family</t>
  </si>
  <si>
    <t>Steve and Maggie</t>
  </si>
  <si>
    <t>Classic Nursery Rhymes</t>
  </si>
  <si>
    <t>2uIgQIrUIy57d1jngcOODC</t>
  </si>
  <si>
    <t>The Feels (Benny Benassi Remix)</t>
  </si>
  <si>
    <t>46kZJQFvIn7tEwmZckK2xj</t>
  </si>
  <si>
    <t>Picky - Remix</t>
  </si>
  <si>
    <t>Joey Montana</t>
  </si>
  <si>
    <t>Picky (Remixes)</t>
  </si>
  <si>
    <t>5cYJnI3enmeC6QNJUQsfW9</t>
  </si>
  <si>
    <t>Sin Reservas</t>
  </si>
  <si>
    <t>Marco Barrientos</t>
  </si>
  <si>
    <t>Encuentros Con Dios, Vol. 1 (En Vivo)</t>
  </si>
  <si>
    <t>5y4Tuz6zZE0J3tokR8YRLS</t>
  </si>
  <si>
    <t>Corazón Romantico</t>
  </si>
  <si>
    <t>sad sierreño, corridos tumbados, sierreño, corrido</t>
  </si>
  <si>
    <t>Los Del Limit</t>
  </si>
  <si>
    <t>1bxWYQlSPkFecybZgyzZXz</t>
  </si>
  <si>
    <t>Como la Flor</t>
  </si>
  <si>
    <t>electrocumbia, cumbia, chicha, cumbia sonidera, huayno</t>
  </si>
  <si>
    <t>Rossy War y Su Banda Kaliente</t>
  </si>
  <si>
    <t>Soy Feliz, Pero Tu No</t>
  </si>
  <si>
    <t>1PuCANwj3J2eoZmVv93obC</t>
  </si>
  <si>
    <t>Why am I like this</t>
  </si>
  <si>
    <t>Lee Da Yeon</t>
  </si>
  <si>
    <t>Whats wrong with secretary kim OST Part.6</t>
  </si>
  <si>
    <t>4HErQoBzojA9iPhHE92QKO</t>
  </si>
  <si>
    <t>Siete canciones populares espaÃ±olas: VI. Nana - for alto and piano</t>
  </si>
  <si>
    <t>5coFUpGHHxBrtFXcnLmDIc</t>
  </si>
  <si>
    <t>EspaÃ±olear</t>
  </si>
  <si>
    <t>Luis Lucena</t>
  </si>
  <si>
    <t>Luis Lucena : Seleccion de Oro, Vol.1</t>
  </si>
  <si>
    <t>11mGw5MQE05Gkb3tbtzgC2</t>
  </si>
  <si>
    <t>Mi Querida EspaÃ±a</t>
  </si>
  <si>
    <t>cancion melodica, cantautor, spanish invasion</t>
  </si>
  <si>
    <t>Cecilia</t>
  </si>
  <si>
    <t>20 Grandes Canciones</t>
  </si>
  <si>
    <t>7ckozujfemLvNlxPK1fnBr</t>
  </si>
  <si>
    <t>Dulce Condena</t>
  </si>
  <si>
    <t>MÃºsica RomÃ¡ntica en EspaÃ±ol: Baladas y Canciones RomÃ¡nticas. MÃºsica para Hacer el Amor</t>
  </si>
  <si>
    <t>1BYEV7J4H5Ha3A8O6ppuuq</t>
  </si>
  <si>
    <t>Pink Venom (lofi edit)</t>
  </si>
  <si>
    <t>lo-fi cover</t>
  </si>
  <si>
    <t>ë¡œí”¼ ë®¤ì§_x0081_, The Remix Station</t>
  </si>
  <si>
    <t>K-Pop ON! (ì˜¨) (lofi edition)</t>
  </si>
  <si>
    <t>4sXapKuFugy9HEzU8CbQoX</t>
  </si>
  <si>
    <t>Irreplaceable (Irreemplazable) - Spanish version</t>
  </si>
  <si>
    <t>0t2ve8uwkAnvbGgnp7Xd6B</t>
  </si>
  <si>
    <t>Aun Di</t>
  </si>
  <si>
    <t>sad sierreño, corridos tumbados, corrido, sierreño, música mexicana</t>
  </si>
  <si>
    <t>Porte Diferente</t>
  </si>
  <si>
    <t>Es Diferente</t>
  </si>
  <si>
    <t>5OtWJEmn85uzlaCUWMOGuX</t>
  </si>
  <si>
    <t>rock en español, mexican rock, latin rock, latin alternative, ska</t>
  </si>
  <si>
    <t>Learn Spanish Through Music</t>
  </si>
  <si>
    <t>5OYKJlZTMQvAX8kEJ1R60y</t>
  </si>
  <si>
    <t>Hasta La Raíz</t>
  </si>
  <si>
    <t>latin folk, latin folklore, nueva trova</t>
  </si>
  <si>
    <t>Susana Baca</t>
  </si>
  <si>
    <t>Maestra Vida</t>
  </si>
  <si>
    <t>4b05Si1RJmE1YKC4qr1hED</t>
  </si>
  <si>
    <t>Soy minero</t>
  </si>
  <si>
    <t>1ZW4b28gKMFrW8481nyvhc</t>
  </si>
  <si>
    <t>If Asian Parents Made a Drill Rap Song</t>
  </si>
  <si>
    <t>1iEwyiSLAunPR6uouANE0O</t>
  </si>
  <si>
    <t>El Perdedor</t>
  </si>
  <si>
    <t>Súper Bailables 2016</t>
  </si>
  <si>
    <t>4J40k24yd1m6D3TaKQsepp</t>
  </si>
  <si>
    <t>Bad Boy - PREP Remix</t>
  </si>
  <si>
    <t>k-pop, synth-pop, city pop</t>
  </si>
  <si>
    <t>iScreaM Vol.12 : Bad Boy Remixes</t>
  </si>
  <si>
    <t>2e5fMUeP3Kg9acT4PN6cIY</t>
  </si>
  <si>
    <t>DARARI - ROCK REMIX -2024 TREASURE FAN MEETING~WONDERLAND~</t>
  </si>
  <si>
    <t>k-pop, pop rock</t>
  </si>
  <si>
    <t>TREASURE</t>
  </si>
  <si>
    <t>2024 TREASURE FAN MEETING~WONDERLAND~</t>
  </si>
  <si>
    <t>3B0BTkqop1ZQ16eLNXSEqh</t>
  </si>
  <si>
    <t>When I Look At the Light</t>
  </si>
  <si>
    <t>Taji</t>
  </si>
  <si>
    <t>Tunnel Sun</t>
  </si>
  <si>
    <t>3LIiyrIvFIT8NODvuSTJDS</t>
  </si>
  <si>
    <t>Y Ahora Te Vas</t>
  </si>
  <si>
    <t>grupera, ranchera</t>
  </si>
  <si>
    <t>Los Bukis</t>
  </si>
  <si>
    <t>Viaje a 1988</t>
  </si>
  <si>
    <t>1p6RfgtT2A2ifzBi8yQJXv</t>
  </si>
  <si>
    <t>Dejate Venir</t>
  </si>
  <si>
    <t>cumbia, cuarteto</t>
  </si>
  <si>
    <t>Simplemente Naguel</t>
  </si>
  <si>
    <t>Simplemente Nagüel</t>
  </si>
  <si>
    <t>6gmb3ioSxK2kRYIwFq0RSy</t>
  </si>
  <si>
    <t>Milky Way</t>
  </si>
  <si>
    <t>k-pop, j-pop, j-r&amp;b</t>
  </si>
  <si>
    <t>BoA</t>
  </si>
  <si>
    <t>Atlantis Princess - The 3rd Album</t>
  </si>
  <si>
    <t>14gJdT9CnBh4qAzckKASTI</t>
  </si>
  <si>
    <t>Mere Ram</t>
  </si>
  <si>
    <t>Narci</t>
  </si>
  <si>
    <t>2v5ZE5Mj052aQ4bpxAeo04</t>
  </si>
  <si>
    <t>IQ 21 (My Son So Dumb)</t>
  </si>
  <si>
    <t>LandBreaker, Korean Comic</t>
  </si>
  <si>
    <t>2kvzSGkSaU9z3uywQIrhAg</t>
  </si>
  <si>
    <t>K-POP - Instrumental</t>
  </si>
  <si>
    <t>7xspYnO7ENHYwh4Po2dk1b</t>
  </si>
  <si>
    <t>Ten In the Bed</t>
  </si>
  <si>
    <t>Super Simple Songs</t>
  </si>
  <si>
    <t>Nursery Rhymes</t>
  </si>
  <si>
    <t>2sM3SQwxMsIkAtftW7Fl4w</t>
  </si>
  <si>
    <t>Khosara</t>
  </si>
  <si>
    <t>egyptian pop, classic arab</t>
  </si>
  <si>
    <t>Abdel Halim Hafez</t>
  </si>
  <si>
    <t>Rawaeaa Abd El Halim 1</t>
  </si>
  <si>
    <t>67iOfZiSpRCnWrQyltv3kj</t>
  </si>
  <si>
    <t>사랑해요</t>
  </si>
  <si>
    <t>kpop</t>
  </si>
  <si>
    <t>Kim Hyoungsup</t>
  </si>
  <si>
    <t>Sassy Girl Choon Hyang (Original Soundtrack)</t>
  </si>
  <si>
    <t>3xwrstefEP3HIcdLTRE3Dt</t>
  </si>
  <si>
    <t>Kick It - Valentino Khan Remix</t>
  </si>
  <si>
    <t>k-pop, bass house, noise music</t>
  </si>
  <si>
    <t>iScreaM Vol.1 : Kick It Remixes</t>
  </si>
  <si>
    <t>2bRKexpMtPzPQ0UcwXPTId</t>
  </si>
  <si>
    <t>Rivales</t>
  </si>
  <si>
    <t>trap latino, dembow, reggaeton</t>
  </si>
  <si>
    <t>Miky Woodz</t>
  </si>
  <si>
    <t>Los 90 Piketes</t>
  </si>
  <si>
    <t>62qGj6v4qD6lKvx3yaeqRP</t>
  </si>
  <si>
    <t>El tra la la y el punteado</t>
  </si>
  <si>
    <t>6OS0b5npSfA1vlhaHgYu5p</t>
  </si>
  <si>
    <t>Himno de EspaÃ±a - Con Letra</t>
  </si>
  <si>
    <t>banda militar</t>
  </si>
  <si>
    <t>LegiÃ³n EspaÃ±ola</t>
  </si>
  <si>
    <t>Himno de Nacional de EspaÃ±a</t>
  </si>
  <si>
    <t>5NkcCq0O86b9i6wuAqNuKo</t>
  </si>
  <si>
    <t>All Is Found - Kacey Musgraves Version</t>
  </si>
  <si>
    <t>classic texas country, contemporary country, country dawn</t>
  </si>
  <si>
    <t>Kacey Musgraves</t>
  </si>
  <si>
    <t>4fFjSmnQjYkkXIW0IswGd9</t>
  </si>
  <si>
    <t>Sorry, Sorry - Studio Version</t>
  </si>
  <si>
    <t>SUPER JUNIOR</t>
  </si>
  <si>
    <t>Super Show 2 (The 2nd Asia Tour Concert Album)</t>
  </si>
  <si>
    <t>1996</t>
  </si>
  <si>
    <t>3GFHu8dtvs1lktC3qnSC42</t>
  </si>
  <si>
    <t>Que Tire Pa’ Lante - Live</t>
  </si>
  <si>
    <t>2K20, Pt. 1 (Live)</t>
  </si>
  <si>
    <t>2JSmFHR2FpruHXgF5udA1l</t>
  </si>
  <si>
    <t>Piensa En Mi</t>
  </si>
  <si>
    <t>0W2OcG6nDD8Gs2g17s1oVC</t>
  </si>
  <si>
    <t>Beef Y0up0rn</t>
  </si>
  <si>
    <t>Kronno Zomber</t>
  </si>
  <si>
    <t>2PPvz0HfAQAZfOkBgmZrh6</t>
  </si>
  <si>
    <t>La Cárcel del Amor</t>
  </si>
  <si>
    <t>flamenco, flamenco pop, flamenco urbano</t>
  </si>
  <si>
    <t>Rasel</t>
  </si>
  <si>
    <t>6WnrBUIYtTNn4HtLOgZzvu</t>
  </si>
  <si>
    <t>Llorando Se Fue</t>
  </si>
  <si>
    <t>Kjarkas: Lo Mejor, Vol. 1: Llorando Se Fue</t>
  </si>
  <si>
    <t>5Pkag3Ny83R1QX7WFo8eyz</t>
  </si>
  <si>
    <t>يا غالي</t>
  </si>
  <si>
    <t>khaleeji, egyptian pop</t>
  </si>
  <si>
    <t>فرقة جيتارا</t>
  </si>
  <si>
    <t>قصتي</t>
  </si>
  <si>
    <t>6sUnwJgPUTHKBKnsKZr9PC</t>
  </si>
  <si>
    <t>HWAA - Dimitri Vegas &amp; Like Mike Remix</t>
  </si>
  <si>
    <t>k-pop, big room house</t>
  </si>
  <si>
    <t>HWAA (Dimitri Vegas &amp; Like Mike Remix)</t>
  </si>
  <si>
    <t>7ayvUAf6SUoKz1D0AZJ0oy</t>
  </si>
  <si>
    <t>Comme d'habitude</t>
  </si>
  <si>
    <t>Claude François</t>
  </si>
  <si>
    <t>Original Cover Versions</t>
  </si>
  <si>
    <t>6GVwWeD84JggU70yWK441Z</t>
  </si>
  <si>
    <t>Sad Melody</t>
  </si>
  <si>
    <t>chinese rock, taiwanese indie, chinese indie, taiwanese pop</t>
  </si>
  <si>
    <t>FUMON</t>
  </si>
  <si>
    <t>3StFqF7T8CrOaYTslBtj4M</t>
  </si>
  <si>
    <t>Tu Carita Gitana - Remix</t>
  </si>
  <si>
    <t>León Bravo</t>
  </si>
  <si>
    <t>Tu Carita Gitana (Remix)</t>
  </si>
  <si>
    <t>6C4LGAVqHFxqdYS1M3k5st</t>
  </si>
  <si>
    <t>Fumando</t>
  </si>
  <si>
    <t>reggaeton mexa, reggaeton</t>
  </si>
  <si>
    <t>El Malilla</t>
  </si>
  <si>
    <t>ÑEROSTARS</t>
  </si>
  <si>
    <t>5eQsueUBfui9neWrhvWQqq</t>
  </si>
  <si>
    <t>A Brand New Day (BTS World Original Soundtrack) (Pt. 2)</t>
  </si>
  <si>
    <t>BTS WORLD (Original Soundtrack)</t>
  </si>
  <si>
    <t>5UKf82epsMYtjpZR9QGtns</t>
  </si>
  <si>
    <t>run! (feat. JUSTHIS)</t>
  </si>
  <si>
    <t>natural high</t>
  </si>
  <si>
    <t>7CnDrJ3mlKBEcAUVAlzUQE</t>
  </si>
  <si>
    <t>DUELE EL CORAZON (feat. Arcángel &amp; Javada) - Remix</t>
  </si>
  <si>
    <t>DUELE EL CORAZON (feat. Arcángel &amp; Javada) [Remix]</t>
  </si>
  <si>
    <t>6WDVAXToWQluWrjDE97EMd</t>
  </si>
  <si>
    <t>Ay Vamos - Remix</t>
  </si>
  <si>
    <t>Reggaeton Pa' Bailar</t>
  </si>
  <si>
    <t>5HZ5v9rMRQ7TBykrB6366u</t>
  </si>
  <si>
    <t>Papi Chulo... Te Traigo El Mmmm - Extended Version</t>
  </si>
  <si>
    <t>latin house</t>
  </si>
  <si>
    <t>Lorna</t>
  </si>
  <si>
    <t>Papi Chulo... Te Traigo El Mmmm</t>
  </si>
  <si>
    <t>5FThh5HSLORWCw9edEIdW5</t>
  </si>
  <si>
    <t>Ven Bailalo - Reggaeton Mix</t>
  </si>
  <si>
    <t>Angel Y Khriz</t>
  </si>
  <si>
    <t>Ven Bailalo (Reggaeton Mix)</t>
  </si>
  <si>
    <t>6aYD6azt0tD6ghg1Zsllnq</t>
  </si>
  <si>
    <t>Tu Presencia</t>
  </si>
  <si>
    <t>christian, worship, pentecostal</t>
  </si>
  <si>
    <t>René González</t>
  </si>
  <si>
    <t>Mi Señor y Yo</t>
  </si>
  <si>
    <t>7xAb3VSch1DuGMsAcaLh5x</t>
  </si>
  <si>
    <t>我們</t>
  </si>
  <si>
    <t>taiwanese indie, chinese indie, chinese rock</t>
  </si>
  <si>
    <t>hue</t>
  </si>
  <si>
    <t>7wUcSKBoetFT5G6bGSdipt</t>
  </si>
  <si>
    <t>Tangos de la Repompa</t>
  </si>
  <si>
    <t>flamenco, flamenco pop</t>
  </si>
  <si>
    <t>Las Migas</t>
  </si>
  <si>
    <t>Reinas del Matute</t>
  </si>
  <si>
    <t>3SFupPYnaSHg0nNXg9C5Ez</t>
  </si>
  <si>
    <t>A Dormir</t>
  </si>
  <si>
    <t>Best Baby Lullabies</t>
  </si>
  <si>
    <t>Canciones De Cuna EspaÃ±olas Para Dormir</t>
  </si>
  <si>
    <t>3HuuWtAkX2EedxBo6cy9tS</t>
  </si>
  <si>
    <t>Medico Brujo</t>
  </si>
  <si>
    <t>Manuel Loco ValdÃ©s</t>
  </si>
  <si>
    <t>RCA 100 Anos De Musica - Segunda Parte (Exitos Inolvidables Del Rock &amp; Roll En EspaÃ±ol)</t>
  </si>
  <si>
    <t>3j7aVlWZiJGOSUI8lryEyZ</t>
  </si>
  <si>
    <t>WHITE NIGHT - Korean Ver.</t>
  </si>
  <si>
    <t>HOYO-MiX</t>
  </si>
  <si>
    <t>WHITE NIGHT (Honkai: Star Rail Penacony Theme Song)</t>
  </si>
  <si>
    <t>4sEfIPclfKKM1KOXlhytoD</t>
  </si>
  <si>
    <t>Soosan Khanoom</t>
  </si>
  <si>
    <t>persian pop, rap</t>
  </si>
  <si>
    <t>Barobax</t>
  </si>
  <si>
    <t>BAROBAX</t>
  </si>
  <si>
    <t>Persian</t>
  </si>
  <si>
    <t>3lgIzGDdskmAJi00r1E1Cz</t>
  </si>
  <si>
    <t>Beautiful (Part II)</t>
  </si>
  <si>
    <t>k-pop, pop</t>
  </si>
  <si>
    <t>Wanna One</t>
  </si>
  <si>
    <t>1^11=1 (Power of Destiny)</t>
  </si>
  <si>
    <t>4IAi2FpLcsFTZOPISZv1ng</t>
  </si>
  <si>
    <t>Ones</t>
  </si>
  <si>
    <t>0td1Jn1xQbiAhxBPcFn196</t>
  </si>
  <si>
    <t>Allá por Cd. Juárez</t>
  </si>
  <si>
    <t>mexican hip hop, latin hip hop, electro corridos</t>
  </si>
  <si>
    <t>Dharius</t>
  </si>
  <si>
    <t>Mala Fama, Buena Vidha</t>
  </si>
  <si>
    <t>34r29cNzzV4elD0XTz1ihT</t>
  </si>
  <si>
    <t>Next Level - Habstrakt Remix</t>
  </si>
  <si>
    <t>k-pop, bass house</t>
  </si>
  <si>
    <t>iScreaM Vol.10 : Next Level Remixes</t>
  </si>
  <si>
    <t>3YczvBQ4ft1VQnClYCSNyM</t>
  </si>
  <si>
    <t>El Perdón - Nesty Remix</t>
  </si>
  <si>
    <t>El Perdón (Nesty Remix)</t>
  </si>
  <si>
    <t>0zkEecUA2rSCY66EarqaMl</t>
  </si>
  <si>
    <t>Sera Porque Te Amo</t>
  </si>
  <si>
    <t>Thalia</t>
  </si>
  <si>
    <t>Lunada</t>
  </si>
  <si>
    <t>5vsFDSa32oRlLE3VrOwhmT</t>
  </si>
  <si>
    <t>Ginza (Remix) [feat. Nicky Jam, Yandel, Daddy Yankee, Farruko, Zion, De La Ghetto &amp; Arcangel]</t>
  </si>
  <si>
    <t>Ginza (Remix) - Single [feat. Arcangel, De La Ghetto, Zion, Farruko, Daddy Yankee, Yandel &amp; Nicky Jam]</t>
  </si>
  <si>
    <t>6SjMwdYagEiKGNtKWMO3zY</t>
  </si>
  <si>
    <t>He Venido</t>
  </si>
  <si>
    <t>bolero</t>
  </si>
  <si>
    <t>Los Zafiros</t>
  </si>
  <si>
    <t>Locura Azul</t>
  </si>
  <si>
    <t>3PAYu9NkHiIZb6BAsYl2jH</t>
  </si>
  <si>
    <t>Si Te Vas / Que Tengo Que Hacer - Miami Paris Remix</t>
  </si>
  <si>
    <t>mambo, merengue</t>
  </si>
  <si>
    <t>Merengue Urbano</t>
  </si>
  <si>
    <t>0rRaQPHjxHbExJLMcDa8fY</t>
  </si>
  <si>
    <t>T-Rex Song</t>
  </si>
  <si>
    <t>Bebefinn Best Nursery Rhymes</t>
  </si>
  <si>
    <t>5X9ap714tdpKfvzGBdjJ34</t>
  </si>
  <si>
    <t>You're A Prisoner</t>
  </si>
  <si>
    <t>proto-punk, punk</t>
  </si>
  <si>
    <t>Death</t>
  </si>
  <si>
    <t>…For The Whole World To See</t>
  </si>
  <si>
    <t>3mbtb08gGukDrsC8yzEYHP</t>
  </si>
  <si>
    <t>Tak Bisakah</t>
  </si>
  <si>
    <t>indonesian pop, malay, indonesian rock, indorock, malay pop</t>
  </si>
  <si>
    <t>Peterpan</t>
  </si>
  <si>
    <t>Sebuah Nama, Sebuah Cerita</t>
  </si>
  <si>
    <t>Indonesian</t>
  </si>
  <si>
    <t>6FR5kis3I9SelwLylql6JF</t>
  </si>
  <si>
    <t>Sin Despertar</t>
  </si>
  <si>
    <t>Kudai</t>
  </si>
  <si>
    <t>3M8gSq8aMPo5ZjwVrTjdMF</t>
  </si>
  <si>
    <t>En El Muelle de San Blas - Unplugged; 2020 Remasterizado</t>
  </si>
  <si>
    <t>rock en español, latin rock, mexican rock, latin pop</t>
  </si>
  <si>
    <t>Maná</t>
  </si>
  <si>
    <t>MTV Unplugged (2020 Remasterizado)</t>
  </si>
  <si>
    <t>5n4IynGnOkp1J3XmONb0U5</t>
  </si>
  <si>
    <t>Don't Leave Me</t>
  </si>
  <si>
    <t>BTS, THE BEST</t>
  </si>
  <si>
    <t>31VhB0iXK4qiJivP39Wcvg</t>
  </si>
  <si>
    <t>Crystal Snow</t>
  </si>
  <si>
    <t>6ur7mM1iryRSiJYVNTKRsM</t>
  </si>
  <si>
    <t>Rapunzel (Kiki Solo Version)</t>
  </si>
  <si>
    <t>YRF Top 10 - Nightout Sounds</t>
  </si>
  <si>
    <t>7xoxBDDv0CTZuVARxQ7I2F</t>
  </si>
  <si>
    <t>Havar Havar</t>
  </si>
  <si>
    <t>persian psychedelic rock</t>
  </si>
  <si>
    <t>Kourosh Yaghmaei</t>
  </si>
  <si>
    <t>Back From The Brink: Pre-Revolution Psychedelic Rock From Iran: 1973-1979</t>
  </si>
  <si>
    <t>140ZXTyy731tJdisnQ5ulm</t>
  </si>
  <si>
    <t>SUBEME LA RADIO REMIX</t>
  </si>
  <si>
    <t>4QuVYJFBtzLaIafk4oO090</t>
  </si>
  <si>
    <t>El Chapio</t>
  </si>
  <si>
    <t>corrido, corridos bélicos, corridos tumbados, sad sierreño, electro corridos, dembow belico, banda, música mexicana</t>
  </si>
  <si>
    <t>Edgardo Nuñez</t>
  </si>
  <si>
    <t>Corridos 602 Vol.2</t>
  </si>
  <si>
    <t>30zOxKkUh8mWagK7TxrDf5</t>
  </si>
  <si>
    <t>Sufro</t>
  </si>
  <si>
    <t>reggaeton, trap latino, urbano latino, latin</t>
  </si>
  <si>
    <t>Anuel AA</t>
  </si>
  <si>
    <t>2gsMh0vWUbcTWrrOZooacg</t>
  </si>
  <si>
    <t>Pop My Shit</t>
  </si>
  <si>
    <t>Key Glock</t>
  </si>
  <si>
    <t>Glockoma 2</t>
  </si>
  <si>
    <t>1B6LokS0khXP515qX7VgUo</t>
  </si>
  <si>
    <t>Tears Are Falling - Japanese Ver.</t>
  </si>
  <si>
    <t>NCT WISH</t>
  </si>
  <si>
    <t>Songbird</t>
  </si>
  <si>
    <t>Japanese</t>
  </si>
  <si>
    <t>0ujs5drjn7YGCaMCm3f9fx</t>
  </si>
  <si>
    <t>Andas En Mi Cabeza - Remix</t>
  </si>
  <si>
    <t>reggaeton, pop urbano, latin</t>
  </si>
  <si>
    <t>Chino &amp; Nacho</t>
  </si>
  <si>
    <t>Andas En Mi Cabeza (Remix)</t>
  </si>
  <si>
    <t>5gDxhjgpRoClBFrOcNGiEQ</t>
  </si>
  <si>
    <t>Say! Yes</t>
  </si>
  <si>
    <t>SISTAR</t>
  </si>
  <si>
    <t>INSANE LOVE</t>
  </si>
  <si>
    <t>2pB41rjw8a2y7pC06vdBkp</t>
  </si>
  <si>
    <t>Stay Gold</t>
  </si>
  <si>
    <t>4pzGb3UWWniHWgEVEMVHDM</t>
  </si>
  <si>
    <t>Your eyes tell</t>
  </si>
  <si>
    <t>6g5xCfECr15h8OFjzQuSC6</t>
  </si>
  <si>
    <t>POP OUT</t>
  </si>
  <si>
    <t>Ktlyn</t>
  </si>
  <si>
    <t>1TrLgOhjk60f30Kg7VjGSi</t>
  </si>
  <si>
    <t>Shikidim</t>
  </si>
  <si>
    <t>turkish pop, t-pop</t>
  </si>
  <si>
    <t>Tarkan</t>
  </si>
  <si>
    <t>Come Closer</t>
  </si>
  <si>
    <t>Turkish</t>
  </si>
  <si>
    <t>7y2WZKii5EQkpGUef37XkR</t>
  </si>
  <si>
    <t>Eve, Psyche &amp; the Bluebeard’s wife (Rina Sawayama Remix)</t>
  </si>
  <si>
    <t xml:space="preserve"> Psyche &amp; the Bluebeard's wife (Rina Sawayama)</t>
  </si>
  <si>
    <t>50LMp9DPdovWl2hMPXqrSN</t>
  </si>
  <si>
    <t>Siendo Sincero</t>
  </si>
  <si>
    <t>sad sierreño, música mexicana, banda, corridos tumbados, corrido</t>
  </si>
  <si>
    <t>Yahritza Y Su Esencia</t>
  </si>
  <si>
    <t>Obsessed</t>
  </si>
  <si>
    <t>4rOvOF8mGZToUh1KuZW3iS</t>
  </si>
  <si>
    <t>Bol Kaffara Kya Hoga</t>
  </si>
  <si>
    <t>qawwali, sufi</t>
  </si>
  <si>
    <t>Sehar Gul Khan</t>
  </si>
  <si>
    <t>2mXsHZZgxEmxiC8brMdvk1</t>
  </si>
  <si>
    <t>Aşksız Prens</t>
  </si>
  <si>
    <t>turkish pop</t>
  </si>
  <si>
    <t>Rober Hatemo</t>
  </si>
  <si>
    <t>5axhzyUPdFRhf2xBL00Ira</t>
  </si>
  <si>
    <t>Te Vi Llegar</t>
  </si>
  <si>
    <t>Gadiel Espinoza</t>
  </si>
  <si>
    <t>Al Que Vive</t>
  </si>
  <si>
    <t>2EoIy20ie1pADLLfVzGiOZ</t>
  </si>
  <si>
    <t>Con Tu sangre</t>
  </si>
  <si>
    <t>Marcos Witt</t>
  </si>
  <si>
    <t>Homenaje a Jesús</t>
  </si>
  <si>
    <t>07dzE7UJmYhLCy99fZQEjl</t>
  </si>
  <si>
    <t>Un Gallito</t>
  </si>
  <si>
    <t>corridos tumbados, sad sierreño, corrido, sierreño, música mexicana, corridos bélicos</t>
  </si>
  <si>
    <t>Eslabon Armado</t>
  </si>
  <si>
    <t>Tu Veneno Mortal, Vol. 2</t>
  </si>
  <si>
    <t>3oJ0PDZQhIyrPWTqiESrjC</t>
  </si>
  <si>
    <t>Amor Con Detalle</t>
  </si>
  <si>
    <t>sad sierreño, corridos tumbados, sierreño, corrido, música mexicana</t>
  </si>
  <si>
    <t>Angel Perez</t>
  </si>
  <si>
    <t>Fases del Amor</t>
  </si>
  <si>
    <t>03JvokJDrpQK86cv5MXJ9A</t>
  </si>
  <si>
    <t>La del Insta</t>
  </si>
  <si>
    <t>Tu Veneno Mortal</t>
  </si>
  <si>
    <t>6cwog2cadHETvgU9wJWAs3</t>
  </si>
  <si>
    <t>Distant Fate</t>
  </si>
  <si>
    <t>Seo In Guk</t>
  </si>
  <si>
    <t>Doom at Your Service (Original Television Soundtrack) Pt. 7</t>
  </si>
  <si>
    <t>3SCRXReEFR5yhw5jnMA0zE</t>
  </si>
  <si>
    <t>Songbird - Japanese Ver.</t>
  </si>
  <si>
    <t>3MZGszylNMcgLz4ZfM6dHd</t>
  </si>
  <si>
    <t>DDU-DU DDU-DU - Live</t>
  </si>
  <si>
    <t>BLACKPINK 2021 'THE SHOW' LIVE</t>
  </si>
  <si>
    <t>12hFaFR7tKbosGFiEr2fmM</t>
  </si>
  <si>
    <t>Sacral Nirvana</t>
  </si>
  <si>
    <t>new age, world</t>
  </si>
  <si>
    <t>Oliver Shanti &amp; Friends</t>
  </si>
  <si>
    <t>Best Of Oliver Shanti &amp; Friends: Circles Of Life</t>
  </si>
  <si>
    <t>Sanskrit</t>
  </si>
  <si>
    <t>5j3ZH1PkhZKCPVwMGmIkne</t>
  </si>
  <si>
    <t>Alaba</t>
  </si>
  <si>
    <t>pentecostal, christian</t>
  </si>
  <si>
    <t>Ricardo Rodriguez</t>
  </si>
  <si>
    <t>Sinceramente Ricardo</t>
  </si>
  <si>
    <t>18VUI387C1ku2GtJtgyrRF</t>
  </si>
  <si>
    <t>Mi Cucu</t>
  </si>
  <si>
    <t>cumbia, cumbia sonidera, tropical music, salsa</t>
  </si>
  <si>
    <t>La Sonora Dinamita</t>
  </si>
  <si>
    <t>Exitos Tropicosos</t>
  </si>
  <si>
    <t>0nmq5GoUL7AVHcX5XczY0A</t>
  </si>
  <si>
    <t>Mírate en el Espejo</t>
  </si>
  <si>
    <t>2KzvGJ2iyCTi5SXb9iJNPo</t>
  </si>
  <si>
    <t>Atrapado</t>
  </si>
  <si>
    <t>Vibras de Noche</t>
  </si>
  <si>
    <t>7zQfolCu9NJF1M8rwPOERI</t>
  </si>
  <si>
    <t>A little bit more</t>
  </si>
  <si>
    <t>JINHO</t>
  </si>
  <si>
    <t>Whats wrong with secretary kim OST Part.4</t>
  </si>
  <si>
    <t>0DaHIESJEC4d0RRpwbgcau</t>
  </si>
  <si>
    <t>Skit: One Night in a Strange City</t>
  </si>
  <si>
    <t>The Most Beautiful Moment in Life Pt.2</t>
  </si>
  <si>
    <t>2Il2UDVyHVnKTSwIK8Kjoz</t>
  </si>
  <si>
    <t>FXCK UP THE WORLD (Vixi Solo Version)</t>
  </si>
  <si>
    <t>6871qn7ihCUseT1agtpfjT</t>
  </si>
  <si>
    <t>天气未报</t>
  </si>
  <si>
    <t>chinese r&amp;b, c-pop, mandopop, chinese indie</t>
  </si>
  <si>
    <t>余佳運</t>
  </si>
  <si>
    <t>6N4WEHW6yiudpF05o8cb1F</t>
  </si>
  <si>
    <t>내 얘길 들어봐</t>
  </si>
  <si>
    <t>Papaya</t>
  </si>
  <si>
    <t>Papaya 1st</t>
  </si>
  <si>
    <t>4QsPTKvdpgkA7mBAvclZTa</t>
  </si>
  <si>
    <t>El Perdedor (feat. Yandel) - The Remix</t>
  </si>
  <si>
    <t>reggaeton, urbano latino, latin</t>
  </si>
  <si>
    <t>El Perdedor (feat. Yandel) [The Remix]</t>
  </si>
  <si>
    <t>2KSIpdpubDhmkISGnPAcTj</t>
  </si>
  <si>
    <t>Ahora Te Puedes Marchar</t>
  </si>
  <si>
    <t>mariachi, bolero, latin pop, ranchera</t>
  </si>
  <si>
    <t>Luis Miguel</t>
  </si>
  <si>
    <t>Grandes Éxitos</t>
  </si>
  <si>
    <t>6mz40EkyjCOrW7SoRA6oCJ</t>
  </si>
  <si>
    <t>Hips Don't Lie (featuring Wyclef Jean) - En Español</t>
  </si>
  <si>
    <t>Oral Fixation Vol. 2</t>
  </si>
  <si>
    <t>42vLoLQGZEDUJCzvhTH3mr</t>
  </si>
  <si>
    <t>En Vida</t>
  </si>
  <si>
    <t>chicha, electrocumbia, cumbia</t>
  </si>
  <si>
    <t>Gerardo Morán</t>
  </si>
  <si>
    <t>El Provinciano</t>
  </si>
  <si>
    <t>6ztmaywZQuVIgVN7uynrR6</t>
  </si>
  <si>
    <t>Dame de Beber/Yo Quiero Más (Medley)</t>
  </si>
  <si>
    <t>Marco Barrientos &amp; Yvonne Muñoz</t>
  </si>
  <si>
    <t>Levántate Y Resplandece</t>
  </si>
  <si>
    <t>2Njnz4h488q7hT6hRXuwQT</t>
  </si>
  <si>
    <t>Llamadas Perdidas</t>
  </si>
  <si>
    <t>sad sierreño, corridos tumbados, música mexicana, corrido, sierreño</t>
  </si>
  <si>
    <t>Ivan Cornejo</t>
  </si>
  <si>
    <t>2wYWoB0GmPyhxcycollXVA</t>
  </si>
  <si>
    <t>No Hay Amor</t>
  </si>
  <si>
    <t>Corta Venas</t>
  </si>
  <si>
    <t>6wF2PVYTRuwz1i3nwNgZmO</t>
  </si>
  <si>
    <t>Pakas en las Rakas</t>
  </si>
  <si>
    <t>Atrapado en un Sueño (Deluxe)</t>
  </si>
  <si>
    <t>5UxSH2QqmPlfeoqspQVZEA</t>
  </si>
  <si>
    <t>El Carretero</t>
  </si>
  <si>
    <t>son cubano, bolero, latin jazz, salsa</t>
  </si>
  <si>
    <t>Guillermo Portabales</t>
  </si>
  <si>
    <t>Son Cubano Para Cantar</t>
  </si>
  <si>
    <t>6dDDIKzbgh1exKHw0ZeEyk</t>
  </si>
  <si>
    <t>Somewhere Someday</t>
  </si>
  <si>
    <t>Sung Si Kyung</t>
  </si>
  <si>
    <t>The Legend of The Blue Sea OST Part.5</t>
  </si>
  <si>
    <t>53XrsilgguJmmsEtDsj0yY</t>
  </si>
  <si>
    <t>Skit: R U Happy Now?</t>
  </si>
  <si>
    <t>O!RUL8,2?</t>
  </si>
  <si>
    <t>5LlgJFQLF4uXmt1nCtdyTJ</t>
  </si>
  <si>
    <t>U (Feat. Kwon Jin Ah &amp; Rap Monster)</t>
  </si>
  <si>
    <t>Primary</t>
  </si>
  <si>
    <t>6KboccKS3L0feiVQST88Ag</t>
  </si>
  <si>
    <t>Gajah (Feat. RM)</t>
  </si>
  <si>
    <t>Gaeko</t>
  </si>
  <si>
    <t>Gajah</t>
  </si>
  <si>
    <t>6Rcx8vhVlMbUSpLyD7W0UX</t>
  </si>
  <si>
    <t>Damn Right (feat. Childish Gambino &amp; Kali Uchis)</t>
  </si>
  <si>
    <t>1QODfqD7iattIkt5oyftmw</t>
  </si>
  <si>
    <t>Raindrops</t>
  </si>
  <si>
    <t>Alchemy of Souls, Pt. 4 (Original Television Soundtrack)</t>
  </si>
  <si>
    <t>4uXmPyb5Lk6ETxnMTuvL1G</t>
  </si>
  <si>
    <t>Poppin' My Collar</t>
  </si>
  <si>
    <t>Three 6 Mafia</t>
  </si>
  <si>
    <t>Most Known Unknown (Explicit)</t>
  </si>
  <si>
    <t>6nbRXoZJAWlHtnWcPAY9Or</t>
  </si>
  <si>
    <t>Pop, Lock &amp; Drop It (feat. Bow Wow &amp; T-Pain) - Remix</t>
  </si>
  <si>
    <t>Huey, Bow Wow, T-Pain</t>
  </si>
  <si>
    <t>Notebook Paper</t>
  </si>
  <si>
    <t>57PBRXsXl2rEAR85Gh4Qac</t>
  </si>
  <si>
    <t>Make It Right (feat. Lauv) [EDM Remix]</t>
  </si>
  <si>
    <t>k-pop, future bass</t>
  </si>
  <si>
    <t>1PqG95TXNqibWdR4YRzEgO</t>
  </si>
  <si>
    <t>Él - Eva Luna</t>
  </si>
  <si>
    <t>banda, ranchera, mariachi, música mexicana, grupera</t>
  </si>
  <si>
    <t>Jenni Rivera</t>
  </si>
  <si>
    <t>La Gran Señora (En Vivo)</t>
  </si>
  <si>
    <t>1GnJ3Um5u3q0Z1kzsnIfz4</t>
  </si>
  <si>
    <t>Yo quiero más</t>
  </si>
  <si>
    <t>Denicher Pol</t>
  </si>
  <si>
    <t>Es Tiempo</t>
  </si>
  <si>
    <t>68Djegld1qLuYfaRbZohwL</t>
  </si>
  <si>
    <t>La Vibra Pegó</t>
  </si>
  <si>
    <t>5a0LiXM4FmxsR5zj8CDKLo</t>
  </si>
  <si>
    <t>最後一次心碎</t>
  </si>
  <si>
    <t>chinese r&amp;b, chinese hip hop, mandopop, c-pop, taiwanese pop</t>
  </si>
  <si>
    <t>Patrick Brasca</t>
  </si>
  <si>
    <t>去妳的假日</t>
  </si>
  <si>
    <t>1oBlwMms4AhhvBbFpjWnJA</t>
  </si>
  <si>
    <t>Lifestyle</t>
  </si>
  <si>
    <t>2pwPtne9zCNTsyYZDLHxDf</t>
  </si>
  <si>
    <t>Poppin Bottles</t>
  </si>
  <si>
    <t>atl hip hop, dirty south rap, gangster rap, hip hop, pop rap, rap, southern hip hop, trap</t>
  </si>
  <si>
    <t>T.I., Drake</t>
  </si>
  <si>
    <t>No Mercy</t>
  </si>
  <si>
    <t>0R8YkUopqrgLgR6WDowjYb</t>
  </si>
  <si>
    <t>Pop a Top</t>
  </si>
  <si>
    <t>2n4AwQls3F6atW1Av1sLIM</t>
  </si>
  <si>
    <t>poppy</t>
  </si>
  <si>
    <t>knock on wood</t>
  </si>
  <si>
    <t>3UKVLLiUP5i4PqbLxe4req</t>
  </si>
  <si>
    <t>Te Extraño</t>
  </si>
  <si>
    <t>bachata</t>
  </si>
  <si>
    <t>Xtreme</t>
  </si>
  <si>
    <t>Haciendo Historia</t>
  </si>
  <si>
    <t>5E97zd7EDczPvQ6GRNr6y2</t>
  </si>
  <si>
    <t>La Curiosidad (feat. Dj Nelson, Arcangel, Zion &amp; Lennox, De La Ghetto &amp; Brray) - Red Grand Prix Remix</t>
  </si>
  <si>
    <t>Jay Wheeler</t>
  </si>
  <si>
    <t>La Curiosidad (Red Grand Prix Remix) [feat. DJ Nelson, Arcangel, Zion &amp; Lennox, De La Ghetto &amp; Brray]</t>
  </si>
  <si>
    <t>24PFO5dn2EE9wb1UlFgngM</t>
  </si>
  <si>
    <t>Amor Mudo</t>
  </si>
  <si>
    <t>bachata, salsa, merengue</t>
  </si>
  <si>
    <t>Luis Miguel Del Amargue</t>
  </si>
  <si>
    <t>Tiempo para Amar</t>
  </si>
  <si>
    <t>4qyp6hYQQAC4NSZ9QW5OFF</t>
  </si>
  <si>
    <t>No Simp</t>
  </si>
  <si>
    <t>6obSwTmKqCqMIFMeqUo6Yv</t>
  </si>
  <si>
    <t>0hv3W4IjHmQVAlFqawHUa1</t>
  </si>
  <si>
    <t>男人女人</t>
  </si>
  <si>
    <t>mandopop, c-pop, taiwanese pop</t>
  </si>
  <si>
    <t>Valen Hsu</t>
  </si>
  <si>
    <t>北緯66度</t>
  </si>
  <si>
    <t>49escgLQOKMPWjjLWAFhxr</t>
  </si>
  <si>
    <t>家後</t>
  </si>
  <si>
    <t>taiwanese pop, mandopop, enka</t>
  </si>
  <si>
    <t>Jody Chiang</t>
  </si>
  <si>
    <t>江蕙</t>
  </si>
  <si>
    <t>5uR4qwcghhjUbPyouPLNEU</t>
  </si>
  <si>
    <t>MODELO DE REVISTA</t>
  </si>
  <si>
    <t>techengue</t>
  </si>
  <si>
    <t>O.C.A</t>
  </si>
  <si>
    <t>5kHAdANv7GJ4YuX55WVG8I</t>
  </si>
  <si>
    <t>Lee Hae Ri</t>
  </si>
  <si>
    <t>Her Private Life, Pt. 4 (Original Television Soundtrack)</t>
  </si>
  <si>
    <t>3qMDvt6ljJHkT0u9AE5QWq</t>
  </si>
  <si>
    <t>DAVICHI</t>
  </si>
  <si>
    <t>The Beauty Inside Pt. 3 (Original Television Soundtrack)</t>
  </si>
  <si>
    <t>4Ut6UU8Yyihz1jCZWSCQpu</t>
  </si>
  <si>
    <t>Skit: Circle Room Talk</t>
  </si>
  <si>
    <t>2 Cool 4 Skool</t>
  </si>
  <si>
    <t>7j8YcE2SKZoLkeLL0qMvkH</t>
  </si>
  <si>
    <t>5LL57U9xAYhM8dVP8b6bEc</t>
  </si>
  <si>
    <t>Waste It On Me (feat. BTS)</t>
  </si>
  <si>
    <t>electro house, edm</t>
  </si>
  <si>
    <t>Steve Aoki</t>
  </si>
  <si>
    <t>2C4AmTAKoJQgfMDXFasXcY</t>
  </si>
  <si>
    <t>Intro: The Most Beautiful Moment in Life</t>
  </si>
  <si>
    <t>5YDvvDYBSdKnilCCnBYfnA</t>
  </si>
  <si>
    <t>4hmVSpc2AK4RKSPdATITbL</t>
  </si>
  <si>
    <t>Tears Are Falling - Korean Version</t>
  </si>
  <si>
    <t>5M5FbqhEDQuhFeKumZVTjj</t>
  </si>
  <si>
    <t>Pop Out</t>
  </si>
  <si>
    <t>KillBunk, Yeat</t>
  </si>
  <si>
    <t>53QdfEoKCXlEfjgXPmvPjx</t>
  </si>
  <si>
    <t>Shaky Shaky - Remix</t>
  </si>
  <si>
    <t>Shaky Shaky (Remix)</t>
  </si>
  <si>
    <t>0lhlqmzeqlOCIgJH3yL6IY</t>
  </si>
  <si>
    <t>Aadat</t>
  </si>
  <si>
    <t>Jal -The Band</t>
  </si>
  <si>
    <t>Kalyug</t>
  </si>
  <si>
    <t>60jHZ48fUAHSwanldkVhhQ</t>
  </si>
  <si>
    <t>Sshh!!</t>
  </si>
  <si>
    <t>tejano, cumbia, grupera</t>
  </si>
  <si>
    <t>A.B. Quintanilla III Y Los Kumbia Kings</t>
  </si>
  <si>
    <t>A.B. Quintanilla III Presents Kumbia Kings Greatest Hits "Album Versions"</t>
  </si>
  <si>
    <t>1ZsJdeKS6c7zCXGPi4AXKw</t>
  </si>
  <si>
    <t>All Aboard (feat. Lil' Wayne)</t>
  </si>
  <si>
    <t>bachata, latin</t>
  </si>
  <si>
    <t>Romeo Santos</t>
  </si>
  <si>
    <t>Fórmula Vol. 1 (Deluxe Edition)</t>
  </si>
  <si>
    <t>3lT8VPTKd1Jlztq6IZNIcf</t>
  </si>
  <si>
    <t>Duro</t>
  </si>
  <si>
    <t>manele</t>
  </si>
  <si>
    <t>MIRA</t>
  </si>
  <si>
    <t>7ylsvpGbWJNgXUbqEyrxtk</t>
  </si>
  <si>
    <t>Anhelo Conocerte Espiritu Santo</t>
  </si>
  <si>
    <t>Luigi Castro</t>
  </si>
  <si>
    <t>Recopilación</t>
  </si>
  <si>
    <t>4LeFqJu2fxnJdx0QFZ0jkc</t>
  </si>
  <si>
    <t>Nuestra Canción (feat. Vicente García)</t>
  </si>
  <si>
    <t>colombian pop, latin alternative, latin indie</t>
  </si>
  <si>
    <t>Monsieur Periné</t>
  </si>
  <si>
    <t>1MzomU1zM1oEuyIAJ1upfu</t>
  </si>
  <si>
    <t>感情用事</t>
  </si>
  <si>
    <t>mandopop, taiwanese pop, c-pop</t>
  </si>
  <si>
    <t>Cyndi Wang</t>
  </si>
  <si>
    <t>BITE BACK</t>
  </si>
  <si>
    <t>1GPIdEcxPjPIYGmN08b1yf</t>
  </si>
  <si>
    <t>Outro: Circle Room Cypher</t>
  </si>
  <si>
    <t>2Etdk13rhlqINRTc7Swu7U</t>
  </si>
  <si>
    <t>有你(《偷偷藏不住》电视剧插曲)</t>
  </si>
  <si>
    <t>c-pop, mandopop</t>
  </si>
  <si>
    <t>赵磊</t>
  </si>
  <si>
    <t>《偷偷藏不住》影视原声专辑</t>
  </si>
  <si>
    <t>19UUPNx5jccGgQ2GCIZkww</t>
  </si>
  <si>
    <t>Pop, Lock &amp; Drop It</t>
  </si>
  <si>
    <t>Huey</t>
  </si>
  <si>
    <t>2JxDZ6KZN7GnkYHesb521L</t>
  </si>
  <si>
    <t>Dream High</t>
  </si>
  <si>
    <t>TAECYEON</t>
  </si>
  <si>
    <t>Dream High, Pt. 1 (Original Television Soundtrack)</t>
  </si>
  <si>
    <t>0mD63phUwHYnlvAJn8NgqC</t>
  </si>
  <si>
    <t>Baila Conmigo</t>
  </si>
  <si>
    <t>5qcEZwDY8DL6qxr1Iq2W2F</t>
  </si>
  <si>
    <t>Loca Con Su Tiguere</t>
  </si>
  <si>
    <t>merengue, mambo</t>
  </si>
  <si>
    <t>El Cata</t>
  </si>
  <si>
    <t>El Malo</t>
  </si>
  <si>
    <t>3CZqfL507XxVGz02WEQztS</t>
  </si>
  <si>
    <t>Di Belakangku</t>
  </si>
  <si>
    <t>Bintang Di Surga</t>
  </si>
  <si>
    <t>6HdVpbKJtp4EDpfli4fcOm</t>
  </si>
  <si>
    <t>Krippy Kush (feat. Travis Scott &amp; Rvssian) - Travis Scott Remix</t>
  </si>
  <si>
    <t>reggaeton, trap latino</t>
  </si>
  <si>
    <t>Farruko</t>
  </si>
  <si>
    <t>Krippy Kush (feat. Travis Scott &amp; Rvssian) [Travis Scott Remix]</t>
  </si>
  <si>
    <t>1iWnArxHqmIVChyUQd55R1</t>
  </si>
  <si>
    <t>Temprano Yo te Buscare</t>
  </si>
  <si>
    <t>Alabadle</t>
  </si>
  <si>
    <t>1wOrWC2AG0JAnce4l67bjJ</t>
  </si>
  <si>
    <t>Nuestro Pasado</t>
  </si>
  <si>
    <t>sad sierreño, corridos tumbados, sierreño, corrido, música mexicana, electro corridos</t>
  </si>
  <si>
    <t>DannyLux</t>
  </si>
  <si>
    <t>Love &lt;/3</t>
  </si>
  <si>
    <t>5EVQSWPcTZxOf8OlKKYrqM</t>
  </si>
  <si>
    <t>Viaje de Amor</t>
  </si>
  <si>
    <t>Las Dos Caras Del Amor</t>
  </si>
  <si>
    <t>5jK21S6FXKQqjlK4vTBiMd</t>
  </si>
  <si>
    <t>El Watusi</t>
  </si>
  <si>
    <t>latin jazz, salsa, son cubano, cha cha cha, mambo</t>
  </si>
  <si>
    <t>Ray Barretto</t>
  </si>
  <si>
    <t>Charanga Moderna</t>
  </si>
  <si>
    <t>3gR5KQnC8FYLoPG2LEfbGP</t>
  </si>
  <si>
    <t>Amor de Mis Amores</t>
  </si>
  <si>
    <t>Greatest Cumbia Classics Of Colombia, Vol. 1</t>
  </si>
  <si>
    <t>3hyHCqpqj1TR3qhafGfrex</t>
  </si>
  <si>
    <t>El Baile del Beeper - Versión Merengue</t>
  </si>
  <si>
    <t>los reyes del merengue</t>
  </si>
  <si>
    <t>Merengues 100% de la República Dominicana</t>
  </si>
  <si>
    <t>1YQ0F6OjZgp4ZMybkSXiyA</t>
  </si>
  <si>
    <t>El Tiempo Nos Cambio</t>
  </si>
  <si>
    <t>6sBwPfJy742nb8BMfARouP</t>
  </si>
  <si>
    <t>El Búho</t>
  </si>
  <si>
    <t>corridos tumbados, corrido, corridos bélicos, sierreño, sad sierreño, electro corridos, música mexicana, banda</t>
  </si>
  <si>
    <t>Natanael Cano</t>
  </si>
  <si>
    <t>2HFrlVZI1PHNwfNiIC8mkb</t>
  </si>
  <si>
    <t>Está Dañada - Remix</t>
  </si>
  <si>
    <t>Está Dañada (Remix)</t>
  </si>
  <si>
    <t>7bd6AR9LFAjdTdaTP7pKRT</t>
  </si>
  <si>
    <t>Fotitos</t>
  </si>
  <si>
    <t>flamenco urbano, flamenco</t>
  </si>
  <si>
    <t>JC el Diamante</t>
  </si>
  <si>
    <t>6tKJW9KNm3ctYReUaNq7iz</t>
  </si>
  <si>
    <t>Hey Mister</t>
  </si>
  <si>
    <t>Jowell &amp; Randy</t>
  </si>
  <si>
    <t>Pre-Doxis (The Mixtape)</t>
  </si>
  <si>
    <t>7vG0yTvfZZtQ4DoSyy5a61</t>
  </si>
  <si>
    <t>Intro: Skool Luv Affair</t>
  </si>
  <si>
    <t>Skool Luv Affair</t>
  </si>
  <si>
    <t>78P0z4KDUgbBNFS9JBi68y</t>
  </si>
  <si>
    <t>Please Don't Cry</t>
  </si>
  <si>
    <t>The King : Eternal Monarch, Pt. 6 (Original Television Soundtrack)</t>
  </si>
  <si>
    <t>4CD623yLJVvKJxUyzaTqtC</t>
  </si>
  <si>
    <t>DESPECHÁ RMX</t>
  </si>
  <si>
    <t>merengue, mambo, latin pop</t>
  </si>
  <si>
    <t>ROSALÍA</t>
  </si>
  <si>
    <t>1DaQNUz5uGBLwnIsa9zcpS</t>
  </si>
  <si>
    <t>Una Lady Como Tú (feat. Nicky Jam) - Remix</t>
  </si>
  <si>
    <t>reggaeton, pop urbano, latin, colombian pop</t>
  </si>
  <si>
    <t>Manuel Turizo</t>
  </si>
  <si>
    <t>ADN</t>
  </si>
  <si>
    <t>5ganthbzFyU5plIBjzomnG</t>
  </si>
  <si>
    <t>El Tiburón</t>
  </si>
  <si>
    <t>merengue, latin house</t>
  </si>
  <si>
    <t>Proyecto Uno</t>
  </si>
  <si>
    <t>Latin Pulse 2000</t>
  </si>
  <si>
    <t>2LsbizbOeNa4x6qsi2jAMb</t>
  </si>
  <si>
    <t>La flaca</t>
  </si>
  <si>
    <t>rock en español, latin rock, latin alternative</t>
  </si>
  <si>
    <t>Jarabe De Palo</t>
  </si>
  <si>
    <t>La Flaca</t>
  </si>
  <si>
    <t xml:space="preserve">synth pop </t>
  </si>
  <si>
    <t>1R9XN4Fzhh3UL7CRZHa4z7</t>
  </si>
  <si>
    <t>Yo Sé Que Estás Aquí</t>
  </si>
  <si>
    <t>El Poder Está en Ti</t>
  </si>
  <si>
    <t>5sZZC9Dx3erwSmle0ncMJw</t>
  </si>
  <si>
    <t>La Ultima Palabra</t>
  </si>
  <si>
    <t>Daniel Calveti</t>
  </si>
  <si>
    <t>Vivo para Ti</t>
  </si>
  <si>
    <t>0eLvdRJPZbKIJzMvpZ6UXd</t>
  </si>
  <si>
    <t>Sube Al Carro</t>
  </si>
  <si>
    <t>5JB34I3vX4WmQApQs2BIfL</t>
  </si>
  <si>
    <t>Libros y Libretas</t>
  </si>
  <si>
    <t>Cruisin' with Junior H</t>
  </si>
  <si>
    <t>4RaWbMItxVbuUExNkFsITP</t>
  </si>
  <si>
    <t>La Jeepeta</t>
  </si>
  <si>
    <t>Nio Garcia</t>
  </si>
  <si>
    <t>45HQ2LUH4ZruF1KmAnGLbq</t>
  </si>
  <si>
    <t>Lights</t>
  </si>
  <si>
    <t>5eutB2O8MLQjPJmAlYvxXC</t>
  </si>
  <si>
    <t>Handlebars (feat. Dua Lipa)</t>
  </si>
  <si>
    <t>1y9QiBBJynizfLbYjHM2Sg</t>
  </si>
  <si>
    <t>Name of Love</t>
  </si>
  <si>
    <t>anime, j-rock</t>
  </si>
  <si>
    <t>cinema staff</t>
  </si>
  <si>
    <t>2TsD9kSbgYx5fSNRsoNURE</t>
  </si>
  <si>
    <t>POP STAR (feat. Kevin Gates)</t>
  </si>
  <si>
    <t>hip hop, north carolina hip hop, pop rap, rap, trap</t>
  </si>
  <si>
    <t>DaBaby, Kevin Gates</t>
  </si>
  <si>
    <t>KIRK</t>
  </si>
  <si>
    <t>7hTki3inf7NsQKT81ZWpci</t>
  </si>
  <si>
    <t>Pop Out (feat. ScHoolboy Q)</t>
  </si>
  <si>
    <t>cali rap</t>
  </si>
  <si>
    <t>Larry June, Cardo Got Wings, ScHoolboy Q</t>
  </si>
  <si>
    <t>The Night Shift</t>
  </si>
  <si>
    <t>5WODIX9TtDrmD9oAFFoxkG</t>
  </si>
  <si>
    <t>Popa</t>
  </si>
  <si>
    <t>bronx drill</t>
  </si>
  <si>
    <t>Y2K!</t>
  </si>
  <si>
    <t>6ZOSOeJi0C6FAOUVn1YD6Q</t>
  </si>
  <si>
    <t>Didi</t>
  </si>
  <si>
    <t>Khaled</t>
  </si>
  <si>
    <t>08p6rede6WyjmjbPzzuDsw</t>
  </si>
  <si>
    <t>Me Entrego a Ti</t>
  </si>
  <si>
    <t>Alejandro Del Bosque</t>
  </si>
  <si>
    <t>Un Brote De Adoracion 2</t>
  </si>
  <si>
    <t>02SyNfy3oA30Mnw8c0iCMb</t>
  </si>
  <si>
    <t>24:07:00</t>
  </si>
  <si>
    <t>3IbJ9mcnO6fsPVcFp29Cgs</t>
  </si>
  <si>
    <t>Falsos Sentimientos</t>
  </si>
  <si>
    <t>5SIQQteB9r56HbwXAylp7L</t>
  </si>
  <si>
    <t>Cristo Yo Te Amo</t>
  </si>
  <si>
    <t>En Espíritu Y En Verdad</t>
  </si>
  <si>
    <t>Encuentro</t>
  </si>
  <si>
    <t>63TolxqG0C6bNh23Ht4jHf</t>
  </si>
  <si>
    <t>CELOS</t>
  </si>
  <si>
    <t>reggaeton, trap latino, urbano latino</t>
  </si>
  <si>
    <t>Myke Towers</t>
  </si>
  <si>
    <t>LA VIDA ES UNA</t>
  </si>
  <si>
    <t>0nZaV8LwxHeg8TqFy193IL</t>
  </si>
  <si>
    <t>Where You From</t>
  </si>
  <si>
    <t>4XtvJ78i5yI5QigVHuxWZt</t>
  </si>
  <si>
    <t>Converse High</t>
  </si>
  <si>
    <t>3HhgGvmDKx13uRTkXYfcDw</t>
  </si>
  <si>
    <t>Intro: What Am I to You</t>
  </si>
  <si>
    <t>Dark &amp; Wild</t>
  </si>
  <si>
    <t>4DyHBaYWktncfNGhu6vIaD</t>
  </si>
  <si>
    <t>with the IE (way up)</t>
  </si>
  <si>
    <t>3mrFhHALZLJ4ZIEiS5IPy1</t>
  </si>
  <si>
    <t>Endrendrum Punnagai</t>
  </si>
  <si>
    <t>tamil pop, tollywood, kollywood, malayalam pop, telugu pop</t>
  </si>
  <si>
    <t>Srinivas</t>
  </si>
  <si>
    <t>Alaipayuthey</t>
  </si>
  <si>
    <t>Tamil</t>
  </si>
  <si>
    <t>1hciAV5LrrTkRV0g0StZ6h</t>
  </si>
  <si>
    <t>Butter</t>
  </si>
  <si>
    <t>Butter / Permission to Dance</t>
  </si>
  <si>
    <t>1MQrMQwfqjgOjXEUaN9AMd</t>
  </si>
  <si>
    <t>I'm Too Sexy</t>
  </si>
  <si>
    <t>dance-pop, pop rap</t>
  </si>
  <si>
    <t>Right Said Fred</t>
  </si>
  <si>
    <t>Up</t>
  </si>
  <si>
    <t>4zii9cq9ZgxYJFnaxM3Tul</t>
  </si>
  <si>
    <t>Unforgettable (feat. Swae Lee) - Latin Remix</t>
  </si>
  <si>
    <t>hip hop, dancehall</t>
  </si>
  <si>
    <t>Unforgettable (feat. Swae Lee) [Latin Remix]</t>
  </si>
  <si>
    <t>44umbKt0SsxXTohEKhcrk0</t>
  </si>
  <si>
    <t>Si Yo Fuera Un Chico - If I Were A Boy - Spanish Version</t>
  </si>
  <si>
    <t>Si Yo Fuera Un Chico</t>
  </si>
  <si>
    <t>4QJ3RDrv5WQBDP36IoLqDh</t>
  </si>
  <si>
    <t>Juana La Cubana</t>
  </si>
  <si>
    <t>cumbia, tropical music</t>
  </si>
  <si>
    <t>Los Flamers</t>
  </si>
  <si>
    <t>Mis 50 Favoritas</t>
  </si>
  <si>
    <t>=</t>
  </si>
  <si>
    <t>44EcdbANmj0h8hEmcpUq7R</t>
  </si>
  <si>
    <t>Perdóname</t>
  </si>
  <si>
    <t>Eddy Lover</t>
  </si>
  <si>
    <t>4JiVXc4q95AGnxrOS4VEK1</t>
  </si>
  <si>
    <t>La Carcacha</t>
  </si>
  <si>
    <t>Entre A Mi Mundo</t>
  </si>
  <si>
    <t>1Vfmi3mCenArbL67iRjuyv</t>
  </si>
  <si>
    <t>Cumbia Cianaguera</t>
  </si>
  <si>
    <t>La Luz Roja De San Marcos</t>
  </si>
  <si>
    <t>Los Exitos Mas Calientes</t>
  </si>
  <si>
    <t>5QmlVtIw88hA7GXuhBZTn7</t>
  </si>
  <si>
    <t>Perro Abandonado - Deluxe</t>
  </si>
  <si>
    <t>Dañado (Deluxe)</t>
  </si>
  <si>
    <t>5zZsBfiAANsybGUgNZej9f</t>
  </si>
  <si>
    <t>No Me Quise Ir - Deluxe</t>
  </si>
  <si>
    <t>0iQ7Nc2YhlyGHeUi4R8Gl6</t>
  </si>
  <si>
    <t>NO ONE</t>
  </si>
  <si>
    <t>k-ballad, k-pop</t>
  </si>
  <si>
    <t>LeeHi</t>
  </si>
  <si>
    <t>24℃</t>
  </si>
  <si>
    <t>0RElgFnZjIZ0hLlO4WY14R</t>
  </si>
  <si>
    <t>2QP1vvLPtAVOVAFabpqypA</t>
  </si>
  <si>
    <t>Butterfly</t>
  </si>
  <si>
    <t>6g9Vd4z3JnVUiAIRwFlVCG</t>
  </si>
  <si>
    <t>Film out</t>
  </si>
  <si>
    <t>7AyaV1Ga66yguStIr20zsO</t>
  </si>
  <si>
    <t>Crying Over You ◐ (feat. RM &amp; BEKA)</t>
  </si>
  <si>
    <t>HONNE</t>
  </si>
  <si>
    <t>Love Me / Love Me Not (Sessions)</t>
  </si>
  <si>
    <t>27k9bqLXZZKx0avFMx38lI</t>
  </si>
  <si>
    <t>偷星星的人(《偷偷藏不住》电视剧片尾曲)</t>
  </si>
  <si>
    <t>chinese r&amp;b, c-pop, mandopop</t>
  </si>
  <si>
    <t>Yihuik苡慧</t>
  </si>
  <si>
    <t>2VIMXmWUIqhMqg6h5FOFPG</t>
  </si>
  <si>
    <t>Pop Out Again (feat. Lil Baby &amp; Gunna)</t>
  </si>
  <si>
    <t>chicago rap, rap</t>
  </si>
  <si>
    <t>Polo G, Lil Baby, Gunna</t>
  </si>
  <si>
    <t>Die A Legend</t>
  </si>
  <si>
    <t>2F4S5qmOOkaQ4PJy7B7Gd7</t>
  </si>
  <si>
    <t>Lejos de Ti</t>
  </si>
  <si>
    <t>huayno, folclor andino, latin folklore, latin folk</t>
  </si>
  <si>
    <t>Pelo D'Ambrosio</t>
  </si>
  <si>
    <t>7FbaWIOO2WojXWw2DUyEVv</t>
  </si>
  <si>
    <t>Chantaje (feat. Maluma) - Versión Salsa</t>
  </si>
  <si>
    <t>Chantaje (feat. Maluma) [Versión Salsa]</t>
  </si>
  <si>
    <t>6s2YmUFyj2krxfHcXevEH7</t>
  </si>
  <si>
    <t>Año Nuevo</t>
  </si>
  <si>
    <t>sad sierreño, música mexicana</t>
  </si>
  <si>
    <t>juanitoo2x</t>
  </si>
  <si>
    <t>1JspDSeSVIiegIbk5niXkg</t>
  </si>
  <si>
    <t>WONDERLAND (Symphony No.9 “From The Wonderland”)</t>
  </si>
  <si>
    <t>k-pop, orchestral, epic</t>
  </si>
  <si>
    <t>ATEEZ</t>
  </si>
  <si>
    <t>ZERO: FEVER EPILOGUE</t>
  </si>
  <si>
    <t>3hRLyXivOwGsAQDnbNkFGa</t>
  </si>
  <si>
    <t>Si Quieren</t>
  </si>
  <si>
    <t>MUSICA &lt;3</t>
  </si>
  <si>
    <t>7EesJDJFoBjFoWeA3CeLVo</t>
  </si>
  <si>
    <t>La Curiosidad - Deluxe</t>
  </si>
  <si>
    <t>6EWoLZ6n26bF3Cl9Hq3pqv</t>
  </si>
  <si>
    <t>I Need U</t>
  </si>
  <si>
    <t>6O7358UPKsUumzjumFxVtp</t>
  </si>
  <si>
    <t>Reflection</t>
  </si>
  <si>
    <t>559U79ujLJSP6OUyH2nGLl</t>
  </si>
  <si>
    <t>Outro: Her</t>
  </si>
  <si>
    <t>Love Yourself 承 'Her'</t>
  </si>
  <si>
    <t>6FHVHycPPTQp6aAHjLhzFT</t>
  </si>
  <si>
    <t>Her</t>
  </si>
  <si>
    <t>Love Yourself 結 'Answer'</t>
  </si>
  <si>
    <t>3smbno1dKL410vC27M5KOS</t>
  </si>
  <si>
    <t>Tear</t>
  </si>
  <si>
    <t>78GQP9XBSqpEDlMoPAbUAJ</t>
  </si>
  <si>
    <t>P.O.P (Piece Of Peace) Pt. 1</t>
  </si>
  <si>
    <t>j-hope</t>
  </si>
  <si>
    <t>Hope World</t>
  </si>
  <si>
    <t>1alMoiAv5QSSnZ1gAUCi62</t>
  </si>
  <si>
    <t>ExtraL (feat. Doechii)</t>
  </si>
  <si>
    <t>0eWDLVMI5mB2x3WWOjL6uu</t>
  </si>
  <si>
    <t>Intro : JANE with FKJ</t>
  </si>
  <si>
    <t>60NNjLCOHHZ0kHtuIJWV8a</t>
  </si>
  <si>
    <t>Five Little Monkeys</t>
  </si>
  <si>
    <t>Classic Nursery Rhymes: 12 Favourite Nursery Rhymes and Children's Songs</t>
  </si>
  <si>
    <t>5MWLOVaXix2p4UtD3UpRen</t>
  </si>
  <si>
    <t>Kombdi Palali - From "Jatra"</t>
  </si>
  <si>
    <t>Anand Shinde</t>
  </si>
  <si>
    <t>Ajay - Atul Hits</t>
  </si>
  <si>
    <t>Marathi</t>
  </si>
  <si>
    <t>6D90VTeGEWYX5AkAtjHZh1</t>
  </si>
  <si>
    <t>Like Crazy (Deep House Remix)</t>
  </si>
  <si>
    <t>k-pop, deep house</t>
  </si>
  <si>
    <t>Like Crazy (Remixes)</t>
  </si>
  <si>
    <t>727DZ6qsujnLdNNLooqqZT</t>
  </si>
  <si>
    <t>Tutu - Remix</t>
  </si>
  <si>
    <t>Por Primera Vez</t>
  </si>
  <si>
    <t>4RjOEjzp0gCCgfCRbCNg5y</t>
  </si>
  <si>
    <t>Elegí (feat. Farruko, Anuel AA, Sech, Dímelo Flow &amp; Justin Quiles) - Remix</t>
  </si>
  <si>
    <t>reggaeton, urbano latino, trap latino</t>
  </si>
  <si>
    <t>Afrodisíaco</t>
  </si>
  <si>
    <t>5bwpbZBOY0mrmRhZ94c0kW</t>
  </si>
  <si>
    <t>Cookie (FRNK Remix)</t>
  </si>
  <si>
    <t>NJWMX</t>
  </si>
  <si>
    <t>3PuXuPcU0W4iHnd3C78FIr</t>
  </si>
  <si>
    <t>Volver a Disfrutar</t>
  </si>
  <si>
    <t>El Canto Del Loco</t>
  </si>
  <si>
    <t>Estados de Animo</t>
  </si>
  <si>
    <t>1e2CkmQAVxjz08pFoHopIY</t>
  </si>
  <si>
    <t>Uyirae Uyirae - From "Bombay"</t>
  </si>
  <si>
    <t>Love Notes of A. R. Rahman</t>
  </si>
  <si>
    <t>22bYBTbMlfs95PWLLdrCRv</t>
  </si>
  <si>
    <t>Pala Palli - From "Kaduva"</t>
  </si>
  <si>
    <t>malayalam pop, mollywood, malayalam hip hop</t>
  </si>
  <si>
    <t>Jakes Bejoy</t>
  </si>
  <si>
    <t>Pala Palli (From "Kaduva")</t>
  </si>
  <si>
    <t>Malayalam</t>
  </si>
  <si>
    <t>6JqpFboOH2bq9pzaYbkKBn</t>
  </si>
  <si>
    <t>R.I.P. (feat. Rita Ora &amp; Anitta)</t>
  </si>
  <si>
    <t>Sofía Reyes</t>
  </si>
  <si>
    <t>74EElPsheLcWHYL8blHyU5</t>
  </si>
  <si>
    <t>En el Desierto</t>
  </si>
  <si>
    <t>427aa9G0WUWtif8uJnJyjv</t>
  </si>
  <si>
    <t>Azúcar</t>
  </si>
  <si>
    <t>Lo Mejor De...</t>
  </si>
  <si>
    <t>5nvXRwd42haErzniRvcR2x</t>
  </si>
  <si>
    <t>Tome y Fume</t>
  </si>
  <si>
    <t>1e6iopg5dmxbqJ1Mbhypab</t>
  </si>
  <si>
    <t>La Diabla</t>
  </si>
  <si>
    <t>2U27fF38cgWIPsfoMDuYQD</t>
  </si>
  <si>
    <t>MODO DEPRE :(</t>
  </si>
  <si>
    <t>NOSTALGIA</t>
  </si>
  <si>
    <t>3yUnGsC8TJRrSpTyWxUPY4</t>
  </si>
  <si>
    <t>Tingo y Tango</t>
  </si>
  <si>
    <t>7malI73fIoRhybC4zmSE5G</t>
  </si>
  <si>
    <t>J. - Deluxe</t>
  </si>
  <si>
    <t>3VlYMpSmYooLpzLiRBBfbX</t>
  </si>
  <si>
    <t>Paldogangsan</t>
  </si>
  <si>
    <t>0hwev90tfswBoZmgKnJ9F8</t>
  </si>
  <si>
    <t>Outro: Love Is Not Over</t>
  </si>
  <si>
    <t>The Most Beautiful Moment in Life Pt.1</t>
  </si>
  <si>
    <t>2yKBnKOmPXePrbHqRv42r4</t>
  </si>
  <si>
    <t>MAP OF THE SOUL : 7</t>
  </si>
  <si>
    <t>0PJSXtjkdTjJzZAMyNus02</t>
  </si>
  <si>
    <t>Music Box : Reflection</t>
  </si>
  <si>
    <t>Jack In The Box</t>
  </si>
  <si>
    <t>6W6kWAXbMS2aOJXoUpw7iI</t>
  </si>
  <si>
    <t>what if… (dance mix)</t>
  </si>
  <si>
    <t>HOPE ON THE STREET VOL.1</t>
  </si>
  <si>
    <t>4njgp1LC4XoUsnF3pN0WXX</t>
  </si>
  <si>
    <t>FRI(END)S (Slowed Down)</t>
  </si>
  <si>
    <t>FRI(END)S</t>
  </si>
  <si>
    <t>3Jv1XgMPVjdN5xGfnRJ20s</t>
  </si>
  <si>
    <t>Pop That</t>
  </si>
  <si>
    <t>hip hop, pop rap, rap, southern hip hop, trap</t>
  </si>
  <si>
    <t>French Montana, Rick Ross, Drake, Lil Wayne</t>
  </si>
  <si>
    <t>Excuse My French</t>
  </si>
  <si>
    <t>5b1PngLlxc7hj3fJXrE2Zm</t>
  </si>
  <si>
    <t>Glitch Mode</t>
  </si>
  <si>
    <t>Glitch Mode - The 2nd Album</t>
  </si>
  <si>
    <t>0RFxljd297sk7sKm5ZDD5J</t>
  </si>
  <si>
    <t>DNA (Pedal 2 LA Mix)</t>
  </si>
  <si>
    <t>k-pop, dance-pop</t>
  </si>
  <si>
    <t>2Luer8kLzFkQcjw8CU8x35</t>
  </si>
  <si>
    <t>Cuando Calienta El Sol</t>
  </si>
  <si>
    <t>0nccFtjnIIL9biS2EpUoFr</t>
  </si>
  <si>
    <t>Con Manos Vacias</t>
  </si>
  <si>
    <t>Jesús Adrián Romero</t>
  </si>
  <si>
    <t>3AbYh5nP4NdvWUahFCU1Ys</t>
  </si>
  <si>
    <t>Cara a Cara</t>
  </si>
  <si>
    <t>Marcos Vidal</t>
  </si>
  <si>
    <t>635ZYBBghUS9A5Yl55HPhM</t>
  </si>
  <si>
    <t>Yo Quiero Mas De Ti</t>
  </si>
  <si>
    <t>Jaime Murrell</t>
  </si>
  <si>
    <t>25 Años De Ministerio</t>
  </si>
  <si>
    <t>155N0vbPqPFs9DzBNR41T7</t>
  </si>
  <si>
    <t>I Love You Boy</t>
  </si>
  <si>
    <t>Suzy</t>
  </si>
  <si>
    <t>당신이 잠든 사이에 Pt. 4 Original Television Soundtrack</t>
  </si>
  <si>
    <t>2kai3nbFF4iBv602fO051h</t>
  </si>
  <si>
    <t>Helele</t>
  </si>
  <si>
    <t>afro pop</t>
  </si>
  <si>
    <t>Velile</t>
  </si>
  <si>
    <t>2fOjendzUzepHwR9QrVyYF</t>
  </si>
  <si>
    <t>La Respuesta</t>
  </si>
  <si>
    <t>478g4LSkyMB1PMkVOVmIaE</t>
  </si>
  <si>
    <t>LOCATION</t>
  </si>
  <si>
    <t>KAROL G</t>
  </si>
  <si>
    <t>KG0516</t>
  </si>
  <si>
    <t>3lbRUlWgidI2sGPecC5xVa</t>
  </si>
  <si>
    <t>Está Dañado - Deluxe</t>
  </si>
  <si>
    <t>6dGsBRuavumBs5BghcXF3D</t>
  </si>
  <si>
    <t>Give You My Heart</t>
  </si>
  <si>
    <t>IU</t>
  </si>
  <si>
    <t>Crash Landing on You OST Part 11</t>
  </si>
  <si>
    <t>29vOLabxvytbI8fX9xgTaD</t>
  </si>
  <si>
    <t>We On</t>
  </si>
  <si>
    <t>3KkbZok84es6JqI5aiLj1g</t>
  </si>
  <si>
    <t>BTS Cypher Pt.1</t>
  </si>
  <si>
    <t>17SBD4aDKo9ZeahcQJ6j72</t>
  </si>
  <si>
    <t>24/7=Heaven</t>
  </si>
  <si>
    <t>5EdwOTiD4Vz7xEoB7jt8En</t>
  </si>
  <si>
    <t>So 4 more</t>
  </si>
  <si>
    <t>0I4CicY6MftmDgdd76LXss</t>
  </si>
  <si>
    <t>Outro: Do You Think It Makes Sense?</t>
  </si>
  <si>
    <t>6CYJojwhuUyTTL5G6AsDHf</t>
  </si>
  <si>
    <t>badbye (with eAeon)</t>
  </si>
  <si>
    <t>RM</t>
  </si>
  <si>
    <t>mono.</t>
  </si>
  <si>
    <t>2cSbuiICLgDR1GIQisS9Zf</t>
  </si>
  <si>
    <t>Honsool</t>
  </si>
  <si>
    <t>Agust D</t>
  </si>
  <si>
    <t>D-2</t>
  </si>
  <si>
    <t>6Au7CCNN2wXgCNxdavgxDM</t>
  </si>
  <si>
    <t>Song Request (feat. SUGA of BTS)</t>
  </si>
  <si>
    <t>Lee So Ra</t>
  </si>
  <si>
    <t>3eSCPt6StovDAIps2XhZ2Z</t>
  </si>
  <si>
    <t>Base Line</t>
  </si>
  <si>
    <t>1cMpJsa4qpXyjmVkck6u0f</t>
  </si>
  <si>
    <t>Songbird - Korean Version</t>
  </si>
  <si>
    <t>0jQ4Nb9ylfUheLP9EOpOFk</t>
  </si>
  <si>
    <t>Popcorn</t>
  </si>
  <si>
    <t>Crazy Frog</t>
  </si>
  <si>
    <t>Crazy Frog presents Crazy Hits</t>
  </si>
  <si>
    <t>48CZ9AqqrDIGHDdCyGrZ39</t>
  </si>
  <si>
    <t>Sticker</t>
  </si>
  <si>
    <t>Sticker - The 3rd Album</t>
  </si>
  <si>
    <t>4yjDMKCAeLovlo9ih0AgXW</t>
  </si>
  <si>
    <t>OMG (FRNK Remix)</t>
  </si>
  <si>
    <t>k-pop, uk garage, hip hop</t>
  </si>
  <si>
    <t>5nCtCCB5i1OfbADvynNw0i</t>
  </si>
  <si>
    <t>Shape of You (feat. Zion &amp; Lennox) - Latin Remix</t>
  </si>
  <si>
    <t>Shape of You (feat. Zion &amp; Lennox) [Latin Remix]</t>
  </si>
  <si>
    <t>1mG8VynhqySA52bALfYrvO</t>
  </si>
  <si>
    <t>Sal y Perrea - Remix</t>
  </si>
  <si>
    <t>Sal y Perrea (Remix)</t>
  </si>
  <si>
    <t>6CUKsv928uT4561qJovhhG</t>
  </si>
  <si>
    <t>Hype Boy (250 Remix)</t>
  </si>
  <si>
    <t>2gWWYL6iXZKkOqCE3TQHBM</t>
  </si>
  <si>
    <t>Hurt (250 Remix)</t>
  </si>
  <si>
    <t>3EvQORwO3na9m9nPKK403y</t>
  </si>
  <si>
    <t>Maquillaje</t>
  </si>
  <si>
    <t>rock en español, latin pop</t>
  </si>
  <si>
    <t>Mecano</t>
  </si>
  <si>
    <t>Ana, José, Nacho</t>
  </si>
  <si>
    <t>2Q443xy0yMQNR3i4NlCrnH</t>
  </si>
  <si>
    <t>¡Corre!</t>
  </si>
  <si>
    <t>Jesse &amp; Joy</t>
  </si>
  <si>
    <t>¿Con quién se queda el perro? (Spain Standard)</t>
  </si>
  <si>
    <t>3AEZUABDXNtecAOSC1qTfo</t>
  </si>
  <si>
    <t>Reggaetón Lento (Bailemos)</t>
  </si>
  <si>
    <t>CNCO</t>
  </si>
  <si>
    <t>Primera Cita</t>
  </si>
  <si>
    <t>4bisT9khxJYFKaoG8pxq5h</t>
  </si>
  <si>
    <t>Hasta el Amanecer (feat. Daddy Yankee) - The Remix</t>
  </si>
  <si>
    <t>Fénix</t>
  </si>
  <si>
    <t>1JsPMdQtbOdQqjWhyZTjXd</t>
  </si>
  <si>
    <t>Corazón Culpable</t>
  </si>
  <si>
    <t>Anthony Santos</t>
  </si>
  <si>
    <t>Cojelo Ahí</t>
  </si>
  <si>
    <t>1CIUos10Or0tFaf4ZhaSfW</t>
  </si>
  <si>
    <t>Ya No Te Buscaré</t>
  </si>
  <si>
    <t>Zacarias Ferreira</t>
  </si>
  <si>
    <t>El Amor</t>
  </si>
  <si>
    <t>1MWEsvmtNneecpUrSgSnz8</t>
  </si>
  <si>
    <t>Me Siento Perdido</t>
  </si>
  <si>
    <t>2n0q5RuqvRDR0zBYY7l7cA</t>
  </si>
  <si>
    <t>Corazón Negro</t>
  </si>
  <si>
    <t>$ad Boyz 4 Life</t>
  </si>
  <si>
    <t>2mL37yB3f3Lfy4iiXV02Qf</t>
  </si>
  <si>
    <t>El Incomprendido</t>
  </si>
  <si>
    <t>La 167</t>
  </si>
  <si>
    <t>1H0zKZDwR19OGD3zKrwuTG</t>
  </si>
  <si>
    <t>1-1=0 (NOTHING WITHOUT YOU)</t>
  </si>
  <si>
    <t>2nJDePK69THatYkjkjQFE8</t>
  </si>
  <si>
    <t>You are so beautiful</t>
  </si>
  <si>
    <t>Eddy Kim</t>
  </si>
  <si>
    <t>Guardian (Original Television Soundtrack), Pt. 5</t>
  </si>
  <si>
    <t>0ih4PcU40uucAVEbD2486u</t>
  </si>
  <si>
    <t>Still love you</t>
  </si>
  <si>
    <t>LEE HONG GI</t>
  </si>
  <si>
    <t>FNC LAB 'Still love you'</t>
  </si>
  <si>
    <t>3gucipmp9z0bf7pjEbtTX0</t>
  </si>
  <si>
    <t>Me After You</t>
  </si>
  <si>
    <t>Paul Kim</t>
  </si>
  <si>
    <t>4bLtrrVDspeDNSaHGGMQkB</t>
  </si>
  <si>
    <t>If I Ruled the World</t>
  </si>
  <si>
    <t>2ZiVvIvwAwNRL4dUO3TaF6</t>
  </si>
  <si>
    <t>Outro: Luv in Skool</t>
  </si>
  <si>
    <t>41eoHn3yTDYMV9hFn50ef4</t>
  </si>
  <si>
    <t>BTS Cypher Pt.2: Triptych</t>
  </si>
  <si>
    <t>1XkMxUilV0E3ChDERZJUEq</t>
  </si>
  <si>
    <t>SEXY NUKIM (feat. RM of BTS)</t>
  </si>
  <si>
    <t>Balming Tiger</t>
  </si>
  <si>
    <t>1fNwwml8UcKvhfM6YEVIRh</t>
  </si>
  <si>
    <t>What if…</t>
  </si>
  <si>
    <t>4PfJJbmGkRT0eGaLtjPqt6</t>
  </si>
  <si>
    <t>Be Your Light(《偷偷藏不住》电视剧插曲 )</t>
  </si>
  <si>
    <t>chinese hip hop, c-pop, chinese r&amp;b, mandopop</t>
  </si>
  <si>
    <t>馬伯騫</t>
  </si>
  <si>
    <t>7vGRXiYWFk6NjUnsNjQJQd</t>
  </si>
  <si>
    <t>Poppin' - Main</t>
  </si>
  <si>
    <t>r&amp;b, rap</t>
  </si>
  <si>
    <t>Chris Brown (Expanded Edition)</t>
  </si>
  <si>
    <t>0Jc8qF1mUPo1A96HE9QxZz</t>
  </si>
  <si>
    <t>boy band, dance pop, pop</t>
  </si>
  <si>
    <t>*NSYNC</t>
  </si>
  <si>
    <t>Celebrity</t>
  </si>
  <si>
    <t>462OPOKW0VMbvW9H7HIb0U</t>
  </si>
  <si>
    <t>Don't Call Me</t>
  </si>
  <si>
    <t>Don't Call Me - The 7th Album</t>
  </si>
  <si>
    <t>6lTB8MISIFcEI4Rspwn4LV</t>
  </si>
  <si>
    <t>너 같은 사람 또 없어 No Other</t>
  </si>
  <si>
    <t>미인아 (Bonamana) - The 4th Album Repackage</t>
  </si>
  <si>
    <t>3LPRCFmqXUilyKIOT0EYDN</t>
  </si>
  <si>
    <t>El Baile del Beeper (Version Mexico)</t>
  </si>
  <si>
    <t>Oro Solido</t>
  </si>
  <si>
    <t>Best Of The Best</t>
  </si>
  <si>
    <t>5RBH8ypFAj5HTZTPRpI1XL</t>
  </si>
  <si>
    <t>See U Later</t>
  </si>
  <si>
    <t>46lvmzK8wxAy66tjzXXSh0</t>
  </si>
  <si>
    <t>Tal Vez</t>
  </si>
  <si>
    <t>argentine trap, trap latino, reggaeton</t>
  </si>
  <si>
    <t>Paulo Londra</t>
  </si>
  <si>
    <t>5kePPdU6VcqYa3yMVPr0qT</t>
  </si>
  <si>
    <t>Enamórame (En Vivo)</t>
  </si>
  <si>
    <t>Abel Zavala</t>
  </si>
  <si>
    <t>Jesús Mi Fiel Amigo (En Vivo)</t>
  </si>
  <si>
    <t>57GWBz1UtT6iei1jrbkovI</t>
  </si>
  <si>
    <t>Inseparables</t>
  </si>
  <si>
    <t>7kqJYwslL9On4GkYviioFG</t>
  </si>
  <si>
    <t>Hotel California - Spanish Mix</t>
  </si>
  <si>
    <t>Gipsy Kings</t>
  </si>
  <si>
    <t>The Essential Gipsy Kings</t>
  </si>
  <si>
    <t>4Eefey3uN90Abhbr47zKmC</t>
  </si>
  <si>
    <t>WINTER FLOWER(Feat.RM)</t>
  </si>
  <si>
    <t>Younha</t>
  </si>
  <si>
    <t>UNSTABLE MINDSET</t>
  </si>
  <si>
    <t>3V2fMXzPJLkIQyRgwOLgip</t>
  </si>
  <si>
    <t>Love, Maybe (Acoustic Ver.)</t>
  </si>
  <si>
    <t>KIMSEJEONG</t>
  </si>
  <si>
    <t>Love, Maybe (A Business Proposal OST Bonus Track)</t>
  </si>
  <si>
    <t>7BFVLQASwcGrxEPsz1teIW</t>
  </si>
  <si>
    <t>Am I Wrong</t>
  </si>
  <si>
    <t>2ZbYyDM0pacTwP2odNsdlo</t>
  </si>
  <si>
    <t>A Supplementary Story: You Never Walk Alone</t>
  </si>
  <si>
    <t>You Never Walk Alone</t>
  </si>
  <si>
    <t>2GXWzWPsYlTZcvVW8JIu69</t>
  </si>
  <si>
    <t>Intro : Persona</t>
  </si>
  <si>
    <t>5u9Pr2CujzeWFZJPALBPqQ</t>
  </si>
  <si>
    <t>uhgood</t>
  </si>
  <si>
    <t>0AncHqGegHhP6teMUwLRWr</t>
  </si>
  <si>
    <t>Around the world in a day (feat. Moses Sumney)</t>
  </si>
  <si>
    <t>Right Place, Wrong Person</t>
  </si>
  <si>
    <t>20zr2Oef3PVeGRxjmSF5CC</t>
  </si>
  <si>
    <t>Blue Side (Outro)</t>
  </si>
  <si>
    <t>5oaQsszgxYAdABuXoWEOUe</t>
  </si>
  <si>
    <t>Christmas Love</t>
  </si>
  <si>
    <t>4UMKAWKI1ljNHNxkmAAch0</t>
  </si>
  <si>
    <t>Don't ever say love me (feat. RM of BTS)</t>
  </si>
  <si>
    <t>Colde</t>
  </si>
  <si>
    <t>Love Part 2</t>
  </si>
  <si>
    <t>0VOMBffX1llDu37yQUt3u3</t>
  </si>
  <si>
    <t>Pop Out (feat. Nardo Wick)</t>
  </si>
  <si>
    <t>atl hip hop, atl trap, rap, trap</t>
  </si>
  <si>
    <t>Lil Baby, Nardo Wick</t>
  </si>
  <si>
    <t>It's Only Me</t>
  </si>
  <si>
    <t>53YZi9zgTnF0Py0K6ejyWz</t>
  </si>
  <si>
    <t>THE POWER OF MUSIC – The 4th Album ‘THE WAR’ Repackage</t>
  </si>
  <si>
    <t>5e2pBI3YP9V0E47eAsaexV</t>
  </si>
  <si>
    <t>Taj Mahal</t>
  </si>
  <si>
    <t>mpb, bossa nova, samba, brazilian jazz</t>
  </si>
  <si>
    <t>Jorge Ben Jor</t>
  </si>
  <si>
    <t>Africa Brasil</t>
  </si>
  <si>
    <t>Portugese</t>
  </si>
  <si>
    <t>3PfBnnkOf0LbCw2jixUCQG</t>
  </si>
  <si>
    <t>The Bed's Too Big Without You</t>
  </si>
  <si>
    <t xml:space="preserve">new wave </t>
  </si>
  <si>
    <t>1WjGvMbHE23jEipydV80Mu</t>
  </si>
  <si>
    <t>FAKE LOVE (Rocking Vibe Mix)</t>
  </si>
  <si>
    <t>k-pop, alternative rock, grunge</t>
  </si>
  <si>
    <t>6JVXVLqCPaodBSEwRFUN8w</t>
  </si>
  <si>
    <t>Ditto (250 Remix)</t>
  </si>
  <si>
    <t>k-pop, baltimore club</t>
  </si>
  <si>
    <t>4vcFY3PrJmxAQAnqkm0EQR</t>
  </si>
  <si>
    <t>Te necesito</t>
  </si>
  <si>
    <t>Amaral</t>
  </si>
  <si>
    <t>Estrella De Mar</t>
  </si>
  <si>
    <t>6tYqerwTycPh7ooEszkobq</t>
  </si>
  <si>
    <t>El Borde De Su Manto</t>
  </si>
  <si>
    <t>christian, pentecostal, worship</t>
  </si>
  <si>
    <t>Juan Carlos Alvarado</t>
  </si>
  <si>
    <t>Vivo Para Cristo</t>
  </si>
  <si>
    <t>2fntsw1wXrPZDxxQerjqs7</t>
  </si>
  <si>
    <t>A Ti Sea la Gloria</t>
  </si>
  <si>
    <t>Conquistando Fronteras</t>
  </si>
  <si>
    <t>Increíble</t>
  </si>
  <si>
    <t>4JWbH50WabthGhmtduR8b9</t>
  </si>
  <si>
    <t>ON (Feat. Sia)</t>
  </si>
  <si>
    <t>4HxVweMysEnuYxy3gkFtKk</t>
  </si>
  <si>
    <t>Really</t>
  </si>
  <si>
    <t>47gSYfwFBbV1BXHfXEq1qs</t>
  </si>
  <si>
    <t>Poblado</t>
  </si>
  <si>
    <t>Crissin</t>
  </si>
  <si>
    <t>0DJDDTRaX2uQVPJBRjcjsF</t>
  </si>
  <si>
    <t>16 Shots</t>
  </si>
  <si>
    <t>Stefflon Don</t>
  </si>
  <si>
    <t>Real Ting Mixtape</t>
  </si>
  <si>
    <t>7FFpxe3RMrRhG63dFtgRed</t>
  </si>
  <si>
    <t>Pegadito Suavecito</t>
  </si>
  <si>
    <t>merengue, latin dance, salsa, latin</t>
  </si>
  <si>
    <t>Elvis Crespo</t>
  </si>
  <si>
    <t>One Flag</t>
  </si>
  <si>
    <t>6hklGK8K5sqP4IK2PZHGkV</t>
  </si>
  <si>
    <t>¿Donde Has Estado?</t>
  </si>
  <si>
    <t>6Ro1yaANVwZmoREZa5P8Bz</t>
  </si>
  <si>
    <t>Dañado</t>
  </si>
  <si>
    <t>35CpkPPqi9RXlETJZw5BYS</t>
  </si>
  <si>
    <t>Amor</t>
  </si>
  <si>
    <t>sad sierreño, corridos tumbados, sierreño</t>
  </si>
  <si>
    <t>Alta Elegancia</t>
  </si>
  <si>
    <t>856 para el Mundo</t>
  </si>
  <si>
    <t>1vEHlZqC9x8fVyVjPeIgVn</t>
  </si>
  <si>
    <t>Perra</t>
  </si>
  <si>
    <t>dembow, techengue, latin house</t>
  </si>
  <si>
    <t>Elilluminari</t>
  </si>
  <si>
    <t>6hH6QJ9ZAO0Z6m7PfvLoXW</t>
  </si>
  <si>
    <t>CHICKEN TERIYAKI</t>
  </si>
  <si>
    <t>MOTOMAMI</t>
  </si>
  <si>
    <t>3vAncbML0jhNrp63DKhsCo</t>
  </si>
  <si>
    <t>Round And Round</t>
  </si>
  <si>
    <t>Heize</t>
  </si>
  <si>
    <t>Guardian (Original Television Soundtrack), Pt. 14</t>
  </si>
  <si>
    <t>5lr5WSWaE3Ne0udmLwuSgd</t>
  </si>
  <si>
    <t>My Love From the Star Part 1</t>
  </si>
  <si>
    <t>3eSPLTR9JtKiT1X4sAkTg8</t>
  </si>
  <si>
    <t>Embarrassed</t>
  </si>
  <si>
    <t>12MGUs7yIus6sU09ekZMjw</t>
  </si>
  <si>
    <t>Love Is Not Over (Full Length Edition)</t>
  </si>
  <si>
    <t>1hlT8F0X27uf3fpOWawjbY</t>
  </si>
  <si>
    <t>Intro: Boy Meets Evil</t>
  </si>
  <si>
    <t>61RvEx7GLYRHQhG7ldjJo1</t>
  </si>
  <si>
    <t>Intro: Serendipity</t>
  </si>
  <si>
    <t>42DD4cLqkprJPih3YxXkAO</t>
  </si>
  <si>
    <t>forever rain</t>
  </si>
  <si>
    <t>4MQBnk52HKbl59BX497xhM</t>
  </si>
  <si>
    <t>Domodachi (feat. Little Simz)</t>
  </si>
  <si>
    <t>6o5y1iNvg3ORGfHtBEB8U4</t>
  </si>
  <si>
    <t>? (Interlude)</t>
  </si>
  <si>
    <t>5dnT77AAQJcNYrqAod0jHQ</t>
  </si>
  <si>
    <t>What do you think?</t>
  </si>
  <si>
    <t>1nwdfbj4UyRMpa9L98a4Yi</t>
  </si>
  <si>
    <t>Blue Side</t>
  </si>
  <si>
    <t>21hB8x6QTEsTfIDENPcyXm</t>
  </si>
  <si>
    <t>The Happiest Girl</t>
  </si>
  <si>
    <t>BORN PINK</t>
  </si>
  <si>
    <t>1769byiABriA7jefBQIVnd</t>
  </si>
  <si>
    <t>我有喜欢的人了(《偷偷藏不住》电视剧片尾曲)</t>
  </si>
  <si>
    <t>c-pop, mandopop, gufeng, chinese r&amp;b</t>
  </si>
  <si>
    <t>赵露思 Rosy</t>
  </si>
  <si>
    <t>6mH3qVIeOsnQIAho5eWwhH</t>
  </si>
  <si>
    <t>Cups (Pitch Perfectâ€™s â€œWhen Iâ€™m Goneâ€_x009d_) - Pop Version</t>
  </si>
  <si>
    <t>Anna Kendrick</t>
  </si>
  <si>
    <t>Ultimate Pitch Perfect (Original Motion Picture Soundtrack)</t>
  </si>
  <si>
    <t>3zEkqnyPzhHBuHCeoWLYjQ</t>
  </si>
  <si>
    <t>Saaki</t>
  </si>
  <si>
    <t>Musafir</t>
  </si>
  <si>
    <t>237OjBs3wvamAFpHp0yItw</t>
  </si>
  <si>
    <t>Peaches</t>
  </si>
  <si>
    <t>Peaches - The 2nd Mini Album</t>
  </si>
  <si>
    <t>5mVYvilgRiCvztnnjGW0Ef</t>
  </si>
  <si>
    <t>Mulheres</t>
  </si>
  <si>
    <t>samba, pagode, mpb</t>
  </si>
  <si>
    <t>Martinho Da Vila</t>
  </si>
  <si>
    <t>Tá Delícia, Tá Gostoso</t>
  </si>
  <si>
    <t>Portuguese</t>
  </si>
  <si>
    <t>0Qzs7eyyx6Il1qkA4wqUHm</t>
  </si>
  <si>
    <t>Violeta</t>
  </si>
  <si>
    <t>IZ*ONE</t>
  </si>
  <si>
    <t>HEART*IZ</t>
  </si>
  <si>
    <t>0pA39RQhWVt6IbIXwDwWeP</t>
  </si>
  <si>
    <t>La Quemona</t>
  </si>
  <si>
    <t>Mishelle Master Boys</t>
  </si>
  <si>
    <t>Ella Quiere HMM Haa HMM</t>
  </si>
  <si>
    <t>474VqnPDr0251lsQBB8sQB</t>
  </si>
  <si>
    <t>Butter (Megan Thee Stallion Remix)</t>
  </si>
  <si>
    <t>k-pop, dance-pop, disco</t>
  </si>
  <si>
    <t xml:space="preserve"> Don't Kill My Vibe - Remix</t>
  </si>
  <si>
    <t>0OZX1hG9Q8J15nEtpzVGln</t>
  </si>
  <si>
    <t>A Puro Dolor</t>
  </si>
  <si>
    <t>salsa, catholic music, son</t>
  </si>
  <si>
    <t>Disco de Oro</t>
  </si>
  <si>
    <t>4ilZV1WNjL7IxwE81OnaRY</t>
  </si>
  <si>
    <t>Gatita</t>
  </si>
  <si>
    <t>Bellakath</t>
  </si>
  <si>
    <t>7vPhS66JQeI0grgyByCBCH</t>
  </si>
  <si>
    <t>Ayer</t>
  </si>
  <si>
    <t>3pSjS1IJJMQ6MhVIPiE0Om</t>
  </si>
  <si>
    <t>La Llorona</t>
  </si>
  <si>
    <t>mariachi, ranchera, banda, música mexicana</t>
  </si>
  <si>
    <t>Ángela Aguilar</t>
  </si>
  <si>
    <t>Primero Soy Mexicana</t>
  </si>
  <si>
    <t>2sVM0on2db42X3aH5hrx7o</t>
  </si>
  <si>
    <t>Esta Noche</t>
  </si>
  <si>
    <t>7CzWvXHsAFAJeXAEHNXRdf</t>
  </si>
  <si>
    <t>Garota De Ipanema</t>
  </si>
  <si>
    <t>bossa nova</t>
  </si>
  <si>
    <t>Vinícius</t>
  </si>
  <si>
    <t>Bossa Nova</t>
  </si>
  <si>
    <t>1Q2WPcHRVK16zh9TR6isEq</t>
  </si>
  <si>
    <t>Merengue Electronico (Rompe Consola)</t>
  </si>
  <si>
    <t>El Dueño Del Flow (Bonus Track Version)</t>
  </si>
  <si>
    <t>3v32VtMTRZbIQJUFsQpeJD</t>
  </si>
  <si>
    <t>Rebelión</t>
  </si>
  <si>
    <t>Grandes Exitos</t>
  </si>
  <si>
    <t>4Owj7xIXIFyNYIfHzL1YV8</t>
  </si>
  <si>
    <t>Una Peda</t>
  </si>
  <si>
    <t>1l2kKqdmaXDouETVdMy2j4</t>
  </si>
  <si>
    <t>Si Mañana</t>
  </si>
  <si>
    <t>Atrapado en un Sueño</t>
  </si>
  <si>
    <t>1bs3RhqxpKFvMj4ef1NV7F</t>
  </si>
  <si>
    <t>Dicen</t>
  </si>
  <si>
    <t>36EQeUxiJibZQ0WLICBZua</t>
  </si>
  <si>
    <t>Catorce de Febrero</t>
  </si>
  <si>
    <t>5xyI9sNt8spjqroRSEbXEs</t>
  </si>
  <si>
    <t>Beyond The Limit</t>
  </si>
  <si>
    <t>7iqOIHHEmu6Vhw25GgQ2eA</t>
  </si>
  <si>
    <t>Una Nota</t>
  </si>
  <si>
    <t>JOSE</t>
  </si>
  <si>
    <t>2cy3eWaTBoOFJwtFMR6jKb</t>
  </si>
  <si>
    <t>Outro: House of Cards</t>
  </si>
  <si>
    <t>6bSwpQYEguyMlkCoWiBt3Y</t>
  </si>
  <si>
    <t>Trivia 承 : Love</t>
  </si>
  <si>
    <t>0nUftNWYvNCWnjiyeujCR8</t>
  </si>
  <si>
    <t>MIC Drop</t>
  </si>
  <si>
    <t>7om4LRoSct9hiMPo0fPn7m</t>
  </si>
  <si>
    <t>Interlude : Shadow</t>
  </si>
  <si>
    <t>2YCTRzLwXgiNvbod8xuCHl</t>
  </si>
  <si>
    <t>tokyo</t>
  </si>
  <si>
    <t>2FUZnIf0LasXgvXMewJ0lO</t>
  </si>
  <si>
    <t>The Last</t>
  </si>
  <si>
    <t>5sF4GOOSRELn8zn6DDGzUP</t>
  </si>
  <si>
    <t>Strange (feat. RM)</t>
  </si>
  <si>
    <t>2qg2jy3v50RwfV5FAqG3a2</t>
  </si>
  <si>
    <t>Interlude : Dive</t>
  </si>
  <si>
    <t>5zd9TgduWbfFXwgnm3K3Rz</t>
  </si>
  <si>
    <t>Poppin' My Collar (feat. Project Pat)</t>
  </si>
  <si>
    <t>Three 6 Mafia, Project Pat</t>
  </si>
  <si>
    <t>Most Known Unknown</t>
  </si>
  <si>
    <t>6aLJnupvPpT9HLv3xaUhe1</t>
  </si>
  <si>
    <t>Calma</t>
  </si>
  <si>
    <t>Pedro Capó</t>
  </si>
  <si>
    <t>2KXEE2MsPZLmT38XiyAOpH</t>
  </si>
  <si>
    <t>Never Gonna Dance Again : Act 1 - The 3rd Album</t>
  </si>
  <si>
    <t>1a70j63PDhPWZ8lArt5fLG</t>
  </si>
  <si>
    <t>No Me Conoce</t>
  </si>
  <si>
    <t>JHAYCO</t>
  </si>
  <si>
    <t>Famouz</t>
  </si>
  <si>
    <t>4oaj36KzXRgDg4McgcTsZK</t>
  </si>
  <si>
    <t>Macarena</t>
  </si>
  <si>
    <t>Los Del Rio</t>
  </si>
  <si>
    <t>Fiesta Macarena</t>
  </si>
  <si>
    <t>748MqeDRJ401KBqwCn5zHB</t>
  </si>
  <si>
    <t>Seven (feat. Latto) (Alesso Remix)</t>
  </si>
  <si>
    <t>k-pop, progressive house</t>
  </si>
  <si>
    <t>Jung Kook</t>
  </si>
  <si>
    <t>5AnAn5L94eMwwILiODxzs3</t>
  </si>
  <si>
    <t>Viviendo de Noche</t>
  </si>
  <si>
    <t>rock en español</t>
  </si>
  <si>
    <t>Veni Vidi Vici</t>
  </si>
  <si>
    <t>7JEnT0uFWcwZqNZWv7hC9N</t>
  </si>
  <si>
    <t>Mil Horas</t>
  </si>
  <si>
    <t>argentine rock, latin rock, rock en español</t>
  </si>
  <si>
    <t>Los Abuelos De La Nada</t>
  </si>
  <si>
    <t>1982-1987 - Himnos Del Corazón</t>
  </si>
  <si>
    <t>1PmWKOpHBXwvGdqMNxzELM</t>
  </si>
  <si>
    <t>LOVEO</t>
  </si>
  <si>
    <t>2ctc9nwRgXeeIFaFWTRrRl</t>
  </si>
  <si>
    <t>No Te Pido Flores</t>
  </si>
  <si>
    <t>Fanny Lu</t>
  </si>
  <si>
    <t>Lágrimas Cálidas</t>
  </si>
  <si>
    <t>1Q5SpQeocfNXefx76svqkl</t>
  </si>
  <si>
    <t>Make A Wish (Birthday Song)</t>
  </si>
  <si>
    <t>NCT RESONANCE Pt. 1 - The 2nd Album</t>
  </si>
  <si>
    <t>3bdf03GVNLm9GOhjSFvdd9</t>
  </si>
  <si>
    <t>100 Ways</t>
  </si>
  <si>
    <t>Pretty Please</t>
  </si>
  <si>
    <t>268nYrqkJyAd5HiAnXmUOF</t>
  </si>
  <si>
    <t>Ya Te Superé</t>
  </si>
  <si>
    <t>corridos tumbados, corrido, corridos bélicos, sad sierreño, música mexicana, banda, sierreño</t>
  </si>
  <si>
    <t>Xavi</t>
  </si>
  <si>
    <t>3KFej6pGPI0yVV04oxRFf8</t>
  </si>
  <si>
    <t>0 Sentimientos</t>
  </si>
  <si>
    <t>corridos tumbados, corrido, sad sierreño, corridos bélicos, música mexicana</t>
  </si>
  <si>
    <t>Jasiel Nuñez</t>
  </si>
  <si>
    <t>4o1DxRjMCHDwBiOKv88rOl</t>
  </si>
  <si>
    <t>B11 (feat. Myke Towers)</t>
  </si>
  <si>
    <t>trap latino</t>
  </si>
  <si>
    <t>Rvssian</t>
  </si>
  <si>
    <t>4MFpFnhirNfY968H72VLpg</t>
  </si>
  <si>
    <t>reggaeton mexa</t>
  </si>
  <si>
    <t>Kittyponeo</t>
  </si>
  <si>
    <t>3SfbB0Y3saMIQnNctxMVhj</t>
  </si>
  <si>
    <t>I Miss You</t>
  </si>
  <si>
    <t>SOYOU</t>
  </si>
  <si>
    <t>Guardian (Original Television Soundtrack), Pt. 7</t>
  </si>
  <si>
    <t>7n5eQJYX7e6H5gkzgyEfQG</t>
  </si>
  <si>
    <t>Can You Hear My Heart (feat. LEE HI)</t>
  </si>
  <si>
    <t>Moonlovers: Scarlet Heart Ryeo (Original Television Soundtrack), Pt 6</t>
  </si>
  <si>
    <t>0bGJHUPR6ems9tzIljlPFR</t>
  </si>
  <si>
    <t>Begin</t>
  </si>
  <si>
    <t>3gxNkvcP8scSzL6mGznTn3</t>
  </si>
  <si>
    <t>Awake</t>
  </si>
  <si>
    <t>3KVOfGrYVjoP1w8T2HVltm</t>
  </si>
  <si>
    <t>2! 3!</t>
  </si>
  <si>
    <t>1NHl9g36Ebu3g16y0vtUNV</t>
  </si>
  <si>
    <t>Fly To My Room</t>
  </si>
  <si>
    <t>BE</t>
  </si>
  <si>
    <t>4kZoZfj7IBg8eo1JZ2vsGO</t>
  </si>
  <si>
    <t>Go Go</t>
  </si>
  <si>
    <t>453W8V5Ynwn6Tr28KuOwsO</t>
  </si>
  <si>
    <t>Anpanman</t>
  </si>
  <si>
    <t>3F3PuqGinS2T1ePmjUTw9t</t>
  </si>
  <si>
    <t>Yun (with Erykah Badu)</t>
  </si>
  <si>
    <t>Indigo</t>
  </si>
  <si>
    <t>3PgnXyzWXrEoE0oQdLMF3M</t>
  </si>
  <si>
    <t>All Day (with Tablo)</t>
  </si>
  <si>
    <t>3ZCuqvHYhjDlliRH9oCs77</t>
  </si>
  <si>
    <t>Hectic (with Colde)</t>
  </si>
  <si>
    <t>4kBr5XX61vLb4tejJajOT8</t>
  </si>
  <si>
    <t>Groin</t>
  </si>
  <si>
    <t>1B9HE8h6ZnljGk0LZ2H30D</t>
  </si>
  <si>
    <t>0M7ai1yfYyb4OlyRgdmtTK</t>
  </si>
  <si>
    <t>Intro</t>
  </si>
  <si>
    <t>0Gxnj8yTGYxMYyWcR4wawW</t>
  </si>
  <si>
    <t>on the street (solo version)</t>
  </si>
  <si>
    <t>00J8yszzb5PR6ZIvSBtg0Y</t>
  </si>
  <si>
    <t>You Never Know</t>
  </si>
  <si>
    <t>1ptWDDBSOmkvBN46IDvSlJ</t>
  </si>
  <si>
    <t>AEAO (Slowed)</t>
  </si>
  <si>
    <t>Dynamicduo</t>
  </si>
  <si>
    <t>AEAO</t>
  </si>
  <si>
    <t>57Pk2GU0ABFYBbbcgYxqki</t>
  </si>
  <si>
    <t>Popular - From "Wicked" Original Broadway Cast Recording/2003</t>
  </si>
  <si>
    <t>broadway, show tunes</t>
  </si>
  <si>
    <t>Stephen Schwartz, Kristin Chenoweth, Stephen Oremus, Alex Lacamoire</t>
  </si>
  <si>
    <t>Wicked (Original Broadway Cast Recording / Deluxe Edition)</t>
  </si>
  <si>
    <t>5rpkYHBqreIuzSVrYWcNa1</t>
  </si>
  <si>
    <t>Poppy Puppy</t>
  </si>
  <si>
    <t>Kim Akvileja</t>
  </si>
  <si>
    <t>3qGHAKgjQruzj6doKkyEb5</t>
  </si>
  <si>
    <t>Unlock it (Lock It) - feat. Kim Petras and Jay Park</t>
  </si>
  <si>
    <t>Charli xcx, Kim Petras, Jay Park</t>
  </si>
  <si>
    <t>Pop 2</t>
  </si>
  <si>
    <t>3YspylwDrs1LuzPONbKmAL</t>
  </si>
  <si>
    <t>FAKE LOVE</t>
  </si>
  <si>
    <t>Proof</t>
  </si>
  <si>
    <t>2TksvaRivgAEj780DgRB73</t>
  </si>
  <si>
    <t>911</t>
  </si>
  <si>
    <t>2nW48vXnZZ5EYka46v7GOk</t>
  </si>
  <si>
    <t>Attention (250 Remix)</t>
  </si>
  <si>
    <t>4HjzdN3HFW2p52Eey2MumB</t>
  </si>
  <si>
    <t>El Baile del Gorila</t>
  </si>
  <si>
    <t>flamenco pop</t>
  </si>
  <si>
    <t>Melody</t>
  </si>
  <si>
    <t>De Pata Negra</t>
  </si>
  <si>
    <t>2dl5K2ScW7jYhAhuem06cm</t>
  </si>
  <si>
    <t>PROBLEMA</t>
  </si>
  <si>
    <t>24-Jul</t>
  </si>
  <si>
    <t>4CPjs4JMzHiT5qascaDxgr</t>
  </si>
  <si>
    <t>El Virao</t>
  </si>
  <si>
    <t>54azQnjuDYDFfImXimGFsA</t>
  </si>
  <si>
    <t>IDOL</t>
  </si>
  <si>
    <t>k-pop, edm, african beat</t>
  </si>
  <si>
    <t>6I3LXAGlKejmgxXloLPiGK</t>
  </si>
  <si>
    <t>A Mi Manera (Comme D'Habitude)</t>
  </si>
  <si>
    <t>05BkWRVy0cubbSnsyzw2lu</t>
  </si>
  <si>
    <t>Ven Espíritu Ven</t>
  </si>
  <si>
    <t>Marco Barrientos Auditorio Nacional</t>
  </si>
  <si>
    <t>5W3PrDRuoXfDyolUWkwLzy</t>
  </si>
  <si>
    <t>En Totalidad a Ti</t>
  </si>
  <si>
    <t>Ven Y Llena Esta Casa</t>
  </si>
  <si>
    <t>0zbCESI780misBGowLmqJ1</t>
  </si>
  <si>
    <t>Al Estar Aquí</t>
  </si>
  <si>
    <t>Danilo Montero</t>
  </si>
  <si>
    <t>Colección de Danilo Montero</t>
  </si>
  <si>
    <t>6eaTOaQHqkjuNvoShsoXhT</t>
  </si>
  <si>
    <t>Esa Carita</t>
  </si>
  <si>
    <t>Alma Vacía</t>
  </si>
  <si>
    <t>0beYgCC4ErBZyEUbnpdyOE</t>
  </si>
  <si>
    <t>No Tiene la Culpa</t>
  </si>
  <si>
    <t>Fórmula, Vol. 2 (Deluxe Edition)</t>
  </si>
  <si>
    <t>7Aiq4g8tSExAM2qUNkiHbZ</t>
  </si>
  <si>
    <t>6n2P81rPk2RTzwnNNgFOdb</t>
  </si>
  <si>
    <t>Bye</t>
  </si>
  <si>
    <t>6PlLiHoRcjCgK5som2T3ph</t>
  </si>
  <si>
    <t>En Corto</t>
  </si>
  <si>
    <t>Nata Montana</t>
  </si>
  <si>
    <t>6Ihdn6wW2UBhfTKWbP29KA</t>
  </si>
  <si>
    <t>FIESTA</t>
  </si>
  <si>
    <t>BLOOM*IZ</t>
  </si>
  <si>
    <t>5r8mGKhCDIVWb3AG4hm0l0</t>
  </si>
  <si>
    <t>PIENSO EN TU MIRÁ - Cap.3: Celos</t>
  </si>
  <si>
    <t>El Mal Querer</t>
  </si>
  <si>
    <t>1uZ5Ulb2qfle3HbqB12vNQ</t>
  </si>
  <si>
    <t>Here I Am Again</t>
  </si>
  <si>
    <t>Yerin Baek</t>
  </si>
  <si>
    <t>Crash Landing on You (Original Television Soundtrack), Pt. 4</t>
  </si>
  <si>
    <t>6Jr2GutTFyfvAzGA36R2Uj</t>
  </si>
  <si>
    <t>2ApfJvLr7RbhJl6NOVhEu6</t>
  </si>
  <si>
    <t>Singularity</t>
  </si>
  <si>
    <t>0TdWVbcerMAcvljXrl9gpG</t>
  </si>
  <si>
    <t>Stay</t>
  </si>
  <si>
    <t>6BnciRM9jyEP9cEjvoN5eI</t>
  </si>
  <si>
    <t>moonchild</t>
  </si>
  <si>
    <t>6lUjwGIRWdcowZJRZrpqEr</t>
  </si>
  <si>
    <t>Dear my friend (feat. Kim Jong Wan of NELL)</t>
  </si>
  <si>
    <t>5UMPPsXaGbR1qtzcnEtTpM</t>
  </si>
  <si>
    <t>270k38FpoKhnvZLv50NlTr</t>
  </si>
  <si>
    <t>항상 (HANGSANG)</t>
  </si>
  <si>
    <t>7GUhiAHLoVy1V8ucQuZ3CB</t>
  </si>
  <si>
    <t>Popular (with Playboi Carti &amp; Madonna)</t>
  </si>
  <si>
    <t>The Weeknd, Playboi Carti, Madonna</t>
  </si>
  <si>
    <t>The Highlights (Deluxe)</t>
  </si>
  <si>
    <t>3NWrHCwvyII4fTx05PN3IO</t>
  </si>
  <si>
    <t>Enjoy Yourself (feat. Karol G)</t>
  </si>
  <si>
    <t>Pop Smoke, KAROL G</t>
  </si>
  <si>
    <t>Shoot For The Stars Aim For The Moon</t>
  </si>
  <si>
    <t>3ZtATjifj77MvRJbJQYJIt</t>
  </si>
  <si>
    <t>Kick It</t>
  </si>
  <si>
    <t>NCT #127 Neo Zone - The 2nd Album</t>
  </si>
  <si>
    <t>6SpPr7K4YQ2wp8jU6uOTmQ</t>
  </si>
  <si>
    <t>Queendom</t>
  </si>
  <si>
    <t>Queendom - The 6th Mini Album</t>
  </si>
  <si>
    <t>1sL6sK7uWDHZnbXP8ThMPk</t>
  </si>
  <si>
    <t>WONDERLAND</t>
  </si>
  <si>
    <t>TREASURE EP.FIN : All To Action</t>
  </si>
  <si>
    <t>09tYvFOFp1pKxZ8GJVlOXm</t>
  </si>
  <si>
    <t>Como Se Siente</t>
  </si>
  <si>
    <t>Famouz Reloaded</t>
  </si>
  <si>
    <t>3dUOVExxPh0nmE6DtYVWIE</t>
  </si>
  <si>
    <t>Amores Como el Nuestro</t>
  </si>
  <si>
    <t>salsa, merengue</t>
  </si>
  <si>
    <t>Jerry Rivera</t>
  </si>
  <si>
    <t>Cuenta Conmigo</t>
  </si>
  <si>
    <t>Cameroonian</t>
  </si>
  <si>
    <t>3NTaEHQg5iVrRRNWlnK4RY</t>
  </si>
  <si>
    <t>Eres Mi Religión</t>
  </si>
  <si>
    <t>Revolución De Amor</t>
  </si>
  <si>
    <t>2lpIh6Gr6HYjg1CFBaucS5</t>
  </si>
  <si>
    <t>De Música Ligera</t>
  </si>
  <si>
    <t>rock en español, latin rock, argentine rock</t>
  </si>
  <si>
    <t>Soda Stereo</t>
  </si>
  <si>
    <t>Originales - 20 Exitos</t>
  </si>
  <si>
    <t>5JQNO0rhJUdOevWVvSWjro</t>
  </si>
  <si>
    <t>Mi Otra Mitad</t>
  </si>
  <si>
    <t>4bqgWdz5qs4Q5LHZ8un9PR</t>
  </si>
  <si>
    <t>Can You See My Heart</t>
  </si>
  <si>
    <t>Hotel Del Luna OST Part.5</t>
  </si>
  <si>
    <t>2K1CQMoG2Dy5nmeOYnhoi8</t>
  </si>
  <si>
    <t>Poblado - Remix</t>
  </si>
  <si>
    <t>El Poblado</t>
  </si>
  <si>
    <t>3XKeZXhIxy1SwYlDwVD2vF</t>
  </si>
  <si>
    <t>El Ritmo No Perdona</t>
  </si>
  <si>
    <t>Mundial (Deluxe Version)</t>
  </si>
  <si>
    <t>0PLpw3w76h4mVnXUDnveRG</t>
  </si>
  <si>
    <t>Donde Estan Esos Amigos</t>
  </si>
  <si>
    <t>El Chaval de la Bachata</t>
  </si>
  <si>
    <t>Ya Me Canse</t>
  </si>
  <si>
    <t>0Pr05tDGNCf4f8Fe8ubSJ4</t>
  </si>
  <si>
    <t>Abusadora</t>
  </si>
  <si>
    <t>El Poder de New York</t>
  </si>
  <si>
    <t>2kSIYlXbNK6JQ8F2n8TDLW</t>
  </si>
  <si>
    <t>La Chica Sexy</t>
  </si>
  <si>
    <t>corrido, norteño, cumbia norteña, música mexicana, banda, ranchera</t>
  </si>
  <si>
    <t>Los Tucanes De Tijuana</t>
  </si>
  <si>
    <t>Jugo A La Vida</t>
  </si>
  <si>
    <t>2uVW9s3bC14wp15d3Ma6EO</t>
  </si>
  <si>
    <t>Ando Más Que Mal</t>
  </si>
  <si>
    <t>6sGYPF1Ud3pYSyh28XOUp2</t>
  </si>
  <si>
    <t>Mi Vicio</t>
  </si>
  <si>
    <t>Summer School Mixtape, Vol. 1</t>
  </si>
  <si>
    <t>1MY56ZqalQ4ACafBxetOG9</t>
  </si>
  <si>
    <t>Ojos Colorados</t>
  </si>
  <si>
    <t>6f4UPdDBQONKJBRqwZGjaJ</t>
  </si>
  <si>
    <t>Cásate Conmigo</t>
  </si>
  <si>
    <t>vallenato, colombian pop</t>
  </si>
  <si>
    <t>Silvestre Dangond</t>
  </si>
  <si>
    <t>5u7twkeask1VIyDeNTElSU</t>
  </si>
  <si>
    <t>Sal y Perrea</t>
  </si>
  <si>
    <t>42</t>
  </si>
  <si>
    <t>1WedZeiezCmCEOzLwhx0hV</t>
  </si>
  <si>
    <t>Poblado (Remix)</t>
  </si>
  <si>
    <t>5i6gHFXg4aLK5xvc2jJJC5</t>
  </si>
  <si>
    <t>If It Is You</t>
  </si>
  <si>
    <t>Jung Seung Hwan</t>
  </si>
  <si>
    <t>Another Miss Oh, Pt. 5 (Original Television Soundtrack)</t>
  </si>
  <si>
    <t>06PapYCtVDlprJPgGELabn</t>
  </si>
  <si>
    <t>Attack on Bangtan</t>
  </si>
  <si>
    <t>37nOpaUof3d4Xsmr6moAiI</t>
  </si>
  <si>
    <t>Magic Shop</t>
  </si>
  <si>
    <t>0hxeouHqP3qzpTHerA7ha2</t>
  </si>
  <si>
    <t>Dis-ease</t>
  </si>
  <si>
    <t>2P6PLe4ojigLUp4CWMkcAI</t>
  </si>
  <si>
    <t>Tonight</t>
  </si>
  <si>
    <t>Jin</t>
  </si>
  <si>
    <t>3pGNUEIlaUlCU8mXxKInzw</t>
  </si>
  <si>
    <t>28 (feat. NiiHWA)</t>
  </si>
  <si>
    <t>0ObH6HhEWiI2kXBJ4tusbQ</t>
  </si>
  <si>
    <t>i don't know (with HUH YUNJIN of LE SSERAFIM)</t>
  </si>
  <si>
    <t>1vvcEHQdaUTvWt0EIUYcFK</t>
  </si>
  <si>
    <t>Angel Pt. 1 (feat. Jimin of BTS, JVKE &amp; Muni Long)</t>
  </si>
  <si>
    <t>Angel Pt. 1 (feat. Jimin of BTS, JVKE &amp; Muni Long) [Trailer Version]</t>
  </si>
  <si>
    <t>47yD0e9MCRIB8dgUXPfyW3</t>
  </si>
  <si>
    <t>pop ur shit</t>
  </si>
  <si>
    <t>21 Savage, Young Thug, Metro Boomin</t>
  </si>
  <si>
    <t>american dream</t>
  </si>
  <si>
    <t>2dNhNlpZAtV4lwAFW45LIv</t>
  </si>
  <si>
    <t>5FiXhM80sP4yg6tEnHkZZn</t>
  </si>
  <si>
    <t>HWAA</t>
  </si>
  <si>
    <t>I burn</t>
  </si>
  <si>
    <t>0A37XY67wSdGqkGjtfW6aV</t>
  </si>
  <si>
    <t>Fantasias - Remix</t>
  </si>
  <si>
    <t>Fantasias (Remix) [feat. Farruko &amp; Lunay]</t>
  </si>
  <si>
    <t>2EeCAQN9IKpMGKEK3dQobA</t>
  </si>
  <si>
    <t>El Microbito</t>
  </si>
  <si>
    <t>Fobia</t>
  </si>
  <si>
    <t>6sRQjwLPdzADXhgZeKy6PQ</t>
  </si>
  <si>
    <t>Tu Con El</t>
  </si>
  <si>
    <t>Frankie Ruiz</t>
  </si>
  <si>
    <t>El Papa De La Salsa</t>
  </si>
  <si>
    <t>4jRxEVNituPZObHbCSBZL3</t>
  </si>
  <si>
    <t>Guallando</t>
  </si>
  <si>
    <t>Fulanito</t>
  </si>
  <si>
    <t>El Hombre Mas Famoso De La Tierra</t>
  </si>
  <si>
    <t>2i3omjTIX5Q16rKnF6fGlL</t>
  </si>
  <si>
    <t>Se Escucha La Lluvia</t>
  </si>
  <si>
    <t>0WDBMtJby7pn1MTDAzSTQD</t>
  </si>
  <si>
    <t>Chanel</t>
  </si>
  <si>
    <t>5kPEpa2Z7jWjfA6YMq9CGE</t>
  </si>
  <si>
    <t>Diciembre</t>
  </si>
  <si>
    <t>75j9y4cWHtRKDT8PCFkYjO</t>
  </si>
  <si>
    <t>7CtbxAGq2P0jtYh6SH9DMR</t>
  </si>
  <si>
    <t>Agua (with J Balvin)</t>
  </si>
  <si>
    <t>Tainy</t>
  </si>
  <si>
    <t>The SpongeBob Movie: Sponge On The Run (Original Motion Picture Soundtrack)</t>
  </si>
  <si>
    <t>7B6dJ8IurDuUS9TCIR7zCX</t>
  </si>
  <si>
    <t>YO ESTARÉ</t>
  </si>
  <si>
    <t>LYKE MIIKE</t>
  </si>
  <si>
    <t>7rLvsAO1yb7ElxPhkz60qh</t>
  </si>
  <si>
    <t>CHEN</t>
  </si>
  <si>
    <t>Moonlovers - Scarlet Heart Ryeo (Original Television Soundtrack), Pt. 1</t>
  </si>
  <si>
    <t>1lhm29o3syw122xynSKaAK</t>
  </si>
  <si>
    <t>Love Me Like That</t>
  </si>
  <si>
    <t>Sam Kim</t>
  </si>
  <si>
    <t>Nevertheless, (Original Television Soundtrack, Pt. 6)</t>
  </si>
  <si>
    <t>0JkTVcN5kilfMztDb3bKZk</t>
  </si>
  <si>
    <t>0F3Dpp18yIxIm7XRmn0LBj</t>
  </si>
  <si>
    <t>Spine Breaker</t>
  </si>
  <si>
    <t>158kubraiqKrcYpRsDHrBU</t>
  </si>
  <si>
    <t>Autumn Leaves</t>
  </si>
  <si>
    <t>4cTSnpyaIR1qGaTOLJunDM</t>
  </si>
  <si>
    <t>BTS Cypher 4</t>
  </si>
  <si>
    <t>52d5NT69mkmr6WzvQJ9vHr</t>
  </si>
  <si>
    <t>21st Century Girl</t>
  </si>
  <si>
    <t>1MX0g22bQkr9HDVe37fLnN</t>
  </si>
  <si>
    <t>134340</t>
  </si>
  <si>
    <t>Love Yourself 轉 'Tear'</t>
  </si>
  <si>
    <t>1YO4xJXhh9A1Feg9k8xuy2</t>
  </si>
  <si>
    <t>1rLkzFZdokhx6Wcs80uvnw</t>
  </si>
  <si>
    <t>Dimple</t>
  </si>
  <si>
    <t>25MHcbjvSdcfTiFgbKJiZF</t>
  </si>
  <si>
    <t>Inner Child</t>
  </si>
  <si>
    <t>2WH4oy1SYppZrcdgKwSA0j</t>
  </si>
  <si>
    <t>Make It Right (feat. Lauv)</t>
  </si>
  <si>
    <t>1sKsYTGy8XfHjCYqcudqG5</t>
  </si>
  <si>
    <t>seoul (prod. HONNE)</t>
  </si>
  <si>
    <t>66sBTYlkaiyBwf4fhbIHlZ</t>
  </si>
  <si>
    <t>Jirisan (Original Television Soundtrack) Pt. 4</t>
  </si>
  <si>
    <t>3aKXtIPNRoD73KLpsNnNoK</t>
  </si>
  <si>
    <t>lock / unlock (with benny blanco &amp; Nile Rodgers)</t>
  </si>
  <si>
    <t>54bg1e6ABcZfpU3yzwxnPf</t>
  </si>
  <si>
    <t>Rainy Days</t>
  </si>
  <si>
    <t>Layover</t>
  </si>
  <si>
    <t>1I2MEjnS9c4OPMnKWbIuYs</t>
  </si>
  <si>
    <t>Hard to Love</t>
  </si>
  <si>
    <t>6Ho58vQUjGnBU9m8Z6uNcv</t>
  </si>
  <si>
    <t>Tally</t>
  </si>
  <si>
    <t>4hZUa0IFUOHhvZhK1YwXHu</t>
  </si>
  <si>
    <t>Forever Star(《偷偷藏不住》电视剧插曲)</t>
  </si>
  <si>
    <t>chinese r&amp;b, c-pop</t>
  </si>
  <si>
    <t>張洢豪</t>
  </si>
  <si>
    <t>4o82J5zr4DFEs9yj5szCVX</t>
  </si>
  <si>
    <t>K-POP (feat. Bad Bunny &amp; The Weeknd)</t>
  </si>
  <si>
    <t>UTOPIA</t>
  </si>
  <si>
    <t>7xAACq6jlGqXw4bNCTYcm6</t>
  </si>
  <si>
    <t>Lucifer</t>
  </si>
  <si>
    <t>Lucifer - The 2nd Album</t>
  </si>
  <si>
    <t>3gD4J3RUHy4OUuZ3qAiaiG</t>
  </si>
  <si>
    <t>Caramelo</t>
  </si>
  <si>
    <t>reggaeton, trap latino, latin, urbano latino</t>
  </si>
  <si>
    <t>Ozuna</t>
  </si>
  <si>
    <t>7JNh1cfm0eXjqFVOzKLyau</t>
  </si>
  <si>
    <t>Mayores</t>
  </si>
  <si>
    <t>3ajYmPDtB3P7JTPQ64Dr7P</t>
  </si>
  <si>
    <t>Kuzu Kuzu</t>
  </si>
  <si>
    <t>0GzuHFG4Ql6DoyxFRnIk3F</t>
  </si>
  <si>
    <t>Hawái - Remix</t>
  </si>
  <si>
    <t>Hawái (Remix)</t>
  </si>
  <si>
    <t>6X8J99PRgZx5m2xVe6Ou7c</t>
  </si>
  <si>
    <t>Toda la Vida</t>
  </si>
  <si>
    <t>Emmanuel</t>
  </si>
  <si>
    <t>Desnudo Emmanuel</t>
  </si>
  <si>
    <t>3t74Slmrcf23iKxdx2Rd3A</t>
  </si>
  <si>
    <t>Dímelo</t>
  </si>
  <si>
    <t>UNO (95/08)</t>
  </si>
  <si>
    <t>74sCPhSM33BvUge3gKG5jn</t>
  </si>
  <si>
    <t>El Diario De Un Borracho</t>
  </si>
  <si>
    <t>El Condor Legendario</t>
  </si>
  <si>
    <t>3qapBQCb9KE2kobk3pSf85</t>
  </si>
  <si>
    <t>Nuestra Felicidad</t>
  </si>
  <si>
    <t>61OtYav1fiUCr73JwZD2Sb</t>
  </si>
  <si>
    <t>It's You</t>
  </si>
  <si>
    <t>HENRY</t>
  </si>
  <si>
    <t>당신이 잠든 사이에 Pt. 2 Original Television Soundtrack</t>
  </si>
  <si>
    <t>5sgvzXoYFCr5F5tUZdAA20</t>
  </si>
  <si>
    <t>Ser O Parecer</t>
  </si>
  <si>
    <t>RBD</t>
  </si>
  <si>
    <t>Celestial</t>
  </si>
  <si>
    <t>5NYQS0JkqRRfhlliy0P3Dv</t>
  </si>
  <si>
    <t>Piel Canela</t>
  </si>
  <si>
    <t>Eydie Gormé</t>
  </si>
  <si>
    <t>Canta En Español Con Los Panchos</t>
  </si>
  <si>
    <t>39Gb80bu5xF0rQtAxTxUS1</t>
  </si>
  <si>
    <t>Me Voy Enamorando</t>
  </si>
  <si>
    <t>merengue, reggaeton, latin</t>
  </si>
  <si>
    <t>Radio Universo</t>
  </si>
  <si>
    <t>6TGwxVbZHpRNZmMW43SRLS</t>
  </si>
  <si>
    <t>Te Vas</t>
  </si>
  <si>
    <t>4wgmFVOhq23V49NoEavJmj</t>
  </si>
  <si>
    <t>No Cap</t>
  </si>
  <si>
    <t>0T8lt51Lvj1OAj750PH6X9</t>
  </si>
  <si>
    <t>24 Horas</t>
  </si>
  <si>
    <t>3KrbX6XhTdxeIckOgjygMc</t>
  </si>
  <si>
    <t>4uziEsK1yiqdauKVDPsmVG</t>
  </si>
  <si>
    <t>4s80CRYk3rRPZE56NvmFi7</t>
  </si>
  <si>
    <t>You Are My Everything</t>
  </si>
  <si>
    <t>Descendants Of The Sun Pt.4 (Original Television Soundtrack)</t>
  </si>
  <si>
    <t>4eqHEzFsCCiGALC1MHbqnU</t>
  </si>
  <si>
    <t>Coffee</t>
  </si>
  <si>
    <t>29SjtKzBoJDgyIBusHylIS</t>
  </si>
  <si>
    <t>War of Hormone</t>
  </si>
  <si>
    <t>5RjUtRlDonw3TBgGGMLC5b</t>
  </si>
  <si>
    <t>Friends</t>
  </si>
  <si>
    <t>3p4N6mBFv42M8dI8SUoPre</t>
  </si>
  <si>
    <t>Still Life (with Anderson .Paak)</t>
  </si>
  <si>
    <t>0Cuwd86fyu0lPVokzTp8Hu</t>
  </si>
  <si>
    <t>Closer (with Paul Blanco, Mahalia)</t>
  </si>
  <si>
    <t>2sR1e5YFAvXVN6EiIwR2is</t>
  </si>
  <si>
    <t>Nuts</t>
  </si>
  <si>
    <t>2FviiM1DSKfJSRxMV5TD9w</t>
  </si>
  <si>
    <t>so far away (Feat. SURAN)</t>
  </si>
  <si>
    <t>1UHkDovEFqHzHCPyNe0BTy</t>
  </si>
  <si>
    <t>Scenery</t>
  </si>
  <si>
    <t>7bi5vk9KoY6Flkat31ViYD</t>
  </si>
  <si>
    <t>Crazy Over You</t>
  </si>
  <si>
    <t>7e4OpsQwklauQSXlBvM5WD</t>
  </si>
  <si>
    <t>All Eyes On Me</t>
  </si>
  <si>
    <t>JISOO</t>
  </si>
  <si>
    <t>ME</t>
  </si>
  <si>
    <t>0dkB3lhbWvyCq7nQTMokQ0</t>
  </si>
  <si>
    <t>THE GIRLS - BLACKPINK THE GAME OST</t>
  </si>
  <si>
    <t>THE GIRLS (BLACKPINK THE GAME OST)</t>
  </si>
  <si>
    <t>67siqMtQTGPpJZI4Dz8OpM</t>
  </si>
  <si>
    <t>not the same</t>
  </si>
  <si>
    <t>ROSÉ</t>
  </si>
  <si>
    <t>rosie</t>
  </si>
  <si>
    <t>6MO2bfLHKykUgCChFdw91H</t>
  </si>
  <si>
    <t>Slide (Remix) (feat. Pop Smoke, A Boogie Wit da Hoodie &amp; Chris Brown) (feat. Pop Smoke)</t>
  </si>
  <si>
    <t>H.E.R., A Boogie Wit da Hoodie, Chris Brown, Pop Smoke</t>
  </si>
  <si>
    <t>5w18nowVMRZrC5Na9Vxoth</t>
  </si>
  <si>
    <t>쏘리 쏘리 Sorry, Sorry</t>
  </si>
  <si>
    <t>쏘리 쏘리 Sorry, Sorry - The 3rd Album</t>
  </si>
  <si>
    <t>5c9CsmVAhOQ5jQKwmNd5fk</t>
  </si>
  <si>
    <t>Saoco</t>
  </si>
  <si>
    <t>Wisin</t>
  </si>
  <si>
    <t>El Sobreviviente</t>
  </si>
  <si>
    <t>2uu2aGqA2UblCg581Q7l1g</t>
  </si>
  <si>
    <t>Caramelo - Remix</t>
  </si>
  <si>
    <t>reggaeton, latin trap, urbano latino</t>
  </si>
  <si>
    <t>Caramelo (Remix)</t>
  </si>
  <si>
    <t>2QCYVSZLoQmWbQpQEYGHpC</t>
  </si>
  <si>
    <t>Travesuras (Remix)</t>
  </si>
  <si>
    <t>3APiIzLQYIitzR8F3oG1fV</t>
  </si>
  <si>
    <t>Ringa Ringa (From "Aarya, 2")</t>
  </si>
  <si>
    <t>Why This Kolaveri Di? Simply South</t>
  </si>
  <si>
    <t>Telgu</t>
  </si>
  <si>
    <t>2j4O1Oz0AVTWNLHjhTzBbJ</t>
  </si>
  <si>
    <t>يا غايب</t>
  </si>
  <si>
    <t>khaleeji, egyptian pop, sholawat</t>
  </si>
  <si>
    <t>Fadel Chaker</t>
  </si>
  <si>
    <t>يا غايب | Ya ghayeb</t>
  </si>
  <si>
    <t>6Ft6nfssjDYmgmXF19poJE</t>
  </si>
  <si>
    <t>Cupid – Twin Ver. (feat. Sabrina Carpenter)</t>
  </si>
  <si>
    <t>k-pop, disco pop</t>
  </si>
  <si>
    <t>5xXYuYk2CzHfk3kLKYmRRb</t>
  </si>
  <si>
    <t>Ni Una Sola Palabra</t>
  </si>
  <si>
    <t>Paulina Rubio</t>
  </si>
  <si>
    <t>Ananda</t>
  </si>
  <si>
    <t>4Nvm7kFymlxLeF5Qd69nuB</t>
  </si>
  <si>
    <t>Ya Te Perdí - Deluxe</t>
  </si>
  <si>
    <t>0QLthYlRZYAP9iRs9cjmzD</t>
  </si>
  <si>
    <t>25</t>
  </si>
  <si>
    <t>5yMXpZhVnUAFT154F3MQ8G</t>
  </si>
  <si>
    <t>Bolero Falaz</t>
  </si>
  <si>
    <t>Aterciopelados</t>
  </si>
  <si>
    <t>2dYXrWkNO40NXy2Q3IYLRc</t>
  </si>
  <si>
    <t>Puntería</t>
  </si>
  <si>
    <t>Las Mujeres Ya No Lloran</t>
  </si>
  <si>
    <t>2BPXILn0MqOe5WroVXlvN1</t>
  </si>
  <si>
    <t>I Will Go To You Like the First Snow</t>
  </si>
  <si>
    <t>AILEE</t>
  </si>
  <si>
    <t>Guardian (Original Television Soundtrack), Pt. 9</t>
  </si>
  <si>
    <t>1jZZm43y7RPuwjJQ5LrGHe</t>
  </si>
  <si>
    <t>Jump</t>
  </si>
  <si>
    <t>6BskTMfDjXVzeqQHOau5Vi</t>
  </si>
  <si>
    <t>Epilogue: Young Forever</t>
  </si>
  <si>
    <t>0YJFlxeHMUr9MxSDQVuQJA</t>
  </si>
  <si>
    <t>My Time</t>
  </si>
  <si>
    <t>4JzCFEc3O2UEdjKzevvFH5</t>
  </si>
  <si>
    <t>For Youth</t>
  </si>
  <si>
    <t>2Qcbspnftnon37jibwyvMU</t>
  </si>
  <si>
    <t>I'll Be There</t>
  </si>
  <si>
    <t>2y6Ty2NPAsP84XJAtzLxuk</t>
  </si>
  <si>
    <t>Chicken Noodle Soup (feat. Becky G)</t>
  </si>
  <si>
    <t>7GARzfC1mwhDuk4t9WOACq</t>
  </si>
  <si>
    <t>MORE</t>
  </si>
  <si>
    <t>2QWEMqQMJR1KDf6hDjJOs6</t>
  </si>
  <si>
    <t>Arson</t>
  </si>
  <si>
    <t>3OdIiWnYRHPYtC313Z0Bwy</t>
  </si>
  <si>
    <t>Face-off</t>
  </si>
  <si>
    <t>7pgbDdy7ax962o9d2xJceV</t>
  </si>
  <si>
    <t>Slow Dancing (Piano Ver.)</t>
  </si>
  <si>
    <t>1k255f17DRuRbGrfz5Ifmd</t>
  </si>
  <si>
    <t>wherever u r (ft. V of BTS)</t>
  </si>
  <si>
    <t>UMI</t>
  </si>
  <si>
    <t>0rKWJnmo6Q0ovoPOLoLm0t</t>
  </si>
  <si>
    <t>TOO MUCH</t>
  </si>
  <si>
    <t>5a3tLTGA0HIDtrvnszXXBN</t>
  </si>
  <si>
    <t>call it the end</t>
  </si>
  <si>
    <t>3IXulV67LQmDSIL0NhepDs</t>
  </si>
  <si>
    <t>KEEP UP - Sped Up</t>
  </si>
  <si>
    <t>2ZlABhxMMa43COmZ97kKsJ</t>
  </si>
  <si>
    <t>Jumbotron Shit Poppin</t>
  </si>
  <si>
    <t>Her Loss</t>
  </si>
  <si>
    <t>42er1na9BHF1ERol51wg8M</t>
  </si>
  <si>
    <t>Imperfections (Interlude)</t>
  </si>
  <si>
    <t>Shoot For The Stars Aim For The Moon (Deluxe)</t>
  </si>
  <si>
    <t>3QcWzAQvI41KYheHtvsNoT</t>
  </si>
  <si>
    <t>XXX</t>
  </si>
  <si>
    <t>Kim Petras</t>
  </si>
  <si>
    <t>Slut Pop</t>
  </si>
  <si>
    <t>43qcs9NpJhDxtG91zxFkj7</t>
  </si>
  <si>
    <t>Fiel - Remix</t>
  </si>
  <si>
    <t>Fiel (Remix)</t>
  </si>
  <si>
    <t>7mUCQAVsqqdZvOsSq4kGEy</t>
  </si>
  <si>
    <t>De Pies a Cabeza</t>
  </si>
  <si>
    <t>rock en español, latin rock, mexican</t>
  </si>
  <si>
    <t>¿Dónde Jugarán Los Niños?</t>
  </si>
  <si>
    <t>3WLXf7K7mIGEBtFq41afce</t>
  </si>
  <si>
    <t>Evolución</t>
  </si>
  <si>
    <t>6VPIaZNNJFOY9U17geQz1o</t>
  </si>
  <si>
    <t>Lunes Por La Madrugada</t>
  </si>
  <si>
    <t>Los Abuelos De La Nada 1</t>
  </si>
  <si>
    <t>4U0JLGFHJpEnDS5w8F7ngE</t>
  </si>
  <si>
    <t>Calma - Remix</t>
  </si>
  <si>
    <t>MUNAY</t>
  </si>
  <si>
    <t>7neWp4incUBLP1XQTNWmP0</t>
  </si>
  <si>
    <t>La Vaca</t>
  </si>
  <si>
    <t>Mala Fe</t>
  </si>
  <si>
    <t>Con Su Loquera</t>
  </si>
  <si>
    <t>4WkyOBjeLPk7rAisyKl0uN</t>
  </si>
  <si>
    <t>VETE A LA FREGADA</t>
  </si>
  <si>
    <t>1OGH9iojfuPYkn9cfF2pwc</t>
  </si>
  <si>
    <t>Fvck</t>
  </si>
  <si>
    <t>5AZBBx9tnjEI5q7UyNpgra</t>
  </si>
  <si>
    <t>Se Quedan Viendo</t>
  </si>
  <si>
    <t>2b4YJ0j60w3YPIFot0oodu</t>
  </si>
  <si>
    <t>Tatuajes - Deluxe</t>
  </si>
  <si>
    <t>7KDYKPhxFFRDBSbgcfLxUT</t>
  </si>
  <si>
    <t>SI SUPIERAS</t>
  </si>
  <si>
    <t>3FvTHuefYV6TxE3Kseqno8</t>
  </si>
  <si>
    <t>LOU LOU</t>
  </si>
  <si>
    <t>corrido, corridos tumbados, corridos bélicos, música mexicana, sad sierreño, electro corridos, sierreño, banda</t>
  </si>
  <si>
    <t>Gabito Ballesteros</t>
  </si>
  <si>
    <t>6rXvMpWJbTyhSrVWye7jPE</t>
  </si>
  <si>
    <t>Inocente</t>
  </si>
  <si>
    <t>5XqCz18k96K8tx6DAYM97i</t>
  </si>
  <si>
    <t>PA' ROMPERLA</t>
  </si>
  <si>
    <t>Bad Bunny</t>
  </si>
  <si>
    <t>LAS QUE NO IBAN A SALIR</t>
  </si>
  <si>
    <t>5eEQCfq7MXQr6aHLNRUZLs</t>
  </si>
  <si>
    <t>Keii</t>
  </si>
  <si>
    <t>0pYacDCZuRhcrwGUA5nTBe</t>
  </si>
  <si>
    <t>eight(Prod.&amp;Feat. SUGA of BTS)</t>
  </si>
  <si>
    <t>eight</t>
  </si>
  <si>
    <t>2gzhQaCTeNgxpeB2TPllyY</t>
  </si>
  <si>
    <t>With you</t>
  </si>
  <si>
    <t>Our Blues, Pt. 4 (Original Television Soundtrack)</t>
  </si>
  <si>
    <t>0wqqe8k13bJPxRt7FEmnwS</t>
  </si>
  <si>
    <t>So What</t>
  </si>
  <si>
    <t>0mZI1NpihIVcho2f9MmqSW</t>
  </si>
  <si>
    <t>Trivia 轉 : Seesaw</t>
  </si>
  <si>
    <t>3LSjYk6sFQaLi0MjtWcm8P</t>
  </si>
  <si>
    <t>Make It Right</t>
  </si>
  <si>
    <t>62HKW77nt6tudsIHXT2A0M</t>
  </si>
  <si>
    <t>Come back to me</t>
  </si>
  <si>
    <t>1NuwEuQH7vbDLA9eg5TvEg</t>
  </si>
  <si>
    <t>Moonlight</t>
  </si>
  <si>
    <t>1fpj1CJPxY3YvN3AMAEYvt</t>
  </si>
  <si>
    <t>Set Me Free Pt.2</t>
  </si>
  <si>
    <t>1IWNylpZ477gIVUDpJL66u</t>
  </si>
  <si>
    <t>Sour Candy (with BLACKPINK)</t>
  </si>
  <si>
    <t>Chromatica</t>
  </si>
  <si>
    <t>50aQbgfdydBXABx2gATQHn</t>
  </si>
  <si>
    <t>dance all night</t>
  </si>
  <si>
    <t>6EDO9iiTtwNv6waLwa1UUq</t>
  </si>
  <si>
    <t>POPSTAR (feat. Drake)</t>
  </si>
  <si>
    <t>hip hop, miami hip hop, pop rap, rap</t>
  </si>
  <si>
    <t>DJ Khaled, Drake</t>
  </si>
  <si>
    <t>58T4yPLn4NjBYXfRxeweyM</t>
  </si>
  <si>
    <t>Woo Baby (feat. Chris Brown)</t>
  </si>
  <si>
    <t>Pop Smoke, Chris Brown</t>
  </si>
  <si>
    <t>15xj7p5uDk9sDnNbQtgZ8Y</t>
  </si>
  <si>
    <t>Dudu</t>
  </si>
  <si>
    <t>6U2NuJILEOEpW2tVCuqKHb</t>
  </si>
  <si>
    <t>Dura - Remix</t>
  </si>
  <si>
    <t>Dura (Remix)</t>
  </si>
  <si>
    <t>7gcMKL3lnDxsp4bIXyv6Zk</t>
  </si>
  <si>
    <t>Shaky Shaky</t>
  </si>
  <si>
    <t>Reggaeton Fin de Año</t>
  </si>
  <si>
    <t>4AYXjnxnA4Tsr8CAYuKQDo</t>
  </si>
  <si>
    <t>Gracias A Ti</t>
  </si>
  <si>
    <t>2Pp9osgyIcw6o1avfDDDhH</t>
  </si>
  <si>
    <t>1wncA7mz0ntqvZ8UzFokGk</t>
  </si>
  <si>
    <t>Venezia</t>
  </si>
  <si>
    <t>Hombres G</t>
  </si>
  <si>
    <t>62vDrkBEyJYEOFj1ScBqM7</t>
  </si>
  <si>
    <t>Sin Pijama</t>
  </si>
  <si>
    <t>MALA SANTA</t>
  </si>
  <si>
    <t>40EDOraCqoiMf14TzODihf</t>
  </si>
  <si>
    <t>No Te Veo - Digital Single</t>
  </si>
  <si>
    <t>Casa De Leones</t>
  </si>
  <si>
    <t>No Te Veo</t>
  </si>
  <si>
    <t>5GQIxPkd4OaLECpw8ZPZFm</t>
  </si>
  <si>
    <t>Incondicional</t>
  </si>
  <si>
    <t>Prince Royce</t>
  </si>
  <si>
    <t>Phase II</t>
  </si>
  <si>
    <t>1sQrCwV8vvtYLqa0KQlwE9</t>
  </si>
  <si>
    <t>You</t>
  </si>
  <si>
    <t>3lFGBrRWUxpTfhhq6lGBRw</t>
  </si>
  <si>
    <t>Baila Esta Cumbia</t>
  </si>
  <si>
    <t>La Leyenda (Version Super Deluxe)</t>
  </si>
  <si>
    <t>4ixwxIXEFw0Jf5nY0Leipd</t>
  </si>
  <si>
    <t>Perro Abandonado</t>
  </si>
  <si>
    <t>42FWqCxAw5aG1FvjyVjIlH</t>
  </si>
  <si>
    <t>Te Boté</t>
  </si>
  <si>
    <t>reggaeton, trap latino, dembow, urbano latino</t>
  </si>
  <si>
    <t>Darell</t>
  </si>
  <si>
    <t>Te Boté (Clean Version)</t>
  </si>
  <si>
    <t>1BssJgelMGDNOeIy7ZqgOW</t>
  </si>
  <si>
    <t>Hoy (feat. Bad Bunny)</t>
  </si>
  <si>
    <t>Ñengo Flow</t>
  </si>
  <si>
    <t>Real G4 Life Vol. 3</t>
  </si>
  <si>
    <t>1D6lK8qADoErTTLkY4YBfM</t>
  </si>
  <si>
    <t>Everytime</t>
  </si>
  <si>
    <t>Descendants Of The Sun Pt.2 (Original Television Soundtrack)</t>
  </si>
  <si>
    <t>0zzRxtfO5FGxKdqq4OKmlw</t>
  </si>
  <si>
    <t>4ROdFnoZNn2RTmwct0cVpx</t>
  </si>
  <si>
    <t>Love Maze</t>
  </si>
  <si>
    <t>6fqaMyg066xlukvUJWdM2T</t>
  </si>
  <si>
    <t>00:00 (Zero O’Clock)</t>
  </si>
  <si>
    <t>133ocfbXXG4HTk76qgSeUb</t>
  </si>
  <si>
    <t>We are Bulletproof : the Eternal</t>
  </si>
  <si>
    <t>11sirgYaEutV40tkvgpHN6</t>
  </si>
  <si>
    <t>NEURON (with Gaeko &amp; YOON MIRAE)</t>
  </si>
  <si>
    <t>74ewFAgDzRkhZ7EX2eLtfZ</t>
  </si>
  <si>
    <t>Winter Bear</t>
  </si>
  <si>
    <t>0jLunknItK9AujRCUYkVhn</t>
  </si>
  <si>
    <t>0dcnrLo8s1rhjm8euGjI4n</t>
  </si>
  <si>
    <t>DARARI</t>
  </si>
  <si>
    <t>THE SECOND STEP : CHAPTER ONE</t>
  </si>
  <si>
    <t>7Bk0uXKk1uPT0XuQbpFzvs</t>
  </si>
  <si>
    <t>Fiel</t>
  </si>
  <si>
    <t>Los Legendarios</t>
  </si>
  <si>
    <t>Los Legendarios 001</t>
  </si>
  <si>
    <t>7FfpP3YZ6fOWMdxkIAtud9</t>
  </si>
  <si>
    <t>Krippy Kush</t>
  </si>
  <si>
    <t>TrapXficante</t>
  </si>
  <si>
    <t>4M6xyu1AHnaWAN8lHMNeo0</t>
  </si>
  <si>
    <t>Volando</t>
  </si>
  <si>
    <t>urbano latino, trap latino, reggaeton</t>
  </si>
  <si>
    <t>Mora</t>
  </si>
  <si>
    <t>Primer Dia de Clases</t>
  </si>
  <si>
    <t>0sXvAOmXgjR2QUqLK1MltU</t>
  </si>
  <si>
    <t>La Bicicleta</t>
  </si>
  <si>
    <t>colombian pop, vallenato, latin, latin pop</t>
  </si>
  <si>
    <t>Carlos Vives</t>
  </si>
  <si>
    <t>0VPFT123HKoQ2J6ipeDcI1</t>
  </si>
  <si>
    <t>Standing Next to You (USHER Remix)</t>
  </si>
  <si>
    <t>k-pop, funk, r&amp;b</t>
  </si>
  <si>
    <t>1RijmOnza5p9CzaFKr8W1Y</t>
  </si>
  <si>
    <t>Soy Peor - Remix</t>
  </si>
  <si>
    <t>Soy Peor Remix</t>
  </si>
  <si>
    <t>5YY7ht3PCArlLjLbcTiAvh</t>
  </si>
  <si>
    <t>Escápate Conmigo (feat. Ozuna, Bad Bunny, De La Ghetto, Arcángel, Noriel &amp; Almighty) - Remix</t>
  </si>
  <si>
    <t>0Pjsm4AaJGPOXHoB6xCgJB</t>
  </si>
  <si>
    <t>Mariposa Traicionera</t>
  </si>
  <si>
    <t>2FYGZDfsAnNsrm1gVbyKnG</t>
  </si>
  <si>
    <t>SAOKO</t>
  </si>
  <si>
    <t>0SUukeNYkHMk8bxwgGQKJa</t>
  </si>
  <si>
    <t>Me Voy Enamorando - Remix</t>
  </si>
  <si>
    <t>2ijef6ni2amuunRoKTlgww</t>
  </si>
  <si>
    <t>2SbzdGpOKlH3HIAGTWTbwU</t>
  </si>
  <si>
    <t>La Modelo</t>
  </si>
  <si>
    <t>Aura</t>
  </si>
  <si>
    <t>7MHN1aCFtLXjownGhvEQlF</t>
  </si>
  <si>
    <t>Una Lady Como Tú</t>
  </si>
  <si>
    <t>50g9l7cOUIXt9LVl9eX784</t>
  </si>
  <si>
    <t>Me Matas</t>
  </si>
  <si>
    <t>5YgpBbSqDc50OOVDahLoJZ</t>
  </si>
  <si>
    <t>Que Te Vas</t>
  </si>
  <si>
    <t>corrido, corridos tumbados, sierreño, sad sierreño, banda, corridos bélicos, norteño, música mexicana</t>
  </si>
  <si>
    <t>T3R Elemento</t>
  </si>
  <si>
    <t>Our Wave Nuestra Ola</t>
  </si>
  <si>
    <t>0iade05WRF2AsjkRHDXz0v</t>
  </si>
  <si>
    <t>Me Hiciste un Loco</t>
  </si>
  <si>
    <t>6X5WZbJzXtk6aO03HlxuZ9</t>
  </si>
  <si>
    <t>Así Lo Quiso Dios</t>
  </si>
  <si>
    <t>DESVELADO</t>
  </si>
  <si>
    <t>1Fuc3pBiPFxAeSJoO8tDh5</t>
  </si>
  <si>
    <t>En Paris</t>
  </si>
  <si>
    <t>corrido, corridos bélicos, corridos tumbados</t>
  </si>
  <si>
    <t>El Chachito</t>
  </si>
  <si>
    <t>7ctRhcAiTBQLsH64s93sN4</t>
  </si>
  <si>
    <t>Pancake</t>
  </si>
  <si>
    <t>05bfbizlM5AX6Mf1RRyMho</t>
  </si>
  <si>
    <t>AM Remix</t>
  </si>
  <si>
    <t>4tXR895KKljrC2VptgyEhJ</t>
  </si>
  <si>
    <t>La Gota Fria</t>
  </si>
  <si>
    <t>Clasicos de la Provincia</t>
  </si>
  <si>
    <t>3jsYQw78lrxJA2ysnmOIf9</t>
  </si>
  <si>
    <t>Some</t>
  </si>
  <si>
    <t>BOL4</t>
  </si>
  <si>
    <t>Red Diary Page.1</t>
  </si>
  <si>
    <t>089PFeXotzDLNQz9NCk6pF</t>
  </si>
  <si>
    <t>No More Dream</t>
  </si>
  <si>
    <t>3wyrhwPpV8uhMMEms4vG3X</t>
  </si>
  <si>
    <t>Not Today</t>
  </si>
  <si>
    <t>5IAESfJjmOYu7cHyX557kz</t>
  </si>
  <si>
    <t>Take Two</t>
  </si>
  <si>
    <t>2ngmiq1KoYn3x25VOmvd8F</t>
  </si>
  <si>
    <t>DNA</t>
  </si>
  <si>
    <t>2UU11hvjN1JIn4iihEodNT</t>
  </si>
  <si>
    <t>Blue</t>
  </si>
  <si>
    <t>2ZqTbIID9vFPTXaGyzbb4q</t>
  </si>
  <si>
    <t>Neva Play (feat. RM of BTS)</t>
  </si>
  <si>
    <t>2xgACMNtJ5YktyvOC83SPO</t>
  </si>
  <si>
    <t>On The Ground</t>
  </si>
  <si>
    <t>R</t>
  </si>
  <si>
    <t>2ayIgfvWo3SfYP2pVOr4pC</t>
  </si>
  <si>
    <t>Gone</t>
  </si>
  <si>
    <t>5sbooPcNgIE22DwO0VNGUJ</t>
  </si>
  <si>
    <t>POP/STARS</t>
  </si>
  <si>
    <t>K/DA, Madison Beer, (G)I-DLE, Jaira Burns, League of Legends</t>
  </si>
  <si>
    <t>0ob3zPIGXWwg2hyXJNs3Ct</t>
  </si>
  <si>
    <t>1XvfncS1t4BNkh37klHeqj</t>
  </si>
  <si>
    <t>Marta tiene un marcapasos</t>
  </si>
  <si>
    <t>rock en español, latin rock, mexican rock</t>
  </si>
  <si>
    <t>La Cagaste... Burt Lancaster</t>
  </si>
  <si>
    <t>6Vn1vje8yMw2OY6IOk9dkH</t>
  </si>
  <si>
    <t>GATÚBELA</t>
  </si>
  <si>
    <t>MAÑANA SERÁ BONITO</t>
  </si>
  <si>
    <t>6765SHKbINOPj3EJFnBGMs</t>
  </si>
  <si>
    <t>Que Sería De Mi</t>
  </si>
  <si>
    <t>Cerca De Ti</t>
  </si>
  <si>
    <t>2bXJMQZSJND3UYq5mjV4cB</t>
  </si>
  <si>
    <t>CARNAL</t>
  </si>
  <si>
    <t>GÉNESIS</t>
  </si>
  <si>
    <t>4yjeRuoVickg1G87LWeRes</t>
  </si>
  <si>
    <t>ROSA PASTEL</t>
  </si>
  <si>
    <t>3B0swL7Qil9bB7eKzBREBK</t>
  </si>
  <si>
    <t>VVS</t>
  </si>
  <si>
    <t>5fySAmiBZEILTlSwo8n4Wi</t>
  </si>
  <si>
    <t>Traag</t>
  </si>
  <si>
    <t>Bizzey</t>
  </si>
  <si>
    <t>774Vy9sPhpePjj0B7WHaG2</t>
  </si>
  <si>
    <t>Prrrum</t>
  </si>
  <si>
    <t>reggaeton, trap latino, latin hip hop</t>
  </si>
  <si>
    <t>Cosculluela</t>
  </si>
  <si>
    <t>El Príncipe [Ghost Edition]</t>
  </si>
  <si>
    <t>1c0hsvHLELX6y8qymnpLKL</t>
  </si>
  <si>
    <t>Soltera (Remix)</t>
  </si>
  <si>
    <t>0VamAmertqIxKM5axPSkCy</t>
  </si>
  <si>
    <t>Bailando por Ahi</t>
  </si>
  <si>
    <t>Juan Magán</t>
  </si>
  <si>
    <t>The King Of Dance</t>
  </si>
  <si>
    <t>7bGwqRNetDyNOFDWJN8gvm</t>
  </si>
  <si>
    <t>Regresa Mami</t>
  </si>
  <si>
    <t>3ZG8N7aWw2meb6UrI5ZmnZ</t>
  </si>
  <si>
    <t>Relación</t>
  </si>
  <si>
    <t>1 of 1</t>
  </si>
  <si>
    <t>35KmOEIUqAGn02t7n4qaIr</t>
  </si>
  <si>
    <t>Morado</t>
  </si>
  <si>
    <t>Colores</t>
  </si>
  <si>
    <t>6HJCGXNww93AIaaxUb7C3O</t>
  </si>
  <si>
    <t>Mía</t>
  </si>
  <si>
    <t>Eddie Santiago</t>
  </si>
  <si>
    <t>De Verdad (15 Super Exitos)</t>
  </si>
  <si>
    <t>6L88EH68XwlaXwvChlTS41</t>
  </si>
  <si>
    <t>Epiphany</t>
  </si>
  <si>
    <t>3GAz3o5o3lZGUOPUSPG8ul</t>
  </si>
  <si>
    <t>Intro : DT sugA (Feat. DJ Friz)</t>
  </si>
  <si>
    <t>6AknCCsxOsrJ2mkSdCtET1</t>
  </si>
  <si>
    <t>1agDCV4zQqaFwJQNsTgmL1</t>
  </si>
  <si>
    <t>Smeraldo Garden Marching Band (feat. Loco)</t>
  </si>
  <si>
    <t>MUSE</t>
  </si>
  <si>
    <t>4HAOgAnILvXCbSODMoRnmD</t>
  </si>
  <si>
    <t>For Us</t>
  </si>
  <si>
    <t>6tCd8bPvYnceDG7W9M1RMk</t>
  </si>
  <si>
    <t>Shut Down</t>
  </si>
  <si>
    <t>2X45nVBeYzmDlrXji9Av0Q</t>
  </si>
  <si>
    <t>Love, Maybe</t>
  </si>
  <si>
    <t>MeloMance</t>
  </si>
  <si>
    <t>Love, Maybe (A Business Proposal OST Special Track)</t>
  </si>
  <si>
    <t>6lK2xptPzLPmvpE29U4mDH</t>
  </si>
  <si>
    <t>Sarà perché ti amo</t>
  </si>
  <si>
    <t>italo disco, pop</t>
  </si>
  <si>
    <t>Ricchi E Poveri</t>
  </si>
  <si>
    <t>...E Penso A Te</t>
  </si>
  <si>
    <t>1mohfLaTJtB2RplHLQVM70</t>
  </si>
  <si>
    <t>La Jeepeta - Remix</t>
  </si>
  <si>
    <t>La Jeepeta (Remix)</t>
  </si>
  <si>
    <t>2sKo5u6IppUEudIz265wYa</t>
  </si>
  <si>
    <t>Yo Te Amo</t>
  </si>
  <si>
    <t>Chayanne</t>
  </si>
  <si>
    <t>Simplemente</t>
  </si>
  <si>
    <t>5Qjx4obghhfhsh6DiUwpNM</t>
  </si>
  <si>
    <t>Mayonesa</t>
  </si>
  <si>
    <t>2000 Grandes Exitos</t>
  </si>
  <si>
    <t>6pHCJmx9FXnMwEqB0LWUEH</t>
  </si>
  <si>
    <t>Azul</t>
  </si>
  <si>
    <t>Cristian Castro</t>
  </si>
  <si>
    <t>Grandes Hits</t>
  </si>
  <si>
    <t>6jtNbVm2mpvbneHV4wwbEs</t>
  </si>
  <si>
    <t>Te Quiero</t>
  </si>
  <si>
    <t>Flex</t>
  </si>
  <si>
    <t>2Wkm4JBcIV2uSuu4qlbqFN</t>
  </si>
  <si>
    <t>Dionysus</t>
  </si>
  <si>
    <t>4tPL9PeVZY4c0jUPtSD5nx</t>
  </si>
  <si>
    <t>Picky</t>
  </si>
  <si>
    <t>I Like Fiesta 2015</t>
  </si>
  <si>
    <t>2qG5sZ7Si6sdK74qLxedYM</t>
  </si>
  <si>
    <t>Con Altura</t>
  </si>
  <si>
    <t>0KkIkfsLEJbrcIhYsCL7L5</t>
  </si>
  <si>
    <t>China</t>
  </si>
  <si>
    <t>7LH2UUuyMHt7035PLZQ8wx</t>
  </si>
  <si>
    <t>Disfruto Lo Malo</t>
  </si>
  <si>
    <t>Corridos Tumbados</t>
  </si>
  <si>
    <t>4FJHSPdhQqxovmYP9YpcHN</t>
  </si>
  <si>
    <t>0KSwFEkVh0KCBR0TwqBVen</t>
  </si>
  <si>
    <t>Corazón Frío</t>
  </si>
  <si>
    <t>0uMMLry3hzWGn3q3loqMkm</t>
  </si>
  <si>
    <t>La Bamba</t>
  </si>
  <si>
    <t>roots rock</t>
  </si>
  <si>
    <t>Los Lobos</t>
  </si>
  <si>
    <t>La Bamba / Charlena</t>
  </si>
  <si>
    <t>6PwbVXIomkvk4YcafiOc6i</t>
  </si>
  <si>
    <t>Bailando</t>
  </si>
  <si>
    <t>Paradisio</t>
  </si>
  <si>
    <t>Tarpeia</t>
  </si>
  <si>
    <t>38RIEav39FGi86jppxO0du</t>
  </si>
  <si>
    <t>Ignorantes</t>
  </si>
  <si>
    <t>YHLQMDLG</t>
  </si>
  <si>
    <t>3Wno87vVBVbSVS2vUUFuKC</t>
  </si>
  <si>
    <t>Sweet Night</t>
  </si>
  <si>
    <t>ITAEWON CLASS (Original Television Soundtrack) Pt. 12</t>
  </si>
  <si>
    <t>3FnDv33WrrMtuEr7hNR3ev</t>
  </si>
  <si>
    <t>Boy in Luv</t>
  </si>
  <si>
    <t>0jSccBRnhNU4KtACMQPvco</t>
  </si>
  <si>
    <t>Mikrokosmos</t>
  </si>
  <si>
    <t>6Yc3tjFCVR2bfAQFRTZBef</t>
  </si>
  <si>
    <t>HOME</t>
  </si>
  <si>
    <t>0h7QMc9ZRzA9QJrbEHytn2</t>
  </si>
  <si>
    <t>The Astronaut</t>
  </si>
  <si>
    <t>7gMfVc4zfNIxuMyMGglOHa</t>
  </si>
  <si>
    <t>Rebirth (Intro)</t>
  </si>
  <si>
    <t>45zLrK0668WQ5JFMyiYmCS</t>
  </si>
  <si>
    <t>Interlude : Showtime</t>
  </si>
  <si>
    <t>6qafqn8bBMy7t5c5WqpyRk</t>
  </si>
  <si>
    <t>Closer Than This</t>
  </si>
  <si>
    <t>1R0hxCA5R7z5TiaXBZR7Mf</t>
  </si>
  <si>
    <t>SOLO</t>
  </si>
  <si>
    <t>77n3jFGqPPxYrEGwrWylNv</t>
  </si>
  <si>
    <t>gameboy</t>
  </si>
  <si>
    <t>25zlnOAzbVoOzIeXSvQFf1</t>
  </si>
  <si>
    <t>Got It On Me</t>
  </si>
  <si>
    <t>2r6OAV3WsYtXuXjvJ1lIDi</t>
  </si>
  <si>
    <t>Hello (feat. A Boogie Wit da Hoodie)</t>
  </si>
  <si>
    <t>Pop Smoke, A Boogie Wit da Hoodie</t>
  </si>
  <si>
    <t>40mjsnRjCpycdUw3xhS20g</t>
  </si>
  <si>
    <t>GATTI</t>
  </si>
  <si>
    <t>JACKBOYS, Pop Smoke, Travis Scott</t>
  </si>
  <si>
    <t>JACKBOYS</t>
  </si>
  <si>
    <t>5GKwq4sO5ZHKuWaDmdwMQc</t>
  </si>
  <si>
    <t>Bad Boy</t>
  </si>
  <si>
    <t>The Perfect Red Velvet - The 2nd Album Repackage</t>
  </si>
  <si>
    <t>4uoR6qeWeuL4Qeu2qJzkuG</t>
  </si>
  <si>
    <t>Hawái</t>
  </si>
  <si>
    <t>6YZdkObH88npeKrrkb8Ggf</t>
  </si>
  <si>
    <t>DUELE EL CORAZON (feat. Wisin)</t>
  </si>
  <si>
    <t>27RSJHEA99Y0Vsow7nA37A</t>
  </si>
  <si>
    <t>911 (Remix)</t>
  </si>
  <si>
    <t>4AkrkORGjiz7c90mwxAvdW</t>
  </si>
  <si>
    <t>Heroe</t>
  </si>
  <si>
    <t>6f8wbdo8KU5ETWJA7lapgS</t>
  </si>
  <si>
    <t>BYE</t>
  </si>
  <si>
    <t>6KuqAtoeVzxAYOaMveLNpH</t>
  </si>
  <si>
    <t>Dura</t>
  </si>
  <si>
    <t>3J6vrRMz6EfwH2sgYiyNhc</t>
  </si>
  <si>
    <t>Oye Mi Canto</t>
  </si>
  <si>
    <t>N.O.R.E.</t>
  </si>
  <si>
    <t>N.O.R.E. Y La Familia</t>
  </si>
  <si>
    <t>7uUYUy2qLfev9ppNvFBHpX</t>
  </si>
  <si>
    <t>Pasarela</t>
  </si>
  <si>
    <t>Prestige</t>
  </si>
  <si>
    <t>5W83ErFkO3aKAIS1WMi6u0</t>
  </si>
  <si>
    <t>Secreto</t>
  </si>
  <si>
    <t>3iB8eciGU9vZkaDYkz7Ir9</t>
  </si>
  <si>
    <t>Bamboléo</t>
  </si>
  <si>
    <t>42juBvAuH9xTPhTXVaxK4W</t>
  </si>
  <si>
    <t>Te Extraño - Bachata Version</t>
  </si>
  <si>
    <t>709hAukJxapqTU9VhsiQm0</t>
  </si>
  <si>
    <t>Su Veneno</t>
  </si>
  <si>
    <t>Aventura</t>
  </si>
  <si>
    <t>6pq7EtEDWgD5Sh02RJaXK7</t>
  </si>
  <si>
    <t>La Chona</t>
  </si>
  <si>
    <t>Me Robaste El Corazon</t>
  </si>
  <si>
    <t>2mpoNBkngUEwnaKoBhZ0vl</t>
  </si>
  <si>
    <t>PRC</t>
  </si>
  <si>
    <t>0ciLo7Ntd7Gfc0rQRTgkSG</t>
  </si>
  <si>
    <t>Está Dañado</t>
  </si>
  <si>
    <t>5pzdnCfGS2uz5XjXx6gem3</t>
  </si>
  <si>
    <t>Dame Amor</t>
  </si>
  <si>
    <t>sad sierreño, corridos tumbados, corrido, sierreño</t>
  </si>
  <si>
    <t>Officialalex425</t>
  </si>
  <si>
    <t>1lRtH4FszTrwwlK5gTSbXO</t>
  </si>
  <si>
    <t>3RauwC9sLKjxVN7uNw0vAH</t>
  </si>
  <si>
    <t>Enculado</t>
  </si>
  <si>
    <t>Dolido Pero No Arrepentido</t>
  </si>
  <si>
    <t>3gfSH9aYZbyGjdmbeoWliw</t>
  </si>
  <si>
    <t>Siempre Pendientes</t>
  </si>
  <si>
    <t>5DxXgozhkPLgrbKFY91w0c</t>
  </si>
  <si>
    <t>Vete</t>
  </si>
  <si>
    <t>6D2TCm4nf5nxAcdGJ7w3QP</t>
  </si>
  <si>
    <t>Qué Más Pues?</t>
  </si>
  <si>
    <t>1HYzRuWjmS9LXCkdVHi25K</t>
  </si>
  <si>
    <t>CHANYEOL</t>
  </si>
  <si>
    <t>Guardian (Original Television Soundtrack), Pt. 1</t>
  </si>
  <si>
    <t>27zrFrtUtWl2urlvjOn5xc</t>
  </si>
  <si>
    <t>Say Yes</t>
  </si>
  <si>
    <t>Loco</t>
  </si>
  <si>
    <t>Moonlovers - Scarlet Heart Ryeo (Original Television Soundtrack), Pt. 2</t>
  </si>
  <si>
    <t>02H58MSfVESkKyx4diDgu7</t>
  </si>
  <si>
    <t>LOST!</t>
  </si>
  <si>
    <t>3ajU531gR5fW71wqsw4tFX</t>
  </si>
  <si>
    <t>i wonder... (with Jung Kook of BTS)</t>
  </si>
  <si>
    <t>3d2bsbugow8JiNvuaRupFH</t>
  </si>
  <si>
    <t>Slow Dance (feat. Sofia Carson)</t>
  </si>
  <si>
    <t>0bC7GKnxh9W9JIvJ6HVWxc</t>
  </si>
  <si>
    <t>FLOWER</t>
  </si>
  <si>
    <t>7ov3TDp5D00Rnu5R1viX4w</t>
  </si>
  <si>
    <t>New Woman (feat. ROSALÍA)</t>
  </si>
  <si>
    <t>6TYFcqqQVQPb3YsgfRhvqs</t>
  </si>
  <si>
    <t>Tamally Maak</t>
  </si>
  <si>
    <t>egyptian pop, khaleeji</t>
  </si>
  <si>
    <t>Amr Diab</t>
  </si>
  <si>
    <t>4</t>
  </si>
  <si>
    <t>4qknM1pQz53QOyfDVTjcM9</t>
  </si>
  <si>
    <t>Me Enamoré</t>
  </si>
  <si>
    <t>34OSqW5ULWxmCEMjJ1ZgVW</t>
  </si>
  <si>
    <t>7BlBVFwvbWvcwNcUarQmjk</t>
  </si>
  <si>
    <t>Yo x Ti, Tu x Mi</t>
  </si>
  <si>
    <t>4NrkWnKlKhyTpYhnmT7sFF</t>
  </si>
  <si>
    <t>¿Qué Tengo Que Hacer?</t>
  </si>
  <si>
    <t>6oyl7ELfrMqXLhGmIjXY9R</t>
  </si>
  <si>
    <t>Lovumba</t>
  </si>
  <si>
    <t>2QSuNcQxqFfokvbS7SInHG</t>
  </si>
  <si>
    <t>Ven Conmigo</t>
  </si>
  <si>
    <t>0jr6tT2vc4cIFPHb6wufG3</t>
  </si>
  <si>
    <t>Promise (feat. Usher)</t>
  </si>
  <si>
    <t>3hbTkJ0yFzHbawnKyhvTQj</t>
  </si>
  <si>
    <t>Sálvame</t>
  </si>
  <si>
    <t>Rebelde</t>
  </si>
  <si>
    <t>6WYB1odDfMPVMyp1QxFInT</t>
  </si>
  <si>
    <t>Con Tus Besos</t>
  </si>
  <si>
    <t>4O2bxKTnK9En7OPw8kGDDF</t>
  </si>
  <si>
    <t>Amor Fugaz</t>
  </si>
  <si>
    <t>The Life in Your Eyes</t>
  </si>
  <si>
    <t>0rSlb6Ng6JobokQUPngjRE</t>
  </si>
  <si>
    <t>Clave Ali</t>
  </si>
  <si>
    <t>04QX4SHRnYuMj5PffvG0dA</t>
  </si>
  <si>
    <t>El F</t>
  </si>
  <si>
    <t>A Mis 20</t>
  </si>
  <si>
    <t>368eeEO3Y2uZUQ6S5oIjcu</t>
  </si>
  <si>
    <t>TQM</t>
  </si>
  <si>
    <t>0jT8Nl0shPS8115is0wD2Q</t>
  </si>
  <si>
    <t>Favorito</t>
  </si>
  <si>
    <t>3JCaq3KDSROg3TXhdiDa9n</t>
  </si>
  <si>
    <t>Ley Seca</t>
  </si>
  <si>
    <t>Timelezz</t>
  </si>
  <si>
    <t>1ZPeaPDjQOOC8hw1mNjyjF</t>
  </si>
  <si>
    <t>Pied Piper</t>
  </si>
  <si>
    <t>186NCtNk1tUYS7c2DxgJ7O</t>
  </si>
  <si>
    <t>Christmas Tree</t>
  </si>
  <si>
    <t>Our Beloved Summer (Original Television Soundtrack), Pt. 5</t>
  </si>
  <si>
    <t>5KfJvZ0PZzRdwFRaTUDAA7</t>
  </si>
  <si>
    <t>Somebody</t>
  </si>
  <si>
    <t>GOLDEN</t>
  </si>
  <si>
    <t>4HxGH28DitgAuuKpEVrLzN</t>
  </si>
  <si>
    <t>two years</t>
  </si>
  <si>
    <t>792HwhrdO3ErRKL5yRe4Ge</t>
  </si>
  <si>
    <t>Invincible</t>
  </si>
  <si>
    <t>Meet The Woo 2</t>
  </si>
  <si>
    <t>1Ej96GIBCTvgH7tNX1r3qr</t>
  </si>
  <si>
    <t>Otro Trago</t>
  </si>
  <si>
    <t>Sueños</t>
  </si>
  <si>
    <t>6mAN61JH0dzyZpWslS11jy</t>
  </si>
  <si>
    <t>Fantasias</t>
  </si>
  <si>
    <t>7nKBxz47S9SD79N086fuhn</t>
  </si>
  <si>
    <t>SUBEME LA RADIO</t>
  </si>
  <si>
    <t>SUBEME LA RADIO (feat. Descemer Bueno &amp; Zion &amp; Lennox)</t>
  </si>
  <si>
    <t>6zsk6uF3MxfIeHPlubKBvR</t>
  </si>
  <si>
    <t>Get Ur Freak On</t>
  </si>
  <si>
    <t>Missy Elliott</t>
  </si>
  <si>
    <t>Miss E... So Addictive</t>
  </si>
  <si>
    <t>6tu2FHuKL9C8pwNrityweQ</t>
  </si>
  <si>
    <t>Te quiero</t>
  </si>
  <si>
    <t>Las baladas (Los singles vol II)</t>
  </si>
  <si>
    <t>4CYeId6mLAasOb6o0NCz4Y</t>
  </si>
  <si>
    <t>Lo Que Siento</t>
  </si>
  <si>
    <t>Cuco</t>
  </si>
  <si>
    <t>2EmcTFQ1rM11wp2ztsXTHa</t>
  </si>
  <si>
    <t>Black Swan</t>
  </si>
  <si>
    <t>52Zr0sinhWTCRrQhRRY4EP</t>
  </si>
  <si>
    <t>Dragostea Din Tei</t>
  </si>
  <si>
    <t>O-Zone</t>
  </si>
  <si>
    <t>Qmusic Top 500 van deze Eeuw (2012)</t>
  </si>
  <si>
    <t>Romanian</t>
  </si>
  <si>
    <t>28Ct4qwkQXY2W5yyNCLuVI</t>
  </si>
  <si>
    <t>Coleccionista de Canciones</t>
  </si>
  <si>
    <t>Todo Cambio</t>
  </si>
  <si>
    <t>6QdwofpqDvvNxX88C9A0iQ</t>
  </si>
  <si>
    <t>Nada Valgo Sin Tu Amor</t>
  </si>
  <si>
    <t>latin pop, colombian pop, rock en español</t>
  </si>
  <si>
    <t>Juanes</t>
  </si>
  <si>
    <t>Mi Sangre</t>
  </si>
  <si>
    <t>4lSf1f0NbguMj6djBHLVa8</t>
  </si>
  <si>
    <t>Yo Quería</t>
  </si>
  <si>
    <t>2NsMwNWumJXCdTg2IZCLZ5</t>
  </si>
  <si>
    <t>Lento</t>
  </si>
  <si>
    <t>latin pop, latin rock</t>
  </si>
  <si>
    <t>Julieta Venegas</t>
  </si>
  <si>
    <t>Si</t>
  </si>
  <si>
    <t>47ZS1OjnJpJVfGN9yHXfMn</t>
  </si>
  <si>
    <t>Toda (Remix)</t>
  </si>
  <si>
    <t>trap latino, reggaeton, urbano latino</t>
  </si>
  <si>
    <t>Alex Rose</t>
  </si>
  <si>
    <t>5cepAtqnEQ6yVG6088zMMu</t>
  </si>
  <si>
    <t>Corazón (feat. Nego do Borel)</t>
  </si>
  <si>
    <t>F.A.M.E.</t>
  </si>
  <si>
    <t>7dSZ6zGTQx66c2GF91xCrb</t>
  </si>
  <si>
    <t>PROVENZA</t>
  </si>
  <si>
    <t>6gp2bYLAhqiLxO54Wmt195</t>
  </si>
  <si>
    <t>Que Locura Enamorarme De Ti</t>
  </si>
  <si>
    <t>Atrevido Y Diferente</t>
  </si>
  <si>
    <t>6HzREffgQ16b7Rlrr6BY0m</t>
  </si>
  <si>
    <t>Psicodelica</t>
  </si>
  <si>
    <t>0Y7NqQ9RNoHZHDTeDS4UnO</t>
  </si>
  <si>
    <t>me va a costar</t>
  </si>
  <si>
    <t>latin folk, mexican indie</t>
  </si>
  <si>
    <t>Kevin Kaarl</t>
  </si>
  <si>
    <t>0jY618wuln0b5b8sCxFgjk</t>
  </si>
  <si>
    <t>Dreamers [Music from the FIFA World Cup Qatar 2022 Official Soundtrack]</t>
  </si>
  <si>
    <t>7jr3iPu4O4bTCVwLMbdU2i</t>
  </si>
  <si>
    <t>Kiss and Make Up</t>
  </si>
  <si>
    <t>Dua Lipa (Complete Edition)</t>
  </si>
  <si>
    <t>1GMufNnkKAnPLnqKJ5HHxW</t>
  </si>
  <si>
    <t>Lovesick Girls</t>
  </si>
  <si>
    <t>3fpWkbEZMP1BgOOfymwoaS</t>
  </si>
  <si>
    <t>drinks or coffee</t>
  </si>
  <si>
    <t>6TPpCbn9z0IY5Te048iy5R</t>
  </si>
  <si>
    <t>Your Love</t>
  </si>
  <si>
    <t>AMORTAGE</t>
  </si>
  <si>
    <t>4zUob9iYFS9TgAR0hgo5pR</t>
  </si>
  <si>
    <t>Seoul City</t>
  </si>
  <si>
    <t>0gatssZ0J7pMAlvFCGZZGH</t>
  </si>
  <si>
    <t>Como La Flor</t>
  </si>
  <si>
    <t>01380RE6UfsPSdiUIwrCoH</t>
  </si>
  <si>
    <t>MIC Drop (Steve Aoki Remix) (Full Length Edition)</t>
  </si>
  <si>
    <t>6xepovPqjvrkEw9Y5AMmTm</t>
  </si>
  <si>
    <t>Lambada - Original Version 1989</t>
  </si>
  <si>
    <t>Kaoma</t>
  </si>
  <si>
    <t>Lambada - Les originaux No. 1 de l'été (Original 1989)</t>
  </si>
  <si>
    <t>3pebC8TvcT9JTqJL594J4D</t>
  </si>
  <si>
    <t>Canciones EspaÃ±olas Antiguas (Excerpts Arr. for Soprano &amp; Guitar): No. 1, Anda, Jaleo</t>
  </si>
  <si>
    <t>4sah5aVVKLY3c1rIhuizYv</t>
  </si>
  <si>
    <t>Canciones Clasicas Espanolas, Vol. 1: Al Amor</t>
  </si>
  <si>
    <t>2yMhEAVSzHwRcbaUrK1sqa</t>
  </si>
  <si>
    <t>Â¿De dÃ³nde venÃ­s, amore?</t>
  </si>
  <si>
    <t>4z5alYFMKb7xq4oBSPNE2P</t>
  </si>
  <si>
    <t>Romance de Vacaciones</t>
  </si>
  <si>
    <t>1XCSnB1dp68EW0aAZ20I7P</t>
  </si>
  <si>
    <t>DespÃºes de Medianoche</t>
  </si>
  <si>
    <t>40Nyz4oXGJbqFddS4poLqD</t>
  </si>
  <si>
    <t>El majo celoso</t>
  </si>
  <si>
    <t>3oiIoau4tVKg0RSUBrWvjE</t>
  </si>
  <si>
    <t>Canciones clÃ¡sicas espaÃ±olas - arranged by Juan Carlos Cuello: El vito</t>
  </si>
  <si>
    <t>Fernando Obradors, Elina Garanca, JosÃ© Maria Gallardo del Rey, Karel Mark Chichon, Orchestra Sinfonica Nazionale Della RAI</t>
  </si>
  <si>
    <t>Habanera</t>
  </si>
  <si>
    <t>7fH36bgIUUuLpSXP933Le2</t>
  </si>
  <si>
    <t>Canciones Clasicas Espanolas, Vol. 1: El majo celoso</t>
  </si>
  <si>
    <t>1PcS5aEsUlViG1wtIpm4rZ</t>
  </si>
  <si>
    <t>EspaÃ±oleta: Espanoleta</t>
  </si>
  <si>
    <t>Gaspar Sanz, AndrÃ©s Segovia</t>
  </si>
  <si>
    <t>The Art of Andres Segovia, Vol. 5</t>
  </si>
  <si>
    <t>03tVF1W2A1dfQaeVLG9uq0</t>
  </si>
  <si>
    <t>7 Canciones Populares EspaÃ±olas (Arr. for Cello &amp; Guitar): No. 3. Asturiana</t>
  </si>
  <si>
    <t>0JstUY498rpxbBuJTC3nnu</t>
  </si>
  <si>
    <t>Canciones ClÃ¡sicas EspaÃ±olas: III. Â¿CorazÃ³n porquÃ© pasÃ¡is...?</t>
  </si>
  <si>
    <t>Fernando Obradors, Lisette Oropesa, Vlad Iftinca</t>
  </si>
  <si>
    <t>Within / Without</t>
  </si>
  <si>
    <t>5avaSJdhkm796BfFfVUjvB</t>
  </si>
  <si>
    <t>CanciÃ³n del Hermano Fuego - Remastered</t>
  </si>
  <si>
    <t>7aOaRs7Y21HQJIpE4o6ph9</t>
  </si>
  <si>
    <t>Canciones Clasicas Espanolas, Vol. 1: La mi sola, Laureola</t>
  </si>
  <si>
    <t>0qLuXKayZQWrUgJpgPwlLs</t>
  </si>
  <si>
    <t>Canciones Clasicas Espanolas, Vol. 1: Del cabello mas sutil</t>
  </si>
  <si>
    <t>0y5jU7rlb8AFklUqDmRQ7a</t>
  </si>
  <si>
    <t>Canciones Populares Espanolas For Violin And Guitar: Jota</t>
  </si>
  <si>
    <t>2DAULesb1U4Qz4FSTZpEUJ</t>
  </si>
  <si>
    <t>Por Fin Te Encontré</t>
  </si>
  <si>
    <t>Cali Y El Dandee</t>
  </si>
  <si>
    <t>3IPJg1sdqLj12kFIndaonN</t>
  </si>
  <si>
    <t>No Hay Nadie Más</t>
  </si>
  <si>
    <t>colombian pop, reggaeton</t>
  </si>
  <si>
    <t>Sebastian Yatra</t>
  </si>
  <si>
    <t>1989</t>
  </si>
  <si>
    <t>3uvypVUsiIr1B0BccIcsEh</t>
  </si>
  <si>
    <t>6:00 AM</t>
  </si>
  <si>
    <t>La Familia</t>
  </si>
  <si>
    <t>6ea3gVkbrhghwfoio3NFpi</t>
  </si>
  <si>
    <t>En cambio no</t>
  </si>
  <si>
    <t>Laura Pausini</t>
  </si>
  <si>
    <t>Primavera anticipada</t>
  </si>
  <si>
    <t>68runhwF0SdEN1DFSadXWk</t>
  </si>
  <si>
    <t>Anhelo</t>
  </si>
  <si>
    <t>Adolescent's Orquesta</t>
  </si>
  <si>
    <t>Reclamando Nuestro Espacio</t>
  </si>
  <si>
    <t>0wDEs6WvqDHq4XJZC0dHhO</t>
  </si>
  <si>
    <t>Hoja En Blanco</t>
  </si>
  <si>
    <t>Hoja en Blanco</t>
  </si>
  <si>
    <t>3fRIuTih8bzc0vtY9fHhvF</t>
  </si>
  <si>
    <t>Talento De Televisión</t>
  </si>
  <si>
    <t>salsa, merengue, son cubano</t>
  </si>
  <si>
    <t>Willie Colón</t>
  </si>
  <si>
    <t>Mis Favoritas</t>
  </si>
  <si>
    <t>6G2xXQRSZlEzYsUEb3uvuR</t>
  </si>
  <si>
    <t>Está Dañada</t>
  </si>
  <si>
    <t>3pQYf90V5idOGrXzosm9rt</t>
  </si>
  <si>
    <t>Se Amerita</t>
  </si>
  <si>
    <t>0hnvQLkV7yOjslEzflJSK4</t>
  </si>
  <si>
    <t>La Curiosidad</t>
  </si>
  <si>
    <t>1RzjXhgnzqb3dMa5852itx</t>
  </si>
  <si>
    <t>LA PEOPLE</t>
  </si>
  <si>
    <t>0SqqAgdovOE24BzxIClpjw</t>
  </si>
  <si>
    <t>Yo Perreo Sola</t>
  </si>
  <si>
    <t>7k4t7uLgtOxPwTpFmtJNTY</t>
  </si>
  <si>
    <t>Tusa</t>
  </si>
  <si>
    <t>2ksOAxtIxY8yElEWw8RhgK</t>
  </si>
  <si>
    <t>0k0GtcnyQLMiXrdEDbLXmJ</t>
  </si>
  <si>
    <t>Please Don't Change (feat. DJ Snake)</t>
  </si>
  <si>
    <t>45OX2jjEw1l7lOFJfDP9fv</t>
  </si>
  <si>
    <t>MONEY</t>
  </si>
  <si>
    <t>LALISA</t>
  </si>
  <si>
    <t>4CPuDVC8jhhK6lA2DIt8Cf</t>
  </si>
  <si>
    <t>Born Again (feat. Doja Cat &amp; RAYE)</t>
  </si>
  <si>
    <t>0FDMH2ahuIVzCybwHJK9zh</t>
  </si>
  <si>
    <t>Quiere Beber</t>
  </si>
  <si>
    <t>Real Hasta la Muerte</t>
  </si>
  <si>
    <t>5ildQOEKmJuWGl2vRkFdYc</t>
  </si>
  <si>
    <t>DESPECHÁ</t>
  </si>
  <si>
    <t>50ZC4PM7hywH27RcCfViau</t>
  </si>
  <si>
    <t>Elegí (feat. Dímelo Flow)</t>
  </si>
  <si>
    <t>567UAkWoLBqZ709s3Qcbze</t>
  </si>
  <si>
    <t>Maria Maria (feat. The Product G&amp;B)</t>
  </si>
  <si>
    <t>Supernatural (Legacy Edition)</t>
  </si>
  <si>
    <t>5veJDT0MLsLbhYsx42GXUD</t>
  </si>
  <si>
    <t>Don't Stand So Close To Me</t>
  </si>
  <si>
    <t>new wave, rock</t>
  </si>
  <si>
    <t>Zenyatta Mondatta (Remastered 2003)</t>
  </si>
  <si>
    <t>5iwz1NiezX7WWjnCgY5TH4</t>
  </si>
  <si>
    <t>latin pop, reggae fusion</t>
  </si>
  <si>
    <t>Calma (Remix)</t>
  </si>
  <si>
    <t>6W1BLmVBxkqZwFQcORQLnv</t>
  </si>
  <si>
    <t>Tren Al Sur</t>
  </si>
  <si>
    <t>latin rock, rock en español</t>
  </si>
  <si>
    <t>Los Prisioneros</t>
  </si>
  <si>
    <t>Corazones</t>
  </si>
  <si>
    <t>62yBE3BVr4Kt7Q6xS1OR32</t>
  </si>
  <si>
    <t>Lloviendo Estrellas</t>
  </si>
  <si>
    <t>1jTIT8T3hPhRKyj90vwm61</t>
  </si>
  <si>
    <t>Canciones ClÃ¡sicas EspaÃ±olas: V. Con amores, la mi madre...</t>
  </si>
  <si>
    <t>2sMxswHr9wX7kTUHULvJBJ</t>
  </si>
  <si>
    <t>Destino o Casualidad (feat. Ha*Ash)</t>
  </si>
  <si>
    <t>Melendi</t>
  </si>
  <si>
    <t>7DM4BPaS7uofFul3ywMe46</t>
  </si>
  <si>
    <t>Vente Pa' Ca (feat. Maluma)</t>
  </si>
  <si>
    <t>Ricky Martin</t>
  </si>
  <si>
    <t>0fqrZVSenCW6vD2eFMx5pt</t>
  </si>
  <si>
    <t>La Despedida</t>
  </si>
  <si>
    <t>15AbuFJdFrbINydSMSqVhV</t>
  </si>
  <si>
    <t>Aléjate de Mí</t>
  </si>
  <si>
    <t>Dejarte De Amar</t>
  </si>
  <si>
    <t>376zCxYCHr7rSFBdz41QyE</t>
  </si>
  <si>
    <t>Víveme</t>
  </si>
  <si>
    <t>Escucha</t>
  </si>
  <si>
    <t>1SaEt8dwTuLDzenUu5BqI6</t>
  </si>
  <si>
    <t>Un Beso</t>
  </si>
  <si>
    <t>God's Project</t>
  </si>
  <si>
    <t>0qCPD6ilr9nXkI4KVZgcns</t>
  </si>
  <si>
    <t>Abcdario</t>
  </si>
  <si>
    <t>banda, corrido, norteño, corridos bélicos, corridos tumbados</t>
  </si>
  <si>
    <t>Eden Muñoz</t>
  </si>
  <si>
    <t>2MnLkFqY9Rpg9s3Zv6ZJdK</t>
  </si>
  <si>
    <t>Botella Tras Botella</t>
  </si>
  <si>
    <t>mexican hip hop, latin hip hop</t>
  </si>
  <si>
    <t>Gera MX</t>
  </si>
  <si>
    <t>7dT9D6117e5DbhnKxDLNW9</t>
  </si>
  <si>
    <t>Colapso</t>
  </si>
  <si>
    <t>Hasta el Fin Del Mundo</t>
  </si>
  <si>
    <t>1xgWArLVFD1AKsLzftZYc2</t>
  </si>
  <si>
    <t>Elvira</t>
  </si>
  <si>
    <t>corrido, corridos tumbados, corridos bélicos, electro corridos, dembow belico, sad sierreño</t>
  </si>
  <si>
    <t>Oscar Maydon</t>
  </si>
  <si>
    <t>DISTORSIÓN</t>
  </si>
  <si>
    <t>3wlIAXSDtlD9iU8ysld06Z</t>
  </si>
  <si>
    <t>BIPOLAR</t>
  </si>
  <si>
    <t>3f5lA8nnc4YYF1qf78WpHw</t>
  </si>
  <si>
    <t>Ella Quiere Beber - Remix</t>
  </si>
  <si>
    <t>Ella Quiere Beber (Remix)</t>
  </si>
  <si>
    <t>2vmfvSoZBFAt9hhRoEByLi</t>
  </si>
  <si>
    <t>Volví</t>
  </si>
  <si>
    <t>655JkvIwu2rDCaD1hPf04g</t>
  </si>
  <si>
    <t>Pareja Del Año</t>
  </si>
  <si>
    <t>Dharma</t>
  </si>
  <si>
    <t>30ga1gIdpg6M6ZshWo7YgC</t>
  </si>
  <si>
    <t>PPC</t>
  </si>
  <si>
    <t>ROA</t>
  </si>
  <si>
    <t>1OG1NoKpZZLrMqMYCk9m84</t>
  </si>
  <si>
    <t>LALALALA</t>
  </si>
  <si>
    <t>k-pop, k-pop boy group, pop</t>
  </si>
  <si>
    <t>Stray Kids</t>
  </si>
  <si>
    <t>ROCK-STAR</t>
  </si>
  <si>
    <t>7</t>
  </si>
  <si>
    <t>3yHJs5NmQk2ROAWCfjniXV</t>
  </si>
  <si>
    <t>Sin Contrato</t>
  </si>
  <si>
    <t>Pretty Boy, Dirty Boy</t>
  </si>
  <si>
    <t>5expoVGQPvXuwBBFuNGqBd</t>
  </si>
  <si>
    <t>Hurt</t>
  </si>
  <si>
    <t>NewJeans 1st EP 'New Jeans'</t>
  </si>
  <si>
    <t>7g8YaUQABMal0zWe7a2ijz</t>
  </si>
  <si>
    <t>Pa Mí (Remix)</t>
  </si>
  <si>
    <t>Climaxxx</t>
  </si>
  <si>
    <t>0GZ8UVlhn2tjHPpngzoLJk</t>
  </si>
  <si>
    <t>La Chica de Humo</t>
  </si>
  <si>
    <t>Quisiera</t>
  </si>
  <si>
    <t>775hCSePn3GW4h9nZ636kq</t>
  </si>
  <si>
    <t>GAVILÁN II</t>
  </si>
  <si>
    <t>2C2TGgFzrTRIOdQS1vUN5h</t>
  </si>
  <si>
    <t>Ginza</t>
  </si>
  <si>
    <t>111 Hits 2016</t>
  </si>
  <si>
    <t>2AY1UAimvTqjJC8vDJsOyy</t>
  </si>
  <si>
    <t>0gxbA4bZN8KyNHsCUfNvyr</t>
  </si>
  <si>
    <t>Mirándote</t>
  </si>
  <si>
    <t>Rvfv</t>
  </si>
  <si>
    <t>4zTSSrtsaVVjT3RZKQ1Gqn</t>
  </si>
  <si>
    <t>La Mamá de la Mamá</t>
  </si>
  <si>
    <t>dembow, urbano latino, latin</t>
  </si>
  <si>
    <t>El Alfa</t>
  </si>
  <si>
    <t>SAGITARIO</t>
  </si>
  <si>
    <t>47cVjB6QKLkV8RgzGLNJOU</t>
  </si>
  <si>
    <t>Llamado de Emergencia</t>
  </si>
  <si>
    <t>4CjuGBDMwSDpjzWtWINN5g</t>
  </si>
  <si>
    <t>No Me Dejes Solo</t>
  </si>
  <si>
    <t>0u4N6w5lBw5xMrzJitRWUo</t>
  </si>
  <si>
    <t>Corazón Sin Cara</t>
  </si>
  <si>
    <t>22seP38foydqUMp5Fvkcjm</t>
  </si>
  <si>
    <t>Inolvidable</t>
  </si>
  <si>
    <t>Reik</t>
  </si>
  <si>
    <t>Un Dia Mas (Edicion Especial)</t>
  </si>
  <si>
    <t>0OMRAvrtLWE2TvcXorRiB9</t>
  </si>
  <si>
    <t>La Gozadera (feat. Marc Anthony)</t>
  </si>
  <si>
    <t>latin, latin dance</t>
  </si>
  <si>
    <t>Gente De Zona</t>
  </si>
  <si>
    <t>Visualízate</t>
  </si>
  <si>
    <t>3umS4y3uQDkqekNjVpiRUs</t>
  </si>
  <si>
    <t>El Amante</t>
  </si>
  <si>
    <t>5EId1m4DNwTf3at31w8bPJ</t>
  </si>
  <si>
    <t>El Farsante</t>
  </si>
  <si>
    <t>Odisea</t>
  </si>
  <si>
    <t>0Gx4VrHzS7pZOEAGrmXXBH</t>
  </si>
  <si>
    <t>VIVES</t>
  </si>
  <si>
    <t>6CKlQHQIxhWtq7MnEJ6QCz</t>
  </si>
  <si>
    <t>Hilito</t>
  </si>
  <si>
    <t>3NqBxTOMCJ3zW9CIP51td4</t>
  </si>
  <si>
    <t>Jugaste y Sufrí</t>
  </si>
  <si>
    <t>1s1hRKC0zaL2O7zdLIm6md</t>
  </si>
  <si>
    <t>63bmZnBN1CiJ9sA4qTEe8y</t>
  </si>
  <si>
    <t>Adiós Amor</t>
  </si>
  <si>
    <t>banda, ranchera, mariachi, norteño, música mexicana, grupera</t>
  </si>
  <si>
    <t>Christian Nodal</t>
  </si>
  <si>
    <t>Me Dejé Llevar</t>
  </si>
  <si>
    <t>2BMlaVJaHDGd3ODSyrB2VK</t>
  </si>
  <si>
    <t>Brillarosa</t>
  </si>
  <si>
    <t>5jzEwSyyymBlf1fa1o39T2</t>
  </si>
  <si>
    <t>512</t>
  </si>
  <si>
    <t>4G3PTss3mU33Tau7t4KbwE</t>
  </si>
  <si>
    <t>Tattoo - Remix with Camilo</t>
  </si>
  <si>
    <t>3Ua0m0YmEjrMi9XErKcNiR</t>
  </si>
  <si>
    <t>Like Crazy</t>
  </si>
  <si>
    <t>5h1BN75CEh8wdSwE1xrbSe</t>
  </si>
  <si>
    <t>Slow Dancing</t>
  </si>
  <si>
    <t>1lcBt7LoEikqYmhUoa2cez</t>
  </si>
  <si>
    <t>number one girl</t>
  </si>
  <si>
    <t>79s5XnCN4TJKTVMSmOx8Ep</t>
  </si>
  <si>
    <t>Dior</t>
  </si>
  <si>
    <t>23WI5V2eD4EyGKxSl7Pyeq</t>
  </si>
  <si>
    <t>Andas En Mi Cabeza</t>
  </si>
  <si>
    <t>2DwUdMJ5uxv20EhAildreg</t>
  </si>
  <si>
    <t>Cookie</t>
  </si>
  <si>
    <t xml:space="preserve"> Better</t>
  </si>
  <si>
    <t>7FlQk2gJ6TBrHHiidvdR2O</t>
  </si>
  <si>
    <t>MAMIII</t>
  </si>
  <si>
    <t>ESQUEMAS</t>
  </si>
  <si>
    <t>2j1fFjWHCI9KJSwcuYAOyF</t>
  </si>
  <si>
    <t>Spring Day</t>
  </si>
  <si>
    <t>0nhbuIdjSaPEdflhu3fK2l</t>
  </si>
  <si>
    <t>Ella Me Levantó</t>
  </si>
  <si>
    <t>El Cartel: The Big Boss</t>
  </si>
  <si>
    <t>3pDhN3qB33AOPhQEkUCaWt</t>
  </si>
  <si>
    <t>Limbo</t>
  </si>
  <si>
    <t>47D1TIULCsrnqi4qs98Eur</t>
  </si>
  <si>
    <t>Tu Príncipe</t>
  </si>
  <si>
    <t>0lPXFrKyl8HkdQ2E6NmNja</t>
  </si>
  <si>
    <t>Ya Me Enteré</t>
  </si>
  <si>
    <t>Des/Amor</t>
  </si>
  <si>
    <t>2GSr8anleCXKLNjjjijoMZ</t>
  </si>
  <si>
    <t>Yo Quisiera</t>
  </si>
  <si>
    <t>62clthR0fZmLbxeqxVJatQ</t>
  </si>
  <si>
    <t>Que Lloro</t>
  </si>
  <si>
    <t>Sin Bandera</t>
  </si>
  <si>
    <t>De Viaje</t>
  </si>
  <si>
    <t>2G74yhtIMW8tJY5I83dS4Z</t>
  </si>
  <si>
    <t>Amor del Bueno</t>
  </si>
  <si>
    <t>Reyli Barba</t>
  </si>
  <si>
    <t>Reyli En La Luna</t>
  </si>
  <si>
    <t>0JcNysfWVWaMS7R6vzGB2k</t>
  </si>
  <si>
    <t>Robarte un Beso</t>
  </si>
  <si>
    <t>252UPuQsncbBFhTrx4Ytcc</t>
  </si>
  <si>
    <t>7mWFF4gPADjTQjC97CgFVt</t>
  </si>
  <si>
    <t>Baila Baila Baila - Remix</t>
  </si>
  <si>
    <t>Baila Baila Baila (Remix) [feat. Farruko, Anuel Aa]</t>
  </si>
  <si>
    <t>0akyEssGRVHstqCSWXusJL</t>
  </si>
  <si>
    <t>Fuentes de Ortiz</t>
  </si>
  <si>
    <t>mexican indie, latin folk</t>
  </si>
  <si>
    <t>Ed Maverick</t>
  </si>
  <si>
    <t>mix pa llorar en tu cuarto</t>
  </si>
  <si>
    <t>4zfQER4owi8q6NL8Gg63Ya</t>
  </si>
  <si>
    <t>CRAZYZ</t>
  </si>
  <si>
    <t>Pa las Baby's Y Belikeada</t>
  </si>
  <si>
    <t>3l9CW99AHtExIRV4hW2N5m</t>
  </si>
  <si>
    <t>Misery Business</t>
  </si>
  <si>
    <t>Riot!</t>
  </si>
  <si>
    <t>0LMwmV37RCmBO2so0szAFs</t>
  </si>
  <si>
    <t>2gkVEnpahpE3bQuvGuCpAV</t>
  </si>
  <si>
    <t>Yes or No</t>
  </si>
  <si>
    <t>1e8J3XClxZbFmvIHLI8CE4</t>
  </si>
  <si>
    <t>5Avril3IZ26DPVFHbJX8o6</t>
  </si>
  <si>
    <t>Seven (feat. Latto)</t>
  </si>
  <si>
    <t>1JxhrUWZjuI8AOjDJ1JpMN</t>
  </si>
  <si>
    <t>Soy Peor</t>
  </si>
  <si>
    <t>1KSqYYJFyfTecXFk9M0prc</t>
  </si>
  <si>
    <t>Escápate Conmigo (feat. Ozuna)</t>
  </si>
  <si>
    <t>19</t>
  </si>
  <si>
    <t>42k1KeBehAd83lrGt1okiC</t>
  </si>
  <si>
    <t>Loca (feat. El Cata)</t>
  </si>
  <si>
    <t>Sale el Sol</t>
  </si>
  <si>
    <t>3uMYq07Kj5m564OQwdSCrD</t>
  </si>
  <si>
    <t>Cuando Pase El Temblor - Remasterizado 2007</t>
  </si>
  <si>
    <t>rock en español, latin rock, argentine rock, latin alternative</t>
  </si>
  <si>
    <t>Nada Personal (Remastered)</t>
  </si>
  <si>
    <t>0sNKiz82ATCvT3f3XVVUUj</t>
  </si>
  <si>
    <t>Why Don't You Get A Job</t>
  </si>
  <si>
    <t>punk, ska punk</t>
  </si>
  <si>
    <t>The Offspring</t>
  </si>
  <si>
    <t>Americana</t>
  </si>
  <si>
    <t>3B4q6KbHbGV51HO3GznBFF</t>
  </si>
  <si>
    <t>What I Got</t>
  </si>
  <si>
    <t>6jjYDGxVJsWS0a5wlVF5vS</t>
  </si>
  <si>
    <t>77dMSg2VHi2wwXjXNrmcrZ</t>
  </si>
  <si>
    <t>Nena maldición - (feat. Lenny Tavárez)</t>
  </si>
  <si>
    <t>ONREPEAT</t>
  </si>
  <si>
    <t>3RA55zrRkyPK8Fd86hrMy8</t>
  </si>
  <si>
    <t>LUNA</t>
  </si>
  <si>
    <t>4t46soaqA758rbukTO5pp1</t>
  </si>
  <si>
    <t>Mi Bello Angel</t>
  </si>
  <si>
    <t>3uRLwBjI2TahxslcMTvpFs</t>
  </si>
  <si>
    <t>2u54HNQamwFuOMLSuhSRom</t>
  </si>
  <si>
    <t>Blood Sweat &amp; Tears</t>
  </si>
  <si>
    <t>18YHbIhrleUkKKj2DvEp79</t>
  </si>
  <si>
    <t>Zara Sa</t>
  </si>
  <si>
    <t>Jannat (Original Motion Picture Soundtrack)</t>
  </si>
  <si>
    <t>5PCGEfALcpGtURIuTqvX0R</t>
  </si>
  <si>
    <t>PELIGROSA</t>
  </si>
  <si>
    <t>reggaeton chileno</t>
  </si>
  <si>
    <t>FloyyMenor</t>
  </si>
  <si>
    <t>5Fim1gaXBgsiFfsQAfQSDS</t>
  </si>
  <si>
    <t>Hasta el Amanecer</t>
  </si>
  <si>
    <t>6F9yAYUaNbUhdlQyt5uZ3b</t>
  </si>
  <si>
    <t>La Incondicional</t>
  </si>
  <si>
    <t>mariachi, bolero, latin pop, ranchera, villancicos</t>
  </si>
  <si>
    <t>Busca Una Mujer</t>
  </si>
  <si>
    <t>7DhYjNLksXZhbRQeheAums</t>
  </si>
  <si>
    <t>Caraluna</t>
  </si>
  <si>
    <t>Bacilos</t>
  </si>
  <si>
    <t>7qCAVkHWZkF44OzOUKf8Cr</t>
  </si>
  <si>
    <t>El Perdón (with Enrique Iglesias)</t>
  </si>
  <si>
    <t>2MioxSroS0g1mi24LLfcnq</t>
  </si>
  <si>
    <t>Por un Segundo</t>
  </si>
  <si>
    <t>0uLwWjN1KFO678WNJcZDkw</t>
  </si>
  <si>
    <t>Llévame Contigo</t>
  </si>
  <si>
    <t>0tKl8ZVM6xJkhznvJAS3Nq</t>
  </si>
  <si>
    <t>Ella</t>
  </si>
  <si>
    <t>2DEZmgHKAvm41k4J3R2E9Y</t>
  </si>
  <si>
    <t>Safaera</t>
  </si>
  <si>
    <t>5fwSHlTEWpluwOM0Sxnh5k</t>
  </si>
  <si>
    <t>Pepas</t>
  </si>
  <si>
    <t>0o9zmvc5f3EFApU52PPIyW</t>
  </si>
  <si>
    <t>Shinunoga E-Wa</t>
  </si>
  <si>
    <t>j-pop</t>
  </si>
  <si>
    <t>Fujii Kaze</t>
  </si>
  <si>
    <t>HELP EVER HURT NEVER</t>
  </si>
  <si>
    <t>10zywlg5b0gQOC3q1A7ADx</t>
  </si>
  <si>
    <t>earthquake</t>
  </si>
  <si>
    <t>2pIUpMhHL6L9Z5lnKxJJr9</t>
  </si>
  <si>
    <t>5OQsiBsky2k2kDKy2bX2eT</t>
  </si>
  <si>
    <t>Learn to Fly</t>
  </si>
  <si>
    <t>rock, post-grunge, alternative rock, grunge</t>
  </si>
  <si>
    <t>Foo Fighters</t>
  </si>
  <si>
    <t>There Is Nothing Left To Lose</t>
  </si>
  <si>
    <t>3jbT1Y5MoPwEIpZndDDwVq</t>
  </si>
  <si>
    <t>Adicto</t>
  </si>
  <si>
    <t>Urbano Classics</t>
  </si>
  <si>
    <t>2UW7JaomAMuX9pZrjVpHAU</t>
  </si>
  <si>
    <t>La Bebe - Remix</t>
  </si>
  <si>
    <t>reggaeton mexa, reggaeton, electro corridos, dembow belico</t>
  </si>
  <si>
    <t>Yng Lvcas</t>
  </si>
  <si>
    <t>Pop fresquito</t>
  </si>
  <si>
    <t>21nc3O8OncUv1jjSrC1ML2</t>
  </si>
  <si>
    <t>Corazon de Acero</t>
  </si>
  <si>
    <t>Yiyo Sarante</t>
  </si>
  <si>
    <t>7 Exitos</t>
  </si>
  <si>
    <t>7COfe3P7KgfwDwIRB8LIDw</t>
  </si>
  <si>
    <t>Mi Gente</t>
  </si>
  <si>
    <t>Spring Break 2018</t>
  </si>
  <si>
    <t>6DXLO8LndZMVOHM0wNbpzg</t>
  </si>
  <si>
    <t>Danza Kuduro (feat. Don Omar)</t>
  </si>
  <si>
    <t>reggaeton, dance</t>
  </si>
  <si>
    <t>Tacatà Compilation</t>
  </si>
  <si>
    <t>42wdz3j7gstgUuhoFLCXqd</t>
  </si>
  <si>
    <t>EL COMIENZO</t>
  </si>
  <si>
    <t>2esZG2XFtuoWWA9AfDvSxy</t>
  </si>
  <si>
    <t>Gata Only</t>
  </si>
  <si>
    <t>0KAqMRUSZwzG3dZLdDA4eH</t>
  </si>
  <si>
    <t>Antología</t>
  </si>
  <si>
    <t>Pies Descalzos</t>
  </si>
  <si>
    <t>1iLv1ieT9BZ3qsti9yTCnG</t>
  </si>
  <si>
    <t>Odio (feat. Drake)</t>
  </si>
  <si>
    <t>54uBpRpdpMx96JAk1OyHez</t>
  </si>
  <si>
    <t>Yo No Sé Mañana</t>
  </si>
  <si>
    <t>Luis Enrique</t>
  </si>
  <si>
    <t>Ciclos</t>
  </si>
  <si>
    <t>2yvjjJrWzVzA2zg4VsoEmo</t>
  </si>
  <si>
    <t>La Carretera</t>
  </si>
  <si>
    <t>FIVE (Deluxe Edition)</t>
  </si>
  <si>
    <t>3HOKxuTDmNVmIlCIpBiD8m</t>
  </si>
  <si>
    <t>LAGUNAS</t>
  </si>
  <si>
    <t>059bcIhyc2SBwm6sw2AZzd</t>
  </si>
  <si>
    <t>Te Vi</t>
  </si>
  <si>
    <t>reggaeton, colombian pop, pop urbano</t>
  </si>
  <si>
    <t>Piso 21</t>
  </si>
  <si>
    <t>41wtwzCZkXwpnakmwJ239F</t>
  </si>
  <si>
    <t>Si Veo a Tu Mamá</t>
  </si>
  <si>
    <t>2JPLbjOn0wPCngEot2STUS</t>
  </si>
  <si>
    <t>Yonaguni</t>
  </si>
  <si>
    <t>5FVbvttjEvQ8r2BgUcJgNg</t>
  </si>
  <si>
    <t>4HYDUMY0xSpeBr0AMY9cUz</t>
  </si>
  <si>
    <t>Platonicos</t>
  </si>
  <si>
    <t>0a4MMyCrzT0En247IhqZbD</t>
  </si>
  <si>
    <t>Hype Boy</t>
  </si>
  <si>
    <t>0G2zPzWqVjR68iNPmx2TBe</t>
  </si>
  <si>
    <t>Volando - Remix</t>
  </si>
  <si>
    <t>Volando (Remix)</t>
  </si>
  <si>
    <t>45hOioMDJktr86iKDHC8gr</t>
  </si>
  <si>
    <t>Girlfriend</t>
  </si>
  <si>
    <t>Avril Lavigne</t>
  </si>
  <si>
    <t>The Best Damn Thing (Expanded Edition)</t>
  </si>
  <si>
    <t>5w9c2J52mkdntKOmRLeM2m</t>
  </si>
  <si>
    <t>3wogsSWyEEu5eVgLqUqySF</t>
  </si>
  <si>
    <t>La Mentira</t>
  </si>
  <si>
    <t>5Uptvz6j1sjDKxidAcnH2L</t>
  </si>
  <si>
    <t>SI NO ES CONTIGO</t>
  </si>
  <si>
    <t>reggaeton chileno, chilean trap, chilean mambo, reggaeton</t>
  </si>
  <si>
    <t>Cris MJ</t>
  </si>
  <si>
    <t>0HDHY6RSHHG2ZTE0cMT4GJ</t>
  </si>
  <si>
    <t>Los Infieles</t>
  </si>
  <si>
    <t>K.O.B. Live</t>
  </si>
  <si>
    <t>3QwBODjSEzelZyVjxPOHdq</t>
  </si>
  <si>
    <t>Otra Vez (feat. J Balvin)</t>
  </si>
  <si>
    <t>Zion &amp; Lennox</t>
  </si>
  <si>
    <t>Motivan2</t>
  </si>
  <si>
    <t>1yoMvmasuxZfqHEipJhRbp</t>
  </si>
  <si>
    <t>PAPI JUANCHO</t>
  </si>
  <si>
    <t>6Pur3hWy6Nzc27ilmsp5HA</t>
  </si>
  <si>
    <t>rock en español, latin rock, argentine rock, mexican rock, latin alternative</t>
  </si>
  <si>
    <t>Los Enanitos Verdes</t>
  </si>
  <si>
    <t>Big Bang</t>
  </si>
  <si>
    <t>3rdAz1fbUfZxYgaCviYhRo</t>
  </si>
  <si>
    <t>Todo De Ti</t>
  </si>
  <si>
    <t>VICE VERSA</t>
  </si>
  <si>
    <t>0mvocLIWUnT10znvIXwHGr</t>
  </si>
  <si>
    <t>En El Muelle de San Blas</t>
  </si>
  <si>
    <t>Sueños Líquidos</t>
  </si>
  <si>
    <t>6Ges5C2IE738iJh4HyQizQ</t>
  </si>
  <si>
    <t>Ay Vamos</t>
  </si>
  <si>
    <t>La Familia B Sides</t>
  </si>
  <si>
    <t>6G4U9avyBNEfP0fAIduev3</t>
  </si>
  <si>
    <t>Ella Y Yo - Featuring Don Omar</t>
  </si>
  <si>
    <t>2tFwfmceQa1Y6nRPhYbEtC</t>
  </si>
  <si>
    <t>CÓMO SE SIENTE - Remix</t>
  </si>
  <si>
    <t>CÓMO SE SIENTE (Remix)</t>
  </si>
  <si>
    <t>6pD0ufEQq0xdHSsRbg9LBK</t>
  </si>
  <si>
    <t>un x100to</t>
  </si>
  <si>
    <t>cumbia norteña, banda, norteño, música mexicana, corrido, corridos tumbados, grupera, tejano, ranchera</t>
  </si>
  <si>
    <t>Grupo Frontera</t>
  </si>
  <si>
    <t>2DNyZP4Py6f4zMASLBnIu6</t>
  </si>
  <si>
    <t>La Playa</t>
  </si>
  <si>
    <t>La Oreja de Van Gogh</t>
  </si>
  <si>
    <t>El Viaje de Copperpot</t>
  </si>
  <si>
    <t>1P17dC1amhFzptugyAO7Il</t>
  </si>
  <si>
    <t>Look What You Made Me Do</t>
  </si>
  <si>
    <t>pop , electropop</t>
  </si>
  <si>
    <t>reputation</t>
  </si>
  <si>
    <t>3CA9pLiwRIGtUBiMjbZmRw</t>
  </si>
  <si>
    <t>Nice For What</t>
  </si>
  <si>
    <t>Scorpion</t>
  </si>
  <si>
    <t>3UmaczJpikHgJFyBTAJVoz</t>
  </si>
  <si>
    <t>Stan</t>
  </si>
  <si>
    <t>6habFhsOp2NvshLv26DqMb</t>
  </si>
  <si>
    <t>Despacito</t>
  </si>
  <si>
    <t>2lCkncy6bIB0LTMT7kvrD1</t>
  </si>
  <si>
    <t>4skuEIloXWuxxgekKupkEH</t>
  </si>
  <si>
    <t>Tu Falta De Querer</t>
  </si>
  <si>
    <t>Mon Laferte</t>
  </si>
  <si>
    <t>Mon Laferte (Vol. 1)</t>
  </si>
  <si>
    <t>2Bhmj4XK33InfhqKPxcJ1v</t>
  </si>
  <si>
    <t>Dile al Amor</t>
  </si>
  <si>
    <t>0JoHqmlqE0W0i9prt6kcHR</t>
  </si>
  <si>
    <t>Cuatro Babys (feat. Trap Capos, Noriel, Bryant Myers &amp; Juhn)</t>
  </si>
  <si>
    <t>5u5MvmVtitax9R1Mxh3reC</t>
  </si>
  <si>
    <t>Dile Que Tu Me Quieres</t>
  </si>
  <si>
    <t>48NXpYRuvv9izul4oXhqS9</t>
  </si>
  <si>
    <t>Salió El Sol</t>
  </si>
  <si>
    <t>Don Omar</t>
  </si>
  <si>
    <t>King Of Kings</t>
  </si>
  <si>
    <t>25ZAibhr3bdlMCLmubZDVt</t>
  </si>
  <si>
    <t>QUE PRETENDES</t>
  </si>
  <si>
    <t>OASIS</t>
  </si>
  <si>
    <t>39LLxExYz6ewLAcYrzQQyP</t>
  </si>
  <si>
    <t>Levitating</t>
  </si>
  <si>
    <t>1z5ebC9238uGoBgzYyvGpQ</t>
  </si>
  <si>
    <t>toxic till the end</t>
  </si>
  <si>
    <t>65FftemJ1DbbZ45DUfHJXE</t>
  </si>
  <si>
    <t>OMG</t>
  </si>
  <si>
    <t>NewJeans 'OMG'</t>
  </si>
  <si>
    <t>5YJ4BVvTFmVCxUyhKejHfR</t>
  </si>
  <si>
    <t>Pa' Que Retozen</t>
  </si>
  <si>
    <t>reggaeton, latin hip hop</t>
  </si>
  <si>
    <t>Tego Calderón</t>
  </si>
  <si>
    <t>El Abayarde</t>
  </si>
  <si>
    <t>6PSKhwo0mVcOdjUOhVJd5p</t>
  </si>
  <si>
    <t>Bailando - Spanish Version</t>
  </si>
  <si>
    <t>SEX AND LOVE</t>
  </si>
  <si>
    <t>5IVuqXILoxVWvWEPm82Jxr</t>
  </si>
  <si>
    <t>Crazy In Love (feat. JAY-Z)</t>
  </si>
  <si>
    <t>r&amp;b, pop, funk</t>
  </si>
  <si>
    <t>Dangerously In Love</t>
  </si>
  <si>
    <t>30cSNer6TV8x2utjULVeQ5</t>
  </si>
  <si>
    <t>A Girl Like Me</t>
  </si>
  <si>
    <t>0JGTfiC4Z41GEEpMYLbWwO</t>
  </si>
  <si>
    <t>Gata Only (Remix)</t>
  </si>
  <si>
    <t>6I86RF3odBlcuZA9Vfjzeq</t>
  </si>
  <si>
    <t>Eres Mía</t>
  </si>
  <si>
    <t>3FqUPvubYeRCMsdJ02QyZR</t>
  </si>
  <si>
    <t>TÚ NAME</t>
  </si>
  <si>
    <t>10Nmj3JCNoMeBQ87uw5j8k</t>
  </si>
  <si>
    <t>Dani California</t>
  </si>
  <si>
    <t>funk rock, alternative rock, rock</t>
  </si>
  <si>
    <t>Stadium Arcadium</t>
  </si>
  <si>
    <t>1PS1QMdUqOal0ai3Gt7sDQ</t>
  </si>
  <si>
    <t>Gold Digger</t>
  </si>
  <si>
    <t>Late Registration</t>
  </si>
  <si>
    <t>3rmo8F54jFF8OgYsqTxm5d</t>
  </si>
  <si>
    <t>Bad Habits</t>
  </si>
  <si>
    <t>4HlFJV71xXKIGcU3kRyttv</t>
  </si>
  <si>
    <t>Hey, Soul Sister</t>
  </si>
  <si>
    <t>Save Me, San Francisco (Golden Gate Edition)</t>
  </si>
  <si>
    <t>6DUdDIRgLqCGq1DwkNWQTN</t>
  </si>
  <si>
    <t>Borro Cassette</t>
  </si>
  <si>
    <t>4SJHHpKhcuXwDsCsPqshXj</t>
  </si>
  <si>
    <t>El Efecto</t>
  </si>
  <si>
    <t>2KslE17cAJNHTsI2MI0jb2</t>
  </si>
  <si>
    <t>Standing Next to You</t>
  </si>
  <si>
    <t>6WzRpISELf3YglGAh7TXcG</t>
  </si>
  <si>
    <t>Popular (with Playboi Carti &amp; Madonna) - From The Idol Vol. 1 (Music from the HBO Original Series)</t>
  </si>
  <si>
    <t>Popular (Music from the HBO Original Series)</t>
  </si>
  <si>
    <t>3r8RuvgbX9s7ammBn07D3W</t>
  </si>
  <si>
    <t>Ditto</t>
  </si>
  <si>
    <t>5EJ2THuhAapEIeQOtXUQ0x</t>
  </si>
  <si>
    <t>Oye Mi Amor</t>
  </si>
  <si>
    <t>6ifUES3keWjwXgae8pXI3o</t>
  </si>
  <si>
    <t>Me rehúso</t>
  </si>
  <si>
    <t>Danny Ocean</t>
  </si>
  <si>
    <t>Día del amigo 2023</t>
  </si>
  <si>
    <t>6JjPBQfI2Y8nIjnm65X6Pw</t>
  </si>
  <si>
    <t>X (feat. Maluma &amp; Ozuna) - Remix</t>
  </si>
  <si>
    <t>X (feat. Maluma &amp; Ozuna) [Remix]</t>
  </si>
  <si>
    <t>1IHWl5LamUGEuP4ozKQSXZ</t>
  </si>
  <si>
    <t>Tití Me Preguntó</t>
  </si>
  <si>
    <t>Un Verano Sin Ti</t>
  </si>
  <si>
    <t>4llK75pXNWZz6KAho2Gp16</t>
  </si>
  <si>
    <t>She Will Be Loved - Radio Mix</t>
  </si>
  <si>
    <t>Songs About Jane: 10th Anniversary Edition</t>
  </si>
  <si>
    <t>6RcAHyC5sAUIbPTkhOQwd8</t>
  </si>
  <si>
    <t>Y LLORO</t>
  </si>
  <si>
    <t>$AD BOYZ 4 LIFE II</t>
  </si>
  <si>
    <t>6XjDF6nds4DE2BBbagZol6</t>
  </si>
  <si>
    <t>0SiywuOBRcynK0uKGWdCnn</t>
  </si>
  <si>
    <t>Bad Romance</t>
  </si>
  <si>
    <t>The Fame Monster (Deluxe Edition)</t>
  </si>
  <si>
    <t>2yR2sziCF4WEs3klW1F38d</t>
  </si>
  <si>
    <t>KEEP UP</t>
  </si>
  <si>
    <t>krushclub, sigilkore</t>
  </si>
  <si>
    <t>Odetari</t>
  </si>
  <si>
    <t>KEEP UP // FROSTBITE</t>
  </si>
  <si>
    <t>6aJn7Cst74cj4lNIiPRgav</t>
  </si>
  <si>
    <t>2beS6dD5rovBxSA1zYoSHR</t>
  </si>
  <si>
    <t>No Me Conoce - Remix</t>
  </si>
  <si>
    <t>0QCIpQV3twfqo9kh0t8Zza</t>
  </si>
  <si>
    <t>Shake It To The Max (FLY) - Remix</t>
  </si>
  <si>
    <t>alté</t>
  </si>
  <si>
    <t>MOLIY</t>
  </si>
  <si>
    <t>Shake It To The Max (FLY) (Remix)</t>
  </si>
  <si>
    <t>0ByMNEPAPpOR5H69DVrTNy</t>
  </si>
  <si>
    <t>Don't Stop The Music</t>
  </si>
  <si>
    <t>dance-pop, techno</t>
  </si>
  <si>
    <t>Good Girl Gone Bad: Reloaded</t>
  </si>
  <si>
    <t>4CeeEOM32jQcH3eN9Q2dGj</t>
  </si>
  <si>
    <t>Smells Like Teen Spirit</t>
  </si>
  <si>
    <t>7tI8dRuH2Yc6RuoTjxo4dU</t>
  </si>
  <si>
    <t>Who</t>
  </si>
  <si>
    <t>32OlwWuMpZ6b0aN2RZOeMS</t>
  </si>
  <si>
    <t>Uptown Funk (feat. Bruno Mars)</t>
  </si>
  <si>
    <t>funk, pop</t>
  </si>
  <si>
    <t>Uptown Special</t>
  </si>
  <si>
    <t>7J1uxwnxfQLu4APicE5Rnj</t>
  </si>
  <si>
    <t>Billie Jean</t>
  </si>
  <si>
    <t>7qiZfU4dY1lWllzX7mPBI3</t>
  </si>
  <si>
    <t>Shape of You</t>
  </si>
  <si>
    <t>5vNRhkKd0yEAg8suGBpjeY</t>
  </si>
  <si>
    <t>APT.</t>
  </si>
  <si>
    <t>6J5kc12BW5HuP3d7C3vvx8</t>
  </si>
  <si>
    <t>EoO</t>
  </si>
  <si>
    <t>DeBÍ TiRAR MáS FOToS</t>
  </si>
  <si>
    <t>7lQ8MOhq6IN2w8EYcFNSUk</t>
  </si>
  <si>
    <t>5H1sKFMzDeMtXwND3V6hRY</t>
  </si>
  <si>
    <t>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</si>
</sst>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-mmm"/>
  </numFmts>
  <fonts count="32">
    <font>
      <sz val="11.0"/>
      <color theme="1"/>
      <name val="Calibri"/>
      <scheme val="minor"/>
    </font>
    <font>
      <b/>
      <sz val="11.0"/>
      <color rgb="FFFFFFFF"/>
      <name val="Arial"/>
    </font>
    <font>
      <b/>
      <color rgb="FFFFFFFF"/>
      <name val="Arial"/>
    </font>
    <font>
      <color theme="1"/>
      <name val="Arial"/>
    </font>
    <font>
      <b/>
      <color theme="0"/>
      <name val="Arial"/>
    </font>
    <font>
      <b/>
      <sz val="11.0"/>
      <color rgb="FFFFFFFF"/>
      <name val="Roboto"/>
    </font>
    <font>
      <u/>
      <color rgb="FF0000FF"/>
    </font>
    <font>
      <color rgb="FFFFFFFF"/>
      <name val="Calibri"/>
      <scheme val="minor"/>
    </font>
    <font>
      <color theme="1"/>
      <name val="Roboto"/>
    </font>
    <font>
      <sz val="12.0"/>
      <color theme="1"/>
      <name val="Arial"/>
    </font>
    <font>
      <sz val="11.0"/>
      <color theme="1"/>
      <name val="Arial"/>
    </font>
    <font>
      <u/>
      <color rgb="FF0000FF"/>
    </font>
    <font>
      <color theme="1"/>
      <name val="&quot;Noto Sans CJK SC&quot;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sz val="11.0"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sz val="11.0"/>
      <color theme="1"/>
      <name val="Carlito"/>
    </font>
    <font>
      <u/>
      <sz val="11.0"/>
      <color rgb="FF0563C1"/>
      <name val="Calibri"/>
    </font>
    <font>
      <sz val="11.0"/>
      <color rgb="FF000000"/>
      <name val="Calibri"/>
    </font>
    <font>
      <sz val="11.0"/>
      <color theme="1"/>
      <name val="Roboto"/>
    </font>
    <font>
      <u/>
      <sz val="11.0"/>
      <color rgb="FF0563C1"/>
      <name val="Calibri"/>
    </font>
    <font>
      <u/>
      <sz val="11.0"/>
      <color rgb="FF1155CC"/>
      <name val="Carlito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color rgb="FF3C78D8"/>
    </font>
    <font>
      <u/>
      <color rgb="FF3C78D8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4" fontId="5" numFmtId="0" xfId="0" applyAlignment="1" applyBorder="1" applyFill="1" applyFont="1">
      <alignment horizontal="center" readingOrder="0" shrinkToFit="0" vertical="top" wrapText="0"/>
    </xf>
    <xf borderId="0" fillId="0" fontId="6" numFmtId="0" xfId="0" applyAlignment="1" applyFont="1">
      <alignment readingOrder="0"/>
    </xf>
    <xf borderId="0" fillId="0" fontId="7" numFmtId="0" xfId="0" applyFont="1"/>
    <xf borderId="1" fillId="0" fontId="5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center" wrapText="0"/>
    </xf>
    <xf borderId="0" fillId="4" fontId="5" numFmtId="0" xfId="0" applyAlignment="1" applyFill="1" applyFont="1">
      <alignment horizontal="left" readingOrder="0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5" fontId="18" numFmtId="0" xfId="0" applyAlignment="1" applyFill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2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21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/>
    </xf>
    <xf borderId="2" fillId="0" fontId="10" numFmtId="0" xfId="0" applyAlignment="1" applyBorder="1" applyFont="1">
      <alignment vertical="bottom"/>
    </xf>
    <xf borderId="0" fillId="0" fontId="26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27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5" fontId="14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vertical="bottom"/>
    </xf>
    <xf borderId="0" fillId="5" fontId="3" numFmtId="0" xfId="0" applyAlignment="1" applyFill="1" applyFont="1">
      <alignment horizontal="left" readingOrder="0" vertical="bottom"/>
    </xf>
    <xf borderId="0" fillId="5" fontId="3" numFmtId="0" xfId="0" applyAlignment="1" applyFill="1" applyFont="1">
      <alignment horizontal="left" vertical="bottom"/>
    </xf>
    <xf borderId="0" fillId="5" fontId="21" numFmtId="0" xfId="0" applyAlignment="1" applyFill="1" applyFont="1">
      <alignment readingOrder="0" shrinkToFit="0" vertical="bottom" wrapText="0"/>
    </xf>
    <xf borderId="0" fillId="5" fontId="25" numFmtId="0" xfId="0" applyAlignment="1" applyFill="1" applyFont="1">
      <alignment readingOrder="0"/>
    </xf>
    <xf borderId="0" fillId="5" fontId="10" numFmtId="0" xfId="0" applyAlignment="1" applyFill="1" applyFont="1">
      <alignment vertical="bottom"/>
    </xf>
    <xf borderId="0" fillId="5" fontId="29" numFmtId="0" xfId="0" applyAlignment="1" applyFill="1" applyFont="1">
      <alignment readingOrder="0" shrinkToFit="0" vertical="bottom" wrapText="0"/>
    </xf>
    <xf borderId="0" fillId="5" fontId="21" numFmtId="0" xfId="0" applyAlignment="1" applyFill="1" applyFont="1">
      <alignment shrinkToFit="0" vertical="bottom" wrapText="0"/>
    </xf>
    <xf borderId="0" fillId="5" fontId="25" numFmtId="0" xfId="0" applyFill="1" applyFont="1"/>
    <xf borderId="3" fillId="0" fontId="22" numFmtId="0" xfId="0" applyAlignment="1" applyBorder="1" applyFont="1">
      <alignment shrinkToFit="0" vertical="center" wrapText="0"/>
    </xf>
    <xf borderId="0" fillId="0" fontId="30" numFmtId="0" xfId="0" applyAlignment="1" applyFont="1">
      <alignment readingOrder="0"/>
    </xf>
    <xf borderId="0" fillId="0" fontId="31" numFmtId="0" xfId="0" applyFont="1"/>
    <xf borderId="0" fillId="0" fontId="25" numFmtId="0" xfId="0" applyAlignment="1" applyFont="1">
      <alignment horizontal="left" readingOrder="0"/>
    </xf>
    <xf borderId="0" fillId="0" fontId="10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center" wrapText="0"/>
    </xf>
    <xf borderId="4" fillId="6" fontId="22" numFmtId="0" xfId="0" applyAlignment="1" applyBorder="1" applyFill="1" applyFont="1">
      <alignment shrinkToFit="0" vertical="center" wrapText="0"/>
    </xf>
    <xf borderId="4" fillId="7" fontId="2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ombin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6275</xdr:row>
      <xdr:rowOff>0</xdr:rowOff>
    </xdr:from>
    <xdr:ext cx="142875" cy="19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6275" displayName="Table1" name="Table1" id="1">
  <tableColumns count="23">
    <tableColumn name="track_id" id="1"/>
    <tableColumn name="Original Song" id="2"/>
    <tableColumn name="release_year" id="3"/>
    <tableColumn name="popularity" id="4"/>
    <tableColumn name="duration_ms" id="5"/>
    <tableColumn name="genres" id="6"/>
    <tableColumn name="artist_name" id="7"/>
    <tableColumn name="album_name" id="8"/>
    <tableColumn name="danceability" id="9"/>
    <tableColumn name="energy" id="10"/>
    <tableColumn name="loudness" id="11"/>
    <tableColumn name="speechiness" id="12"/>
    <tableColumn name="acousticness" id="13"/>
    <tableColumn name="instrumentalness" id="14"/>
    <tableColumn name="liveness" id="15"/>
    <tableColumn name="valence" id="16"/>
    <tableColumn name="tempo" id="17"/>
    <tableColumn name="key" id="18"/>
    <tableColumn name="mode" id="19"/>
    <tableColumn name="language" id="20"/>
    <tableColumn name="version_info" id="21"/>
    <tableColumn name="Superlative Emotions" id="22"/>
    <tableColumn name="Classification Basis (Happy/Sad)" id="23"/>
  </tableColumns>
  <tableStyleInfo name="Combi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open.spotify.com/track/0KyPH585tT8nbypQ6iSGgK?si=2PV9lgpjTZCYsIa4VrMFTQ&amp;utm" TargetMode="External"/><Relationship Id="rId194" Type="http://schemas.openxmlformats.org/officeDocument/2006/relationships/hyperlink" Target="https://open.spotify.com/track/28Bv68chZwg3ojjVjrPRJh?si=9HKWhVkkTw6ZBvKS0KEqNA&amp;utm" TargetMode="External"/><Relationship Id="rId193" Type="http://schemas.openxmlformats.org/officeDocument/2006/relationships/hyperlink" Target="https://open.spotify.com/track/3pNey8LHAMlaIk6t1GuLeO?si=CBS2PlBjQuGOzh8ccekuFA&amp;utm" TargetMode="External"/><Relationship Id="rId192" Type="http://schemas.openxmlformats.org/officeDocument/2006/relationships/hyperlink" Target="https://open.spotify.com/track/3UMKDOjUoBkj657oW4az8n?si=gNuxcS5tQ2mfyAKN1bHexA&amp;utm" TargetMode="External"/><Relationship Id="rId191" Type="http://schemas.openxmlformats.org/officeDocument/2006/relationships/hyperlink" Target="https://open.spotify.com/track/39d78ELnXWU91QVB8dQFKo?si=bWEVvubTQwmASy5-FSyDqA&amp;utm" TargetMode="External"/><Relationship Id="rId187" Type="http://schemas.openxmlformats.org/officeDocument/2006/relationships/hyperlink" Target="https://open.spotify.com/track/5X9Prqm5C52GswM2ph0qJ7?si=lTSyo83vR0mlCtTKJHE0fw&amp;utm" TargetMode="External"/><Relationship Id="rId186" Type="http://schemas.openxmlformats.org/officeDocument/2006/relationships/hyperlink" Target="https://open.spotify.com/track/3Nh2fv3nTGdhJEdguP6QiP?si=fa6DWhd9Td61X3-VOMOGGw&amp;utm" TargetMode="External"/><Relationship Id="rId185" Type="http://schemas.openxmlformats.org/officeDocument/2006/relationships/hyperlink" Target="https://open.spotify.com/track/49MhHJxDeQeFzlBn5GqLF9?si=dsEGXoqaSFyLDOnPf_EIaQ&amp;utm" TargetMode="External"/><Relationship Id="rId184" Type="http://schemas.openxmlformats.org/officeDocument/2006/relationships/hyperlink" Target="https://open.spotify.com/track/1ggztSEY6Clwsp25mIPRH7?si=YLD2vagBQcCIz7SoIn__Pw&amp;utm" TargetMode="External"/><Relationship Id="rId189" Type="http://schemas.openxmlformats.org/officeDocument/2006/relationships/hyperlink" Target="https://open.spotify.com/track/0rr7LzoAyfsSx33leklvB6?si=IlZ_b-JiTsO24jwbe9j0ZA&amp;utm" TargetMode="External"/><Relationship Id="rId188" Type="http://schemas.openxmlformats.org/officeDocument/2006/relationships/hyperlink" Target="https://open.spotify.com/track/6NQXHYrGmUlrShBUaTBwzk?si=Jif5DjipT8KaDjEc_UxBbg&amp;utm" TargetMode="External"/><Relationship Id="rId183" Type="http://schemas.openxmlformats.org/officeDocument/2006/relationships/hyperlink" Target="https://open.spotify.com/track/459JmbQOPZ17w7UM9oB9Dl?si=LZ8zNBeFRCiwG2CHJxmu7w&amp;utm" TargetMode="External"/><Relationship Id="rId182" Type="http://schemas.openxmlformats.org/officeDocument/2006/relationships/hyperlink" Target="https://open.spotify.com/track/7Mfp0aYN79bDR37UUgmPOZ?si=KjVAM2OxR_qlKBAO5ClJAA&amp;utm" TargetMode="External"/><Relationship Id="rId181" Type="http://schemas.openxmlformats.org/officeDocument/2006/relationships/hyperlink" Target="https://open.spotify.com/track/47D31JORT7iVb8C8p0MX2T?si=1xZDLsh5T2muB3PHiMx7hA&amp;utm" TargetMode="External"/><Relationship Id="rId180" Type="http://schemas.openxmlformats.org/officeDocument/2006/relationships/hyperlink" Target="https://open.spotify.com/track/5uD5TYe2PSn3kWAcWeOGV6?si=N-6coLNDQoKyRHqdkVskdQ&amp;utm" TargetMode="External"/><Relationship Id="rId176" Type="http://schemas.openxmlformats.org/officeDocument/2006/relationships/hyperlink" Target="https://open.spotify.com/track/5XwSXpXlkz4GeHn9QLxVLx?si=3CnNjeKcR7eBfyBh5Fon9Q&amp;utm" TargetMode="External"/><Relationship Id="rId297" Type="http://schemas.openxmlformats.org/officeDocument/2006/relationships/hyperlink" Target="https://open.spotify.com/track/1VyWJf7RS1vqCc0RfjPHUP?si=48cb9d2b13c04060" TargetMode="External"/><Relationship Id="rId175" Type="http://schemas.openxmlformats.org/officeDocument/2006/relationships/hyperlink" Target="https://open.spotify.com/track/616slFAX0oHrbWWOrRmUYo?si=ERiKragcQKCygcaBQaMfZQ&amp;utm" TargetMode="External"/><Relationship Id="rId296" Type="http://schemas.openxmlformats.org/officeDocument/2006/relationships/hyperlink" Target="https://open.spotify.com/track/5746usQZjyyGI6UMhWAC3V?si=9258338f2bfe4ce4" TargetMode="External"/><Relationship Id="rId174" Type="http://schemas.openxmlformats.org/officeDocument/2006/relationships/hyperlink" Target="https://open.spotify.com/track/0pU5ZWISQQ7ECFBMeXFMlf?si=2v1VmrklSD29d7Ed825RGA&amp;utm" TargetMode="External"/><Relationship Id="rId295" Type="http://schemas.openxmlformats.org/officeDocument/2006/relationships/hyperlink" Target="https://open.spotify.com/track/7koGXfczIS6i7TD3fAMmSb?si=8b0a5611b0854722" TargetMode="External"/><Relationship Id="rId173" Type="http://schemas.openxmlformats.org/officeDocument/2006/relationships/hyperlink" Target="https://open.spotify.com/track/7Br3IHbY7ut16xiD2jUYaF?si=StVLQOEzSCmdYZYOk4RdvA&amp;utm" TargetMode="External"/><Relationship Id="rId294" Type="http://schemas.openxmlformats.org/officeDocument/2006/relationships/hyperlink" Target="https://open.spotify.com/track/25MPTnqXQB1H6OkwSYUXWx?si=bef7742605a74dae" TargetMode="External"/><Relationship Id="rId179" Type="http://schemas.openxmlformats.org/officeDocument/2006/relationships/hyperlink" Target="https://open.spotify.com/track/7ovs1bwdHpeNzGN39tqQlV?si=4DkxI118SG-dgf6Cg4VWMQ&amp;utm" TargetMode="External"/><Relationship Id="rId178" Type="http://schemas.openxmlformats.org/officeDocument/2006/relationships/hyperlink" Target="https://open.spotify.com/track/6Ik2OjYVzI9Jzp5PrCXk01?si=WDNhyC1kRkuEN249y6a1EQ&amp;utm" TargetMode="External"/><Relationship Id="rId299" Type="http://schemas.openxmlformats.org/officeDocument/2006/relationships/hyperlink" Target="https://open.spotify.com/track/6RELGnjAoxtO1IRYUcEcta?si=1b25110e4a204e55" TargetMode="External"/><Relationship Id="rId177" Type="http://schemas.openxmlformats.org/officeDocument/2006/relationships/hyperlink" Target="https://open.spotify.com/track/3n3EwOCJpg0oxv3oNgqAOL?si=LDkXYIy6TdWYD-0OObjzhQ&amp;utm" TargetMode="External"/><Relationship Id="rId298" Type="http://schemas.openxmlformats.org/officeDocument/2006/relationships/hyperlink" Target="https://open.spotify.com/track/482fbU0GFzOszvhxtKz8IH?si=f76c1f7e11314436" TargetMode="External"/><Relationship Id="rId198" Type="http://schemas.openxmlformats.org/officeDocument/2006/relationships/hyperlink" Target="https://open.spotify.com/track/6lbtvsfAahIZHWc2S7okcA?si=lRpJ1hkkQSC4KvCm_Bko7w&amp;utm" TargetMode="External"/><Relationship Id="rId197" Type="http://schemas.openxmlformats.org/officeDocument/2006/relationships/hyperlink" Target="https://open.spotify.com/track/3CZq6dpPbWAQSZGF2eBQpE?si=rwu8owlcTGKCmyO2JwdEKQ&amp;utm" TargetMode="External"/><Relationship Id="rId196" Type="http://schemas.openxmlformats.org/officeDocument/2006/relationships/hyperlink" Target="https://open.spotify.com/track/3ZuQxTkXzMyA3pSp1Q4Fgl?si=_YC67y0iSS2toSeE1T_Pcg&amp;utm" TargetMode="External"/><Relationship Id="rId195" Type="http://schemas.openxmlformats.org/officeDocument/2006/relationships/hyperlink" Target="https://open.spotify.com/track/76q5jvDxNNu2fWjC7JuIeB?si=rY9OIKHPT22rtj5djD31HQ&amp;utm" TargetMode="External"/><Relationship Id="rId199" Type="http://schemas.openxmlformats.org/officeDocument/2006/relationships/hyperlink" Target="https://open.spotify.com/track/3NOFZcY0tDSCPBDdcw9qmE?si=qjiG1WqtTk-deApJWmIKuQ&amp;utm" TargetMode="External"/><Relationship Id="rId150" Type="http://schemas.openxmlformats.org/officeDocument/2006/relationships/hyperlink" Target="https://open.spotify.com/track/7sszgzM7PWMwq7RHLpsPEQ?si=OFNIOYLzQhqB0NSm7TdRbQ&amp;utm" TargetMode="External"/><Relationship Id="rId271" Type="http://schemas.openxmlformats.org/officeDocument/2006/relationships/hyperlink" Target="https://open.spotify.com/track/13sDiX67r3Zj8BXiRtkLhA?si=45ae5a717b6e42f5" TargetMode="External"/><Relationship Id="rId392" Type="http://schemas.openxmlformats.org/officeDocument/2006/relationships/hyperlink" Target="https://open.spotify.com/track/2b2HutIDmoeBnnKRWDLAtV?si=040a84abae0c4b91" TargetMode="External"/><Relationship Id="rId270" Type="http://schemas.openxmlformats.org/officeDocument/2006/relationships/hyperlink" Target="https://open.spotify.com/track/0WQdHvchSTimdNQXpvvC1a?si=2aadfd8fb8df40bb" TargetMode="External"/><Relationship Id="rId391" Type="http://schemas.openxmlformats.org/officeDocument/2006/relationships/hyperlink" Target="https://open.spotify.com/track/6gwnKOvdBKkTU4CQ7KpIAu?si=0957156e0332460e" TargetMode="External"/><Relationship Id="rId390" Type="http://schemas.openxmlformats.org/officeDocument/2006/relationships/hyperlink" Target="https://open.spotify.com/track/1fcCPXmH4vUzG6UQTTjZp5?si=d0e8f80131f34159" TargetMode="External"/><Relationship Id="rId1" Type="http://schemas.openxmlformats.org/officeDocument/2006/relationships/hyperlink" Target="https://open.spotify.com/track/0kJCtBZ1NNc3QsthnwKvLb?si=cICs9LImTOG_01QO2CKg8g&amp;utm_source=whatsapp" TargetMode="External"/><Relationship Id="rId2" Type="http://schemas.openxmlformats.org/officeDocument/2006/relationships/hyperlink" Target="https://open.spotify.com/track/6JP8A6Om4VFZHNQTdqiAMY?si=djgBxEOUTcqkwU_BFylQ7g&amp;utm_source=copy-link&amp;sci=spotify%3Acard-config%3A40P8srIJbC2TcHzfOmTkQf" TargetMode="External"/><Relationship Id="rId3" Type="http://schemas.openxmlformats.org/officeDocument/2006/relationships/hyperlink" Target="https://open.spotify.com/track/0bURPTtTP4t5EFhsfB935Z?si=25NDsFLZTS23BqFmNM8rBQ&amp;utm_source=copy-link&amp;sci=spotify%3Acard-config%3A3ip6LR4WMUpW4uabPic3VM" TargetMode="External"/><Relationship Id="rId149" Type="http://schemas.openxmlformats.org/officeDocument/2006/relationships/hyperlink" Target="https://open.spotify.com/track/79hTzTvaHZQtU4Ym0vXdv5?si=eqob-9W9SD-PtXlkUUJCAw&amp;utm" TargetMode="External"/><Relationship Id="rId4" Type="http://schemas.openxmlformats.org/officeDocument/2006/relationships/hyperlink" Target="https://open.spotify.com/track/1DWMfDyXdQw99D22sfiYwx?si=aEj6yrtXRgKSzcnQLyiRQw&amp;utm_source=copy-link&amp;sci=spotify%3Acard-config%3A5iXccmU9tRyrjHB7cf0FPt" TargetMode="External"/><Relationship Id="rId148" Type="http://schemas.openxmlformats.org/officeDocument/2006/relationships/hyperlink" Target="https://open.spotify.com/track/24voJAYm949ZG1HNnHt36H?si=gVpxZZ6gRsGsRjbrvXltSA&amp;utm" TargetMode="External"/><Relationship Id="rId269" Type="http://schemas.openxmlformats.org/officeDocument/2006/relationships/hyperlink" Target="https://open.spotify.com/track/46bHffIYlRKDZJG1Wbv8vi?si=a3f51d8e77e14020" TargetMode="External"/><Relationship Id="rId9" Type="http://schemas.openxmlformats.org/officeDocument/2006/relationships/hyperlink" Target="https://open.spotify.com/track/70kLO13d4XfAwIugbrslWk?si=F3DUPLT_RqSWyHiOfvWQaA&amp;utm" TargetMode="External"/><Relationship Id="rId143" Type="http://schemas.openxmlformats.org/officeDocument/2006/relationships/hyperlink" Target="https://open.spotify.com/track/205QXfZHhvMApwsxwWPfdA?si=0tpHGFpqROaslONxZD1mNg&amp;utm" TargetMode="External"/><Relationship Id="rId264" Type="http://schemas.openxmlformats.org/officeDocument/2006/relationships/hyperlink" Target="https://open.spotify.com/track/6qIplWDd9PGuKmkvOhNDNn?si=d4bcb03565324f79" TargetMode="External"/><Relationship Id="rId385" Type="http://schemas.openxmlformats.org/officeDocument/2006/relationships/hyperlink" Target="https://open.spotify.com/track/7kvLAPEnEPlSbhZDlHFv0p?si=53adb70f6f43456a" TargetMode="External"/><Relationship Id="rId142" Type="http://schemas.openxmlformats.org/officeDocument/2006/relationships/hyperlink" Target="https://open.spotify.com/track/4r0aDPMv8XZahPnNkqY8JQ?si=an2xXjYbRrmhhpez7X2tCw&amp;utm" TargetMode="External"/><Relationship Id="rId263" Type="http://schemas.openxmlformats.org/officeDocument/2006/relationships/hyperlink" Target="https://open.spotify.com/track/7tXC4UZL6ERTZWYq3GbOxS?si=90faa727db6d4b7a" TargetMode="External"/><Relationship Id="rId384" Type="http://schemas.openxmlformats.org/officeDocument/2006/relationships/hyperlink" Target="https://open.spotify.com/track/0iXLwnLmLwn9y54JtBTNxY?si=9232f696e39e437f" TargetMode="External"/><Relationship Id="rId141" Type="http://schemas.openxmlformats.org/officeDocument/2006/relationships/hyperlink" Target="https://open.spotify.com/track/5RoOJd0ONN09kLpQ5hfgBk?si=TsbXB_X9QzKTOG-Q_FUn2Q&amp;utm" TargetMode="External"/><Relationship Id="rId262" Type="http://schemas.openxmlformats.org/officeDocument/2006/relationships/hyperlink" Target="https://open.spotify.com/track/5QVBXZlsxaOQSK6ODi615a?si=42efcb778b144bfe" TargetMode="External"/><Relationship Id="rId383" Type="http://schemas.openxmlformats.org/officeDocument/2006/relationships/hyperlink" Target="https://open.spotify.com/track/1ELMyeJLDHUz3cK3XTWgEi?si=8f11b17ad3874432" TargetMode="External"/><Relationship Id="rId140" Type="http://schemas.openxmlformats.org/officeDocument/2006/relationships/hyperlink" Target="https://open.spotify.com/track/5Uy52db5fUPVLwTfJGP19a?si=tUATOAASQwaCi4igKGykIw&amp;utm" TargetMode="External"/><Relationship Id="rId261" Type="http://schemas.openxmlformats.org/officeDocument/2006/relationships/hyperlink" Target="https://open.spotify.com/track/4zWbh8J8PKv9vkbXOYQghB?si=a2bc08b5b5534fd0" TargetMode="External"/><Relationship Id="rId382" Type="http://schemas.openxmlformats.org/officeDocument/2006/relationships/hyperlink" Target="https://open.spotify.com/track/6fW78cd0p3ZDUzoqvx2Xqe?si=b959513ac5f84338" TargetMode="External"/><Relationship Id="rId5" Type="http://schemas.openxmlformats.org/officeDocument/2006/relationships/hyperlink" Target="https://open.spotify.com/track/2jxA5dMzaBcMColPNd0uKu?si=Ux7ctjE0QiS5W02VqG7_Lg&amp;utm" TargetMode="External"/><Relationship Id="rId147" Type="http://schemas.openxmlformats.org/officeDocument/2006/relationships/hyperlink" Target="https://open.spotify.com/track/7tdJwfJAnd8qc4u5Z1ptCJ?si=jtU1eEQKQeG3cmap3vhCsw&amp;utm" TargetMode="External"/><Relationship Id="rId268" Type="http://schemas.openxmlformats.org/officeDocument/2006/relationships/hyperlink" Target="https://open.spotify.com/track/4zucKAVwfboJFZKgHdsAeo?si=3936f2b69ce24b7f" TargetMode="External"/><Relationship Id="rId389" Type="http://schemas.openxmlformats.org/officeDocument/2006/relationships/hyperlink" Target="https://open.spotify.com/track/79jYT83v4bMOWEgwjQxSx2?si=1f5754b0ab3d458b" TargetMode="External"/><Relationship Id="rId6" Type="http://schemas.openxmlformats.org/officeDocument/2006/relationships/hyperlink" Target="https://open.spotify.com/track/7iAeGODQyRWIOUnTYpp5Zz?si=9y6EEWoTSJqYFqgIJNaPQw&amp;utm" TargetMode="External"/><Relationship Id="rId146" Type="http://schemas.openxmlformats.org/officeDocument/2006/relationships/hyperlink" Target="https://open.spotify.com/track/4T94FSJpIe13390jn0Mftv?si=kzC2_z-_RT6SFAGdYzhC_Q&amp;utm" TargetMode="External"/><Relationship Id="rId267" Type="http://schemas.openxmlformats.org/officeDocument/2006/relationships/hyperlink" Target="https://open.spotify.com/track/2MQGArkH2PDwJhZCLiruXZ?si=be631d5fd3044dc8" TargetMode="External"/><Relationship Id="rId388" Type="http://schemas.openxmlformats.org/officeDocument/2006/relationships/hyperlink" Target="https://open.spotify.com/track/6MU2BcAzZnS2sxcU5unp6Z?si=b51a49c7bb3d4589" TargetMode="External"/><Relationship Id="rId7" Type="http://schemas.openxmlformats.org/officeDocument/2006/relationships/hyperlink" Target="https://open.spotify.com/track/3orllho2IDKacUpQVKtvjL?si=6BIH1dAfQaSV63xftjtrlg&amp;utm" TargetMode="External"/><Relationship Id="rId145" Type="http://schemas.openxmlformats.org/officeDocument/2006/relationships/hyperlink" Target="https://open.spotify.com/track/58qSRu5TVivLh26Q7mWO4F?si=bl-BICZFTCaHQCKzA2Rwag&amp;utm" TargetMode="External"/><Relationship Id="rId266" Type="http://schemas.openxmlformats.org/officeDocument/2006/relationships/hyperlink" Target="https://open.spotify.com/track/2fAtpIUwghSLmP0W9Kbz5j?si=05d5503d40854cfb" TargetMode="External"/><Relationship Id="rId387" Type="http://schemas.openxmlformats.org/officeDocument/2006/relationships/hyperlink" Target="https://open.spotify.com/track/6E9UwSfT80age2xknoMS7Y?si=1ee5436d00a344e1" TargetMode="External"/><Relationship Id="rId8" Type="http://schemas.openxmlformats.org/officeDocument/2006/relationships/hyperlink" Target="https://open.spotify.com/track/2SqHEwcja3D1140OzAF2Te?si=yURdNpG1SNuoyqzHzsfiPQ&amp;utm" TargetMode="External"/><Relationship Id="rId144" Type="http://schemas.openxmlformats.org/officeDocument/2006/relationships/hyperlink" Target="https://open.spotify.com/track/2pZJgqIDRuR6Ze1VfnZmM8?si=JiTHmsL3Tei9SvwjOt0jbQ&amp;utm" TargetMode="External"/><Relationship Id="rId265" Type="http://schemas.openxmlformats.org/officeDocument/2006/relationships/hyperlink" Target="https://open.spotify.com/track/2VmEiMNE9G9JKkDj0imE8P?si=fd409e75fa164371" TargetMode="External"/><Relationship Id="rId386" Type="http://schemas.openxmlformats.org/officeDocument/2006/relationships/hyperlink" Target="https://open.spotify.com/track/51DEaelXeJJ6cFFYbX8Hal?si=6a1008ef8db3473e" TargetMode="External"/><Relationship Id="rId260" Type="http://schemas.openxmlformats.org/officeDocument/2006/relationships/hyperlink" Target="https://open.spotify.com/track/1DR9GU5lD7sq8TMUcCbFdm?si=7e1bbb1bb9dc413b" TargetMode="External"/><Relationship Id="rId381" Type="http://schemas.openxmlformats.org/officeDocument/2006/relationships/hyperlink" Target="https://open.spotify.com/track/4ZVfIGaZP93t0stmBj4FqA?si=be54af3cf1294c57" TargetMode="External"/><Relationship Id="rId380" Type="http://schemas.openxmlformats.org/officeDocument/2006/relationships/hyperlink" Target="https://open.spotify.com/track/4ZTx87kAgEwlPMzoojFZWg?si=d62b823631594c89" TargetMode="External"/><Relationship Id="rId139" Type="http://schemas.openxmlformats.org/officeDocument/2006/relationships/hyperlink" Target="https://open.spotify.com/track/1DxCz9oUm3W9kAVHp6EpLj?si=qfNdgB07TKStwYaN3Oe-Hw&amp;utm" TargetMode="External"/><Relationship Id="rId138" Type="http://schemas.openxmlformats.org/officeDocument/2006/relationships/hyperlink" Target="https://open.spotify.com/track/30BJc50pIcjbFvloTFNEm6?si=BR_mnWqmSKewHmBu-Me0BA&amp;utm" TargetMode="External"/><Relationship Id="rId259" Type="http://schemas.openxmlformats.org/officeDocument/2006/relationships/hyperlink" Target="https://open.spotify.com/track/4E2UGEarNkeOToAMJv9XxF?si=8b0fd10709a14c10" TargetMode="External"/><Relationship Id="rId137" Type="http://schemas.openxmlformats.org/officeDocument/2006/relationships/hyperlink" Target="https://open.spotify.com/track/6ImS6xdLGsrhOkMnSSo1ab?si=KTjWHC4ARlWRe0qIIXRrKw&amp;utm" TargetMode="External"/><Relationship Id="rId258" Type="http://schemas.openxmlformats.org/officeDocument/2006/relationships/hyperlink" Target="https://open.spotify.com/track/6Znwf3vyvynkq90Veh5ivb?si=c1416d3134764eb3" TargetMode="External"/><Relationship Id="rId379" Type="http://schemas.openxmlformats.org/officeDocument/2006/relationships/hyperlink" Target="https://open.spotify.com/track/00qMUwE9nRJhTtb83wrAKs?si=bdfa647919ce47a5" TargetMode="External"/><Relationship Id="rId132" Type="http://schemas.openxmlformats.org/officeDocument/2006/relationships/hyperlink" Target="https://open.spotify.com/track/3Xl4C3illUpVOALqDUrbHy?si=d4WnJK2uT_aeGA-k9W3mhQ&amp;utm" TargetMode="External"/><Relationship Id="rId253" Type="http://schemas.openxmlformats.org/officeDocument/2006/relationships/hyperlink" Target="https://open.spotify.com/track/6nwRC0UkS1MdOOMjcJsrbX?si=d1549194911148cb" TargetMode="External"/><Relationship Id="rId374" Type="http://schemas.openxmlformats.org/officeDocument/2006/relationships/hyperlink" Target="https://open.spotify.com/track/5ZU1GwpkNJPaGbUwXX5rpQ?si=d22de314357243eb" TargetMode="External"/><Relationship Id="rId495" Type="http://schemas.openxmlformats.org/officeDocument/2006/relationships/hyperlink" Target="https://open.spotify.com/track/0PAbJePVZiNHLw41LVSbR7" TargetMode="External"/><Relationship Id="rId131" Type="http://schemas.openxmlformats.org/officeDocument/2006/relationships/hyperlink" Target="https://open.spotify.com/track/6IDFhmkDIFZbJeuDUeAKgj?si=_cOY_rKfTCuBMXB7RE2xAg&amp;utm" TargetMode="External"/><Relationship Id="rId252" Type="http://schemas.openxmlformats.org/officeDocument/2006/relationships/hyperlink" Target="https://open.spotify.com/track/0v4XubqwHaooGGZ1W9QjUO?si=aa654b0f58c14050" TargetMode="External"/><Relationship Id="rId373" Type="http://schemas.openxmlformats.org/officeDocument/2006/relationships/hyperlink" Target="https://open.spotify.com/track/3OZN0eHEYcs5qXKfc2AOSg?si=d3dab0787f454f96" TargetMode="External"/><Relationship Id="rId494" Type="http://schemas.openxmlformats.org/officeDocument/2006/relationships/hyperlink" Target="https://open.spotify.com/track/4aO6ra8AV120xo9E25JqVV" TargetMode="External"/><Relationship Id="rId130" Type="http://schemas.openxmlformats.org/officeDocument/2006/relationships/hyperlink" Target="https://open.spotify.com/track/0nrLd7onuyZ6YLovfcc4zm?si=Pae8cWlhSdGKNyy5WFLM0A&amp;utm" TargetMode="External"/><Relationship Id="rId251" Type="http://schemas.openxmlformats.org/officeDocument/2006/relationships/hyperlink" Target="https://open.spotify.com/track/5n4U9MzOchgcyouhWWWsgD?si=2ac766d6dbef464b" TargetMode="External"/><Relationship Id="rId372" Type="http://schemas.openxmlformats.org/officeDocument/2006/relationships/hyperlink" Target="https://open.spotify.com/track/7txLCGOXyDlDXTjtR1Sk4v?si=0f52b3a6e5c14c9f" TargetMode="External"/><Relationship Id="rId493" Type="http://schemas.openxmlformats.org/officeDocument/2006/relationships/hyperlink" Target="https://open.spotify.com/track/3aI4800kxyjlndEyykwSYK" TargetMode="External"/><Relationship Id="rId250" Type="http://schemas.openxmlformats.org/officeDocument/2006/relationships/hyperlink" Target="https://open.spotify.com/track/4WNiRCQ0JYgrEBvzq93uV2?si=ed7819b1d8d34cb8" TargetMode="External"/><Relationship Id="rId371" Type="http://schemas.openxmlformats.org/officeDocument/2006/relationships/hyperlink" Target="https://open.spotify.com/track/4gALQzXkEYPdAlIGCXwHnJ?si=4e5fc1c1daea4595" TargetMode="External"/><Relationship Id="rId492" Type="http://schemas.openxmlformats.org/officeDocument/2006/relationships/hyperlink" Target="https://open.spotify.com/track/6qXukWgFlrbhcoQdi5kMkU" TargetMode="External"/><Relationship Id="rId136" Type="http://schemas.openxmlformats.org/officeDocument/2006/relationships/hyperlink" Target="https://open.spotify.com/track/381rqLxNU9mxZZu2FpDYdy?si=jgAyOG9MRaK8GBWADxPsmw&amp;utm" TargetMode="External"/><Relationship Id="rId257" Type="http://schemas.openxmlformats.org/officeDocument/2006/relationships/hyperlink" Target="https://open.spotify.com/track/7rHVkiuAEYelaQ3dq9mIpb?si=4431f88d46b04877" TargetMode="External"/><Relationship Id="rId378" Type="http://schemas.openxmlformats.org/officeDocument/2006/relationships/hyperlink" Target="https://open.spotify.com/track/4uK0M8AI6gyFmyzUneQpbi?si=2d4dc56522884458" TargetMode="External"/><Relationship Id="rId499" Type="http://schemas.openxmlformats.org/officeDocument/2006/relationships/hyperlink" Target="https://open.spotify.com/track/2Zj1Y5egMmcZV3NaLIPBgR" TargetMode="External"/><Relationship Id="rId135" Type="http://schemas.openxmlformats.org/officeDocument/2006/relationships/hyperlink" Target="https://open.spotify.com/track/61uybVBniVuppsyJ34EPJU?si=unIKTlIhTKSDzkRDkpjOCA&amp;utm" TargetMode="External"/><Relationship Id="rId256" Type="http://schemas.openxmlformats.org/officeDocument/2006/relationships/hyperlink" Target="https://open.spotify.com/track/3l5nCMtbzWt3n0Iws7NZXy?si=c0a957473c3144d4" TargetMode="External"/><Relationship Id="rId377" Type="http://schemas.openxmlformats.org/officeDocument/2006/relationships/hyperlink" Target="https://open.spotify.com/track/5h4HUJcttHP0EuMLLdfXyO?si=a574384321f049d4" TargetMode="External"/><Relationship Id="rId498" Type="http://schemas.openxmlformats.org/officeDocument/2006/relationships/hyperlink" Target="https://open.spotify.com/track/1lrgIgpXgP9Gt2h11LBu41" TargetMode="External"/><Relationship Id="rId134" Type="http://schemas.openxmlformats.org/officeDocument/2006/relationships/hyperlink" Target="https://open.spotify.com/track/1FFzpvOhkdWGlDUIdVhDm8?si=XCeGJQp7QFi3MC5HoMeRFQ&amp;utm" TargetMode="External"/><Relationship Id="rId255" Type="http://schemas.openxmlformats.org/officeDocument/2006/relationships/hyperlink" Target="https://open.spotify.com/track/1Ysk6ORFeZzzmUq1OipnwU?si=4c393dda559a464b" TargetMode="External"/><Relationship Id="rId376" Type="http://schemas.openxmlformats.org/officeDocument/2006/relationships/hyperlink" Target="https://open.spotify.com/track/6NmGIj2leVHRKkHEGyechJ?si=da3a06b0c6c04822" TargetMode="External"/><Relationship Id="rId497" Type="http://schemas.openxmlformats.org/officeDocument/2006/relationships/hyperlink" Target="https://open.spotify.com/track/1Qja4op6gjNCjyHeEHonF8" TargetMode="External"/><Relationship Id="rId133" Type="http://schemas.openxmlformats.org/officeDocument/2006/relationships/hyperlink" Target="https://open.spotify.com/track/7odb8JmA8kBb0fhX0TXh8g?si=2sHqpg8zTfiXrbZ9IIMcEg&amp;utm" TargetMode="External"/><Relationship Id="rId254" Type="http://schemas.openxmlformats.org/officeDocument/2006/relationships/hyperlink" Target="https://open.spotify.com/track/5Vh74VlXoIktEpoKH8Pl50?si=444d91444f0d42ff" TargetMode="External"/><Relationship Id="rId375" Type="http://schemas.openxmlformats.org/officeDocument/2006/relationships/hyperlink" Target="https://open.spotify.com/track/17cYtwy8kdB6e6b2EBTn4M?si=fce4c9e9da2b4b88" TargetMode="External"/><Relationship Id="rId496" Type="http://schemas.openxmlformats.org/officeDocument/2006/relationships/hyperlink" Target="https://open.spotify.com/track/421F341l9uYAeLiwvgLSPq" TargetMode="External"/><Relationship Id="rId172" Type="http://schemas.openxmlformats.org/officeDocument/2006/relationships/hyperlink" Target="https://open.spotify.com/track/5VYxtdHkr1imGEudnngQOE?si=G9aEd2SaSOuPxpPHvrpupg&amp;utm" TargetMode="External"/><Relationship Id="rId293" Type="http://schemas.openxmlformats.org/officeDocument/2006/relationships/hyperlink" Target="https://open.spotify.com/track/75IJNS71OfZjR2LazDx9Jr?si=beee26ed42244f2f" TargetMode="External"/><Relationship Id="rId171" Type="http://schemas.openxmlformats.org/officeDocument/2006/relationships/hyperlink" Target="https://open.spotify.com/track/1fDqsvTW0cQXVHv0aFg8tZ?si=iy6TlRL5R-6g9UUP4x8NiA&amp;utm" TargetMode="External"/><Relationship Id="rId292" Type="http://schemas.openxmlformats.org/officeDocument/2006/relationships/hyperlink" Target="https://open.spotify.com/track/0bEujOeS7AlxwamX5PtmWj?si=42b8719aa7ed4d1f" TargetMode="External"/><Relationship Id="rId170" Type="http://schemas.openxmlformats.org/officeDocument/2006/relationships/hyperlink" Target="https://open.spotify.com/track/3S3CtUdn4PeMheAjFo5Z4p?si=HUlGtM64QMS9kiITzv2WJg&amp;utm" TargetMode="External"/><Relationship Id="rId291" Type="http://schemas.openxmlformats.org/officeDocument/2006/relationships/hyperlink" Target="https://open.spotify.com/track/2NxMbuIckpHvpXe220f4uw?si=7d26921ce49342bf" TargetMode="External"/><Relationship Id="rId290" Type="http://schemas.openxmlformats.org/officeDocument/2006/relationships/hyperlink" Target="https://open.spotify.com/track/3YJGXsXTSkNACmOQ9H6GLH?si=92fbff55e0e84dd0" TargetMode="External"/><Relationship Id="rId165" Type="http://schemas.openxmlformats.org/officeDocument/2006/relationships/hyperlink" Target="https://open.spotify.com/track/2dYbdFVP4Ds1MAyLumEbAO?si=rH7lIXoLRK-X9qz3meSZrw&amp;utm" TargetMode="External"/><Relationship Id="rId286" Type="http://schemas.openxmlformats.org/officeDocument/2006/relationships/hyperlink" Target="https://open.spotify.com/track/5MKZg7Vh6hYhBupABAztY4?si=13f2c0b00e544663" TargetMode="External"/><Relationship Id="rId164" Type="http://schemas.openxmlformats.org/officeDocument/2006/relationships/hyperlink" Target="https://open.spotify.com/track/6IoiSsCdOAhzUESpsyRsdC?si=qJbt19cCQ6WVVpGlzkjDqg&amp;utm" TargetMode="External"/><Relationship Id="rId285" Type="http://schemas.openxmlformats.org/officeDocument/2006/relationships/hyperlink" Target="https://open.spotify.com/track/2SUxiEuzKEvrI66avUnsyD?si=d9c7d92fe8584930" TargetMode="External"/><Relationship Id="rId163" Type="http://schemas.openxmlformats.org/officeDocument/2006/relationships/hyperlink" Target="https://open.spotify.com/track/2AMpgU8H5s5RbQXPJbixGn?si=_FY2VIXTQcmaqY4KCHm0tg&amp;utm" TargetMode="External"/><Relationship Id="rId284" Type="http://schemas.openxmlformats.org/officeDocument/2006/relationships/hyperlink" Target="https://open.spotify.com/track/5X014vC3aKXXUkBnqkvwZ0?si=37e53a968f2f4a79" TargetMode="External"/><Relationship Id="rId162" Type="http://schemas.openxmlformats.org/officeDocument/2006/relationships/hyperlink" Target="https://open.spotify.com/track/6vtdlSyFtpLWtZ3Gz3lsMq?si=FDGHYzZEQZuNLZx1edF8hw&amp;utm" TargetMode="External"/><Relationship Id="rId283" Type="http://schemas.openxmlformats.org/officeDocument/2006/relationships/hyperlink" Target="https://open.spotify.com/track/4E3dER2isoAlZMApf40jhj?si=767f36f95740447f" TargetMode="External"/><Relationship Id="rId169" Type="http://schemas.openxmlformats.org/officeDocument/2006/relationships/hyperlink" Target="https://open.spotify.com/track/25Rz26GHmfhZzHZeIJupyN?si=zreH91qFSnqpKUUcE-SGeQ&amp;utm" TargetMode="External"/><Relationship Id="rId168" Type="http://schemas.openxmlformats.org/officeDocument/2006/relationships/hyperlink" Target="https://open.spotify.com/track/30lKjB67A8YLe2z6ZJtESj?si=nDcra1kNR7SqXFF83pa4Og&amp;utm" TargetMode="External"/><Relationship Id="rId289" Type="http://schemas.openxmlformats.org/officeDocument/2006/relationships/hyperlink" Target="https://open.spotify.com/track/2TwtN7jnHMTtJ37VFye28J?si=beaf4bbd6cad4f8e" TargetMode="External"/><Relationship Id="rId167" Type="http://schemas.openxmlformats.org/officeDocument/2006/relationships/hyperlink" Target="https://open.spotify.com/track/5zn7Jga8AnvHGb5W1mDWTO?si=SpHjxOtcRS25LkxjcVA2BA&amp;utm" TargetMode="External"/><Relationship Id="rId288" Type="http://schemas.openxmlformats.org/officeDocument/2006/relationships/hyperlink" Target="https://open.spotify.com/track/1LFPoKlFMvOmIeX8MTryvl?si=bd2aeab90833447c" TargetMode="External"/><Relationship Id="rId166" Type="http://schemas.openxmlformats.org/officeDocument/2006/relationships/hyperlink" Target="https://open.spotify.com/track/6eocvLE2jdKNwwhhbiNfQ5?si=a-kxKx8pSommJb3d2LcS4Q&amp;utm" TargetMode="External"/><Relationship Id="rId287" Type="http://schemas.openxmlformats.org/officeDocument/2006/relationships/hyperlink" Target="https://open.spotify.com/track/0hDmfnjTeUOAQdHdQXLEPb?si=8deb5c8725eb4065" TargetMode="External"/><Relationship Id="rId161" Type="http://schemas.openxmlformats.org/officeDocument/2006/relationships/hyperlink" Target="https://open.spotify.com/track/0HS1iiHqX27XlPImjQN96Z?si=7QTnFZ9jQIqVN_gYceDXNQ&amp;utm" TargetMode="External"/><Relationship Id="rId282" Type="http://schemas.openxmlformats.org/officeDocument/2006/relationships/hyperlink" Target="https://open.spotify.com/track/3kPEEPKex65NUa9NOif4jg?si=a298cf82d86e40cf" TargetMode="External"/><Relationship Id="rId160" Type="http://schemas.openxmlformats.org/officeDocument/2006/relationships/hyperlink" Target="https://open.spotify.com/track/3HesW467dVKi30F6k5f7U2?si=1tlB-t6TSPOo3utWABhy8w&amp;utm" TargetMode="External"/><Relationship Id="rId281" Type="http://schemas.openxmlformats.org/officeDocument/2006/relationships/hyperlink" Target="https://open.spotify.com/track/3aEpruXWTzI6bmHqjsHORZ?si=bda6d6b41e2c4a38" TargetMode="External"/><Relationship Id="rId280" Type="http://schemas.openxmlformats.org/officeDocument/2006/relationships/hyperlink" Target="https://open.spotify.com/track/3QaflNCgYdF2fZKIK1QGjF?si=949e04235b724687" TargetMode="External"/><Relationship Id="rId159" Type="http://schemas.openxmlformats.org/officeDocument/2006/relationships/hyperlink" Target="https://open.spotify.com/track/52rYXwc6zdJOHZZJGKsPKi?si=5_jY3lhMTfmdmKrWNPLYzg&amp;utm" TargetMode="External"/><Relationship Id="rId154" Type="http://schemas.openxmlformats.org/officeDocument/2006/relationships/hyperlink" Target="https://open.spotify.com/track/7bxyPi9dYx2DYsFANnAlFh?si=CweQWikGQg2wYwxr8jw2qQ&amp;utm" TargetMode="External"/><Relationship Id="rId275" Type="http://schemas.openxmlformats.org/officeDocument/2006/relationships/hyperlink" Target="https://open.spotify.com/track/4HQ5wIx5RogdwLE6kiJ3d9?si=2ecf68846ed94ed3" TargetMode="External"/><Relationship Id="rId396" Type="http://schemas.openxmlformats.org/officeDocument/2006/relationships/hyperlink" Target="https://open.spotify.com/track/5a11x5PUFvJEadMRqtNtTr?si=b0a4e5d8adbe4d70" TargetMode="External"/><Relationship Id="rId153" Type="http://schemas.openxmlformats.org/officeDocument/2006/relationships/hyperlink" Target="https://open.spotify.com/track/4rY06LXVD3JKrNmaPBFl2u?si=WzQIs105Tn-M2xNJO4" TargetMode="External"/><Relationship Id="rId274" Type="http://schemas.openxmlformats.org/officeDocument/2006/relationships/hyperlink" Target="https://open.spotify.com/track/2QuH3OPSHYXwBJeaoyG6dA?si=ea7d4034bd444bd6" TargetMode="External"/><Relationship Id="rId395" Type="http://schemas.openxmlformats.org/officeDocument/2006/relationships/hyperlink" Target="https://open.spotify.com/track/4blqlsA1uf2d2I40E90EUC?si=321a6df1ced1438b" TargetMode="External"/><Relationship Id="rId152" Type="http://schemas.openxmlformats.org/officeDocument/2006/relationships/hyperlink" Target="https://open.spotify.com/track/306zePFBWCYpr7HgPWh1ac?si=jcU1Y6_VQVeMH7lb46zCXg&amp;utm" TargetMode="External"/><Relationship Id="rId273" Type="http://schemas.openxmlformats.org/officeDocument/2006/relationships/hyperlink" Target="https://open.spotify.com/track/4GnTBsOlAMzAzEXuzK4YzR?si=40d0f8e898584f17" TargetMode="External"/><Relationship Id="rId394" Type="http://schemas.openxmlformats.org/officeDocument/2006/relationships/hyperlink" Target="https://open.spotify.com/track/0bmp0lE3ArELHqda9PBMVG?si=2932b6256ae44e24" TargetMode="External"/><Relationship Id="rId151" Type="http://schemas.openxmlformats.org/officeDocument/2006/relationships/hyperlink" Target="https://open.spotify.com/track/26W0C3xuWMlyL3rJcCBUMO?si=0b8pasq-R7ufcxGd5KyfiQ&amp;utm" TargetMode="External"/><Relationship Id="rId272" Type="http://schemas.openxmlformats.org/officeDocument/2006/relationships/hyperlink" Target="https://open.spotify.com/track/72WTzsXqRypRK8YwDgVOqp?si=02794e14372e480e" TargetMode="External"/><Relationship Id="rId393" Type="http://schemas.openxmlformats.org/officeDocument/2006/relationships/hyperlink" Target="https://open.spotify.com/track/3aaiAWCet6sbfOfLSn3g7i?si=2e8ea266065643f2" TargetMode="External"/><Relationship Id="rId158" Type="http://schemas.openxmlformats.org/officeDocument/2006/relationships/hyperlink" Target="https://open.spotify.com/track/1Mj4l3xiNgnhRa3mHWsOuS?si=HJRn63EoTqqPhvuCQI6vgA&amp;utm" TargetMode="External"/><Relationship Id="rId279" Type="http://schemas.openxmlformats.org/officeDocument/2006/relationships/hyperlink" Target="https://open.spotify.com/track/3GrCQPpKqKzOcKfMAoqn82?si=15c0418264a4494e" TargetMode="External"/><Relationship Id="rId157" Type="http://schemas.openxmlformats.org/officeDocument/2006/relationships/hyperlink" Target="https://open.spotify.com/track/1Ee5jzUpagZoJBRgabmbfy?si=TbvLdH-qSEWFh9gIfF6YcA&amp;utm" TargetMode="External"/><Relationship Id="rId278" Type="http://schemas.openxmlformats.org/officeDocument/2006/relationships/hyperlink" Target="https://open.spotify.com/track/6O17HHRzNU72uu8YlCNLqq?si=3cd80cd850d0421e" TargetMode="External"/><Relationship Id="rId399" Type="http://schemas.openxmlformats.org/officeDocument/2006/relationships/hyperlink" Target="https://open.spotify.com/track/4rSmmC6OYmjVOYxr8ruVWN?si=111999f3deaa43bc" TargetMode="External"/><Relationship Id="rId156" Type="http://schemas.openxmlformats.org/officeDocument/2006/relationships/hyperlink" Target="https://open.spotify.com/track/58NuOTRFlT1qFITgL7W1IE?si=ClQAGX0jRyi19yqupVEp_Q&amp;utm" TargetMode="External"/><Relationship Id="rId277" Type="http://schemas.openxmlformats.org/officeDocument/2006/relationships/hyperlink" Target="https://open.spotify.com/track/0PCqTfelZRKjeOIAuOADYy?si=fe95cda4979c4058" TargetMode="External"/><Relationship Id="rId398" Type="http://schemas.openxmlformats.org/officeDocument/2006/relationships/hyperlink" Target="https://open.spotify.com/track/2zqKYDFpY25MgVtQ4d7Ig4?si=5730db9997d94680" TargetMode="External"/><Relationship Id="rId155" Type="http://schemas.openxmlformats.org/officeDocument/2006/relationships/hyperlink" Target="https://open.spotify.com/track/6dIwaOoQ2vuW3HN0Ln3CI6?si=UnnCgFA6TjeTsvK7ta-EPw&amp;utm" TargetMode="External"/><Relationship Id="rId276" Type="http://schemas.openxmlformats.org/officeDocument/2006/relationships/hyperlink" Target="https://open.spotify.com/track/3yaK6MHsNC8i8uD4YAurJU?si=1cf49671ef9a4285" TargetMode="External"/><Relationship Id="rId397" Type="http://schemas.openxmlformats.org/officeDocument/2006/relationships/hyperlink" Target="https://open.spotify.com/track/3hkC9EHFZNQPXrtl8WPHnX?si=1a279696c1d749aa" TargetMode="External"/><Relationship Id="rId40" Type="http://schemas.openxmlformats.org/officeDocument/2006/relationships/hyperlink" Target="https://open.spotify.com/track/3xiiWhqyVYFDmGy2pOwHW4?si=u8-9cphCTtiinFJxTPvDug&amp;utm" TargetMode="External"/><Relationship Id="rId42" Type="http://schemas.openxmlformats.org/officeDocument/2006/relationships/hyperlink" Target="https://open.spotify.com/track/0LsmSlxFgP63zLHjL42S9S?si=jxFHWXxWQmGf_GlLrRBzIQ&amp;utm" TargetMode="External"/><Relationship Id="rId41" Type="http://schemas.openxmlformats.org/officeDocument/2006/relationships/hyperlink" Target="https://open.spotify.com/track/69nNjJpG6MDKpC23XncbHN?si=PuKmcItzS7Gb4RxSNZ6GjQ&amp;utm" TargetMode="External"/><Relationship Id="rId44" Type="http://schemas.openxmlformats.org/officeDocument/2006/relationships/hyperlink" Target="https://open.spotify.com/track/5JD2KyRN8n1auBDC0PQOUF?si=gdFRuDs1RbW5q97ed6KpOA&amp;utm" TargetMode="External"/><Relationship Id="rId43" Type="http://schemas.openxmlformats.org/officeDocument/2006/relationships/hyperlink" Target="https://open.spotify.com/track/4tsYP23uSGLAvWeLSwhClD?si=fmIgH0IxTDCbuGveXtXDkQ&amp;utm" TargetMode="External"/><Relationship Id="rId46" Type="http://schemas.openxmlformats.org/officeDocument/2006/relationships/hyperlink" Target="https://open.spotify.com/track/1GNIwosYnoEOzOEqdnZAf9?si=5R3ChRLfQIC9vkm6GAM65A&amp;utm" TargetMode="External"/><Relationship Id="rId45" Type="http://schemas.openxmlformats.org/officeDocument/2006/relationships/hyperlink" Target="https://open.spotify.com/track/3sHgktrW0YOWgolmTMN0ny?si=7zIVxYRFSPaExDKze-3fkg&amp;utm" TargetMode="External"/><Relationship Id="rId509" Type="http://schemas.openxmlformats.org/officeDocument/2006/relationships/hyperlink" Target="https://open.spotify.com/track/6BrMEbPSSj55nQhkgf6DnE" TargetMode="External"/><Relationship Id="rId508" Type="http://schemas.openxmlformats.org/officeDocument/2006/relationships/hyperlink" Target="https://open.spotify.com/track/4H0fgTJhAXJHbalSU9rZ0I" TargetMode="External"/><Relationship Id="rId503" Type="http://schemas.openxmlformats.org/officeDocument/2006/relationships/hyperlink" Target="https://open.spotify.com/track/2HPiGBDvTkTAarq6454ELK" TargetMode="External"/><Relationship Id="rId502" Type="http://schemas.openxmlformats.org/officeDocument/2006/relationships/hyperlink" Target="https://open.spotify.com/track/0S1ckOVnDTBZhypjAoRhyS" TargetMode="External"/><Relationship Id="rId501" Type="http://schemas.openxmlformats.org/officeDocument/2006/relationships/hyperlink" Target="https://open.spotify.com/track/4j3DNnfiQVm5Hx6p07Z2MS" TargetMode="External"/><Relationship Id="rId500" Type="http://schemas.openxmlformats.org/officeDocument/2006/relationships/hyperlink" Target="https://open.spotify.com/track/0ppqv4uBcz8bgUNNNEdOjb" TargetMode="External"/><Relationship Id="rId507" Type="http://schemas.openxmlformats.org/officeDocument/2006/relationships/hyperlink" Target="https://open.spotify.com/track/0qhbhGi73Fuqm1Y8VlTT4y" TargetMode="External"/><Relationship Id="rId506" Type="http://schemas.openxmlformats.org/officeDocument/2006/relationships/hyperlink" Target="https://open.spotify.com/track/1ncrD5gjjxjsUoJwL8i08A" TargetMode="External"/><Relationship Id="rId505" Type="http://schemas.openxmlformats.org/officeDocument/2006/relationships/hyperlink" Target="https://open.spotify.com/track/1L1Tm2Z11TNPSVzckbJYNN" TargetMode="External"/><Relationship Id="rId504" Type="http://schemas.openxmlformats.org/officeDocument/2006/relationships/hyperlink" Target="https://open.spotify.com/track/0PpVhBDFM736keaO1MzeUn" TargetMode="External"/><Relationship Id="rId48" Type="http://schemas.openxmlformats.org/officeDocument/2006/relationships/hyperlink" Target="https://open.spotify.com/track/3pE6u5P5Rbz9JLdxawnJdQ?si=a2Q9HR-KTDyB6keaVACnHw&amp;utm" TargetMode="External"/><Relationship Id="rId47" Type="http://schemas.openxmlformats.org/officeDocument/2006/relationships/hyperlink" Target="https://open.spotify.com/track/2bcn51nMahfaQ6EZSry1yp?si=rspyOVfhSuiH4B4c1glRbA&amp;utm" TargetMode="External"/><Relationship Id="rId49" Type="http://schemas.openxmlformats.org/officeDocument/2006/relationships/hyperlink" Target="https://open.spotify.com/track/2kuszFFEw7CeG6x5O1FZrC?si=0Y53nlbNQ1iiRfGGSnqL-w&amp;utm" TargetMode="External"/><Relationship Id="rId31" Type="http://schemas.openxmlformats.org/officeDocument/2006/relationships/hyperlink" Target="https://open.spotify.com/track/5NumX70GCCeTUuHSIgZp2y?si=rLh-qKhoRUexUYpek6_bfg&amp;utm" TargetMode="External"/><Relationship Id="rId30" Type="http://schemas.openxmlformats.org/officeDocument/2006/relationships/hyperlink" Target="https://open.spotify.com/track/7IbmdmwDQRtiMVweBRoDxP?si=_w-O1YWGSoC1T17vLjeLcQ&amp;utm" TargetMode="External"/><Relationship Id="rId33" Type="http://schemas.openxmlformats.org/officeDocument/2006/relationships/hyperlink" Target="https://open.spotify.com/track/7rulLrLgCpkqJjWHZGqsFK?si=0ly9jCeyQlylvsm0D7h_yA&amp;utm" TargetMode="External"/><Relationship Id="rId32" Type="http://schemas.openxmlformats.org/officeDocument/2006/relationships/hyperlink" Target="https://open.spotify.com/track/6N5CheJfZqbzBlEINFI6HD?si=k5VmWPhgTOqhTvmEK9xIEg&amp;utm" TargetMode="External"/><Relationship Id="rId35" Type="http://schemas.openxmlformats.org/officeDocument/2006/relationships/hyperlink" Target="https://open.spotify.com/track/7KUI7NBPcg1feZ1qJ1r26v?si=3Vbk3vJHSl-FtOAGBPkUcA&amp;utm" TargetMode="External"/><Relationship Id="rId34" Type="http://schemas.openxmlformats.org/officeDocument/2006/relationships/hyperlink" Target="https://open.spotify.com/track/1iqcrqbRUzAry4dUYFI3EW?si=LtlH22Z7S6ufZtwxRAQluQ&amp;utm" TargetMode="External"/><Relationship Id="rId37" Type="http://schemas.openxmlformats.org/officeDocument/2006/relationships/hyperlink" Target="https://open.spotify.com/track/5dWxp2uBcqhmwNPGhEmpAv?si=6iSJg68URm-228oyQqq0YA&amp;utm" TargetMode="External"/><Relationship Id="rId36" Type="http://schemas.openxmlformats.org/officeDocument/2006/relationships/hyperlink" Target="https://open.spotify.com/track/2VPX2CCU8I6BlmsZcC01Tq?si=-az596tnQbOl34-zaF3Kgw&amp;utm" TargetMode="External"/><Relationship Id="rId39" Type="http://schemas.openxmlformats.org/officeDocument/2006/relationships/hyperlink" Target="https://open.spotify.com/track/5ywE9hPDFAzxqMBgKwgqm3?si=qfc_j5LKTC6tTOJ0dIRckw&amp;utm" TargetMode="External"/><Relationship Id="rId38" Type="http://schemas.openxmlformats.org/officeDocument/2006/relationships/hyperlink" Target="https://open.spotify.com/track/3KqOUUOMKIfKNCl7fiyto3?si=F8jSCt0KTmab_de2Wj-mzA&amp;utm" TargetMode="External"/><Relationship Id="rId20" Type="http://schemas.openxmlformats.org/officeDocument/2006/relationships/hyperlink" Target="https://open.spotify.com/track/3aU0RRZaFvgfOAeSLR7hjj?si=hs9Niro4RPO_nAe1kFJ5ng&amp;utm" TargetMode="External"/><Relationship Id="rId22" Type="http://schemas.openxmlformats.org/officeDocument/2006/relationships/hyperlink" Target="https://open.spotify.com/track/639G8lznxLhVoph5PfvJdy?si=g1wLmrC8SVKzdFSwWoPpGg&amp;utm" TargetMode="External"/><Relationship Id="rId21" Type="http://schemas.openxmlformats.org/officeDocument/2006/relationships/hyperlink" Target="https://open.spotify.com/track/6R3Uz38T9AAxekmLKVDnRh?si=jwA5RL05QPm7iMijbaTmHw&amp;utm" TargetMode="External"/><Relationship Id="rId24" Type="http://schemas.openxmlformats.org/officeDocument/2006/relationships/hyperlink" Target="https://open.spotify.com/track/3Ynl2Olpktn3ONQoRXKx9y?si=532DBDrIREaN1nw6f6Yglg&amp;utm" TargetMode="External"/><Relationship Id="rId23" Type="http://schemas.openxmlformats.org/officeDocument/2006/relationships/hyperlink" Target="https://open.spotify.com/track/4IRgD597HXktx0pl3iWUis?si=9XFELrRiSky_xVb74UWKiA&amp;utm" TargetMode="External"/><Relationship Id="rId409" Type="http://schemas.openxmlformats.org/officeDocument/2006/relationships/hyperlink" Target="https://open.spotify.com/track/3ILZ39Snanlqs7SDJdlqdm" TargetMode="External"/><Relationship Id="rId404" Type="http://schemas.openxmlformats.org/officeDocument/2006/relationships/hyperlink" Target="https://open.spotify.com/track/17CdXGPNdCV7d464Z0ZZkO" TargetMode="External"/><Relationship Id="rId525" Type="http://schemas.openxmlformats.org/officeDocument/2006/relationships/hyperlink" Target="https://open.spotify.com/track/1lZe3IfyxDWvh3c2GwPHZr" TargetMode="External"/><Relationship Id="rId403" Type="http://schemas.openxmlformats.org/officeDocument/2006/relationships/hyperlink" Target="https://open.spotify.com/track/2Fv2injs4qAm8mJBGaxVKU?si=429689a8584c4f89" TargetMode="External"/><Relationship Id="rId524" Type="http://schemas.openxmlformats.org/officeDocument/2006/relationships/hyperlink" Target="https://open.spotify.com/track/2AB5NnB6wItLKpFTnMJPcf" TargetMode="External"/><Relationship Id="rId402" Type="http://schemas.openxmlformats.org/officeDocument/2006/relationships/hyperlink" Target="https://open.spotify.com/track/5ZGtdGwdocDZDniXHkmnVA?si=e000a454b7b04692" TargetMode="External"/><Relationship Id="rId523" Type="http://schemas.openxmlformats.org/officeDocument/2006/relationships/hyperlink" Target="https://open.spotify.com/track/3UsTGqHJfdWqwLjZbQ6OK6" TargetMode="External"/><Relationship Id="rId401" Type="http://schemas.openxmlformats.org/officeDocument/2006/relationships/hyperlink" Target="https://open.spotify.com/track/3HiobOOpSpMsi95WBKPBYk?si=355de143e42d48ab" TargetMode="External"/><Relationship Id="rId522" Type="http://schemas.openxmlformats.org/officeDocument/2006/relationships/hyperlink" Target="https://open.spotify.com/track/6gLro3xYjVEzZ0QPMiNXAT" TargetMode="External"/><Relationship Id="rId408" Type="http://schemas.openxmlformats.org/officeDocument/2006/relationships/hyperlink" Target="https://open.spotify.com/track/2odJ2BS8FDJfbK8c2yyvVJ" TargetMode="External"/><Relationship Id="rId529" Type="http://schemas.openxmlformats.org/officeDocument/2006/relationships/hyperlink" Target="https://open.spotify.com/track/0gx4yb1ZWgZVwQqRkBgEVW" TargetMode="External"/><Relationship Id="rId407" Type="http://schemas.openxmlformats.org/officeDocument/2006/relationships/hyperlink" Target="https://open.spotify.com/track/5HY3H80tph9B1ZGIJjkDng" TargetMode="External"/><Relationship Id="rId528" Type="http://schemas.openxmlformats.org/officeDocument/2006/relationships/hyperlink" Target="https://open.spotify.com/track/0vU2VmalZIWfLnq8wE1oEw" TargetMode="External"/><Relationship Id="rId406" Type="http://schemas.openxmlformats.org/officeDocument/2006/relationships/hyperlink" Target="https://open.spotify.com/track/2q8enI8jjEILNEHmDi6WLy" TargetMode="External"/><Relationship Id="rId527" Type="http://schemas.openxmlformats.org/officeDocument/2006/relationships/hyperlink" Target="https://open.spotify.com/track/3Chj5LPnuau7tvPkMkXZQp" TargetMode="External"/><Relationship Id="rId405" Type="http://schemas.openxmlformats.org/officeDocument/2006/relationships/hyperlink" Target="https://open.spotify.com/track/6SEuFhgQtkV1WvToQU5Dhw" TargetMode="External"/><Relationship Id="rId526" Type="http://schemas.openxmlformats.org/officeDocument/2006/relationships/hyperlink" Target="https://open.spotify.com/track/4tzNSUl20yr6frZcZDMwM1" TargetMode="External"/><Relationship Id="rId26" Type="http://schemas.openxmlformats.org/officeDocument/2006/relationships/hyperlink" Target="https://open.spotify.com/track/2vLF1bJNMxBMTapyrADkZK?si=W6X2OJFfSfmIGI-yk4ugeg&amp;utm" TargetMode="External"/><Relationship Id="rId25" Type="http://schemas.openxmlformats.org/officeDocument/2006/relationships/hyperlink" Target="https://open.spotify.com/track/1Vn6AzHZoBUWq1CGUJmztl?si=3Yt3E5JeQPaAQnm68bBGSA&amp;utm" TargetMode="External"/><Relationship Id="rId28" Type="http://schemas.openxmlformats.org/officeDocument/2006/relationships/hyperlink" Target="https://open.spotify.com/track/5ECtWqzcM8ljSnj8SMxt3v?si=kOx1ArS5S6m51l2XcA9mxw&amp;utm" TargetMode="External"/><Relationship Id="rId27" Type="http://schemas.openxmlformats.org/officeDocument/2006/relationships/hyperlink" Target="https://open.spotify.com/track/23K0WB2oV3u6yErAFJeekV?si=mEv6rA2RQVqCuu4Wah5DLg&amp;utm" TargetMode="External"/><Relationship Id="rId400" Type="http://schemas.openxmlformats.org/officeDocument/2006/relationships/hyperlink" Target="https://open.spotify.com/track/5cgKosPPj5Cs9a2JQufUc1?si=451bcbc64e1b4d5e" TargetMode="External"/><Relationship Id="rId521" Type="http://schemas.openxmlformats.org/officeDocument/2006/relationships/hyperlink" Target="https://open.spotify.com/track/6X8WuuJysp8qMjEpcBIW7b" TargetMode="External"/><Relationship Id="rId29" Type="http://schemas.openxmlformats.org/officeDocument/2006/relationships/hyperlink" Target="https://open.spotify.com/track/01BoaygCY5OfOkaKMkbDxW?si=ozOTmBipSnO8TUa4kAcSBw&amp;utm" TargetMode="External"/><Relationship Id="rId520" Type="http://schemas.openxmlformats.org/officeDocument/2006/relationships/hyperlink" Target="https://open.spotify.com/track/5fYi3kn3s5oJjmpxnx0c3D" TargetMode="External"/><Relationship Id="rId11" Type="http://schemas.openxmlformats.org/officeDocument/2006/relationships/hyperlink" Target="https://open.spotify.com/track/0O8uZEa2glowwZd20vNnLW?si=8oK7oYBcQpC7rCTjHwqEAA&amp;utm" TargetMode="External"/><Relationship Id="rId10" Type="http://schemas.openxmlformats.org/officeDocument/2006/relationships/hyperlink" Target="https://open.spotify.com/track/1iCxthuMEySU3hUIqBuyME?si=SXcJ6UszTRma7bMCiCbupA&amp;utm" TargetMode="External"/><Relationship Id="rId13" Type="http://schemas.openxmlformats.org/officeDocument/2006/relationships/hyperlink" Target="https://open.spotify.com/track/2MynzGbQvjsRLBI0h5JAvQ?si=74IFaoJ0SKu_OM6OjloknQ&amp;utm" TargetMode="External"/><Relationship Id="rId12" Type="http://schemas.openxmlformats.org/officeDocument/2006/relationships/hyperlink" Target="https://open.spotify.com/track/3qaFgvqYjEMpQforSK17UM?si=3pwBQLYcRiuCuhXdzG2yoA&amp;utm" TargetMode="External"/><Relationship Id="rId519" Type="http://schemas.openxmlformats.org/officeDocument/2006/relationships/hyperlink" Target="https://open.spotify.com/track/0yzJYHSTHbEU8aUEr6uqTa" TargetMode="External"/><Relationship Id="rId514" Type="http://schemas.openxmlformats.org/officeDocument/2006/relationships/hyperlink" Target="https://open.spotify.com/track/3wYVbfMrSb1upgotmkIq93" TargetMode="External"/><Relationship Id="rId513" Type="http://schemas.openxmlformats.org/officeDocument/2006/relationships/hyperlink" Target="https://open.spotify.com/track/37vRN72zaLaKrwr6GM5Fbo" TargetMode="External"/><Relationship Id="rId512" Type="http://schemas.openxmlformats.org/officeDocument/2006/relationships/hyperlink" Target="https://open.spotify.com/track/713D3wzerVMHLHHn2Ic0qE" TargetMode="External"/><Relationship Id="rId511" Type="http://schemas.openxmlformats.org/officeDocument/2006/relationships/hyperlink" Target="https://open.spotify.com/track/1TG9Mce73I6KV3ll2rOGMi" TargetMode="External"/><Relationship Id="rId518" Type="http://schemas.openxmlformats.org/officeDocument/2006/relationships/hyperlink" Target="https://open.spotify.com/track/6ufwculcY5CgcXiOOPLQx4" TargetMode="External"/><Relationship Id="rId517" Type="http://schemas.openxmlformats.org/officeDocument/2006/relationships/hyperlink" Target="https://open.spotify.com/track/6dN8EgnEE9Nbr79NYrijkQ" TargetMode="External"/><Relationship Id="rId516" Type="http://schemas.openxmlformats.org/officeDocument/2006/relationships/hyperlink" Target="https://open.spotify.com/track/6EC9oVZqLFekWNFuppUrht" TargetMode="External"/><Relationship Id="rId515" Type="http://schemas.openxmlformats.org/officeDocument/2006/relationships/hyperlink" Target="https://open.spotify.com/track/3QIZxhtWkPLlHjIjZKkctC" TargetMode="External"/><Relationship Id="rId15" Type="http://schemas.openxmlformats.org/officeDocument/2006/relationships/hyperlink" Target="https://open.spotify.com/track/4pdwfq60ZiFUCKabS9JCgC?si=GeZ5Qmz1Sr-gkGfcMC4OXg&amp;utm" TargetMode="External"/><Relationship Id="rId14" Type="http://schemas.openxmlformats.org/officeDocument/2006/relationships/hyperlink" Target="https://open.spotify.com/track/0xcGrrXxIgKQAu9Mj3qatf?si=yjpahI_lThKFe9E2zKlBow&amp;utm" TargetMode="External"/><Relationship Id="rId17" Type="http://schemas.openxmlformats.org/officeDocument/2006/relationships/hyperlink" Target="https://open.spotify.com/track/5la98NVbilhVS0swEoiecl?si=Ezp_qk6ARZ6kDxw1ha3jnw&amp;utm" TargetMode="External"/><Relationship Id="rId16" Type="http://schemas.openxmlformats.org/officeDocument/2006/relationships/hyperlink" Target="https://open.spotify.com/track/686DlQDqQ2Zpj4zXUlMEn9?si=B88JonHBTPSdMM_BHnAaYA&amp;utm" TargetMode="External"/><Relationship Id="rId19" Type="http://schemas.openxmlformats.org/officeDocument/2006/relationships/hyperlink" Target="https://open.spotify.com/track/53jY0FIlB3dQrpW23fv6Pj?si=54GwV2X4Sg-DUZi_AAc3TA&amp;utm" TargetMode="External"/><Relationship Id="rId510" Type="http://schemas.openxmlformats.org/officeDocument/2006/relationships/hyperlink" Target="https://open.spotify.com/track/7Jbw3nDboD6jxo8kZX99TE" TargetMode="External"/><Relationship Id="rId18" Type="http://schemas.openxmlformats.org/officeDocument/2006/relationships/hyperlink" Target="https://open.spotify.com/track/4F3jI7WES0aFUDkLOMcux4?si=5op3S0hbSkCQxQutamutKw&amp;utm" TargetMode="External"/><Relationship Id="rId84" Type="http://schemas.openxmlformats.org/officeDocument/2006/relationships/hyperlink" Target="https://open.spotify.com/track/0LTbpPD29Wu6T1mRug3L2M?si=dJ7t07sXSZuOrtCjhXH_Pw&amp;utm" TargetMode="External"/><Relationship Id="rId83" Type="http://schemas.openxmlformats.org/officeDocument/2006/relationships/hyperlink" Target="https://open.spotify.com/track/5e8yzZjC32RhpMdudRDRew?si=m3Rw9qu2R4OT8HnvUOMPTg&amp;utm" TargetMode="External"/><Relationship Id="rId86" Type="http://schemas.openxmlformats.org/officeDocument/2006/relationships/hyperlink" Target="https://open.spotify.com/track/2wCMNi5kfrj5NALjyIH1Oc?si=xKbA8svGRqmmi5Glb2_rkg&amp;utm" TargetMode="External"/><Relationship Id="rId85" Type="http://schemas.openxmlformats.org/officeDocument/2006/relationships/hyperlink" Target="https://open.spotify.com/track/5Dtr4l8Om9ZDtt2eexnSo9?si=NdU74lJPQkKGsHNzujJADg&amp;utm" TargetMode="External"/><Relationship Id="rId88" Type="http://schemas.openxmlformats.org/officeDocument/2006/relationships/hyperlink" Target="https://open.spotify.com/track/4G31mbWP9hiRR4nSqhwfNX?si=jXZ3i8bEQMOn1ucxbDivQA&amp;utm" TargetMode="External"/><Relationship Id="rId87" Type="http://schemas.openxmlformats.org/officeDocument/2006/relationships/hyperlink" Target="https://open.spotify.com/track/0GACyuvrmW7duaerz2c45A?si=lfMx3oKmRgKJ8gJv3w43IQ&amp;utm" TargetMode="External"/><Relationship Id="rId89" Type="http://schemas.openxmlformats.org/officeDocument/2006/relationships/hyperlink" Target="https://open.spotify.com/track/7Ab3jphmsGMUr4Baalu9ah?si=uyjPtmZOT_mT9xHo4vGZng&amp;utm" TargetMode="External"/><Relationship Id="rId80" Type="http://schemas.openxmlformats.org/officeDocument/2006/relationships/hyperlink" Target="https://open.spotify.com/track/0kpDV98zqTQh59JyxcXCYX?si=KLIgct2mTr2vPZtFflzrfg&amp;utm" TargetMode="External"/><Relationship Id="rId82" Type="http://schemas.openxmlformats.org/officeDocument/2006/relationships/hyperlink" Target="https://open.spotify.com/track/4gFNY5RHf269yYzcDr83Pq?si=ysF3NiJcTMqBrvSkLJ2r5w&amp;utm" TargetMode="External"/><Relationship Id="rId81" Type="http://schemas.openxmlformats.org/officeDocument/2006/relationships/hyperlink" Target="https://open.spotify.com/track/5ptk3UlcM3ZjCWcSubEoBX?si=a0Q1-bcwR9qImQly6zFIdw&amp;utm" TargetMode="External"/><Relationship Id="rId73" Type="http://schemas.openxmlformats.org/officeDocument/2006/relationships/hyperlink" Target="https://open.spotify.com/track/6FllUDb7QaQO2dErQnJtJf?si=bmtXaBWGRMuLvzHyY3zOwg&amp;utm" TargetMode="External"/><Relationship Id="rId72" Type="http://schemas.openxmlformats.org/officeDocument/2006/relationships/hyperlink" Target="https://open.spotify.com/track/6x2XPPbmy6ECvb6EH7rk1y?si=R9VneL4UT5uKLsjwB2t9Ag&amp;utm" TargetMode="External"/><Relationship Id="rId75" Type="http://schemas.openxmlformats.org/officeDocument/2006/relationships/hyperlink" Target="https://open.spotify.com/track/0VocgVH93D0WPyvQoUYWsL?si=lBhXLqgwSkGw5GvENhvJww&amp;utm" TargetMode="External"/><Relationship Id="rId74" Type="http://schemas.openxmlformats.org/officeDocument/2006/relationships/hyperlink" Target="https://open.spotify.com/track/4KHfyP8d44q4IpCFqwZYLd?si=HsryOchTT763Hkj5JRiEbA&amp;utm" TargetMode="External"/><Relationship Id="rId77" Type="http://schemas.openxmlformats.org/officeDocument/2006/relationships/hyperlink" Target="https://open.spotify.com/track/1TdWKj6OsI9YjpxIXTyp5Q?si=rfzZQFOvQl6dP4mDhZ6shw&amp;utm" TargetMode="External"/><Relationship Id="rId76" Type="http://schemas.openxmlformats.org/officeDocument/2006/relationships/hyperlink" Target="https://open.spotify.com/track/560JB8xiuDYDtU4QePaUdm?si=WE7d6AShTZCr5Mutaw3TwQ&amp;utm" TargetMode="External"/><Relationship Id="rId79" Type="http://schemas.openxmlformats.org/officeDocument/2006/relationships/hyperlink" Target="https://open.spotify.com/track/0csIpIi64gLrmaqAHjHYme?si=2ROz7W_qQSywvvsEkQ-rOQ&amp;utm" TargetMode="External"/><Relationship Id="rId78" Type="http://schemas.openxmlformats.org/officeDocument/2006/relationships/hyperlink" Target="https://open.spotify.com/track/6WGGmiQR6ohOWjY005BdpH?si=K2TteBjoTLO5Do1iEwF0BA%0A" TargetMode="External"/><Relationship Id="rId71" Type="http://schemas.openxmlformats.org/officeDocument/2006/relationships/hyperlink" Target="https://open.spotify.com/track/6PdKn2eXmmNp8UeqHqnjW0?si=OCDUwYYgSiKEdLcTHNj25w&amp;utm" TargetMode="External"/><Relationship Id="rId70" Type="http://schemas.openxmlformats.org/officeDocument/2006/relationships/hyperlink" Target="https://open.spotify.com/track/5rnvpVC8LT0jPKKMDAvywJ?si=sHvHsx85RhGIpCCOW0YxGA&amp;utm" TargetMode="External"/><Relationship Id="rId62" Type="http://schemas.openxmlformats.org/officeDocument/2006/relationships/hyperlink" Target="https://open.spotify.com/track/55zKB2WIDefARAam6r95gJ?si=qsEkaqNjRS695rA7ZdmIOA&amp;utm" TargetMode="External"/><Relationship Id="rId61" Type="http://schemas.openxmlformats.org/officeDocument/2006/relationships/hyperlink" Target="https://open.spotify.com/track/2DXtw7HzdYBjxQy1IxP3QX?si=UZVgCUj7TDGzzM9S5igWGg&amp;utm" TargetMode="External"/><Relationship Id="rId64" Type="http://schemas.openxmlformats.org/officeDocument/2006/relationships/hyperlink" Target="https://open.spotify.com/track/3Ujn5ExI3yAtXpUkdEXPR9?si=wEw2PDc-QVaCMqQlC2m2wg&amp;utm" TargetMode="External"/><Relationship Id="rId63" Type="http://schemas.openxmlformats.org/officeDocument/2006/relationships/hyperlink" Target="https://open.spotify.com/track/3Ujn5ExI3yAtXpUkdEXPR9?si=wEw2PDc-QVaCMqQlC2m2wg&amp;utm" TargetMode="External"/><Relationship Id="rId66" Type="http://schemas.openxmlformats.org/officeDocument/2006/relationships/hyperlink" Target="https://open.spotify.com/track/7f2w5dPDIMZVDs9NM4MVTl?si=4JVLq_FGQvKybx_QhxLfyQ&amp;utm" TargetMode="External"/><Relationship Id="rId65" Type="http://schemas.openxmlformats.org/officeDocument/2006/relationships/hyperlink" Target="https://open.spotify.com/track/1VRbpIX7c8YIXcn0MydlrI?si=jHqh_aYKQ02vqE_WQZ0klg&amp;utm" TargetMode="External"/><Relationship Id="rId68" Type="http://schemas.openxmlformats.org/officeDocument/2006/relationships/hyperlink" Target="https://open.spotify.com/track/4lwDXRyJnoXL0VTplDOSIY?si=rw-Y5w_WQ7aoxnBUgpQT-Q&amp;utm" TargetMode="External"/><Relationship Id="rId67" Type="http://schemas.openxmlformats.org/officeDocument/2006/relationships/hyperlink" Target="https://open.spotify.com/track/3IrDy7k8DWMrh71h1ihfzd?si=4CX8pGC3S0y4NQMqn8Bx4Q&amp;utm" TargetMode="External"/><Relationship Id="rId60" Type="http://schemas.openxmlformats.org/officeDocument/2006/relationships/hyperlink" Target="https://open.spotify.com/track/3B8kPUyIdwTtOSeniqW6rz?si=x2NsaBQZSju53wFIqqXN8w&amp;utm" TargetMode="External"/><Relationship Id="rId602" Type="http://schemas.openxmlformats.org/officeDocument/2006/relationships/hyperlink" Target="https://open.spotify.com/track/0z5pIbdgE1B56LISBf4qub" TargetMode="External"/><Relationship Id="rId601" Type="http://schemas.openxmlformats.org/officeDocument/2006/relationships/hyperlink" Target="https://open.spotify.com/track/1dsggNRLTHQlYSyMQ4iLn2" TargetMode="External"/><Relationship Id="rId600" Type="http://schemas.openxmlformats.org/officeDocument/2006/relationships/hyperlink" Target="https://open.spotify.com/track/7HE2TCVnDf3knWGPRicC41" TargetMode="External"/><Relationship Id="rId604" Type="http://schemas.openxmlformats.org/officeDocument/2006/relationships/drawing" Target="../drawings/drawing4.xml"/><Relationship Id="rId603" Type="http://schemas.openxmlformats.org/officeDocument/2006/relationships/hyperlink" Target="https://open.spotify.com/track/76E0QcBrJSXr9wzAA8Xzgi" TargetMode="External"/><Relationship Id="rId69" Type="http://schemas.openxmlformats.org/officeDocument/2006/relationships/hyperlink" Target="https://open.spotify.com/track/6DtsYvf15aoenxvC7cVmmS?si=Sp_II6h3TBqdXBal-vFR7A&amp;utm" TargetMode="External"/><Relationship Id="rId51" Type="http://schemas.openxmlformats.org/officeDocument/2006/relationships/hyperlink" Target="https://open.spotify.com/track/1ug2Kz8eAo2v5sxuuLWJCP?si=Kk9wQ9krR12ifkq_u2kj6Q&amp;utm" TargetMode="External"/><Relationship Id="rId50" Type="http://schemas.openxmlformats.org/officeDocument/2006/relationships/hyperlink" Target="https://open.spotify.com/track/7fHj0tBC7mZpDEbWGC6SEC?si=Gy2JxgruRE-CkWNDwSlicA&amp;utm" TargetMode="External"/><Relationship Id="rId53" Type="http://schemas.openxmlformats.org/officeDocument/2006/relationships/hyperlink" Target="https://open.spotify.com/track/5FsZkCWdeUgMcewvEvJOvV?si=_bttyeMjTA-0wmxaye3mYQ&amp;utm" TargetMode="External"/><Relationship Id="rId52" Type="http://schemas.openxmlformats.org/officeDocument/2006/relationships/hyperlink" Target="https://open.spotify.com/track/7aGbCql2tCoWIxPWvlnXY8?si=nBB2PdkmShSGjgB4SfXZLA&amp;utm" TargetMode="External"/><Relationship Id="rId55" Type="http://schemas.openxmlformats.org/officeDocument/2006/relationships/hyperlink" Target="https://open.spotify.com/track/1x1fR2SaumfNevTGtDh6WW?si=zpKXeH4rS1iefqCMruQo2w&amp;utm" TargetMode="External"/><Relationship Id="rId54" Type="http://schemas.openxmlformats.org/officeDocument/2006/relationships/hyperlink" Target="https://open.spotify.com/track/4RzZyHcfWucIkwEjf0vsHp?si=bcWq9bwSTSSoRrrqYfX6_w&amp;utm" TargetMode="External"/><Relationship Id="rId57" Type="http://schemas.openxmlformats.org/officeDocument/2006/relationships/hyperlink" Target="https://open.spotify.com/track/4X0rnhYyV7n4IjVQScmIPa?si=mv__qFhqSRacJmY9HQTrNA&amp;utm" TargetMode="External"/><Relationship Id="rId56" Type="http://schemas.openxmlformats.org/officeDocument/2006/relationships/hyperlink" Target="https://open.spotify.com/track/3EhBxzS65V0UzVNUuSn8K5?si=sqTj_SKPSc6LrQLcRkqeNQ&amp;utm" TargetMode="External"/><Relationship Id="rId59" Type="http://schemas.openxmlformats.org/officeDocument/2006/relationships/hyperlink" Target="https://open.spotify.com/track/1MaHNal0DNwNtjpWe1doO1?si=a_kSwCdmRJqVBxeVOJ2s2A&amp;utm" TargetMode="External"/><Relationship Id="rId58" Type="http://schemas.openxmlformats.org/officeDocument/2006/relationships/hyperlink" Target="https://open.spotify.com/track/1MaHNal0DNwNtjpWe1doO1?si=a_kSwCdmRJqVBxeVOJ2s2A&amp;utm" TargetMode="External"/><Relationship Id="rId590" Type="http://schemas.openxmlformats.org/officeDocument/2006/relationships/hyperlink" Target="https://open.spotify.com/track/7s7crQU7DqQjX2crFh4JsK" TargetMode="External"/><Relationship Id="rId107" Type="http://schemas.openxmlformats.org/officeDocument/2006/relationships/hyperlink" Target="https://open.spotify.com/track/7x048KiVk2RrLHqzYwm68m?si=lImfCk_YS3y7sKWO0A7yxw&amp;utm" TargetMode="External"/><Relationship Id="rId228" Type="http://schemas.openxmlformats.org/officeDocument/2006/relationships/hyperlink" Target="https://open.spotify.com/track/2SqAhgKgdtrPYmVwr6GtEj?si=a5ffe4dfabe24141" TargetMode="External"/><Relationship Id="rId349" Type="http://schemas.openxmlformats.org/officeDocument/2006/relationships/hyperlink" Target="https://open.spotify.com/track/1Wf5q34m4hTnAxCljiAonb?si=5edb070285064901" TargetMode="External"/><Relationship Id="rId106" Type="http://schemas.openxmlformats.org/officeDocument/2006/relationships/hyperlink" Target="https://open.spotify.com/track/57qeOuryDopE0mLRzJvKB7?si=gIP9BDZMQ7u96oygPpIfgw&amp;utm" TargetMode="External"/><Relationship Id="rId227" Type="http://schemas.openxmlformats.org/officeDocument/2006/relationships/hyperlink" Target="https://open.spotify.com/track/01q0EDNn6cdR4uWsOegREO?si=33a166ce760f4538" TargetMode="External"/><Relationship Id="rId348" Type="http://schemas.openxmlformats.org/officeDocument/2006/relationships/hyperlink" Target="https://open.spotify.com/track/7EjatvVN2Y2GjpvKSyWJR4?si=586515c8c33b46db" TargetMode="External"/><Relationship Id="rId469" Type="http://schemas.openxmlformats.org/officeDocument/2006/relationships/hyperlink" Target="https://open.spotify.com/track/3gNrLr3kLipBDXm49ZFRBk" TargetMode="External"/><Relationship Id="rId105" Type="http://schemas.openxmlformats.org/officeDocument/2006/relationships/hyperlink" Target="https://open.spotify.com/track/4pFCFiB0eIkgljETLGAAi7?si=l-4amu5VToG2TUH7mhkzng&amp;utm" TargetMode="External"/><Relationship Id="rId226" Type="http://schemas.openxmlformats.org/officeDocument/2006/relationships/hyperlink" Target="https://open.spotify.com/track/5Iy0A7d1ZUbWl4ShPcGenu?si=a98ae93a379c4baa" TargetMode="External"/><Relationship Id="rId347" Type="http://schemas.openxmlformats.org/officeDocument/2006/relationships/hyperlink" Target="https://open.spotify.com/track/0zFG3RWjka7dNRIRTWnXMN?si=8d4b94bd6117412b" TargetMode="External"/><Relationship Id="rId468" Type="http://schemas.openxmlformats.org/officeDocument/2006/relationships/hyperlink" Target="https://open.spotify.com/track/4nW2KKdh0BnsqTqbX7YKbx" TargetMode="External"/><Relationship Id="rId589" Type="http://schemas.openxmlformats.org/officeDocument/2006/relationships/hyperlink" Target="https://open.spotify.com/track/21UjHLgahZd5fGFjUuduEg" TargetMode="External"/><Relationship Id="rId104" Type="http://schemas.openxmlformats.org/officeDocument/2006/relationships/hyperlink" Target="https://open.spotify.com/track/6z99p5GsBuNyTOoKokgpd9?si=N4XDm_dLSbeuHuxQL2z0Bw&amp;utm" TargetMode="External"/><Relationship Id="rId225" Type="http://schemas.openxmlformats.org/officeDocument/2006/relationships/hyperlink" Target="https://open.spotify.com/track/5r8ZaBIqLrcKCc2n8xkBat?si=bfe1c43d872042b1" TargetMode="External"/><Relationship Id="rId346" Type="http://schemas.openxmlformats.org/officeDocument/2006/relationships/hyperlink" Target="https://open.spotify.com/track/2xJljikiXXEymW80bqyG6u?si=4b1d7c36499e45a3" TargetMode="External"/><Relationship Id="rId467" Type="http://schemas.openxmlformats.org/officeDocument/2006/relationships/hyperlink" Target="https://open.spotify.com/track/43R7HdsQishk0hEz0Es9ye" TargetMode="External"/><Relationship Id="rId588" Type="http://schemas.openxmlformats.org/officeDocument/2006/relationships/hyperlink" Target="https://open.spotify.com/track/58oUauIZYgBpPxeii8kXSY" TargetMode="External"/><Relationship Id="rId109" Type="http://schemas.openxmlformats.org/officeDocument/2006/relationships/hyperlink" Target="https://open.spotify.com/track/1LYHvijuUisrJ1V5lcQFbM?si=Y8e3L2duQW-NusVvliXfKQ&amp;utm" TargetMode="External"/><Relationship Id="rId108" Type="http://schemas.openxmlformats.org/officeDocument/2006/relationships/hyperlink" Target="https://open.spotify.com/track/43I3sr3QISIosc7ESzIbtr?si=lWwzkxxrTdqlwD7g26N3WQ&amp;utm" TargetMode="External"/><Relationship Id="rId229" Type="http://schemas.openxmlformats.org/officeDocument/2006/relationships/hyperlink" Target="https://open.spotify.com/track/6Gmjy2WWeeBwzgSFcXqecA?si=07b41b1f33104246" TargetMode="External"/><Relationship Id="rId220" Type="http://schemas.openxmlformats.org/officeDocument/2006/relationships/hyperlink" Target="https://open.spotify.com/track/5vWMzk2QVDxa83XrFeLpfJ?si=7e9a977a76404523" TargetMode="External"/><Relationship Id="rId341" Type="http://schemas.openxmlformats.org/officeDocument/2006/relationships/hyperlink" Target="https://open.spotify.com/track/1tKhy83q8OsdcpZaX9N4Z2?si=56a293f0bd3f4d02" TargetMode="External"/><Relationship Id="rId462" Type="http://schemas.openxmlformats.org/officeDocument/2006/relationships/hyperlink" Target="https://open.spotify.com/track/6ImNTrb96QuG2USRpIeGKe" TargetMode="External"/><Relationship Id="rId583" Type="http://schemas.openxmlformats.org/officeDocument/2006/relationships/hyperlink" Target="https://open.spotify.com/track/7y9FT8LDel9YSjDoKlLcuv" TargetMode="External"/><Relationship Id="rId340" Type="http://schemas.openxmlformats.org/officeDocument/2006/relationships/hyperlink" Target="https://open.spotify.com/track/6E2e7lb0jETN2EXbswzylY?si=9af79244aa644b5b" TargetMode="External"/><Relationship Id="rId461" Type="http://schemas.openxmlformats.org/officeDocument/2006/relationships/hyperlink" Target="https://open.spotify.com/track/2FPX0uM93ZaonkEMmJgCMC" TargetMode="External"/><Relationship Id="rId582" Type="http://schemas.openxmlformats.org/officeDocument/2006/relationships/hyperlink" Target="https://open.spotify.com/track/4EIUvzWhcSMRZ32MUVDLxU" TargetMode="External"/><Relationship Id="rId460" Type="http://schemas.openxmlformats.org/officeDocument/2006/relationships/hyperlink" Target="https://open.spotify.com/track/52Ptp0T46mGorh93hoTUhO" TargetMode="External"/><Relationship Id="rId581" Type="http://schemas.openxmlformats.org/officeDocument/2006/relationships/hyperlink" Target="https://open.spotify.com/track/1QFDEecRHDrvaDa5N8cuD7" TargetMode="External"/><Relationship Id="rId580" Type="http://schemas.openxmlformats.org/officeDocument/2006/relationships/hyperlink" Target="https://open.spotify.com/track/3izU2Y23xrMvLPpatr9qWs" TargetMode="External"/><Relationship Id="rId103" Type="http://schemas.openxmlformats.org/officeDocument/2006/relationships/hyperlink" Target="https://open.spotify.com/track/2GGLG5WsbR3Tyf0rV35l9X?si=duQj8n0vSoeuaSuN-osifg&amp;utm" TargetMode="External"/><Relationship Id="rId224" Type="http://schemas.openxmlformats.org/officeDocument/2006/relationships/hyperlink" Target="https://open.spotify.com/track/0dhRmhF0f5igeIZ8mfBhTS?si=7c62e52807514996" TargetMode="External"/><Relationship Id="rId345" Type="http://schemas.openxmlformats.org/officeDocument/2006/relationships/hyperlink" Target="https://open.spotify.com/track/0XFZbeXmPQoMcoFZWkKxcT?si=56fca715a6224d6e" TargetMode="External"/><Relationship Id="rId466" Type="http://schemas.openxmlformats.org/officeDocument/2006/relationships/hyperlink" Target="https://open.spotify.com/track/44w78cgwMKpf5hMDVfFiku" TargetMode="External"/><Relationship Id="rId587" Type="http://schemas.openxmlformats.org/officeDocument/2006/relationships/hyperlink" Target="https://open.spotify.com/track/1Ppe1HRgf1vo8wWTqRIO8O" TargetMode="External"/><Relationship Id="rId102" Type="http://schemas.openxmlformats.org/officeDocument/2006/relationships/hyperlink" Target="https://open.spotify.com/track/4gYSYeYocoK570EPNdDYuM?si=B0c1vviPRP2ztulWwU8NqQ&amp;utm_source=copy-link&amp;sci=spotify%3Acard-config%3A20vaG8P7ZrDc8jgd7r4NH3" TargetMode="External"/><Relationship Id="rId223" Type="http://schemas.openxmlformats.org/officeDocument/2006/relationships/hyperlink" Target="https://open.spotify.com/track/3Iei4TVaQs3J4D6DCGWLEX?si=90f6cab65fdf478e" TargetMode="External"/><Relationship Id="rId344" Type="http://schemas.openxmlformats.org/officeDocument/2006/relationships/hyperlink" Target="https://open.spotify.com/track/6t5JVWyfUAflZixcH5PgNm?si=ceacba1621cc4d74" TargetMode="External"/><Relationship Id="rId465" Type="http://schemas.openxmlformats.org/officeDocument/2006/relationships/hyperlink" Target="https://open.spotify.com/track/4Pki0FGOMFJFBpNWpOqjxs" TargetMode="External"/><Relationship Id="rId586" Type="http://schemas.openxmlformats.org/officeDocument/2006/relationships/hyperlink" Target="https://open.spotify.com/track/5ZuRQ5Tt5l5SKRwZdyHlTS" TargetMode="External"/><Relationship Id="rId101" Type="http://schemas.openxmlformats.org/officeDocument/2006/relationships/hyperlink" Target="https://open.spotify.com/track/73wFd5vA2ekc6n3DrLFaJr?si=UcPiW3oYSxKMTE5OXw1wiw&amp;utm_source=copy-link&amp;sci=spotify%3Acard-config%3A4MtX1fauGsAgKD3DLL8Mlu" TargetMode="External"/><Relationship Id="rId222" Type="http://schemas.openxmlformats.org/officeDocument/2006/relationships/hyperlink" Target="https://open.spotify.com/track/044thjP25X23aR0ObcY4UM?si=0dc83d5c63dd46fc" TargetMode="External"/><Relationship Id="rId343" Type="http://schemas.openxmlformats.org/officeDocument/2006/relationships/hyperlink" Target="https://open.spotify.com/track/4AAvXkm29HYs33xt9GgCkD?si=231b34c78d1d44db" TargetMode="External"/><Relationship Id="rId464" Type="http://schemas.openxmlformats.org/officeDocument/2006/relationships/hyperlink" Target="https://open.spotify.com/track/7ItAu2RBzpia4I9k0FeBJy" TargetMode="External"/><Relationship Id="rId585" Type="http://schemas.openxmlformats.org/officeDocument/2006/relationships/hyperlink" Target="https://open.spotify.com/track/63Dkg4hzP6PTVspHLkQGBL" TargetMode="External"/><Relationship Id="rId100" Type="http://schemas.openxmlformats.org/officeDocument/2006/relationships/hyperlink" Target="https://open.spotify.com/track/4VMqDjwK2OvI0vbmzKPEei?si=6q55JTIKQm2ZJNwSeh7eRg&amp;utm" TargetMode="External"/><Relationship Id="rId221" Type="http://schemas.openxmlformats.org/officeDocument/2006/relationships/hyperlink" Target="https://open.spotify.com/track/5B6Ec8VLU0pSQMIqgqYRvz?si=d199dd87f0f540c3" TargetMode="External"/><Relationship Id="rId342" Type="http://schemas.openxmlformats.org/officeDocument/2006/relationships/hyperlink" Target="https://open.spotify.com/track/1EYjIDQdPwp2A4kTdzgpGb?si=67d5b3da93574cdd" TargetMode="External"/><Relationship Id="rId463" Type="http://schemas.openxmlformats.org/officeDocument/2006/relationships/hyperlink" Target="https://open.spotify.com/track/3lbH3F3RaXnlf0AXPrQtUq" TargetMode="External"/><Relationship Id="rId584" Type="http://schemas.openxmlformats.org/officeDocument/2006/relationships/hyperlink" Target="http://will.i.am" TargetMode="External"/><Relationship Id="rId217" Type="http://schemas.openxmlformats.org/officeDocument/2006/relationships/hyperlink" Target="https://open.spotify.com/track/6tlizaarBy1dNV70V41tPN?si=0db9954129934078" TargetMode="External"/><Relationship Id="rId338" Type="http://schemas.openxmlformats.org/officeDocument/2006/relationships/hyperlink" Target="https://open.spotify.com/track/5PmKSLx203cTXh4PHwt8La?si=2a7719c10af54f27" TargetMode="External"/><Relationship Id="rId459" Type="http://schemas.openxmlformats.org/officeDocument/2006/relationships/hyperlink" Target="https://open.spotify.com/track/6ouumhu1KLa6ZwfDEA4Dy7" TargetMode="External"/><Relationship Id="rId216" Type="http://schemas.openxmlformats.org/officeDocument/2006/relationships/hyperlink" Target="https://open.spotify.com/track/6gv9BQmtc7215gqpWqIUrH?si=0aeddcdc673c482a" TargetMode="External"/><Relationship Id="rId337" Type="http://schemas.openxmlformats.org/officeDocument/2006/relationships/hyperlink" Target="https://open.spotify.com/track/38HH00uKLuxl8uKSxusYnL?si=d57144fcc1bd489a" TargetMode="External"/><Relationship Id="rId458" Type="http://schemas.openxmlformats.org/officeDocument/2006/relationships/hyperlink" Target="https://open.spotify.com/track/24CfC8LaEFIeGhPgevbOt7" TargetMode="External"/><Relationship Id="rId579" Type="http://schemas.openxmlformats.org/officeDocument/2006/relationships/hyperlink" Target="https://open.spotify.com/track/4xryQzyQc8z9seqoTVy3Qa" TargetMode="External"/><Relationship Id="rId215" Type="http://schemas.openxmlformats.org/officeDocument/2006/relationships/hyperlink" Target="https://open.spotify.com/track/7iaQTGC4STCQ1SdS6V6swE?si=6c6f1a4aec4f4192" TargetMode="External"/><Relationship Id="rId336" Type="http://schemas.openxmlformats.org/officeDocument/2006/relationships/hyperlink" Target="https://open.spotify.com/track/3RorJ5DnxrT70LuRfhLn3t?si=5950c2ab6be340fb" TargetMode="External"/><Relationship Id="rId457" Type="http://schemas.openxmlformats.org/officeDocument/2006/relationships/hyperlink" Target="https://open.spotify.com/track/1KMkcUvF7m3SDChDOa7i5L" TargetMode="External"/><Relationship Id="rId578" Type="http://schemas.openxmlformats.org/officeDocument/2006/relationships/hyperlink" Target="https://open.spotify.com/track/245j9Nm7pPoBEzNvj9y7TR" TargetMode="External"/><Relationship Id="rId214" Type="http://schemas.openxmlformats.org/officeDocument/2006/relationships/hyperlink" Target="https://open.spotify.com/track/5Ox10tFhhHBNISCvDbpzv7?si=f3bb29b78b684053" TargetMode="External"/><Relationship Id="rId335" Type="http://schemas.openxmlformats.org/officeDocument/2006/relationships/hyperlink" Target="https://open.spotify.com/track/4BH3FzJwNvjDpL8J78NMYM?si=5e5c0e27520044fe" TargetMode="External"/><Relationship Id="rId456" Type="http://schemas.openxmlformats.org/officeDocument/2006/relationships/hyperlink" Target="https://open.spotify.com/track/35bcmlIsxL5R8LNpwLSQOS" TargetMode="External"/><Relationship Id="rId577" Type="http://schemas.openxmlformats.org/officeDocument/2006/relationships/hyperlink" Target="https://open.spotify.com/track/4o6cUbuqCwI1syc8JuBfqp" TargetMode="External"/><Relationship Id="rId219" Type="http://schemas.openxmlformats.org/officeDocument/2006/relationships/hyperlink" Target="https://open.spotify.com/track/1Gx6MN3z17bTjsTp43yusG?si=0ac4b44e053f4662" TargetMode="External"/><Relationship Id="rId218" Type="http://schemas.openxmlformats.org/officeDocument/2006/relationships/hyperlink" Target="https://open.spotify.com/track/4RutADG61LAmL59xj5oJvA?si=b5cae304dc50473d" TargetMode="External"/><Relationship Id="rId339" Type="http://schemas.openxmlformats.org/officeDocument/2006/relationships/hyperlink" Target="https://open.spotify.com/track/5XXJqs7f42R8PAY4Xcr0ax?si=0777658560114eae" TargetMode="External"/><Relationship Id="rId330" Type="http://schemas.openxmlformats.org/officeDocument/2006/relationships/hyperlink" Target="https://open.spotify.com/track/5jAwpiIPA3IeC4OWK4eA2j?si=13e06a207cea4a8a" TargetMode="External"/><Relationship Id="rId451" Type="http://schemas.openxmlformats.org/officeDocument/2006/relationships/hyperlink" Target="https://open.spotify.com/track/7lnrRRe6v2l4caZBzqTuwz" TargetMode="External"/><Relationship Id="rId572" Type="http://schemas.openxmlformats.org/officeDocument/2006/relationships/hyperlink" Target="https://open.spotify.com/track/6hpr5XTNO0QnFr40Hzh31H" TargetMode="External"/><Relationship Id="rId450" Type="http://schemas.openxmlformats.org/officeDocument/2006/relationships/hyperlink" Target="https://open.spotify.com/track/4T94FSJpIe13390jn0Mftv" TargetMode="External"/><Relationship Id="rId571" Type="http://schemas.openxmlformats.org/officeDocument/2006/relationships/hyperlink" Target="https://open.spotify.com/track/7x0haJDmpSbZmS0PEKlPvq" TargetMode="External"/><Relationship Id="rId570" Type="http://schemas.openxmlformats.org/officeDocument/2006/relationships/hyperlink" Target="https://open.spotify.com/track/1EMgPloc5NcMHEjy7NE2s5" TargetMode="External"/><Relationship Id="rId213" Type="http://schemas.openxmlformats.org/officeDocument/2006/relationships/hyperlink" Target="https://open.spotify.com/track/4WfUvqMn4YLv09rwZfmLAB?si=7543e89c5ad94ec5" TargetMode="External"/><Relationship Id="rId334" Type="http://schemas.openxmlformats.org/officeDocument/2006/relationships/hyperlink" Target="https://open.spotify.com/track/6nS5mP521pbkAF3hcfSexk?si=30dcbc8ffc154dd4" TargetMode="External"/><Relationship Id="rId455" Type="http://schemas.openxmlformats.org/officeDocument/2006/relationships/hyperlink" Target="https://open.spotify.com/track/7trg1jPzwRBSsYyTXTjxzg" TargetMode="External"/><Relationship Id="rId576" Type="http://schemas.openxmlformats.org/officeDocument/2006/relationships/hyperlink" Target="https://open.spotify.com/track/1ixbwbeBi5ufN4noUKmW5a" TargetMode="External"/><Relationship Id="rId212" Type="http://schemas.openxmlformats.org/officeDocument/2006/relationships/hyperlink" Target="https://open.spotify.com/track/4D13VZVj04Q3HNZ3KgQfxS?si=bec704de85784beb" TargetMode="External"/><Relationship Id="rId333" Type="http://schemas.openxmlformats.org/officeDocument/2006/relationships/hyperlink" Target="https://open.spotify.com/track/4zucKAVwfboJFZKgHdsAeo?si=e215d04637b64d06" TargetMode="External"/><Relationship Id="rId454" Type="http://schemas.openxmlformats.org/officeDocument/2006/relationships/hyperlink" Target="https://open.spotify.com/track/1WuItvg3Weym1acQPUzDsK" TargetMode="External"/><Relationship Id="rId575" Type="http://schemas.openxmlformats.org/officeDocument/2006/relationships/hyperlink" Target="https://open.spotify.com/track/0S8zL8qyy9V1nhqekSRKHd" TargetMode="External"/><Relationship Id="rId211" Type="http://schemas.openxmlformats.org/officeDocument/2006/relationships/hyperlink" Target="https://open.spotify.com/track/0vWHsHZAWTZquLkTfOM2Gd?si=ce86f7e792784341" TargetMode="External"/><Relationship Id="rId332" Type="http://schemas.openxmlformats.org/officeDocument/2006/relationships/hyperlink" Target="https://open.spotify.com/track/6B58TJqjGLQuuZBhQ3UnEA?si=121eabadfed04d76" TargetMode="External"/><Relationship Id="rId453" Type="http://schemas.openxmlformats.org/officeDocument/2006/relationships/hyperlink" Target="https://open.spotify.com/track/13s5Q4cr9vEgKTVTKpjd3A" TargetMode="External"/><Relationship Id="rId574" Type="http://schemas.openxmlformats.org/officeDocument/2006/relationships/hyperlink" Target="https://open.spotify.com/track/7I7E0IoUd0xq6q4hzlFfAd" TargetMode="External"/><Relationship Id="rId210" Type="http://schemas.openxmlformats.org/officeDocument/2006/relationships/hyperlink" Target="https://open.spotify.com/track/4CZwlFhY4337yhLuD2e6tf?si=6b6f793fec154387" TargetMode="External"/><Relationship Id="rId331" Type="http://schemas.openxmlformats.org/officeDocument/2006/relationships/hyperlink" Target="https://open.spotify.com/track/62kgwMyl2b6A9rJq38PbJ3?si=cb5ed57a90634557" TargetMode="External"/><Relationship Id="rId452" Type="http://schemas.openxmlformats.org/officeDocument/2006/relationships/hyperlink" Target="https://open.spotify.com/track/27TtkaUtD7snD9dqPHVuuj" TargetMode="External"/><Relationship Id="rId573" Type="http://schemas.openxmlformats.org/officeDocument/2006/relationships/hyperlink" Target="https://open.spotify.com/track/0RgfClHYjGBeyR2bNa4VrC" TargetMode="External"/><Relationship Id="rId370" Type="http://schemas.openxmlformats.org/officeDocument/2006/relationships/hyperlink" Target="https://open.spotify.com/track/4EAxNKJQEIIcivG82cU5LM?si=2c91b26922d6417b" TargetMode="External"/><Relationship Id="rId491" Type="http://schemas.openxmlformats.org/officeDocument/2006/relationships/hyperlink" Target="https://open.spotify.com/track/2QvjdsRDNiBYeOJRRoc41a" TargetMode="External"/><Relationship Id="rId490" Type="http://schemas.openxmlformats.org/officeDocument/2006/relationships/hyperlink" Target="https://open.spotify.com/track/16BXaJgAaGF2ulxRputkbs" TargetMode="External"/><Relationship Id="rId129" Type="http://schemas.openxmlformats.org/officeDocument/2006/relationships/hyperlink" Target="https://open.spotify.com/track/1mCSGEsQ89kwgl2aymqaH9?si=ofDmYQiARxK6_mQo3g7L2A&amp;utm" TargetMode="External"/><Relationship Id="rId128" Type="http://schemas.openxmlformats.org/officeDocument/2006/relationships/hyperlink" Target="https://open.spotify.com/track/6LQYb5zRGE1zZ6nfvj91D9?si=uXrTx_6IQJu1sHUzi_i6ew&amp;utm" TargetMode="External"/><Relationship Id="rId249" Type="http://schemas.openxmlformats.org/officeDocument/2006/relationships/hyperlink" Target="https://open.spotify.com/track/1goyFVgbVcVCuAvmXICQ8i?si=afd25a1b90914e75" TargetMode="External"/><Relationship Id="rId127" Type="http://schemas.openxmlformats.org/officeDocument/2006/relationships/hyperlink" Target="https://open.spotify.com/track/1UmhNqJZcPBZLOnuVWYLho?si=g6tS4cinQJqzYe5JnvbLhg&amp;utm" TargetMode="External"/><Relationship Id="rId248" Type="http://schemas.openxmlformats.org/officeDocument/2006/relationships/hyperlink" Target="https://open.spotify.com/track/78IWnXXMh2AE3fI0ZXTlND?si=8a77a2ba629141f1" TargetMode="External"/><Relationship Id="rId369" Type="http://schemas.openxmlformats.org/officeDocument/2006/relationships/hyperlink" Target="https://open.spotify.com/track/1XoTtHkFlqbMiqKCQoyNB5?si=d47a259348744729" TargetMode="External"/><Relationship Id="rId126" Type="http://schemas.openxmlformats.org/officeDocument/2006/relationships/hyperlink" Target="https://open.spotify.com/track/2PTR3Jg2hBLNoIUSmk1Ma2?si=9hf2bi5CTMaIPFxhcFevHQ&amp;utm" TargetMode="External"/><Relationship Id="rId247" Type="http://schemas.openxmlformats.org/officeDocument/2006/relationships/hyperlink" Target="https://open.spotify.com/track/4oVwJOlCLFSHP8NRfikUBf?si=bee734de38564169" TargetMode="External"/><Relationship Id="rId368" Type="http://schemas.openxmlformats.org/officeDocument/2006/relationships/hyperlink" Target="https://open.spotify.com/track/3ctaMit7CuiHIPVYrRvm15?si=c684cd13e2244b2b" TargetMode="External"/><Relationship Id="rId489" Type="http://schemas.openxmlformats.org/officeDocument/2006/relationships/hyperlink" Target="https://open.spotify.com/track/1c3AQUI8ZNPSdE3d25Dood" TargetMode="External"/><Relationship Id="rId121" Type="http://schemas.openxmlformats.org/officeDocument/2006/relationships/hyperlink" Target="https://open.spotify.com/track/0Fbrb9aOtMeS6g34hXJeNT?si=_8gq0k7nSmuHVlNfaynx9A&amp;utm" TargetMode="External"/><Relationship Id="rId242" Type="http://schemas.openxmlformats.org/officeDocument/2006/relationships/hyperlink" Target="https://open.spotify.com/track/6cHabpO6eA8SgZPdsur5Pm?si=5ee85839c1a54e47" TargetMode="External"/><Relationship Id="rId363" Type="http://schemas.openxmlformats.org/officeDocument/2006/relationships/hyperlink" Target="https://open.spotify.com/track/20TV1ZGqURHpVVDYo2iAhm?si=a1db6af886564148" TargetMode="External"/><Relationship Id="rId484" Type="http://schemas.openxmlformats.org/officeDocument/2006/relationships/hyperlink" Target="https://open.spotify.com/track/1I3G17ZQccHPLcAitFtY87" TargetMode="External"/><Relationship Id="rId120" Type="http://schemas.openxmlformats.org/officeDocument/2006/relationships/hyperlink" Target="https://open.spotify.com/track/5i1aIPmqAwLtbVtKEqqmAh?si=6HwDFkRzQyasA_iDJZbD9A&amp;" TargetMode="External"/><Relationship Id="rId241" Type="http://schemas.openxmlformats.org/officeDocument/2006/relationships/hyperlink" Target="https://open.spotify.com/track/2tsKAeEtorVDRy6egGMSOd?si=6587035f409241cb" TargetMode="External"/><Relationship Id="rId362" Type="http://schemas.openxmlformats.org/officeDocument/2006/relationships/hyperlink" Target="https://open.spotify.com/track/5ACG6R1PbFnP7WHZNVDHAi?si=37bf70bcbac74424" TargetMode="External"/><Relationship Id="rId483" Type="http://schemas.openxmlformats.org/officeDocument/2006/relationships/hyperlink" Target="https://open.spotify.com/track/7FDRMLU6QmNSbssBK715Q6" TargetMode="External"/><Relationship Id="rId240" Type="http://schemas.openxmlformats.org/officeDocument/2006/relationships/hyperlink" Target="https://open.spotify.com/track/0lpDlWrV0Cw3eGGvPU6d3R?si=f847b2f5e56345d2" TargetMode="External"/><Relationship Id="rId361" Type="http://schemas.openxmlformats.org/officeDocument/2006/relationships/hyperlink" Target="https://open.spotify.com/track/6RssEMmVlPDk8bQ7s4VRyb?si=59bfb1e48d534442" TargetMode="External"/><Relationship Id="rId482" Type="http://schemas.openxmlformats.org/officeDocument/2006/relationships/hyperlink" Target="https://open.spotify.com/track/1UdHkVAtxNFPcGQoMi3s3u" TargetMode="External"/><Relationship Id="rId360" Type="http://schemas.openxmlformats.org/officeDocument/2006/relationships/hyperlink" Target="https://open.spotify.com/track/3TrdGeV5bEpHezExHlsguD?si=ca0e59c038524afc" TargetMode="External"/><Relationship Id="rId481" Type="http://schemas.openxmlformats.org/officeDocument/2006/relationships/hyperlink" Target="https://open.spotify.com/track/592nlbbJkSuRgRFZr2YmlJ" TargetMode="External"/><Relationship Id="rId125" Type="http://schemas.openxmlformats.org/officeDocument/2006/relationships/hyperlink" Target="https://open.spotify.com/track/4jYzTRaCozY2MAMDteyco6?si=pYxr-Z5DTM-uN4qm3uVcQw&amp;utm" TargetMode="External"/><Relationship Id="rId246" Type="http://schemas.openxmlformats.org/officeDocument/2006/relationships/hyperlink" Target="https://open.spotify.com/track/2pyrLDOW2WY2eo3ZO5sPx6?si=ca34d40b70cc4309" TargetMode="External"/><Relationship Id="rId367" Type="http://schemas.openxmlformats.org/officeDocument/2006/relationships/hyperlink" Target="https://open.spotify.com/track/5iguTmy7FFCPYQs06w7QPM?si=8ce42a8d751647d1" TargetMode="External"/><Relationship Id="rId488" Type="http://schemas.openxmlformats.org/officeDocument/2006/relationships/hyperlink" Target="https://open.spotify.com/track/1mxQrUwJowX34KA4aGJCEY" TargetMode="External"/><Relationship Id="rId124" Type="http://schemas.openxmlformats.org/officeDocument/2006/relationships/hyperlink" Target="https://open.spotify.com/track/1y4NX2kMykdnnoZmgLrb37?si=t0hlDT8cQDKg59svN5hE2w&amp;utm" TargetMode="External"/><Relationship Id="rId245" Type="http://schemas.openxmlformats.org/officeDocument/2006/relationships/hyperlink" Target="https://open.spotify.com/track/3an8YUJbNZtvvYJ3KYvylV?si=5c74568fc8a64be6" TargetMode="External"/><Relationship Id="rId366" Type="http://schemas.openxmlformats.org/officeDocument/2006/relationships/hyperlink" Target="https://open.spotify.com/track/53DXM0bHfB7xkqJZYlksuh?si=39cd47e341e0489d" TargetMode="External"/><Relationship Id="rId487" Type="http://schemas.openxmlformats.org/officeDocument/2006/relationships/hyperlink" Target="https://open.spotify.com/track/4cjmrFRIgplqDGb63EVJeH" TargetMode="External"/><Relationship Id="rId123" Type="http://schemas.openxmlformats.org/officeDocument/2006/relationships/hyperlink" Target="https://open.spotify.com/track/4IainIjWmw70qBws3riTsJ?si=TFPFnftBQP24cgqn5DD8oQ&amp;utm" TargetMode="External"/><Relationship Id="rId244" Type="http://schemas.openxmlformats.org/officeDocument/2006/relationships/hyperlink" Target="https://open.spotify.com/track/0sXeraiWev6LNphoa7BWjw?si=dcd6afad033b4b05" TargetMode="External"/><Relationship Id="rId365" Type="http://schemas.openxmlformats.org/officeDocument/2006/relationships/hyperlink" Target="https://open.spotify.com/track/4jk4CaqBMBbMZhf3PuR1ai?si=085071d16bb342ce" TargetMode="External"/><Relationship Id="rId486" Type="http://schemas.openxmlformats.org/officeDocument/2006/relationships/hyperlink" Target="https://open.spotify.com/track/7dDWbc6w7xkDLJVnk8wfVS" TargetMode="External"/><Relationship Id="rId122" Type="http://schemas.openxmlformats.org/officeDocument/2006/relationships/hyperlink" Target="https://open.spotify.com/track/3Dw0iE9gxroU64OkwzxATu?si=klo3DHZVRzmjLqPwCoJ2ow&amp;utm" TargetMode="External"/><Relationship Id="rId243" Type="http://schemas.openxmlformats.org/officeDocument/2006/relationships/hyperlink" Target="https://open.spotify.com/track/7JFVlYlMu3godQswXiBhcY?si=2be54b91aac64724" TargetMode="External"/><Relationship Id="rId364" Type="http://schemas.openxmlformats.org/officeDocument/2006/relationships/hyperlink" Target="https://open.spotify.com/track/7fpWJr5shT90KiCHXKHxch?si=d42a5d4786b2436c" TargetMode="External"/><Relationship Id="rId485" Type="http://schemas.openxmlformats.org/officeDocument/2006/relationships/hyperlink" Target="https://open.spotify.com/track/77frmV8c9BHQc6Z3EJAkAN" TargetMode="External"/><Relationship Id="rId95" Type="http://schemas.openxmlformats.org/officeDocument/2006/relationships/hyperlink" Target="https://open.spotify.com/track/522rMK3qwoWGhreqe4b2vv?si=s_Jsud1JQH-84Dr-mhsDHg&amp;utm" TargetMode="External"/><Relationship Id="rId94" Type="http://schemas.openxmlformats.org/officeDocument/2006/relationships/hyperlink" Target="https://open.spotify.com/track/1Wq6SfZPeUvYntz167TXYH?si=XXPRWDLTT8KcH9wGU1wfyw&amp;utm" TargetMode="External"/><Relationship Id="rId97" Type="http://schemas.openxmlformats.org/officeDocument/2006/relationships/hyperlink" Target="https://open.spotify.com/track/3WpUhaOtAWX3Wa3cFUfnXQ?si=ucCKyhMTSbe3ZCTQ-ILjIw&amp;utm" TargetMode="External"/><Relationship Id="rId96" Type="http://schemas.openxmlformats.org/officeDocument/2006/relationships/hyperlink" Target="https://open.spotify.com/track/5uOGVigfPyd2WSpjwCYDrM?si=oCE8aG_AQpmJ738yeIk5sw&amp;utm" TargetMode="External"/><Relationship Id="rId99" Type="http://schemas.openxmlformats.org/officeDocument/2006/relationships/hyperlink" Target="https://open.spotify.com/track/7KgWHQ2BMBZtYKzo015Wm0?si=k2lkYF70RP-o8K3lz0eqAA&amp;utm" TargetMode="External"/><Relationship Id="rId480" Type="http://schemas.openxmlformats.org/officeDocument/2006/relationships/hyperlink" Target="https://open.spotify.com/track/4GkMrpc5f4yh3dAir9UcUP" TargetMode="External"/><Relationship Id="rId98" Type="http://schemas.openxmlformats.org/officeDocument/2006/relationships/hyperlink" Target="https://open.spotify.com/track/0vew54PEgcUvicMtmx9yIg?si=SFuTYV4GQyWbEqUv5t-vAA&amp;utm" TargetMode="External"/><Relationship Id="rId91" Type="http://schemas.openxmlformats.org/officeDocument/2006/relationships/hyperlink" Target="https://open.spotify.com/track/001onyRT8y6GZBjze9xxXY?si=ALLn0-q6ToORmUCJQvWBrg&amp;utm" TargetMode="External"/><Relationship Id="rId90" Type="http://schemas.openxmlformats.org/officeDocument/2006/relationships/hyperlink" Target="https://open.spotify.com/track/2Ghc8xPYSlFnxTh2ouUbBR?si=DjTAlUtwSImNGyYC5tb4lg&amp;utm" TargetMode="External"/><Relationship Id="rId93" Type="http://schemas.openxmlformats.org/officeDocument/2006/relationships/hyperlink" Target="https://open.spotify.com/track/18VXIQtK5pCVqLoKUPLHzC?si=ZvrTJtdmSgOP69autUUXOA&amp;utm" TargetMode="External"/><Relationship Id="rId92" Type="http://schemas.openxmlformats.org/officeDocument/2006/relationships/hyperlink" Target="https://open.spotify.com/track/1QEo092PDrB8po9cuZnf31?si=PJ-MQ-iXRjuSUYmVQTt4tg&amp;utm" TargetMode="External"/><Relationship Id="rId118" Type="http://schemas.openxmlformats.org/officeDocument/2006/relationships/hyperlink" Target="https://open.spotify.com/track/4kvrbqa050wGrFI2AqFBoC?si=LaMAwxzJQPWVwGkYlp-0_A&amp;utm" TargetMode="External"/><Relationship Id="rId239" Type="http://schemas.openxmlformats.org/officeDocument/2006/relationships/hyperlink" Target="https://open.spotify.com/track/7n16aBvMIHAEiXEt6GtrM9?si=7012caaa7e5b4630" TargetMode="External"/><Relationship Id="rId117" Type="http://schemas.openxmlformats.org/officeDocument/2006/relationships/hyperlink" Target="https://open.spotify.com/track/0CA9DcxUy9d4IY8J09vGv3?si=ht9l-exEQeK0oEXcOZydWQ&amp;utm" TargetMode="External"/><Relationship Id="rId238" Type="http://schemas.openxmlformats.org/officeDocument/2006/relationships/hyperlink" Target="https://open.spotify.com/track/5vBZD2bI83GZg6YlUxUy3y?si=dfe3e53d9afa4aea" TargetMode="External"/><Relationship Id="rId359" Type="http://schemas.openxmlformats.org/officeDocument/2006/relationships/hyperlink" Target="https://open.spotify.com/track/3UwvL87QcqZD2A5Ipodhzk?si=bfad7c7616174050" TargetMode="External"/><Relationship Id="rId116" Type="http://schemas.openxmlformats.org/officeDocument/2006/relationships/hyperlink" Target="https://open.spotify.com/track/2Oz9rPfLRo5WH8TT3yZYyW?si=ucqjE9MISgG9EVrIP4jDNg&amp;utm" TargetMode="External"/><Relationship Id="rId237" Type="http://schemas.openxmlformats.org/officeDocument/2006/relationships/hyperlink" Target="https://open.spotify.com/track/5RV8PjHniE101mZtug4Kpu?si=57e6732861dc4ccd" TargetMode="External"/><Relationship Id="rId358" Type="http://schemas.openxmlformats.org/officeDocument/2006/relationships/hyperlink" Target="https://open.spotify.com/track/52sWQWEmv2ChaQozTx2ljM?si=1d2acca8cc4140a9" TargetMode="External"/><Relationship Id="rId479" Type="http://schemas.openxmlformats.org/officeDocument/2006/relationships/hyperlink" Target="https://open.spotify.com/track/2egdgAaMnK1mPaO4eq4Lfh" TargetMode="External"/><Relationship Id="rId115" Type="http://schemas.openxmlformats.org/officeDocument/2006/relationships/hyperlink" Target="https://open.spotify.com/track/6JV1ZhwSY68KlqxcsvjAcN?si=t8dYlF6BTlCy4tCJRsbnyQ&amp;utm" TargetMode="External"/><Relationship Id="rId236" Type="http://schemas.openxmlformats.org/officeDocument/2006/relationships/hyperlink" Target="https://open.spotify.com/track/5jUkpOwReL07vKzmRCQT3P?si=970aef9cc649484f" TargetMode="External"/><Relationship Id="rId357" Type="http://schemas.openxmlformats.org/officeDocument/2006/relationships/hyperlink" Target="https://open.spotify.com/track/24yd8olUggbkvROgA2irRx?si=8848b68b545a4e21" TargetMode="External"/><Relationship Id="rId478" Type="http://schemas.openxmlformats.org/officeDocument/2006/relationships/hyperlink" Target="https://open.spotify.com/track/0vjFMIU3H5CNyYHadx2eKD" TargetMode="External"/><Relationship Id="rId599" Type="http://schemas.openxmlformats.org/officeDocument/2006/relationships/hyperlink" Target="https://open.spotify.com/track/6ztFXr0tM12PpMpYkRCc0r" TargetMode="External"/><Relationship Id="rId119" Type="http://schemas.openxmlformats.org/officeDocument/2006/relationships/hyperlink" Target="https://open.spotify.com/track/4fSbIUI2ekaOvV8iAeLWI7?si=cfvMyuvRQVWnAHEdkUVu6w&amp;utm" TargetMode="External"/><Relationship Id="rId110" Type="http://schemas.openxmlformats.org/officeDocument/2006/relationships/hyperlink" Target="https://open.spotify.com/track/15cq28v9QTCk74gF4mzJEm?si=_e7Bh1tTTAm8mxWsaJF6HA&amp;utm" TargetMode="External"/><Relationship Id="rId231" Type="http://schemas.openxmlformats.org/officeDocument/2006/relationships/hyperlink" Target="https://open.spotify.com/track/01whPz5NnbknJ3cc5upgwy?si=3346f4b3a3ce412d" TargetMode="External"/><Relationship Id="rId352" Type="http://schemas.openxmlformats.org/officeDocument/2006/relationships/hyperlink" Target="https://open.spotify.com/track/0Kd2IhGYGYrOATgOOnDBzI?si=6eb85b9553354fbb" TargetMode="External"/><Relationship Id="rId473" Type="http://schemas.openxmlformats.org/officeDocument/2006/relationships/hyperlink" Target="https://open.spotify.com/track/4DxXh3rL16QHfHTKcgJYfs" TargetMode="External"/><Relationship Id="rId594" Type="http://schemas.openxmlformats.org/officeDocument/2006/relationships/hyperlink" Target="https://open.spotify.com/track/55ZJZkKCB1niE9oiyjiddW" TargetMode="External"/><Relationship Id="rId230" Type="http://schemas.openxmlformats.org/officeDocument/2006/relationships/hyperlink" Target="https://open.spotify.com/track/1ADNkfFftKx5ToOkB4k9Pd?si=3c795311092c4c13" TargetMode="External"/><Relationship Id="rId351" Type="http://schemas.openxmlformats.org/officeDocument/2006/relationships/hyperlink" Target="https://open.spotify.com/track/3p94tWMDSrSgzL30AIDDgn?si=7947d02eb5b346df" TargetMode="External"/><Relationship Id="rId472" Type="http://schemas.openxmlformats.org/officeDocument/2006/relationships/hyperlink" Target="https://open.spotify.com/track/4dNp7t10AN5QIePX9HsWPI" TargetMode="External"/><Relationship Id="rId593" Type="http://schemas.openxmlformats.org/officeDocument/2006/relationships/hyperlink" Target="https://open.spotify.com/track/3RFCQomP6x5EZtMxESJ8kw" TargetMode="External"/><Relationship Id="rId350" Type="http://schemas.openxmlformats.org/officeDocument/2006/relationships/hyperlink" Target="https://open.spotify.com/track/3oKuEvvclPj25AifUVoKxS?si=6b18bc1c18a24230" TargetMode="External"/><Relationship Id="rId471" Type="http://schemas.openxmlformats.org/officeDocument/2006/relationships/hyperlink" Target="https://open.spotify.com/track/6JjWgxMUkDlKduhKdbzGxP" TargetMode="External"/><Relationship Id="rId592" Type="http://schemas.openxmlformats.org/officeDocument/2006/relationships/hyperlink" Target="https://open.spotify.com/track/4mVDVfxY3ODiBZiFj77qZ1" TargetMode="External"/><Relationship Id="rId470" Type="http://schemas.openxmlformats.org/officeDocument/2006/relationships/hyperlink" Target="https://open.spotify.com/track/0bfKkqJPFvku7Vua4tIfrl" TargetMode="External"/><Relationship Id="rId591" Type="http://schemas.openxmlformats.org/officeDocument/2006/relationships/hyperlink" Target="https://open.spotify.com/track/5SBi18i7PfCs8JA1u41ISo" TargetMode="External"/><Relationship Id="rId114" Type="http://schemas.openxmlformats.org/officeDocument/2006/relationships/hyperlink" Target="https://open.spotify.com/track/7fr5KH5yw72OOWNWWrpCBy?si=sgxtR8o7QQiavwlv0SlzYQ&amp;utm" TargetMode="External"/><Relationship Id="rId235" Type="http://schemas.openxmlformats.org/officeDocument/2006/relationships/hyperlink" Target="https://open.spotify.com/track/1FtKOM0kx4jpIenZpMC9Zn?si=b6dbe9dbf2b44866" TargetMode="External"/><Relationship Id="rId356" Type="http://schemas.openxmlformats.org/officeDocument/2006/relationships/hyperlink" Target="https://open.spotify.com/track/4cltuh2RNH0LyZY9I8Vi08?si=263c6520abe64343" TargetMode="External"/><Relationship Id="rId477" Type="http://schemas.openxmlformats.org/officeDocument/2006/relationships/hyperlink" Target="https://open.spotify.com/track/50fScng7vNWOzDbJadXvib" TargetMode="External"/><Relationship Id="rId598" Type="http://schemas.openxmlformats.org/officeDocument/2006/relationships/hyperlink" Target="https://open.spotify.com/track/2pgjiHXeXRTqXxabugZoLD" TargetMode="External"/><Relationship Id="rId113" Type="http://schemas.openxmlformats.org/officeDocument/2006/relationships/hyperlink" Target="https://open.spotify.com/track/7MOVSkgy9xB5rTs6lMBsoG?si=KfXF60C2TM6pK8nA_hF6cw&amp;utm" TargetMode="External"/><Relationship Id="rId234" Type="http://schemas.openxmlformats.org/officeDocument/2006/relationships/hyperlink" Target="https://open.spotify.com/track/7IAJzec1UxGYmNvbPTHbxx?si=fd711b6b09724a87" TargetMode="External"/><Relationship Id="rId355" Type="http://schemas.openxmlformats.org/officeDocument/2006/relationships/hyperlink" Target="https://open.spotify.com/track/2U0BLmYoSESYOdwMxW2yA9?si=19a624686e09432d" TargetMode="External"/><Relationship Id="rId476" Type="http://schemas.openxmlformats.org/officeDocument/2006/relationships/hyperlink" Target="https://open.spotify.com/track/3oOON5Nye0OeGf675OR3Fa" TargetMode="External"/><Relationship Id="rId597" Type="http://schemas.openxmlformats.org/officeDocument/2006/relationships/hyperlink" Target="https://open.spotify.com/track/4oy01PXMo6xY6MGJfEWj0n" TargetMode="External"/><Relationship Id="rId112" Type="http://schemas.openxmlformats.org/officeDocument/2006/relationships/hyperlink" Target="https://open.spotify.com/track/05e9sAQvPCj0dSeTSOZTg6?si=T77tJqdeRGCco6OiZa2bZQ&amp;utm" TargetMode="External"/><Relationship Id="rId233" Type="http://schemas.openxmlformats.org/officeDocument/2006/relationships/hyperlink" Target="https://open.spotify.com/track/1N9edbqza4rYPcztDWoiPl?si=25d3b92ee74c4649" TargetMode="External"/><Relationship Id="rId354" Type="http://schemas.openxmlformats.org/officeDocument/2006/relationships/hyperlink" Target="https://open.spotify.com/track/7qzsNpJvOR8attSueN3zqq?si=e41a731eb19245e1" TargetMode="External"/><Relationship Id="rId475" Type="http://schemas.openxmlformats.org/officeDocument/2006/relationships/hyperlink" Target="https://open.spotify.com/track/7rBqIgw6wSeGGUYZGGIT8H" TargetMode="External"/><Relationship Id="rId596" Type="http://schemas.openxmlformats.org/officeDocument/2006/relationships/hyperlink" Target="https://open.spotify.com/track/5Wux4Vq9nWrmeBbFoT5kJe" TargetMode="External"/><Relationship Id="rId111" Type="http://schemas.openxmlformats.org/officeDocument/2006/relationships/hyperlink" Target="https://open.spotify.com/track/3xfSVjCZYL6nE1eJw1aVln?si=KqjEYuhSTLG7mXoFpXADwA&amp;utm" TargetMode="External"/><Relationship Id="rId232" Type="http://schemas.openxmlformats.org/officeDocument/2006/relationships/hyperlink" Target="https://open.spotify.com/track/4WkTfCQuNw64xvPUETYnbt?si=aee4e5c7b82b4d93" TargetMode="External"/><Relationship Id="rId353" Type="http://schemas.openxmlformats.org/officeDocument/2006/relationships/hyperlink" Target="https://open.spotify.com/track/30yySOIXHZYx94sLAySy2j?si=878b002a760c4129" TargetMode="External"/><Relationship Id="rId474" Type="http://schemas.openxmlformats.org/officeDocument/2006/relationships/hyperlink" Target="https://open.spotify.com/track/4fTNDvHuID1XTuNirNRKRp" TargetMode="External"/><Relationship Id="rId595" Type="http://schemas.openxmlformats.org/officeDocument/2006/relationships/hyperlink" Target="https://open.spotify.com/track/6GHtyusLtbFDJuFZ8j9Yju" TargetMode="External"/><Relationship Id="rId305" Type="http://schemas.openxmlformats.org/officeDocument/2006/relationships/hyperlink" Target="https://open.spotify.com/track/3AEkdDSTXKNm15zwTrUK5h?si=57d636c004764289" TargetMode="External"/><Relationship Id="rId426" Type="http://schemas.openxmlformats.org/officeDocument/2006/relationships/hyperlink" Target="https://open.spotify.com/track/2tej1KSqNuxwywIpY1rDRc" TargetMode="External"/><Relationship Id="rId547" Type="http://schemas.openxmlformats.org/officeDocument/2006/relationships/hyperlink" Target="https://open.spotify.com/track/15YOIZfFLX6q5hy8GzS8P0" TargetMode="External"/><Relationship Id="rId304" Type="http://schemas.openxmlformats.org/officeDocument/2006/relationships/hyperlink" Target="https://open.spotify.com/track/0ceF2OyfoVe8IQeFcBXZg2?si=87e91c9c0cb94b6d" TargetMode="External"/><Relationship Id="rId425" Type="http://schemas.openxmlformats.org/officeDocument/2006/relationships/hyperlink" Target="https://open.spotify.com/track/0l5TpsCL1ObiTEsHeWA0by" TargetMode="External"/><Relationship Id="rId546" Type="http://schemas.openxmlformats.org/officeDocument/2006/relationships/hyperlink" Target="https://open.spotify.com/track/1zurWB3cJwLsZWyFECspU8" TargetMode="External"/><Relationship Id="rId303" Type="http://schemas.openxmlformats.org/officeDocument/2006/relationships/hyperlink" Target="https://open.spotify.com/track/3d1wVI3rKahHUYLGildKBq?si=2e1b33392cb44fb3" TargetMode="External"/><Relationship Id="rId424" Type="http://schemas.openxmlformats.org/officeDocument/2006/relationships/hyperlink" Target="https://open.spotify.com/track/6cNSVYWOu9DfEScmOvXDrB" TargetMode="External"/><Relationship Id="rId545" Type="http://schemas.openxmlformats.org/officeDocument/2006/relationships/hyperlink" Target="https://open.spotify.com/track/3eJZjak9jaP1NCCzkRmDUu" TargetMode="External"/><Relationship Id="rId302" Type="http://schemas.openxmlformats.org/officeDocument/2006/relationships/hyperlink" Target="https://open.spotify.com/track/6dvxjumaIBfTmkF3MUSwQr?si=d4a4d27074da46c5" TargetMode="External"/><Relationship Id="rId423" Type="http://schemas.openxmlformats.org/officeDocument/2006/relationships/hyperlink" Target="https://open.spotify.com/track/1hvKYV2SkmX1D2AeRCDxLH" TargetMode="External"/><Relationship Id="rId544" Type="http://schemas.openxmlformats.org/officeDocument/2006/relationships/hyperlink" Target="https://open.spotify.com/track/6fWsrX9AksH7Lpi525a8js" TargetMode="External"/><Relationship Id="rId309" Type="http://schemas.openxmlformats.org/officeDocument/2006/relationships/hyperlink" Target="https://open.spotify.com/track/0IUFluOjP8O3NNoTuHpHu4?si=2db3a00f88ac4fbe" TargetMode="External"/><Relationship Id="rId308" Type="http://schemas.openxmlformats.org/officeDocument/2006/relationships/hyperlink" Target="https://open.spotify.com/track/2KCFt4viygNYbV9uMlmkXQ?si=17f67d50ae4f4d39" TargetMode="External"/><Relationship Id="rId429" Type="http://schemas.openxmlformats.org/officeDocument/2006/relationships/hyperlink" Target="https://open.spotify.com/track/0jqoCl2qHRB52CFV9T7v9N" TargetMode="External"/><Relationship Id="rId307" Type="http://schemas.openxmlformats.org/officeDocument/2006/relationships/hyperlink" Target="https://open.spotify.com/track/1jAq3AKWnJokgzzrfS30Nl?si=ac15fb771e054e89" TargetMode="External"/><Relationship Id="rId428" Type="http://schemas.openxmlformats.org/officeDocument/2006/relationships/hyperlink" Target="https://open.spotify.com/track/2uZWffKoemZDI0gHcBEcDc" TargetMode="External"/><Relationship Id="rId549" Type="http://schemas.openxmlformats.org/officeDocument/2006/relationships/hyperlink" Target="https://open.spotify.com/track/2QnYunPlYK9EwtaktOKDgC" TargetMode="External"/><Relationship Id="rId306" Type="http://schemas.openxmlformats.org/officeDocument/2006/relationships/hyperlink" Target="https://open.spotify.com/track/789ypzLVZugyrUn57A6CWp?si=f27071a47cb74802" TargetMode="External"/><Relationship Id="rId427" Type="http://schemas.openxmlformats.org/officeDocument/2006/relationships/hyperlink" Target="https://open.spotify.com/track/2LbkpJUH052AvFcNIgjHTO" TargetMode="External"/><Relationship Id="rId548" Type="http://schemas.openxmlformats.org/officeDocument/2006/relationships/hyperlink" Target="https://open.spotify.com/track/4lnRSlXd3GZUtzJ7qgu7U3" TargetMode="External"/><Relationship Id="rId301" Type="http://schemas.openxmlformats.org/officeDocument/2006/relationships/hyperlink" Target="https://open.spotify.com/track/0G8GWYXDmrHEHQGllFP94Q?si=0b47f2d2e9a54c03" TargetMode="External"/><Relationship Id="rId422" Type="http://schemas.openxmlformats.org/officeDocument/2006/relationships/hyperlink" Target="https://open.spotify.com/track/091bbTu7z81TzkmQ8lbhPq" TargetMode="External"/><Relationship Id="rId543" Type="http://schemas.openxmlformats.org/officeDocument/2006/relationships/hyperlink" Target="https://open.spotify.com/track/42GbsW1QgJu1AA68SKSCOA" TargetMode="External"/><Relationship Id="rId300" Type="http://schemas.openxmlformats.org/officeDocument/2006/relationships/hyperlink" Target="https://open.spotify.com/track/0KewqJZ1JG0snSbhsCtkov?si=281e9e9688894acd" TargetMode="External"/><Relationship Id="rId421" Type="http://schemas.openxmlformats.org/officeDocument/2006/relationships/hyperlink" Target="https://open.spotify.com/track/4B4crIHkzZiD4AaMbGoxwZ" TargetMode="External"/><Relationship Id="rId542" Type="http://schemas.openxmlformats.org/officeDocument/2006/relationships/hyperlink" Target="https://open.spotify.com/track/66kOlTPfCSARxPIey7zxkI" TargetMode="External"/><Relationship Id="rId420" Type="http://schemas.openxmlformats.org/officeDocument/2006/relationships/hyperlink" Target="https://open.spotify.com/track/35l5bgFqvWHd7f5ozYW2ax" TargetMode="External"/><Relationship Id="rId541" Type="http://schemas.openxmlformats.org/officeDocument/2006/relationships/hyperlink" Target="https://open.spotify.com/track/2SgPh1AhJ2d0clt0uwALA9" TargetMode="External"/><Relationship Id="rId540" Type="http://schemas.openxmlformats.org/officeDocument/2006/relationships/hyperlink" Target="https://open.spotify.com/track/6iRr8um8454xVDxR9hSrIn" TargetMode="External"/><Relationship Id="rId415" Type="http://schemas.openxmlformats.org/officeDocument/2006/relationships/hyperlink" Target="https://open.spotify.com/track/1HwAVFJlKZ1iQqdwC7Zep4" TargetMode="External"/><Relationship Id="rId536" Type="http://schemas.openxmlformats.org/officeDocument/2006/relationships/hyperlink" Target="https://open.spotify.com/track/2NZTWhnlF0MS1Vx5IofvRk" TargetMode="External"/><Relationship Id="rId414" Type="http://schemas.openxmlformats.org/officeDocument/2006/relationships/hyperlink" Target="https://open.spotify.com/track/0YXrl4CvzvFrwTe31qoEJs" TargetMode="External"/><Relationship Id="rId535" Type="http://schemas.openxmlformats.org/officeDocument/2006/relationships/hyperlink" Target="https://open.spotify.com/track/1tAmIyy75wMmT4466zyH15" TargetMode="External"/><Relationship Id="rId413" Type="http://schemas.openxmlformats.org/officeDocument/2006/relationships/hyperlink" Target="https://open.spotify.com/track/7ulSeuvk7VMIfr23xxj9uP" TargetMode="External"/><Relationship Id="rId534" Type="http://schemas.openxmlformats.org/officeDocument/2006/relationships/hyperlink" Target="https://open.spotify.com/track/3Hwmzi9w5GEs4VBzpwf0bh" TargetMode="External"/><Relationship Id="rId412" Type="http://schemas.openxmlformats.org/officeDocument/2006/relationships/hyperlink" Target="https://open.spotify.com/track/35KStoD8kgxafoastfdDP7" TargetMode="External"/><Relationship Id="rId533" Type="http://schemas.openxmlformats.org/officeDocument/2006/relationships/hyperlink" Target="https://open.spotify.com/track/2ldR1ACdKKF5PdKBWBE6H3" TargetMode="External"/><Relationship Id="rId419" Type="http://schemas.openxmlformats.org/officeDocument/2006/relationships/hyperlink" Target="https://open.spotify.com/track/2ArPdcUQo5oRHr6rSrRI6h" TargetMode="External"/><Relationship Id="rId418" Type="http://schemas.openxmlformats.org/officeDocument/2006/relationships/hyperlink" Target="https://open.spotify.com/track/4MbRqwhiqlW4aq7WgKxfvV" TargetMode="External"/><Relationship Id="rId539" Type="http://schemas.openxmlformats.org/officeDocument/2006/relationships/hyperlink" Target="https://open.spotify.com/track/7uSxKUvSlKymfx41oO2MR2" TargetMode="External"/><Relationship Id="rId417" Type="http://schemas.openxmlformats.org/officeDocument/2006/relationships/hyperlink" Target="https://open.spotify.com/track/2ybbfy5kIUFNeFAxHEKdKL" TargetMode="External"/><Relationship Id="rId538" Type="http://schemas.openxmlformats.org/officeDocument/2006/relationships/hyperlink" Target="https://open.spotify.com/track/2dsdDh9vkg54a9sqrteN0G" TargetMode="External"/><Relationship Id="rId416" Type="http://schemas.openxmlformats.org/officeDocument/2006/relationships/hyperlink" Target="https://open.spotify.com/track/1o12DVLrohyK5kU3C8wgJm" TargetMode="External"/><Relationship Id="rId537" Type="http://schemas.openxmlformats.org/officeDocument/2006/relationships/hyperlink" Target="https://open.spotify.com/track/5800ILJ9Pe72uhJoUDkOxZ" TargetMode="External"/><Relationship Id="rId411" Type="http://schemas.openxmlformats.org/officeDocument/2006/relationships/hyperlink" Target="https://open.spotify.com/track/3UIU5RLRosfyBTboMnXmLr" TargetMode="External"/><Relationship Id="rId532" Type="http://schemas.openxmlformats.org/officeDocument/2006/relationships/hyperlink" Target="https://open.spotify.com/track/02YJHt7FlSEhnMfcQ0atpV" TargetMode="External"/><Relationship Id="rId410" Type="http://schemas.openxmlformats.org/officeDocument/2006/relationships/hyperlink" Target="https://open.spotify.com/track/2XKmgr2re2wD8EBvRnMETa" TargetMode="External"/><Relationship Id="rId531" Type="http://schemas.openxmlformats.org/officeDocument/2006/relationships/hyperlink" Target="https://open.spotify.com/track/4g84MAWY3FpPjmHAWE0Rqr" TargetMode="External"/><Relationship Id="rId530" Type="http://schemas.openxmlformats.org/officeDocument/2006/relationships/hyperlink" Target="https://open.spotify.com/track/0fZQHYizQZ3aj5xfNMi4BI" TargetMode="External"/><Relationship Id="rId206" Type="http://schemas.openxmlformats.org/officeDocument/2006/relationships/hyperlink" Target="https://open.spotify.com/track/3oGL4HTmIpiD3J0f80Viqt?si=fec00af56ce34d01" TargetMode="External"/><Relationship Id="rId327" Type="http://schemas.openxmlformats.org/officeDocument/2006/relationships/hyperlink" Target="https://open.spotify.com/track/2vuhZrEHS25D8xNQTSvuuj?si=6eb5a2128e4749b2" TargetMode="External"/><Relationship Id="rId448" Type="http://schemas.openxmlformats.org/officeDocument/2006/relationships/hyperlink" Target="https://open.spotify.com/track/49l2UXxgkmaJHt80QQXcjd" TargetMode="External"/><Relationship Id="rId569" Type="http://schemas.openxmlformats.org/officeDocument/2006/relationships/hyperlink" Target="https://open.spotify.com/track/2G4izYMDmLX2zVuvCJQDW4" TargetMode="External"/><Relationship Id="rId205" Type="http://schemas.openxmlformats.org/officeDocument/2006/relationships/hyperlink" Target="https://open.spotify.com/track/6roufiqGty7Yd1B0iyPR0m?si=0f7221b445ef4701" TargetMode="External"/><Relationship Id="rId326" Type="http://schemas.openxmlformats.org/officeDocument/2006/relationships/hyperlink" Target="https://open.spotify.com/track/4TkknEEgy9mpbDtSA9ZrKV?si=cb60288f057747b5" TargetMode="External"/><Relationship Id="rId447" Type="http://schemas.openxmlformats.org/officeDocument/2006/relationships/hyperlink" Target="https://open.spotify.com/track/7kVLWxyGbo6Tefdt9vxyjE" TargetMode="External"/><Relationship Id="rId568" Type="http://schemas.openxmlformats.org/officeDocument/2006/relationships/hyperlink" Target="https://open.spotify.com/track/5H8tSrjnNgCyLcr9jTsYxN" TargetMode="External"/><Relationship Id="rId204" Type="http://schemas.openxmlformats.org/officeDocument/2006/relationships/hyperlink" Target="https://open.spotify.com/track/1j1xQ9bL1boXBlIuKDmLXQ?si=b88036cb9b034d33" TargetMode="External"/><Relationship Id="rId325" Type="http://schemas.openxmlformats.org/officeDocument/2006/relationships/hyperlink" Target="https://open.spotify.com/track/0h4v9uXzT1qwXS5e9fkws2?si=c282fd5b37574859" TargetMode="External"/><Relationship Id="rId446" Type="http://schemas.openxmlformats.org/officeDocument/2006/relationships/hyperlink" Target="https://open.spotify.com/track/5pGJLZiAdoI759kH0pSB4r" TargetMode="External"/><Relationship Id="rId567" Type="http://schemas.openxmlformats.org/officeDocument/2006/relationships/hyperlink" Target="https://open.spotify.com/track/2IyJtohTHM23VXkbX31Kc3" TargetMode="External"/><Relationship Id="rId203" Type="http://schemas.openxmlformats.org/officeDocument/2006/relationships/hyperlink" Target="https://open.spotify.com/track/6MZWoN2R0dffRXfYjJdL0l?si=8158df8fe19041b9" TargetMode="External"/><Relationship Id="rId324" Type="http://schemas.openxmlformats.org/officeDocument/2006/relationships/hyperlink" Target="https://open.spotify.com/track/739IveImaxOatSzo2ZeKQA?si=36d95226b63a4405" TargetMode="External"/><Relationship Id="rId445" Type="http://schemas.openxmlformats.org/officeDocument/2006/relationships/hyperlink" Target="https://open.spotify.com/track/3aZZdx5aaBYQQpRaNCW12X" TargetMode="External"/><Relationship Id="rId566" Type="http://schemas.openxmlformats.org/officeDocument/2006/relationships/hyperlink" Target="https://open.spotify.com/track/1pvpRD7hCI4tyine2VYGoG" TargetMode="External"/><Relationship Id="rId209" Type="http://schemas.openxmlformats.org/officeDocument/2006/relationships/hyperlink" Target="https://open.spotify.com/track/4CZwlFhY4337yhLuD2e6tf?si=99d08e11e9c54fbf" TargetMode="External"/><Relationship Id="rId208" Type="http://schemas.openxmlformats.org/officeDocument/2006/relationships/hyperlink" Target="https://open.spotify.com/track/0rqZeZd8wCakiZVo9nLv9c?si=90e4d348c0fb4eef" TargetMode="External"/><Relationship Id="rId329" Type="http://schemas.openxmlformats.org/officeDocument/2006/relationships/hyperlink" Target="https://open.spotify.com/track/6iFm1CcTrJe7SbZqXMXuDk?si=cdeaa04c26d34e11" TargetMode="External"/><Relationship Id="rId207" Type="http://schemas.openxmlformats.org/officeDocument/2006/relationships/hyperlink" Target="https://open.spotify.com/track/6SRVcS7SDzv9i2CQhSPYKJ?si=28994a30cf574ffc" TargetMode="External"/><Relationship Id="rId328" Type="http://schemas.openxmlformats.org/officeDocument/2006/relationships/hyperlink" Target="https://open.spotify.com/track/77bJPlboe1cYNf6C4jbinf?si=c5ddbb20f8f64e1a" TargetMode="External"/><Relationship Id="rId449" Type="http://schemas.openxmlformats.org/officeDocument/2006/relationships/hyperlink" Target="https://open.spotify.com/track/2cozO0eZjnsju3T3L07vdD" TargetMode="External"/><Relationship Id="rId440" Type="http://schemas.openxmlformats.org/officeDocument/2006/relationships/hyperlink" Target="https://open.spotify.com/track/5xtONfJYA7PftQrkjrE28r" TargetMode="External"/><Relationship Id="rId561" Type="http://schemas.openxmlformats.org/officeDocument/2006/relationships/hyperlink" Target="https://open.spotify.com/track/4w06qSCz2ea5CZoxbtCptw" TargetMode="External"/><Relationship Id="rId560" Type="http://schemas.openxmlformats.org/officeDocument/2006/relationships/hyperlink" Target="https://open.spotify.com/track/0mHrjyWCdygdFSYz5UzmnH" TargetMode="External"/><Relationship Id="rId202" Type="http://schemas.openxmlformats.org/officeDocument/2006/relationships/hyperlink" Target="https://open.spotify.com/track/1mnsVrjQF95VywJ9igXbuZ?si=a9b3abaa18ee43bc" TargetMode="External"/><Relationship Id="rId323" Type="http://schemas.openxmlformats.org/officeDocument/2006/relationships/hyperlink" Target="https://open.spotify.com/track/3e44jPHjpH8gGWWD6Ey4ih?si=ca7197a5b3884144" TargetMode="External"/><Relationship Id="rId444" Type="http://schemas.openxmlformats.org/officeDocument/2006/relationships/hyperlink" Target="https://open.spotify.com/track/10J8ii9nAjNlESvZKCqVdt" TargetMode="External"/><Relationship Id="rId565" Type="http://schemas.openxmlformats.org/officeDocument/2006/relationships/hyperlink" Target="https://open.spotify.com/track/3XuRs3rozRBG0BlE79XL5D" TargetMode="External"/><Relationship Id="rId201" Type="http://schemas.openxmlformats.org/officeDocument/2006/relationships/hyperlink" Target="https://open.spotify.com/track/1BurTwuol3JRnMAT3sqbAO?si=c9a743f0c5b34a9c" TargetMode="External"/><Relationship Id="rId322" Type="http://schemas.openxmlformats.org/officeDocument/2006/relationships/hyperlink" Target="https://open.spotify.com/track/4xvguqzwvStDijt0MyX927?si=3b7599f734794cf6" TargetMode="External"/><Relationship Id="rId443" Type="http://schemas.openxmlformats.org/officeDocument/2006/relationships/hyperlink" Target="https://open.spotify.com/track/1dUGxxrsxCGvo3HUBisaec" TargetMode="External"/><Relationship Id="rId564" Type="http://schemas.openxmlformats.org/officeDocument/2006/relationships/hyperlink" Target="https://open.spotify.com/track/4wETfzGfYptjrNjf31CA06" TargetMode="External"/><Relationship Id="rId200" Type="http://schemas.openxmlformats.org/officeDocument/2006/relationships/hyperlink" Target="https://open.spotify.com/track/0Gt32c2rnD4Yz3hlWflzRx?si=99018efcd95d493f" TargetMode="External"/><Relationship Id="rId321" Type="http://schemas.openxmlformats.org/officeDocument/2006/relationships/hyperlink" Target="https://open.spotify.com/track/67lo1gmO8dQ7qsYxrFNxAF?si=8e4be56dacf7476a" TargetMode="External"/><Relationship Id="rId442" Type="http://schemas.openxmlformats.org/officeDocument/2006/relationships/hyperlink" Target="https://open.spotify.com/track/4p4sLU8tYH3P87DOq2RxSl" TargetMode="External"/><Relationship Id="rId563" Type="http://schemas.openxmlformats.org/officeDocument/2006/relationships/hyperlink" Target="https://open.spotify.com/track/22JCmrGt94M1fQxv07zNY6" TargetMode="External"/><Relationship Id="rId320" Type="http://schemas.openxmlformats.org/officeDocument/2006/relationships/hyperlink" Target="https://open.spotify.com/track/0m4VreaNduvs42gclXykew?si=d2f5c0b2cdc2472f" TargetMode="External"/><Relationship Id="rId441" Type="http://schemas.openxmlformats.org/officeDocument/2006/relationships/hyperlink" Target="https://open.spotify.com/track/0R3Lvc2qosA5vTvyl3lMyy" TargetMode="External"/><Relationship Id="rId562" Type="http://schemas.openxmlformats.org/officeDocument/2006/relationships/hyperlink" Target="https://open.spotify.com/track/4x3HfjXyiGKU4EZYutNNfI" TargetMode="External"/><Relationship Id="rId316" Type="http://schemas.openxmlformats.org/officeDocument/2006/relationships/hyperlink" Target="https://open.spotify.com/track/0brUwLxgvZUEyddRDfcb2Z?si=09f1e2f33d2f425f" TargetMode="External"/><Relationship Id="rId437" Type="http://schemas.openxmlformats.org/officeDocument/2006/relationships/hyperlink" Target="https://open.spotify.com/track/7wjthjdkTHjjDmKjTdms39" TargetMode="External"/><Relationship Id="rId558" Type="http://schemas.openxmlformats.org/officeDocument/2006/relationships/hyperlink" Target="https://open.spotify.com/track/79rcjcwevKr4UM4eFnIDQR" TargetMode="External"/><Relationship Id="rId315" Type="http://schemas.openxmlformats.org/officeDocument/2006/relationships/hyperlink" Target="https://open.spotify.com/track/1XJxfmKVIddQhlaTkAnJui?si=dd89ec5e76f74619" TargetMode="External"/><Relationship Id="rId436" Type="http://schemas.openxmlformats.org/officeDocument/2006/relationships/hyperlink" Target="https://open.spotify.com/track/5E3paV9WCM1iKMkaXK07Dm" TargetMode="External"/><Relationship Id="rId557" Type="http://schemas.openxmlformats.org/officeDocument/2006/relationships/hyperlink" Target="https://open.spotify.com/track/0ys3pQdL43lhwC8YcGsVnI" TargetMode="External"/><Relationship Id="rId314" Type="http://schemas.openxmlformats.org/officeDocument/2006/relationships/hyperlink" Target="https://open.spotify.com/track/2VTUr7TWzOnBig59RYdCsC?si=3629c64646c8413a" TargetMode="External"/><Relationship Id="rId435" Type="http://schemas.openxmlformats.org/officeDocument/2006/relationships/hyperlink" Target="https://open.spotify.com/track/3o5Iu4EsC9kMIceIMf1XCV" TargetMode="External"/><Relationship Id="rId556" Type="http://schemas.openxmlformats.org/officeDocument/2006/relationships/hyperlink" Target="https://open.spotify.com/track/5oSJm28Jff1MMvG3VF8bKX" TargetMode="External"/><Relationship Id="rId313" Type="http://schemas.openxmlformats.org/officeDocument/2006/relationships/hyperlink" Target="https://open.spotify.com/track/6m2UYr6ZJN8wtDzOauBIb9?si=76a1d33f9c024773" TargetMode="External"/><Relationship Id="rId434" Type="http://schemas.openxmlformats.org/officeDocument/2006/relationships/hyperlink" Target="https://open.spotify.com/track/7FzbtabdCihTGTnRhNF8I9" TargetMode="External"/><Relationship Id="rId555" Type="http://schemas.openxmlformats.org/officeDocument/2006/relationships/hyperlink" Target="https://open.spotify.com/track/29E23IcZ3RDxmXyag559pI" TargetMode="External"/><Relationship Id="rId319" Type="http://schemas.openxmlformats.org/officeDocument/2006/relationships/hyperlink" Target="https://open.spotify.com/track/1ojx892F09kNzzLyMGTsma?si=6e014d5ce9684e30" TargetMode="External"/><Relationship Id="rId318" Type="http://schemas.openxmlformats.org/officeDocument/2006/relationships/hyperlink" Target="https://open.spotify.com/track/1nl7j1l4X0OHg9L4YytAa6?si=6a7b27cdcd7643bc" TargetMode="External"/><Relationship Id="rId439" Type="http://schemas.openxmlformats.org/officeDocument/2006/relationships/hyperlink" Target="https://open.spotify.com/track/4qb1vuMKFoWW7a4eUpGiYZ" TargetMode="External"/><Relationship Id="rId317" Type="http://schemas.openxmlformats.org/officeDocument/2006/relationships/hyperlink" Target="https://open.spotify.com/track/1m2MVOBE3ZLxgp1TcAhV3K?si=40f00271fcd84760" TargetMode="External"/><Relationship Id="rId438" Type="http://schemas.openxmlformats.org/officeDocument/2006/relationships/hyperlink" Target="https://open.spotify.com/track/5oAr60DcObJM3OyPQYxAeZ" TargetMode="External"/><Relationship Id="rId559" Type="http://schemas.openxmlformats.org/officeDocument/2006/relationships/hyperlink" Target="https://open.spotify.com/track/126pQ65HNKzGdNpfNM2njo" TargetMode="External"/><Relationship Id="rId550" Type="http://schemas.openxmlformats.org/officeDocument/2006/relationships/hyperlink" Target="https://open.spotify.com/track/6Bw5jz88uR077mmkkYXKbK" TargetMode="External"/><Relationship Id="rId312" Type="http://schemas.openxmlformats.org/officeDocument/2006/relationships/hyperlink" Target="https://open.spotify.com/track/6pxp9Kfi1hJwbh6QdCukCB?si=acbaee3b80884dc1" TargetMode="External"/><Relationship Id="rId433" Type="http://schemas.openxmlformats.org/officeDocument/2006/relationships/hyperlink" Target="https://open.spotify.com/track/5ZKweI5zGxZwS53ILBF5mE" TargetMode="External"/><Relationship Id="rId554" Type="http://schemas.openxmlformats.org/officeDocument/2006/relationships/hyperlink" Target="https://open.spotify.com/track/4GtcDcB7VdaURKgfbgQks9" TargetMode="External"/><Relationship Id="rId311" Type="http://schemas.openxmlformats.org/officeDocument/2006/relationships/hyperlink" Target="https://open.spotify.com/track/5eYDMV3Fn8KElacH754Bjt?si=094cc32115d1496e" TargetMode="External"/><Relationship Id="rId432" Type="http://schemas.openxmlformats.org/officeDocument/2006/relationships/hyperlink" Target="https://open.spotify.com/track/1XfXsulrAazDzBaCL7yTV0" TargetMode="External"/><Relationship Id="rId553" Type="http://schemas.openxmlformats.org/officeDocument/2006/relationships/hyperlink" Target="https://open.spotify.com/track/2wZajvFp1eVkgFCvZuqTCc" TargetMode="External"/><Relationship Id="rId310" Type="http://schemas.openxmlformats.org/officeDocument/2006/relationships/hyperlink" Target="https://open.spotify.com/track/1veNS1osFHTWf2G6q5AbuQ?si=28033929b87b483a" TargetMode="External"/><Relationship Id="rId431" Type="http://schemas.openxmlformats.org/officeDocument/2006/relationships/hyperlink" Target="https://open.spotify.com/track/3b64pbanKGoUhriRjjz7cG" TargetMode="External"/><Relationship Id="rId552" Type="http://schemas.openxmlformats.org/officeDocument/2006/relationships/hyperlink" Target="https://open.spotify.com/track/39nshH4CMTtzYmFCniEjg3" TargetMode="External"/><Relationship Id="rId430" Type="http://schemas.openxmlformats.org/officeDocument/2006/relationships/hyperlink" Target="https://open.spotify.com/track/7cCK4T8z0zeBJmyE1Mnakq" TargetMode="External"/><Relationship Id="rId551" Type="http://schemas.openxmlformats.org/officeDocument/2006/relationships/hyperlink" Target="https://open.spotify.com/track/3flkUZCNjouz1aczVeYeFG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1drv.ms/w/c/45264a81a46f89ac/IQBDxeqx4k-fT4_k8bTxxgyfAZR7lioxfqu-dVfoMXrod68?e=6Av7A4" TargetMode="External"/><Relationship Id="rId391" Type="http://schemas.openxmlformats.org/officeDocument/2006/relationships/hyperlink" Target="https://open.spotify.com/track/1Hezl8gsPpfK3N2by41Wxb" TargetMode="External"/><Relationship Id="rId390" Type="http://schemas.openxmlformats.org/officeDocument/2006/relationships/hyperlink" Target="https://1drv.ms/w/c/45264a81a46f89ac/IQCbd1iSSR67SpU19mTC-9ULAQOntGbypi-6lposF57jE2M?e=BEh6xS" TargetMode="External"/><Relationship Id="rId1" Type="http://schemas.openxmlformats.org/officeDocument/2006/relationships/hyperlink" Target="https://open.spotify.com/track/1zwMYTA5nlNjZxYrvBB2pV" TargetMode="External"/><Relationship Id="rId2" Type="http://schemas.openxmlformats.org/officeDocument/2006/relationships/hyperlink" Target="https://1drv.ms/w/c/45264a81a46f89ac/IQD2yt-Dz9G0RJeVqtPgwW5ZAXAq4YqGCJ7m97wpSEFcRiY?e=sQL7r4" TargetMode="External"/><Relationship Id="rId3" Type="http://schemas.openxmlformats.org/officeDocument/2006/relationships/hyperlink" Target="https://open.spotify.com/track/7GgWAITsYJaRM3r50rfh5w" TargetMode="External"/><Relationship Id="rId4" Type="http://schemas.openxmlformats.org/officeDocument/2006/relationships/hyperlink" Target="https://1drv.ms/w/c/45264a81a46f89ac/IQC02ScjhSvlQ7MkOSZFM_wMATFEus0RDQN7KNwyCwc8MpQ?e=Blacd2" TargetMode="External"/><Relationship Id="rId9" Type="http://schemas.openxmlformats.org/officeDocument/2006/relationships/hyperlink" Target="https://open.spotify.com/track/7B5Npv8NjjTCzk8PLpU66h" TargetMode="External"/><Relationship Id="rId385" Type="http://schemas.openxmlformats.org/officeDocument/2006/relationships/hyperlink" Target="https://open.spotify.com/track/7iqQz931tn59mK6IZ3knRx" TargetMode="External"/><Relationship Id="rId384" Type="http://schemas.openxmlformats.org/officeDocument/2006/relationships/hyperlink" Target="https://1drv.ms/w/c/45264a81a46f89ac/IQA1ZHRk_zrtRoAosTtuQqNDAToOypySAnJDFfEe4-GY-rw?e=EAiTRt" TargetMode="External"/><Relationship Id="rId383" Type="http://schemas.openxmlformats.org/officeDocument/2006/relationships/hyperlink" Target="https://open.spotify.com/track/7bPWdJgx8vek7S5i5yAtvG" TargetMode="External"/><Relationship Id="rId382" Type="http://schemas.openxmlformats.org/officeDocument/2006/relationships/hyperlink" Target="https://1drv.ms/w/c/45264a81a46f89ac/IQAq_XkIvWY8RajDpe6hF3q9AW32YdkHTjPEPdnddP26CBs?e=CL6Dif" TargetMode="External"/><Relationship Id="rId5" Type="http://schemas.openxmlformats.org/officeDocument/2006/relationships/hyperlink" Target="https://open.spotify.com/track/0gplL1WMoJ6iYaPgMCL0gX" TargetMode="External"/><Relationship Id="rId389" Type="http://schemas.openxmlformats.org/officeDocument/2006/relationships/hyperlink" Target="https://open.spotify.com/track/3EZTyh1wJEmreJH1aULPCj" TargetMode="External"/><Relationship Id="rId6" Type="http://schemas.openxmlformats.org/officeDocument/2006/relationships/hyperlink" Target="https://1drv.ms/w/c/45264a81a46f89ac/IQA1DCNFJvgrSpeegilPhu9JAaiXZ0l-mW2dXHu8wAM7S9o?e=9OZAye" TargetMode="External"/><Relationship Id="rId388" Type="http://schemas.openxmlformats.org/officeDocument/2006/relationships/hyperlink" Target="https://1drv.ms/w/c/45264a81a46f89ac/IQDg7gEpBvmQRb-3zoF_jcqBAVZHrcwo22VCjlir-x2oROs?e=z8EDbe" TargetMode="External"/><Relationship Id="rId7" Type="http://schemas.openxmlformats.org/officeDocument/2006/relationships/hyperlink" Target="https://open.spotify.com/track/05TOt5Vz4StdjMpEdFPlvB" TargetMode="External"/><Relationship Id="rId387" Type="http://schemas.openxmlformats.org/officeDocument/2006/relationships/hyperlink" Target="https://open.spotify.com/track/4U9ACZETPOqGuJkWtjkjLF" TargetMode="External"/><Relationship Id="rId8" Type="http://schemas.openxmlformats.org/officeDocument/2006/relationships/hyperlink" Target="https://1drv.ms/w/c/45264a81a46f89ac/IQAYmUqq13RmRYF25DFvafrUAXx8p_MTlHoslUL6RHykOt0?e=KjMEY0" TargetMode="External"/><Relationship Id="rId386" Type="http://schemas.openxmlformats.org/officeDocument/2006/relationships/hyperlink" Target="https://1drv.ms/w/c/45264a81a46f89ac/IQAkRRg-W8vVTodhYQ1lOBW9AVmIPBrhE2EyjMX1REa3lRc?e=zpxKRA" TargetMode="External"/><Relationship Id="rId381" Type="http://schemas.openxmlformats.org/officeDocument/2006/relationships/hyperlink" Target="https://open.spotify.com/track/5USsRaiqL1RNKRm1fTJ3JM" TargetMode="External"/><Relationship Id="rId380" Type="http://schemas.openxmlformats.org/officeDocument/2006/relationships/hyperlink" Target="https://1drv.ms/w/c/45264a81a46f89ac/IQBBu8m38sG1RoBnGQzWJGftAf8H9cj4hzXMv-1nCVszvWw?e=gReHJ5" TargetMode="External"/><Relationship Id="rId379" Type="http://schemas.openxmlformats.org/officeDocument/2006/relationships/hyperlink" Target="https://open.spotify.com/track/4qUtC2BwFC154Ha8YQRrkk" TargetMode="External"/><Relationship Id="rId374" Type="http://schemas.openxmlformats.org/officeDocument/2006/relationships/hyperlink" Target="https://1drv.ms/w/c/45264a81a46f89ac/IQBCLEu3ytnEQbV6DZ8L69MZAbTPMcsW5DG90YxUpinXBY0?e=6qVojl" TargetMode="External"/><Relationship Id="rId373" Type="http://schemas.openxmlformats.org/officeDocument/2006/relationships/hyperlink" Target="https://open.spotify.com/track/6OG05bPAwUuV3OMvy2Vy1P" TargetMode="External"/><Relationship Id="rId372" Type="http://schemas.openxmlformats.org/officeDocument/2006/relationships/hyperlink" Target="https://1drv.ms/w/c/45264a81a46f89ac/IQDFoomlipxCTLDzgGbdvzASAYcP6cj3jwovJs5dPZij-4Y?e=NRpRwR" TargetMode="External"/><Relationship Id="rId371" Type="http://schemas.openxmlformats.org/officeDocument/2006/relationships/hyperlink" Target="https://open.spotify.com/track/3lG6OtGDsYAOALxEmubQQm" TargetMode="External"/><Relationship Id="rId378" Type="http://schemas.openxmlformats.org/officeDocument/2006/relationships/hyperlink" Target="https://1drv.ms/w/c/45264a81a46f89ac/IQALlgnAwjlOS7QwLi4fxTMbAZ3zn66F0RsCL8I64q-w7Fc?e=ikgNaQ" TargetMode="External"/><Relationship Id="rId377" Type="http://schemas.openxmlformats.org/officeDocument/2006/relationships/hyperlink" Target="https://open.spotify.com/track/3RIgHHpnFKj5Rni1shokDj" TargetMode="External"/><Relationship Id="rId376" Type="http://schemas.openxmlformats.org/officeDocument/2006/relationships/hyperlink" Target="https://1drv.ms/w/c/45264a81a46f89ac/IQAakgpPZVW-QLv5bPYm7722AfllpI3cuUNYK_mYXGX7Tsg?e=kQFaie" TargetMode="External"/><Relationship Id="rId375" Type="http://schemas.openxmlformats.org/officeDocument/2006/relationships/hyperlink" Target="https://open.spotify.com/track/7oTE1KmtU2ml9zBhv9Reao" TargetMode="External"/><Relationship Id="rId396" Type="http://schemas.openxmlformats.org/officeDocument/2006/relationships/hyperlink" Target="https://1drv.ms/w/c/45264a81a46f89ac/IQB2iX8o8KlfTZat3e60BJxGATrvyVVosfeBRa1ztF7nMxM?e=sAFafG" TargetMode="External"/><Relationship Id="rId395" Type="http://schemas.openxmlformats.org/officeDocument/2006/relationships/hyperlink" Target="https://open.spotify.com/track/5nW4z3pfZgJAJ2QTCz9AIE" TargetMode="External"/><Relationship Id="rId394" Type="http://schemas.openxmlformats.org/officeDocument/2006/relationships/hyperlink" Target="https://1drv.ms/w/c/45264a81a46f89ac/IQBrvf0HX5IJT7rXhq2gGP4KAQB2wh52e53Poyu6f3Y3Ays?e=Ji3aBd" TargetMode="External"/><Relationship Id="rId393" Type="http://schemas.openxmlformats.org/officeDocument/2006/relationships/hyperlink" Target="https://open.spotify.com/track/0HEzuLLojblUOaUSdmJ9gl" TargetMode="External"/><Relationship Id="rId399" Type="http://schemas.openxmlformats.org/officeDocument/2006/relationships/hyperlink" Target="https://open.spotify.com/track/4VL310GGX3b2ixL3sV0Je8?si=32e200469b1d494f" TargetMode="External"/><Relationship Id="rId398" Type="http://schemas.openxmlformats.org/officeDocument/2006/relationships/hyperlink" Target="https://1drv.ms/w/c/45264a81a46f89ac/IQA6gB9N7WlLSK5WG4r4itT0AT-_TsgqhDvgRaJHi96SifY?e=C9hFsr" TargetMode="External"/><Relationship Id="rId397" Type="http://schemas.openxmlformats.org/officeDocument/2006/relationships/hyperlink" Target="https://open.spotify.com/track/1BUckPDAi8NYfLN7EiQcQA" TargetMode="External"/><Relationship Id="rId1730" Type="http://schemas.openxmlformats.org/officeDocument/2006/relationships/hyperlink" Target="https://open.spotify.com/track/1DIg9155AY65dpR5Lf5Vg4" TargetMode="External"/><Relationship Id="rId1731" Type="http://schemas.openxmlformats.org/officeDocument/2006/relationships/hyperlink" Target="https://open.spotify.com/track/0My8NPmENHrN5W7OfgZnZJ" TargetMode="External"/><Relationship Id="rId1732" Type="http://schemas.openxmlformats.org/officeDocument/2006/relationships/hyperlink" Target="https://open.spotify.com/track/79re67kIvfLCO3zN4dnvgE" TargetMode="External"/><Relationship Id="rId1733" Type="http://schemas.openxmlformats.org/officeDocument/2006/relationships/hyperlink" Target="https://open.spotify.com/track/45IFvFqHG8oiEK1fAYdNw1" TargetMode="External"/><Relationship Id="rId1734" Type="http://schemas.openxmlformats.org/officeDocument/2006/relationships/hyperlink" Target="https://open.spotify.com/track/3YAf5n9q2H2GkIWS8X2OQ8" TargetMode="External"/><Relationship Id="rId1735" Type="http://schemas.openxmlformats.org/officeDocument/2006/relationships/hyperlink" Target="https://open.spotify.com/track/6OSjPP1DQR4bYyhDoqoCQU" TargetMode="External"/><Relationship Id="rId1736" Type="http://schemas.openxmlformats.org/officeDocument/2006/relationships/hyperlink" Target="https://open.spotify.com/track/7Ma4FjTX8LZFdjwq4RBzIe" TargetMode="External"/><Relationship Id="rId1737" Type="http://schemas.openxmlformats.org/officeDocument/2006/relationships/hyperlink" Target="https://open.spotify.com/track/2YYB8BFL7ttfbKih1qFYUs" TargetMode="External"/><Relationship Id="rId1738" Type="http://schemas.openxmlformats.org/officeDocument/2006/relationships/hyperlink" Target="https://open.spotify.com/track/408lPuMZRCsZM5NpGLNAwW" TargetMode="External"/><Relationship Id="rId1739" Type="http://schemas.openxmlformats.org/officeDocument/2006/relationships/hyperlink" Target="https://open.spotify.com/track/0L7C3A8EWZUXW24OCEFZPc" TargetMode="External"/><Relationship Id="rId1720" Type="http://schemas.openxmlformats.org/officeDocument/2006/relationships/hyperlink" Target="https://open.spotify.com/track/60cYr5uuMoxvyuIx45rGEW" TargetMode="External"/><Relationship Id="rId1721" Type="http://schemas.openxmlformats.org/officeDocument/2006/relationships/hyperlink" Target="https://open.spotify.com/track/0WHi11uzahqpEtPGYCW6oQ" TargetMode="External"/><Relationship Id="rId1722" Type="http://schemas.openxmlformats.org/officeDocument/2006/relationships/hyperlink" Target="https://open.spotify.com/track/2CSrG5fnBpcdfPXg7sJUBi" TargetMode="External"/><Relationship Id="rId1723" Type="http://schemas.openxmlformats.org/officeDocument/2006/relationships/hyperlink" Target="https://open.spotify.com/track/2W0AJEbIC2vdZTV2nVSAsg" TargetMode="External"/><Relationship Id="rId1724" Type="http://schemas.openxmlformats.org/officeDocument/2006/relationships/hyperlink" Target="https://open.spotify.com/track/0NlGoUyOJSuSHmngoibVAs" TargetMode="External"/><Relationship Id="rId1725" Type="http://schemas.openxmlformats.org/officeDocument/2006/relationships/hyperlink" Target="https://open.spotify.com/track/6KkyuDhrEhR5nJVKtv9mCf" TargetMode="External"/><Relationship Id="rId1726" Type="http://schemas.openxmlformats.org/officeDocument/2006/relationships/hyperlink" Target="https://open.spotify.com/track/65gLJGey4u4KFFqoC5fzFJ" TargetMode="External"/><Relationship Id="rId1727" Type="http://schemas.openxmlformats.org/officeDocument/2006/relationships/hyperlink" Target="https://open.spotify.com/track/58HH7mUdFhh2uHciYZ33n1" TargetMode="External"/><Relationship Id="rId1728" Type="http://schemas.openxmlformats.org/officeDocument/2006/relationships/hyperlink" Target="https://open.spotify.com/track/3QFCL0dqEzXFIWlqWiVDJU" TargetMode="External"/><Relationship Id="rId1729" Type="http://schemas.openxmlformats.org/officeDocument/2006/relationships/hyperlink" Target="https://open.spotify.com/track/5gRcPSx80uycb9Z81IsynS" TargetMode="External"/><Relationship Id="rId808" Type="http://schemas.openxmlformats.org/officeDocument/2006/relationships/hyperlink" Target="https://1drv.ms/w/c/9493a6c9aea5009b/IQCxZHchvkr-RJnV-OOO8pc9AUmpIHR-Pfjo9-bXsriFt5M?e=LLevmk" TargetMode="External"/><Relationship Id="rId807" Type="http://schemas.openxmlformats.org/officeDocument/2006/relationships/hyperlink" Target="https://open.spotify.com/track/4mRSbPLnOm54ttkTYvxxSY" TargetMode="External"/><Relationship Id="rId806" Type="http://schemas.openxmlformats.org/officeDocument/2006/relationships/hyperlink" Target="https://1drv.ms/w/c/9493a6c9aea5009b/IQA_qA5fOcD-RZifB3p5AGEHAeVtVQKTISY9PfrMwKxj__c?e=axm1wq" TargetMode="External"/><Relationship Id="rId805" Type="http://schemas.openxmlformats.org/officeDocument/2006/relationships/hyperlink" Target="https://open.spotify.com/track/4SrRrB27n7fiRkQcPoKfpk" TargetMode="External"/><Relationship Id="rId809" Type="http://schemas.openxmlformats.org/officeDocument/2006/relationships/hyperlink" Target="https://open.spotify.com/track/7KHQtpLpoIV3Wfu22YQT8y" TargetMode="External"/><Relationship Id="rId800" Type="http://schemas.openxmlformats.org/officeDocument/2006/relationships/hyperlink" Target="https://1drv.ms/w/c/9493a6c9aea5009b/IQAGgP94BegkS7tm59dyHt3OAfofdgJ-idrR41p20GEZSHg?e=zAyNHD" TargetMode="External"/><Relationship Id="rId804" Type="http://schemas.openxmlformats.org/officeDocument/2006/relationships/hyperlink" Target="https://1drv.ms/w/c/9493a6c9aea5009b/IQD68X14om4aQI9cYrrgWmpAAeVfsnUkolL2tikts3V5oY4?e=GNc151" TargetMode="External"/><Relationship Id="rId803" Type="http://schemas.openxmlformats.org/officeDocument/2006/relationships/hyperlink" Target="https://open.spotify.com/track/07XaOyTS5hyaWiUK1Bc3bR" TargetMode="External"/><Relationship Id="rId802" Type="http://schemas.openxmlformats.org/officeDocument/2006/relationships/hyperlink" Target="https://1drv.ms/w/c/9493a6c9aea5009b/IQArKcC2yI6mSL5dIkWMmbLJAbJzS6d4Xn1z6jHDDVUeXes?e=TUizJy" TargetMode="External"/><Relationship Id="rId801" Type="http://schemas.openxmlformats.org/officeDocument/2006/relationships/hyperlink" Target="https://open.spotify.com/track/4wajJ1o7jWIg62YqpkHC7S" TargetMode="External"/><Relationship Id="rId1741" Type="http://schemas.openxmlformats.org/officeDocument/2006/relationships/hyperlink" Target="https://open.spotify.com/track/21NeQgKhabORuZ3pfsPfz5" TargetMode="External"/><Relationship Id="rId1742" Type="http://schemas.openxmlformats.org/officeDocument/2006/relationships/hyperlink" Target="https://open.spotify.com/track/0B4jcZKVz3jb0rhivYq54d" TargetMode="External"/><Relationship Id="rId1743" Type="http://schemas.openxmlformats.org/officeDocument/2006/relationships/hyperlink" Target="https://open.spotify.com/track/0cVBZUggn7DTFtumYD8FSA" TargetMode="External"/><Relationship Id="rId1744" Type="http://schemas.openxmlformats.org/officeDocument/2006/relationships/hyperlink" Target="https://open.spotify.com/track/1PJuIQbcDnNZKtRgylVFkV" TargetMode="External"/><Relationship Id="rId1745" Type="http://schemas.openxmlformats.org/officeDocument/2006/relationships/hyperlink" Target="https://open.spotify.com/track/1ZPlIU4G8q7WGM3WqdOIg9" TargetMode="External"/><Relationship Id="rId1746" Type="http://schemas.openxmlformats.org/officeDocument/2006/relationships/hyperlink" Target="https://open.spotify.com/track/4ys3qPP1YnF2IgEB2x8EOW" TargetMode="External"/><Relationship Id="rId1747" Type="http://schemas.openxmlformats.org/officeDocument/2006/relationships/hyperlink" Target="https://open.spotify.com/track/65kpSQ8VwRcgHRH8Qyrigq" TargetMode="External"/><Relationship Id="rId1748" Type="http://schemas.openxmlformats.org/officeDocument/2006/relationships/drawing" Target="../drawings/drawing5.xml"/><Relationship Id="rId1740" Type="http://schemas.openxmlformats.org/officeDocument/2006/relationships/hyperlink" Target="https://open.spotify.com/track/49SwR7BEELSTIJ3cE8U0F2" TargetMode="External"/><Relationship Id="rId1710" Type="http://schemas.openxmlformats.org/officeDocument/2006/relationships/hyperlink" Target="https://open.spotify.com/track/7pT6WSg4PCt4mr5ZFyUfsF" TargetMode="External"/><Relationship Id="rId1711" Type="http://schemas.openxmlformats.org/officeDocument/2006/relationships/hyperlink" Target="https://open.spotify.com/track/2hGQDYmjkwTS0J7Q2bM2sF" TargetMode="External"/><Relationship Id="rId1712" Type="http://schemas.openxmlformats.org/officeDocument/2006/relationships/hyperlink" Target="https://open.spotify.com/track/0uLPKDuIhkIhttiwezNdiG" TargetMode="External"/><Relationship Id="rId1713" Type="http://schemas.openxmlformats.org/officeDocument/2006/relationships/hyperlink" Target="https://open.spotify.com/track/6lERHAmBCZmgODv3OYENXi" TargetMode="External"/><Relationship Id="rId1714" Type="http://schemas.openxmlformats.org/officeDocument/2006/relationships/hyperlink" Target="https://open.spotify.com/track/5myjSxfvS8pzSMK3jJcfIL" TargetMode="External"/><Relationship Id="rId1715" Type="http://schemas.openxmlformats.org/officeDocument/2006/relationships/hyperlink" Target="https://open.spotify.com/track/7MooGz4ZPE4bNxjFegR6Jx" TargetMode="External"/><Relationship Id="rId1716" Type="http://schemas.openxmlformats.org/officeDocument/2006/relationships/hyperlink" Target="https://open.spotify.com/track/7JSSJf4TcJDv8KL6UO8FGH" TargetMode="External"/><Relationship Id="rId1717" Type="http://schemas.openxmlformats.org/officeDocument/2006/relationships/hyperlink" Target="https://open.spotify.com/track/57zRWXTQCFRV3zwg0NR8Ck" TargetMode="External"/><Relationship Id="rId1718" Type="http://schemas.openxmlformats.org/officeDocument/2006/relationships/hyperlink" Target="https://open.spotify.com/track/1zu2GKHPJIsUu80SUJX4H4" TargetMode="External"/><Relationship Id="rId1719" Type="http://schemas.openxmlformats.org/officeDocument/2006/relationships/hyperlink" Target="https://open.spotify.com/track/451vcH8W07eifuzR6hoVUe" TargetMode="External"/><Relationship Id="rId1700" Type="http://schemas.openxmlformats.org/officeDocument/2006/relationships/hyperlink" Target="https://open.spotify.com/track/2At18rPHOuTEjGEppwGV0A" TargetMode="External"/><Relationship Id="rId1701" Type="http://schemas.openxmlformats.org/officeDocument/2006/relationships/hyperlink" Target="https://open.spotify.com/track/2vzWylXWogTG11HR0frews" TargetMode="External"/><Relationship Id="rId1702" Type="http://schemas.openxmlformats.org/officeDocument/2006/relationships/hyperlink" Target="https://open.spotify.com/track/19pChrR4hwdINqoOFUo2Hj" TargetMode="External"/><Relationship Id="rId1703" Type="http://schemas.openxmlformats.org/officeDocument/2006/relationships/hyperlink" Target="https://open.spotify.com/track/3JfHYZKy5JmE5Fv4gDTCiz" TargetMode="External"/><Relationship Id="rId1704" Type="http://schemas.openxmlformats.org/officeDocument/2006/relationships/hyperlink" Target="https://open.spotify.com/track/4N2LGoEJi3aGDgEAnsjtBz" TargetMode="External"/><Relationship Id="rId1705" Type="http://schemas.openxmlformats.org/officeDocument/2006/relationships/hyperlink" Target="https://open.spotify.com/track/2AHKsVXN6BjBO8SEVX6cBC" TargetMode="External"/><Relationship Id="rId1706" Type="http://schemas.openxmlformats.org/officeDocument/2006/relationships/hyperlink" Target="https://open.spotify.com/track/6YyJoHBfPjCCeiBfW1dv4r" TargetMode="External"/><Relationship Id="rId1707" Type="http://schemas.openxmlformats.org/officeDocument/2006/relationships/hyperlink" Target="https://open.spotify.com/track/3Amht3EpGYKEYZkafAwibf" TargetMode="External"/><Relationship Id="rId1708" Type="http://schemas.openxmlformats.org/officeDocument/2006/relationships/hyperlink" Target="https://open.spotify.com/track/3WjHQKd61pYJsiVjwqrZft" TargetMode="External"/><Relationship Id="rId1709" Type="http://schemas.openxmlformats.org/officeDocument/2006/relationships/hyperlink" Target="https://open.spotify.com/track/2qxmye6gAegTMjLKEBoR3d" TargetMode="External"/><Relationship Id="rId40" Type="http://schemas.openxmlformats.org/officeDocument/2006/relationships/hyperlink" Target="https://1drv.ms/w/c/45264a81a46f89ac/IQBDZu9kWlDeS5-JVGCmQ4iLAamcvZ2UBY9UYtMpp020Dng?e=83u4Xj" TargetMode="External"/><Relationship Id="rId1334" Type="http://schemas.openxmlformats.org/officeDocument/2006/relationships/hyperlink" Target="https://1drv.ms/w/c/a50779723e5d7637/IQDaqAm496fTSJ8Y7mAE7TXaAZpPc16bB4nyLXxOPsKLayA?e=Ih1hZT" TargetMode="External"/><Relationship Id="rId1335" Type="http://schemas.openxmlformats.org/officeDocument/2006/relationships/hyperlink" Target="https://open.spotify.com/track/5hrbuCjGxws7txUEr8XDgb" TargetMode="External"/><Relationship Id="rId42" Type="http://schemas.openxmlformats.org/officeDocument/2006/relationships/hyperlink" Target="https://1drv.ms/w/c/45264a81a46f89ac/IQBB6HieexxSQqrB992q416BAenABL1bUYjWKmG3SBGbDKQ?e=8jVw3Q" TargetMode="External"/><Relationship Id="rId1336" Type="http://schemas.openxmlformats.org/officeDocument/2006/relationships/hyperlink" Target="https://1drv.ms/w/c/a50779723e5d7637/IQAqeUEUY_6wTK2lv67lpBV5AU8pAwehRyINaWuzQDhHnws?e=lFcqMX" TargetMode="External"/><Relationship Id="rId41" Type="http://schemas.openxmlformats.org/officeDocument/2006/relationships/hyperlink" Target="https://open.spotify.com/track/7qEHsqek33rTcFNT9PFqLf" TargetMode="External"/><Relationship Id="rId1337" Type="http://schemas.openxmlformats.org/officeDocument/2006/relationships/hyperlink" Target="https://open.spotify.com/track/6rxziHRkOEcBgKUIzPMzW2" TargetMode="External"/><Relationship Id="rId44" Type="http://schemas.openxmlformats.org/officeDocument/2006/relationships/hyperlink" Target="https://1drv.ms/w/c/45264a81a46f89ac/IQDGB4CVB_HLQ5f-Zb7J6VEzAXVJSyxghlYQUypAM85Lv6o?e=ahgz3n" TargetMode="External"/><Relationship Id="rId1338" Type="http://schemas.openxmlformats.org/officeDocument/2006/relationships/hyperlink" Target="https://1drv.ms/w/c/a50779723e5d7637/IQCmUAwGhst7S46zVs0moW03AdpaJY1xU5BJamkRs7Rt2FE?e=V339dp" TargetMode="External"/><Relationship Id="rId43" Type="http://schemas.openxmlformats.org/officeDocument/2006/relationships/hyperlink" Target="https://open.spotify.com/track/2gMXnyrvIjhVBUZwvLZDMP" TargetMode="External"/><Relationship Id="rId1339" Type="http://schemas.openxmlformats.org/officeDocument/2006/relationships/hyperlink" Target="https://open.spotify.com/track/1wthp2KAndNsDPZxEGVNKK" TargetMode="External"/><Relationship Id="rId46" Type="http://schemas.openxmlformats.org/officeDocument/2006/relationships/hyperlink" Target="https://1drv.ms/w/c/45264a81a46f89ac/IQBYvRpIqcfIQIzzi0XBwdGwAYaUmtpHvOuLWH6qDFDVZNk?e=aFkdIh" TargetMode="External"/><Relationship Id="rId45" Type="http://schemas.openxmlformats.org/officeDocument/2006/relationships/hyperlink" Target="https://open.spotify.com/track/3gdPwk2wyOXNRnTA1KXnEr" TargetMode="External"/><Relationship Id="rId745" Type="http://schemas.openxmlformats.org/officeDocument/2006/relationships/hyperlink" Target="https://open.spotify.com/track/2u2WL5N3KnQnykOZi3fxL6" TargetMode="External"/><Relationship Id="rId744" Type="http://schemas.openxmlformats.org/officeDocument/2006/relationships/hyperlink" Target="https://1drv.ms/w/c/9493a6c9aea5009b/IQAiVY0Ks2ZFRJYqf1LUgW36ATrlq1zOo9Q2QFTtUzn_3PY?e=3VKoFF" TargetMode="External"/><Relationship Id="rId743" Type="http://schemas.openxmlformats.org/officeDocument/2006/relationships/hyperlink" Target="https://open.spotify.com/track/4Tw9JYF9HOuPRyccNWMgwf" TargetMode="External"/><Relationship Id="rId742" Type="http://schemas.openxmlformats.org/officeDocument/2006/relationships/hyperlink" Target="https://1drv.ms/w/c/9493a6c9aea5009b/IQByWOR0DcrAQKQzMV3w8-0FAT46s4XAcINJBwpO3Ksp9Rs?e=tpxwwn" TargetMode="External"/><Relationship Id="rId749" Type="http://schemas.openxmlformats.org/officeDocument/2006/relationships/hyperlink" Target="https://open.spotify.com/track/2DHgvPQD1jApRnT1DBZdrS" TargetMode="External"/><Relationship Id="rId748" Type="http://schemas.openxmlformats.org/officeDocument/2006/relationships/hyperlink" Target="https://1drv.ms/w/c/9493a6c9aea5009b/IQAB1HIVEMx1Qp_euxwAEV1fAZ9sA0Wsx9qSo9m2QelsiAc?e=qerbGg" TargetMode="External"/><Relationship Id="rId747" Type="http://schemas.openxmlformats.org/officeDocument/2006/relationships/hyperlink" Target="https://open.spotify.com/track/5TB6QgrF0RPIxSCGfRDLoe" TargetMode="External"/><Relationship Id="rId746" Type="http://schemas.openxmlformats.org/officeDocument/2006/relationships/hyperlink" Target="https://1drv.ms/w/c/9493a6c9aea5009b/IQBYShWXK6hATbQW4BugNRL2AfzkYD6D_w0IZcAg3jQlvBg?e=312ioF" TargetMode="External"/><Relationship Id="rId48" Type="http://schemas.openxmlformats.org/officeDocument/2006/relationships/hyperlink" Target="https://1drv.ms/w/c/45264a81a46f89ac/IQDbZMtfTRF7Q6KcJ6qG7fpdAfo36jGen0ifKOUDVAUMkBM?e=kKvZkp" TargetMode="External"/><Relationship Id="rId47" Type="http://schemas.openxmlformats.org/officeDocument/2006/relationships/hyperlink" Target="https://open.spotify.com/track/60iSKGrGazRzICtMjADNSM" TargetMode="External"/><Relationship Id="rId49" Type="http://schemas.openxmlformats.org/officeDocument/2006/relationships/hyperlink" Target="https://open.spotify.com/track/4Of7rzpRpV1mWRbhp5rAqG" TargetMode="External"/><Relationship Id="rId741" Type="http://schemas.openxmlformats.org/officeDocument/2006/relationships/hyperlink" Target="https://open.spotify.com/track/4JJ5zGKnb1IpERyBrfmb1y" TargetMode="External"/><Relationship Id="rId1330" Type="http://schemas.openxmlformats.org/officeDocument/2006/relationships/hyperlink" Target="https://1drv.ms/w/c/a50779723e5d7637/IQC1ZYFaYwTTRbSujkX8Y7UXARVb0Y5hLqCNKHipjwq2fCY?e=vpm3hi" TargetMode="External"/><Relationship Id="rId740" Type="http://schemas.openxmlformats.org/officeDocument/2006/relationships/hyperlink" Target="https://1drv.ms/w/c/9493a6c9aea5009b/IQDeVJG43-gsTpxSSEK9Mk7OAX84vWDyKlmzxvUGYrLzqHY?e=E8uVlq" TargetMode="External"/><Relationship Id="rId1331" Type="http://schemas.openxmlformats.org/officeDocument/2006/relationships/hyperlink" Target="https://open.spotify.com/track/0gvyS5QqsQiGZ0e9fDxChn" TargetMode="External"/><Relationship Id="rId1332" Type="http://schemas.openxmlformats.org/officeDocument/2006/relationships/hyperlink" Target="https://1drv.ms/w/c/a50779723e5d7637/IQAwjy5Y5uXgTIOxT6vkMCwMAUweIa7dJqKEl2QjxhttLAw?e=fgwyzJ" TargetMode="External"/><Relationship Id="rId1333" Type="http://schemas.openxmlformats.org/officeDocument/2006/relationships/hyperlink" Target="https://open.spotify.com/track/1CkPfZMwCeNid9kFTyVbXw" TargetMode="External"/><Relationship Id="rId1323" Type="http://schemas.openxmlformats.org/officeDocument/2006/relationships/hyperlink" Target="https://open.spotify.com/track/5ooilrQAnOJbUjq7IDm8lY" TargetMode="External"/><Relationship Id="rId1324" Type="http://schemas.openxmlformats.org/officeDocument/2006/relationships/hyperlink" Target="https://1drv.ms/w/c/a50779723e5d7637/IQCL6D0INwbOSoRkFY-qlZ7ZAYgzaD8Zdgj7E6NFn7UCve4?e=teUasJ" TargetMode="External"/><Relationship Id="rId31" Type="http://schemas.openxmlformats.org/officeDocument/2006/relationships/hyperlink" Target="https://open.spotify.com/track/5FgPwJ7Nh2FVmIXviKl2VF" TargetMode="External"/><Relationship Id="rId1325" Type="http://schemas.openxmlformats.org/officeDocument/2006/relationships/hyperlink" Target="https://open.spotify.com/track/6rcTyXe8W8kjQLyALBRj1v" TargetMode="External"/><Relationship Id="rId30" Type="http://schemas.openxmlformats.org/officeDocument/2006/relationships/hyperlink" Target="https://1drv.ms/w/c/45264a81a46f89ac/IQCx25JOzIn8TbRmwe-bx1bvAY-KlNdk5uFHMeDEwUXF0Fw?e=wZyFrg" TargetMode="External"/><Relationship Id="rId1326" Type="http://schemas.openxmlformats.org/officeDocument/2006/relationships/hyperlink" Target="https://1drv.ms/w/c/a50779723e5d7637/IQDB-zpSUb2WTYmIonrSqtcaAUz30vXecaSiiJDQSSCB348?e=oWSue8" TargetMode="External"/><Relationship Id="rId33" Type="http://schemas.openxmlformats.org/officeDocument/2006/relationships/hyperlink" Target="https://open.spotify.com/track/4I3FyrIM4E9I2MYm533VmJ" TargetMode="External"/><Relationship Id="rId1327" Type="http://schemas.openxmlformats.org/officeDocument/2006/relationships/hyperlink" Target="https://open.spotify.com/track/2lMOo57ThDuatdDuNxxv9e" TargetMode="External"/><Relationship Id="rId32" Type="http://schemas.openxmlformats.org/officeDocument/2006/relationships/hyperlink" Target="https://1drv.ms/w/c/45264a81a46f89ac/IQBko7g2HQNaTaPuFITSe4AXAWp7_4wBbdk5YjONPim0Jv8?e=eAZulS" TargetMode="External"/><Relationship Id="rId1328" Type="http://schemas.openxmlformats.org/officeDocument/2006/relationships/hyperlink" Target="https://1drv.ms/w/c/a50779723e5d7637/IQCOYbvA_sfFS5-ink7mwNMdAbMbzDv1zkas64pVtCPUsYg?e=bM6uXD" TargetMode="External"/><Relationship Id="rId35" Type="http://schemas.openxmlformats.org/officeDocument/2006/relationships/hyperlink" Target="https://open.spotify.com/track/1Ty11iX5DIhZRRD9zCHP3l" TargetMode="External"/><Relationship Id="rId1329" Type="http://schemas.openxmlformats.org/officeDocument/2006/relationships/hyperlink" Target="https://open.spotify.com/track/6rlgy1boD69A3mcV7VzPRL" TargetMode="External"/><Relationship Id="rId34" Type="http://schemas.openxmlformats.org/officeDocument/2006/relationships/hyperlink" Target="https://1drv.ms/w/c/45264a81a46f89ac/IQDvUO8SHcnbTaAoLZmUORdrATM137OLrwbUnj_OI3Coums?e=e6cqId" TargetMode="External"/><Relationship Id="rId739" Type="http://schemas.openxmlformats.org/officeDocument/2006/relationships/hyperlink" Target="https://open.spotify.com/track/39qRdHcl2tizWbzlM9kUlN" TargetMode="External"/><Relationship Id="rId734" Type="http://schemas.openxmlformats.org/officeDocument/2006/relationships/hyperlink" Target="https://1drv.ms/w/c/9493a6c9aea5009b/IQBQF07TSIyPQpbNgAChLS_dAQ6qGCa5hRCorGQnXueFMBM?e=qgd5XP" TargetMode="External"/><Relationship Id="rId733" Type="http://schemas.openxmlformats.org/officeDocument/2006/relationships/hyperlink" Target="https://open.spotify.com/track/2uQ4px5SPONsgcUpulywIQ" TargetMode="External"/><Relationship Id="rId732" Type="http://schemas.openxmlformats.org/officeDocument/2006/relationships/hyperlink" Target="https://1drv.ms/w/c/9493a6c9aea5009b/IQB4vhyirpSOR6eWuKNzUxsBAaIUuRB7OBH06TC4-isb_sw?e=pY9ETo" TargetMode="External"/><Relationship Id="rId731" Type="http://schemas.openxmlformats.org/officeDocument/2006/relationships/hyperlink" Target="https://open.spotify.com/track/0R8P9KfGJCDULmlEoBagcO" TargetMode="External"/><Relationship Id="rId738" Type="http://schemas.openxmlformats.org/officeDocument/2006/relationships/hyperlink" Target="https://1drv.ms/w/c/9493a6c9aea5009b/IQA_BbyQFaKGRrbYs6Q1YZFSASlZZY793lJEYyHgtALaWDI?e=omKh1n" TargetMode="External"/><Relationship Id="rId737" Type="http://schemas.openxmlformats.org/officeDocument/2006/relationships/hyperlink" Target="https://open.spotify.com/track/2QhURnm7mQDxBb5jWkbDug" TargetMode="External"/><Relationship Id="rId736" Type="http://schemas.openxmlformats.org/officeDocument/2006/relationships/hyperlink" Target="https://1drv.ms/w/c/9493a6c9aea5009b/IQD51xnOH6tYSac6PdI1_BbmAU2Ab77IYZFZHZSY7ML2nIU?e=QdiSq8" TargetMode="External"/><Relationship Id="rId735" Type="http://schemas.openxmlformats.org/officeDocument/2006/relationships/hyperlink" Target="https://open.spotify.com/track/4bPkBHKLKd9WHizsvM2zV3" TargetMode="External"/><Relationship Id="rId37" Type="http://schemas.openxmlformats.org/officeDocument/2006/relationships/hyperlink" Target="https://open.spotify.com/track/56pHllZT7QOacB0bP56ofx" TargetMode="External"/><Relationship Id="rId36" Type="http://schemas.openxmlformats.org/officeDocument/2006/relationships/hyperlink" Target="https://1drv.ms/w/c/45264a81a46f89ac/IQCBVvCdDzrpSo80JjHFENQpAVg_Ptc-WU4QjQa5DB8dd6c?e=9bvhDG" TargetMode="External"/><Relationship Id="rId39" Type="http://schemas.openxmlformats.org/officeDocument/2006/relationships/hyperlink" Target="https://open.spotify.com/track/3di5hcvxxciiqwMH1jarhY" TargetMode="External"/><Relationship Id="rId38" Type="http://schemas.openxmlformats.org/officeDocument/2006/relationships/hyperlink" Target="https://1drv.ms/w/c/45264a81a46f89ac/IQAJP-M5rXdsQaCGqWMMPW-yASGcnlo89JK6gf2YUlgh61E?e=p9XCt3" TargetMode="External"/><Relationship Id="rId730" Type="http://schemas.openxmlformats.org/officeDocument/2006/relationships/hyperlink" Target="https://1drv.ms/w/c/9493a6c9aea5009b/IQA2jR7ZgA9SQ7t4gwf89GqxASIDLJu72Czl8-K89iL0oIc?e=U3EIbq" TargetMode="External"/><Relationship Id="rId1320" Type="http://schemas.openxmlformats.org/officeDocument/2006/relationships/hyperlink" Target="https://1drv.ms/w/c/a50779723e5d7637/IQBwvaoiWyYPTIawN3rj7RW3AfdkURznDlcXynvP7fCZaRQ?e=NuL2QY" TargetMode="External"/><Relationship Id="rId1321" Type="http://schemas.openxmlformats.org/officeDocument/2006/relationships/hyperlink" Target="https://open.spotify.com/track/4S1GTwPVpkSy7CsJIDKPEz" TargetMode="External"/><Relationship Id="rId1322" Type="http://schemas.openxmlformats.org/officeDocument/2006/relationships/hyperlink" Target="https://1drv.ms/w/c/a50779723e5d7637/IQAhX10mAZ3_TqjXCDsWl3U1AeIWMoItZLsUpO2kYgQmV14?e=Q3kQFE" TargetMode="External"/><Relationship Id="rId1356" Type="http://schemas.openxmlformats.org/officeDocument/2006/relationships/hyperlink" Target="https://1drv.ms/w/c/a50779723e5d7637/IQAfbhw0mhJOR7i2xfsUofYDAdqR1xXP8niPEGKLA88JQGw?e=hpvxcr" TargetMode="External"/><Relationship Id="rId1357" Type="http://schemas.openxmlformats.org/officeDocument/2006/relationships/hyperlink" Target="https://open.spotify.com/track/2smpiAZfaN0GFi15MqAq6E" TargetMode="External"/><Relationship Id="rId20" Type="http://schemas.openxmlformats.org/officeDocument/2006/relationships/hyperlink" Target="https://1drv.ms/w/c/45264a81a46f89ac/IQBdQl7_CBeIR5x54dhcGwvEAQTBACn6v6XN3L0rajT45tc?e=s8mFp5" TargetMode="External"/><Relationship Id="rId1358" Type="http://schemas.openxmlformats.org/officeDocument/2006/relationships/hyperlink" Target="https://1drv.ms/w/c/a50779723e5d7637/IQCiDqQ_hEQqRaamlwSd00y3AewcJoVAmRrazSIW5sSjjgs?e=d11k4L" TargetMode="External"/><Relationship Id="rId1359" Type="http://schemas.openxmlformats.org/officeDocument/2006/relationships/hyperlink" Target="https://open.spotify.com/track/6HJizCbaqaEQG1eLjn341Z" TargetMode="External"/><Relationship Id="rId22" Type="http://schemas.openxmlformats.org/officeDocument/2006/relationships/hyperlink" Target="https://1drv.ms/w/c/45264a81a46f89ac/IQCoBCqfycVFQ5XrwUBJIC8MASxNtPGnTDqBDHpZmSdNQW4?e=1Kl6gn" TargetMode="External"/><Relationship Id="rId21" Type="http://schemas.openxmlformats.org/officeDocument/2006/relationships/hyperlink" Target="https://open.spotify.com/track/4oy98QoABnGKpvapDkI525" TargetMode="External"/><Relationship Id="rId24" Type="http://schemas.openxmlformats.org/officeDocument/2006/relationships/hyperlink" Target="https://1drv.ms/w/c/45264a81a46f89ac/IQBs6k4SRCXPTYsQPFQZ4nmGAarDjl_cYkD5Rybi8LZXdMQ?e=XOvEXc" TargetMode="External"/><Relationship Id="rId23" Type="http://schemas.openxmlformats.org/officeDocument/2006/relationships/hyperlink" Target="https://open.spotify.com/track/08YJEcxGtYXwCGqXMZDiyQ" TargetMode="External"/><Relationship Id="rId767" Type="http://schemas.openxmlformats.org/officeDocument/2006/relationships/hyperlink" Target="https://open.spotify.com/track/6c6W25YoDGjTq3qSPOga5t" TargetMode="External"/><Relationship Id="rId766" Type="http://schemas.openxmlformats.org/officeDocument/2006/relationships/hyperlink" Target="https://1drv.ms/w/c/9493a6c9aea5009b/IQBbiYCSO-TbQYmvJf6WvSboAUTeviKQCREN8ajeffFKwbw?e=m8lAln" TargetMode="External"/><Relationship Id="rId765" Type="http://schemas.openxmlformats.org/officeDocument/2006/relationships/hyperlink" Target="https://open.spotify.com/track/0FMjqbY3aWo1QDbo3GwXib" TargetMode="External"/><Relationship Id="rId764" Type="http://schemas.openxmlformats.org/officeDocument/2006/relationships/hyperlink" Target="https://1drv.ms/w/c/9493a6c9aea5009b/IQAYL-elRyXqS5w_Dze7dim0AYG_TDe1Jn26S6013na32dw?e=zIY6eB" TargetMode="External"/><Relationship Id="rId769" Type="http://schemas.openxmlformats.org/officeDocument/2006/relationships/hyperlink" Target="https://open.spotify.com/track/0VAQB7OYAoeRZH7sLmhVT6" TargetMode="External"/><Relationship Id="rId768" Type="http://schemas.openxmlformats.org/officeDocument/2006/relationships/hyperlink" Target="https://1drv.ms/w/c/9493a6c9aea5009b/IQCLeaNYGGMGTrAKgy5RSkpyAWwv7o7lMtt4ihv_RTLRUC4?e=DPFg9Z" TargetMode="External"/><Relationship Id="rId26" Type="http://schemas.openxmlformats.org/officeDocument/2006/relationships/hyperlink" Target="https://1drv.ms/w/c/45264a81a46f89ac/IQAzQWp_FJ2KQbV1y5UrspeNAVne9DNpNVUbNlJ8_8g5xt4?e=klmuxV" TargetMode="External"/><Relationship Id="rId25" Type="http://schemas.openxmlformats.org/officeDocument/2006/relationships/hyperlink" Target="https://open.spotify.com/track/43dcCpx19I0R4zLr4KH1UC" TargetMode="External"/><Relationship Id="rId28" Type="http://schemas.openxmlformats.org/officeDocument/2006/relationships/hyperlink" Target="https://1drv.ms/w/c/45264a81a46f89ac/IQCjuojrgzBWQK8TuasSJR7NAcYDCRZkoHIX0UkmaTRJK7g?e=PYhdM0" TargetMode="External"/><Relationship Id="rId1350" Type="http://schemas.openxmlformats.org/officeDocument/2006/relationships/hyperlink" Target="https://1drv.ms/w/c/a50779723e5d7637/IQBVsvShMzGBQ6tgU2CB2BqMAalH0WmNGcEVk_tiWEadktE?e=PmNcMu" TargetMode="External"/><Relationship Id="rId27" Type="http://schemas.openxmlformats.org/officeDocument/2006/relationships/hyperlink" Target="https://open.spotify.com/track/5CjKwY7FUJgKSwTVzoQIaU" TargetMode="External"/><Relationship Id="rId1351" Type="http://schemas.openxmlformats.org/officeDocument/2006/relationships/hyperlink" Target="https://open.spotify.com/track/1ugQtcwmKOXvKAYzhjncmv" TargetMode="External"/><Relationship Id="rId763" Type="http://schemas.openxmlformats.org/officeDocument/2006/relationships/hyperlink" Target="https://open.spotify.com/track/4GKk1uNzpxIptBuaY97Dkj" TargetMode="External"/><Relationship Id="rId1352" Type="http://schemas.openxmlformats.org/officeDocument/2006/relationships/hyperlink" Target="https://1drv.ms/w/c/a50779723e5d7637/IQDzE6ftUm8mQILzx2CrSiDhAQJ0UMZIZe5-ukL7m648k0U?e=4zmly2" TargetMode="External"/><Relationship Id="rId29" Type="http://schemas.openxmlformats.org/officeDocument/2006/relationships/hyperlink" Target="https://open.spotify.com/track/19QzuPTNZHJ2SEu5LCQTGI" TargetMode="External"/><Relationship Id="rId762" Type="http://schemas.openxmlformats.org/officeDocument/2006/relationships/hyperlink" Target="https://1drv.ms/w/c/9493a6c9aea5009b/IQAm-mPHYputRqvNybyTxyZ2AfAjAyyWnnaTZbzBMa-R4m4?e=fmcelL" TargetMode="External"/><Relationship Id="rId1353" Type="http://schemas.openxmlformats.org/officeDocument/2006/relationships/hyperlink" Target="https://open.spotify.com/track/6w8pFOKn42O418qwcQElZ3" TargetMode="External"/><Relationship Id="rId761" Type="http://schemas.openxmlformats.org/officeDocument/2006/relationships/hyperlink" Target="https://open.spotify.com/track/2u4uhtETtcULnkBfFHSnDX" TargetMode="External"/><Relationship Id="rId1354" Type="http://schemas.openxmlformats.org/officeDocument/2006/relationships/hyperlink" Target="https://1drv.ms/w/c/a50779723e5d7637/IQA9xwJwNxFATJr5SHn0tg6eAQawpvZkA5dhmMfg_8_uQew?e=FO6K6o" TargetMode="External"/><Relationship Id="rId760" Type="http://schemas.openxmlformats.org/officeDocument/2006/relationships/hyperlink" Target="https://1drv.ms/w/c/9493a6c9aea5009b/IQCEG-jl3htwR57cPERsmWHgAe513iFj5aElBFkHjjTFNic?e=XZ3BWa" TargetMode="External"/><Relationship Id="rId1355" Type="http://schemas.openxmlformats.org/officeDocument/2006/relationships/hyperlink" Target="https://open.spotify.com/track/6FYbr9QzRoZPh0Re8lDO9z" TargetMode="External"/><Relationship Id="rId1345" Type="http://schemas.openxmlformats.org/officeDocument/2006/relationships/hyperlink" Target="https://open.spotify.com/track/0zzdXBwYgPZR88QZr86hWF" TargetMode="External"/><Relationship Id="rId1346" Type="http://schemas.openxmlformats.org/officeDocument/2006/relationships/hyperlink" Target="https://1drv.ms/w/c/a50779723e5d7637/IQCGpGtVVbnpRrwWsCKyq4KFAdlQxNCRlxgEUR7cJon_toc?e=ERaoT7" TargetMode="External"/><Relationship Id="rId1347" Type="http://schemas.openxmlformats.org/officeDocument/2006/relationships/hyperlink" Target="https://open.spotify.com/track/3EPXxR3ImUwfayaurPi3cm" TargetMode="External"/><Relationship Id="rId1348" Type="http://schemas.openxmlformats.org/officeDocument/2006/relationships/hyperlink" Target="https://1drv.ms/w/c/a50779723e5d7637/IQAXt5zLUedhSa2h47TjPxCUAYEdKwjm_vXnlTyCB-tPTJc?e=zfQ3AY" TargetMode="External"/><Relationship Id="rId11" Type="http://schemas.openxmlformats.org/officeDocument/2006/relationships/hyperlink" Target="https://open.spotify.com/track/10ImcQk9tihY1EKMDIbvXJ" TargetMode="External"/><Relationship Id="rId1349" Type="http://schemas.openxmlformats.org/officeDocument/2006/relationships/hyperlink" Target="https://open.spotify.com/track/5hnGrTBaEsdukpDF6aZg8a" TargetMode="External"/><Relationship Id="rId10" Type="http://schemas.openxmlformats.org/officeDocument/2006/relationships/hyperlink" Target="https://1drv.ms/w/c/45264a81a46f89ac/IQA8vfFBz4RDQp92wt8FvtAxAajaEdSJOod1pI0P-rqRwxo?e=uY3y0d" TargetMode="External"/><Relationship Id="rId13" Type="http://schemas.openxmlformats.org/officeDocument/2006/relationships/hyperlink" Target="https://open.spotify.com/track/2DuPBbS5mIldXnh7Wum8Cy" TargetMode="External"/><Relationship Id="rId12" Type="http://schemas.openxmlformats.org/officeDocument/2006/relationships/hyperlink" Target="https://1drv.ms/w/c/45264a81a46f89ac/IQCuIciKaFILQY3TSSRa2CRaAYNaE5iK9GxAgcxrBUUq5A0?e=XT4dSj" TargetMode="External"/><Relationship Id="rId756" Type="http://schemas.openxmlformats.org/officeDocument/2006/relationships/hyperlink" Target="https://1drv.ms/w/c/9493a6c9aea5009b/IQD0bJIyku6QR4J7tgetMHKoARSh3KdNv4lsOwSMz45QiW4?e=W13eam" TargetMode="External"/><Relationship Id="rId755" Type="http://schemas.openxmlformats.org/officeDocument/2006/relationships/hyperlink" Target="https://open.spotify.com/track/5qfZRNjt2TkHEL12r3sDEU" TargetMode="External"/><Relationship Id="rId754" Type="http://schemas.openxmlformats.org/officeDocument/2006/relationships/hyperlink" Target="https://1drv.ms/w/c/9493a6c9aea5009b/IQDd-2sMGIseTLB-zk_8X0H3ARLTW5QvonRkYCU_ksN_7Lg?e=kqeQg8" TargetMode="External"/><Relationship Id="rId753" Type="http://schemas.openxmlformats.org/officeDocument/2006/relationships/hyperlink" Target="https://open.spotify.com/track/2nvC4i2aMo4CzRjRflysah" TargetMode="External"/><Relationship Id="rId759" Type="http://schemas.openxmlformats.org/officeDocument/2006/relationships/hyperlink" Target="https://open.spotify.com/track/77yuzxCS3csrgTPSW0pvyk" TargetMode="External"/><Relationship Id="rId758" Type="http://schemas.openxmlformats.org/officeDocument/2006/relationships/hyperlink" Target="https://1drv.ms/w/c/9493a6c9aea5009b/IQAfbtUdj8VqSZnwPEqnIJ7qAaMggEQWTOhkqTPp1QD_Bok?e=sByvLL" TargetMode="External"/><Relationship Id="rId757" Type="http://schemas.openxmlformats.org/officeDocument/2006/relationships/hyperlink" Target="https://open.spotify.com/track/0fQuzbQNLcD1ofo7B2NcFI" TargetMode="External"/><Relationship Id="rId15" Type="http://schemas.openxmlformats.org/officeDocument/2006/relationships/hyperlink" Target="https://open.spotify.com/track/6bGMSP3H9YqkmaLnaJTIoF" TargetMode="External"/><Relationship Id="rId14" Type="http://schemas.openxmlformats.org/officeDocument/2006/relationships/hyperlink" Target="https://1drv.ms/w/c/45264a81a46f89ac/IQB3zhIqziwpT44I7WwYfFzoAWFHGvqB_gncgkMio7vIzSQ?e=QjfGQG" TargetMode="External"/><Relationship Id="rId17" Type="http://schemas.openxmlformats.org/officeDocument/2006/relationships/hyperlink" Target="https://open.spotify.com/track/6v0UJD4a2FtleHeSYVX02A" TargetMode="External"/><Relationship Id="rId16" Type="http://schemas.openxmlformats.org/officeDocument/2006/relationships/hyperlink" Target="https://1drv.ms/w/c/45264a81a46f89ac/IQCt2wJXQ0xuTbu_mNYd5T1rAZ_LSSfy-4J2qqx-XvKf6Ao?e=IlEN6r" TargetMode="External"/><Relationship Id="rId1340" Type="http://schemas.openxmlformats.org/officeDocument/2006/relationships/hyperlink" Target="https://1drv.ms/w/c/a50779723e5d7637/IQDR14rj4DswQ4nXLP37BeX8Af2GNOWSQ5fiMx5O2XRgfB0?e=rEerO1" TargetMode="External"/><Relationship Id="rId19" Type="http://schemas.openxmlformats.org/officeDocument/2006/relationships/hyperlink" Target="https://open.spotify.com/track/5PaMD4dneWD1Vksih9WOL1" TargetMode="External"/><Relationship Id="rId752" Type="http://schemas.openxmlformats.org/officeDocument/2006/relationships/hyperlink" Target="https://1drv.ms/w/c/9493a6c9aea5009b/IQB7SYR8g4rBS7ToWAK1xjEIAePbMCCPXQeRvuTOqNKp7X0?e=9OYtMA" TargetMode="External"/><Relationship Id="rId1341" Type="http://schemas.openxmlformats.org/officeDocument/2006/relationships/hyperlink" Target="https://open.spotify.com/track/6POLDHXeDMjxcgDsWHL7Vp" TargetMode="External"/><Relationship Id="rId18" Type="http://schemas.openxmlformats.org/officeDocument/2006/relationships/hyperlink" Target="https://1drv.ms/w/c/45264a81a46f89ac/IQAeiBboxkEASpNQJ6Xo1h47AYJj8iQetIRAWDI_lW1TIl4?e=MxCcCC" TargetMode="External"/><Relationship Id="rId751" Type="http://schemas.openxmlformats.org/officeDocument/2006/relationships/hyperlink" Target="https://open.spotify.com/track/0qksx8mV28lztYIZ1om8ml" TargetMode="External"/><Relationship Id="rId1342" Type="http://schemas.openxmlformats.org/officeDocument/2006/relationships/hyperlink" Target="https://1drv.ms/w/c/a50779723e5d7637/IQBWgeWq4UDhSIht140uHSiFAZlyPrySStae8p2d3yJQJ9g?e=kI9MX2" TargetMode="External"/><Relationship Id="rId750" Type="http://schemas.openxmlformats.org/officeDocument/2006/relationships/hyperlink" Target="https://1drv.ms/w/c/9493a6c9aea5009b/IQAD2G6kOuO1RbdN7XCob44xAaDsEASof7Z_YIvd9XexMbY?e=iM65CA" TargetMode="External"/><Relationship Id="rId1343" Type="http://schemas.openxmlformats.org/officeDocument/2006/relationships/hyperlink" Target="https://open.spotify.com/track/5zvJELVKAnPkscGc5aLKJI" TargetMode="External"/><Relationship Id="rId1344" Type="http://schemas.openxmlformats.org/officeDocument/2006/relationships/hyperlink" Target="https://1drv.ms/w/c/a50779723e5d7637/IQAvenivSxbCTbVbClUGimjDAfHQp4nvFZGqm8kiZNs3nY8?e=H5tP7q" TargetMode="External"/><Relationship Id="rId84" Type="http://schemas.openxmlformats.org/officeDocument/2006/relationships/hyperlink" Target="https://1drv.ms/w/c/45264a81a46f89ac/IQAtoKxHzdcNTqm8L8q9hzP5AaIMTUlNZVWMZX2787Stv6Y?e=csy2r6" TargetMode="External"/><Relationship Id="rId83" Type="http://schemas.openxmlformats.org/officeDocument/2006/relationships/hyperlink" Target="https://open.spotify.com/track/5wHRQRy339ghP31x0hUWcQ" TargetMode="External"/><Relationship Id="rId86" Type="http://schemas.openxmlformats.org/officeDocument/2006/relationships/hyperlink" Target="https://1drv.ms/w/c/45264a81a46f89ac/IQDxhNWKX_adQpUcdrMnhVIWAYPdEHFBhJr_AP05aXen-8Q?e=ZcIDFN" TargetMode="External"/><Relationship Id="rId85" Type="http://schemas.openxmlformats.org/officeDocument/2006/relationships/hyperlink" Target="https://open.spotify.com/track/2a4iE4k1IkIswThuJ3ROsw" TargetMode="External"/><Relationship Id="rId88" Type="http://schemas.openxmlformats.org/officeDocument/2006/relationships/hyperlink" Target="https://1drv.ms/w/c/45264a81a46f89ac/IQA4LAFtvVArTJ2v6-HWML0fAdZXtCI89rv9073cFsDBh8k?e=fkbqe1" TargetMode="External"/><Relationship Id="rId87" Type="http://schemas.openxmlformats.org/officeDocument/2006/relationships/hyperlink" Target="https://open.spotify.com/track/7DsX5K72fewVGb47qj7Tbg" TargetMode="External"/><Relationship Id="rId89" Type="http://schemas.openxmlformats.org/officeDocument/2006/relationships/hyperlink" Target="https://open.spotify.com/track/6t4rYZeShwJai1YSs0tWOQ" TargetMode="External"/><Relationship Id="rId709" Type="http://schemas.openxmlformats.org/officeDocument/2006/relationships/hyperlink" Target="https://open.spotify.com/track/3hEfpBHxgieRLz4t3kLNEg" TargetMode="External"/><Relationship Id="rId708" Type="http://schemas.openxmlformats.org/officeDocument/2006/relationships/hyperlink" Target="https://1drv.ms/w/c/9493a6c9aea5009b/IQD2XlBE7VNTS7EM4ewnaLcMAW5AOaYvfMP9J4j21kStgdg?e=QaR888" TargetMode="External"/><Relationship Id="rId707" Type="http://schemas.openxmlformats.org/officeDocument/2006/relationships/hyperlink" Target="https://open.spotify.com/track/7Esd9ROfkgPgBtWN72U5P5" TargetMode="External"/><Relationship Id="rId706" Type="http://schemas.openxmlformats.org/officeDocument/2006/relationships/hyperlink" Target="https://open.spotify.com/track/4W2aJy0czjMv7eMcO94KIz" TargetMode="External"/><Relationship Id="rId80" Type="http://schemas.openxmlformats.org/officeDocument/2006/relationships/hyperlink" Target="https://1drv.ms/w/c/45264a81a46f89ac/IQA6JB4Jc8z2SKwwr8JBWDcaAWwbcXdCwnlJkDOHAf7AIYI?e=bkphzm" TargetMode="External"/><Relationship Id="rId82" Type="http://schemas.openxmlformats.org/officeDocument/2006/relationships/hyperlink" Target="https://1drv.ms/w/c/45264a81a46f89ac/IQAwbPnNTk_FS4KI-Qg9nVEuAVoJBJDWo0XYIsv5jlal5co?e=eJYym1" TargetMode="External"/><Relationship Id="rId81" Type="http://schemas.openxmlformats.org/officeDocument/2006/relationships/hyperlink" Target="https://open.spotify.com/track/5aRlRDvXRuP81qEzKTXQvM" TargetMode="External"/><Relationship Id="rId701" Type="http://schemas.openxmlformats.org/officeDocument/2006/relationships/hyperlink" Target="https://1drv.ms/w/c/9493a6c9aea5009b/IQCLUxOAeP0SQ6n_Pk5QzNeSARXo4E83T3GPX3recL0Uwj4?e=LhbA6f" TargetMode="External"/><Relationship Id="rId700" Type="http://schemas.openxmlformats.org/officeDocument/2006/relationships/hyperlink" Target="https://open.spotify.com/track/6okESpm9b9iEn9Ve8h4ecZ" TargetMode="External"/><Relationship Id="rId705" Type="http://schemas.openxmlformats.org/officeDocument/2006/relationships/hyperlink" Target="https://1drv.ms/w/c/9493a6c9aea5009b/IQCkwzuZWlI9Q5tHXGycWhgNAYGfyjJxaGJpa1nC31ul3SM?e=4yMC7P" TargetMode="External"/><Relationship Id="rId704" Type="http://schemas.openxmlformats.org/officeDocument/2006/relationships/hyperlink" Target="https://open.spotify.com/track/7LbUv7w2z7rEbNqp1uIL9U" TargetMode="External"/><Relationship Id="rId703" Type="http://schemas.openxmlformats.org/officeDocument/2006/relationships/hyperlink" Target="https://1drv.ms/w/c/9493a6c9aea5009b/IQCDFO0Y6yP7R6Rpam0VwDgoAWJ03DRavG3RvbttdGlmra4?e=SrIotM" TargetMode="External"/><Relationship Id="rId702" Type="http://schemas.openxmlformats.org/officeDocument/2006/relationships/hyperlink" Target="https://open.spotify.com/track/1C5utO1I8FoSIn6g1R5DAZ" TargetMode="External"/><Relationship Id="rId73" Type="http://schemas.openxmlformats.org/officeDocument/2006/relationships/hyperlink" Target="https://open.spotify.com/track/74sb4Gib0cL3TQeCjYF8vh" TargetMode="External"/><Relationship Id="rId72" Type="http://schemas.openxmlformats.org/officeDocument/2006/relationships/hyperlink" Target="https://1drv.ms/w/c/45264a81a46f89ac/IQD-HMsQEpUZTKR3NjquwsbMAaiR1Sms_gau4qc47zQOHdk?e=7fhaR3" TargetMode="External"/><Relationship Id="rId75" Type="http://schemas.openxmlformats.org/officeDocument/2006/relationships/hyperlink" Target="https://open.spotify.com/track/6b2RcmUt1g9N9mQ3CbjX2Y" TargetMode="External"/><Relationship Id="rId74" Type="http://schemas.openxmlformats.org/officeDocument/2006/relationships/hyperlink" Target="https://1drv.ms/w/c/45264a81a46f89ac/IQCcQWSS4SbGRJ7I85AImylbAbrg6ZKvQCP880n2j0cKOto?e=jFXqNY" TargetMode="External"/><Relationship Id="rId77" Type="http://schemas.openxmlformats.org/officeDocument/2006/relationships/hyperlink" Target="https://open.spotify.com/track/7t3Xdbufg7q2onVsR8RBdY" TargetMode="External"/><Relationship Id="rId76" Type="http://schemas.openxmlformats.org/officeDocument/2006/relationships/hyperlink" Target="https://1drv.ms/w/c/45264a81a46f89ac/IQC9GyfcenxcT690STj3cOgLASOvOS6nZRvY3g0lczkbTTU?e=Ljo3zn" TargetMode="External"/><Relationship Id="rId79" Type="http://schemas.openxmlformats.org/officeDocument/2006/relationships/hyperlink" Target="https://open.spotify.com/track/66ZD4DFAmJe3Y9jv2NXqgI" TargetMode="External"/><Relationship Id="rId78" Type="http://schemas.openxmlformats.org/officeDocument/2006/relationships/hyperlink" Target="https://1drv.ms/w/c/45264a81a46f89ac/IQD3AfUq9S8JQYCdm5RJ8LNjAQg-oBnuLVNd1osTx7ugmfE?e=gC4CGH" TargetMode="External"/><Relationship Id="rId71" Type="http://schemas.openxmlformats.org/officeDocument/2006/relationships/hyperlink" Target="https://open.spotify.com/track/7795WJLVKJoAyVoOtCWqXN" TargetMode="External"/><Relationship Id="rId70" Type="http://schemas.openxmlformats.org/officeDocument/2006/relationships/hyperlink" Target="https://1drv.ms/w/c/45264a81a46f89ac/IQAEI5C1eK3ZQIhIP2GN2V_6AU81nXiejC63JhYeexysGXo?e=17iFyV" TargetMode="External"/><Relationship Id="rId62" Type="http://schemas.openxmlformats.org/officeDocument/2006/relationships/hyperlink" Target="https://1drv.ms/w/c/45264a81a46f89ac/IQCk-c0Fg8C5R40s_DjaK-aRAeEYQ9hNugwaCE9qKSFdIUY?e=36MFHJ" TargetMode="External"/><Relationship Id="rId1312" Type="http://schemas.openxmlformats.org/officeDocument/2006/relationships/hyperlink" Target="https://1drv.ms/w/c/a50779723e5d7637/IQAK5Fvp0nbwTaLMJ_GUaeuQAbcZ6soXyyJMTjLc3Fu1xCM?e=CssRHr" TargetMode="External"/><Relationship Id="rId61" Type="http://schemas.openxmlformats.org/officeDocument/2006/relationships/hyperlink" Target="https://open.spotify.com/track/6r2tV58enH9E8hj2oqoJNK" TargetMode="External"/><Relationship Id="rId1313" Type="http://schemas.openxmlformats.org/officeDocument/2006/relationships/hyperlink" Target="https://open.spotify.com/track/3DBJE1Zndql25OGUQSv7aD" TargetMode="External"/><Relationship Id="rId64" Type="http://schemas.openxmlformats.org/officeDocument/2006/relationships/hyperlink" Target="https://1drv.ms/w/c/45264a81a46f89ac/IQCUHotPJnMlTZQpfr858xx6AZV4qfnNVLJj0lyzGwmKIHU?e=Tc5SVa" TargetMode="External"/><Relationship Id="rId1314" Type="http://schemas.openxmlformats.org/officeDocument/2006/relationships/hyperlink" Target="https://1drv.ms/w/c/a50779723e5d7637/IQAL6vGktG_tQpm3cAtxpPZTATiWnq1y3CF7rVfO_ixMcvU?e=p2FbTS" TargetMode="External"/><Relationship Id="rId63" Type="http://schemas.openxmlformats.org/officeDocument/2006/relationships/hyperlink" Target="https://open.spotify.com/track/0pEkK8MqbmGSX7fT8WLMbR" TargetMode="External"/><Relationship Id="rId1315" Type="http://schemas.openxmlformats.org/officeDocument/2006/relationships/hyperlink" Target="https://open.spotify.com/track/5BPy4CFuroB7vFbZ6M9vES" TargetMode="External"/><Relationship Id="rId66" Type="http://schemas.openxmlformats.org/officeDocument/2006/relationships/hyperlink" Target="https://1drv.ms/w/c/45264a81a46f89ac/IQDMT-AGDPZqR6CO2QoXQqayAaN82DwFSmIgVIiy-ivI6k0?e=4PT3Dk" TargetMode="External"/><Relationship Id="rId1316" Type="http://schemas.openxmlformats.org/officeDocument/2006/relationships/hyperlink" Target="https://1drv.ms/w/c/a50779723e5d7637/IQCb34UwlNTBR79rUV4ZkajxAVkIwZ0LfL3lnyJJBNUbvbk?e=q2eFSO" TargetMode="External"/><Relationship Id="rId65" Type="http://schemas.openxmlformats.org/officeDocument/2006/relationships/hyperlink" Target="https://open.spotify.com/track/3XXGqZX50zbGqSOup74UH2" TargetMode="External"/><Relationship Id="rId1317" Type="http://schemas.openxmlformats.org/officeDocument/2006/relationships/hyperlink" Target="https://open.spotify.com/track/0otRX6Z89qKkHkQ9OqJpKt" TargetMode="External"/><Relationship Id="rId68" Type="http://schemas.openxmlformats.org/officeDocument/2006/relationships/hyperlink" Target="https://1drv.ms/w/c/45264a81a46f89ac/IQATgGZPgomKRaLB3F4MLBn5AZyYHBuP4AHVPXL2kYWndT0?e=0UVC7V" TargetMode="External"/><Relationship Id="rId1318" Type="http://schemas.openxmlformats.org/officeDocument/2006/relationships/hyperlink" Target="https://1drv.ms/w/c/a50779723e5d7637/IQAbay_aEu4TRLwJW1PAxwqbAS90yz2zSQ0fDzXZ33iB50k?e=H4HMek" TargetMode="External"/><Relationship Id="rId67" Type="http://schemas.openxmlformats.org/officeDocument/2006/relationships/hyperlink" Target="https://open.spotify.com/track/5Nm9ERjJZ5oyfXZTECKmRt" TargetMode="External"/><Relationship Id="rId1319" Type="http://schemas.openxmlformats.org/officeDocument/2006/relationships/hyperlink" Target="https://open.spotify.com/track/2QIChPucCEGOZjzkqFHxQ6" TargetMode="External"/><Relationship Id="rId729" Type="http://schemas.openxmlformats.org/officeDocument/2006/relationships/hyperlink" Target="https://open.spotify.com/track/7D0RhFcb3CrfPuTJ0obrod" TargetMode="External"/><Relationship Id="rId728" Type="http://schemas.openxmlformats.org/officeDocument/2006/relationships/hyperlink" Target="https://1drv.ms/w/c/9493a6c9aea5009b/IQDum1BhA0j9Sr4fjgx5mo7CAdtGCZgxqp95nwt6osbz5aw?e=DFJxq9" TargetMode="External"/><Relationship Id="rId60" Type="http://schemas.openxmlformats.org/officeDocument/2006/relationships/hyperlink" Target="https://1drv.ms/w/c/45264a81a46f89ac/IQDbN09FG1ozSbaVRrwruiR5AXvYpT4BRHqMGMIi-Ww-nDo?e=fJLsSf" TargetMode="External"/><Relationship Id="rId723" Type="http://schemas.openxmlformats.org/officeDocument/2006/relationships/hyperlink" Target="https://open.spotify.com/track/2bDcAgInBIJilki3Y9RpHl" TargetMode="External"/><Relationship Id="rId722" Type="http://schemas.openxmlformats.org/officeDocument/2006/relationships/hyperlink" Target="https://1drv.ms/w/c/9493a6c9aea5009b/IQB73vdnuL2ARaIuRRgC3mGNAXDr38eU4QsRHmxjhqfzwQI?e=vG3DnL" TargetMode="External"/><Relationship Id="rId721" Type="http://schemas.openxmlformats.org/officeDocument/2006/relationships/hyperlink" Target="https://open.spotify.com/track/1VP6X2WDJuBGvIZkTKFhF5" TargetMode="External"/><Relationship Id="rId720" Type="http://schemas.openxmlformats.org/officeDocument/2006/relationships/hyperlink" Target="https://1drv.ms/w/c/9493a6c9aea5009b/IQD9_NivSGCWRYkwJEmtsRBnATG6uDIAz40hlbyg2aAvOrM?e=AtcFJA" TargetMode="External"/><Relationship Id="rId727" Type="http://schemas.openxmlformats.org/officeDocument/2006/relationships/hyperlink" Target="https://open.spotify.com/track/7LVHVU3tWfcxj5aiPFEW4Q" TargetMode="External"/><Relationship Id="rId726" Type="http://schemas.openxmlformats.org/officeDocument/2006/relationships/hyperlink" Target="https://1drv.ms/w/c/9493a6c9aea5009b/IQAoo4gswf7MTLeAb2Lv44xkAY2iweAuYMeAldiNEjOLQyE?e=1rDp8G" TargetMode="External"/><Relationship Id="rId725" Type="http://schemas.openxmlformats.org/officeDocument/2006/relationships/hyperlink" Target="https://open.spotify.com/track/75JFxkI2RXiU7L9VXzMkle" TargetMode="External"/><Relationship Id="rId724" Type="http://schemas.openxmlformats.org/officeDocument/2006/relationships/hyperlink" Target="https://1drv.ms/w/c/9493a6c9aea5009b/IQDPWqskDxvfRrRJq7NbrnSRAYkbPeFx3N1VvckrvJF0GOg?e=aCEPoW" TargetMode="External"/><Relationship Id="rId69" Type="http://schemas.openxmlformats.org/officeDocument/2006/relationships/hyperlink" Target="https://open.spotify.com/track/1mXVgsBdtIVeCLJnSnmtdV" TargetMode="External"/><Relationship Id="rId1310" Type="http://schemas.openxmlformats.org/officeDocument/2006/relationships/hyperlink" Target="https://1drv.ms/w/c/a50779723e5d7637/IQARPzCGAq0BTry1Ygy9VtVOAbysbP-OYPlFGz8RUyletiQ?e=dHXx9m" TargetMode="External"/><Relationship Id="rId1311" Type="http://schemas.openxmlformats.org/officeDocument/2006/relationships/hyperlink" Target="https://open.spotify.com/track/7CHNIK6EGjnwpWkSpx6JZe" TargetMode="External"/><Relationship Id="rId51" Type="http://schemas.openxmlformats.org/officeDocument/2006/relationships/hyperlink" Target="https://open.spotify.com/track/3iHzKA9HlXf5wsGdsrsnSA" TargetMode="External"/><Relationship Id="rId1301" Type="http://schemas.openxmlformats.org/officeDocument/2006/relationships/hyperlink" Target="https://open.spotify.com/track/2fmyrECK6bdfoGven0UMZx" TargetMode="External"/><Relationship Id="rId50" Type="http://schemas.openxmlformats.org/officeDocument/2006/relationships/hyperlink" Target="https://1drv.ms/w/c/45264a81a46f89ac/IQBbOvOx02_wQYAasVGHg11vAV55DjllfPVGghflp2NJpKo?e=i6N1mt" TargetMode="External"/><Relationship Id="rId1302" Type="http://schemas.openxmlformats.org/officeDocument/2006/relationships/hyperlink" Target="https://1drv.ms/w/c/a50779723e5d7637/IQCN4jy085_BS6a2CkElBOI6ARZ8VvxdrUlI-PCjszmu1Jo?e=pnqrpC" TargetMode="External"/><Relationship Id="rId53" Type="http://schemas.openxmlformats.org/officeDocument/2006/relationships/hyperlink" Target="https://open.spotify.com/track/5AGS8VxsLyHQOWz0ZTuwIN" TargetMode="External"/><Relationship Id="rId1303" Type="http://schemas.openxmlformats.org/officeDocument/2006/relationships/hyperlink" Target="https://open.spotify.com/track/2deFH5zveEBEUuURpqTN3C" TargetMode="External"/><Relationship Id="rId52" Type="http://schemas.openxmlformats.org/officeDocument/2006/relationships/hyperlink" Target="https://1drv.ms/w/c/45264a81a46f89ac/IQD-NHLouXCmSKLiNcBw83WLAaIpdh2J-6NhYrixgJ7avp0?e=jJaN0I" TargetMode="External"/><Relationship Id="rId1304" Type="http://schemas.openxmlformats.org/officeDocument/2006/relationships/hyperlink" Target="https://1drv.ms/w/c/a50779723e5d7637/IQCoCO5F-sYsT6bqTRAOnjy_AXcJEPKFEUarUdiz4R29RNg?e=qtOHfn" TargetMode="External"/><Relationship Id="rId55" Type="http://schemas.openxmlformats.org/officeDocument/2006/relationships/hyperlink" Target="https://open.spotify.com/track/44G9fSM6qI8zRoG6Qwn3eq" TargetMode="External"/><Relationship Id="rId1305" Type="http://schemas.openxmlformats.org/officeDocument/2006/relationships/hyperlink" Target="https://open.spotify.com/track/395KzBy0bkb57dEvg6cfzJ" TargetMode="External"/><Relationship Id="rId54" Type="http://schemas.openxmlformats.org/officeDocument/2006/relationships/hyperlink" Target="https://1drv.ms/w/c/45264a81a46f89ac/IQDU3j74IBeJRKJDrKix_eCQAV9hN41IR4eF9M0qpBDums4?e=xfZSMO" TargetMode="External"/><Relationship Id="rId1306" Type="http://schemas.openxmlformats.org/officeDocument/2006/relationships/hyperlink" Target="https://1drv.ms/w/c/a50779723e5d7637/IQDN-6z433-NQrYs4hkz-hAOATrCLhCRLlPbYsiLKq4-_1U?e=u7cfkX" TargetMode="External"/><Relationship Id="rId57" Type="http://schemas.openxmlformats.org/officeDocument/2006/relationships/hyperlink" Target="https://open.spotify.com/track/6glNKSv2aUtfQhe1SJBZZt" TargetMode="External"/><Relationship Id="rId1307" Type="http://schemas.openxmlformats.org/officeDocument/2006/relationships/hyperlink" Target="https://open.spotify.com/track/0exZ0YogJPbjGzblpcZaw7" TargetMode="External"/><Relationship Id="rId56" Type="http://schemas.openxmlformats.org/officeDocument/2006/relationships/hyperlink" Target="https://1drv.ms/w/c/45264a81a46f89ac/IQAY4wyQLCMiT65TC19C1bIbARW8EANcNprQwBVszyGHJJs?e=reaK0f" TargetMode="External"/><Relationship Id="rId1308" Type="http://schemas.openxmlformats.org/officeDocument/2006/relationships/hyperlink" Target="https://1drv.ms/w/c/a50779723e5d7637/IQCA_XSZJvouSIIpNtetEzHDAZ2CsCbhkpHrTyZH3J8SRRM?e=a4PnxH" TargetMode="External"/><Relationship Id="rId1309" Type="http://schemas.openxmlformats.org/officeDocument/2006/relationships/hyperlink" Target="https://open.spotify.com/track/7qGzlqZnl6j8qccvV70PhL" TargetMode="External"/><Relationship Id="rId719" Type="http://schemas.openxmlformats.org/officeDocument/2006/relationships/hyperlink" Target="https://open.spotify.com/track/6HguG9HRb1Ke1bhihfE4m8" TargetMode="External"/><Relationship Id="rId718" Type="http://schemas.openxmlformats.org/officeDocument/2006/relationships/hyperlink" Target="https://1drv.ms/w/c/9493a6c9aea5009b/IQA4_-BNcl8LT6kQf_AMhliJAYrjhjmKFX3k5NVTyTqyJWk?e=u9Rv7G" TargetMode="External"/><Relationship Id="rId717" Type="http://schemas.openxmlformats.org/officeDocument/2006/relationships/hyperlink" Target="https://open.spotify.com/track/2Ch2bnweNTMrp2SpZat8Ru" TargetMode="External"/><Relationship Id="rId712" Type="http://schemas.openxmlformats.org/officeDocument/2006/relationships/hyperlink" Target="https://1drv.ms/w/c/9493a6c9aea5009b/IQCv0bVM3b-RSInedFS05t0tAaTNEQrJWKXjqPe55dObsiY?e=fbO26X" TargetMode="External"/><Relationship Id="rId711" Type="http://schemas.openxmlformats.org/officeDocument/2006/relationships/hyperlink" Target="https://open.spotify.com/track/5K5ZGCme5SkNLsM5EaXgzc" TargetMode="External"/><Relationship Id="rId710" Type="http://schemas.openxmlformats.org/officeDocument/2006/relationships/hyperlink" Target="https://1drv.ms/w/c/9493a6c9aea5009b/IQB_YkITVhopTa5oDh1nrM5iAWI40lbCdV9g-26auPOMJzo?e=zgraDG" TargetMode="External"/><Relationship Id="rId716" Type="http://schemas.openxmlformats.org/officeDocument/2006/relationships/hyperlink" Target="https://1drv.ms/w/c/9493a6c9aea5009b/IQBY6fXT6jiSQbw0DILTy16MAUmLf48r9HfHWkTEUHzjAtY?e=ykJIdi" TargetMode="External"/><Relationship Id="rId715" Type="http://schemas.openxmlformats.org/officeDocument/2006/relationships/hyperlink" Target="https://open.spotify.com/track/6zjBevD0Y6eCbOXaqQ79Xj" TargetMode="External"/><Relationship Id="rId714" Type="http://schemas.openxmlformats.org/officeDocument/2006/relationships/hyperlink" Target="https://1drv.ms/w/c/9493a6c9aea5009b/IQAqJf3xYbtKT7uETm3T03z4AQXaDs98oih7RXBwkwGTr5s?e=ouBJnu" TargetMode="External"/><Relationship Id="rId713" Type="http://schemas.openxmlformats.org/officeDocument/2006/relationships/hyperlink" Target="https://open.spotify.com/track/6SrvijeageGUiFu9iCDdmM" TargetMode="External"/><Relationship Id="rId59" Type="http://schemas.openxmlformats.org/officeDocument/2006/relationships/hyperlink" Target="https://open.spotify.com/track/1NxHgM5nOnmqi3KUVLbaIw" TargetMode="External"/><Relationship Id="rId58" Type="http://schemas.openxmlformats.org/officeDocument/2006/relationships/hyperlink" Target="https://1drv.ms/w/c/45264a81a46f89ac/IQAxMlxyvB0kQLDLVLKVAMvbAf9irM96_MNzi6B2meVqH1E?e=C2fHVc" TargetMode="External"/><Relationship Id="rId1300" Type="http://schemas.openxmlformats.org/officeDocument/2006/relationships/hyperlink" Target="https://1drv.ms/w/c/a50779723e5d7637/IQAW6vmCHO5rQqEKpKWxSvyAAaNJhI8BOqKXTDhk-V67PCc?e=bx8Qc5" TargetMode="External"/><Relationship Id="rId349" Type="http://schemas.openxmlformats.org/officeDocument/2006/relationships/hyperlink" Target="https://open.spotify.com/track/4RyK6N4IQ85xxLgguQAFH5" TargetMode="External"/><Relationship Id="rId348" Type="http://schemas.openxmlformats.org/officeDocument/2006/relationships/hyperlink" Target="https://1drv.ms/w/c/45264a81a46f89ac/IQAZ6srWHSsARLoif3vVUVzKAXxVLwkPdq-TM_SiKKOUEqk?e=CdQvCD" TargetMode="External"/><Relationship Id="rId347" Type="http://schemas.openxmlformats.org/officeDocument/2006/relationships/hyperlink" Target="https://open.spotify.com/track/2wMby9pciuGUIP8q7y4Yn6" TargetMode="External"/><Relationship Id="rId346" Type="http://schemas.openxmlformats.org/officeDocument/2006/relationships/hyperlink" Target="https://1drv.ms/w/c/45264a81a46f89ac/IQDKz8NdULCGT70q9QnzZ_gNAfkytmYGsp22dj9oo8gRiUM?e=aIePfd" TargetMode="External"/><Relationship Id="rId341" Type="http://schemas.openxmlformats.org/officeDocument/2006/relationships/hyperlink" Target="https://open.spotify.com/track/0TrtQY1GaxehOsttX2x3gF" TargetMode="External"/><Relationship Id="rId340" Type="http://schemas.openxmlformats.org/officeDocument/2006/relationships/hyperlink" Target="https://1drv.ms/w/c/45264a81a46f89ac/IQDjjE_3Jnp9RoIZTcUNN1HRATqh23fAl865jtbMlN5o5lc?e=b0YYGY" TargetMode="External"/><Relationship Id="rId345" Type="http://schemas.openxmlformats.org/officeDocument/2006/relationships/hyperlink" Target="https://open.spotify.com/track/24jvD83UgLmrdGjhWTFslY" TargetMode="External"/><Relationship Id="rId344" Type="http://schemas.openxmlformats.org/officeDocument/2006/relationships/hyperlink" Target="https://1drv.ms/w/c/45264a81a46f89ac/IQABtpLGiudDS6Dy8hMrMkYzAZL4Dh4os_JIH8DmwO_PqVk?e=bxRWfx" TargetMode="External"/><Relationship Id="rId343" Type="http://schemas.openxmlformats.org/officeDocument/2006/relationships/hyperlink" Target="https://open.spotify.com/track/0nMX1lL1FPkKjzAnNvTBFz" TargetMode="External"/><Relationship Id="rId342" Type="http://schemas.openxmlformats.org/officeDocument/2006/relationships/hyperlink" Target="https://1drv.ms/w/c/45264a81a46f89ac/IQBVDGGaehIDTaUOOR_Xmz0cAYeVyZ-gwZGjEfG0xqBmHSc?e=buXRGv" TargetMode="External"/><Relationship Id="rId338" Type="http://schemas.openxmlformats.org/officeDocument/2006/relationships/hyperlink" Target="https://1drv.ms/w/c/45264a81a46f89ac/IQCYKX3ehGu7RZ4kueKbWTn1ARkzgBeKBdngeIps4R79x9I?e=uPdUM3" TargetMode="External"/><Relationship Id="rId337" Type="http://schemas.openxmlformats.org/officeDocument/2006/relationships/hyperlink" Target="https://open.spotify.com/track/3Y3KY9Apoeet0mYKM5QySi" TargetMode="External"/><Relationship Id="rId336" Type="http://schemas.openxmlformats.org/officeDocument/2006/relationships/hyperlink" Target="https://1drv.ms/w/c/45264a81a46f89ac/IQCXObca9XNyQ6BpNmHiIL7TARcQr6G1n5YfESD-qZSebnc?e=mZITrR" TargetMode="External"/><Relationship Id="rId335" Type="http://schemas.openxmlformats.org/officeDocument/2006/relationships/hyperlink" Target="https://open.spotify.com/track/26YMMDjKKH7kAgCFEjpRkT" TargetMode="External"/><Relationship Id="rId339" Type="http://schemas.openxmlformats.org/officeDocument/2006/relationships/hyperlink" Target="https://open.spotify.com/track/7v5krue08WRpBP5JWngLZc" TargetMode="External"/><Relationship Id="rId330" Type="http://schemas.openxmlformats.org/officeDocument/2006/relationships/hyperlink" Target="https://1drv.ms/w/c/45264a81a46f89ac/IQAWg5Xo89RoTKVzlW55VSJSAQbslZhAWhJyzGyFzuPHJL4?e=6hIt3C" TargetMode="External"/><Relationship Id="rId334" Type="http://schemas.openxmlformats.org/officeDocument/2006/relationships/hyperlink" Target="https://1drv.ms/w/c/45264a81a46f89ac/IQAHe11m7EbrRpWMY4iGf-iNAYUaXHh4BO314CruBqORhaw?e=jTXoYb" TargetMode="External"/><Relationship Id="rId333" Type="http://schemas.openxmlformats.org/officeDocument/2006/relationships/hyperlink" Target="https://open.spotify.com/track/32J2bR5gnepj9uHPGVGStr" TargetMode="External"/><Relationship Id="rId332" Type="http://schemas.openxmlformats.org/officeDocument/2006/relationships/hyperlink" Target="https://1drv.ms/w/c/45264a81a46f89ac/IQBJ_rh_3QOIRp6JGmXu3codAaoBKlStjfzFRokNPo0V3Hs?e=5s6zXF" TargetMode="External"/><Relationship Id="rId331" Type="http://schemas.openxmlformats.org/officeDocument/2006/relationships/hyperlink" Target="https://open.spotify.com/track/4imZDfJ9jooxgCGdx9j3bf" TargetMode="External"/><Relationship Id="rId370" Type="http://schemas.openxmlformats.org/officeDocument/2006/relationships/hyperlink" Target="https://1drv.ms/w/c/45264a81a46f89ac/IQD2pTYWkFkPTrYwszd20l8WAU5Fk82TwQj9QQvXXn9SFTs?e=QIWYDv" TargetMode="External"/><Relationship Id="rId369" Type="http://schemas.openxmlformats.org/officeDocument/2006/relationships/hyperlink" Target="https://open.spotify.com/track/2mdEsXPu8ZmkHRRtAdC09e" TargetMode="External"/><Relationship Id="rId368" Type="http://schemas.openxmlformats.org/officeDocument/2006/relationships/hyperlink" Target="https://1drv.ms/w/c/45264a81a46f89ac/IQDnNGIKb1OEQ5UPEUhGVzssARiKlCxE4oHzQIs4JcLwMwc?e=2dSiHW" TargetMode="External"/><Relationship Id="rId363" Type="http://schemas.openxmlformats.org/officeDocument/2006/relationships/hyperlink" Target="https://open.spotify.com/track/44JxL1qNXXQYniZ5T3MUs9" TargetMode="External"/><Relationship Id="rId362" Type="http://schemas.openxmlformats.org/officeDocument/2006/relationships/hyperlink" Target="https://1drv.ms/w/c/45264a81a46f89ac/IQDgRDDG1WmeRJXzbGAxY4eSAZ0oime5REjgOOct7fbQsKA?e=CkOzui" TargetMode="External"/><Relationship Id="rId361" Type="http://schemas.openxmlformats.org/officeDocument/2006/relationships/hyperlink" Target="https://open.spotify.com/track/6IfPyMb0Sxptpx6jBUATOS" TargetMode="External"/><Relationship Id="rId360" Type="http://schemas.openxmlformats.org/officeDocument/2006/relationships/hyperlink" Target="https://1drv.ms/w/c/45264a81a46f89ac/IQCqBkNPTTW-TYC6OdQdA1GLAYYagrnHV-7bE7JVHqhWNPg?e=HAI0eG" TargetMode="External"/><Relationship Id="rId367" Type="http://schemas.openxmlformats.org/officeDocument/2006/relationships/hyperlink" Target="https://open.spotify.com/track/0fB77VOZ2FkQeKLv1DuEwp" TargetMode="External"/><Relationship Id="rId366" Type="http://schemas.openxmlformats.org/officeDocument/2006/relationships/hyperlink" Target="https://1drv.ms/w/c/45264a81a46f89ac/IQCM5oWZJO9wQKyKsYiOYb7MAXK3FOReu6Ki_iqljPSLl9M?e=EsQUNf" TargetMode="External"/><Relationship Id="rId365" Type="http://schemas.openxmlformats.org/officeDocument/2006/relationships/hyperlink" Target="https://open.spotify.com/track/2Kerz9H9IejzeIpjhDJoYG" TargetMode="External"/><Relationship Id="rId364" Type="http://schemas.openxmlformats.org/officeDocument/2006/relationships/hyperlink" Target="https://1drv.ms/w/c/45264a81a46f89ac/IQAsu_kVGgv4R5eCB8C0E3AvAX_nOcdYrdkPcCqcVzHqyfU?e=KrfoMp" TargetMode="External"/><Relationship Id="rId95" Type="http://schemas.openxmlformats.org/officeDocument/2006/relationships/hyperlink" Target="https://open.spotify.com/track/7b4eqsDeLUzSrGth8uB2D1" TargetMode="External"/><Relationship Id="rId94" Type="http://schemas.openxmlformats.org/officeDocument/2006/relationships/hyperlink" Target="https://1drv.ms/w/c/45264a81a46f89ac/IQBZOCWjFHhkQow7_Z-mARXUAfuUR3neNFfimK9fUaderXo?e=Gb841Y" TargetMode="External"/><Relationship Id="rId97" Type="http://schemas.openxmlformats.org/officeDocument/2006/relationships/hyperlink" Target="https://open.spotify.com/track/3ZCTVFBt2Brf31RLEnCkWJ" TargetMode="External"/><Relationship Id="rId96" Type="http://schemas.openxmlformats.org/officeDocument/2006/relationships/hyperlink" Target="https://1drv.ms/w/c/45264a81a46f89ac/IQAd4N01x-WhRohSlL16GG1IAUnG8JkUxW3rksvpWFoPdnw?e=1P6g4E" TargetMode="External"/><Relationship Id="rId99" Type="http://schemas.openxmlformats.org/officeDocument/2006/relationships/hyperlink" Target="https://open.spotify.com/track/6CcJMwBtXByIz4zQLzFkKc" TargetMode="External"/><Relationship Id="rId98" Type="http://schemas.openxmlformats.org/officeDocument/2006/relationships/hyperlink" Target="https://1drv.ms/w/c/45264a81a46f89ac/IQA8vsnP5YL-QKeuakFukanKAUTkiU1QBSCdrCw6_kIW7Ds?e=uZYEf6" TargetMode="External"/><Relationship Id="rId91" Type="http://schemas.openxmlformats.org/officeDocument/2006/relationships/hyperlink" Target="https://open.spotify.com/track/1A85fOmviQuGgkF6Lww6Nd" TargetMode="External"/><Relationship Id="rId90" Type="http://schemas.openxmlformats.org/officeDocument/2006/relationships/hyperlink" Target="https://1drv.ms/w/c/45264a81a46f89ac/IQCEiGkhhBJcQ5XUntcCtpzAAfpm-pgM-FrNBLOkq59Zyyc?e=GgchI1" TargetMode="External"/><Relationship Id="rId93" Type="http://schemas.openxmlformats.org/officeDocument/2006/relationships/hyperlink" Target="https://open.spotify.com/track/2mb6YdoavL6db22p7XKJQZ" TargetMode="External"/><Relationship Id="rId92" Type="http://schemas.openxmlformats.org/officeDocument/2006/relationships/hyperlink" Target="https://1drv.ms/w/c/45264a81a46f89ac/IQClaZ3kGJbvSbPkVlXzTRw6AYsckXuJ0TP7DBZunnlOtjg?e=zPgg8g" TargetMode="External"/><Relationship Id="rId359" Type="http://schemas.openxmlformats.org/officeDocument/2006/relationships/hyperlink" Target="https://open.spotify.com/track/6PnluwP0fjGnpIBsqTdUTq" TargetMode="External"/><Relationship Id="rId358" Type="http://schemas.openxmlformats.org/officeDocument/2006/relationships/hyperlink" Target="https://1drv.ms/w/c/45264a81a46f89ac/IQCXAz0UN7EcT5816xFKiRQ7AURCY9dOPWYjqtfR9x7iXyA?e=3sQ62s" TargetMode="External"/><Relationship Id="rId357" Type="http://schemas.openxmlformats.org/officeDocument/2006/relationships/hyperlink" Target="https://open.spotify.com/track/45pI8224KKX9Gx5fiyvEAh" TargetMode="External"/><Relationship Id="rId352" Type="http://schemas.openxmlformats.org/officeDocument/2006/relationships/hyperlink" Target="https://1drv.ms/w/c/45264a81a46f89ac/IQBR50AHr1DoR52MfIE95AXDAW3S5RG3DnFhyyem3WxkfAU?e=vUd0Sg" TargetMode="External"/><Relationship Id="rId351" Type="http://schemas.openxmlformats.org/officeDocument/2006/relationships/hyperlink" Target="https://open.spotify.com/track/3BJe4B8zGnqEdQPMvfVjuS" TargetMode="External"/><Relationship Id="rId350" Type="http://schemas.openxmlformats.org/officeDocument/2006/relationships/hyperlink" Target="https://1drv.ms/w/c/45264a81a46f89ac/IQDsf415LoYATbcrwzIFAug5AckTcmSRKaDUNFLxaRPDP44?e=ENLepe" TargetMode="External"/><Relationship Id="rId356" Type="http://schemas.openxmlformats.org/officeDocument/2006/relationships/hyperlink" Target="https://1drv.ms/w/c/45264a81a46f89ac/IQC8igbb9VFCRbhx49d4arMCAR3u8leIbgm5MxKF5F-IUAg?e=ybljsq" TargetMode="External"/><Relationship Id="rId355" Type="http://schemas.openxmlformats.org/officeDocument/2006/relationships/hyperlink" Target="https://open.spotify.com/track/3l2S2RkGG4lbh7WqmCV3NB" TargetMode="External"/><Relationship Id="rId354" Type="http://schemas.openxmlformats.org/officeDocument/2006/relationships/hyperlink" Target="https://1drv.ms/w/c/45264a81a46f89ac/IQCOqvuYPzCNQZF6rl6WJ7mFAeoVzYEPmQ0uxqk2T6kaEB4?e=wyDafF" TargetMode="External"/><Relationship Id="rId353" Type="http://schemas.openxmlformats.org/officeDocument/2006/relationships/hyperlink" Target="https://open.spotify.com/track/2nMeu6UenVvwUktBCpLMK9" TargetMode="External"/><Relationship Id="rId1378" Type="http://schemas.openxmlformats.org/officeDocument/2006/relationships/hyperlink" Target="https://1drv.ms/w/c/a50779723e5d7637/IQCT-IcmpE47S6ASBMEQ2SjjAdaP2Acwv1rcylV6-njejEM?e=oERwDn" TargetMode="External"/><Relationship Id="rId1379" Type="http://schemas.openxmlformats.org/officeDocument/2006/relationships/hyperlink" Target="https://open.spotify.com/track/3pfmYsP2WU2vqfbruH4oDY" TargetMode="External"/><Relationship Id="rId305" Type="http://schemas.openxmlformats.org/officeDocument/2006/relationships/hyperlink" Target="https://open.spotify.com/track/0p3sSUXDohjddeKlnvGbCD" TargetMode="External"/><Relationship Id="rId789" Type="http://schemas.openxmlformats.org/officeDocument/2006/relationships/hyperlink" Target="https://open.spotify.com/track/2fuYa3Lx06QQJAm0MjztKr" TargetMode="External"/><Relationship Id="rId304" Type="http://schemas.openxmlformats.org/officeDocument/2006/relationships/hyperlink" Target="https://1drv.ms/w/c/45264a81a46f89ac/IQCbMNRjqg3-TItz6udnxTECAdkaY_7BnLS7zbsp8iDLbr4?e=7xpaTI" TargetMode="External"/><Relationship Id="rId788" Type="http://schemas.openxmlformats.org/officeDocument/2006/relationships/hyperlink" Target="https://1drv.ms/w/c/9493a6c9aea5009b/IQDBP5w9NrieRq3O3usxU0ufAYDevjMOJkkcqcJj74cJ_PE?e=sLhLwf" TargetMode="External"/><Relationship Id="rId303" Type="http://schemas.openxmlformats.org/officeDocument/2006/relationships/hyperlink" Target="https://open.spotify.com/track/3H3qBumaYj67PT3aMEBvAP" TargetMode="External"/><Relationship Id="rId787" Type="http://schemas.openxmlformats.org/officeDocument/2006/relationships/hyperlink" Target="https://open.spotify.com/track/0z1o5L7HJx562xZSATcIpY" TargetMode="External"/><Relationship Id="rId302" Type="http://schemas.openxmlformats.org/officeDocument/2006/relationships/hyperlink" Target="https://1drv.ms/w/c/45264a81a46f89ac/IQBeTYrQ785ES7Pievs_fUm0Afv5ZJ8F1zTRs24kr6Rl4Io?e=3tNSeC" TargetMode="External"/><Relationship Id="rId786" Type="http://schemas.openxmlformats.org/officeDocument/2006/relationships/hyperlink" Target="https://1drv.ms/w/c/9493a6c9aea5009b/IQCgvvcdJK8ARKnJwFx6B5FxAY1aVnQ4CR2s9YXyJ7kc4Yc?e=mbhCeb" TargetMode="External"/><Relationship Id="rId309" Type="http://schemas.openxmlformats.org/officeDocument/2006/relationships/hyperlink" Target="https://open.spotify.com/track/3aBGKDiAAvH2H7HLOyQ4US" TargetMode="External"/><Relationship Id="rId308" Type="http://schemas.openxmlformats.org/officeDocument/2006/relationships/hyperlink" Target="https://1drv.ms/w/c/45264a81a46f89ac/IQBPho6NcLWOR6ny4IBz-2E0ASPK2UjwfUl0tGPQaQhnMM0?e=kZdD8R" TargetMode="External"/><Relationship Id="rId307" Type="http://schemas.openxmlformats.org/officeDocument/2006/relationships/hyperlink" Target="https://open.spotify.com/track/4TA5KWeqdDmgdVPHE7Yj3B" TargetMode="External"/><Relationship Id="rId306" Type="http://schemas.openxmlformats.org/officeDocument/2006/relationships/hyperlink" Target="https://1drv.ms/w/c/45264a81a46f89ac/IQDATfW73_8ERZk8ka48dmGdARKzei1RnTrvTjPuLuAFU5s?e=Nfhqni" TargetMode="External"/><Relationship Id="rId781" Type="http://schemas.openxmlformats.org/officeDocument/2006/relationships/hyperlink" Target="https://open.spotify.com/track/2a1iMaoWQ5MnvLFBDv4qkf" TargetMode="External"/><Relationship Id="rId1370" Type="http://schemas.openxmlformats.org/officeDocument/2006/relationships/hyperlink" Target="https://1drv.ms/w/c/a50779723e5d7637/IQD_eauR7q2oTqtD2ecySlPYAceVtmj3ImMGvMT4gMh2cME?e=RwIxn6" TargetMode="External"/><Relationship Id="rId780" Type="http://schemas.openxmlformats.org/officeDocument/2006/relationships/hyperlink" Target="https://1drv.ms/w/c/9493a6c9aea5009b/IQCKcNRA8_VQR6qbQ-xUx7_JATP_mOJlJBNurO4H9phm1Dk?e=kNASe1" TargetMode="External"/><Relationship Id="rId1371" Type="http://schemas.openxmlformats.org/officeDocument/2006/relationships/hyperlink" Target="https://open.spotify.com/track/1AvTywVswvftxfT8iYTuxr" TargetMode="External"/><Relationship Id="rId1372" Type="http://schemas.openxmlformats.org/officeDocument/2006/relationships/hyperlink" Target="https://1drv.ms/w/c/a50779723e5d7637/IQC24Shzd9GLRY5OfkboMLnuARRHPyNvqeiosu6z_azlQXY?e=WhUmhM" TargetMode="External"/><Relationship Id="rId1373" Type="http://schemas.openxmlformats.org/officeDocument/2006/relationships/hyperlink" Target="https://open.spotify.com/track/7qEHsqek33rTcFNT9PFqLf" TargetMode="External"/><Relationship Id="rId301" Type="http://schemas.openxmlformats.org/officeDocument/2006/relationships/hyperlink" Target="https://open.spotify.com/track/3WKYPmiPpJas9j5Aari5iK" TargetMode="External"/><Relationship Id="rId785" Type="http://schemas.openxmlformats.org/officeDocument/2006/relationships/hyperlink" Target="https://open.spotify.com/track/10nyNJ6zNy2YVYLrcwLccB" TargetMode="External"/><Relationship Id="rId1374" Type="http://schemas.openxmlformats.org/officeDocument/2006/relationships/hyperlink" Target="https://1drv.ms/w/c/a50779723e5d7637/IQDe0bj0JjIWS4H0mJUBN38JAUVCRUdbhc5cWZlwzgAnHX4?e=3gagdO" TargetMode="External"/><Relationship Id="rId300" Type="http://schemas.openxmlformats.org/officeDocument/2006/relationships/hyperlink" Target="https://1drv.ms/w/c/45264a81a46f89ac/IQBBANUfQNXUSJNVBBV90clpAZgHWYhGcQWgnkO_ctMdyaI?e=mDa292" TargetMode="External"/><Relationship Id="rId784" Type="http://schemas.openxmlformats.org/officeDocument/2006/relationships/hyperlink" Target="https://1drv.ms/w/c/9493a6c9aea5009b/IQBrspzALi2yR5nf46l-teF4AfFc-5JosMN9V0DGrF27WfQ?e=U0rIGc" TargetMode="External"/><Relationship Id="rId1375" Type="http://schemas.openxmlformats.org/officeDocument/2006/relationships/hyperlink" Target="https://open.spotify.com/track/35AG36QH9ytiNtPyx9xwr8" TargetMode="External"/><Relationship Id="rId783" Type="http://schemas.openxmlformats.org/officeDocument/2006/relationships/hyperlink" Target="https://open.spotify.com/track/2QwObYJWyJTiozvs0RI7CF" TargetMode="External"/><Relationship Id="rId1376" Type="http://schemas.openxmlformats.org/officeDocument/2006/relationships/hyperlink" Target="https://1drv.ms/w/c/a50779723e5d7637/IQDwNx2MYnuOQrh2oPrZkZUZAWg0bzYA0KazH3OqEJDCfoo?e=RME0Vw" TargetMode="External"/><Relationship Id="rId782" Type="http://schemas.openxmlformats.org/officeDocument/2006/relationships/hyperlink" Target="https://1drv.ms/w/c/9493a6c9aea5009b/IQBta_FHEAIpR4afkIGvwWKdAdLVvVhJX1XKsbyHQnLe_V0?e=GwTW1D" TargetMode="External"/><Relationship Id="rId1377" Type="http://schemas.openxmlformats.org/officeDocument/2006/relationships/hyperlink" Target="https://open.spotify.com/track/4VNu1KwwmGgHjImpQotEsn" TargetMode="External"/><Relationship Id="rId1367" Type="http://schemas.openxmlformats.org/officeDocument/2006/relationships/hyperlink" Target="https://open.spotify.com/track/1CcCntDuVJpjqkJhYGhuMw" TargetMode="External"/><Relationship Id="rId1368" Type="http://schemas.openxmlformats.org/officeDocument/2006/relationships/hyperlink" Target="https://1drv.ms/w/c/a50779723e5d7637/IQBLOYpSzNf8QKzSvqZ0A2_2AWHgGy5dQjcdkUVGI8T7Mj4?e=BiXTcD" TargetMode="External"/><Relationship Id="rId1369" Type="http://schemas.openxmlformats.org/officeDocument/2006/relationships/hyperlink" Target="https://open.spotify.com/track/02jCzgsSElP69X2i4Jv1ix" TargetMode="External"/><Relationship Id="rId778" Type="http://schemas.openxmlformats.org/officeDocument/2006/relationships/hyperlink" Target="https://1drv.ms/w/c/9493a6c9aea5009b/IQCWgOqD4OCETpaho86N0bkoAdV35NfB4wltcVKzODQJMbU?e=fapIab" TargetMode="External"/><Relationship Id="rId777" Type="http://schemas.openxmlformats.org/officeDocument/2006/relationships/hyperlink" Target="https://open.spotify.com/track/70LcF31zb1H0PyJoS1Sx1r" TargetMode="External"/><Relationship Id="rId776" Type="http://schemas.openxmlformats.org/officeDocument/2006/relationships/hyperlink" Target="https://1drv.ms/w/c/9493a6c9aea5009b/IQDqmTECEz0YQ7Phm2tPz8TYAeusU9oQwZzXhaAyqZEcw4o?e=FG6lmV" TargetMode="External"/><Relationship Id="rId775" Type="http://schemas.openxmlformats.org/officeDocument/2006/relationships/hyperlink" Target="https://open.spotify.com/track/0h9fnCSnbUgOEgibnQByFv" TargetMode="External"/><Relationship Id="rId779" Type="http://schemas.openxmlformats.org/officeDocument/2006/relationships/hyperlink" Target="https://open.spotify.com/track/73CKjW3vsUXRpy3NnX4H7F" TargetMode="External"/><Relationship Id="rId770" Type="http://schemas.openxmlformats.org/officeDocument/2006/relationships/hyperlink" Target="https://1drv.ms/w/c/9493a6c9aea5009b/IQA8J4gh98m5SI7XrunBONbWASD_c5h3xq-b8U26as48zzQ?e=UBNdme" TargetMode="External"/><Relationship Id="rId1360" Type="http://schemas.openxmlformats.org/officeDocument/2006/relationships/hyperlink" Target="https://1drv.ms/w/c/a50779723e5d7637/IQAhFUQvukjCSKdNQ3qQXkOlAfme7B4GG2QWQykgLx-fgcM?e=4zlvxr" TargetMode="External"/><Relationship Id="rId1361" Type="http://schemas.openxmlformats.org/officeDocument/2006/relationships/hyperlink" Target="https://open.spotify.com/track/2wWX4sZGZNc7lA594ZOhP7" TargetMode="External"/><Relationship Id="rId1362" Type="http://schemas.openxmlformats.org/officeDocument/2006/relationships/hyperlink" Target="https://1drv.ms/w/c/a50779723e5d7637/IQBraVarrhIISZ0ZEbLCuBeEAYmZ_ieEd3rGGWc6-i7m2y0?e=YtbHVU" TargetMode="External"/><Relationship Id="rId774" Type="http://schemas.openxmlformats.org/officeDocument/2006/relationships/hyperlink" Target="https://1drv.ms/w/c/9493a6c9aea5009b/IQDAGs89NisITZXVaXwi-Gl8AYXkLEJ_ET3WMTcj25T3IRI?e=VIK8CV" TargetMode="External"/><Relationship Id="rId1363" Type="http://schemas.openxmlformats.org/officeDocument/2006/relationships/hyperlink" Target="https://open.spotify.com/track/063zL0vR7PPcFfrlsSdh0v" TargetMode="External"/><Relationship Id="rId773" Type="http://schemas.openxmlformats.org/officeDocument/2006/relationships/hyperlink" Target="https://open.spotify.com/track/45PqOIkZ9PdCjsCJQYzx9G" TargetMode="External"/><Relationship Id="rId1364" Type="http://schemas.openxmlformats.org/officeDocument/2006/relationships/hyperlink" Target="https://1drv.ms/w/c/a50779723e5d7637/IQDhvYNGsYVLQJzwzIBtK8gYAYNby6WkNukWPG11wQoSf2o?e=B8WWwI" TargetMode="External"/><Relationship Id="rId772" Type="http://schemas.openxmlformats.org/officeDocument/2006/relationships/hyperlink" Target="https://1drv.ms/w/c/9493a6c9aea5009b/IQAN4bUOiKM7R4cjpGcMBmRXAXUUalp4k5yZ62qGD_abkj8?e=kdoN5g" TargetMode="External"/><Relationship Id="rId1365" Type="http://schemas.openxmlformats.org/officeDocument/2006/relationships/hyperlink" Target="https://open.spotify.com/track/02MxQbsvjcBglrAzUurgPr" TargetMode="External"/><Relationship Id="rId771" Type="http://schemas.openxmlformats.org/officeDocument/2006/relationships/hyperlink" Target="https://open.spotify.com/track/3pcPPhPAiurm2Ior11SHrz" TargetMode="External"/><Relationship Id="rId1366" Type="http://schemas.openxmlformats.org/officeDocument/2006/relationships/hyperlink" Target="https://1drv.ms/w/c/a50779723e5d7637/IQCzCmNwCWbRRYxHxzR7SPmRASMmlanxfBQ7uCqpHqyBouE?e=603ZB6" TargetMode="External"/><Relationship Id="rId327" Type="http://schemas.openxmlformats.org/officeDocument/2006/relationships/hyperlink" Target="https://open.spotify.com/track/0WRBJ8YRdbS6rwZkCk1Odh" TargetMode="External"/><Relationship Id="rId326" Type="http://schemas.openxmlformats.org/officeDocument/2006/relationships/hyperlink" Target="https://1drv.ms/w/c/45264a81a46f89ac/IQCobL1YFoAwQoMZoaF4A4x7ASuGdjxUmaa4voK-2tBfQcM?e=LZRi93" TargetMode="External"/><Relationship Id="rId325" Type="http://schemas.openxmlformats.org/officeDocument/2006/relationships/hyperlink" Target="https://open.spotify.com/track/3u9RHP8IpKPZh7bKHw83Ci" TargetMode="External"/><Relationship Id="rId324" Type="http://schemas.openxmlformats.org/officeDocument/2006/relationships/hyperlink" Target="https://1drv.ms/w/c/45264a81a46f89ac/IQBKgPVHGpB1TqT0m0S98Kw-AYnqBEu8KtQw-3v-DJ1R2og?e=6a9tfM" TargetMode="External"/><Relationship Id="rId329" Type="http://schemas.openxmlformats.org/officeDocument/2006/relationships/hyperlink" Target="https://open.spotify.com/track/2auDby4pkRmpD6EmHKWlhG" TargetMode="External"/><Relationship Id="rId1390" Type="http://schemas.openxmlformats.org/officeDocument/2006/relationships/hyperlink" Target="https://1drv.ms/w/c/a50779723e5d7637/IQC9f-Gjy37wS4XYOFky0GcHAftQX0WFFhSP1bWHUjiZUoI?e=u44Age" TargetMode="External"/><Relationship Id="rId328" Type="http://schemas.openxmlformats.org/officeDocument/2006/relationships/hyperlink" Target="https://1drv.ms/w/c/45264a81a46f89ac/IQB8AK7u6z4tRJj5Ct73plFNAVrOpB1m11cIE5ppYgW8IAE?e=qMHcdr" TargetMode="External"/><Relationship Id="rId1391" Type="http://schemas.openxmlformats.org/officeDocument/2006/relationships/hyperlink" Target="https://open.spotify.com/track/523f4oSjrZx83XDtRLnsIw" TargetMode="External"/><Relationship Id="rId1392" Type="http://schemas.openxmlformats.org/officeDocument/2006/relationships/hyperlink" Target="https://1drv.ms/w/c/a50779723e5d7637/IQA0atgrBwXHQ5_Xi7cD9aQFAZUU03Pg1VFUXfQkll2aMq8?e=AjqH5j" TargetMode="External"/><Relationship Id="rId1393" Type="http://schemas.openxmlformats.org/officeDocument/2006/relationships/hyperlink" Target="https://open.spotify.com/track/0qCcqa0gYjW8rerrC10yun" TargetMode="External"/><Relationship Id="rId1394" Type="http://schemas.openxmlformats.org/officeDocument/2006/relationships/hyperlink" Target="https://1drv.ms/w/c/a50779723e5d7637/IQABF2nHRAZFRIegE0bbWhziAWs814Sh-AUrCjOukDsyxXU?e=Pnocfh" TargetMode="External"/><Relationship Id="rId1395" Type="http://schemas.openxmlformats.org/officeDocument/2006/relationships/hyperlink" Target="https://open.spotify.com/track/3h76tbaYIamSeJL81X7ZwI" TargetMode="External"/><Relationship Id="rId323" Type="http://schemas.openxmlformats.org/officeDocument/2006/relationships/hyperlink" Target="https://open.spotify.com/track/4rf7Mjit1TCiNaDgdn6peQ" TargetMode="External"/><Relationship Id="rId1396" Type="http://schemas.openxmlformats.org/officeDocument/2006/relationships/hyperlink" Target="https://1drv.ms/w/c/a50779723e5d7637/IQByb4ehlEYgSY8Eh2EQS24UAeSp46tfmDUM4vzTtXQiaMY?e=cIQD8C" TargetMode="External"/><Relationship Id="rId322" Type="http://schemas.openxmlformats.org/officeDocument/2006/relationships/hyperlink" Target="https://1drv.ms/w/c/45264a81a46f89ac/IQAVVoS5ftRRTpmJebceRADRAazJ5f4i32Xc2Ft3hiynz2A?e=LtRekh" TargetMode="External"/><Relationship Id="rId1397" Type="http://schemas.openxmlformats.org/officeDocument/2006/relationships/hyperlink" Target="https://open.spotify.com/track/6RNadYFYgARrHkc6VeOJkb" TargetMode="External"/><Relationship Id="rId321" Type="http://schemas.openxmlformats.org/officeDocument/2006/relationships/hyperlink" Target="https://open.spotify.com/track/52ooD6LHuXFubM6d1CDD93" TargetMode="External"/><Relationship Id="rId1398" Type="http://schemas.openxmlformats.org/officeDocument/2006/relationships/hyperlink" Target="https://1drv.ms/w/c/a50779723e5d7637/IQADDFaMGS6uSqHmevp8yOwVAZaZ3dXSHp5g8Aq-_D55Hzs?e=p3nLwd" TargetMode="External"/><Relationship Id="rId320" Type="http://schemas.openxmlformats.org/officeDocument/2006/relationships/hyperlink" Target="https://1drv.ms/w/c/45264a81a46f89ac/IQDzRhSkBj1lR5nKDoo4WB-dAe6YYK1zY9SQGz48drtPE8c?e=NkkADX" TargetMode="External"/><Relationship Id="rId1399" Type="http://schemas.openxmlformats.org/officeDocument/2006/relationships/hyperlink" Target="https://open.spotify.com/track/4jWCFYhDAqOLClw5dFvk8O" TargetMode="External"/><Relationship Id="rId1389" Type="http://schemas.openxmlformats.org/officeDocument/2006/relationships/hyperlink" Target="https://open.spotify.com/track/6HuHyXviAdpmnQu73JHfBz" TargetMode="External"/><Relationship Id="rId316" Type="http://schemas.openxmlformats.org/officeDocument/2006/relationships/hyperlink" Target="https://1drv.ms/w/c/45264a81a46f89ac/IQDxjj9BLEEHR7BVEFu_Lh9yAcvTGnQatVHNbBAoFY086P8?e=Y2d7S7" TargetMode="External"/><Relationship Id="rId315" Type="http://schemas.openxmlformats.org/officeDocument/2006/relationships/hyperlink" Target="https://open.spotify.com/track/00WLowvlN5cjkYpQV6pjo4" TargetMode="External"/><Relationship Id="rId799" Type="http://schemas.openxmlformats.org/officeDocument/2006/relationships/hyperlink" Target="https://open.spotify.com/track/02ppMPbg1OtEdHgoPqoqju" TargetMode="External"/><Relationship Id="rId314" Type="http://schemas.openxmlformats.org/officeDocument/2006/relationships/hyperlink" Target="https://1drv.ms/w/c/45264a81a46f89ac/IQBJnPqK-yptTY_pWD53bnWpAbx0BV5LKZ9oUocDhTp3K3Q?e=eHUYYG" TargetMode="External"/><Relationship Id="rId798" Type="http://schemas.openxmlformats.org/officeDocument/2006/relationships/hyperlink" Target="https://1drv.ms/w/c/9493a6c9aea5009b/IQCv7ACdu7W2T6EgxEm9J_CEAYJNNAU5GebJy5uVMU6Omv4?e=XYoIVb" TargetMode="External"/><Relationship Id="rId313" Type="http://schemas.openxmlformats.org/officeDocument/2006/relationships/hyperlink" Target="https://open.spotify.com/track/4vgU9MGJwhgBEtlO8mMN49" TargetMode="External"/><Relationship Id="rId797" Type="http://schemas.openxmlformats.org/officeDocument/2006/relationships/hyperlink" Target="https://open.spotify.com/track/35YyxFpE0ZTOoqFx5bADW8" TargetMode="External"/><Relationship Id="rId319" Type="http://schemas.openxmlformats.org/officeDocument/2006/relationships/hyperlink" Target="https://open.spotify.com/track/3O2BsbHOMRtMgDdCoBp1pj" TargetMode="External"/><Relationship Id="rId318" Type="http://schemas.openxmlformats.org/officeDocument/2006/relationships/hyperlink" Target="https://1drv.ms/w/c/45264a81a46f89ac/IQDvayqdBIG_S5Hp1YgpAyTfAQWRuLG8RQ6n0MnnrigRXB0?e=j3Hino" TargetMode="External"/><Relationship Id="rId317" Type="http://schemas.openxmlformats.org/officeDocument/2006/relationships/hyperlink" Target="https://open.spotify.com/track/1y9kw88x5zwG9Pyxu3veQ2" TargetMode="External"/><Relationship Id="rId1380" Type="http://schemas.openxmlformats.org/officeDocument/2006/relationships/hyperlink" Target="https://1drv.ms/w/c/a50779723e5d7637/IQA7-uAuxq9DTJcYajPt_-ioAfa-9QH2ragp4Rs2XTkaVes?e=3LL6CF" TargetMode="External"/><Relationship Id="rId792" Type="http://schemas.openxmlformats.org/officeDocument/2006/relationships/hyperlink" Target="https://1drv.ms/w/c/9493a6c9aea5009b/IQDw4rpN_QCWQ4XFrtw_zDU6Aaq1-VOi0ScdQcqkIyZcdiA?e=JIAlf8" TargetMode="External"/><Relationship Id="rId1381" Type="http://schemas.openxmlformats.org/officeDocument/2006/relationships/hyperlink" Target="https://open.spotify.com/track/1eGW1YBT17a5G1hKPWrpW7" TargetMode="External"/><Relationship Id="rId791" Type="http://schemas.openxmlformats.org/officeDocument/2006/relationships/hyperlink" Target="https://open.spotify.com/track/2rtGaCAeYtmcIvuZsvgTf6" TargetMode="External"/><Relationship Id="rId1382" Type="http://schemas.openxmlformats.org/officeDocument/2006/relationships/hyperlink" Target="https://1drv.ms/w/c/a50779723e5d7637/IQCHdRdf5VGiQqzQ5j0W-Ao5AUNCmFxv9dps501fQSqSIsI?e=vjmJ18" TargetMode="External"/><Relationship Id="rId790" Type="http://schemas.openxmlformats.org/officeDocument/2006/relationships/hyperlink" Target="https://1drv.ms/w/c/9493a6c9aea5009b/IQAF4Dy1CZ8BSpBWwErAwF6sAeiMN3abFWgaT1gx-QfV9xc?e=ek0M2R" TargetMode="External"/><Relationship Id="rId1383" Type="http://schemas.openxmlformats.org/officeDocument/2006/relationships/hyperlink" Target="https://open.spotify.com/track/1u5kevaBKUNIfButMbxwgg" TargetMode="External"/><Relationship Id="rId1384" Type="http://schemas.openxmlformats.org/officeDocument/2006/relationships/hyperlink" Target="https://1drv.ms/w/c/a50779723e5d7637/IQBtGGD1uMJQQZiEKpwzvJJ0AaG4iyt86Wzmk5KUgJCIWuI?e=bqIIwP" TargetMode="External"/><Relationship Id="rId312" Type="http://schemas.openxmlformats.org/officeDocument/2006/relationships/hyperlink" Target="https://1drv.ms/w/c/45264a81a46f89ac/IQC3aIWQDziLRaIcMJUzEnRSAQRfhfftFfUXB9iL6EVfQLk?e=sKX2Pz" TargetMode="External"/><Relationship Id="rId796" Type="http://schemas.openxmlformats.org/officeDocument/2006/relationships/hyperlink" Target="https://1drv.ms/w/c/9493a6c9aea5009b/IQABc-0NuylLR7wth9RArTawARHcX5gP3nr4YI052OiX-kI?e=dGeoYr" TargetMode="External"/><Relationship Id="rId1385" Type="http://schemas.openxmlformats.org/officeDocument/2006/relationships/hyperlink" Target="https://open.spotify.com/track/6tNQ70jh4OwmPGpYy6R2o9" TargetMode="External"/><Relationship Id="rId311" Type="http://schemas.openxmlformats.org/officeDocument/2006/relationships/hyperlink" Target="https://open.spotify.com/track/4VQH4VluDUOsOuDxccTeyN" TargetMode="External"/><Relationship Id="rId795" Type="http://schemas.openxmlformats.org/officeDocument/2006/relationships/hyperlink" Target="https://open.spotify.com/track/4T1iiabe7G0UjWQJCY6NE2" TargetMode="External"/><Relationship Id="rId1386" Type="http://schemas.openxmlformats.org/officeDocument/2006/relationships/hyperlink" Target="https://1drv.ms/w/c/a50779723e5d7637/IQBq67AOGuzzTaW-myFX6OUCAUeFiFyGibXb4dhUVXGJPAs?e=61Jwzg" TargetMode="External"/><Relationship Id="rId310" Type="http://schemas.openxmlformats.org/officeDocument/2006/relationships/hyperlink" Target="https://1drv.ms/w/c/45264a81a46f89ac/IQDoJx7QIwPISrgRo28sGZYgAcoKXfMJhEiajLGsL2_E72M?e=MVjyrP" TargetMode="External"/><Relationship Id="rId794" Type="http://schemas.openxmlformats.org/officeDocument/2006/relationships/hyperlink" Target="https://1drv.ms/w/c/9493a6c9aea5009b/IQBK7X7UAe6sRYgUHPhlNsABASmwPyFbKijnoFMBrys1agI?e=u8de3z" TargetMode="External"/><Relationship Id="rId1387" Type="http://schemas.openxmlformats.org/officeDocument/2006/relationships/hyperlink" Target="https://open.spotify.com/track/1ei3hzQmrgealgRKFxIcWn" TargetMode="External"/><Relationship Id="rId793" Type="http://schemas.openxmlformats.org/officeDocument/2006/relationships/hyperlink" Target="https://open.spotify.com/track/5Qv2Nby1xTr9pQyjkrc94J" TargetMode="External"/><Relationship Id="rId1388" Type="http://schemas.openxmlformats.org/officeDocument/2006/relationships/hyperlink" Target="https://1drv.ms/w/c/a50779723e5d7637/IQAvCTKujtGRSrwEzM2YzAEyAS4ZcLarJqFBDFMkihzTwPs?e=abOoCa" TargetMode="External"/><Relationship Id="rId297" Type="http://schemas.openxmlformats.org/officeDocument/2006/relationships/hyperlink" Target="https://open.spotify.com/track/5oAOK7xCJD8hzp9PuxjULL" TargetMode="External"/><Relationship Id="rId296" Type="http://schemas.openxmlformats.org/officeDocument/2006/relationships/hyperlink" Target="https://1drv.ms/w/c/45264a81a46f89ac/IQDaVdRTkxJCSKAkKGo4v4h7AeyuYT0aYhecZYZpWLImpZk?e=QnWXvy" TargetMode="External"/><Relationship Id="rId295" Type="http://schemas.openxmlformats.org/officeDocument/2006/relationships/hyperlink" Target="https://open.spotify.com/track/6tjsbysvZh8Pq8DZA5ldrn" TargetMode="External"/><Relationship Id="rId294" Type="http://schemas.openxmlformats.org/officeDocument/2006/relationships/hyperlink" Target="https://1drv.ms/w/c/45264a81a46f89ac/IQDdLjet2SVNRLwkWM8k1yKKAWnGTHaFqFJTVjEpl6JvM9A?e=YsnPu9" TargetMode="External"/><Relationship Id="rId299" Type="http://schemas.openxmlformats.org/officeDocument/2006/relationships/hyperlink" Target="https://open.spotify.com/track/4pHQ9RYFhn3W0ha5KEuMnj" TargetMode="External"/><Relationship Id="rId298" Type="http://schemas.openxmlformats.org/officeDocument/2006/relationships/hyperlink" Target="https://1drv.ms/w/c/45264a81a46f89ac/IQA2RuCUOpg_QYR7K3Wp6wy3Ab6spAAWR7LovgXYaAl0mLs?e=UjKOsd" TargetMode="External"/><Relationship Id="rId271" Type="http://schemas.openxmlformats.org/officeDocument/2006/relationships/hyperlink" Target="https://open.spotify.com/track/2BcnxwxBuar5wjCaLqm5N3" TargetMode="External"/><Relationship Id="rId270" Type="http://schemas.openxmlformats.org/officeDocument/2006/relationships/hyperlink" Target="https://1drv.ms/w/c/45264a81a46f89ac/IQDUTr17oj6lS7RQUESGGtNaAdDQtaiOL76JIRdeAVBLzGg?e=yd8FOi" TargetMode="External"/><Relationship Id="rId269" Type="http://schemas.openxmlformats.org/officeDocument/2006/relationships/hyperlink" Target="https://open.spotify.com/track/2p8IUWQDrpjuFltbdgLOag" TargetMode="External"/><Relationship Id="rId264" Type="http://schemas.openxmlformats.org/officeDocument/2006/relationships/hyperlink" Target="https://1drv.ms/w/c/45264a81a46f89ac/IQAeOO0MlG50Q5hESeW-JJcFAX37213mTWNauCGd4uZfPVw?e=jZ9l35" TargetMode="External"/><Relationship Id="rId263" Type="http://schemas.openxmlformats.org/officeDocument/2006/relationships/hyperlink" Target="https://open.spotify.com/track/6N1K5OVVCopBjGViHs2IvP" TargetMode="External"/><Relationship Id="rId262" Type="http://schemas.openxmlformats.org/officeDocument/2006/relationships/hyperlink" Target="https://1drv.ms/w/c/45264a81a46f89ac/IQB_Xzb-Ys4vQKNSz21owlfJAXIz6w4GdiwYgUqg-4kzkPI?e=NqhKEn" TargetMode="External"/><Relationship Id="rId261" Type="http://schemas.openxmlformats.org/officeDocument/2006/relationships/hyperlink" Target="https://open.spotify.com/track/290x9rCh2EWcJ9YKpfiI9z" TargetMode="External"/><Relationship Id="rId268" Type="http://schemas.openxmlformats.org/officeDocument/2006/relationships/hyperlink" Target="https://1drv.ms/w/c/45264a81a46f89ac/IQALXeCvxjwpRrr8kDfABeskAZ2INksroQAr-aNL2fMIrgg?e=Lszr6E" TargetMode="External"/><Relationship Id="rId267" Type="http://schemas.openxmlformats.org/officeDocument/2006/relationships/hyperlink" Target="https://open.spotify.com/track/5QO79kh1waicV47BqGRL3g" TargetMode="External"/><Relationship Id="rId266" Type="http://schemas.openxmlformats.org/officeDocument/2006/relationships/hyperlink" Target="https://1drv.ms/w/c/45264a81a46f89ac/IQBA84vl-RLeRIxLevf2wofcAeiO6TORPLJ9nFmvVcqUZGo?e=39ihi2" TargetMode="External"/><Relationship Id="rId265" Type="http://schemas.openxmlformats.org/officeDocument/2006/relationships/hyperlink" Target="https://open.spotify.com/track/09mEdoA6zrmBPgTEN5qXmN" TargetMode="External"/><Relationship Id="rId260" Type="http://schemas.openxmlformats.org/officeDocument/2006/relationships/hyperlink" Target="https://1drv.ms/w/c/45264a81a46f89ac/IQCReuMNqNPJQZOKoOl-X0XGAQ4RUEHkDM-uZCPjuApnq64?e=xgOLSF" TargetMode="External"/><Relationship Id="rId259" Type="http://schemas.openxmlformats.org/officeDocument/2006/relationships/hyperlink" Target="https://open.spotify.com/track/6UIcjH0BzH2MKvToeEYIOZ" TargetMode="External"/><Relationship Id="rId258" Type="http://schemas.openxmlformats.org/officeDocument/2006/relationships/hyperlink" Target="https://1drv.ms/w/c/45264a81a46f89ac/IQDzC2a5_ti2RJ-a2UTvUx5VAeLfln1tCFJEdUzWMvDu7jA?e=cNBe1u" TargetMode="External"/><Relationship Id="rId253" Type="http://schemas.openxmlformats.org/officeDocument/2006/relationships/hyperlink" Target="https://open.spotify.com/track/spotify:track:0vber253Le8WWt7gKorVe9" TargetMode="External"/><Relationship Id="rId252" Type="http://schemas.openxmlformats.org/officeDocument/2006/relationships/hyperlink" Target="https://1drv.ms/w/c/45264a81a46f89ac/IQCyibp3hQoiSK8Tj9lK4ZScAcxseeIzbqfRxjW1UK5oVIk?e=jLwcTp" TargetMode="External"/><Relationship Id="rId251" Type="http://schemas.openxmlformats.org/officeDocument/2006/relationships/hyperlink" Target="https://open.spotify.com/track/6PJ8FF6UR8FZXfEvpHkIVN" TargetMode="External"/><Relationship Id="rId250" Type="http://schemas.openxmlformats.org/officeDocument/2006/relationships/hyperlink" Target="https://1drv.ms/w/c/45264a81a46f89ac/IQCQ2JCY4oM8SIHc3ZKWJMp4AW3fjod6WF2ec5wxwEmycyk?e=4t3OAc" TargetMode="External"/><Relationship Id="rId257" Type="http://schemas.openxmlformats.org/officeDocument/2006/relationships/hyperlink" Target="https://open.spotify.com/track/74eJR4gwG1ZmG4BFkbrOlA" TargetMode="External"/><Relationship Id="rId256" Type="http://schemas.openxmlformats.org/officeDocument/2006/relationships/hyperlink" Target="https://1drv.ms/w/c/45264a81a46f89ac/IQCi48UjDiK-QqHQVewnJTDOAdk03g9koJzvpWoxu-v4VhI?e=IuRd5t" TargetMode="External"/><Relationship Id="rId255" Type="http://schemas.openxmlformats.org/officeDocument/2006/relationships/hyperlink" Target="https://open.spotify.com/track/6jemILri7l5LuPhKs2nuXr" TargetMode="External"/><Relationship Id="rId254" Type="http://schemas.openxmlformats.org/officeDocument/2006/relationships/hyperlink" Target="https://1drv.ms/w/c/45264a81a46f89ac/IQDHvmDLYJMJSLhHv2EbX2YJAdvhcxoDU9VtIfLOUNaZVPU?e=zmV34n" TargetMode="External"/><Relationship Id="rId293" Type="http://schemas.openxmlformats.org/officeDocument/2006/relationships/hyperlink" Target="https://open.spotify.com/track/0UGdO687azruy9tFlCxO6F" TargetMode="External"/><Relationship Id="rId292" Type="http://schemas.openxmlformats.org/officeDocument/2006/relationships/hyperlink" Target="https://1drv.ms/w/c/45264a81a46f89ac/IQAhmwyP2w2HSJCumwRIk2CKAZ2Dhr9ZbSM6h3u0uTf7eyU?e=dFvoQS" TargetMode="External"/><Relationship Id="rId291" Type="http://schemas.openxmlformats.org/officeDocument/2006/relationships/hyperlink" Target="https://open.spotify.com/track/1FJrsh1NbV9eRw5JQt3M4e" TargetMode="External"/><Relationship Id="rId290" Type="http://schemas.openxmlformats.org/officeDocument/2006/relationships/hyperlink" Target="https://1drv.ms/w/c/45264a81a46f89ac/IQCSPyoJsHp4QYasWC0cfLjjAXSShsr6-b9Rd_wWeLVd2o0?e=Tx31IQ" TargetMode="External"/><Relationship Id="rId286" Type="http://schemas.openxmlformats.org/officeDocument/2006/relationships/hyperlink" Target="https://1drv.ms/w/c/45264a81a46f89ac/IQB-3A-vKSgHSZeTJxwfwEjCATiO2cFikbJLt6YDv8MV5ho?e=8CLD1g" TargetMode="External"/><Relationship Id="rId285" Type="http://schemas.openxmlformats.org/officeDocument/2006/relationships/hyperlink" Target="https://open.spotify.com/track/2D4dV2KXDTszzJ3p3cFqhA" TargetMode="External"/><Relationship Id="rId284" Type="http://schemas.openxmlformats.org/officeDocument/2006/relationships/hyperlink" Target="https://1drv.ms/w/c/45264a81a46f89ac/IQA4737H7gF-QYe7LI2eJ-7mATLNUXyOPCJ1vD5Okn3KXB8?e=eDklVO" TargetMode="External"/><Relationship Id="rId283" Type="http://schemas.openxmlformats.org/officeDocument/2006/relationships/hyperlink" Target="https://open.spotify.com/track/0mL82sxCRjrs3br407IdJh" TargetMode="External"/><Relationship Id="rId289" Type="http://schemas.openxmlformats.org/officeDocument/2006/relationships/hyperlink" Target="https://open.spotify.com/track/249E7AgSyA4vhtXNEjQYb5" TargetMode="External"/><Relationship Id="rId288" Type="http://schemas.openxmlformats.org/officeDocument/2006/relationships/hyperlink" Target="https://1drv.ms/w/c/45264a81a46f89ac/IQCqIwSK_7FvRZB1750TWhHiAcA_SLkTVvT6BSAGi1W3wEU?e=7YaEbK" TargetMode="External"/><Relationship Id="rId287" Type="http://schemas.openxmlformats.org/officeDocument/2006/relationships/hyperlink" Target="https://open.spotify.com/track/3weHnt82LuCTMa2AnZFM78" TargetMode="External"/><Relationship Id="rId282" Type="http://schemas.openxmlformats.org/officeDocument/2006/relationships/hyperlink" Target="https://1drv.ms/w/c/45264a81a46f89ac/IQBdYkarxcX3QK9C76NfGAL6AbthPL3kBXRyrzlzpraVLn0?e=BtvGa3" TargetMode="External"/><Relationship Id="rId281" Type="http://schemas.openxmlformats.org/officeDocument/2006/relationships/hyperlink" Target="https://open.spotify.com/track/2SLwbpExuoBDZBpjfefCtV" TargetMode="External"/><Relationship Id="rId280" Type="http://schemas.openxmlformats.org/officeDocument/2006/relationships/hyperlink" Target="https://1drv.ms/w/c/45264a81a46f89ac/IQCr-J3_fhCbR6zO1DLUBvxSAVoOPRyDJcqekD_dfabJnvU?e=189dJK" TargetMode="External"/><Relationship Id="rId275" Type="http://schemas.openxmlformats.org/officeDocument/2006/relationships/hyperlink" Target="https://open.spotify.com/track/6kWxIqQDsKFYCJGbU4AjCX" TargetMode="External"/><Relationship Id="rId274" Type="http://schemas.openxmlformats.org/officeDocument/2006/relationships/hyperlink" Target="https://1drv.ms/w/c/45264a81a46f89ac/IQBR_ywAdiL7QKIo45fbwsh4AWbB6M9er6e1eHsZ_R3_CHY?e=Ojtdn0" TargetMode="External"/><Relationship Id="rId273" Type="http://schemas.openxmlformats.org/officeDocument/2006/relationships/hyperlink" Target="https://open.spotify.com/track/0Nwar8rweBUyfyuoyjjUvk" TargetMode="External"/><Relationship Id="rId272" Type="http://schemas.openxmlformats.org/officeDocument/2006/relationships/hyperlink" Target="https://1drv.ms/w/c/45264a81a46f89ac/IQCXnfcaOjxmSLooNVJnKyWGAd-BhbPYObkCOpGyhFrgqoU?e=IONLrk" TargetMode="External"/><Relationship Id="rId279" Type="http://schemas.openxmlformats.org/officeDocument/2006/relationships/hyperlink" Target="https://open.spotify.com/track/5ciyqWW5YuGqF4Avu7uwry" TargetMode="External"/><Relationship Id="rId278" Type="http://schemas.openxmlformats.org/officeDocument/2006/relationships/hyperlink" Target="https://1drv.ms/w/c/45264a81a46f89ac/IQDlxB-fdacFRYyp7X5_ZDiBAYCNXXG5-rEmdg19K3S0FRU?e=J3jORn" TargetMode="External"/><Relationship Id="rId277" Type="http://schemas.openxmlformats.org/officeDocument/2006/relationships/hyperlink" Target="https://open.spotify.com/track/4BGZF4oLbTL0pWm7C18pbv" TargetMode="External"/><Relationship Id="rId276" Type="http://schemas.openxmlformats.org/officeDocument/2006/relationships/hyperlink" Target="https://1drv.ms/w/c/45264a81a46f89ac/IQClUrsuFwyFQolnOVohrBT_AZ_Nb66LAwk0IFoSsMxTKyU?e=XUA9is" TargetMode="External"/><Relationship Id="rId1455" Type="http://schemas.openxmlformats.org/officeDocument/2006/relationships/hyperlink" Target="https://open.spotify.com/track/6Ahkb2k6BwLQbkQQf9yx8J" TargetMode="External"/><Relationship Id="rId1456" Type="http://schemas.openxmlformats.org/officeDocument/2006/relationships/hyperlink" Target="https://1drv.ms/w/c/a50779723e5d7637/IQDXQzc-11X0T6aD_tB0BtxpAZp7k0woaY-bE9-JZWfOcMc?e=bc8K1e" TargetMode="External"/><Relationship Id="rId1457" Type="http://schemas.openxmlformats.org/officeDocument/2006/relationships/hyperlink" Target="https://open.spotify.com/track/7795WJLVKJoAyVoOtCWqXN" TargetMode="External"/><Relationship Id="rId1458" Type="http://schemas.openxmlformats.org/officeDocument/2006/relationships/hyperlink" Target="https://1drv.ms/w/c/a50779723e5d7637/IQDYJAFkORc1T4Mvp9fPxrYFAWZ4KSrxYI97JGacLEbdFcE?e=GNCdcA" TargetMode="External"/><Relationship Id="rId1459" Type="http://schemas.openxmlformats.org/officeDocument/2006/relationships/hyperlink" Target="https://open.spotify.com/track/46N5bUS88qYcDXYvCRCPPm" TargetMode="External"/><Relationship Id="rId629" Type="http://schemas.openxmlformats.org/officeDocument/2006/relationships/hyperlink" Target="https://1drv.ms/w/c/9493a6c9aea5009b/IQCP9bzYYzGMQawij2fK69quAS73lS3bTuAQD5tUmCOzO1I?e=5mgT0z" TargetMode="External"/><Relationship Id="rId624" Type="http://schemas.openxmlformats.org/officeDocument/2006/relationships/hyperlink" Target="https://open.spotify.com/track/3SKzTIl9mW0DadTys9SFo3" TargetMode="External"/><Relationship Id="rId623" Type="http://schemas.openxmlformats.org/officeDocument/2006/relationships/hyperlink" Target="https://1drv.ms/w/c/9493a6c9aea5009b/IQBg8iBzs1iMTo-he6Al-cUMAX0rEMvaEkV10IJ1sfgh_68?e=q9fQsB" TargetMode="External"/><Relationship Id="rId622" Type="http://schemas.openxmlformats.org/officeDocument/2006/relationships/hyperlink" Target="https://open.spotify.com/track/2IO7yf562c1zLzpanal1DT" TargetMode="External"/><Relationship Id="rId621" Type="http://schemas.openxmlformats.org/officeDocument/2006/relationships/hyperlink" Target="https://1drv.ms/w/c/9493a6c9aea5009b/IQD8sMsukJI6Q7RCRmY9A1OmAX6lVth6PAMY_La4FCKkkZY?e=s8r5da" TargetMode="External"/><Relationship Id="rId628" Type="http://schemas.openxmlformats.org/officeDocument/2006/relationships/hyperlink" Target="https://open.spotify.com/track/6s8PRmROPJHlqZmu9Bbviz" TargetMode="External"/><Relationship Id="rId627" Type="http://schemas.openxmlformats.org/officeDocument/2006/relationships/hyperlink" Target="https://1drv.ms/w/c/9493a6c9aea5009b/IQAzCmN46KVqRrdA5v1oi7uxAaNo7lQUjiwYvbB3dp_myGQ?e=UCo497" TargetMode="External"/><Relationship Id="rId626" Type="http://schemas.openxmlformats.org/officeDocument/2006/relationships/hyperlink" Target="https://open.spotify.com/track/1TnUURhehaoMWKAqQtirm6" TargetMode="External"/><Relationship Id="rId625" Type="http://schemas.openxmlformats.org/officeDocument/2006/relationships/hyperlink" Target="https://1drv.ms/w/c/9493a6c9aea5009b/IQAsXmPNwcgBRJdgSQ-mpnxAAQFb2I7zFwWIGZdD8i4BZ3Q?e=0F6C6U" TargetMode="External"/><Relationship Id="rId1450" Type="http://schemas.openxmlformats.org/officeDocument/2006/relationships/hyperlink" Target="https://1drv.ms/w/c/a50779723e5d7637/IQDTYT8k1uyMSY9hx-k6CRyDAcoYehFRsurf8fxUOjOwPPI?e=glV8Wv" TargetMode="External"/><Relationship Id="rId620" Type="http://schemas.openxmlformats.org/officeDocument/2006/relationships/hyperlink" Target="https://open.spotify.com/track/5XijWLBY0vwl5MPUpQA2Ha" TargetMode="External"/><Relationship Id="rId1451" Type="http://schemas.openxmlformats.org/officeDocument/2006/relationships/hyperlink" Target="https://open.spotify.com/track/7mQxnPIvw0V7LWFoHBF8uZ" TargetMode="External"/><Relationship Id="rId1452" Type="http://schemas.openxmlformats.org/officeDocument/2006/relationships/hyperlink" Target="https://1drv.ms/w/c/a50779723e5d7637/IQC3GmHmsrcvRYps983-rOLBAfbyUIygBARsa2Qk4k6sb6g?e=uP7HhV" TargetMode="External"/><Relationship Id="rId1453" Type="http://schemas.openxmlformats.org/officeDocument/2006/relationships/hyperlink" Target="https://open.spotify.com/track/0bMbDctzMmTyK2j74j3nF3" TargetMode="External"/><Relationship Id="rId1454" Type="http://schemas.openxmlformats.org/officeDocument/2006/relationships/hyperlink" Target="https://1drv.ms/w/c/a50779723e5d7637/IQBt2WbYouJJRIf5YLjE2GzgAeGmj6U_d-lvHCTGNr6WcEw?e=BRKfWz" TargetMode="External"/><Relationship Id="rId1444" Type="http://schemas.openxmlformats.org/officeDocument/2006/relationships/hyperlink" Target="https://1drv.ms/w/c/a50779723e5d7637/IQCy-lUi7FSOQ7wIPDUHr1VeAW1A2bfsfFVVkQDfbOFTSBs?e=y7FPwV" TargetMode="External"/><Relationship Id="rId1445" Type="http://schemas.openxmlformats.org/officeDocument/2006/relationships/hyperlink" Target="https://open.spotify.com/track/4KZ3mqHCTZEZWAL40fkQ6F" TargetMode="External"/><Relationship Id="rId1446" Type="http://schemas.openxmlformats.org/officeDocument/2006/relationships/hyperlink" Target="https://1drv.ms/w/c/a50779723e5d7637/IQDaabCS24PbSpQVr09-7MkEAcdKCNvzGPOIiU-pSYxc9nY?e=Mfo9l5" TargetMode="External"/><Relationship Id="rId1447" Type="http://schemas.openxmlformats.org/officeDocument/2006/relationships/hyperlink" Target="https://open.spotify.com/track/126cogEQR3NyrgbI3E2pXA" TargetMode="External"/><Relationship Id="rId1448" Type="http://schemas.openxmlformats.org/officeDocument/2006/relationships/hyperlink" Target="https://1drv.ms/w/c/a50779723e5d7637/IQCLCuI5hvE_SKEFB9ai0rdnAenGL3jG-u1dE4FM7IM9ZIk?e=2DFltf" TargetMode="External"/><Relationship Id="rId1449" Type="http://schemas.openxmlformats.org/officeDocument/2006/relationships/hyperlink" Target="https://open.spotify.com/track/600oiqLkQIJ85HvQGIQWvO" TargetMode="External"/><Relationship Id="rId619" Type="http://schemas.openxmlformats.org/officeDocument/2006/relationships/hyperlink" Target="https://1drv.ms/w/c/9493a6c9aea5009b/IQAwt7HdvIEMR5yp41bWKV-mAfD-myA5LX2qxvz6wkiSlFU?e=IlWEiV" TargetMode="External"/><Relationship Id="rId618" Type="http://schemas.openxmlformats.org/officeDocument/2006/relationships/hyperlink" Target="https://open.spotify.com/track/1r1WtSrPbAOYHE7zwq4eqK" TargetMode="External"/><Relationship Id="rId613" Type="http://schemas.openxmlformats.org/officeDocument/2006/relationships/hyperlink" Target="https://1drv.ms/w/c/9493a6c9aea5009b/IQD2fk96aZEVR7VBk5eR-LTJASV9YBbvCPS6eqCYwH94mco?e=KHjoSL" TargetMode="External"/><Relationship Id="rId612" Type="http://schemas.openxmlformats.org/officeDocument/2006/relationships/hyperlink" Target="https://open.spotify.com/track/50wqN28Ca3fJGddi95GaSc" TargetMode="External"/><Relationship Id="rId611" Type="http://schemas.openxmlformats.org/officeDocument/2006/relationships/hyperlink" Target="https://1drv.ms/w/c/9493a6c9aea5009b/IQAlXK8egD_HQptmAg9NSLjTAeAuJc0kw4CtQ94sPtEl_ng?e=osVaGb" TargetMode="External"/><Relationship Id="rId610" Type="http://schemas.openxmlformats.org/officeDocument/2006/relationships/hyperlink" Target="https://open.spotify.com/track/5pteD2j5hzE9qeP8BrVT1o" TargetMode="External"/><Relationship Id="rId617" Type="http://schemas.openxmlformats.org/officeDocument/2006/relationships/hyperlink" Target="https://1drv.ms/w/c/9493a6c9aea5009b/IQC-rjE75t4rQKChvkLweWxFAUdxj606W4KBvxHkZLymTpk?e=6duB5D" TargetMode="External"/><Relationship Id="rId616" Type="http://schemas.openxmlformats.org/officeDocument/2006/relationships/hyperlink" Target="https://open.spotify.com/track/6kxaaIeowajN7w21PfMLbu" TargetMode="External"/><Relationship Id="rId615" Type="http://schemas.openxmlformats.org/officeDocument/2006/relationships/hyperlink" Target="https://1drv.ms/w/c/9493a6c9aea5009b/IQD5SX9L3C1ATYjfwql_FMxpAfOQq1pkWaRXn3_SBs7V-o4?e=afgJWO" TargetMode="External"/><Relationship Id="rId614" Type="http://schemas.openxmlformats.org/officeDocument/2006/relationships/hyperlink" Target="https://open.spotify.com/track/7p58AJeuaFSUHTnPe5NFaf" TargetMode="External"/><Relationship Id="rId1440" Type="http://schemas.openxmlformats.org/officeDocument/2006/relationships/hyperlink" Target="https://1drv.ms/w/c/a50779723e5d7637/IQAQzbaCQhMCQIhkNNqP7D9_AQTwkBya9iYhMIhVEWQck1Q?e=mPr604" TargetMode="External"/><Relationship Id="rId1441" Type="http://schemas.openxmlformats.org/officeDocument/2006/relationships/hyperlink" Target="https://open.spotify.com/track/3WTUNLFtzWaDwfFfZJZ9d8" TargetMode="External"/><Relationship Id="rId1442" Type="http://schemas.openxmlformats.org/officeDocument/2006/relationships/hyperlink" Target="https://1drv.ms/w/c/a50779723e5d7637/IQCsrL3jOJSAS4dZv5rjar95AV5DKyGisUaDXVU4motisw0?e=uiZ3p7" TargetMode="External"/><Relationship Id="rId1443" Type="http://schemas.openxmlformats.org/officeDocument/2006/relationships/hyperlink" Target="https://open.spotify.com/track/6EzSy7WxNCazx3csu7lxdV" TargetMode="External"/><Relationship Id="rId1477" Type="http://schemas.openxmlformats.org/officeDocument/2006/relationships/hyperlink" Target="https://open.spotify.com/track/5sUSZx5d2bThAZa4iS7cfu" TargetMode="External"/><Relationship Id="rId1478" Type="http://schemas.openxmlformats.org/officeDocument/2006/relationships/hyperlink" Target="https://1drv.ms/w/c/a50779723e5d7637/IQD8dnW7mxlrQbKNGSsY-vf1AaoymAnmNojrjAITa7fWCA4?e=fb953m" TargetMode="External"/><Relationship Id="rId1479" Type="http://schemas.openxmlformats.org/officeDocument/2006/relationships/hyperlink" Target="https://open.spotify.com/track/1SKPmfSYaPsETbRHaiA18G" TargetMode="External"/><Relationship Id="rId646" Type="http://schemas.openxmlformats.org/officeDocument/2006/relationships/hyperlink" Target="https://open.spotify.com/track/0o3ua5ufFK7nfRzbDUNoGA" TargetMode="External"/><Relationship Id="rId645" Type="http://schemas.openxmlformats.org/officeDocument/2006/relationships/hyperlink" Target="https://1drv.ms/w/c/9493a6c9aea5009b/IQAeZuuFudniQIB7VtObwHpUAZI6119xvUNX8VY7q_kDjPo?e=MFt395" TargetMode="External"/><Relationship Id="rId644" Type="http://schemas.openxmlformats.org/officeDocument/2006/relationships/hyperlink" Target="https://open.spotify.com/track/5cQX9BexkPIEESTZijJhXg" TargetMode="External"/><Relationship Id="rId643" Type="http://schemas.openxmlformats.org/officeDocument/2006/relationships/hyperlink" Target="https://1drv.ms/w/c/9493a6c9aea5009b/IQDvVoNt83TVTb5TuJVHIKfEAWktkoiapAew84C8MsJ-9Wo?e=JNShfd" TargetMode="External"/><Relationship Id="rId649" Type="http://schemas.openxmlformats.org/officeDocument/2006/relationships/hyperlink" Target="https://1drv.ms/w/c/9493a6c9aea5009b/IQDBGdryHthdTYOeewi4JkvyAbwu-iyVcye6hCGDacOIkJU?e=dGrxMH" TargetMode="External"/><Relationship Id="rId648" Type="http://schemas.openxmlformats.org/officeDocument/2006/relationships/hyperlink" Target="https://open.spotify.com/track/2RDVgpDvzwDLEZXCOmgy4J" TargetMode="External"/><Relationship Id="rId647" Type="http://schemas.openxmlformats.org/officeDocument/2006/relationships/hyperlink" Target="https://1drv.ms/w/c/9493a6c9aea5009b/IQC4PCsGU2ouR4Wf3LSmknntAZ4CFTLRHRvAxVIMN244G9o?e=l8Euur" TargetMode="External"/><Relationship Id="rId1470" Type="http://schemas.openxmlformats.org/officeDocument/2006/relationships/hyperlink" Target="https://1drv.ms/w/c/a50779723e5d7637/IQC9E-XmQP5nTIKaX8TND-zLAR5csPiQW8MR2oMTzoVt_rk?e=ARGrTI" TargetMode="External"/><Relationship Id="rId1471" Type="http://schemas.openxmlformats.org/officeDocument/2006/relationships/hyperlink" Target="https://open.spotify.com/track/4b30rxe4kxjNl8YpE17Sew" TargetMode="External"/><Relationship Id="rId1472" Type="http://schemas.openxmlformats.org/officeDocument/2006/relationships/hyperlink" Target="https://1drv.ms/w/c/a50779723e5d7637/IQDY_JkJKutbSbNI857sm_LiAfNdxstHFxUsFdHy2B8uSy4?e=OQKQrv" TargetMode="External"/><Relationship Id="rId642" Type="http://schemas.openxmlformats.org/officeDocument/2006/relationships/hyperlink" Target="https://open.spotify.com/track/46kspZSY3aKmwQe7O77fCC" TargetMode="External"/><Relationship Id="rId1473" Type="http://schemas.openxmlformats.org/officeDocument/2006/relationships/hyperlink" Target="https://open.spotify.com/track/7kBZa4WCbZGkJzi2gCr401" TargetMode="External"/><Relationship Id="rId641" Type="http://schemas.openxmlformats.org/officeDocument/2006/relationships/hyperlink" Target="https://1drv.ms/w/c/9493a6c9aea5009b/IQC-5HB9h6CZT6Yaaj55c2sKAYoaIVVrLRXtPoCcKFRdLXM?e=lntmAl" TargetMode="External"/><Relationship Id="rId1474" Type="http://schemas.openxmlformats.org/officeDocument/2006/relationships/hyperlink" Target="https://1drv.ms/w/c/a50779723e5d7637/IQAsh4NZ8YqUTYm-nmjFzfb0Aa1vQZ4K1t1UDChvIw_ZxgU?e=agKa48" TargetMode="External"/><Relationship Id="rId640" Type="http://schemas.openxmlformats.org/officeDocument/2006/relationships/hyperlink" Target="https://open.spotify.com/track/7E1jVNoWuemqUryI4FxsVD" TargetMode="External"/><Relationship Id="rId1475" Type="http://schemas.openxmlformats.org/officeDocument/2006/relationships/hyperlink" Target="https://open.spotify.com/track/6QiBNpMK7xlZFnnoEdIPCr" TargetMode="External"/><Relationship Id="rId1476" Type="http://schemas.openxmlformats.org/officeDocument/2006/relationships/hyperlink" Target="https://1drv.ms/w/c/a50779723e5d7637/IQDxvYmxGH9zTaPND6_tN9HYAb7jh-m4-W932CmsC879I-8?e=g9OPob" TargetMode="External"/><Relationship Id="rId1466" Type="http://schemas.openxmlformats.org/officeDocument/2006/relationships/hyperlink" Target="https://1drv.ms/w/c/a50779723e5d7637/IQCyj4aywj4tTZ4uhq4MQrCdAXPU3iEIwr2WJDzuodZ-2Ig?e=lNQX2f" TargetMode="External"/><Relationship Id="rId1467" Type="http://schemas.openxmlformats.org/officeDocument/2006/relationships/hyperlink" Target="https://open.spotify.com/track/0vmbHBKWMkISiyKLqGPAba" TargetMode="External"/><Relationship Id="rId1468" Type="http://schemas.openxmlformats.org/officeDocument/2006/relationships/hyperlink" Target="https://1drv.ms/w/c/a50779723e5d7637/IQDBix9aGGKpQr8rc-iCGBTLAbcOEYEiRd3E2RbxltZLDz8?e=mn8h7Z" TargetMode="External"/><Relationship Id="rId1469" Type="http://schemas.openxmlformats.org/officeDocument/2006/relationships/hyperlink" Target="https://open.spotify.com/track/5KxoDNLmlkvEEZNSdw7Evj" TargetMode="External"/><Relationship Id="rId635" Type="http://schemas.openxmlformats.org/officeDocument/2006/relationships/hyperlink" Target="https://1drv.ms/w/c/9493a6c9aea5009b/IQBCNnwQiHnAT7uuSRH0VTtrARjxkLEdtO0qBM0ucZuf2c4?e=Mkwd2m" TargetMode="External"/><Relationship Id="rId634" Type="http://schemas.openxmlformats.org/officeDocument/2006/relationships/hyperlink" Target="https://open.spotify.com/track/1TEL6MlSSVLSdhOSddidlJ" TargetMode="External"/><Relationship Id="rId633" Type="http://schemas.openxmlformats.org/officeDocument/2006/relationships/hyperlink" Target="https://1drv.ms/w/c/9493a6c9aea5009b/IQAPG97iZvlqRLemERO1LN_4AR1ch3hYKX1RlWxwwl6vpS0?e=JaDpnP" TargetMode="External"/><Relationship Id="rId632" Type="http://schemas.openxmlformats.org/officeDocument/2006/relationships/hyperlink" Target="https://open.spotify.com/track/3UoULw70kMsiVXxW0L3A33" TargetMode="External"/><Relationship Id="rId639" Type="http://schemas.openxmlformats.org/officeDocument/2006/relationships/hyperlink" Target="https://1drv.ms/w/c/9493a6c9aea5009b/IQDoj-hoHSZmTaZ8o88MfiQhAeYp0CaKelY5UPtxTJfLR28?e=99zORl" TargetMode="External"/><Relationship Id="rId638" Type="http://schemas.openxmlformats.org/officeDocument/2006/relationships/hyperlink" Target="https://open.spotify.com/track/7u6DMPznGbpziuEgCE0JGQ" TargetMode="External"/><Relationship Id="rId637" Type="http://schemas.openxmlformats.org/officeDocument/2006/relationships/hyperlink" Target="https://1drv.ms/w/c/9493a6c9aea5009b/IQCVcgCr2pzaQqHxmolDMxdGAfVQ1qLk_yByGhWcWQxWW58?e=2ObrJ7" TargetMode="External"/><Relationship Id="rId636" Type="http://schemas.openxmlformats.org/officeDocument/2006/relationships/hyperlink" Target="https://open.spotify.com/track/39LmTF9RgyakzSYX8txrow" TargetMode="External"/><Relationship Id="rId1460" Type="http://schemas.openxmlformats.org/officeDocument/2006/relationships/hyperlink" Target="https://1drv.ms/w/c/a50779723e5d7637/IQDaosOSnv1NRIa3h_zDUeRqAR2vIJW4UYELFkQOpVYXd9Q?e=2b3XBm" TargetMode="External"/><Relationship Id="rId1461" Type="http://schemas.openxmlformats.org/officeDocument/2006/relationships/hyperlink" Target="https://open.spotify.com/track/18PlaQBPe3yJBW1MNKstn2" TargetMode="External"/><Relationship Id="rId631" Type="http://schemas.openxmlformats.org/officeDocument/2006/relationships/hyperlink" Target="https://1drv.ms/w/c/9493a6c9aea5009b/IQBHAknq0Uq2T7aGFuTBp39fAbPXM3-ZG-fN1SAxR4-7sGQ?e=QFJ7Ez" TargetMode="External"/><Relationship Id="rId1462" Type="http://schemas.openxmlformats.org/officeDocument/2006/relationships/hyperlink" Target="https://1drv.ms/w/c/a50779723e5d7637/IQADEc7Tx36yRYasi3CM4D_sAdZ2MT0c_MEbcJ6Kx6paiZI?e=OshsRO" TargetMode="External"/><Relationship Id="rId630" Type="http://schemas.openxmlformats.org/officeDocument/2006/relationships/hyperlink" Target="https://open.spotify.com/track/2vdBo4ALPYbHRUPKgtE5iC" TargetMode="External"/><Relationship Id="rId1463" Type="http://schemas.openxmlformats.org/officeDocument/2006/relationships/hyperlink" Target="https://open.spotify.com/track/7ALSYi8lohVkPxwC8RHBjw" TargetMode="External"/><Relationship Id="rId1464" Type="http://schemas.openxmlformats.org/officeDocument/2006/relationships/hyperlink" Target="https://1drv.ms/w/c/a50779723e5d7637/IQB2UaNV6EG4RKLu9g8k__VwASA1TUC-ohATDX94yUrqsyE?e=aDkKDb" TargetMode="External"/><Relationship Id="rId1465" Type="http://schemas.openxmlformats.org/officeDocument/2006/relationships/hyperlink" Target="https://open.spotify.com/track/21GsEoN7kaSUrzXZnAeol9" TargetMode="External"/><Relationship Id="rId1411" Type="http://schemas.openxmlformats.org/officeDocument/2006/relationships/hyperlink" Target="https://open.spotify.com/track/4Pqli6waH1jw7y5DluZnBh" TargetMode="External"/><Relationship Id="rId1412" Type="http://schemas.openxmlformats.org/officeDocument/2006/relationships/hyperlink" Target="https://1drv.ms/w/c/a50779723e5d7637/IQDqEHc1kVGaQ7xcXAyAp0UNAWyOkeFW5JC9Jw2RNO_ttrw?e=tPpH2Z" TargetMode="External"/><Relationship Id="rId1413" Type="http://schemas.openxmlformats.org/officeDocument/2006/relationships/hyperlink" Target="https://open.spotify.com/track/0CmN570l8ZwQpI70oV8Avg" TargetMode="External"/><Relationship Id="rId1414" Type="http://schemas.openxmlformats.org/officeDocument/2006/relationships/hyperlink" Target="https://1drv.ms/w/c/a50779723e5d7637/IQD0qw8GHiIEQbf_0VEaqS20AbfJV2PWmv8QMRqhmkBrwqg?e=wSmhhf" TargetMode="External"/><Relationship Id="rId1415" Type="http://schemas.openxmlformats.org/officeDocument/2006/relationships/hyperlink" Target="https://open.spotify.com/track/4L4pIiAGSz0v8wc54b12sg" TargetMode="External"/><Relationship Id="rId1416" Type="http://schemas.openxmlformats.org/officeDocument/2006/relationships/hyperlink" Target="https://1drv.ms/w/c/a50779723e5d7637/IQCEwRYytxBeSYK7RsxU1Z74AWuJu7BRijo0swtokudfLZ0?e=iL7wRf" TargetMode="External"/><Relationship Id="rId1417" Type="http://schemas.openxmlformats.org/officeDocument/2006/relationships/hyperlink" Target="https://open.spotify.com/track/1LwYxucxNaw2MazAs2okBw" TargetMode="External"/><Relationship Id="rId1418" Type="http://schemas.openxmlformats.org/officeDocument/2006/relationships/hyperlink" Target="https://1drv.ms/w/c/a50779723e5d7637/IQDXCTIirUd4R4aqdQlmL82BAeeg-lH10o15NH5JiTd6zj8?e=AbeVMc" TargetMode="External"/><Relationship Id="rId1419" Type="http://schemas.openxmlformats.org/officeDocument/2006/relationships/hyperlink" Target="https://open.spotify.com/track/2TOEn8TnvwiQgwZdqVtfH5" TargetMode="External"/><Relationship Id="rId1410" Type="http://schemas.openxmlformats.org/officeDocument/2006/relationships/hyperlink" Target="https://1drv.ms/w/c/a50779723e5d7637/IQDvACJp23xFQKi4hKPchwrYAdhi1Te47AUL0EiqRaIZBHw?e=79U0pP" TargetMode="External"/><Relationship Id="rId1400" Type="http://schemas.openxmlformats.org/officeDocument/2006/relationships/hyperlink" Target="https://1drv.ms/w/c/a50779723e5d7637/IQDwny_8rGqkQpikZExwmXtIAXcvWlt5lJkcPWI2vEpeutI?e=MWsaAk" TargetMode="External"/><Relationship Id="rId1401" Type="http://schemas.openxmlformats.org/officeDocument/2006/relationships/hyperlink" Target="https://open.spotify.com/track/51eSHglvG1RJXtL3qI5trr" TargetMode="External"/><Relationship Id="rId1402" Type="http://schemas.openxmlformats.org/officeDocument/2006/relationships/hyperlink" Target="https://1drv.ms/w/c/a50779723e5d7637/IQD880H_33roTqG4Nmci83mgAfVoCENpYvExU4bT1xXzWXI?e=NwrP8h" TargetMode="External"/><Relationship Id="rId1403" Type="http://schemas.openxmlformats.org/officeDocument/2006/relationships/hyperlink" Target="https://open.spotify.com/track/1QxxBUAx42J8pIFYJJR880" TargetMode="External"/><Relationship Id="rId1404" Type="http://schemas.openxmlformats.org/officeDocument/2006/relationships/hyperlink" Target="https://1drv.ms/w/c/a50779723e5d7637/IQD7Dy-Gsl2eQIIgYt-FpqTiAS6LUjTwmfL3Jb9Vl2-u2hY?e=z3cdfV" TargetMode="External"/><Relationship Id="rId1405" Type="http://schemas.openxmlformats.org/officeDocument/2006/relationships/hyperlink" Target="https://open.spotify.com/track/31XxRxQ4g4mVkHoJwhCJ5z" TargetMode="External"/><Relationship Id="rId1406" Type="http://schemas.openxmlformats.org/officeDocument/2006/relationships/hyperlink" Target="https://1drv.ms/w/c/a50779723e5d7637/IQDfWzEXfdETR5DX76JSjjGaAT6sPMvRMuRMm-p9jCMAz-E?e=y16VAx" TargetMode="External"/><Relationship Id="rId1407" Type="http://schemas.openxmlformats.org/officeDocument/2006/relationships/hyperlink" Target="https://open.spotify.com/track/49HIwnGgaZ6TPrVkGlV9zp" TargetMode="External"/><Relationship Id="rId1408" Type="http://schemas.openxmlformats.org/officeDocument/2006/relationships/hyperlink" Target="https://1drv.ms/w/c/a50779723e5d7637/IQDgKwzoWwpFTYOQa1uJOVRUAYqk9h39ddS2Gyog-4M--ZI?e=gYchId" TargetMode="External"/><Relationship Id="rId1409" Type="http://schemas.openxmlformats.org/officeDocument/2006/relationships/hyperlink" Target="https://open.spotify.com/track/7JQfzB0Idz7zXvTRnvqggu" TargetMode="External"/><Relationship Id="rId1433" Type="http://schemas.openxmlformats.org/officeDocument/2006/relationships/hyperlink" Target="https://open.spotify.com/track/71qNRlNDnPahvATE7Zl4Nw" TargetMode="External"/><Relationship Id="rId1434" Type="http://schemas.openxmlformats.org/officeDocument/2006/relationships/hyperlink" Target="https://1drv.ms/w/c/a50779723e5d7637/IQAXY1f0vNzTSKQVrl3tWJ79AXMSL5T0a_9xEXLl0y3WvvQ?e=nW5Ab1" TargetMode="External"/><Relationship Id="rId1435" Type="http://schemas.openxmlformats.org/officeDocument/2006/relationships/hyperlink" Target="https://open.spotify.com/track/0Sayb1EWTywPttwJo7zjBt" TargetMode="External"/><Relationship Id="rId1436" Type="http://schemas.openxmlformats.org/officeDocument/2006/relationships/hyperlink" Target="https://1drv.ms/w/c/a50779723e5d7637/IQCHy1VkM_72SpwFHO4Y8GcwAXpljRNLyqToQjLnSRSXPFo?e=9plhzk" TargetMode="External"/><Relationship Id="rId1437" Type="http://schemas.openxmlformats.org/officeDocument/2006/relationships/hyperlink" Target="https://open.spotify.com/track/37sINbJZcFdHFAsVNsPq1i" TargetMode="External"/><Relationship Id="rId1438" Type="http://schemas.openxmlformats.org/officeDocument/2006/relationships/hyperlink" Target="https://1drv.ms/w/c/a50779723e5d7637/IQCjZ5pSJWYySoBh7yQmBFLUASWiGE0Is9uS-LwksjeW6-s?e=mO4GjL" TargetMode="External"/><Relationship Id="rId1439" Type="http://schemas.openxmlformats.org/officeDocument/2006/relationships/hyperlink" Target="https://open.spotify.com/track/2QWP8NYYplOqEFBYGCcq0S" TargetMode="External"/><Relationship Id="rId609" Type="http://schemas.openxmlformats.org/officeDocument/2006/relationships/hyperlink" Target="https://1drv.ms/w/c/9493a6c9aea5009b/IQCfHw32qR5cTLDy5ZmTD1orATplsKkDX3QlDydwkkSO3Yo?e=NcUg2D" TargetMode="External"/><Relationship Id="rId608" Type="http://schemas.openxmlformats.org/officeDocument/2006/relationships/hyperlink" Target="https://open.spotify.com/track/7N1TIml2jRQRgXUrpXgXrk" TargetMode="External"/><Relationship Id="rId607" Type="http://schemas.openxmlformats.org/officeDocument/2006/relationships/hyperlink" Target="https://1drv.ms/w/c/9493a6c9aea5009b/IQAeCow7PXy2T4Vu64wvnwMYAY4CYb3vTllmCSatQPffHHE?e=4K6E21" TargetMode="External"/><Relationship Id="rId602" Type="http://schemas.openxmlformats.org/officeDocument/2006/relationships/hyperlink" Target="https://open.spotify.com/track/6PkHFPxrvlXXVnJTONwsjc" TargetMode="External"/><Relationship Id="rId601" Type="http://schemas.openxmlformats.org/officeDocument/2006/relationships/hyperlink" Target="https://1drv.ms/w/c/9493a6c9aea5009b/IQBes4_9dSMoSLFdaws5qm_8AdwOrbbFbjoC8e2ymuG7aEA?e=2V2qnG" TargetMode="External"/><Relationship Id="rId600" Type="http://schemas.openxmlformats.org/officeDocument/2006/relationships/hyperlink" Target="https://open.spotify.com/track/39nc7C7C7iIJtVAlNznst7" TargetMode="External"/><Relationship Id="rId606" Type="http://schemas.openxmlformats.org/officeDocument/2006/relationships/hyperlink" Target="https://open.spotify.com/track/1Knd3MtE5sEQMh6txcg0k0" TargetMode="External"/><Relationship Id="rId605" Type="http://schemas.openxmlformats.org/officeDocument/2006/relationships/hyperlink" Target="https://1drv.ms/w/c/9493a6c9aea5009b/IQCgXnJpr0vwSbip86eymk-_AUPgps-DzBRyMwSQktk3kiI?e=B8oBYk" TargetMode="External"/><Relationship Id="rId604" Type="http://schemas.openxmlformats.org/officeDocument/2006/relationships/hyperlink" Target="https://open.spotify.com/track/3e2bWR3uFw1utzl37g4z3S" TargetMode="External"/><Relationship Id="rId603" Type="http://schemas.openxmlformats.org/officeDocument/2006/relationships/hyperlink" Target="https://1drv.ms/w/c/9493a6c9aea5009b/IQBuq-U33pNzQr3rYMqQUw2bAURomVmgJuXWriS4mGw4eMw?e=RIOKRs" TargetMode="External"/><Relationship Id="rId1430" Type="http://schemas.openxmlformats.org/officeDocument/2006/relationships/hyperlink" Target="https://1drv.ms/w/c/a50779723e5d7637/IQByJR3CxEtTTqz4ZMRX3I9JAXs6Fwuq1rpuk7GsBng4mMY?e=f8PLYF" TargetMode="External"/><Relationship Id="rId1431" Type="http://schemas.openxmlformats.org/officeDocument/2006/relationships/hyperlink" Target="https://open.spotify.com/track/1gqjU3fPR8rSk3QTt13LxC" TargetMode="External"/><Relationship Id="rId1432" Type="http://schemas.openxmlformats.org/officeDocument/2006/relationships/hyperlink" Target="https://1drv.ms/w/c/a50779723e5d7637/IQDB93SI1ZkAR4QT5t5ePwPZAXZuP5ASgwXE424Z9Gcs72E?e=SbejTO" TargetMode="External"/><Relationship Id="rId1422" Type="http://schemas.openxmlformats.org/officeDocument/2006/relationships/hyperlink" Target="https://1drv.ms/w/c/a50779723e5d7637/IQAtajIMVByERZk9yRBjKSrLAa10V8JQLLTvuZ-c1sYkDSk?e=mrcc3K" TargetMode="External"/><Relationship Id="rId1423" Type="http://schemas.openxmlformats.org/officeDocument/2006/relationships/hyperlink" Target="https://open.spotify.com/track/1fyysXwSGNtMeqMBLwW3SI" TargetMode="External"/><Relationship Id="rId1424" Type="http://schemas.openxmlformats.org/officeDocument/2006/relationships/hyperlink" Target="https://1drv.ms/w/c/a50779723e5d7637/IQCriHhSyusmRqQ96gcwjL8sAeGmFUtJnJW0d81eBph1QM8?e=yXVYbO" TargetMode="External"/><Relationship Id="rId1425" Type="http://schemas.openxmlformats.org/officeDocument/2006/relationships/hyperlink" Target="https://open.spotify.com/track/3cdhgO3vgHyOIADMXokd2t" TargetMode="External"/><Relationship Id="rId1426" Type="http://schemas.openxmlformats.org/officeDocument/2006/relationships/hyperlink" Target="https://1drv.ms/w/c/a50779723e5d7637/IQCLOxLbOJazQrQl2QROWyK5ARbsq3Pktdo5AREDWRATQ1g?e=a0hOGz" TargetMode="External"/><Relationship Id="rId1427" Type="http://schemas.openxmlformats.org/officeDocument/2006/relationships/hyperlink" Target="https://open.spotify.com/track/49kjlZP49LMD1MrrcvXDET" TargetMode="External"/><Relationship Id="rId1428" Type="http://schemas.openxmlformats.org/officeDocument/2006/relationships/hyperlink" Target="https://1drv.ms/w/c/a50779723e5d7637/IQAGJra7OALtT5tC4xtsVXAxAdz6ueqIvydA1tyz3usZX1o?e=8qAPho" TargetMode="External"/><Relationship Id="rId1429" Type="http://schemas.openxmlformats.org/officeDocument/2006/relationships/hyperlink" Target="https://open.spotify.com/track/6Vg3QC5UcpdAcGXgUqkjIX" TargetMode="External"/><Relationship Id="rId1420" Type="http://schemas.openxmlformats.org/officeDocument/2006/relationships/hyperlink" Target="https://1drv.ms/w/c/a50779723e5d7637/IQB6GlQcb5xvQZFZmTixwxGpAbkGaYi76rOBp2poaFUdexc?e=L7BAFl" TargetMode="External"/><Relationship Id="rId1421" Type="http://schemas.openxmlformats.org/officeDocument/2006/relationships/hyperlink" Target="https://open.spotify.com/track/5CYblb1W46TNSWMR7BBwS2" TargetMode="External"/><Relationship Id="rId1059" Type="http://schemas.openxmlformats.org/officeDocument/2006/relationships/hyperlink" Target="https://open.spotify.com/track/0Z5BlMA3oKeGxAyiJ7ZudR" TargetMode="External"/><Relationship Id="rId228" Type="http://schemas.openxmlformats.org/officeDocument/2006/relationships/hyperlink" Target="https://1drv.ms/w/c/45264a81a46f89ac/IQCEHb_3FQFjSZGmFofSylcCAVB4lSSAzteeCpCAUJXDt3c?e=2MSvL6" TargetMode="External"/><Relationship Id="rId227" Type="http://schemas.openxmlformats.org/officeDocument/2006/relationships/hyperlink" Target="https://open.spotify.com/track/6TIU9Ehmi6dMzZK73Ym4yj" TargetMode="External"/><Relationship Id="rId226" Type="http://schemas.openxmlformats.org/officeDocument/2006/relationships/hyperlink" Target="https://1drv.ms/w/c/45264a81a46f89ac/IQDn4Zf1279PQKdz1n5BBtVtAYoIl0sWj5Y3GiI0epv0vcI?e=kBVgBs" TargetMode="External"/><Relationship Id="rId225" Type="http://schemas.openxmlformats.org/officeDocument/2006/relationships/hyperlink" Target="https://open.spotify.com/track/51ChrwmUPDJvedPQnIU8Ls" TargetMode="External"/><Relationship Id="rId229" Type="http://schemas.openxmlformats.org/officeDocument/2006/relationships/hyperlink" Target="https://open.spotify.com/track/1HbcclMpw0q2WDWpdGCKdS" TargetMode="External"/><Relationship Id="rId1050" Type="http://schemas.openxmlformats.org/officeDocument/2006/relationships/hyperlink" Target="https://1drv.ms/w/c/a50779723e5d7637/IQBQYVab6gE_QauSgWR71wglAVcPwRW_liP4WHWGrAA5fm4?e=YCKqI9" TargetMode="External"/><Relationship Id="rId220" Type="http://schemas.openxmlformats.org/officeDocument/2006/relationships/hyperlink" Target="https://1drv.ms/w/c/45264a81a46f89ac/IQCizfdH24n6Q4MDvISSH4hwAYlKogZjrjviJ6I_E_ImOCo?e=TQRWpF" TargetMode="External"/><Relationship Id="rId1051" Type="http://schemas.openxmlformats.org/officeDocument/2006/relationships/hyperlink" Target="https://open.spotify.com/track/4TYPnvjBbEfcDkk1UxpvYB" TargetMode="External"/><Relationship Id="rId1052" Type="http://schemas.openxmlformats.org/officeDocument/2006/relationships/hyperlink" Target="https://1drv.ms/w/c/a50779723e5d7637/IQBvmu03e0haQZ-wKRgsiHbGAagXvcnCGfumWgzfC1UDi5w?e=c83DKS" TargetMode="External"/><Relationship Id="rId1053" Type="http://schemas.openxmlformats.org/officeDocument/2006/relationships/hyperlink" Target="https://open.spotify.com/track/5luI0qmsWNYRRTJCWn8rcb" TargetMode="External"/><Relationship Id="rId1054" Type="http://schemas.openxmlformats.org/officeDocument/2006/relationships/hyperlink" Target="https://1drv.ms/w/c/a50779723e5d7637/IQDk5ALSXNv1TplkgUtkXh0FAeiRB5P-c-oqL0xk7U5Hj34?e=cTPMNh" TargetMode="External"/><Relationship Id="rId224" Type="http://schemas.openxmlformats.org/officeDocument/2006/relationships/hyperlink" Target="https://1drv.ms/w/c/45264a81a46f89ac/IQBAjfP1C-EpQaYJYwWUqc1QAYvbG9SAKrCPtvqqVddmeZE?e=Kdhflk" TargetMode="External"/><Relationship Id="rId1055" Type="http://schemas.openxmlformats.org/officeDocument/2006/relationships/hyperlink" Target="https://open.spotify.com/track/7JqqIi2ktnsNkYdQhKSCrz" TargetMode="External"/><Relationship Id="rId223" Type="http://schemas.openxmlformats.org/officeDocument/2006/relationships/hyperlink" Target="https://open.spotify.com/track/1HNkqx9Ahdgi1Ixy2xkKkL" TargetMode="External"/><Relationship Id="rId1056" Type="http://schemas.openxmlformats.org/officeDocument/2006/relationships/hyperlink" Target="https://1drv.ms/w/c/a50779723e5d7637/IQBCYY1O3WPTQIuQS_T2-RXAAcHX9zvmv7Xn-yJD_vbERvc?e=WwRAhl" TargetMode="External"/><Relationship Id="rId222" Type="http://schemas.openxmlformats.org/officeDocument/2006/relationships/hyperlink" Target="https://1drv.ms/w/c/45264a81a46f89ac/IQA7v84-B2UyQLMKApfI_cMbAdsvcv4DmFMQmICCw5CR8qo?e=jHKhAh" TargetMode="External"/><Relationship Id="rId1057" Type="http://schemas.openxmlformats.org/officeDocument/2006/relationships/hyperlink" Target="https://open.spotify.com/track/78Sn3YMeqUgJBoe6zt940Z" TargetMode="External"/><Relationship Id="rId221" Type="http://schemas.openxmlformats.org/officeDocument/2006/relationships/hyperlink" Target="https://open.spotify.com/track/2U3jOPfO4wZZFaaWS4Dcj6" TargetMode="External"/><Relationship Id="rId1058" Type="http://schemas.openxmlformats.org/officeDocument/2006/relationships/hyperlink" Target="https://1drv.ms/w/c/a50779723e5d7637/IQDjbZ1AaflGRKBrsyLHJ-27AXCcL4KKFB7_ymw3jKD4QvY?e=j29wgD" TargetMode="External"/><Relationship Id="rId1048" Type="http://schemas.openxmlformats.org/officeDocument/2006/relationships/hyperlink" Target="https://1drv.ms/w/c/a50779723e5d7637/IQACHEWcCCSkQI5sA8TKUJtDAUn67fD0fQbZppPIcKXZqj4?e=eWTCWm" TargetMode="External"/><Relationship Id="rId1049" Type="http://schemas.openxmlformats.org/officeDocument/2006/relationships/hyperlink" Target="https://open.spotify.com/track/7rb4dcBfW0m1LQQcDCh4Hv" TargetMode="External"/><Relationship Id="rId217" Type="http://schemas.openxmlformats.org/officeDocument/2006/relationships/hyperlink" Target="https://open.spotify.com/track/26QLJMK8G0M06sk7h7Fkse" TargetMode="External"/><Relationship Id="rId216" Type="http://schemas.openxmlformats.org/officeDocument/2006/relationships/hyperlink" Target="https://1drv.ms/w/c/45264a81a46f89ac/IQDSJEgUtpmZRbrgnkiWR_ISARgfYAvacMoqXMz8LSJejIY?e=UCBMtM" TargetMode="External"/><Relationship Id="rId215" Type="http://schemas.openxmlformats.org/officeDocument/2006/relationships/hyperlink" Target="https://open.spotify.com/track/5sp71CUt0jXRNqHblPGp7b" TargetMode="External"/><Relationship Id="rId699" Type="http://schemas.openxmlformats.org/officeDocument/2006/relationships/hyperlink" Target="https://1drv.ms/w/c/9493a6c9aea5009b/IQCnQuLYPlNFSIku5BaxJgY-Ad1UEgt2mDPqMXVhtyN6suQ?e=4M69JQ" TargetMode="External"/><Relationship Id="rId214" Type="http://schemas.openxmlformats.org/officeDocument/2006/relationships/hyperlink" Target="https://1drv.ms/w/c/45264a81a46f89ac/IQDt0AMrrMqjR78AiEupwWSUAZ0Wa7wGeI2aIABMj8O5aNg?e=3upSCn" TargetMode="External"/><Relationship Id="rId698" Type="http://schemas.openxmlformats.org/officeDocument/2006/relationships/hyperlink" Target="https://open.spotify.com/track/3hEfpBHxgieRLz4t3kLNEg" TargetMode="External"/><Relationship Id="rId219" Type="http://schemas.openxmlformats.org/officeDocument/2006/relationships/hyperlink" Target="https://open.spotify.com/track/7JqH46zlr7XV7vMBt4slE6" TargetMode="External"/><Relationship Id="rId218" Type="http://schemas.openxmlformats.org/officeDocument/2006/relationships/hyperlink" Target="https://1drv.ms/w/c/45264a81a46f89ac/IQBtRLQWYxdQR4sTLOwjyXESAdH1X9YMcYrfiWP2LSj-BDA?e=6MAPQ3" TargetMode="External"/><Relationship Id="rId693" Type="http://schemas.openxmlformats.org/officeDocument/2006/relationships/hyperlink" Target="https://1drv.ms/w/c/9493a6c9aea5009b/IQDt2TGHl6_CS6OcaCBippP7AbT8IxlaTony-KPNVXn8cbg?e=4fI1hf" TargetMode="External"/><Relationship Id="rId1040" Type="http://schemas.openxmlformats.org/officeDocument/2006/relationships/hyperlink" Target="https://1drv.ms/w/c/a50779723e5d7637/IQBMpPngSgv1Qq2ZiCA59Da-AbV-_XZiHyIXvD3oAvj-Isc?e=OPdgcZ" TargetMode="External"/><Relationship Id="rId692" Type="http://schemas.openxmlformats.org/officeDocument/2006/relationships/hyperlink" Target="https://open.spotify.com/track/7iPlcFvOMOzt6v0QvcAueZ" TargetMode="External"/><Relationship Id="rId1041" Type="http://schemas.openxmlformats.org/officeDocument/2006/relationships/hyperlink" Target="https://open.spotify.com/track/49fjmXPiG9wOctT2RpMqJz" TargetMode="External"/><Relationship Id="rId691" Type="http://schemas.openxmlformats.org/officeDocument/2006/relationships/hyperlink" Target="https://1drv.ms/w/c/9493a6c9aea5009b/IQATOXyHMRzMTpN1vf3YolB5AWNCVfSLySxGctLPS0hoWis?e=yJAD2M" TargetMode="External"/><Relationship Id="rId1042" Type="http://schemas.openxmlformats.org/officeDocument/2006/relationships/hyperlink" Target="https://1drv.ms/w/c/a50779723e5d7637/IQB2EONkoASeTqO0eFLvovKiATiuJmReBwgJhYr2wMi78eo?e=efSWda" TargetMode="External"/><Relationship Id="rId690" Type="http://schemas.openxmlformats.org/officeDocument/2006/relationships/hyperlink" Target="https://open.spotify.com/track/18UsAG7SfOQ5sxJEdjAMH0" TargetMode="External"/><Relationship Id="rId1043" Type="http://schemas.openxmlformats.org/officeDocument/2006/relationships/hyperlink" Target="https://open.spotify.com/track/2qWVIatUtl2xMCHEvn4j7j" TargetMode="External"/><Relationship Id="rId213" Type="http://schemas.openxmlformats.org/officeDocument/2006/relationships/hyperlink" Target="https://open.spotify.com/track/1kuGVB7EU95pJObxwvfwKS" TargetMode="External"/><Relationship Id="rId697" Type="http://schemas.openxmlformats.org/officeDocument/2006/relationships/hyperlink" Target="https://1drv.ms/w/c/9493a6c9aea5009b/IQA50mETvlI0S49xcnaG76WpAdi9vWTtsylRfc03NuoBUmk?e=VP4rgv" TargetMode="External"/><Relationship Id="rId1044" Type="http://schemas.openxmlformats.org/officeDocument/2006/relationships/hyperlink" Target="https://1drv.ms/w/c/a50779723e5d7637/IQBTzPsaSu3dQ6y74h_rEV7AAYOjCwLtBG-Quj8zxR7l7k8?e=b65Uw7" TargetMode="External"/><Relationship Id="rId212" Type="http://schemas.openxmlformats.org/officeDocument/2006/relationships/hyperlink" Target="https://1drv.ms/w/c/45264a81a46f89ac/IQBb9Yph6_2sQr1eKmbEe_9wAcvbIEldFLFNQ9BM3in-Yjc?e=7MaGPF" TargetMode="External"/><Relationship Id="rId696" Type="http://schemas.openxmlformats.org/officeDocument/2006/relationships/hyperlink" Target="https://open.spotify.com/track/49clMzwHdKb5f0awEH99pg" TargetMode="External"/><Relationship Id="rId1045" Type="http://schemas.openxmlformats.org/officeDocument/2006/relationships/hyperlink" Target="https://open.spotify.com/track/1toRu029yjgrleWg2w3gNU" TargetMode="External"/><Relationship Id="rId211" Type="http://schemas.openxmlformats.org/officeDocument/2006/relationships/hyperlink" Target="https://open.spotify.com/track/6QT6j7rKt7Vk3IuV2AUO9W" TargetMode="External"/><Relationship Id="rId695" Type="http://schemas.openxmlformats.org/officeDocument/2006/relationships/hyperlink" Target="https://1drv.ms/w/c/9493a6c9aea5009b/IQCThrDuZezwSY-sCQlKzZI3AcuR7EKlQnCfQvtLedqlQsg?e=Pqw3lP" TargetMode="External"/><Relationship Id="rId1046" Type="http://schemas.openxmlformats.org/officeDocument/2006/relationships/hyperlink" Target="https://1drv.ms/w/c/a50779723e5d7637/IQB8Vi9MfuzcRKnq5k9yjaSsAW58HUnGs3pq4iNQFYZ7RhA?e=PXbjP3" TargetMode="External"/><Relationship Id="rId210" Type="http://schemas.openxmlformats.org/officeDocument/2006/relationships/hyperlink" Target="https://1drv.ms/w/c/45264a81a46f89ac/IQCSRqPQHKv9R6Hqw3YZP4zfAelZceTZRDY7KTNmIjaAcAM?e=lVUHVr" TargetMode="External"/><Relationship Id="rId694" Type="http://schemas.openxmlformats.org/officeDocument/2006/relationships/hyperlink" Target="https://open.spotify.com/track/16h1oek8xjdszxudIyjFg3" TargetMode="External"/><Relationship Id="rId1047" Type="http://schemas.openxmlformats.org/officeDocument/2006/relationships/hyperlink" Target="https://open.spotify.com/track/7s2kWabRM60W9I61HpKg8C" TargetMode="External"/><Relationship Id="rId249" Type="http://schemas.openxmlformats.org/officeDocument/2006/relationships/hyperlink" Target="https://open.spotify.com/track/spotify:track:6sfjKDUILQRMW5b9Q4Y3Rv" TargetMode="External"/><Relationship Id="rId248" Type="http://schemas.openxmlformats.org/officeDocument/2006/relationships/hyperlink" Target="https://1drv.ms/w/c/45264a81a46f89ac/IQBD0yfYxYomR5GP3bTxxVoGATrbdYYwAGOhyhU6n7BZ7HY?e=vRIriJ" TargetMode="External"/><Relationship Id="rId247" Type="http://schemas.openxmlformats.org/officeDocument/2006/relationships/hyperlink" Target="https://open.spotify.com/track/0Tel1fmuCxEFV6wBLXsEdk" TargetMode="External"/><Relationship Id="rId1070" Type="http://schemas.openxmlformats.org/officeDocument/2006/relationships/hyperlink" Target="https://1drv.ms/w/c/a50779723e5d7637/IQBiUANdIQzJR5ppfr8QPF5GAanPdS3mTq_pqgr2OzOOVGI?e=5gczEI" TargetMode="External"/><Relationship Id="rId1071" Type="http://schemas.openxmlformats.org/officeDocument/2006/relationships/hyperlink" Target="https://open.spotify.com/track/60jI0JgMLLj1VggHJVhtRs" TargetMode="External"/><Relationship Id="rId1072" Type="http://schemas.openxmlformats.org/officeDocument/2006/relationships/hyperlink" Target="https://1drv.ms/w/c/a50779723e5d7637/IQDOJdI3ovd6SqwAXz0V_y3aATcG4x8TRTfM4OXNzR6mnm8?e=1BZuPg" TargetMode="External"/><Relationship Id="rId242" Type="http://schemas.openxmlformats.org/officeDocument/2006/relationships/hyperlink" Target="https://1drv.ms/w/c/45264a81a46f89ac/IQBIYAMPIJlVTbhGmBqzFfsSAf9CNdxYZnJbppUIcFPngIE?e=pKd6ou" TargetMode="External"/><Relationship Id="rId1073" Type="http://schemas.openxmlformats.org/officeDocument/2006/relationships/hyperlink" Target="https://open.spotify.com/track/0Nf53RDPZEjFrQE4B5n6Vf" TargetMode="External"/><Relationship Id="rId241" Type="http://schemas.openxmlformats.org/officeDocument/2006/relationships/hyperlink" Target="https://open.spotify.com/track/7iBSkXB0pTvZasOLf0Qxk9" TargetMode="External"/><Relationship Id="rId1074" Type="http://schemas.openxmlformats.org/officeDocument/2006/relationships/hyperlink" Target="https://1drv.ms/w/c/a50779723e5d7637/IQB803L5eNCLRp3i4NbFMrJcAU916AJnrDhxWy3gRiBzkn8?e=ma8C6A" TargetMode="External"/><Relationship Id="rId240" Type="http://schemas.openxmlformats.org/officeDocument/2006/relationships/hyperlink" Target="https://1drv.ms/w/c/45264a81a46f89ac/IQAk7gHcZodsQYIsH06SjBSFAb_sCKIKAzYdEEnOqntCd3E?e=mHictp" TargetMode="External"/><Relationship Id="rId1075" Type="http://schemas.openxmlformats.org/officeDocument/2006/relationships/hyperlink" Target="https://open.spotify.com/track/7jqzZyJJLrpkRFYGpkqSK6" TargetMode="External"/><Relationship Id="rId1076" Type="http://schemas.openxmlformats.org/officeDocument/2006/relationships/hyperlink" Target="https://1drv.ms/w/c/a50779723e5d7637/IQDFgnPQos1WQpafNmPI8tqkAaMg1RA8zTWxAKRH3HaHmgg?e=kozqLt" TargetMode="External"/><Relationship Id="rId246" Type="http://schemas.openxmlformats.org/officeDocument/2006/relationships/hyperlink" Target="https://1drv.ms/w/c/45264a81a46f89ac/IQClV7CKShB3Q5mnJX785hMjAdmevk_eqcRwdrdmi1gU4Po?e=QVrnJs" TargetMode="External"/><Relationship Id="rId1077" Type="http://schemas.openxmlformats.org/officeDocument/2006/relationships/hyperlink" Target="https://open.spotify.com/track/6kwAbEjseqBob48jCus7Sz" TargetMode="External"/><Relationship Id="rId245" Type="http://schemas.openxmlformats.org/officeDocument/2006/relationships/hyperlink" Target="https://open.spotify.com/track/0SuG9kyzGRpDqrCWtgD6Lq" TargetMode="External"/><Relationship Id="rId1078" Type="http://schemas.openxmlformats.org/officeDocument/2006/relationships/hyperlink" Target="https://1drv.ms/w/c/a50779723e5d7637/IQDLDe7xhA3PTbDTfOdtrS25ASf2lrM2AVKdtUeZ5iKGngo?e=z7n7Vc" TargetMode="External"/><Relationship Id="rId244" Type="http://schemas.openxmlformats.org/officeDocument/2006/relationships/hyperlink" Target="https://1drv.ms/w/c/45264a81a46f89ac/IQBnMHHTdZUcS6io7KRGQAvwATBtgDaW5xgEe5gcJQu0drY?e=I9cEV7" TargetMode="External"/><Relationship Id="rId1079" Type="http://schemas.openxmlformats.org/officeDocument/2006/relationships/hyperlink" Target="https://open.spotify.com/track/5KGTKwOePys7aH4o6EzXEP" TargetMode="External"/><Relationship Id="rId243" Type="http://schemas.openxmlformats.org/officeDocument/2006/relationships/hyperlink" Target="https://open.spotify.com/track/0ygAYQQy7bfDN6gH640bbl" TargetMode="External"/><Relationship Id="rId239" Type="http://schemas.openxmlformats.org/officeDocument/2006/relationships/hyperlink" Target="https://open.spotify.com/track/5TAgTVXiKaXiCUqILl7aVE" TargetMode="External"/><Relationship Id="rId238" Type="http://schemas.openxmlformats.org/officeDocument/2006/relationships/hyperlink" Target="https://1drv.ms/w/c/45264a81a46f89ac/IQA_DuVrjy-1Q4J8ZkI7ILyQAZb45eutQZaXfiIQSoT4D3k?e=Kucd8f" TargetMode="External"/><Relationship Id="rId237" Type="http://schemas.openxmlformats.org/officeDocument/2006/relationships/hyperlink" Target="https://open.spotify.com/track/1VdZ0vKfR5jneCmWIUAMxK" TargetMode="External"/><Relationship Id="rId236" Type="http://schemas.openxmlformats.org/officeDocument/2006/relationships/hyperlink" Target="https://1drv.ms/w/c/45264a81a46f89ac/IQAopVNUgPLSS654WTG7rM6rAV5yvOAZuutM0AifoudxF1s?e=Y55oLM" TargetMode="External"/><Relationship Id="rId1060" Type="http://schemas.openxmlformats.org/officeDocument/2006/relationships/hyperlink" Target="https://1drv.ms/w/c/a50779723e5d7637/IQAs210IzrUfToYits6UHKlZAbf1vZ1dYsoRAXeQhRf27lo?e=WoczkP" TargetMode="External"/><Relationship Id="rId1061" Type="http://schemas.openxmlformats.org/officeDocument/2006/relationships/hyperlink" Target="https://open.spotify.com/track/2mP9lPo7pv9k2HTVutEisM" TargetMode="External"/><Relationship Id="rId231" Type="http://schemas.openxmlformats.org/officeDocument/2006/relationships/hyperlink" Target="https://open.spotify.com/track/12B0Twa9kRz45Xw2PgXHJm" TargetMode="External"/><Relationship Id="rId1062" Type="http://schemas.openxmlformats.org/officeDocument/2006/relationships/hyperlink" Target="https://1drv.ms/w/c/a50779723e5d7637/IQBwTGu4r_WhTI2buxd-vhMVAVJinL4pTZoi51804zrTcQ0?e=9vkJlZ" TargetMode="External"/><Relationship Id="rId230" Type="http://schemas.openxmlformats.org/officeDocument/2006/relationships/hyperlink" Target="https://1drv.ms/w/c/45264a81a46f89ac/IQCTOaMo6zsMRbb6U7Tijl0yAUkkGYnRCdopaY_ZF6FyTNU?e=PxFBff" TargetMode="External"/><Relationship Id="rId1063" Type="http://schemas.openxmlformats.org/officeDocument/2006/relationships/hyperlink" Target="https://open.spotify.com/track/6rjtB7KSIiJ6v9vrACMlqF" TargetMode="External"/><Relationship Id="rId1064" Type="http://schemas.openxmlformats.org/officeDocument/2006/relationships/hyperlink" Target="https://1drv.ms/w/c/a50779723e5d7637/IQDsr1n6E7CYRa5scyzZcLlVAbVDcFTt_EwBEB7PivnIHc4?e=qRixyu" TargetMode="External"/><Relationship Id="rId1065" Type="http://schemas.openxmlformats.org/officeDocument/2006/relationships/hyperlink" Target="https://open.spotify.com/track/1vbnYODenOFCFWxYNRYw1N" TargetMode="External"/><Relationship Id="rId235" Type="http://schemas.openxmlformats.org/officeDocument/2006/relationships/hyperlink" Target="https://open.spotify.com/track/spotify:track:0rt63HYAAIzUZo5O2D0uA6" TargetMode="External"/><Relationship Id="rId1066" Type="http://schemas.openxmlformats.org/officeDocument/2006/relationships/hyperlink" Target="https://1drv.ms/w/c/a50779723e5d7637/IQADM2du_4lrSb5XZH8nPZyGAXFdqCySG1Jj57XAjwsoa98?e=9UgY6r" TargetMode="External"/><Relationship Id="rId234" Type="http://schemas.openxmlformats.org/officeDocument/2006/relationships/hyperlink" Target="https://1drv.ms/w/c/45264a81a46f89ac/IQA49qULasWXRIuVV_TmTPdSAX372JPNVWg2_-NEe20iP4g?e=kqwCng" TargetMode="External"/><Relationship Id="rId1067" Type="http://schemas.openxmlformats.org/officeDocument/2006/relationships/hyperlink" Target="https://open.spotify.com/track/51QEyJI5M7uyd8DOh9tqQY" TargetMode="External"/><Relationship Id="rId233" Type="http://schemas.openxmlformats.org/officeDocument/2006/relationships/hyperlink" Target="https://open.spotify.com/track/1fu5IQSRgPxJL2OTP7FVLW" TargetMode="External"/><Relationship Id="rId1068" Type="http://schemas.openxmlformats.org/officeDocument/2006/relationships/hyperlink" Target="https://1drv.ms/w/c/a50779723e5d7637/IQD9Ta8oiqQmSJrzRQb8-kKOAcPxvlNSbLMLPd9eusHMNDI?e=NlIQve" TargetMode="External"/><Relationship Id="rId232" Type="http://schemas.openxmlformats.org/officeDocument/2006/relationships/hyperlink" Target="https://1drv.ms/w/c/45264a81a46f89ac/IQCJg-8xJVSxQps83ELuzx8LAbW7-lury-HVpencXweWkAw?e=fw2ty2" TargetMode="External"/><Relationship Id="rId1069" Type="http://schemas.openxmlformats.org/officeDocument/2006/relationships/hyperlink" Target="https://open.spotify.com/track/3G6hD9B2ZHOsgf4WfNu7X1" TargetMode="External"/><Relationship Id="rId1015" Type="http://schemas.openxmlformats.org/officeDocument/2006/relationships/hyperlink" Target="https://open.spotify.com/track/4fhJAPcYTQMK2brDmnI6kk" TargetMode="External"/><Relationship Id="rId1499" Type="http://schemas.openxmlformats.org/officeDocument/2006/relationships/hyperlink" Target="https://open.spotify.com/track/7g6rAe8WxaDMYV8VmH6Rqv" TargetMode="External"/><Relationship Id="rId1016" Type="http://schemas.openxmlformats.org/officeDocument/2006/relationships/hyperlink" Target="https://1drv.ms/w/c/a50779723e5d7637/IQCCwHqR_zaYSZAX3kNBVOQxAT0VBnq32Xh4PuaRU_UM9dA?e=0xfCbo" TargetMode="External"/><Relationship Id="rId1017" Type="http://schemas.openxmlformats.org/officeDocument/2006/relationships/hyperlink" Target="https://open.spotify.com/track/6Kkt27YmFyIFrcX3QXFi2o" TargetMode="External"/><Relationship Id="rId1018" Type="http://schemas.openxmlformats.org/officeDocument/2006/relationships/hyperlink" Target="https://1drv.ms/w/c/a50779723e5d7637/IQCQyXRTojAcQ7zbS5lUI_Z9AbsuLXh19BbVxgXKWUtTx0o?e=ylJ0VR" TargetMode="External"/><Relationship Id="rId1019" Type="http://schemas.openxmlformats.org/officeDocument/2006/relationships/hyperlink" Target="https://open.spotify.com/track/6K8VQ84MqhsoakN5MjrnVR" TargetMode="External"/><Relationship Id="rId668" Type="http://schemas.openxmlformats.org/officeDocument/2006/relationships/hyperlink" Target="https://open.spotify.com/track/1UujO43qVZnWObydH4MLT5" TargetMode="External"/><Relationship Id="rId667" Type="http://schemas.openxmlformats.org/officeDocument/2006/relationships/hyperlink" Target="https://1drv.ms/w/c/9493a6c9aea5009b/IQCqQPvbV1lNQoKK4bObK9R8AQHFFg2kq0MXhmQJ2p3yg2k?e=aiF28w" TargetMode="External"/><Relationship Id="rId666" Type="http://schemas.openxmlformats.org/officeDocument/2006/relationships/hyperlink" Target="https://open.spotify.com/track/5lvnGiTAH9BVlJLHc0DXZz" TargetMode="External"/><Relationship Id="rId665" Type="http://schemas.openxmlformats.org/officeDocument/2006/relationships/hyperlink" Target="https://1drv.ms/w/c/9493a6c9aea5009b/IQDS4JDB4jbGSak575cUVc_aAQyZY1TC5gdMQSJs1FjND2Q?e=nQTQgN" TargetMode="External"/><Relationship Id="rId669" Type="http://schemas.openxmlformats.org/officeDocument/2006/relationships/hyperlink" Target="https://1drv.ms/w/c/9493a6c9aea5009b/IQAP-XELSXgMSZukSFpAiEiUAcoa7g1KBJyf486fz_APnNo?e=FRujPP" TargetMode="External"/><Relationship Id="rId1490" Type="http://schemas.openxmlformats.org/officeDocument/2006/relationships/hyperlink" Target="https://1drv.ms/w/c/a50779723e5d7637/IQC5AZIcpRh5QLJvs7gxTpxTAS3uYzoI0dQKJXDRZudGDUQ?e=7MQ5OO" TargetMode="External"/><Relationship Id="rId660" Type="http://schemas.openxmlformats.org/officeDocument/2006/relationships/hyperlink" Target="https://open.spotify.com/track/442j8VxaB60dWf9cBFuX5w" TargetMode="External"/><Relationship Id="rId1491" Type="http://schemas.openxmlformats.org/officeDocument/2006/relationships/hyperlink" Target="https://open.spotify.com/track/6IVlHRrjTKep5SS9kbcpTa" TargetMode="External"/><Relationship Id="rId1492" Type="http://schemas.openxmlformats.org/officeDocument/2006/relationships/hyperlink" Target="https://1drv.ms/w/c/a50779723e5d7637/IQCwpFKAKf5UToWFn7apgrf8ARde0Ht6_ArrnTbhSdR_zr0?e=0OqvXu" TargetMode="External"/><Relationship Id="rId1493" Type="http://schemas.openxmlformats.org/officeDocument/2006/relationships/hyperlink" Target="https://open.spotify.com/track/4eO8lE5u4EONb3cIREyMDv" TargetMode="External"/><Relationship Id="rId1010" Type="http://schemas.openxmlformats.org/officeDocument/2006/relationships/hyperlink" Target="https://1drv.ms/w/c/a50779723e5d7637/IQCRR8f1BObGSYbDUIvs6mt-AVZEiRlnmqztknZ9gO49M68?e=PVzNi3" TargetMode="External"/><Relationship Id="rId1494" Type="http://schemas.openxmlformats.org/officeDocument/2006/relationships/hyperlink" Target="https://1drv.ms/w/c/a50779723e5d7637/IQCOzhaVqjc_Qqmi0s5GcxHSAYcGXhVVtuCoACrvz9i17Pc?e=dZM6Bc" TargetMode="External"/><Relationship Id="rId664" Type="http://schemas.openxmlformats.org/officeDocument/2006/relationships/hyperlink" Target="https://open.spotify.com/track/2ofOe2OaXFpZF5ETbsc7Qu" TargetMode="External"/><Relationship Id="rId1011" Type="http://schemas.openxmlformats.org/officeDocument/2006/relationships/hyperlink" Target="https://open.spotify.com/track/63pJ7oTKKI9Bm9hyfCt9mx" TargetMode="External"/><Relationship Id="rId1495" Type="http://schemas.openxmlformats.org/officeDocument/2006/relationships/hyperlink" Target="https://open.spotify.com/track/3e90d7sOsXNnVyBfOhjo0z" TargetMode="External"/><Relationship Id="rId663" Type="http://schemas.openxmlformats.org/officeDocument/2006/relationships/hyperlink" Target="https://1drv.ms/w/c/9493a6c9aea5009b/IQC4UDE1NQQ0T7XwwitaizdNAe4F7Vewl8s0Ki4aHsQXn8o?e=euMEKw" TargetMode="External"/><Relationship Id="rId1012" Type="http://schemas.openxmlformats.org/officeDocument/2006/relationships/hyperlink" Target="https://1drv.ms/w/c/a50779723e5d7637/IQBcfqLs-aXCR46o7YDgEN35AfrZ5WPAarvCrmycRNqJPxs?e=5JdDWV" TargetMode="External"/><Relationship Id="rId1496" Type="http://schemas.openxmlformats.org/officeDocument/2006/relationships/hyperlink" Target="https://1drv.ms/w/c/a50779723e5d7637/IQDRjZJuMTzaSZLvUkmoPWWOAU4plld-PUR6HF6OI8zes_k?e=yiD6c0" TargetMode="External"/><Relationship Id="rId662" Type="http://schemas.openxmlformats.org/officeDocument/2006/relationships/hyperlink" Target="https://open.spotify.com/track/7JmIjOsRish3vYBSLTytEC" TargetMode="External"/><Relationship Id="rId1013" Type="http://schemas.openxmlformats.org/officeDocument/2006/relationships/hyperlink" Target="https://open.spotify.com/track/3xQgvGwf3KnaYry1bPsQIb" TargetMode="External"/><Relationship Id="rId1497" Type="http://schemas.openxmlformats.org/officeDocument/2006/relationships/hyperlink" Target="https://open.spotify.com/track/0STHSWnJXSKBp2XNzVtTX8" TargetMode="External"/><Relationship Id="rId661" Type="http://schemas.openxmlformats.org/officeDocument/2006/relationships/hyperlink" Target="https://1drv.ms/w/c/9493a6c9aea5009b/IQDN7HV-0fJkQ4r7W2Pd8WHXAWKr2ZQK598tBklap7UhzAg?e=OfPz6u" TargetMode="External"/><Relationship Id="rId1014" Type="http://schemas.openxmlformats.org/officeDocument/2006/relationships/hyperlink" Target="https://1drv.ms/w/c/a50779723e5d7637/IQBkrDWlM9VYSY1iUwfU94gHAaOkH0hLerPkuYo-GO-3Q6E?e=I6eyBm" TargetMode="External"/><Relationship Id="rId1498" Type="http://schemas.openxmlformats.org/officeDocument/2006/relationships/hyperlink" Target="https://open.spotify.com/track/5FY2njcIQptvWO1sboVbuk" TargetMode="External"/><Relationship Id="rId1004" Type="http://schemas.openxmlformats.org/officeDocument/2006/relationships/hyperlink" Target="https://1drv.ms/w/c/a50779723e5d7637/IQCp6egvFhnYTKZEVZDNceCkAVqQayNO-VE4OFv1SzrO5EA?e=vuG9v7" TargetMode="External"/><Relationship Id="rId1488" Type="http://schemas.openxmlformats.org/officeDocument/2006/relationships/hyperlink" Target="https://1drv.ms/w/c/a50779723e5d7637/IQAolLkjaQBqRoKRnb6P1LalAcV73nn6MgenivsfrOuz3DY?e=8DKjQu" TargetMode="External"/><Relationship Id="rId1005" Type="http://schemas.openxmlformats.org/officeDocument/2006/relationships/hyperlink" Target="https://open.spotify.com/track/4Pu3JCVM0YptKrGNjRfz6a" TargetMode="External"/><Relationship Id="rId1489" Type="http://schemas.openxmlformats.org/officeDocument/2006/relationships/hyperlink" Target="https://open.spotify.com/track/5xT8JXJSyHYNfC11OFqzFL" TargetMode="External"/><Relationship Id="rId1006" Type="http://schemas.openxmlformats.org/officeDocument/2006/relationships/hyperlink" Target="https://1drv.ms/w/c/a50779723e5d7637/IQBoflGh8HaQQrW6Obsor45XAQQK0GKCNI5FxR3RBsTjzK4?e=atXBM1" TargetMode="External"/><Relationship Id="rId1007" Type="http://schemas.openxmlformats.org/officeDocument/2006/relationships/hyperlink" Target="https://open.spotify.com/track/5AESgkEOkftzxGqIgqR0bt" TargetMode="External"/><Relationship Id="rId1008" Type="http://schemas.openxmlformats.org/officeDocument/2006/relationships/hyperlink" Target="https://1drv.ms/w/c/a50779723e5d7637/IQCrFPNtUJroSKdu4k6O0KKxAWESpDCjF1Mkg7dVr6egiIE?e=ZTS7Zr" TargetMode="External"/><Relationship Id="rId1009" Type="http://schemas.openxmlformats.org/officeDocument/2006/relationships/hyperlink" Target="https://open.spotify.com/track/42SKTvz8CvqTEzmADF4nI5" TargetMode="External"/><Relationship Id="rId657" Type="http://schemas.openxmlformats.org/officeDocument/2006/relationships/hyperlink" Target="https://1drv.ms/w/c/9493a6c9aea5009b/IQBkBCRbMa6ZRJ6t9fJFFsIXAYKTuDpQHScddC79swHLNiQ?e=Y9eqU5" TargetMode="External"/><Relationship Id="rId656" Type="http://schemas.openxmlformats.org/officeDocument/2006/relationships/hyperlink" Target="https://open.spotify.com/track/3wFLWP0FcIqHK1wb1CPthQ" TargetMode="External"/><Relationship Id="rId655" Type="http://schemas.openxmlformats.org/officeDocument/2006/relationships/hyperlink" Target="https://1drv.ms/w/c/9493a6c9aea5009b/IQAiA8wU-ErRTokP4jsXI70yAfnNcxTrrUqOHEkC5xcVF7Y?e=SWAJcP" TargetMode="External"/><Relationship Id="rId654" Type="http://schemas.openxmlformats.org/officeDocument/2006/relationships/hyperlink" Target="https://open.spotify.com/track/14kYOiFVPb7E7NfFbqhdln" TargetMode="External"/><Relationship Id="rId659" Type="http://schemas.openxmlformats.org/officeDocument/2006/relationships/hyperlink" Target="https://1drv.ms/w/c/9493a6c9aea5009b/IQBithgaHxpUTbnnPGZoY183AZMub-QHzns3sTeV5z8FKWU?e=4tmnIf" TargetMode="External"/><Relationship Id="rId658" Type="http://schemas.openxmlformats.org/officeDocument/2006/relationships/hyperlink" Target="https://open.spotify.com/track/4T652DlATVHe0jdLKaN3Bw" TargetMode="External"/><Relationship Id="rId1480" Type="http://schemas.openxmlformats.org/officeDocument/2006/relationships/hyperlink" Target="https://1drv.ms/w/c/a50779723e5d7637/IQBPIUOlALmtSpJJeQdXxVskAWf_BiBIKu9CTcBKS86iK-8?e=YlYTcp" TargetMode="External"/><Relationship Id="rId1481" Type="http://schemas.openxmlformats.org/officeDocument/2006/relationships/hyperlink" Target="https://open.spotify.com/track/5hkdfA87RZvNaxl6XiveOA" TargetMode="External"/><Relationship Id="rId1482" Type="http://schemas.openxmlformats.org/officeDocument/2006/relationships/hyperlink" Target="https://1drv.ms/w/c/a50779723e5d7637/IQC8IgzjYv9zSY0eGLF8IGEpATYflxfk0Ra24eOwO4uvRRk?e=bJTKgL" TargetMode="External"/><Relationship Id="rId1483" Type="http://schemas.openxmlformats.org/officeDocument/2006/relationships/hyperlink" Target="https://open.spotify.com/track/1BoAUj2LKTvgIfi7wjAAQa" TargetMode="External"/><Relationship Id="rId653" Type="http://schemas.openxmlformats.org/officeDocument/2006/relationships/hyperlink" Target="https://1drv.ms/w/c/9493a6c9aea5009b/IQAzUdSE6nk5Qr1xeSUOTeq5ARsiASVuk5YxfG1xhi_FhPQ?e=7Q4jqi" TargetMode="External"/><Relationship Id="rId1000" Type="http://schemas.openxmlformats.org/officeDocument/2006/relationships/hyperlink" Target="https://1drv.ms/w/c/a50779723e5d7637/IQBLACM73jXFQ44oT_qyFqWdAfcQHdtojylSGjsM8m-81ns?e=f3Ibr9" TargetMode="External"/><Relationship Id="rId1484" Type="http://schemas.openxmlformats.org/officeDocument/2006/relationships/hyperlink" Target="https://1drv.ms/w/c/a50779723e5d7637/IQD-IA0UZjw3R4llayZgH-RwAcN55wSVgoqJopQ3I01_obU?e=TJUjG5" TargetMode="External"/><Relationship Id="rId652" Type="http://schemas.openxmlformats.org/officeDocument/2006/relationships/hyperlink" Target="https://open.spotify.com/track/0WdR2AyLW1Drd3OUdwezM0" TargetMode="External"/><Relationship Id="rId1001" Type="http://schemas.openxmlformats.org/officeDocument/2006/relationships/hyperlink" Target="https://open.spotify.com/track/68Hj6boN4Yo2l7RZBnSpW0" TargetMode="External"/><Relationship Id="rId1485" Type="http://schemas.openxmlformats.org/officeDocument/2006/relationships/hyperlink" Target="https://open.spotify.com/track/7falOwHJ9MjskdcNehIh79" TargetMode="External"/><Relationship Id="rId651" Type="http://schemas.openxmlformats.org/officeDocument/2006/relationships/hyperlink" Target="https://1drv.ms/w/c/9493a6c9aea5009b/IQDjSlaYVq5SRYNLkiZUUkU4AT5O4scLzAqJothL4hp2YM8?e=ayLXUF" TargetMode="External"/><Relationship Id="rId1002" Type="http://schemas.openxmlformats.org/officeDocument/2006/relationships/hyperlink" Target="https://1drv.ms/w/c/a50779723e5d7637/IQDqn5PrcuC8TJZMHbKw65o5AR4tgJseesg2pqeMpLoAAyg?e=Sm1TlG" TargetMode="External"/><Relationship Id="rId1486" Type="http://schemas.openxmlformats.org/officeDocument/2006/relationships/hyperlink" Target="https://1drv.ms/w/c/a50779723e5d7637/IQDGNowDmNtyTJ1wkJRVkx3DAXjC4qWt9CJK4o8hLDrom0g?e=aY9N10" TargetMode="External"/><Relationship Id="rId650" Type="http://schemas.openxmlformats.org/officeDocument/2006/relationships/hyperlink" Target="https://open.spotify.com/track/3NbTQ8ZbHU6MSEVUFAVCJ9" TargetMode="External"/><Relationship Id="rId1003" Type="http://schemas.openxmlformats.org/officeDocument/2006/relationships/hyperlink" Target="https://open.spotify.com/track/2XIX01WCkNRqL1gQ5OBgJt" TargetMode="External"/><Relationship Id="rId1487" Type="http://schemas.openxmlformats.org/officeDocument/2006/relationships/hyperlink" Target="https://open.spotify.com/track/6sinw4zZPdNS2ftU1QfTyK" TargetMode="External"/><Relationship Id="rId1037" Type="http://schemas.openxmlformats.org/officeDocument/2006/relationships/hyperlink" Target="https://open.spotify.com/track/54ucfuN596MU25jQD3KjCL" TargetMode="External"/><Relationship Id="rId1038" Type="http://schemas.openxmlformats.org/officeDocument/2006/relationships/hyperlink" Target="https://1drv.ms/w/c/a50779723e5d7637/IQB8zwqaySCmT5EWggIhyEw3AQrCmJXGertAKeGk116UaQ4?e=2jsqgt" TargetMode="External"/><Relationship Id="rId1039" Type="http://schemas.openxmlformats.org/officeDocument/2006/relationships/hyperlink" Target="https://open.spotify.com/track/6kj8TeHSns33wt1Z1wdmMx" TargetMode="External"/><Relationship Id="rId206" Type="http://schemas.openxmlformats.org/officeDocument/2006/relationships/hyperlink" Target="https://1drv.ms/w/c/45264a81a46f89ac/IQD1ZImIb8T3Q6S_q9hIPop0AdLusd5mNFL0Xk5IixPdm0c?e=uasFTR" TargetMode="External"/><Relationship Id="rId205" Type="http://schemas.openxmlformats.org/officeDocument/2006/relationships/hyperlink" Target="https://open.spotify.com/track/5CscrLqFBgPfZR8fGtikov" TargetMode="External"/><Relationship Id="rId689" Type="http://schemas.openxmlformats.org/officeDocument/2006/relationships/hyperlink" Target="https://1drv.ms/w/c/9493a6c9aea5009b/IQBfEvhJpPs-QbF17f-Npnf7AeHFZyhQb8wWKTrc1zMQ-nE?e=27dstn" TargetMode="External"/><Relationship Id="rId204" Type="http://schemas.openxmlformats.org/officeDocument/2006/relationships/hyperlink" Target="https://1drv.ms/w/c/45264a81a46f89ac/IQDNpQwzlhuCQLkbLFqzeNUdAf0Na8E7u4UVnQv9PNVWVMY?e=ehmvrc" TargetMode="External"/><Relationship Id="rId688" Type="http://schemas.openxmlformats.org/officeDocument/2006/relationships/hyperlink" Target="https://open.spotify.com/track/6wOYnPq1hPihRepcDClPUw" TargetMode="External"/><Relationship Id="rId203" Type="http://schemas.openxmlformats.org/officeDocument/2006/relationships/hyperlink" Target="https://open.spotify.com/track/53dtP2iUMvaF28JZcHnFuU" TargetMode="External"/><Relationship Id="rId687" Type="http://schemas.openxmlformats.org/officeDocument/2006/relationships/hyperlink" Target="https://1drv.ms/w/c/9493a6c9aea5009b/IQDgj26t-sBwTr_rEZT3d9bsAavwOhzcsdyFCbg3XykaW3o?e=9ra330" TargetMode="External"/><Relationship Id="rId209" Type="http://schemas.openxmlformats.org/officeDocument/2006/relationships/hyperlink" Target="https://open.spotify.com/track/6W9l02gRsXVxzIuQC1oc1X" TargetMode="External"/><Relationship Id="rId208" Type="http://schemas.openxmlformats.org/officeDocument/2006/relationships/hyperlink" Target="https://1drv.ms/w/c/45264a81a46f89ac/IQBkVnreQtatT4nX8-MtVmbQAbKblSWwWhITufBOCbmIJYk?e=gsyWJY" TargetMode="External"/><Relationship Id="rId207" Type="http://schemas.openxmlformats.org/officeDocument/2006/relationships/hyperlink" Target="https://open.spotify.com/track/7fesNTgTEMEH0ye8MOgEDY" TargetMode="External"/><Relationship Id="rId682" Type="http://schemas.openxmlformats.org/officeDocument/2006/relationships/hyperlink" Target="https://open.spotify.com/track/0vyQdRbRJRRY8GGuM8eVVI" TargetMode="External"/><Relationship Id="rId681" Type="http://schemas.openxmlformats.org/officeDocument/2006/relationships/hyperlink" Target="https://1drv.ms/w/c/9493a6c9aea5009b/IQB_NdrQyThTSJ7celZpI9mpAe2zRfroNvVf2F6gidlxf1Y?e=tW7OJ7" TargetMode="External"/><Relationship Id="rId1030" Type="http://schemas.openxmlformats.org/officeDocument/2006/relationships/hyperlink" Target="https://1drv.ms/w/c/a50779723e5d7637/IQCkd2eTOZLDRrh7hAQP8DvbAcE2cdpsAJzJbKptwhKZyDg?e=dIPX3g" TargetMode="External"/><Relationship Id="rId680" Type="http://schemas.openxmlformats.org/officeDocument/2006/relationships/hyperlink" Target="https://open.spotify.com/track/6LQzYkmd8ADbKOOEVDnlG4" TargetMode="External"/><Relationship Id="rId1031" Type="http://schemas.openxmlformats.org/officeDocument/2006/relationships/hyperlink" Target="https://open.spotify.com/track/2MvvoeRt8NcOXWESkxWn3g" TargetMode="External"/><Relationship Id="rId1032" Type="http://schemas.openxmlformats.org/officeDocument/2006/relationships/hyperlink" Target="https://1drv.ms/w/c/a50779723e5d7637/IQAb0ChVW-bDSY3P4Wddl6bUAbufNUzgijsbNdhpKJTptuk?e=GN0KZZ" TargetMode="External"/><Relationship Id="rId202" Type="http://schemas.openxmlformats.org/officeDocument/2006/relationships/hyperlink" Target="https://1drv.ms/w/c/45264a81a46f89ac/IQCnis347vovS6Hqg0HEU7QpAQRzwjYQvljIjaSM9BGJlfs?e=c5SkA3" TargetMode="External"/><Relationship Id="rId686" Type="http://schemas.openxmlformats.org/officeDocument/2006/relationships/hyperlink" Target="https://open.spotify.com/track/73jVPicY2G9YHmzgjk69ae" TargetMode="External"/><Relationship Id="rId1033" Type="http://schemas.openxmlformats.org/officeDocument/2006/relationships/hyperlink" Target="https://open.spotify.com/track/55N0YHhO55Q1lWsc4dDPcI" TargetMode="External"/><Relationship Id="rId201" Type="http://schemas.openxmlformats.org/officeDocument/2006/relationships/hyperlink" Target="https://open.spotify.com/track/3Nl5OkkmS5DaBZvuYofpAt" TargetMode="External"/><Relationship Id="rId685" Type="http://schemas.openxmlformats.org/officeDocument/2006/relationships/hyperlink" Target="https://1drv.ms/w/c/9493a6c9aea5009b/IQDkVHha8uzOTZB1Ox7-4V5nAcqQrsdl9MuGJ13Q1c_qtzM?e=N2xj2a" TargetMode="External"/><Relationship Id="rId1034" Type="http://schemas.openxmlformats.org/officeDocument/2006/relationships/hyperlink" Target="https://1drv.ms/w/c/a50779723e5d7637/IQAcaSXVfPmTSbmRPbbCUyTyAUJ1_N21MW2gCaOXRGuoeJ4?e=SoikFX" TargetMode="External"/><Relationship Id="rId200" Type="http://schemas.openxmlformats.org/officeDocument/2006/relationships/hyperlink" Target="https://1drv.ms/w/c/45264a81a46f89ac/IQBHAn9gX6pyRborUwcTUojwAWT_3-3wGRW_Ny7HgwuP-vs?e=5K5cUz" TargetMode="External"/><Relationship Id="rId684" Type="http://schemas.openxmlformats.org/officeDocument/2006/relationships/hyperlink" Target="https://open.spotify.com/track/5hc71nKsUgtwQ3z52KEKQk" TargetMode="External"/><Relationship Id="rId1035" Type="http://schemas.openxmlformats.org/officeDocument/2006/relationships/hyperlink" Target="https://open.spotify.com/track/7eElVgPcxDqmgGrSwVFI74" TargetMode="External"/><Relationship Id="rId683" Type="http://schemas.openxmlformats.org/officeDocument/2006/relationships/hyperlink" Target="https://1drv.ms/w/c/9493a6c9aea5009b/IQDRVMMQbGuATqRqD9ibUoaUAeI86-_kFhkuKSsyywS-lk0?e=D5Pgka" TargetMode="External"/><Relationship Id="rId1036" Type="http://schemas.openxmlformats.org/officeDocument/2006/relationships/hyperlink" Target="https://1drv.ms/w/c/a50779723e5d7637/IQAukVyfK_MFQ4tV1MX_-F4XARAEZ7PdKJzjPLYl-I23qiU?e=rbMZ9f" TargetMode="External"/><Relationship Id="rId1026" Type="http://schemas.openxmlformats.org/officeDocument/2006/relationships/hyperlink" Target="https://1drv.ms/w/c/a50779723e5d7637/IQCZL7lnI-G3TZ4JIkpw2kXaARWIT2v2lYiRL73tpcVOVw8?e=3vmMWQ" TargetMode="External"/><Relationship Id="rId1027" Type="http://schemas.openxmlformats.org/officeDocument/2006/relationships/hyperlink" Target="https://open.spotify.com/track/5q4BpnMrYEFzLO0dYODj6J" TargetMode="External"/><Relationship Id="rId1028" Type="http://schemas.openxmlformats.org/officeDocument/2006/relationships/hyperlink" Target="https://1drv.ms/w/c/a50779723e5d7637/IQA1rVEtFjfOQKU0muc56bmlAUY2goKydYf67_LjkPr_jxc?e=NxNNzL" TargetMode="External"/><Relationship Id="rId1029" Type="http://schemas.openxmlformats.org/officeDocument/2006/relationships/hyperlink" Target="https://open.spotify.com/track/6ie2Bw3xLj2JcGowOlcMhb" TargetMode="External"/><Relationship Id="rId679" Type="http://schemas.openxmlformats.org/officeDocument/2006/relationships/hyperlink" Target="https://1drv.ms/w/c/9493a6c9aea5009b/IQCdPnxJ8u6USY8wF-h83aUJAZotcRvNOuopwzk21cgkVAU?e=h6bOYS" TargetMode="External"/><Relationship Id="rId678" Type="http://schemas.openxmlformats.org/officeDocument/2006/relationships/hyperlink" Target="https://open.spotify.com/track/1QGiDkpRQGqvBdDOnbDimF" TargetMode="External"/><Relationship Id="rId677" Type="http://schemas.openxmlformats.org/officeDocument/2006/relationships/hyperlink" Target="https://1drv.ms/w/c/9493a6c9aea5009b/IQBITpJEZBs3SJpOL8HcBXaOAeDz0HNvDa7DmoE9M3QjviQ?e=4UDmmb" TargetMode="External"/><Relationship Id="rId676" Type="http://schemas.openxmlformats.org/officeDocument/2006/relationships/hyperlink" Target="https://open.spotify.com/track/4eumFsTnduH3zRfaASoAPs" TargetMode="External"/><Relationship Id="rId671" Type="http://schemas.openxmlformats.org/officeDocument/2006/relationships/hyperlink" Target="https://1drv.ms/w/c/9493a6c9aea5009b/IQCNHefT_SCVS7_M_6zhdpCkAQXlx8qNJyi_EKbDLwI_98c?e=9LOksn" TargetMode="External"/><Relationship Id="rId670" Type="http://schemas.openxmlformats.org/officeDocument/2006/relationships/hyperlink" Target="https://open.spotify.com/track/7IqSduDsieo2epoqA97NxC" TargetMode="External"/><Relationship Id="rId1020" Type="http://schemas.openxmlformats.org/officeDocument/2006/relationships/hyperlink" Target="https://1drv.ms/w/c/a50779723e5d7637/IQAUmD6u4Tn3SLDrKXXaswH9ATCAHU6Wx_D7UczzlkUzpFQ?e=DswuLy" TargetMode="External"/><Relationship Id="rId1021" Type="http://schemas.openxmlformats.org/officeDocument/2006/relationships/hyperlink" Target="https://open.spotify.com/track/193Dm5SqYy3hTSbuzxbwKc" TargetMode="External"/><Relationship Id="rId675" Type="http://schemas.openxmlformats.org/officeDocument/2006/relationships/hyperlink" Target="https://1drv.ms/w/c/9493a6c9aea5009b/IQBQuMy6-MpsSprrUS81ySGpAbb69-ZfPJ6VLLuBx2FIR0c?e=vVeaZ3" TargetMode="External"/><Relationship Id="rId1022" Type="http://schemas.openxmlformats.org/officeDocument/2006/relationships/hyperlink" Target="https://1drv.ms/w/c/a50779723e5d7637/IQCAxQ5eiXysToLC7ruW1dI5AW9Q389rrx8qZ02CT9KTXMA?e=9PMEws" TargetMode="External"/><Relationship Id="rId674" Type="http://schemas.openxmlformats.org/officeDocument/2006/relationships/hyperlink" Target="https://open.spotify.com/track/1ywoy5kdf2LsG2019ClGjm" TargetMode="External"/><Relationship Id="rId1023" Type="http://schemas.openxmlformats.org/officeDocument/2006/relationships/hyperlink" Target="https://open.spotify.com/track/1Dp7JGFNjvg8Nk0CtMCcnr" TargetMode="External"/><Relationship Id="rId673" Type="http://schemas.openxmlformats.org/officeDocument/2006/relationships/hyperlink" Target="https://1drv.ms/w/c/9493a6c9aea5009b/IQBVmBPD0ImkSbJM8hVFpwsyARlkMumv-C5lvtP6Ui2VzgU?e=vivYsL" TargetMode="External"/><Relationship Id="rId1024" Type="http://schemas.openxmlformats.org/officeDocument/2006/relationships/hyperlink" Target="https://1drv.ms/w/c/a50779723e5d7637/IQD8F6U2kMyCSo5eloFenY-2ASfVj8-EG3mnmYT_gpuwdzE?e=2Gcrrm" TargetMode="External"/><Relationship Id="rId672" Type="http://schemas.openxmlformats.org/officeDocument/2006/relationships/hyperlink" Target="https://open.spotify.com/track/27PTd8bvvSpk9qXtNwxbe7" TargetMode="External"/><Relationship Id="rId1025" Type="http://schemas.openxmlformats.org/officeDocument/2006/relationships/hyperlink" Target="https://open.spotify.com/track/38Zs2b75JPNB2tS7O7JQnS" TargetMode="External"/><Relationship Id="rId190" Type="http://schemas.openxmlformats.org/officeDocument/2006/relationships/hyperlink" Target="https://1drv.ms/w/c/45264a81a46f89ac/IQB-pZ7LoPuRS6AtOlTqb5qIAbx7WZPO4yUNJprUkSvPGxc?e=HA2bS3" TargetMode="External"/><Relationship Id="rId194" Type="http://schemas.openxmlformats.org/officeDocument/2006/relationships/hyperlink" Target="https://1drv.ms/w/c/45264a81a46f89ac/IQAT_BAkPONXSrRApoKkl_tGAT49MQWzz2LMAu--j3OCOmI?e=giDJPX" TargetMode="External"/><Relationship Id="rId193" Type="http://schemas.openxmlformats.org/officeDocument/2006/relationships/hyperlink" Target="https://open.spotify.com/track/6HU7h9RYOaPRFeh0R3UeAr" TargetMode="External"/><Relationship Id="rId192" Type="http://schemas.openxmlformats.org/officeDocument/2006/relationships/hyperlink" Target="https://1drv.ms/w/c/45264a81a46f89ac/IQDuUPKHU7j8SYn4XXHc68ADAQZnYWjEP6Xe75t9geaTTbQ?e=uqHv92" TargetMode="External"/><Relationship Id="rId191" Type="http://schemas.openxmlformats.org/officeDocument/2006/relationships/hyperlink" Target="https://open.spotify.com/track/5CZ40GBx1sQ9agT82CLQCT" TargetMode="External"/><Relationship Id="rId187" Type="http://schemas.openxmlformats.org/officeDocument/2006/relationships/hyperlink" Target="https://open.spotify.com/track/01K4zKU104LyJ8gMb7227B" TargetMode="External"/><Relationship Id="rId186" Type="http://schemas.openxmlformats.org/officeDocument/2006/relationships/hyperlink" Target="https://1drv.ms/w/c/45264a81a46f89ac/IQAdnrPGZf5wRorwHtSN7AcnAUsLAgKcqAWD1X9xbgu5mag?e=jwJ4No" TargetMode="External"/><Relationship Id="rId185" Type="http://schemas.openxmlformats.org/officeDocument/2006/relationships/hyperlink" Target="https://open.spotify.com/track/6wn61Fzx9XMxQmieLpoIhW" TargetMode="External"/><Relationship Id="rId184" Type="http://schemas.openxmlformats.org/officeDocument/2006/relationships/hyperlink" Target="https://1drv.ms/w/c/45264a81a46f89ac/IQDTPm_Be2JuQ69Z1I5SG9kMAVwdloqH6uVoyaLLSeyHT4c?e=elbfFP" TargetMode="External"/><Relationship Id="rId189" Type="http://schemas.openxmlformats.org/officeDocument/2006/relationships/hyperlink" Target="https://open.spotify.com/track/3QF5RsWzK1lCvf2o2cY65P" TargetMode="External"/><Relationship Id="rId188" Type="http://schemas.openxmlformats.org/officeDocument/2006/relationships/hyperlink" Target="https://1drv.ms/w/c/45264a81a46f89ac/IQAUCsRGm4CzRpK1SlThH_MxAdcapQoRtZiDb9ttEpIem7k?e=VdqwsN" TargetMode="External"/><Relationship Id="rId183" Type="http://schemas.openxmlformats.org/officeDocument/2006/relationships/hyperlink" Target="https://open.spotify.com/track/31pEV5lPJi7btskZoUr2yu" TargetMode="External"/><Relationship Id="rId182" Type="http://schemas.openxmlformats.org/officeDocument/2006/relationships/hyperlink" Target="https://1drv.ms/w/c/45264a81a46f89ac/IQDzDDCo-mmoQqPPZfE-zYTBAQOXz5blmi8bTTZlCiotBtg?e=FH3002" TargetMode="External"/><Relationship Id="rId181" Type="http://schemas.openxmlformats.org/officeDocument/2006/relationships/hyperlink" Target="https://open.spotify.com/track/5Bedn0svl0ZD7RGmJkmKKw" TargetMode="External"/><Relationship Id="rId180" Type="http://schemas.openxmlformats.org/officeDocument/2006/relationships/hyperlink" Target="https://1drv.ms/w/c/45264a81a46f89ac/IQD7A05cNeNBQKWKQU-fqK-HARGVMrr2iGDfke9jFromjhc?e=4Tt1e5" TargetMode="External"/><Relationship Id="rId176" Type="http://schemas.openxmlformats.org/officeDocument/2006/relationships/hyperlink" Target="https://1drv.ms/w/c/45264a81a46f89ac/IQBVwFPw5iAfS5Q1ESq_MGybAUhjkJDzLda2uZfbAyIIi0k?e=N0ffcZ" TargetMode="External"/><Relationship Id="rId175" Type="http://schemas.openxmlformats.org/officeDocument/2006/relationships/hyperlink" Target="https://open.spotify.com/track/7wAkQFShJ27V8362MqevQr" TargetMode="External"/><Relationship Id="rId174" Type="http://schemas.openxmlformats.org/officeDocument/2006/relationships/hyperlink" Target="https://1drv.ms/w/c/45264a81a46f89ac/IQC3RJDmw-S2TaUGcTwpDOSYAbOdXr4uXE2y0UkYS4QDOAI?e=ewFkAl" TargetMode="External"/><Relationship Id="rId173" Type="http://schemas.openxmlformats.org/officeDocument/2006/relationships/hyperlink" Target="https://open.spotify.com/track/3YkNIrAvbKNrrwwEd7NVLl" TargetMode="External"/><Relationship Id="rId179" Type="http://schemas.openxmlformats.org/officeDocument/2006/relationships/hyperlink" Target="https://open.spotify.com/track/3zMDGj4D8ogaYgAIZPeU7S" TargetMode="External"/><Relationship Id="rId178" Type="http://schemas.openxmlformats.org/officeDocument/2006/relationships/hyperlink" Target="https://1drv.ms/w/c/45264a81a46f89ac/IQClurPc0f0tRZozqjA25QRIAZcl1h3ePuiOLzJiQWt4aeg?e=1grQwV" TargetMode="External"/><Relationship Id="rId177" Type="http://schemas.openxmlformats.org/officeDocument/2006/relationships/hyperlink" Target="https://open.spotify.com/track/62E2nR0od0M5HYxuYLaDz7" TargetMode="External"/><Relationship Id="rId198" Type="http://schemas.openxmlformats.org/officeDocument/2006/relationships/hyperlink" Target="https://1drv.ms/w/c/45264a81a46f89ac/IQAbiJcVwYH8SK_KYdiIKwNnAYwFr9mQ_nXcY5no4-GXHD0?e=CycHa0" TargetMode="External"/><Relationship Id="rId197" Type="http://schemas.openxmlformats.org/officeDocument/2006/relationships/hyperlink" Target="https://open.spotify.com/track/2TOzTqQXNmR2zDJXihjZ2e" TargetMode="External"/><Relationship Id="rId196" Type="http://schemas.openxmlformats.org/officeDocument/2006/relationships/hyperlink" Target="https://1drv.ms/w/c/45264a81a46f89ac/IQA_lKHXN6QSTK2sggUIypNUASdvJVvsZnlwuVDGAEgGnEw?e=GQVyR7" TargetMode="External"/><Relationship Id="rId195" Type="http://schemas.openxmlformats.org/officeDocument/2006/relationships/hyperlink" Target="https://open.spotify.com/track/5JCoSi02qi3jJeHdZXMmR8" TargetMode="External"/><Relationship Id="rId199" Type="http://schemas.openxmlformats.org/officeDocument/2006/relationships/hyperlink" Target="https://open.spotify.com/track/4wcBRRpIfesgcyUtis7PEg" TargetMode="External"/><Relationship Id="rId150" Type="http://schemas.openxmlformats.org/officeDocument/2006/relationships/hyperlink" Target="https://1drv.ms/w/c/45264a81a46f89ac/IQA3Xwfb4zFPQ4iXlXLTBujMAcBfoHbf8zbUSLvSaqbWZtA?e=yJ9eiA" TargetMode="External"/><Relationship Id="rId149" Type="http://schemas.openxmlformats.org/officeDocument/2006/relationships/hyperlink" Target="https://open.spotify.com/track/6MWoRt97mnSTXZhu3ggi9C" TargetMode="External"/><Relationship Id="rId148" Type="http://schemas.openxmlformats.org/officeDocument/2006/relationships/hyperlink" Target="https://1drv.ms/w/c/45264a81a46f89ac/IQCzUzXLuvNlRKU6pIoLZDsRAWOnmzWXygJ1HPRkwX-0Cr8?e=BPWzww" TargetMode="External"/><Relationship Id="rId1090" Type="http://schemas.openxmlformats.org/officeDocument/2006/relationships/hyperlink" Target="https://1drv.ms/w/c/a50779723e5d7637/IQBOSkoEYhTgS4VKT_K55w6OAbJNSguPGd-0d44sfx5AxnE?e=iUeipW" TargetMode="External"/><Relationship Id="rId1091" Type="http://schemas.openxmlformats.org/officeDocument/2006/relationships/hyperlink" Target="https://open.spotify.com/track/22iKiimk9wEJWdHlKdtFsA" TargetMode="External"/><Relationship Id="rId1092" Type="http://schemas.openxmlformats.org/officeDocument/2006/relationships/hyperlink" Target="https://1drv.ms/w/c/a50779723e5d7637/IQAGAw8g4EePQo2B5uTxY4W4AcUyYvAH8YFAnKG7PZlIuS4?e=5QyPfu" TargetMode="External"/><Relationship Id="rId1093" Type="http://schemas.openxmlformats.org/officeDocument/2006/relationships/hyperlink" Target="https://open.spotify.com/track/4eiL3JVHop31N0PwPv6M9D" TargetMode="External"/><Relationship Id="rId1094" Type="http://schemas.openxmlformats.org/officeDocument/2006/relationships/hyperlink" Target="https://1drv.ms/w/c/a50779723e5d7637/IQCyVkQAP6llRLSE6lj9rRAbARPibV0Csat-LOqxAUKOwTc?e=DBDicC" TargetMode="External"/><Relationship Id="rId143" Type="http://schemas.openxmlformats.org/officeDocument/2006/relationships/hyperlink" Target="https://open.spotify.com/track/2NmsngXHeC1GQ9wWrzhOMf" TargetMode="External"/><Relationship Id="rId1095" Type="http://schemas.openxmlformats.org/officeDocument/2006/relationships/hyperlink" Target="https://open.spotify.com/track/3x4yV0hW5Ve3TKhFkXSqFn" TargetMode="External"/><Relationship Id="rId142" Type="http://schemas.openxmlformats.org/officeDocument/2006/relationships/hyperlink" Target="https://1drv.ms/w/c/45264a81a46f89ac/IQCzILDIRzgYTJjQMgVeuTHlAY9qruFoeoYdMvndqXtq9Ps?e=Pjbgly" TargetMode="External"/><Relationship Id="rId1096" Type="http://schemas.openxmlformats.org/officeDocument/2006/relationships/hyperlink" Target="https://1drv.ms/w/c/a50779723e5d7637/IQAWmh1Moa7OTInYOkSiNJ9eAc1GBN-CecNZz-QpWim5Fk8?e=ao1xVR" TargetMode="External"/><Relationship Id="rId141" Type="http://schemas.openxmlformats.org/officeDocument/2006/relationships/hyperlink" Target="https://open.spotify.com/track/3hUxzQpSfdDqwM3ZTFQY0K" TargetMode="External"/><Relationship Id="rId1097" Type="http://schemas.openxmlformats.org/officeDocument/2006/relationships/hyperlink" Target="https://open.spotify.com/track/2ejeiQQcxOONtMDgV2GXSu" TargetMode="External"/><Relationship Id="rId140" Type="http://schemas.openxmlformats.org/officeDocument/2006/relationships/hyperlink" Target="https://1drv.ms/w/c/45264a81a46f89ac/IQBrTFpUiP4fQqlZ3ZMh_-zWAYlPTQWMRLpDFxgaycW5ZW8?e=bAZsIf" TargetMode="External"/><Relationship Id="rId1098" Type="http://schemas.openxmlformats.org/officeDocument/2006/relationships/hyperlink" Target="https://1drv.ms/w/c/a50779723e5d7637/IQAu9Jxlv00-TLUv7oDsJ0oiAUNuvGR6lvzvxLrWwWqUV18?e=kPOeqL" TargetMode="External"/><Relationship Id="rId147" Type="http://schemas.openxmlformats.org/officeDocument/2006/relationships/hyperlink" Target="https://open.spotify.com/track/7kt9e9LFSpN1zQtYEl19o1" TargetMode="External"/><Relationship Id="rId1099" Type="http://schemas.openxmlformats.org/officeDocument/2006/relationships/hyperlink" Target="https://open.spotify.com/track/3bcGux71KANXSsGPODKz5A" TargetMode="External"/><Relationship Id="rId146" Type="http://schemas.openxmlformats.org/officeDocument/2006/relationships/hyperlink" Target="https://1drv.ms/w/c/45264a81a46f89ac/IQBhskSsl1GWRbDvqT_OCVRjAQpeYeZQkXjkvpMR3dqYxGA?e=D5j4yZ" TargetMode="External"/><Relationship Id="rId145" Type="http://schemas.openxmlformats.org/officeDocument/2006/relationships/hyperlink" Target="https://open.spotify.com/track/0Jlcvv8IykzHaSmj49uNW8" TargetMode="External"/><Relationship Id="rId144" Type="http://schemas.openxmlformats.org/officeDocument/2006/relationships/hyperlink" Target="https://1drv.ms/w/c/45264a81a46f89ac/IQAfCOhpd2K1S6h5_QNebNh9Ae-3capWDOE2v4Kf5amZgzA?e=bBM6rb" TargetMode="External"/><Relationship Id="rId139" Type="http://schemas.openxmlformats.org/officeDocument/2006/relationships/hyperlink" Target="https://open.spotify.com/track/0PurA4JVJ8YQgSVopY8fn6" TargetMode="External"/><Relationship Id="rId138" Type="http://schemas.openxmlformats.org/officeDocument/2006/relationships/hyperlink" Target="https://1drv.ms/w/c/45264a81a46f89ac/IQB-88pWxFVFQbJaCpXdXVS_AdVBkHSkJGFhgEbmebsgnwU?e=5Cb3Oc" TargetMode="External"/><Relationship Id="rId137" Type="http://schemas.openxmlformats.org/officeDocument/2006/relationships/hyperlink" Target="https://open.spotify.com/track/1MgV7FIyNxIG7WzMRJV5HC" TargetMode="External"/><Relationship Id="rId1080" Type="http://schemas.openxmlformats.org/officeDocument/2006/relationships/hyperlink" Target="https://1drv.ms/w/c/a50779723e5d7637/IQCHGmDyW3dmRKg6bkgUS7r6AY8XR2wi9IQGholB3sesbNw?e=uY4mV8" TargetMode="External"/><Relationship Id="rId1081" Type="http://schemas.openxmlformats.org/officeDocument/2006/relationships/hyperlink" Target="https://open.spotify.com/track/6MowG7MRVgPfGlCMsXKMJ2" TargetMode="External"/><Relationship Id="rId1082" Type="http://schemas.openxmlformats.org/officeDocument/2006/relationships/hyperlink" Target="https://1drv.ms/w/c/a50779723e5d7637/IQCgGvn6c3oEQo2aV9DHrIDoARHdr3h3aK9RWPWcYnamhUA?e=OCmEXF" TargetMode="External"/><Relationship Id="rId1083" Type="http://schemas.openxmlformats.org/officeDocument/2006/relationships/hyperlink" Target="https://open.spotify.com/track/1ssmjAYSU5PbmsjLq5yrNH" TargetMode="External"/><Relationship Id="rId132" Type="http://schemas.openxmlformats.org/officeDocument/2006/relationships/hyperlink" Target="https://1drv.ms/w/c/45264a81a46f89ac/IQDWz7FsfxxcSIJg_TPterFOASL889kKzwlqt_vRWxfWjgI?e=OA7gj3" TargetMode="External"/><Relationship Id="rId1084" Type="http://schemas.openxmlformats.org/officeDocument/2006/relationships/hyperlink" Target="https://1drv.ms/w/c/a50779723e5d7637/IQChP_Psfn-PRqvvoj_rr3URAdr-34mCP8Lp7YPbQAvL8vI?e=16zQYr" TargetMode="External"/><Relationship Id="rId131" Type="http://schemas.openxmlformats.org/officeDocument/2006/relationships/hyperlink" Target="https://open.spotify.com/track/3nsfB1vus2qaloUdcBZvDu" TargetMode="External"/><Relationship Id="rId1085" Type="http://schemas.openxmlformats.org/officeDocument/2006/relationships/hyperlink" Target="https://open.spotify.com/track/75xgoXAGed7jiNDdV8TNOe" TargetMode="External"/><Relationship Id="rId130" Type="http://schemas.openxmlformats.org/officeDocument/2006/relationships/hyperlink" Target="https://1drv.ms/w/c/45264a81a46f89ac/IQBayBm44dAkSbArRSzmzlooAZI-NaCtWsxViWI4bz_7630?e=4T4dCP" TargetMode="External"/><Relationship Id="rId1086" Type="http://schemas.openxmlformats.org/officeDocument/2006/relationships/hyperlink" Target="https://1drv.ms/w/c/a50779723e5d7637/IQAveEVP8vKfRavD0YqlMoizAUkzjrXDkJ0St77ltqVxNwI?e=Rj5SFC" TargetMode="External"/><Relationship Id="rId1087" Type="http://schemas.openxmlformats.org/officeDocument/2006/relationships/hyperlink" Target="https://open.spotify.com/track/2akkzRZ5HADuMZ03TlyxSR" TargetMode="External"/><Relationship Id="rId136" Type="http://schemas.openxmlformats.org/officeDocument/2006/relationships/hyperlink" Target="https://1drv.ms/w/c/45264a81a46f89ac/IQAyoDtFatq5QK1Hgqoi2B2zAaJR2lNrwbCrtfF-cEDHCPU?e=N6XIpr" TargetMode="External"/><Relationship Id="rId1088" Type="http://schemas.openxmlformats.org/officeDocument/2006/relationships/hyperlink" Target="https://1drv.ms/w/c/a50779723e5d7637/IQC1y9ga2FXGRq77kdUxsF4LATdzPkDiWa-T0Zoas7jfHSA?e=c9Jvml" TargetMode="External"/><Relationship Id="rId135" Type="http://schemas.openxmlformats.org/officeDocument/2006/relationships/hyperlink" Target="https://open.spotify.com/track/4pvb0WLRcMtbPGmtejJJ6y" TargetMode="External"/><Relationship Id="rId1089" Type="http://schemas.openxmlformats.org/officeDocument/2006/relationships/hyperlink" Target="https://open.spotify.com/track/4S6fv0puLCsfYjyBTPDb9k" TargetMode="External"/><Relationship Id="rId134" Type="http://schemas.openxmlformats.org/officeDocument/2006/relationships/hyperlink" Target="https://1drv.ms/w/c/45264a81a46f89ac/IQA23IiYXPAYTJJogmN6q5AzAV-BprLr0i6hsg0n7L6Q6Ug?e=0nT9NF" TargetMode="External"/><Relationship Id="rId133" Type="http://schemas.openxmlformats.org/officeDocument/2006/relationships/hyperlink" Target="https://open.spotify.com/track/4R2kfaDFhslZEMJqAFNpdd" TargetMode="External"/><Relationship Id="rId172" Type="http://schemas.openxmlformats.org/officeDocument/2006/relationships/hyperlink" Target="https://1drv.ms/w/c/45264a81a46f89ac/IQCUX3LSeCE2RIiyOZ2eP79LAWUae7i4Ip_r7Yvyogjw7CQ?e=jsEUTv" TargetMode="External"/><Relationship Id="rId171" Type="http://schemas.openxmlformats.org/officeDocument/2006/relationships/hyperlink" Target="https://open.spotify.com/track/3CWq0pAKKTWb0K4yiglDc4" TargetMode="External"/><Relationship Id="rId170" Type="http://schemas.openxmlformats.org/officeDocument/2006/relationships/hyperlink" Target="https://1drv.ms/w/c/45264a81a46f89ac/IQAa2ISiICHGRbmB_b4EfbpaAXQx4NLCYYhT72-4OzQVra8?e=TVaeke" TargetMode="External"/><Relationship Id="rId165" Type="http://schemas.openxmlformats.org/officeDocument/2006/relationships/hyperlink" Target="https://open.spotify.com/track/3DrjZArsPsoqbLzUZZV1Id" TargetMode="External"/><Relationship Id="rId164" Type="http://schemas.openxmlformats.org/officeDocument/2006/relationships/hyperlink" Target="https://1drv.ms/w/c/45264a81a46f89ac/IQAqfHqRCLVkQKS4j7-l55-LAZZTJTbjtM7TNpzk4QvlQvI?e=bXDwBV" TargetMode="External"/><Relationship Id="rId163" Type="http://schemas.openxmlformats.org/officeDocument/2006/relationships/hyperlink" Target="https://open.spotify.com/track/4h0EXpatqJImv4VRgvX6po" TargetMode="External"/><Relationship Id="rId162" Type="http://schemas.openxmlformats.org/officeDocument/2006/relationships/hyperlink" Target="https://1drv.ms/w/c/45264a81a46f89ac/IQCi8XjctRNtSKZF4QUeu7JLASktBQskUijWb05TrTfti6A?e=U6CLSz" TargetMode="External"/><Relationship Id="rId169" Type="http://schemas.openxmlformats.org/officeDocument/2006/relationships/hyperlink" Target="https://open.spotify.com/track/4D7BCuvgdJlYvlX5WlN54t" TargetMode="External"/><Relationship Id="rId168" Type="http://schemas.openxmlformats.org/officeDocument/2006/relationships/hyperlink" Target="https://1drv.ms/w/c/45264a81a46f89ac/IQAdqgBCTy6sS4wb5zcTc8FzATegh-snfEe6I-UQlxHYdk4?e=shk24Q" TargetMode="External"/><Relationship Id="rId167" Type="http://schemas.openxmlformats.org/officeDocument/2006/relationships/hyperlink" Target="https://open.spotify.com/track/6dTA6y0C2ReQklntzZl8l3" TargetMode="External"/><Relationship Id="rId166" Type="http://schemas.openxmlformats.org/officeDocument/2006/relationships/hyperlink" Target="https://1drv.ms/w/c/45264a81a46f89ac/IQBtd0_xYWHwQKtwjvj9YgR0Acjsb3gplUTwgxeMdmFuYRg?e=rMmCLF" TargetMode="External"/><Relationship Id="rId161" Type="http://schemas.openxmlformats.org/officeDocument/2006/relationships/hyperlink" Target="https://open.spotify.com/track/5QKhg4r4Ibt0LVTmWEXTEg" TargetMode="External"/><Relationship Id="rId160" Type="http://schemas.openxmlformats.org/officeDocument/2006/relationships/hyperlink" Target="https://1drv.ms/w/c/45264a81a46f89ac/IQCL_E6BJu1pRJQxR17aRioJAfKH9OY4c0mvrJWRtr3BUtQ?e=BHcVr9" TargetMode="External"/><Relationship Id="rId159" Type="http://schemas.openxmlformats.org/officeDocument/2006/relationships/hyperlink" Target="https://open.spotify.com/track/12ntTeqEeTg7GAVpe8Mhpl" TargetMode="External"/><Relationship Id="rId154" Type="http://schemas.openxmlformats.org/officeDocument/2006/relationships/hyperlink" Target="https://1drv.ms/w/c/45264a81a46f89ac/IQDJaJX4jAzQRKwC5BK-2G1MAUL824PydQ3aOzYt-_HnZPA?e=hkVQkE" TargetMode="External"/><Relationship Id="rId153" Type="http://schemas.openxmlformats.org/officeDocument/2006/relationships/hyperlink" Target="https://open.spotify.com/track/0sY6ZUTh4yoctD8VIXz339" TargetMode="External"/><Relationship Id="rId152" Type="http://schemas.openxmlformats.org/officeDocument/2006/relationships/hyperlink" Target="https://1drv.ms/w/c/45264a81a46f89ac/IQCLxTY4i0jUSK9gusjMSjbEAQlIOdIBt2n_vwOjcogVPzU?e=JtbsYC" TargetMode="External"/><Relationship Id="rId151" Type="http://schemas.openxmlformats.org/officeDocument/2006/relationships/hyperlink" Target="https://open.spotify.com/track/73YUReisjb3A9ActdLLjJQ" TargetMode="External"/><Relationship Id="rId158" Type="http://schemas.openxmlformats.org/officeDocument/2006/relationships/hyperlink" Target="https://1drv.ms/w/c/45264a81a46f89ac/IQDN49qdOanjRIC0qgHx1J-JAb6XlswB3ecu2fvH_c1-RVg?e=R2cMQ5" TargetMode="External"/><Relationship Id="rId157" Type="http://schemas.openxmlformats.org/officeDocument/2006/relationships/hyperlink" Target="https://open.spotify.com/track/0AaV4MJrgmLV3XhoiWXjjb" TargetMode="External"/><Relationship Id="rId156" Type="http://schemas.openxmlformats.org/officeDocument/2006/relationships/hyperlink" Target="https://1drv.ms/w/c/45264a81a46f89ac/IQCK0lzYp3p1RL_vt7cCwYbPAVdSpeyb2e-hZO3P5cwWMxU?e=Sn6ba7" TargetMode="External"/><Relationship Id="rId155" Type="http://schemas.openxmlformats.org/officeDocument/2006/relationships/hyperlink" Target="https://open.spotify.com/track/3zwMVvkBe2qIKDObWgXw4N" TargetMode="External"/><Relationship Id="rId1510" Type="http://schemas.openxmlformats.org/officeDocument/2006/relationships/hyperlink" Target="https://open.spotify.com/track/4QRkCwqwHFaZ7xeoR9CHL6" TargetMode="External"/><Relationship Id="rId1511" Type="http://schemas.openxmlformats.org/officeDocument/2006/relationships/hyperlink" Target="https://open.spotify.com/track/1wL2u2BP9T3cpskdffyfn5" TargetMode="External"/><Relationship Id="rId1512" Type="http://schemas.openxmlformats.org/officeDocument/2006/relationships/hyperlink" Target="https://open.spotify.com/track/7F4jALhmdEQv49Dy6tNYLq" TargetMode="External"/><Relationship Id="rId1513" Type="http://schemas.openxmlformats.org/officeDocument/2006/relationships/hyperlink" Target="https://open.spotify.com/track/44a14aI4PYYocxhMOFcsc0" TargetMode="External"/><Relationship Id="rId1514" Type="http://schemas.openxmlformats.org/officeDocument/2006/relationships/hyperlink" Target="https://open.spotify.com/track/18mAggfWhdX9vcR4B5DwY3" TargetMode="External"/><Relationship Id="rId1515" Type="http://schemas.openxmlformats.org/officeDocument/2006/relationships/hyperlink" Target="https://open.spotify.com/track/6MmTICUGiQ0raoV9xqaKLn" TargetMode="External"/><Relationship Id="rId1516" Type="http://schemas.openxmlformats.org/officeDocument/2006/relationships/hyperlink" Target="https://open.spotify.com/track/3VVuTYI50T7t0zznR91LNG" TargetMode="External"/><Relationship Id="rId1517" Type="http://schemas.openxmlformats.org/officeDocument/2006/relationships/hyperlink" Target="https://open.spotify.com/track/0bJfgUyjfPJYqRgUxb12Eh" TargetMode="External"/><Relationship Id="rId1518" Type="http://schemas.openxmlformats.org/officeDocument/2006/relationships/hyperlink" Target="https://open.spotify.com/track/5O9OqGQBPbYFkqh6nXzgZb" TargetMode="External"/><Relationship Id="rId1519" Type="http://schemas.openxmlformats.org/officeDocument/2006/relationships/hyperlink" Target="https://open.spotify.com/track/0tgnTzjIkj8mVVEh0SNH0t" TargetMode="External"/><Relationship Id="rId1500" Type="http://schemas.openxmlformats.org/officeDocument/2006/relationships/hyperlink" Target="https://open.spotify.com/track/2J6nVpYkMJI6KQcn11Lcjw" TargetMode="External"/><Relationship Id="rId1501" Type="http://schemas.openxmlformats.org/officeDocument/2006/relationships/hyperlink" Target="https://open.spotify.com/track/3q6NPdzpTFAEt1fEMZm3zf" TargetMode="External"/><Relationship Id="rId1502" Type="http://schemas.openxmlformats.org/officeDocument/2006/relationships/hyperlink" Target="https://open.spotify.com/track/1ybuIKJC8oNHMCSkqvSu4D" TargetMode="External"/><Relationship Id="rId1503" Type="http://schemas.openxmlformats.org/officeDocument/2006/relationships/hyperlink" Target="https://open.spotify.com/track/2T2gp4mpO2qIMdJ895Vnfo" TargetMode="External"/><Relationship Id="rId1504" Type="http://schemas.openxmlformats.org/officeDocument/2006/relationships/hyperlink" Target="https://open.spotify.com/track/6jrkN9ETzunV4nTQD1WdFY" TargetMode="External"/><Relationship Id="rId1505" Type="http://schemas.openxmlformats.org/officeDocument/2006/relationships/hyperlink" Target="https://open.spotify.com/track/7f208BAaf1Hw1dCKBwZe8M" TargetMode="External"/><Relationship Id="rId1506" Type="http://schemas.openxmlformats.org/officeDocument/2006/relationships/hyperlink" Target="https://open.spotify.com/track/55YqwT8BH8alblsZ10zVIO" TargetMode="External"/><Relationship Id="rId1507" Type="http://schemas.openxmlformats.org/officeDocument/2006/relationships/hyperlink" Target="https://open.spotify.com/track/3N4G8082Lsf1P4lRn8sDJW" TargetMode="External"/><Relationship Id="rId1508" Type="http://schemas.openxmlformats.org/officeDocument/2006/relationships/hyperlink" Target="https://open.spotify.com/track/6WvTvZ9kEQbcS46I4ey7SF" TargetMode="External"/><Relationship Id="rId1509" Type="http://schemas.openxmlformats.org/officeDocument/2006/relationships/hyperlink" Target="https://open.spotify.com/track/0BhGZmaQ1SET53qGkGvwxD" TargetMode="External"/><Relationship Id="rId1576" Type="http://schemas.openxmlformats.org/officeDocument/2006/relationships/hyperlink" Target="https://open.spotify.com/track/0OXbRangbVBMejFX3EV6DN" TargetMode="External"/><Relationship Id="rId1577" Type="http://schemas.openxmlformats.org/officeDocument/2006/relationships/hyperlink" Target="https://open.spotify.com/track/74lydvQWYYLcnKyvkIuK7r" TargetMode="External"/><Relationship Id="rId1578" Type="http://schemas.openxmlformats.org/officeDocument/2006/relationships/hyperlink" Target="https://open.spotify.com/track/7MRSAhuQAF4LTZ0mHaxn8r" TargetMode="External"/><Relationship Id="rId1579" Type="http://schemas.openxmlformats.org/officeDocument/2006/relationships/hyperlink" Target="https://open.spotify.com/track/644ofYfwpsf8CKUxpMplr5" TargetMode="External"/><Relationship Id="rId509" Type="http://schemas.openxmlformats.org/officeDocument/2006/relationships/hyperlink" Target="https://open.spotify.com/track/0pJW1Xw3aY4Eh6k5iuBkfI" TargetMode="External"/><Relationship Id="rId508" Type="http://schemas.openxmlformats.org/officeDocument/2006/relationships/hyperlink" Target="https://1drv.ms/w/c/9493a6c9aea5009b/IQBIl29eioupRYlHOGBUfDCHAf5AYFo9qJ3_mhvauYTCNpY?e=XzMxT0" TargetMode="External"/><Relationship Id="rId503" Type="http://schemas.openxmlformats.org/officeDocument/2006/relationships/hyperlink" Target="https://open.spotify.com/track/1scaOnahzG7o8pfwfsL784" TargetMode="External"/><Relationship Id="rId987" Type="http://schemas.openxmlformats.org/officeDocument/2006/relationships/hyperlink" Target="https://open.spotify.com/track/6i2XzqnaxvpNVTUw8EjPMU" TargetMode="External"/><Relationship Id="rId502" Type="http://schemas.openxmlformats.org/officeDocument/2006/relationships/hyperlink" Target="https://1drv.ms/w/c/9493a6c9aea5009b/IQAJJiqsUaYrT43OjKfcCrmMAScwjtWQUzH2-CLwg3Q-b9s?e=H1iOcc" TargetMode="External"/><Relationship Id="rId986" Type="http://schemas.openxmlformats.org/officeDocument/2006/relationships/hyperlink" Target="https://1drv.ms/w/c/9493a6c9aea5009b/IQCrPo_rvxFeQpVRbbOGRcOfAZtQ0e6iA_U5mLkcZCkcTU0?e=XdiQsp" TargetMode="External"/><Relationship Id="rId501" Type="http://schemas.openxmlformats.org/officeDocument/2006/relationships/hyperlink" Target="https://open.spotify.com/track/5BN59BDczcpxstFKILIH0q" TargetMode="External"/><Relationship Id="rId985" Type="http://schemas.openxmlformats.org/officeDocument/2006/relationships/hyperlink" Target="https://open.spotify.com/track/2Ddfm2NQwTRsf7YVlt258S" TargetMode="External"/><Relationship Id="rId500" Type="http://schemas.openxmlformats.org/officeDocument/2006/relationships/hyperlink" Target="https://1drv.ms/w/c/9493a6c9aea5009b/IQCkN2IAGVS2QrcG_qixPUOqAcna7hTceksGvPLKhLl2lOQ?e=Oo3ivs" TargetMode="External"/><Relationship Id="rId984" Type="http://schemas.openxmlformats.org/officeDocument/2006/relationships/hyperlink" Target="https://1drv.ms/w/c/9493a6c9aea5009b/IQA7XXlo2OJcR5G0ymSzPPfxAR4Ythb440zoSIN95si4-lU?e=l0vuKc" TargetMode="External"/><Relationship Id="rId507" Type="http://schemas.openxmlformats.org/officeDocument/2006/relationships/hyperlink" Target="https://open.spotify.com/track/1WCjhRs2WBgyeGaybCX2Po" TargetMode="External"/><Relationship Id="rId506" Type="http://schemas.openxmlformats.org/officeDocument/2006/relationships/hyperlink" Target="https://1drv.ms/w/c/9493a6c9aea5009b/IQA13LQmgBFNRbP_xQZHuS9NAVGP6exyeJWSUiemc4XGAt8?e=FG0QKy" TargetMode="External"/><Relationship Id="rId505" Type="http://schemas.openxmlformats.org/officeDocument/2006/relationships/hyperlink" Target="https://open.spotify.com/track/0Jm0RTOlF7DsbQ689QclaF" TargetMode="External"/><Relationship Id="rId989" Type="http://schemas.openxmlformats.org/officeDocument/2006/relationships/hyperlink" Target="https://open.spotify.com/track/0sz1wmBpB9gKh9zFV9YMFe" TargetMode="External"/><Relationship Id="rId504" Type="http://schemas.openxmlformats.org/officeDocument/2006/relationships/hyperlink" Target="https://1drv.ms/w/c/9493a6c9aea5009b/IQBCQh8HJwWyTKVnAffdOZJjAYodLHGjzql1GD_b5YUtoWU?e=2Td3Tu" TargetMode="External"/><Relationship Id="rId988" Type="http://schemas.openxmlformats.org/officeDocument/2006/relationships/hyperlink" Target="https://1drv.ms/w/c/9493a6c9aea5009b/IQCQZJzX9lc4Sp95hnvtcYmIAcvrMx0aGQm6COvbFyhTqqo?e=2mHQtk" TargetMode="External"/><Relationship Id="rId1570" Type="http://schemas.openxmlformats.org/officeDocument/2006/relationships/hyperlink" Target="https://open.spotify.com/track/4n9dNmFWPfr6VNJVO9fLWw" TargetMode="External"/><Relationship Id="rId1571" Type="http://schemas.openxmlformats.org/officeDocument/2006/relationships/hyperlink" Target="https://open.spotify.com/track/4UrmmXStaqiT5sSC7QO6HK" TargetMode="External"/><Relationship Id="rId983" Type="http://schemas.openxmlformats.org/officeDocument/2006/relationships/hyperlink" Target="https://open.spotify.com/track/6GcZ4pdtZgbf2ptgHG31bq" TargetMode="External"/><Relationship Id="rId1572" Type="http://schemas.openxmlformats.org/officeDocument/2006/relationships/hyperlink" Target="https://open.spotify.com/track/6DxQpGeBRUs26vFQr5B26Z" TargetMode="External"/><Relationship Id="rId982" Type="http://schemas.openxmlformats.org/officeDocument/2006/relationships/hyperlink" Target="https://1drv.ms/w/c/9493a6c9aea5009b/IQCQW4hTGkA4RKNjXWnY1Cv7Ad5973434BpnhDE8NAVjo7I?e=4RrVSa" TargetMode="External"/><Relationship Id="rId1573" Type="http://schemas.openxmlformats.org/officeDocument/2006/relationships/hyperlink" Target="https://open.spotify.com/track/1YNS7pZDgzPRKi6uVIyIei" TargetMode="External"/><Relationship Id="rId981" Type="http://schemas.openxmlformats.org/officeDocument/2006/relationships/hyperlink" Target="https://open.spotify.com/track/4cV9zzKtPtW4i0FhnEwazU" TargetMode="External"/><Relationship Id="rId1574" Type="http://schemas.openxmlformats.org/officeDocument/2006/relationships/hyperlink" Target="https://open.spotify.com/track/5CZ1XU3DiHnhGM3NpySKyh" TargetMode="External"/><Relationship Id="rId980" Type="http://schemas.openxmlformats.org/officeDocument/2006/relationships/hyperlink" Target="https://1drv.ms/w/c/9493a6c9aea5009b/IQDZzSlBP7OoTZ4F9OoOUPhYAcDHromzAEnJUjrj50mPC1o?e=Ap3mVF" TargetMode="External"/><Relationship Id="rId1575" Type="http://schemas.openxmlformats.org/officeDocument/2006/relationships/hyperlink" Target="https://open.spotify.com/track/63x2Zxj2KXVdyvAW1v5FKF" TargetMode="External"/><Relationship Id="rId1565" Type="http://schemas.openxmlformats.org/officeDocument/2006/relationships/hyperlink" Target="https://open.spotify.com/track/5HPj0yTUFEFNia8SWgjq46" TargetMode="External"/><Relationship Id="rId1566" Type="http://schemas.openxmlformats.org/officeDocument/2006/relationships/hyperlink" Target="https://open.spotify.com/track/33Hgpos7EfwgEQOLrF8U30" TargetMode="External"/><Relationship Id="rId1567" Type="http://schemas.openxmlformats.org/officeDocument/2006/relationships/hyperlink" Target="https://open.spotify.com/track/36gFBZrhG5t6ow3NctrGXg" TargetMode="External"/><Relationship Id="rId1568" Type="http://schemas.openxmlformats.org/officeDocument/2006/relationships/hyperlink" Target="https://open.spotify.com/track/5RM1b5ARD9VSYE0qnuEHmv" TargetMode="External"/><Relationship Id="rId1569" Type="http://schemas.openxmlformats.org/officeDocument/2006/relationships/hyperlink" Target="https://open.spotify.com/track/0ucyXpQG7xL8ipoyU0Ts3A" TargetMode="External"/><Relationship Id="rId976" Type="http://schemas.openxmlformats.org/officeDocument/2006/relationships/hyperlink" Target="https://1drv.ms/w/c/9493a6c9aea5009b/IQBYGko4086uSajcBa9EBlqeAVXjuRdyqh6blm5e9gpRHW4?e=NzUgZG" TargetMode="External"/><Relationship Id="rId975" Type="http://schemas.openxmlformats.org/officeDocument/2006/relationships/hyperlink" Target="https://open.spotify.com/track/3g7ngtg7xK3N9nKwAjDfH3" TargetMode="External"/><Relationship Id="rId974" Type="http://schemas.openxmlformats.org/officeDocument/2006/relationships/hyperlink" Target="https://1drv.ms/w/c/9493a6c9aea5009b/IQBKqyjyY-xOTJH_fj6TEKnHAZoOcEssAQfrAMqR5vndH3I?e=0PyEMf" TargetMode="External"/><Relationship Id="rId973" Type="http://schemas.openxmlformats.org/officeDocument/2006/relationships/hyperlink" Target="https://open.spotify.com/track/5E02BgqYNN9VzafXrYP6Np" TargetMode="External"/><Relationship Id="rId979" Type="http://schemas.openxmlformats.org/officeDocument/2006/relationships/hyperlink" Target="https://open.spotify.com/track/769vrAYHcuLwOV0at2hiOf" TargetMode="External"/><Relationship Id="rId978" Type="http://schemas.openxmlformats.org/officeDocument/2006/relationships/hyperlink" Target="https://1drv.ms/w/c/9493a6c9aea5009b/IQA1Shxj8b2GS7VPOWaLh4vmAaE9uQJhyPT5onM_Egwl38M?e=QIIsYa" TargetMode="External"/><Relationship Id="rId977" Type="http://schemas.openxmlformats.org/officeDocument/2006/relationships/hyperlink" Target="https://open.spotify.com/track/1v7ptGUBS2DbbRmfIG0hU2" TargetMode="External"/><Relationship Id="rId1560" Type="http://schemas.openxmlformats.org/officeDocument/2006/relationships/hyperlink" Target="https://open.spotify.com/track/72hCfian9ClAMI97vy00WN" TargetMode="External"/><Relationship Id="rId972" Type="http://schemas.openxmlformats.org/officeDocument/2006/relationships/hyperlink" Target="https://1drv.ms/w/c/9493a6c9aea5009b/IQAHP-exKxJaS6S4NedcajfiAVGfe-PCEiYclqhhy6vdxEE?e=9isTqu" TargetMode="External"/><Relationship Id="rId1561" Type="http://schemas.openxmlformats.org/officeDocument/2006/relationships/hyperlink" Target="https://open.spotify.com/track/5zT5cMnMKoyruPj13TQXGx?si=rBkcYMS2TMuEgjOSU" TargetMode="External"/><Relationship Id="rId971" Type="http://schemas.openxmlformats.org/officeDocument/2006/relationships/hyperlink" Target="https://open.spotify.com/track/7mDTvYD2ieE4Q28XFziMfJ" TargetMode="External"/><Relationship Id="rId1562" Type="http://schemas.openxmlformats.org/officeDocument/2006/relationships/hyperlink" Target="https://open.spotify.com/track/5hnyJvgoWiQUYZttV4wXy6" TargetMode="External"/><Relationship Id="rId970" Type="http://schemas.openxmlformats.org/officeDocument/2006/relationships/hyperlink" Target="https://1drv.ms/w/c/9493a6c9aea5009b/IQAfBYzmCqIYTaNnpe5J6DSXAQOBZHXdjN_iw3SfbZASMGc?e=sdkKSZ" TargetMode="External"/><Relationship Id="rId1563" Type="http://schemas.openxmlformats.org/officeDocument/2006/relationships/hyperlink" Target="https://open.spotify.com/track/7zkLcJktbodeRntovGdXQK" TargetMode="External"/><Relationship Id="rId1564" Type="http://schemas.openxmlformats.org/officeDocument/2006/relationships/hyperlink" Target="https://open.spotify.com/track/5g0afUZsh5hiXBOT3eXuwd" TargetMode="External"/><Relationship Id="rId1114" Type="http://schemas.openxmlformats.org/officeDocument/2006/relationships/hyperlink" Target="https://1drv.ms/w/c/a50779723e5d7637/IQD0OLJkv3gRSZTzV8VaULN-AckYr3utIycyte-BaJ8tjgg?e=2uDwNr" TargetMode="External"/><Relationship Id="rId1598" Type="http://schemas.openxmlformats.org/officeDocument/2006/relationships/hyperlink" Target="https://open.spotify.com/track/7FCYixd46BlSiO2memrsPo" TargetMode="External"/><Relationship Id="rId1115" Type="http://schemas.openxmlformats.org/officeDocument/2006/relationships/hyperlink" Target="https://open.spotify.com/track/4OLVK3kktkdLPp8dDgoCtb" TargetMode="External"/><Relationship Id="rId1599" Type="http://schemas.openxmlformats.org/officeDocument/2006/relationships/hyperlink" Target="https://open.spotify.com/track/23LhOaRaK4ZIsMoImdViej" TargetMode="External"/><Relationship Id="rId1116" Type="http://schemas.openxmlformats.org/officeDocument/2006/relationships/hyperlink" Target="https://1drv.ms/w/c/a50779723e5d7637/IQCUeej9Khc0S4j488Ka5FS4AVJJXUwp66WKuTjCPQ_KJA4?e=FCeZ2d" TargetMode="External"/><Relationship Id="rId1117" Type="http://schemas.openxmlformats.org/officeDocument/2006/relationships/hyperlink" Target="https://open.spotify.com/track/6LUOMjoORvAkdhBYvESO46" TargetMode="External"/><Relationship Id="rId1118" Type="http://schemas.openxmlformats.org/officeDocument/2006/relationships/hyperlink" Target="https://1drv.ms/w/c/a50779723e5d7637/IQCizhhML1PqTY4tbmlrmd0cAeJN8TjIt67gNuyJ8S1O2R8?e=haRAjz" TargetMode="External"/><Relationship Id="rId1119" Type="http://schemas.openxmlformats.org/officeDocument/2006/relationships/hyperlink" Target="https://open.spotify.com/track/6Ig8N7scM3mM9uNlVpztPB" TargetMode="External"/><Relationship Id="rId525" Type="http://schemas.openxmlformats.org/officeDocument/2006/relationships/hyperlink" Target="https://1drv.ms/w/c/9493a6c9aea5009b/IQAyCRWZaonjSqUFtCkLuo-0AUuMpvHUBGH2yp2iguWoxvw?e=Or2055" TargetMode="External"/><Relationship Id="rId524" Type="http://schemas.openxmlformats.org/officeDocument/2006/relationships/hyperlink" Target="https://open.spotify.com/track/0ThaVtdQ5zuAYLjvoT342v" TargetMode="External"/><Relationship Id="rId523" Type="http://schemas.openxmlformats.org/officeDocument/2006/relationships/hyperlink" Target="https://1drv.ms/w/c/9493a6c9aea5009b/IQC8xtL7XEGxT46JMNkt9IvTAX-R9wXxFbuzp3ff8o1Bl4I?e=aX8k2N" TargetMode="External"/><Relationship Id="rId522" Type="http://schemas.openxmlformats.org/officeDocument/2006/relationships/hyperlink" Target="https://open.spotify.com/track/0in4mX3ZUJNmBIyzuQoayG" TargetMode="External"/><Relationship Id="rId529" Type="http://schemas.openxmlformats.org/officeDocument/2006/relationships/hyperlink" Target="https://1drv.ms/w/c/9493a6c9aea5009b/IQD3rjkiI2bgRLzKNAYHYDm0Abrh-EnovFKkdtupPx2MXBI?e=AAvvWh" TargetMode="External"/><Relationship Id="rId528" Type="http://schemas.openxmlformats.org/officeDocument/2006/relationships/hyperlink" Target="https://open.spotify.com/track/0X9dI1bvADrtAz9Uptharo" TargetMode="External"/><Relationship Id="rId527" Type="http://schemas.openxmlformats.org/officeDocument/2006/relationships/hyperlink" Target="https://1drv.ms/w/c/9493a6c9aea5009b/IQDd5ZjGfjzwTYUYNIYEoN_iAa6PsoQVWhYblPv5fTXt5vU?e=sXckDV" TargetMode="External"/><Relationship Id="rId526" Type="http://schemas.openxmlformats.org/officeDocument/2006/relationships/hyperlink" Target="https://open.spotify.com/track/5ASPgiUgnrHCfwnJlh04ZR" TargetMode="External"/><Relationship Id="rId1590" Type="http://schemas.openxmlformats.org/officeDocument/2006/relationships/hyperlink" Target="https://open.spotify.com/track/3JiiqMYLbnHa1qys1JOpFK" TargetMode="External"/><Relationship Id="rId1591" Type="http://schemas.openxmlformats.org/officeDocument/2006/relationships/hyperlink" Target="https://open.spotify.com/track/08YEGpKt2LHJ0URCXKHEie" TargetMode="External"/><Relationship Id="rId1592" Type="http://schemas.openxmlformats.org/officeDocument/2006/relationships/hyperlink" Target="https://open.spotify.com/track/3tg6d7ykVICcYCn5Dd5V1c" TargetMode="External"/><Relationship Id="rId1593" Type="http://schemas.openxmlformats.org/officeDocument/2006/relationships/hyperlink" Target="https://open.spotify.com/track/4kACJm2y0WwK92TkQgISVx" TargetMode="External"/><Relationship Id="rId521" Type="http://schemas.openxmlformats.org/officeDocument/2006/relationships/hyperlink" Target="https://1drv.ms/w/c/9493a6c9aea5009b/IQCQl6_L84JJTa_gF5CLbPCWAaonVhyflGAe_zau9sPNMlQ?e=t1faem" TargetMode="External"/><Relationship Id="rId1110" Type="http://schemas.openxmlformats.org/officeDocument/2006/relationships/hyperlink" Target="https://1drv.ms/w/c/a50779723e5d7637/IQBPpn-jnbsqTrTQIqu6Wg9XAbMheO3xlBQDjhMRDJDb85I?e=1dEoNJ" TargetMode="External"/><Relationship Id="rId1594" Type="http://schemas.openxmlformats.org/officeDocument/2006/relationships/hyperlink" Target="https://open.spotify.com/track/1fOvW60gaeWtUCgjneOxnS" TargetMode="External"/><Relationship Id="rId520" Type="http://schemas.openxmlformats.org/officeDocument/2006/relationships/hyperlink" Target="https://open.spotify.com/track/2zMjyH4hqFkTNjlqZWK3YL" TargetMode="External"/><Relationship Id="rId1111" Type="http://schemas.openxmlformats.org/officeDocument/2006/relationships/hyperlink" Target="https://open.spotify.com/track/2MbgQKWhoii8bqsMBWWWgA" TargetMode="External"/><Relationship Id="rId1595" Type="http://schemas.openxmlformats.org/officeDocument/2006/relationships/hyperlink" Target="https://open.spotify.com/track/3AkxSspcYOvhWTkaMvqyaD" TargetMode="External"/><Relationship Id="rId1112" Type="http://schemas.openxmlformats.org/officeDocument/2006/relationships/hyperlink" Target="https://1drv.ms/w/c/a50779723e5d7637/IQBEqVfgY8HVQruLML8ctmGSATB-hEkky0UbKxTotz0gZTI?e=REiYgB" TargetMode="External"/><Relationship Id="rId1596" Type="http://schemas.openxmlformats.org/officeDocument/2006/relationships/hyperlink" Target="https://open.spotify.com/track/6sxBLLKfLjVaTg5KE4Cy75" TargetMode="External"/><Relationship Id="rId1113" Type="http://schemas.openxmlformats.org/officeDocument/2006/relationships/hyperlink" Target="https://open.spotify.com/track/25R5Tdr4K7ENb6umHzdCXn" TargetMode="External"/><Relationship Id="rId1597" Type="http://schemas.openxmlformats.org/officeDocument/2006/relationships/hyperlink" Target="https://open.spotify.com/track/6C6H2lkwmb2F2eUHhnlNy5" TargetMode="External"/><Relationship Id="rId1103" Type="http://schemas.openxmlformats.org/officeDocument/2006/relationships/hyperlink" Target="https://open.spotify.com/track/42PnVxGUSKziKSKXCNXoob" TargetMode="External"/><Relationship Id="rId1587" Type="http://schemas.openxmlformats.org/officeDocument/2006/relationships/hyperlink" Target="https://open.spotify.com/track/6CNdT7yzNDC1kwEaHlmQnb" TargetMode="External"/><Relationship Id="rId1104" Type="http://schemas.openxmlformats.org/officeDocument/2006/relationships/hyperlink" Target="https://1drv.ms/w/c/a50779723e5d7637/IQC4gq8Ew4kPSpG-3OHmLnc3AdBIBJyiI2XhRt-GsNgB9B8?e=DvWSsa" TargetMode="External"/><Relationship Id="rId1588" Type="http://schemas.openxmlformats.org/officeDocument/2006/relationships/hyperlink" Target="https://open.spotify.com/track/3cGiV0iwFyVWPn82Lz37PH" TargetMode="External"/><Relationship Id="rId1105" Type="http://schemas.openxmlformats.org/officeDocument/2006/relationships/hyperlink" Target="https://open.spotify.com/track/3R2FxfQsTs5Ei2twCe339s" TargetMode="External"/><Relationship Id="rId1589" Type="http://schemas.openxmlformats.org/officeDocument/2006/relationships/hyperlink" Target="https://open.spotify.com/track/5yyRH93h4Pm6tXXYTxt7ea" TargetMode="External"/><Relationship Id="rId1106" Type="http://schemas.openxmlformats.org/officeDocument/2006/relationships/hyperlink" Target="https://1drv.ms/w/c/a50779723e5d7637/IQBWZIVnrbWwRbiVkx93Hr22AVpwxvdkPn38aSOWuUVZAe8?e=DQ4Pip" TargetMode="External"/><Relationship Id="rId1107" Type="http://schemas.openxmlformats.org/officeDocument/2006/relationships/hyperlink" Target="https://open.spotify.com/track/6hWG9YfOhxlZyIf4EnbA97" TargetMode="External"/><Relationship Id="rId1108" Type="http://schemas.openxmlformats.org/officeDocument/2006/relationships/hyperlink" Target="https://1drv.ms/w/c/a50779723e5d7637/IQBVBkqJNU5EQYdWsxU0EoEbAUEjGKAEZ4_Fdmxhd9uNHfc?e=qVKqVd" TargetMode="External"/><Relationship Id="rId1109" Type="http://schemas.openxmlformats.org/officeDocument/2006/relationships/hyperlink" Target="https://open.spotify.com/track/4VrWlk8IQxevMvERoX08iC" TargetMode="External"/><Relationship Id="rId519" Type="http://schemas.openxmlformats.org/officeDocument/2006/relationships/hyperlink" Target="https://open.spotify.com/track/0kjCtKby0lrHKmSxBa80Bq" TargetMode="External"/><Relationship Id="rId514" Type="http://schemas.openxmlformats.org/officeDocument/2006/relationships/hyperlink" Target="https://1drv.ms/w/c/9493a6c9aea5009b/IQA-va-kinhQQ40TjqQHFMa5AQSSSLPNf9LyiPoiEe50uyU?e=af29dh" TargetMode="External"/><Relationship Id="rId998" Type="http://schemas.openxmlformats.org/officeDocument/2006/relationships/hyperlink" Target="https://1drv.ms/w/c/a50779723e5d7637/IQDeEXi-BPzHQpLikkgxS73gAXOEOYuR1hYkJ3MDsMKgb6g?e=iurTJm" TargetMode="External"/><Relationship Id="rId513" Type="http://schemas.openxmlformats.org/officeDocument/2006/relationships/hyperlink" Target="https://open.spotify.com/track/5bIgzvxvlefRUCQK9JPocF" TargetMode="External"/><Relationship Id="rId997" Type="http://schemas.openxmlformats.org/officeDocument/2006/relationships/hyperlink" Target="https://open.spotify.com/track/5r7QVaDpYeWMcbxxrkqb6H?si=e329962da9894e1c" TargetMode="External"/><Relationship Id="rId512" Type="http://schemas.openxmlformats.org/officeDocument/2006/relationships/hyperlink" Target="https://1drv.ms/w/c/9493a6c9aea5009b/IQDNZ1MTEhTTSJo_UYw1fgINAYybGmuyHIiZIpJSS42fFXQ?e=Sjul9g" TargetMode="External"/><Relationship Id="rId996" Type="http://schemas.openxmlformats.org/officeDocument/2006/relationships/hyperlink" Target="https://1drv.ms/w/c/9493a6c9aea5009b/IQDfT2741J8ORZueN8cFU_0JASiRn-Z5jAZnm0poj2B4LaY?e=1hANw1" TargetMode="External"/><Relationship Id="rId511" Type="http://schemas.openxmlformats.org/officeDocument/2006/relationships/hyperlink" Target="https://open.spotify.com/track/4vjvx7Zxkb4AltGcZ0BBvI" TargetMode="External"/><Relationship Id="rId995" Type="http://schemas.openxmlformats.org/officeDocument/2006/relationships/hyperlink" Target="https://open.spotify.com/track/0nEGX81PCOQyGsXmllrOjI" TargetMode="External"/><Relationship Id="rId518" Type="http://schemas.openxmlformats.org/officeDocument/2006/relationships/hyperlink" Target="https://1drv.ms/w/c/9493a6c9aea5009b/IQAzqWsulS4QRYxQdxb0KxqbAdn0aJ1u9oqKrKgJVhE58TE?e=KRV77n" TargetMode="External"/><Relationship Id="rId517" Type="http://schemas.openxmlformats.org/officeDocument/2006/relationships/hyperlink" Target="https://open.spotify.com/track/2GDxR0ZGYqDQUElSQxBiNS" TargetMode="External"/><Relationship Id="rId516" Type="http://schemas.openxmlformats.org/officeDocument/2006/relationships/hyperlink" Target="https://1drv.ms/w/c/9493a6c9aea5009b/IQC3On0MhXDKR6cyLQhgwsHTAfWGtdrhzL0073F_z-nt4F4?e=ZqhmsX" TargetMode="External"/><Relationship Id="rId515" Type="http://schemas.openxmlformats.org/officeDocument/2006/relationships/hyperlink" Target="https://open.spotify.com/track/5LJ4ig9cMvjui3li1mrNRl" TargetMode="External"/><Relationship Id="rId999" Type="http://schemas.openxmlformats.org/officeDocument/2006/relationships/hyperlink" Target="https://open.spotify.com/track/3hjWG1Wj0sXPXknoVTFCg6" TargetMode="External"/><Relationship Id="rId990" Type="http://schemas.openxmlformats.org/officeDocument/2006/relationships/hyperlink" Target="https://1drv.ms/w/c/9493a6c9aea5009b/IQDksFLJh6ImSqkzfac-gs9ZAbFuymOgsB8lWKtRPH4i_qY?e=Ag6HvJ" TargetMode="External"/><Relationship Id="rId1580" Type="http://schemas.openxmlformats.org/officeDocument/2006/relationships/hyperlink" Target="https://open.spotify.com/track/0wBBmoeOpNzOid9JajgyUd" TargetMode="External"/><Relationship Id="rId1581" Type="http://schemas.openxmlformats.org/officeDocument/2006/relationships/hyperlink" Target="https://open.spotify.com/track/3rtBFOcSXnX6Z1nTwCz1NN" TargetMode="External"/><Relationship Id="rId1582" Type="http://schemas.openxmlformats.org/officeDocument/2006/relationships/hyperlink" Target="https://open.spotify.com/track/0aYzQjr1hq0qJwp45diy5M" TargetMode="External"/><Relationship Id="rId510" Type="http://schemas.openxmlformats.org/officeDocument/2006/relationships/hyperlink" Target="https://1drv.ms/w/c/9493a6c9aea5009b/IQCKq9a2VhrCS71v2oMckmDpAZdQtDDzS1TbN4cbo7dXa9A?e=Kw5sU6" TargetMode="External"/><Relationship Id="rId994" Type="http://schemas.openxmlformats.org/officeDocument/2006/relationships/hyperlink" Target="https://1drv.ms/w/c/9493a6c9aea5009b/IQCwbLWbDVMJS7bmGvWoLAKKASOnDYtYEkIG6vZN-8mizbE?e=sCDNZd" TargetMode="External"/><Relationship Id="rId1583" Type="http://schemas.openxmlformats.org/officeDocument/2006/relationships/hyperlink" Target="https://open.spotify.com/track/4ULD7aUwUkl3PyN3eRE5jW" TargetMode="External"/><Relationship Id="rId993" Type="http://schemas.openxmlformats.org/officeDocument/2006/relationships/hyperlink" Target="https://open.spotify.com/track/2cTvZSCqzjkTMkIypLxUFH" TargetMode="External"/><Relationship Id="rId1100" Type="http://schemas.openxmlformats.org/officeDocument/2006/relationships/hyperlink" Target="https://1drv.ms/w/c/a50779723e5d7637/IQCOwmZkGu81TpqaN_JO8zlBAXsd6PGdRx3BBYsboaogoj4?e=m33u5q" TargetMode="External"/><Relationship Id="rId1584" Type="http://schemas.openxmlformats.org/officeDocument/2006/relationships/hyperlink" Target="https://open.spotify.com/track/3FQr4G1zOCAoy9NuZqS85O" TargetMode="External"/><Relationship Id="rId992" Type="http://schemas.openxmlformats.org/officeDocument/2006/relationships/hyperlink" Target="https://1drv.ms/w/c/9493a6c9aea5009b/IQCEOI4mL6QWQ7Xz3ggDWvR5AbdSALQDdcqDyQqwtGS_D7Q?e=dWgwC8" TargetMode="External"/><Relationship Id="rId1101" Type="http://schemas.openxmlformats.org/officeDocument/2006/relationships/hyperlink" Target="https://open.spotify.com/track/6AAl7AECcCH7mVGNqHGmaI" TargetMode="External"/><Relationship Id="rId1585" Type="http://schemas.openxmlformats.org/officeDocument/2006/relationships/hyperlink" Target="https://open.spotify.com/track/70F5cNOc2mvAtV03yRKwId" TargetMode="External"/><Relationship Id="rId991" Type="http://schemas.openxmlformats.org/officeDocument/2006/relationships/hyperlink" Target="https://open.spotify.com/track/36pMQRacz9p99OevARrvVs" TargetMode="External"/><Relationship Id="rId1102" Type="http://schemas.openxmlformats.org/officeDocument/2006/relationships/hyperlink" Target="https://1drv.ms/w/c/a50779723e5d7637/IQBhdspP94RdR6gNDBMDQ6_7AayqooSRPLgxCuolRQkEdlM?e=8prVcU" TargetMode="External"/><Relationship Id="rId1586" Type="http://schemas.openxmlformats.org/officeDocument/2006/relationships/hyperlink" Target="https://open.spotify.com/track/5GEe1bCy0eiKUso1N36Trr" TargetMode="External"/><Relationship Id="rId1532" Type="http://schemas.openxmlformats.org/officeDocument/2006/relationships/hyperlink" Target="https://open.spotify.com/track/2l3gQ8Zv1KlGqyE6B4ntPC" TargetMode="External"/><Relationship Id="rId1533" Type="http://schemas.openxmlformats.org/officeDocument/2006/relationships/hyperlink" Target="https://open.spotify.com/track/1cZLqITIcjwGYx4CGUOIoH" TargetMode="External"/><Relationship Id="rId1534" Type="http://schemas.openxmlformats.org/officeDocument/2006/relationships/hyperlink" Target="https://open.spotify.com/track/2ms6WgC3WCGkPyVkertlzr" TargetMode="External"/><Relationship Id="rId1535" Type="http://schemas.openxmlformats.org/officeDocument/2006/relationships/hyperlink" Target="https://open.spotify.com/track/4DLFqfA4MtEpRjAvT86pY2" TargetMode="External"/><Relationship Id="rId1536" Type="http://schemas.openxmlformats.org/officeDocument/2006/relationships/hyperlink" Target="https://open.spotify.com/track/5fVZC9GiM4e8vu99W0Xf6J" TargetMode="External"/><Relationship Id="rId1537" Type="http://schemas.openxmlformats.org/officeDocument/2006/relationships/hyperlink" Target="https://open.spotify.com/track/4IoYz8XqqdowINzfRrFnhi" TargetMode="External"/><Relationship Id="rId1538" Type="http://schemas.openxmlformats.org/officeDocument/2006/relationships/hyperlink" Target="https://open.spotify.com/track/57uX2vR9j9DNiANDYfXw1i" TargetMode="External"/><Relationship Id="rId1539" Type="http://schemas.openxmlformats.org/officeDocument/2006/relationships/hyperlink" Target="https://open.spotify.com/track/1N62wozuHCvczCkY4QidpP" TargetMode="External"/><Relationship Id="rId949" Type="http://schemas.openxmlformats.org/officeDocument/2006/relationships/hyperlink" Target="https://open.spotify.com/track/6PS9AdyOKTPwlDPfLzJ7Ow" TargetMode="External"/><Relationship Id="rId948" Type="http://schemas.openxmlformats.org/officeDocument/2006/relationships/hyperlink" Target="https://1drv.ms/w/c/9493a6c9aea5009b/IQBf1dCZwqvYTrY7FlJvosHsAd2plvRn4G_oRz3VIr5_1cs?e=2wDMfR" TargetMode="External"/><Relationship Id="rId943" Type="http://schemas.openxmlformats.org/officeDocument/2006/relationships/hyperlink" Target="https://open.spotify.com/track/7sIYHDxjteT6RY29gAGzP2" TargetMode="External"/><Relationship Id="rId942" Type="http://schemas.openxmlformats.org/officeDocument/2006/relationships/hyperlink" Target="https://1drv.ms/w/c/9493a6c9aea5009b/IQDdgEuoKFc2RIKN_O0sT8emASNP4-HHygJqgjJYQJvJIfg?e=ayocyY" TargetMode="External"/><Relationship Id="rId941" Type="http://schemas.openxmlformats.org/officeDocument/2006/relationships/hyperlink" Target="https://open.spotify.com/track/1xJ8RjDucztPOKB0ek95tf" TargetMode="External"/><Relationship Id="rId940" Type="http://schemas.openxmlformats.org/officeDocument/2006/relationships/hyperlink" Target="https://1drv.ms/w/c/9493a6c9aea5009b/IQBDn0Rxb9DsTYCX-I50ikniAQ-UHN90tp2WMPohXAVYptI?e=gHfhyS" TargetMode="External"/><Relationship Id="rId947" Type="http://schemas.openxmlformats.org/officeDocument/2006/relationships/hyperlink" Target="https://open.spotify.com/track/4V37tyDu9CtqYshvrgLke4" TargetMode="External"/><Relationship Id="rId946" Type="http://schemas.openxmlformats.org/officeDocument/2006/relationships/hyperlink" Target="https://1drv.ms/w/c/9493a6c9aea5009b/IQDn4qTPI8QKTq2dcCo6LzwiAc06K9jsfe4guOpfpXLTO7w?e=kB6Iqy" TargetMode="External"/><Relationship Id="rId945" Type="http://schemas.openxmlformats.org/officeDocument/2006/relationships/hyperlink" Target="https://open.spotify.com/track/6C0T7QMpmeDoDkke32Ctqb" TargetMode="External"/><Relationship Id="rId944" Type="http://schemas.openxmlformats.org/officeDocument/2006/relationships/hyperlink" Target="https://1drv.ms/w/c/9493a6c9aea5009b/IQBtjTAYhJaXRruE5gvq4Z-bAaVhPuQaVmAN5e5H9q04-GU?e=M3o2nw" TargetMode="External"/><Relationship Id="rId1530" Type="http://schemas.openxmlformats.org/officeDocument/2006/relationships/hyperlink" Target="https://open.spotify.com/track/3fT6xqEkC1jm4mHjOyXbKw" TargetMode="External"/><Relationship Id="rId1531" Type="http://schemas.openxmlformats.org/officeDocument/2006/relationships/hyperlink" Target="https://open.spotify.com/track/7xbWAw3LMgRMn4omR5yVn3" TargetMode="External"/><Relationship Id="rId1521" Type="http://schemas.openxmlformats.org/officeDocument/2006/relationships/hyperlink" Target="https://open.spotify.com/track/6H4vq5gz0rlNjH0LBzu4An" TargetMode="External"/><Relationship Id="rId1522" Type="http://schemas.openxmlformats.org/officeDocument/2006/relationships/hyperlink" Target="https://open.spotify.com/track/7xXzrsVZqbzE5yDfArysnE" TargetMode="External"/><Relationship Id="rId1523" Type="http://schemas.openxmlformats.org/officeDocument/2006/relationships/hyperlink" Target="https://open.spotify.com/track/3IQF4xCQUPicbA4hWfTxPo" TargetMode="External"/><Relationship Id="rId1524" Type="http://schemas.openxmlformats.org/officeDocument/2006/relationships/hyperlink" Target="https://open.spotify.com/track/05sCp83gcMm1iecYydKJS3" TargetMode="External"/><Relationship Id="rId1525" Type="http://schemas.openxmlformats.org/officeDocument/2006/relationships/hyperlink" Target="https://open.spotify.com/track/46jLy47W8rkf8rEX04gMKB" TargetMode="External"/><Relationship Id="rId1526" Type="http://schemas.openxmlformats.org/officeDocument/2006/relationships/hyperlink" Target="https://open.spotify.com/track/5mQNY6pTeSDl2doFB7uLbE" TargetMode="External"/><Relationship Id="rId1527" Type="http://schemas.openxmlformats.org/officeDocument/2006/relationships/hyperlink" Target="https://open.spotify.com/track/58zsLZPvfflaiIbNWoA22O" TargetMode="External"/><Relationship Id="rId1528" Type="http://schemas.openxmlformats.org/officeDocument/2006/relationships/hyperlink" Target="https://open.spotify.com/track/6aDsgHPZsMztSbZernzlF8" TargetMode="External"/><Relationship Id="rId1529" Type="http://schemas.openxmlformats.org/officeDocument/2006/relationships/hyperlink" Target="https://open.spotify.com/track/6ikDZX0oc8EKGj2vdMAEDv" TargetMode="External"/><Relationship Id="rId939" Type="http://schemas.openxmlformats.org/officeDocument/2006/relationships/hyperlink" Target="https://open.spotify.com/track/40gvh6jP5qxMJuMmF9lG9A" TargetMode="External"/><Relationship Id="rId938" Type="http://schemas.openxmlformats.org/officeDocument/2006/relationships/hyperlink" Target="https://1drv.ms/w/c/9493a6c9aea5009b/IQDiqamm380ASqh173e6SKcVAe0E_ybbQmmT7yg4_KpQZsk?e=gwM3ih" TargetMode="External"/><Relationship Id="rId937" Type="http://schemas.openxmlformats.org/officeDocument/2006/relationships/hyperlink" Target="https://open.spotify.com/track/0YNtAadZvKBBEFARtfoCV8" TargetMode="External"/><Relationship Id="rId932" Type="http://schemas.openxmlformats.org/officeDocument/2006/relationships/hyperlink" Target="https://1drv.ms/w/c/9493a6c9aea5009b/IQCXCZkHFNLLR4m8e4dzd2whAVM3RLYvpTKNHq2gAwHVJec?e=cZfgyC" TargetMode="External"/><Relationship Id="rId931" Type="http://schemas.openxmlformats.org/officeDocument/2006/relationships/hyperlink" Target="https://open.spotify.com/track/113xf7t4qNM7038YJvauik" TargetMode="External"/><Relationship Id="rId930" Type="http://schemas.openxmlformats.org/officeDocument/2006/relationships/hyperlink" Target="https://1drv.ms/w/c/9493a6c9aea5009b/IQBYoSQ28xfcRao2GAphpX7KAVdOX7RLMfrJ8ykJ-65KsMQ?e=S697y5" TargetMode="External"/><Relationship Id="rId936" Type="http://schemas.openxmlformats.org/officeDocument/2006/relationships/hyperlink" Target="https://1drv.ms/w/c/9493a6c9aea5009b/IQA3nmPHFHyeSpzdiY4UmJ8bAcrom6vt1yOC_YSbC-cC2iU?e=XVetUE" TargetMode="External"/><Relationship Id="rId935" Type="http://schemas.openxmlformats.org/officeDocument/2006/relationships/hyperlink" Target="https://open.spotify.com/track/2wXioTynVwrEWYRv6R6vEj" TargetMode="External"/><Relationship Id="rId934" Type="http://schemas.openxmlformats.org/officeDocument/2006/relationships/hyperlink" Target="https://1drv.ms/w/c/9493a6c9aea5009b/IQCeU8XK4VjqQ7pH4bD00V2uAd-COxQh3EEiXSw6OQ_4NQg?e=1eryer" TargetMode="External"/><Relationship Id="rId933" Type="http://schemas.openxmlformats.org/officeDocument/2006/relationships/hyperlink" Target="https://open.spotify.com/track/7zwn1eykZtZ5LODrf7c0tS" TargetMode="External"/><Relationship Id="rId1520" Type="http://schemas.openxmlformats.org/officeDocument/2006/relationships/hyperlink" Target="https://open.spotify.com/track/48s0QHJgmiNsth3WEO6U4M" TargetMode="External"/><Relationship Id="rId1554" Type="http://schemas.openxmlformats.org/officeDocument/2006/relationships/hyperlink" Target="https://open.spotify.com/track/6RVz4ORFnJI2Ye4DgWUUVF" TargetMode="External"/><Relationship Id="rId1555" Type="http://schemas.openxmlformats.org/officeDocument/2006/relationships/hyperlink" Target="https://open.spotify.com/track/5cINewSbVqBpnPkLUJjPzL" TargetMode="External"/><Relationship Id="rId1556" Type="http://schemas.openxmlformats.org/officeDocument/2006/relationships/hyperlink" Target="https://open.spotify.com/track/4esR3WJ3pwNYGYmwDaBow0" TargetMode="External"/><Relationship Id="rId1557" Type="http://schemas.openxmlformats.org/officeDocument/2006/relationships/hyperlink" Target="https://open.spotify.com/track/7trg1faBmQrr7zxr4U7SOr" TargetMode="External"/><Relationship Id="rId1558" Type="http://schemas.openxmlformats.org/officeDocument/2006/relationships/hyperlink" Target="https://open.spotify.com/track/5Re8AyLirdL9F5VeLI8JzN" TargetMode="External"/><Relationship Id="rId1559" Type="http://schemas.openxmlformats.org/officeDocument/2006/relationships/hyperlink" Target="https://open.spotify.com/track/07E5tOPjL9R54pkeOPTLo1" TargetMode="External"/><Relationship Id="rId965" Type="http://schemas.openxmlformats.org/officeDocument/2006/relationships/hyperlink" Target="https://open.spotify.com/track/2KhrPRV0V1FS2l4eQMJUWt" TargetMode="External"/><Relationship Id="rId964" Type="http://schemas.openxmlformats.org/officeDocument/2006/relationships/hyperlink" Target="https://1drv.ms/w/c/9493a6c9aea5009b/IQDdJBASKxV3SIRAmJOqwiqEAcG7k28UaLhXx23LmzbHxsc?e=hZkvja" TargetMode="External"/><Relationship Id="rId963" Type="http://schemas.openxmlformats.org/officeDocument/2006/relationships/hyperlink" Target="https://open.spotify.com/track/2xGjfbXZnI8uQDhukoQURQ" TargetMode="External"/><Relationship Id="rId962" Type="http://schemas.openxmlformats.org/officeDocument/2006/relationships/hyperlink" Target="https://1drv.ms/w/c/9493a6c9aea5009b/IQDVfAsPhXR-TJ0bxGexmqBDAd56o4wZ3Ek1xVTrnRZJL0A?e=wH0Z48" TargetMode="External"/><Relationship Id="rId969" Type="http://schemas.openxmlformats.org/officeDocument/2006/relationships/hyperlink" Target="https://open.spotify.com/track/4xbN7giFhdGbSQTPyG178F" TargetMode="External"/><Relationship Id="rId968" Type="http://schemas.openxmlformats.org/officeDocument/2006/relationships/hyperlink" Target="https://1drv.ms/w/c/9493a6c9aea5009b/IQAKqSIT2XIwRavdSI0nUQDKATcEOoqJlC9nckMbq4xz9u0?e=b1eeMg" TargetMode="External"/><Relationship Id="rId967" Type="http://schemas.openxmlformats.org/officeDocument/2006/relationships/hyperlink" Target="https://open.spotify.com/track/0yuAWlxq59xT3agQ965OxE" TargetMode="External"/><Relationship Id="rId966" Type="http://schemas.openxmlformats.org/officeDocument/2006/relationships/hyperlink" Target="https://1drv.ms/w/c/9493a6c9aea5009b/IQAgsO6qyd_HSryEu5s4TruxAVBYMB1JuC4wDkh47dZHs7M?e=cj6WSR" TargetMode="External"/><Relationship Id="rId961" Type="http://schemas.openxmlformats.org/officeDocument/2006/relationships/hyperlink" Target="https://open.spotify.com/track/3W7KHojYGgYaoX9ogKO9hU" TargetMode="External"/><Relationship Id="rId1550" Type="http://schemas.openxmlformats.org/officeDocument/2006/relationships/hyperlink" Target="https://open.spotify.com/track/3A9gGQJuJqYAF0w5vU6fMI" TargetMode="External"/><Relationship Id="rId960" Type="http://schemas.openxmlformats.org/officeDocument/2006/relationships/hyperlink" Target="https://1drv.ms/w/c/9493a6c9aea5009b/IQBjGUOnqfZKQKuZIj74sMVrAXs5botUtlCK___EpAzussQ?e=pRO4Mi" TargetMode="External"/><Relationship Id="rId1551" Type="http://schemas.openxmlformats.org/officeDocument/2006/relationships/hyperlink" Target="https://open.spotify.com/track/1CREYYq1k6c2JTo2WeFF4o" TargetMode="External"/><Relationship Id="rId1552" Type="http://schemas.openxmlformats.org/officeDocument/2006/relationships/hyperlink" Target="https://open.spotify.com/track/0Fifn4lBIGM5LG18Whp1Dx" TargetMode="External"/><Relationship Id="rId1553" Type="http://schemas.openxmlformats.org/officeDocument/2006/relationships/hyperlink" Target="https://open.spotify.com/track/5yJaXWIErrrsjQ3J0eR5aK?si=L8e-1E8ASRGm4cZpc" TargetMode="External"/><Relationship Id="rId1543" Type="http://schemas.openxmlformats.org/officeDocument/2006/relationships/hyperlink" Target="https://open.spotify.com/track/6V2SKZhymLim16ri8A7K6h" TargetMode="External"/><Relationship Id="rId1544" Type="http://schemas.openxmlformats.org/officeDocument/2006/relationships/hyperlink" Target="https://open.spotify.com/track/66CtVHzbUyFKbaNaPA8KBl" TargetMode="External"/><Relationship Id="rId1545" Type="http://schemas.openxmlformats.org/officeDocument/2006/relationships/hyperlink" Target="https://open.spotify.com/track/6sSDEFMeyf16WRDLRCXwTc" TargetMode="External"/><Relationship Id="rId1546" Type="http://schemas.openxmlformats.org/officeDocument/2006/relationships/hyperlink" Target="https://open.spotify.com/track/5dgJxyBNbmtKWaIXUaLnpn" TargetMode="External"/><Relationship Id="rId1547" Type="http://schemas.openxmlformats.org/officeDocument/2006/relationships/hyperlink" Target="https://open.spotify.com/track/7yuWHdSLrknIYMgbkdmPOS" TargetMode="External"/><Relationship Id="rId1548" Type="http://schemas.openxmlformats.org/officeDocument/2006/relationships/hyperlink" Target="https://open.spotify.com/track/3URt4lJQlANOstDBAWQJA7" TargetMode="External"/><Relationship Id="rId1549" Type="http://schemas.openxmlformats.org/officeDocument/2006/relationships/hyperlink" Target="https://open.spotify.com/track/6IDDwI0YOCAUDhMZltQekS" TargetMode="External"/><Relationship Id="rId959" Type="http://schemas.openxmlformats.org/officeDocument/2006/relationships/hyperlink" Target="https://open.spotify.com/track/1oAwsWBovWRIp7qLMGPIet" TargetMode="External"/><Relationship Id="rId954" Type="http://schemas.openxmlformats.org/officeDocument/2006/relationships/hyperlink" Target="https://1drv.ms/w/c/9493a6c9aea5009b/IQDlbEBl9f2lTYsWWdhUhYyOATItUJTvNdEt5EHllC8wmPA?e=b6efb8" TargetMode="External"/><Relationship Id="rId953" Type="http://schemas.openxmlformats.org/officeDocument/2006/relationships/hyperlink" Target="https://open.spotify.com/track/38kjFXYgPvtuXCPbHPMGte" TargetMode="External"/><Relationship Id="rId952" Type="http://schemas.openxmlformats.org/officeDocument/2006/relationships/hyperlink" Target="https://1drv.ms/w/c/9493a6c9aea5009b/IQBO3uz4Y5reTbSTO7poWVHgAa2l34WYbL932NqBK7QowxY?e=vD0nKY" TargetMode="External"/><Relationship Id="rId951" Type="http://schemas.openxmlformats.org/officeDocument/2006/relationships/hyperlink" Target="https://open.spotify.com/track/0Ot6e3wYVQQ1Us9PM977jE" TargetMode="External"/><Relationship Id="rId958" Type="http://schemas.openxmlformats.org/officeDocument/2006/relationships/hyperlink" Target="https://1drv.ms/w/c/9493a6c9aea5009b/IQD9BvtxzIOgSZAEyw-MTOhOAW2_jO6pVq013pORyeTde0E?e=ic4qvW" TargetMode="External"/><Relationship Id="rId957" Type="http://schemas.openxmlformats.org/officeDocument/2006/relationships/hyperlink" Target="https://open.spotify.com/track/60F6pgM6H6miNr5AmjxwjL" TargetMode="External"/><Relationship Id="rId956" Type="http://schemas.openxmlformats.org/officeDocument/2006/relationships/hyperlink" Target="https://1drv.ms/w/c/9493a6c9aea5009b/IQAAwNtRqmUORrofSn0XdVvGAXgKMHeKBlPHRgrb7dJGeRU?e=1I7x1d" TargetMode="External"/><Relationship Id="rId955" Type="http://schemas.openxmlformats.org/officeDocument/2006/relationships/hyperlink" Target="https://open.spotify.com/track/0VF7YLIxSQKyNiFL3X6MmN" TargetMode="External"/><Relationship Id="rId950" Type="http://schemas.openxmlformats.org/officeDocument/2006/relationships/hyperlink" Target="https://1drv.ms/w/c/9493a6c9aea5009b/IQAE33AYW_-GSJmJXYu0egIMAbaWoAVUcqfqFdwqmYVBQbg?e=9uyoee" TargetMode="External"/><Relationship Id="rId1540" Type="http://schemas.openxmlformats.org/officeDocument/2006/relationships/hyperlink" Target="https://open.spotify.com/track/5l6hpyTGBK0LAAxgPnqTQL" TargetMode="External"/><Relationship Id="rId1541" Type="http://schemas.openxmlformats.org/officeDocument/2006/relationships/hyperlink" Target="https://open.spotify.com/track/40NUp6VJswDOlGp63Pxybe" TargetMode="External"/><Relationship Id="rId1542" Type="http://schemas.openxmlformats.org/officeDocument/2006/relationships/hyperlink" Target="https://open.spotify.com/track/3TBKrVTg9NFJKrFpjwUay4" TargetMode="External"/><Relationship Id="rId590" Type="http://schemas.openxmlformats.org/officeDocument/2006/relationships/hyperlink" Target="https://open.spotify.com/track/7lidXGPXPYLNThITAOTlkK" TargetMode="External"/><Relationship Id="rId107" Type="http://schemas.openxmlformats.org/officeDocument/2006/relationships/hyperlink" Target="https://open.spotify.com/track/6wf7Yu7cxBSPrRlWeSeK0Q" TargetMode="External"/><Relationship Id="rId106" Type="http://schemas.openxmlformats.org/officeDocument/2006/relationships/hyperlink" Target="https://1drv.ms/w/c/45264a81a46f89ac/IQCeTe9sD31LSLZ7aDgBTtuVAViGQ-5yitbW2YnB6omFsO0?e=ovn05w" TargetMode="External"/><Relationship Id="rId105" Type="http://schemas.openxmlformats.org/officeDocument/2006/relationships/hyperlink" Target="https://open.spotify.com/track/5SHpuW2qjkQtFRpE6P9Nks" TargetMode="External"/><Relationship Id="rId589" Type="http://schemas.openxmlformats.org/officeDocument/2006/relationships/hyperlink" Target="https://1drv.ms/w/c/9493a6c9aea5009b/IQD5OnB3ylvlR60wRItCm8X3AbjQuwVoK7ffpK1x3p-YAmw?e=wMFxFg" TargetMode="External"/><Relationship Id="rId104" Type="http://schemas.openxmlformats.org/officeDocument/2006/relationships/hyperlink" Target="https://1drv.ms/w/c/45264a81a46f89ac/IQDmJIMLIMU2QZeoRiV4Dw_SASgt8ZqEh6DAvAm6V3RuRUU?e=gdtnRY" TargetMode="External"/><Relationship Id="rId588" Type="http://schemas.openxmlformats.org/officeDocument/2006/relationships/hyperlink" Target="https://open.spotify.com/track/2ufmtcIFdFpuUYBPXK5f67" TargetMode="External"/><Relationship Id="rId109" Type="http://schemas.openxmlformats.org/officeDocument/2006/relationships/hyperlink" Target="https://open.spotify.com/track/3QaPy1KgI7nu9FJEQUgn6h" TargetMode="External"/><Relationship Id="rId1170" Type="http://schemas.openxmlformats.org/officeDocument/2006/relationships/hyperlink" Target="https://1drv.ms/w/c/a50779723e5d7637/IQAZMMtLwaKyS65rNNBiTDjDAa02t-ZhGWlySoZRPKH7KUQ?e=TlVxkn" TargetMode="External"/><Relationship Id="rId108" Type="http://schemas.openxmlformats.org/officeDocument/2006/relationships/hyperlink" Target="https://1drv.ms/w/c/45264a81a46f89ac/IQAzcGbRsnznRbz_PhDUMIrYAeS-Ovx0Gdl7nBeknhEBJmw?e=asv0T2" TargetMode="External"/><Relationship Id="rId1171" Type="http://schemas.openxmlformats.org/officeDocument/2006/relationships/hyperlink" Target="https://open.spotify.com/track/35iY0wPXAoLnI6ahHk0hUV" TargetMode="External"/><Relationship Id="rId583" Type="http://schemas.openxmlformats.org/officeDocument/2006/relationships/hyperlink" Target="https://1drv.ms/w/c/9493a6c9aea5009b/IQAtHn3ip95EQ5fHs171xCNPAft3xIk3yR9IAwcNIa0i0Js?e=S7UJew" TargetMode="External"/><Relationship Id="rId1172" Type="http://schemas.openxmlformats.org/officeDocument/2006/relationships/hyperlink" Target="https://1drv.ms/w/c/a50779723e5d7637/IQCA9xnK3GpIR7gHJ3sCqdWXAQHrIZ1tMHar37U7q9Jmg7I?e=4PzVEi" TargetMode="External"/><Relationship Id="rId582" Type="http://schemas.openxmlformats.org/officeDocument/2006/relationships/hyperlink" Target="https://open.spotify.com/track/1bjeWoagtHmUKputLVyDxQ" TargetMode="External"/><Relationship Id="rId1173" Type="http://schemas.openxmlformats.org/officeDocument/2006/relationships/hyperlink" Target="https://open.spotify.com/track/38KHLuvLbQTIsRGiy66RrQ" TargetMode="External"/><Relationship Id="rId581" Type="http://schemas.openxmlformats.org/officeDocument/2006/relationships/hyperlink" Target="https://1drv.ms/w/c/9493a6c9aea5009b/IQCQ8jRrVk5eT5xXV4loucweAcYVPozC9wMllKIgwo8pJdI?e=exo0WV" TargetMode="External"/><Relationship Id="rId1174" Type="http://schemas.openxmlformats.org/officeDocument/2006/relationships/hyperlink" Target="https://1drv.ms/w/c/a50779723e5d7637/IQCFlvvCBwfdS6_mEDxI6d4iAcXkIvizLxRI1UGlCVW_HE4?e=DAKUL4" TargetMode="External"/><Relationship Id="rId580" Type="http://schemas.openxmlformats.org/officeDocument/2006/relationships/hyperlink" Target="https://open.spotify.com/track/6jTQijAuYxOd8DjQ8D6UkL" TargetMode="External"/><Relationship Id="rId1175" Type="http://schemas.openxmlformats.org/officeDocument/2006/relationships/hyperlink" Target="https://open.spotify.com/track/6YiFO4Z74jjyJXWfqLH0Gy" TargetMode="External"/><Relationship Id="rId103" Type="http://schemas.openxmlformats.org/officeDocument/2006/relationships/hyperlink" Target="https://open.spotify.com/track/4ak9GGe6afmi2HbxEjvhIC" TargetMode="External"/><Relationship Id="rId587" Type="http://schemas.openxmlformats.org/officeDocument/2006/relationships/hyperlink" Target="https://1drv.ms/w/c/9493a6c9aea5009b/IQCbzmLvFvdgQI1884VIUTW_AVbv_R8qjEMZtJR3WwPm-Fo?e=AKgzM1" TargetMode="External"/><Relationship Id="rId1176" Type="http://schemas.openxmlformats.org/officeDocument/2006/relationships/hyperlink" Target="https://1drv.ms/w/c/a50779723e5d7637/IQD-UYi-qVjaQ4istTyy_EKmASGoPgbni6dDYtZXmu-wlNU?e=dwTypO" TargetMode="External"/><Relationship Id="rId102" Type="http://schemas.openxmlformats.org/officeDocument/2006/relationships/hyperlink" Target="https://1drv.ms/w/c/45264a81a46f89ac/IQCm1r0i8RvoQ5QqwpNlG9sPAavBtLRIJ9Xh_PBffIlp96Y?e=htUf10" TargetMode="External"/><Relationship Id="rId586" Type="http://schemas.openxmlformats.org/officeDocument/2006/relationships/hyperlink" Target="https://open.spotify.com/track/6FZDfxM3a3UCqtzo5pxSLZ" TargetMode="External"/><Relationship Id="rId1177" Type="http://schemas.openxmlformats.org/officeDocument/2006/relationships/hyperlink" Target="https://open.spotify.com/track/6dHteqtKIpNSbxB5ohtBST" TargetMode="External"/><Relationship Id="rId101" Type="http://schemas.openxmlformats.org/officeDocument/2006/relationships/hyperlink" Target="https://open.spotify.com/track/3GYlZ7tbxLOxe6ewMNVTkw" TargetMode="External"/><Relationship Id="rId585" Type="http://schemas.openxmlformats.org/officeDocument/2006/relationships/hyperlink" Target="https://1drv.ms/w/c/9493a6c9aea5009b/IQDPNgtPMdhlT43mL3piLCpkAZnMadZuFDua_x1D_kkxACc?e=fw56YC" TargetMode="External"/><Relationship Id="rId1178" Type="http://schemas.openxmlformats.org/officeDocument/2006/relationships/hyperlink" Target="https://1drv.ms/w/c/a50779723e5d7637/IQDb2qNlAXBfSqhfqxx_dcyFAfg9a05HrgasQ2U0hXwYkkQ?e=CxUhl2" TargetMode="External"/><Relationship Id="rId100" Type="http://schemas.openxmlformats.org/officeDocument/2006/relationships/hyperlink" Target="https://1drv.ms/w/c/45264a81a46f89ac/IQDQFvriTjgeRaFiq8zwWwfAAZfnvPEbQMZGNS-TNgYWnWQ?e=D0XWep" TargetMode="External"/><Relationship Id="rId584" Type="http://schemas.openxmlformats.org/officeDocument/2006/relationships/hyperlink" Target="https://open.spotify.com/track/3IgUCMkHS4RgHdngIlporF" TargetMode="External"/><Relationship Id="rId1179" Type="http://schemas.openxmlformats.org/officeDocument/2006/relationships/hyperlink" Target="https://open.spotify.com/track/2h9TDNEXRhcDIV3fsoEVq9" TargetMode="External"/><Relationship Id="rId1169" Type="http://schemas.openxmlformats.org/officeDocument/2006/relationships/hyperlink" Target="https://open.spotify.com/track/3zxLNqZoSbSr8V5emGDIU4" TargetMode="External"/><Relationship Id="rId579" Type="http://schemas.openxmlformats.org/officeDocument/2006/relationships/hyperlink" Target="https://1drv.ms/w/c/9493a6c9aea5009b/IQBm5y6NaFGBSIquIj3VAIpgARCGoW7ar43tu1nQeIcWWvg?e=gmfzJq" TargetMode="External"/><Relationship Id="rId578" Type="http://schemas.openxmlformats.org/officeDocument/2006/relationships/hyperlink" Target="https://open.spotify.com/track/4jTs7ny5eSRnKTzxdrFv5I" TargetMode="External"/><Relationship Id="rId577" Type="http://schemas.openxmlformats.org/officeDocument/2006/relationships/hyperlink" Target="https://1drv.ms/w/c/9493a6c9aea5009b/IQACyXHxRm-aTY3MYgKDZsyuAT7JJo9J28C_sF72ETXGwfQ?e=RZERAL" TargetMode="External"/><Relationship Id="rId1160" Type="http://schemas.openxmlformats.org/officeDocument/2006/relationships/hyperlink" Target="https://1drv.ms/w/c/a50779723e5d7637/IQDR1uaVvW7vR7-BXFdJo6SuAb2WcxsvxkdqSkTMtvQmSf0?e=fTF7tu" TargetMode="External"/><Relationship Id="rId572" Type="http://schemas.openxmlformats.org/officeDocument/2006/relationships/hyperlink" Target="https://open.spotify.com/track/0xaFw2zDYf1rIJWl2dXiSF" TargetMode="External"/><Relationship Id="rId1161" Type="http://schemas.openxmlformats.org/officeDocument/2006/relationships/hyperlink" Target="https://open.spotify.com/track/5yViw3RCHOomQ1bPOvLh3C" TargetMode="External"/><Relationship Id="rId571" Type="http://schemas.openxmlformats.org/officeDocument/2006/relationships/hyperlink" Target="https://1drv.ms/w/c/9493a6c9aea5009b/IQCku-mfYmszQKupFVfq2CNjAVqc84IoIpy1MgE3QEppwqc?e=qcWxXj" TargetMode="External"/><Relationship Id="rId1162" Type="http://schemas.openxmlformats.org/officeDocument/2006/relationships/hyperlink" Target="https://1drv.ms/w/c/a50779723e5d7637/IQAyFAhph4x-Ro3cfM5Zg6gqAXp2R6OJelG1KNWOT0Ad7Rk?e=qphbO0" TargetMode="External"/><Relationship Id="rId570" Type="http://schemas.openxmlformats.org/officeDocument/2006/relationships/hyperlink" Target="https://open.spotify.com/track/1TweDM3JC49LNeelLVg3yX" TargetMode="External"/><Relationship Id="rId1163" Type="http://schemas.openxmlformats.org/officeDocument/2006/relationships/hyperlink" Target="https://open.spotify.com/track/21RCuMVSlblTmyYm2DnPCR" TargetMode="External"/><Relationship Id="rId1164" Type="http://schemas.openxmlformats.org/officeDocument/2006/relationships/hyperlink" Target="https://1drv.ms/w/c/a50779723e5d7637/IQD6zhZcldF0TYx5EK5-qW1_AfznyhpO2gJwtYJNjnHqP4w?e=bn7Adn" TargetMode="External"/><Relationship Id="rId576" Type="http://schemas.openxmlformats.org/officeDocument/2006/relationships/hyperlink" Target="https://open.spotify.com/track/2GAhgAjOhEmItWLfgisyOn" TargetMode="External"/><Relationship Id="rId1165" Type="http://schemas.openxmlformats.org/officeDocument/2006/relationships/hyperlink" Target="https://open.spotify.com/track/5pU2jicRzE4NAgXE7rOcKV" TargetMode="External"/><Relationship Id="rId575" Type="http://schemas.openxmlformats.org/officeDocument/2006/relationships/hyperlink" Target="https://1drv.ms/w/c/9493a6c9aea5009b/IQBuEWoCyXGxR77QPCCITsS1AeMbh-CO5IXaQ9ZCvhrfqt4?e=SpcXHn" TargetMode="External"/><Relationship Id="rId1166" Type="http://schemas.openxmlformats.org/officeDocument/2006/relationships/hyperlink" Target="https://1drv.ms/w/c/a50779723e5d7637/IQDrbjUAmwxlSp1RKe_xHArAARa8iI-aSn2Zu4K9JCAWQ0I?e=1vi3Qr" TargetMode="External"/><Relationship Id="rId574" Type="http://schemas.openxmlformats.org/officeDocument/2006/relationships/hyperlink" Target="https://open.spotify.com/track/6eT2V7nKXyMf47TwPbtgAD" TargetMode="External"/><Relationship Id="rId1167" Type="http://schemas.openxmlformats.org/officeDocument/2006/relationships/hyperlink" Target="https://open.spotify.com/track/6SBJ2XHc4jm6Abqt7zocMz" TargetMode="External"/><Relationship Id="rId573" Type="http://schemas.openxmlformats.org/officeDocument/2006/relationships/hyperlink" Target="https://1drv.ms/w/c/9493a6c9aea5009b/IQAWkRrHLgfeQ4_Ri6jZrz9YAceRuSdaCO7K-cW81yNftM0?e=4QAZfK" TargetMode="External"/><Relationship Id="rId1168" Type="http://schemas.openxmlformats.org/officeDocument/2006/relationships/hyperlink" Target="https://1drv.ms/w/c/a50779723e5d7637/IQAFo7zyohFWQ5czSz5K5aP1AYJkNoUNXORw41moNkPCqRk?e=nMfXbo" TargetMode="External"/><Relationship Id="rId129" Type="http://schemas.openxmlformats.org/officeDocument/2006/relationships/hyperlink" Target="https://open.spotify.com/track/4HOryCnbme0zBnF8LWij3f" TargetMode="External"/><Relationship Id="rId128" Type="http://schemas.openxmlformats.org/officeDocument/2006/relationships/hyperlink" Target="https://1drv.ms/w/c/45264a81a46f89ac/IQCGm5shsIFCQaEm7m0heI0SAaoD1moo4EYWAR_cOpWBv2Y?e=3SeUfx" TargetMode="External"/><Relationship Id="rId127" Type="http://schemas.openxmlformats.org/officeDocument/2006/relationships/hyperlink" Target="https://open.spotify.com/track/042Sl6Mn83JHyLEqdK7uI0" TargetMode="External"/><Relationship Id="rId126" Type="http://schemas.openxmlformats.org/officeDocument/2006/relationships/hyperlink" Target="https://1drv.ms/w/c/45264a81a46f89ac/IQBLfqQbV1LnQKmZwiYwx2jCATeStJ0wY4NWVgJgh8AAsQg?e=SUVzTr" TargetMode="External"/><Relationship Id="rId1190" Type="http://schemas.openxmlformats.org/officeDocument/2006/relationships/hyperlink" Target="https://1drv.ms/w/c/a50779723e5d7637/IQARZFzN_S8zSIVHPL3xAOdRAdpBed4nRIdSHZ3BM9SlnO0?e=wW0fv3" TargetMode="External"/><Relationship Id="rId1191" Type="http://schemas.openxmlformats.org/officeDocument/2006/relationships/hyperlink" Target="https://open.spotify.com/track/6JT8FZD6yLksUgZQKwrAog" TargetMode="External"/><Relationship Id="rId1192" Type="http://schemas.openxmlformats.org/officeDocument/2006/relationships/hyperlink" Target="https://1drv.ms/w/c/a50779723e5d7637/IQAICn8KLsqUQqxY6l4dI9djAfd3inoLwAIAZog8zc17T04?e=qnYQ0y" TargetMode="External"/><Relationship Id="rId1193" Type="http://schemas.openxmlformats.org/officeDocument/2006/relationships/hyperlink" Target="https://open.spotify.com/track/21JTgoZLDB2F4Fx0uRCmTL" TargetMode="External"/><Relationship Id="rId121" Type="http://schemas.openxmlformats.org/officeDocument/2006/relationships/hyperlink" Target="https://open.spotify.com/track/1WsEgieHsWWndAzLkmV105" TargetMode="External"/><Relationship Id="rId1194" Type="http://schemas.openxmlformats.org/officeDocument/2006/relationships/hyperlink" Target="https://1drv.ms/w/c/a50779723e5d7637/IQBS5_e1_5FTTLvEnU1vj1XrAd_Gch-6LLn-rFXsLiwwTmU?e=5UGD5n" TargetMode="External"/><Relationship Id="rId120" Type="http://schemas.openxmlformats.org/officeDocument/2006/relationships/hyperlink" Target="https://1drv.ms/w/c/45264a81a46f89ac/IQD5N1OBQ0c5R4r3D_QPuUFYAeXCndr_FedQPN5cI6jypPM?e=sai4r7" TargetMode="External"/><Relationship Id="rId1195" Type="http://schemas.openxmlformats.org/officeDocument/2006/relationships/hyperlink" Target="https://open.spotify.com/track/7pOcnni0UFajywUyhQhFHC" TargetMode="External"/><Relationship Id="rId1196" Type="http://schemas.openxmlformats.org/officeDocument/2006/relationships/hyperlink" Target="https://1drv.ms/w/c/a50779723e5d7637/IQBIvqu_HtOJTY-iJoyDFs0hAVAPYlXYZ_zlQGaOvsvY_iU?e=QAwqpu" TargetMode="External"/><Relationship Id="rId1197" Type="http://schemas.openxmlformats.org/officeDocument/2006/relationships/hyperlink" Target="https://open.spotify.com/track/6TqpSLQx0zR6IoWssL5fIS" TargetMode="External"/><Relationship Id="rId125" Type="http://schemas.openxmlformats.org/officeDocument/2006/relationships/hyperlink" Target="https://open.spotify.com/track/5XsAal7ZcWg1I5T4NcRjkv" TargetMode="External"/><Relationship Id="rId1198" Type="http://schemas.openxmlformats.org/officeDocument/2006/relationships/hyperlink" Target="https://1drv.ms/w/c/a50779723e5d7637/IQAtjJS_-b6mSoE3UdtO3w8rAQPIvJw76__SssgyOXu77s0?e=ofnB8K" TargetMode="External"/><Relationship Id="rId124" Type="http://schemas.openxmlformats.org/officeDocument/2006/relationships/hyperlink" Target="https://1drv.ms/w/c/45264a81a46f89ac/IQCx_z7_LzbZT5BEgp_sRwjYAXy2Cfgr5TpAxdOpL2Hxwsc?e=Mt5bX7" TargetMode="External"/><Relationship Id="rId1199" Type="http://schemas.openxmlformats.org/officeDocument/2006/relationships/hyperlink" Target="https://open.spotify.com/track/7wWUdleEFkbMyDNHud1t8X" TargetMode="External"/><Relationship Id="rId123" Type="http://schemas.openxmlformats.org/officeDocument/2006/relationships/hyperlink" Target="https://open.spotify.com/track/4SSnFejRGlZikf02HLewEF" TargetMode="External"/><Relationship Id="rId122" Type="http://schemas.openxmlformats.org/officeDocument/2006/relationships/hyperlink" Target="https://1drv.ms/w/c/45264a81a46f89ac/IQAcFJmpcVqLQYAhIcurS64CAZO_Dt4AyEuan_aKCGGvb4I?e=wZNOwE" TargetMode="External"/><Relationship Id="rId118" Type="http://schemas.openxmlformats.org/officeDocument/2006/relationships/hyperlink" Target="https://1drv.ms/w/c/45264a81a46f89ac/IQDeDehKna1kS4DlMIxmvVALAbyPEJrg1NI-WH8DFTxlQRM?e=14P1OC" TargetMode="External"/><Relationship Id="rId117" Type="http://schemas.openxmlformats.org/officeDocument/2006/relationships/hyperlink" Target="https://open.spotify.com/track/2VlLbhGLVJgdOW7kKdWWFc" TargetMode="External"/><Relationship Id="rId116" Type="http://schemas.openxmlformats.org/officeDocument/2006/relationships/hyperlink" Target="https://1drv.ms/w/c/45264a81a46f89ac/IQAjdAKQkUmkSI4GUl4skth9AVoNC55Y9saRJrW4SyCqjCA?e=3y9xze" TargetMode="External"/><Relationship Id="rId115" Type="http://schemas.openxmlformats.org/officeDocument/2006/relationships/hyperlink" Target="https://open.spotify.com/track/0tMSssfxAL2oV8Vri0mFHE" TargetMode="External"/><Relationship Id="rId599" Type="http://schemas.openxmlformats.org/officeDocument/2006/relationships/hyperlink" Target="https://1drv.ms/w/c/9493a6c9aea5009b/IQDqREF1AiogQoVMZ6oiH111ARfYO7le-lGEpUm_WPKFPso?e=y4P7zA" TargetMode="External"/><Relationship Id="rId1180" Type="http://schemas.openxmlformats.org/officeDocument/2006/relationships/hyperlink" Target="https://1drv.ms/w/c/a50779723e5d7637/IQCfgpp-2-YnQIcudPsCCSfWAWpU1xUJDTCNZQo1nusLPgM?e=j5GP5Z" TargetMode="External"/><Relationship Id="rId1181" Type="http://schemas.openxmlformats.org/officeDocument/2006/relationships/hyperlink" Target="https://open.spotify.com/track/3xSZvJ43lKSrQIp2FaGfQp" TargetMode="External"/><Relationship Id="rId119" Type="http://schemas.openxmlformats.org/officeDocument/2006/relationships/hyperlink" Target="https://open.spotify.com/track/41zXlQxzTi6cGAjpOXyLYH" TargetMode="External"/><Relationship Id="rId1182" Type="http://schemas.openxmlformats.org/officeDocument/2006/relationships/hyperlink" Target="https://1drv.ms/w/c/a50779723e5d7637/IQBTag781pk7T5ciWa79LUXhAQ0A6_LOGaIX-apGbmVvB0k?e=3zXPMZ" TargetMode="External"/><Relationship Id="rId110" Type="http://schemas.openxmlformats.org/officeDocument/2006/relationships/hyperlink" Target="https://1drv.ms/w/c/45264a81a46f89ac/IQDAMU3_ojLLSZ90o-M4nvbIAbU2NsO6ogKb4mcF101Isxs?e=pVgLoz" TargetMode="External"/><Relationship Id="rId594" Type="http://schemas.openxmlformats.org/officeDocument/2006/relationships/hyperlink" Target="https://open.spotify.com/track/3jgHKbpswygyOMipFz06RQ" TargetMode="External"/><Relationship Id="rId1183" Type="http://schemas.openxmlformats.org/officeDocument/2006/relationships/hyperlink" Target="https://open.spotify.com/track/0HZhYMZOcUzZKSFwPOti6m" TargetMode="External"/><Relationship Id="rId593" Type="http://schemas.openxmlformats.org/officeDocument/2006/relationships/hyperlink" Target="https://1drv.ms/w/c/9493a6c9aea5009b/IQBPU8087mF5T5K7CZhvcw3BAau4021qxhxyYgiGh-Nyc5Q?e=g3hp1Z" TargetMode="External"/><Relationship Id="rId1184" Type="http://schemas.openxmlformats.org/officeDocument/2006/relationships/hyperlink" Target="https://1drv.ms/w/c/a50779723e5d7637/IQCqsI1t7jUSRY_vwKVKgb18AbXt62PpAb29QIq5UeRnDMo?e=n6ddz4" TargetMode="External"/><Relationship Id="rId592" Type="http://schemas.openxmlformats.org/officeDocument/2006/relationships/hyperlink" Target="https://open.spotify.com/track/42SOtYBdnfj9zEdZSlAq5k" TargetMode="External"/><Relationship Id="rId1185" Type="http://schemas.openxmlformats.org/officeDocument/2006/relationships/hyperlink" Target="https://open.spotify.com/track/6lanRgr6wXibZr8KgzXxBl" TargetMode="External"/><Relationship Id="rId591" Type="http://schemas.openxmlformats.org/officeDocument/2006/relationships/hyperlink" Target="https://1drv.ms/w/c/9493a6c9aea5009b/IQAicgwXejFERrRbaMwKGeXrAcHUcvMNDXWoahQigiBbXkE?e=gbyUfD" TargetMode="External"/><Relationship Id="rId1186" Type="http://schemas.openxmlformats.org/officeDocument/2006/relationships/hyperlink" Target="https://1drv.ms/w/c/a50779723e5d7637/IQB7gDfzXyUJQZeP3Kdq-idIATlpGMtzCPJz8XhAab_oBmM?e=8RNwin" TargetMode="External"/><Relationship Id="rId114" Type="http://schemas.openxmlformats.org/officeDocument/2006/relationships/hyperlink" Target="https://1drv.ms/w/c/45264a81a46f89ac/IQBvgT2luzL1TLdaTr7gSsZiAaMaQu09guclcVIwjh-QLyk?e=7AdzUs" TargetMode="External"/><Relationship Id="rId598" Type="http://schemas.openxmlformats.org/officeDocument/2006/relationships/hyperlink" Target="https://open.spotify.com/track/55ZcA6PazdlXjE1jO5GrzJ" TargetMode="External"/><Relationship Id="rId1187" Type="http://schemas.openxmlformats.org/officeDocument/2006/relationships/hyperlink" Target="https://open.spotify.com/track/1x80xTzSL7pok3M5JC3oJz" TargetMode="External"/><Relationship Id="rId113" Type="http://schemas.openxmlformats.org/officeDocument/2006/relationships/hyperlink" Target="https://open.spotify.com/track/2prqm9sPLj10B4Wg0wE5x9" TargetMode="External"/><Relationship Id="rId597" Type="http://schemas.openxmlformats.org/officeDocument/2006/relationships/hyperlink" Target="https://1drv.ms/w/c/9493a6c9aea5009b/IQBZ0hU_FYFJQLPOAckvgiCiAaZenlYN8atBQuaksW1uIAM?e=UJAXbJ" TargetMode="External"/><Relationship Id="rId1188" Type="http://schemas.openxmlformats.org/officeDocument/2006/relationships/hyperlink" Target="https://1drv.ms/w/c/a50779723e5d7637/IQDJ1cttKJehT7WYuBdB5pfIAZfekL9oAmRPxw-dqlzYdZ4?e=ze49sB" TargetMode="External"/><Relationship Id="rId112" Type="http://schemas.openxmlformats.org/officeDocument/2006/relationships/hyperlink" Target="https://1drv.ms/w/c/45264a81a46f89ac/IQAY9kGUYchmRZLAjjdxUfAyAcY1NsO1bEFGYN4guy19keg?e=52hluH" TargetMode="External"/><Relationship Id="rId596" Type="http://schemas.openxmlformats.org/officeDocument/2006/relationships/hyperlink" Target="https://open.spotify.com/track/1ed6Wdjk7gkxI2lIYjAoJ2" TargetMode="External"/><Relationship Id="rId1189" Type="http://schemas.openxmlformats.org/officeDocument/2006/relationships/hyperlink" Target="https://open.spotify.com/track/5u0YB9bpmgEPS2bPhwfRFV" TargetMode="External"/><Relationship Id="rId111" Type="http://schemas.openxmlformats.org/officeDocument/2006/relationships/hyperlink" Target="https://open.spotify.com/track/1CsMKhwEmNnmvHUuO5nryA" TargetMode="External"/><Relationship Id="rId595" Type="http://schemas.openxmlformats.org/officeDocument/2006/relationships/hyperlink" Target="https://1drv.ms/w/c/9493a6c9aea5009b/IQD1wRFvRZvPSZc1WyKC-NQwAb8rlV2jy7HwgtMgbCpmHqM?e=BKPOQ5" TargetMode="External"/><Relationship Id="rId1136" Type="http://schemas.openxmlformats.org/officeDocument/2006/relationships/hyperlink" Target="https://1drv.ms/w/c/a50779723e5d7637/IQCklX-3DZJtT6zReWxjzEl-AfIsUTNNC0Z1FxKaV42zjHk?e=O1coaN" TargetMode="External"/><Relationship Id="rId1137" Type="http://schemas.openxmlformats.org/officeDocument/2006/relationships/hyperlink" Target="https://open.spotify.com/track/6ktPESvBd4cGR9y8PPa3B2" TargetMode="External"/><Relationship Id="rId1138" Type="http://schemas.openxmlformats.org/officeDocument/2006/relationships/hyperlink" Target="https://1drv.ms/w/c/a50779723e5d7637/IQAG9VXHK-7kT6p5rhNHPgFDAWAM5xnmQM4MUIgnUjoRPoU?e=MLEvgK" TargetMode="External"/><Relationship Id="rId1139" Type="http://schemas.openxmlformats.org/officeDocument/2006/relationships/hyperlink" Target="https://open.spotify.com/track/7p7lNE4QGhtR3p4DokE0qP" TargetMode="External"/><Relationship Id="rId547" Type="http://schemas.openxmlformats.org/officeDocument/2006/relationships/hyperlink" Target="https://1drv.ms/w/c/9493a6c9aea5009b/IQAUpAk6O1z1Rpz4G-sPUBB_AbanMTYRQ16fOFnRht9XGQU?e=c7pfCk" TargetMode="External"/><Relationship Id="rId546" Type="http://schemas.openxmlformats.org/officeDocument/2006/relationships/hyperlink" Target="https://open.spotify.com/track/19woxaSpjOefa2JnAOoqW5" TargetMode="External"/><Relationship Id="rId545" Type="http://schemas.openxmlformats.org/officeDocument/2006/relationships/hyperlink" Target="https://1drv.ms/w/c/9493a6c9aea5009b/IQDGf0XT4rMCTo3yYz-02D7gAV8xlA3D3kDGTMQTvyZRHck?e=smvPaG" TargetMode="External"/><Relationship Id="rId544" Type="http://schemas.openxmlformats.org/officeDocument/2006/relationships/hyperlink" Target="https://open.spotify.com/track/2fXwCWkh6YG5zU1IyvQrbs" TargetMode="External"/><Relationship Id="rId549" Type="http://schemas.openxmlformats.org/officeDocument/2006/relationships/hyperlink" Target="https://1drv.ms/w/c/9493a6c9aea5009b/IQA4KDdijkt7TpKCT0wWm1jCAZxnHnk5drKzWLxtIhgAc4A?e=AZX1C8" TargetMode="External"/><Relationship Id="rId548" Type="http://schemas.openxmlformats.org/officeDocument/2006/relationships/hyperlink" Target="https://open.spotify.com/track/4h6ViRoztTBpWcJ1zFT9Zg" TargetMode="External"/><Relationship Id="rId1130" Type="http://schemas.openxmlformats.org/officeDocument/2006/relationships/hyperlink" Target="https://1drv.ms/w/c/a50779723e5d7637/IQC3RCSlX4B4T57WCyIH9wYOAaCVTSf4Q-_0JBBRjO_DeRM?e=2hTaQg" TargetMode="External"/><Relationship Id="rId1131" Type="http://schemas.openxmlformats.org/officeDocument/2006/relationships/hyperlink" Target="https://open.spotify.com/track/3by8IfnW9dZ2t4pZw1WVxz" TargetMode="External"/><Relationship Id="rId543" Type="http://schemas.openxmlformats.org/officeDocument/2006/relationships/hyperlink" Target="https://1drv.ms/w/c/9493a6c9aea5009b/IQD9HNTjTjL6RK-dPE6cC2LCARliN1jbyMwPrm2A5DnJN7U?e=yY6S2o" TargetMode="External"/><Relationship Id="rId1132" Type="http://schemas.openxmlformats.org/officeDocument/2006/relationships/hyperlink" Target="https://1drv.ms/w/c/a50779723e5d7637/IQBvGrDOifcoS438k-1Ox5p9AbINR7kJFMhJnG0gI4ZLblo?e=dv24nc" TargetMode="External"/><Relationship Id="rId542" Type="http://schemas.openxmlformats.org/officeDocument/2006/relationships/hyperlink" Target="https://open.spotify.com/track/5fQBa4wkmq28xpSLOQ202K" TargetMode="External"/><Relationship Id="rId1133" Type="http://schemas.openxmlformats.org/officeDocument/2006/relationships/hyperlink" Target="https://open.spotify.com/track/4B3RmT3cGvh8By3WY9pbIx" TargetMode="External"/><Relationship Id="rId541" Type="http://schemas.openxmlformats.org/officeDocument/2006/relationships/hyperlink" Target="https://1drv.ms/w/c/9493a6c9aea5009b/IQBjEUDw7Kq4TrLBOuRtkjjgAXo2D2UnZUOSO8awWPOLED8?e=AOPjVh" TargetMode="External"/><Relationship Id="rId1134" Type="http://schemas.openxmlformats.org/officeDocument/2006/relationships/hyperlink" Target="https://1drv.ms/w/c/a50779723e5d7637/IQBn3u8Om7sOTI4YasUiOWETAS6pdDqrcVS5rXQeoLoAosw?e=akSoqA" TargetMode="External"/><Relationship Id="rId540" Type="http://schemas.openxmlformats.org/officeDocument/2006/relationships/hyperlink" Target="https://open.spotify.com/track/06u5LrUpbosQlQ1QJFhPpG" TargetMode="External"/><Relationship Id="rId1135" Type="http://schemas.openxmlformats.org/officeDocument/2006/relationships/hyperlink" Target="https://open.spotify.com/track/3XabMu0mJaQmrqz57UkEZI" TargetMode="External"/><Relationship Id="rId1125" Type="http://schemas.openxmlformats.org/officeDocument/2006/relationships/hyperlink" Target="https://open.spotify.com/track/07tsxA3VTCCs35M17sBs88" TargetMode="External"/><Relationship Id="rId1126" Type="http://schemas.openxmlformats.org/officeDocument/2006/relationships/hyperlink" Target="https://1drv.ms/w/c/a50779723e5d7637/IQD94sIQYoNJTLxPalsQ_ZN9AWAf5EC0yr2wDCop0Sy0KaM?e=NUTkkB" TargetMode="External"/><Relationship Id="rId1127" Type="http://schemas.openxmlformats.org/officeDocument/2006/relationships/hyperlink" Target="https://open.spotify.com/track/7uoFMmxln0GPXQ0AcCBXRq" TargetMode="External"/><Relationship Id="rId1128" Type="http://schemas.openxmlformats.org/officeDocument/2006/relationships/hyperlink" Target="https://1drv.ms/w/c/a50779723e5d7637/IQAop1GfiiyWSYSkDCNkXdbwAWsQ8RHCpLIgnsn0VsTsRG4?e=ez6FCc" TargetMode="External"/><Relationship Id="rId1129" Type="http://schemas.openxmlformats.org/officeDocument/2006/relationships/hyperlink" Target="https://open.spotify.com/track/30DnQCN64v8xBpGZpLgb6l" TargetMode="External"/><Relationship Id="rId536" Type="http://schemas.openxmlformats.org/officeDocument/2006/relationships/hyperlink" Target="https://open.spotify.com/track/3OHfY25tqY28d16oZczHc8" TargetMode="External"/><Relationship Id="rId535" Type="http://schemas.openxmlformats.org/officeDocument/2006/relationships/hyperlink" Target="https://1drv.ms/w/c/9493a6c9aea5009b/IQDj7Egjom62SZrLfCz2nHR9AWt9paOL5VkSYzKrLV4ozdo?e=zAZVae" TargetMode="External"/><Relationship Id="rId534" Type="http://schemas.openxmlformats.org/officeDocument/2006/relationships/hyperlink" Target="https://open.spotify.com/track/5Y35SjAfXjjG0sFQ3KOxmm" TargetMode="External"/><Relationship Id="rId533" Type="http://schemas.openxmlformats.org/officeDocument/2006/relationships/hyperlink" Target="https://1drv.ms/w/c/9493a6c9aea5009b/IQCu-IEwvpSFR59MwuWvQVe8AWY4MyaA1SmMesOlRrEUai8?e=H7gDA7" TargetMode="External"/><Relationship Id="rId539" Type="http://schemas.openxmlformats.org/officeDocument/2006/relationships/hyperlink" Target="https://1drv.ms/w/c/9493a6c9aea5009b/IQDuC0zaZT2kSZVf7kwwuCjDAdWHV12nyitMXY_HxT0Sg7c?e=oJhaRe" TargetMode="External"/><Relationship Id="rId538" Type="http://schemas.openxmlformats.org/officeDocument/2006/relationships/hyperlink" Target="https://open.spotify.com/track/5wTVNpi5WDByxBgKgUE6MU" TargetMode="External"/><Relationship Id="rId537" Type="http://schemas.openxmlformats.org/officeDocument/2006/relationships/hyperlink" Target="https://1drv.ms/w/c/9493a6c9aea5009b/IQC4qWfERiQsQ6eg7w_FtzynAXPb8uTujzNIlq0Qe0aMpLU?e=gHHsjp" TargetMode="External"/><Relationship Id="rId1120" Type="http://schemas.openxmlformats.org/officeDocument/2006/relationships/hyperlink" Target="https://1drv.ms/w/c/a50779723e5d7637/IQBVRmRSamERSp1nMsV8Ao1GAT4ZKUlYsnfqt1MSWwZFQm0?e=BbzQoS" TargetMode="External"/><Relationship Id="rId532" Type="http://schemas.openxmlformats.org/officeDocument/2006/relationships/hyperlink" Target="https://open.spotify.com/track/04mAOoQNsXmDJlyupJwmkO" TargetMode="External"/><Relationship Id="rId1121" Type="http://schemas.openxmlformats.org/officeDocument/2006/relationships/hyperlink" Target="https://open.spotify.com/track/7LNAzNyUgpZklrVCVwg70i" TargetMode="External"/><Relationship Id="rId531" Type="http://schemas.openxmlformats.org/officeDocument/2006/relationships/hyperlink" Target="https://1drv.ms/w/c/9493a6c9aea5009b/IQBxs6zpQdjST6vDn3aNvhmUATj_DOid8gaJXAwT-r6Urj8?e=Erk1EM" TargetMode="External"/><Relationship Id="rId1122" Type="http://schemas.openxmlformats.org/officeDocument/2006/relationships/hyperlink" Target="https://1drv.ms/w/c/a50779723e5d7637/IQAYZ6cYZblsRLaVZPzOCfUlAXd05ihU_fnqlcbaUXQ2oK8?e=gq92Zb" TargetMode="External"/><Relationship Id="rId530" Type="http://schemas.openxmlformats.org/officeDocument/2006/relationships/hyperlink" Target="https://open.spotify.com/track/6BbvPVwcZM0KO8XOv0wkcs" TargetMode="External"/><Relationship Id="rId1123" Type="http://schemas.openxmlformats.org/officeDocument/2006/relationships/hyperlink" Target="https://open.spotify.com/track/2dMmMkZ7SEqFbzTJx4DijY" TargetMode="External"/><Relationship Id="rId1124" Type="http://schemas.openxmlformats.org/officeDocument/2006/relationships/hyperlink" Target="https://1drv.ms/w/c/a50779723e5d7637/IQA8NssSvotGQKvvhk5sBDewAUhQ07x9F_H49y_vKtgkDwY?e=Cb4it9" TargetMode="External"/><Relationship Id="rId1158" Type="http://schemas.openxmlformats.org/officeDocument/2006/relationships/hyperlink" Target="https://1drv.ms/w/c/a50779723e5d7637/IQB2dfc5QDvzSY-09F0NDqfYAdmKJy-bR7EyI96DD_xSNSc?e=bzasus" TargetMode="External"/><Relationship Id="rId1159" Type="http://schemas.openxmlformats.org/officeDocument/2006/relationships/hyperlink" Target="https://open.spotify.com/track/0fMhhdMdbC94rHHK63jwWu" TargetMode="External"/><Relationship Id="rId569" Type="http://schemas.openxmlformats.org/officeDocument/2006/relationships/hyperlink" Target="https://1drv.ms/w/c/9493a6c9aea5009b/IQBIHGQTQzH3SKZUNJC7aLJvAUEHP0uUDiCSmOgGyldvI00?e=gPAEV7" TargetMode="External"/><Relationship Id="rId568" Type="http://schemas.openxmlformats.org/officeDocument/2006/relationships/hyperlink" Target="https://open.spotify.com/track/2e2AXpIiJpet5b4qg85Gh6" TargetMode="External"/><Relationship Id="rId567" Type="http://schemas.openxmlformats.org/officeDocument/2006/relationships/hyperlink" Target="https://1drv.ms/w/c/9493a6c9aea5009b/IQBv6pCuQ1DcRoa_Kc3Qn7kVAQijnqwmbEx4xS8v4RLlovw?e=bR5ZFv" TargetMode="External"/><Relationship Id="rId566" Type="http://schemas.openxmlformats.org/officeDocument/2006/relationships/hyperlink" Target="https://open.spotify.com/track/4h5x3XHLVYFJaItKuO2rhy" TargetMode="External"/><Relationship Id="rId561" Type="http://schemas.openxmlformats.org/officeDocument/2006/relationships/hyperlink" Target="https://1drv.ms/w/c/9493a6c9aea5009b/IQC4LLrX0aQmR4FIc2fuo6rvAZs-Mcaz1m7U0Q3VKLrSIzI?e=sYVsoW" TargetMode="External"/><Relationship Id="rId1150" Type="http://schemas.openxmlformats.org/officeDocument/2006/relationships/hyperlink" Target="https://1drv.ms/w/c/a50779723e5d7637/IQC9Kqugins3RoYdypHVP-GwAXwkTszMxpwZdlc_nSBsxeo?e=qU8e59" TargetMode="External"/><Relationship Id="rId560" Type="http://schemas.openxmlformats.org/officeDocument/2006/relationships/hyperlink" Target="https://open.spotify.com/track/6RQ5IwG7uADz9LDWliJGjU" TargetMode="External"/><Relationship Id="rId1151" Type="http://schemas.openxmlformats.org/officeDocument/2006/relationships/hyperlink" Target="https://open.spotify.com/track/7nCBOm2WiTUPAx3TeG2rZA" TargetMode="External"/><Relationship Id="rId1152" Type="http://schemas.openxmlformats.org/officeDocument/2006/relationships/hyperlink" Target="https://1drv.ms/w/c/a50779723e5d7637/IQDNDqn-8WGTRqb_aseZ5sGrAS34OuO17TVMlJMoiaD2BqE?e=XcApAK" TargetMode="External"/><Relationship Id="rId1153" Type="http://schemas.openxmlformats.org/officeDocument/2006/relationships/hyperlink" Target="https://open.spotify.com/track/66kzJdweZ2RWifFacrjyiE" TargetMode="External"/><Relationship Id="rId565" Type="http://schemas.openxmlformats.org/officeDocument/2006/relationships/hyperlink" Target="https://1drv.ms/w/c/9493a6c9aea5009b/IQA8Pz-lDo9dRJXQy7KeIpM3AYJqcK868vB_bZNGkLSNZPA?e=omFDGe" TargetMode="External"/><Relationship Id="rId1154" Type="http://schemas.openxmlformats.org/officeDocument/2006/relationships/hyperlink" Target="https://1drv.ms/w/c/a50779723e5d7637/IQDuaqRNJ7-CRL1XDlRY8Ju-AUnTVs51Sji_lrOjkJDGxgk?e=ivPxM2" TargetMode="External"/><Relationship Id="rId564" Type="http://schemas.openxmlformats.org/officeDocument/2006/relationships/hyperlink" Target="https://open.spotify.com/track/74NI58MQexwZjNu1Gu6GjT" TargetMode="External"/><Relationship Id="rId1155" Type="http://schemas.openxmlformats.org/officeDocument/2006/relationships/hyperlink" Target="https://open.spotify.com/track/5Q0LOi7lmEVjpSp0nNGwX6" TargetMode="External"/><Relationship Id="rId563" Type="http://schemas.openxmlformats.org/officeDocument/2006/relationships/hyperlink" Target="https://1drv.ms/w/c/9493a6c9aea5009b/IQC8qIDtv_zqQ5zqtvQDuf9MAcvCTlBcsUAY_7sm4vWDs2U?e=p86yKM" TargetMode="External"/><Relationship Id="rId1156" Type="http://schemas.openxmlformats.org/officeDocument/2006/relationships/hyperlink" Target="https://1drv.ms/w/c/a50779723e5d7637/IQAGPlcRfEmhRKkzFCQXhpnjAZkIvh4VYt2xNsQBEsXzlSc?e=RaAhkD" TargetMode="External"/><Relationship Id="rId562" Type="http://schemas.openxmlformats.org/officeDocument/2006/relationships/hyperlink" Target="https://open.spotify.com/track/2Sjx8DWZO5zaTyTAmgo2gY" TargetMode="External"/><Relationship Id="rId1157" Type="http://schemas.openxmlformats.org/officeDocument/2006/relationships/hyperlink" Target="https://open.spotify.com/track/7eM88DF4yL4hpNnB6oJLnD" TargetMode="External"/><Relationship Id="rId1147" Type="http://schemas.openxmlformats.org/officeDocument/2006/relationships/hyperlink" Target="https://open.spotify.com/track/2tB9TgViGOAmhkCQ3DUkfw" TargetMode="External"/><Relationship Id="rId1148" Type="http://schemas.openxmlformats.org/officeDocument/2006/relationships/hyperlink" Target="https://1drv.ms/w/c/a50779723e5d7637/IQBsRIvi81gvS4A_SJsa1gO5ASTKtybSiM4JbftDHwYG3rQ?e=fuAXFx" TargetMode="External"/><Relationship Id="rId1149" Type="http://schemas.openxmlformats.org/officeDocument/2006/relationships/hyperlink" Target="https://open.spotify.com/track/2eLxEzMVfiQih0cJIWIowm" TargetMode="External"/><Relationship Id="rId558" Type="http://schemas.openxmlformats.org/officeDocument/2006/relationships/hyperlink" Target="https://open.spotify.com/track/34ZAzO78a5DAVNrYIGWcPm" TargetMode="External"/><Relationship Id="rId557" Type="http://schemas.openxmlformats.org/officeDocument/2006/relationships/hyperlink" Target="https://1drv.ms/w/c/9493a6c9aea5009b/IQDXv1BluAFWSJOlQPukqHxmAY_NTlxijcKLsVFJ-Y0vOj4?e=EliyfM" TargetMode="External"/><Relationship Id="rId556" Type="http://schemas.openxmlformats.org/officeDocument/2006/relationships/hyperlink" Target="https://open.spotify.com/track/4iZ4pt7kvcaH6Yo8UoZ4s2" TargetMode="External"/><Relationship Id="rId555" Type="http://schemas.openxmlformats.org/officeDocument/2006/relationships/hyperlink" Target="https://1drv.ms/w/c/9493a6c9aea5009b/IQDI19PN8nUVRLucc8jWYenRAWDdjV3NGfpMgw94Vzdc-1w?e=vtNH8g" TargetMode="External"/><Relationship Id="rId559" Type="http://schemas.openxmlformats.org/officeDocument/2006/relationships/hyperlink" Target="https://1drv.ms/w/c/9493a6c9aea5009b/IQDxBKW0swBWS5bhEN_PS80oAWe7vvalvWN7VWd7N7TCuOg?e=O6jWzL" TargetMode="External"/><Relationship Id="rId550" Type="http://schemas.openxmlformats.org/officeDocument/2006/relationships/hyperlink" Target="https://open.spotify.com/track/4PMqSO5qyjpvzhlLI5GnID" TargetMode="External"/><Relationship Id="rId1140" Type="http://schemas.openxmlformats.org/officeDocument/2006/relationships/hyperlink" Target="https://1drv.ms/w/c/a50779723e5d7637/IQA62iug8QwrQopK9AgQSEU_ARXGGJP7JBMODebGsbkkCs0?e=5bgWiK" TargetMode="External"/><Relationship Id="rId1141" Type="http://schemas.openxmlformats.org/officeDocument/2006/relationships/hyperlink" Target="https://open.spotify.com/track/2IHLaN6wwYKQ3S24NsQqpA" TargetMode="External"/><Relationship Id="rId1142" Type="http://schemas.openxmlformats.org/officeDocument/2006/relationships/hyperlink" Target="https://1drv.ms/w/c/a50779723e5d7637/IQBeZtWi97i1TpifbLka1W3iAa-u02BaZ9Nxm5kIciWmTHE?e=ZSePiX" TargetMode="External"/><Relationship Id="rId554" Type="http://schemas.openxmlformats.org/officeDocument/2006/relationships/hyperlink" Target="https://open.spotify.com/track/2CSRrnOEELmhpq8iaAi9cd" TargetMode="External"/><Relationship Id="rId1143" Type="http://schemas.openxmlformats.org/officeDocument/2006/relationships/hyperlink" Target="https://open.spotify.com/track/2dvnmltO5QWC5tAgqeoiRB" TargetMode="External"/><Relationship Id="rId553" Type="http://schemas.openxmlformats.org/officeDocument/2006/relationships/hyperlink" Target="https://1drv.ms/w/c/9493a6c9aea5009b/IQAJSjKnKrPhRYUb1bIZFQvRAWpAqstIG-XIGd4n6lnMNZ4?e=Fs2AeM" TargetMode="External"/><Relationship Id="rId1144" Type="http://schemas.openxmlformats.org/officeDocument/2006/relationships/hyperlink" Target="https://1drv.ms/w/c/a50779723e5d7637/IQAQ1LX4ERlCQKPcKDxSIT-vAS-3W22C6iM11-kL-t9rF3E?e=SracIS" TargetMode="External"/><Relationship Id="rId552" Type="http://schemas.openxmlformats.org/officeDocument/2006/relationships/hyperlink" Target="https://open.spotify.com/track/2aJnyNu4PQxQ2lyj5boiMG" TargetMode="External"/><Relationship Id="rId1145" Type="http://schemas.openxmlformats.org/officeDocument/2006/relationships/hyperlink" Target="https://open.spotify.com/track/4Mn0ZD8Pb4xAZgHLtRLM9I" TargetMode="External"/><Relationship Id="rId551" Type="http://schemas.openxmlformats.org/officeDocument/2006/relationships/hyperlink" Target="https://1drv.ms/w/c/9493a6c9aea5009b/IQBPmLopsOQQSK_grRso5TLuATI0impbRGFbSFK0qE9WVLY?e=UJOEaC" TargetMode="External"/><Relationship Id="rId1146" Type="http://schemas.openxmlformats.org/officeDocument/2006/relationships/hyperlink" Target="https://1drv.ms/w/c/a50779723e5d7637/IQD4J-Lb2G47QYZ0BRdnCLksAXnLWtSL7OtoYUtpR3J84k8?e=YYuifP" TargetMode="External"/><Relationship Id="rId495" Type="http://schemas.openxmlformats.org/officeDocument/2006/relationships/hyperlink" Target="https://open.spotify.com/track/4GvdsVns332wQ3JsWAg2OV" TargetMode="External"/><Relationship Id="rId494" Type="http://schemas.openxmlformats.org/officeDocument/2006/relationships/hyperlink" Target="https://1drv.ms/w/c/45264a81a46f89ac/IQDSW6Z4qySnTZfK1VRbKJCTARYQ_CGgkyLPcWeMyowsU3Q?e=yUiSuL" TargetMode="External"/><Relationship Id="rId493" Type="http://schemas.openxmlformats.org/officeDocument/2006/relationships/hyperlink" Target="https://open.spotify.com/track/25Syi9wnfn6ZGAmiOBypPq" TargetMode="External"/><Relationship Id="rId492" Type="http://schemas.openxmlformats.org/officeDocument/2006/relationships/hyperlink" Target="https://1drv.ms/w/c/45264a81a46f89ac/IQC_ESnHtxvSSp_UXZaqUeYlAXnQYAYa5_UDUmSSS96lyTA?e=3sM8nr" TargetMode="External"/><Relationship Id="rId499" Type="http://schemas.openxmlformats.org/officeDocument/2006/relationships/hyperlink" Target="https://open.spotify.com/track/46RNrAkGsqWTDrv2ZPOAbx" TargetMode="External"/><Relationship Id="rId498" Type="http://schemas.openxmlformats.org/officeDocument/2006/relationships/hyperlink" Target="https://1drv.ms/w/c/45264a81a46f89ac/IQA3TGoSyeMLSIQy-eFxCTsUASeb-V8fLBlppnAdK0Q-JV4?e=pdp5y0" TargetMode="External"/><Relationship Id="rId497" Type="http://schemas.openxmlformats.org/officeDocument/2006/relationships/hyperlink" Target="https://open.spotify.com/track/21uFPefbgeR3QLVJWATlrr" TargetMode="External"/><Relationship Id="rId496" Type="http://schemas.openxmlformats.org/officeDocument/2006/relationships/hyperlink" Target="https://1drv.ms/w/c/45264a81a46f89ac/IQBTc6RibtIeQLv8ZU_C_WnfAeZfYREQUwS-eZNiAHEkFxY?e=c5Jm5y" TargetMode="External"/><Relationship Id="rId1610" Type="http://schemas.openxmlformats.org/officeDocument/2006/relationships/hyperlink" Target="https://open.spotify.com/track/17bpxYmEJLHVdptkxtjHbh" TargetMode="External"/><Relationship Id="rId1611" Type="http://schemas.openxmlformats.org/officeDocument/2006/relationships/hyperlink" Target="https://open.spotify.com/track/4dr5sJ1p6mdNpK3fIUz8vR" TargetMode="External"/><Relationship Id="rId1612" Type="http://schemas.openxmlformats.org/officeDocument/2006/relationships/hyperlink" Target="https://open.spotify.com/track/4qyfir5Yr7nfo05g6cyFMT" TargetMode="External"/><Relationship Id="rId1613" Type="http://schemas.openxmlformats.org/officeDocument/2006/relationships/hyperlink" Target="https://open.spotify.com/track/3JhNsyNQSyrsHcnFRHZN1e" TargetMode="External"/><Relationship Id="rId1614" Type="http://schemas.openxmlformats.org/officeDocument/2006/relationships/hyperlink" Target="https://open.spotify.com/track/65hUTiykNAiAvmGYXazhFJ" TargetMode="External"/><Relationship Id="rId1615" Type="http://schemas.openxmlformats.org/officeDocument/2006/relationships/hyperlink" Target="https://open.spotify.com/track/0vqXG66zkKynUS0aJs9FyR" TargetMode="External"/><Relationship Id="rId1616" Type="http://schemas.openxmlformats.org/officeDocument/2006/relationships/hyperlink" Target="https://open.spotify.com/track/7gYwIAHB6VxzLJFSZMMv8i" TargetMode="External"/><Relationship Id="rId907" Type="http://schemas.openxmlformats.org/officeDocument/2006/relationships/hyperlink" Target="https://open.spotify.com/track/5ygEUpyZy5qtZ1423zymBW" TargetMode="External"/><Relationship Id="rId1617" Type="http://schemas.openxmlformats.org/officeDocument/2006/relationships/hyperlink" Target="https://open.spotify.com/track/63QsFC6m0CaTw2gU0iZa7N" TargetMode="External"/><Relationship Id="rId906" Type="http://schemas.openxmlformats.org/officeDocument/2006/relationships/hyperlink" Target="https://1drv.ms/w/c/9493a6c9aea5009b/IQA9jO_9rJy8SZFRPWu3m8SkAUNzWeW_NyyEKCEFPhojcT4?e=HGLEYw" TargetMode="External"/><Relationship Id="rId1618" Type="http://schemas.openxmlformats.org/officeDocument/2006/relationships/hyperlink" Target="https://open.spotify.com/track/5RySo0AAUR0reTHSCvb6HC" TargetMode="External"/><Relationship Id="rId905" Type="http://schemas.openxmlformats.org/officeDocument/2006/relationships/hyperlink" Target="https://open.spotify.com/track/4KPi4VNvPOfKqIp1sx19Xf" TargetMode="External"/><Relationship Id="rId1619" Type="http://schemas.openxmlformats.org/officeDocument/2006/relationships/hyperlink" Target="https://open.spotify.com/track/2qfT1mBf9Pz6DDHn7GgcoO" TargetMode="External"/><Relationship Id="rId904" Type="http://schemas.openxmlformats.org/officeDocument/2006/relationships/hyperlink" Target="https://1drv.ms/w/c/9493a6c9aea5009b/IQC_nydaHtdySrjCsTG8UhDuAYeOrrNNQmXkIu2W5lHf41Y?e=ewh3g9" TargetMode="External"/><Relationship Id="rId909" Type="http://schemas.openxmlformats.org/officeDocument/2006/relationships/hyperlink" Target="https://open.spotify.com/track/5fClRRa7P9nPIpstj50veV" TargetMode="External"/><Relationship Id="rId908" Type="http://schemas.openxmlformats.org/officeDocument/2006/relationships/hyperlink" Target="https://1drv.ms/w/c/9493a6c9aea5009b/IQBxYTcrsk8qQqNnN6dc0LaGAWosQ0msGTFcsLn87LR67cc?e=qNpYma" TargetMode="External"/><Relationship Id="rId903" Type="http://schemas.openxmlformats.org/officeDocument/2006/relationships/hyperlink" Target="https://open.spotify.com/track/42GuKw49pPxNAkIhWGwgFs" TargetMode="External"/><Relationship Id="rId902" Type="http://schemas.openxmlformats.org/officeDocument/2006/relationships/hyperlink" Target="https://1drv.ms/w/c/9493a6c9aea5009b/IQBmkeG6aE2aSYkCEY-RQw18AfdzLe6WQMfn2rRvk_63jMY?e=kloYRW" TargetMode="External"/><Relationship Id="rId901" Type="http://schemas.openxmlformats.org/officeDocument/2006/relationships/hyperlink" Target="https://open.spotify.com/track/1zx6GSqLYI2ynzAHnPRKBR" TargetMode="External"/><Relationship Id="rId900" Type="http://schemas.openxmlformats.org/officeDocument/2006/relationships/hyperlink" Target="https://1drv.ms/w/c/9493a6c9aea5009b/IQChZCwGWcriTrnB05cbW2f6Afh7SHmqP9dkdMGiT0mCLwo?e=MXbADD" TargetMode="External"/><Relationship Id="rId1600" Type="http://schemas.openxmlformats.org/officeDocument/2006/relationships/hyperlink" Target="https://open.spotify.com/track/2mKXnDtf8D8AAMNtgYcfQi" TargetMode="External"/><Relationship Id="rId1601" Type="http://schemas.openxmlformats.org/officeDocument/2006/relationships/hyperlink" Target="https://open.spotify.com/track/0GpRh3J3gI1esWn9gDWnyY" TargetMode="External"/><Relationship Id="rId1602" Type="http://schemas.openxmlformats.org/officeDocument/2006/relationships/hyperlink" Target="https://open.spotify.com/track/5aYW9RJyVjqFlNHjlfL1Kw" TargetMode="External"/><Relationship Id="rId1603" Type="http://schemas.openxmlformats.org/officeDocument/2006/relationships/hyperlink" Target="https://open.spotify.com/track/0EcVXmoXnOrqSlfog2Fay3" TargetMode="External"/><Relationship Id="rId1604" Type="http://schemas.openxmlformats.org/officeDocument/2006/relationships/hyperlink" Target="https://open.spotify.com/track/1lqIkknUGp0TofqKUhxT4W" TargetMode="External"/><Relationship Id="rId1605" Type="http://schemas.openxmlformats.org/officeDocument/2006/relationships/hyperlink" Target="https://open.spotify.com/track/3MtmLNzU2usLhwVHIE4cK2" TargetMode="External"/><Relationship Id="rId1606" Type="http://schemas.openxmlformats.org/officeDocument/2006/relationships/hyperlink" Target="https://open.spotify.com/track/2FajXgzYMrbQZJ0qLNxhc8" TargetMode="External"/><Relationship Id="rId1607" Type="http://schemas.openxmlformats.org/officeDocument/2006/relationships/hyperlink" Target="https://open.spotify.com/track/7kqBIdHEMwU4vqrldSMqYp" TargetMode="External"/><Relationship Id="rId1608" Type="http://schemas.openxmlformats.org/officeDocument/2006/relationships/hyperlink" Target="https://open.spotify.com/track/5fpEDGQX0Ah3utGnFYulQZ" TargetMode="External"/><Relationship Id="rId1609" Type="http://schemas.openxmlformats.org/officeDocument/2006/relationships/hyperlink" Target="https://open.spotify.com/track/2uhEKg8kIzpdvz4gyy6x8W" TargetMode="External"/><Relationship Id="rId1631" Type="http://schemas.openxmlformats.org/officeDocument/2006/relationships/hyperlink" Target="https://open.spotify.com/track/6Qof5yPOxcKfCAZaZMtZ70" TargetMode="External"/><Relationship Id="rId1632" Type="http://schemas.openxmlformats.org/officeDocument/2006/relationships/hyperlink" Target="https://open.spotify.com/track/1qFb85QhwOqpnAKh7ahsGQ" TargetMode="External"/><Relationship Id="rId1633" Type="http://schemas.openxmlformats.org/officeDocument/2006/relationships/hyperlink" Target="https://open.spotify.com/track/1UNXUhPR9QEAXgV41c7saC" TargetMode="External"/><Relationship Id="rId1634" Type="http://schemas.openxmlformats.org/officeDocument/2006/relationships/hyperlink" Target="https://open.spotify.com/track/0MMaPtEjwYjZ334oyYmOL0" TargetMode="External"/><Relationship Id="rId1635" Type="http://schemas.openxmlformats.org/officeDocument/2006/relationships/hyperlink" Target="https://open.spotify.com/track/0jraO2dcqNVamQ4drjDt4l" TargetMode="External"/><Relationship Id="rId1636" Type="http://schemas.openxmlformats.org/officeDocument/2006/relationships/hyperlink" Target="https://open.spotify.com/track/0cAZvq4zhhsKFlqlSB5WiY" TargetMode="External"/><Relationship Id="rId1637" Type="http://schemas.openxmlformats.org/officeDocument/2006/relationships/hyperlink" Target="https://open.spotify.com/track/3YDPQngQkNdoL9260z7CiW" TargetMode="External"/><Relationship Id="rId1638" Type="http://schemas.openxmlformats.org/officeDocument/2006/relationships/hyperlink" Target="https://open.spotify.com/track/2JC4ftf6qrFj951FQYqnfl" TargetMode="External"/><Relationship Id="rId929" Type="http://schemas.openxmlformats.org/officeDocument/2006/relationships/hyperlink" Target="https://open.spotify.com/track/6TA5aymvVrtiPVbuAwmPIc" TargetMode="External"/><Relationship Id="rId1639" Type="http://schemas.openxmlformats.org/officeDocument/2006/relationships/hyperlink" Target="https://open.spotify.com/track/0f9OTaasB6PBOjhulE731j" TargetMode="External"/><Relationship Id="rId928" Type="http://schemas.openxmlformats.org/officeDocument/2006/relationships/hyperlink" Target="https://1drv.ms/w/c/9493a6c9aea5009b/IQD0UOv70ixVSp2k4Atqa8skASuxitDC_ZmRuYQ_zVDfUJc?e=kr8H4F" TargetMode="External"/><Relationship Id="rId927" Type="http://schemas.openxmlformats.org/officeDocument/2006/relationships/hyperlink" Target="https://open.spotify.com/track/5Ma3BlNVDtn3JiwMEafSaq" TargetMode="External"/><Relationship Id="rId926" Type="http://schemas.openxmlformats.org/officeDocument/2006/relationships/hyperlink" Target="https://1drv.ms/w/c/9493a6c9aea5009b/IQDVkPIYwruiQIgGsxerOuV3AQi9Is3cmuyUrybyrJlfRRs?e=hHgf4m" TargetMode="External"/><Relationship Id="rId921" Type="http://schemas.openxmlformats.org/officeDocument/2006/relationships/hyperlink" Target="https://open.spotify.com/track/2xql0pid3EUwW38AsywxhV" TargetMode="External"/><Relationship Id="rId920" Type="http://schemas.openxmlformats.org/officeDocument/2006/relationships/hyperlink" Target="https://1drv.ms/w/c/9493a6c9aea5009b/IQBhroIp4f_nSbLllbee8Uv1AWYwV7Ew5OaZS7_dSzTKpDw?e=iAhXUP" TargetMode="External"/><Relationship Id="rId925" Type="http://schemas.openxmlformats.org/officeDocument/2006/relationships/hyperlink" Target="https://open.spotify.com/track/5v8aEcHcaJIGYpfVVPtJjI" TargetMode="External"/><Relationship Id="rId924" Type="http://schemas.openxmlformats.org/officeDocument/2006/relationships/hyperlink" Target="https://1drv.ms/w/c/9493a6c9aea5009b/IQDIplD9szbmQaqTjgFBftr5ATompyIAgaCPjlSPA-DJTo8?e=H3P40w" TargetMode="External"/><Relationship Id="rId923" Type="http://schemas.openxmlformats.org/officeDocument/2006/relationships/hyperlink" Target="https://open.spotify.com/track/07VBqWH6NG8L2ad3l84UKk" TargetMode="External"/><Relationship Id="rId922" Type="http://schemas.openxmlformats.org/officeDocument/2006/relationships/hyperlink" Target="https://1drv.ms/w/c/9493a6c9aea5009b/IQBUKmb8fQjdTLbEp9Hsdj6pAQFd73BOeqFmG36vZsWvHCM?e=SW4g2Q" TargetMode="External"/><Relationship Id="rId1630" Type="http://schemas.openxmlformats.org/officeDocument/2006/relationships/hyperlink" Target="https://open.spotify.com/track/2ubUxHP2XzxO2WmcF1dJCo" TargetMode="External"/><Relationship Id="rId1620" Type="http://schemas.openxmlformats.org/officeDocument/2006/relationships/hyperlink" Target="https://open.spotify.com/track/6yPuQr6vjZ7tJ4oq1PEXle" TargetMode="External"/><Relationship Id="rId1621" Type="http://schemas.openxmlformats.org/officeDocument/2006/relationships/hyperlink" Target="https://open.spotify.com/track/0Kvx22z9wGHn0y2ZiWW9Ft" TargetMode="External"/><Relationship Id="rId1622" Type="http://schemas.openxmlformats.org/officeDocument/2006/relationships/hyperlink" Target="https://open.spotify.com/track/3CAX47TnPqTujLIQTw8nwI" TargetMode="External"/><Relationship Id="rId1623" Type="http://schemas.openxmlformats.org/officeDocument/2006/relationships/hyperlink" Target="https://open.spotify.com/track/2zKoA5gp5Xaw3mrp45XIrR" TargetMode="External"/><Relationship Id="rId1624" Type="http://schemas.openxmlformats.org/officeDocument/2006/relationships/hyperlink" Target="https://open.spotify.com/track/5kFTqniUPljjMVCP37xRyd" TargetMode="External"/><Relationship Id="rId1625" Type="http://schemas.openxmlformats.org/officeDocument/2006/relationships/hyperlink" Target="https://open.spotify.com/track/3cQ5OfMH3oANsB8BSy3z1i" TargetMode="External"/><Relationship Id="rId1626" Type="http://schemas.openxmlformats.org/officeDocument/2006/relationships/hyperlink" Target="https://open.spotify.com/track/3U97osDgn38gVEk8tH7MYs" TargetMode="External"/><Relationship Id="rId1627" Type="http://schemas.openxmlformats.org/officeDocument/2006/relationships/hyperlink" Target="https://open.spotify.com/track/1poYgV2T1E488kAgofhHZM" TargetMode="External"/><Relationship Id="rId918" Type="http://schemas.openxmlformats.org/officeDocument/2006/relationships/hyperlink" Target="https://1drv.ms/w/c/9493a6c9aea5009b/IQDFqiRV8RPSRpD9495Y5rzfAUfzs50_8jj285wtWxcwRt0?e=vv6aEm" TargetMode="External"/><Relationship Id="rId1628" Type="http://schemas.openxmlformats.org/officeDocument/2006/relationships/hyperlink" Target="https://open.spotify.com/track/3C22gsQJ3rmxB4nfwFiNyc" TargetMode="External"/><Relationship Id="rId917" Type="http://schemas.openxmlformats.org/officeDocument/2006/relationships/hyperlink" Target="https://open.spotify.com/track/2K7xn816oNHJZ0aVqdQsha" TargetMode="External"/><Relationship Id="rId1629" Type="http://schemas.openxmlformats.org/officeDocument/2006/relationships/hyperlink" Target="https://open.spotify.com/track/3FBisbTYZcpmPPAjnXE7w9" TargetMode="External"/><Relationship Id="rId916" Type="http://schemas.openxmlformats.org/officeDocument/2006/relationships/hyperlink" Target="https://1drv.ms/w/c/9493a6c9aea5009b/IQCZ9K7L5eMVSKJVKJriNWnhAVlN9JZhGzMuHcgNfHgkFmY?e=wHTBvP" TargetMode="External"/><Relationship Id="rId915" Type="http://schemas.openxmlformats.org/officeDocument/2006/relationships/hyperlink" Target="https://open.spotify.com/track/7brQHA2CgQpcMBiOlfiXYb" TargetMode="External"/><Relationship Id="rId919" Type="http://schemas.openxmlformats.org/officeDocument/2006/relationships/hyperlink" Target="https://open.spotify.com/track/0EfsDEYaSjGYd66Pr881nq" TargetMode="External"/><Relationship Id="rId910" Type="http://schemas.openxmlformats.org/officeDocument/2006/relationships/hyperlink" Target="https://1drv.ms/w/c/9493a6c9aea5009b/IQAdZkvc6TGITYf1RwzeARI5ATEXfEMjMgCMBivYFl89kmo?e=23deUd" TargetMode="External"/><Relationship Id="rId914" Type="http://schemas.openxmlformats.org/officeDocument/2006/relationships/hyperlink" Target="https://1drv.ms/w/c/9493a6c9aea5009b/IQAoxUJqUXaVRJ_n5YkfasluAUECB9YioJeqI0ZE2s2jQEw?e=rrVMBO" TargetMode="External"/><Relationship Id="rId913" Type="http://schemas.openxmlformats.org/officeDocument/2006/relationships/hyperlink" Target="https://open.spotify.com/track/5E30LdtzQTGqRvNd7l6kG5" TargetMode="External"/><Relationship Id="rId912" Type="http://schemas.openxmlformats.org/officeDocument/2006/relationships/hyperlink" Target="https://1drv.ms/w/c/9493a6c9aea5009b/IQAjbUt_wmj8TqLzynhABC2hAdEEXtEc_H4SL43v1gWIbSE?e=2VtkYd" TargetMode="External"/><Relationship Id="rId911" Type="http://schemas.openxmlformats.org/officeDocument/2006/relationships/hyperlink" Target="https://open.spotify.com/track/2QjOHCTQ1Jl3zawyYOpxh6" TargetMode="External"/><Relationship Id="rId1213" Type="http://schemas.openxmlformats.org/officeDocument/2006/relationships/hyperlink" Target="https://open.spotify.com/track/19aqSkqtHqITcvoDWPprl7" TargetMode="External"/><Relationship Id="rId1697" Type="http://schemas.openxmlformats.org/officeDocument/2006/relationships/hyperlink" Target="https://open.spotify.com/track/3ONe6SKdO3uRrWLsZePF1p" TargetMode="External"/><Relationship Id="rId1214" Type="http://schemas.openxmlformats.org/officeDocument/2006/relationships/hyperlink" Target="https://1drv.ms/w/c/a50779723e5d7637/IQA-Q4D595DwRbNJmM9WTpItAQ3bRBHI-esTvLN8iNfTtPc?e=MYbMPR" TargetMode="External"/><Relationship Id="rId1698" Type="http://schemas.openxmlformats.org/officeDocument/2006/relationships/hyperlink" Target="https://open.spotify.com/track/3AUUbyL5s60ZxJa7JOFovi" TargetMode="External"/><Relationship Id="rId1215" Type="http://schemas.openxmlformats.org/officeDocument/2006/relationships/hyperlink" Target="https://open.spotify.com/track/5bM4kIqjyKPZXPTrZrElkY" TargetMode="External"/><Relationship Id="rId1699" Type="http://schemas.openxmlformats.org/officeDocument/2006/relationships/hyperlink" Target="https://open.spotify.com/track/6hjh2phISvfR1Ib6S0FK7b" TargetMode="External"/><Relationship Id="rId1216" Type="http://schemas.openxmlformats.org/officeDocument/2006/relationships/hyperlink" Target="https://1drv.ms/w/c/a50779723e5d7637/IQCX1Co-eklNTp0axWOYJQx8ARdZ7v4o6fvKmyqPCct29HA?e=xn2MyN" TargetMode="External"/><Relationship Id="rId1217" Type="http://schemas.openxmlformats.org/officeDocument/2006/relationships/hyperlink" Target="https://open.spotify.com/track/3DYGnxtjw7FI3PYEn6KZYQ" TargetMode="External"/><Relationship Id="rId1218" Type="http://schemas.openxmlformats.org/officeDocument/2006/relationships/hyperlink" Target="https://1drv.ms/w/c/a50779723e5d7637/IQBTqsycq454SIB-U_yFBqTbAWz7PnfzPU68Fu66L8Mky8A?e=Narkka" TargetMode="External"/><Relationship Id="rId1219" Type="http://schemas.openxmlformats.org/officeDocument/2006/relationships/hyperlink" Target="https://open.spotify.com/track/41DtBahLkhZNCK3KDk3u8Q" TargetMode="External"/><Relationship Id="rId866" Type="http://schemas.openxmlformats.org/officeDocument/2006/relationships/hyperlink" Target="https://1drv.ms/w/c/9493a6c9aea5009b/IQAQgAlBaKbATpGqhGif6RF0Aez3b5i2TcbA18lL9veHU-Q?e=YGbCrS" TargetMode="External"/><Relationship Id="rId865" Type="http://schemas.openxmlformats.org/officeDocument/2006/relationships/hyperlink" Target="https://open.spotify.com/track/5bsnLiT00hG37qd8p2jdVl" TargetMode="External"/><Relationship Id="rId864" Type="http://schemas.openxmlformats.org/officeDocument/2006/relationships/hyperlink" Target="https://1drv.ms/w/c/9493a6c9aea5009b/IQC3CLF0N7XGRZvgrs9xno9PAaKtmlVGDZtZlqGXGZjL8QA?e=CUr32S" TargetMode="External"/><Relationship Id="rId863" Type="http://schemas.openxmlformats.org/officeDocument/2006/relationships/hyperlink" Target="https://open.spotify.com/track/71ytDkCnYc11VRiRCrhDHX" TargetMode="External"/><Relationship Id="rId869" Type="http://schemas.openxmlformats.org/officeDocument/2006/relationships/hyperlink" Target="https://open.spotify.com/track/605E2oDpy3uSIhbRFcrQyn" TargetMode="External"/><Relationship Id="rId868" Type="http://schemas.openxmlformats.org/officeDocument/2006/relationships/hyperlink" Target="https://1drv.ms/w/c/9493a6c9aea5009b/IQDPBidyMHBRSIBs7Qou1vBkAcNPNU9aYiKUudymfmIpkPQ?e=gINmlq" TargetMode="External"/><Relationship Id="rId867" Type="http://schemas.openxmlformats.org/officeDocument/2006/relationships/hyperlink" Target="https://open.spotify.com/track/4atMrAadB7dS8xn9vfk9PQ" TargetMode="External"/><Relationship Id="rId1690" Type="http://schemas.openxmlformats.org/officeDocument/2006/relationships/hyperlink" Target="https://open.spotify.com/track/2S2od3hT7ceytw7d1pTRuE" TargetMode="External"/><Relationship Id="rId1691" Type="http://schemas.openxmlformats.org/officeDocument/2006/relationships/hyperlink" Target="https://open.spotify.com/track/7DnNU5rQLgy4KEYvFMrGgW" TargetMode="External"/><Relationship Id="rId1692" Type="http://schemas.openxmlformats.org/officeDocument/2006/relationships/hyperlink" Target="https://open.spotify.com/track/6R4fwYApPpBROATC6gLl10" TargetMode="External"/><Relationship Id="rId862" Type="http://schemas.openxmlformats.org/officeDocument/2006/relationships/hyperlink" Target="https://1drv.ms/w/c/9493a6c9aea5009b/IQC5kJcnOBmyQJc8I-znTNSbAfT-yHTcXSatmOtPkpWSTpU?e=y2ZZF4" TargetMode="External"/><Relationship Id="rId1693" Type="http://schemas.openxmlformats.org/officeDocument/2006/relationships/hyperlink" Target="https://open.spotify.com/track/4bl5qvLNSJng48smi0uVO7" TargetMode="External"/><Relationship Id="rId861" Type="http://schemas.openxmlformats.org/officeDocument/2006/relationships/hyperlink" Target="https://open.spotify.com/track/0S6CXA5LpRDX6b4akgrOot" TargetMode="External"/><Relationship Id="rId1210" Type="http://schemas.openxmlformats.org/officeDocument/2006/relationships/hyperlink" Target="https://1drv.ms/w/c/a50779723e5d7637/IQDWknVSOj7VRphSVhANkIvjAQVowE7bYjF5xXx7ZlK8NOU?e=hSo5DK" TargetMode="External"/><Relationship Id="rId1694" Type="http://schemas.openxmlformats.org/officeDocument/2006/relationships/hyperlink" Target="https://open.spotify.com/track/6lQCFhlbA7boPBesUokiDU" TargetMode="External"/><Relationship Id="rId860" Type="http://schemas.openxmlformats.org/officeDocument/2006/relationships/hyperlink" Target="https://1drv.ms/w/c/9493a6c9aea5009b/IQBIzmjre0dsTqknu8uCRroCAahPI6TblYCgBr-Vh9niQsU?e=CJQcAQ" TargetMode="External"/><Relationship Id="rId1211" Type="http://schemas.openxmlformats.org/officeDocument/2006/relationships/hyperlink" Target="https://open.spotify.com/track/0tv7e81tRqibc5Q8PYhweP" TargetMode="External"/><Relationship Id="rId1695" Type="http://schemas.openxmlformats.org/officeDocument/2006/relationships/hyperlink" Target="https://open.spotify.com/track/0gySkOOewOdZtHG8stPEB8" TargetMode="External"/><Relationship Id="rId1212" Type="http://schemas.openxmlformats.org/officeDocument/2006/relationships/hyperlink" Target="https://1drv.ms/w/c/a50779723e5d7637/IQCZLF1PLCFhRK04bPbzWBjpAShySTQffGTcFuqoDhnES8Y?e=1keuiI" TargetMode="External"/><Relationship Id="rId1696" Type="http://schemas.openxmlformats.org/officeDocument/2006/relationships/hyperlink" Target="https://open.spotify.com/track/4iAjjXGCKNQCtFklN48w7n" TargetMode="External"/><Relationship Id="rId1202" Type="http://schemas.openxmlformats.org/officeDocument/2006/relationships/hyperlink" Target="https://1drv.ms/w/c/a50779723e5d7637/IQD_M_Pjwud-Sr6uatHJ-7oWASLy9gQsvfOI2l27dINUXic?e=b1cW4I" TargetMode="External"/><Relationship Id="rId1686" Type="http://schemas.openxmlformats.org/officeDocument/2006/relationships/hyperlink" Target="https://open.spotify.com/track/0AVs4KwMZncK8PVJPmff4A" TargetMode="External"/><Relationship Id="rId1203" Type="http://schemas.openxmlformats.org/officeDocument/2006/relationships/hyperlink" Target="https://open.spotify.com/track/3YcBWPQumjC7k0HDcsOMXz" TargetMode="External"/><Relationship Id="rId1687" Type="http://schemas.openxmlformats.org/officeDocument/2006/relationships/hyperlink" Target="https://open.spotify.com/track/0xfQK3bnwASiOW6l6FK246" TargetMode="External"/><Relationship Id="rId1204" Type="http://schemas.openxmlformats.org/officeDocument/2006/relationships/hyperlink" Target="https://1drv.ms/w/c/a50779723e5d7637/IQD1ovgON7mPQZ9qsSJd4b5RAQTqShSFwO0wX39uRYiaNVk?e=n0Akdp" TargetMode="External"/><Relationship Id="rId1688" Type="http://schemas.openxmlformats.org/officeDocument/2006/relationships/hyperlink" Target="https://open.spotify.com/track/3V0nnQhqvbE3JmiDdnzQFQ" TargetMode="External"/><Relationship Id="rId1205" Type="http://schemas.openxmlformats.org/officeDocument/2006/relationships/hyperlink" Target="https://open.spotify.com/track/7w5nl6x9gqAYpBvp0pkz8D" TargetMode="External"/><Relationship Id="rId1689" Type="http://schemas.openxmlformats.org/officeDocument/2006/relationships/hyperlink" Target="https://open.spotify.com/track/6U1iuA5QfzYRPJxvdcxqtf" TargetMode="External"/><Relationship Id="rId1206" Type="http://schemas.openxmlformats.org/officeDocument/2006/relationships/hyperlink" Target="https://1drv.ms/w/c/a50779723e5d7637/IQBVQRyYc_kgRbhyenbMhcC8AR02nicvUlPduEs3mx0qsqg?e=bbQthf" TargetMode="External"/><Relationship Id="rId1207" Type="http://schemas.openxmlformats.org/officeDocument/2006/relationships/hyperlink" Target="https://open.spotify.com/track/4o8ldviFeJp3luPear0mQP" TargetMode="External"/><Relationship Id="rId1208" Type="http://schemas.openxmlformats.org/officeDocument/2006/relationships/hyperlink" Target="https://1drv.ms/w/c/a50779723e5d7637/IQAfD8IWdy0GR6-s2RXotbQ5Afo_XB2IxJtB8PKR3HaBp4I?e=LSLI7M" TargetMode="External"/><Relationship Id="rId1209" Type="http://schemas.openxmlformats.org/officeDocument/2006/relationships/hyperlink" Target="https://open.spotify.com/track/7FzHpfP9yMe0jL3wFSKV53" TargetMode="External"/><Relationship Id="rId855" Type="http://schemas.openxmlformats.org/officeDocument/2006/relationships/hyperlink" Target="https://open.spotify.com/track/6a6zCBKwuZPO9S0rVJLVDI" TargetMode="External"/><Relationship Id="rId854" Type="http://schemas.openxmlformats.org/officeDocument/2006/relationships/hyperlink" Target="https://1drv.ms/w/c/9493a6c9aea5009b/IQAmDd0u3TC5Rrx12Dpl699sATb73-ExI0LW4c9wUVhGyhM?e=32ObYz" TargetMode="External"/><Relationship Id="rId853" Type="http://schemas.openxmlformats.org/officeDocument/2006/relationships/hyperlink" Target="https://open.spotify.com/track/2JZu2ny6Et9wFic99sMF7x" TargetMode="External"/><Relationship Id="rId852" Type="http://schemas.openxmlformats.org/officeDocument/2006/relationships/hyperlink" Target="https://1drv.ms/w/c/9493a6c9aea5009b/IQB1OlSzCIQGQ4un6E-ofePKAc2jj0SguwexzOFhsB9mcXs?e=jdzKbo" TargetMode="External"/><Relationship Id="rId859" Type="http://schemas.openxmlformats.org/officeDocument/2006/relationships/hyperlink" Target="https://open.spotify.com/track/5FVd6KXrgO9B3JPmC8OPst" TargetMode="External"/><Relationship Id="rId858" Type="http://schemas.openxmlformats.org/officeDocument/2006/relationships/hyperlink" Target="https://1drv.ms/w/c/9493a6c9aea5009b/IQDxfpcQSo0QRYtyqePUkgDlASF_jRtDjHuorBLUFa0Af5A?e=SVqNU1" TargetMode="External"/><Relationship Id="rId857" Type="http://schemas.openxmlformats.org/officeDocument/2006/relationships/hyperlink" Target="https://open.spotify.com/track/0BxE4FqsDD1Ot4YuBXwAPp" TargetMode="External"/><Relationship Id="rId856" Type="http://schemas.openxmlformats.org/officeDocument/2006/relationships/hyperlink" Target="https://1drv.ms/w/c/9493a6c9aea5009b/IQAly1go1OfERq_2DIltxpbLAcesTKODQ9pZ-diML59qMUU?e=JuWgrT" TargetMode="External"/><Relationship Id="rId1680" Type="http://schemas.openxmlformats.org/officeDocument/2006/relationships/hyperlink" Target="https://open.spotify.com/track/3iPJ039BamX9MIVZQWEnnL" TargetMode="External"/><Relationship Id="rId1681" Type="http://schemas.openxmlformats.org/officeDocument/2006/relationships/hyperlink" Target="https://open.spotify.com/track/73E2CgQVoVnyjZo6b3NO9a" TargetMode="External"/><Relationship Id="rId851" Type="http://schemas.openxmlformats.org/officeDocument/2006/relationships/hyperlink" Target="https://open.spotify.com/track/3kLE2Jsxeb3W2bhx82bPlb" TargetMode="External"/><Relationship Id="rId1682" Type="http://schemas.openxmlformats.org/officeDocument/2006/relationships/hyperlink" Target="https://open.spotify.com/track/1UTTbArdZ8Z7cBaAbDBAjK" TargetMode="External"/><Relationship Id="rId850" Type="http://schemas.openxmlformats.org/officeDocument/2006/relationships/hyperlink" Target="https://1drv.ms/w/c/9493a6c9aea5009b/IQD1dRs4iUs2Rqmb7V6m-jWIAcnVaGLbBrfJDbEOw-K9SJU?e=dZnGWw" TargetMode="External"/><Relationship Id="rId1683" Type="http://schemas.openxmlformats.org/officeDocument/2006/relationships/hyperlink" Target="https://open.spotify.com/track/3SrSjUKxAJ6Cq1vpe1mqCZ" TargetMode="External"/><Relationship Id="rId1200" Type="http://schemas.openxmlformats.org/officeDocument/2006/relationships/hyperlink" Target="https://1drv.ms/w/c/a50779723e5d7637/IQDo0PLwmWC4Sax6OGmRhHINAV_q-RY7XnFJK4ser2rpHsg?e=xumvk2" TargetMode="External"/><Relationship Id="rId1684" Type="http://schemas.openxmlformats.org/officeDocument/2006/relationships/hyperlink" Target="https://open.spotify.com/track/2jm0S3dMxpAz5H59z4lOJH" TargetMode="External"/><Relationship Id="rId1201" Type="http://schemas.openxmlformats.org/officeDocument/2006/relationships/hyperlink" Target="https://open.spotify.com/track/0WjTi04pYUevV0iwy1I7d9" TargetMode="External"/><Relationship Id="rId1685" Type="http://schemas.openxmlformats.org/officeDocument/2006/relationships/hyperlink" Target="https://open.spotify.com/track/2juRTLgqPmkOjgUCVcXOeC" TargetMode="External"/><Relationship Id="rId1235" Type="http://schemas.openxmlformats.org/officeDocument/2006/relationships/hyperlink" Target="https://open.spotify.com/track/5sF7hdYvhrcgNq8NZjfK8L" TargetMode="External"/><Relationship Id="rId1236" Type="http://schemas.openxmlformats.org/officeDocument/2006/relationships/hyperlink" Target="https://1drv.ms/w/c/a50779723e5d7637/IQB_lBIQBXigSo_oUjVGdYXMARKDrkZlhWPYZ5_SIsDCKi8?e=VuYeU1" TargetMode="External"/><Relationship Id="rId1237" Type="http://schemas.openxmlformats.org/officeDocument/2006/relationships/hyperlink" Target="https://open.spotify.com/track/5vuwXvQTpavYCgcPFnCMS4" TargetMode="External"/><Relationship Id="rId1238" Type="http://schemas.openxmlformats.org/officeDocument/2006/relationships/hyperlink" Target="https://1drv.ms/w/c/a50779723e5d7637/IQAHdfQPZTu9RocAUjf8owNHAR_0kGh8FIFBbEe0nY9ZSGA?e=qvI3RC" TargetMode="External"/><Relationship Id="rId1239" Type="http://schemas.openxmlformats.org/officeDocument/2006/relationships/hyperlink" Target="https://open.spotify.com/track/1i8ZmESz6W59aj9JiJoAXe" TargetMode="External"/><Relationship Id="rId409" Type="http://schemas.openxmlformats.org/officeDocument/2006/relationships/hyperlink" Target="https://open.spotify.com/track/4xqrdfXkTW4T0RauPLv3WA" TargetMode="External"/><Relationship Id="rId404" Type="http://schemas.openxmlformats.org/officeDocument/2006/relationships/hyperlink" Target="https://1drv.ms/w/c/45264a81a46f89ac/IQD5rn5_95e3QYGuijGGgAo7AfuTVxzUsBXjMn1E3IlY-9o?e=yOcjMD" TargetMode="External"/><Relationship Id="rId888" Type="http://schemas.openxmlformats.org/officeDocument/2006/relationships/hyperlink" Target="https://1drv.ms/w/c/9493a6c9aea5009b/IQBFi0lEKSd9RZA5Nmu5kgjKAc_ct27HqGx-spZ3VSANHIU?e=HekoZs" TargetMode="External"/><Relationship Id="rId403" Type="http://schemas.openxmlformats.org/officeDocument/2006/relationships/hyperlink" Target="https://open.spotify.com/track/1o82DwNisONAd2mu1RcGE6" TargetMode="External"/><Relationship Id="rId887" Type="http://schemas.openxmlformats.org/officeDocument/2006/relationships/hyperlink" Target="https://open.spotify.com/track/5xw2cHVLw1rlDPp3cL9Zuv" TargetMode="External"/><Relationship Id="rId402" Type="http://schemas.openxmlformats.org/officeDocument/2006/relationships/hyperlink" Target="https://1drv.ms/w/c/45264a81a46f89ac/IQA9E2xhlrNlRZX9q5rXTNyJAeaDa3Gt5BcsBgkwLqAADc0?e=4Rvh3m" TargetMode="External"/><Relationship Id="rId886" Type="http://schemas.openxmlformats.org/officeDocument/2006/relationships/hyperlink" Target="https://1drv.ms/w/c/9493a6c9aea5009b/IQBg0yVwYQ0fTKilcVNwdhEuAeM8jjhB65tq-yCBeOXG4-8?e=TMmc85" TargetMode="External"/><Relationship Id="rId401" Type="http://schemas.openxmlformats.org/officeDocument/2006/relationships/hyperlink" Target="https://open.spotify.com/track/4qG7hWhljsqqENL5PaLA2z" TargetMode="External"/><Relationship Id="rId885" Type="http://schemas.openxmlformats.org/officeDocument/2006/relationships/hyperlink" Target="https://open.spotify.com/track/6wVWJl64yoTzU27EI8ep20" TargetMode="External"/><Relationship Id="rId408" Type="http://schemas.openxmlformats.org/officeDocument/2006/relationships/hyperlink" Target="https://1drv.ms/w/c/45264a81a46f89ac/IQCwbamcrgy0SKE0SBpFYnn1AbsMfxj8JjzWlF23AZ5Mi9U?e=6LE5a8" TargetMode="External"/><Relationship Id="rId407" Type="http://schemas.openxmlformats.org/officeDocument/2006/relationships/hyperlink" Target="https://open.spotify.com/track/4Cg9XRHLP3s5ZiQaIdL4zW" TargetMode="External"/><Relationship Id="rId406" Type="http://schemas.openxmlformats.org/officeDocument/2006/relationships/hyperlink" Target="https://1drv.ms/w/c/45264a81a46f89ac/IQBtsnny4NuxQL5BCLzlmY43AXPg7gA3VUACpBtbkGWLfxs?e=ZrcptZ" TargetMode="External"/><Relationship Id="rId405" Type="http://schemas.openxmlformats.org/officeDocument/2006/relationships/hyperlink" Target="https://open.spotify.com/track/3KbOflJ5JqHWtmco4PiO3h" TargetMode="External"/><Relationship Id="rId889" Type="http://schemas.openxmlformats.org/officeDocument/2006/relationships/hyperlink" Target="https://open.spotify.com/track/0LxeKwg9t7HOnyfv4bTALT" TargetMode="External"/><Relationship Id="rId880" Type="http://schemas.openxmlformats.org/officeDocument/2006/relationships/hyperlink" Target="https://1drv.ms/w/c/9493a6c9aea5009b/IQCzavKsnZ1FRZndCEroflyAAStZPlgfUYkP1M7g23P1g7g?e=5B9qb5" TargetMode="External"/><Relationship Id="rId1230" Type="http://schemas.openxmlformats.org/officeDocument/2006/relationships/hyperlink" Target="https://1drv.ms/w/c/a50779723e5d7637/IQDH5u4grkWpTJbXtGUtIcXoAVYIlxX9tZr7xvqD6SNEQ2Y?e=J0LT8n" TargetMode="External"/><Relationship Id="rId400" Type="http://schemas.openxmlformats.org/officeDocument/2006/relationships/hyperlink" Target="https://1drv.ms/w/c/45264a81a46f89ac/IQCqejb-MnbERawaedTPw16UAafWTXxzSB3I053LyS6WLd0?e=8L58nG" TargetMode="External"/><Relationship Id="rId884" Type="http://schemas.openxmlformats.org/officeDocument/2006/relationships/hyperlink" Target="https://1drv.ms/w/c/9493a6c9aea5009b/IQAJeB2Gk5HsT7CsIT-Mk6XOAcU-1rKGsUyFiQ2Zk3lLgz0?e=dpS7En" TargetMode="External"/><Relationship Id="rId1231" Type="http://schemas.openxmlformats.org/officeDocument/2006/relationships/hyperlink" Target="https://open.spotify.com/track/0YywjDvFudcaHG74NuWISy" TargetMode="External"/><Relationship Id="rId883" Type="http://schemas.openxmlformats.org/officeDocument/2006/relationships/hyperlink" Target="https://open.spotify.com/track/4dtP86vkhzwNXCFpCtizce" TargetMode="External"/><Relationship Id="rId1232" Type="http://schemas.openxmlformats.org/officeDocument/2006/relationships/hyperlink" Target="https://1drv.ms/w/c/a50779723e5d7637/IQCBqjpcXUBDSo8AHKFI--jvAZIUs4et0Yb8-rWJbKrSSkQ?e=UdcH6P" TargetMode="External"/><Relationship Id="rId882" Type="http://schemas.openxmlformats.org/officeDocument/2006/relationships/hyperlink" Target="https://1drv.ms/w/c/9493a6c9aea5009b/IQBzbiZn4-7fT5zlEJbwQeBYARPFQzOWAkhhrXRh-rrUGHc?e=DeTebe" TargetMode="External"/><Relationship Id="rId1233" Type="http://schemas.openxmlformats.org/officeDocument/2006/relationships/hyperlink" Target="https://open.spotify.com/track/1D4XFKolp63mNqqMXJJL1V" TargetMode="External"/><Relationship Id="rId881" Type="http://schemas.openxmlformats.org/officeDocument/2006/relationships/hyperlink" Target="https://open.spotify.com/track/1bXLpqe49cqEpj88uPR4pu" TargetMode="External"/><Relationship Id="rId1234" Type="http://schemas.openxmlformats.org/officeDocument/2006/relationships/hyperlink" Target="https://1drv.ms/w/c/a50779723e5d7637/IQDRWMaezKJbSa4idgilHmw6Afjywm2ZNZKskKq8RnsdXUo?e=P56U4O" TargetMode="External"/><Relationship Id="rId1224" Type="http://schemas.openxmlformats.org/officeDocument/2006/relationships/hyperlink" Target="https://1drv.ms/w/c/a50779723e5d7637/IQCXOA36WuEFR4aKX58gweJ5ATVVr44uEeQWrcWrhBX0R-U?e=krpocs" TargetMode="External"/><Relationship Id="rId1225" Type="http://schemas.openxmlformats.org/officeDocument/2006/relationships/hyperlink" Target="https://open.spotify.com/track/3QhbkvIrMczrLURiNROwJ5" TargetMode="External"/><Relationship Id="rId1226" Type="http://schemas.openxmlformats.org/officeDocument/2006/relationships/hyperlink" Target="https://1drv.ms/w/c/a50779723e5d7637/IQC7LVv5hi_lQ76mV80TfZfKAb-W3yi1EaulhubLqo5en4k?e=zzbUMC" TargetMode="External"/><Relationship Id="rId1227" Type="http://schemas.openxmlformats.org/officeDocument/2006/relationships/hyperlink" Target="https://open.spotify.com/track/5g0WiMG7T6BGx7TBtoYqFP" TargetMode="External"/><Relationship Id="rId1228" Type="http://schemas.openxmlformats.org/officeDocument/2006/relationships/hyperlink" Target="https://1drv.ms/w/c/a50779723e5d7637/IQDytLQFzhCqRrECWxziknCYAcnp9JHWOAqWcO3haBa5sfk?e=ybtbhb" TargetMode="External"/><Relationship Id="rId1229" Type="http://schemas.openxmlformats.org/officeDocument/2006/relationships/hyperlink" Target="https://open.spotify.com/track/4RL77hMWUq35NYnPLXBpih" TargetMode="External"/><Relationship Id="rId877" Type="http://schemas.openxmlformats.org/officeDocument/2006/relationships/hyperlink" Target="https://open.spotify.com/track/3PhbzvTllkq1rkULafc6ns" TargetMode="External"/><Relationship Id="rId876" Type="http://schemas.openxmlformats.org/officeDocument/2006/relationships/hyperlink" Target="https://1drv.ms/w/c/9493a6c9aea5009b/IQAsEYk9WrG3QaFd-lm-TbIzAWHPk7vY95NlURlmbbaaac8?e=3UXYv1" TargetMode="External"/><Relationship Id="rId875" Type="http://schemas.openxmlformats.org/officeDocument/2006/relationships/hyperlink" Target="https://open.spotify.com/track/2x8evxqUlF0eRabbW2JBJd" TargetMode="External"/><Relationship Id="rId874" Type="http://schemas.openxmlformats.org/officeDocument/2006/relationships/hyperlink" Target="https://1drv.ms/w/c/9493a6c9aea5009b/IQC01fIDG8oWTI3fBN9ipmKgATLHloWpnzh8PQg3rX_YvM8?e=Rj5WTU" TargetMode="External"/><Relationship Id="rId879" Type="http://schemas.openxmlformats.org/officeDocument/2006/relationships/hyperlink" Target="https://open.spotify.com/track/2amJsWuU8ohAth78f2QOLD" TargetMode="External"/><Relationship Id="rId878" Type="http://schemas.openxmlformats.org/officeDocument/2006/relationships/hyperlink" Target="https://1drv.ms/w/c/9493a6c9aea5009b/IQAPTxx4djYETYN72soDu9sVATJWxotVFQe-_ln11l9W05g?e=TiaHH8" TargetMode="External"/><Relationship Id="rId873" Type="http://schemas.openxmlformats.org/officeDocument/2006/relationships/hyperlink" Target="https://open.spotify.com/track/2fyIS6GXMgUcSv4oejx63f" TargetMode="External"/><Relationship Id="rId1220" Type="http://schemas.openxmlformats.org/officeDocument/2006/relationships/hyperlink" Target="https://1drv.ms/w/c/a50779723e5d7637/IQCPzq_dgcj0QI9qMJMBf3d7AfilSIQih9wk_Y-UyDPyovo?e=6su3VX" TargetMode="External"/><Relationship Id="rId872" Type="http://schemas.openxmlformats.org/officeDocument/2006/relationships/hyperlink" Target="https://1drv.ms/w/c/9493a6c9aea5009b/IQBN4PJWfbriTqMvsX5t2tJrAQEQGLbBcxY8RHLIA-Brpc4?e=GminX6" TargetMode="External"/><Relationship Id="rId1221" Type="http://schemas.openxmlformats.org/officeDocument/2006/relationships/hyperlink" Target="https://open.spotify.com/track/2OjHf8ZzA6OaARARpQabjN" TargetMode="External"/><Relationship Id="rId871" Type="http://schemas.openxmlformats.org/officeDocument/2006/relationships/hyperlink" Target="https://open.spotify.com/track/4wMR4fRKMTyUJG6VAsmccv" TargetMode="External"/><Relationship Id="rId1222" Type="http://schemas.openxmlformats.org/officeDocument/2006/relationships/hyperlink" Target="https://1drv.ms/w/c/a50779723e5d7637/IQAaa5FSuBASQZPC19kFfmZ9Ae5I56mSLwpNYHhFP_4j6yU?e=vNiC1d" TargetMode="External"/><Relationship Id="rId870" Type="http://schemas.openxmlformats.org/officeDocument/2006/relationships/hyperlink" Target="https://1drv.ms/w/c/9493a6c9aea5009b/IQDpjzrmP3hOSqMcv29Wti7tAaotOEfDiE2qO1GgkITUaGM?e=geczom" TargetMode="External"/><Relationship Id="rId1223" Type="http://schemas.openxmlformats.org/officeDocument/2006/relationships/hyperlink" Target="https://open.spotify.com/track/4NpGJZC2cL5RYbzFfbcEVE" TargetMode="External"/><Relationship Id="rId1653" Type="http://schemas.openxmlformats.org/officeDocument/2006/relationships/hyperlink" Target="https://open.spotify.com/track/1XvxLuXs8pV4EM0DNpla2b" TargetMode="External"/><Relationship Id="rId1654" Type="http://schemas.openxmlformats.org/officeDocument/2006/relationships/hyperlink" Target="https://open.spotify.com/track/3BQRmEJF32vjzx6u2cJgeC" TargetMode="External"/><Relationship Id="rId1655" Type="http://schemas.openxmlformats.org/officeDocument/2006/relationships/hyperlink" Target="https://open.spotify.com/track/25Up2vWWPlpYmdc0zpmDZq" TargetMode="External"/><Relationship Id="rId1656" Type="http://schemas.openxmlformats.org/officeDocument/2006/relationships/hyperlink" Target="https://open.spotify.com/track/1ue1rcTQ3kw47AQR90OYna" TargetMode="External"/><Relationship Id="rId1657" Type="http://schemas.openxmlformats.org/officeDocument/2006/relationships/hyperlink" Target="https://open.spotify.com/track/7K8qvlD4tcyx2HUy6QfcSp" TargetMode="External"/><Relationship Id="rId1658" Type="http://schemas.openxmlformats.org/officeDocument/2006/relationships/hyperlink" Target="https://open.spotify.com/track/1XkqKUud7mKBjnjhPBhZm3" TargetMode="External"/><Relationship Id="rId1659" Type="http://schemas.openxmlformats.org/officeDocument/2006/relationships/hyperlink" Target="https://open.spotify.com/track/1GIsnE71uUtWvGpvnJCTXO" TargetMode="External"/><Relationship Id="rId829" Type="http://schemas.openxmlformats.org/officeDocument/2006/relationships/hyperlink" Target="https://open.spotify.com/track/3M2bD9SMYnJIPdrTKUnBd3" TargetMode="External"/><Relationship Id="rId828" Type="http://schemas.openxmlformats.org/officeDocument/2006/relationships/hyperlink" Target="https://1drv.ms/w/c/9493a6c9aea5009b/IQBg5whO69SMSaQafsV9RZK6AbnMqOnsOONMHS2bn_qHBIY?e=lsTkjV" TargetMode="External"/><Relationship Id="rId827" Type="http://schemas.openxmlformats.org/officeDocument/2006/relationships/hyperlink" Target="https://open.spotify.com/track/7LZgdL0MxiElfaKZbuuE4l" TargetMode="External"/><Relationship Id="rId822" Type="http://schemas.openxmlformats.org/officeDocument/2006/relationships/hyperlink" Target="https://1drv.ms/w/c/9493a6c9aea5009b/IQAJR5DD1cl6T6EIom2Dp8h9AfTh6037GZMltNt1kv4f-9A?e=noJUSp" TargetMode="External"/><Relationship Id="rId821" Type="http://schemas.openxmlformats.org/officeDocument/2006/relationships/hyperlink" Target="https://open.spotify.com/track/0WQiDwKJclirSYG9v5tayI" TargetMode="External"/><Relationship Id="rId820" Type="http://schemas.openxmlformats.org/officeDocument/2006/relationships/hyperlink" Target="https://1drv.ms/w/c/9493a6c9aea5009b/IQD7nbS0pm9hTLqiHs14FXnMAUwuaZHEm5x8H4C6OOSK1jI?e=VjnHoc" TargetMode="External"/><Relationship Id="rId826" Type="http://schemas.openxmlformats.org/officeDocument/2006/relationships/hyperlink" Target="https://1drv.ms/w/c/9493a6c9aea5009b/IQDL1tWsRJ9VRIugJcyk9DQGAaE7azy2opSdB60kzTuPZU0?e=vDZHlp" TargetMode="External"/><Relationship Id="rId825" Type="http://schemas.openxmlformats.org/officeDocument/2006/relationships/hyperlink" Target="https://open.spotify.com/track/17zN523CEjJWBGXrUb3xex" TargetMode="External"/><Relationship Id="rId824" Type="http://schemas.openxmlformats.org/officeDocument/2006/relationships/hyperlink" Target="https://1drv.ms/w/c/9493a6c9aea5009b/IQA7MAbIqid4RJtGHTvv8SXyAUSc46i1CIXcdQYGRFXZ6n8?e=8h8Hkr" TargetMode="External"/><Relationship Id="rId823" Type="http://schemas.openxmlformats.org/officeDocument/2006/relationships/hyperlink" Target="https://open.spotify.com/track/6BrMEbPSSj55nQhkgf6DnE" TargetMode="External"/><Relationship Id="rId1650" Type="http://schemas.openxmlformats.org/officeDocument/2006/relationships/hyperlink" Target="https://open.spotify.com/track/2Q3UgGcvhdaX6k13PDNguP" TargetMode="External"/><Relationship Id="rId1651" Type="http://schemas.openxmlformats.org/officeDocument/2006/relationships/hyperlink" Target="https://open.spotify.com/track/6xjxMWGsprmtUVMDaMhgH0" TargetMode="External"/><Relationship Id="rId1652" Type="http://schemas.openxmlformats.org/officeDocument/2006/relationships/hyperlink" Target="https://open.spotify.com/track/3JvKfv6T31zO0ini8iNItO" TargetMode="External"/><Relationship Id="rId1642" Type="http://schemas.openxmlformats.org/officeDocument/2006/relationships/hyperlink" Target="https://open.spotify.com/track/50cTSA37pBEVjwwCaWQ0i3" TargetMode="External"/><Relationship Id="rId1643" Type="http://schemas.openxmlformats.org/officeDocument/2006/relationships/hyperlink" Target="https://open.spotify.com/track/4Zq73tOyTd6NHlXaNDgb1d" TargetMode="External"/><Relationship Id="rId1644" Type="http://schemas.openxmlformats.org/officeDocument/2006/relationships/hyperlink" Target="https://open.spotify.com/track/1H0E0dbFUPRfi4UrajbkVM" TargetMode="External"/><Relationship Id="rId1645" Type="http://schemas.openxmlformats.org/officeDocument/2006/relationships/hyperlink" Target="https://open.spotify.com/track/43z2Z0IWWjR2BP4lERGs93" TargetMode="External"/><Relationship Id="rId1646" Type="http://schemas.openxmlformats.org/officeDocument/2006/relationships/hyperlink" Target="https://open.spotify.com/track/5yIDkPhyCXsWuA8fQMcxym" TargetMode="External"/><Relationship Id="rId1647" Type="http://schemas.openxmlformats.org/officeDocument/2006/relationships/hyperlink" Target="https://open.spotify.com/track/5L9q6kDovrmwE7lBYaaE26" TargetMode="External"/><Relationship Id="rId1648" Type="http://schemas.openxmlformats.org/officeDocument/2006/relationships/hyperlink" Target="https://open.spotify.com/track/7otCGmgp9h4CsR2LhwB6gt" TargetMode="External"/><Relationship Id="rId1649" Type="http://schemas.openxmlformats.org/officeDocument/2006/relationships/hyperlink" Target="https://open.spotify.com/track/4KlL5Bwlm4yHYxr0B2rHci" TargetMode="External"/><Relationship Id="rId819" Type="http://schemas.openxmlformats.org/officeDocument/2006/relationships/hyperlink" Target="https://open.spotify.com/track/48X4D1FYOShPz2VF3YdfCF" TargetMode="External"/><Relationship Id="rId818" Type="http://schemas.openxmlformats.org/officeDocument/2006/relationships/hyperlink" Target="https://1drv.ms/w/c/9493a6c9aea5009b/IQDvoPCh1uEiTqa854fRvfbVAYNPbCaMXd_LzVKHTUriyg4?e=eWzxwg" TargetMode="External"/><Relationship Id="rId817" Type="http://schemas.openxmlformats.org/officeDocument/2006/relationships/hyperlink" Target="https://open.spotify.com/track/05NZMYuLR71Z3qrZOUiUm2" TargetMode="External"/><Relationship Id="rId816" Type="http://schemas.openxmlformats.org/officeDocument/2006/relationships/hyperlink" Target="https://1drv.ms/w/c/9493a6c9aea5009b/IQByoxVjpLycTLyK_YmAPdnKAWqKXbxw5cHgH7q0Xx3lWvQ?e=F0CSvs" TargetMode="External"/><Relationship Id="rId811" Type="http://schemas.openxmlformats.org/officeDocument/2006/relationships/hyperlink" Target="https://open.spotify.com/track/0uOeAmfdyaekD2RIGwCDwq" TargetMode="External"/><Relationship Id="rId810" Type="http://schemas.openxmlformats.org/officeDocument/2006/relationships/hyperlink" Target="https://1drv.ms/w/c/9493a6c9aea5009b/IQBG-MI75853SILSwchELig6Acrud5dm81YZT3ZcX6n9JAQ?e=gStdEm" TargetMode="External"/><Relationship Id="rId815" Type="http://schemas.openxmlformats.org/officeDocument/2006/relationships/hyperlink" Target="https://open.spotify.com/track/6ttYF5VadzTssGV2i1Q08T" TargetMode="External"/><Relationship Id="rId814" Type="http://schemas.openxmlformats.org/officeDocument/2006/relationships/hyperlink" Target="https://1drv.ms/w/c/9493a6c9aea5009b/IQAt2iSdUtswS75XJ4Dc8VywAWai0aRRhNYRqXoZ053_nTk?e=jYKQe9" TargetMode="External"/><Relationship Id="rId813" Type="http://schemas.openxmlformats.org/officeDocument/2006/relationships/hyperlink" Target="https://open.spotify.com/track/1GnFQL9XnxrXFloKm1yjuW" TargetMode="External"/><Relationship Id="rId812" Type="http://schemas.openxmlformats.org/officeDocument/2006/relationships/hyperlink" Target="https://1drv.ms/w/c/9493a6c9aea5009b/IQAyx93phAI-SqfO6wX_5jWGAcf-yf2LZ0_CsCAntMBhB64?e=Ie6kcH" TargetMode="External"/><Relationship Id="rId1640" Type="http://schemas.openxmlformats.org/officeDocument/2006/relationships/hyperlink" Target="https://open.spotify.com/track/0ue1SRXyvMme9iCSSWcuWb" TargetMode="External"/><Relationship Id="rId1641" Type="http://schemas.openxmlformats.org/officeDocument/2006/relationships/hyperlink" Target="https://open.spotify.com/track/2QpFxUbp9cAOI7YfFBEvQ9" TargetMode="External"/><Relationship Id="rId1675" Type="http://schemas.openxmlformats.org/officeDocument/2006/relationships/hyperlink" Target="https://open.spotify.com/track/1TQXIltqoZ5XXyfCbAeSQQ" TargetMode="External"/><Relationship Id="rId1676" Type="http://schemas.openxmlformats.org/officeDocument/2006/relationships/hyperlink" Target="https://open.spotify.com/track/52iLDrSoRtf9lcgFuLVfqE" TargetMode="External"/><Relationship Id="rId1677" Type="http://schemas.openxmlformats.org/officeDocument/2006/relationships/hyperlink" Target="https://open.spotify.com/track/0Ea93OZ0O50zKius7W3lU7" TargetMode="External"/><Relationship Id="rId1678" Type="http://schemas.openxmlformats.org/officeDocument/2006/relationships/hyperlink" Target="https://open.spotify.com/track/04NMWz4ctkuILV6mUR2iWp" TargetMode="External"/><Relationship Id="rId1679" Type="http://schemas.openxmlformats.org/officeDocument/2006/relationships/hyperlink" Target="https://open.spotify.com/track/3CRtbOoAP82y0VbPO5j1ft" TargetMode="External"/><Relationship Id="rId849" Type="http://schemas.openxmlformats.org/officeDocument/2006/relationships/hyperlink" Target="https://open.spotify.com/track/01q4ccXbvPlCwZ1fPiFaeM" TargetMode="External"/><Relationship Id="rId844" Type="http://schemas.openxmlformats.org/officeDocument/2006/relationships/hyperlink" Target="https://1drv.ms/w/c/9493a6c9aea5009b/IQCPqAiQSjM8R570ggPnp8xDAa9ijfmY_ovXhGCrXMgO2VQ?e=vapank" TargetMode="External"/><Relationship Id="rId843" Type="http://schemas.openxmlformats.org/officeDocument/2006/relationships/hyperlink" Target="https://open.spotify.com/track/1YrnDTqvcnUKxAIeXyaEmU" TargetMode="External"/><Relationship Id="rId842" Type="http://schemas.openxmlformats.org/officeDocument/2006/relationships/hyperlink" Target="https://1drv.ms/w/c/9493a6c9aea5009b/IQBPVHELij3aT5k1QJpHh1VYAX8AiHxu7kNEG1Tobkk22L4?e=vJqgGf" TargetMode="External"/><Relationship Id="rId841" Type="http://schemas.openxmlformats.org/officeDocument/2006/relationships/hyperlink" Target="https://open.spotify.com/track/1xaTREM89RbIxkcjlpf4Uw" TargetMode="External"/><Relationship Id="rId848" Type="http://schemas.openxmlformats.org/officeDocument/2006/relationships/hyperlink" Target="https://1drv.ms/w/c/9493a6c9aea5009b/IQDdgAmVte-3SK0QQqt8jxV6AQGUWs_cfgeGiyktFhW4NuE?e=FgzRTm" TargetMode="External"/><Relationship Id="rId847" Type="http://schemas.openxmlformats.org/officeDocument/2006/relationships/hyperlink" Target="https://open.spotify.com/track/3ccAZx3wLZDVB2Nq6rikf9" TargetMode="External"/><Relationship Id="rId846" Type="http://schemas.openxmlformats.org/officeDocument/2006/relationships/hyperlink" Target="https://1drv.ms/w/c/9493a6c9aea5009b/IQA7rTYZfoAGRKw6KOZBa06PAUJCyx-5Y34vC9zESOWuQnY?e=sM779Y" TargetMode="External"/><Relationship Id="rId845" Type="http://schemas.openxmlformats.org/officeDocument/2006/relationships/hyperlink" Target="https://open.spotify.com/track/27r5xwtP8VRqdkeWfaEtQ9" TargetMode="External"/><Relationship Id="rId1670" Type="http://schemas.openxmlformats.org/officeDocument/2006/relationships/hyperlink" Target="https://open.spotify.com/track/51rfRCiUSvxXlCSCfIztBy" TargetMode="External"/><Relationship Id="rId840" Type="http://schemas.openxmlformats.org/officeDocument/2006/relationships/hyperlink" Target="https://1drv.ms/w/c/9493a6c9aea5009b/IQDlNrIJaWBCTppnF_2eISMMAWOLbGxOp7FqIvcLr27X8Yw?e=JpYfnd" TargetMode="External"/><Relationship Id="rId1671" Type="http://schemas.openxmlformats.org/officeDocument/2006/relationships/hyperlink" Target="https://open.spotify.com/track/1aThn8Pk8zRzGGPClZe9Oq" TargetMode="External"/><Relationship Id="rId1672" Type="http://schemas.openxmlformats.org/officeDocument/2006/relationships/hyperlink" Target="https://open.spotify.com/track/7mFhyM0k5ZKG8jxcwmPVYl" TargetMode="External"/><Relationship Id="rId1673" Type="http://schemas.openxmlformats.org/officeDocument/2006/relationships/hyperlink" Target="https://open.spotify.com/track/1MPulKrmSK9EW5IrawhdRs" TargetMode="External"/><Relationship Id="rId1674" Type="http://schemas.openxmlformats.org/officeDocument/2006/relationships/hyperlink" Target="https://open.spotify.com/track/5V6mK1pEu22104f22m8KkX" TargetMode="External"/><Relationship Id="rId1664" Type="http://schemas.openxmlformats.org/officeDocument/2006/relationships/hyperlink" Target="https://open.spotify.com/track/5IyuGEmlFsnp1TN1M9OSd8" TargetMode="External"/><Relationship Id="rId1665" Type="http://schemas.openxmlformats.org/officeDocument/2006/relationships/hyperlink" Target="https://open.spotify.com/track/3wIRxCIGmdxld4ZC6yShZ9" TargetMode="External"/><Relationship Id="rId1666" Type="http://schemas.openxmlformats.org/officeDocument/2006/relationships/hyperlink" Target="https://open.spotify.com/track/1NAWiOec7X7xTa24nXQFCG" TargetMode="External"/><Relationship Id="rId1667" Type="http://schemas.openxmlformats.org/officeDocument/2006/relationships/hyperlink" Target="https://open.spotify.com/track/3ofi5ZcJjLuRgS3FX4U6yG" TargetMode="External"/><Relationship Id="rId1668" Type="http://schemas.openxmlformats.org/officeDocument/2006/relationships/hyperlink" Target="https://open.spotify.com/track/4Sk74gcXTe9dnE1HU5Pn1y" TargetMode="External"/><Relationship Id="rId1669" Type="http://schemas.openxmlformats.org/officeDocument/2006/relationships/hyperlink" Target="https://open.spotify.com/track/47oXF9VHCqabVcjd2gZBpa" TargetMode="External"/><Relationship Id="rId839" Type="http://schemas.openxmlformats.org/officeDocument/2006/relationships/hyperlink" Target="https://open.spotify.com/track/48veRDsAEBOJJnVnnabV99" TargetMode="External"/><Relationship Id="rId838" Type="http://schemas.openxmlformats.org/officeDocument/2006/relationships/hyperlink" Target="https://1drv.ms/w/c/9493a6c9aea5009b/IQBniOLEWoBKSZWgN8-gSapEAdruUxbj0SQUwHLcGdvZ198?e=wlGAN3" TargetMode="External"/><Relationship Id="rId833" Type="http://schemas.openxmlformats.org/officeDocument/2006/relationships/hyperlink" Target="https://open.spotify.com/track/6LUGvXEAK8WxIBYK43uoTb" TargetMode="External"/><Relationship Id="rId832" Type="http://schemas.openxmlformats.org/officeDocument/2006/relationships/hyperlink" Target="https://1drv.ms/w/c/9493a6c9aea5009b/IQCjzNExmvLGQYpiCl9UQ4ZXAVrF3PV0FNqr6Mj64zMrjSw?e=sEUqob" TargetMode="External"/><Relationship Id="rId831" Type="http://schemas.openxmlformats.org/officeDocument/2006/relationships/hyperlink" Target="https://open.spotify.com/track/3OS4XXm4S42pnESQmtN9MG" TargetMode="External"/><Relationship Id="rId830" Type="http://schemas.openxmlformats.org/officeDocument/2006/relationships/hyperlink" Target="https://1drv.ms/w/c/9493a6c9aea5009b/IQCkdqV2JRqxRJ1gS1e-R-Y-AXhS64aXTeN--zRzox7fXpE?e=kHBrLe" TargetMode="External"/><Relationship Id="rId837" Type="http://schemas.openxmlformats.org/officeDocument/2006/relationships/hyperlink" Target="https://open.spotify.com/track/69Kzq3FMkDwiSFBQzRckFD" TargetMode="External"/><Relationship Id="rId836" Type="http://schemas.openxmlformats.org/officeDocument/2006/relationships/hyperlink" Target="https://1drv.ms/w/c/9493a6c9aea5009b/IQBbply4UDg9TIksXfxsIANnAZdrU5Y6feXcC8jMutva2Lk?e=jvB1VX" TargetMode="External"/><Relationship Id="rId835" Type="http://schemas.openxmlformats.org/officeDocument/2006/relationships/hyperlink" Target="https://open.spotify.com/track/5bSASu4W0HJx6CuG8rbRcA" TargetMode="External"/><Relationship Id="rId834" Type="http://schemas.openxmlformats.org/officeDocument/2006/relationships/hyperlink" Target="https://1drv.ms/w/c/9493a6c9aea5009b/IQDLqS_d1XqST7Bq9DLq5w1SAbX0bfG3TVL2ieirq92qbXI?e=zz7pIz" TargetMode="External"/><Relationship Id="rId1660" Type="http://schemas.openxmlformats.org/officeDocument/2006/relationships/hyperlink" Target="https://open.spotify.com/track/4nyF5lmSziBAt7ESAUjpbx" TargetMode="External"/><Relationship Id="rId1661" Type="http://schemas.openxmlformats.org/officeDocument/2006/relationships/hyperlink" Target="https://open.spotify.com/track/6fGSHpEipD1YjtLLChnBzW" TargetMode="External"/><Relationship Id="rId1662" Type="http://schemas.openxmlformats.org/officeDocument/2006/relationships/hyperlink" Target="https://open.spotify.com/track/5meVa5klVlJalupZTvv5XX" TargetMode="External"/><Relationship Id="rId1663" Type="http://schemas.openxmlformats.org/officeDocument/2006/relationships/hyperlink" Target="https://open.spotify.com/track/5V03tsbEzYG0PmRrh3K4rF" TargetMode="External"/><Relationship Id="rId469" Type="http://schemas.openxmlformats.org/officeDocument/2006/relationships/hyperlink" Target="https://open.spotify.com/track/3XCveEutwTaDiekRkkfdp9" TargetMode="External"/><Relationship Id="rId468" Type="http://schemas.openxmlformats.org/officeDocument/2006/relationships/hyperlink" Target="https://1drv.ms/w/c/45264a81a46f89ac/IQCeUP4NKGJeTK3J77ME9_G0ASnqOuCVCN3tf8-uRH9QGus?e=2L0NWN" TargetMode="External"/><Relationship Id="rId467" Type="http://schemas.openxmlformats.org/officeDocument/2006/relationships/hyperlink" Target="https://open.spotify.com/track/39bPZbBmJfBgNJUtbOua0D" TargetMode="External"/><Relationship Id="rId1290" Type="http://schemas.openxmlformats.org/officeDocument/2006/relationships/hyperlink" Target="https://1drv.ms/w/c/a50779723e5d7637/IQCbF4RT-HN9RodMCjWLS9caAZQA6V6yMuNWTHAZ_LhS1AY?e=o8LuMW" TargetMode="External"/><Relationship Id="rId1291" Type="http://schemas.openxmlformats.org/officeDocument/2006/relationships/hyperlink" Target="https://open.spotify.com/track/6VLEEyg7auxTMixCT8U3Gk" TargetMode="External"/><Relationship Id="rId1292" Type="http://schemas.openxmlformats.org/officeDocument/2006/relationships/hyperlink" Target="https://1drv.ms/w/c/a50779723e5d7637/IQBtLJhAh0avSb2Eejs0oR9yAUNiQeCn-pUw6XC07JwILSg?e=LO4bB2" TargetMode="External"/><Relationship Id="rId462" Type="http://schemas.openxmlformats.org/officeDocument/2006/relationships/hyperlink" Target="https://1drv.ms/w/c/45264a81a46f89ac/IQAsL6QrHvpCRo6TrR9WbU-mAXwnEYn84xfqzw8M3le5ZwU?e=M7lB6X" TargetMode="External"/><Relationship Id="rId1293" Type="http://schemas.openxmlformats.org/officeDocument/2006/relationships/hyperlink" Target="https://open.spotify.com/track/5yVIlYEHZxQVLyInCdldoS" TargetMode="External"/><Relationship Id="rId461" Type="http://schemas.openxmlformats.org/officeDocument/2006/relationships/hyperlink" Target="https://open.spotify.com/track/3jjsRKEsF42ccXf8kWR3nu" TargetMode="External"/><Relationship Id="rId1294" Type="http://schemas.openxmlformats.org/officeDocument/2006/relationships/hyperlink" Target="https://1drv.ms/w/c/a50779723e5d7637/IQDBoNXGecAWRaDODGmjgrMbAWJja6gr5ezx-HtoFjP6o1U?e=8RaDbb" TargetMode="External"/><Relationship Id="rId460" Type="http://schemas.openxmlformats.org/officeDocument/2006/relationships/hyperlink" Target="https://1drv.ms/w/c/45264a81a46f89ac/IQBmHQlxUI53TIjZLDPWaXiHAVbDziPovzILGmhmmDiGsXI?e=X2hMT0" TargetMode="External"/><Relationship Id="rId1295" Type="http://schemas.openxmlformats.org/officeDocument/2006/relationships/hyperlink" Target="https://open.spotify.com/track/55Am8neGJkdj2ADaM3aw5H" TargetMode="External"/><Relationship Id="rId1296" Type="http://schemas.openxmlformats.org/officeDocument/2006/relationships/hyperlink" Target="https://1drv.ms/w/c/a50779723e5d7637/IQCnmwUcEOmjSKilHYUdr574AYRRUJmOH9rtlui3a7Yzlfw?e=sj27RJ" TargetMode="External"/><Relationship Id="rId466" Type="http://schemas.openxmlformats.org/officeDocument/2006/relationships/hyperlink" Target="https://1drv.ms/w/c/45264a81a46f89ac/IQBxbJ_tDitbQJVWXsg-hPDhATwAKV-lUUTdmP50LdYVmys?e=r0cNKZ" TargetMode="External"/><Relationship Id="rId1297" Type="http://schemas.openxmlformats.org/officeDocument/2006/relationships/hyperlink" Target="https://open.spotify.com/track/0VhgEqMTNZwYL1ARDLLNCX" TargetMode="External"/><Relationship Id="rId465" Type="http://schemas.openxmlformats.org/officeDocument/2006/relationships/hyperlink" Target="https://open.spotify.com/track/17o747C5ZZ3UnAg0zNBjOW" TargetMode="External"/><Relationship Id="rId1298" Type="http://schemas.openxmlformats.org/officeDocument/2006/relationships/hyperlink" Target="https://1drv.ms/w/c/a50779723e5d7637/IQAn9MhwFX-aT4WiVZp32a0hATPmhvjsM7WlfZxWk7cQ1t0?e=w8NZWV" TargetMode="External"/><Relationship Id="rId464" Type="http://schemas.openxmlformats.org/officeDocument/2006/relationships/hyperlink" Target="https://1drv.ms/w/c/45264a81a46f89ac/IQAyoF0W4EiMQKqSpZHWWFpeAbFMPgJDFWwpEePXjX9wKLo?e=369rlL" TargetMode="External"/><Relationship Id="rId1299" Type="http://schemas.openxmlformats.org/officeDocument/2006/relationships/hyperlink" Target="https://open.spotify.com/track/6GFfDRG1Sff3IZaD0TYro4" TargetMode="External"/><Relationship Id="rId463" Type="http://schemas.openxmlformats.org/officeDocument/2006/relationships/hyperlink" Target="https://open.spotify.com/track/7g5qe8VITjr13RIe8uM2p6" TargetMode="External"/><Relationship Id="rId459" Type="http://schemas.openxmlformats.org/officeDocument/2006/relationships/hyperlink" Target="https://open.spotify.com/track/7fd3aMiuwHWKsTdZafjOfZ" TargetMode="External"/><Relationship Id="rId458" Type="http://schemas.openxmlformats.org/officeDocument/2006/relationships/hyperlink" Target="https://1drv.ms/w/c/45264a81a46f89ac/IQAAfQlL68r3SLnI4Vs5R5SDASl1reJAov2_-lbOoEJTXAY?e=pKTQXb" TargetMode="External"/><Relationship Id="rId457" Type="http://schemas.openxmlformats.org/officeDocument/2006/relationships/hyperlink" Target="https://open.spotify.com/track/7gn3NdQez9Pwbqak4gspz5" TargetMode="External"/><Relationship Id="rId456" Type="http://schemas.openxmlformats.org/officeDocument/2006/relationships/hyperlink" Target="https://1drv.ms/w/c/45264a81a46f89ac/IQAHRRwC1GpCTKkTxd9lV2MRARlZtU7DaFzl5kYT0EmUAmQ?e=1oZ06c" TargetMode="External"/><Relationship Id="rId1280" Type="http://schemas.openxmlformats.org/officeDocument/2006/relationships/hyperlink" Target="https://1drv.ms/w/c/a50779723e5d7637/IQCcRHr3qBmYT7-LiE8u76BAAeVZI-g29SiXMKIri0xGTMQ?e=WarrO2" TargetMode="External"/><Relationship Id="rId1281" Type="http://schemas.openxmlformats.org/officeDocument/2006/relationships/hyperlink" Target="https://open.spotify.com/track/4A63fFDxYcCiTMBKtOvQRP" TargetMode="External"/><Relationship Id="rId451" Type="http://schemas.openxmlformats.org/officeDocument/2006/relationships/hyperlink" Target="https://open.spotify.com/track/2P5yIMu2DNeMXTyOANKS6k" TargetMode="External"/><Relationship Id="rId1282" Type="http://schemas.openxmlformats.org/officeDocument/2006/relationships/hyperlink" Target="https://1drv.ms/w/c/a50779723e5d7637/IQCmOIpV_T-xSI7_B_6IDpctAerYTz1BBx8eqRRz1Bv0tZE?e=pXVD32" TargetMode="External"/><Relationship Id="rId450" Type="http://schemas.openxmlformats.org/officeDocument/2006/relationships/hyperlink" Target="https://1drv.ms/w/c/45264a81a46f89ac/IQCPeOBloQ7CQpdet6ZxkLodASv_edzlfUB3qNNnCyDU1qo?e=6KNvdQ" TargetMode="External"/><Relationship Id="rId1283" Type="http://schemas.openxmlformats.org/officeDocument/2006/relationships/hyperlink" Target="https://open.spotify.com/track/2whqLIu4VLqZLfzfqs3AZa" TargetMode="External"/><Relationship Id="rId1284" Type="http://schemas.openxmlformats.org/officeDocument/2006/relationships/hyperlink" Target="https://1drv.ms/w/c/a50779723e5d7637/IQAfHkGkQlWVS6YkbsddRjTFAdjQ0LSfpd7CeGra9ypL7oM?e=82uGHf" TargetMode="External"/><Relationship Id="rId1285" Type="http://schemas.openxmlformats.org/officeDocument/2006/relationships/hyperlink" Target="https://open.spotify.com/track/0IBlUpCwEAmz5aElyAUv8H" TargetMode="External"/><Relationship Id="rId455" Type="http://schemas.openxmlformats.org/officeDocument/2006/relationships/hyperlink" Target="https://open.spotify.com/track/2Co0IjcLTSHMtodwD4gzfg" TargetMode="External"/><Relationship Id="rId1286" Type="http://schemas.openxmlformats.org/officeDocument/2006/relationships/hyperlink" Target="https://1drv.ms/w/c/a50779723e5d7637/IQC5PITJDAdfSKET3KKaMLsMAUfvTC7zMTJBxBdjIED0l_g?e=rqpaQD" TargetMode="External"/><Relationship Id="rId454" Type="http://schemas.openxmlformats.org/officeDocument/2006/relationships/hyperlink" Target="https://1drv.ms/w/c/45264a81a46f89ac/IQAMt1G2SeMOTaD0GyGc3UfqARU1k53WSdTUooXkKI_ZHBk?e=AYqE3J" TargetMode="External"/><Relationship Id="rId1287" Type="http://schemas.openxmlformats.org/officeDocument/2006/relationships/hyperlink" Target="https://open.spotify.com/track/31CFx5UNQHGnnAQkB17SHD" TargetMode="External"/><Relationship Id="rId453" Type="http://schemas.openxmlformats.org/officeDocument/2006/relationships/hyperlink" Target="https://open.spotify.com/track/5411TEB6tlzvuF5A4oyldr" TargetMode="External"/><Relationship Id="rId1288" Type="http://schemas.openxmlformats.org/officeDocument/2006/relationships/hyperlink" Target="https://1drv.ms/w/c/a50779723e5d7637/IQA8LJYmHilEQK0y64Gf8jUbAXqTvMRoqkEDIEdx58Ms_rk?e=1okySz" TargetMode="External"/><Relationship Id="rId452" Type="http://schemas.openxmlformats.org/officeDocument/2006/relationships/hyperlink" Target="https://1drv.ms/w/c/45264a81a46f89ac/IQD98irzUDdMTq5JI_YBn5ToAZqK4ii_ahkOCes3RX1vQZY?e=xbcMwp" TargetMode="External"/><Relationship Id="rId1289" Type="http://schemas.openxmlformats.org/officeDocument/2006/relationships/hyperlink" Target="https://open.spotify.com/track/3QorTmBB8lYdSO9bGglOrb" TargetMode="External"/><Relationship Id="rId491" Type="http://schemas.openxmlformats.org/officeDocument/2006/relationships/hyperlink" Target="https://open.spotify.com/track/39K4dMGtlkHv5lWlLajAQh" TargetMode="External"/><Relationship Id="rId490" Type="http://schemas.openxmlformats.org/officeDocument/2006/relationships/hyperlink" Target="https://1drv.ms/w/c/45264a81a46f89ac/IQAlkDnzKacCTao4cjqJs8SbAWhwSoXvhmUwygZMgkUKjxo?e=Sy0DsT" TargetMode="External"/><Relationship Id="rId489" Type="http://schemas.openxmlformats.org/officeDocument/2006/relationships/hyperlink" Target="https://open.spotify.com/track/5T00EN4oZmDQx3hqVAC4Fx" TargetMode="External"/><Relationship Id="rId484" Type="http://schemas.openxmlformats.org/officeDocument/2006/relationships/hyperlink" Target="https://1drv.ms/w/c/45264a81a46f89ac/IQCqfoCx5Zo1SKfAPEsfg5zQAQePnHnaaU-phXzAgcvOjcY?e=VI5dRI" TargetMode="External"/><Relationship Id="rId483" Type="http://schemas.openxmlformats.org/officeDocument/2006/relationships/hyperlink" Target="https://open.spotify.com/track/6DkFiavp15l8YTHQXuFuEZ" TargetMode="External"/><Relationship Id="rId482" Type="http://schemas.openxmlformats.org/officeDocument/2006/relationships/hyperlink" Target="https://1drv.ms/w/c/45264a81a46f89ac/IQD695PHaBIkT5sEwaJQ-74wAQAEonTV-QYynuNpguL24mk?e=Xw6xGE" TargetMode="External"/><Relationship Id="rId481" Type="http://schemas.openxmlformats.org/officeDocument/2006/relationships/hyperlink" Target="https://open.spotify.com/track/6QqUgSjdtWhqsEdz72XhCD" TargetMode="External"/><Relationship Id="rId488" Type="http://schemas.openxmlformats.org/officeDocument/2006/relationships/hyperlink" Target="https://1drv.ms/w/c/45264a81a46f89ac/IQDPl169OUSGTbQ1pyL5hQGvAQEafozDrDSkIkLWsOPQ1iA?e=FxaGfE" TargetMode="External"/><Relationship Id="rId487" Type="http://schemas.openxmlformats.org/officeDocument/2006/relationships/hyperlink" Target="https://open.spotify.com/track/6gz3orrUlKresI8GShSkdq" TargetMode="External"/><Relationship Id="rId486" Type="http://schemas.openxmlformats.org/officeDocument/2006/relationships/hyperlink" Target="https://1drv.ms/w/c/45264a81a46f89ac/IQDE8Fk-CGTXQqIUxFZp5QN1AQBWPttlw4G9e79H6Azys9c?e=44GVTv" TargetMode="External"/><Relationship Id="rId485" Type="http://schemas.openxmlformats.org/officeDocument/2006/relationships/hyperlink" Target="https://open.spotify.com/track/6zg1bV9ESNLTmtB0Os3FA4" TargetMode="External"/><Relationship Id="rId480" Type="http://schemas.openxmlformats.org/officeDocument/2006/relationships/hyperlink" Target="https://1drv.ms/w/c/45264a81a46f89ac/IQBwbo0e0UY2RqWtansObTPJAQ3EGETDt7gDeFErcOVHGX0?e=ZOZzZd" TargetMode="External"/><Relationship Id="rId479" Type="http://schemas.openxmlformats.org/officeDocument/2006/relationships/hyperlink" Target="https://open.spotify.com/track/3NE5nGm06kB8QQbQqJaOke" TargetMode="External"/><Relationship Id="rId478" Type="http://schemas.openxmlformats.org/officeDocument/2006/relationships/hyperlink" Target="https://1drv.ms/w/c/45264a81a46f89ac/IQAq1bh9rIftTZznZFo4KrU8AU-bbyi-oKLBjfGgwAxRU9w?e=oOhfd1" TargetMode="External"/><Relationship Id="rId473" Type="http://schemas.openxmlformats.org/officeDocument/2006/relationships/hyperlink" Target="https://open.spotify.com/track/6TN7D8b2r2hWAFrk5D9oxX" TargetMode="External"/><Relationship Id="rId472" Type="http://schemas.openxmlformats.org/officeDocument/2006/relationships/hyperlink" Target="https://1drv.ms/w/c/45264a81a46f89ac/IQBtDAGHImzHRqF_-S8eRSL2Af4PyTc9QbIHI3kDy8bf3mU?e=iIxPaP" TargetMode="External"/><Relationship Id="rId471" Type="http://schemas.openxmlformats.org/officeDocument/2006/relationships/hyperlink" Target="https://open.spotify.com/track/4ScCM5slsFwNzGV8BAYFWK" TargetMode="External"/><Relationship Id="rId470" Type="http://schemas.openxmlformats.org/officeDocument/2006/relationships/hyperlink" Target="https://1drv.ms/w/c/45264a81a46f89ac/IQA8YImNkAu9RbKuvICuJp-0Af85jdqX6QEUUQifUDkDdH8?e=URF8ne" TargetMode="External"/><Relationship Id="rId477" Type="http://schemas.openxmlformats.org/officeDocument/2006/relationships/hyperlink" Target="https://open.spotify.com/track/7FHj19QQigvMH1onMYRNLn" TargetMode="External"/><Relationship Id="rId476" Type="http://schemas.openxmlformats.org/officeDocument/2006/relationships/hyperlink" Target="https://1drv.ms/w/c/45264a81a46f89ac/IQAbr4X4eFW2R4qhKndjQy8XATJ5dMxvA1Qt0u3JP7RPH7c?e=F74HHr" TargetMode="External"/><Relationship Id="rId475" Type="http://schemas.openxmlformats.org/officeDocument/2006/relationships/hyperlink" Target="https://open.spotify.com/track/0I0MPzbmzsjpttpkqWgNyx" TargetMode="External"/><Relationship Id="rId474" Type="http://schemas.openxmlformats.org/officeDocument/2006/relationships/hyperlink" Target="https://1drv.ms/w/c/45264a81a46f89ac/IQC10qoeooqjRobZTRAP2WRWAbelA5RS-zvT696XMXf46IA?e=asb5tv" TargetMode="External"/><Relationship Id="rId1257" Type="http://schemas.openxmlformats.org/officeDocument/2006/relationships/hyperlink" Target="https://open.spotify.com/track/52EWTw5ALe9OnjgAxX3Luo" TargetMode="External"/><Relationship Id="rId1258" Type="http://schemas.openxmlformats.org/officeDocument/2006/relationships/hyperlink" Target="https://1drv.ms/w/c/a50779723e5d7637/IQCpUjZnRKibQpgBeN4HEWpyARKHmmGhgIbbeS3nwHyo9eU?e=tEWjar" TargetMode="External"/><Relationship Id="rId1259" Type="http://schemas.openxmlformats.org/officeDocument/2006/relationships/hyperlink" Target="https://open.spotify.com/track/1zxVazSCSoclwCJy7dmDGZ" TargetMode="External"/><Relationship Id="rId426" Type="http://schemas.openxmlformats.org/officeDocument/2006/relationships/hyperlink" Target="https://1drv.ms/w/c/45264a81a46f89ac/IQB26NWdfohvT7np2Ynm-Ly-AXC4vrrjQ8dd9QEzxenFujc?e=dwaXuX" TargetMode="External"/><Relationship Id="rId425" Type="http://schemas.openxmlformats.org/officeDocument/2006/relationships/hyperlink" Target="https://open.spotify.com/track/6FH6fmlh9DbvssuEQyQEVd" TargetMode="External"/><Relationship Id="rId424" Type="http://schemas.openxmlformats.org/officeDocument/2006/relationships/hyperlink" Target="https://1drv.ms/w/c/45264a81a46f89ac/IQChNqrZ5MzFQoMY7SiWhsIbAUxJ2VXUqSL19RPNnhpkLL4?e=4sFYbX" TargetMode="External"/><Relationship Id="rId423" Type="http://schemas.openxmlformats.org/officeDocument/2006/relationships/hyperlink" Target="https://open.spotify.com/track/7jrYMBC1bS1SCwxE2bt3AP" TargetMode="External"/><Relationship Id="rId429" Type="http://schemas.openxmlformats.org/officeDocument/2006/relationships/hyperlink" Target="https://open.spotify.com/track/3TFoEJe5zNuHZStRboWPxg" TargetMode="External"/><Relationship Id="rId428" Type="http://schemas.openxmlformats.org/officeDocument/2006/relationships/hyperlink" Target="https://1drv.ms/w/c/45264a81a46f89ac/IQC4Ze8Sucd-T6TAWwijsgElAVKikOw050BSwOP07SlR2ik?e=ISSseg" TargetMode="External"/><Relationship Id="rId427" Type="http://schemas.openxmlformats.org/officeDocument/2006/relationships/hyperlink" Target="https://open.spotify.com/track/6PDWMQJ55ZYrGrSx3EZzl4" TargetMode="External"/><Relationship Id="rId1250" Type="http://schemas.openxmlformats.org/officeDocument/2006/relationships/hyperlink" Target="https://1drv.ms/w/c/a50779723e5d7637/IQCNH3iuJR8SSYAc97oIhSk9AeRq_jirc9Am4WAm6P4oKTo?e=yNsJMC" TargetMode="External"/><Relationship Id="rId1251" Type="http://schemas.openxmlformats.org/officeDocument/2006/relationships/hyperlink" Target="https://open.spotify.com/track/3CqOsjVamOisF8E0e9nPUo" TargetMode="External"/><Relationship Id="rId1252" Type="http://schemas.openxmlformats.org/officeDocument/2006/relationships/hyperlink" Target="https://1drv.ms/w/c/a50779723e5d7637/IQA4bOXsiUYPTbNjvu5yoq8rATtnZGc9rVu5J_dQ8CFlRUc?e=44ALjZ" TargetMode="External"/><Relationship Id="rId422" Type="http://schemas.openxmlformats.org/officeDocument/2006/relationships/hyperlink" Target="https://1drv.ms/w/c/45264a81a46f89ac/IQDD-Hqj9NUmQZB_MGIZ6y_RAUUe-ki6zlArwUgzW2bAj-w?e=2Qhiug" TargetMode="External"/><Relationship Id="rId1253" Type="http://schemas.openxmlformats.org/officeDocument/2006/relationships/hyperlink" Target="https://open.spotify.com/track/75HUxEyYVoVnO4ZfAU9dfp" TargetMode="External"/><Relationship Id="rId421" Type="http://schemas.openxmlformats.org/officeDocument/2006/relationships/hyperlink" Target="https://open.spotify.com/track/2JN3ugW1cEahbYw0I5mw5U" TargetMode="External"/><Relationship Id="rId1254" Type="http://schemas.openxmlformats.org/officeDocument/2006/relationships/hyperlink" Target="https://1drv.ms/w/c/a50779723e5d7637/IQCxnEVjhTHARYuEv7BYeEASAak74c4DXVEa1CEqD4aPdNI?e=PXgEPj" TargetMode="External"/><Relationship Id="rId420" Type="http://schemas.openxmlformats.org/officeDocument/2006/relationships/hyperlink" Target="https://1drv.ms/w/c/45264a81a46f89ac/IQDA7QSFO_41QJt-IuGUc9-MAfRhNBkvJcb4hEX5Xmrnle8?e=cNiSGM" TargetMode="External"/><Relationship Id="rId1255" Type="http://schemas.openxmlformats.org/officeDocument/2006/relationships/hyperlink" Target="https://open.spotify.com/track/2oN0uVWUXDZTSbo1o9lhEL" TargetMode="External"/><Relationship Id="rId1256" Type="http://schemas.openxmlformats.org/officeDocument/2006/relationships/hyperlink" Target="https://1drv.ms/w/c/a50779723e5d7637/IQBunkMmcas9R5kpuv97FfWBAYx5WLJhsiSHdtdSEwMYCSY?e=TAbtlK" TargetMode="External"/><Relationship Id="rId1246" Type="http://schemas.openxmlformats.org/officeDocument/2006/relationships/hyperlink" Target="https://1drv.ms/w/c/a50779723e5d7637/IQAjIywrzmNUQKvxX4pd9DKLAY4vgkbZNkTF_wveOU73LSI?e=khPJgK" TargetMode="External"/><Relationship Id="rId1247" Type="http://schemas.openxmlformats.org/officeDocument/2006/relationships/hyperlink" Target="https://open.spotify.com/track/57l9l0BtYWoFCDyZE1ug6Z" TargetMode="External"/><Relationship Id="rId1248" Type="http://schemas.openxmlformats.org/officeDocument/2006/relationships/hyperlink" Target="https://1drv.ms/w/c/a50779723e5d7637/IQAuAvftT5wsSqO6ZiahzlffAeqmVE0ej3zSXMqHj1yY8L8?e=lcaiGC" TargetMode="External"/><Relationship Id="rId1249" Type="http://schemas.openxmlformats.org/officeDocument/2006/relationships/hyperlink" Target="https://open.spotify.com/track/70K0ezmzYEZeqoSaZMyP7o" TargetMode="External"/><Relationship Id="rId415" Type="http://schemas.openxmlformats.org/officeDocument/2006/relationships/hyperlink" Target="https://open.spotify.com/track/3rPVtXLBfJz59U1LgrGHhb" TargetMode="External"/><Relationship Id="rId899" Type="http://schemas.openxmlformats.org/officeDocument/2006/relationships/hyperlink" Target="https://open.spotify.com/track/5Z5nbOXhsSbySVC7WUc6y9" TargetMode="External"/><Relationship Id="rId414" Type="http://schemas.openxmlformats.org/officeDocument/2006/relationships/hyperlink" Target="https://1drv.ms/w/c/45264a81a46f89ac/IQA0ncwNSAqLTab9QMpmuFZvAZfQydy1RFCLWQ99L9tqUn4?e=1gd10X" TargetMode="External"/><Relationship Id="rId898" Type="http://schemas.openxmlformats.org/officeDocument/2006/relationships/hyperlink" Target="https://1drv.ms/w/c/9493a6c9aea5009b/IQCeeiyvLCEDRJeXFbvZmez6AacxOFby02waW0S49NQdlow?e=0e535L" TargetMode="External"/><Relationship Id="rId413" Type="http://schemas.openxmlformats.org/officeDocument/2006/relationships/hyperlink" Target="https://open.spotify.com/track/5UXJzLFdBn6u9FJTCnoHrH" TargetMode="External"/><Relationship Id="rId897" Type="http://schemas.openxmlformats.org/officeDocument/2006/relationships/hyperlink" Target="https://open.spotify.com/track/1t67WYNfUxfOiwaz7SJ66b" TargetMode="External"/><Relationship Id="rId412" Type="http://schemas.openxmlformats.org/officeDocument/2006/relationships/hyperlink" Target="https://1drv.ms/w/c/45264a81a46f89ac/IQDfJ24iqxqpS5rOG2prEcC7AfR6un11Ozm7Wy7FkyWP4lw?e=pHzup7" TargetMode="External"/><Relationship Id="rId896" Type="http://schemas.openxmlformats.org/officeDocument/2006/relationships/hyperlink" Target="https://1drv.ms/w/c/9493a6c9aea5009b/IQDTXWOvyJeESLfsjvaG1ye0AVS7_OpxdyBPzm_OMuBEphE?e=Nkiy01" TargetMode="External"/><Relationship Id="rId419" Type="http://schemas.openxmlformats.org/officeDocument/2006/relationships/hyperlink" Target="https://open.spotify.com/track/0iNZGC211wst3VjtobNnC5" TargetMode="External"/><Relationship Id="rId418" Type="http://schemas.openxmlformats.org/officeDocument/2006/relationships/hyperlink" Target="https://1drv.ms/w/c/45264a81a46f89ac/IQDPWAPhhwdASaUnjFkPaodhARmE2NI0_f7t9BqZ8kllyBA?e=IOzrU6" TargetMode="External"/><Relationship Id="rId417" Type="http://schemas.openxmlformats.org/officeDocument/2006/relationships/hyperlink" Target="https://open.spotify.com/track/6KfoDhO4XUWSbnyKjNp9c4" TargetMode="External"/><Relationship Id="rId416" Type="http://schemas.openxmlformats.org/officeDocument/2006/relationships/hyperlink" Target="https://1drv.ms/w/c/45264a81a46f89ac/IQDUu9-lcRX4SYMczeafG7EKARv0up0mvc_TTuSRP7CTgUY?e=iuyQ5d" TargetMode="External"/><Relationship Id="rId891" Type="http://schemas.openxmlformats.org/officeDocument/2006/relationships/hyperlink" Target="https://open.spotify.com/track/7EUcOIbJSePmXGvAe7G79C" TargetMode="External"/><Relationship Id="rId890" Type="http://schemas.openxmlformats.org/officeDocument/2006/relationships/hyperlink" Target="https://1drv.ms/w/c/9493a6c9aea5009b/IQBqOWdYoOHYQZYEoJngZub9AXJ1dbXqzcZ2sdMYIib-c7U?e=otaobK" TargetMode="External"/><Relationship Id="rId1240" Type="http://schemas.openxmlformats.org/officeDocument/2006/relationships/hyperlink" Target="https://1drv.ms/w/c/a50779723e5d7637/IQAobpCzTxFfRozNcBE84dwbAZfTDL3W_Q-bMS2L_0F_OoE?e=wzU8k2" TargetMode="External"/><Relationship Id="rId1241" Type="http://schemas.openxmlformats.org/officeDocument/2006/relationships/hyperlink" Target="https://open.spotify.com/track/4c9UU12Z3KZiC0K7696rup" TargetMode="External"/><Relationship Id="rId411" Type="http://schemas.openxmlformats.org/officeDocument/2006/relationships/hyperlink" Target="https://open.spotify.com/track/7wTqEW5nrMhvyEhEyTnOMd" TargetMode="External"/><Relationship Id="rId895" Type="http://schemas.openxmlformats.org/officeDocument/2006/relationships/hyperlink" Target="https://open.spotify.com/track/0NdTUS4UiNYCNn5FgVqKQY" TargetMode="External"/><Relationship Id="rId1242" Type="http://schemas.openxmlformats.org/officeDocument/2006/relationships/hyperlink" Target="https://1drv.ms/w/c/a50779723e5d7637/IQC15xaYE3xPRqyM4sa-8zvtAdFxd-tUzNlpT74XD5CVzZM?e=H28osS" TargetMode="External"/><Relationship Id="rId410" Type="http://schemas.openxmlformats.org/officeDocument/2006/relationships/hyperlink" Target="https://1drv.ms/w/c/45264a81a46f89ac/IQAkRw03kkA2TY1ZiFtoLUo4ASvPy96yhPTQFntZzLTC0uw?e=PmWEDU" TargetMode="External"/><Relationship Id="rId894" Type="http://schemas.openxmlformats.org/officeDocument/2006/relationships/hyperlink" Target="https://1drv.ms/w/c/9493a6c9aea5009b/IQActorpBC5FRYgZ-4DAmtQgAYnEqgDO0b0m1sYXfhGOpnI?e=WgTKeN" TargetMode="External"/><Relationship Id="rId1243" Type="http://schemas.openxmlformats.org/officeDocument/2006/relationships/hyperlink" Target="https://open.spotify.com/track/0HtdR1K0cptJbOF3EKlAbT" TargetMode="External"/><Relationship Id="rId893" Type="http://schemas.openxmlformats.org/officeDocument/2006/relationships/hyperlink" Target="https://open.spotify.com/track/75n7mraeMycQOl2sDGYaTe" TargetMode="External"/><Relationship Id="rId1244" Type="http://schemas.openxmlformats.org/officeDocument/2006/relationships/hyperlink" Target="https://1drv.ms/w/c/a50779723e5d7637/IQCfCjBDWWmcTrZSt-uUC3bnAa_1gVW_bVuTwCNGL_9zGRk?e=kjCNdr" TargetMode="External"/><Relationship Id="rId892" Type="http://schemas.openxmlformats.org/officeDocument/2006/relationships/hyperlink" Target="https://1drv.ms/w/c/9493a6c9aea5009b/IQCrjODgvTgWQJFLOOhtl1pTAXvEwYth8c9gUXiJwJ_tnZI?e=w59lHT" TargetMode="External"/><Relationship Id="rId1245" Type="http://schemas.openxmlformats.org/officeDocument/2006/relationships/hyperlink" Target="https://open.spotify.com/track/5Qn7UBFKV5iemqZMJ5F5ve" TargetMode="External"/><Relationship Id="rId1279" Type="http://schemas.openxmlformats.org/officeDocument/2006/relationships/hyperlink" Target="https://open.spotify.com/track/3AfAHBrU4aubT4Ke9lN22v" TargetMode="External"/><Relationship Id="rId448" Type="http://schemas.openxmlformats.org/officeDocument/2006/relationships/hyperlink" Target="https://1drv.ms/w/c/45264a81a46f89ac/IQC3ncD98ncBT7sbxXsiCkEQAcpj5qhVvRhMvU3HppVMxdM?e=eLX12e" TargetMode="External"/><Relationship Id="rId447" Type="http://schemas.openxmlformats.org/officeDocument/2006/relationships/hyperlink" Target="https://open.spotify.com/track/5GVPVxgdgTKJFxSxLVIw1A" TargetMode="External"/><Relationship Id="rId446" Type="http://schemas.openxmlformats.org/officeDocument/2006/relationships/hyperlink" Target="https://1drv.ms/w/c/45264a81a46f89ac/IQB4NfSCti6tRYLaWMkhjmdUAWwL7dFhw_0RVTQtJWrPtXI?e=3tccQD" TargetMode="External"/><Relationship Id="rId445" Type="http://schemas.openxmlformats.org/officeDocument/2006/relationships/hyperlink" Target="https://open.spotify.com/track/0kn2gu8Pd03DiYHzRvX2Xk" TargetMode="External"/><Relationship Id="rId449" Type="http://schemas.openxmlformats.org/officeDocument/2006/relationships/hyperlink" Target="https://open.spotify.com/track/3sslYZcFKtUvIEWN9lADgr" TargetMode="External"/><Relationship Id="rId1270" Type="http://schemas.openxmlformats.org/officeDocument/2006/relationships/hyperlink" Target="https://1drv.ms/w/c/a50779723e5d7637/IQB3GUVerjufTYKkPhYsu7Q5AfjDj8QFjrjRx8FVi7cCV2A?e=CrUlTh" TargetMode="External"/><Relationship Id="rId440" Type="http://schemas.openxmlformats.org/officeDocument/2006/relationships/hyperlink" Target="https://1drv.ms/w/c/45264a81a46f89ac/IQCv3-UxfmwLQLfR4PCjMmhRATJca-zhYfZwDCC7gF4QuBA?e=7dNiO5" TargetMode="External"/><Relationship Id="rId1271" Type="http://schemas.openxmlformats.org/officeDocument/2006/relationships/hyperlink" Target="https://open.spotify.com/track/6xB7E0HOWznwiO0v56mqwD" TargetMode="External"/><Relationship Id="rId1272" Type="http://schemas.openxmlformats.org/officeDocument/2006/relationships/hyperlink" Target="https://1drv.ms/w/c/a50779723e5d7637/IQB72XBOIZtWSKZgashUp1qeAXh48AcWUWHka4qDz5-T9Pc?e=VhA2Pu" TargetMode="External"/><Relationship Id="rId1273" Type="http://schemas.openxmlformats.org/officeDocument/2006/relationships/hyperlink" Target="https://open.spotify.com/track/6pzi6qWJ5sOKXm2Fqd5JGJ" TargetMode="External"/><Relationship Id="rId1274" Type="http://schemas.openxmlformats.org/officeDocument/2006/relationships/hyperlink" Target="https://1drv.ms/w/c/a50779723e5d7637/IQCSVGo2Wq2GQpigAYE_jUCWAd82b294zslmbprDLke2j3o?e=LkLkHj" TargetMode="External"/><Relationship Id="rId444" Type="http://schemas.openxmlformats.org/officeDocument/2006/relationships/hyperlink" Target="https://1drv.ms/w/c/45264a81a46f89ac/IQAu7siUEDkNTJ5QcsB1yCJBAfwT0sEKuW17wj8Tacxl3-M?e=KvrcWT" TargetMode="External"/><Relationship Id="rId1275" Type="http://schemas.openxmlformats.org/officeDocument/2006/relationships/hyperlink" Target="https://open.spotify.com/track/6TRJINYsux28IglskjOSRy" TargetMode="External"/><Relationship Id="rId443" Type="http://schemas.openxmlformats.org/officeDocument/2006/relationships/hyperlink" Target="https://open.spotify.com/track/0vq7fkHZl2khMonn5G7d9l" TargetMode="External"/><Relationship Id="rId1276" Type="http://schemas.openxmlformats.org/officeDocument/2006/relationships/hyperlink" Target="https://1drv.ms/w/c/a50779723e5d7637/IQCxiVuFeWg5SrUO979Qt3ovAfGrY--wDmX63IYjJqbcDkY?e=VGgtuG" TargetMode="External"/><Relationship Id="rId442" Type="http://schemas.openxmlformats.org/officeDocument/2006/relationships/hyperlink" Target="https://1drv.ms/w/c/45264a81a46f89ac/IQAaDhm7wXwqRaEuRt1FYpAzAXd61sf9WxY7fq2yn3wV3Q4?e=M2eB8E" TargetMode="External"/><Relationship Id="rId1277" Type="http://schemas.openxmlformats.org/officeDocument/2006/relationships/hyperlink" Target="https://open.spotify.com/track/2xYtuB16vJd4bMMHoku26H" TargetMode="External"/><Relationship Id="rId441" Type="http://schemas.openxmlformats.org/officeDocument/2006/relationships/hyperlink" Target="https://open.spotify.com/track/7KJXiuMXQu723ODChoxENp" TargetMode="External"/><Relationship Id="rId1278" Type="http://schemas.openxmlformats.org/officeDocument/2006/relationships/hyperlink" Target="https://1drv.ms/w/c/a50779723e5d7637/IQA0Ub741tldT7DLRDO72hWeAVCyzUow1aI5Y6Q6diO1-As?e=BS0YGS" TargetMode="External"/><Relationship Id="rId1268" Type="http://schemas.openxmlformats.org/officeDocument/2006/relationships/hyperlink" Target="https://1drv.ms/w/c/a50779723e5d7637/IQAKh648N0mLR7JNfIGMnzRUAQHRLtBz5zqbADzp1l1qbXw?e=0tN72Q" TargetMode="External"/><Relationship Id="rId1269" Type="http://schemas.openxmlformats.org/officeDocument/2006/relationships/hyperlink" Target="https://open.spotify.com/track/2lqMhO4DsPlchv63NHhbhg" TargetMode="External"/><Relationship Id="rId437" Type="http://schemas.openxmlformats.org/officeDocument/2006/relationships/hyperlink" Target="https://open.spotify.com/track/4K3gM7kzX4POAfrs71HomN" TargetMode="External"/><Relationship Id="rId436" Type="http://schemas.openxmlformats.org/officeDocument/2006/relationships/hyperlink" Target="https://1drv.ms/w/c/45264a81a46f89ac/IQCWuiJNKD2rQYc2_yUg7z2YAVbjnSjcTxkV5NAcK8ua1V0?e=G2Xctx" TargetMode="External"/><Relationship Id="rId435" Type="http://schemas.openxmlformats.org/officeDocument/2006/relationships/hyperlink" Target="https://open.spotify.com/track/0cXRafInOlc1QH519RXltN" TargetMode="External"/><Relationship Id="rId434" Type="http://schemas.openxmlformats.org/officeDocument/2006/relationships/hyperlink" Target="https://1drv.ms/w/c/45264a81a46f89ac/IQCo21yu-It6T6eWERqBQQxwASv3mmARv5_vnf_N25SWnJw?e=Ksy9YK" TargetMode="External"/><Relationship Id="rId439" Type="http://schemas.openxmlformats.org/officeDocument/2006/relationships/hyperlink" Target="https://open.spotify.com/track/7vn3J5Io100bjDdKaW4Aw2" TargetMode="External"/><Relationship Id="rId438" Type="http://schemas.openxmlformats.org/officeDocument/2006/relationships/hyperlink" Target="https://1drv.ms/w/c/45264a81a46f89ac/IQD_vCdiBkZdS7C_W3E7ImR9AQM10Osh3-XvnbEI3zpZroo?e=Idf9LO" TargetMode="External"/><Relationship Id="rId1260" Type="http://schemas.openxmlformats.org/officeDocument/2006/relationships/hyperlink" Target="https://1drv.ms/w/c/a50779723e5d7637/IQCPiyfhSI3VR6kN19L8Hn8RAZq3IdzECACHgV-JV1kZSvQ?e=gHBZ49" TargetMode="External"/><Relationship Id="rId1261" Type="http://schemas.openxmlformats.org/officeDocument/2006/relationships/hyperlink" Target="https://open.spotify.com/track/0w5SgyREugpORKlnWm27fv" TargetMode="External"/><Relationship Id="rId1262" Type="http://schemas.openxmlformats.org/officeDocument/2006/relationships/hyperlink" Target="https://1drv.ms/w/c/a50779723e5d7637/IQCGN3FwLWfiRamEtb8ivgGOAdQxGzYu6HHXToTdcIW3zTQ?e=iSjNra" TargetMode="External"/><Relationship Id="rId1263" Type="http://schemas.openxmlformats.org/officeDocument/2006/relationships/hyperlink" Target="https://open.spotify.com/track/4wUr3CC6567Z0cF8KfkAUQ" TargetMode="External"/><Relationship Id="rId433" Type="http://schemas.openxmlformats.org/officeDocument/2006/relationships/hyperlink" Target="https://open.spotify.com/track/6VZXTCIXbgypt0erc2U1Uk" TargetMode="External"/><Relationship Id="rId1264" Type="http://schemas.openxmlformats.org/officeDocument/2006/relationships/hyperlink" Target="https://1drv.ms/w/c/a50779723e5d7637/IQDmmhzIpZPGSKuQDgkZj-4yAc-Om3FuPfGwzMjbfR1qtnE?e=H6RLNH" TargetMode="External"/><Relationship Id="rId432" Type="http://schemas.openxmlformats.org/officeDocument/2006/relationships/hyperlink" Target="https://1drv.ms/w/c/45264a81a46f89ac/IQClTOggoCVOSK3iqGlQ-_cdASd6DHeCCkNs-EiFwvAP2zo?e=NDZOCC" TargetMode="External"/><Relationship Id="rId1265" Type="http://schemas.openxmlformats.org/officeDocument/2006/relationships/hyperlink" Target="https://open.spotify.com/track/08pzZzYbMd1TYVJRzeK0FT" TargetMode="External"/><Relationship Id="rId431" Type="http://schemas.openxmlformats.org/officeDocument/2006/relationships/hyperlink" Target="https://open.spotify.com/track/6bOd4UM7FaQOZXR2MBzSPi" TargetMode="External"/><Relationship Id="rId1266" Type="http://schemas.openxmlformats.org/officeDocument/2006/relationships/hyperlink" Target="https://1drv.ms/w/c/a50779723e5d7637/IQCzt-iITwzlRK2v8jBr0rdzAZR5tm6vaIrgwtwiSyI7bVM?e=MuE1Lj" TargetMode="External"/><Relationship Id="rId430" Type="http://schemas.openxmlformats.org/officeDocument/2006/relationships/hyperlink" Target="https://1drv.ms/w/c/45264a81a46f89ac/IQAPOLA49FjYQqhZ7a_uHnw8AUfT8QO7l1Dgwi_oYtu4kBI?e=40qhVi" TargetMode="External"/><Relationship Id="rId1267" Type="http://schemas.openxmlformats.org/officeDocument/2006/relationships/hyperlink" Target="https://open.spotify.com/track/6TNowkCDbZgZcHCH4o7a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14"/>
    <col customWidth="1" min="2" max="2" width="56.86"/>
    <col customWidth="1" min="3" max="3" width="23.0"/>
    <col customWidth="1" min="4" max="4" width="15.71"/>
    <col customWidth="1" min="5" max="5" width="14.29"/>
    <col customWidth="1" min="6" max="6" width="33.71"/>
    <col customWidth="1" min="7" max="7" width="17.43"/>
    <col customWidth="1" min="8" max="8" width="59.71"/>
    <col customWidth="1" min="9" max="9" width="14.0"/>
    <col customWidth="1" min="10" max="10" width="9.29"/>
    <col customWidth="1" min="11" max="11" width="11.14"/>
    <col customWidth="1" min="12" max="12" width="14.0"/>
    <col customWidth="1" min="13" max="13" width="14.29"/>
    <col customWidth="1" min="14" max="14" width="18.57"/>
    <col customWidth="1" min="15" max="15" width="10.43"/>
    <col customWidth="1" min="16" max="16" width="10.0"/>
    <col customWidth="1" min="17" max="19" width="8.71"/>
    <col customWidth="1" min="20" max="20" width="11.14"/>
    <col customWidth="1" min="21" max="21" width="12.43"/>
    <col customWidth="1" min="22" max="23" width="27.71"/>
  </cols>
  <sheetData>
    <row r="1">
      <c r="A1" s="8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 t="s">
        <v>119</v>
      </c>
      <c r="W1" s="13" t="s">
        <v>128</v>
      </c>
    </row>
    <row r="2">
      <c r="A2" s="14" t="s">
        <v>25</v>
      </c>
      <c r="B2" s="14" t="s">
        <v>27</v>
      </c>
      <c r="C2" s="14">
        <v>2021.0</v>
      </c>
      <c r="D2" s="14">
        <v>0.0</v>
      </c>
      <c r="E2" s="14">
        <v>322000.0</v>
      </c>
      <c r="F2" s="14" t="s">
        <v>31</v>
      </c>
      <c r="G2" s="14" t="s">
        <v>32</v>
      </c>
      <c r="H2" s="14" t="s">
        <v>33</v>
      </c>
      <c r="I2" s="14">
        <v>0.457</v>
      </c>
      <c r="J2" s="14">
        <v>0.84</v>
      </c>
      <c r="K2" s="14">
        <v>0.7893611105000886</v>
      </c>
      <c r="L2" s="14">
        <v>0.0536</v>
      </c>
      <c r="M2" s="14">
        <v>0.109</v>
      </c>
      <c r="N2" s="14">
        <v>0.00176</v>
      </c>
      <c r="O2" s="14">
        <v>0.143</v>
      </c>
      <c r="P2" s="14">
        <v>0.778</v>
      </c>
      <c r="Q2" s="14">
        <v>179.888</v>
      </c>
      <c r="R2" s="14">
        <v>9.0</v>
      </c>
      <c r="S2" s="14">
        <v>1.0</v>
      </c>
      <c r="T2" s="14" t="s">
        <v>34</v>
      </c>
      <c r="U2" s="14" t="s">
        <v>35</v>
      </c>
      <c r="V2" s="16" t="s">
        <v>181</v>
      </c>
      <c r="W2" s="17" t="s">
        <v>185</v>
      </c>
    </row>
    <row r="3">
      <c r="A3" s="14" t="s">
        <v>22</v>
      </c>
      <c r="B3" s="14" t="s">
        <v>23</v>
      </c>
      <c r="C3" s="14">
        <v>2016.0</v>
      </c>
      <c r="D3" s="14">
        <v>0.0</v>
      </c>
      <c r="E3" s="14">
        <v>227030.0</v>
      </c>
      <c r="F3" s="14" t="s">
        <v>26</v>
      </c>
      <c r="G3" s="14" t="s">
        <v>28</v>
      </c>
      <c r="H3" s="14" t="s">
        <v>30</v>
      </c>
      <c r="I3" s="14">
        <v>0.591</v>
      </c>
      <c r="J3" s="14">
        <v>0.475</v>
      </c>
      <c r="K3" s="14">
        <v>0.7454708788581381</v>
      </c>
      <c r="L3" s="14">
        <v>0.033</v>
      </c>
      <c r="M3" s="14">
        <v>0.312</v>
      </c>
      <c r="N3" s="14">
        <v>0.0173</v>
      </c>
      <c r="O3" s="14">
        <v>0.101</v>
      </c>
      <c r="P3" s="14">
        <v>0.298</v>
      </c>
      <c r="Q3" s="14">
        <v>126.112</v>
      </c>
      <c r="R3" s="14">
        <v>4.0</v>
      </c>
      <c r="S3" s="14">
        <v>1.0</v>
      </c>
      <c r="T3" s="14" t="s">
        <v>34</v>
      </c>
      <c r="U3" s="14" t="s">
        <v>35</v>
      </c>
      <c r="V3" s="16" t="s">
        <v>36</v>
      </c>
      <c r="W3" s="17" t="s">
        <v>251</v>
      </c>
    </row>
    <row r="4">
      <c r="A4" s="14" t="s">
        <v>37</v>
      </c>
      <c r="B4" s="14" t="s">
        <v>38</v>
      </c>
      <c r="C4" s="14">
        <v>2013.0</v>
      </c>
      <c r="D4" s="14">
        <v>0.0</v>
      </c>
      <c r="E4" s="14">
        <v>304226.0</v>
      </c>
      <c r="F4" s="14" t="s">
        <v>26</v>
      </c>
      <c r="G4" s="14" t="s">
        <v>41</v>
      </c>
      <c r="H4" s="14" t="s">
        <v>41</v>
      </c>
      <c r="I4" s="14">
        <v>0.55</v>
      </c>
      <c r="J4" s="14">
        <v>0.756</v>
      </c>
      <c r="K4" s="14">
        <v>0.7831796889871628</v>
      </c>
      <c r="L4" s="14">
        <v>0.0385</v>
      </c>
      <c r="M4" s="14">
        <v>0.21</v>
      </c>
      <c r="N4" s="14">
        <v>0.0</v>
      </c>
      <c r="O4" s="14">
        <v>0.304</v>
      </c>
      <c r="P4" s="14">
        <v>0.348</v>
      </c>
      <c r="Q4" s="14">
        <v>94.908</v>
      </c>
      <c r="R4" s="14">
        <v>7.0</v>
      </c>
      <c r="S4" s="14">
        <v>1.0</v>
      </c>
      <c r="T4" s="14" t="s">
        <v>34</v>
      </c>
      <c r="U4" s="14" t="s">
        <v>35</v>
      </c>
      <c r="V4" s="16" t="s">
        <v>45</v>
      </c>
      <c r="W4" s="17" t="s">
        <v>251</v>
      </c>
    </row>
    <row r="5">
      <c r="A5" s="14" t="s">
        <v>39</v>
      </c>
      <c r="B5" s="14" t="s">
        <v>40</v>
      </c>
      <c r="C5" s="14">
        <v>2012.0</v>
      </c>
      <c r="D5" s="14">
        <v>0.0</v>
      </c>
      <c r="E5" s="14">
        <v>441783.0</v>
      </c>
      <c r="F5" s="14" t="s">
        <v>26</v>
      </c>
      <c r="G5" s="14" t="s">
        <v>42</v>
      </c>
      <c r="H5" s="14" t="s">
        <v>43</v>
      </c>
      <c r="I5" s="14">
        <v>0.662</v>
      </c>
      <c r="J5" s="14">
        <v>0.499</v>
      </c>
      <c r="K5" s="14">
        <v>0.799606442350232</v>
      </c>
      <c r="L5" s="14">
        <v>0.0267</v>
      </c>
      <c r="M5" s="14">
        <v>0.132</v>
      </c>
      <c r="N5" s="14">
        <v>1.52E-4</v>
      </c>
      <c r="O5" s="14">
        <v>0.094</v>
      </c>
      <c r="P5" s="14">
        <v>0.518</v>
      </c>
      <c r="Q5" s="14">
        <v>124.968</v>
      </c>
      <c r="R5" s="14">
        <v>0.0</v>
      </c>
      <c r="S5" s="14">
        <v>0.0</v>
      </c>
      <c r="T5" s="14" t="s">
        <v>34</v>
      </c>
      <c r="U5" s="14" t="s">
        <v>35</v>
      </c>
      <c r="V5" s="16" t="s">
        <v>333</v>
      </c>
      <c r="W5" s="17" t="s">
        <v>185</v>
      </c>
    </row>
    <row r="6">
      <c r="A6" s="14" t="s">
        <v>46</v>
      </c>
      <c r="B6" s="14" t="s">
        <v>47</v>
      </c>
      <c r="C6" s="14">
        <v>2018.0</v>
      </c>
      <c r="D6" s="14">
        <v>0.0</v>
      </c>
      <c r="E6" s="14">
        <v>331640.0</v>
      </c>
      <c r="F6" s="14" t="s">
        <v>26</v>
      </c>
      <c r="G6" s="14" t="s">
        <v>48</v>
      </c>
      <c r="H6" s="14" t="s">
        <v>49</v>
      </c>
      <c r="I6" s="14">
        <v>0.416</v>
      </c>
      <c r="J6" s="14">
        <v>0.772</v>
      </c>
      <c r="K6" s="14">
        <v>0.8617414925061122</v>
      </c>
      <c r="L6" s="14">
        <v>0.0402</v>
      </c>
      <c r="M6" s="14">
        <v>0.882</v>
      </c>
      <c r="N6" s="14">
        <v>0.0</v>
      </c>
      <c r="O6" s="14">
        <v>0.0627</v>
      </c>
      <c r="P6" s="14">
        <v>0.401</v>
      </c>
      <c r="Q6" s="14">
        <v>150.828</v>
      </c>
      <c r="R6" s="14">
        <v>0.0</v>
      </c>
      <c r="S6" s="14">
        <v>1.0</v>
      </c>
      <c r="T6" s="14" t="s">
        <v>34</v>
      </c>
      <c r="U6" s="14" t="s">
        <v>35</v>
      </c>
      <c r="V6" s="16" t="s">
        <v>54</v>
      </c>
      <c r="W6" s="17" t="s">
        <v>251</v>
      </c>
    </row>
    <row r="7">
      <c r="A7" s="14" t="s">
        <v>50</v>
      </c>
      <c r="B7" s="14" t="s">
        <v>51</v>
      </c>
      <c r="C7" s="14">
        <v>2022.0</v>
      </c>
      <c r="D7" s="14">
        <v>0.0</v>
      </c>
      <c r="E7" s="14">
        <v>333229.0</v>
      </c>
      <c r="F7" s="14" t="s">
        <v>26</v>
      </c>
      <c r="G7" s="14" t="s">
        <v>52</v>
      </c>
      <c r="H7" s="14" t="s">
        <v>53</v>
      </c>
      <c r="I7" s="14">
        <v>0.48</v>
      </c>
      <c r="J7" s="14">
        <v>0.749</v>
      </c>
      <c r="K7" s="14">
        <v>0.8036061856821253</v>
      </c>
      <c r="L7" s="14">
        <v>0.0727</v>
      </c>
      <c r="M7" s="14">
        <v>0.0507</v>
      </c>
      <c r="N7" s="14">
        <v>5.27E-5</v>
      </c>
      <c r="O7" s="14">
        <v>0.13</v>
      </c>
      <c r="P7" s="14">
        <v>0.63</v>
      </c>
      <c r="Q7" s="14">
        <v>77.994</v>
      </c>
      <c r="R7" s="14">
        <v>1.0</v>
      </c>
      <c r="S7" s="14">
        <v>1.0</v>
      </c>
      <c r="T7" s="14" t="s">
        <v>34</v>
      </c>
      <c r="U7" s="14" t="s">
        <v>35</v>
      </c>
      <c r="V7" s="16" t="s">
        <v>407</v>
      </c>
      <c r="W7" s="17" t="s">
        <v>185</v>
      </c>
    </row>
    <row r="8">
      <c r="A8" s="14" t="s">
        <v>55</v>
      </c>
      <c r="B8" s="14" t="s">
        <v>56</v>
      </c>
      <c r="C8" s="14">
        <v>2017.0</v>
      </c>
      <c r="D8" s="14">
        <v>0.0</v>
      </c>
      <c r="E8" s="14">
        <v>354504.0</v>
      </c>
      <c r="F8" s="14" t="s">
        <v>26</v>
      </c>
      <c r="G8" s="14" t="s">
        <v>57</v>
      </c>
      <c r="H8" s="14" t="s">
        <v>56</v>
      </c>
      <c r="I8" s="14">
        <v>0.623</v>
      </c>
      <c r="J8" s="14">
        <v>0.424</v>
      </c>
      <c r="K8" s="14">
        <v>0.8140440185482422</v>
      </c>
      <c r="L8" s="14">
        <v>0.0265</v>
      </c>
      <c r="M8" s="14">
        <v>0.387</v>
      </c>
      <c r="N8" s="14">
        <v>0.0</v>
      </c>
      <c r="O8" s="14">
        <v>0.107</v>
      </c>
      <c r="P8" s="14">
        <v>0.196</v>
      </c>
      <c r="Q8" s="14">
        <v>114.94</v>
      </c>
      <c r="R8" s="14">
        <v>11.0</v>
      </c>
      <c r="S8" s="14">
        <v>1.0</v>
      </c>
      <c r="T8" s="14" t="s">
        <v>34</v>
      </c>
      <c r="U8" s="14" t="s">
        <v>35</v>
      </c>
      <c r="V8" s="16" t="s">
        <v>58</v>
      </c>
      <c r="W8" s="17" t="s">
        <v>251</v>
      </c>
    </row>
    <row r="9">
      <c r="A9" s="14" t="s">
        <v>59</v>
      </c>
      <c r="B9" s="14" t="s">
        <v>62</v>
      </c>
      <c r="C9" s="14">
        <v>2022.0</v>
      </c>
      <c r="D9" s="14">
        <v>0.0</v>
      </c>
      <c r="E9" s="14">
        <v>403423.0</v>
      </c>
      <c r="F9" s="14" t="s">
        <v>26</v>
      </c>
      <c r="G9" s="14" t="s">
        <v>52</v>
      </c>
      <c r="H9" s="14" t="s">
        <v>53</v>
      </c>
      <c r="I9" s="14">
        <v>0.422</v>
      </c>
      <c r="J9" s="14">
        <v>0.746</v>
      </c>
      <c r="K9" s="14">
        <v>0.8549397899417164</v>
      </c>
      <c r="L9" s="14">
        <v>0.0384</v>
      </c>
      <c r="M9" s="14">
        <v>0.0118</v>
      </c>
      <c r="N9" s="14">
        <v>0.0</v>
      </c>
      <c r="O9" s="14">
        <v>0.232</v>
      </c>
      <c r="P9" s="14">
        <v>0.506</v>
      </c>
      <c r="Q9" s="14">
        <v>141.751</v>
      </c>
      <c r="R9" s="14">
        <v>9.0</v>
      </c>
      <c r="S9" s="14">
        <v>0.0</v>
      </c>
      <c r="T9" s="14" t="s">
        <v>34</v>
      </c>
      <c r="U9" s="14" t="s">
        <v>68</v>
      </c>
      <c r="V9" s="16" t="s">
        <v>333</v>
      </c>
      <c r="W9" s="17" t="s">
        <v>185</v>
      </c>
    </row>
    <row r="10">
      <c r="A10" s="14" t="s">
        <v>60</v>
      </c>
      <c r="B10" s="14" t="s">
        <v>61</v>
      </c>
      <c r="C10" s="14">
        <v>2012.0</v>
      </c>
      <c r="D10" s="14">
        <v>0.0</v>
      </c>
      <c r="E10" s="14">
        <v>197263.0</v>
      </c>
      <c r="F10" s="14" t="s">
        <v>26</v>
      </c>
      <c r="G10" s="14" t="s">
        <v>63</v>
      </c>
      <c r="H10" s="14" t="s">
        <v>64</v>
      </c>
      <c r="I10" s="14">
        <v>0.614</v>
      </c>
      <c r="J10" s="14">
        <v>0.547</v>
      </c>
      <c r="K10" s="14">
        <v>0.7688490577980269</v>
      </c>
      <c r="L10" s="14">
        <v>0.0452</v>
      </c>
      <c r="M10" s="14">
        <v>0.813</v>
      </c>
      <c r="N10" s="14">
        <v>0.00117</v>
      </c>
      <c r="O10" s="14">
        <v>0.109</v>
      </c>
      <c r="P10" s="14">
        <v>0.35</v>
      </c>
      <c r="Q10" s="14">
        <v>149.997</v>
      </c>
      <c r="R10" s="14">
        <v>3.0</v>
      </c>
      <c r="S10" s="14">
        <v>1.0</v>
      </c>
      <c r="T10" s="14" t="s">
        <v>34</v>
      </c>
      <c r="U10" s="14" t="s">
        <v>35</v>
      </c>
      <c r="V10" s="16" t="s">
        <v>45</v>
      </c>
      <c r="W10" s="17" t="s">
        <v>251</v>
      </c>
    </row>
    <row r="11">
      <c r="A11" s="14" t="s">
        <v>71</v>
      </c>
      <c r="B11" s="14" t="s">
        <v>72</v>
      </c>
      <c r="C11" s="14">
        <v>2012.0</v>
      </c>
      <c r="D11" s="14">
        <v>0.0</v>
      </c>
      <c r="E11" s="14">
        <v>281044.0</v>
      </c>
      <c r="F11" s="14" t="s">
        <v>26</v>
      </c>
      <c r="G11" s="14" t="s">
        <v>63</v>
      </c>
      <c r="H11" s="14" t="s">
        <v>64</v>
      </c>
      <c r="I11" s="14">
        <v>0.849</v>
      </c>
      <c r="J11" s="14">
        <v>0.748</v>
      </c>
      <c r="K11" s="14">
        <v>0.812931790455951</v>
      </c>
      <c r="L11" s="14">
        <v>0.0727</v>
      </c>
      <c r="M11" s="14">
        <v>0.328</v>
      </c>
      <c r="N11" s="14">
        <v>0.0</v>
      </c>
      <c r="O11" s="14">
        <v>0.223</v>
      </c>
      <c r="P11" s="14">
        <v>0.858</v>
      </c>
      <c r="Q11" s="14">
        <v>103.992</v>
      </c>
      <c r="R11" s="14">
        <v>7.0</v>
      </c>
      <c r="S11" s="14">
        <v>1.0</v>
      </c>
      <c r="T11" s="14" t="s">
        <v>34</v>
      </c>
      <c r="U11" s="14" t="s">
        <v>35</v>
      </c>
      <c r="V11" s="16" t="s">
        <v>560</v>
      </c>
      <c r="W11" s="17" t="s">
        <v>185</v>
      </c>
    </row>
    <row r="12">
      <c r="A12" s="14" t="s">
        <v>65</v>
      </c>
      <c r="B12" s="14" t="s">
        <v>66</v>
      </c>
      <c r="C12" s="14">
        <v>1978.0</v>
      </c>
      <c r="D12" s="14">
        <v>0.0</v>
      </c>
      <c r="E12" s="14">
        <v>211236.0</v>
      </c>
      <c r="F12" s="14" t="s">
        <v>67</v>
      </c>
      <c r="G12" s="14" t="s">
        <v>69</v>
      </c>
      <c r="H12" s="14" t="s">
        <v>70</v>
      </c>
      <c r="I12" s="14">
        <v>0.328</v>
      </c>
      <c r="J12" s="14">
        <v>0.0603</v>
      </c>
      <c r="K12" s="14">
        <v>0.5835561354226776</v>
      </c>
      <c r="L12" s="14">
        <v>0.0425</v>
      </c>
      <c r="M12" s="14">
        <v>0.994</v>
      </c>
      <c r="N12" s="14">
        <v>0.27</v>
      </c>
      <c r="O12" s="14">
        <v>0.121</v>
      </c>
      <c r="P12" s="14">
        <v>0.342</v>
      </c>
      <c r="Q12" s="14">
        <v>175.42</v>
      </c>
      <c r="R12" s="14">
        <v>5.0</v>
      </c>
      <c r="S12" s="14">
        <v>1.0</v>
      </c>
      <c r="T12" s="14" t="s">
        <v>34</v>
      </c>
      <c r="U12" s="14" t="s">
        <v>35</v>
      </c>
      <c r="V12" s="16" t="s">
        <v>45</v>
      </c>
      <c r="W12" s="17" t="s">
        <v>251</v>
      </c>
    </row>
    <row r="13">
      <c r="A13" s="14" t="s">
        <v>76</v>
      </c>
      <c r="B13" s="14" t="s">
        <v>78</v>
      </c>
      <c r="C13" s="14">
        <v>1978.0</v>
      </c>
      <c r="D13" s="14">
        <v>0.0</v>
      </c>
      <c r="E13" s="14">
        <v>171826.0</v>
      </c>
      <c r="F13" s="14" t="s">
        <v>67</v>
      </c>
      <c r="G13" s="14" t="s">
        <v>69</v>
      </c>
      <c r="H13" s="14" t="s">
        <v>70</v>
      </c>
      <c r="I13" s="14">
        <v>0.342</v>
      </c>
      <c r="J13" s="14">
        <v>0.254</v>
      </c>
      <c r="K13" s="14">
        <v>0.6813894295407485</v>
      </c>
      <c r="L13" s="14">
        <v>0.0442</v>
      </c>
      <c r="M13" s="14">
        <v>0.989</v>
      </c>
      <c r="N13" s="14">
        <v>0.186</v>
      </c>
      <c r="O13" s="14">
        <v>0.111</v>
      </c>
      <c r="P13" s="14">
        <v>0.501</v>
      </c>
      <c r="Q13" s="14">
        <v>156.599</v>
      </c>
      <c r="R13" s="14">
        <v>2.0</v>
      </c>
      <c r="S13" s="14">
        <v>1.0</v>
      </c>
      <c r="T13" s="14" t="s">
        <v>34</v>
      </c>
      <c r="U13" s="14" t="s">
        <v>35</v>
      </c>
      <c r="V13" s="16" t="s">
        <v>333</v>
      </c>
      <c r="W13" s="17" t="s">
        <v>185</v>
      </c>
    </row>
    <row r="14">
      <c r="A14" s="14" t="s">
        <v>84</v>
      </c>
      <c r="B14" s="14" t="s">
        <v>86</v>
      </c>
      <c r="C14" s="14">
        <v>1978.0</v>
      </c>
      <c r="D14" s="14">
        <v>0.0</v>
      </c>
      <c r="E14" s="14">
        <v>219664.0</v>
      </c>
      <c r="F14" s="14" t="s">
        <v>67</v>
      </c>
      <c r="G14" s="14" t="s">
        <v>69</v>
      </c>
      <c r="H14" s="14" t="s">
        <v>70</v>
      </c>
      <c r="I14" s="14">
        <v>0.346</v>
      </c>
      <c r="J14" s="14">
        <v>0.442</v>
      </c>
      <c r="K14" s="14">
        <v>0.8205676640895652</v>
      </c>
      <c r="L14" s="14">
        <v>0.045</v>
      </c>
      <c r="M14" s="14">
        <v>0.951</v>
      </c>
      <c r="N14" s="14">
        <v>0.00713</v>
      </c>
      <c r="O14" s="14">
        <v>0.163</v>
      </c>
      <c r="P14" s="14">
        <v>0.688</v>
      </c>
      <c r="Q14" s="14">
        <v>171.196</v>
      </c>
      <c r="R14" s="14">
        <v>1.0</v>
      </c>
      <c r="S14" s="14">
        <v>1.0</v>
      </c>
      <c r="T14" s="14" t="s">
        <v>34</v>
      </c>
      <c r="U14" s="14" t="s">
        <v>35</v>
      </c>
      <c r="V14" s="16" t="s">
        <v>407</v>
      </c>
      <c r="W14" s="17" t="s">
        <v>185</v>
      </c>
    </row>
    <row r="15">
      <c r="A15" s="14" t="s">
        <v>73</v>
      </c>
      <c r="B15" s="14" t="s">
        <v>74</v>
      </c>
      <c r="C15" s="14">
        <v>1978.0</v>
      </c>
      <c r="D15" s="14">
        <v>0.0</v>
      </c>
      <c r="E15" s="14">
        <v>216332.0</v>
      </c>
      <c r="F15" s="14" t="s">
        <v>67</v>
      </c>
      <c r="G15" s="14" t="s">
        <v>69</v>
      </c>
      <c r="H15" s="14" t="s">
        <v>70</v>
      </c>
      <c r="I15" s="14">
        <v>0.325</v>
      </c>
      <c r="J15" s="14">
        <v>0.0189</v>
      </c>
      <c r="K15" s="14">
        <v>0.5053365559321256</v>
      </c>
      <c r="L15" s="14">
        <v>0.0573</v>
      </c>
      <c r="M15" s="14">
        <v>0.994</v>
      </c>
      <c r="N15" s="14">
        <v>0.421</v>
      </c>
      <c r="O15" s="14">
        <v>0.103</v>
      </c>
      <c r="P15" s="14">
        <v>0.0908</v>
      </c>
      <c r="Q15" s="14">
        <v>89.345</v>
      </c>
      <c r="R15" s="14">
        <v>11.0</v>
      </c>
      <c r="S15" s="14">
        <v>1.0</v>
      </c>
      <c r="T15" s="14" t="s">
        <v>34</v>
      </c>
      <c r="U15" s="14" t="s">
        <v>35</v>
      </c>
      <c r="V15" s="16" t="s">
        <v>75</v>
      </c>
      <c r="W15" s="17" t="s">
        <v>251</v>
      </c>
    </row>
    <row r="16">
      <c r="A16" s="14" t="s">
        <v>77</v>
      </c>
      <c r="B16" s="14" t="s">
        <v>79</v>
      </c>
      <c r="C16" s="14">
        <v>2020.0</v>
      </c>
      <c r="D16" s="14">
        <v>0.0</v>
      </c>
      <c r="E16" s="14">
        <v>226466.0</v>
      </c>
      <c r="F16" s="14" t="s">
        <v>67</v>
      </c>
      <c r="G16" s="14" t="s">
        <v>69</v>
      </c>
      <c r="H16" s="14" t="s">
        <v>80</v>
      </c>
      <c r="I16" s="14">
        <v>0.191</v>
      </c>
      <c r="J16" s="14">
        <v>0.526</v>
      </c>
      <c r="K16" s="14">
        <v>0.7634162513472202</v>
      </c>
      <c r="L16" s="14">
        <v>0.0399</v>
      </c>
      <c r="M16" s="14">
        <v>0.961</v>
      </c>
      <c r="N16" s="14">
        <v>0.859</v>
      </c>
      <c r="O16" s="14">
        <v>0.14</v>
      </c>
      <c r="P16" s="14">
        <v>0.203</v>
      </c>
      <c r="Q16" s="14">
        <v>66.503</v>
      </c>
      <c r="R16" s="14">
        <v>0.0</v>
      </c>
      <c r="S16" s="14">
        <v>0.0</v>
      </c>
      <c r="T16" s="14" t="s">
        <v>34</v>
      </c>
      <c r="U16" s="14" t="s">
        <v>35</v>
      </c>
      <c r="V16" s="16" t="s">
        <v>36</v>
      </c>
      <c r="W16" s="17" t="s">
        <v>251</v>
      </c>
    </row>
    <row r="17">
      <c r="A17" s="14" t="s">
        <v>717</v>
      </c>
      <c r="B17" s="14" t="s">
        <v>721</v>
      </c>
      <c r="C17" s="14">
        <v>2006.0</v>
      </c>
      <c r="D17" s="14">
        <v>0.0</v>
      </c>
      <c r="E17" s="14">
        <v>253373.0</v>
      </c>
      <c r="F17" s="14" t="s">
        <v>724</v>
      </c>
      <c r="G17" s="14" t="s">
        <v>725</v>
      </c>
      <c r="H17" s="14" t="s">
        <v>730</v>
      </c>
      <c r="I17" s="14">
        <v>0.801</v>
      </c>
      <c r="J17" s="14">
        <v>0.856</v>
      </c>
      <c r="K17" s="14">
        <v>0.9159626120053055</v>
      </c>
      <c r="L17" s="14">
        <v>0.0664</v>
      </c>
      <c r="M17" s="14">
        <v>0.0884</v>
      </c>
      <c r="N17" s="14">
        <v>0.124</v>
      </c>
      <c r="O17" s="14">
        <v>0.0425</v>
      </c>
      <c r="P17" s="14">
        <v>0.877</v>
      </c>
      <c r="Q17" s="14">
        <v>132.998</v>
      </c>
      <c r="R17" s="14">
        <v>9.0</v>
      </c>
      <c r="S17" s="14">
        <v>1.0</v>
      </c>
      <c r="T17" s="14" t="s">
        <v>104</v>
      </c>
      <c r="U17" s="14" t="s">
        <v>94</v>
      </c>
      <c r="V17" s="16" t="s">
        <v>560</v>
      </c>
      <c r="W17" s="17" t="s">
        <v>185</v>
      </c>
    </row>
    <row r="18">
      <c r="A18" s="14" t="s">
        <v>82</v>
      </c>
      <c r="B18" s="14" t="s">
        <v>83</v>
      </c>
      <c r="C18" s="14">
        <v>2017.0</v>
      </c>
      <c r="D18" s="14">
        <v>0.0</v>
      </c>
      <c r="E18" s="14">
        <v>190168.0</v>
      </c>
      <c r="F18" s="14" t="s">
        <v>26</v>
      </c>
      <c r="G18" s="14" t="s">
        <v>85</v>
      </c>
      <c r="H18" s="14" t="s">
        <v>87</v>
      </c>
      <c r="I18" s="14">
        <v>0.485</v>
      </c>
      <c r="J18" s="14">
        <v>0.358</v>
      </c>
      <c r="K18" s="14">
        <v>0.7645498684412863</v>
      </c>
      <c r="L18" s="14">
        <v>0.0355</v>
      </c>
      <c r="M18" s="14">
        <v>0.769</v>
      </c>
      <c r="N18" s="14">
        <v>0.0</v>
      </c>
      <c r="O18" s="14">
        <v>0.144</v>
      </c>
      <c r="P18" s="14">
        <v>0.368</v>
      </c>
      <c r="Q18" s="14">
        <v>184.997</v>
      </c>
      <c r="R18" s="14">
        <v>4.0</v>
      </c>
      <c r="S18" s="14">
        <v>1.0</v>
      </c>
      <c r="T18" s="14" t="s">
        <v>34</v>
      </c>
      <c r="U18" s="14" t="s">
        <v>68</v>
      </c>
      <c r="V18" s="16" t="s">
        <v>45</v>
      </c>
      <c r="W18" s="17" t="s">
        <v>251</v>
      </c>
    </row>
    <row r="19">
      <c r="A19" s="14" t="s">
        <v>786</v>
      </c>
      <c r="B19" s="14" t="s">
        <v>787</v>
      </c>
      <c r="C19" s="14">
        <v>2015.0</v>
      </c>
      <c r="D19" s="14">
        <v>0.0</v>
      </c>
      <c r="E19" s="14">
        <v>120022.0</v>
      </c>
      <c r="F19" s="14" t="s">
        <v>163</v>
      </c>
      <c r="G19" s="14" t="s">
        <v>157</v>
      </c>
      <c r="H19" s="14" t="s">
        <v>797</v>
      </c>
      <c r="I19" s="14">
        <v>0.566</v>
      </c>
      <c r="J19" s="14">
        <v>0.295</v>
      </c>
      <c r="K19" s="14">
        <v>0.7462194939202573</v>
      </c>
      <c r="L19" s="14">
        <v>0.055</v>
      </c>
      <c r="M19" s="14">
        <v>0.99</v>
      </c>
      <c r="N19" s="14">
        <v>3.64E-4</v>
      </c>
      <c r="O19" s="14">
        <v>0.268</v>
      </c>
      <c r="P19" s="14">
        <v>0.908</v>
      </c>
      <c r="Q19" s="14">
        <v>64.996</v>
      </c>
      <c r="R19" s="14">
        <v>6.0</v>
      </c>
      <c r="S19" s="14">
        <v>0.0</v>
      </c>
      <c r="T19" s="14" t="s">
        <v>104</v>
      </c>
      <c r="U19" s="14" t="s">
        <v>94</v>
      </c>
      <c r="V19" s="16" t="s">
        <v>819</v>
      </c>
      <c r="W19" s="17" t="s">
        <v>185</v>
      </c>
    </row>
    <row r="20">
      <c r="A20" s="14" t="s">
        <v>88</v>
      </c>
      <c r="B20" s="14" t="s">
        <v>89</v>
      </c>
      <c r="C20" s="14">
        <v>2023.0</v>
      </c>
      <c r="D20" s="14">
        <v>0.0</v>
      </c>
      <c r="E20" s="14">
        <v>166394.0</v>
      </c>
      <c r="F20" s="14" t="s">
        <v>26</v>
      </c>
      <c r="G20" s="14" t="s">
        <v>90</v>
      </c>
      <c r="H20" s="14" t="s">
        <v>91</v>
      </c>
      <c r="I20" s="14">
        <v>0.516</v>
      </c>
      <c r="J20" s="14">
        <v>0.304</v>
      </c>
      <c r="K20" s="14">
        <v>0.7572134408325196</v>
      </c>
      <c r="L20" s="14">
        <v>0.0285</v>
      </c>
      <c r="M20" s="14">
        <v>0.936</v>
      </c>
      <c r="N20" s="14">
        <v>6.46E-4</v>
      </c>
      <c r="O20" s="14">
        <v>0.168</v>
      </c>
      <c r="P20" s="14">
        <v>0.345</v>
      </c>
      <c r="Q20" s="14">
        <v>82.069</v>
      </c>
      <c r="R20" s="14">
        <v>1.0</v>
      </c>
      <c r="S20" s="14">
        <v>1.0</v>
      </c>
      <c r="T20" s="14" t="s">
        <v>34</v>
      </c>
      <c r="U20" s="14" t="s">
        <v>94</v>
      </c>
      <c r="V20" s="16" t="s">
        <v>45</v>
      </c>
      <c r="W20" s="17" t="s">
        <v>251</v>
      </c>
    </row>
    <row r="21" ht="15.75" customHeight="1">
      <c r="A21" s="14" t="s">
        <v>96</v>
      </c>
      <c r="B21" s="14" t="s">
        <v>98</v>
      </c>
      <c r="C21" s="14">
        <v>2023.0</v>
      </c>
      <c r="D21" s="14">
        <v>0.0</v>
      </c>
      <c r="E21" s="14">
        <v>190476.0</v>
      </c>
      <c r="F21" s="14" t="s">
        <v>100</v>
      </c>
      <c r="G21" s="14" t="s">
        <v>101</v>
      </c>
      <c r="H21" s="14" t="s">
        <v>102</v>
      </c>
      <c r="I21" s="14">
        <v>0.823</v>
      </c>
      <c r="J21" s="14">
        <v>0.586</v>
      </c>
      <c r="K21" s="14">
        <v>0.8331871751367146</v>
      </c>
      <c r="L21" s="14">
        <v>0.2</v>
      </c>
      <c r="M21" s="14">
        <v>0.114</v>
      </c>
      <c r="N21" s="14">
        <v>0.0</v>
      </c>
      <c r="O21" s="14">
        <v>0.193</v>
      </c>
      <c r="P21" s="14">
        <v>0.347</v>
      </c>
      <c r="Q21" s="14">
        <v>125.971</v>
      </c>
      <c r="R21" s="14">
        <v>6.0</v>
      </c>
      <c r="S21" s="14">
        <v>0.0</v>
      </c>
      <c r="T21" s="14" t="s">
        <v>103</v>
      </c>
      <c r="U21" s="14" t="s">
        <v>68</v>
      </c>
      <c r="V21" s="16" t="s">
        <v>45</v>
      </c>
      <c r="W21" s="17" t="s">
        <v>251</v>
      </c>
    </row>
    <row r="22" ht="15.75" customHeight="1">
      <c r="A22" s="14" t="s">
        <v>92</v>
      </c>
      <c r="B22" s="14" t="s">
        <v>93</v>
      </c>
      <c r="C22" s="14">
        <v>2016.0</v>
      </c>
      <c r="D22" s="14">
        <v>0.0</v>
      </c>
      <c r="E22" s="14">
        <v>165245.0</v>
      </c>
      <c r="F22" s="14" t="s">
        <v>95</v>
      </c>
      <c r="G22" s="14" t="s">
        <v>97</v>
      </c>
      <c r="H22" s="14" t="s">
        <v>99</v>
      </c>
      <c r="I22" s="14">
        <v>0.874</v>
      </c>
      <c r="J22" s="14">
        <v>0.72</v>
      </c>
      <c r="K22" s="14">
        <v>0.7765704874387405</v>
      </c>
      <c r="L22" s="14">
        <v>0.222</v>
      </c>
      <c r="M22" s="14">
        <v>0.0261</v>
      </c>
      <c r="N22" s="14">
        <v>3.9E-4</v>
      </c>
      <c r="O22" s="14">
        <v>0.192</v>
      </c>
      <c r="P22" s="14">
        <v>0.846</v>
      </c>
      <c r="Q22" s="14">
        <v>122.016</v>
      </c>
      <c r="R22" s="14">
        <v>4.0</v>
      </c>
      <c r="S22" s="14">
        <v>1.0</v>
      </c>
      <c r="T22" s="14" t="s">
        <v>104</v>
      </c>
      <c r="U22" s="14" t="s">
        <v>68</v>
      </c>
      <c r="V22" s="16" t="s">
        <v>560</v>
      </c>
      <c r="W22" s="17" t="s">
        <v>185</v>
      </c>
    </row>
    <row r="23" ht="15.75" customHeight="1">
      <c r="A23" s="14" t="s">
        <v>107</v>
      </c>
      <c r="B23" s="14" t="s">
        <v>110</v>
      </c>
      <c r="C23" s="14">
        <v>2021.0</v>
      </c>
      <c r="D23" s="14">
        <v>0.0</v>
      </c>
      <c r="E23" s="14">
        <v>306925.0</v>
      </c>
      <c r="F23" s="14" t="s">
        <v>108</v>
      </c>
      <c r="G23" s="14" t="s">
        <v>109</v>
      </c>
      <c r="H23" s="14" t="s">
        <v>110</v>
      </c>
      <c r="I23" s="14">
        <v>0.756</v>
      </c>
      <c r="J23" s="14">
        <v>0.562</v>
      </c>
      <c r="K23" s="14">
        <v>0.7759074283837208</v>
      </c>
      <c r="L23" s="14">
        <v>0.0687</v>
      </c>
      <c r="M23" s="14">
        <v>0.0421</v>
      </c>
      <c r="N23" s="14">
        <v>6.26E-4</v>
      </c>
      <c r="O23" s="14">
        <v>0.109</v>
      </c>
      <c r="P23" s="14">
        <v>0.647</v>
      </c>
      <c r="Q23" s="14">
        <v>104.013</v>
      </c>
      <c r="R23" s="14">
        <v>6.0</v>
      </c>
      <c r="S23" s="14">
        <v>1.0</v>
      </c>
      <c r="T23" s="14" t="s">
        <v>104</v>
      </c>
      <c r="U23" s="14" t="s">
        <v>68</v>
      </c>
      <c r="V23" s="16" t="s">
        <v>407</v>
      </c>
      <c r="W23" s="17" t="s">
        <v>185</v>
      </c>
    </row>
    <row r="24" ht="15.75" customHeight="1">
      <c r="A24" s="14" t="s">
        <v>117</v>
      </c>
      <c r="B24" s="14" t="s">
        <v>118</v>
      </c>
      <c r="C24" s="14">
        <v>2023.0</v>
      </c>
      <c r="D24" s="14">
        <v>0.0</v>
      </c>
      <c r="E24" s="14">
        <v>326933.0</v>
      </c>
      <c r="F24" s="14" t="s">
        <v>122</v>
      </c>
      <c r="G24" s="14" t="s">
        <v>123</v>
      </c>
      <c r="H24" s="14" t="s">
        <v>125</v>
      </c>
      <c r="I24" s="14">
        <v>0.521</v>
      </c>
      <c r="J24" s="14">
        <v>0.521</v>
      </c>
      <c r="K24" s="14">
        <v>0.8362030243869655</v>
      </c>
      <c r="L24" s="14">
        <v>0.0341</v>
      </c>
      <c r="M24" s="14">
        <v>0.514</v>
      </c>
      <c r="N24" s="14">
        <v>0.0</v>
      </c>
      <c r="O24" s="14">
        <v>0.11</v>
      </c>
      <c r="P24" s="14">
        <v>0.577</v>
      </c>
      <c r="Q24" s="14">
        <v>121.094</v>
      </c>
      <c r="R24" s="14">
        <v>1.0</v>
      </c>
      <c r="S24" s="14">
        <v>1.0</v>
      </c>
      <c r="T24" s="14" t="s">
        <v>104</v>
      </c>
      <c r="U24" s="14" t="s">
        <v>68</v>
      </c>
      <c r="V24" s="16" t="s">
        <v>333</v>
      </c>
      <c r="W24" s="17" t="s">
        <v>185</v>
      </c>
    </row>
    <row r="25" ht="15.75" customHeight="1">
      <c r="A25" s="14" t="s">
        <v>132</v>
      </c>
      <c r="B25" s="14" t="s">
        <v>134</v>
      </c>
      <c r="C25" s="14">
        <v>2021.0</v>
      </c>
      <c r="D25" s="14">
        <v>0.0</v>
      </c>
      <c r="E25" s="14">
        <v>245619.0</v>
      </c>
      <c r="F25" s="14" t="s">
        <v>136</v>
      </c>
      <c r="G25" s="14" t="s">
        <v>137</v>
      </c>
      <c r="H25" s="14" t="s">
        <v>134</v>
      </c>
      <c r="I25" s="14">
        <v>0.835</v>
      </c>
      <c r="J25" s="14">
        <v>0.503</v>
      </c>
      <c r="K25" s="14">
        <v>0.7400380724073314</v>
      </c>
      <c r="L25" s="14">
        <v>0.302</v>
      </c>
      <c r="M25" s="14">
        <v>0.713</v>
      </c>
      <c r="N25" s="14">
        <v>3.26E-5</v>
      </c>
      <c r="O25" s="14">
        <v>0.139</v>
      </c>
      <c r="P25" s="14">
        <v>0.599</v>
      </c>
      <c r="Q25" s="14">
        <v>122.938</v>
      </c>
      <c r="R25" s="14">
        <v>1.0</v>
      </c>
      <c r="S25" s="14">
        <v>1.0</v>
      </c>
      <c r="T25" s="14" t="s">
        <v>103</v>
      </c>
      <c r="U25" s="14" t="s">
        <v>35</v>
      </c>
      <c r="V25" s="16" t="s">
        <v>333</v>
      </c>
      <c r="W25" s="17" t="s">
        <v>185</v>
      </c>
    </row>
    <row r="26" ht="15.75" customHeight="1">
      <c r="A26" s="14" t="s">
        <v>105</v>
      </c>
      <c r="B26" s="14" t="s">
        <v>106</v>
      </c>
      <c r="C26" s="14">
        <v>2020.0</v>
      </c>
      <c r="D26" s="14">
        <v>0.0</v>
      </c>
      <c r="E26" s="14">
        <v>502040.0</v>
      </c>
      <c r="F26" s="14" t="s">
        <v>108</v>
      </c>
      <c r="G26" s="14" t="s">
        <v>109</v>
      </c>
      <c r="H26" s="14" t="s">
        <v>106</v>
      </c>
      <c r="I26" s="14">
        <v>0.781</v>
      </c>
      <c r="J26" s="14">
        <v>0.397</v>
      </c>
      <c r="K26" s="14">
        <v>0.7210874168348324</v>
      </c>
      <c r="L26" s="14">
        <v>0.039</v>
      </c>
      <c r="M26" s="14">
        <v>0.266</v>
      </c>
      <c r="N26" s="14">
        <v>0.0</v>
      </c>
      <c r="O26" s="14">
        <v>0.108</v>
      </c>
      <c r="P26" s="14">
        <v>0.33</v>
      </c>
      <c r="Q26" s="14">
        <v>98.0</v>
      </c>
      <c r="R26" s="14">
        <v>7.0</v>
      </c>
      <c r="S26" s="14">
        <v>0.0</v>
      </c>
      <c r="T26" s="14" t="s">
        <v>104</v>
      </c>
      <c r="U26" s="14" t="s">
        <v>68</v>
      </c>
      <c r="V26" s="16" t="s">
        <v>45</v>
      </c>
      <c r="W26" s="17" t="s">
        <v>251</v>
      </c>
    </row>
    <row r="27" ht="15.75" customHeight="1">
      <c r="A27" s="14" t="s">
        <v>143</v>
      </c>
      <c r="B27" s="14" t="s">
        <v>144</v>
      </c>
      <c r="C27" s="14">
        <v>2010.0</v>
      </c>
      <c r="D27" s="14">
        <v>0.0</v>
      </c>
      <c r="E27" s="14">
        <v>148146.0</v>
      </c>
      <c r="F27" s="14" t="s">
        <v>150</v>
      </c>
      <c r="G27" s="14" t="s">
        <v>152</v>
      </c>
      <c r="H27" s="14" t="s">
        <v>153</v>
      </c>
      <c r="I27" s="14">
        <v>0.743</v>
      </c>
      <c r="J27" s="14">
        <v>0.823</v>
      </c>
      <c r="K27" s="14">
        <v>0.8418924988590704</v>
      </c>
      <c r="L27" s="14">
        <v>0.0298</v>
      </c>
      <c r="M27" s="14">
        <v>0.434</v>
      </c>
      <c r="N27" s="14">
        <v>1.89E-5</v>
      </c>
      <c r="O27" s="14">
        <v>0.496</v>
      </c>
      <c r="P27" s="14">
        <v>0.961</v>
      </c>
      <c r="Q27" s="14">
        <v>142.597</v>
      </c>
      <c r="R27" s="14">
        <v>0.0</v>
      </c>
      <c r="S27" s="14">
        <v>1.0</v>
      </c>
      <c r="T27" s="14" t="s">
        <v>103</v>
      </c>
      <c r="U27" s="14" t="s">
        <v>68</v>
      </c>
      <c r="V27" s="16" t="s">
        <v>819</v>
      </c>
      <c r="W27" s="17" t="s">
        <v>185</v>
      </c>
    </row>
    <row r="28" ht="15.75" customHeight="1">
      <c r="A28" s="14" t="s">
        <v>112</v>
      </c>
      <c r="B28" s="14" t="s">
        <v>113</v>
      </c>
      <c r="C28" s="14">
        <v>1978.0</v>
      </c>
      <c r="D28" s="14">
        <v>0.0</v>
      </c>
      <c r="E28" s="14">
        <v>329152.0</v>
      </c>
      <c r="F28" s="14" t="s">
        <v>114</v>
      </c>
      <c r="G28" s="14" t="s">
        <v>115</v>
      </c>
      <c r="H28" s="14" t="s">
        <v>116</v>
      </c>
      <c r="I28" s="14">
        <v>0.466</v>
      </c>
      <c r="J28" s="14">
        <v>0.497</v>
      </c>
      <c r="K28" s="14">
        <v>0.8182362628961086</v>
      </c>
      <c r="L28" s="14">
        <v>0.062</v>
      </c>
      <c r="M28" s="14">
        <v>0.921</v>
      </c>
      <c r="N28" s="14">
        <v>0.0</v>
      </c>
      <c r="O28" s="14">
        <v>0.125</v>
      </c>
      <c r="P28" s="14">
        <v>0.347</v>
      </c>
      <c r="Q28" s="14">
        <v>96.993</v>
      </c>
      <c r="R28" s="14">
        <v>11.0</v>
      </c>
      <c r="S28" s="14">
        <v>0.0</v>
      </c>
      <c r="T28" s="14" t="s">
        <v>103</v>
      </c>
      <c r="U28" s="14" t="s">
        <v>68</v>
      </c>
      <c r="V28" s="16" t="s">
        <v>45</v>
      </c>
      <c r="W28" s="17" t="s">
        <v>251</v>
      </c>
    </row>
    <row r="29" ht="15.75" customHeight="1">
      <c r="A29" s="14" t="s">
        <v>1227</v>
      </c>
      <c r="B29" s="14" t="s">
        <v>1233</v>
      </c>
      <c r="C29" s="14">
        <v>2009.0</v>
      </c>
      <c r="D29" s="14">
        <v>0.0</v>
      </c>
      <c r="E29" s="14">
        <v>316346.0</v>
      </c>
      <c r="F29" s="14" t="s">
        <v>1238</v>
      </c>
      <c r="G29" s="14" t="s">
        <v>1242</v>
      </c>
      <c r="H29" s="14" t="s">
        <v>1245</v>
      </c>
      <c r="I29" s="14">
        <v>0.599</v>
      </c>
      <c r="J29" s="14">
        <v>0.656</v>
      </c>
      <c r="K29" s="14">
        <v>0.7760785403979195</v>
      </c>
      <c r="L29" s="14">
        <v>0.0365</v>
      </c>
      <c r="M29" s="14">
        <v>0.485</v>
      </c>
      <c r="N29" s="14">
        <v>1.56E-4</v>
      </c>
      <c r="O29" s="14">
        <v>0.107</v>
      </c>
      <c r="P29" s="14">
        <v>0.357</v>
      </c>
      <c r="Q29" s="14">
        <v>107.995</v>
      </c>
      <c r="R29" s="14">
        <v>4.0</v>
      </c>
      <c r="S29" s="14">
        <v>1.0</v>
      </c>
      <c r="T29" s="14" t="s">
        <v>1264</v>
      </c>
      <c r="U29" s="14" t="s">
        <v>68</v>
      </c>
      <c r="V29" s="16" t="s">
        <v>45</v>
      </c>
      <c r="W29" s="17" t="s">
        <v>251</v>
      </c>
    </row>
    <row r="30" ht="15.75" customHeight="1">
      <c r="A30" s="14" t="s">
        <v>159</v>
      </c>
      <c r="B30" s="14" t="s">
        <v>160</v>
      </c>
      <c r="C30" s="14">
        <v>2015.0</v>
      </c>
      <c r="D30" s="14">
        <v>0.0</v>
      </c>
      <c r="E30" s="14">
        <v>262360.0</v>
      </c>
      <c r="F30" s="14" t="s">
        <v>163</v>
      </c>
      <c r="G30" s="14" t="s">
        <v>157</v>
      </c>
      <c r="H30" s="14" t="s">
        <v>167</v>
      </c>
      <c r="I30" s="14">
        <v>0.317</v>
      </c>
      <c r="J30" s="14">
        <v>0.644</v>
      </c>
      <c r="K30" s="14">
        <v>0.8406091587525805</v>
      </c>
      <c r="L30" s="14">
        <v>0.0333</v>
      </c>
      <c r="M30" s="14">
        <v>0.929</v>
      </c>
      <c r="N30" s="14">
        <v>0.0013</v>
      </c>
      <c r="O30" s="14">
        <v>0.378</v>
      </c>
      <c r="P30" s="14">
        <v>0.581</v>
      </c>
      <c r="Q30" s="14">
        <v>140.16</v>
      </c>
      <c r="R30" s="14">
        <v>7.0</v>
      </c>
      <c r="S30" s="14">
        <v>0.0</v>
      </c>
      <c r="T30" s="14" t="s">
        <v>104</v>
      </c>
      <c r="U30" s="14" t="s">
        <v>68</v>
      </c>
      <c r="V30" s="16" t="s">
        <v>333</v>
      </c>
      <c r="W30" s="17" t="s">
        <v>185</v>
      </c>
    </row>
    <row r="31" ht="15.75" customHeight="1">
      <c r="A31" s="14" t="s">
        <v>173</v>
      </c>
      <c r="B31" s="14" t="s">
        <v>174</v>
      </c>
      <c r="C31" s="14">
        <v>2015.0</v>
      </c>
      <c r="D31" s="14">
        <v>0.0</v>
      </c>
      <c r="E31" s="14">
        <v>208653.0</v>
      </c>
      <c r="F31" s="14" t="s">
        <v>175</v>
      </c>
      <c r="G31" s="14" t="s">
        <v>176</v>
      </c>
      <c r="H31" s="14" t="s">
        <v>178</v>
      </c>
      <c r="I31" s="14">
        <v>0.547</v>
      </c>
      <c r="J31" s="14">
        <v>0.167</v>
      </c>
      <c r="K31" s="14">
        <v>0.6199388274416628</v>
      </c>
      <c r="L31" s="14">
        <v>0.0568</v>
      </c>
      <c r="M31" s="14">
        <v>0.992</v>
      </c>
      <c r="N31" s="14">
        <v>0.605</v>
      </c>
      <c r="O31" s="14">
        <v>0.111</v>
      </c>
      <c r="P31" s="14">
        <v>0.517</v>
      </c>
      <c r="Q31" s="14">
        <v>73.733</v>
      </c>
      <c r="R31" s="14">
        <v>11.0</v>
      </c>
      <c r="S31" s="14">
        <v>1.0</v>
      </c>
      <c r="T31" s="14" t="s">
        <v>104</v>
      </c>
      <c r="U31" s="14" t="s">
        <v>68</v>
      </c>
      <c r="V31" s="16" t="s">
        <v>333</v>
      </c>
      <c r="W31" s="17" t="s">
        <v>185</v>
      </c>
    </row>
    <row r="32" ht="15.75" customHeight="1">
      <c r="A32" s="14" t="s">
        <v>1387</v>
      </c>
      <c r="B32" s="14" t="s">
        <v>1391</v>
      </c>
      <c r="C32" s="14">
        <v>2007.0</v>
      </c>
      <c r="D32" s="14">
        <v>0.0</v>
      </c>
      <c r="E32" s="14">
        <v>119493.0</v>
      </c>
      <c r="F32" s="14" t="s">
        <v>1402</v>
      </c>
      <c r="G32" s="14" t="s">
        <v>1408</v>
      </c>
      <c r="H32" s="14" t="s">
        <v>1410</v>
      </c>
      <c r="I32" s="14">
        <v>0.41</v>
      </c>
      <c r="J32" s="14">
        <v>0.496</v>
      </c>
      <c r="K32" s="14">
        <v>0.600710114846091</v>
      </c>
      <c r="L32" s="14">
        <v>0.0727</v>
      </c>
      <c r="M32" s="14">
        <v>0.933</v>
      </c>
      <c r="N32" s="14">
        <v>0.892</v>
      </c>
      <c r="O32" s="14">
        <v>0.115</v>
      </c>
      <c r="P32" s="14">
        <v>0.771</v>
      </c>
      <c r="Q32" s="14">
        <v>100.331</v>
      </c>
      <c r="R32" s="14">
        <v>2.0</v>
      </c>
      <c r="S32" s="14">
        <v>1.0</v>
      </c>
      <c r="T32" s="14" t="s">
        <v>1434</v>
      </c>
      <c r="U32" s="14" t="s">
        <v>35</v>
      </c>
      <c r="V32" s="16" t="s">
        <v>181</v>
      </c>
      <c r="W32" s="17" t="s">
        <v>185</v>
      </c>
    </row>
    <row r="33" ht="15.75" customHeight="1">
      <c r="A33" s="14" t="s">
        <v>182</v>
      </c>
      <c r="B33" s="14" t="s">
        <v>187</v>
      </c>
      <c r="C33" s="14">
        <v>2024.0</v>
      </c>
      <c r="D33" s="14">
        <v>0.0</v>
      </c>
      <c r="E33" s="14">
        <v>205821.0</v>
      </c>
      <c r="F33" s="14" t="s">
        <v>124</v>
      </c>
      <c r="G33" s="14" t="s">
        <v>190</v>
      </c>
      <c r="H33" s="14" t="s">
        <v>191</v>
      </c>
      <c r="I33" s="14">
        <v>0.826</v>
      </c>
      <c r="J33" s="14">
        <v>0.626</v>
      </c>
      <c r="K33" s="14">
        <v>0.7529356404775537</v>
      </c>
      <c r="L33" s="14">
        <v>0.0691</v>
      </c>
      <c r="M33" s="14">
        <v>0.363</v>
      </c>
      <c r="N33" s="14">
        <v>0.812</v>
      </c>
      <c r="O33" s="14">
        <v>0.186</v>
      </c>
      <c r="P33" s="14">
        <v>0.899</v>
      </c>
      <c r="Q33" s="14">
        <v>97.001</v>
      </c>
      <c r="R33" s="14">
        <v>4.0</v>
      </c>
      <c r="S33" s="14">
        <v>1.0</v>
      </c>
      <c r="T33" s="14" t="s">
        <v>103</v>
      </c>
      <c r="U33" s="14" t="s">
        <v>35</v>
      </c>
      <c r="V33" s="16" t="s">
        <v>560</v>
      </c>
      <c r="W33" s="17" t="s">
        <v>185</v>
      </c>
    </row>
    <row r="34" ht="15.75" customHeight="1">
      <c r="A34" s="14" t="s">
        <v>120</v>
      </c>
      <c r="B34" s="14" t="s">
        <v>121</v>
      </c>
      <c r="C34" s="14">
        <v>2024.0</v>
      </c>
      <c r="D34" s="14">
        <v>0.0</v>
      </c>
      <c r="E34" s="14">
        <v>144922.0</v>
      </c>
      <c r="F34" s="14" t="s">
        <v>124</v>
      </c>
      <c r="G34" s="14" t="s">
        <v>126</v>
      </c>
      <c r="H34" s="14" t="s">
        <v>127</v>
      </c>
      <c r="I34" s="14">
        <v>0.647</v>
      </c>
      <c r="J34" s="14">
        <v>0.764</v>
      </c>
      <c r="K34" s="14">
        <v>0.8539558958600743</v>
      </c>
      <c r="L34" s="14">
        <v>0.0485</v>
      </c>
      <c r="M34" s="14">
        <v>0.0121</v>
      </c>
      <c r="N34" s="14">
        <v>0.0</v>
      </c>
      <c r="O34" s="14">
        <v>0.372</v>
      </c>
      <c r="P34" s="14">
        <v>0.108</v>
      </c>
      <c r="Q34" s="14">
        <v>145.116</v>
      </c>
      <c r="R34" s="14">
        <v>0.0</v>
      </c>
      <c r="S34" s="14">
        <v>1.0</v>
      </c>
      <c r="T34" s="14" t="s">
        <v>103</v>
      </c>
      <c r="U34" s="14" t="s">
        <v>35</v>
      </c>
      <c r="V34" s="16" t="s">
        <v>58</v>
      </c>
      <c r="W34" s="17" t="s">
        <v>251</v>
      </c>
    </row>
    <row r="35" ht="15.75" customHeight="1">
      <c r="A35" s="14" t="s">
        <v>197</v>
      </c>
      <c r="B35" s="14" t="s">
        <v>198</v>
      </c>
      <c r="C35" s="14">
        <v>2021.0</v>
      </c>
      <c r="D35" s="14">
        <v>0.0</v>
      </c>
      <c r="E35" s="14">
        <v>96379.0</v>
      </c>
      <c r="F35" s="14" t="s">
        <v>199</v>
      </c>
      <c r="G35" s="14" t="s">
        <v>200</v>
      </c>
      <c r="H35" s="14" t="s">
        <v>198</v>
      </c>
      <c r="I35" s="14">
        <v>0.667</v>
      </c>
      <c r="J35" s="14">
        <v>0.703</v>
      </c>
      <c r="K35" s="14">
        <v>0.750390349266349</v>
      </c>
      <c r="L35" s="14">
        <v>0.245</v>
      </c>
      <c r="M35" s="14">
        <v>0.0531</v>
      </c>
      <c r="N35" s="14">
        <v>1.5E-6</v>
      </c>
      <c r="O35" s="14">
        <v>0.322</v>
      </c>
      <c r="P35" s="14">
        <v>0.511</v>
      </c>
      <c r="Q35" s="14">
        <v>179.9</v>
      </c>
      <c r="R35" s="14">
        <v>1.0</v>
      </c>
      <c r="S35" s="14">
        <v>1.0</v>
      </c>
      <c r="T35" s="14" t="s">
        <v>103</v>
      </c>
      <c r="U35" s="14" t="s">
        <v>35</v>
      </c>
      <c r="V35" s="16" t="s">
        <v>333</v>
      </c>
      <c r="W35" s="17" t="s">
        <v>185</v>
      </c>
    </row>
    <row r="36" ht="15.75" customHeight="1">
      <c r="A36" s="14" t="s">
        <v>208</v>
      </c>
      <c r="B36" s="14" t="s">
        <v>210</v>
      </c>
      <c r="C36" s="14">
        <v>2024.0</v>
      </c>
      <c r="D36" s="14">
        <v>0.0</v>
      </c>
      <c r="E36" s="14">
        <v>67230.0</v>
      </c>
      <c r="F36" s="14" t="s">
        <v>213</v>
      </c>
      <c r="G36" s="14" t="s">
        <v>214</v>
      </c>
      <c r="H36" s="14" t="s">
        <v>215</v>
      </c>
      <c r="I36" s="14">
        <v>0.676</v>
      </c>
      <c r="J36" s="14">
        <v>0.617</v>
      </c>
      <c r="K36" s="14">
        <v>0.7720360190624765</v>
      </c>
      <c r="L36" s="14">
        <v>0.0676</v>
      </c>
      <c r="M36" s="14">
        <v>0.864</v>
      </c>
      <c r="N36" s="14">
        <v>0.0186</v>
      </c>
      <c r="O36" s="14">
        <v>0.295</v>
      </c>
      <c r="P36" s="14">
        <v>0.925</v>
      </c>
      <c r="Q36" s="14">
        <v>125.058</v>
      </c>
      <c r="R36" s="14">
        <v>0.0</v>
      </c>
      <c r="S36" s="14">
        <v>1.0</v>
      </c>
      <c r="T36" s="14" t="s">
        <v>103</v>
      </c>
      <c r="U36" s="14" t="s">
        <v>35</v>
      </c>
      <c r="V36" s="16" t="s">
        <v>819</v>
      </c>
      <c r="W36" s="17" t="s">
        <v>185</v>
      </c>
    </row>
    <row r="37" ht="15.75" customHeight="1">
      <c r="A37" s="14" t="s">
        <v>221</v>
      </c>
      <c r="B37" s="14" t="s">
        <v>222</v>
      </c>
      <c r="C37" s="14">
        <v>2023.0</v>
      </c>
      <c r="D37" s="14">
        <v>0.0</v>
      </c>
      <c r="E37" s="14">
        <v>209900.0</v>
      </c>
      <c r="F37" s="14" t="s">
        <v>223</v>
      </c>
      <c r="G37" s="14" t="s">
        <v>224</v>
      </c>
      <c r="H37" s="14" t="s">
        <v>227</v>
      </c>
      <c r="I37" s="14">
        <v>0.807</v>
      </c>
      <c r="J37" s="14">
        <v>0.517</v>
      </c>
      <c r="K37" s="14">
        <v>0.8119265073725339</v>
      </c>
      <c r="L37" s="14">
        <v>0.109</v>
      </c>
      <c r="M37" s="14">
        <v>0.117</v>
      </c>
      <c r="N37" s="14">
        <v>0.0</v>
      </c>
      <c r="O37" s="14">
        <v>0.219</v>
      </c>
      <c r="P37" s="14">
        <v>0.538</v>
      </c>
      <c r="Q37" s="14">
        <v>132.601</v>
      </c>
      <c r="R37" s="14">
        <v>2.0</v>
      </c>
      <c r="S37" s="14">
        <v>1.0</v>
      </c>
      <c r="T37" s="14" t="s">
        <v>103</v>
      </c>
      <c r="U37" s="14" t="s">
        <v>35</v>
      </c>
      <c r="V37" s="16" t="s">
        <v>333</v>
      </c>
      <c r="W37" s="17" t="s">
        <v>185</v>
      </c>
    </row>
    <row r="38" ht="15.75" customHeight="1">
      <c r="A38" s="14" t="s">
        <v>233</v>
      </c>
      <c r="B38" s="14" t="s">
        <v>234</v>
      </c>
      <c r="C38" s="14">
        <v>2023.0</v>
      </c>
      <c r="D38" s="14">
        <v>0.0</v>
      </c>
      <c r="E38" s="14">
        <v>110204.0</v>
      </c>
      <c r="F38" s="14" t="s">
        <v>236</v>
      </c>
      <c r="G38" s="14" t="s">
        <v>237</v>
      </c>
      <c r="H38" s="14" t="s">
        <v>238</v>
      </c>
      <c r="I38" s="14">
        <v>0.817</v>
      </c>
      <c r="J38" s="14">
        <v>0.637</v>
      </c>
      <c r="K38" s="14">
        <v>0.7508609073053952</v>
      </c>
      <c r="L38" s="14">
        <v>0.119</v>
      </c>
      <c r="M38" s="14">
        <v>0.956</v>
      </c>
      <c r="N38" s="14">
        <v>0.934</v>
      </c>
      <c r="O38" s="14">
        <v>0.268</v>
      </c>
      <c r="P38" s="14">
        <v>0.847</v>
      </c>
      <c r="Q38" s="14">
        <v>78.425</v>
      </c>
      <c r="R38" s="14">
        <v>1.0</v>
      </c>
      <c r="S38" s="14">
        <v>0.0</v>
      </c>
      <c r="T38" s="14" t="s">
        <v>103</v>
      </c>
      <c r="U38" s="14" t="s">
        <v>35</v>
      </c>
      <c r="V38" s="16" t="s">
        <v>560</v>
      </c>
      <c r="W38" s="17" t="s">
        <v>185</v>
      </c>
    </row>
    <row r="39" ht="15.75" customHeight="1">
      <c r="A39" s="14" t="s">
        <v>244</v>
      </c>
      <c r="B39" s="14" t="s">
        <v>245</v>
      </c>
      <c r="C39" s="14">
        <v>2024.0</v>
      </c>
      <c r="D39" s="14">
        <v>0.0</v>
      </c>
      <c r="E39" s="14">
        <v>66046.0</v>
      </c>
      <c r="F39" s="14" t="s">
        <v>223</v>
      </c>
      <c r="G39" s="14" t="s">
        <v>214</v>
      </c>
      <c r="H39" s="14" t="s">
        <v>250</v>
      </c>
      <c r="I39" s="14">
        <v>0.334</v>
      </c>
      <c r="J39" s="14">
        <v>0.843</v>
      </c>
      <c r="K39" s="14">
        <v>0.7392894573452123</v>
      </c>
      <c r="L39" s="14">
        <v>0.0443</v>
      </c>
      <c r="M39" s="14">
        <v>0.123</v>
      </c>
      <c r="N39" s="14">
        <v>0.816</v>
      </c>
      <c r="O39" s="14">
        <v>0.56</v>
      </c>
      <c r="P39" s="14">
        <v>0.76</v>
      </c>
      <c r="Q39" s="14">
        <v>119.766</v>
      </c>
      <c r="R39" s="14">
        <v>1.0</v>
      </c>
      <c r="S39" s="14">
        <v>1.0</v>
      </c>
      <c r="T39" s="14" t="s">
        <v>103</v>
      </c>
      <c r="U39" s="14" t="s">
        <v>68</v>
      </c>
      <c r="V39" s="16" t="s">
        <v>181</v>
      </c>
      <c r="W39" s="17" t="s">
        <v>185</v>
      </c>
    </row>
    <row r="40" ht="15.75" customHeight="1">
      <c r="A40" s="14" t="s">
        <v>129</v>
      </c>
      <c r="B40" s="14" t="s">
        <v>130</v>
      </c>
      <c r="C40" s="14">
        <v>2020.0</v>
      </c>
      <c r="D40" s="14">
        <v>0.0</v>
      </c>
      <c r="E40" s="14">
        <v>146250.0</v>
      </c>
      <c r="F40" s="14" t="s">
        <v>131</v>
      </c>
      <c r="G40" s="14" t="s">
        <v>133</v>
      </c>
      <c r="H40" s="14" t="s">
        <v>135</v>
      </c>
      <c r="I40" s="14">
        <v>0.719</v>
      </c>
      <c r="J40" s="14">
        <v>0.956</v>
      </c>
      <c r="K40" s="14">
        <v>0.8701045922000705</v>
      </c>
      <c r="L40" s="14">
        <v>0.0535</v>
      </c>
      <c r="M40" s="14">
        <v>0.00828</v>
      </c>
      <c r="N40" s="14">
        <v>0.624</v>
      </c>
      <c r="O40" s="14">
        <v>0.0757</v>
      </c>
      <c r="P40" s="14">
        <v>0.164</v>
      </c>
      <c r="Q40" s="14">
        <v>127.981</v>
      </c>
      <c r="R40" s="14">
        <v>2.0</v>
      </c>
      <c r="S40" s="14">
        <v>1.0</v>
      </c>
      <c r="T40" s="14" t="s">
        <v>103</v>
      </c>
      <c r="U40" s="14" t="s">
        <v>68</v>
      </c>
      <c r="V40" s="16" t="s">
        <v>58</v>
      </c>
      <c r="W40" s="17" t="s">
        <v>251</v>
      </c>
    </row>
    <row r="41" ht="15.75" customHeight="1">
      <c r="A41" s="14" t="s">
        <v>257</v>
      </c>
      <c r="B41" s="14" t="s">
        <v>258</v>
      </c>
      <c r="C41" s="14">
        <v>2012.0</v>
      </c>
      <c r="D41" s="14">
        <v>0.0</v>
      </c>
      <c r="E41" s="14">
        <v>54816.0</v>
      </c>
      <c r="F41" s="14" t="s">
        <v>259</v>
      </c>
      <c r="G41" s="14" t="s">
        <v>260</v>
      </c>
      <c r="H41" s="14" t="s">
        <v>263</v>
      </c>
      <c r="I41" s="14">
        <v>0.628</v>
      </c>
      <c r="J41" s="14">
        <v>0.741</v>
      </c>
      <c r="K41" s="14">
        <v>0.7682929437518814</v>
      </c>
      <c r="L41" s="14">
        <v>0.0331</v>
      </c>
      <c r="M41" s="14">
        <v>2.7E-4</v>
      </c>
      <c r="N41" s="14">
        <v>0.795</v>
      </c>
      <c r="O41" s="14">
        <v>0.169</v>
      </c>
      <c r="P41" s="14">
        <v>0.97</v>
      </c>
      <c r="Q41" s="14">
        <v>140.029</v>
      </c>
      <c r="R41" s="14">
        <v>11.0</v>
      </c>
      <c r="S41" s="14">
        <v>0.0</v>
      </c>
      <c r="T41" s="14" t="s">
        <v>103</v>
      </c>
      <c r="U41" s="14" t="s">
        <v>35</v>
      </c>
      <c r="V41" s="16" t="s">
        <v>819</v>
      </c>
      <c r="W41" s="17" t="s">
        <v>185</v>
      </c>
    </row>
    <row r="42" ht="15.75" customHeight="1">
      <c r="A42" s="14" t="s">
        <v>268</v>
      </c>
      <c r="B42" s="14" t="s">
        <v>269</v>
      </c>
      <c r="C42" s="14">
        <v>2021.0</v>
      </c>
      <c r="D42" s="14">
        <v>0.0</v>
      </c>
      <c r="E42" s="14">
        <v>131030.0</v>
      </c>
      <c r="F42" s="14" t="s">
        <v>259</v>
      </c>
      <c r="G42" s="14" t="s">
        <v>270</v>
      </c>
      <c r="H42" s="14" t="s">
        <v>270</v>
      </c>
      <c r="I42" s="14">
        <v>0.404</v>
      </c>
      <c r="J42" s="14">
        <v>0.54</v>
      </c>
      <c r="K42" s="14">
        <v>0.5271747267442266</v>
      </c>
      <c r="L42" s="14">
        <v>0.0373</v>
      </c>
      <c r="M42" s="14">
        <v>0.0657</v>
      </c>
      <c r="N42" s="14">
        <v>0.774</v>
      </c>
      <c r="O42" s="14">
        <v>0.122</v>
      </c>
      <c r="P42" s="14">
        <v>0.58</v>
      </c>
      <c r="Q42" s="14">
        <v>120.001</v>
      </c>
      <c r="R42" s="14">
        <v>11.0</v>
      </c>
      <c r="S42" s="14">
        <v>0.0</v>
      </c>
      <c r="T42" s="14" t="s">
        <v>103</v>
      </c>
      <c r="U42" s="14" t="s">
        <v>35</v>
      </c>
      <c r="V42" s="16" t="s">
        <v>333</v>
      </c>
      <c r="W42" s="17" t="s">
        <v>185</v>
      </c>
    </row>
    <row r="43" ht="15.75" customHeight="1">
      <c r="A43" s="14" t="s">
        <v>277</v>
      </c>
      <c r="B43" s="14" t="s">
        <v>278</v>
      </c>
      <c r="C43" s="14">
        <v>2019.0</v>
      </c>
      <c r="D43" s="14">
        <v>0.0</v>
      </c>
      <c r="E43" s="14">
        <v>102208.0</v>
      </c>
      <c r="F43" s="14" t="s">
        <v>223</v>
      </c>
      <c r="G43" s="14" t="s">
        <v>280</v>
      </c>
      <c r="H43" s="14" t="s">
        <v>281</v>
      </c>
      <c r="I43" s="14">
        <v>0.801</v>
      </c>
      <c r="J43" s="14">
        <v>0.464</v>
      </c>
      <c r="K43" s="14">
        <v>0.6256283019137676</v>
      </c>
      <c r="L43" s="14">
        <v>0.0409</v>
      </c>
      <c r="M43" s="14">
        <v>0.0929</v>
      </c>
      <c r="N43" s="14">
        <v>0.891</v>
      </c>
      <c r="O43" s="14">
        <v>0.0746</v>
      </c>
      <c r="P43" s="14">
        <v>0.915</v>
      </c>
      <c r="Q43" s="14">
        <v>102.861</v>
      </c>
      <c r="R43" s="14">
        <v>2.0</v>
      </c>
      <c r="S43" s="14">
        <v>1.0</v>
      </c>
      <c r="T43" s="14" t="s">
        <v>103</v>
      </c>
      <c r="U43" s="14" t="s">
        <v>35</v>
      </c>
      <c r="V43" s="16" t="s">
        <v>819</v>
      </c>
      <c r="W43" s="17" t="s">
        <v>185</v>
      </c>
    </row>
    <row r="44" ht="15.75" customHeight="1">
      <c r="A44" s="14" t="s">
        <v>290</v>
      </c>
      <c r="B44" s="14" t="s">
        <v>292</v>
      </c>
      <c r="C44" s="14">
        <v>2022.0</v>
      </c>
      <c r="D44" s="14">
        <v>0.0</v>
      </c>
      <c r="E44" s="14">
        <v>168443.0</v>
      </c>
      <c r="F44" s="14" t="s">
        <v>223</v>
      </c>
      <c r="G44" s="14" t="s">
        <v>293</v>
      </c>
      <c r="H44" s="14" t="s">
        <v>294</v>
      </c>
      <c r="I44" s="14">
        <v>0.798</v>
      </c>
      <c r="J44" s="14">
        <v>0.46</v>
      </c>
      <c r="K44" s="14">
        <v>0.7318246957257969</v>
      </c>
      <c r="L44" s="14">
        <v>0.0416</v>
      </c>
      <c r="M44" s="14">
        <v>0.0491</v>
      </c>
      <c r="N44" s="14">
        <v>2.56E-4</v>
      </c>
      <c r="O44" s="14">
        <v>0.04</v>
      </c>
      <c r="P44" s="14">
        <v>0.803</v>
      </c>
      <c r="Q44" s="14">
        <v>95.041</v>
      </c>
      <c r="R44" s="14">
        <v>9.0</v>
      </c>
      <c r="S44" s="14">
        <v>1.0</v>
      </c>
      <c r="T44" s="14" t="s">
        <v>103</v>
      </c>
      <c r="U44" s="14" t="s">
        <v>68</v>
      </c>
      <c r="V44" s="16" t="s">
        <v>560</v>
      </c>
      <c r="W44" s="17" t="s">
        <v>185</v>
      </c>
    </row>
    <row r="45" ht="15.75" customHeight="1">
      <c r="A45" s="14" t="s">
        <v>299</v>
      </c>
      <c r="B45" s="14" t="s">
        <v>300</v>
      </c>
      <c r="C45" s="14">
        <v>2013.0</v>
      </c>
      <c r="D45" s="14">
        <v>0.0</v>
      </c>
      <c r="E45" s="14">
        <v>157533.0</v>
      </c>
      <c r="F45" s="14" t="s">
        <v>303</v>
      </c>
      <c r="G45" s="14" t="s">
        <v>304</v>
      </c>
      <c r="H45" s="14" t="s">
        <v>307</v>
      </c>
      <c r="I45" s="14">
        <v>0.627</v>
      </c>
      <c r="J45" s="14">
        <v>0.594</v>
      </c>
      <c r="K45" s="14">
        <v>0.7985369922614906</v>
      </c>
      <c r="L45" s="14">
        <v>0.0507</v>
      </c>
      <c r="M45" s="14">
        <v>0.0197</v>
      </c>
      <c r="N45" s="14">
        <v>0.879</v>
      </c>
      <c r="O45" s="14">
        <v>0.0887</v>
      </c>
      <c r="P45" s="14">
        <v>0.883</v>
      </c>
      <c r="Q45" s="14">
        <v>165.05</v>
      </c>
      <c r="R45" s="14">
        <v>3.0</v>
      </c>
      <c r="S45" s="14">
        <v>1.0</v>
      </c>
      <c r="T45" s="14" t="s">
        <v>103</v>
      </c>
      <c r="U45" s="14" t="s">
        <v>35</v>
      </c>
      <c r="V45" s="16" t="s">
        <v>560</v>
      </c>
      <c r="W45" s="17" t="s">
        <v>185</v>
      </c>
    </row>
    <row r="46" ht="15.75" customHeight="1">
      <c r="A46" s="14" t="s">
        <v>314</v>
      </c>
      <c r="B46" s="14" t="s">
        <v>315</v>
      </c>
      <c r="C46" s="14">
        <v>2021.0</v>
      </c>
      <c r="D46" s="14">
        <v>0.0</v>
      </c>
      <c r="E46" s="14">
        <v>117214.0</v>
      </c>
      <c r="F46" s="14" t="s">
        <v>316</v>
      </c>
      <c r="G46" s="14" t="s">
        <v>317</v>
      </c>
      <c r="H46" s="14" t="s">
        <v>318</v>
      </c>
      <c r="I46" s="14">
        <v>0.693</v>
      </c>
      <c r="J46" s="14">
        <v>0.388</v>
      </c>
      <c r="K46" s="14">
        <v>0.6548670673399598</v>
      </c>
      <c r="L46" s="14">
        <v>0.0336</v>
      </c>
      <c r="M46" s="14">
        <v>0.288</v>
      </c>
      <c r="N46" s="14">
        <v>0.859</v>
      </c>
      <c r="O46" s="14">
        <v>0.113</v>
      </c>
      <c r="P46" s="14">
        <v>0.661</v>
      </c>
      <c r="Q46" s="14">
        <v>106.496</v>
      </c>
      <c r="R46" s="14">
        <v>0.0</v>
      </c>
      <c r="S46" s="14">
        <v>1.0</v>
      </c>
      <c r="T46" s="14" t="s">
        <v>103</v>
      </c>
      <c r="U46" s="14" t="s">
        <v>35</v>
      </c>
      <c r="V46" s="16" t="s">
        <v>407</v>
      </c>
      <c r="W46" s="17" t="s">
        <v>185</v>
      </c>
    </row>
    <row r="47" ht="15.75" customHeight="1">
      <c r="A47" s="14" t="s">
        <v>138</v>
      </c>
      <c r="B47" s="14" t="s">
        <v>139</v>
      </c>
      <c r="C47" s="14">
        <v>2020.0</v>
      </c>
      <c r="D47" s="14">
        <v>0.0</v>
      </c>
      <c r="E47" s="14">
        <v>192092.0</v>
      </c>
      <c r="F47" s="14" t="s">
        <v>140</v>
      </c>
      <c r="G47" s="14" t="s">
        <v>141</v>
      </c>
      <c r="H47" s="14" t="s">
        <v>142</v>
      </c>
      <c r="I47" s="14">
        <v>0.523</v>
      </c>
      <c r="J47" s="14">
        <v>0.74</v>
      </c>
      <c r="K47" s="14">
        <v>0.7802066177404615</v>
      </c>
      <c r="L47" s="14">
        <v>0.0251</v>
      </c>
      <c r="M47" s="14">
        <v>0.48</v>
      </c>
      <c r="N47" s="14">
        <v>0.858</v>
      </c>
      <c r="O47" s="14">
        <v>0.0903</v>
      </c>
      <c r="P47" s="14">
        <v>0.479</v>
      </c>
      <c r="Q47" s="14">
        <v>101.122</v>
      </c>
      <c r="R47" s="14">
        <v>6.0</v>
      </c>
      <c r="S47" s="14">
        <v>0.0</v>
      </c>
      <c r="T47" s="14" t="s">
        <v>104</v>
      </c>
      <c r="U47" s="14" t="s">
        <v>35</v>
      </c>
      <c r="V47" s="16" t="s">
        <v>54</v>
      </c>
      <c r="W47" s="17" t="s">
        <v>251</v>
      </c>
    </row>
    <row r="48" ht="15.75" customHeight="1">
      <c r="A48" s="14" t="s">
        <v>324</v>
      </c>
      <c r="B48" s="14" t="s">
        <v>326</v>
      </c>
      <c r="C48" s="14">
        <v>2024.0</v>
      </c>
      <c r="D48" s="14">
        <v>0.0</v>
      </c>
      <c r="E48" s="14">
        <v>248367.0</v>
      </c>
      <c r="F48" s="14" t="s">
        <v>327</v>
      </c>
      <c r="G48" s="14" t="s">
        <v>204</v>
      </c>
      <c r="H48" s="14" t="s">
        <v>205</v>
      </c>
      <c r="I48" s="14">
        <v>0.805</v>
      </c>
      <c r="J48" s="14">
        <v>0.396</v>
      </c>
      <c r="K48" s="14">
        <v>0.5829358543712075</v>
      </c>
      <c r="L48" s="14">
        <v>0.0431</v>
      </c>
      <c r="M48" s="14">
        <v>0.776</v>
      </c>
      <c r="N48" s="14">
        <v>0.868</v>
      </c>
      <c r="O48" s="14">
        <v>0.116</v>
      </c>
      <c r="P48" s="14">
        <v>0.794</v>
      </c>
      <c r="Q48" s="14">
        <v>115.956</v>
      </c>
      <c r="R48" s="14">
        <v>4.0</v>
      </c>
      <c r="S48" s="14">
        <v>0.0</v>
      </c>
      <c r="T48" s="14" t="s">
        <v>104</v>
      </c>
      <c r="U48" s="14" t="s">
        <v>35</v>
      </c>
      <c r="V48" s="16" t="s">
        <v>181</v>
      </c>
      <c r="W48" s="17" t="s">
        <v>185</v>
      </c>
    </row>
    <row r="49" ht="15.75" customHeight="1">
      <c r="A49" s="14" t="s">
        <v>330</v>
      </c>
      <c r="B49" s="14" t="s">
        <v>331</v>
      </c>
      <c r="C49" s="14">
        <v>2024.0</v>
      </c>
      <c r="D49" s="14">
        <v>0.0</v>
      </c>
      <c r="E49" s="14">
        <v>160000.0</v>
      </c>
      <c r="F49" s="14" t="s">
        <v>335</v>
      </c>
      <c r="G49" s="14" t="s">
        <v>337</v>
      </c>
      <c r="H49" s="14" t="s">
        <v>331</v>
      </c>
      <c r="I49" s="14">
        <v>0.726</v>
      </c>
      <c r="J49" s="14">
        <v>0.408</v>
      </c>
      <c r="K49" s="14">
        <v>0.6415417192342407</v>
      </c>
      <c r="L49" s="14">
        <v>0.039</v>
      </c>
      <c r="M49" s="14">
        <v>0.475</v>
      </c>
      <c r="N49" s="14">
        <v>5.17E-5</v>
      </c>
      <c r="O49" s="14">
        <v>0.164</v>
      </c>
      <c r="P49" s="14">
        <v>0.633</v>
      </c>
      <c r="Q49" s="14">
        <v>96.608</v>
      </c>
      <c r="R49" s="14">
        <v>2.0</v>
      </c>
      <c r="S49" s="14">
        <v>1.0</v>
      </c>
      <c r="T49" s="14" t="s">
        <v>104</v>
      </c>
      <c r="U49" s="14" t="s">
        <v>35</v>
      </c>
      <c r="V49" s="16" t="s">
        <v>407</v>
      </c>
      <c r="W49" s="17" t="s">
        <v>185</v>
      </c>
    </row>
    <row r="50" ht="15.75" customHeight="1">
      <c r="A50" s="14" t="s">
        <v>343</v>
      </c>
      <c r="B50" s="14" t="s">
        <v>344</v>
      </c>
      <c r="C50" s="14">
        <v>2024.0</v>
      </c>
      <c r="D50" s="14">
        <v>0.0</v>
      </c>
      <c r="E50" s="14">
        <v>223360.0</v>
      </c>
      <c r="F50" s="14" t="s">
        <v>203</v>
      </c>
      <c r="G50" s="14" t="s">
        <v>337</v>
      </c>
      <c r="H50" s="14" t="s">
        <v>344</v>
      </c>
      <c r="I50" s="14">
        <v>0.778</v>
      </c>
      <c r="J50" s="14">
        <v>0.5</v>
      </c>
      <c r="K50" s="14">
        <v>0.6833144397004832</v>
      </c>
      <c r="L50" s="14">
        <v>0.0349</v>
      </c>
      <c r="M50" s="14">
        <v>0.248</v>
      </c>
      <c r="N50" s="14">
        <v>2.52E-6</v>
      </c>
      <c r="O50" s="14">
        <v>0.305</v>
      </c>
      <c r="P50" s="14">
        <v>0.644</v>
      </c>
      <c r="Q50" s="14">
        <v>130.001</v>
      </c>
      <c r="R50" s="14">
        <v>4.0</v>
      </c>
      <c r="S50" s="14">
        <v>0.0</v>
      </c>
      <c r="T50" s="14" t="s">
        <v>104</v>
      </c>
      <c r="U50" s="14" t="s">
        <v>35</v>
      </c>
      <c r="V50" s="16" t="s">
        <v>407</v>
      </c>
      <c r="W50" s="17" t="s">
        <v>185</v>
      </c>
    </row>
    <row r="51" ht="15.75" customHeight="1">
      <c r="A51" s="14" t="s">
        <v>145</v>
      </c>
      <c r="B51" s="14" t="s">
        <v>146</v>
      </c>
      <c r="C51" s="14">
        <v>2023.0</v>
      </c>
      <c r="D51" s="14">
        <v>0.0</v>
      </c>
      <c r="E51" s="14">
        <v>352800.0</v>
      </c>
      <c r="F51" s="14" t="s">
        <v>147</v>
      </c>
      <c r="G51" s="14" t="s">
        <v>148</v>
      </c>
      <c r="H51" s="14" t="s">
        <v>149</v>
      </c>
      <c r="I51" s="14">
        <v>0.6</v>
      </c>
      <c r="J51" s="14">
        <v>0.587</v>
      </c>
      <c r="K51" s="14">
        <v>0.7319102517328961</v>
      </c>
      <c r="L51" s="14">
        <v>0.0358</v>
      </c>
      <c r="M51" s="14">
        <v>0.612</v>
      </c>
      <c r="N51" s="14">
        <v>0.925</v>
      </c>
      <c r="O51" s="14">
        <v>0.14</v>
      </c>
      <c r="P51" s="14">
        <v>0.0392</v>
      </c>
      <c r="Q51" s="14">
        <v>99.989</v>
      </c>
      <c r="R51" s="14">
        <v>8.0</v>
      </c>
      <c r="S51" s="14">
        <v>1.0</v>
      </c>
      <c r="T51" s="14" t="s">
        <v>104</v>
      </c>
      <c r="U51" s="14" t="s">
        <v>35</v>
      </c>
      <c r="V51" s="16" t="s">
        <v>75</v>
      </c>
      <c r="W51" s="17" t="s">
        <v>251</v>
      </c>
    </row>
    <row r="52" ht="15.75" customHeight="1">
      <c r="A52" s="14" t="s">
        <v>154</v>
      </c>
      <c r="B52" s="14" t="s">
        <v>155</v>
      </c>
      <c r="C52" s="14">
        <v>1972.0</v>
      </c>
      <c r="D52" s="14">
        <v>0.0</v>
      </c>
      <c r="E52" s="14">
        <v>184610.0</v>
      </c>
      <c r="F52" s="14" t="s">
        <v>156</v>
      </c>
      <c r="G52" s="14" t="s">
        <v>157</v>
      </c>
      <c r="H52" s="14" t="s">
        <v>158</v>
      </c>
      <c r="I52" s="14">
        <v>0.359</v>
      </c>
      <c r="J52" s="14">
        <v>0.361</v>
      </c>
      <c r="K52" s="14">
        <v>0.7668171026294182</v>
      </c>
      <c r="L52" s="14">
        <v>0.034</v>
      </c>
      <c r="M52" s="14">
        <v>0.994</v>
      </c>
      <c r="N52" s="14">
        <v>0.724</v>
      </c>
      <c r="O52" s="14">
        <v>0.318</v>
      </c>
      <c r="P52" s="14">
        <v>0.303</v>
      </c>
      <c r="Q52" s="14">
        <v>66.25</v>
      </c>
      <c r="R52" s="14">
        <v>2.0</v>
      </c>
      <c r="S52" s="14">
        <v>0.0</v>
      </c>
      <c r="T52" s="14" t="s">
        <v>104</v>
      </c>
      <c r="U52" s="14" t="s">
        <v>35</v>
      </c>
      <c r="V52" s="16" t="s">
        <v>45</v>
      </c>
      <c r="W52" s="17" t="s">
        <v>251</v>
      </c>
    </row>
    <row r="53" ht="15.75" customHeight="1">
      <c r="A53" s="14" t="s">
        <v>161</v>
      </c>
      <c r="B53" s="14" t="s">
        <v>162</v>
      </c>
      <c r="C53" s="14">
        <v>2024.0</v>
      </c>
      <c r="D53" s="14">
        <v>0.0</v>
      </c>
      <c r="E53" s="14">
        <v>313213.0</v>
      </c>
      <c r="F53" s="14" t="s">
        <v>164</v>
      </c>
      <c r="G53" s="14" t="s">
        <v>165</v>
      </c>
      <c r="H53" s="14" t="s">
        <v>166</v>
      </c>
      <c r="I53" s="14">
        <v>0.642</v>
      </c>
      <c r="J53" s="14">
        <v>0.287</v>
      </c>
      <c r="K53" s="14">
        <v>0.6667807413285398</v>
      </c>
      <c r="L53" s="14">
        <v>0.027</v>
      </c>
      <c r="M53" s="14">
        <v>0.908</v>
      </c>
      <c r="N53" s="14">
        <v>0.793</v>
      </c>
      <c r="O53" s="14">
        <v>0.0673</v>
      </c>
      <c r="P53" s="14">
        <v>0.215</v>
      </c>
      <c r="Q53" s="14">
        <v>109.0</v>
      </c>
      <c r="R53" s="14">
        <v>9.0</v>
      </c>
      <c r="S53" s="14">
        <v>1.0</v>
      </c>
      <c r="T53" s="14" t="s">
        <v>104</v>
      </c>
      <c r="U53" s="14" t="s">
        <v>35</v>
      </c>
      <c r="V53" s="16" t="s">
        <v>36</v>
      </c>
      <c r="W53" s="17" t="s">
        <v>251</v>
      </c>
    </row>
    <row r="54" ht="15.75" customHeight="1">
      <c r="A54" s="14" t="s">
        <v>168</v>
      </c>
      <c r="B54" s="14" t="s">
        <v>169</v>
      </c>
      <c r="C54" s="14">
        <v>2019.0</v>
      </c>
      <c r="D54" s="14">
        <v>0.0</v>
      </c>
      <c r="E54" s="14">
        <v>122880.0</v>
      </c>
      <c r="F54" s="14" t="s">
        <v>170</v>
      </c>
      <c r="G54" s="14" t="s">
        <v>171</v>
      </c>
      <c r="H54" s="14" t="s">
        <v>172</v>
      </c>
      <c r="I54" s="14">
        <v>0.775</v>
      </c>
      <c r="J54" s="14">
        <v>0.947</v>
      </c>
      <c r="K54" s="14">
        <v>0.8377002545112038</v>
      </c>
      <c r="L54" s="14">
        <v>0.0353</v>
      </c>
      <c r="M54" s="14">
        <v>0.00776</v>
      </c>
      <c r="N54" s="14">
        <v>0.835</v>
      </c>
      <c r="O54" s="14">
        <v>0.318</v>
      </c>
      <c r="P54" s="14">
        <v>0.331</v>
      </c>
      <c r="Q54" s="14">
        <v>125.009</v>
      </c>
      <c r="R54" s="14">
        <v>1.0</v>
      </c>
      <c r="S54" s="14">
        <v>0.0</v>
      </c>
      <c r="T54" s="14" t="s">
        <v>104</v>
      </c>
      <c r="U54" s="14" t="s">
        <v>35</v>
      </c>
      <c r="V54" s="16" t="s">
        <v>45</v>
      </c>
      <c r="W54" s="17" t="s">
        <v>251</v>
      </c>
    </row>
    <row r="55" ht="15.75" customHeight="1">
      <c r="A55" s="14" t="s">
        <v>177</v>
      </c>
      <c r="B55" s="14" t="s">
        <v>179</v>
      </c>
      <c r="C55" s="14">
        <v>1981.0</v>
      </c>
      <c r="D55" s="14">
        <v>0.0</v>
      </c>
      <c r="E55" s="14">
        <v>138480.0</v>
      </c>
      <c r="F55" s="14" t="s">
        <v>156</v>
      </c>
      <c r="G55" s="14" t="s">
        <v>157</v>
      </c>
      <c r="H55" s="14" t="s">
        <v>180</v>
      </c>
      <c r="I55" s="14">
        <v>0.286</v>
      </c>
      <c r="J55" s="14">
        <v>0.359</v>
      </c>
      <c r="K55" s="14">
        <v>0.758175945912387</v>
      </c>
      <c r="L55" s="14">
        <v>0.0318</v>
      </c>
      <c r="M55" s="14">
        <v>0.573</v>
      </c>
      <c r="N55" s="14">
        <v>0.00686</v>
      </c>
      <c r="O55" s="14">
        <v>0.124</v>
      </c>
      <c r="P55" s="14">
        <v>0.36</v>
      </c>
      <c r="Q55" s="14">
        <v>71.357</v>
      </c>
      <c r="R55" s="14">
        <v>6.0</v>
      </c>
      <c r="S55" s="14">
        <v>0.0</v>
      </c>
      <c r="T55" s="14" t="s">
        <v>104</v>
      </c>
      <c r="U55" s="14" t="s">
        <v>35</v>
      </c>
      <c r="V55" s="16" t="s">
        <v>45</v>
      </c>
      <c r="W55" s="17" t="s">
        <v>251</v>
      </c>
    </row>
    <row r="56" ht="15.75" customHeight="1">
      <c r="A56" s="14" t="s">
        <v>350</v>
      </c>
      <c r="B56" s="14" t="s">
        <v>351</v>
      </c>
      <c r="C56" s="14">
        <v>1969.0</v>
      </c>
      <c r="D56" s="14">
        <v>0.0</v>
      </c>
      <c r="E56" s="14">
        <v>205139.0</v>
      </c>
      <c r="F56" s="14" t="s">
        <v>170</v>
      </c>
      <c r="G56" s="14" t="s">
        <v>354</v>
      </c>
      <c r="H56" s="14" t="s">
        <v>355</v>
      </c>
      <c r="I56" s="14">
        <v>0.743</v>
      </c>
      <c r="J56" s="14">
        <v>0.564</v>
      </c>
      <c r="K56" s="14">
        <v>0.7810621778114547</v>
      </c>
      <c r="L56" s="14">
        <v>0.166</v>
      </c>
      <c r="M56" s="14">
        <v>0.952</v>
      </c>
      <c r="N56" s="14">
        <v>1.39E-5</v>
      </c>
      <c r="O56" s="14">
        <v>0.0989</v>
      </c>
      <c r="P56" s="14">
        <v>0.875</v>
      </c>
      <c r="Q56" s="14">
        <v>100.615</v>
      </c>
      <c r="R56" s="14">
        <v>1.0</v>
      </c>
      <c r="S56" s="14">
        <v>1.0</v>
      </c>
      <c r="T56" s="14" t="s">
        <v>104</v>
      </c>
      <c r="U56" s="14" t="s">
        <v>35</v>
      </c>
      <c r="V56" s="16" t="s">
        <v>560</v>
      </c>
      <c r="W56" s="17" t="s">
        <v>185</v>
      </c>
    </row>
    <row r="57" ht="15.75" customHeight="1">
      <c r="A57" s="14" t="s">
        <v>183</v>
      </c>
      <c r="B57" s="14" t="s">
        <v>186</v>
      </c>
      <c r="C57" s="14">
        <v>2024.0</v>
      </c>
      <c r="D57" s="14">
        <v>0.0</v>
      </c>
      <c r="E57" s="14">
        <v>190677.0</v>
      </c>
      <c r="F57" s="14" t="s">
        <v>140</v>
      </c>
      <c r="G57" s="14" t="s">
        <v>188</v>
      </c>
      <c r="H57" s="14" t="s">
        <v>189</v>
      </c>
      <c r="I57" s="14">
        <v>0.233</v>
      </c>
      <c r="J57" s="14">
        <v>0.348</v>
      </c>
      <c r="K57" s="14">
        <v>0.5895878339231796</v>
      </c>
      <c r="L57" s="14">
        <v>0.127</v>
      </c>
      <c r="M57" s="14">
        <v>0.0473</v>
      </c>
      <c r="N57" s="14">
        <v>0.914</v>
      </c>
      <c r="O57" s="14">
        <v>0.402</v>
      </c>
      <c r="P57" s="14">
        <v>0.195</v>
      </c>
      <c r="Q57" s="14">
        <v>180.376</v>
      </c>
      <c r="R57" s="14">
        <v>8.0</v>
      </c>
      <c r="S57" s="14">
        <v>1.0</v>
      </c>
      <c r="T57" s="14" t="s">
        <v>104</v>
      </c>
      <c r="U57" s="14" t="s">
        <v>68</v>
      </c>
      <c r="V57" s="16" t="s">
        <v>58</v>
      </c>
      <c r="W57" s="17" t="s">
        <v>251</v>
      </c>
    </row>
    <row r="58" ht="15.75" customHeight="1">
      <c r="A58" s="14" t="s">
        <v>192</v>
      </c>
      <c r="B58" s="14" t="s">
        <v>193</v>
      </c>
      <c r="C58" s="14">
        <v>2023.0</v>
      </c>
      <c r="D58" s="14">
        <v>0.0</v>
      </c>
      <c r="E58" s="14">
        <v>330856.0</v>
      </c>
      <c r="F58" s="14" t="s">
        <v>194</v>
      </c>
      <c r="G58" s="14" t="s">
        <v>195</v>
      </c>
      <c r="H58" s="14" t="s">
        <v>196</v>
      </c>
      <c r="I58" s="14">
        <v>0.647</v>
      </c>
      <c r="J58" s="14">
        <v>0.461</v>
      </c>
      <c r="K58" s="14">
        <v>0.7715440720216555</v>
      </c>
      <c r="L58" s="14">
        <v>0.0264</v>
      </c>
      <c r="M58" s="14">
        <v>0.303</v>
      </c>
      <c r="N58" s="14">
        <v>0.0</v>
      </c>
      <c r="O58" s="14">
        <v>0.0799</v>
      </c>
      <c r="P58" s="14">
        <v>0.223</v>
      </c>
      <c r="Q58" s="14">
        <v>121.885</v>
      </c>
      <c r="R58" s="14">
        <v>2.0</v>
      </c>
      <c r="S58" s="14">
        <v>0.0</v>
      </c>
      <c r="T58" s="14" t="s">
        <v>104</v>
      </c>
      <c r="U58" s="14" t="s">
        <v>68</v>
      </c>
      <c r="V58" s="16" t="s">
        <v>36</v>
      </c>
      <c r="W58" s="17" t="s">
        <v>251</v>
      </c>
    </row>
    <row r="59" ht="15.75" customHeight="1">
      <c r="A59" s="14" t="s">
        <v>362</v>
      </c>
      <c r="B59" s="14" t="s">
        <v>363</v>
      </c>
      <c r="C59" s="14">
        <v>2023.0</v>
      </c>
      <c r="D59" s="14">
        <v>0.0</v>
      </c>
      <c r="E59" s="14">
        <v>319964.0</v>
      </c>
      <c r="F59" s="14" t="s">
        <v>140</v>
      </c>
      <c r="G59" s="14" t="s">
        <v>364</v>
      </c>
      <c r="H59" s="14" t="s">
        <v>365</v>
      </c>
      <c r="I59" s="14">
        <v>0.535</v>
      </c>
      <c r="J59" s="14">
        <v>0.878</v>
      </c>
      <c r="K59" s="14">
        <v>0.750390349266349</v>
      </c>
      <c r="L59" s="14">
        <v>0.0381</v>
      </c>
      <c r="M59" s="14">
        <v>0.099</v>
      </c>
      <c r="N59" s="14">
        <v>7.94E-4</v>
      </c>
      <c r="O59" s="14">
        <v>0.183</v>
      </c>
      <c r="P59" s="14">
        <v>0.907</v>
      </c>
      <c r="Q59" s="14">
        <v>153.902</v>
      </c>
      <c r="R59" s="14">
        <v>1.0</v>
      </c>
      <c r="S59" s="14">
        <v>0.0</v>
      </c>
      <c r="T59" s="14" t="s">
        <v>104</v>
      </c>
      <c r="U59" s="14" t="s">
        <v>35</v>
      </c>
      <c r="V59" s="16" t="s">
        <v>819</v>
      </c>
      <c r="W59" s="17" t="s">
        <v>185</v>
      </c>
    </row>
    <row r="60" ht="15.75" customHeight="1">
      <c r="A60" s="14" t="s">
        <v>201</v>
      </c>
      <c r="B60" s="14" t="s">
        <v>202</v>
      </c>
      <c r="C60" s="14">
        <v>2024.0</v>
      </c>
      <c r="D60" s="14">
        <v>0.0</v>
      </c>
      <c r="E60" s="14">
        <v>242358.0</v>
      </c>
      <c r="F60" s="14" t="s">
        <v>203</v>
      </c>
      <c r="G60" s="14" t="s">
        <v>204</v>
      </c>
      <c r="H60" s="14" t="s">
        <v>205</v>
      </c>
      <c r="I60" s="14">
        <v>0.884</v>
      </c>
      <c r="J60" s="14">
        <v>0.143</v>
      </c>
      <c r="K60" s="14">
        <v>0.6515089940613115</v>
      </c>
      <c r="L60" s="14">
        <v>0.14</v>
      </c>
      <c r="M60" s="14">
        <v>8.09E-4</v>
      </c>
      <c r="N60" s="14">
        <v>0.903</v>
      </c>
      <c r="O60" s="14">
        <v>0.111</v>
      </c>
      <c r="P60" s="14">
        <v>0.0518</v>
      </c>
      <c r="Q60" s="14">
        <v>118.797</v>
      </c>
      <c r="R60" s="14">
        <v>1.0</v>
      </c>
      <c r="S60" s="14">
        <v>1.0</v>
      </c>
      <c r="T60" s="14" t="s">
        <v>104</v>
      </c>
      <c r="U60" s="14" t="s">
        <v>35</v>
      </c>
      <c r="V60" s="16" t="s">
        <v>75</v>
      </c>
      <c r="W60" s="17" t="s">
        <v>251</v>
      </c>
    </row>
    <row r="61" ht="15.75" customHeight="1">
      <c r="A61" s="14" t="s">
        <v>206</v>
      </c>
      <c r="B61" s="14" t="s">
        <v>207</v>
      </c>
      <c r="C61" s="14">
        <v>2023.0</v>
      </c>
      <c r="D61" s="14">
        <v>0.0</v>
      </c>
      <c r="E61" s="14">
        <v>194846.0</v>
      </c>
      <c r="F61" s="14" t="s">
        <v>209</v>
      </c>
      <c r="G61" s="14" t="s">
        <v>211</v>
      </c>
      <c r="H61" s="14" t="s">
        <v>212</v>
      </c>
      <c r="I61" s="14">
        <v>0.175</v>
      </c>
      <c r="J61" s="14">
        <v>0.0167</v>
      </c>
      <c r="K61" s="14">
        <v>0.4101982760376832</v>
      </c>
      <c r="L61" s="14">
        <v>0.0406</v>
      </c>
      <c r="M61" s="14">
        <v>0.995</v>
      </c>
      <c r="N61" s="14">
        <v>0.915</v>
      </c>
      <c r="O61" s="14">
        <v>0.0972</v>
      </c>
      <c r="P61" s="14">
        <v>0.064</v>
      </c>
      <c r="Q61" s="14">
        <v>73.311</v>
      </c>
      <c r="R61" s="14">
        <v>7.0</v>
      </c>
      <c r="S61" s="14">
        <v>1.0</v>
      </c>
      <c r="T61" s="14" t="s">
        <v>104</v>
      </c>
      <c r="U61" s="14" t="s">
        <v>35</v>
      </c>
      <c r="V61" s="16" t="s">
        <v>75</v>
      </c>
      <c r="W61" s="17" t="s">
        <v>251</v>
      </c>
    </row>
    <row r="62" ht="15.75" customHeight="1">
      <c r="A62" s="14" t="s">
        <v>217</v>
      </c>
      <c r="B62" s="14" t="s">
        <v>218</v>
      </c>
      <c r="C62" s="14">
        <v>2024.0</v>
      </c>
      <c r="D62" s="14">
        <v>0.0</v>
      </c>
      <c r="E62" s="14">
        <v>239186.0</v>
      </c>
      <c r="F62" s="14" t="s">
        <v>194</v>
      </c>
      <c r="G62" s="14" t="s">
        <v>219</v>
      </c>
      <c r="H62" s="14" t="s">
        <v>220</v>
      </c>
      <c r="I62" s="14">
        <v>0.601</v>
      </c>
      <c r="J62" s="14">
        <v>0.3</v>
      </c>
      <c r="K62" s="14">
        <v>0.7309691356548037</v>
      </c>
      <c r="L62" s="14">
        <v>0.0311</v>
      </c>
      <c r="M62" s="14">
        <v>0.666</v>
      </c>
      <c r="N62" s="14">
        <v>4.09E-5</v>
      </c>
      <c r="O62" s="14">
        <v>0.108</v>
      </c>
      <c r="P62" s="14">
        <v>0.237</v>
      </c>
      <c r="Q62" s="14">
        <v>98.51</v>
      </c>
      <c r="R62" s="14">
        <v>5.0</v>
      </c>
      <c r="S62" s="14">
        <v>1.0</v>
      </c>
      <c r="T62" s="14" t="s">
        <v>104</v>
      </c>
      <c r="U62" s="14" t="s">
        <v>35</v>
      </c>
      <c r="V62" s="16" t="s">
        <v>36</v>
      </c>
      <c r="W62" s="17" t="s">
        <v>251</v>
      </c>
    </row>
    <row r="63" ht="15.75" customHeight="1">
      <c r="A63" s="14" t="s">
        <v>225</v>
      </c>
      <c r="B63" s="14" t="s">
        <v>226</v>
      </c>
      <c r="C63" s="14">
        <v>2024.0</v>
      </c>
      <c r="D63" s="14">
        <v>0.0</v>
      </c>
      <c r="E63" s="14">
        <v>283352.0</v>
      </c>
      <c r="F63" s="14" t="s">
        <v>228</v>
      </c>
      <c r="G63" s="14" t="s">
        <v>229</v>
      </c>
      <c r="H63" s="14" t="s">
        <v>230</v>
      </c>
      <c r="I63" s="14">
        <v>0.323</v>
      </c>
      <c r="J63" s="14">
        <v>0.265</v>
      </c>
      <c r="K63" s="14">
        <v>0.6862875109471844</v>
      </c>
      <c r="L63" s="14">
        <v>0.0292</v>
      </c>
      <c r="M63" s="14">
        <v>0.882</v>
      </c>
      <c r="N63" s="14">
        <v>1.95E-4</v>
      </c>
      <c r="O63" s="14">
        <v>0.133</v>
      </c>
      <c r="P63" s="14">
        <v>0.235</v>
      </c>
      <c r="Q63" s="14">
        <v>93.887</v>
      </c>
      <c r="R63" s="14">
        <v>7.0</v>
      </c>
      <c r="S63" s="14">
        <v>1.0</v>
      </c>
      <c r="T63" s="14" t="s">
        <v>104</v>
      </c>
      <c r="U63" s="14" t="s">
        <v>35</v>
      </c>
      <c r="V63" s="16" t="s">
        <v>36</v>
      </c>
      <c r="W63" s="17" t="s">
        <v>251</v>
      </c>
    </row>
    <row r="64" ht="15.75" customHeight="1">
      <c r="A64" s="14" t="s">
        <v>370</v>
      </c>
      <c r="B64" s="14" t="s">
        <v>371</v>
      </c>
      <c r="C64" s="14">
        <v>2024.0</v>
      </c>
      <c r="D64" s="14">
        <v>0.0</v>
      </c>
      <c r="E64" s="14">
        <v>155318.0</v>
      </c>
      <c r="F64" s="14" t="s">
        <v>209</v>
      </c>
      <c r="G64" s="14" t="s">
        <v>372</v>
      </c>
      <c r="H64" s="14" t="s">
        <v>373</v>
      </c>
      <c r="I64" s="14">
        <v>0.817</v>
      </c>
      <c r="J64" s="14">
        <v>0.8</v>
      </c>
      <c r="K64" s="14">
        <v>0.7322952537648431</v>
      </c>
      <c r="L64" s="14">
        <v>0.194</v>
      </c>
      <c r="M64" s="14">
        <v>0.1</v>
      </c>
      <c r="N64" s="14">
        <v>9.38E-5</v>
      </c>
      <c r="O64" s="14">
        <v>0.153</v>
      </c>
      <c r="P64" s="14">
        <v>0.613</v>
      </c>
      <c r="Q64" s="14">
        <v>122.394</v>
      </c>
      <c r="R64" s="14">
        <v>7.0</v>
      </c>
      <c r="S64" s="14">
        <v>1.0</v>
      </c>
      <c r="T64" s="14" t="s">
        <v>104</v>
      </c>
      <c r="U64" s="14" t="s">
        <v>35</v>
      </c>
      <c r="V64" s="16" t="s">
        <v>407</v>
      </c>
      <c r="W64" s="17" t="s">
        <v>185</v>
      </c>
    </row>
    <row r="65" ht="15.75" customHeight="1">
      <c r="A65" s="14" t="s">
        <v>377</v>
      </c>
      <c r="B65" s="14" t="s">
        <v>378</v>
      </c>
      <c r="C65" s="14">
        <v>1961.0</v>
      </c>
      <c r="D65" s="14">
        <v>0.0</v>
      </c>
      <c r="E65" s="14">
        <v>207000.0</v>
      </c>
      <c r="F65" s="14" t="s">
        <v>156</v>
      </c>
      <c r="G65" s="14" t="s">
        <v>381</v>
      </c>
      <c r="H65" s="14" t="s">
        <v>382</v>
      </c>
      <c r="I65" s="14">
        <v>0.467</v>
      </c>
      <c r="J65" s="14">
        <v>0.246</v>
      </c>
      <c r="K65" s="14">
        <v>0.6872500160270518</v>
      </c>
      <c r="L65" s="14">
        <v>0.0583</v>
      </c>
      <c r="M65" s="14">
        <v>0.993</v>
      </c>
      <c r="N65" s="14">
        <v>0.535</v>
      </c>
      <c r="O65" s="14">
        <v>0.118</v>
      </c>
      <c r="P65" s="14">
        <v>0.617</v>
      </c>
      <c r="Q65" s="14">
        <v>145.508</v>
      </c>
      <c r="R65" s="14">
        <v>7.0</v>
      </c>
      <c r="S65" s="14">
        <v>1.0</v>
      </c>
      <c r="T65" s="14" t="s">
        <v>104</v>
      </c>
      <c r="U65" s="14" t="s">
        <v>35</v>
      </c>
      <c r="V65" s="16" t="s">
        <v>407</v>
      </c>
      <c r="W65" s="17" t="s">
        <v>185</v>
      </c>
    </row>
    <row r="66" ht="15.75" customHeight="1">
      <c r="A66" s="14" t="s">
        <v>231</v>
      </c>
      <c r="B66" s="14" t="s">
        <v>232</v>
      </c>
      <c r="C66" s="14">
        <v>2024.0</v>
      </c>
      <c r="D66" s="14">
        <v>0.0</v>
      </c>
      <c r="E66" s="14">
        <v>207359.0</v>
      </c>
      <c r="F66" s="14" t="s">
        <v>235</v>
      </c>
      <c r="G66" s="14" t="s">
        <v>188</v>
      </c>
      <c r="H66" s="14" t="s">
        <v>189</v>
      </c>
      <c r="I66" s="14">
        <v>0.52</v>
      </c>
      <c r="J66" s="14">
        <v>0.287</v>
      </c>
      <c r="K66" s="14">
        <v>0.5680918871394758</v>
      </c>
      <c r="L66" s="14">
        <v>0.152</v>
      </c>
      <c r="M66" s="14">
        <v>0.0673</v>
      </c>
      <c r="N66" s="14">
        <v>0.827</v>
      </c>
      <c r="O66" s="14">
        <v>0.125</v>
      </c>
      <c r="P66" s="14">
        <v>0.343</v>
      </c>
      <c r="Q66" s="14">
        <v>166.612</v>
      </c>
      <c r="R66" s="14">
        <v>8.0</v>
      </c>
      <c r="S66" s="14">
        <v>1.0</v>
      </c>
      <c r="T66" s="14" t="s">
        <v>104</v>
      </c>
      <c r="U66" s="14" t="s">
        <v>35</v>
      </c>
      <c r="V66" s="16" t="s">
        <v>45</v>
      </c>
      <c r="W66" s="17" t="s">
        <v>251</v>
      </c>
    </row>
    <row r="67" ht="15.75" customHeight="1">
      <c r="A67" s="14" t="s">
        <v>3317</v>
      </c>
      <c r="B67" s="14" t="s">
        <v>3320</v>
      </c>
      <c r="C67" s="14">
        <v>2023.0</v>
      </c>
      <c r="D67" s="14">
        <v>0.0</v>
      </c>
      <c r="E67" s="14">
        <v>221311.0</v>
      </c>
      <c r="F67" s="14" t="s">
        <v>1170</v>
      </c>
      <c r="G67" s="14" t="s">
        <v>264</v>
      </c>
      <c r="H67" s="14" t="s">
        <v>265</v>
      </c>
      <c r="I67" s="14">
        <v>0.291</v>
      </c>
      <c r="J67" s="14">
        <v>0.0664</v>
      </c>
      <c r="K67" s="14">
        <v>0.641263662211168</v>
      </c>
      <c r="L67" s="14">
        <v>0.0354</v>
      </c>
      <c r="M67" s="14">
        <v>0.982</v>
      </c>
      <c r="N67" s="14">
        <v>0.836</v>
      </c>
      <c r="O67" s="14">
        <v>0.0712</v>
      </c>
      <c r="P67" s="14">
        <v>0.0885</v>
      </c>
      <c r="Q67" s="14">
        <v>80.305</v>
      </c>
      <c r="R67" s="14">
        <v>3.0</v>
      </c>
      <c r="S67" s="14">
        <v>1.0</v>
      </c>
      <c r="T67" s="14" t="s">
        <v>104</v>
      </c>
      <c r="U67" s="14" t="s">
        <v>35</v>
      </c>
      <c r="V67" s="16" t="s">
        <v>75</v>
      </c>
      <c r="W67" s="17" t="s">
        <v>251</v>
      </c>
    </row>
    <row r="68" ht="15.75" customHeight="1">
      <c r="A68" s="14" t="s">
        <v>383</v>
      </c>
      <c r="B68" s="14" t="s">
        <v>384</v>
      </c>
      <c r="C68" s="14">
        <v>2024.0</v>
      </c>
      <c r="D68" s="14">
        <v>0.0</v>
      </c>
      <c r="E68" s="14">
        <v>273550.0</v>
      </c>
      <c r="F68" s="14" t="s">
        <v>387</v>
      </c>
      <c r="G68" s="14" t="s">
        <v>388</v>
      </c>
      <c r="H68" s="14" t="s">
        <v>230</v>
      </c>
      <c r="I68" s="14">
        <v>0.678</v>
      </c>
      <c r="J68" s="14">
        <v>0.708</v>
      </c>
      <c r="K68" s="14">
        <v>0.8676234679941903</v>
      </c>
      <c r="L68" s="14">
        <v>0.031</v>
      </c>
      <c r="M68" s="14">
        <v>0.0356</v>
      </c>
      <c r="N68" s="14">
        <v>1.69E-6</v>
      </c>
      <c r="O68" s="14">
        <v>0.523</v>
      </c>
      <c r="P68" s="14">
        <v>0.768</v>
      </c>
      <c r="Q68" s="14">
        <v>149.964</v>
      </c>
      <c r="R68" s="14">
        <v>10.0</v>
      </c>
      <c r="S68" s="14">
        <v>1.0</v>
      </c>
      <c r="T68" s="14" t="s">
        <v>104</v>
      </c>
      <c r="U68" s="14" t="s">
        <v>35</v>
      </c>
      <c r="V68" s="16" t="s">
        <v>181</v>
      </c>
      <c r="W68" s="17" t="s">
        <v>185</v>
      </c>
    </row>
    <row r="69" ht="15.75" customHeight="1">
      <c r="A69" s="14" t="s">
        <v>393</v>
      </c>
      <c r="B69" s="14" t="s">
        <v>394</v>
      </c>
      <c r="C69" s="14">
        <v>2021.0</v>
      </c>
      <c r="D69" s="14">
        <v>0.0</v>
      </c>
      <c r="E69" s="14">
        <v>151191.0</v>
      </c>
      <c r="F69" s="14" t="s">
        <v>396</v>
      </c>
      <c r="G69" s="14" t="s">
        <v>397</v>
      </c>
      <c r="H69" s="14" t="s">
        <v>398</v>
      </c>
      <c r="I69" s="14">
        <v>0.745</v>
      </c>
      <c r="J69" s="14">
        <v>0.277</v>
      </c>
      <c r="K69" s="14">
        <v>0.6867794579880055</v>
      </c>
      <c r="L69" s="14">
        <v>0.0332</v>
      </c>
      <c r="M69" s="14">
        <v>0.0284</v>
      </c>
      <c r="N69" s="14">
        <v>0.0</v>
      </c>
      <c r="O69" s="14">
        <v>0.239</v>
      </c>
      <c r="P69" s="14">
        <v>0.725</v>
      </c>
      <c r="Q69" s="14">
        <v>135.914</v>
      </c>
      <c r="R69" s="14">
        <v>2.0</v>
      </c>
      <c r="S69" s="14">
        <v>0.0</v>
      </c>
      <c r="T69" s="14" t="s">
        <v>104</v>
      </c>
      <c r="U69" s="14" t="s">
        <v>35</v>
      </c>
      <c r="V69" s="16" t="s">
        <v>181</v>
      </c>
      <c r="W69" s="17" t="s">
        <v>185</v>
      </c>
    </row>
    <row r="70" ht="15.75" customHeight="1">
      <c r="A70" s="14" t="s">
        <v>402</v>
      </c>
      <c r="B70" s="14" t="s">
        <v>403</v>
      </c>
      <c r="C70" s="14">
        <v>1958.0</v>
      </c>
      <c r="D70" s="14">
        <v>0.0</v>
      </c>
      <c r="E70" s="14">
        <v>353400.0</v>
      </c>
      <c r="F70" s="14" t="s">
        <v>156</v>
      </c>
      <c r="G70" s="14" t="s">
        <v>157</v>
      </c>
      <c r="H70" s="14" t="s">
        <v>404</v>
      </c>
      <c r="I70" s="14">
        <v>0.43</v>
      </c>
      <c r="J70" s="14">
        <v>0.178</v>
      </c>
      <c r="K70" s="14">
        <v>0.5597073984437426</v>
      </c>
      <c r="L70" s="14">
        <v>0.0873</v>
      </c>
      <c r="M70" s="14">
        <v>0.956</v>
      </c>
      <c r="N70" s="14">
        <v>1.5E-6</v>
      </c>
      <c r="O70" s="14">
        <v>0.123</v>
      </c>
      <c r="P70" s="14">
        <v>0.772</v>
      </c>
      <c r="Q70" s="14">
        <v>91.074</v>
      </c>
      <c r="R70" s="14">
        <v>4.0</v>
      </c>
      <c r="S70" s="14">
        <v>1.0</v>
      </c>
      <c r="T70" s="14" t="s">
        <v>104</v>
      </c>
      <c r="U70" s="14" t="s">
        <v>35</v>
      </c>
      <c r="V70" s="16" t="s">
        <v>181</v>
      </c>
      <c r="W70" s="17" t="s">
        <v>185</v>
      </c>
    </row>
    <row r="71" ht="15.75" customHeight="1">
      <c r="A71" s="14" t="s">
        <v>239</v>
      </c>
      <c r="B71" s="14" t="s">
        <v>240</v>
      </c>
      <c r="C71" s="14">
        <v>2023.0</v>
      </c>
      <c r="D71" s="14">
        <v>0.0</v>
      </c>
      <c r="E71" s="14">
        <v>124675.0</v>
      </c>
      <c r="F71" s="14" t="s">
        <v>241</v>
      </c>
      <c r="G71" s="14" t="s">
        <v>242</v>
      </c>
      <c r="H71" s="14" t="s">
        <v>243</v>
      </c>
      <c r="I71" s="14">
        <v>0.469</v>
      </c>
      <c r="J71" s="14">
        <v>0.697</v>
      </c>
      <c r="K71" s="14">
        <v>0.7418133595546423</v>
      </c>
      <c r="L71" s="14">
        <v>0.0351</v>
      </c>
      <c r="M71" s="14">
        <v>2.17E-4</v>
      </c>
      <c r="N71" s="14">
        <v>0.785</v>
      </c>
      <c r="O71" s="14">
        <v>0.318</v>
      </c>
      <c r="P71" s="14">
        <v>0.266</v>
      </c>
      <c r="Q71" s="14">
        <v>153.984</v>
      </c>
      <c r="R71" s="14">
        <v>0.0</v>
      </c>
      <c r="S71" s="14">
        <v>0.0</v>
      </c>
      <c r="T71" s="14" t="s">
        <v>104</v>
      </c>
      <c r="U71" s="14" t="s">
        <v>35</v>
      </c>
      <c r="V71" s="16" t="s">
        <v>36</v>
      </c>
      <c r="W71" s="17" t="s">
        <v>251</v>
      </c>
    </row>
    <row r="72" ht="15.75" customHeight="1">
      <c r="A72" s="14" t="s">
        <v>408</v>
      </c>
      <c r="B72" s="14" t="s">
        <v>409</v>
      </c>
      <c r="C72" s="14">
        <v>1965.0</v>
      </c>
      <c r="D72" s="14">
        <v>0.0</v>
      </c>
      <c r="E72" s="14">
        <v>179487.0</v>
      </c>
      <c r="F72" s="14" t="s">
        <v>170</v>
      </c>
      <c r="G72" s="14" t="s">
        <v>176</v>
      </c>
      <c r="H72" s="14" t="s">
        <v>412</v>
      </c>
      <c r="I72" s="14">
        <v>0.376</v>
      </c>
      <c r="J72" s="14">
        <v>0.911</v>
      </c>
      <c r="K72" s="14">
        <v>0.838406091569773</v>
      </c>
      <c r="L72" s="14">
        <v>0.053</v>
      </c>
      <c r="M72" s="14">
        <v>0.771</v>
      </c>
      <c r="N72" s="14">
        <v>1.08E-4</v>
      </c>
      <c r="O72" s="14">
        <v>0.793</v>
      </c>
      <c r="P72" s="14">
        <v>0.733</v>
      </c>
      <c r="Q72" s="14">
        <v>101.709</v>
      </c>
      <c r="R72" s="14">
        <v>7.0</v>
      </c>
      <c r="S72" s="14">
        <v>1.0</v>
      </c>
      <c r="T72" s="14" t="s">
        <v>104</v>
      </c>
      <c r="U72" s="14" t="s">
        <v>35</v>
      </c>
      <c r="V72" s="16" t="s">
        <v>181</v>
      </c>
      <c r="W72" s="17" t="s">
        <v>185</v>
      </c>
    </row>
    <row r="73" ht="15.75" customHeight="1">
      <c r="A73" s="14" t="s">
        <v>418</v>
      </c>
      <c r="B73" s="14" t="s">
        <v>419</v>
      </c>
      <c r="C73" s="14">
        <v>1970.0</v>
      </c>
      <c r="D73" s="14">
        <v>0.0</v>
      </c>
      <c r="E73" s="14">
        <v>240979.0</v>
      </c>
      <c r="F73" s="14" t="s">
        <v>327</v>
      </c>
      <c r="G73" s="14" t="s">
        <v>420</v>
      </c>
      <c r="H73" s="14" t="s">
        <v>421</v>
      </c>
      <c r="I73" s="14">
        <v>0.477</v>
      </c>
      <c r="J73" s="14">
        <v>0.554</v>
      </c>
      <c r="K73" s="14">
        <v>0.7439308707303505</v>
      </c>
      <c r="L73" s="14">
        <v>0.092</v>
      </c>
      <c r="M73" s="14">
        <v>0.99</v>
      </c>
      <c r="N73" s="14">
        <v>0.0779</v>
      </c>
      <c r="O73" s="14">
        <v>0.0974</v>
      </c>
      <c r="P73" s="14">
        <v>0.829</v>
      </c>
      <c r="Q73" s="14">
        <v>78.812</v>
      </c>
      <c r="R73" s="14">
        <v>7.0</v>
      </c>
      <c r="S73" s="14">
        <v>0.0</v>
      </c>
      <c r="T73" s="14" t="s">
        <v>104</v>
      </c>
      <c r="U73" s="14" t="s">
        <v>35</v>
      </c>
      <c r="V73" s="16" t="s">
        <v>560</v>
      </c>
      <c r="W73" s="17" t="s">
        <v>185</v>
      </c>
    </row>
    <row r="74" ht="15.75" customHeight="1">
      <c r="A74" s="14" t="s">
        <v>246</v>
      </c>
      <c r="B74" s="14" t="s">
        <v>247</v>
      </c>
      <c r="C74" s="14">
        <v>2024.0</v>
      </c>
      <c r="D74" s="14">
        <v>0.0</v>
      </c>
      <c r="E74" s="14">
        <v>220990.0</v>
      </c>
      <c r="F74" s="14" t="s">
        <v>235</v>
      </c>
      <c r="G74" s="14" t="s">
        <v>248</v>
      </c>
      <c r="H74" s="14" t="s">
        <v>249</v>
      </c>
      <c r="I74" s="14">
        <v>0.66</v>
      </c>
      <c r="J74" s="14">
        <v>0.359</v>
      </c>
      <c r="K74" s="14">
        <v>0.6768763501662595</v>
      </c>
      <c r="L74" s="14">
        <v>0.0374</v>
      </c>
      <c r="M74" s="14">
        <v>0.569</v>
      </c>
      <c r="N74" s="14">
        <v>0.725</v>
      </c>
      <c r="O74" s="14">
        <v>0.133</v>
      </c>
      <c r="P74" s="14">
        <v>0.0506</v>
      </c>
      <c r="Q74" s="14">
        <v>139.077</v>
      </c>
      <c r="R74" s="14">
        <v>2.0</v>
      </c>
      <c r="S74" s="14">
        <v>1.0</v>
      </c>
      <c r="T74" s="14" t="s">
        <v>104</v>
      </c>
      <c r="U74" s="14" t="s">
        <v>35</v>
      </c>
      <c r="V74" s="16" t="s">
        <v>75</v>
      </c>
      <c r="W74" s="17" t="s">
        <v>251</v>
      </c>
    </row>
    <row r="75" ht="15.75" customHeight="1">
      <c r="A75" s="14" t="s">
        <v>252</v>
      </c>
      <c r="B75" s="14" t="s">
        <v>253</v>
      </c>
      <c r="C75" s="14">
        <v>2023.0</v>
      </c>
      <c r="D75" s="14">
        <v>0.0</v>
      </c>
      <c r="E75" s="14">
        <v>441000.0</v>
      </c>
      <c r="F75" s="14" t="s">
        <v>255</v>
      </c>
      <c r="G75" s="14" t="s">
        <v>188</v>
      </c>
      <c r="H75" s="14" t="s">
        <v>256</v>
      </c>
      <c r="I75" s="14">
        <v>0.062</v>
      </c>
      <c r="J75" s="14">
        <v>0.067</v>
      </c>
      <c r="K75" s="14">
        <v>0.4449554039217814</v>
      </c>
      <c r="L75" s="14">
        <v>0.0394</v>
      </c>
      <c r="M75" s="14">
        <v>0.905</v>
      </c>
      <c r="N75" s="14">
        <v>0.879</v>
      </c>
      <c r="O75" s="14">
        <v>0.113</v>
      </c>
      <c r="P75" s="14">
        <v>0.0368</v>
      </c>
      <c r="Q75" s="14">
        <v>59.806</v>
      </c>
      <c r="R75" s="14">
        <v>5.0</v>
      </c>
      <c r="S75" s="14">
        <v>1.0</v>
      </c>
      <c r="T75" s="14" t="s">
        <v>104</v>
      </c>
      <c r="U75" s="14" t="s">
        <v>35</v>
      </c>
      <c r="V75" s="16" t="s">
        <v>75</v>
      </c>
      <c r="W75" s="17" t="s">
        <v>251</v>
      </c>
    </row>
    <row r="76" ht="15.75" customHeight="1">
      <c r="A76" s="14" t="s">
        <v>261</v>
      </c>
      <c r="B76" s="14" t="s">
        <v>262</v>
      </c>
      <c r="C76" s="14">
        <v>2023.0</v>
      </c>
      <c r="D76" s="14">
        <v>0.0</v>
      </c>
      <c r="E76" s="14">
        <v>207344.0</v>
      </c>
      <c r="F76" s="14" t="s">
        <v>235</v>
      </c>
      <c r="G76" s="14" t="s">
        <v>264</v>
      </c>
      <c r="H76" s="14" t="s">
        <v>265</v>
      </c>
      <c r="I76" s="14">
        <v>0.274</v>
      </c>
      <c r="J76" s="14">
        <v>0.00485</v>
      </c>
      <c r="K76" s="14">
        <v>0.6072765383909637</v>
      </c>
      <c r="L76" s="14">
        <v>0.036</v>
      </c>
      <c r="M76" s="14">
        <v>0.982</v>
      </c>
      <c r="N76" s="14">
        <v>0.809</v>
      </c>
      <c r="O76" s="14">
        <v>0.0661</v>
      </c>
      <c r="P76" s="14">
        <v>0.0932</v>
      </c>
      <c r="Q76" s="14">
        <v>75.071</v>
      </c>
      <c r="R76" s="14">
        <v>1.0</v>
      </c>
      <c r="S76" s="14">
        <v>1.0</v>
      </c>
      <c r="T76" s="14" t="s">
        <v>104</v>
      </c>
      <c r="U76" s="14" t="s">
        <v>35</v>
      </c>
      <c r="V76" s="16" t="s">
        <v>75</v>
      </c>
      <c r="W76" s="17" t="s">
        <v>251</v>
      </c>
    </row>
    <row r="77" ht="15.75" customHeight="1">
      <c r="A77" s="14" t="s">
        <v>266</v>
      </c>
      <c r="B77" s="14" t="s">
        <v>267</v>
      </c>
      <c r="C77" s="14">
        <v>2023.0</v>
      </c>
      <c r="D77" s="14">
        <v>0.0</v>
      </c>
      <c r="E77" s="14">
        <v>240000.0</v>
      </c>
      <c r="F77" s="14" t="s">
        <v>147</v>
      </c>
      <c r="G77" s="14" t="s">
        <v>188</v>
      </c>
      <c r="H77" s="14" t="s">
        <v>256</v>
      </c>
      <c r="I77" s="14">
        <v>0.747</v>
      </c>
      <c r="J77" s="14">
        <v>0.818</v>
      </c>
      <c r="K77" s="14">
        <v>0.7851046991468975</v>
      </c>
      <c r="L77" s="14">
        <v>0.0459</v>
      </c>
      <c r="M77" s="14">
        <v>0.343</v>
      </c>
      <c r="N77" s="14">
        <v>0.843</v>
      </c>
      <c r="O77" s="14">
        <v>0.0979</v>
      </c>
      <c r="P77" s="14">
        <v>0.159</v>
      </c>
      <c r="Q77" s="14">
        <v>152.028</v>
      </c>
      <c r="R77" s="14">
        <v>2.0</v>
      </c>
      <c r="S77" s="14">
        <v>1.0</v>
      </c>
      <c r="T77" s="14" t="s">
        <v>104</v>
      </c>
      <c r="U77" s="14" t="s">
        <v>35</v>
      </c>
      <c r="V77" s="16" t="s">
        <v>58</v>
      </c>
      <c r="W77" s="17" t="s">
        <v>251</v>
      </c>
    </row>
    <row r="78" ht="15.75" customHeight="1">
      <c r="A78" s="14" t="s">
        <v>271</v>
      </c>
      <c r="B78" s="14" t="s">
        <v>272</v>
      </c>
      <c r="C78" s="14">
        <v>2023.0</v>
      </c>
      <c r="D78" s="14">
        <v>0.0</v>
      </c>
      <c r="E78" s="14">
        <v>233846.0</v>
      </c>
      <c r="F78" s="14" t="s">
        <v>273</v>
      </c>
      <c r="G78" s="14" t="s">
        <v>274</v>
      </c>
      <c r="H78" s="14" t="s">
        <v>256</v>
      </c>
      <c r="I78" s="14">
        <v>0.721</v>
      </c>
      <c r="J78" s="14">
        <v>0.397</v>
      </c>
      <c r="K78" s="14">
        <v>0.7589031719727312</v>
      </c>
      <c r="L78" s="14">
        <v>0.126</v>
      </c>
      <c r="M78" s="14">
        <v>0.6</v>
      </c>
      <c r="N78" s="14">
        <v>0.907</v>
      </c>
      <c r="O78" s="14">
        <v>0.0783</v>
      </c>
      <c r="P78" s="14">
        <v>0.396</v>
      </c>
      <c r="Q78" s="14">
        <v>78.008</v>
      </c>
      <c r="R78" s="14">
        <v>5.0</v>
      </c>
      <c r="S78" s="14">
        <v>1.0</v>
      </c>
      <c r="T78" s="14" t="s">
        <v>104</v>
      </c>
      <c r="U78" s="14" t="s">
        <v>35</v>
      </c>
      <c r="V78" s="16" t="s">
        <v>45</v>
      </c>
      <c r="W78" s="17" t="s">
        <v>251</v>
      </c>
    </row>
    <row r="79" ht="15.75" customHeight="1">
      <c r="A79" s="14" t="s">
        <v>275</v>
      </c>
      <c r="B79" s="14" t="s">
        <v>276</v>
      </c>
      <c r="C79" s="14">
        <v>2023.0</v>
      </c>
      <c r="D79" s="14">
        <v>0.0</v>
      </c>
      <c r="E79" s="14">
        <v>222439.0</v>
      </c>
      <c r="F79" s="14" t="s">
        <v>209</v>
      </c>
      <c r="G79" s="14" t="s">
        <v>188</v>
      </c>
      <c r="H79" s="14" t="s">
        <v>256</v>
      </c>
      <c r="I79" s="14">
        <v>0.601</v>
      </c>
      <c r="J79" s="14">
        <v>0.424</v>
      </c>
      <c r="K79" s="14">
        <v>0.8218937821996045</v>
      </c>
      <c r="L79" s="14">
        <v>0.025</v>
      </c>
      <c r="M79" s="14">
        <v>4.71E-5</v>
      </c>
      <c r="N79" s="14">
        <v>0.845</v>
      </c>
      <c r="O79" s="14">
        <v>0.144</v>
      </c>
      <c r="P79" s="14">
        <v>0.123</v>
      </c>
      <c r="Q79" s="14">
        <v>82.036</v>
      </c>
      <c r="R79" s="14">
        <v>8.0</v>
      </c>
      <c r="S79" s="14">
        <v>1.0</v>
      </c>
      <c r="T79" s="14" t="s">
        <v>104</v>
      </c>
      <c r="U79" s="14" t="s">
        <v>35</v>
      </c>
      <c r="V79" s="16" t="s">
        <v>58</v>
      </c>
      <c r="W79" s="17" t="s">
        <v>251</v>
      </c>
    </row>
    <row r="80" ht="15.75" customHeight="1">
      <c r="A80" s="14" t="s">
        <v>426</v>
      </c>
      <c r="B80" s="14" t="s">
        <v>427</v>
      </c>
      <c r="C80" s="14">
        <v>2024.0</v>
      </c>
      <c r="D80" s="14">
        <v>0.0</v>
      </c>
      <c r="E80" s="14">
        <v>179999.0</v>
      </c>
      <c r="F80" s="14" t="s">
        <v>273</v>
      </c>
      <c r="G80" s="14" t="s">
        <v>429</v>
      </c>
      <c r="H80" s="14" t="s">
        <v>431</v>
      </c>
      <c r="I80" s="14">
        <v>0.828</v>
      </c>
      <c r="J80" s="14">
        <v>0.577</v>
      </c>
      <c r="K80" s="14">
        <v>0.6687271404900493</v>
      </c>
      <c r="L80" s="14">
        <v>0.0779</v>
      </c>
      <c r="M80" s="14">
        <v>0.072</v>
      </c>
      <c r="N80" s="14">
        <v>1.97E-5</v>
      </c>
      <c r="O80" s="14">
        <v>0.296</v>
      </c>
      <c r="P80" s="14">
        <v>0.678</v>
      </c>
      <c r="Q80" s="14">
        <v>130.075</v>
      </c>
      <c r="R80" s="14">
        <v>2.0</v>
      </c>
      <c r="S80" s="14">
        <v>0.0</v>
      </c>
      <c r="T80" s="14" t="s">
        <v>104</v>
      </c>
      <c r="U80" s="14" t="s">
        <v>35</v>
      </c>
      <c r="V80" s="16" t="s">
        <v>407</v>
      </c>
      <c r="W80" s="17" t="s">
        <v>185</v>
      </c>
    </row>
    <row r="81" ht="15.75" customHeight="1">
      <c r="A81" s="14" t="s">
        <v>435</v>
      </c>
      <c r="B81" s="14" t="s">
        <v>437</v>
      </c>
      <c r="C81" s="14">
        <v>2024.0</v>
      </c>
      <c r="D81" s="14">
        <v>0.0</v>
      </c>
      <c r="E81" s="14">
        <v>176319.0</v>
      </c>
      <c r="F81" s="14" t="s">
        <v>235</v>
      </c>
      <c r="G81" s="14" t="s">
        <v>429</v>
      </c>
      <c r="H81" s="14" t="s">
        <v>431</v>
      </c>
      <c r="I81" s="14">
        <v>0.871</v>
      </c>
      <c r="J81" s="14">
        <v>0.556</v>
      </c>
      <c r="K81" s="14">
        <v>0.6890466921761376</v>
      </c>
      <c r="L81" s="14">
        <v>0.115</v>
      </c>
      <c r="M81" s="14">
        <v>0.00597</v>
      </c>
      <c r="N81" s="14">
        <v>0.0</v>
      </c>
      <c r="O81" s="14">
        <v>0.214</v>
      </c>
      <c r="P81" s="14">
        <v>0.86</v>
      </c>
      <c r="Q81" s="14">
        <v>127.976</v>
      </c>
      <c r="R81" s="14">
        <v>1.0</v>
      </c>
      <c r="S81" s="14">
        <v>1.0</v>
      </c>
      <c r="T81" s="14" t="s">
        <v>104</v>
      </c>
      <c r="U81" s="14" t="s">
        <v>35</v>
      </c>
      <c r="V81" s="16" t="s">
        <v>560</v>
      </c>
      <c r="W81" s="17" t="s">
        <v>185</v>
      </c>
    </row>
    <row r="82" ht="15.75" customHeight="1">
      <c r="A82" s="14" t="s">
        <v>440</v>
      </c>
      <c r="B82" s="14" t="s">
        <v>441</v>
      </c>
      <c r="C82" s="14">
        <v>2024.0</v>
      </c>
      <c r="D82" s="14">
        <v>0.0</v>
      </c>
      <c r="E82" s="14">
        <v>119999.0</v>
      </c>
      <c r="F82" s="14" t="s">
        <v>327</v>
      </c>
      <c r="G82" s="14" t="s">
        <v>429</v>
      </c>
      <c r="H82" s="14" t="s">
        <v>431</v>
      </c>
      <c r="I82" s="14">
        <v>0.884</v>
      </c>
      <c r="J82" s="14">
        <v>0.444</v>
      </c>
      <c r="K82" s="14">
        <v>0.6937094945630503</v>
      </c>
      <c r="L82" s="14">
        <v>0.0603</v>
      </c>
      <c r="M82" s="14">
        <v>0.211</v>
      </c>
      <c r="N82" s="14">
        <v>0.0</v>
      </c>
      <c r="O82" s="14">
        <v>0.238</v>
      </c>
      <c r="P82" s="14">
        <v>0.88</v>
      </c>
      <c r="Q82" s="14">
        <v>107.055</v>
      </c>
      <c r="R82" s="14">
        <v>2.0</v>
      </c>
      <c r="S82" s="14">
        <v>1.0</v>
      </c>
      <c r="T82" s="14" t="s">
        <v>104</v>
      </c>
      <c r="U82" s="14" t="s">
        <v>35</v>
      </c>
      <c r="V82" s="16" t="s">
        <v>560</v>
      </c>
      <c r="W82" s="17" t="s">
        <v>185</v>
      </c>
    </row>
    <row r="83" ht="15.75" customHeight="1">
      <c r="A83" s="14" t="s">
        <v>446</v>
      </c>
      <c r="B83" s="14" t="s">
        <v>447</v>
      </c>
      <c r="C83" s="14">
        <v>2024.0</v>
      </c>
      <c r="D83" s="14">
        <v>0.0</v>
      </c>
      <c r="E83" s="14">
        <v>118799.0</v>
      </c>
      <c r="F83" s="14" t="s">
        <v>209</v>
      </c>
      <c r="G83" s="14" t="s">
        <v>429</v>
      </c>
      <c r="H83" s="14" t="s">
        <v>431</v>
      </c>
      <c r="I83" s="14">
        <v>0.85</v>
      </c>
      <c r="J83" s="14">
        <v>0.517</v>
      </c>
      <c r="K83" s="14">
        <v>0.6632301670339181</v>
      </c>
      <c r="L83" s="14">
        <v>0.0686</v>
      </c>
      <c r="M83" s="14">
        <v>0.341</v>
      </c>
      <c r="N83" s="14">
        <v>0.0</v>
      </c>
      <c r="O83" s="14">
        <v>0.0386</v>
      </c>
      <c r="P83" s="14">
        <v>0.752</v>
      </c>
      <c r="Q83" s="14">
        <v>108.034</v>
      </c>
      <c r="R83" s="14">
        <v>7.0</v>
      </c>
      <c r="S83" s="14">
        <v>1.0</v>
      </c>
      <c r="T83" s="14" t="s">
        <v>104</v>
      </c>
      <c r="U83" s="14" t="s">
        <v>35</v>
      </c>
      <c r="V83" s="16" t="s">
        <v>181</v>
      </c>
      <c r="W83" s="17" t="s">
        <v>185</v>
      </c>
    </row>
    <row r="84" ht="15.75" customHeight="1">
      <c r="A84" s="14" t="s">
        <v>456</v>
      </c>
      <c r="B84" s="14" t="s">
        <v>457</v>
      </c>
      <c r="C84" s="14">
        <v>2008.0</v>
      </c>
      <c r="D84" s="14">
        <v>0.0</v>
      </c>
      <c r="E84" s="14">
        <v>216321.0</v>
      </c>
      <c r="F84" s="14" t="s">
        <v>156</v>
      </c>
      <c r="G84" s="14" t="s">
        <v>458</v>
      </c>
      <c r="H84" s="14" t="s">
        <v>461</v>
      </c>
      <c r="I84" s="14">
        <v>0.509</v>
      </c>
      <c r="J84" s="14">
        <v>0.182</v>
      </c>
      <c r="K84" s="14">
        <v>0.6580326396026345</v>
      </c>
      <c r="L84" s="14">
        <v>0.0473</v>
      </c>
      <c r="M84" s="14">
        <v>0.995</v>
      </c>
      <c r="N84" s="14">
        <v>0.0117</v>
      </c>
      <c r="O84" s="14">
        <v>0.116</v>
      </c>
      <c r="P84" s="14">
        <v>0.551</v>
      </c>
      <c r="Q84" s="14">
        <v>127.796</v>
      </c>
      <c r="R84" s="14">
        <v>2.0</v>
      </c>
      <c r="S84" s="14">
        <v>0.0</v>
      </c>
      <c r="T84" s="14" t="s">
        <v>104</v>
      </c>
      <c r="U84" s="14" t="s">
        <v>35</v>
      </c>
      <c r="V84" s="16" t="s">
        <v>333</v>
      </c>
      <c r="W84" s="17" t="s">
        <v>185</v>
      </c>
    </row>
    <row r="85" ht="15.75" customHeight="1">
      <c r="A85" s="14" t="s">
        <v>4120</v>
      </c>
      <c r="B85" s="14" t="s">
        <v>4121</v>
      </c>
      <c r="C85" s="14">
        <v>2023.0</v>
      </c>
      <c r="D85" s="14">
        <v>0.0</v>
      </c>
      <c r="E85" s="14">
        <v>222439.0</v>
      </c>
      <c r="F85" s="14" t="s">
        <v>684</v>
      </c>
      <c r="G85" s="14" t="s">
        <v>738</v>
      </c>
      <c r="H85" s="14" t="s">
        <v>4128</v>
      </c>
      <c r="I85" s="14">
        <v>0.444</v>
      </c>
      <c r="J85" s="14">
        <v>0.316</v>
      </c>
      <c r="K85" s="14">
        <v>0.6867366799844559</v>
      </c>
      <c r="L85" s="14">
        <v>0.0537</v>
      </c>
      <c r="M85" s="14">
        <v>0.0872</v>
      </c>
      <c r="N85" s="14">
        <v>0.833</v>
      </c>
      <c r="O85" s="14">
        <v>0.164</v>
      </c>
      <c r="P85" s="14">
        <v>0.148</v>
      </c>
      <c r="Q85" s="14">
        <v>77.521</v>
      </c>
      <c r="R85" s="14">
        <v>10.0</v>
      </c>
      <c r="S85" s="14">
        <v>1.0</v>
      </c>
      <c r="T85" s="14" t="s">
        <v>34</v>
      </c>
      <c r="U85" s="14" t="s">
        <v>35</v>
      </c>
      <c r="V85" s="16" t="s">
        <v>58</v>
      </c>
      <c r="W85" s="17" t="s">
        <v>251</v>
      </c>
    </row>
    <row r="86" ht="15.75" customHeight="1">
      <c r="A86" s="14" t="s">
        <v>282</v>
      </c>
      <c r="B86" s="14" t="s">
        <v>283</v>
      </c>
      <c r="C86" s="14">
        <v>1971.0</v>
      </c>
      <c r="D86" s="14">
        <v>0.0</v>
      </c>
      <c r="E86" s="14">
        <v>186840.0</v>
      </c>
      <c r="F86" s="14" t="s">
        <v>284</v>
      </c>
      <c r="G86" s="14" t="s">
        <v>285</v>
      </c>
      <c r="H86" s="14" t="s">
        <v>286</v>
      </c>
      <c r="I86" s="14">
        <v>0.462</v>
      </c>
      <c r="J86" s="14">
        <v>0.249</v>
      </c>
      <c r="K86" s="14">
        <v>0.6942869976109708</v>
      </c>
      <c r="L86" s="14">
        <v>0.0322</v>
      </c>
      <c r="M86" s="14">
        <v>0.99</v>
      </c>
      <c r="N86" s="14">
        <v>4.24E-4</v>
      </c>
      <c r="O86" s="14">
        <v>0.0895</v>
      </c>
      <c r="P86" s="14">
        <v>0.189</v>
      </c>
      <c r="Q86" s="14">
        <v>73.02</v>
      </c>
      <c r="R86" s="14">
        <v>5.0</v>
      </c>
      <c r="S86" s="14">
        <v>1.0</v>
      </c>
      <c r="T86" s="14" t="s">
        <v>34</v>
      </c>
      <c r="U86" s="14" t="s">
        <v>35</v>
      </c>
      <c r="V86" s="16" t="s">
        <v>58</v>
      </c>
      <c r="W86" s="17" t="s">
        <v>251</v>
      </c>
    </row>
    <row r="87" ht="15.75" customHeight="1">
      <c r="A87" s="14" t="s">
        <v>463</v>
      </c>
      <c r="B87" s="14" t="s">
        <v>465</v>
      </c>
      <c r="C87" s="14">
        <v>2006.0</v>
      </c>
      <c r="D87" s="14">
        <v>0.0</v>
      </c>
      <c r="E87" s="14">
        <v>202933.0</v>
      </c>
      <c r="F87" s="14" t="s">
        <v>466</v>
      </c>
      <c r="G87" s="14" t="s">
        <v>468</v>
      </c>
      <c r="H87" s="14" t="s">
        <v>291</v>
      </c>
      <c r="I87" s="14">
        <v>0.397</v>
      </c>
      <c r="J87" s="14">
        <v>0.502</v>
      </c>
      <c r="K87" s="14">
        <v>0.7496631232060049</v>
      </c>
      <c r="L87" s="14">
        <v>0.0398</v>
      </c>
      <c r="M87" s="14">
        <v>0.841</v>
      </c>
      <c r="N87" s="14">
        <v>4.39E-6</v>
      </c>
      <c r="O87" s="14">
        <v>0.0867</v>
      </c>
      <c r="P87" s="14">
        <v>0.739</v>
      </c>
      <c r="Q87" s="14">
        <v>75.645</v>
      </c>
      <c r="R87" s="14">
        <v>6.0</v>
      </c>
      <c r="S87" s="14">
        <v>0.0</v>
      </c>
      <c r="T87" s="14" t="s">
        <v>34</v>
      </c>
      <c r="U87" s="14" t="s">
        <v>35</v>
      </c>
      <c r="V87" s="16" t="s">
        <v>181</v>
      </c>
      <c r="W87" s="17" t="s">
        <v>185</v>
      </c>
    </row>
    <row r="88" ht="15.75" customHeight="1">
      <c r="A88" s="14" t="s">
        <v>287</v>
      </c>
      <c r="B88" s="14" t="s">
        <v>288</v>
      </c>
      <c r="C88" s="14">
        <v>1981.0</v>
      </c>
      <c r="D88" s="14">
        <v>0.0</v>
      </c>
      <c r="E88" s="14">
        <v>318333.0</v>
      </c>
      <c r="F88" s="14" t="s">
        <v>289</v>
      </c>
      <c r="G88" s="14" t="s">
        <v>69</v>
      </c>
      <c r="H88" s="14" t="s">
        <v>291</v>
      </c>
      <c r="I88" s="14">
        <v>0.404</v>
      </c>
      <c r="J88" s="14">
        <v>0.274</v>
      </c>
      <c r="K88" s="14">
        <v>0.6990995230103074</v>
      </c>
      <c r="L88" s="14">
        <v>0.053</v>
      </c>
      <c r="M88" s="14">
        <v>0.964</v>
      </c>
      <c r="N88" s="14">
        <v>0.0</v>
      </c>
      <c r="O88" s="14">
        <v>0.277</v>
      </c>
      <c r="P88" s="14">
        <v>0.384</v>
      </c>
      <c r="Q88" s="14">
        <v>84.899</v>
      </c>
      <c r="R88" s="14">
        <v>4.0</v>
      </c>
      <c r="S88" s="14">
        <v>1.0</v>
      </c>
      <c r="T88" s="14" t="s">
        <v>34</v>
      </c>
      <c r="U88" s="14" t="s">
        <v>35</v>
      </c>
      <c r="V88" s="16" t="s">
        <v>45</v>
      </c>
      <c r="W88" s="17" t="s">
        <v>251</v>
      </c>
    </row>
    <row r="89" ht="15.75" customHeight="1">
      <c r="A89" s="14" t="s">
        <v>471</v>
      </c>
      <c r="B89" s="14" t="s">
        <v>473</v>
      </c>
      <c r="C89" s="14">
        <v>1981.0</v>
      </c>
      <c r="D89" s="14">
        <v>0.0</v>
      </c>
      <c r="E89" s="14">
        <v>199920.0</v>
      </c>
      <c r="F89" s="14" t="s">
        <v>289</v>
      </c>
      <c r="G89" s="14" t="s">
        <v>69</v>
      </c>
      <c r="H89" s="14" t="s">
        <v>291</v>
      </c>
      <c r="I89" s="14">
        <v>0.664</v>
      </c>
      <c r="J89" s="14">
        <v>0.424</v>
      </c>
      <c r="K89" s="14">
        <v>0.6797210874023119</v>
      </c>
      <c r="L89" s="14">
        <v>0.0326</v>
      </c>
      <c r="M89" s="14">
        <v>0.948</v>
      </c>
      <c r="N89" s="14">
        <v>0.0</v>
      </c>
      <c r="O89" s="14">
        <v>0.254</v>
      </c>
      <c r="P89" s="14">
        <v>0.96</v>
      </c>
      <c r="Q89" s="14">
        <v>89.483</v>
      </c>
      <c r="R89" s="14">
        <v>11.0</v>
      </c>
      <c r="S89" s="14">
        <v>1.0</v>
      </c>
      <c r="T89" s="14" t="s">
        <v>34</v>
      </c>
      <c r="U89" s="14" t="s">
        <v>35</v>
      </c>
      <c r="V89" s="16" t="s">
        <v>819</v>
      </c>
      <c r="W89" s="17" t="s">
        <v>185</v>
      </c>
    </row>
    <row r="90" ht="15.75" customHeight="1">
      <c r="A90" s="14" t="s">
        <v>295</v>
      </c>
      <c r="B90" s="14" t="s">
        <v>296</v>
      </c>
      <c r="C90" s="14">
        <v>1987.0</v>
      </c>
      <c r="D90" s="14">
        <v>0.0</v>
      </c>
      <c r="E90" s="14">
        <v>247240.0</v>
      </c>
      <c r="F90" s="14" t="s">
        <v>289</v>
      </c>
      <c r="G90" s="14" t="s">
        <v>297</v>
      </c>
      <c r="H90" s="14" t="s">
        <v>298</v>
      </c>
      <c r="I90" s="14">
        <v>0.615</v>
      </c>
      <c r="J90" s="14">
        <v>0.311</v>
      </c>
      <c r="K90" s="14">
        <v>0.6631660000285936</v>
      </c>
      <c r="L90" s="14">
        <v>0.0263</v>
      </c>
      <c r="M90" s="14">
        <v>0.927</v>
      </c>
      <c r="N90" s="14">
        <v>0.00106</v>
      </c>
      <c r="O90" s="14">
        <v>0.131</v>
      </c>
      <c r="P90" s="14">
        <v>0.493</v>
      </c>
      <c r="Q90" s="14">
        <v>99.184</v>
      </c>
      <c r="R90" s="14">
        <v>5.0</v>
      </c>
      <c r="S90" s="14">
        <v>0.0</v>
      </c>
      <c r="T90" s="14" t="s">
        <v>34</v>
      </c>
      <c r="U90" s="14" t="s">
        <v>35</v>
      </c>
      <c r="V90" s="16" t="s">
        <v>54</v>
      </c>
      <c r="W90" s="17" t="s">
        <v>251</v>
      </c>
    </row>
    <row r="91" ht="15.75" customHeight="1">
      <c r="A91" s="14" t="s">
        <v>478</v>
      </c>
      <c r="B91" s="14" t="s">
        <v>479</v>
      </c>
      <c r="C91" s="14">
        <v>1985.0</v>
      </c>
      <c r="D91" s="14">
        <v>0.0</v>
      </c>
      <c r="E91" s="14">
        <v>215586.0</v>
      </c>
      <c r="F91" s="14" t="s">
        <v>306</v>
      </c>
      <c r="G91" s="14" t="s">
        <v>480</v>
      </c>
      <c r="H91" s="14" t="s">
        <v>477</v>
      </c>
      <c r="I91" s="14">
        <v>0.467</v>
      </c>
      <c r="J91" s="14">
        <v>0.333</v>
      </c>
      <c r="K91" s="14">
        <v>0.6910144803394218</v>
      </c>
      <c r="L91" s="14">
        <v>0.0312</v>
      </c>
      <c r="M91" s="14">
        <v>0.827</v>
      </c>
      <c r="N91" s="14">
        <v>0.0</v>
      </c>
      <c r="O91" s="14">
        <v>0.148</v>
      </c>
      <c r="P91" s="14">
        <v>0.533</v>
      </c>
      <c r="Q91" s="14">
        <v>89.744</v>
      </c>
      <c r="R91" s="14">
        <v>6.0</v>
      </c>
      <c r="S91" s="14">
        <v>1.0</v>
      </c>
      <c r="T91" s="14" t="s">
        <v>34</v>
      </c>
      <c r="U91" s="14" t="s">
        <v>35</v>
      </c>
      <c r="V91" s="16" t="s">
        <v>333</v>
      </c>
      <c r="W91" s="17" t="s">
        <v>185</v>
      </c>
    </row>
    <row r="92" ht="15.75" customHeight="1">
      <c r="A92" s="14" t="s">
        <v>485</v>
      </c>
      <c r="B92" s="14" t="s">
        <v>487</v>
      </c>
      <c r="C92" s="14">
        <v>1994.0</v>
      </c>
      <c r="D92" s="14">
        <v>0.0</v>
      </c>
      <c r="E92" s="14">
        <v>192426.0</v>
      </c>
      <c r="F92" s="14" t="s">
        <v>489</v>
      </c>
      <c r="G92" s="14" t="s">
        <v>491</v>
      </c>
      <c r="H92" s="14" t="s">
        <v>291</v>
      </c>
      <c r="I92" s="14">
        <v>0.451</v>
      </c>
      <c r="J92" s="14">
        <v>0.353</v>
      </c>
      <c r="K92" s="14">
        <v>0.6984578529570625</v>
      </c>
      <c r="L92" s="14">
        <v>0.069</v>
      </c>
      <c r="M92" s="14">
        <v>0.995</v>
      </c>
      <c r="N92" s="14">
        <v>0.741</v>
      </c>
      <c r="O92" s="14">
        <v>0.342</v>
      </c>
      <c r="P92" s="14">
        <v>0.581</v>
      </c>
      <c r="Q92" s="14">
        <v>110.024</v>
      </c>
      <c r="R92" s="14">
        <v>3.0</v>
      </c>
      <c r="S92" s="14">
        <v>1.0</v>
      </c>
      <c r="T92" s="14" t="s">
        <v>34</v>
      </c>
      <c r="U92" s="14" t="s">
        <v>35</v>
      </c>
      <c r="V92" s="16" t="s">
        <v>333</v>
      </c>
      <c r="W92" s="17" t="s">
        <v>185</v>
      </c>
    </row>
    <row r="93" ht="15.75" customHeight="1">
      <c r="A93" s="14" t="s">
        <v>496</v>
      </c>
      <c r="B93" s="14" t="s">
        <v>498</v>
      </c>
      <c r="C93" s="14">
        <v>1981.0</v>
      </c>
      <c r="D93" s="14">
        <v>0.0</v>
      </c>
      <c r="E93" s="14">
        <v>191080.0</v>
      </c>
      <c r="F93" s="14" t="s">
        <v>289</v>
      </c>
      <c r="G93" s="14" t="s">
        <v>69</v>
      </c>
      <c r="H93" s="14" t="s">
        <v>291</v>
      </c>
      <c r="I93" s="14">
        <v>0.531</v>
      </c>
      <c r="J93" s="14">
        <v>0.476</v>
      </c>
      <c r="K93" s="14">
        <v>0.7169379504905155</v>
      </c>
      <c r="L93" s="14">
        <v>0.0306</v>
      </c>
      <c r="M93" s="14">
        <v>0.772</v>
      </c>
      <c r="N93" s="14">
        <v>0.0</v>
      </c>
      <c r="O93" s="14">
        <v>0.37</v>
      </c>
      <c r="P93" s="14">
        <v>0.775</v>
      </c>
      <c r="Q93" s="14">
        <v>83.934</v>
      </c>
      <c r="R93" s="14">
        <v>5.0</v>
      </c>
      <c r="S93" s="14">
        <v>1.0</v>
      </c>
      <c r="T93" s="14" t="s">
        <v>34</v>
      </c>
      <c r="U93" s="14" t="s">
        <v>35</v>
      </c>
      <c r="V93" s="16" t="s">
        <v>181</v>
      </c>
      <c r="W93" s="17" t="s">
        <v>185</v>
      </c>
    </row>
    <row r="94" ht="15.75" customHeight="1">
      <c r="A94" s="14" t="s">
        <v>502</v>
      </c>
      <c r="B94" s="14" t="s">
        <v>503</v>
      </c>
      <c r="C94" s="14">
        <v>2022.0</v>
      </c>
      <c r="D94" s="14">
        <v>0.0</v>
      </c>
      <c r="E94" s="14">
        <v>179179.0</v>
      </c>
      <c r="F94" s="14" t="s">
        <v>413</v>
      </c>
      <c r="G94" s="14" t="s">
        <v>506</v>
      </c>
      <c r="H94" s="14" t="s">
        <v>291</v>
      </c>
      <c r="I94" s="14">
        <v>0.696</v>
      </c>
      <c r="J94" s="14">
        <v>0.105</v>
      </c>
      <c r="K94" s="14">
        <v>0.6572840245405155</v>
      </c>
      <c r="L94" s="14">
        <v>0.163</v>
      </c>
      <c r="M94" s="14">
        <v>0.995</v>
      </c>
      <c r="N94" s="14">
        <v>0.9</v>
      </c>
      <c r="O94" s="14">
        <v>0.115</v>
      </c>
      <c r="P94" s="14">
        <v>0.807</v>
      </c>
      <c r="Q94" s="14">
        <v>139.904</v>
      </c>
      <c r="R94" s="14">
        <v>5.0</v>
      </c>
      <c r="S94" s="14">
        <v>1.0</v>
      </c>
      <c r="T94" s="14" t="s">
        <v>34</v>
      </c>
      <c r="U94" s="14" t="s">
        <v>35</v>
      </c>
      <c r="V94" s="16" t="s">
        <v>560</v>
      </c>
      <c r="W94" s="17" t="s">
        <v>185</v>
      </c>
    </row>
    <row r="95" ht="15.75" customHeight="1">
      <c r="A95" s="14" t="s">
        <v>509</v>
      </c>
      <c r="B95" s="14" t="s">
        <v>511</v>
      </c>
      <c r="C95" s="14">
        <v>2006.0</v>
      </c>
      <c r="D95" s="14">
        <v>0.0</v>
      </c>
      <c r="E95" s="14">
        <v>202160.0</v>
      </c>
      <c r="F95" s="14" t="s">
        <v>466</v>
      </c>
      <c r="G95" s="14" t="s">
        <v>468</v>
      </c>
      <c r="H95" s="14" t="s">
        <v>291</v>
      </c>
      <c r="I95" s="14">
        <v>0.444</v>
      </c>
      <c r="J95" s="14">
        <v>0.361</v>
      </c>
      <c r="K95" s="14">
        <v>0.7082540157699345</v>
      </c>
      <c r="L95" s="14">
        <v>0.0354</v>
      </c>
      <c r="M95" s="14">
        <v>0.928</v>
      </c>
      <c r="N95" s="14">
        <v>2.43E-5</v>
      </c>
      <c r="O95" s="14">
        <v>0.0657</v>
      </c>
      <c r="P95" s="14">
        <v>0.649</v>
      </c>
      <c r="Q95" s="14">
        <v>150.68</v>
      </c>
      <c r="R95" s="14">
        <v>9.0</v>
      </c>
      <c r="S95" s="14">
        <v>1.0</v>
      </c>
      <c r="T95" s="14" t="s">
        <v>34</v>
      </c>
      <c r="U95" s="14" t="s">
        <v>35</v>
      </c>
      <c r="V95" s="16" t="s">
        <v>407</v>
      </c>
      <c r="W95" s="17" t="s">
        <v>185</v>
      </c>
    </row>
    <row r="96" ht="15.75" customHeight="1">
      <c r="A96" s="14" t="s">
        <v>4508</v>
      </c>
      <c r="B96" s="14" t="s">
        <v>34</v>
      </c>
      <c r="C96" s="14">
        <v>2018.0</v>
      </c>
      <c r="D96" s="14">
        <v>0.0</v>
      </c>
      <c r="E96" s="14">
        <v>144313.0</v>
      </c>
      <c r="F96" s="14" t="s">
        <v>389</v>
      </c>
      <c r="G96" s="14" t="s">
        <v>4516</v>
      </c>
      <c r="H96" s="14" t="s">
        <v>34</v>
      </c>
      <c r="I96" s="14">
        <v>0.728</v>
      </c>
      <c r="J96" s="14">
        <v>0.945</v>
      </c>
      <c r="K96" s="14">
        <v>0.8604153743960727</v>
      </c>
      <c r="L96" s="14">
        <v>0.0949</v>
      </c>
      <c r="M96" s="14">
        <v>2.99E-4</v>
      </c>
      <c r="N96" s="14">
        <v>0.888</v>
      </c>
      <c r="O96" s="14">
        <v>0.225</v>
      </c>
      <c r="P96" s="14">
        <v>0.356</v>
      </c>
      <c r="Q96" s="14">
        <v>153.037</v>
      </c>
      <c r="R96" s="14">
        <v>11.0</v>
      </c>
      <c r="S96" s="14">
        <v>1.0</v>
      </c>
      <c r="T96" s="14" t="s">
        <v>34</v>
      </c>
      <c r="U96" s="14" t="s">
        <v>35</v>
      </c>
      <c r="V96" s="16" t="s">
        <v>45</v>
      </c>
      <c r="W96" s="17" t="s">
        <v>251</v>
      </c>
    </row>
    <row r="97" ht="15.75" customHeight="1">
      <c r="A97" s="14" t="s">
        <v>522</v>
      </c>
      <c r="B97" s="14" t="s">
        <v>524</v>
      </c>
      <c r="C97" s="14">
        <v>2019.0</v>
      </c>
      <c r="D97" s="14">
        <v>0.0</v>
      </c>
      <c r="E97" s="14">
        <v>357042.0</v>
      </c>
      <c r="F97" s="14" t="s">
        <v>489</v>
      </c>
      <c r="G97" s="14" t="s">
        <v>525</v>
      </c>
      <c r="H97" s="14" t="s">
        <v>526</v>
      </c>
      <c r="I97" s="14">
        <v>0.643</v>
      </c>
      <c r="J97" s="14">
        <v>0.51</v>
      </c>
      <c r="K97" s="14">
        <v>0.7698329518796692</v>
      </c>
      <c r="L97" s="14">
        <v>0.0645</v>
      </c>
      <c r="M97" s="14">
        <v>0.416</v>
      </c>
      <c r="N97" s="14">
        <v>1.38E-4</v>
      </c>
      <c r="O97" s="14">
        <v>0.0924</v>
      </c>
      <c r="P97" s="14">
        <v>0.776</v>
      </c>
      <c r="Q97" s="14">
        <v>139.487</v>
      </c>
      <c r="R97" s="14">
        <v>7.0</v>
      </c>
      <c r="S97" s="14">
        <v>1.0</v>
      </c>
      <c r="T97" s="14" t="s">
        <v>34</v>
      </c>
      <c r="U97" s="14" t="s">
        <v>35</v>
      </c>
      <c r="V97" s="16" t="s">
        <v>181</v>
      </c>
      <c r="W97" s="17" t="s">
        <v>185</v>
      </c>
    </row>
    <row r="98" ht="15.75" customHeight="1">
      <c r="A98" s="14" t="s">
        <v>4600</v>
      </c>
      <c r="B98" s="14" t="s">
        <v>4603</v>
      </c>
      <c r="C98" s="14">
        <v>2016.0</v>
      </c>
      <c r="D98" s="14">
        <v>0.0</v>
      </c>
      <c r="E98" s="14">
        <v>200000.0</v>
      </c>
      <c r="F98" s="14" t="s">
        <v>194</v>
      </c>
      <c r="G98" s="14" t="s">
        <v>4614</v>
      </c>
      <c r="H98" s="14" t="s">
        <v>4617</v>
      </c>
      <c r="I98" s="14">
        <v>0.485</v>
      </c>
      <c r="J98" s="14">
        <v>0.114</v>
      </c>
      <c r="K98" s="14">
        <v>0.5969028725301714</v>
      </c>
      <c r="L98" s="14">
        <v>0.049</v>
      </c>
      <c r="M98" s="14">
        <v>0.945</v>
      </c>
      <c r="N98" s="14">
        <v>2.49E-4</v>
      </c>
      <c r="O98" s="14">
        <v>0.103</v>
      </c>
      <c r="P98" s="14">
        <v>0.103</v>
      </c>
      <c r="Q98" s="14">
        <v>115.923</v>
      </c>
      <c r="R98" s="14">
        <v>5.0</v>
      </c>
      <c r="S98" s="14">
        <v>1.0</v>
      </c>
      <c r="T98" s="14" t="s">
        <v>34</v>
      </c>
      <c r="U98" s="14" t="s">
        <v>35</v>
      </c>
      <c r="V98" s="16" t="s">
        <v>58</v>
      </c>
      <c r="W98" s="17" t="s">
        <v>251</v>
      </c>
    </row>
    <row r="99" ht="15.75" customHeight="1">
      <c r="A99" s="14" t="s">
        <v>531</v>
      </c>
      <c r="B99" s="14" t="s">
        <v>532</v>
      </c>
      <c r="C99" s="14">
        <v>2022.0</v>
      </c>
      <c r="D99" s="14">
        <v>0.0</v>
      </c>
      <c r="E99" s="14">
        <v>151552.0</v>
      </c>
      <c r="F99" s="14" t="s">
        <v>533</v>
      </c>
      <c r="G99" s="14" t="s">
        <v>534</v>
      </c>
      <c r="H99" s="14" t="s">
        <v>532</v>
      </c>
      <c r="I99" s="14">
        <v>0.706</v>
      </c>
      <c r="J99" s="14">
        <v>0.93</v>
      </c>
      <c r="K99" s="14">
        <v>0.8696340341610244</v>
      </c>
      <c r="L99" s="14">
        <v>0.309</v>
      </c>
      <c r="M99" s="14">
        <v>0.16</v>
      </c>
      <c r="N99" s="14">
        <v>0.0</v>
      </c>
      <c r="O99" s="14">
        <v>0.688</v>
      </c>
      <c r="P99" s="14">
        <v>0.834</v>
      </c>
      <c r="Q99" s="14">
        <v>133.943</v>
      </c>
      <c r="R99" s="14">
        <v>0.0</v>
      </c>
      <c r="S99" s="14">
        <v>1.0</v>
      </c>
      <c r="T99" s="14" t="s">
        <v>34</v>
      </c>
      <c r="U99" s="14" t="s">
        <v>35</v>
      </c>
      <c r="V99" s="16" t="s">
        <v>560</v>
      </c>
      <c r="W99" s="17" t="s">
        <v>185</v>
      </c>
    </row>
    <row r="100" ht="15.75" customHeight="1">
      <c r="A100" s="14" t="s">
        <v>540</v>
      </c>
      <c r="B100" s="14" t="s">
        <v>542</v>
      </c>
      <c r="C100" s="14">
        <v>2022.0</v>
      </c>
      <c r="D100" s="14">
        <v>0.0</v>
      </c>
      <c r="E100" s="14">
        <v>314765.0</v>
      </c>
      <c r="F100" s="14" t="s">
        <v>321</v>
      </c>
      <c r="G100" s="14" t="s">
        <v>534</v>
      </c>
      <c r="H100" s="14" t="s">
        <v>542</v>
      </c>
      <c r="I100" s="14">
        <v>0.773</v>
      </c>
      <c r="J100" s="14">
        <v>0.959</v>
      </c>
      <c r="K100" s="14">
        <v>0.9119842576751871</v>
      </c>
      <c r="L100" s="14">
        <v>0.0685</v>
      </c>
      <c r="M100" s="14">
        <v>0.501</v>
      </c>
      <c r="N100" s="14">
        <v>1.71E-5</v>
      </c>
      <c r="O100" s="14">
        <v>0.233</v>
      </c>
      <c r="P100" s="14">
        <v>0.877</v>
      </c>
      <c r="Q100" s="14">
        <v>115.984</v>
      </c>
      <c r="R100" s="14">
        <v>8.0</v>
      </c>
      <c r="S100" s="14">
        <v>1.0</v>
      </c>
      <c r="T100" s="14" t="s">
        <v>34</v>
      </c>
      <c r="U100" s="14" t="s">
        <v>35</v>
      </c>
      <c r="V100" s="16" t="s">
        <v>560</v>
      </c>
      <c r="W100" s="17" t="s">
        <v>185</v>
      </c>
    </row>
    <row r="101" ht="15.75" customHeight="1">
      <c r="A101" s="14" t="s">
        <v>4720</v>
      </c>
      <c r="B101" s="14" t="s">
        <v>4722</v>
      </c>
      <c r="C101" s="14">
        <v>2023.0</v>
      </c>
      <c r="D101" s="14">
        <v>0.0</v>
      </c>
      <c r="E101" s="14">
        <v>185028.0</v>
      </c>
      <c r="F101" s="14" t="s">
        <v>453</v>
      </c>
      <c r="G101" s="14" t="s">
        <v>4728</v>
      </c>
      <c r="H101" s="14" t="s">
        <v>4722</v>
      </c>
      <c r="I101" s="14">
        <v>0.795</v>
      </c>
      <c r="J101" s="14">
        <v>0.772</v>
      </c>
      <c r="K101" s="14">
        <v>0.8874510726394574</v>
      </c>
      <c r="L101" s="14">
        <v>0.067</v>
      </c>
      <c r="M101" s="14">
        <v>0.0662</v>
      </c>
      <c r="N101" s="14">
        <v>7.67E-4</v>
      </c>
      <c r="O101" s="14">
        <v>0.377</v>
      </c>
      <c r="P101" s="14">
        <v>0.435</v>
      </c>
      <c r="Q101" s="14">
        <v>100.023</v>
      </c>
      <c r="R101" s="14">
        <v>8.0</v>
      </c>
      <c r="S101" s="14">
        <v>1.0</v>
      </c>
      <c r="T101" s="14" t="s">
        <v>34</v>
      </c>
      <c r="U101" s="14" t="s">
        <v>35</v>
      </c>
      <c r="V101" s="16" t="s">
        <v>54</v>
      </c>
      <c r="W101" s="17" t="s">
        <v>251</v>
      </c>
    </row>
    <row r="102" ht="15.75" customHeight="1">
      <c r="A102" s="14" t="s">
        <v>301</v>
      </c>
      <c r="B102" s="14" t="s">
        <v>302</v>
      </c>
      <c r="C102" s="14">
        <v>1957.0</v>
      </c>
      <c r="D102" s="14">
        <v>0.0</v>
      </c>
      <c r="E102" s="14">
        <v>251541.0</v>
      </c>
      <c r="F102" s="14" t="s">
        <v>306</v>
      </c>
      <c r="G102" s="14" t="s">
        <v>308</v>
      </c>
      <c r="H102" s="14" t="s">
        <v>309</v>
      </c>
      <c r="I102" s="14">
        <v>0.523</v>
      </c>
      <c r="J102" s="14">
        <v>0.228</v>
      </c>
      <c r="K102" s="14">
        <v>0.6335636215722293</v>
      </c>
      <c r="L102" s="14">
        <v>0.0335</v>
      </c>
      <c r="M102" s="14">
        <v>0.949</v>
      </c>
      <c r="N102" s="14">
        <v>1.58E-4</v>
      </c>
      <c r="O102" s="14">
        <v>0.0736</v>
      </c>
      <c r="P102" s="14">
        <v>0.186</v>
      </c>
      <c r="Q102" s="14">
        <v>124.809</v>
      </c>
      <c r="R102" s="14">
        <v>2.0</v>
      </c>
      <c r="S102" s="14">
        <v>0.0</v>
      </c>
      <c r="T102" s="14" t="s">
        <v>34</v>
      </c>
      <c r="U102" s="14" t="s">
        <v>35</v>
      </c>
      <c r="V102" s="16" t="s">
        <v>58</v>
      </c>
      <c r="W102" s="17" t="s">
        <v>251</v>
      </c>
    </row>
    <row r="103" ht="15.75" customHeight="1">
      <c r="A103" s="14" t="s">
        <v>549</v>
      </c>
      <c r="B103" s="14" t="s">
        <v>550</v>
      </c>
      <c r="C103" s="14">
        <v>1976.0</v>
      </c>
      <c r="D103" s="14">
        <v>0.0</v>
      </c>
      <c r="E103" s="14">
        <v>193066.0</v>
      </c>
      <c r="F103" s="14" t="s">
        <v>361</v>
      </c>
      <c r="G103" s="14" t="s">
        <v>551</v>
      </c>
      <c r="H103" s="14" t="s">
        <v>286</v>
      </c>
      <c r="I103" s="14">
        <v>0.542</v>
      </c>
      <c r="J103" s="14">
        <v>0.844</v>
      </c>
      <c r="K103" s="14">
        <v>0.7782174405754023</v>
      </c>
      <c r="L103" s="14">
        <v>0.157</v>
      </c>
      <c r="M103" s="14">
        <v>0.767</v>
      </c>
      <c r="N103" s="14">
        <v>0.0</v>
      </c>
      <c r="O103" s="14">
        <v>0.614</v>
      </c>
      <c r="P103" s="14">
        <v>0.746</v>
      </c>
      <c r="Q103" s="14">
        <v>150.913</v>
      </c>
      <c r="R103" s="14">
        <v>1.0</v>
      </c>
      <c r="S103" s="14">
        <v>0.0</v>
      </c>
      <c r="T103" s="14" t="s">
        <v>34</v>
      </c>
      <c r="U103" s="14" t="s">
        <v>35</v>
      </c>
      <c r="V103" s="16" t="s">
        <v>181</v>
      </c>
      <c r="W103" s="17" t="s">
        <v>185</v>
      </c>
    </row>
    <row r="104" ht="15.75" customHeight="1">
      <c r="A104" s="14" t="s">
        <v>556</v>
      </c>
      <c r="B104" s="14" t="s">
        <v>557</v>
      </c>
      <c r="C104" s="14">
        <v>1976.0</v>
      </c>
      <c r="D104" s="14">
        <v>0.0</v>
      </c>
      <c r="E104" s="14">
        <v>194826.0</v>
      </c>
      <c r="F104" s="14" t="s">
        <v>321</v>
      </c>
      <c r="G104" s="14" t="s">
        <v>551</v>
      </c>
      <c r="H104" s="14" t="s">
        <v>286</v>
      </c>
      <c r="I104" s="14">
        <v>0.526</v>
      </c>
      <c r="J104" s="14">
        <v>0.199</v>
      </c>
      <c r="K104" s="14">
        <v>0.5766474878494077</v>
      </c>
      <c r="L104" s="14">
        <v>0.0567</v>
      </c>
      <c r="M104" s="14">
        <v>0.993</v>
      </c>
      <c r="N104" s="14">
        <v>0.0105</v>
      </c>
      <c r="O104" s="14">
        <v>0.138</v>
      </c>
      <c r="P104" s="14">
        <v>0.551</v>
      </c>
      <c r="Q104" s="14">
        <v>144.811</v>
      </c>
      <c r="R104" s="14">
        <v>3.0</v>
      </c>
      <c r="S104" s="14">
        <v>1.0</v>
      </c>
      <c r="T104" s="14" t="s">
        <v>34</v>
      </c>
      <c r="U104" s="14" t="s">
        <v>35</v>
      </c>
      <c r="V104" s="16" t="s">
        <v>333</v>
      </c>
      <c r="W104" s="17" t="s">
        <v>185</v>
      </c>
    </row>
    <row r="105" ht="15.75" customHeight="1">
      <c r="A105" s="14" t="s">
        <v>4870</v>
      </c>
      <c r="B105" s="14" t="s">
        <v>4873</v>
      </c>
      <c r="C105" s="14">
        <v>2021.0</v>
      </c>
      <c r="D105" s="14">
        <v>0.0</v>
      </c>
      <c r="E105" s="14">
        <v>178116.0</v>
      </c>
      <c r="F105" s="14" t="s">
        <v>401</v>
      </c>
      <c r="G105" s="14" t="s">
        <v>4884</v>
      </c>
      <c r="H105" s="14" t="s">
        <v>4885</v>
      </c>
      <c r="I105" s="14">
        <v>0.64</v>
      </c>
      <c r="J105" s="14">
        <v>0.625</v>
      </c>
      <c r="K105" s="14">
        <v>0.835775244351469</v>
      </c>
      <c r="L105" s="14">
        <v>0.388</v>
      </c>
      <c r="M105" s="14">
        <v>0.129</v>
      </c>
      <c r="N105" s="14">
        <v>0.229</v>
      </c>
      <c r="O105" s="14">
        <v>0.205</v>
      </c>
      <c r="P105" s="14">
        <v>0.219</v>
      </c>
      <c r="Q105" s="14">
        <v>130.014</v>
      </c>
      <c r="R105" s="14">
        <v>6.0</v>
      </c>
      <c r="S105" s="14">
        <v>0.0</v>
      </c>
      <c r="T105" s="14" t="s">
        <v>34</v>
      </c>
      <c r="U105" s="14" t="s">
        <v>35</v>
      </c>
      <c r="V105" s="16" t="s">
        <v>36</v>
      </c>
      <c r="W105" s="17" t="s">
        <v>251</v>
      </c>
    </row>
    <row r="106" ht="15.75" customHeight="1">
      <c r="A106" s="14" t="s">
        <v>310</v>
      </c>
      <c r="B106" s="14" t="s">
        <v>311</v>
      </c>
      <c r="C106" s="14">
        <v>2007.0</v>
      </c>
      <c r="D106" s="14">
        <v>0.0</v>
      </c>
      <c r="E106" s="14">
        <v>279053.0</v>
      </c>
      <c r="F106" s="14" t="s">
        <v>312</v>
      </c>
      <c r="G106" s="14" t="s">
        <v>313</v>
      </c>
      <c r="H106" s="14" t="s">
        <v>286</v>
      </c>
      <c r="I106" s="14">
        <v>0.28</v>
      </c>
      <c r="J106" s="14">
        <v>0.0497</v>
      </c>
      <c r="K106" s="14">
        <v>0.5390028447257075</v>
      </c>
      <c r="L106" s="14">
        <v>0.0429</v>
      </c>
      <c r="M106" s="14">
        <v>0.957</v>
      </c>
      <c r="N106" s="14">
        <v>7.98E-6</v>
      </c>
      <c r="O106" s="14">
        <v>0.172</v>
      </c>
      <c r="P106" s="14">
        <v>0.223</v>
      </c>
      <c r="Q106" s="14">
        <v>82.708</v>
      </c>
      <c r="R106" s="14">
        <v>2.0</v>
      </c>
      <c r="S106" s="14">
        <v>0.0</v>
      </c>
      <c r="T106" s="14" t="s">
        <v>34</v>
      </c>
      <c r="U106" s="14" t="s">
        <v>35</v>
      </c>
      <c r="V106" s="16" t="s">
        <v>36</v>
      </c>
      <c r="W106" s="17" t="s">
        <v>251</v>
      </c>
    </row>
    <row r="107" ht="15.75" customHeight="1">
      <c r="A107" s="14" t="s">
        <v>566</v>
      </c>
      <c r="B107" s="14" t="s">
        <v>567</v>
      </c>
      <c r="C107" s="14">
        <v>1978.0</v>
      </c>
      <c r="D107" s="14">
        <v>0.0</v>
      </c>
      <c r="E107" s="14">
        <v>178280.0</v>
      </c>
      <c r="F107" s="14" t="s">
        <v>321</v>
      </c>
      <c r="G107" s="14" t="s">
        <v>575</v>
      </c>
      <c r="H107" s="14" t="s">
        <v>286</v>
      </c>
      <c r="I107" s="14">
        <v>0.739</v>
      </c>
      <c r="J107" s="14">
        <v>0.314</v>
      </c>
      <c r="K107" s="14">
        <v>0.7008961991593933</v>
      </c>
      <c r="L107" s="14">
        <v>0.0419</v>
      </c>
      <c r="M107" s="14">
        <v>0.935</v>
      </c>
      <c r="N107" s="14">
        <v>0.00196</v>
      </c>
      <c r="O107" s="14">
        <v>0.149</v>
      </c>
      <c r="P107" s="14">
        <v>0.892</v>
      </c>
      <c r="Q107" s="14">
        <v>143.052</v>
      </c>
      <c r="R107" s="14">
        <v>3.0</v>
      </c>
      <c r="S107" s="14">
        <v>1.0</v>
      </c>
      <c r="T107" s="14" t="s">
        <v>34</v>
      </c>
      <c r="U107" s="14" t="s">
        <v>35</v>
      </c>
      <c r="V107" s="16" t="s">
        <v>560</v>
      </c>
      <c r="W107" s="17" t="s">
        <v>185</v>
      </c>
    </row>
    <row r="108" ht="15.75" customHeight="1">
      <c r="A108" s="14" t="s">
        <v>579</v>
      </c>
      <c r="B108" s="14" t="s">
        <v>580</v>
      </c>
      <c r="C108" s="14">
        <v>1985.0</v>
      </c>
      <c r="D108" s="14">
        <v>0.0</v>
      </c>
      <c r="E108" s="14">
        <v>165172.0</v>
      </c>
      <c r="F108" s="14" t="s">
        <v>413</v>
      </c>
      <c r="G108" s="14" t="s">
        <v>583</v>
      </c>
      <c r="H108" s="14" t="s">
        <v>584</v>
      </c>
      <c r="I108" s="14">
        <v>0.511</v>
      </c>
      <c r="J108" s="14">
        <v>0.466</v>
      </c>
      <c r="K108" s="14">
        <v>0.7410433554907484</v>
      </c>
      <c r="L108" s="14">
        <v>0.0716</v>
      </c>
      <c r="M108" s="14">
        <v>0.65</v>
      </c>
      <c r="N108" s="14">
        <v>0.0</v>
      </c>
      <c r="O108" s="14">
        <v>0.129</v>
      </c>
      <c r="P108" s="14">
        <v>0.834</v>
      </c>
      <c r="Q108" s="14">
        <v>145.423</v>
      </c>
      <c r="R108" s="14">
        <v>7.0</v>
      </c>
      <c r="S108" s="14">
        <v>0.0</v>
      </c>
      <c r="T108" s="14" t="s">
        <v>34</v>
      </c>
      <c r="U108" s="14" t="s">
        <v>35</v>
      </c>
      <c r="V108" s="16" t="s">
        <v>560</v>
      </c>
      <c r="W108" s="17" t="s">
        <v>185</v>
      </c>
    </row>
    <row r="109" ht="15.75" customHeight="1">
      <c r="A109" s="14" t="s">
        <v>588</v>
      </c>
      <c r="B109" s="14" t="s">
        <v>589</v>
      </c>
      <c r="C109" s="14">
        <v>1971.0</v>
      </c>
      <c r="D109" s="14">
        <v>0.0</v>
      </c>
      <c r="E109" s="14">
        <v>206760.0</v>
      </c>
      <c r="F109" s="14" t="s">
        <v>413</v>
      </c>
      <c r="G109" s="14" t="s">
        <v>590</v>
      </c>
      <c r="H109" s="14" t="s">
        <v>286</v>
      </c>
      <c r="I109" s="14">
        <v>0.516</v>
      </c>
      <c r="J109" s="14">
        <v>0.583</v>
      </c>
      <c r="K109" s="14">
        <v>0.7319958077399954</v>
      </c>
      <c r="L109" s="14">
        <v>0.0407</v>
      </c>
      <c r="M109" s="14">
        <v>0.987</v>
      </c>
      <c r="N109" s="14">
        <v>0.00416</v>
      </c>
      <c r="O109" s="14">
        <v>0.395</v>
      </c>
      <c r="P109" s="14">
        <v>0.922</v>
      </c>
      <c r="Q109" s="14">
        <v>154.495</v>
      </c>
      <c r="R109" s="14">
        <v>7.0</v>
      </c>
      <c r="S109" s="14">
        <v>1.0</v>
      </c>
      <c r="T109" s="14" t="s">
        <v>34</v>
      </c>
      <c r="U109" s="14" t="s">
        <v>35</v>
      </c>
      <c r="V109" s="16" t="s">
        <v>819</v>
      </c>
      <c r="W109" s="17" t="s">
        <v>185</v>
      </c>
    </row>
    <row r="110" ht="15.75" customHeight="1">
      <c r="A110" s="14" t="s">
        <v>319</v>
      </c>
      <c r="B110" s="14" t="s">
        <v>320</v>
      </c>
      <c r="C110" s="14">
        <v>1960.0</v>
      </c>
      <c r="D110" s="14">
        <v>0.0</v>
      </c>
      <c r="E110" s="14">
        <v>180053.0</v>
      </c>
      <c r="F110" s="14" t="s">
        <v>321</v>
      </c>
      <c r="G110" s="14" t="s">
        <v>322</v>
      </c>
      <c r="H110" s="14" t="s">
        <v>325</v>
      </c>
      <c r="I110" s="14">
        <v>0.596</v>
      </c>
      <c r="J110" s="14">
        <v>0.0257</v>
      </c>
      <c r="K110" s="14">
        <v>0.4374264752970414</v>
      </c>
      <c r="L110" s="14">
        <v>0.0469</v>
      </c>
      <c r="M110" s="14">
        <v>0.995</v>
      </c>
      <c r="N110" s="14">
        <v>0.128</v>
      </c>
      <c r="O110" s="14">
        <v>0.104</v>
      </c>
      <c r="P110" s="14">
        <v>0.496</v>
      </c>
      <c r="Q110" s="14">
        <v>67.204</v>
      </c>
      <c r="R110" s="14">
        <v>8.0</v>
      </c>
      <c r="S110" s="14">
        <v>1.0</v>
      </c>
      <c r="T110" s="14" t="s">
        <v>34</v>
      </c>
      <c r="U110" s="14" t="s">
        <v>35</v>
      </c>
      <c r="V110" s="16" t="s">
        <v>54</v>
      </c>
      <c r="W110" s="17" t="s">
        <v>251</v>
      </c>
    </row>
    <row r="111" ht="15.75" customHeight="1">
      <c r="A111" s="14" t="s">
        <v>594</v>
      </c>
      <c r="B111" s="14" t="s">
        <v>595</v>
      </c>
      <c r="C111" s="14">
        <v>1971.0</v>
      </c>
      <c r="D111" s="14">
        <v>0.0</v>
      </c>
      <c r="E111" s="14">
        <v>193906.0</v>
      </c>
      <c r="F111" s="14" t="s">
        <v>413</v>
      </c>
      <c r="G111" s="14" t="s">
        <v>599</v>
      </c>
      <c r="H111" s="14" t="s">
        <v>286</v>
      </c>
      <c r="I111" s="14">
        <v>0.574</v>
      </c>
      <c r="J111" s="14">
        <v>0.545</v>
      </c>
      <c r="K111" s="14">
        <v>0.7166812824692175</v>
      </c>
      <c r="L111" s="14">
        <v>0.0559</v>
      </c>
      <c r="M111" s="14">
        <v>0.978</v>
      </c>
      <c r="N111" s="14">
        <v>2.7E-4</v>
      </c>
      <c r="O111" s="14">
        <v>0.451</v>
      </c>
      <c r="P111" s="14">
        <v>0.774</v>
      </c>
      <c r="Q111" s="14">
        <v>113.494</v>
      </c>
      <c r="R111" s="14">
        <v>1.0</v>
      </c>
      <c r="S111" s="14">
        <v>1.0</v>
      </c>
      <c r="T111" s="14" t="s">
        <v>34</v>
      </c>
      <c r="U111" s="14" t="s">
        <v>35</v>
      </c>
      <c r="V111" s="16" t="s">
        <v>181</v>
      </c>
      <c r="W111" s="17" t="s">
        <v>185</v>
      </c>
    </row>
    <row r="112" ht="15.75" customHeight="1">
      <c r="A112" s="14" t="s">
        <v>328</v>
      </c>
      <c r="B112" s="14" t="s">
        <v>329</v>
      </c>
      <c r="C112" s="14">
        <v>1971.0</v>
      </c>
      <c r="D112" s="14">
        <v>0.0</v>
      </c>
      <c r="E112" s="14">
        <v>167666.0</v>
      </c>
      <c r="F112" s="14" t="s">
        <v>284</v>
      </c>
      <c r="G112" s="14" t="s">
        <v>285</v>
      </c>
      <c r="H112" s="14" t="s">
        <v>286</v>
      </c>
      <c r="I112" s="14">
        <v>0.473</v>
      </c>
      <c r="J112" s="14">
        <v>0.275</v>
      </c>
      <c r="K112" s="14">
        <v>0.6623959959646998</v>
      </c>
      <c r="L112" s="14">
        <v>0.0474</v>
      </c>
      <c r="M112" s="14">
        <v>0.981</v>
      </c>
      <c r="N112" s="14">
        <v>0.732</v>
      </c>
      <c r="O112" s="14">
        <v>0.137</v>
      </c>
      <c r="P112" s="14">
        <v>0.266</v>
      </c>
      <c r="Q112" s="14">
        <v>135.91</v>
      </c>
      <c r="R112" s="14">
        <v>5.0</v>
      </c>
      <c r="S112" s="14">
        <v>0.0</v>
      </c>
      <c r="T112" s="14" t="s">
        <v>34</v>
      </c>
      <c r="U112" s="14" t="s">
        <v>35</v>
      </c>
      <c r="V112" s="16" t="s">
        <v>36</v>
      </c>
      <c r="W112" s="17" t="s">
        <v>251</v>
      </c>
    </row>
    <row r="113" ht="15.75" customHeight="1">
      <c r="A113" s="14" t="s">
        <v>332</v>
      </c>
      <c r="B113" s="14" t="s">
        <v>334</v>
      </c>
      <c r="C113" s="14">
        <v>2007.0</v>
      </c>
      <c r="D113" s="14">
        <v>0.0</v>
      </c>
      <c r="E113" s="14">
        <v>186093.0</v>
      </c>
      <c r="F113" s="14" t="s">
        <v>336</v>
      </c>
      <c r="G113" s="14" t="s">
        <v>313</v>
      </c>
      <c r="H113" s="14" t="s">
        <v>286</v>
      </c>
      <c r="I113" s="14">
        <v>0.482</v>
      </c>
      <c r="J113" s="14">
        <v>0.137</v>
      </c>
      <c r="K113" s="14">
        <v>0.6006673368425414</v>
      </c>
      <c r="L113" s="14">
        <v>0.0453</v>
      </c>
      <c r="M113" s="14">
        <v>0.952</v>
      </c>
      <c r="N113" s="14">
        <v>0.0</v>
      </c>
      <c r="O113" s="14">
        <v>0.168</v>
      </c>
      <c r="P113" s="14">
        <v>0.416</v>
      </c>
      <c r="Q113" s="14">
        <v>81.715</v>
      </c>
      <c r="R113" s="14">
        <v>0.0</v>
      </c>
      <c r="S113" s="14">
        <v>1.0</v>
      </c>
      <c r="T113" s="14" t="s">
        <v>34</v>
      </c>
      <c r="U113" s="14" t="s">
        <v>35</v>
      </c>
      <c r="V113" s="16" t="s">
        <v>54</v>
      </c>
      <c r="W113" s="17" t="s">
        <v>251</v>
      </c>
    </row>
    <row r="114" ht="15.75" customHeight="1">
      <c r="A114" s="14" t="s">
        <v>339</v>
      </c>
      <c r="B114" s="14" t="s">
        <v>340</v>
      </c>
      <c r="C114" s="14">
        <v>1971.0</v>
      </c>
      <c r="D114" s="14">
        <v>0.0</v>
      </c>
      <c r="E114" s="14">
        <v>202863.0</v>
      </c>
      <c r="F114" s="14" t="s">
        <v>341</v>
      </c>
      <c r="G114" s="14" t="s">
        <v>342</v>
      </c>
      <c r="H114" s="14" t="s">
        <v>286</v>
      </c>
      <c r="I114" s="14">
        <v>0.343</v>
      </c>
      <c r="J114" s="14">
        <v>0.263</v>
      </c>
      <c r="K114" s="14">
        <v>0.6641712831120107</v>
      </c>
      <c r="L114" s="14">
        <v>0.0393</v>
      </c>
      <c r="M114" s="14">
        <v>0.982</v>
      </c>
      <c r="N114" s="14">
        <v>0.125</v>
      </c>
      <c r="O114" s="14">
        <v>0.207</v>
      </c>
      <c r="P114" s="14">
        <v>0.455</v>
      </c>
      <c r="Q114" s="14">
        <v>135.588</v>
      </c>
      <c r="R114" s="14">
        <v>7.0</v>
      </c>
      <c r="S114" s="14">
        <v>1.0</v>
      </c>
      <c r="T114" s="14" t="s">
        <v>34</v>
      </c>
      <c r="U114" s="14" t="s">
        <v>35</v>
      </c>
      <c r="V114" s="16" t="s">
        <v>54</v>
      </c>
      <c r="W114" s="17" t="s">
        <v>251</v>
      </c>
    </row>
    <row r="115" ht="15.75" customHeight="1">
      <c r="A115" s="14" t="s">
        <v>603</v>
      </c>
      <c r="B115" s="14" t="s">
        <v>604</v>
      </c>
      <c r="C115" s="14">
        <v>1971.0</v>
      </c>
      <c r="D115" s="14">
        <v>0.0</v>
      </c>
      <c r="E115" s="14">
        <v>198560.0</v>
      </c>
      <c r="F115" s="14" t="s">
        <v>450</v>
      </c>
      <c r="G115" s="14" t="s">
        <v>454</v>
      </c>
      <c r="H115" s="14" t="s">
        <v>286</v>
      </c>
      <c r="I115" s="14">
        <v>0.539</v>
      </c>
      <c r="J115" s="14">
        <v>0.259</v>
      </c>
      <c r="K115" s="14">
        <v>0.699163690015632</v>
      </c>
      <c r="L115" s="14">
        <v>0.0354</v>
      </c>
      <c r="M115" s="14">
        <v>0.983</v>
      </c>
      <c r="N115" s="14">
        <v>0.0079</v>
      </c>
      <c r="O115" s="14">
        <v>0.298</v>
      </c>
      <c r="P115" s="14">
        <v>0.67</v>
      </c>
      <c r="Q115" s="14">
        <v>134.031</v>
      </c>
      <c r="R115" s="14">
        <v>6.0</v>
      </c>
      <c r="S115" s="14">
        <v>0.0</v>
      </c>
      <c r="T115" s="14" t="s">
        <v>34</v>
      </c>
      <c r="U115" s="14" t="s">
        <v>35</v>
      </c>
      <c r="V115" s="16" t="s">
        <v>407</v>
      </c>
      <c r="W115" s="17" t="s">
        <v>185</v>
      </c>
    </row>
    <row r="116" ht="15.75" customHeight="1">
      <c r="A116" s="14" t="s">
        <v>607</v>
      </c>
      <c r="B116" s="14" t="s">
        <v>608</v>
      </c>
      <c r="C116" s="14">
        <v>1976.0</v>
      </c>
      <c r="D116" s="14">
        <v>0.0</v>
      </c>
      <c r="E116" s="14">
        <v>167906.0</v>
      </c>
      <c r="F116" s="14" t="s">
        <v>361</v>
      </c>
      <c r="G116" s="14" t="s">
        <v>551</v>
      </c>
      <c r="H116" s="14" t="s">
        <v>286</v>
      </c>
      <c r="I116" s="14">
        <v>0.639</v>
      </c>
      <c r="J116" s="14">
        <v>0.21</v>
      </c>
      <c r="K116" s="14">
        <v>0.5795991700943341</v>
      </c>
      <c r="L116" s="14">
        <v>0.0859</v>
      </c>
      <c r="M116" s="14">
        <v>0.989</v>
      </c>
      <c r="N116" s="14">
        <v>1.94E-4</v>
      </c>
      <c r="O116" s="14">
        <v>0.221</v>
      </c>
      <c r="P116" s="14">
        <v>0.953</v>
      </c>
      <c r="Q116" s="14">
        <v>143.682</v>
      </c>
      <c r="R116" s="14">
        <v>3.0</v>
      </c>
      <c r="S116" s="14">
        <v>1.0</v>
      </c>
      <c r="T116" s="14" t="s">
        <v>34</v>
      </c>
      <c r="U116" s="14" t="s">
        <v>35</v>
      </c>
      <c r="V116" s="16" t="s">
        <v>819</v>
      </c>
      <c r="W116" s="17" t="s">
        <v>185</v>
      </c>
    </row>
    <row r="117" ht="15.75" customHeight="1">
      <c r="A117" s="14" t="s">
        <v>614</v>
      </c>
      <c r="B117" s="14" t="s">
        <v>615</v>
      </c>
      <c r="C117" s="14">
        <v>1971.0</v>
      </c>
      <c r="D117" s="14">
        <v>0.0</v>
      </c>
      <c r="E117" s="14">
        <v>195906.0</v>
      </c>
      <c r="F117" s="14" t="s">
        <v>284</v>
      </c>
      <c r="G117" s="14" t="s">
        <v>285</v>
      </c>
      <c r="H117" s="14" t="s">
        <v>286</v>
      </c>
      <c r="I117" s="14">
        <v>0.59</v>
      </c>
      <c r="J117" s="14">
        <v>0.486</v>
      </c>
      <c r="K117" s="14">
        <v>0.7463478279309063</v>
      </c>
      <c r="L117" s="14">
        <v>0.272</v>
      </c>
      <c r="M117" s="14">
        <v>0.955</v>
      </c>
      <c r="N117" s="14">
        <v>6.56E-4</v>
      </c>
      <c r="O117" s="14">
        <v>0.361</v>
      </c>
      <c r="P117" s="14">
        <v>0.819</v>
      </c>
      <c r="Q117" s="14">
        <v>173.443</v>
      </c>
      <c r="R117" s="14">
        <v>8.0</v>
      </c>
      <c r="S117" s="14">
        <v>1.0</v>
      </c>
      <c r="T117" s="14" t="s">
        <v>34</v>
      </c>
      <c r="U117" s="14" t="s">
        <v>35</v>
      </c>
      <c r="V117" s="16" t="s">
        <v>560</v>
      </c>
      <c r="W117" s="17" t="s">
        <v>185</v>
      </c>
    </row>
    <row r="118" ht="15.75" customHeight="1">
      <c r="A118" s="14" t="s">
        <v>345</v>
      </c>
      <c r="B118" s="14" t="s">
        <v>346</v>
      </c>
      <c r="C118" s="14">
        <v>1995.0</v>
      </c>
      <c r="D118" s="14">
        <v>0.0</v>
      </c>
      <c r="E118" s="14">
        <v>530960.0</v>
      </c>
      <c r="F118" s="14" t="s">
        <v>347</v>
      </c>
      <c r="G118" s="14" t="s">
        <v>348</v>
      </c>
      <c r="H118" s="14" t="s">
        <v>349</v>
      </c>
      <c r="I118" s="14">
        <v>0.528</v>
      </c>
      <c r="J118" s="14">
        <v>0.37</v>
      </c>
      <c r="K118" s="14">
        <v>0.7396102923718348</v>
      </c>
      <c r="L118" s="14">
        <v>0.137</v>
      </c>
      <c r="M118" s="14">
        <v>0.909</v>
      </c>
      <c r="N118" s="14">
        <v>0.0</v>
      </c>
      <c r="O118" s="14">
        <v>0.139</v>
      </c>
      <c r="P118" s="14">
        <v>0.47</v>
      </c>
      <c r="Q118" s="14">
        <v>99.958</v>
      </c>
      <c r="R118" s="14">
        <v>6.0</v>
      </c>
      <c r="S118" s="14">
        <v>0.0</v>
      </c>
      <c r="T118" s="14" t="s">
        <v>34</v>
      </c>
      <c r="U118" s="14" t="s">
        <v>35</v>
      </c>
      <c r="V118" s="16" t="s">
        <v>54</v>
      </c>
      <c r="W118" s="17" t="s">
        <v>251</v>
      </c>
    </row>
    <row r="119" ht="15.75" customHeight="1">
      <c r="A119" s="14" t="s">
        <v>619</v>
      </c>
      <c r="B119" s="14" t="s">
        <v>620</v>
      </c>
      <c r="C119" s="14">
        <v>1971.0</v>
      </c>
      <c r="D119" s="14">
        <v>0.0</v>
      </c>
      <c r="E119" s="14">
        <v>198000.0</v>
      </c>
      <c r="F119" s="14" t="s">
        <v>453</v>
      </c>
      <c r="G119" s="14" t="s">
        <v>623</v>
      </c>
      <c r="H119" s="14" t="s">
        <v>286</v>
      </c>
      <c r="I119" s="14">
        <v>0.622</v>
      </c>
      <c r="J119" s="14">
        <v>0.218</v>
      </c>
      <c r="K119" s="14">
        <v>0.7015164802108632</v>
      </c>
      <c r="L119" s="14">
        <v>0.0469</v>
      </c>
      <c r="M119" s="14">
        <v>0.981</v>
      </c>
      <c r="N119" s="14">
        <v>0.0472</v>
      </c>
      <c r="O119" s="14">
        <v>0.112</v>
      </c>
      <c r="P119" s="14">
        <v>0.674</v>
      </c>
      <c r="Q119" s="14">
        <v>117.169</v>
      </c>
      <c r="R119" s="14">
        <v>6.0</v>
      </c>
      <c r="S119" s="14">
        <v>1.0</v>
      </c>
      <c r="T119" s="14" t="s">
        <v>34</v>
      </c>
      <c r="U119" s="14" t="s">
        <v>35</v>
      </c>
      <c r="V119" s="16" t="s">
        <v>407</v>
      </c>
      <c r="W119" s="17" t="s">
        <v>185</v>
      </c>
    </row>
    <row r="120" ht="15.75" customHeight="1">
      <c r="A120" s="14" t="s">
        <v>626</v>
      </c>
      <c r="B120" s="14" t="s">
        <v>627</v>
      </c>
      <c r="C120" s="14">
        <v>1985.0</v>
      </c>
      <c r="D120" s="14">
        <v>0.0</v>
      </c>
      <c r="E120" s="14">
        <v>203781.0</v>
      </c>
      <c r="F120" s="14" t="s">
        <v>413</v>
      </c>
      <c r="G120" s="14" t="s">
        <v>583</v>
      </c>
      <c r="H120" s="14" t="s">
        <v>584</v>
      </c>
      <c r="I120" s="14">
        <v>0.522</v>
      </c>
      <c r="J120" s="14">
        <v>0.671</v>
      </c>
      <c r="K120" s="14">
        <v>0.7577481658768905</v>
      </c>
      <c r="L120" s="14">
        <v>0.0732</v>
      </c>
      <c r="M120" s="14">
        <v>0.698</v>
      </c>
      <c r="N120" s="14">
        <v>3.77E-6</v>
      </c>
      <c r="O120" s="14">
        <v>0.516</v>
      </c>
      <c r="P120" s="14">
        <v>0.803</v>
      </c>
      <c r="Q120" s="14">
        <v>81.817</v>
      </c>
      <c r="R120" s="14">
        <v>4.0</v>
      </c>
      <c r="S120" s="14">
        <v>0.0</v>
      </c>
      <c r="T120" s="14" t="s">
        <v>34</v>
      </c>
      <c r="U120" s="14" t="s">
        <v>35</v>
      </c>
      <c r="V120" s="16" t="s">
        <v>560</v>
      </c>
      <c r="W120" s="17" t="s">
        <v>185</v>
      </c>
    </row>
    <row r="121" ht="15.75" customHeight="1">
      <c r="A121" s="14" t="s">
        <v>634</v>
      </c>
      <c r="B121" s="14" t="s">
        <v>635</v>
      </c>
      <c r="C121" s="14">
        <v>2022.0</v>
      </c>
      <c r="D121" s="14">
        <v>0.0</v>
      </c>
      <c r="E121" s="14">
        <v>199079.0</v>
      </c>
      <c r="F121" s="14" t="s">
        <v>327</v>
      </c>
      <c r="G121" s="14" t="s">
        <v>636</v>
      </c>
      <c r="H121" s="14" t="s">
        <v>637</v>
      </c>
      <c r="I121" s="14">
        <v>0.549</v>
      </c>
      <c r="J121" s="14">
        <v>0.572</v>
      </c>
      <c r="K121" s="14">
        <v>0.7045751074646639</v>
      </c>
      <c r="L121" s="14">
        <v>0.0431</v>
      </c>
      <c r="M121" s="14">
        <v>0.769</v>
      </c>
      <c r="N121" s="14">
        <v>0.00836</v>
      </c>
      <c r="O121" s="14">
        <v>0.186</v>
      </c>
      <c r="P121" s="14">
        <v>0.716</v>
      </c>
      <c r="Q121" s="14">
        <v>118.295</v>
      </c>
      <c r="R121" s="14">
        <v>9.0</v>
      </c>
      <c r="S121" s="14">
        <v>1.0</v>
      </c>
      <c r="T121" s="14" t="s">
        <v>34</v>
      </c>
      <c r="U121" s="14" t="s">
        <v>35</v>
      </c>
      <c r="V121" s="16" t="s">
        <v>181</v>
      </c>
      <c r="W121" s="17" t="s">
        <v>185</v>
      </c>
    </row>
    <row r="122" ht="15.75" customHeight="1">
      <c r="A122" s="14" t="s">
        <v>352</v>
      </c>
      <c r="B122" s="14" t="s">
        <v>353</v>
      </c>
      <c r="C122" s="14">
        <v>1979.0</v>
      </c>
      <c r="D122" s="14">
        <v>0.0</v>
      </c>
      <c r="E122" s="14">
        <v>199000.0</v>
      </c>
      <c r="F122" s="14" t="s">
        <v>327</v>
      </c>
      <c r="G122" s="14" t="s">
        <v>356</v>
      </c>
      <c r="H122" s="14" t="s">
        <v>357</v>
      </c>
      <c r="I122" s="14">
        <v>0.374</v>
      </c>
      <c r="J122" s="14">
        <v>0.423</v>
      </c>
      <c r="K122" s="14">
        <v>0.7057301135605047</v>
      </c>
      <c r="L122" s="14">
        <v>0.0374</v>
      </c>
      <c r="M122" s="14">
        <v>0.965</v>
      </c>
      <c r="N122" s="14">
        <v>0.853</v>
      </c>
      <c r="O122" s="14">
        <v>0.249</v>
      </c>
      <c r="P122" s="14">
        <v>0.477</v>
      </c>
      <c r="Q122" s="14">
        <v>107.577</v>
      </c>
      <c r="R122" s="14">
        <v>9.0</v>
      </c>
      <c r="S122" s="14">
        <v>1.0</v>
      </c>
      <c r="T122" s="14" t="s">
        <v>34</v>
      </c>
      <c r="U122" s="14" t="s">
        <v>35</v>
      </c>
      <c r="V122" s="16" t="s">
        <v>54</v>
      </c>
      <c r="W122" s="17" t="s">
        <v>251</v>
      </c>
    </row>
    <row r="123" ht="15.75" customHeight="1">
      <c r="A123" s="14" t="s">
        <v>359</v>
      </c>
      <c r="B123" s="14" t="s">
        <v>360</v>
      </c>
      <c r="C123" s="14">
        <v>1995.0</v>
      </c>
      <c r="D123" s="14">
        <v>0.0</v>
      </c>
      <c r="E123" s="14">
        <v>184186.0</v>
      </c>
      <c r="F123" s="14" t="s">
        <v>361</v>
      </c>
      <c r="G123" s="14" t="s">
        <v>348</v>
      </c>
      <c r="H123" s="14" t="s">
        <v>349</v>
      </c>
      <c r="I123" s="14">
        <v>0.275</v>
      </c>
      <c r="J123" s="14">
        <v>0.205</v>
      </c>
      <c r="K123" s="14">
        <v>0.6839133317501784</v>
      </c>
      <c r="L123" s="14">
        <v>0.0515</v>
      </c>
      <c r="M123" s="14">
        <v>0.957</v>
      </c>
      <c r="N123" s="14">
        <v>0.0</v>
      </c>
      <c r="O123" s="14">
        <v>0.0706</v>
      </c>
      <c r="P123" s="14">
        <v>0.251</v>
      </c>
      <c r="Q123" s="14">
        <v>177.853</v>
      </c>
      <c r="R123" s="14">
        <v>7.0</v>
      </c>
      <c r="S123" s="14">
        <v>1.0</v>
      </c>
      <c r="T123" s="14" t="s">
        <v>34</v>
      </c>
      <c r="U123" s="14" t="s">
        <v>35</v>
      </c>
      <c r="V123" s="16" t="s">
        <v>36</v>
      </c>
      <c r="W123" s="17" t="s">
        <v>251</v>
      </c>
    </row>
    <row r="124" ht="15.75" customHeight="1">
      <c r="A124" s="14" t="s">
        <v>640</v>
      </c>
      <c r="B124" s="14" t="s">
        <v>641</v>
      </c>
      <c r="C124" s="14">
        <v>1971.0</v>
      </c>
      <c r="D124" s="14">
        <v>0.0</v>
      </c>
      <c r="E124" s="14">
        <v>198786.0</v>
      </c>
      <c r="F124" s="14" t="s">
        <v>336</v>
      </c>
      <c r="G124" s="14" t="s">
        <v>642</v>
      </c>
      <c r="H124" s="14" t="s">
        <v>286</v>
      </c>
      <c r="I124" s="14">
        <v>0.511</v>
      </c>
      <c r="J124" s="14">
        <v>0.512</v>
      </c>
      <c r="K124" s="14">
        <v>0.7002759181079231</v>
      </c>
      <c r="L124" s="14">
        <v>0.231</v>
      </c>
      <c r="M124" s="14">
        <v>0.967</v>
      </c>
      <c r="N124" s="14">
        <v>8.08E-5</v>
      </c>
      <c r="O124" s="14">
        <v>0.413</v>
      </c>
      <c r="P124" s="14">
        <v>0.683</v>
      </c>
      <c r="Q124" s="14">
        <v>78.579</v>
      </c>
      <c r="R124" s="14">
        <v>5.0</v>
      </c>
      <c r="S124" s="14">
        <v>0.0</v>
      </c>
      <c r="T124" s="14" t="s">
        <v>34</v>
      </c>
      <c r="U124" s="14" t="s">
        <v>35</v>
      </c>
      <c r="V124" s="16" t="s">
        <v>407</v>
      </c>
      <c r="W124" s="17" t="s">
        <v>185</v>
      </c>
    </row>
    <row r="125" ht="15.75" customHeight="1">
      <c r="A125" s="14" t="s">
        <v>646</v>
      </c>
      <c r="B125" s="14" t="s">
        <v>647</v>
      </c>
      <c r="C125" s="14">
        <v>2007.0</v>
      </c>
      <c r="D125" s="14">
        <v>0.0</v>
      </c>
      <c r="E125" s="14">
        <v>194346.0</v>
      </c>
      <c r="F125" s="14" t="s">
        <v>413</v>
      </c>
      <c r="G125" s="14" t="s">
        <v>313</v>
      </c>
      <c r="H125" s="14" t="s">
        <v>286</v>
      </c>
      <c r="I125" s="14">
        <v>0.458</v>
      </c>
      <c r="J125" s="14">
        <v>0.311</v>
      </c>
      <c r="K125" s="14">
        <v>0.6488995358447822</v>
      </c>
      <c r="L125" s="14">
        <v>0.11</v>
      </c>
      <c r="M125" s="14">
        <v>0.823</v>
      </c>
      <c r="N125" s="14">
        <v>2.11E-6</v>
      </c>
      <c r="O125" s="14">
        <v>0.128</v>
      </c>
      <c r="P125" s="14">
        <v>0.811</v>
      </c>
      <c r="Q125" s="14">
        <v>111.946</v>
      </c>
      <c r="R125" s="14">
        <v>0.0</v>
      </c>
      <c r="S125" s="14">
        <v>1.0</v>
      </c>
      <c r="T125" s="14" t="s">
        <v>34</v>
      </c>
      <c r="U125" s="14" t="s">
        <v>35</v>
      </c>
      <c r="V125" s="16" t="s">
        <v>560</v>
      </c>
      <c r="W125" s="17" t="s">
        <v>185</v>
      </c>
    </row>
    <row r="126" ht="15.75" customHeight="1">
      <c r="A126" s="14" t="s">
        <v>366</v>
      </c>
      <c r="B126" s="14" t="s">
        <v>367</v>
      </c>
      <c r="C126" s="14">
        <v>1971.0</v>
      </c>
      <c r="D126" s="14">
        <v>0.0</v>
      </c>
      <c r="E126" s="14">
        <v>232333.0</v>
      </c>
      <c r="F126" s="14" t="s">
        <v>368</v>
      </c>
      <c r="G126" s="14" t="s">
        <v>369</v>
      </c>
      <c r="H126" s="14" t="s">
        <v>286</v>
      </c>
      <c r="I126" s="14">
        <v>0.306</v>
      </c>
      <c r="J126" s="14">
        <v>0.137</v>
      </c>
      <c r="K126" s="14">
        <v>0.6826727696472383</v>
      </c>
      <c r="L126" s="14">
        <v>0.0421</v>
      </c>
      <c r="M126" s="14">
        <v>0.982</v>
      </c>
      <c r="N126" s="14">
        <v>1.65E-5</v>
      </c>
      <c r="O126" s="14">
        <v>0.11</v>
      </c>
      <c r="P126" s="14">
        <v>0.234</v>
      </c>
      <c r="Q126" s="14">
        <v>71.992</v>
      </c>
      <c r="R126" s="14">
        <v>2.0</v>
      </c>
      <c r="S126" s="14">
        <v>0.0</v>
      </c>
      <c r="T126" s="14" t="s">
        <v>34</v>
      </c>
      <c r="U126" s="14" t="s">
        <v>35</v>
      </c>
      <c r="V126" s="16" t="s">
        <v>36</v>
      </c>
      <c r="W126" s="17" t="s">
        <v>251</v>
      </c>
    </row>
    <row r="127" ht="15.75" customHeight="1">
      <c r="A127" s="14" t="s">
        <v>374</v>
      </c>
      <c r="B127" s="14" t="s">
        <v>375</v>
      </c>
      <c r="C127" s="14">
        <v>1979.0</v>
      </c>
      <c r="D127" s="14">
        <v>0.0</v>
      </c>
      <c r="E127" s="14">
        <v>183447.0</v>
      </c>
      <c r="F127" s="14" t="s">
        <v>327</v>
      </c>
      <c r="G127" s="14" t="s">
        <v>356</v>
      </c>
      <c r="H127" s="14" t="s">
        <v>357</v>
      </c>
      <c r="I127" s="14">
        <v>0.351</v>
      </c>
      <c r="J127" s="14">
        <v>0.334</v>
      </c>
      <c r="K127" s="14">
        <v>0.7111415310095366</v>
      </c>
      <c r="L127" s="14">
        <v>0.0323</v>
      </c>
      <c r="M127" s="14">
        <v>0.941</v>
      </c>
      <c r="N127" s="14">
        <v>0.0156</v>
      </c>
      <c r="O127" s="14">
        <v>0.132</v>
      </c>
      <c r="P127" s="14">
        <v>0.42</v>
      </c>
      <c r="Q127" s="14">
        <v>78.519</v>
      </c>
      <c r="R127" s="14">
        <v>10.0</v>
      </c>
      <c r="S127" s="14">
        <v>0.0</v>
      </c>
      <c r="T127" s="14" t="s">
        <v>34</v>
      </c>
      <c r="U127" s="14" t="s">
        <v>35</v>
      </c>
      <c r="V127" s="16" t="s">
        <v>54</v>
      </c>
      <c r="W127" s="17" t="s">
        <v>251</v>
      </c>
    </row>
    <row r="128" ht="15.75" customHeight="1">
      <c r="A128" s="14" t="s">
        <v>654</v>
      </c>
      <c r="B128" s="14" t="s">
        <v>655</v>
      </c>
      <c r="C128" s="14">
        <v>1960.0</v>
      </c>
      <c r="D128" s="14">
        <v>0.0</v>
      </c>
      <c r="E128" s="14">
        <v>210653.0</v>
      </c>
      <c r="F128" s="14" t="s">
        <v>445</v>
      </c>
      <c r="G128" s="14" t="s">
        <v>322</v>
      </c>
      <c r="H128" s="14" t="s">
        <v>325</v>
      </c>
      <c r="I128" s="14">
        <v>0.677</v>
      </c>
      <c r="J128" s="14">
        <v>0.14</v>
      </c>
      <c r="K128" s="14">
        <v>0.5039462708167617</v>
      </c>
      <c r="L128" s="14">
        <v>0.454</v>
      </c>
      <c r="M128" s="14">
        <v>0.995</v>
      </c>
      <c r="N128" s="14">
        <v>0.797</v>
      </c>
      <c r="O128" s="14">
        <v>0.109</v>
      </c>
      <c r="P128" s="14">
        <v>0.854</v>
      </c>
      <c r="Q128" s="14">
        <v>146.814</v>
      </c>
      <c r="R128" s="14">
        <v>3.0</v>
      </c>
      <c r="S128" s="14">
        <v>1.0</v>
      </c>
      <c r="T128" s="14" t="s">
        <v>34</v>
      </c>
      <c r="U128" s="14" t="s">
        <v>35</v>
      </c>
      <c r="V128" s="16" t="s">
        <v>560</v>
      </c>
      <c r="W128" s="17" t="s">
        <v>185</v>
      </c>
    </row>
    <row r="129" ht="15.75" customHeight="1">
      <c r="A129" s="14" t="s">
        <v>379</v>
      </c>
      <c r="B129" s="14" t="s">
        <v>380</v>
      </c>
      <c r="C129" s="14">
        <v>1995.0</v>
      </c>
      <c r="D129" s="14">
        <v>0.0</v>
      </c>
      <c r="E129" s="14">
        <v>362493.0</v>
      </c>
      <c r="F129" s="14" t="s">
        <v>368</v>
      </c>
      <c r="G129" s="14" t="s">
        <v>348</v>
      </c>
      <c r="H129" s="14" t="s">
        <v>349</v>
      </c>
      <c r="I129" s="14">
        <v>0.482</v>
      </c>
      <c r="J129" s="14">
        <v>0.236</v>
      </c>
      <c r="K129" s="14">
        <v>0.7045964964664386</v>
      </c>
      <c r="L129" s="14">
        <v>0.0698</v>
      </c>
      <c r="M129" s="14">
        <v>0.966</v>
      </c>
      <c r="N129" s="14">
        <v>0.0</v>
      </c>
      <c r="O129" s="14">
        <v>0.167</v>
      </c>
      <c r="P129" s="14">
        <v>0.435</v>
      </c>
      <c r="Q129" s="14">
        <v>86.978</v>
      </c>
      <c r="R129" s="14">
        <v>9.0</v>
      </c>
      <c r="S129" s="14">
        <v>1.0</v>
      </c>
      <c r="T129" s="14" t="s">
        <v>34</v>
      </c>
      <c r="U129" s="14" t="s">
        <v>35</v>
      </c>
      <c r="V129" s="16" t="s">
        <v>54</v>
      </c>
      <c r="W129" s="17" t="s">
        <v>251</v>
      </c>
    </row>
    <row r="130" ht="15.75" customHeight="1">
      <c r="A130" s="14" t="s">
        <v>385</v>
      </c>
      <c r="B130" s="14" t="s">
        <v>386</v>
      </c>
      <c r="C130" s="14">
        <v>1965.0</v>
      </c>
      <c r="D130" s="14">
        <v>0.0</v>
      </c>
      <c r="E130" s="14">
        <v>186826.0</v>
      </c>
      <c r="F130" s="14" t="s">
        <v>389</v>
      </c>
      <c r="G130" s="14" t="s">
        <v>390</v>
      </c>
      <c r="H130" s="14" t="s">
        <v>286</v>
      </c>
      <c r="I130" s="14">
        <v>0.354</v>
      </c>
      <c r="J130" s="14">
        <v>0.221</v>
      </c>
      <c r="K130" s="14">
        <v>0.5721344084749186</v>
      </c>
      <c r="L130" s="14">
        <v>0.0396</v>
      </c>
      <c r="M130" s="14">
        <v>0.994</v>
      </c>
      <c r="N130" s="14">
        <v>0.592</v>
      </c>
      <c r="O130" s="14">
        <v>0.129</v>
      </c>
      <c r="P130" s="14">
        <v>0.303</v>
      </c>
      <c r="Q130" s="14">
        <v>80.109</v>
      </c>
      <c r="R130" s="14">
        <v>4.0</v>
      </c>
      <c r="S130" s="14">
        <v>0.0</v>
      </c>
      <c r="T130" s="14" t="s">
        <v>34</v>
      </c>
      <c r="U130" s="14" t="s">
        <v>35</v>
      </c>
      <c r="V130" s="16" t="s">
        <v>45</v>
      </c>
      <c r="W130" s="17" t="s">
        <v>251</v>
      </c>
    </row>
    <row r="131" ht="15.75" customHeight="1">
      <c r="A131" s="14" t="s">
        <v>661</v>
      </c>
      <c r="B131" s="14" t="s">
        <v>663</v>
      </c>
      <c r="C131" s="14">
        <v>2007.0</v>
      </c>
      <c r="D131" s="14">
        <v>0.0</v>
      </c>
      <c r="E131" s="14">
        <v>394906.0</v>
      </c>
      <c r="F131" s="14" t="s">
        <v>336</v>
      </c>
      <c r="G131" s="14" t="s">
        <v>313</v>
      </c>
      <c r="H131" s="14" t="s">
        <v>286</v>
      </c>
      <c r="I131" s="14">
        <v>0.508</v>
      </c>
      <c r="J131" s="14">
        <v>0.164</v>
      </c>
      <c r="K131" s="14">
        <v>0.5720488524678192</v>
      </c>
      <c r="L131" s="14">
        <v>0.118</v>
      </c>
      <c r="M131" s="14">
        <v>0.962</v>
      </c>
      <c r="N131" s="14">
        <v>0.00152</v>
      </c>
      <c r="O131" s="14">
        <v>0.3</v>
      </c>
      <c r="P131" s="14">
        <v>0.551</v>
      </c>
      <c r="Q131" s="14">
        <v>122.691</v>
      </c>
      <c r="R131" s="14">
        <v>0.0</v>
      </c>
      <c r="S131" s="14">
        <v>1.0</v>
      </c>
      <c r="T131" s="14" t="s">
        <v>34</v>
      </c>
      <c r="U131" s="14" t="s">
        <v>35</v>
      </c>
      <c r="V131" s="16" t="s">
        <v>333</v>
      </c>
      <c r="W131" s="17" t="s">
        <v>185</v>
      </c>
    </row>
    <row r="132" ht="15.75" customHeight="1">
      <c r="A132" s="14" t="s">
        <v>667</v>
      </c>
      <c r="B132" s="14" t="s">
        <v>669</v>
      </c>
      <c r="C132" s="14">
        <v>1971.0</v>
      </c>
      <c r="D132" s="14">
        <v>0.0</v>
      </c>
      <c r="E132" s="14">
        <v>198680.0</v>
      </c>
      <c r="F132" s="14" t="s">
        <v>413</v>
      </c>
      <c r="G132" s="14" t="s">
        <v>673</v>
      </c>
      <c r="H132" s="14" t="s">
        <v>286</v>
      </c>
      <c r="I132" s="14">
        <v>0.527</v>
      </c>
      <c r="J132" s="14">
        <v>0.385</v>
      </c>
      <c r="K132" s="14">
        <v>0.7125532051266753</v>
      </c>
      <c r="L132" s="14">
        <v>0.0438</v>
      </c>
      <c r="M132" s="14">
        <v>0.971</v>
      </c>
      <c r="N132" s="14">
        <v>0.239</v>
      </c>
      <c r="O132" s="14">
        <v>0.109</v>
      </c>
      <c r="P132" s="14">
        <v>0.664</v>
      </c>
      <c r="Q132" s="14">
        <v>147.531</v>
      </c>
      <c r="R132" s="14">
        <v>2.0</v>
      </c>
      <c r="S132" s="14">
        <v>1.0</v>
      </c>
      <c r="T132" s="14" t="s">
        <v>34</v>
      </c>
      <c r="U132" s="14" t="s">
        <v>35</v>
      </c>
      <c r="V132" s="16" t="s">
        <v>407</v>
      </c>
      <c r="W132" s="17" t="s">
        <v>185</v>
      </c>
    </row>
    <row r="133" ht="15.75" customHeight="1">
      <c r="A133" s="14" t="s">
        <v>391</v>
      </c>
      <c r="B133" s="14" t="s">
        <v>392</v>
      </c>
      <c r="C133" s="14">
        <v>2007.0</v>
      </c>
      <c r="D133" s="14">
        <v>0.0</v>
      </c>
      <c r="E133" s="14">
        <v>274280.0</v>
      </c>
      <c r="F133" s="14" t="s">
        <v>341</v>
      </c>
      <c r="G133" s="14" t="s">
        <v>313</v>
      </c>
      <c r="H133" s="14" t="s">
        <v>286</v>
      </c>
      <c r="I133" s="14">
        <v>0.255</v>
      </c>
      <c r="J133" s="14">
        <v>0.154</v>
      </c>
      <c r="K133" s="14">
        <v>0.5668941030400854</v>
      </c>
      <c r="L133" s="14">
        <v>0.0427</v>
      </c>
      <c r="M133" s="14">
        <v>0.978</v>
      </c>
      <c r="N133" s="14">
        <v>0.161</v>
      </c>
      <c r="O133" s="14">
        <v>0.162</v>
      </c>
      <c r="P133" s="14">
        <v>0.237</v>
      </c>
      <c r="Q133" s="14">
        <v>71.282</v>
      </c>
      <c r="R133" s="14">
        <v>0.0</v>
      </c>
      <c r="S133" s="14">
        <v>1.0</v>
      </c>
      <c r="T133" s="14" t="s">
        <v>34</v>
      </c>
      <c r="U133" s="14" t="s">
        <v>35</v>
      </c>
      <c r="V133" s="16" t="s">
        <v>36</v>
      </c>
      <c r="W133" s="17" t="s">
        <v>251</v>
      </c>
    </row>
    <row r="134" ht="15.75" customHeight="1">
      <c r="A134" s="14" t="s">
        <v>399</v>
      </c>
      <c r="B134" s="14" t="s">
        <v>400</v>
      </c>
      <c r="C134" s="14">
        <v>1971.0</v>
      </c>
      <c r="D134" s="14">
        <v>0.0</v>
      </c>
      <c r="E134" s="14">
        <v>189457.0</v>
      </c>
      <c r="F134" s="14" t="s">
        <v>401</v>
      </c>
      <c r="G134" s="14" t="s">
        <v>342</v>
      </c>
      <c r="H134" s="14" t="s">
        <v>286</v>
      </c>
      <c r="I134" s="14">
        <v>0.393</v>
      </c>
      <c r="J134" s="14">
        <v>0.25</v>
      </c>
      <c r="K134" s="14">
        <v>0.6711013196870556</v>
      </c>
      <c r="L134" s="14">
        <v>0.0521</v>
      </c>
      <c r="M134" s="14">
        <v>0.979</v>
      </c>
      <c r="N134" s="14">
        <v>0.0173</v>
      </c>
      <c r="O134" s="14">
        <v>0.258</v>
      </c>
      <c r="P134" s="14">
        <v>0.464</v>
      </c>
      <c r="Q134" s="14">
        <v>140.808</v>
      </c>
      <c r="R134" s="14">
        <v>6.0</v>
      </c>
      <c r="S134" s="14">
        <v>1.0</v>
      </c>
      <c r="T134" s="14" t="s">
        <v>34</v>
      </c>
      <c r="U134" s="14" t="s">
        <v>35</v>
      </c>
      <c r="V134" s="16" t="s">
        <v>54</v>
      </c>
      <c r="W134" s="17" t="s">
        <v>251</v>
      </c>
    </row>
    <row r="135" ht="15.75" customHeight="1">
      <c r="A135" s="14" t="s">
        <v>405</v>
      </c>
      <c r="B135" s="14" t="s">
        <v>406</v>
      </c>
      <c r="C135" s="14">
        <v>1971.0</v>
      </c>
      <c r="D135" s="14">
        <v>0.0</v>
      </c>
      <c r="E135" s="14">
        <v>194680.0</v>
      </c>
      <c r="F135" s="14" t="s">
        <v>284</v>
      </c>
      <c r="G135" s="14" t="s">
        <v>285</v>
      </c>
      <c r="H135" s="14" t="s">
        <v>286</v>
      </c>
      <c r="I135" s="14">
        <v>0.473</v>
      </c>
      <c r="J135" s="14">
        <v>0.22</v>
      </c>
      <c r="K135" s="14">
        <v>0.640771715170347</v>
      </c>
      <c r="L135" s="14">
        <v>0.0351</v>
      </c>
      <c r="M135" s="14">
        <v>0.985</v>
      </c>
      <c r="N135" s="14">
        <v>0.347</v>
      </c>
      <c r="O135" s="14">
        <v>0.12</v>
      </c>
      <c r="P135" s="14">
        <v>0.285</v>
      </c>
      <c r="Q135" s="14">
        <v>120.987</v>
      </c>
      <c r="R135" s="14">
        <v>5.0</v>
      </c>
      <c r="S135" s="14">
        <v>0.0</v>
      </c>
      <c r="T135" s="14" t="s">
        <v>34</v>
      </c>
      <c r="U135" s="14" t="s">
        <v>35</v>
      </c>
      <c r="V135" s="16" t="s">
        <v>36</v>
      </c>
      <c r="W135" s="17" t="s">
        <v>251</v>
      </c>
    </row>
    <row r="136" ht="15.75" customHeight="1">
      <c r="A136" s="14" t="s">
        <v>410</v>
      </c>
      <c r="B136" s="14" t="s">
        <v>411</v>
      </c>
      <c r="C136" s="14">
        <v>1984.0</v>
      </c>
      <c r="D136" s="14">
        <v>0.0</v>
      </c>
      <c r="E136" s="14">
        <v>193021.0</v>
      </c>
      <c r="F136" s="14" t="s">
        <v>413</v>
      </c>
      <c r="G136" s="14" t="s">
        <v>414</v>
      </c>
      <c r="H136" s="14" t="s">
        <v>286</v>
      </c>
      <c r="I136" s="14">
        <v>0.411</v>
      </c>
      <c r="J136" s="14">
        <v>0.317</v>
      </c>
      <c r="K136" s="14">
        <v>0.6876350180589987</v>
      </c>
      <c r="L136" s="14">
        <v>0.0346</v>
      </c>
      <c r="M136" s="14">
        <v>0.983</v>
      </c>
      <c r="N136" s="14">
        <v>0.879</v>
      </c>
      <c r="O136" s="14">
        <v>0.387</v>
      </c>
      <c r="P136" s="14">
        <v>0.324</v>
      </c>
      <c r="Q136" s="14">
        <v>124.941</v>
      </c>
      <c r="R136" s="14">
        <v>3.0</v>
      </c>
      <c r="S136" s="14">
        <v>1.0</v>
      </c>
      <c r="T136" s="14" t="s">
        <v>34</v>
      </c>
      <c r="U136" s="14" t="s">
        <v>35</v>
      </c>
      <c r="V136" s="16" t="s">
        <v>45</v>
      </c>
      <c r="W136" s="17" t="s">
        <v>251</v>
      </c>
    </row>
    <row r="137" ht="15.75" customHeight="1">
      <c r="A137" s="14" t="s">
        <v>674</v>
      </c>
      <c r="B137" s="14" t="s">
        <v>675</v>
      </c>
      <c r="C137" s="14">
        <v>1995.0</v>
      </c>
      <c r="D137" s="14">
        <v>0.0</v>
      </c>
      <c r="E137" s="14">
        <v>580720.0</v>
      </c>
      <c r="F137" s="14" t="s">
        <v>361</v>
      </c>
      <c r="G137" s="14" t="s">
        <v>348</v>
      </c>
      <c r="H137" s="14" t="s">
        <v>349</v>
      </c>
      <c r="I137" s="14">
        <v>0.541</v>
      </c>
      <c r="J137" s="14">
        <v>0.424</v>
      </c>
      <c r="K137" s="14">
        <v>0.7336641498784322</v>
      </c>
      <c r="L137" s="14">
        <v>0.17</v>
      </c>
      <c r="M137" s="14">
        <v>0.879</v>
      </c>
      <c r="N137" s="14">
        <v>2.72E-6</v>
      </c>
      <c r="O137" s="14">
        <v>0.152</v>
      </c>
      <c r="P137" s="14">
        <v>0.529</v>
      </c>
      <c r="Q137" s="14">
        <v>123.884</v>
      </c>
      <c r="R137" s="14">
        <v>9.0</v>
      </c>
      <c r="S137" s="14">
        <v>1.0</v>
      </c>
      <c r="T137" s="14" t="s">
        <v>34</v>
      </c>
      <c r="U137" s="14" t="s">
        <v>35</v>
      </c>
      <c r="V137" s="16" t="s">
        <v>333</v>
      </c>
      <c r="W137" s="17" t="s">
        <v>185</v>
      </c>
    </row>
    <row r="138" ht="15.75" customHeight="1">
      <c r="A138" s="14" t="s">
        <v>681</v>
      </c>
      <c r="B138" s="14" t="s">
        <v>683</v>
      </c>
      <c r="C138" s="14">
        <v>1971.0</v>
      </c>
      <c r="D138" s="14">
        <v>0.0</v>
      </c>
      <c r="E138" s="14">
        <v>196800.0</v>
      </c>
      <c r="F138" s="14" t="s">
        <v>684</v>
      </c>
      <c r="G138" s="14" t="s">
        <v>685</v>
      </c>
      <c r="H138" s="14" t="s">
        <v>286</v>
      </c>
      <c r="I138" s="14">
        <v>0.577</v>
      </c>
      <c r="J138" s="14">
        <v>0.241</v>
      </c>
      <c r="K138" s="14">
        <v>0.6308899963503757</v>
      </c>
      <c r="L138" s="14">
        <v>0.104</v>
      </c>
      <c r="M138" s="14">
        <v>0.989</v>
      </c>
      <c r="N138" s="14">
        <v>0.549</v>
      </c>
      <c r="O138" s="14">
        <v>0.153</v>
      </c>
      <c r="P138" s="14">
        <v>0.777</v>
      </c>
      <c r="Q138" s="14">
        <v>113.734</v>
      </c>
      <c r="R138" s="14">
        <v>3.0</v>
      </c>
      <c r="S138" s="14">
        <v>0.0</v>
      </c>
      <c r="T138" s="14" t="s">
        <v>34</v>
      </c>
      <c r="U138" s="14" t="s">
        <v>35</v>
      </c>
      <c r="V138" s="16" t="s">
        <v>181</v>
      </c>
      <c r="W138" s="17" t="s">
        <v>185</v>
      </c>
    </row>
    <row r="139" ht="15.75" customHeight="1">
      <c r="A139" s="14" t="s">
        <v>416</v>
      </c>
      <c r="B139" s="14" t="s">
        <v>417</v>
      </c>
      <c r="C139" s="14">
        <v>1965.0</v>
      </c>
      <c r="D139" s="14">
        <v>0.0</v>
      </c>
      <c r="E139" s="14">
        <v>211266.0</v>
      </c>
      <c r="F139" s="14" t="s">
        <v>401</v>
      </c>
      <c r="G139" s="14" t="s">
        <v>390</v>
      </c>
      <c r="H139" s="14" t="s">
        <v>286</v>
      </c>
      <c r="I139" s="14">
        <v>0.152</v>
      </c>
      <c r="J139" s="14">
        <v>0.0618</v>
      </c>
      <c r="K139" s="14">
        <v>0.5299125189714049</v>
      </c>
      <c r="L139" s="14">
        <v>0.0379</v>
      </c>
      <c r="M139" s="14">
        <v>0.994</v>
      </c>
      <c r="N139" s="14">
        <v>0.971</v>
      </c>
      <c r="O139" s="14">
        <v>0.232</v>
      </c>
      <c r="P139" s="14">
        <v>0.216</v>
      </c>
      <c r="Q139" s="14">
        <v>70.351</v>
      </c>
      <c r="R139" s="14">
        <v>2.0</v>
      </c>
      <c r="S139" s="14">
        <v>1.0</v>
      </c>
      <c r="T139" s="14" t="s">
        <v>34</v>
      </c>
      <c r="U139" s="14" t="s">
        <v>35</v>
      </c>
      <c r="V139" s="16" t="s">
        <v>36</v>
      </c>
      <c r="W139" s="17" t="s">
        <v>251</v>
      </c>
    </row>
    <row r="140" ht="15.75" customHeight="1">
      <c r="A140" s="14" t="s">
        <v>688</v>
      </c>
      <c r="B140" s="14" t="s">
        <v>689</v>
      </c>
      <c r="C140" s="14">
        <v>1971.0</v>
      </c>
      <c r="D140" s="14">
        <v>0.0</v>
      </c>
      <c r="E140" s="14">
        <v>171280.0</v>
      </c>
      <c r="F140" s="14" t="s">
        <v>284</v>
      </c>
      <c r="G140" s="14" t="s">
        <v>433</v>
      </c>
      <c r="H140" s="14" t="s">
        <v>286</v>
      </c>
      <c r="I140" s="14">
        <v>0.473</v>
      </c>
      <c r="J140" s="14">
        <v>0.412</v>
      </c>
      <c r="K140" s="14">
        <v>0.739567514368285</v>
      </c>
      <c r="L140" s="14">
        <v>0.0741</v>
      </c>
      <c r="M140" s="14">
        <v>0.948</v>
      </c>
      <c r="N140" s="14">
        <v>6.62E-4</v>
      </c>
      <c r="O140" s="14">
        <v>0.405</v>
      </c>
      <c r="P140" s="14">
        <v>0.681</v>
      </c>
      <c r="Q140" s="14">
        <v>151.593</v>
      </c>
      <c r="R140" s="14">
        <v>10.0</v>
      </c>
      <c r="S140" s="14">
        <v>1.0</v>
      </c>
      <c r="T140" s="14" t="s">
        <v>34</v>
      </c>
      <c r="U140" s="14" t="s">
        <v>35</v>
      </c>
      <c r="V140" s="16" t="s">
        <v>407</v>
      </c>
      <c r="W140" s="17" t="s">
        <v>185</v>
      </c>
    </row>
    <row r="141" ht="15.75" customHeight="1">
      <c r="A141" s="14" t="s">
        <v>422</v>
      </c>
      <c r="B141" s="14" t="s">
        <v>423</v>
      </c>
      <c r="C141" s="14">
        <v>2021.0</v>
      </c>
      <c r="D141" s="14">
        <v>0.0</v>
      </c>
      <c r="E141" s="14">
        <v>215489.0</v>
      </c>
      <c r="F141" s="14" t="s">
        <v>424</v>
      </c>
      <c r="G141" s="14" t="s">
        <v>425</v>
      </c>
      <c r="H141" s="14" t="s">
        <v>423</v>
      </c>
      <c r="I141" s="14">
        <v>0.459</v>
      </c>
      <c r="J141" s="14">
        <v>0.532</v>
      </c>
      <c r="K141" s="14">
        <v>0.7942591919065246</v>
      </c>
      <c r="L141" s="14">
        <v>0.126</v>
      </c>
      <c r="M141" s="14">
        <v>0.00232</v>
      </c>
      <c r="N141" s="14">
        <v>0.0</v>
      </c>
      <c r="O141" s="14">
        <v>0.151</v>
      </c>
      <c r="P141" s="14">
        <v>0.415</v>
      </c>
      <c r="Q141" s="14">
        <v>113.997</v>
      </c>
      <c r="R141" s="14">
        <v>2.0</v>
      </c>
      <c r="S141" s="14">
        <v>1.0</v>
      </c>
      <c r="T141" s="14" t="s">
        <v>34</v>
      </c>
      <c r="U141" s="14" t="s">
        <v>35</v>
      </c>
      <c r="V141" s="16" t="s">
        <v>54</v>
      </c>
      <c r="W141" s="17" t="s">
        <v>251</v>
      </c>
    </row>
    <row r="142" ht="15.75" customHeight="1">
      <c r="A142" s="14" t="s">
        <v>430</v>
      </c>
      <c r="B142" s="14" t="s">
        <v>432</v>
      </c>
      <c r="C142" s="14">
        <v>1971.0</v>
      </c>
      <c r="D142" s="14">
        <v>0.0</v>
      </c>
      <c r="E142" s="14">
        <v>210293.0</v>
      </c>
      <c r="F142" s="14" t="s">
        <v>284</v>
      </c>
      <c r="G142" s="14" t="s">
        <v>433</v>
      </c>
      <c r="H142" s="14" t="s">
        <v>286</v>
      </c>
      <c r="I142" s="14">
        <v>0.454</v>
      </c>
      <c r="J142" s="14">
        <v>0.124</v>
      </c>
      <c r="K142" s="14">
        <v>0.6816674865638214</v>
      </c>
      <c r="L142" s="14">
        <v>0.0894</v>
      </c>
      <c r="M142" s="14">
        <v>0.993</v>
      </c>
      <c r="N142" s="14">
        <v>7.88E-5</v>
      </c>
      <c r="O142" s="14">
        <v>0.0962</v>
      </c>
      <c r="P142" s="14">
        <v>0.267</v>
      </c>
      <c r="Q142" s="14">
        <v>87.023</v>
      </c>
      <c r="R142" s="14">
        <v>2.0</v>
      </c>
      <c r="S142" s="14">
        <v>0.0</v>
      </c>
      <c r="T142" s="14" t="s">
        <v>34</v>
      </c>
      <c r="U142" s="14" t="s">
        <v>35</v>
      </c>
      <c r="V142" s="16" t="s">
        <v>36</v>
      </c>
      <c r="W142" s="17" t="s">
        <v>251</v>
      </c>
    </row>
    <row r="143" ht="15.75" customHeight="1">
      <c r="A143" s="14" t="s">
        <v>695</v>
      </c>
      <c r="B143" s="14" t="s">
        <v>696</v>
      </c>
      <c r="C143" s="14">
        <v>1996.0</v>
      </c>
      <c r="D143" s="14">
        <v>0.0</v>
      </c>
      <c r="E143" s="14">
        <v>207706.0</v>
      </c>
      <c r="F143" s="14" t="s">
        <v>368</v>
      </c>
      <c r="G143" s="14" t="s">
        <v>699</v>
      </c>
      <c r="H143" s="14" t="s">
        <v>286</v>
      </c>
      <c r="I143" s="14">
        <v>0.412</v>
      </c>
      <c r="J143" s="14">
        <v>0.347</v>
      </c>
      <c r="K143" s="14">
        <v>0.7345410989512001</v>
      </c>
      <c r="L143" s="14">
        <v>0.0367</v>
      </c>
      <c r="M143" s="14">
        <v>0.92</v>
      </c>
      <c r="N143" s="14">
        <v>0.0</v>
      </c>
      <c r="O143" s="14">
        <v>0.464</v>
      </c>
      <c r="P143" s="14">
        <v>0.54</v>
      </c>
      <c r="Q143" s="14">
        <v>81.458</v>
      </c>
      <c r="R143" s="14">
        <v>2.0</v>
      </c>
      <c r="S143" s="14">
        <v>1.0</v>
      </c>
      <c r="T143" s="14" t="s">
        <v>34</v>
      </c>
      <c r="U143" s="14" t="s">
        <v>35</v>
      </c>
      <c r="V143" s="16" t="s">
        <v>333</v>
      </c>
      <c r="W143" s="17" t="s">
        <v>185</v>
      </c>
    </row>
    <row r="144" ht="15.75" customHeight="1">
      <c r="A144" s="14" t="s">
        <v>434</v>
      </c>
      <c r="B144" s="14" t="s">
        <v>436</v>
      </c>
      <c r="C144" s="14">
        <v>1984.0</v>
      </c>
      <c r="D144" s="14">
        <v>0.0</v>
      </c>
      <c r="E144" s="14">
        <v>212485.0</v>
      </c>
      <c r="F144" s="14" t="s">
        <v>413</v>
      </c>
      <c r="G144" s="14" t="s">
        <v>414</v>
      </c>
      <c r="H144" s="14" t="s">
        <v>286</v>
      </c>
      <c r="I144" s="14">
        <v>0.39</v>
      </c>
      <c r="J144" s="14">
        <v>0.194</v>
      </c>
      <c r="K144" s="14">
        <v>0.6733471648734125</v>
      </c>
      <c r="L144" s="14">
        <v>0.0411</v>
      </c>
      <c r="M144" s="14">
        <v>0.994</v>
      </c>
      <c r="N144" s="14">
        <v>0.66</v>
      </c>
      <c r="O144" s="14">
        <v>0.226</v>
      </c>
      <c r="P144" s="14">
        <v>0.376</v>
      </c>
      <c r="Q144" s="14">
        <v>74.245</v>
      </c>
      <c r="R144" s="14">
        <v>8.0</v>
      </c>
      <c r="S144" s="14">
        <v>1.0</v>
      </c>
      <c r="T144" s="14" t="s">
        <v>34</v>
      </c>
      <c r="U144" s="14" t="s">
        <v>35</v>
      </c>
      <c r="V144" s="16" t="s">
        <v>45</v>
      </c>
      <c r="W144" s="17" t="s">
        <v>251</v>
      </c>
    </row>
    <row r="145" ht="15.75" customHeight="1">
      <c r="A145" s="14" t="s">
        <v>438</v>
      </c>
      <c r="B145" s="14" t="s">
        <v>439</v>
      </c>
      <c r="C145" s="14">
        <v>2007.0</v>
      </c>
      <c r="D145" s="14">
        <v>0.0</v>
      </c>
      <c r="E145" s="14">
        <v>202266.0</v>
      </c>
      <c r="F145" s="14" t="s">
        <v>312</v>
      </c>
      <c r="G145" s="14" t="s">
        <v>313</v>
      </c>
      <c r="H145" s="14" t="s">
        <v>286</v>
      </c>
      <c r="I145" s="14">
        <v>0.403</v>
      </c>
      <c r="J145" s="14">
        <v>0.0462</v>
      </c>
      <c r="K145" s="14">
        <v>0.5549376510479556</v>
      </c>
      <c r="L145" s="14">
        <v>0.0531</v>
      </c>
      <c r="M145" s="14">
        <v>0.979</v>
      </c>
      <c r="N145" s="14">
        <v>0.0</v>
      </c>
      <c r="O145" s="14">
        <v>0.169</v>
      </c>
      <c r="P145" s="14">
        <v>0.392</v>
      </c>
      <c r="Q145" s="14">
        <v>97.107</v>
      </c>
      <c r="R145" s="14">
        <v>10.0</v>
      </c>
      <c r="S145" s="14">
        <v>1.0</v>
      </c>
      <c r="T145" s="14" t="s">
        <v>34</v>
      </c>
      <c r="U145" s="14" t="s">
        <v>35</v>
      </c>
      <c r="V145" s="16" t="s">
        <v>45</v>
      </c>
      <c r="W145" s="17" t="s">
        <v>251</v>
      </c>
    </row>
    <row r="146" ht="15.75" customHeight="1">
      <c r="A146" s="14" t="s">
        <v>704</v>
      </c>
      <c r="B146" s="14" t="s">
        <v>705</v>
      </c>
      <c r="C146" s="14">
        <v>1971.0</v>
      </c>
      <c r="D146" s="14">
        <v>0.0</v>
      </c>
      <c r="E146" s="14">
        <v>212266.0</v>
      </c>
      <c r="F146" s="14" t="s">
        <v>321</v>
      </c>
      <c r="G146" s="14" t="s">
        <v>590</v>
      </c>
      <c r="H146" s="14" t="s">
        <v>286</v>
      </c>
      <c r="I146" s="14">
        <v>0.345</v>
      </c>
      <c r="J146" s="14">
        <v>0.54</v>
      </c>
      <c r="K146" s="14">
        <v>0.7177935105615086</v>
      </c>
      <c r="L146" s="14">
        <v>0.0775</v>
      </c>
      <c r="M146" s="14">
        <v>0.988</v>
      </c>
      <c r="N146" s="14">
        <v>0.0183</v>
      </c>
      <c r="O146" s="14">
        <v>0.372</v>
      </c>
      <c r="P146" s="14">
        <v>0.912</v>
      </c>
      <c r="Q146" s="14">
        <v>79.55</v>
      </c>
      <c r="R146" s="14">
        <v>2.0</v>
      </c>
      <c r="S146" s="14">
        <v>1.0</v>
      </c>
      <c r="T146" s="14" t="s">
        <v>34</v>
      </c>
      <c r="U146" s="14" t="s">
        <v>35</v>
      </c>
      <c r="V146" s="16" t="s">
        <v>819</v>
      </c>
      <c r="W146" s="17" t="s">
        <v>185</v>
      </c>
    </row>
    <row r="147" ht="15.75" customHeight="1">
      <c r="A147" s="14" t="s">
        <v>443</v>
      </c>
      <c r="B147" s="14" t="s">
        <v>444</v>
      </c>
      <c r="C147" s="14">
        <v>1960.0</v>
      </c>
      <c r="D147" s="14">
        <v>0.0</v>
      </c>
      <c r="E147" s="14">
        <v>207413.0</v>
      </c>
      <c r="F147" s="14" t="s">
        <v>445</v>
      </c>
      <c r="G147" s="14" t="s">
        <v>322</v>
      </c>
      <c r="H147" s="14" t="s">
        <v>325</v>
      </c>
      <c r="I147" s="14">
        <v>0.349</v>
      </c>
      <c r="J147" s="14">
        <v>0.121</v>
      </c>
      <c r="K147" s="14">
        <v>0.4991979124227495</v>
      </c>
      <c r="L147" s="14">
        <v>0.0688</v>
      </c>
      <c r="M147" s="14">
        <v>0.995</v>
      </c>
      <c r="N147" s="14">
        <v>0.885</v>
      </c>
      <c r="O147" s="14">
        <v>0.104</v>
      </c>
      <c r="P147" s="14">
        <v>0.386</v>
      </c>
      <c r="Q147" s="14">
        <v>89.746</v>
      </c>
      <c r="R147" s="14">
        <v>10.0</v>
      </c>
      <c r="S147" s="14">
        <v>0.0</v>
      </c>
      <c r="T147" s="14" t="s">
        <v>34</v>
      </c>
      <c r="U147" s="14" t="s">
        <v>35</v>
      </c>
      <c r="V147" s="16" t="s">
        <v>45</v>
      </c>
      <c r="W147" s="17" t="s">
        <v>251</v>
      </c>
    </row>
    <row r="148" ht="15.75" customHeight="1">
      <c r="A148" s="14" t="s">
        <v>448</v>
      </c>
      <c r="B148" s="14" t="s">
        <v>449</v>
      </c>
      <c r="C148" s="14">
        <v>2007.0</v>
      </c>
      <c r="D148" s="14">
        <v>0.0</v>
      </c>
      <c r="E148" s="14">
        <v>224906.0</v>
      </c>
      <c r="F148" s="14" t="s">
        <v>450</v>
      </c>
      <c r="G148" s="14" t="s">
        <v>313</v>
      </c>
      <c r="H148" s="14" t="s">
        <v>286</v>
      </c>
      <c r="I148" s="14">
        <v>0.354</v>
      </c>
      <c r="J148" s="14">
        <v>0.0808</v>
      </c>
      <c r="K148" s="14">
        <v>0.5337839282926491</v>
      </c>
      <c r="L148" s="14">
        <v>0.0363</v>
      </c>
      <c r="M148" s="14">
        <v>0.968</v>
      </c>
      <c r="N148" s="14">
        <v>6.59E-4</v>
      </c>
      <c r="O148" s="14">
        <v>0.218</v>
      </c>
      <c r="P148" s="14">
        <v>0.225</v>
      </c>
      <c r="Q148" s="14">
        <v>132.377</v>
      </c>
      <c r="R148" s="14">
        <v>0.0</v>
      </c>
      <c r="S148" s="14">
        <v>1.0</v>
      </c>
      <c r="T148" s="14" t="s">
        <v>34</v>
      </c>
      <c r="U148" s="14" t="s">
        <v>35</v>
      </c>
      <c r="V148" s="16" t="s">
        <v>36</v>
      </c>
      <c r="W148" s="17" t="s">
        <v>251</v>
      </c>
    </row>
    <row r="149" ht="15.75" customHeight="1">
      <c r="A149" s="14" t="s">
        <v>451</v>
      </c>
      <c r="B149" s="14" t="s">
        <v>452</v>
      </c>
      <c r="C149" s="14">
        <v>1971.0</v>
      </c>
      <c r="D149" s="14">
        <v>0.0</v>
      </c>
      <c r="E149" s="14">
        <v>210173.0</v>
      </c>
      <c r="F149" s="14" t="s">
        <v>453</v>
      </c>
      <c r="G149" s="14" t="s">
        <v>454</v>
      </c>
      <c r="H149" s="14" t="s">
        <v>286</v>
      </c>
      <c r="I149" s="14">
        <v>0.473</v>
      </c>
      <c r="J149" s="14">
        <v>0.235</v>
      </c>
      <c r="K149" s="14">
        <v>0.7057728915640543</v>
      </c>
      <c r="L149" s="14">
        <v>0.0314</v>
      </c>
      <c r="M149" s="14">
        <v>0.987</v>
      </c>
      <c r="N149" s="14">
        <v>0.00284</v>
      </c>
      <c r="O149" s="14">
        <v>0.131</v>
      </c>
      <c r="P149" s="14">
        <v>0.336</v>
      </c>
      <c r="Q149" s="14">
        <v>141.316</v>
      </c>
      <c r="R149" s="14">
        <v>8.0</v>
      </c>
      <c r="S149" s="14">
        <v>1.0</v>
      </c>
      <c r="T149" s="14" t="s">
        <v>34</v>
      </c>
      <c r="U149" s="14" t="s">
        <v>35</v>
      </c>
      <c r="V149" s="16" t="s">
        <v>45</v>
      </c>
      <c r="W149" s="17" t="s">
        <v>251</v>
      </c>
    </row>
    <row r="150" ht="15.75" customHeight="1">
      <c r="A150" s="14" t="s">
        <v>459</v>
      </c>
      <c r="B150" s="14" t="s">
        <v>460</v>
      </c>
      <c r="C150" s="14">
        <v>1971.0</v>
      </c>
      <c r="D150" s="14">
        <v>0.0</v>
      </c>
      <c r="E150" s="14">
        <v>177866.0</v>
      </c>
      <c r="F150" s="14" t="s">
        <v>289</v>
      </c>
      <c r="G150" s="14" t="s">
        <v>69</v>
      </c>
      <c r="H150" s="14" t="s">
        <v>286</v>
      </c>
      <c r="I150" s="14">
        <v>0.313</v>
      </c>
      <c r="J150" s="14">
        <v>0.0307</v>
      </c>
      <c r="K150" s="14">
        <v>0.4997754154706699</v>
      </c>
      <c r="L150" s="14">
        <v>0.0429</v>
      </c>
      <c r="M150" s="14">
        <v>0.995</v>
      </c>
      <c r="N150" s="14">
        <v>0.916</v>
      </c>
      <c r="O150" s="14">
        <v>0.125</v>
      </c>
      <c r="P150" s="14">
        <v>0.34</v>
      </c>
      <c r="Q150" s="14">
        <v>81.65</v>
      </c>
      <c r="R150" s="14">
        <v>1.0</v>
      </c>
      <c r="S150" s="14">
        <v>1.0</v>
      </c>
      <c r="T150" s="14" t="s">
        <v>34</v>
      </c>
      <c r="U150" s="14" t="s">
        <v>35</v>
      </c>
      <c r="V150" s="16" t="s">
        <v>45</v>
      </c>
      <c r="W150" s="17" t="s">
        <v>251</v>
      </c>
    </row>
    <row r="151" ht="15.75" customHeight="1">
      <c r="A151" s="14" t="s">
        <v>710</v>
      </c>
      <c r="B151" s="14" t="s">
        <v>711</v>
      </c>
      <c r="C151" s="14">
        <v>1978.0</v>
      </c>
      <c r="D151" s="14">
        <v>0.0</v>
      </c>
      <c r="E151" s="14">
        <v>205880.0</v>
      </c>
      <c r="F151" s="14" t="s">
        <v>341</v>
      </c>
      <c r="G151" s="14" t="s">
        <v>575</v>
      </c>
      <c r="H151" s="14" t="s">
        <v>286</v>
      </c>
      <c r="I151" s="14">
        <v>0.712</v>
      </c>
      <c r="J151" s="14">
        <v>0.446</v>
      </c>
      <c r="K151" s="14">
        <v>0.7192265736804222</v>
      </c>
      <c r="L151" s="14">
        <v>0.044</v>
      </c>
      <c r="M151" s="14">
        <v>0.86</v>
      </c>
      <c r="N151" s="14">
        <v>2.78E-4</v>
      </c>
      <c r="O151" s="14">
        <v>0.557</v>
      </c>
      <c r="P151" s="14">
        <v>0.92</v>
      </c>
      <c r="Q151" s="14">
        <v>80.981</v>
      </c>
      <c r="R151" s="14">
        <v>8.0</v>
      </c>
      <c r="S151" s="14">
        <v>1.0</v>
      </c>
      <c r="T151" s="14" t="s">
        <v>34</v>
      </c>
      <c r="U151" s="14" t="s">
        <v>35</v>
      </c>
      <c r="V151" s="16" t="s">
        <v>819</v>
      </c>
      <c r="W151" s="17" t="s">
        <v>185</v>
      </c>
    </row>
    <row r="152" ht="15.75" customHeight="1">
      <c r="A152" s="14" t="s">
        <v>462</v>
      </c>
      <c r="B152" s="14" t="s">
        <v>464</v>
      </c>
      <c r="C152" s="14">
        <v>1979.0</v>
      </c>
      <c r="D152" s="14">
        <v>0.0</v>
      </c>
      <c r="E152" s="14">
        <v>197893.0</v>
      </c>
      <c r="F152" s="14" t="s">
        <v>194</v>
      </c>
      <c r="G152" s="14" t="s">
        <v>467</v>
      </c>
      <c r="H152" s="14" t="s">
        <v>291</v>
      </c>
      <c r="I152" s="14">
        <v>0.538</v>
      </c>
      <c r="J152" s="14">
        <v>0.237</v>
      </c>
      <c r="K152" s="14">
        <v>0.5797275041049832</v>
      </c>
      <c r="L152" s="14">
        <v>0.0697</v>
      </c>
      <c r="M152" s="14">
        <v>0.983</v>
      </c>
      <c r="N152" s="14">
        <v>0.115</v>
      </c>
      <c r="O152" s="14">
        <v>0.147</v>
      </c>
      <c r="P152" s="14">
        <v>0.406</v>
      </c>
      <c r="Q152" s="14">
        <v>96.763</v>
      </c>
      <c r="R152" s="14">
        <v>7.0</v>
      </c>
      <c r="S152" s="14">
        <v>0.0</v>
      </c>
      <c r="T152" s="14" t="s">
        <v>34</v>
      </c>
      <c r="U152" s="14" t="s">
        <v>35</v>
      </c>
      <c r="V152" s="16" t="s">
        <v>54</v>
      </c>
      <c r="W152" s="17" t="s">
        <v>251</v>
      </c>
    </row>
    <row r="153" ht="15.75" customHeight="1">
      <c r="A153" s="14" t="s">
        <v>716</v>
      </c>
      <c r="B153" s="14" t="s">
        <v>718</v>
      </c>
      <c r="C153" s="14">
        <v>1996.0</v>
      </c>
      <c r="D153" s="14">
        <v>0.0</v>
      </c>
      <c r="E153" s="14">
        <v>193493.0</v>
      </c>
      <c r="F153" s="14" t="s">
        <v>389</v>
      </c>
      <c r="G153" s="14" t="s">
        <v>699</v>
      </c>
      <c r="H153" s="14" t="s">
        <v>286</v>
      </c>
      <c r="I153" s="14">
        <v>0.349</v>
      </c>
      <c r="J153" s="14">
        <v>0.361</v>
      </c>
      <c r="K153" s="14">
        <v>0.7396102923718348</v>
      </c>
      <c r="L153" s="14">
        <v>0.0385</v>
      </c>
      <c r="M153" s="14">
        <v>0.843</v>
      </c>
      <c r="N153" s="14">
        <v>0.0</v>
      </c>
      <c r="O153" s="14">
        <v>0.111</v>
      </c>
      <c r="P153" s="14">
        <v>0.615</v>
      </c>
      <c r="Q153" s="14">
        <v>170.299</v>
      </c>
      <c r="R153" s="14">
        <v>7.0</v>
      </c>
      <c r="S153" s="14">
        <v>1.0</v>
      </c>
      <c r="T153" s="14" t="s">
        <v>34</v>
      </c>
      <c r="U153" s="14" t="s">
        <v>35</v>
      </c>
      <c r="V153" s="16" t="s">
        <v>407</v>
      </c>
      <c r="W153" s="17" t="s">
        <v>185</v>
      </c>
    </row>
    <row r="154" ht="15.75" customHeight="1">
      <c r="A154" s="14" t="s">
        <v>469</v>
      </c>
      <c r="B154" s="14" t="s">
        <v>470</v>
      </c>
      <c r="C154" s="14">
        <v>1965.0</v>
      </c>
      <c r="D154" s="14">
        <v>0.0</v>
      </c>
      <c r="E154" s="14">
        <v>201880.0</v>
      </c>
      <c r="F154" s="14" t="s">
        <v>312</v>
      </c>
      <c r="G154" s="14" t="s">
        <v>390</v>
      </c>
      <c r="H154" s="14" t="s">
        <v>286</v>
      </c>
      <c r="I154" s="14">
        <v>0.194</v>
      </c>
      <c r="J154" s="14">
        <v>0.0563</v>
      </c>
      <c r="K154" s="14">
        <v>0.5508309627071883</v>
      </c>
      <c r="L154" s="14">
        <v>0.0431</v>
      </c>
      <c r="M154" s="14">
        <v>0.994</v>
      </c>
      <c r="N154" s="14">
        <v>0.934</v>
      </c>
      <c r="O154" s="14">
        <v>0.104</v>
      </c>
      <c r="P154" s="14">
        <v>0.277</v>
      </c>
      <c r="Q154" s="14">
        <v>82.552</v>
      </c>
      <c r="R154" s="14">
        <v>4.0</v>
      </c>
      <c r="S154" s="14">
        <v>0.0</v>
      </c>
      <c r="T154" s="14" t="s">
        <v>34</v>
      </c>
      <c r="U154" s="14" t="s">
        <v>35</v>
      </c>
      <c r="V154" s="16" t="s">
        <v>36</v>
      </c>
      <c r="W154" s="17" t="s">
        <v>251</v>
      </c>
    </row>
    <row r="155" ht="15.75" customHeight="1">
      <c r="A155" s="14" t="s">
        <v>727</v>
      </c>
      <c r="B155" s="14" t="s">
        <v>729</v>
      </c>
      <c r="C155" s="14">
        <v>1960.0</v>
      </c>
      <c r="D155" s="14">
        <v>0.0</v>
      </c>
      <c r="E155" s="14">
        <v>176146.0</v>
      </c>
      <c r="F155" s="14" t="s">
        <v>533</v>
      </c>
      <c r="G155" s="14" t="s">
        <v>322</v>
      </c>
      <c r="H155" s="14" t="s">
        <v>325</v>
      </c>
      <c r="I155" s="14">
        <v>0.693</v>
      </c>
      <c r="J155" s="14">
        <v>0.0854</v>
      </c>
      <c r="K155" s="14">
        <v>0.5341047633192715</v>
      </c>
      <c r="L155" s="14">
        <v>0.257</v>
      </c>
      <c r="M155" s="14">
        <v>0.995</v>
      </c>
      <c r="N155" s="14">
        <v>0.133</v>
      </c>
      <c r="O155" s="14">
        <v>0.114</v>
      </c>
      <c r="P155" s="14">
        <v>0.838</v>
      </c>
      <c r="Q155" s="14">
        <v>127.96</v>
      </c>
      <c r="R155" s="14">
        <v>0.0</v>
      </c>
      <c r="S155" s="14">
        <v>1.0</v>
      </c>
      <c r="T155" s="14" t="s">
        <v>34</v>
      </c>
      <c r="U155" s="14" t="s">
        <v>35</v>
      </c>
      <c r="V155" s="16" t="s">
        <v>560</v>
      </c>
      <c r="W155" s="17" t="s">
        <v>185</v>
      </c>
    </row>
    <row r="156" ht="15.75" customHeight="1">
      <c r="A156" s="14" t="s">
        <v>474</v>
      </c>
      <c r="B156" s="14" t="s">
        <v>475</v>
      </c>
      <c r="C156" s="14">
        <v>1985.0</v>
      </c>
      <c r="D156" s="14">
        <v>0.0</v>
      </c>
      <c r="E156" s="14">
        <v>222986.0</v>
      </c>
      <c r="F156" s="14" t="s">
        <v>306</v>
      </c>
      <c r="G156" s="14" t="s">
        <v>476</v>
      </c>
      <c r="H156" s="14" t="s">
        <v>477</v>
      </c>
      <c r="I156" s="14">
        <v>0.385</v>
      </c>
      <c r="J156" s="14">
        <v>0.439</v>
      </c>
      <c r="K156" s="14">
        <v>0.7282527324294003</v>
      </c>
      <c r="L156" s="14">
        <v>0.0376</v>
      </c>
      <c r="M156" s="14">
        <v>0.853</v>
      </c>
      <c r="N156" s="14">
        <v>0.0</v>
      </c>
      <c r="O156" s="14">
        <v>0.105</v>
      </c>
      <c r="P156" s="14">
        <v>0.441</v>
      </c>
      <c r="Q156" s="14">
        <v>110.653</v>
      </c>
      <c r="R156" s="14">
        <v>3.0</v>
      </c>
      <c r="S156" s="14">
        <v>1.0</v>
      </c>
      <c r="T156" s="14" t="s">
        <v>34</v>
      </c>
      <c r="U156" s="14" t="s">
        <v>35</v>
      </c>
      <c r="V156" s="16" t="s">
        <v>54</v>
      </c>
      <c r="W156" s="17" t="s">
        <v>251</v>
      </c>
    </row>
    <row r="157" ht="15.75" customHeight="1">
      <c r="A157" s="14" t="s">
        <v>736</v>
      </c>
      <c r="B157" s="14" t="s">
        <v>737</v>
      </c>
      <c r="C157" s="14">
        <v>2024.0</v>
      </c>
      <c r="D157" s="14">
        <v>0.0</v>
      </c>
      <c r="E157" s="14">
        <v>171513.0</v>
      </c>
      <c r="F157" s="14" t="s">
        <v>347</v>
      </c>
      <c r="G157" s="14" t="s">
        <v>738</v>
      </c>
      <c r="H157" s="14" t="s">
        <v>739</v>
      </c>
      <c r="I157" s="14">
        <v>0.594</v>
      </c>
      <c r="J157" s="14">
        <v>0.812</v>
      </c>
      <c r="K157" s="14">
        <v>0.6984792419588375</v>
      </c>
      <c r="L157" s="14">
        <v>0.0305</v>
      </c>
      <c r="M157" s="14">
        <v>3.89E-4</v>
      </c>
      <c r="N157" s="14">
        <v>0.319</v>
      </c>
      <c r="O157" s="14">
        <v>0.148</v>
      </c>
      <c r="P157" s="14">
        <v>0.959</v>
      </c>
      <c r="Q157" s="14">
        <v>167.927</v>
      </c>
      <c r="R157" s="14">
        <v>2.0</v>
      </c>
      <c r="S157" s="14">
        <v>1.0</v>
      </c>
      <c r="T157" s="14" t="s">
        <v>34</v>
      </c>
      <c r="U157" s="14" t="s">
        <v>35</v>
      </c>
      <c r="V157" s="16" t="s">
        <v>819</v>
      </c>
      <c r="W157" s="17" t="s">
        <v>185</v>
      </c>
    </row>
    <row r="158" ht="15.75" customHeight="1">
      <c r="A158" s="14" t="s">
        <v>7475</v>
      </c>
      <c r="B158" s="14" t="s">
        <v>7477</v>
      </c>
      <c r="C158" s="14">
        <v>2021.0</v>
      </c>
      <c r="D158" s="14">
        <v>0.0</v>
      </c>
      <c r="E158" s="14">
        <v>310920.0</v>
      </c>
      <c r="F158" s="14" t="s">
        <v>341</v>
      </c>
      <c r="G158" s="14" t="s">
        <v>7486</v>
      </c>
      <c r="H158" s="14" t="s">
        <v>7490</v>
      </c>
      <c r="I158" s="14">
        <v>0.65</v>
      </c>
      <c r="J158" s="14">
        <v>0.547</v>
      </c>
      <c r="K158" s="14">
        <v>0.8010822834726953</v>
      </c>
      <c r="L158" s="14">
        <v>0.0321</v>
      </c>
      <c r="M158" s="14">
        <v>0.189</v>
      </c>
      <c r="N158" s="14">
        <v>0.0</v>
      </c>
      <c r="O158" s="14">
        <v>0.112</v>
      </c>
      <c r="P158" s="14">
        <v>0.233</v>
      </c>
      <c r="Q158" s="14">
        <v>105.027</v>
      </c>
      <c r="R158" s="14">
        <v>2.0</v>
      </c>
      <c r="S158" s="14">
        <v>1.0</v>
      </c>
      <c r="T158" s="14" t="s">
        <v>34</v>
      </c>
      <c r="U158" s="14" t="s">
        <v>35</v>
      </c>
      <c r="V158" s="16" t="s">
        <v>36</v>
      </c>
      <c r="W158" s="17" t="s">
        <v>251</v>
      </c>
    </row>
    <row r="159" ht="15.75" customHeight="1">
      <c r="A159" s="14" t="s">
        <v>7531</v>
      </c>
      <c r="B159" s="14" t="s">
        <v>7538</v>
      </c>
      <c r="C159" s="14">
        <v>2022.0</v>
      </c>
      <c r="D159" s="14">
        <v>0.0</v>
      </c>
      <c r="E159" s="14">
        <v>261290.0</v>
      </c>
      <c r="F159" s="14" t="s">
        <v>312</v>
      </c>
      <c r="G159" s="14" t="s">
        <v>7549</v>
      </c>
      <c r="H159" s="14" t="s">
        <v>7538</v>
      </c>
      <c r="I159" s="14">
        <v>0.564</v>
      </c>
      <c r="J159" s="14">
        <v>0.458</v>
      </c>
      <c r="K159" s="14">
        <v>0.7753085363340256</v>
      </c>
      <c r="L159" s="14">
        <v>0.0467</v>
      </c>
      <c r="M159" s="14">
        <v>0.843</v>
      </c>
      <c r="N159" s="14">
        <v>5.01E-4</v>
      </c>
      <c r="O159" s="14">
        <v>0.145</v>
      </c>
      <c r="P159" s="14">
        <v>0.499</v>
      </c>
      <c r="Q159" s="14">
        <v>154.825</v>
      </c>
      <c r="R159" s="14">
        <v>2.0</v>
      </c>
      <c r="S159" s="14">
        <v>0.0</v>
      </c>
      <c r="T159" s="14" t="s">
        <v>34</v>
      </c>
      <c r="U159" s="14" t="s">
        <v>35</v>
      </c>
      <c r="V159" s="16" t="s">
        <v>54</v>
      </c>
      <c r="W159" s="17" t="s">
        <v>251</v>
      </c>
    </row>
    <row r="160" ht="15.75" customHeight="1">
      <c r="A160" s="14" t="s">
        <v>745</v>
      </c>
      <c r="B160" s="14" t="s">
        <v>746</v>
      </c>
      <c r="C160" s="14">
        <v>2024.0</v>
      </c>
      <c r="D160" s="14">
        <v>0.0</v>
      </c>
      <c r="E160" s="14">
        <v>312000.0</v>
      </c>
      <c r="F160" s="14" t="s">
        <v>312</v>
      </c>
      <c r="G160" s="14" t="s">
        <v>747</v>
      </c>
      <c r="H160" s="14" t="s">
        <v>748</v>
      </c>
      <c r="I160" s="14">
        <v>0.401</v>
      </c>
      <c r="J160" s="14">
        <v>0.847</v>
      </c>
      <c r="K160" s="14">
        <v>0.8925630440636417</v>
      </c>
      <c r="L160" s="14">
        <v>0.0493</v>
      </c>
      <c r="M160" s="14">
        <v>0.0228</v>
      </c>
      <c r="N160" s="14">
        <v>0.0</v>
      </c>
      <c r="O160" s="14">
        <v>0.473</v>
      </c>
      <c r="P160" s="14">
        <v>0.565</v>
      </c>
      <c r="Q160" s="14">
        <v>126.744</v>
      </c>
      <c r="R160" s="14">
        <v>10.0</v>
      </c>
      <c r="S160" s="14">
        <v>1.0</v>
      </c>
      <c r="T160" s="14" t="s">
        <v>34</v>
      </c>
      <c r="U160" s="14" t="s">
        <v>35</v>
      </c>
      <c r="V160" s="16" t="s">
        <v>333</v>
      </c>
      <c r="W160" s="17" t="s">
        <v>185</v>
      </c>
    </row>
    <row r="161" ht="15.75" customHeight="1">
      <c r="A161" s="14" t="s">
        <v>481</v>
      </c>
      <c r="B161" s="14" t="s">
        <v>482</v>
      </c>
      <c r="C161" s="14">
        <v>2024.0</v>
      </c>
      <c r="D161" s="14">
        <v>0.0</v>
      </c>
      <c r="E161" s="14">
        <v>196359.0</v>
      </c>
      <c r="F161" s="14" t="s">
        <v>347</v>
      </c>
      <c r="G161" s="14" t="s">
        <v>483</v>
      </c>
      <c r="H161" s="14" t="s">
        <v>484</v>
      </c>
      <c r="I161" s="14">
        <v>0.781</v>
      </c>
      <c r="J161" s="14">
        <v>0.428</v>
      </c>
      <c r="K161" s="14">
        <v>0.8072850939873959</v>
      </c>
      <c r="L161" s="14">
        <v>0.0434</v>
      </c>
      <c r="M161" s="14">
        <v>0.222</v>
      </c>
      <c r="N161" s="14">
        <v>0.0187</v>
      </c>
      <c r="O161" s="14">
        <v>0.287</v>
      </c>
      <c r="P161" s="14">
        <v>0.498</v>
      </c>
      <c r="Q161" s="14">
        <v>178.086</v>
      </c>
      <c r="R161" s="14">
        <v>5.0</v>
      </c>
      <c r="S161" s="14">
        <v>0.0</v>
      </c>
      <c r="T161" s="14" t="s">
        <v>34</v>
      </c>
      <c r="U161" s="14" t="s">
        <v>35</v>
      </c>
      <c r="V161" s="16" t="s">
        <v>54</v>
      </c>
      <c r="W161" s="17" t="s">
        <v>251</v>
      </c>
    </row>
    <row r="162" ht="15.75" customHeight="1">
      <c r="A162" s="14" t="s">
        <v>751</v>
      </c>
      <c r="B162" s="14" t="s">
        <v>752</v>
      </c>
      <c r="C162" s="14">
        <v>2024.0</v>
      </c>
      <c r="D162" s="14">
        <v>0.0</v>
      </c>
      <c r="E162" s="14">
        <v>770690.0</v>
      </c>
      <c r="F162" s="14" t="s">
        <v>321</v>
      </c>
      <c r="G162" s="14" t="s">
        <v>756</v>
      </c>
      <c r="H162" s="14" t="s">
        <v>758</v>
      </c>
      <c r="I162" s="14">
        <v>0.508</v>
      </c>
      <c r="J162" s="14">
        <v>0.555</v>
      </c>
      <c r="K162" s="14">
        <v>0.8670245759444951</v>
      </c>
      <c r="L162" s="14">
        <v>0.135</v>
      </c>
      <c r="M162" s="14">
        <v>0.641</v>
      </c>
      <c r="N162" s="14">
        <v>0.0</v>
      </c>
      <c r="O162" s="14">
        <v>0.109</v>
      </c>
      <c r="P162" s="14">
        <v>0.789</v>
      </c>
      <c r="Q162" s="14">
        <v>70.797</v>
      </c>
      <c r="R162" s="14">
        <v>9.0</v>
      </c>
      <c r="S162" s="14">
        <v>0.0</v>
      </c>
      <c r="T162" s="14" t="s">
        <v>34</v>
      </c>
      <c r="U162" s="14" t="s">
        <v>35</v>
      </c>
      <c r="V162" s="16" t="s">
        <v>181</v>
      </c>
      <c r="W162" s="17" t="s">
        <v>185</v>
      </c>
    </row>
    <row r="163" ht="15.75" customHeight="1">
      <c r="A163" s="14" t="s">
        <v>762</v>
      </c>
      <c r="B163" s="14" t="s">
        <v>764</v>
      </c>
      <c r="C163" s="14">
        <v>2022.0</v>
      </c>
      <c r="D163" s="14">
        <v>0.0</v>
      </c>
      <c r="E163" s="14">
        <v>217302.0</v>
      </c>
      <c r="F163" s="14" t="s">
        <v>765</v>
      </c>
      <c r="G163" s="14" t="s">
        <v>766</v>
      </c>
      <c r="H163" s="14" t="s">
        <v>767</v>
      </c>
      <c r="I163" s="14">
        <v>0.695</v>
      </c>
      <c r="J163" s="14">
        <v>0.701</v>
      </c>
      <c r="K163" s="14">
        <v>0.8471328042939035</v>
      </c>
      <c r="L163" s="14">
        <v>0.0662</v>
      </c>
      <c r="M163" s="14">
        <v>0.264</v>
      </c>
      <c r="N163" s="14">
        <v>0.0</v>
      </c>
      <c r="O163" s="14">
        <v>0.0789</v>
      </c>
      <c r="P163" s="14">
        <v>0.842</v>
      </c>
      <c r="Q163" s="14">
        <v>99.896</v>
      </c>
      <c r="R163" s="14">
        <v>1.0</v>
      </c>
      <c r="S163" s="14">
        <v>1.0</v>
      </c>
      <c r="T163" s="14" t="s">
        <v>34</v>
      </c>
      <c r="U163" s="14" t="s">
        <v>35</v>
      </c>
      <c r="V163" s="16" t="s">
        <v>560</v>
      </c>
      <c r="W163" s="17" t="s">
        <v>185</v>
      </c>
    </row>
    <row r="164" ht="15.75" customHeight="1">
      <c r="A164" s="14" t="s">
        <v>771</v>
      </c>
      <c r="B164" s="14" t="s">
        <v>772</v>
      </c>
      <c r="C164" s="14">
        <v>2018.0</v>
      </c>
      <c r="D164" s="14">
        <v>0.0</v>
      </c>
      <c r="E164" s="14">
        <v>167125.0</v>
      </c>
      <c r="F164" s="14" t="s">
        <v>368</v>
      </c>
      <c r="G164" s="14" t="s">
        <v>774</v>
      </c>
      <c r="H164" s="14" t="s">
        <v>776</v>
      </c>
      <c r="I164" s="14">
        <v>0.387</v>
      </c>
      <c r="J164" s="14">
        <v>0.457</v>
      </c>
      <c r="K164" s="14">
        <v>0.7775757705221574</v>
      </c>
      <c r="L164" s="14">
        <v>0.0367</v>
      </c>
      <c r="M164" s="14">
        <v>0.872</v>
      </c>
      <c r="N164" s="14">
        <v>0.605</v>
      </c>
      <c r="O164" s="14">
        <v>0.23</v>
      </c>
      <c r="P164" s="14">
        <v>0.565</v>
      </c>
      <c r="Q164" s="14">
        <v>138.408</v>
      </c>
      <c r="R164" s="14">
        <v>2.0</v>
      </c>
      <c r="S164" s="14">
        <v>1.0</v>
      </c>
      <c r="T164" s="14" t="s">
        <v>34</v>
      </c>
      <c r="U164" s="14" t="s">
        <v>35</v>
      </c>
      <c r="V164" s="16" t="s">
        <v>333</v>
      </c>
      <c r="W164" s="17" t="s">
        <v>185</v>
      </c>
    </row>
    <row r="165" ht="15.75" customHeight="1">
      <c r="A165" s="14" t="s">
        <v>779</v>
      </c>
      <c r="B165" s="14" t="s">
        <v>781</v>
      </c>
      <c r="C165" s="14">
        <v>2022.0</v>
      </c>
      <c r="D165" s="14">
        <v>0.0</v>
      </c>
      <c r="E165" s="14">
        <v>320277.0</v>
      </c>
      <c r="F165" s="14" t="s">
        <v>368</v>
      </c>
      <c r="G165" s="14" t="s">
        <v>782</v>
      </c>
      <c r="H165" s="14" t="s">
        <v>783</v>
      </c>
      <c r="I165" s="14">
        <v>0.54</v>
      </c>
      <c r="J165" s="14">
        <v>0.582</v>
      </c>
      <c r="K165" s="14">
        <v>0.8233482343202929</v>
      </c>
      <c r="L165" s="14">
        <v>0.0251</v>
      </c>
      <c r="M165" s="14">
        <v>0.208</v>
      </c>
      <c r="N165" s="14">
        <v>0.0</v>
      </c>
      <c r="O165" s="14">
        <v>0.218</v>
      </c>
      <c r="P165" s="14">
        <v>0.583</v>
      </c>
      <c r="Q165" s="14">
        <v>82.992</v>
      </c>
      <c r="R165" s="14">
        <v>4.0</v>
      </c>
      <c r="S165" s="14">
        <v>0.0</v>
      </c>
      <c r="T165" s="14" t="s">
        <v>34</v>
      </c>
      <c r="U165" s="14" t="s">
        <v>35</v>
      </c>
      <c r="V165" s="16" t="s">
        <v>333</v>
      </c>
      <c r="W165" s="17" t="s">
        <v>185</v>
      </c>
    </row>
    <row r="166" ht="15.75" customHeight="1">
      <c r="A166" s="14" t="s">
        <v>788</v>
      </c>
      <c r="B166" s="14" t="s">
        <v>789</v>
      </c>
      <c r="C166" s="14">
        <v>2022.0</v>
      </c>
      <c r="D166" s="14">
        <v>0.0</v>
      </c>
      <c r="E166" s="14">
        <v>349237.0</v>
      </c>
      <c r="F166" s="14" t="s">
        <v>368</v>
      </c>
      <c r="G166" s="14" t="s">
        <v>790</v>
      </c>
      <c r="H166" s="14" t="s">
        <v>792</v>
      </c>
      <c r="I166" s="14">
        <v>0.514</v>
      </c>
      <c r="J166" s="14">
        <v>0.627</v>
      </c>
      <c r="K166" s="14">
        <v>0.699035356004983</v>
      </c>
      <c r="L166" s="14">
        <v>0.0834</v>
      </c>
      <c r="M166" s="14">
        <v>0.263</v>
      </c>
      <c r="N166" s="14">
        <v>1.56E-4</v>
      </c>
      <c r="O166" s="14">
        <v>0.153</v>
      </c>
      <c r="P166" s="14">
        <v>0.746</v>
      </c>
      <c r="Q166" s="14">
        <v>149.942</v>
      </c>
      <c r="R166" s="14">
        <v>2.0</v>
      </c>
      <c r="S166" s="14">
        <v>1.0</v>
      </c>
      <c r="T166" s="14" t="s">
        <v>34</v>
      </c>
      <c r="U166" s="14" t="s">
        <v>35</v>
      </c>
      <c r="V166" s="16" t="s">
        <v>181</v>
      </c>
      <c r="W166" s="17" t="s">
        <v>185</v>
      </c>
    </row>
    <row r="167" ht="15.75" customHeight="1">
      <c r="A167" s="14" t="s">
        <v>486</v>
      </c>
      <c r="B167" s="14" t="s">
        <v>488</v>
      </c>
      <c r="C167" s="14">
        <v>2020.0</v>
      </c>
      <c r="D167" s="14">
        <v>0.0</v>
      </c>
      <c r="E167" s="14">
        <v>341624.0</v>
      </c>
      <c r="F167" s="14" t="s">
        <v>26</v>
      </c>
      <c r="G167" s="14" t="s">
        <v>490</v>
      </c>
      <c r="H167" s="14" t="s">
        <v>488</v>
      </c>
      <c r="I167" s="14">
        <v>0.7</v>
      </c>
      <c r="J167" s="14">
        <v>0.537</v>
      </c>
      <c r="K167" s="14">
        <v>0.8132312364807985</v>
      </c>
      <c r="L167" s="14">
        <v>0.0789</v>
      </c>
      <c r="M167" s="14">
        <v>0.87</v>
      </c>
      <c r="N167" s="14">
        <v>1.12E-6</v>
      </c>
      <c r="O167" s="14">
        <v>0.0639</v>
      </c>
      <c r="P167" s="14">
        <v>0.304</v>
      </c>
      <c r="Q167" s="14">
        <v>109.974</v>
      </c>
      <c r="R167" s="14">
        <v>9.0</v>
      </c>
      <c r="S167" s="14">
        <v>0.0</v>
      </c>
      <c r="T167" s="14" t="s">
        <v>34</v>
      </c>
      <c r="U167" s="14" t="s">
        <v>35</v>
      </c>
      <c r="V167" s="16" t="s">
        <v>45</v>
      </c>
      <c r="W167" s="17" t="s">
        <v>251</v>
      </c>
    </row>
    <row r="168" ht="15.75" customHeight="1">
      <c r="A168" s="14" t="s">
        <v>796</v>
      </c>
      <c r="B168" s="14" t="s">
        <v>799</v>
      </c>
      <c r="C168" s="14">
        <v>2022.0</v>
      </c>
      <c r="D168" s="14">
        <v>0.0</v>
      </c>
      <c r="E168" s="14">
        <v>218530.0</v>
      </c>
      <c r="F168" s="14" t="s">
        <v>347</v>
      </c>
      <c r="G168" s="14" t="s">
        <v>801</v>
      </c>
      <c r="H168" s="14" t="s">
        <v>802</v>
      </c>
      <c r="I168" s="14">
        <v>0.397</v>
      </c>
      <c r="J168" s="14">
        <v>0.518</v>
      </c>
      <c r="K168" s="14">
        <v>0.8679443030208127</v>
      </c>
      <c r="L168" s="14">
        <v>0.0364</v>
      </c>
      <c r="M168" s="14">
        <v>0.512</v>
      </c>
      <c r="N168" s="14">
        <v>0.0</v>
      </c>
      <c r="O168" s="14">
        <v>0.368</v>
      </c>
      <c r="P168" s="14">
        <v>0.53</v>
      </c>
      <c r="Q168" s="14">
        <v>81.191</v>
      </c>
      <c r="R168" s="14">
        <v>2.0</v>
      </c>
      <c r="S168" s="14">
        <v>1.0</v>
      </c>
      <c r="T168" s="14" t="s">
        <v>34</v>
      </c>
      <c r="U168" s="14" t="s">
        <v>35</v>
      </c>
      <c r="V168" s="16" t="s">
        <v>333</v>
      </c>
      <c r="W168" s="17" t="s">
        <v>185</v>
      </c>
    </row>
    <row r="169" ht="15.75" customHeight="1">
      <c r="A169" s="14" t="s">
        <v>805</v>
      </c>
      <c r="B169" s="14" t="s">
        <v>806</v>
      </c>
      <c r="C169" s="14">
        <v>2022.0</v>
      </c>
      <c r="D169" s="14">
        <v>0.0</v>
      </c>
      <c r="E169" s="14">
        <v>366817.0</v>
      </c>
      <c r="F169" s="14" t="s">
        <v>312</v>
      </c>
      <c r="G169" s="14" t="s">
        <v>807</v>
      </c>
      <c r="H169" s="14" t="s">
        <v>808</v>
      </c>
      <c r="I169" s="14">
        <v>0.428</v>
      </c>
      <c r="J169" s="14">
        <v>0.514</v>
      </c>
      <c r="K169" s="14">
        <v>0.7311188586672275</v>
      </c>
      <c r="L169" s="14">
        <v>0.0428</v>
      </c>
      <c r="M169" s="14">
        <v>0.286</v>
      </c>
      <c r="N169" s="14">
        <v>3.05E-5</v>
      </c>
      <c r="O169" s="14">
        <v>0.246</v>
      </c>
      <c r="P169" s="14">
        <v>0.632</v>
      </c>
      <c r="Q169" s="14">
        <v>149.704</v>
      </c>
      <c r="R169" s="14">
        <v>9.0</v>
      </c>
      <c r="S169" s="14">
        <v>0.0</v>
      </c>
      <c r="T169" s="14" t="s">
        <v>34</v>
      </c>
      <c r="U169" s="14" t="s">
        <v>35</v>
      </c>
      <c r="V169" s="16" t="s">
        <v>407</v>
      </c>
      <c r="W169" s="17" t="s">
        <v>185</v>
      </c>
    </row>
    <row r="170" ht="15.75" customHeight="1">
      <c r="A170" s="14" t="s">
        <v>812</v>
      </c>
      <c r="B170" s="14" t="s">
        <v>813</v>
      </c>
      <c r="C170" s="14">
        <v>2024.0</v>
      </c>
      <c r="D170" s="14">
        <v>0.0</v>
      </c>
      <c r="E170" s="14">
        <v>551235.0</v>
      </c>
      <c r="F170" s="14" t="s">
        <v>453</v>
      </c>
      <c r="G170" s="14" t="s">
        <v>756</v>
      </c>
      <c r="H170" s="14" t="s">
        <v>817</v>
      </c>
      <c r="I170" s="14">
        <v>0.489</v>
      </c>
      <c r="J170" s="14">
        <v>0.694</v>
      </c>
      <c r="K170" s="14">
        <v>0.9053108891214402</v>
      </c>
      <c r="L170" s="14">
        <v>0.0735</v>
      </c>
      <c r="M170" s="14">
        <v>0.723</v>
      </c>
      <c r="N170" s="14">
        <v>0.0</v>
      </c>
      <c r="O170" s="14">
        <v>0.147</v>
      </c>
      <c r="P170" s="14">
        <v>0.886</v>
      </c>
      <c r="Q170" s="14">
        <v>79.409</v>
      </c>
      <c r="R170" s="14">
        <v>7.0</v>
      </c>
      <c r="S170" s="14">
        <v>1.0</v>
      </c>
      <c r="T170" s="14" t="s">
        <v>34</v>
      </c>
      <c r="U170" s="14" t="s">
        <v>35</v>
      </c>
      <c r="V170" s="16" t="s">
        <v>560</v>
      </c>
      <c r="W170" s="17" t="s">
        <v>185</v>
      </c>
    </row>
    <row r="171" ht="15.75" customHeight="1">
      <c r="A171" s="14" t="s">
        <v>493</v>
      </c>
      <c r="B171" s="14" t="s">
        <v>494</v>
      </c>
      <c r="C171" s="14">
        <v>2022.0</v>
      </c>
      <c r="D171" s="14">
        <v>0.0</v>
      </c>
      <c r="E171" s="14">
        <v>235156.0</v>
      </c>
      <c r="F171" s="14" t="s">
        <v>413</v>
      </c>
      <c r="G171" s="14" t="s">
        <v>495</v>
      </c>
      <c r="H171" s="14" t="s">
        <v>497</v>
      </c>
      <c r="I171" s="14">
        <v>0.54</v>
      </c>
      <c r="J171" s="14">
        <v>0.568</v>
      </c>
      <c r="K171" s="14">
        <v>0.7886124954379696</v>
      </c>
      <c r="L171" s="14">
        <v>0.0296</v>
      </c>
      <c r="M171" s="14">
        <v>0.224</v>
      </c>
      <c r="N171" s="14">
        <v>6.6E-6</v>
      </c>
      <c r="O171" s="14">
        <v>0.154</v>
      </c>
      <c r="P171" s="14">
        <v>0.466</v>
      </c>
      <c r="Q171" s="14">
        <v>159.857</v>
      </c>
      <c r="R171" s="14">
        <v>2.0</v>
      </c>
      <c r="S171" s="14">
        <v>1.0</v>
      </c>
      <c r="T171" s="14" t="s">
        <v>34</v>
      </c>
      <c r="U171" s="14" t="s">
        <v>35</v>
      </c>
      <c r="V171" s="16" t="s">
        <v>54</v>
      </c>
      <c r="W171" s="17" t="s">
        <v>251</v>
      </c>
    </row>
    <row r="172" ht="15.75" customHeight="1">
      <c r="A172" s="14" t="s">
        <v>822</v>
      </c>
      <c r="B172" s="14" t="s">
        <v>824</v>
      </c>
      <c r="C172" s="14">
        <v>2024.0</v>
      </c>
      <c r="D172" s="14">
        <v>0.0</v>
      </c>
      <c r="E172" s="14">
        <v>564976.0</v>
      </c>
      <c r="F172" s="14" t="s">
        <v>341</v>
      </c>
      <c r="G172" s="14" t="s">
        <v>826</v>
      </c>
      <c r="H172" s="14" t="s">
        <v>827</v>
      </c>
      <c r="I172" s="14">
        <v>0.45</v>
      </c>
      <c r="J172" s="14">
        <v>0.678</v>
      </c>
      <c r="K172" s="14">
        <v>0.8005903364318742</v>
      </c>
      <c r="L172" s="14">
        <v>0.0434</v>
      </c>
      <c r="M172" s="14">
        <v>0.416</v>
      </c>
      <c r="N172" s="14">
        <v>0.00647</v>
      </c>
      <c r="O172" s="14">
        <v>0.333</v>
      </c>
      <c r="P172" s="14">
        <v>0.937</v>
      </c>
      <c r="Q172" s="14">
        <v>168.54</v>
      </c>
      <c r="R172" s="14">
        <v>0.0</v>
      </c>
      <c r="S172" s="14">
        <v>1.0</v>
      </c>
      <c r="T172" s="14" t="s">
        <v>34</v>
      </c>
      <c r="U172" s="14" t="s">
        <v>35</v>
      </c>
      <c r="V172" s="16" t="s">
        <v>819</v>
      </c>
      <c r="W172" s="17" t="s">
        <v>185</v>
      </c>
    </row>
    <row r="173" ht="15.75" customHeight="1">
      <c r="A173" s="14" t="s">
        <v>831</v>
      </c>
      <c r="B173" s="14" t="s">
        <v>832</v>
      </c>
      <c r="C173" s="14">
        <v>2022.0</v>
      </c>
      <c r="D173" s="14">
        <v>0.0</v>
      </c>
      <c r="E173" s="14">
        <v>418945.0</v>
      </c>
      <c r="F173" s="14" t="s">
        <v>765</v>
      </c>
      <c r="G173" s="14" t="s">
        <v>790</v>
      </c>
      <c r="H173" s="14" t="s">
        <v>835</v>
      </c>
      <c r="I173" s="14">
        <v>0.521</v>
      </c>
      <c r="J173" s="14">
        <v>0.536</v>
      </c>
      <c r="K173" s="14">
        <v>0.7574914978555926</v>
      </c>
      <c r="L173" s="14">
        <v>0.0917</v>
      </c>
      <c r="M173" s="14">
        <v>0.589</v>
      </c>
      <c r="N173" s="14">
        <v>2.69E-6</v>
      </c>
      <c r="O173" s="14">
        <v>0.26</v>
      </c>
      <c r="P173" s="14">
        <v>0.56</v>
      </c>
      <c r="Q173" s="14">
        <v>139.954</v>
      </c>
      <c r="R173" s="14">
        <v>7.0</v>
      </c>
      <c r="S173" s="14">
        <v>1.0</v>
      </c>
      <c r="T173" s="14" t="s">
        <v>34</v>
      </c>
      <c r="U173" s="14" t="s">
        <v>35</v>
      </c>
      <c r="V173" s="16" t="s">
        <v>333</v>
      </c>
      <c r="W173" s="17" t="s">
        <v>185</v>
      </c>
    </row>
    <row r="174" ht="15.75" customHeight="1">
      <c r="A174" s="14" t="s">
        <v>839</v>
      </c>
      <c r="B174" s="14" t="s">
        <v>841</v>
      </c>
      <c r="C174" s="14">
        <v>2024.0</v>
      </c>
      <c r="D174" s="14">
        <v>0.0</v>
      </c>
      <c r="E174" s="14">
        <v>465240.0</v>
      </c>
      <c r="F174" s="14" t="s">
        <v>413</v>
      </c>
      <c r="G174" s="14" t="s">
        <v>826</v>
      </c>
      <c r="H174" s="14" t="s">
        <v>842</v>
      </c>
      <c r="I174" s="14">
        <v>0.483</v>
      </c>
      <c r="J174" s="14">
        <v>0.761</v>
      </c>
      <c r="K174" s="14">
        <v>0.8298504908598412</v>
      </c>
      <c r="L174" s="14">
        <v>0.0356</v>
      </c>
      <c r="M174" s="14">
        <v>0.283</v>
      </c>
      <c r="N174" s="14">
        <v>0.22</v>
      </c>
      <c r="O174" s="14">
        <v>0.317</v>
      </c>
      <c r="P174" s="14">
        <v>0.964</v>
      </c>
      <c r="Q174" s="14">
        <v>155.347</v>
      </c>
      <c r="R174" s="14">
        <v>0.0</v>
      </c>
      <c r="S174" s="14">
        <v>1.0</v>
      </c>
      <c r="T174" s="14" t="s">
        <v>34</v>
      </c>
      <c r="U174" s="14" t="s">
        <v>35</v>
      </c>
      <c r="V174" s="16" t="s">
        <v>819</v>
      </c>
      <c r="W174" s="17" t="s">
        <v>185</v>
      </c>
    </row>
    <row r="175" ht="15.75" customHeight="1">
      <c r="A175" s="14" t="s">
        <v>845</v>
      </c>
      <c r="B175" s="14" t="s">
        <v>847</v>
      </c>
      <c r="C175" s="14">
        <v>2023.0</v>
      </c>
      <c r="D175" s="14">
        <v>0.0</v>
      </c>
      <c r="E175" s="14">
        <v>404532.0</v>
      </c>
      <c r="F175" s="14" t="s">
        <v>413</v>
      </c>
      <c r="G175" s="14" t="s">
        <v>756</v>
      </c>
      <c r="H175" s="14" t="s">
        <v>849</v>
      </c>
      <c r="I175" s="14">
        <v>0.602</v>
      </c>
      <c r="J175" s="14">
        <v>0.587</v>
      </c>
      <c r="K175" s="14">
        <v>0.8179154278694862</v>
      </c>
      <c r="L175" s="14">
        <v>0.0734</v>
      </c>
      <c r="M175" s="14">
        <v>0.309</v>
      </c>
      <c r="N175" s="14">
        <v>0.0</v>
      </c>
      <c r="O175" s="14">
        <v>0.358</v>
      </c>
      <c r="P175" s="14">
        <v>0.712</v>
      </c>
      <c r="Q175" s="14">
        <v>144.361</v>
      </c>
      <c r="R175" s="14">
        <v>7.0</v>
      </c>
      <c r="S175" s="14">
        <v>0.0</v>
      </c>
      <c r="T175" s="14" t="s">
        <v>34</v>
      </c>
      <c r="U175" s="14" t="s">
        <v>35</v>
      </c>
      <c r="V175" s="16" t="s">
        <v>181</v>
      </c>
      <c r="W175" s="17" t="s">
        <v>185</v>
      </c>
    </row>
    <row r="176" ht="15.75" customHeight="1">
      <c r="A176" s="14" t="s">
        <v>854</v>
      </c>
      <c r="B176" s="14" t="s">
        <v>855</v>
      </c>
      <c r="C176" s="14">
        <v>2023.0</v>
      </c>
      <c r="D176" s="14">
        <v>0.0</v>
      </c>
      <c r="E176" s="14">
        <v>384731.0</v>
      </c>
      <c r="F176" s="14" t="s">
        <v>445</v>
      </c>
      <c r="G176" s="14" t="s">
        <v>756</v>
      </c>
      <c r="H176" s="14" t="s">
        <v>856</v>
      </c>
      <c r="I176" s="14">
        <v>0.62</v>
      </c>
      <c r="J176" s="14">
        <v>0.771</v>
      </c>
      <c r="K176" s="14">
        <v>0.8852480054566501</v>
      </c>
      <c r="L176" s="14">
        <v>0.0649</v>
      </c>
      <c r="M176" s="14">
        <v>0.065</v>
      </c>
      <c r="N176" s="14">
        <v>1.52E-4</v>
      </c>
      <c r="O176" s="14">
        <v>0.0979</v>
      </c>
      <c r="P176" s="14">
        <v>0.612</v>
      </c>
      <c r="Q176" s="14">
        <v>118.443</v>
      </c>
      <c r="R176" s="14">
        <v>0.0</v>
      </c>
      <c r="S176" s="14">
        <v>0.0</v>
      </c>
      <c r="T176" s="14" t="s">
        <v>34</v>
      </c>
      <c r="U176" s="14" t="s">
        <v>35</v>
      </c>
      <c r="V176" s="16" t="s">
        <v>407</v>
      </c>
      <c r="W176" s="17" t="s">
        <v>185</v>
      </c>
    </row>
    <row r="177" ht="15.75" customHeight="1">
      <c r="A177" s="14" t="s">
        <v>862</v>
      </c>
      <c r="B177" s="14" t="s">
        <v>863</v>
      </c>
      <c r="C177" s="14">
        <v>2022.0</v>
      </c>
      <c r="D177" s="14">
        <v>0.0</v>
      </c>
      <c r="E177" s="14">
        <v>176865.0</v>
      </c>
      <c r="F177" s="14" t="s">
        <v>321</v>
      </c>
      <c r="G177" s="14" t="s">
        <v>495</v>
      </c>
      <c r="H177" s="14" t="s">
        <v>864</v>
      </c>
      <c r="I177" s="14">
        <v>0.631</v>
      </c>
      <c r="J177" s="14">
        <v>0.645</v>
      </c>
      <c r="K177" s="14">
        <v>0.8468333582690558</v>
      </c>
      <c r="L177" s="14">
        <v>0.0271</v>
      </c>
      <c r="M177" s="14">
        <v>0.172</v>
      </c>
      <c r="N177" s="14">
        <v>8.9E-5</v>
      </c>
      <c r="O177" s="14">
        <v>0.106</v>
      </c>
      <c r="P177" s="14">
        <v>0.618</v>
      </c>
      <c r="Q177" s="14">
        <v>95.041</v>
      </c>
      <c r="R177" s="14">
        <v>0.0</v>
      </c>
      <c r="S177" s="14">
        <v>1.0</v>
      </c>
      <c r="T177" s="14" t="s">
        <v>34</v>
      </c>
      <c r="U177" s="14" t="s">
        <v>35</v>
      </c>
      <c r="V177" s="16" t="s">
        <v>407</v>
      </c>
      <c r="W177" s="17" t="s">
        <v>185</v>
      </c>
    </row>
    <row r="178" ht="15.75" customHeight="1">
      <c r="A178" s="14" t="s">
        <v>499</v>
      </c>
      <c r="B178" s="14" t="s">
        <v>500</v>
      </c>
      <c r="C178" s="14">
        <v>2024.0</v>
      </c>
      <c r="D178" s="14">
        <v>0.0</v>
      </c>
      <c r="E178" s="14">
        <v>211099.0</v>
      </c>
      <c r="F178" s="14" t="s">
        <v>312</v>
      </c>
      <c r="G178" s="14" t="s">
        <v>483</v>
      </c>
      <c r="H178" s="14" t="s">
        <v>501</v>
      </c>
      <c r="I178" s="14">
        <v>0.728</v>
      </c>
      <c r="J178" s="14">
        <v>0.633</v>
      </c>
      <c r="K178" s="14">
        <v>0.8345774602520786</v>
      </c>
      <c r="L178" s="14">
        <v>0.0359</v>
      </c>
      <c r="M178" s="14">
        <v>0.0533</v>
      </c>
      <c r="N178" s="14">
        <v>0.00809</v>
      </c>
      <c r="O178" s="14">
        <v>0.314</v>
      </c>
      <c r="P178" s="14">
        <v>0.297</v>
      </c>
      <c r="Q178" s="14">
        <v>162.048</v>
      </c>
      <c r="R178" s="14">
        <v>1.0</v>
      </c>
      <c r="S178" s="14">
        <v>1.0</v>
      </c>
      <c r="T178" s="14" t="s">
        <v>34</v>
      </c>
      <c r="U178" s="14" t="s">
        <v>35</v>
      </c>
      <c r="V178" s="16" t="s">
        <v>36</v>
      </c>
      <c r="W178" s="17" t="s">
        <v>251</v>
      </c>
    </row>
    <row r="179" ht="15.75" customHeight="1">
      <c r="A179" s="14" t="s">
        <v>8442</v>
      </c>
      <c r="B179" s="14" t="s">
        <v>8447</v>
      </c>
      <c r="C179" s="14">
        <v>2022.0</v>
      </c>
      <c r="D179" s="14">
        <v>0.0</v>
      </c>
      <c r="E179" s="14">
        <v>182446.0</v>
      </c>
      <c r="F179" s="14" t="s">
        <v>453</v>
      </c>
      <c r="G179" s="14" t="s">
        <v>495</v>
      </c>
      <c r="H179" s="14" t="s">
        <v>8457</v>
      </c>
      <c r="I179" s="14">
        <v>0.628</v>
      </c>
      <c r="J179" s="14">
        <v>0.45</v>
      </c>
      <c r="K179" s="14">
        <v>0.8020875665561122</v>
      </c>
      <c r="L179" s="14">
        <v>0.0379</v>
      </c>
      <c r="M179" s="14">
        <v>0.414</v>
      </c>
      <c r="N179" s="14">
        <v>0.0</v>
      </c>
      <c r="O179" s="14">
        <v>0.241</v>
      </c>
      <c r="P179" s="14">
        <v>0.456</v>
      </c>
      <c r="Q179" s="14">
        <v>154.973</v>
      </c>
      <c r="R179" s="14">
        <v>0.0</v>
      </c>
      <c r="S179" s="14">
        <v>1.0</v>
      </c>
      <c r="T179" s="14" t="s">
        <v>34</v>
      </c>
      <c r="U179" s="14" t="s">
        <v>35</v>
      </c>
      <c r="V179" s="16" t="s">
        <v>54</v>
      </c>
      <c r="W179" s="17" t="s">
        <v>251</v>
      </c>
    </row>
    <row r="180" ht="15.75" customHeight="1">
      <c r="A180" s="14" t="s">
        <v>8494</v>
      </c>
      <c r="B180" s="14" t="s">
        <v>8497</v>
      </c>
      <c r="C180" s="14">
        <v>2021.0</v>
      </c>
      <c r="D180" s="14">
        <v>0.0</v>
      </c>
      <c r="E180" s="14">
        <v>325391.0</v>
      </c>
      <c r="F180" s="14" t="s">
        <v>321</v>
      </c>
      <c r="G180" s="14" t="s">
        <v>8502</v>
      </c>
      <c r="H180" s="14" t="s">
        <v>8507</v>
      </c>
      <c r="I180" s="14">
        <v>0.427</v>
      </c>
      <c r="J180" s="14">
        <v>0.656</v>
      </c>
      <c r="K180" s="14">
        <v>0.8775693538194862</v>
      </c>
      <c r="L180" s="14">
        <v>0.0318</v>
      </c>
      <c r="M180" s="14">
        <v>0.476</v>
      </c>
      <c r="N180" s="14">
        <v>0.0</v>
      </c>
      <c r="O180" s="14">
        <v>0.166</v>
      </c>
      <c r="P180" s="14">
        <v>0.144</v>
      </c>
      <c r="Q180" s="14">
        <v>172.154</v>
      </c>
      <c r="R180" s="14">
        <v>8.0</v>
      </c>
      <c r="S180" s="14">
        <v>1.0</v>
      </c>
      <c r="T180" s="14" t="s">
        <v>34</v>
      </c>
      <c r="U180" s="14" t="s">
        <v>35</v>
      </c>
      <c r="V180" s="16" t="s">
        <v>58</v>
      </c>
      <c r="W180" s="17" t="s">
        <v>251</v>
      </c>
    </row>
    <row r="181" ht="15.75" customHeight="1">
      <c r="A181" s="14" t="s">
        <v>865</v>
      </c>
      <c r="B181" s="14" t="s">
        <v>866</v>
      </c>
      <c r="C181" s="14">
        <v>2023.0</v>
      </c>
      <c r="D181" s="14">
        <v>0.0</v>
      </c>
      <c r="E181" s="14">
        <v>368895.0</v>
      </c>
      <c r="F181" s="14" t="s">
        <v>361</v>
      </c>
      <c r="G181" s="14" t="s">
        <v>867</v>
      </c>
      <c r="H181" s="14" t="s">
        <v>868</v>
      </c>
      <c r="I181" s="14">
        <v>0.513</v>
      </c>
      <c r="J181" s="14">
        <v>0.895</v>
      </c>
      <c r="K181" s="14">
        <v>0.9543344811893498</v>
      </c>
      <c r="L181" s="14">
        <v>0.0737</v>
      </c>
      <c r="M181" s="14">
        <v>0.502</v>
      </c>
      <c r="N181" s="14">
        <v>6.02E-5</v>
      </c>
      <c r="O181" s="14">
        <v>0.493</v>
      </c>
      <c r="P181" s="14">
        <v>0.794</v>
      </c>
      <c r="Q181" s="14">
        <v>101.611</v>
      </c>
      <c r="R181" s="14">
        <v>6.0</v>
      </c>
      <c r="S181" s="14">
        <v>0.0</v>
      </c>
      <c r="T181" s="14" t="s">
        <v>34</v>
      </c>
      <c r="U181" s="14" t="s">
        <v>35</v>
      </c>
      <c r="V181" s="16" t="s">
        <v>181</v>
      </c>
      <c r="W181" s="17" t="s">
        <v>185</v>
      </c>
    </row>
    <row r="182" ht="15.75" customHeight="1">
      <c r="A182" s="14" t="s">
        <v>875</v>
      </c>
      <c r="B182" s="14" t="s">
        <v>876</v>
      </c>
      <c r="C182" s="14">
        <v>2022.0</v>
      </c>
      <c r="D182" s="14">
        <v>0.0</v>
      </c>
      <c r="E182" s="14">
        <v>197785.0</v>
      </c>
      <c r="F182" s="14" t="s">
        <v>453</v>
      </c>
      <c r="G182" s="14" t="s">
        <v>801</v>
      </c>
      <c r="H182" s="14" t="s">
        <v>879</v>
      </c>
      <c r="I182" s="14">
        <v>0.62</v>
      </c>
      <c r="J182" s="14">
        <v>0.737</v>
      </c>
      <c r="K182" s="14">
        <v>0.8872799606252588</v>
      </c>
      <c r="L182" s="14">
        <v>0.0339</v>
      </c>
      <c r="M182" s="14">
        <v>0.253</v>
      </c>
      <c r="N182" s="14">
        <v>0.0</v>
      </c>
      <c r="O182" s="14">
        <v>0.515</v>
      </c>
      <c r="P182" s="14">
        <v>0.751</v>
      </c>
      <c r="Q182" s="14">
        <v>167.885</v>
      </c>
      <c r="R182" s="14">
        <v>10.0</v>
      </c>
      <c r="S182" s="14">
        <v>1.0</v>
      </c>
      <c r="T182" s="14" t="s">
        <v>34</v>
      </c>
      <c r="U182" s="14" t="s">
        <v>35</v>
      </c>
      <c r="V182" s="16" t="s">
        <v>181</v>
      </c>
      <c r="W182" s="17" t="s">
        <v>185</v>
      </c>
    </row>
    <row r="183" ht="15.75" customHeight="1">
      <c r="A183" s="14" t="s">
        <v>884</v>
      </c>
      <c r="B183" s="14" t="s">
        <v>885</v>
      </c>
      <c r="C183" s="14">
        <v>2024.0</v>
      </c>
      <c r="D183" s="14">
        <v>0.0</v>
      </c>
      <c r="E183" s="14">
        <v>357982.0</v>
      </c>
      <c r="F183" s="14" t="s">
        <v>312</v>
      </c>
      <c r="G183" s="14" t="s">
        <v>826</v>
      </c>
      <c r="H183" s="14" t="s">
        <v>889</v>
      </c>
      <c r="I183" s="14">
        <v>0.606</v>
      </c>
      <c r="J183" s="14">
        <v>0.674</v>
      </c>
      <c r="K183" s="14">
        <v>0.8410369387880772</v>
      </c>
      <c r="L183" s="14">
        <v>0.0576</v>
      </c>
      <c r="M183" s="14">
        <v>0.588</v>
      </c>
      <c r="N183" s="14">
        <v>8.08E-5</v>
      </c>
      <c r="O183" s="14">
        <v>0.0372</v>
      </c>
      <c r="P183" s="14">
        <v>0.888</v>
      </c>
      <c r="Q183" s="14">
        <v>141.213</v>
      </c>
      <c r="R183" s="14">
        <v>7.0</v>
      </c>
      <c r="S183" s="14">
        <v>1.0</v>
      </c>
      <c r="T183" s="14" t="s">
        <v>34</v>
      </c>
      <c r="U183" s="14" t="s">
        <v>35</v>
      </c>
      <c r="V183" s="16" t="s">
        <v>560</v>
      </c>
      <c r="W183" s="17" t="s">
        <v>185</v>
      </c>
    </row>
    <row r="184" ht="15.75" customHeight="1">
      <c r="A184" s="14" t="s">
        <v>8692</v>
      </c>
      <c r="B184" s="14" t="s">
        <v>8695</v>
      </c>
      <c r="C184" s="14">
        <v>2021.0</v>
      </c>
      <c r="D184" s="14">
        <v>0.0</v>
      </c>
      <c r="E184" s="14">
        <v>297600.0</v>
      </c>
      <c r="F184" s="14" t="s">
        <v>533</v>
      </c>
      <c r="G184" s="14" t="s">
        <v>8706</v>
      </c>
      <c r="H184" s="14" t="s">
        <v>8695</v>
      </c>
      <c r="I184" s="14">
        <v>0.649</v>
      </c>
      <c r="J184" s="14">
        <v>0.559</v>
      </c>
      <c r="K184" s="14">
        <v>0.8127392894399775</v>
      </c>
      <c r="L184" s="14">
        <v>0.0335</v>
      </c>
      <c r="M184" s="14">
        <v>0.287</v>
      </c>
      <c r="N184" s="14">
        <v>7.22E-5</v>
      </c>
      <c r="O184" s="14">
        <v>0.0851</v>
      </c>
      <c r="P184" s="14">
        <v>0.2</v>
      </c>
      <c r="Q184" s="14">
        <v>100.009</v>
      </c>
      <c r="R184" s="14">
        <v>2.0</v>
      </c>
      <c r="S184" s="14">
        <v>1.0</v>
      </c>
      <c r="T184" s="14" t="s">
        <v>34</v>
      </c>
      <c r="U184" s="14" t="s">
        <v>35</v>
      </c>
      <c r="V184" s="16" t="s">
        <v>36</v>
      </c>
      <c r="W184" s="17" t="s">
        <v>251</v>
      </c>
    </row>
    <row r="185" ht="15.75" customHeight="1">
      <c r="A185" s="14" t="s">
        <v>896</v>
      </c>
      <c r="B185" s="14" t="s">
        <v>897</v>
      </c>
      <c r="C185" s="14">
        <v>2023.0</v>
      </c>
      <c r="D185" s="14">
        <v>0.0</v>
      </c>
      <c r="E185" s="14">
        <v>251448.0</v>
      </c>
      <c r="F185" s="14" t="s">
        <v>341</v>
      </c>
      <c r="G185" s="14" t="s">
        <v>867</v>
      </c>
      <c r="H185" s="14" t="s">
        <v>898</v>
      </c>
      <c r="I185" s="14">
        <v>0.601</v>
      </c>
      <c r="J185" s="14">
        <v>0.948</v>
      </c>
      <c r="K185" s="14">
        <v>0.9250101597560583</v>
      </c>
      <c r="L185" s="14">
        <v>0.114</v>
      </c>
      <c r="M185" s="14">
        <v>0.303</v>
      </c>
      <c r="N185" s="14">
        <v>0.00347</v>
      </c>
      <c r="O185" s="14">
        <v>0.317</v>
      </c>
      <c r="P185" s="14">
        <v>0.95</v>
      </c>
      <c r="Q185" s="14">
        <v>150.888</v>
      </c>
      <c r="R185" s="14">
        <v>6.0</v>
      </c>
      <c r="S185" s="14">
        <v>0.0</v>
      </c>
      <c r="T185" s="14" t="s">
        <v>34</v>
      </c>
      <c r="U185" s="14" t="s">
        <v>35</v>
      </c>
      <c r="V185" s="16" t="s">
        <v>819</v>
      </c>
      <c r="W185" s="17" t="s">
        <v>185</v>
      </c>
    </row>
    <row r="186" ht="15.75" customHeight="1">
      <c r="A186" s="14" t="s">
        <v>905</v>
      </c>
      <c r="B186" s="14" t="s">
        <v>906</v>
      </c>
      <c r="C186" s="14">
        <v>2022.0</v>
      </c>
      <c r="D186" s="14">
        <v>0.0</v>
      </c>
      <c r="E186" s="14">
        <v>301397.0</v>
      </c>
      <c r="F186" s="14" t="s">
        <v>389</v>
      </c>
      <c r="G186" s="14" t="s">
        <v>908</v>
      </c>
      <c r="H186" s="14" t="s">
        <v>909</v>
      </c>
      <c r="I186" s="14">
        <v>0.542</v>
      </c>
      <c r="J186" s="14">
        <v>0.741</v>
      </c>
      <c r="K186" s="14">
        <v>0.7853613671681955</v>
      </c>
      <c r="L186" s="14">
        <v>0.0687</v>
      </c>
      <c r="M186" s="14">
        <v>0.583</v>
      </c>
      <c r="N186" s="14">
        <v>1.05E-4</v>
      </c>
      <c r="O186" s="14">
        <v>0.154</v>
      </c>
      <c r="P186" s="14">
        <v>0.589</v>
      </c>
      <c r="Q186" s="14">
        <v>86.039</v>
      </c>
      <c r="R186" s="14">
        <v>3.0</v>
      </c>
      <c r="S186" s="14">
        <v>1.0</v>
      </c>
      <c r="T186" s="14" t="s">
        <v>34</v>
      </c>
      <c r="U186" s="14" t="s">
        <v>35</v>
      </c>
      <c r="V186" s="16" t="s">
        <v>333</v>
      </c>
      <c r="W186" s="17" t="s">
        <v>185</v>
      </c>
    </row>
    <row r="187" ht="15.75" customHeight="1">
      <c r="A187" s="14" t="s">
        <v>912</v>
      </c>
      <c r="B187" s="14" t="s">
        <v>913</v>
      </c>
      <c r="C187" s="14">
        <v>2022.0</v>
      </c>
      <c r="D187" s="14">
        <v>0.0</v>
      </c>
      <c r="E187" s="14">
        <v>503295.0</v>
      </c>
      <c r="F187" s="14" t="s">
        <v>341</v>
      </c>
      <c r="G187" s="14" t="s">
        <v>807</v>
      </c>
      <c r="H187" s="14" t="s">
        <v>917</v>
      </c>
      <c r="I187" s="14">
        <v>0.468</v>
      </c>
      <c r="J187" s="14">
        <v>0.514</v>
      </c>
      <c r="K187" s="14">
        <v>0.7297713515554132</v>
      </c>
      <c r="L187" s="14">
        <v>0.0626</v>
      </c>
      <c r="M187" s="14">
        <v>0.142</v>
      </c>
      <c r="N187" s="14">
        <v>4.88E-6</v>
      </c>
      <c r="O187" s="14">
        <v>0.302</v>
      </c>
      <c r="P187" s="14">
        <v>0.621</v>
      </c>
      <c r="Q187" s="14">
        <v>146.257</v>
      </c>
      <c r="R187" s="14">
        <v>5.0</v>
      </c>
      <c r="S187" s="14">
        <v>1.0</v>
      </c>
      <c r="T187" s="14" t="s">
        <v>34</v>
      </c>
      <c r="U187" s="14" t="s">
        <v>35</v>
      </c>
      <c r="V187" s="16" t="s">
        <v>407</v>
      </c>
      <c r="W187" s="17" t="s">
        <v>185</v>
      </c>
    </row>
    <row r="188" ht="15.75" customHeight="1">
      <c r="A188" s="14" t="s">
        <v>919</v>
      </c>
      <c r="B188" s="14" t="s">
        <v>921</v>
      </c>
      <c r="C188" s="14">
        <v>2024.0</v>
      </c>
      <c r="D188" s="14">
        <v>0.0</v>
      </c>
      <c r="E188" s="14">
        <v>305136.0</v>
      </c>
      <c r="F188" s="14" t="s">
        <v>413</v>
      </c>
      <c r="G188" s="14" t="s">
        <v>756</v>
      </c>
      <c r="H188" s="14" t="s">
        <v>923</v>
      </c>
      <c r="I188" s="14">
        <v>0.48</v>
      </c>
      <c r="J188" s="14">
        <v>0.277</v>
      </c>
      <c r="K188" s="14">
        <v>0.8276688126788087</v>
      </c>
      <c r="L188" s="14">
        <v>0.0483</v>
      </c>
      <c r="M188" s="14">
        <v>0.805</v>
      </c>
      <c r="N188" s="14">
        <v>0.0</v>
      </c>
      <c r="O188" s="14">
        <v>0.249</v>
      </c>
      <c r="P188" s="14">
        <v>0.579</v>
      </c>
      <c r="Q188" s="14">
        <v>142.214</v>
      </c>
      <c r="R188" s="14">
        <v>8.0</v>
      </c>
      <c r="S188" s="14">
        <v>1.0</v>
      </c>
      <c r="T188" s="14" t="s">
        <v>34</v>
      </c>
      <c r="U188" s="14" t="s">
        <v>35</v>
      </c>
      <c r="V188" s="16" t="s">
        <v>333</v>
      </c>
      <c r="W188" s="17" t="s">
        <v>185</v>
      </c>
    </row>
    <row r="189" ht="15.75" customHeight="1">
      <c r="A189" s="14" t="s">
        <v>929</v>
      </c>
      <c r="B189" s="14" t="s">
        <v>930</v>
      </c>
      <c r="C189" s="14">
        <v>2022.0</v>
      </c>
      <c r="D189" s="14">
        <v>0.0</v>
      </c>
      <c r="E189" s="14">
        <v>219404.0</v>
      </c>
      <c r="F189" s="14" t="s">
        <v>413</v>
      </c>
      <c r="G189" s="14" t="s">
        <v>495</v>
      </c>
      <c r="H189" s="14" t="s">
        <v>931</v>
      </c>
      <c r="I189" s="14">
        <v>0.56</v>
      </c>
      <c r="J189" s="14">
        <v>0.58</v>
      </c>
      <c r="K189" s="14">
        <v>0.8196265480114726</v>
      </c>
      <c r="L189" s="14">
        <v>0.0313</v>
      </c>
      <c r="M189" s="14">
        <v>0.624</v>
      </c>
      <c r="N189" s="14">
        <v>7.08E-5</v>
      </c>
      <c r="O189" s="14">
        <v>0.497</v>
      </c>
      <c r="P189" s="14">
        <v>0.514</v>
      </c>
      <c r="Q189" s="14">
        <v>159.915</v>
      </c>
      <c r="R189" s="14">
        <v>0.0</v>
      </c>
      <c r="S189" s="14">
        <v>1.0</v>
      </c>
      <c r="T189" s="14" t="s">
        <v>34</v>
      </c>
      <c r="U189" s="14" t="s">
        <v>35</v>
      </c>
      <c r="V189" s="16" t="s">
        <v>333</v>
      </c>
      <c r="W189" s="17" t="s">
        <v>185</v>
      </c>
    </row>
    <row r="190" ht="15.75" customHeight="1">
      <c r="A190" s="14" t="s">
        <v>937</v>
      </c>
      <c r="B190" s="14" t="s">
        <v>939</v>
      </c>
      <c r="C190" s="14">
        <v>2023.0</v>
      </c>
      <c r="D190" s="14">
        <v>0.0</v>
      </c>
      <c r="E190" s="14">
        <v>633756.0</v>
      </c>
      <c r="F190" s="14" t="s">
        <v>765</v>
      </c>
      <c r="G190" s="14" t="s">
        <v>756</v>
      </c>
      <c r="H190" s="14" t="s">
        <v>943</v>
      </c>
      <c r="I190" s="14">
        <v>0.6</v>
      </c>
      <c r="J190" s="14">
        <v>0.671</v>
      </c>
      <c r="K190" s="14">
        <v>0.8737835005053414</v>
      </c>
      <c r="L190" s="14">
        <v>0.0932</v>
      </c>
      <c r="M190" s="14">
        <v>0.247</v>
      </c>
      <c r="N190" s="14">
        <v>0.0</v>
      </c>
      <c r="O190" s="14">
        <v>0.322</v>
      </c>
      <c r="P190" s="14">
        <v>0.677</v>
      </c>
      <c r="Q190" s="14">
        <v>143.015</v>
      </c>
      <c r="R190" s="14">
        <v>9.0</v>
      </c>
      <c r="S190" s="14">
        <v>1.0</v>
      </c>
      <c r="T190" s="14" t="s">
        <v>34</v>
      </c>
      <c r="U190" s="14" t="s">
        <v>35</v>
      </c>
      <c r="V190" s="16" t="s">
        <v>407</v>
      </c>
      <c r="W190" s="17" t="s">
        <v>185</v>
      </c>
    </row>
    <row r="191" ht="15.75" customHeight="1">
      <c r="A191" s="14" t="s">
        <v>504</v>
      </c>
      <c r="B191" s="14" t="s">
        <v>505</v>
      </c>
      <c r="C191" s="14">
        <v>2022.0</v>
      </c>
      <c r="D191" s="14">
        <v>0.0</v>
      </c>
      <c r="E191" s="14">
        <v>193434.0</v>
      </c>
      <c r="F191" s="14" t="s">
        <v>312</v>
      </c>
      <c r="G191" s="14" t="s">
        <v>507</v>
      </c>
      <c r="H191" s="14" t="s">
        <v>508</v>
      </c>
      <c r="I191" s="14">
        <v>0.671</v>
      </c>
      <c r="J191" s="14">
        <v>0.48</v>
      </c>
      <c r="K191" s="14">
        <v>0.8039911877140721</v>
      </c>
      <c r="L191" s="14">
        <v>0.0309</v>
      </c>
      <c r="M191" s="14">
        <v>0.378</v>
      </c>
      <c r="N191" s="14">
        <v>0.0</v>
      </c>
      <c r="O191" s="14">
        <v>0.0936</v>
      </c>
      <c r="P191" s="14">
        <v>0.348</v>
      </c>
      <c r="Q191" s="14">
        <v>96.07</v>
      </c>
      <c r="R191" s="14">
        <v>5.0</v>
      </c>
      <c r="S191" s="14">
        <v>1.0</v>
      </c>
      <c r="T191" s="14" t="s">
        <v>34</v>
      </c>
      <c r="U191" s="14" t="s">
        <v>35</v>
      </c>
      <c r="V191" s="16" t="s">
        <v>45</v>
      </c>
      <c r="W191" s="17" t="s">
        <v>251</v>
      </c>
    </row>
    <row r="192" ht="15.75" customHeight="1">
      <c r="A192" s="14" t="s">
        <v>946</v>
      </c>
      <c r="B192" s="14" t="s">
        <v>947</v>
      </c>
      <c r="C192" s="14">
        <v>2024.0</v>
      </c>
      <c r="D192" s="14">
        <v>0.0</v>
      </c>
      <c r="E192" s="14">
        <v>1011617.0</v>
      </c>
      <c r="F192" s="14" t="s">
        <v>368</v>
      </c>
      <c r="G192" s="14" t="s">
        <v>756</v>
      </c>
      <c r="H192" s="14" t="s">
        <v>948</v>
      </c>
      <c r="I192" s="14">
        <v>0.549</v>
      </c>
      <c r="J192" s="14">
        <v>0.704</v>
      </c>
      <c r="K192" s="14">
        <v>0.933972151499712</v>
      </c>
      <c r="L192" s="14">
        <v>0.0952</v>
      </c>
      <c r="M192" s="14">
        <v>0.605</v>
      </c>
      <c r="N192" s="14">
        <v>0.0</v>
      </c>
      <c r="O192" s="14">
        <v>0.316</v>
      </c>
      <c r="P192" s="14">
        <v>0.891</v>
      </c>
      <c r="Q192" s="14">
        <v>152.463</v>
      </c>
      <c r="R192" s="14">
        <v>9.0</v>
      </c>
      <c r="S192" s="14">
        <v>0.0</v>
      </c>
      <c r="T192" s="14" t="s">
        <v>34</v>
      </c>
      <c r="U192" s="14" t="s">
        <v>35</v>
      </c>
      <c r="V192" s="16" t="s">
        <v>560</v>
      </c>
      <c r="W192" s="17" t="s">
        <v>185</v>
      </c>
    </row>
    <row r="193" ht="15.75" customHeight="1">
      <c r="A193" s="14" t="s">
        <v>510</v>
      </c>
      <c r="B193" s="14" t="s">
        <v>512</v>
      </c>
      <c r="C193" s="14">
        <v>2019.0</v>
      </c>
      <c r="D193" s="14">
        <v>0.0</v>
      </c>
      <c r="E193" s="14">
        <v>222806.0</v>
      </c>
      <c r="F193" s="14" t="s">
        <v>413</v>
      </c>
      <c r="G193" s="14" t="s">
        <v>513</v>
      </c>
      <c r="H193" s="14" t="s">
        <v>514</v>
      </c>
      <c r="I193" s="14">
        <v>0.352</v>
      </c>
      <c r="J193" s="14">
        <v>0.548</v>
      </c>
      <c r="K193" s="14">
        <v>0.8331230081313901</v>
      </c>
      <c r="L193" s="14">
        <v>0.0312</v>
      </c>
      <c r="M193" s="14">
        <v>0.702</v>
      </c>
      <c r="N193" s="14">
        <v>7.1E-5</v>
      </c>
      <c r="O193" s="14">
        <v>0.314</v>
      </c>
      <c r="P193" s="14">
        <v>0.353</v>
      </c>
      <c r="Q193" s="14">
        <v>124.075</v>
      </c>
      <c r="R193" s="14">
        <v>7.0</v>
      </c>
      <c r="S193" s="14">
        <v>1.0</v>
      </c>
      <c r="T193" s="14" t="s">
        <v>34</v>
      </c>
      <c r="U193" s="14" t="s">
        <v>35</v>
      </c>
      <c r="V193" s="16" t="s">
        <v>45</v>
      </c>
      <c r="W193" s="17" t="s">
        <v>251</v>
      </c>
    </row>
    <row r="194" ht="15.75" customHeight="1">
      <c r="A194" s="14" t="s">
        <v>954</v>
      </c>
      <c r="B194" s="14" t="s">
        <v>956</v>
      </c>
      <c r="C194" s="14">
        <v>2023.0</v>
      </c>
      <c r="D194" s="14">
        <v>0.0</v>
      </c>
      <c r="E194" s="14">
        <v>441730.0</v>
      </c>
      <c r="F194" s="14" t="s">
        <v>453</v>
      </c>
      <c r="G194" s="14" t="s">
        <v>756</v>
      </c>
      <c r="H194" s="14" t="s">
        <v>961</v>
      </c>
      <c r="I194" s="14">
        <v>0.541</v>
      </c>
      <c r="J194" s="14">
        <v>0.807</v>
      </c>
      <c r="K194" s="14">
        <v>0.9152781639485108</v>
      </c>
      <c r="L194" s="14">
        <v>0.0837</v>
      </c>
      <c r="M194" s="14">
        <v>0.115</v>
      </c>
      <c r="N194" s="14">
        <v>1.62E-6</v>
      </c>
      <c r="O194" s="14">
        <v>0.0912</v>
      </c>
      <c r="P194" s="14">
        <v>0.722</v>
      </c>
      <c r="Q194" s="14">
        <v>167.521</v>
      </c>
      <c r="R194" s="14">
        <v>7.0</v>
      </c>
      <c r="S194" s="14">
        <v>1.0</v>
      </c>
      <c r="T194" s="14" t="s">
        <v>34</v>
      </c>
      <c r="U194" s="14" t="s">
        <v>35</v>
      </c>
      <c r="V194" s="16" t="s">
        <v>181</v>
      </c>
      <c r="W194" s="17" t="s">
        <v>185</v>
      </c>
    </row>
    <row r="195" ht="15.75" customHeight="1">
      <c r="A195" s="14" t="s">
        <v>966</v>
      </c>
      <c r="B195" s="14" t="s">
        <v>967</v>
      </c>
      <c r="C195" s="14">
        <v>2022.0</v>
      </c>
      <c r="D195" s="14">
        <v>0.0</v>
      </c>
      <c r="E195" s="14">
        <v>310403.0</v>
      </c>
      <c r="F195" s="14" t="s">
        <v>341</v>
      </c>
      <c r="G195" s="14" t="s">
        <v>807</v>
      </c>
      <c r="H195" s="14" t="s">
        <v>968</v>
      </c>
      <c r="I195" s="14">
        <v>0.528</v>
      </c>
      <c r="J195" s="14">
        <v>0.471</v>
      </c>
      <c r="K195" s="14">
        <v>0.6980086839197911</v>
      </c>
      <c r="L195" s="14">
        <v>0.0686</v>
      </c>
      <c r="M195" s="14">
        <v>0.289</v>
      </c>
      <c r="N195" s="14">
        <v>5.39E-6</v>
      </c>
      <c r="O195" s="14">
        <v>0.1</v>
      </c>
      <c r="P195" s="14">
        <v>0.556</v>
      </c>
      <c r="Q195" s="14">
        <v>152.959</v>
      </c>
      <c r="R195" s="14">
        <v>9.0</v>
      </c>
      <c r="S195" s="14">
        <v>0.0</v>
      </c>
      <c r="T195" s="14" t="s">
        <v>34</v>
      </c>
      <c r="U195" s="14" t="s">
        <v>35</v>
      </c>
      <c r="V195" s="16" t="s">
        <v>333</v>
      </c>
      <c r="W195" s="17" t="s">
        <v>185</v>
      </c>
    </row>
    <row r="196" ht="15.75" customHeight="1">
      <c r="A196" s="14" t="s">
        <v>974</v>
      </c>
      <c r="B196" s="14" t="s">
        <v>976</v>
      </c>
      <c r="C196" s="14">
        <v>2022.0</v>
      </c>
      <c r="D196" s="14">
        <v>0.0</v>
      </c>
      <c r="E196" s="14">
        <v>156421.0</v>
      </c>
      <c r="F196" s="14" t="s">
        <v>312</v>
      </c>
      <c r="G196" s="14" t="s">
        <v>801</v>
      </c>
      <c r="H196" s="14" t="s">
        <v>978</v>
      </c>
      <c r="I196" s="14">
        <v>0.647</v>
      </c>
      <c r="J196" s="14">
        <v>0.669</v>
      </c>
      <c r="K196" s="14">
        <v>0.8447372360951225</v>
      </c>
      <c r="L196" s="14">
        <v>0.0372</v>
      </c>
      <c r="M196" s="14">
        <v>0.0685</v>
      </c>
      <c r="N196" s="14">
        <v>0.0</v>
      </c>
      <c r="O196" s="14">
        <v>0.258</v>
      </c>
      <c r="P196" s="14">
        <v>0.654</v>
      </c>
      <c r="Q196" s="14">
        <v>160.057</v>
      </c>
      <c r="R196" s="14">
        <v>8.0</v>
      </c>
      <c r="S196" s="14">
        <v>1.0</v>
      </c>
      <c r="T196" s="14" t="s">
        <v>34</v>
      </c>
      <c r="U196" s="14" t="s">
        <v>35</v>
      </c>
      <c r="V196" s="16" t="s">
        <v>407</v>
      </c>
      <c r="W196" s="17" t="s">
        <v>185</v>
      </c>
    </row>
    <row r="197" ht="15.75" customHeight="1">
      <c r="A197" s="14" t="s">
        <v>516</v>
      </c>
      <c r="B197" s="14" t="s">
        <v>517</v>
      </c>
      <c r="C197" s="14">
        <v>2018.0</v>
      </c>
      <c r="D197" s="14">
        <v>0.0</v>
      </c>
      <c r="E197" s="14">
        <v>378560.0</v>
      </c>
      <c r="F197" s="14" t="s">
        <v>306</v>
      </c>
      <c r="G197" s="14" t="s">
        <v>518</v>
      </c>
      <c r="H197" s="14" t="s">
        <v>519</v>
      </c>
      <c r="I197" s="14">
        <v>0.277</v>
      </c>
      <c r="J197" s="14">
        <v>0.142</v>
      </c>
      <c r="K197" s="14">
        <v>0.6666737963196657</v>
      </c>
      <c r="L197" s="14">
        <v>0.0364</v>
      </c>
      <c r="M197" s="14">
        <v>0.901</v>
      </c>
      <c r="N197" s="14">
        <v>0.0</v>
      </c>
      <c r="O197" s="14">
        <v>0.127</v>
      </c>
      <c r="P197" s="14">
        <v>0.227</v>
      </c>
      <c r="Q197" s="14">
        <v>123.233</v>
      </c>
      <c r="R197" s="14">
        <v>10.0</v>
      </c>
      <c r="S197" s="14">
        <v>1.0</v>
      </c>
      <c r="T197" s="14" t="s">
        <v>34</v>
      </c>
      <c r="U197" s="14" t="s">
        <v>35</v>
      </c>
      <c r="V197" s="16" t="s">
        <v>36</v>
      </c>
      <c r="W197" s="17" t="s">
        <v>251</v>
      </c>
    </row>
    <row r="198" ht="15.75" customHeight="1">
      <c r="A198" s="14" t="s">
        <v>9311</v>
      </c>
      <c r="B198" s="14" t="s">
        <v>9314</v>
      </c>
      <c r="C198" s="14">
        <v>2013.0</v>
      </c>
      <c r="D198" s="14">
        <v>0.0</v>
      </c>
      <c r="E198" s="14">
        <v>512657.0</v>
      </c>
      <c r="F198" s="14" t="s">
        <v>401</v>
      </c>
      <c r="G198" s="14" t="s">
        <v>5759</v>
      </c>
      <c r="H198" s="14" t="s">
        <v>5759</v>
      </c>
      <c r="I198" s="14">
        <v>0.279</v>
      </c>
      <c r="J198" s="14">
        <v>0.64</v>
      </c>
      <c r="K198" s="14">
        <v>0.8095951061790774</v>
      </c>
      <c r="L198" s="14">
        <v>0.0481</v>
      </c>
      <c r="M198" s="14">
        <v>0.0155</v>
      </c>
      <c r="N198" s="14">
        <v>0.262</v>
      </c>
      <c r="O198" s="14">
        <v>0.318</v>
      </c>
      <c r="P198" s="14">
        <v>0.193</v>
      </c>
      <c r="Q198" s="14">
        <v>95.709</v>
      </c>
      <c r="R198" s="14">
        <v>2.0</v>
      </c>
      <c r="S198" s="14">
        <v>1.0</v>
      </c>
      <c r="T198" s="14" t="s">
        <v>34</v>
      </c>
      <c r="U198" s="14" t="s">
        <v>35</v>
      </c>
      <c r="V198" s="16" t="s">
        <v>58</v>
      </c>
      <c r="W198" s="17" t="s">
        <v>251</v>
      </c>
    </row>
    <row r="199" ht="15.75" customHeight="1">
      <c r="A199" s="14" t="s">
        <v>520</v>
      </c>
      <c r="B199" s="14" t="s">
        <v>521</v>
      </c>
      <c r="C199" s="14">
        <v>2022.0</v>
      </c>
      <c r="D199" s="14">
        <v>0.0</v>
      </c>
      <c r="E199" s="14">
        <v>233076.0</v>
      </c>
      <c r="F199" s="14" t="s">
        <v>413</v>
      </c>
      <c r="G199" s="14" t="s">
        <v>507</v>
      </c>
      <c r="H199" s="14" t="s">
        <v>523</v>
      </c>
      <c r="I199" s="14">
        <v>0.756</v>
      </c>
      <c r="J199" s="14">
        <v>0.44</v>
      </c>
      <c r="K199" s="14">
        <v>0.7757149273677473</v>
      </c>
      <c r="L199" s="14">
        <v>0.031</v>
      </c>
      <c r="M199" s="14">
        <v>0.414</v>
      </c>
      <c r="N199" s="14">
        <v>0.0</v>
      </c>
      <c r="O199" s="14">
        <v>0.0721</v>
      </c>
      <c r="P199" s="14">
        <v>0.388</v>
      </c>
      <c r="Q199" s="14">
        <v>104.011</v>
      </c>
      <c r="R199" s="14">
        <v>1.0</v>
      </c>
      <c r="S199" s="14">
        <v>0.0</v>
      </c>
      <c r="T199" s="14" t="s">
        <v>34</v>
      </c>
      <c r="U199" s="14" t="s">
        <v>35</v>
      </c>
      <c r="V199" s="16" t="s">
        <v>45</v>
      </c>
      <c r="W199" s="17" t="s">
        <v>251</v>
      </c>
    </row>
    <row r="200" ht="15.75" customHeight="1">
      <c r="A200" s="14" t="s">
        <v>982</v>
      </c>
      <c r="B200" s="14" t="s">
        <v>984</v>
      </c>
      <c r="C200" s="14">
        <v>2022.0</v>
      </c>
      <c r="D200" s="14">
        <v>0.0</v>
      </c>
      <c r="E200" s="14">
        <v>365683.0</v>
      </c>
      <c r="F200" s="14" t="s">
        <v>413</v>
      </c>
      <c r="G200" s="14" t="s">
        <v>807</v>
      </c>
      <c r="H200" s="14" t="s">
        <v>985</v>
      </c>
      <c r="I200" s="14">
        <v>0.357</v>
      </c>
      <c r="J200" s="14">
        <v>0.537</v>
      </c>
      <c r="K200" s="14">
        <v>0.7024148182854061</v>
      </c>
      <c r="L200" s="14">
        <v>0.0507</v>
      </c>
      <c r="M200" s="14">
        <v>0.181</v>
      </c>
      <c r="N200" s="14">
        <v>0.0</v>
      </c>
      <c r="O200" s="14">
        <v>0.24</v>
      </c>
      <c r="P200" s="14">
        <v>0.652</v>
      </c>
      <c r="Q200" s="14">
        <v>80.371</v>
      </c>
      <c r="R200" s="14">
        <v>0.0</v>
      </c>
      <c r="S200" s="14">
        <v>0.0</v>
      </c>
      <c r="T200" s="14" t="s">
        <v>34</v>
      </c>
      <c r="U200" s="14" t="s">
        <v>35</v>
      </c>
      <c r="V200" s="16" t="s">
        <v>407</v>
      </c>
      <c r="W200" s="17" t="s">
        <v>185</v>
      </c>
    </row>
    <row r="201" ht="15.75" customHeight="1">
      <c r="A201" s="14" t="s">
        <v>989</v>
      </c>
      <c r="B201" s="14" t="s">
        <v>990</v>
      </c>
      <c r="C201" s="14">
        <v>2023.0</v>
      </c>
      <c r="D201" s="14">
        <v>0.0</v>
      </c>
      <c r="E201" s="14">
        <v>389398.0</v>
      </c>
      <c r="F201" s="14" t="s">
        <v>306</v>
      </c>
      <c r="G201" s="14" t="s">
        <v>867</v>
      </c>
      <c r="H201" s="14" t="s">
        <v>993</v>
      </c>
      <c r="I201" s="14">
        <v>0.617</v>
      </c>
      <c r="J201" s="14">
        <v>0.926</v>
      </c>
      <c r="K201" s="14">
        <v>0.9102945265349756</v>
      </c>
      <c r="L201" s="14">
        <v>0.191</v>
      </c>
      <c r="M201" s="14">
        <v>0.172</v>
      </c>
      <c r="N201" s="14">
        <v>8.43E-4</v>
      </c>
      <c r="O201" s="14">
        <v>0.084</v>
      </c>
      <c r="P201" s="14">
        <v>0.937</v>
      </c>
      <c r="Q201" s="14">
        <v>142.376</v>
      </c>
      <c r="R201" s="14">
        <v>1.0</v>
      </c>
      <c r="S201" s="14">
        <v>1.0</v>
      </c>
      <c r="T201" s="14" t="s">
        <v>34</v>
      </c>
      <c r="U201" s="14" t="s">
        <v>35</v>
      </c>
      <c r="V201" s="16" t="s">
        <v>819</v>
      </c>
      <c r="W201" s="17" t="s">
        <v>185</v>
      </c>
    </row>
    <row r="202" ht="15.75" customHeight="1">
      <c r="A202" s="14" t="s">
        <v>527</v>
      </c>
      <c r="B202" s="14" t="s">
        <v>528</v>
      </c>
      <c r="C202" s="14">
        <v>2020.0</v>
      </c>
      <c r="D202" s="14">
        <v>0.0</v>
      </c>
      <c r="E202" s="14">
        <v>227328.0</v>
      </c>
      <c r="F202" s="14" t="s">
        <v>26</v>
      </c>
      <c r="G202" s="14" t="s">
        <v>529</v>
      </c>
      <c r="H202" s="14" t="s">
        <v>530</v>
      </c>
      <c r="I202" s="14">
        <v>0.48</v>
      </c>
      <c r="J202" s="14">
        <v>0.314</v>
      </c>
      <c r="K202" s="14">
        <v>0.7778324385434554</v>
      </c>
      <c r="L202" s="14">
        <v>0.0298</v>
      </c>
      <c r="M202" s="14">
        <v>0.908</v>
      </c>
      <c r="N202" s="14">
        <v>3.38E-6</v>
      </c>
      <c r="O202" s="14">
        <v>0.1</v>
      </c>
      <c r="P202" s="14">
        <v>0.409</v>
      </c>
      <c r="Q202" s="14">
        <v>135.978</v>
      </c>
      <c r="R202" s="14">
        <v>2.0</v>
      </c>
      <c r="S202" s="14">
        <v>1.0</v>
      </c>
      <c r="T202" s="14" t="s">
        <v>34</v>
      </c>
      <c r="U202" s="14" t="s">
        <v>35</v>
      </c>
      <c r="V202" s="16" t="s">
        <v>54</v>
      </c>
      <c r="W202" s="17" t="s">
        <v>251</v>
      </c>
    </row>
    <row r="203" ht="15.75" customHeight="1">
      <c r="A203" s="14" t="s">
        <v>997</v>
      </c>
      <c r="B203" s="14" t="s">
        <v>998</v>
      </c>
      <c r="C203" s="14">
        <v>2024.0</v>
      </c>
      <c r="D203" s="14">
        <v>0.0</v>
      </c>
      <c r="E203" s="14">
        <v>534961.0</v>
      </c>
      <c r="F203" s="14" t="s">
        <v>401</v>
      </c>
      <c r="G203" s="14" t="s">
        <v>756</v>
      </c>
      <c r="H203" s="14" t="s">
        <v>999</v>
      </c>
      <c r="I203" s="14">
        <v>0.621</v>
      </c>
      <c r="J203" s="14">
        <v>0.874</v>
      </c>
      <c r="K203" s="14">
        <v>0.9516822449692709</v>
      </c>
      <c r="L203" s="14">
        <v>0.065</v>
      </c>
      <c r="M203" s="14">
        <v>0.122</v>
      </c>
      <c r="N203" s="14">
        <v>1.46E-4</v>
      </c>
      <c r="O203" s="14">
        <v>0.248</v>
      </c>
      <c r="P203" s="14">
        <v>0.945</v>
      </c>
      <c r="Q203" s="14">
        <v>144.768</v>
      </c>
      <c r="R203" s="14">
        <v>7.0</v>
      </c>
      <c r="S203" s="14">
        <v>1.0</v>
      </c>
      <c r="T203" s="14" t="s">
        <v>34</v>
      </c>
      <c r="U203" s="14" t="s">
        <v>35</v>
      </c>
      <c r="V203" s="16" t="s">
        <v>819</v>
      </c>
      <c r="W203" s="17" t="s">
        <v>185</v>
      </c>
    </row>
    <row r="204" ht="15.75" customHeight="1">
      <c r="A204" s="14" t="s">
        <v>1003</v>
      </c>
      <c r="B204" s="14" t="s">
        <v>1004</v>
      </c>
      <c r="C204" s="14">
        <v>1994.0</v>
      </c>
      <c r="D204" s="14">
        <v>0.0</v>
      </c>
      <c r="E204" s="14">
        <v>191066.0</v>
      </c>
      <c r="F204" s="14" t="s">
        <v>489</v>
      </c>
      <c r="G204" s="14" t="s">
        <v>491</v>
      </c>
      <c r="H204" s="14" t="s">
        <v>291</v>
      </c>
      <c r="I204" s="14">
        <v>0.463</v>
      </c>
      <c r="J204" s="14">
        <v>0.626</v>
      </c>
      <c r="K204" s="14">
        <v>0.7870083203048573</v>
      </c>
      <c r="L204" s="14">
        <v>0.0556</v>
      </c>
      <c r="M204" s="14">
        <v>0.763</v>
      </c>
      <c r="N204" s="14">
        <v>0.0</v>
      </c>
      <c r="O204" s="14">
        <v>0.445</v>
      </c>
      <c r="P204" s="14">
        <v>0.971</v>
      </c>
      <c r="Q204" s="14">
        <v>160.221</v>
      </c>
      <c r="R204" s="14">
        <v>0.0</v>
      </c>
      <c r="S204" s="14">
        <v>1.0</v>
      </c>
      <c r="T204" s="14" t="s">
        <v>34</v>
      </c>
      <c r="U204" s="14" t="s">
        <v>35</v>
      </c>
      <c r="V204" s="16" t="s">
        <v>819</v>
      </c>
      <c r="W204" s="17" t="s">
        <v>185</v>
      </c>
    </row>
    <row r="205" ht="15.75" customHeight="1">
      <c r="A205" s="14" t="s">
        <v>535</v>
      </c>
      <c r="B205" s="14" t="s">
        <v>536</v>
      </c>
      <c r="C205" s="14">
        <v>1996.0</v>
      </c>
      <c r="D205" s="14">
        <v>0.0</v>
      </c>
      <c r="E205" s="14">
        <v>259390.0</v>
      </c>
      <c r="F205" s="14" t="s">
        <v>413</v>
      </c>
      <c r="G205" s="14" t="s">
        <v>538</v>
      </c>
      <c r="H205" s="14" t="s">
        <v>539</v>
      </c>
      <c r="I205" s="14">
        <v>0.512</v>
      </c>
      <c r="J205" s="14">
        <v>0.635</v>
      </c>
      <c r="K205" s="14">
        <v>0.7998844993733049</v>
      </c>
      <c r="L205" s="14">
        <v>0.051</v>
      </c>
      <c r="M205" s="14">
        <v>0.275</v>
      </c>
      <c r="N205" s="14">
        <v>0.0</v>
      </c>
      <c r="O205" s="14">
        <v>0.193</v>
      </c>
      <c r="P205" s="14">
        <v>0.322</v>
      </c>
      <c r="Q205" s="14">
        <v>116.921</v>
      </c>
      <c r="R205" s="14">
        <v>7.0</v>
      </c>
      <c r="S205" s="14">
        <v>1.0</v>
      </c>
      <c r="T205" s="14" t="s">
        <v>34</v>
      </c>
      <c r="U205" s="14" t="s">
        <v>35</v>
      </c>
      <c r="V205" s="16" t="s">
        <v>45</v>
      </c>
      <c r="W205" s="17" t="s">
        <v>251</v>
      </c>
    </row>
    <row r="206" ht="15.75" customHeight="1">
      <c r="A206" s="14" t="s">
        <v>1011</v>
      </c>
      <c r="B206" s="14" t="s">
        <v>1012</v>
      </c>
      <c r="C206" s="14">
        <v>2024.0</v>
      </c>
      <c r="D206" s="14">
        <v>0.0</v>
      </c>
      <c r="E206" s="14">
        <v>385724.0</v>
      </c>
      <c r="F206" s="14" t="s">
        <v>684</v>
      </c>
      <c r="G206" s="14" t="s">
        <v>826</v>
      </c>
      <c r="H206" s="14" t="s">
        <v>1013</v>
      </c>
      <c r="I206" s="14">
        <v>0.698</v>
      </c>
      <c r="J206" s="14">
        <v>0.672</v>
      </c>
      <c r="K206" s="14">
        <v>0.8274763116628351</v>
      </c>
      <c r="L206" s="14">
        <v>0.0445</v>
      </c>
      <c r="M206" s="14">
        <v>0.356</v>
      </c>
      <c r="N206" s="14">
        <v>6.51E-4</v>
      </c>
      <c r="O206" s="14">
        <v>0.193</v>
      </c>
      <c r="P206" s="14">
        <v>0.96</v>
      </c>
      <c r="Q206" s="14">
        <v>130.616</v>
      </c>
      <c r="R206" s="14">
        <v>7.0</v>
      </c>
      <c r="S206" s="14">
        <v>0.0</v>
      </c>
      <c r="T206" s="14" t="s">
        <v>34</v>
      </c>
      <c r="U206" s="14" t="s">
        <v>35</v>
      </c>
      <c r="V206" s="16" t="s">
        <v>819</v>
      </c>
      <c r="W206" s="17" t="s">
        <v>185</v>
      </c>
    </row>
    <row r="207" ht="15.75" customHeight="1">
      <c r="A207" s="14" t="s">
        <v>1019</v>
      </c>
      <c r="B207" s="14" t="s">
        <v>1021</v>
      </c>
      <c r="C207" s="14">
        <v>2022.0</v>
      </c>
      <c r="D207" s="14">
        <v>0.0</v>
      </c>
      <c r="E207" s="14">
        <v>225600.0</v>
      </c>
      <c r="F207" s="14" t="s">
        <v>765</v>
      </c>
      <c r="G207" s="14" t="s">
        <v>1024</v>
      </c>
      <c r="H207" s="14" t="s">
        <v>1026</v>
      </c>
      <c r="I207" s="14">
        <v>0.614</v>
      </c>
      <c r="J207" s="14">
        <v>0.543</v>
      </c>
      <c r="K207" s="14">
        <v>0.7588603939691815</v>
      </c>
      <c r="L207" s="14">
        <v>0.0384</v>
      </c>
      <c r="M207" s="14">
        <v>0.391</v>
      </c>
      <c r="N207" s="14">
        <v>0.0</v>
      </c>
      <c r="O207" s="14">
        <v>0.0747</v>
      </c>
      <c r="P207" s="14">
        <v>0.654</v>
      </c>
      <c r="Q207" s="14">
        <v>150.054</v>
      </c>
      <c r="R207" s="14">
        <v>8.0</v>
      </c>
      <c r="S207" s="14">
        <v>1.0</v>
      </c>
      <c r="T207" s="14" t="s">
        <v>34</v>
      </c>
      <c r="U207" s="14" t="s">
        <v>35</v>
      </c>
      <c r="V207" s="16" t="s">
        <v>407</v>
      </c>
      <c r="W207" s="17" t="s">
        <v>185</v>
      </c>
    </row>
    <row r="208" ht="15.75" customHeight="1">
      <c r="A208" s="14" t="s">
        <v>1032</v>
      </c>
      <c r="B208" s="14" t="s">
        <v>1033</v>
      </c>
      <c r="C208" s="14">
        <v>2024.0</v>
      </c>
      <c r="D208" s="14">
        <v>0.0</v>
      </c>
      <c r="E208" s="14">
        <v>291239.0</v>
      </c>
      <c r="F208" s="14" t="s">
        <v>336</v>
      </c>
      <c r="G208" s="14" t="s">
        <v>826</v>
      </c>
      <c r="H208" s="14" t="s">
        <v>1034</v>
      </c>
      <c r="I208" s="14">
        <v>0.498</v>
      </c>
      <c r="J208" s="14">
        <v>0.704</v>
      </c>
      <c r="K208" s="14">
        <v>0.8092101041471305</v>
      </c>
      <c r="L208" s="14">
        <v>0.0626</v>
      </c>
      <c r="M208" s="14">
        <v>0.342</v>
      </c>
      <c r="N208" s="14">
        <v>0.00285</v>
      </c>
      <c r="O208" s="14">
        <v>0.316</v>
      </c>
      <c r="P208" s="14">
        <v>0.938</v>
      </c>
      <c r="Q208" s="14">
        <v>171.758</v>
      </c>
      <c r="R208" s="14">
        <v>7.0</v>
      </c>
      <c r="S208" s="14">
        <v>0.0</v>
      </c>
      <c r="T208" s="14" t="s">
        <v>34</v>
      </c>
      <c r="U208" s="14" t="s">
        <v>35</v>
      </c>
      <c r="V208" s="16" t="s">
        <v>819</v>
      </c>
      <c r="W208" s="17" t="s">
        <v>185</v>
      </c>
    </row>
    <row r="209" ht="15.75" customHeight="1">
      <c r="A209" s="14" t="s">
        <v>1040</v>
      </c>
      <c r="B209" s="14" t="s">
        <v>1041</v>
      </c>
      <c r="C209" s="14">
        <v>2024.0</v>
      </c>
      <c r="D209" s="14">
        <v>0.0</v>
      </c>
      <c r="E209" s="14">
        <v>342726.0</v>
      </c>
      <c r="F209" s="14" t="s">
        <v>413</v>
      </c>
      <c r="G209" s="14" t="s">
        <v>826</v>
      </c>
      <c r="H209" s="14" t="s">
        <v>1045</v>
      </c>
      <c r="I209" s="14">
        <v>0.518</v>
      </c>
      <c r="J209" s="14">
        <v>0.734</v>
      </c>
      <c r="K209" s="14">
        <v>0.82873826276755</v>
      </c>
      <c r="L209" s="14">
        <v>0.0453</v>
      </c>
      <c r="M209" s="14">
        <v>0.371</v>
      </c>
      <c r="N209" s="14">
        <v>0.00667</v>
      </c>
      <c r="O209" s="14">
        <v>0.266</v>
      </c>
      <c r="P209" s="14">
        <v>0.915</v>
      </c>
      <c r="Q209" s="14">
        <v>139.596</v>
      </c>
      <c r="R209" s="14">
        <v>7.0</v>
      </c>
      <c r="S209" s="14">
        <v>1.0</v>
      </c>
      <c r="T209" s="14" t="s">
        <v>34</v>
      </c>
      <c r="U209" s="14" t="s">
        <v>35</v>
      </c>
      <c r="V209" s="16" t="s">
        <v>819</v>
      </c>
      <c r="W209" s="17" t="s">
        <v>185</v>
      </c>
    </row>
    <row r="210" ht="15.75" customHeight="1">
      <c r="A210" s="14" t="s">
        <v>1051</v>
      </c>
      <c r="B210" s="14" t="s">
        <v>1054</v>
      </c>
      <c r="C210" s="14">
        <v>2019.0</v>
      </c>
      <c r="D210" s="14">
        <v>0.0</v>
      </c>
      <c r="E210" s="14">
        <v>83958.0</v>
      </c>
      <c r="F210" s="14" t="s">
        <v>368</v>
      </c>
      <c r="G210" s="14" t="s">
        <v>513</v>
      </c>
      <c r="H210" s="14" t="s">
        <v>1055</v>
      </c>
      <c r="I210" s="14">
        <v>0.623</v>
      </c>
      <c r="J210" s="14">
        <v>0.57</v>
      </c>
      <c r="K210" s="14">
        <v>0.8406305477543553</v>
      </c>
      <c r="L210" s="14">
        <v>0.033</v>
      </c>
      <c r="M210" s="14">
        <v>0.839</v>
      </c>
      <c r="N210" s="14">
        <v>9.7E-4</v>
      </c>
      <c r="O210" s="14">
        <v>0.116</v>
      </c>
      <c r="P210" s="14">
        <v>0.881</v>
      </c>
      <c r="Q210" s="14">
        <v>121.981</v>
      </c>
      <c r="R210" s="14">
        <v>3.0</v>
      </c>
      <c r="S210" s="14">
        <v>1.0</v>
      </c>
      <c r="T210" s="14" t="s">
        <v>34</v>
      </c>
      <c r="U210" s="14" t="s">
        <v>35</v>
      </c>
      <c r="V210" s="16" t="s">
        <v>560</v>
      </c>
      <c r="W210" s="17" t="s">
        <v>185</v>
      </c>
    </row>
    <row r="211" ht="15.75" customHeight="1">
      <c r="A211" s="14" t="s">
        <v>1060</v>
      </c>
      <c r="B211" s="14" t="s">
        <v>1061</v>
      </c>
      <c r="C211" s="14">
        <v>2021.0</v>
      </c>
      <c r="D211" s="14">
        <v>0.0</v>
      </c>
      <c r="E211" s="14">
        <v>398082.0</v>
      </c>
      <c r="F211" s="14" t="s">
        <v>312</v>
      </c>
      <c r="G211" s="14" t="s">
        <v>1066</v>
      </c>
      <c r="H211" s="14" t="s">
        <v>1067</v>
      </c>
      <c r="I211" s="14">
        <v>0.554</v>
      </c>
      <c r="J211" s="14">
        <v>0.976</v>
      </c>
      <c r="K211" s="14">
        <v>0.922165422520006</v>
      </c>
      <c r="L211" s="14">
        <v>0.212</v>
      </c>
      <c r="M211" s="14">
        <v>0.156</v>
      </c>
      <c r="N211" s="14">
        <v>1.66E-6</v>
      </c>
      <c r="O211" s="14">
        <v>0.117</v>
      </c>
      <c r="P211" s="14">
        <v>0.55</v>
      </c>
      <c r="Q211" s="14">
        <v>78.049</v>
      </c>
      <c r="R211" s="14">
        <v>6.0</v>
      </c>
      <c r="S211" s="14">
        <v>1.0</v>
      </c>
      <c r="T211" s="14" t="s">
        <v>34</v>
      </c>
      <c r="U211" s="14" t="s">
        <v>35</v>
      </c>
      <c r="V211" s="16" t="s">
        <v>333</v>
      </c>
      <c r="W211" s="17" t="s">
        <v>185</v>
      </c>
    </row>
    <row r="212" ht="15.75" customHeight="1">
      <c r="A212" s="14" t="s">
        <v>1072</v>
      </c>
      <c r="B212" s="14" t="s">
        <v>1073</v>
      </c>
      <c r="C212" s="14">
        <v>2022.0</v>
      </c>
      <c r="D212" s="14">
        <v>0.0</v>
      </c>
      <c r="E212" s="14">
        <v>272507.0</v>
      </c>
      <c r="F212" s="14" t="s">
        <v>336</v>
      </c>
      <c r="G212" s="14" t="s">
        <v>766</v>
      </c>
      <c r="H212" s="14" t="s">
        <v>1078</v>
      </c>
      <c r="I212" s="14">
        <v>0.732</v>
      </c>
      <c r="J212" s="14">
        <v>0.542</v>
      </c>
      <c r="K212" s="14">
        <v>0.8109640022926666</v>
      </c>
      <c r="L212" s="14">
        <v>0.04</v>
      </c>
      <c r="M212" s="14">
        <v>0.0336</v>
      </c>
      <c r="N212" s="14">
        <v>0.0</v>
      </c>
      <c r="O212" s="14">
        <v>0.232</v>
      </c>
      <c r="P212" s="14">
        <v>0.656</v>
      </c>
      <c r="Q212" s="14">
        <v>109.965</v>
      </c>
      <c r="R212" s="14">
        <v>1.0</v>
      </c>
      <c r="S212" s="14">
        <v>1.0</v>
      </c>
      <c r="T212" s="14" t="s">
        <v>34</v>
      </c>
      <c r="U212" s="14" t="s">
        <v>35</v>
      </c>
      <c r="V212" s="16" t="s">
        <v>407</v>
      </c>
      <c r="W212" s="17" t="s">
        <v>185</v>
      </c>
    </row>
    <row r="213" ht="15.75" customHeight="1">
      <c r="A213" s="14" t="s">
        <v>1082</v>
      </c>
      <c r="B213" s="14" t="s">
        <v>1083</v>
      </c>
      <c r="C213" s="14">
        <v>2024.0</v>
      </c>
      <c r="D213" s="14">
        <v>0.0</v>
      </c>
      <c r="E213" s="14">
        <v>259108.0</v>
      </c>
      <c r="F213" s="14" t="s">
        <v>321</v>
      </c>
      <c r="G213" s="14" t="s">
        <v>756</v>
      </c>
      <c r="H213" s="14" t="s">
        <v>1088</v>
      </c>
      <c r="I213" s="14">
        <v>0.594</v>
      </c>
      <c r="J213" s="14">
        <v>0.833</v>
      </c>
      <c r="K213" s="14">
        <v>0.9551472632567932</v>
      </c>
      <c r="L213" s="14">
        <v>0.149</v>
      </c>
      <c r="M213" s="14">
        <v>0.235</v>
      </c>
      <c r="N213" s="14">
        <v>0.00109</v>
      </c>
      <c r="O213" s="14">
        <v>0.0637</v>
      </c>
      <c r="P213" s="14">
        <v>0.855</v>
      </c>
      <c r="Q213" s="14">
        <v>117.35</v>
      </c>
      <c r="R213" s="14">
        <v>8.0</v>
      </c>
      <c r="S213" s="14">
        <v>1.0</v>
      </c>
      <c r="T213" s="14" t="s">
        <v>34</v>
      </c>
      <c r="U213" s="14" t="s">
        <v>35</v>
      </c>
      <c r="V213" s="16" t="s">
        <v>560</v>
      </c>
      <c r="W213" s="17" t="s">
        <v>185</v>
      </c>
    </row>
    <row r="214" ht="15.75" customHeight="1">
      <c r="A214" s="14" t="s">
        <v>541</v>
      </c>
      <c r="B214" s="14" t="s">
        <v>543</v>
      </c>
      <c r="C214" s="14">
        <v>2021.0</v>
      </c>
      <c r="D214" s="14">
        <v>0.0</v>
      </c>
      <c r="E214" s="14">
        <v>336967.0</v>
      </c>
      <c r="F214" s="14" t="s">
        <v>424</v>
      </c>
      <c r="G214" s="14" t="s">
        <v>544</v>
      </c>
      <c r="H214" s="14" t="s">
        <v>545</v>
      </c>
      <c r="I214" s="14">
        <v>0.453</v>
      </c>
      <c r="J214" s="14">
        <v>0.331</v>
      </c>
      <c r="K214" s="14">
        <v>0.8118837293689842</v>
      </c>
      <c r="L214" s="14">
        <v>0.0333</v>
      </c>
      <c r="M214" s="14">
        <v>0.902</v>
      </c>
      <c r="N214" s="14">
        <v>0.0</v>
      </c>
      <c r="O214" s="14">
        <v>0.272</v>
      </c>
      <c r="P214" s="14">
        <v>0.29</v>
      </c>
      <c r="Q214" s="14">
        <v>129.912</v>
      </c>
      <c r="R214" s="14">
        <v>11.0</v>
      </c>
      <c r="S214" s="14">
        <v>1.0</v>
      </c>
      <c r="T214" s="14" t="s">
        <v>34</v>
      </c>
      <c r="U214" s="14" t="s">
        <v>35</v>
      </c>
      <c r="V214" s="16" t="s">
        <v>36</v>
      </c>
      <c r="W214" s="17" t="s">
        <v>251</v>
      </c>
    </row>
    <row r="215" ht="15.75" customHeight="1">
      <c r="A215" s="14" t="s">
        <v>1093</v>
      </c>
      <c r="B215" s="14" t="s">
        <v>1094</v>
      </c>
      <c r="C215" s="14">
        <v>2022.0</v>
      </c>
      <c r="D215" s="14">
        <v>0.0</v>
      </c>
      <c r="E215" s="14">
        <v>220153.0</v>
      </c>
      <c r="F215" s="14" t="s">
        <v>361</v>
      </c>
      <c r="G215" s="14" t="s">
        <v>1024</v>
      </c>
      <c r="H215" s="14" t="s">
        <v>1099</v>
      </c>
      <c r="I215" s="14">
        <v>0.675</v>
      </c>
      <c r="J215" s="14">
        <v>0.518</v>
      </c>
      <c r="K215" s="14">
        <v>0.77851688660025</v>
      </c>
      <c r="L215" s="14">
        <v>0.0346</v>
      </c>
      <c r="M215" s="14">
        <v>0.486</v>
      </c>
      <c r="N215" s="14">
        <v>0.0</v>
      </c>
      <c r="O215" s="14">
        <v>0.245</v>
      </c>
      <c r="P215" s="14">
        <v>0.653</v>
      </c>
      <c r="Q215" s="14">
        <v>129.976</v>
      </c>
      <c r="R215" s="14">
        <v>10.0</v>
      </c>
      <c r="S215" s="14">
        <v>1.0</v>
      </c>
      <c r="T215" s="14" t="s">
        <v>34</v>
      </c>
      <c r="U215" s="14" t="s">
        <v>68</v>
      </c>
      <c r="V215" s="16" t="s">
        <v>407</v>
      </c>
      <c r="W215" s="17" t="s">
        <v>185</v>
      </c>
    </row>
    <row r="216" ht="15.75" customHeight="1">
      <c r="A216" s="14" t="s">
        <v>1106</v>
      </c>
      <c r="B216" s="14" t="s">
        <v>1108</v>
      </c>
      <c r="C216" s="14">
        <v>1994.0</v>
      </c>
      <c r="D216" s="14">
        <v>0.0</v>
      </c>
      <c r="E216" s="14">
        <v>192693.0</v>
      </c>
      <c r="F216" s="14" t="s">
        <v>489</v>
      </c>
      <c r="G216" s="14" t="s">
        <v>491</v>
      </c>
      <c r="H216" s="14" t="s">
        <v>291</v>
      </c>
      <c r="I216" s="14">
        <v>0.408</v>
      </c>
      <c r="J216" s="14">
        <v>0.314</v>
      </c>
      <c r="K216" s="14">
        <v>0.6696040895628174</v>
      </c>
      <c r="L216" s="14">
        <v>0.0954</v>
      </c>
      <c r="M216" s="14">
        <v>0.992</v>
      </c>
      <c r="N216" s="14">
        <v>0.637</v>
      </c>
      <c r="O216" s="14">
        <v>0.329</v>
      </c>
      <c r="P216" s="14">
        <v>0.545</v>
      </c>
      <c r="Q216" s="14">
        <v>80.493</v>
      </c>
      <c r="R216" s="14">
        <v>0.0</v>
      </c>
      <c r="S216" s="14">
        <v>1.0</v>
      </c>
      <c r="T216" s="14" t="s">
        <v>34</v>
      </c>
      <c r="U216" s="14" t="s">
        <v>35</v>
      </c>
      <c r="V216" s="16" t="s">
        <v>333</v>
      </c>
      <c r="W216" s="17" t="s">
        <v>185</v>
      </c>
    </row>
    <row r="217" ht="15.75" customHeight="1">
      <c r="A217" s="14" t="s">
        <v>1112</v>
      </c>
      <c r="B217" s="14" t="s">
        <v>1115</v>
      </c>
      <c r="C217" s="14">
        <v>2022.0</v>
      </c>
      <c r="D217" s="14">
        <v>0.0</v>
      </c>
      <c r="E217" s="14">
        <v>328908.0</v>
      </c>
      <c r="F217" s="14" t="s">
        <v>306</v>
      </c>
      <c r="G217" s="14" t="s">
        <v>766</v>
      </c>
      <c r="H217" s="14" t="s">
        <v>1118</v>
      </c>
      <c r="I217" s="14">
        <v>0.655</v>
      </c>
      <c r="J217" s="14">
        <v>0.796</v>
      </c>
      <c r="K217" s="14">
        <v>0.8408444377721037</v>
      </c>
      <c r="L217" s="14">
        <v>0.0502</v>
      </c>
      <c r="M217" s="14">
        <v>0.0807</v>
      </c>
      <c r="N217" s="14">
        <v>0.0</v>
      </c>
      <c r="O217" s="14">
        <v>0.307</v>
      </c>
      <c r="P217" s="14">
        <v>0.81</v>
      </c>
      <c r="Q217" s="14">
        <v>122.929</v>
      </c>
      <c r="R217" s="14">
        <v>8.0</v>
      </c>
      <c r="S217" s="14">
        <v>1.0</v>
      </c>
      <c r="T217" s="14" t="s">
        <v>34</v>
      </c>
      <c r="U217" s="14" t="s">
        <v>35</v>
      </c>
      <c r="V217" s="16" t="s">
        <v>560</v>
      </c>
      <c r="W217" s="17" t="s">
        <v>185</v>
      </c>
    </row>
    <row r="218" ht="15.75" customHeight="1">
      <c r="A218" s="14" t="s">
        <v>1124</v>
      </c>
      <c r="B218" s="14" t="s">
        <v>1126</v>
      </c>
      <c r="C218" s="14">
        <v>2022.0</v>
      </c>
      <c r="D218" s="14">
        <v>0.0</v>
      </c>
      <c r="E218" s="14">
        <v>127200.0</v>
      </c>
      <c r="F218" s="14" t="s">
        <v>401</v>
      </c>
      <c r="G218" s="14" t="s">
        <v>801</v>
      </c>
      <c r="H218" s="14" t="s">
        <v>1127</v>
      </c>
      <c r="I218" s="14">
        <v>0.476</v>
      </c>
      <c r="J218" s="14">
        <v>0.442</v>
      </c>
      <c r="K218" s="14">
        <v>0.7639081983880414</v>
      </c>
      <c r="L218" s="14">
        <v>0.0662</v>
      </c>
      <c r="M218" s="14">
        <v>0.496</v>
      </c>
      <c r="N218" s="14">
        <v>0.0</v>
      </c>
      <c r="O218" s="14">
        <v>0.324</v>
      </c>
      <c r="P218" s="14">
        <v>0.581</v>
      </c>
      <c r="Q218" s="14">
        <v>150.207</v>
      </c>
      <c r="R218" s="14">
        <v>10.0</v>
      </c>
      <c r="S218" s="14">
        <v>1.0</v>
      </c>
      <c r="T218" s="14" t="s">
        <v>34</v>
      </c>
      <c r="U218" s="14" t="s">
        <v>35</v>
      </c>
      <c r="V218" s="16" t="s">
        <v>333</v>
      </c>
      <c r="W218" s="17" t="s">
        <v>185</v>
      </c>
    </row>
    <row r="219" ht="15.75" customHeight="1">
      <c r="A219" s="14" t="s">
        <v>546</v>
      </c>
      <c r="B219" s="14" t="s">
        <v>547</v>
      </c>
      <c r="C219" s="14">
        <v>2022.0</v>
      </c>
      <c r="D219" s="14">
        <v>0.0</v>
      </c>
      <c r="E219" s="14">
        <v>245625.0</v>
      </c>
      <c r="F219" s="14" t="s">
        <v>361</v>
      </c>
      <c r="G219" s="14" t="s">
        <v>507</v>
      </c>
      <c r="H219" s="14" t="s">
        <v>548</v>
      </c>
      <c r="I219" s="14">
        <v>0.559</v>
      </c>
      <c r="J219" s="14">
        <v>0.395</v>
      </c>
      <c r="K219" s="14">
        <v>0.7998844993733049</v>
      </c>
      <c r="L219" s="14">
        <v>0.0324</v>
      </c>
      <c r="M219" s="14">
        <v>0.199</v>
      </c>
      <c r="N219" s="14">
        <v>0.0</v>
      </c>
      <c r="O219" s="14">
        <v>0.462</v>
      </c>
      <c r="P219" s="14">
        <v>0.22</v>
      </c>
      <c r="Q219" s="14">
        <v>96.185</v>
      </c>
      <c r="R219" s="14">
        <v>10.0</v>
      </c>
      <c r="S219" s="14">
        <v>0.0</v>
      </c>
      <c r="T219" s="14" t="s">
        <v>34</v>
      </c>
      <c r="U219" s="14" t="s">
        <v>35</v>
      </c>
      <c r="V219" s="16" t="s">
        <v>36</v>
      </c>
      <c r="W219" s="17" t="s">
        <v>251</v>
      </c>
    </row>
    <row r="220" ht="15.75" customHeight="1">
      <c r="A220" s="40" t="s">
        <v>1132</v>
      </c>
      <c r="B220" s="40" t="s">
        <v>1133</v>
      </c>
      <c r="C220" s="40">
        <v>2024.0</v>
      </c>
      <c r="D220" s="40">
        <v>0.0</v>
      </c>
      <c r="E220" s="40">
        <v>313782.0</v>
      </c>
      <c r="F220" s="40" t="s">
        <v>413</v>
      </c>
      <c r="G220" s="40" t="s">
        <v>826</v>
      </c>
      <c r="H220" s="40" t="s">
        <v>1139</v>
      </c>
      <c r="I220" s="40">
        <v>0.683</v>
      </c>
      <c r="J220" s="40">
        <v>0.736</v>
      </c>
      <c r="K220" s="40">
        <v>0.8562659080517557</v>
      </c>
      <c r="L220" s="40">
        <v>0.0569</v>
      </c>
      <c r="M220" s="40">
        <v>0.489</v>
      </c>
      <c r="N220" s="40">
        <v>3.03E-4</v>
      </c>
      <c r="O220" s="40">
        <v>0.307</v>
      </c>
      <c r="P220" s="40">
        <v>0.903</v>
      </c>
      <c r="Q220" s="40">
        <v>152.851</v>
      </c>
      <c r="R220" s="40">
        <v>7.0</v>
      </c>
      <c r="S220" s="40">
        <v>1.0</v>
      </c>
      <c r="T220" s="40" t="s">
        <v>34</v>
      </c>
      <c r="U220" s="40" t="s">
        <v>35</v>
      </c>
      <c r="V220" s="16" t="s">
        <v>819</v>
      </c>
      <c r="W220" s="17" t="s">
        <v>185</v>
      </c>
    </row>
    <row r="221" ht="15.75" customHeight="1">
      <c r="A221" s="14" t="s">
        <v>552</v>
      </c>
      <c r="B221" s="14" t="s">
        <v>553</v>
      </c>
      <c r="C221" s="14">
        <v>2023.0</v>
      </c>
      <c r="D221" s="14">
        <v>0.0</v>
      </c>
      <c r="E221" s="14">
        <v>299952.0</v>
      </c>
      <c r="F221" s="14" t="s">
        <v>312</v>
      </c>
      <c r="G221" s="14" t="s">
        <v>554</v>
      </c>
      <c r="H221" s="14" t="s">
        <v>555</v>
      </c>
      <c r="I221" s="14">
        <v>0.514</v>
      </c>
      <c r="J221" s="14">
        <v>0.961</v>
      </c>
      <c r="K221" s="14">
        <v>0.9322824203595005</v>
      </c>
      <c r="L221" s="14">
        <v>0.168</v>
      </c>
      <c r="M221" s="14">
        <v>0.121</v>
      </c>
      <c r="N221" s="14">
        <v>9.1E-5</v>
      </c>
      <c r="O221" s="14">
        <v>0.353</v>
      </c>
      <c r="P221" s="14">
        <v>0.392</v>
      </c>
      <c r="Q221" s="14">
        <v>119.934</v>
      </c>
      <c r="R221" s="14">
        <v>7.0</v>
      </c>
      <c r="S221" s="14">
        <v>1.0</v>
      </c>
      <c r="T221" s="14" t="s">
        <v>34</v>
      </c>
      <c r="U221" s="14" t="s">
        <v>35</v>
      </c>
      <c r="V221" s="16" t="s">
        <v>45</v>
      </c>
      <c r="W221" s="17" t="s">
        <v>251</v>
      </c>
    </row>
    <row r="222" ht="15.75" customHeight="1">
      <c r="A222" s="14" t="s">
        <v>558</v>
      </c>
      <c r="B222" s="14" t="s">
        <v>559</v>
      </c>
      <c r="C222" s="14">
        <v>2019.0</v>
      </c>
      <c r="D222" s="14">
        <v>0.0</v>
      </c>
      <c r="E222" s="14">
        <v>341333.0</v>
      </c>
      <c r="F222" s="14" t="s">
        <v>445</v>
      </c>
      <c r="G222" s="14" t="s">
        <v>561</v>
      </c>
      <c r="H222" s="14" t="s">
        <v>563</v>
      </c>
      <c r="I222" s="14">
        <v>0.268</v>
      </c>
      <c r="J222" s="14">
        <v>0.771</v>
      </c>
      <c r="K222" s="14">
        <v>0.8098517742003754</v>
      </c>
      <c r="L222" s="14">
        <v>0.0454</v>
      </c>
      <c r="M222" s="14">
        <v>4.93E-4</v>
      </c>
      <c r="N222" s="14">
        <v>8.99E-5</v>
      </c>
      <c r="O222" s="14">
        <v>0.0783</v>
      </c>
      <c r="P222" s="14">
        <v>0.337</v>
      </c>
      <c r="Q222" s="14">
        <v>133.062</v>
      </c>
      <c r="R222" s="14">
        <v>9.0</v>
      </c>
      <c r="S222" s="14">
        <v>0.0</v>
      </c>
      <c r="T222" s="14" t="s">
        <v>34</v>
      </c>
      <c r="U222" s="14" t="s">
        <v>35</v>
      </c>
      <c r="V222" s="16" t="s">
        <v>45</v>
      </c>
      <c r="W222" s="17" t="s">
        <v>251</v>
      </c>
    </row>
    <row r="223" ht="15.75" customHeight="1">
      <c r="A223" s="14" t="s">
        <v>1143</v>
      </c>
      <c r="B223" s="14" t="s">
        <v>1144</v>
      </c>
      <c r="C223" s="14">
        <v>1946.0</v>
      </c>
      <c r="D223" s="14">
        <v>0.0</v>
      </c>
      <c r="E223" s="14">
        <v>175506.0</v>
      </c>
      <c r="F223" s="14" t="s">
        <v>327</v>
      </c>
      <c r="G223" s="14" t="s">
        <v>568</v>
      </c>
      <c r="H223" s="14" t="s">
        <v>569</v>
      </c>
      <c r="I223" s="14">
        <v>0.361</v>
      </c>
      <c r="J223" s="14">
        <v>0.241</v>
      </c>
      <c r="K223" s="14">
        <v>0.7098581909030468</v>
      </c>
      <c r="L223" s="14">
        <v>0.0391</v>
      </c>
      <c r="M223" s="14">
        <v>0.978</v>
      </c>
      <c r="N223" s="14">
        <v>0.905</v>
      </c>
      <c r="O223" s="14">
        <v>0.184</v>
      </c>
      <c r="P223" s="14">
        <v>0.742</v>
      </c>
      <c r="Q223" s="14">
        <v>63.805</v>
      </c>
      <c r="R223" s="14">
        <v>0.0</v>
      </c>
      <c r="S223" s="14">
        <v>1.0</v>
      </c>
      <c r="T223" s="14" t="s">
        <v>34</v>
      </c>
      <c r="U223" s="14" t="s">
        <v>35</v>
      </c>
      <c r="V223" s="16" t="s">
        <v>181</v>
      </c>
      <c r="W223" s="17" t="s">
        <v>185</v>
      </c>
    </row>
    <row r="224" ht="15.75" customHeight="1">
      <c r="A224" s="14" t="s">
        <v>1149</v>
      </c>
      <c r="B224" s="14" t="s">
        <v>1150</v>
      </c>
      <c r="C224" s="14">
        <v>1954.0</v>
      </c>
      <c r="D224" s="14">
        <v>0.0</v>
      </c>
      <c r="E224" s="14">
        <v>201484.0</v>
      </c>
      <c r="F224" s="14" t="s">
        <v>321</v>
      </c>
      <c r="G224" s="14" t="s">
        <v>348</v>
      </c>
      <c r="H224" s="14" t="s">
        <v>573</v>
      </c>
      <c r="I224" s="14">
        <v>0.344</v>
      </c>
      <c r="J224" s="14">
        <v>0.274</v>
      </c>
      <c r="K224" s="14">
        <v>0.6311466643716737</v>
      </c>
      <c r="L224" s="14">
        <v>0.0603</v>
      </c>
      <c r="M224" s="14">
        <v>0.99</v>
      </c>
      <c r="N224" s="14">
        <v>0.836</v>
      </c>
      <c r="O224" s="14">
        <v>0.214</v>
      </c>
      <c r="P224" s="14">
        <v>0.524</v>
      </c>
      <c r="Q224" s="14">
        <v>151.86</v>
      </c>
      <c r="R224" s="14">
        <v>6.0</v>
      </c>
      <c r="S224" s="14">
        <v>1.0</v>
      </c>
      <c r="T224" s="14" t="s">
        <v>34</v>
      </c>
      <c r="U224" s="14" t="s">
        <v>35</v>
      </c>
      <c r="V224" s="16" t="s">
        <v>333</v>
      </c>
      <c r="W224" s="17" t="s">
        <v>185</v>
      </c>
    </row>
    <row r="225" ht="15.75" customHeight="1">
      <c r="A225" s="14" t="s">
        <v>1156</v>
      </c>
      <c r="B225" s="14" t="s">
        <v>1157</v>
      </c>
      <c r="C225" s="14">
        <v>1983.0</v>
      </c>
      <c r="D225" s="14">
        <v>0.0</v>
      </c>
      <c r="E225" s="14">
        <v>309232.0</v>
      </c>
      <c r="F225" s="14" t="s">
        <v>453</v>
      </c>
      <c r="G225" s="14" t="s">
        <v>313</v>
      </c>
      <c r="H225" s="14" t="s">
        <v>678</v>
      </c>
      <c r="I225" s="14">
        <v>0.4</v>
      </c>
      <c r="J225" s="14">
        <v>0.509</v>
      </c>
      <c r="K225" s="14">
        <v>0.7700254528956427</v>
      </c>
      <c r="L225" s="14">
        <v>0.125</v>
      </c>
      <c r="M225" s="14">
        <v>0.771</v>
      </c>
      <c r="N225" s="14">
        <v>4.33E-5</v>
      </c>
      <c r="O225" s="14">
        <v>0.702</v>
      </c>
      <c r="P225" s="14">
        <v>0.53</v>
      </c>
      <c r="Q225" s="14">
        <v>87.718</v>
      </c>
      <c r="R225" s="14">
        <v>0.0</v>
      </c>
      <c r="S225" s="14">
        <v>0.0</v>
      </c>
      <c r="T225" s="14" t="s">
        <v>34</v>
      </c>
      <c r="U225" s="14" t="s">
        <v>35</v>
      </c>
      <c r="V225" s="16" t="s">
        <v>333</v>
      </c>
      <c r="W225" s="17" t="s">
        <v>185</v>
      </c>
    </row>
    <row r="226" ht="15.75" customHeight="1">
      <c r="A226" s="14" t="s">
        <v>1166</v>
      </c>
      <c r="B226" s="14" t="s">
        <v>1167</v>
      </c>
      <c r="C226" s="14">
        <v>1987.0</v>
      </c>
      <c r="D226" s="14">
        <v>0.0</v>
      </c>
      <c r="E226" s="14">
        <v>304147.0</v>
      </c>
      <c r="F226" s="14" t="s">
        <v>341</v>
      </c>
      <c r="G226" s="14" t="s">
        <v>1171</v>
      </c>
      <c r="H226" s="14" t="s">
        <v>1173</v>
      </c>
      <c r="I226" s="14">
        <v>0.493</v>
      </c>
      <c r="J226" s="14">
        <v>0.744</v>
      </c>
      <c r="K226" s="14">
        <v>0.90282976491556</v>
      </c>
      <c r="L226" s="14">
        <v>0.0409</v>
      </c>
      <c r="M226" s="14">
        <v>0.646</v>
      </c>
      <c r="N226" s="14">
        <v>1.07E-6</v>
      </c>
      <c r="O226" s="14">
        <v>0.0656</v>
      </c>
      <c r="P226" s="14">
        <v>0.704</v>
      </c>
      <c r="Q226" s="14">
        <v>149.331</v>
      </c>
      <c r="R226" s="14">
        <v>7.0</v>
      </c>
      <c r="S226" s="14">
        <v>1.0</v>
      </c>
      <c r="T226" s="14" t="s">
        <v>34</v>
      </c>
      <c r="U226" s="14" t="s">
        <v>35</v>
      </c>
      <c r="V226" s="16" t="s">
        <v>181</v>
      </c>
      <c r="W226" s="17" t="s">
        <v>185</v>
      </c>
    </row>
    <row r="227" ht="15.75" customHeight="1">
      <c r="A227" s="14" t="s">
        <v>1179</v>
      </c>
      <c r="B227" s="14" t="s">
        <v>1180</v>
      </c>
      <c r="C227" s="14">
        <v>1946.0</v>
      </c>
      <c r="D227" s="14">
        <v>0.0</v>
      </c>
      <c r="E227" s="14">
        <v>192834.0</v>
      </c>
      <c r="F227" s="14" t="s">
        <v>327</v>
      </c>
      <c r="G227" s="14" t="s">
        <v>568</v>
      </c>
      <c r="H227" s="14" t="s">
        <v>569</v>
      </c>
      <c r="I227" s="14">
        <v>0.596</v>
      </c>
      <c r="J227" s="14">
        <v>0.297</v>
      </c>
      <c r="K227" s="14">
        <v>0.7234402070300636</v>
      </c>
      <c r="L227" s="14">
        <v>0.0589</v>
      </c>
      <c r="M227" s="14">
        <v>0.994</v>
      </c>
      <c r="N227" s="14">
        <v>0.216</v>
      </c>
      <c r="O227" s="14">
        <v>0.116</v>
      </c>
      <c r="P227" s="14">
        <v>0.756</v>
      </c>
      <c r="Q227" s="14">
        <v>71.138</v>
      </c>
      <c r="R227" s="14">
        <v>6.0</v>
      </c>
      <c r="S227" s="14">
        <v>1.0</v>
      </c>
      <c r="T227" s="14" t="s">
        <v>34</v>
      </c>
      <c r="U227" s="14" t="s">
        <v>35</v>
      </c>
      <c r="V227" s="16" t="s">
        <v>181</v>
      </c>
      <c r="W227" s="17" t="s">
        <v>185</v>
      </c>
    </row>
    <row r="228" ht="15.75" customHeight="1">
      <c r="A228" s="14" t="s">
        <v>564</v>
      </c>
      <c r="B228" s="14" t="s">
        <v>565</v>
      </c>
      <c r="C228" s="14">
        <v>1946.0</v>
      </c>
      <c r="D228" s="14">
        <v>0.0</v>
      </c>
      <c r="E228" s="14">
        <v>199733.0</v>
      </c>
      <c r="F228" s="14" t="s">
        <v>327</v>
      </c>
      <c r="G228" s="14" t="s">
        <v>568</v>
      </c>
      <c r="H228" s="14" t="s">
        <v>569</v>
      </c>
      <c r="I228" s="14">
        <v>0.351</v>
      </c>
      <c r="J228" s="14">
        <v>0.31</v>
      </c>
      <c r="K228" s="14">
        <v>0.6034479070732692</v>
      </c>
      <c r="L228" s="14">
        <v>0.0565</v>
      </c>
      <c r="M228" s="14">
        <v>0.995</v>
      </c>
      <c r="N228" s="14">
        <v>0.952</v>
      </c>
      <c r="O228" s="14">
        <v>0.257</v>
      </c>
      <c r="P228" s="14">
        <v>0.357</v>
      </c>
      <c r="Q228" s="14">
        <v>71.117</v>
      </c>
      <c r="R228" s="14">
        <v>1.0</v>
      </c>
      <c r="S228" s="14">
        <v>1.0</v>
      </c>
      <c r="T228" s="14" t="s">
        <v>34</v>
      </c>
      <c r="U228" s="14" t="s">
        <v>35</v>
      </c>
      <c r="V228" s="16" t="s">
        <v>45</v>
      </c>
      <c r="W228" s="17" t="s">
        <v>251</v>
      </c>
    </row>
    <row r="229" ht="15.75" customHeight="1">
      <c r="A229" s="14" t="s">
        <v>1188</v>
      </c>
      <c r="B229" s="14" t="s">
        <v>1189</v>
      </c>
      <c r="C229" s="14">
        <v>1930.0</v>
      </c>
      <c r="D229" s="14">
        <v>0.0</v>
      </c>
      <c r="E229" s="14">
        <v>175040.0</v>
      </c>
      <c r="F229" s="14" t="s">
        <v>765</v>
      </c>
      <c r="G229" s="14" t="s">
        <v>630</v>
      </c>
      <c r="H229" s="14" t="s">
        <v>631</v>
      </c>
      <c r="I229" s="14">
        <v>0.487</v>
      </c>
      <c r="J229" s="14">
        <v>0.168</v>
      </c>
      <c r="K229" s="14">
        <v>0.617543259242882</v>
      </c>
      <c r="L229" s="14">
        <v>0.0474</v>
      </c>
      <c r="M229" s="14">
        <v>0.993</v>
      </c>
      <c r="N229" s="14">
        <v>0.0824</v>
      </c>
      <c r="O229" s="14">
        <v>0.103</v>
      </c>
      <c r="P229" s="14">
        <v>0.504</v>
      </c>
      <c r="Q229" s="14">
        <v>114.094</v>
      </c>
      <c r="R229" s="14">
        <v>9.0</v>
      </c>
      <c r="S229" s="14">
        <v>1.0</v>
      </c>
      <c r="T229" s="14" t="s">
        <v>34</v>
      </c>
      <c r="U229" s="14" t="s">
        <v>35</v>
      </c>
      <c r="V229" s="16" t="s">
        <v>333</v>
      </c>
      <c r="W229" s="17" t="s">
        <v>185</v>
      </c>
    </row>
    <row r="230" ht="15.75" customHeight="1">
      <c r="A230" s="14" t="s">
        <v>1196</v>
      </c>
      <c r="B230" s="14" t="s">
        <v>1197</v>
      </c>
      <c r="C230" s="14">
        <v>1990.0</v>
      </c>
      <c r="D230" s="14">
        <v>0.0</v>
      </c>
      <c r="E230" s="14">
        <v>184857.0</v>
      </c>
      <c r="F230" s="14" t="s">
        <v>194</v>
      </c>
      <c r="G230" s="14" t="s">
        <v>671</v>
      </c>
      <c r="H230" s="14" t="s">
        <v>672</v>
      </c>
      <c r="I230" s="14">
        <v>0.715</v>
      </c>
      <c r="J230" s="14">
        <v>0.634</v>
      </c>
      <c r="K230" s="14">
        <v>0.8087181571063095</v>
      </c>
      <c r="L230" s="14">
        <v>0.0282</v>
      </c>
      <c r="M230" s="14">
        <v>0.223</v>
      </c>
      <c r="N230" s="14">
        <v>2.64E-4</v>
      </c>
      <c r="O230" s="14">
        <v>0.121</v>
      </c>
      <c r="P230" s="14">
        <v>0.502</v>
      </c>
      <c r="Q230" s="14">
        <v>109.905</v>
      </c>
      <c r="R230" s="14">
        <v>1.0</v>
      </c>
      <c r="S230" s="14">
        <v>0.0</v>
      </c>
      <c r="T230" s="14" t="s">
        <v>34</v>
      </c>
      <c r="U230" s="14" t="s">
        <v>35</v>
      </c>
      <c r="V230" s="16" t="s">
        <v>333</v>
      </c>
      <c r="W230" s="17" t="s">
        <v>185</v>
      </c>
    </row>
    <row r="231" ht="15.75" customHeight="1">
      <c r="A231" s="14" t="s">
        <v>1203</v>
      </c>
      <c r="B231" s="14" t="s">
        <v>1204</v>
      </c>
      <c r="C231" s="14">
        <v>1999.0</v>
      </c>
      <c r="D231" s="14">
        <v>0.0</v>
      </c>
      <c r="E231" s="14">
        <v>182173.0</v>
      </c>
      <c r="F231" s="14" t="s">
        <v>533</v>
      </c>
      <c r="G231" s="14" t="s">
        <v>1207</v>
      </c>
      <c r="H231" s="14" t="s">
        <v>1208</v>
      </c>
      <c r="I231" s="14">
        <v>0.546</v>
      </c>
      <c r="J231" s="14">
        <v>0.454</v>
      </c>
      <c r="K231" s="14">
        <v>0.7291082925003934</v>
      </c>
      <c r="L231" s="14">
        <v>0.127</v>
      </c>
      <c r="M231" s="14">
        <v>0.902</v>
      </c>
      <c r="N231" s="14">
        <v>0.0514</v>
      </c>
      <c r="O231" s="14">
        <v>0.392</v>
      </c>
      <c r="P231" s="14">
        <v>0.814</v>
      </c>
      <c r="Q231" s="14">
        <v>147.584</v>
      </c>
      <c r="R231" s="14">
        <v>2.0</v>
      </c>
      <c r="S231" s="14">
        <v>1.0</v>
      </c>
      <c r="T231" s="14" t="s">
        <v>34</v>
      </c>
      <c r="U231" s="41" t="s">
        <v>35</v>
      </c>
      <c r="V231" s="16" t="s">
        <v>560</v>
      </c>
      <c r="W231" s="17" t="s">
        <v>185</v>
      </c>
    </row>
    <row r="232" ht="15.75" customHeight="1">
      <c r="A232" s="14" t="s">
        <v>570</v>
      </c>
      <c r="B232" s="14" t="s">
        <v>571</v>
      </c>
      <c r="C232" s="14">
        <v>1954.0</v>
      </c>
      <c r="D232" s="14">
        <v>0.0</v>
      </c>
      <c r="E232" s="14">
        <v>169557.0</v>
      </c>
      <c r="F232" s="14" t="s">
        <v>361</v>
      </c>
      <c r="G232" s="14" t="s">
        <v>572</v>
      </c>
      <c r="H232" s="14" t="s">
        <v>573</v>
      </c>
      <c r="I232" s="14">
        <v>0.263</v>
      </c>
      <c r="J232" s="14">
        <v>0.0808</v>
      </c>
      <c r="K232" s="14">
        <v>0.5505742946858904</v>
      </c>
      <c r="L232" s="14">
        <v>0.0411</v>
      </c>
      <c r="M232" s="14">
        <v>0.992</v>
      </c>
      <c r="N232" s="14">
        <v>0.859</v>
      </c>
      <c r="O232" s="14">
        <v>0.118</v>
      </c>
      <c r="P232" s="14">
        <v>0.283</v>
      </c>
      <c r="Q232" s="14">
        <v>80.465</v>
      </c>
      <c r="R232" s="14">
        <v>0.0</v>
      </c>
      <c r="S232" s="14">
        <v>1.0</v>
      </c>
      <c r="T232" s="14" t="s">
        <v>34</v>
      </c>
      <c r="U232" s="14" t="s">
        <v>35</v>
      </c>
      <c r="V232" s="16" t="s">
        <v>36</v>
      </c>
      <c r="W232" s="17" t="s">
        <v>251</v>
      </c>
    </row>
    <row r="233" ht="15.75" customHeight="1">
      <c r="A233" s="14" t="s">
        <v>1212</v>
      </c>
      <c r="B233" s="14" t="s">
        <v>1213</v>
      </c>
      <c r="C233" s="14">
        <v>1990.0</v>
      </c>
      <c r="D233" s="14">
        <v>0.0</v>
      </c>
      <c r="E233" s="14">
        <v>258066.0</v>
      </c>
      <c r="F233" s="14" t="s">
        <v>327</v>
      </c>
      <c r="G233" s="14" t="s">
        <v>1215</v>
      </c>
      <c r="H233" s="14" t="s">
        <v>672</v>
      </c>
      <c r="I233" s="14">
        <v>0.515</v>
      </c>
      <c r="J233" s="14">
        <v>0.913</v>
      </c>
      <c r="K233" s="14">
        <v>0.9179517891703646</v>
      </c>
      <c r="L233" s="14">
        <v>0.0699</v>
      </c>
      <c r="M233" s="14">
        <v>0.582</v>
      </c>
      <c r="N233" s="14">
        <v>4.92E-4</v>
      </c>
      <c r="O233" s="14">
        <v>0.154</v>
      </c>
      <c r="P233" s="14">
        <v>0.836</v>
      </c>
      <c r="Q233" s="14">
        <v>130.182</v>
      </c>
      <c r="R233" s="14">
        <v>2.0</v>
      </c>
      <c r="S233" s="14">
        <v>1.0</v>
      </c>
      <c r="T233" s="14" t="s">
        <v>34</v>
      </c>
      <c r="U233" s="14" t="s">
        <v>35</v>
      </c>
      <c r="V233" s="16" t="s">
        <v>560</v>
      </c>
      <c r="W233" s="17" t="s">
        <v>185</v>
      </c>
    </row>
    <row r="234" ht="15.75" customHeight="1">
      <c r="A234" s="14" t="s">
        <v>1221</v>
      </c>
      <c r="B234" s="14" t="s">
        <v>1222</v>
      </c>
      <c r="C234" s="14">
        <v>1930.0</v>
      </c>
      <c r="D234" s="14">
        <v>0.0</v>
      </c>
      <c r="E234" s="14">
        <v>183160.0</v>
      </c>
      <c r="F234" s="14" t="s">
        <v>765</v>
      </c>
      <c r="G234" s="14" t="s">
        <v>630</v>
      </c>
      <c r="H234" s="14" t="s">
        <v>631</v>
      </c>
      <c r="I234" s="14">
        <v>0.583</v>
      </c>
      <c r="J234" s="14">
        <v>0.088</v>
      </c>
      <c r="K234" s="14">
        <v>0.5852030885593396</v>
      </c>
      <c r="L234" s="14">
        <v>0.0916</v>
      </c>
      <c r="M234" s="14">
        <v>0.996</v>
      </c>
      <c r="N234" s="14">
        <v>0.253</v>
      </c>
      <c r="O234" s="14">
        <v>0.381</v>
      </c>
      <c r="P234" s="14">
        <v>0.519</v>
      </c>
      <c r="Q234" s="14">
        <v>135.815</v>
      </c>
      <c r="R234" s="14">
        <v>4.0</v>
      </c>
      <c r="S234" s="14">
        <v>1.0</v>
      </c>
      <c r="T234" s="14" t="s">
        <v>34</v>
      </c>
      <c r="U234" s="14" t="s">
        <v>35</v>
      </c>
      <c r="V234" s="16" t="s">
        <v>333</v>
      </c>
      <c r="W234" s="17" t="s">
        <v>185</v>
      </c>
    </row>
    <row r="235" ht="15.75" customHeight="1">
      <c r="A235" s="14" t="s">
        <v>1232</v>
      </c>
      <c r="B235" s="14" t="s">
        <v>1234</v>
      </c>
      <c r="C235" s="14">
        <v>1946.0</v>
      </c>
      <c r="D235" s="14">
        <v>0.0</v>
      </c>
      <c r="E235" s="14">
        <v>178807.0</v>
      </c>
      <c r="F235" s="14" t="s">
        <v>327</v>
      </c>
      <c r="G235" s="14" t="s">
        <v>568</v>
      </c>
      <c r="H235" s="14" t="s">
        <v>569</v>
      </c>
      <c r="I235" s="14">
        <v>0.415</v>
      </c>
      <c r="J235" s="14">
        <v>0.287</v>
      </c>
      <c r="K235" s="14">
        <v>0.6186340983333983</v>
      </c>
      <c r="L235" s="14">
        <v>0.101</v>
      </c>
      <c r="M235" s="14">
        <v>0.996</v>
      </c>
      <c r="N235" s="14">
        <v>0.944</v>
      </c>
      <c r="O235" s="14">
        <v>0.216</v>
      </c>
      <c r="P235" s="14">
        <v>0.783</v>
      </c>
      <c r="Q235" s="14">
        <v>79.398</v>
      </c>
      <c r="R235" s="14">
        <v>0.0</v>
      </c>
      <c r="S235" s="14">
        <v>1.0</v>
      </c>
      <c r="T235" s="14" t="s">
        <v>34</v>
      </c>
      <c r="U235" s="14" t="s">
        <v>35</v>
      </c>
      <c r="V235" s="16" t="s">
        <v>181</v>
      </c>
      <c r="W235" s="17" t="s">
        <v>185</v>
      </c>
    </row>
    <row r="236" ht="15.75" customHeight="1">
      <c r="A236" s="14" t="s">
        <v>574</v>
      </c>
      <c r="B236" s="14" t="s">
        <v>576</v>
      </c>
      <c r="C236" s="14">
        <v>1974.0</v>
      </c>
      <c r="D236" s="14">
        <v>0.0</v>
      </c>
      <c r="E236" s="14">
        <v>193200.0</v>
      </c>
      <c r="F236" s="14" t="s">
        <v>284</v>
      </c>
      <c r="G236" s="14" t="s">
        <v>285</v>
      </c>
      <c r="H236" s="14" t="s">
        <v>577</v>
      </c>
      <c r="I236" s="14">
        <v>0.406</v>
      </c>
      <c r="J236" s="14">
        <v>0.376</v>
      </c>
      <c r="K236" s="14">
        <v>0.7432036446700062</v>
      </c>
      <c r="L236" s="14">
        <v>0.044</v>
      </c>
      <c r="M236" s="14">
        <v>0.879</v>
      </c>
      <c r="N236" s="14">
        <v>0.0</v>
      </c>
      <c r="O236" s="14">
        <v>0.261</v>
      </c>
      <c r="P236" s="14">
        <v>0.285</v>
      </c>
      <c r="Q236" s="14">
        <v>108.174</v>
      </c>
      <c r="R236" s="14">
        <v>7.0</v>
      </c>
      <c r="S236" s="14">
        <v>0.0</v>
      </c>
      <c r="T236" s="14" t="s">
        <v>34</v>
      </c>
      <c r="U236" s="14" t="s">
        <v>35</v>
      </c>
      <c r="V236" s="16" t="s">
        <v>36</v>
      </c>
      <c r="W236" s="17" t="s">
        <v>251</v>
      </c>
    </row>
    <row r="237" ht="15.75" customHeight="1">
      <c r="A237" s="14" t="s">
        <v>10310</v>
      </c>
      <c r="B237" s="14" t="s">
        <v>10311</v>
      </c>
      <c r="C237" s="14">
        <v>1990.0</v>
      </c>
      <c r="D237" s="14">
        <v>0.0</v>
      </c>
      <c r="E237" s="14">
        <v>395493.0</v>
      </c>
      <c r="F237" s="14" t="s">
        <v>312</v>
      </c>
      <c r="G237" s="14" t="s">
        <v>581</v>
      </c>
      <c r="H237" s="14" t="s">
        <v>582</v>
      </c>
      <c r="I237" s="14">
        <v>0.727</v>
      </c>
      <c r="J237" s="14">
        <v>0.212</v>
      </c>
      <c r="K237" s="14">
        <v>0.7026714863067041</v>
      </c>
      <c r="L237" s="14">
        <v>0.913</v>
      </c>
      <c r="M237" s="14">
        <v>0.939</v>
      </c>
      <c r="N237" s="14">
        <v>1.05E-4</v>
      </c>
      <c r="O237" s="14">
        <v>0.108</v>
      </c>
      <c r="P237" s="14">
        <v>0.487</v>
      </c>
      <c r="Q237" s="14">
        <v>113.937</v>
      </c>
      <c r="R237" s="14">
        <v>1.0</v>
      </c>
      <c r="S237" s="14">
        <v>0.0</v>
      </c>
      <c r="T237" s="14" t="s">
        <v>34</v>
      </c>
      <c r="U237" s="14" t="s">
        <v>35</v>
      </c>
      <c r="V237" s="16" t="s">
        <v>54</v>
      </c>
      <c r="W237" s="17" t="s">
        <v>251</v>
      </c>
    </row>
    <row r="238" ht="15.75" customHeight="1">
      <c r="A238" s="14" t="s">
        <v>1241</v>
      </c>
      <c r="B238" s="14" t="s">
        <v>1243</v>
      </c>
      <c r="C238" s="14">
        <v>1983.0</v>
      </c>
      <c r="D238" s="14">
        <v>0.0</v>
      </c>
      <c r="E238" s="14">
        <v>199660.0</v>
      </c>
      <c r="F238" s="14" t="s">
        <v>413</v>
      </c>
      <c r="G238" s="14" t="s">
        <v>313</v>
      </c>
      <c r="H238" s="14" t="s">
        <v>678</v>
      </c>
      <c r="I238" s="14">
        <v>0.4</v>
      </c>
      <c r="J238" s="14">
        <v>0.612</v>
      </c>
      <c r="K238" s="14">
        <v>0.7913930656686974</v>
      </c>
      <c r="L238" s="14">
        <v>0.0828</v>
      </c>
      <c r="M238" s="14">
        <v>0.493</v>
      </c>
      <c r="N238" s="14">
        <v>0.0</v>
      </c>
      <c r="O238" s="14">
        <v>0.446</v>
      </c>
      <c r="P238" s="14">
        <v>0.508</v>
      </c>
      <c r="Q238" s="14">
        <v>115.646</v>
      </c>
      <c r="R238" s="14">
        <v>8.0</v>
      </c>
      <c r="S238" s="14">
        <v>1.0</v>
      </c>
      <c r="T238" s="14" t="s">
        <v>34</v>
      </c>
      <c r="U238" s="14" t="s">
        <v>35</v>
      </c>
      <c r="V238" s="16" t="s">
        <v>333</v>
      </c>
      <c r="W238" s="17" t="s">
        <v>185</v>
      </c>
    </row>
    <row r="239" ht="15.75" customHeight="1">
      <c r="A239" s="14" t="s">
        <v>10354</v>
      </c>
      <c r="B239" s="14" t="s">
        <v>587</v>
      </c>
      <c r="C239" s="14">
        <v>2022.0</v>
      </c>
      <c r="D239" s="14">
        <v>0.0</v>
      </c>
      <c r="E239" s="14">
        <v>266010.0</v>
      </c>
      <c r="F239" s="14" t="s">
        <v>26</v>
      </c>
      <c r="G239" s="14" t="s">
        <v>586</v>
      </c>
      <c r="H239" s="14" t="s">
        <v>587</v>
      </c>
      <c r="I239" s="14">
        <v>0.419</v>
      </c>
      <c r="J239" s="14">
        <v>0.534</v>
      </c>
      <c r="K239" s="14">
        <v>0.8312835539787548</v>
      </c>
      <c r="L239" s="14">
        <v>0.0377</v>
      </c>
      <c r="M239" s="14">
        <v>0.646</v>
      </c>
      <c r="N239" s="14">
        <v>0.0</v>
      </c>
      <c r="O239" s="14">
        <v>0.165</v>
      </c>
      <c r="P239" s="14">
        <v>0.372</v>
      </c>
      <c r="Q239" s="14">
        <v>83.366</v>
      </c>
      <c r="R239" s="14">
        <v>8.0</v>
      </c>
      <c r="S239" s="14">
        <v>0.0</v>
      </c>
      <c r="T239" s="14" t="s">
        <v>34</v>
      </c>
      <c r="U239" s="14" t="s">
        <v>35</v>
      </c>
      <c r="V239" s="16" t="s">
        <v>45</v>
      </c>
      <c r="W239" s="17" t="s">
        <v>251</v>
      </c>
    </row>
    <row r="240" ht="15.75" customHeight="1">
      <c r="A240" s="14" t="s">
        <v>591</v>
      </c>
      <c r="B240" s="14" t="s">
        <v>592</v>
      </c>
      <c r="C240" s="14">
        <v>1954.0</v>
      </c>
      <c r="D240" s="14">
        <v>0.0</v>
      </c>
      <c r="E240" s="14">
        <v>162546.0</v>
      </c>
      <c r="F240" s="14" t="s">
        <v>289</v>
      </c>
      <c r="G240" s="14" t="s">
        <v>593</v>
      </c>
      <c r="H240" s="14" t="s">
        <v>573</v>
      </c>
      <c r="I240" s="14">
        <v>0.259</v>
      </c>
      <c r="J240" s="14">
        <v>0.0706</v>
      </c>
      <c r="K240" s="14">
        <v>0.6013303958975611</v>
      </c>
      <c r="L240" s="14">
        <v>0.0376</v>
      </c>
      <c r="M240" s="14">
        <v>0.988</v>
      </c>
      <c r="N240" s="14">
        <v>0.00232</v>
      </c>
      <c r="O240" s="14">
        <v>0.11</v>
      </c>
      <c r="P240" s="14">
        <v>0.193</v>
      </c>
      <c r="Q240" s="14">
        <v>78.055</v>
      </c>
      <c r="R240" s="14">
        <v>4.0</v>
      </c>
      <c r="S240" s="14">
        <v>1.0</v>
      </c>
      <c r="T240" s="14" t="s">
        <v>34</v>
      </c>
      <c r="U240" s="14" t="s">
        <v>35</v>
      </c>
      <c r="V240" s="16" t="s">
        <v>58</v>
      </c>
      <c r="W240" s="17" t="s">
        <v>251</v>
      </c>
    </row>
    <row r="241" ht="15.75" customHeight="1">
      <c r="A241" s="14" t="s">
        <v>596</v>
      </c>
      <c r="B241" s="14" t="s">
        <v>598</v>
      </c>
      <c r="C241" s="14">
        <v>1929.0</v>
      </c>
      <c r="D241" s="14">
        <v>0.0</v>
      </c>
      <c r="E241" s="14">
        <v>181826.0</v>
      </c>
      <c r="F241" s="14" t="s">
        <v>368</v>
      </c>
      <c r="G241" s="14" t="s">
        <v>600</v>
      </c>
      <c r="H241" s="14" t="s">
        <v>577</v>
      </c>
      <c r="I241" s="14">
        <v>0.281</v>
      </c>
      <c r="J241" s="14">
        <v>0.188</v>
      </c>
      <c r="K241" s="14">
        <v>0.6475948067365176</v>
      </c>
      <c r="L241" s="14">
        <v>0.0375</v>
      </c>
      <c r="M241" s="14">
        <v>0.989</v>
      </c>
      <c r="N241" s="14">
        <v>1.29E-6</v>
      </c>
      <c r="O241" s="14">
        <v>0.674</v>
      </c>
      <c r="P241" s="14">
        <v>0.437</v>
      </c>
      <c r="Q241" s="14">
        <v>80.727</v>
      </c>
      <c r="R241" s="14">
        <v>2.0</v>
      </c>
      <c r="S241" s="14">
        <v>1.0</v>
      </c>
      <c r="T241" s="14" t="s">
        <v>34</v>
      </c>
      <c r="U241" s="14" t="s">
        <v>35</v>
      </c>
      <c r="V241" s="16" t="s">
        <v>54</v>
      </c>
      <c r="W241" s="17" t="s">
        <v>251</v>
      </c>
    </row>
    <row r="242" ht="15.75" customHeight="1">
      <c r="A242" s="14" t="s">
        <v>601</v>
      </c>
      <c r="B242" s="14" t="s">
        <v>602</v>
      </c>
      <c r="C242" s="14">
        <v>1929.0</v>
      </c>
      <c r="D242" s="14">
        <v>0.0</v>
      </c>
      <c r="E242" s="14">
        <v>198253.0</v>
      </c>
      <c r="F242" s="14" t="s">
        <v>401</v>
      </c>
      <c r="G242" s="14" t="s">
        <v>600</v>
      </c>
      <c r="H242" s="14" t="s">
        <v>577</v>
      </c>
      <c r="I242" s="14">
        <v>0.354</v>
      </c>
      <c r="J242" s="14">
        <v>0.16</v>
      </c>
      <c r="K242" s="14">
        <v>0.5840266934617239</v>
      </c>
      <c r="L242" s="14">
        <v>0.0487</v>
      </c>
      <c r="M242" s="14">
        <v>0.989</v>
      </c>
      <c r="N242" s="14">
        <v>0.0266</v>
      </c>
      <c r="O242" s="14">
        <v>0.344</v>
      </c>
      <c r="P242" s="14">
        <v>0.258</v>
      </c>
      <c r="Q242" s="14">
        <v>99.816</v>
      </c>
      <c r="R242" s="14">
        <v>2.0</v>
      </c>
      <c r="S242" s="14">
        <v>1.0</v>
      </c>
      <c r="T242" s="14" t="s">
        <v>34</v>
      </c>
      <c r="U242" s="14" t="s">
        <v>35</v>
      </c>
      <c r="V242" s="16" t="s">
        <v>36</v>
      </c>
      <c r="W242" s="17" t="s">
        <v>251</v>
      </c>
    </row>
    <row r="243" ht="15.75" customHeight="1">
      <c r="A243" s="14" t="s">
        <v>605</v>
      </c>
      <c r="B243" s="14" t="s">
        <v>606</v>
      </c>
      <c r="C243" s="14">
        <v>1996.0</v>
      </c>
      <c r="D243" s="14">
        <v>0.0</v>
      </c>
      <c r="E243" s="14">
        <v>274529.0</v>
      </c>
      <c r="F243" s="14" t="s">
        <v>413</v>
      </c>
      <c r="G243" s="14" t="s">
        <v>538</v>
      </c>
      <c r="H243" s="14" t="s">
        <v>539</v>
      </c>
      <c r="I243" s="14">
        <v>0.4</v>
      </c>
      <c r="J243" s="14">
        <v>0.637</v>
      </c>
      <c r="K243" s="14">
        <v>0.8096806621861768</v>
      </c>
      <c r="L243" s="14">
        <v>0.0365</v>
      </c>
      <c r="M243" s="14">
        <v>0.352</v>
      </c>
      <c r="N243" s="14">
        <v>0.0</v>
      </c>
      <c r="O243" s="14">
        <v>0.115</v>
      </c>
      <c r="P243" s="14">
        <v>0.361</v>
      </c>
      <c r="Q243" s="14">
        <v>91.05</v>
      </c>
      <c r="R243" s="14">
        <v>6.0</v>
      </c>
      <c r="S243" s="14">
        <v>0.0</v>
      </c>
      <c r="T243" s="14" t="s">
        <v>34</v>
      </c>
      <c r="U243" s="14" t="s">
        <v>35</v>
      </c>
      <c r="V243" s="16" t="s">
        <v>45</v>
      </c>
      <c r="W243" s="17" t="s">
        <v>251</v>
      </c>
    </row>
    <row r="244" ht="15.75" customHeight="1">
      <c r="A244" s="14" t="s">
        <v>1255</v>
      </c>
      <c r="B244" s="14" t="s">
        <v>1256</v>
      </c>
      <c r="C244" s="14">
        <v>1983.0</v>
      </c>
      <c r="D244" s="14">
        <v>0.0</v>
      </c>
      <c r="E244" s="14">
        <v>234705.0</v>
      </c>
      <c r="F244" s="14" t="s">
        <v>413</v>
      </c>
      <c r="G244" s="14" t="s">
        <v>313</v>
      </c>
      <c r="H244" s="14" t="s">
        <v>678</v>
      </c>
      <c r="I244" s="14">
        <v>0.354</v>
      </c>
      <c r="J244" s="14">
        <v>0.564</v>
      </c>
      <c r="K244" s="14">
        <v>0.797103929142577</v>
      </c>
      <c r="L244" s="14">
        <v>0.0605</v>
      </c>
      <c r="M244" s="14">
        <v>0.768</v>
      </c>
      <c r="N244" s="14">
        <v>1.84E-4</v>
      </c>
      <c r="O244" s="14">
        <v>0.123</v>
      </c>
      <c r="P244" s="14">
        <v>0.591</v>
      </c>
      <c r="Q244" s="14">
        <v>116.382</v>
      </c>
      <c r="R244" s="14">
        <v>0.0</v>
      </c>
      <c r="S244" s="14">
        <v>0.0</v>
      </c>
      <c r="T244" s="14" t="s">
        <v>34</v>
      </c>
      <c r="U244" s="14" t="s">
        <v>35</v>
      </c>
      <c r="V244" s="16" t="s">
        <v>333</v>
      </c>
      <c r="W244" s="17" t="s">
        <v>185</v>
      </c>
    </row>
    <row r="245" ht="15.75" customHeight="1">
      <c r="A245" s="14" t="s">
        <v>609</v>
      </c>
      <c r="B245" s="14" t="s">
        <v>610</v>
      </c>
      <c r="C245" s="14">
        <v>1946.0</v>
      </c>
      <c r="D245" s="14">
        <v>0.0</v>
      </c>
      <c r="E245" s="14">
        <v>191409.0</v>
      </c>
      <c r="F245" s="14" t="s">
        <v>327</v>
      </c>
      <c r="G245" s="14" t="s">
        <v>568</v>
      </c>
      <c r="H245" s="14" t="s">
        <v>569</v>
      </c>
      <c r="I245" s="14">
        <v>0.334</v>
      </c>
      <c r="J245" s="14">
        <v>0.258</v>
      </c>
      <c r="K245" s="14">
        <v>0.7326374777932403</v>
      </c>
      <c r="L245" s="14">
        <v>0.0323</v>
      </c>
      <c r="M245" s="14">
        <v>0.976</v>
      </c>
      <c r="N245" s="14">
        <v>0.0294</v>
      </c>
      <c r="O245" s="14">
        <v>0.112</v>
      </c>
      <c r="P245" s="14">
        <v>0.278</v>
      </c>
      <c r="Q245" s="14">
        <v>72.361</v>
      </c>
      <c r="R245" s="14">
        <v>1.0</v>
      </c>
      <c r="S245" s="14">
        <v>1.0</v>
      </c>
      <c r="T245" s="14" t="s">
        <v>34</v>
      </c>
      <c r="U245" s="14" t="s">
        <v>35</v>
      </c>
      <c r="V245" s="16" t="s">
        <v>36</v>
      </c>
      <c r="W245" s="17" t="s">
        <v>251</v>
      </c>
    </row>
    <row r="246" ht="15.75" customHeight="1">
      <c r="A246" s="14" t="s">
        <v>612</v>
      </c>
      <c r="B246" s="14" t="s">
        <v>613</v>
      </c>
      <c r="C246" s="14">
        <v>2016.0</v>
      </c>
      <c r="D246" s="14">
        <v>0.0</v>
      </c>
      <c r="E246" s="14">
        <v>228631.0</v>
      </c>
      <c r="F246" s="14" t="s">
        <v>341</v>
      </c>
      <c r="G246" s="14" t="s">
        <v>616</v>
      </c>
      <c r="H246" s="14" t="s">
        <v>34</v>
      </c>
      <c r="I246" s="14">
        <v>0.585</v>
      </c>
      <c r="J246" s="14">
        <v>0.52</v>
      </c>
      <c r="K246" s="14">
        <v>0.66049237480674</v>
      </c>
      <c r="L246" s="14">
        <v>0.0309</v>
      </c>
      <c r="M246" s="14">
        <v>0.807</v>
      </c>
      <c r="N246" s="14">
        <v>0.902</v>
      </c>
      <c r="O246" s="14">
        <v>0.107</v>
      </c>
      <c r="P246" s="14">
        <v>0.383</v>
      </c>
      <c r="Q246" s="14">
        <v>95.038</v>
      </c>
      <c r="R246" s="14">
        <v>0.0</v>
      </c>
      <c r="S246" s="14">
        <v>1.0</v>
      </c>
      <c r="T246" s="14" t="s">
        <v>34</v>
      </c>
      <c r="U246" s="14" t="s">
        <v>35</v>
      </c>
      <c r="V246" s="16" t="s">
        <v>45</v>
      </c>
      <c r="W246" s="17" t="s">
        <v>251</v>
      </c>
    </row>
    <row r="247" ht="15.75" customHeight="1">
      <c r="A247" s="14" t="s">
        <v>617</v>
      </c>
      <c r="B247" s="14" t="s">
        <v>618</v>
      </c>
      <c r="C247" s="14">
        <v>1929.0</v>
      </c>
      <c r="D247" s="14">
        <v>0.0</v>
      </c>
      <c r="E247" s="14">
        <v>185573.0</v>
      </c>
      <c r="F247" s="14" t="s">
        <v>347</v>
      </c>
      <c r="G247" s="14" t="s">
        <v>600</v>
      </c>
      <c r="H247" s="14" t="s">
        <v>577</v>
      </c>
      <c r="I247" s="14">
        <v>0.409</v>
      </c>
      <c r="J247" s="14">
        <v>0.125</v>
      </c>
      <c r="K247" s="14">
        <v>0.6010095608709387</v>
      </c>
      <c r="L247" s="14">
        <v>0.143</v>
      </c>
      <c r="M247" s="14">
        <v>0.978</v>
      </c>
      <c r="N247" s="14">
        <v>1.37E-5</v>
      </c>
      <c r="O247" s="14">
        <v>0.273</v>
      </c>
      <c r="P247" s="14">
        <v>0.214</v>
      </c>
      <c r="Q247" s="14">
        <v>94.259</v>
      </c>
      <c r="R247" s="14">
        <v>1.0</v>
      </c>
      <c r="S247" s="14">
        <v>1.0</v>
      </c>
      <c r="T247" s="14" t="s">
        <v>34</v>
      </c>
      <c r="U247" s="14" t="s">
        <v>35</v>
      </c>
      <c r="V247" s="16" t="s">
        <v>36</v>
      </c>
      <c r="W247" s="17" t="s">
        <v>251</v>
      </c>
    </row>
    <row r="248" ht="15.75" customHeight="1">
      <c r="A248" s="14" t="s">
        <v>621</v>
      </c>
      <c r="B248" s="14" t="s">
        <v>622</v>
      </c>
      <c r="C248" s="14">
        <v>1983.0</v>
      </c>
      <c r="D248" s="14">
        <v>0.0</v>
      </c>
      <c r="E248" s="14">
        <v>284840.0</v>
      </c>
      <c r="F248" s="14" t="s">
        <v>489</v>
      </c>
      <c r="G248" s="14" t="s">
        <v>525</v>
      </c>
      <c r="H248" s="14" t="s">
        <v>624</v>
      </c>
      <c r="I248" s="14">
        <v>0.504</v>
      </c>
      <c r="J248" s="14">
        <v>0.244</v>
      </c>
      <c r="K248" s="14">
        <v>0.7439736487339</v>
      </c>
      <c r="L248" s="14">
        <v>0.034</v>
      </c>
      <c r="M248" s="14">
        <v>0.973</v>
      </c>
      <c r="N248" s="14">
        <v>1.64E-4</v>
      </c>
      <c r="O248" s="14">
        <v>0.0897</v>
      </c>
      <c r="P248" s="14">
        <v>0.462</v>
      </c>
      <c r="Q248" s="14">
        <v>85.756</v>
      </c>
      <c r="R248" s="14">
        <v>1.0</v>
      </c>
      <c r="S248" s="14">
        <v>1.0</v>
      </c>
      <c r="T248" s="14" t="s">
        <v>34</v>
      </c>
      <c r="U248" s="14" t="s">
        <v>35</v>
      </c>
      <c r="V248" s="16" t="s">
        <v>54</v>
      </c>
      <c r="W248" s="17" t="s">
        <v>251</v>
      </c>
    </row>
    <row r="249" ht="15.75" customHeight="1">
      <c r="A249" s="14" t="s">
        <v>1262</v>
      </c>
      <c r="B249" s="14" t="s">
        <v>1263</v>
      </c>
      <c r="C249" s="14">
        <v>1999.0</v>
      </c>
      <c r="D249" s="14">
        <v>0.0</v>
      </c>
      <c r="E249" s="14">
        <v>149013.0</v>
      </c>
      <c r="F249" s="14" t="s">
        <v>450</v>
      </c>
      <c r="G249" s="14" t="s">
        <v>1278</v>
      </c>
      <c r="H249" s="14" t="s">
        <v>1281</v>
      </c>
      <c r="I249" s="14">
        <v>0.526</v>
      </c>
      <c r="J249" s="14">
        <v>0.228</v>
      </c>
      <c r="K249" s="14">
        <v>0.6881697431033696</v>
      </c>
      <c r="L249" s="14">
        <v>0.0428</v>
      </c>
      <c r="M249" s="14">
        <v>0.993</v>
      </c>
      <c r="N249" s="14">
        <v>0.479</v>
      </c>
      <c r="O249" s="14">
        <v>0.131</v>
      </c>
      <c r="P249" s="14">
        <v>0.528</v>
      </c>
      <c r="Q249" s="14">
        <v>149.299</v>
      </c>
      <c r="R249" s="14">
        <v>11.0</v>
      </c>
      <c r="S249" s="14">
        <v>1.0</v>
      </c>
      <c r="T249" s="14" t="s">
        <v>34</v>
      </c>
      <c r="U249" s="14" t="s">
        <v>35</v>
      </c>
      <c r="V249" s="16" t="s">
        <v>333</v>
      </c>
      <c r="W249" s="17" t="s">
        <v>185</v>
      </c>
    </row>
    <row r="250" ht="15.75" customHeight="1">
      <c r="A250" s="14" t="s">
        <v>1288</v>
      </c>
      <c r="B250" s="14" t="s">
        <v>1290</v>
      </c>
      <c r="C250" s="14">
        <v>1987.0</v>
      </c>
      <c r="D250" s="14">
        <v>0.0</v>
      </c>
      <c r="E250" s="14">
        <v>294371.0</v>
      </c>
      <c r="F250" s="14" t="s">
        <v>401</v>
      </c>
      <c r="G250" s="14" t="s">
        <v>1171</v>
      </c>
      <c r="H250" s="14" t="s">
        <v>1173</v>
      </c>
      <c r="I250" s="14">
        <v>0.532</v>
      </c>
      <c r="J250" s="14">
        <v>0.796</v>
      </c>
      <c r="K250" s="14">
        <v>0.8738048895071161</v>
      </c>
      <c r="L250" s="14">
        <v>0.0385</v>
      </c>
      <c r="M250" s="14">
        <v>0.716</v>
      </c>
      <c r="N250" s="14">
        <v>2.47E-4</v>
      </c>
      <c r="O250" s="14">
        <v>0.202</v>
      </c>
      <c r="P250" s="14">
        <v>0.742</v>
      </c>
      <c r="Q250" s="14">
        <v>153.895</v>
      </c>
      <c r="R250" s="14">
        <v>6.0</v>
      </c>
      <c r="S250" s="14">
        <v>1.0</v>
      </c>
      <c r="T250" s="14" t="s">
        <v>34</v>
      </c>
      <c r="U250" s="14" t="s">
        <v>35</v>
      </c>
      <c r="V250" s="16" t="s">
        <v>181</v>
      </c>
      <c r="W250" s="17" t="s">
        <v>185</v>
      </c>
    </row>
    <row r="251" ht="15.75" customHeight="1">
      <c r="A251" s="14" t="s">
        <v>1301</v>
      </c>
      <c r="B251" s="14" t="s">
        <v>1303</v>
      </c>
      <c r="C251" s="14">
        <v>1999.0</v>
      </c>
      <c r="D251" s="14">
        <v>0.0</v>
      </c>
      <c r="E251" s="14">
        <v>192760.0</v>
      </c>
      <c r="F251" s="14" t="s">
        <v>413</v>
      </c>
      <c r="G251" s="14" t="s">
        <v>1305</v>
      </c>
      <c r="H251" s="14" t="s">
        <v>1281</v>
      </c>
      <c r="I251" s="14">
        <v>0.479</v>
      </c>
      <c r="J251" s="14">
        <v>0.277</v>
      </c>
      <c r="K251" s="14">
        <v>0.6009667828673889</v>
      </c>
      <c r="L251" s="14">
        <v>0.0753</v>
      </c>
      <c r="M251" s="14">
        <v>0.989</v>
      </c>
      <c r="N251" s="14">
        <v>0.872</v>
      </c>
      <c r="O251" s="14">
        <v>0.104</v>
      </c>
      <c r="P251" s="14">
        <v>0.922</v>
      </c>
      <c r="Q251" s="14">
        <v>169.768</v>
      </c>
      <c r="R251" s="14">
        <v>1.0</v>
      </c>
      <c r="S251" s="14">
        <v>1.0</v>
      </c>
      <c r="T251" s="14" t="s">
        <v>34</v>
      </c>
      <c r="U251" s="14" t="s">
        <v>35</v>
      </c>
      <c r="V251" s="16" t="s">
        <v>819</v>
      </c>
      <c r="W251" s="17" t="s">
        <v>185</v>
      </c>
    </row>
    <row r="252" ht="15.75" customHeight="1">
      <c r="A252" s="14" t="s">
        <v>628</v>
      </c>
      <c r="B252" s="14" t="s">
        <v>629</v>
      </c>
      <c r="C252" s="14">
        <v>1930.0</v>
      </c>
      <c r="D252" s="14">
        <v>0.0</v>
      </c>
      <c r="E252" s="14">
        <v>185666.0</v>
      </c>
      <c r="F252" s="14" t="s">
        <v>368</v>
      </c>
      <c r="G252" s="14" t="s">
        <v>630</v>
      </c>
      <c r="H252" s="14" t="s">
        <v>631</v>
      </c>
      <c r="I252" s="14">
        <v>0.36</v>
      </c>
      <c r="J252" s="14">
        <v>0.0843</v>
      </c>
      <c r="K252" s="14">
        <v>0.5793425020730362</v>
      </c>
      <c r="L252" s="14">
        <v>0.0544</v>
      </c>
      <c r="M252" s="14">
        <v>0.995</v>
      </c>
      <c r="N252" s="14">
        <v>0.905</v>
      </c>
      <c r="O252" s="14">
        <v>0.0921</v>
      </c>
      <c r="P252" s="14">
        <v>0.396</v>
      </c>
      <c r="Q252" s="14">
        <v>77.826</v>
      </c>
      <c r="R252" s="14">
        <v>1.0</v>
      </c>
      <c r="S252" s="14">
        <v>1.0</v>
      </c>
      <c r="T252" s="14" t="s">
        <v>34</v>
      </c>
      <c r="U252" s="14" t="s">
        <v>35</v>
      </c>
      <c r="V252" s="16" t="s">
        <v>45</v>
      </c>
      <c r="W252" s="17" t="s">
        <v>251</v>
      </c>
    </row>
    <row r="253" ht="15.75" customHeight="1">
      <c r="A253" s="14" t="s">
        <v>1308</v>
      </c>
      <c r="B253" s="14" t="s">
        <v>1309</v>
      </c>
      <c r="C253" s="14">
        <v>2021.0</v>
      </c>
      <c r="D253" s="14">
        <v>0.0</v>
      </c>
      <c r="E253" s="14">
        <v>232941.0</v>
      </c>
      <c r="F253" s="14" t="s">
        <v>26</v>
      </c>
      <c r="G253" s="14" t="s">
        <v>1312</v>
      </c>
      <c r="H253" s="14" t="s">
        <v>1309</v>
      </c>
      <c r="I253" s="14">
        <v>0.535</v>
      </c>
      <c r="J253" s="14">
        <v>0.474</v>
      </c>
      <c r="K253" s="14">
        <v>0.7527431394615801</v>
      </c>
      <c r="L253" s="14">
        <v>0.0401</v>
      </c>
      <c r="M253" s="14">
        <v>0.589</v>
      </c>
      <c r="N253" s="14">
        <v>0.0</v>
      </c>
      <c r="O253" s="14">
        <v>0.158</v>
      </c>
      <c r="P253" s="14">
        <v>0.669</v>
      </c>
      <c r="Q253" s="14">
        <v>135.927</v>
      </c>
      <c r="R253" s="14">
        <v>7.0</v>
      </c>
      <c r="S253" s="14">
        <v>1.0</v>
      </c>
      <c r="T253" s="14" t="s">
        <v>34</v>
      </c>
      <c r="U253" s="14" t="s">
        <v>35</v>
      </c>
      <c r="V253" s="16" t="s">
        <v>407</v>
      </c>
      <c r="W253" s="17" t="s">
        <v>185</v>
      </c>
    </row>
    <row r="254" ht="15.75" customHeight="1">
      <c r="A254" s="14" t="s">
        <v>632</v>
      </c>
      <c r="B254" s="14" t="s">
        <v>633</v>
      </c>
      <c r="C254" s="14">
        <v>1930.0</v>
      </c>
      <c r="D254" s="14">
        <v>0.0</v>
      </c>
      <c r="E254" s="14">
        <v>191773.0</v>
      </c>
      <c r="F254" s="14" t="s">
        <v>312</v>
      </c>
      <c r="G254" s="14" t="s">
        <v>630</v>
      </c>
      <c r="H254" s="14" t="s">
        <v>631</v>
      </c>
      <c r="I254" s="14">
        <v>0.593</v>
      </c>
      <c r="J254" s="14">
        <v>0.027</v>
      </c>
      <c r="K254" s="14">
        <v>0.4888242465619571</v>
      </c>
      <c r="L254" s="14">
        <v>0.0857</v>
      </c>
      <c r="M254" s="14">
        <v>0.995</v>
      </c>
      <c r="N254" s="14">
        <v>0.512</v>
      </c>
      <c r="O254" s="14">
        <v>0.267</v>
      </c>
      <c r="P254" s="14">
        <v>0.435</v>
      </c>
      <c r="Q254" s="14">
        <v>124.48</v>
      </c>
      <c r="R254" s="14">
        <v>10.0</v>
      </c>
      <c r="S254" s="14">
        <v>0.0</v>
      </c>
      <c r="T254" s="14" t="s">
        <v>34</v>
      </c>
      <c r="U254" s="14" t="s">
        <v>35</v>
      </c>
      <c r="V254" s="16" t="s">
        <v>54</v>
      </c>
      <c r="W254" s="17" t="s">
        <v>251</v>
      </c>
    </row>
    <row r="255" ht="15.75" customHeight="1">
      <c r="A255" s="14" t="s">
        <v>638</v>
      </c>
      <c r="B255" s="14" t="s">
        <v>639</v>
      </c>
      <c r="C255" s="14">
        <v>1929.0</v>
      </c>
      <c r="D255" s="14">
        <v>0.0</v>
      </c>
      <c r="E255" s="14">
        <v>199506.0</v>
      </c>
      <c r="F255" s="14" t="s">
        <v>401</v>
      </c>
      <c r="G255" s="14" t="s">
        <v>600</v>
      </c>
      <c r="H255" s="14" t="s">
        <v>577</v>
      </c>
      <c r="I255" s="14">
        <v>0.295</v>
      </c>
      <c r="J255" s="14">
        <v>0.0961</v>
      </c>
      <c r="K255" s="14">
        <v>0.6040681881247393</v>
      </c>
      <c r="L255" s="14">
        <v>0.0438</v>
      </c>
      <c r="M255" s="14">
        <v>0.992</v>
      </c>
      <c r="N255" s="14">
        <v>0.441</v>
      </c>
      <c r="O255" s="14">
        <v>0.142</v>
      </c>
      <c r="P255" s="14">
        <v>0.268</v>
      </c>
      <c r="Q255" s="14">
        <v>75.143</v>
      </c>
      <c r="R255" s="14">
        <v>6.0</v>
      </c>
      <c r="S255" s="14">
        <v>1.0</v>
      </c>
      <c r="T255" s="14" t="s">
        <v>34</v>
      </c>
      <c r="U255" s="14" t="s">
        <v>35</v>
      </c>
      <c r="V255" s="16" t="s">
        <v>36</v>
      </c>
      <c r="W255" s="17" t="s">
        <v>251</v>
      </c>
    </row>
    <row r="256" ht="15.75" customHeight="1">
      <c r="A256" s="14" t="s">
        <v>643</v>
      </c>
      <c r="B256" s="14" t="s">
        <v>644</v>
      </c>
      <c r="C256" s="14">
        <v>1930.0</v>
      </c>
      <c r="D256" s="14">
        <v>0.0</v>
      </c>
      <c r="E256" s="14">
        <v>188133.0</v>
      </c>
      <c r="F256" s="14" t="s">
        <v>413</v>
      </c>
      <c r="G256" s="14" t="s">
        <v>630</v>
      </c>
      <c r="H256" s="14" t="s">
        <v>631</v>
      </c>
      <c r="I256" s="14">
        <v>0.501</v>
      </c>
      <c r="J256" s="14">
        <v>0.0947</v>
      </c>
      <c r="K256" s="14">
        <v>0.547729557449838</v>
      </c>
      <c r="L256" s="14">
        <v>0.0722</v>
      </c>
      <c r="M256" s="14">
        <v>0.995</v>
      </c>
      <c r="N256" s="14">
        <v>0.925</v>
      </c>
      <c r="O256" s="14">
        <v>0.154</v>
      </c>
      <c r="P256" s="14">
        <v>0.34</v>
      </c>
      <c r="Q256" s="14">
        <v>68.364</v>
      </c>
      <c r="R256" s="14">
        <v>6.0</v>
      </c>
      <c r="S256" s="14">
        <v>0.0</v>
      </c>
      <c r="T256" s="14" t="s">
        <v>34</v>
      </c>
      <c r="U256" s="14" t="s">
        <v>35</v>
      </c>
      <c r="V256" s="16" t="s">
        <v>45</v>
      </c>
      <c r="W256" s="17" t="s">
        <v>251</v>
      </c>
    </row>
    <row r="257" ht="15.75" customHeight="1">
      <c r="A257" s="14" t="s">
        <v>1319</v>
      </c>
      <c r="B257" s="14" t="s">
        <v>1321</v>
      </c>
      <c r="C257" s="14">
        <v>1930.0</v>
      </c>
      <c r="D257" s="14">
        <v>0.0</v>
      </c>
      <c r="E257" s="14">
        <v>190400.0</v>
      </c>
      <c r="F257" s="14" t="s">
        <v>401</v>
      </c>
      <c r="G257" s="14" t="s">
        <v>630</v>
      </c>
      <c r="H257" s="14" t="s">
        <v>631</v>
      </c>
      <c r="I257" s="14">
        <v>0.367</v>
      </c>
      <c r="J257" s="14">
        <v>0.172</v>
      </c>
      <c r="K257" s="14">
        <v>0.6038756871087658</v>
      </c>
      <c r="L257" s="14">
        <v>0.0558</v>
      </c>
      <c r="M257" s="14">
        <v>0.995</v>
      </c>
      <c r="N257" s="14">
        <v>0.845</v>
      </c>
      <c r="O257" s="14">
        <v>0.0923</v>
      </c>
      <c r="P257" s="14">
        <v>0.593</v>
      </c>
      <c r="Q257" s="14">
        <v>75.747</v>
      </c>
      <c r="R257" s="14">
        <v>9.0</v>
      </c>
      <c r="S257" s="14">
        <v>1.0</v>
      </c>
      <c r="T257" s="14" t="s">
        <v>34</v>
      </c>
      <c r="U257" s="14" t="s">
        <v>68</v>
      </c>
      <c r="V257" s="16" t="s">
        <v>333</v>
      </c>
      <c r="W257" s="17" t="s">
        <v>185</v>
      </c>
    </row>
    <row r="258" ht="15.75" customHeight="1">
      <c r="A258" s="14" t="s">
        <v>648</v>
      </c>
      <c r="B258" s="14" t="s">
        <v>649</v>
      </c>
      <c r="C258" s="14">
        <v>2019.0</v>
      </c>
      <c r="D258" s="14">
        <v>0.0</v>
      </c>
      <c r="E258" s="14">
        <v>248450.0</v>
      </c>
      <c r="F258" s="14" t="s">
        <v>194</v>
      </c>
      <c r="G258" s="14" t="s">
        <v>650</v>
      </c>
      <c r="H258" s="14" t="s">
        <v>651</v>
      </c>
      <c r="I258" s="14">
        <v>0.531</v>
      </c>
      <c r="J258" s="14">
        <v>0.574</v>
      </c>
      <c r="K258" s="14">
        <v>0.8054670288365353</v>
      </c>
      <c r="L258" s="14">
        <v>0.0429</v>
      </c>
      <c r="M258" s="14">
        <v>0.653</v>
      </c>
      <c r="N258" s="14">
        <v>4.99E-6</v>
      </c>
      <c r="O258" s="14">
        <v>0.0558</v>
      </c>
      <c r="P258" s="14">
        <v>0.285</v>
      </c>
      <c r="Q258" s="14">
        <v>141.735</v>
      </c>
      <c r="R258" s="14">
        <v>2.0</v>
      </c>
      <c r="S258" s="14">
        <v>1.0</v>
      </c>
      <c r="T258" s="14" t="s">
        <v>34</v>
      </c>
      <c r="U258" s="14" t="s">
        <v>35</v>
      </c>
      <c r="V258" s="16" t="s">
        <v>36</v>
      </c>
      <c r="W258" s="17" t="s">
        <v>251</v>
      </c>
    </row>
    <row r="259" ht="15.75" customHeight="1">
      <c r="A259" s="14" t="s">
        <v>652</v>
      </c>
      <c r="B259" s="14" t="s">
        <v>653</v>
      </c>
      <c r="C259" s="14">
        <v>1930.0</v>
      </c>
      <c r="D259" s="14">
        <v>0.0</v>
      </c>
      <c r="E259" s="14">
        <v>210080.0</v>
      </c>
      <c r="F259" s="14" t="s">
        <v>450</v>
      </c>
      <c r="G259" s="14" t="s">
        <v>630</v>
      </c>
      <c r="H259" s="14" t="s">
        <v>631</v>
      </c>
      <c r="I259" s="14">
        <v>0.336</v>
      </c>
      <c r="J259" s="14">
        <v>0.138</v>
      </c>
      <c r="K259" s="14">
        <v>0.5166513378710105</v>
      </c>
      <c r="L259" s="14">
        <v>0.161</v>
      </c>
      <c r="M259" s="14">
        <v>0.995</v>
      </c>
      <c r="N259" s="14">
        <v>0.855</v>
      </c>
      <c r="O259" s="14">
        <v>0.191</v>
      </c>
      <c r="P259" s="14">
        <v>0.344</v>
      </c>
      <c r="Q259" s="14">
        <v>168.393</v>
      </c>
      <c r="R259" s="14">
        <v>4.0</v>
      </c>
      <c r="S259" s="14">
        <v>1.0</v>
      </c>
      <c r="T259" s="14" t="s">
        <v>34</v>
      </c>
      <c r="U259" s="14" t="s">
        <v>35</v>
      </c>
      <c r="V259" s="16" t="s">
        <v>45</v>
      </c>
      <c r="W259" s="17" t="s">
        <v>251</v>
      </c>
    </row>
    <row r="260" ht="15.75" customHeight="1">
      <c r="A260" s="14" t="s">
        <v>1327</v>
      </c>
      <c r="B260" s="14" t="s">
        <v>1330</v>
      </c>
      <c r="C260" s="14">
        <v>1996.0</v>
      </c>
      <c r="D260" s="14">
        <v>0.0</v>
      </c>
      <c r="E260" s="14">
        <v>235357.0</v>
      </c>
      <c r="F260" s="14" t="s">
        <v>413</v>
      </c>
      <c r="G260" s="14" t="s">
        <v>538</v>
      </c>
      <c r="H260" s="14" t="s">
        <v>539</v>
      </c>
      <c r="I260" s="14">
        <v>0.432</v>
      </c>
      <c r="J260" s="14">
        <v>0.727</v>
      </c>
      <c r="K260" s="14">
        <v>0.7721857420749004</v>
      </c>
      <c r="L260" s="14">
        <v>0.0892</v>
      </c>
      <c r="M260" s="14">
        <v>0.414</v>
      </c>
      <c r="N260" s="14">
        <v>6.04E-5</v>
      </c>
      <c r="O260" s="14">
        <v>0.222</v>
      </c>
      <c r="P260" s="14">
        <v>0.684</v>
      </c>
      <c r="Q260" s="14">
        <v>95.279</v>
      </c>
      <c r="R260" s="14">
        <v>10.0</v>
      </c>
      <c r="S260" s="14">
        <v>0.0</v>
      </c>
      <c r="T260" s="14" t="s">
        <v>34</v>
      </c>
      <c r="U260" s="14" t="s">
        <v>35</v>
      </c>
      <c r="V260" s="16" t="s">
        <v>407</v>
      </c>
      <c r="W260" s="17" t="s">
        <v>185</v>
      </c>
    </row>
    <row r="261" ht="15.75" customHeight="1">
      <c r="A261" s="14" t="s">
        <v>1339</v>
      </c>
      <c r="B261" s="14" t="s">
        <v>1340</v>
      </c>
      <c r="C261" s="14">
        <v>1987.0</v>
      </c>
      <c r="D261" s="14">
        <v>0.0</v>
      </c>
      <c r="E261" s="14">
        <v>262467.0</v>
      </c>
      <c r="F261" s="14" t="s">
        <v>312</v>
      </c>
      <c r="G261" s="14" t="s">
        <v>1171</v>
      </c>
      <c r="H261" s="14" t="s">
        <v>1173</v>
      </c>
      <c r="I261" s="14">
        <v>0.623</v>
      </c>
      <c r="J261" s="14">
        <v>0.838</v>
      </c>
      <c r="K261" s="14">
        <v>0.8663187388859257</v>
      </c>
      <c r="L261" s="14">
        <v>0.0629</v>
      </c>
      <c r="M261" s="14">
        <v>0.64</v>
      </c>
      <c r="N261" s="14">
        <v>1.55E-5</v>
      </c>
      <c r="O261" s="14">
        <v>0.0779</v>
      </c>
      <c r="P261" s="14">
        <v>0.965</v>
      </c>
      <c r="Q261" s="14">
        <v>146.271</v>
      </c>
      <c r="R261" s="14">
        <v>7.0</v>
      </c>
      <c r="S261" s="14">
        <v>1.0</v>
      </c>
      <c r="T261" s="14" t="s">
        <v>34</v>
      </c>
      <c r="U261" s="14" t="s">
        <v>35</v>
      </c>
      <c r="V261" s="16" t="s">
        <v>819</v>
      </c>
      <c r="W261" s="17" t="s">
        <v>185</v>
      </c>
    </row>
    <row r="262" ht="15.75" customHeight="1">
      <c r="A262" s="14" t="s">
        <v>1346</v>
      </c>
      <c r="B262" s="14" t="s">
        <v>1348</v>
      </c>
      <c r="C262" s="14">
        <v>1990.0</v>
      </c>
      <c r="D262" s="14">
        <v>0.0</v>
      </c>
      <c r="E262" s="14">
        <v>422874.0</v>
      </c>
      <c r="F262" s="14" t="s">
        <v>401</v>
      </c>
      <c r="G262" s="14" t="s">
        <v>1353</v>
      </c>
      <c r="H262" s="14" t="s">
        <v>672</v>
      </c>
      <c r="I262" s="14">
        <v>0.538</v>
      </c>
      <c r="J262" s="14">
        <v>0.581</v>
      </c>
      <c r="K262" s="14">
        <v>0.7933180758284322</v>
      </c>
      <c r="L262" s="14">
        <v>0.0642</v>
      </c>
      <c r="M262" s="14">
        <v>0.812</v>
      </c>
      <c r="N262" s="14">
        <v>2.35E-4</v>
      </c>
      <c r="O262" s="14">
        <v>0.115</v>
      </c>
      <c r="P262" s="14">
        <v>0.774</v>
      </c>
      <c r="Q262" s="14">
        <v>80.552</v>
      </c>
      <c r="R262" s="14">
        <v>1.0</v>
      </c>
      <c r="S262" s="14">
        <v>1.0</v>
      </c>
      <c r="T262" s="14" t="s">
        <v>34</v>
      </c>
      <c r="U262" s="14" t="s">
        <v>35</v>
      </c>
      <c r="V262" s="16" t="s">
        <v>181</v>
      </c>
      <c r="W262" s="17" t="s">
        <v>185</v>
      </c>
    </row>
    <row r="263" ht="15.75" customHeight="1">
      <c r="A263" s="14" t="s">
        <v>1360</v>
      </c>
      <c r="B263" s="14" t="s">
        <v>1361</v>
      </c>
      <c r="C263" s="14">
        <v>1946.0</v>
      </c>
      <c r="D263" s="14">
        <v>0.0</v>
      </c>
      <c r="E263" s="14">
        <v>190906.0</v>
      </c>
      <c r="F263" s="14" t="s">
        <v>327</v>
      </c>
      <c r="G263" s="14" t="s">
        <v>568</v>
      </c>
      <c r="H263" s="14" t="s">
        <v>569</v>
      </c>
      <c r="I263" s="14">
        <v>0.299</v>
      </c>
      <c r="J263" s="14">
        <v>0.248</v>
      </c>
      <c r="K263" s="14">
        <v>0.6425897803212075</v>
      </c>
      <c r="L263" s="14">
        <v>0.0407</v>
      </c>
      <c r="M263" s="14">
        <v>0.979</v>
      </c>
      <c r="N263" s="14">
        <v>0.856</v>
      </c>
      <c r="O263" s="14">
        <v>0.143</v>
      </c>
      <c r="P263" s="14">
        <v>0.55</v>
      </c>
      <c r="Q263" s="14">
        <v>67.896</v>
      </c>
      <c r="R263" s="14">
        <v>7.0</v>
      </c>
      <c r="S263" s="14">
        <v>1.0</v>
      </c>
      <c r="T263" s="14" t="s">
        <v>34</v>
      </c>
      <c r="U263" s="14" t="s">
        <v>35</v>
      </c>
      <c r="V263" s="16" t="s">
        <v>333</v>
      </c>
      <c r="W263" s="17" t="s">
        <v>185</v>
      </c>
    </row>
    <row r="264" ht="15.75" customHeight="1">
      <c r="A264" s="14" t="s">
        <v>656</v>
      </c>
      <c r="B264" s="14" t="s">
        <v>657</v>
      </c>
      <c r="C264" s="14">
        <v>2006.0</v>
      </c>
      <c r="D264" s="14">
        <v>0.0</v>
      </c>
      <c r="E264" s="14">
        <v>238933.0</v>
      </c>
      <c r="F264" s="14" t="s">
        <v>413</v>
      </c>
      <c r="G264" s="14" t="s">
        <v>658</v>
      </c>
      <c r="H264" s="14" t="s">
        <v>659</v>
      </c>
      <c r="I264" s="14">
        <v>0.549</v>
      </c>
      <c r="J264" s="14">
        <v>0.332</v>
      </c>
      <c r="K264" s="14">
        <v>0.7742604752470588</v>
      </c>
      <c r="L264" s="14">
        <v>0.0393</v>
      </c>
      <c r="M264" s="14">
        <v>0.766</v>
      </c>
      <c r="N264" s="14">
        <v>0.0</v>
      </c>
      <c r="O264" s="14">
        <v>0.105</v>
      </c>
      <c r="P264" s="14">
        <v>0.303</v>
      </c>
      <c r="Q264" s="14">
        <v>123.212</v>
      </c>
      <c r="R264" s="14">
        <v>10.0</v>
      </c>
      <c r="S264" s="14">
        <v>1.0</v>
      </c>
      <c r="T264" s="14" t="s">
        <v>34</v>
      </c>
      <c r="U264" s="14" t="s">
        <v>35</v>
      </c>
      <c r="V264" s="16" t="s">
        <v>45</v>
      </c>
      <c r="W264" s="17" t="s">
        <v>251</v>
      </c>
    </row>
    <row r="265" ht="15.75" customHeight="1">
      <c r="A265" s="14" t="s">
        <v>660</v>
      </c>
      <c r="B265" s="14" t="s">
        <v>662</v>
      </c>
      <c r="C265" s="14">
        <v>1930.0</v>
      </c>
      <c r="D265" s="14">
        <v>0.0</v>
      </c>
      <c r="E265" s="14">
        <v>196986.0</v>
      </c>
      <c r="F265" s="14" t="s">
        <v>306</v>
      </c>
      <c r="G265" s="14" t="s">
        <v>630</v>
      </c>
      <c r="H265" s="14" t="s">
        <v>631</v>
      </c>
      <c r="I265" s="14">
        <v>0.258</v>
      </c>
      <c r="J265" s="14">
        <v>0.142</v>
      </c>
      <c r="K265" s="14">
        <v>0.5872992107332728</v>
      </c>
      <c r="L265" s="14">
        <v>0.0597</v>
      </c>
      <c r="M265" s="14">
        <v>0.995</v>
      </c>
      <c r="N265" s="14">
        <v>0.964</v>
      </c>
      <c r="O265" s="14">
        <v>0.138</v>
      </c>
      <c r="P265" s="14">
        <v>0.181</v>
      </c>
      <c r="Q265" s="14">
        <v>74.841</v>
      </c>
      <c r="R265" s="14">
        <v>11.0</v>
      </c>
      <c r="S265" s="14">
        <v>0.0</v>
      </c>
      <c r="T265" s="14" t="s">
        <v>34</v>
      </c>
      <c r="U265" s="14" t="s">
        <v>35</v>
      </c>
      <c r="V265" s="16" t="s">
        <v>58</v>
      </c>
      <c r="W265" s="17" t="s">
        <v>251</v>
      </c>
    </row>
    <row r="266" ht="15.75" customHeight="1">
      <c r="A266" s="14" t="s">
        <v>1368</v>
      </c>
      <c r="B266" s="14" t="s">
        <v>1369</v>
      </c>
      <c r="C266" s="14">
        <v>1946.0</v>
      </c>
      <c r="D266" s="14">
        <v>0.0</v>
      </c>
      <c r="E266" s="14">
        <v>189942.0</v>
      </c>
      <c r="F266" s="14" t="s">
        <v>327</v>
      </c>
      <c r="G266" s="14" t="s">
        <v>568</v>
      </c>
      <c r="H266" s="14" t="s">
        <v>569</v>
      </c>
      <c r="I266" s="14">
        <v>0.341</v>
      </c>
      <c r="J266" s="14">
        <v>0.26</v>
      </c>
      <c r="K266" s="14">
        <v>0.7007678651487442</v>
      </c>
      <c r="L266" s="14">
        <v>0.0395</v>
      </c>
      <c r="M266" s="14">
        <v>0.99</v>
      </c>
      <c r="N266" s="14">
        <v>0.906</v>
      </c>
      <c r="O266" s="14">
        <v>0.16</v>
      </c>
      <c r="P266" s="14">
        <v>0.6</v>
      </c>
      <c r="Q266" s="14">
        <v>96.619</v>
      </c>
      <c r="R266" s="14">
        <v>2.0</v>
      </c>
      <c r="S266" s="14">
        <v>1.0</v>
      </c>
      <c r="T266" s="14" t="s">
        <v>34</v>
      </c>
      <c r="U266" s="14" t="s">
        <v>35</v>
      </c>
      <c r="V266" s="16" t="s">
        <v>407</v>
      </c>
      <c r="W266" s="17" t="s">
        <v>185</v>
      </c>
    </row>
    <row r="267" ht="15.75" customHeight="1">
      <c r="A267" s="14" t="s">
        <v>665</v>
      </c>
      <c r="B267" s="14" t="s">
        <v>666</v>
      </c>
      <c r="C267" s="14">
        <v>1929.0</v>
      </c>
      <c r="D267" s="14">
        <v>0.0</v>
      </c>
      <c r="E267" s="14">
        <v>181093.0</v>
      </c>
      <c r="F267" s="14" t="s">
        <v>321</v>
      </c>
      <c r="G267" s="14" t="s">
        <v>600</v>
      </c>
      <c r="H267" s="14" t="s">
        <v>577</v>
      </c>
      <c r="I267" s="14">
        <v>0.37</v>
      </c>
      <c r="J267" s="14">
        <v>0.258</v>
      </c>
      <c r="K267" s="14">
        <v>0.6654332342167256</v>
      </c>
      <c r="L267" s="14">
        <v>0.0351</v>
      </c>
      <c r="M267" s="14">
        <v>0.988</v>
      </c>
      <c r="N267" s="14">
        <v>1.47E-6</v>
      </c>
      <c r="O267" s="14">
        <v>0.257</v>
      </c>
      <c r="P267" s="14">
        <v>0.371</v>
      </c>
      <c r="Q267" s="14">
        <v>84.137</v>
      </c>
      <c r="R267" s="14">
        <v>2.0</v>
      </c>
      <c r="S267" s="14">
        <v>1.0</v>
      </c>
      <c r="T267" s="14" t="s">
        <v>34</v>
      </c>
      <c r="U267" s="14" t="s">
        <v>35</v>
      </c>
      <c r="V267" s="16" t="s">
        <v>45</v>
      </c>
      <c r="W267" s="17" t="s">
        <v>251</v>
      </c>
    </row>
    <row r="268" ht="15.75" customHeight="1">
      <c r="A268" s="14" t="s">
        <v>668</v>
      </c>
      <c r="B268" s="14" t="s">
        <v>670</v>
      </c>
      <c r="C268" s="14">
        <v>1990.0</v>
      </c>
      <c r="D268" s="14">
        <v>0.0</v>
      </c>
      <c r="E268" s="14">
        <v>364210.0</v>
      </c>
      <c r="F268" s="14" t="s">
        <v>194</v>
      </c>
      <c r="G268" s="14" t="s">
        <v>671</v>
      </c>
      <c r="H268" s="14" t="s">
        <v>672</v>
      </c>
      <c r="I268" s="14">
        <v>0.669</v>
      </c>
      <c r="J268" s="14">
        <v>0.548</v>
      </c>
      <c r="K268" s="14">
        <v>0.7848266421238247</v>
      </c>
      <c r="L268" s="14">
        <v>0.043</v>
      </c>
      <c r="M268" s="14">
        <v>0.721</v>
      </c>
      <c r="N268" s="14">
        <v>6.4E-6</v>
      </c>
      <c r="O268" s="14">
        <v>0.0937</v>
      </c>
      <c r="P268" s="14">
        <v>0.419</v>
      </c>
      <c r="Q268" s="14">
        <v>123.976</v>
      </c>
      <c r="R268" s="14">
        <v>10.0</v>
      </c>
      <c r="S268" s="14">
        <v>0.0</v>
      </c>
      <c r="T268" s="14" t="s">
        <v>34</v>
      </c>
      <c r="U268" s="14" t="s">
        <v>35</v>
      </c>
      <c r="V268" s="16" t="s">
        <v>54</v>
      </c>
      <c r="W268" s="17" t="s">
        <v>251</v>
      </c>
    </row>
    <row r="269" ht="15.75" customHeight="1">
      <c r="A269" s="14" t="s">
        <v>676</v>
      </c>
      <c r="B269" s="14" t="s">
        <v>677</v>
      </c>
      <c r="C269" s="14">
        <v>1983.0</v>
      </c>
      <c r="D269" s="14">
        <v>0.0</v>
      </c>
      <c r="E269" s="14">
        <v>398066.0</v>
      </c>
      <c r="F269" s="14" t="s">
        <v>361</v>
      </c>
      <c r="G269" s="14" t="s">
        <v>313</v>
      </c>
      <c r="H269" s="14" t="s">
        <v>678</v>
      </c>
      <c r="I269" s="14">
        <v>0.447</v>
      </c>
      <c r="J269" s="14">
        <v>0.28</v>
      </c>
      <c r="K269" s="14">
        <v>0.7630312493152734</v>
      </c>
      <c r="L269" s="14">
        <v>0.0622</v>
      </c>
      <c r="M269" s="14">
        <v>0.976</v>
      </c>
      <c r="N269" s="14">
        <v>0.00111</v>
      </c>
      <c r="O269" s="14">
        <v>0.161</v>
      </c>
      <c r="P269" s="14">
        <v>0.44</v>
      </c>
      <c r="Q269" s="14">
        <v>82.541</v>
      </c>
      <c r="R269" s="14">
        <v>5.0</v>
      </c>
      <c r="S269" s="14">
        <v>1.0</v>
      </c>
      <c r="T269" s="14" t="s">
        <v>34</v>
      </c>
      <c r="U269" s="14" t="s">
        <v>35</v>
      </c>
      <c r="V269" s="16" t="s">
        <v>54</v>
      </c>
      <c r="W269" s="17" t="s">
        <v>251</v>
      </c>
    </row>
    <row r="270" ht="15.75" customHeight="1">
      <c r="A270" s="14" t="s">
        <v>1378</v>
      </c>
      <c r="B270" s="14" t="s">
        <v>1379</v>
      </c>
      <c r="C270" s="14">
        <v>1999.0</v>
      </c>
      <c r="D270" s="14">
        <v>0.0</v>
      </c>
      <c r="E270" s="14">
        <v>185480.0</v>
      </c>
      <c r="F270" s="14" t="s">
        <v>413</v>
      </c>
      <c r="G270" s="14" t="s">
        <v>1382</v>
      </c>
      <c r="H270" s="14" t="s">
        <v>1281</v>
      </c>
      <c r="I270" s="14">
        <v>0.462</v>
      </c>
      <c r="J270" s="14">
        <v>0.328</v>
      </c>
      <c r="K270" s="14">
        <v>0.6382692019626919</v>
      </c>
      <c r="L270" s="14">
        <v>0.0867</v>
      </c>
      <c r="M270" s="14">
        <v>0.989</v>
      </c>
      <c r="N270" s="14">
        <v>0.943</v>
      </c>
      <c r="O270" s="14">
        <v>0.265</v>
      </c>
      <c r="P270" s="14">
        <v>0.554</v>
      </c>
      <c r="Q270" s="14">
        <v>132.385</v>
      </c>
      <c r="R270" s="14">
        <v>11.0</v>
      </c>
      <c r="S270" s="14">
        <v>1.0</v>
      </c>
      <c r="T270" s="14" t="s">
        <v>34</v>
      </c>
      <c r="U270" s="14" t="s">
        <v>35</v>
      </c>
      <c r="V270" s="16" t="s">
        <v>333</v>
      </c>
      <c r="W270" s="17" t="s">
        <v>185</v>
      </c>
    </row>
    <row r="271" ht="15.75" customHeight="1">
      <c r="A271" s="14" t="s">
        <v>679</v>
      </c>
      <c r="B271" s="14" t="s">
        <v>680</v>
      </c>
      <c r="C271" s="14">
        <v>1983.0</v>
      </c>
      <c r="D271" s="14">
        <v>0.0</v>
      </c>
      <c r="E271" s="14">
        <v>229242.0</v>
      </c>
      <c r="F271" s="14" t="s">
        <v>341</v>
      </c>
      <c r="G271" s="14" t="s">
        <v>313</v>
      </c>
      <c r="H271" s="14" t="s">
        <v>678</v>
      </c>
      <c r="I271" s="14">
        <v>0.42</v>
      </c>
      <c r="J271" s="14">
        <v>0.689</v>
      </c>
      <c r="K271" s="14">
        <v>0.801232006485119</v>
      </c>
      <c r="L271" s="14">
        <v>0.0728</v>
      </c>
      <c r="M271" s="14">
        <v>0.049</v>
      </c>
      <c r="N271" s="14">
        <v>1.93E-6</v>
      </c>
      <c r="O271" s="14">
        <v>0.391</v>
      </c>
      <c r="P271" s="14">
        <v>0.317</v>
      </c>
      <c r="Q271" s="14">
        <v>123.292</v>
      </c>
      <c r="R271" s="14">
        <v>7.0</v>
      </c>
      <c r="S271" s="14">
        <v>1.0</v>
      </c>
      <c r="T271" s="14" t="s">
        <v>34</v>
      </c>
      <c r="U271" s="14" t="s">
        <v>35</v>
      </c>
      <c r="V271" s="16" t="s">
        <v>45</v>
      </c>
      <c r="W271" s="17" t="s">
        <v>251</v>
      </c>
    </row>
    <row r="272" ht="15.75" customHeight="1">
      <c r="A272" s="14" t="s">
        <v>686</v>
      </c>
      <c r="B272" s="14" t="s">
        <v>687</v>
      </c>
      <c r="C272" s="14">
        <v>1983.0</v>
      </c>
      <c r="D272" s="14">
        <v>0.0</v>
      </c>
      <c r="E272" s="14">
        <v>233684.0</v>
      </c>
      <c r="F272" s="14" t="s">
        <v>453</v>
      </c>
      <c r="G272" s="14" t="s">
        <v>313</v>
      </c>
      <c r="H272" s="14" t="s">
        <v>678</v>
      </c>
      <c r="I272" s="14">
        <v>0.344</v>
      </c>
      <c r="J272" s="14">
        <v>0.528</v>
      </c>
      <c r="K272" s="14">
        <v>0.8172309798126915</v>
      </c>
      <c r="L272" s="14">
        <v>0.0347</v>
      </c>
      <c r="M272" s="14">
        <v>0.404</v>
      </c>
      <c r="N272" s="14">
        <v>1.43E-6</v>
      </c>
      <c r="O272" s="14">
        <v>0.189</v>
      </c>
      <c r="P272" s="14">
        <v>0.331</v>
      </c>
      <c r="Q272" s="14">
        <v>107.647</v>
      </c>
      <c r="R272" s="14">
        <v>7.0</v>
      </c>
      <c r="S272" s="14">
        <v>1.0</v>
      </c>
      <c r="T272" s="14" t="s">
        <v>34</v>
      </c>
      <c r="U272" s="14" t="s">
        <v>35</v>
      </c>
      <c r="V272" s="16" t="s">
        <v>45</v>
      </c>
      <c r="W272" s="17" t="s">
        <v>251</v>
      </c>
    </row>
    <row r="273" ht="15.75" customHeight="1">
      <c r="A273" s="14" t="s">
        <v>690</v>
      </c>
      <c r="B273" s="14" t="s">
        <v>691</v>
      </c>
      <c r="C273" s="14">
        <v>1983.0</v>
      </c>
      <c r="D273" s="14">
        <v>0.0</v>
      </c>
      <c r="E273" s="14">
        <v>623798.0</v>
      </c>
      <c r="F273" s="14" t="s">
        <v>341</v>
      </c>
      <c r="G273" s="14" t="s">
        <v>313</v>
      </c>
      <c r="H273" s="14" t="s">
        <v>678</v>
      </c>
      <c r="I273" s="14">
        <v>0.359</v>
      </c>
      <c r="J273" s="14">
        <v>0.442</v>
      </c>
      <c r="K273" s="14">
        <v>0.723504374035388</v>
      </c>
      <c r="L273" s="14">
        <v>0.0749</v>
      </c>
      <c r="M273" s="14">
        <v>0.888</v>
      </c>
      <c r="N273" s="14">
        <v>0.00255</v>
      </c>
      <c r="O273" s="14">
        <v>0.278</v>
      </c>
      <c r="P273" s="14">
        <v>0.331</v>
      </c>
      <c r="Q273" s="14">
        <v>144.047</v>
      </c>
      <c r="R273" s="14">
        <v>11.0</v>
      </c>
      <c r="S273" s="14">
        <v>0.0</v>
      </c>
      <c r="T273" s="14" t="s">
        <v>34</v>
      </c>
      <c r="U273" s="14" t="s">
        <v>35</v>
      </c>
      <c r="V273" s="16" t="s">
        <v>45</v>
      </c>
      <c r="W273" s="17" t="s">
        <v>251</v>
      </c>
    </row>
    <row r="274" ht="15.75" customHeight="1">
      <c r="A274" s="14" t="s">
        <v>692</v>
      </c>
      <c r="B274" s="14" t="s">
        <v>693</v>
      </c>
      <c r="C274" s="14">
        <v>1954.0</v>
      </c>
      <c r="D274" s="14">
        <v>0.0</v>
      </c>
      <c r="E274" s="14">
        <v>197485.0</v>
      </c>
      <c r="F274" s="14" t="s">
        <v>336</v>
      </c>
      <c r="G274" s="14" t="s">
        <v>694</v>
      </c>
      <c r="H274" s="14" t="s">
        <v>573</v>
      </c>
      <c r="I274" s="14">
        <v>0.324</v>
      </c>
      <c r="J274" s="14">
        <v>0.105</v>
      </c>
      <c r="K274" s="14">
        <v>0.6099501636128175</v>
      </c>
      <c r="L274" s="14">
        <v>0.0486</v>
      </c>
      <c r="M274" s="14">
        <v>0.988</v>
      </c>
      <c r="N274" s="14">
        <v>0.796</v>
      </c>
      <c r="O274" s="14">
        <v>0.089</v>
      </c>
      <c r="P274" s="14">
        <v>0.179</v>
      </c>
      <c r="Q274" s="14">
        <v>84.229</v>
      </c>
      <c r="R274" s="14">
        <v>2.0</v>
      </c>
      <c r="S274" s="14">
        <v>1.0</v>
      </c>
      <c r="T274" s="14" t="s">
        <v>34</v>
      </c>
      <c r="U274" s="14" t="s">
        <v>35</v>
      </c>
      <c r="V274" s="16" t="s">
        <v>58</v>
      </c>
      <c r="W274" s="17" t="s">
        <v>251</v>
      </c>
    </row>
    <row r="275" ht="15.75" customHeight="1">
      <c r="A275" s="14" t="s">
        <v>1385</v>
      </c>
      <c r="B275" s="14" t="s">
        <v>1386</v>
      </c>
      <c r="C275" s="14">
        <v>1954.0</v>
      </c>
      <c r="D275" s="14">
        <v>0.0</v>
      </c>
      <c r="E275" s="14">
        <v>218514.0</v>
      </c>
      <c r="F275" s="14" t="s">
        <v>453</v>
      </c>
      <c r="G275" s="14" t="s">
        <v>348</v>
      </c>
      <c r="H275" s="14" t="s">
        <v>573</v>
      </c>
      <c r="I275" s="14">
        <v>0.404</v>
      </c>
      <c r="J275" s="14">
        <v>0.223</v>
      </c>
      <c r="K275" s="14">
        <v>0.5820802943002144</v>
      </c>
      <c r="L275" s="14">
        <v>0.0595</v>
      </c>
      <c r="M275" s="14">
        <v>0.991</v>
      </c>
      <c r="N275" s="14">
        <v>0.87</v>
      </c>
      <c r="O275" s="14">
        <v>0.165</v>
      </c>
      <c r="P275" s="14">
        <v>0.521</v>
      </c>
      <c r="Q275" s="14">
        <v>128.017</v>
      </c>
      <c r="R275" s="14">
        <v>3.0</v>
      </c>
      <c r="S275" s="14">
        <v>0.0</v>
      </c>
      <c r="T275" s="14" t="s">
        <v>34</v>
      </c>
      <c r="U275" s="14" t="s">
        <v>35</v>
      </c>
      <c r="V275" s="16" t="s">
        <v>333</v>
      </c>
      <c r="W275" s="17" t="s">
        <v>185</v>
      </c>
    </row>
    <row r="276" ht="15.75" customHeight="1">
      <c r="A276" s="14" t="s">
        <v>697</v>
      </c>
      <c r="B276" s="14" t="s">
        <v>698</v>
      </c>
      <c r="C276" s="14">
        <v>1954.0</v>
      </c>
      <c r="D276" s="14">
        <v>0.0</v>
      </c>
      <c r="E276" s="14">
        <v>198490.0</v>
      </c>
      <c r="F276" s="14" t="s">
        <v>453</v>
      </c>
      <c r="G276" s="14" t="s">
        <v>700</v>
      </c>
      <c r="H276" s="14" t="s">
        <v>573</v>
      </c>
      <c r="I276" s="14">
        <v>0.383</v>
      </c>
      <c r="J276" s="14">
        <v>0.208</v>
      </c>
      <c r="K276" s="14">
        <v>0.6740316129302071</v>
      </c>
      <c r="L276" s="14">
        <v>0.0347</v>
      </c>
      <c r="M276" s="14">
        <v>0.991</v>
      </c>
      <c r="N276" s="14">
        <v>0.888</v>
      </c>
      <c r="O276" s="14">
        <v>0.125</v>
      </c>
      <c r="P276" s="14">
        <v>0.154</v>
      </c>
      <c r="Q276" s="14">
        <v>94.759</v>
      </c>
      <c r="R276" s="14">
        <v>8.0</v>
      </c>
      <c r="S276" s="14">
        <v>1.0</v>
      </c>
      <c r="T276" s="14" t="s">
        <v>34</v>
      </c>
      <c r="U276" s="14" t="s">
        <v>35</v>
      </c>
      <c r="V276" s="16" t="s">
        <v>58</v>
      </c>
      <c r="W276" s="17" t="s">
        <v>251</v>
      </c>
    </row>
    <row r="277" ht="15.75" customHeight="1">
      <c r="A277" s="14" t="s">
        <v>1392</v>
      </c>
      <c r="B277" s="14" t="s">
        <v>1393</v>
      </c>
      <c r="C277" s="14">
        <v>2014.0</v>
      </c>
      <c r="D277" s="14">
        <v>0.0</v>
      </c>
      <c r="E277" s="14">
        <v>313533.0</v>
      </c>
      <c r="F277" s="14" t="s">
        <v>1397</v>
      </c>
      <c r="G277" s="14" t="s">
        <v>1398</v>
      </c>
      <c r="H277" s="14" t="s">
        <v>1399</v>
      </c>
      <c r="I277" s="14">
        <v>0.651</v>
      </c>
      <c r="J277" s="14">
        <v>0.702</v>
      </c>
      <c r="K277" s="14">
        <v>0.8611853784599667</v>
      </c>
      <c r="L277" s="14">
        <v>0.0367</v>
      </c>
      <c r="M277" s="14">
        <v>0.399</v>
      </c>
      <c r="N277" s="14">
        <v>0.0</v>
      </c>
      <c r="O277" s="14">
        <v>0.355</v>
      </c>
      <c r="P277" s="14">
        <v>0.859</v>
      </c>
      <c r="Q277" s="14">
        <v>129.963</v>
      </c>
      <c r="R277" s="14">
        <v>0.0</v>
      </c>
      <c r="S277" s="14">
        <v>0.0</v>
      </c>
      <c r="T277" s="14" t="s">
        <v>34</v>
      </c>
      <c r="U277" s="14" t="s">
        <v>35</v>
      </c>
      <c r="V277" s="16" t="s">
        <v>560</v>
      </c>
      <c r="W277" s="17" t="s">
        <v>185</v>
      </c>
    </row>
    <row r="278" ht="15.75" customHeight="1">
      <c r="A278" s="14" t="s">
        <v>702</v>
      </c>
      <c r="B278" s="14" t="s">
        <v>703</v>
      </c>
      <c r="C278" s="14">
        <v>1930.0</v>
      </c>
      <c r="D278" s="14">
        <v>0.0</v>
      </c>
      <c r="E278" s="14">
        <v>193973.0</v>
      </c>
      <c r="F278" s="14" t="s">
        <v>368</v>
      </c>
      <c r="G278" s="14" t="s">
        <v>630</v>
      </c>
      <c r="H278" s="14" t="s">
        <v>631</v>
      </c>
      <c r="I278" s="14">
        <v>0.403</v>
      </c>
      <c r="J278" s="14">
        <v>0.0492</v>
      </c>
      <c r="K278" s="14">
        <v>0.5525420828491746</v>
      </c>
      <c r="L278" s="14">
        <v>0.05</v>
      </c>
      <c r="M278" s="14">
        <v>0.995</v>
      </c>
      <c r="N278" s="14">
        <v>0.972</v>
      </c>
      <c r="O278" s="14">
        <v>0.391</v>
      </c>
      <c r="P278" s="14">
        <v>0.461</v>
      </c>
      <c r="Q278" s="14">
        <v>129.184</v>
      </c>
      <c r="R278" s="14">
        <v>11.0</v>
      </c>
      <c r="S278" s="14">
        <v>1.0</v>
      </c>
      <c r="T278" s="14" t="s">
        <v>34</v>
      </c>
      <c r="U278" s="14" t="s">
        <v>35</v>
      </c>
      <c r="V278" s="16" t="s">
        <v>54</v>
      </c>
      <c r="W278" s="17" t="s">
        <v>251</v>
      </c>
    </row>
    <row r="279" ht="15.75" customHeight="1">
      <c r="A279" s="14" t="s">
        <v>706</v>
      </c>
      <c r="B279" s="14" t="s">
        <v>707</v>
      </c>
      <c r="C279" s="14">
        <v>1930.0</v>
      </c>
      <c r="D279" s="14">
        <v>0.0</v>
      </c>
      <c r="E279" s="14">
        <v>175960.0</v>
      </c>
      <c r="F279" s="14" t="s">
        <v>347</v>
      </c>
      <c r="G279" s="14" t="s">
        <v>630</v>
      </c>
      <c r="H279" s="14" t="s">
        <v>631</v>
      </c>
      <c r="I279" s="14">
        <v>0.548</v>
      </c>
      <c r="J279" s="14">
        <v>0.0319</v>
      </c>
      <c r="K279" s="14">
        <v>0.4702585930214049</v>
      </c>
      <c r="L279" s="14">
        <v>0.0878</v>
      </c>
      <c r="M279" s="14">
        <v>0.995</v>
      </c>
      <c r="N279" s="14">
        <v>0.0624</v>
      </c>
      <c r="O279" s="14">
        <v>0.0957</v>
      </c>
      <c r="P279" s="14">
        <v>0.476</v>
      </c>
      <c r="Q279" s="14">
        <v>114.218</v>
      </c>
      <c r="R279" s="14">
        <v>9.0</v>
      </c>
      <c r="S279" s="14">
        <v>1.0</v>
      </c>
      <c r="T279" s="14" t="s">
        <v>34</v>
      </c>
      <c r="U279" s="14" t="s">
        <v>35</v>
      </c>
      <c r="V279" s="16" t="s">
        <v>54</v>
      </c>
      <c r="W279" s="17" t="s">
        <v>251</v>
      </c>
    </row>
    <row r="280" ht="15.75" customHeight="1">
      <c r="A280" s="14" t="s">
        <v>708</v>
      </c>
      <c r="B280" s="14" t="s">
        <v>709</v>
      </c>
      <c r="C280" s="14">
        <v>1983.0</v>
      </c>
      <c r="D280" s="14">
        <v>0.0</v>
      </c>
      <c r="E280" s="14">
        <v>205329.0</v>
      </c>
      <c r="F280" s="14" t="s">
        <v>312</v>
      </c>
      <c r="G280" s="14" t="s">
        <v>313</v>
      </c>
      <c r="H280" s="14" t="s">
        <v>678</v>
      </c>
      <c r="I280" s="14">
        <v>0.277</v>
      </c>
      <c r="J280" s="14">
        <v>0.617</v>
      </c>
      <c r="K280" s="14">
        <v>0.8164823647505727</v>
      </c>
      <c r="L280" s="14">
        <v>0.0625</v>
      </c>
      <c r="M280" s="14">
        <v>0.395</v>
      </c>
      <c r="N280" s="14">
        <v>0.00102</v>
      </c>
      <c r="O280" s="14">
        <v>0.351</v>
      </c>
      <c r="P280" s="14">
        <v>0.413</v>
      </c>
      <c r="Q280" s="14">
        <v>184.198</v>
      </c>
      <c r="R280" s="14">
        <v>5.0</v>
      </c>
      <c r="S280" s="14">
        <v>1.0</v>
      </c>
      <c r="T280" s="14" t="s">
        <v>34</v>
      </c>
      <c r="U280" s="14" t="s">
        <v>35</v>
      </c>
      <c r="V280" s="16" t="s">
        <v>54</v>
      </c>
      <c r="W280" s="17" t="s">
        <v>251</v>
      </c>
    </row>
    <row r="281" ht="15.75" customHeight="1">
      <c r="A281" s="14" t="s">
        <v>1406</v>
      </c>
      <c r="B281" s="14" t="s">
        <v>1409</v>
      </c>
      <c r="C281" s="14">
        <v>2013.0</v>
      </c>
      <c r="D281" s="14">
        <v>0.0</v>
      </c>
      <c r="E281" s="14">
        <v>337864.0</v>
      </c>
      <c r="F281" s="14" t="s">
        <v>765</v>
      </c>
      <c r="G281" s="14" t="s">
        <v>1411</v>
      </c>
      <c r="H281" s="14" t="s">
        <v>1412</v>
      </c>
      <c r="I281" s="14">
        <v>0.782</v>
      </c>
      <c r="J281" s="14">
        <v>0.843</v>
      </c>
      <c r="K281" s="14">
        <v>0.8379569225325015</v>
      </c>
      <c r="L281" s="14">
        <v>0.0835</v>
      </c>
      <c r="M281" s="14">
        <v>0.0702</v>
      </c>
      <c r="N281" s="14">
        <v>0.0</v>
      </c>
      <c r="O281" s="14">
        <v>0.0428</v>
      </c>
      <c r="P281" s="14">
        <v>0.955</v>
      </c>
      <c r="Q281" s="14">
        <v>147.969</v>
      </c>
      <c r="R281" s="14">
        <v>5.0</v>
      </c>
      <c r="S281" s="14">
        <v>1.0</v>
      </c>
      <c r="T281" s="14" t="s">
        <v>34</v>
      </c>
      <c r="U281" s="14" t="s">
        <v>35</v>
      </c>
      <c r="V281" s="16" t="s">
        <v>819</v>
      </c>
      <c r="W281" s="17" t="s">
        <v>185</v>
      </c>
    </row>
    <row r="282" ht="15.75" customHeight="1">
      <c r="A282" s="14" t="s">
        <v>1416</v>
      </c>
      <c r="B282" s="14" t="s">
        <v>1417</v>
      </c>
      <c r="C282" s="14">
        <v>2019.0</v>
      </c>
      <c r="D282" s="14">
        <v>0.0</v>
      </c>
      <c r="E282" s="14">
        <v>300095.0</v>
      </c>
      <c r="F282" s="14" t="s">
        <v>489</v>
      </c>
      <c r="G282" s="14" t="s">
        <v>525</v>
      </c>
      <c r="H282" s="14" t="s">
        <v>526</v>
      </c>
      <c r="I282" s="14">
        <v>0.654</v>
      </c>
      <c r="J282" s="14">
        <v>0.511</v>
      </c>
      <c r="K282" s="14">
        <v>0.7792227236588194</v>
      </c>
      <c r="L282" s="14">
        <v>0.0577</v>
      </c>
      <c r="M282" s="14">
        <v>0.734</v>
      </c>
      <c r="N282" s="14">
        <v>3.64E-5</v>
      </c>
      <c r="O282" s="14">
        <v>0.114</v>
      </c>
      <c r="P282" s="14">
        <v>0.778</v>
      </c>
      <c r="Q282" s="14">
        <v>149.418</v>
      </c>
      <c r="R282" s="14">
        <v>6.0</v>
      </c>
      <c r="S282" s="14">
        <v>1.0</v>
      </c>
      <c r="T282" s="14" t="s">
        <v>34</v>
      </c>
      <c r="U282" s="14" t="s">
        <v>35</v>
      </c>
      <c r="V282" s="16" t="s">
        <v>181</v>
      </c>
      <c r="W282" s="17" t="s">
        <v>185</v>
      </c>
    </row>
    <row r="283" ht="15.75" customHeight="1">
      <c r="A283" s="14" t="s">
        <v>1424</v>
      </c>
      <c r="B283" s="14" t="s">
        <v>1425</v>
      </c>
      <c r="C283" s="14">
        <v>1990.0</v>
      </c>
      <c r="D283" s="14">
        <v>0.0</v>
      </c>
      <c r="E283" s="14">
        <v>842893.0</v>
      </c>
      <c r="F283" s="14" t="s">
        <v>327</v>
      </c>
      <c r="G283" s="14" t="s">
        <v>1426</v>
      </c>
      <c r="H283" s="14" t="s">
        <v>1427</v>
      </c>
      <c r="I283" s="14">
        <v>0.761</v>
      </c>
      <c r="J283" s="14">
        <v>0.458</v>
      </c>
      <c r="K283" s="14">
        <v>0.6992064680191816</v>
      </c>
      <c r="L283" s="14">
        <v>0.0321</v>
      </c>
      <c r="M283" s="14">
        <v>0.395</v>
      </c>
      <c r="N283" s="14">
        <v>0.0</v>
      </c>
      <c r="O283" s="14">
        <v>0.299</v>
      </c>
      <c r="P283" s="14">
        <v>0.648</v>
      </c>
      <c r="Q283" s="14">
        <v>104.201</v>
      </c>
      <c r="R283" s="14">
        <v>7.0</v>
      </c>
      <c r="S283" s="14">
        <v>0.0</v>
      </c>
      <c r="T283" s="14" t="s">
        <v>34</v>
      </c>
      <c r="U283" s="14" t="s">
        <v>35</v>
      </c>
      <c r="V283" s="16" t="s">
        <v>407</v>
      </c>
      <c r="W283" s="17" t="s">
        <v>185</v>
      </c>
    </row>
    <row r="284" ht="15.75" customHeight="1">
      <c r="A284" s="14" t="s">
        <v>1432</v>
      </c>
      <c r="B284" s="14" t="s">
        <v>1433</v>
      </c>
      <c r="C284" s="14">
        <v>1990.0</v>
      </c>
      <c r="D284" s="14">
        <v>0.0</v>
      </c>
      <c r="E284" s="14">
        <v>288085.0</v>
      </c>
      <c r="F284" s="14" t="s">
        <v>327</v>
      </c>
      <c r="G284" s="14" t="s">
        <v>1426</v>
      </c>
      <c r="H284" s="14" t="s">
        <v>1427</v>
      </c>
      <c r="I284" s="14">
        <v>0.548</v>
      </c>
      <c r="J284" s="14">
        <v>0.626</v>
      </c>
      <c r="K284" s="14">
        <v>0.7125745941284503</v>
      </c>
      <c r="L284" s="14">
        <v>0.0325</v>
      </c>
      <c r="M284" s="14">
        <v>0.366</v>
      </c>
      <c r="N284" s="14">
        <v>0.0</v>
      </c>
      <c r="O284" s="14">
        <v>0.187</v>
      </c>
      <c r="P284" s="14">
        <v>0.88</v>
      </c>
      <c r="Q284" s="14">
        <v>208.411</v>
      </c>
      <c r="R284" s="14">
        <v>5.0</v>
      </c>
      <c r="S284" s="14">
        <v>1.0</v>
      </c>
      <c r="T284" s="14" t="s">
        <v>34</v>
      </c>
      <c r="U284" s="14" t="s">
        <v>35</v>
      </c>
      <c r="V284" s="16" t="s">
        <v>560</v>
      </c>
      <c r="W284" s="17" t="s">
        <v>185</v>
      </c>
    </row>
    <row r="285" ht="15.75" customHeight="1">
      <c r="A285" s="14" t="s">
        <v>1445</v>
      </c>
      <c r="B285" s="14" t="s">
        <v>1446</v>
      </c>
      <c r="C285" s="14">
        <v>1990.0</v>
      </c>
      <c r="D285" s="14">
        <v>0.0</v>
      </c>
      <c r="E285" s="14">
        <v>482029.0</v>
      </c>
      <c r="F285" s="14" t="s">
        <v>327</v>
      </c>
      <c r="G285" s="14" t="s">
        <v>1426</v>
      </c>
      <c r="H285" s="14" t="s">
        <v>1427</v>
      </c>
      <c r="I285" s="14">
        <v>0.758</v>
      </c>
      <c r="J285" s="14">
        <v>0.452</v>
      </c>
      <c r="K285" s="14">
        <v>0.6967467328150763</v>
      </c>
      <c r="L285" s="14">
        <v>0.0273</v>
      </c>
      <c r="M285" s="14">
        <v>0.642</v>
      </c>
      <c r="N285" s="14">
        <v>5.14E-5</v>
      </c>
      <c r="O285" s="14">
        <v>0.235</v>
      </c>
      <c r="P285" s="14">
        <v>0.566</v>
      </c>
      <c r="Q285" s="14">
        <v>104.197</v>
      </c>
      <c r="R285" s="14">
        <v>7.0</v>
      </c>
      <c r="S285" s="14">
        <v>0.0</v>
      </c>
      <c r="T285" s="14" t="s">
        <v>34</v>
      </c>
      <c r="U285" s="14" t="s">
        <v>35</v>
      </c>
      <c r="V285" s="16" t="s">
        <v>333</v>
      </c>
      <c r="W285" s="17" t="s">
        <v>185</v>
      </c>
    </row>
    <row r="286" ht="15.75" customHeight="1">
      <c r="A286" s="14" t="s">
        <v>1454</v>
      </c>
      <c r="B286" s="14" t="s">
        <v>1455</v>
      </c>
      <c r="C286" s="14">
        <v>2020.0</v>
      </c>
      <c r="D286" s="14">
        <v>0.0</v>
      </c>
      <c r="E286" s="14">
        <v>367177.0</v>
      </c>
      <c r="F286" s="14" t="s">
        <v>341</v>
      </c>
      <c r="G286" s="14" t="s">
        <v>1456</v>
      </c>
      <c r="H286" s="14" t="s">
        <v>1458</v>
      </c>
      <c r="I286" s="14">
        <v>0.592</v>
      </c>
      <c r="J286" s="14">
        <v>0.615</v>
      </c>
      <c r="K286" s="14">
        <v>0.8859538425152194</v>
      </c>
      <c r="L286" s="14">
        <v>0.0482</v>
      </c>
      <c r="M286" s="14">
        <v>0.423</v>
      </c>
      <c r="N286" s="14">
        <v>1.08E-4</v>
      </c>
      <c r="O286" s="14">
        <v>0.219</v>
      </c>
      <c r="P286" s="14">
        <v>0.683</v>
      </c>
      <c r="Q286" s="14">
        <v>142.222</v>
      </c>
      <c r="R286" s="14">
        <v>2.0</v>
      </c>
      <c r="S286" s="14">
        <v>1.0</v>
      </c>
      <c r="T286" s="14" t="s">
        <v>34</v>
      </c>
      <c r="U286" s="14" t="s">
        <v>35</v>
      </c>
      <c r="V286" s="16" t="s">
        <v>407</v>
      </c>
      <c r="W286" s="17" t="s">
        <v>185</v>
      </c>
    </row>
    <row r="287" ht="15.75" customHeight="1">
      <c r="A287" s="14" t="s">
        <v>11285</v>
      </c>
      <c r="B287" s="14" t="s">
        <v>11287</v>
      </c>
      <c r="C287" s="14">
        <v>1966.0</v>
      </c>
      <c r="D287" s="14">
        <v>0.0</v>
      </c>
      <c r="E287" s="14">
        <v>87840.0</v>
      </c>
      <c r="F287" s="14" t="s">
        <v>306</v>
      </c>
      <c r="G287" s="14" t="s">
        <v>11290</v>
      </c>
      <c r="H287" s="14" t="s">
        <v>11292</v>
      </c>
      <c r="I287" s="14">
        <v>0.498</v>
      </c>
      <c r="J287" s="14">
        <v>0.0577</v>
      </c>
      <c r="K287" s="14">
        <v>0.4329775629278769</v>
      </c>
      <c r="L287" s="14">
        <v>0.0565</v>
      </c>
      <c r="M287" s="14">
        <v>0.89</v>
      </c>
      <c r="N287" s="14">
        <v>0.0</v>
      </c>
      <c r="O287" s="14">
        <v>0.116</v>
      </c>
      <c r="P287" s="14">
        <v>0.326</v>
      </c>
      <c r="Q287" s="14">
        <v>123.091</v>
      </c>
      <c r="R287" s="14">
        <v>0.0</v>
      </c>
      <c r="S287" s="14">
        <v>1.0</v>
      </c>
      <c r="T287" s="14" t="s">
        <v>34</v>
      </c>
      <c r="U287" s="14" t="s">
        <v>35</v>
      </c>
      <c r="V287" s="16" t="s">
        <v>45</v>
      </c>
      <c r="W287" s="17" t="s">
        <v>251</v>
      </c>
    </row>
    <row r="288" ht="15.75" customHeight="1">
      <c r="A288" s="14" t="s">
        <v>11305</v>
      </c>
      <c r="B288" s="14" t="s">
        <v>11306</v>
      </c>
      <c r="C288" s="14">
        <v>2022.0</v>
      </c>
      <c r="D288" s="14">
        <v>0.0</v>
      </c>
      <c r="E288" s="14">
        <v>194544.0</v>
      </c>
      <c r="F288" s="14" t="s">
        <v>533</v>
      </c>
      <c r="G288" s="14" t="s">
        <v>11311</v>
      </c>
      <c r="H288" s="14" t="s">
        <v>11313</v>
      </c>
      <c r="I288" s="14">
        <v>0.614</v>
      </c>
      <c r="J288" s="14">
        <v>0.239</v>
      </c>
      <c r="K288" s="14">
        <v>0.6799777554236098</v>
      </c>
      <c r="L288" s="14">
        <v>0.0549</v>
      </c>
      <c r="M288" s="14">
        <v>0.954</v>
      </c>
      <c r="N288" s="14">
        <v>0.0</v>
      </c>
      <c r="O288" s="14">
        <v>0.127</v>
      </c>
      <c r="P288" s="14">
        <v>0.437</v>
      </c>
      <c r="Q288" s="14">
        <v>136.326</v>
      </c>
      <c r="R288" s="14">
        <v>11.0</v>
      </c>
      <c r="S288" s="14">
        <v>1.0</v>
      </c>
      <c r="T288" s="14" t="s">
        <v>34</v>
      </c>
      <c r="U288" s="14" t="s">
        <v>35</v>
      </c>
      <c r="V288" s="16" t="s">
        <v>54</v>
      </c>
      <c r="W288" s="17" t="s">
        <v>251</v>
      </c>
    </row>
    <row r="289" ht="15.75" customHeight="1">
      <c r="A289" s="14" t="s">
        <v>11324</v>
      </c>
      <c r="B289" s="14" t="s">
        <v>11328</v>
      </c>
      <c r="C289" s="14">
        <v>2013.0</v>
      </c>
      <c r="D289" s="14">
        <v>0.0</v>
      </c>
      <c r="E289" s="14">
        <v>198293.0</v>
      </c>
      <c r="F289" s="14" t="s">
        <v>5853</v>
      </c>
      <c r="G289" s="14" t="s">
        <v>11331</v>
      </c>
      <c r="H289" s="14" t="s">
        <v>11335</v>
      </c>
      <c r="I289" s="14">
        <v>0.147</v>
      </c>
      <c r="J289" s="14">
        <v>0.356</v>
      </c>
      <c r="K289" s="14">
        <v>0.662502940973574</v>
      </c>
      <c r="L289" s="14">
        <v>0.0361</v>
      </c>
      <c r="M289" s="14">
        <v>0.358</v>
      </c>
      <c r="N289" s="14">
        <v>0.26</v>
      </c>
      <c r="O289" s="14">
        <v>0.0801</v>
      </c>
      <c r="P289" s="14">
        <v>0.077</v>
      </c>
      <c r="Q289" s="14">
        <v>97.03</v>
      </c>
      <c r="R289" s="14">
        <v>7.0</v>
      </c>
      <c r="S289" s="14">
        <v>1.0</v>
      </c>
      <c r="T289" s="14" t="s">
        <v>34</v>
      </c>
      <c r="U289" s="14" t="s">
        <v>35</v>
      </c>
      <c r="V289" s="16" t="s">
        <v>75</v>
      </c>
      <c r="W289" s="17" t="s">
        <v>251</v>
      </c>
    </row>
    <row r="290" ht="15.75" customHeight="1">
      <c r="A290" s="14" t="s">
        <v>11342</v>
      </c>
      <c r="B290" s="14" t="s">
        <v>11345</v>
      </c>
      <c r="C290" s="14">
        <v>2008.0</v>
      </c>
      <c r="D290" s="14">
        <v>0.0</v>
      </c>
      <c r="E290" s="14">
        <v>379386.0</v>
      </c>
      <c r="F290" s="14" t="s">
        <v>11348</v>
      </c>
      <c r="G290" s="14" t="s">
        <v>11350</v>
      </c>
      <c r="H290" s="14" t="s">
        <v>11351</v>
      </c>
      <c r="I290" s="14">
        <v>0.545</v>
      </c>
      <c r="J290" s="14">
        <v>0.305</v>
      </c>
      <c r="K290" s="14">
        <v>0.7697046178690202</v>
      </c>
      <c r="L290" s="14">
        <v>0.0295</v>
      </c>
      <c r="M290" s="14">
        <v>0.937</v>
      </c>
      <c r="N290" s="14">
        <v>0.0</v>
      </c>
      <c r="O290" s="14">
        <v>0.138</v>
      </c>
      <c r="P290" s="14">
        <v>0.275</v>
      </c>
      <c r="Q290" s="14">
        <v>130.02</v>
      </c>
      <c r="R290" s="14">
        <v>2.0</v>
      </c>
      <c r="S290" s="14">
        <v>1.0</v>
      </c>
      <c r="T290" s="14" t="s">
        <v>34</v>
      </c>
      <c r="U290" s="14" t="s">
        <v>35</v>
      </c>
      <c r="V290" s="16" t="s">
        <v>36</v>
      </c>
      <c r="W290" s="17" t="s">
        <v>251</v>
      </c>
    </row>
    <row r="291" ht="15.75" customHeight="1">
      <c r="A291" s="14" t="s">
        <v>11363</v>
      </c>
      <c r="B291" s="14" t="s">
        <v>11364</v>
      </c>
      <c r="C291" s="14">
        <v>2008.0</v>
      </c>
      <c r="D291" s="14">
        <v>0.0</v>
      </c>
      <c r="E291" s="14">
        <v>406000.0</v>
      </c>
      <c r="F291" s="14" t="s">
        <v>11348</v>
      </c>
      <c r="G291" s="14" t="s">
        <v>11350</v>
      </c>
      <c r="H291" s="14" t="s">
        <v>11351</v>
      </c>
      <c r="I291" s="14">
        <v>0.517</v>
      </c>
      <c r="J291" s="14">
        <v>0.333</v>
      </c>
      <c r="K291" s="14">
        <v>0.7361452740843124</v>
      </c>
      <c r="L291" s="14">
        <v>0.0313</v>
      </c>
      <c r="M291" s="14">
        <v>0.923</v>
      </c>
      <c r="N291" s="14">
        <v>0.0</v>
      </c>
      <c r="O291" s="14">
        <v>0.0665</v>
      </c>
      <c r="P291" s="14">
        <v>0.3</v>
      </c>
      <c r="Q291" s="14">
        <v>129.729</v>
      </c>
      <c r="R291" s="14">
        <v>9.0</v>
      </c>
      <c r="S291" s="14">
        <v>1.0</v>
      </c>
      <c r="T291" s="14" t="s">
        <v>34</v>
      </c>
      <c r="U291" s="14" t="s">
        <v>68</v>
      </c>
      <c r="V291" s="16" t="s">
        <v>45</v>
      </c>
      <c r="W291" s="17" t="s">
        <v>251</v>
      </c>
    </row>
    <row r="292" ht="15.75" customHeight="1">
      <c r="A292" s="14" t="s">
        <v>712</v>
      </c>
      <c r="B292" s="14" t="s">
        <v>713</v>
      </c>
      <c r="C292" s="14">
        <v>2019.0</v>
      </c>
      <c r="D292" s="14">
        <v>0.0</v>
      </c>
      <c r="E292" s="14">
        <v>236434.0</v>
      </c>
      <c r="F292" s="14" t="s">
        <v>336</v>
      </c>
      <c r="G292" s="14" t="s">
        <v>714</v>
      </c>
      <c r="H292" s="14" t="s">
        <v>715</v>
      </c>
      <c r="I292" s="14">
        <v>0.482</v>
      </c>
      <c r="J292" s="14">
        <v>0.812</v>
      </c>
      <c r="K292" s="14">
        <v>0.8309199409485826</v>
      </c>
      <c r="L292" s="14">
        <v>0.0426</v>
      </c>
      <c r="M292" s="14">
        <v>0.445</v>
      </c>
      <c r="N292" s="14">
        <v>1.7E-4</v>
      </c>
      <c r="O292" s="14">
        <v>0.611</v>
      </c>
      <c r="P292" s="14">
        <v>0.492</v>
      </c>
      <c r="Q292" s="14">
        <v>150.082</v>
      </c>
      <c r="R292" s="14">
        <v>7.0</v>
      </c>
      <c r="S292" s="14">
        <v>1.0</v>
      </c>
      <c r="T292" s="14" t="s">
        <v>34</v>
      </c>
      <c r="U292" s="14" t="s">
        <v>35</v>
      </c>
      <c r="V292" s="16" t="s">
        <v>54</v>
      </c>
      <c r="W292" s="17" t="s">
        <v>251</v>
      </c>
    </row>
    <row r="293" ht="15.75" customHeight="1">
      <c r="A293" s="14" t="s">
        <v>11393</v>
      </c>
      <c r="B293" s="14" t="s">
        <v>11394</v>
      </c>
      <c r="C293" s="14">
        <v>2008.0</v>
      </c>
      <c r="D293" s="14">
        <v>0.0</v>
      </c>
      <c r="E293" s="14">
        <v>451533.0</v>
      </c>
      <c r="F293" s="14" t="s">
        <v>11348</v>
      </c>
      <c r="G293" s="14" t="s">
        <v>11350</v>
      </c>
      <c r="H293" s="14" t="s">
        <v>11351</v>
      </c>
      <c r="I293" s="14">
        <v>0.473</v>
      </c>
      <c r="J293" s="14">
        <v>0.197</v>
      </c>
      <c r="K293" s="14">
        <v>0.7171732295100385</v>
      </c>
      <c r="L293" s="14">
        <v>0.0314</v>
      </c>
      <c r="M293" s="14">
        <v>0.928</v>
      </c>
      <c r="N293" s="14">
        <v>0.0</v>
      </c>
      <c r="O293" s="14">
        <v>0.0918</v>
      </c>
      <c r="P293" s="14">
        <v>0.332</v>
      </c>
      <c r="Q293" s="14">
        <v>129.684</v>
      </c>
      <c r="R293" s="14">
        <v>9.0</v>
      </c>
      <c r="S293" s="14">
        <v>1.0</v>
      </c>
      <c r="T293" s="14" t="s">
        <v>34</v>
      </c>
      <c r="U293" s="14" t="s">
        <v>35</v>
      </c>
      <c r="V293" s="16" t="s">
        <v>45</v>
      </c>
      <c r="W293" s="17" t="s">
        <v>251</v>
      </c>
    </row>
    <row r="294" ht="15.75" customHeight="1">
      <c r="A294" s="14" t="s">
        <v>11412</v>
      </c>
      <c r="B294" s="14" t="s">
        <v>11413</v>
      </c>
      <c r="C294" s="14">
        <v>2001.0</v>
      </c>
      <c r="D294" s="14">
        <v>0.0</v>
      </c>
      <c r="E294" s="14">
        <v>172826.0</v>
      </c>
      <c r="F294" s="14" t="s">
        <v>7561</v>
      </c>
      <c r="G294" s="14" t="s">
        <v>11419</v>
      </c>
      <c r="H294" s="14" t="s">
        <v>11420</v>
      </c>
      <c r="I294" s="14">
        <v>0.329</v>
      </c>
      <c r="J294" s="14">
        <v>0.00924</v>
      </c>
      <c r="K294" s="14">
        <v>0.4818300429815878</v>
      </c>
      <c r="L294" s="14">
        <v>0.0489</v>
      </c>
      <c r="M294" s="14">
        <v>0.959</v>
      </c>
      <c r="N294" s="14">
        <v>0.0</v>
      </c>
      <c r="O294" s="14">
        <v>0.102</v>
      </c>
      <c r="P294" s="14">
        <v>0.255</v>
      </c>
      <c r="Q294" s="14">
        <v>98.854</v>
      </c>
      <c r="R294" s="14">
        <v>0.0</v>
      </c>
      <c r="S294" s="14">
        <v>1.0</v>
      </c>
      <c r="T294" s="14" t="s">
        <v>34</v>
      </c>
      <c r="U294" s="14" t="s">
        <v>35</v>
      </c>
      <c r="V294" s="16" t="s">
        <v>36</v>
      </c>
      <c r="W294" s="17" t="s">
        <v>251</v>
      </c>
    </row>
    <row r="295" ht="15.75" customHeight="1">
      <c r="A295" s="14" t="s">
        <v>1462</v>
      </c>
      <c r="B295" s="14" t="s">
        <v>1463</v>
      </c>
      <c r="C295" s="14">
        <v>2024.0</v>
      </c>
      <c r="D295" s="14">
        <v>0.0</v>
      </c>
      <c r="E295" s="14">
        <v>277048.0</v>
      </c>
      <c r="F295" s="14" t="s">
        <v>1467</v>
      </c>
      <c r="G295" s="14" t="s">
        <v>1468</v>
      </c>
      <c r="H295" s="14" t="s">
        <v>1463</v>
      </c>
      <c r="I295" s="14">
        <v>0.644</v>
      </c>
      <c r="J295" s="14">
        <v>0.809</v>
      </c>
      <c r="K295" s="14">
        <v>0.8086753791027598</v>
      </c>
      <c r="L295" s="14">
        <v>0.0768</v>
      </c>
      <c r="M295" s="14">
        <v>0.364</v>
      </c>
      <c r="N295" s="14">
        <v>0.0</v>
      </c>
      <c r="O295" s="14">
        <v>0.281</v>
      </c>
      <c r="P295" s="14">
        <v>0.937</v>
      </c>
      <c r="Q295" s="14">
        <v>150.02</v>
      </c>
      <c r="R295" s="14">
        <v>6.0</v>
      </c>
      <c r="S295" s="14">
        <v>1.0</v>
      </c>
      <c r="T295" s="14" t="s">
        <v>34</v>
      </c>
      <c r="U295" s="14" t="s">
        <v>35</v>
      </c>
      <c r="V295" s="16" t="s">
        <v>819</v>
      </c>
      <c r="W295" s="17" t="s">
        <v>185</v>
      </c>
    </row>
    <row r="296" ht="15.75" customHeight="1">
      <c r="A296" s="14" t="s">
        <v>11456</v>
      </c>
      <c r="B296" s="14" t="s">
        <v>11459</v>
      </c>
      <c r="C296" s="14">
        <v>2023.0</v>
      </c>
      <c r="D296" s="14">
        <v>0.0</v>
      </c>
      <c r="E296" s="14">
        <v>208722.0</v>
      </c>
      <c r="F296" s="14" t="s">
        <v>312</v>
      </c>
      <c r="G296" s="14" t="s">
        <v>11465</v>
      </c>
      <c r="H296" s="14" t="s">
        <v>11459</v>
      </c>
      <c r="I296" s="14">
        <v>0.557</v>
      </c>
      <c r="J296" s="14">
        <v>0.399</v>
      </c>
      <c r="K296" s="14">
        <v>0.7816610698611499</v>
      </c>
      <c r="L296" s="14">
        <v>0.0546</v>
      </c>
      <c r="M296" s="14">
        <v>0.76</v>
      </c>
      <c r="N296" s="14">
        <v>0.0</v>
      </c>
      <c r="O296" s="14">
        <v>0.215</v>
      </c>
      <c r="P296" s="14">
        <v>0.167</v>
      </c>
      <c r="Q296" s="14">
        <v>136.122</v>
      </c>
      <c r="R296" s="14">
        <v>10.0</v>
      </c>
      <c r="S296" s="14">
        <v>0.0</v>
      </c>
      <c r="T296" s="14" t="s">
        <v>34</v>
      </c>
      <c r="U296" s="14" t="s">
        <v>35</v>
      </c>
      <c r="V296" s="16" t="s">
        <v>58</v>
      </c>
      <c r="W296" s="17" t="s">
        <v>251</v>
      </c>
    </row>
    <row r="297" ht="15.75" customHeight="1">
      <c r="A297" s="14" t="s">
        <v>719</v>
      </c>
      <c r="B297" s="14" t="s">
        <v>722</v>
      </c>
      <c r="C297" s="14">
        <v>2021.0</v>
      </c>
      <c r="D297" s="14">
        <v>0.0</v>
      </c>
      <c r="E297" s="14">
        <v>261818.0</v>
      </c>
      <c r="F297" s="14" t="s">
        <v>26</v>
      </c>
      <c r="G297" s="14" t="s">
        <v>723</v>
      </c>
      <c r="H297" s="14" t="s">
        <v>722</v>
      </c>
      <c r="I297" s="14">
        <v>0.353</v>
      </c>
      <c r="J297" s="14">
        <v>0.3</v>
      </c>
      <c r="K297" s="14">
        <v>0.7627745812939755</v>
      </c>
      <c r="L297" s="14">
        <v>0.0434</v>
      </c>
      <c r="M297" s="14">
        <v>0.763</v>
      </c>
      <c r="N297" s="14">
        <v>0.0</v>
      </c>
      <c r="O297" s="14">
        <v>0.133</v>
      </c>
      <c r="P297" s="14">
        <v>0.186</v>
      </c>
      <c r="Q297" s="14">
        <v>76.947</v>
      </c>
      <c r="R297" s="14">
        <v>2.0</v>
      </c>
      <c r="S297" s="14">
        <v>1.0</v>
      </c>
      <c r="T297" s="14" t="s">
        <v>34</v>
      </c>
      <c r="U297" s="14" t="s">
        <v>35</v>
      </c>
      <c r="V297" s="16" t="s">
        <v>58</v>
      </c>
      <c r="W297" s="17" t="s">
        <v>251</v>
      </c>
    </row>
    <row r="298" ht="15.75" customHeight="1">
      <c r="A298" s="14" t="s">
        <v>726</v>
      </c>
      <c r="B298" s="14" t="s">
        <v>728</v>
      </c>
      <c r="C298" s="14">
        <v>1940.0</v>
      </c>
      <c r="D298" s="14">
        <v>0.0</v>
      </c>
      <c r="E298" s="14">
        <v>201584.0</v>
      </c>
      <c r="F298" s="14" t="s">
        <v>731</v>
      </c>
      <c r="G298" s="14" t="s">
        <v>732</v>
      </c>
      <c r="H298" s="14" t="s">
        <v>733</v>
      </c>
      <c r="I298" s="14">
        <v>0.283</v>
      </c>
      <c r="J298" s="14">
        <v>0.193</v>
      </c>
      <c r="K298" s="14">
        <v>0.5684555001696479</v>
      </c>
      <c r="L298" s="14">
        <v>0.0381</v>
      </c>
      <c r="M298" s="14">
        <v>0.99</v>
      </c>
      <c r="N298" s="14">
        <v>0.89</v>
      </c>
      <c r="O298" s="14">
        <v>0.109</v>
      </c>
      <c r="P298" s="14">
        <v>0.363</v>
      </c>
      <c r="Q298" s="14">
        <v>176.043</v>
      </c>
      <c r="R298" s="14">
        <v>2.0</v>
      </c>
      <c r="S298" s="14">
        <v>0.0</v>
      </c>
      <c r="T298" s="14" t="s">
        <v>34</v>
      </c>
      <c r="U298" s="14" t="s">
        <v>35</v>
      </c>
      <c r="V298" s="16" t="s">
        <v>45</v>
      </c>
      <c r="W298" s="17" t="s">
        <v>251</v>
      </c>
    </row>
    <row r="299" ht="15.75" customHeight="1">
      <c r="A299" s="14" t="s">
        <v>1472</v>
      </c>
      <c r="B299" s="14" t="s">
        <v>1473</v>
      </c>
      <c r="C299" s="14">
        <v>1983.0</v>
      </c>
      <c r="D299" s="14">
        <v>0.0</v>
      </c>
      <c r="E299" s="14">
        <v>200212.0</v>
      </c>
      <c r="F299" s="14" t="s">
        <v>533</v>
      </c>
      <c r="G299" s="14" t="s">
        <v>1476</v>
      </c>
      <c r="H299" s="14" t="s">
        <v>744</v>
      </c>
      <c r="I299" s="14">
        <v>0.557</v>
      </c>
      <c r="J299" s="14">
        <v>0.661</v>
      </c>
      <c r="K299" s="14">
        <v>0.7535986995325735</v>
      </c>
      <c r="L299" s="14">
        <v>0.041</v>
      </c>
      <c r="M299" s="14">
        <v>0.469</v>
      </c>
      <c r="N299" s="14">
        <v>5.97E-6</v>
      </c>
      <c r="O299" s="14">
        <v>0.0693</v>
      </c>
      <c r="P299" s="14">
        <v>0.75</v>
      </c>
      <c r="Q299" s="14">
        <v>138.287</v>
      </c>
      <c r="R299" s="14">
        <v>9.0</v>
      </c>
      <c r="S299" s="14">
        <v>1.0</v>
      </c>
      <c r="T299" s="14" t="s">
        <v>34</v>
      </c>
      <c r="U299" s="14" t="s">
        <v>35</v>
      </c>
      <c r="V299" s="16" t="s">
        <v>181</v>
      </c>
      <c r="W299" s="17" t="s">
        <v>185</v>
      </c>
    </row>
    <row r="300" ht="15.75" customHeight="1">
      <c r="A300" s="14" t="s">
        <v>1481</v>
      </c>
      <c r="B300" s="14" t="s">
        <v>1482</v>
      </c>
      <c r="C300" s="14">
        <v>2024.0</v>
      </c>
      <c r="D300" s="14">
        <v>0.0</v>
      </c>
      <c r="E300" s="14">
        <v>344096.0</v>
      </c>
      <c r="F300" s="14" t="s">
        <v>533</v>
      </c>
      <c r="G300" s="14" t="s">
        <v>1483</v>
      </c>
      <c r="H300" s="14" t="s">
        <v>1485</v>
      </c>
      <c r="I300" s="14">
        <v>0.577</v>
      </c>
      <c r="J300" s="14">
        <v>0.638</v>
      </c>
      <c r="K300" s="14">
        <v>0.7725707441068475</v>
      </c>
      <c r="L300" s="14">
        <v>0.0496</v>
      </c>
      <c r="M300" s="14">
        <v>0.00327</v>
      </c>
      <c r="N300" s="14">
        <v>0.0</v>
      </c>
      <c r="O300" s="14">
        <v>0.224</v>
      </c>
      <c r="P300" s="14">
        <v>0.551</v>
      </c>
      <c r="Q300" s="14">
        <v>165.946</v>
      </c>
      <c r="R300" s="14">
        <v>11.0</v>
      </c>
      <c r="S300" s="14">
        <v>0.0</v>
      </c>
      <c r="T300" s="14" t="s">
        <v>34</v>
      </c>
      <c r="U300" s="14" t="s">
        <v>35</v>
      </c>
      <c r="V300" s="16" t="s">
        <v>333</v>
      </c>
      <c r="W300" s="17" t="s">
        <v>185</v>
      </c>
    </row>
    <row r="301" ht="15.75" customHeight="1">
      <c r="A301" s="14" t="s">
        <v>1488</v>
      </c>
      <c r="B301" s="14" t="s">
        <v>1489</v>
      </c>
      <c r="C301" s="14">
        <v>2017.0</v>
      </c>
      <c r="D301" s="14">
        <v>0.0</v>
      </c>
      <c r="E301" s="14">
        <v>260733.0</v>
      </c>
      <c r="F301" s="14" t="s">
        <v>489</v>
      </c>
      <c r="G301" s="14" t="s">
        <v>1494</v>
      </c>
      <c r="H301" s="14" t="s">
        <v>1495</v>
      </c>
      <c r="I301" s="14">
        <v>0.496</v>
      </c>
      <c r="J301" s="14">
        <v>0.371</v>
      </c>
      <c r="K301" s="14">
        <v>0.8058306418667075</v>
      </c>
      <c r="L301" s="14">
        <v>0.0524</v>
      </c>
      <c r="M301" s="14">
        <v>0.836</v>
      </c>
      <c r="N301" s="14">
        <v>0.0261</v>
      </c>
      <c r="O301" s="14">
        <v>0.523</v>
      </c>
      <c r="P301" s="14">
        <v>0.729</v>
      </c>
      <c r="Q301" s="14">
        <v>171.427</v>
      </c>
      <c r="R301" s="14">
        <v>8.0</v>
      </c>
      <c r="S301" s="14">
        <v>0.0</v>
      </c>
      <c r="T301" s="14" t="s">
        <v>34</v>
      </c>
      <c r="U301" s="14" t="s">
        <v>35</v>
      </c>
      <c r="V301" s="16" t="s">
        <v>181</v>
      </c>
      <c r="W301" s="17" t="s">
        <v>185</v>
      </c>
    </row>
    <row r="302" ht="15.75" customHeight="1">
      <c r="A302" s="14" t="s">
        <v>1501</v>
      </c>
      <c r="B302" s="14" t="s">
        <v>1502</v>
      </c>
      <c r="C302" s="14">
        <v>2021.0</v>
      </c>
      <c r="D302" s="14">
        <v>0.0</v>
      </c>
      <c r="E302" s="14">
        <v>259549.0</v>
      </c>
      <c r="F302" s="14" t="s">
        <v>26</v>
      </c>
      <c r="G302" s="14" t="s">
        <v>586</v>
      </c>
      <c r="H302" s="14" t="s">
        <v>1502</v>
      </c>
      <c r="I302" s="14">
        <v>0.378</v>
      </c>
      <c r="J302" s="14">
        <v>0.622</v>
      </c>
      <c r="K302" s="14">
        <v>0.808525656090336</v>
      </c>
      <c r="L302" s="14">
        <v>0.0495</v>
      </c>
      <c r="M302" s="14">
        <v>0.693</v>
      </c>
      <c r="N302" s="14">
        <v>0.0</v>
      </c>
      <c r="O302" s="14">
        <v>0.239</v>
      </c>
      <c r="P302" s="14">
        <v>0.613</v>
      </c>
      <c r="Q302" s="14">
        <v>171.597</v>
      </c>
      <c r="R302" s="14">
        <v>8.0</v>
      </c>
      <c r="S302" s="14">
        <v>0.0</v>
      </c>
      <c r="T302" s="14" t="s">
        <v>34</v>
      </c>
      <c r="U302" s="14" t="s">
        <v>35</v>
      </c>
      <c r="V302" s="16" t="s">
        <v>407</v>
      </c>
      <c r="W302" s="17" t="s">
        <v>185</v>
      </c>
    </row>
    <row r="303" ht="15.75" customHeight="1">
      <c r="A303" s="14" t="s">
        <v>734</v>
      </c>
      <c r="B303" s="14" t="s">
        <v>735</v>
      </c>
      <c r="C303" s="14">
        <v>1940.0</v>
      </c>
      <c r="D303" s="14">
        <v>0.0</v>
      </c>
      <c r="E303" s="14">
        <v>227446.0</v>
      </c>
      <c r="F303" s="14" t="s">
        <v>731</v>
      </c>
      <c r="G303" s="14" t="s">
        <v>732</v>
      </c>
      <c r="H303" s="14" t="s">
        <v>733</v>
      </c>
      <c r="I303" s="14">
        <v>0.479</v>
      </c>
      <c r="J303" s="14">
        <v>0.229</v>
      </c>
      <c r="K303" s="14">
        <v>0.6635510020605406</v>
      </c>
      <c r="L303" s="14">
        <v>0.034</v>
      </c>
      <c r="M303" s="14">
        <v>0.978</v>
      </c>
      <c r="N303" s="14">
        <v>3.27E-6</v>
      </c>
      <c r="O303" s="14">
        <v>0.139</v>
      </c>
      <c r="P303" s="14">
        <v>0.349</v>
      </c>
      <c r="Q303" s="14">
        <v>115.953</v>
      </c>
      <c r="R303" s="14">
        <v>1.0</v>
      </c>
      <c r="S303" s="14">
        <v>0.0</v>
      </c>
      <c r="T303" s="14" t="s">
        <v>34</v>
      </c>
      <c r="U303" s="14" t="s">
        <v>35</v>
      </c>
      <c r="V303" s="16" t="s">
        <v>45</v>
      </c>
      <c r="W303" s="17" t="s">
        <v>251</v>
      </c>
    </row>
    <row r="304" ht="15.75" customHeight="1">
      <c r="A304" s="14" t="s">
        <v>740</v>
      </c>
      <c r="B304" s="14" t="s">
        <v>741</v>
      </c>
      <c r="C304" s="14">
        <v>1983.0</v>
      </c>
      <c r="D304" s="14">
        <v>0.0</v>
      </c>
      <c r="E304" s="14">
        <v>177922.0</v>
      </c>
      <c r="F304" s="14" t="s">
        <v>401</v>
      </c>
      <c r="G304" s="14" t="s">
        <v>742</v>
      </c>
      <c r="H304" s="14" t="s">
        <v>744</v>
      </c>
      <c r="I304" s="14">
        <v>0.298</v>
      </c>
      <c r="J304" s="14">
        <v>0.267</v>
      </c>
      <c r="K304" s="14">
        <v>0.6011592838833625</v>
      </c>
      <c r="L304" s="14">
        <v>0.0498</v>
      </c>
      <c r="M304" s="14">
        <v>0.919</v>
      </c>
      <c r="N304" s="14">
        <v>0.84</v>
      </c>
      <c r="O304" s="14">
        <v>0.214</v>
      </c>
      <c r="P304" s="14">
        <v>0.33</v>
      </c>
      <c r="Q304" s="14">
        <v>94.791</v>
      </c>
      <c r="R304" s="14">
        <v>3.0</v>
      </c>
      <c r="S304" s="14">
        <v>1.0</v>
      </c>
      <c r="T304" s="14" t="s">
        <v>34</v>
      </c>
      <c r="U304" s="14" t="s">
        <v>35</v>
      </c>
      <c r="V304" s="16" t="s">
        <v>45</v>
      </c>
      <c r="W304" s="17" t="s">
        <v>251</v>
      </c>
    </row>
    <row r="305" ht="15.75" customHeight="1">
      <c r="A305" s="14" t="s">
        <v>1507</v>
      </c>
      <c r="B305" s="14" t="s">
        <v>1508</v>
      </c>
      <c r="C305" s="14">
        <v>2022.0</v>
      </c>
      <c r="D305" s="14">
        <v>0.0</v>
      </c>
      <c r="E305" s="14">
        <v>279400.0</v>
      </c>
      <c r="F305" s="14" t="s">
        <v>194</v>
      </c>
      <c r="G305" s="14" t="s">
        <v>1511</v>
      </c>
      <c r="H305" s="14" t="s">
        <v>1512</v>
      </c>
      <c r="I305" s="14">
        <v>0.865</v>
      </c>
      <c r="J305" s="14">
        <v>0.685</v>
      </c>
      <c r="K305" s="14">
        <v>0.8417641648484213</v>
      </c>
      <c r="L305" s="14">
        <v>0.0372</v>
      </c>
      <c r="M305" s="14">
        <v>0.153</v>
      </c>
      <c r="N305" s="14">
        <v>1.84E-6</v>
      </c>
      <c r="O305" s="14">
        <v>0.0526</v>
      </c>
      <c r="P305" s="14">
        <v>0.696</v>
      </c>
      <c r="Q305" s="14">
        <v>113.988</v>
      </c>
      <c r="R305" s="14">
        <v>10.0</v>
      </c>
      <c r="S305" s="14">
        <v>0.0</v>
      </c>
      <c r="T305" s="14" t="s">
        <v>34</v>
      </c>
      <c r="U305" s="14" t="s">
        <v>35</v>
      </c>
      <c r="V305" s="16" t="s">
        <v>407</v>
      </c>
      <c r="W305" s="17" t="s">
        <v>185</v>
      </c>
    </row>
    <row r="306" ht="15.75" customHeight="1">
      <c r="A306" s="14" t="s">
        <v>1515</v>
      </c>
      <c r="B306" s="14" t="s">
        <v>1516</v>
      </c>
      <c r="C306" s="14">
        <v>1940.0</v>
      </c>
      <c r="D306" s="14">
        <v>0.0</v>
      </c>
      <c r="E306" s="14">
        <v>200853.0</v>
      </c>
      <c r="F306" s="14" t="s">
        <v>731</v>
      </c>
      <c r="G306" s="14" t="s">
        <v>732</v>
      </c>
      <c r="H306" s="14" t="s">
        <v>733</v>
      </c>
      <c r="I306" s="14">
        <v>0.488</v>
      </c>
      <c r="J306" s="14">
        <v>0.203</v>
      </c>
      <c r="K306" s="14">
        <v>0.5634504737543378</v>
      </c>
      <c r="L306" s="14">
        <v>0.0954</v>
      </c>
      <c r="M306" s="14">
        <v>0.993</v>
      </c>
      <c r="N306" s="14">
        <v>0.0258</v>
      </c>
      <c r="O306" s="14">
        <v>0.109</v>
      </c>
      <c r="P306" s="14">
        <v>0.834</v>
      </c>
      <c r="Q306" s="14">
        <v>100.814</v>
      </c>
      <c r="R306" s="14">
        <v>10.0</v>
      </c>
      <c r="S306" s="14">
        <v>0.0</v>
      </c>
      <c r="T306" s="14" t="s">
        <v>34</v>
      </c>
      <c r="U306" s="14" t="s">
        <v>35</v>
      </c>
      <c r="V306" s="16" t="s">
        <v>560</v>
      </c>
      <c r="W306" s="17" t="s">
        <v>185</v>
      </c>
    </row>
    <row r="307" ht="15.75" customHeight="1">
      <c r="A307" s="14" t="s">
        <v>749</v>
      </c>
      <c r="B307" s="14" t="s">
        <v>750</v>
      </c>
      <c r="C307" s="14">
        <v>1940.0</v>
      </c>
      <c r="D307" s="14">
        <v>0.0</v>
      </c>
      <c r="E307" s="14">
        <v>206287.0</v>
      </c>
      <c r="F307" s="14" t="s">
        <v>731</v>
      </c>
      <c r="G307" s="14" t="s">
        <v>732</v>
      </c>
      <c r="H307" s="14" t="s">
        <v>733</v>
      </c>
      <c r="I307" s="14">
        <v>0.28</v>
      </c>
      <c r="J307" s="14">
        <v>0.113</v>
      </c>
      <c r="K307" s="14">
        <v>0.6207302205073316</v>
      </c>
      <c r="L307" s="14">
        <v>0.0468</v>
      </c>
      <c r="M307" s="14">
        <v>0.994</v>
      </c>
      <c r="N307" s="14">
        <v>0.0061</v>
      </c>
      <c r="O307" s="14">
        <v>0.111</v>
      </c>
      <c r="P307" s="14">
        <v>0.324</v>
      </c>
      <c r="Q307" s="14">
        <v>76.776</v>
      </c>
      <c r="R307" s="14">
        <v>8.0</v>
      </c>
      <c r="S307" s="14">
        <v>1.0</v>
      </c>
      <c r="T307" s="14" t="s">
        <v>34</v>
      </c>
      <c r="U307" s="14" t="s">
        <v>35</v>
      </c>
      <c r="V307" s="16" t="s">
        <v>45</v>
      </c>
      <c r="W307" s="17" t="s">
        <v>251</v>
      </c>
    </row>
    <row r="308" ht="15.75" customHeight="1">
      <c r="A308" s="14" t="s">
        <v>1523</v>
      </c>
      <c r="B308" s="14" t="s">
        <v>1524</v>
      </c>
      <c r="C308" s="14">
        <v>2024.0</v>
      </c>
      <c r="D308" s="14">
        <v>0.0</v>
      </c>
      <c r="E308" s="14">
        <v>389387.0</v>
      </c>
      <c r="F308" s="14" t="s">
        <v>684</v>
      </c>
      <c r="G308" s="14" t="s">
        <v>1483</v>
      </c>
      <c r="H308" s="14" t="s">
        <v>1485</v>
      </c>
      <c r="I308" s="14">
        <v>0.633</v>
      </c>
      <c r="J308" s="14">
        <v>0.784</v>
      </c>
      <c r="K308" s="14">
        <v>0.8397749876833621</v>
      </c>
      <c r="L308" s="14">
        <v>0.0325</v>
      </c>
      <c r="M308" s="14">
        <v>0.505</v>
      </c>
      <c r="N308" s="14">
        <v>0.0</v>
      </c>
      <c r="O308" s="14">
        <v>0.16</v>
      </c>
      <c r="P308" s="14">
        <v>0.523</v>
      </c>
      <c r="Q308" s="14">
        <v>147.017</v>
      </c>
      <c r="R308" s="14">
        <v>5.0</v>
      </c>
      <c r="S308" s="14">
        <v>1.0</v>
      </c>
      <c r="T308" s="14" t="s">
        <v>34</v>
      </c>
      <c r="U308" s="14" t="s">
        <v>35</v>
      </c>
      <c r="V308" s="16" t="s">
        <v>333</v>
      </c>
      <c r="W308" s="17" t="s">
        <v>185</v>
      </c>
    </row>
    <row r="309" ht="15.75" customHeight="1">
      <c r="A309" s="14" t="s">
        <v>753</v>
      </c>
      <c r="B309" s="14" t="s">
        <v>754</v>
      </c>
      <c r="C309" s="14">
        <v>2009.0</v>
      </c>
      <c r="D309" s="14">
        <v>0.0</v>
      </c>
      <c r="E309" s="14">
        <v>414267.0</v>
      </c>
      <c r="F309" s="14" t="s">
        <v>533</v>
      </c>
      <c r="G309" s="14" t="s">
        <v>755</v>
      </c>
      <c r="H309" s="14" t="s">
        <v>757</v>
      </c>
      <c r="I309" s="14">
        <v>0.591</v>
      </c>
      <c r="J309" s="14">
        <v>0.848</v>
      </c>
      <c r="K309" s="14">
        <v>0.8653348448042836</v>
      </c>
      <c r="L309" s="14">
        <v>0.0695</v>
      </c>
      <c r="M309" s="14">
        <v>0.731</v>
      </c>
      <c r="N309" s="14">
        <v>1.77E-5</v>
      </c>
      <c r="O309" s="14">
        <v>0.637</v>
      </c>
      <c r="P309" s="14">
        <v>0.478</v>
      </c>
      <c r="Q309" s="14">
        <v>127.285</v>
      </c>
      <c r="R309" s="14">
        <v>7.0</v>
      </c>
      <c r="S309" s="14">
        <v>1.0</v>
      </c>
      <c r="T309" s="14" t="s">
        <v>34</v>
      </c>
      <c r="U309" s="14" t="s">
        <v>68</v>
      </c>
      <c r="V309" s="16" t="s">
        <v>54</v>
      </c>
      <c r="W309" s="17" t="s">
        <v>251</v>
      </c>
    </row>
    <row r="310" ht="15.75" customHeight="1">
      <c r="A310" s="14" t="s">
        <v>759</v>
      </c>
      <c r="B310" s="14" t="s">
        <v>760</v>
      </c>
      <c r="C310" s="14">
        <v>2019.0</v>
      </c>
      <c r="D310" s="14">
        <v>0.0</v>
      </c>
      <c r="E310" s="14">
        <v>248659.0</v>
      </c>
      <c r="F310" s="14" t="s">
        <v>389</v>
      </c>
      <c r="G310" s="14" t="s">
        <v>761</v>
      </c>
      <c r="H310" s="14" t="s">
        <v>763</v>
      </c>
      <c r="I310" s="14">
        <v>0.607</v>
      </c>
      <c r="J310" s="14">
        <v>0.876</v>
      </c>
      <c r="K310" s="14">
        <v>0.8621906615433836</v>
      </c>
      <c r="L310" s="14">
        <v>0.0323</v>
      </c>
      <c r="M310" s="14">
        <v>0.111</v>
      </c>
      <c r="N310" s="14">
        <v>0.00171</v>
      </c>
      <c r="O310" s="14">
        <v>0.124</v>
      </c>
      <c r="P310" s="14">
        <v>0.281</v>
      </c>
      <c r="Q310" s="14">
        <v>105.015</v>
      </c>
      <c r="R310" s="14">
        <v>8.0</v>
      </c>
      <c r="S310" s="14">
        <v>1.0</v>
      </c>
      <c r="T310" s="14" t="s">
        <v>34</v>
      </c>
      <c r="U310" s="14" t="s">
        <v>35</v>
      </c>
      <c r="V310" s="16" t="s">
        <v>36</v>
      </c>
      <c r="W310" s="17" t="s">
        <v>251</v>
      </c>
    </row>
    <row r="311" ht="15.75" customHeight="1">
      <c r="A311" s="14" t="s">
        <v>768</v>
      </c>
      <c r="B311" s="14" t="s">
        <v>769</v>
      </c>
      <c r="C311" s="14">
        <v>1940.0</v>
      </c>
      <c r="D311" s="14">
        <v>0.0</v>
      </c>
      <c r="E311" s="14">
        <v>215243.0</v>
      </c>
      <c r="F311" s="14" t="s">
        <v>731</v>
      </c>
      <c r="G311" s="14" t="s">
        <v>732</v>
      </c>
      <c r="H311" s="14" t="s">
        <v>733</v>
      </c>
      <c r="I311" s="14">
        <v>0.261</v>
      </c>
      <c r="J311" s="14">
        <v>0.214</v>
      </c>
      <c r="K311" s="14">
        <v>0.575471092751792</v>
      </c>
      <c r="L311" s="14">
        <v>0.0534</v>
      </c>
      <c r="M311" s="14">
        <v>0.995</v>
      </c>
      <c r="N311" s="14">
        <v>0.404</v>
      </c>
      <c r="O311" s="14">
        <v>0.111</v>
      </c>
      <c r="P311" s="14">
        <v>0.3</v>
      </c>
      <c r="Q311" s="14">
        <v>75.136</v>
      </c>
      <c r="R311" s="14">
        <v>5.0</v>
      </c>
      <c r="S311" s="14">
        <v>1.0</v>
      </c>
      <c r="T311" s="14" t="s">
        <v>34</v>
      </c>
      <c r="U311" s="14" t="s">
        <v>35</v>
      </c>
      <c r="V311" s="16" t="s">
        <v>45</v>
      </c>
      <c r="W311" s="17" t="s">
        <v>251</v>
      </c>
    </row>
    <row r="312" ht="15.75" customHeight="1">
      <c r="A312" s="14" t="s">
        <v>773</v>
      </c>
      <c r="B312" s="14" t="s">
        <v>775</v>
      </c>
      <c r="C312" s="14">
        <v>2022.0</v>
      </c>
      <c r="D312" s="14">
        <v>0.0</v>
      </c>
      <c r="E312" s="14">
        <v>339837.0</v>
      </c>
      <c r="F312" s="14" t="s">
        <v>765</v>
      </c>
      <c r="G312" s="14" t="s">
        <v>777</v>
      </c>
      <c r="H312" s="14" t="s">
        <v>775</v>
      </c>
      <c r="I312" s="14">
        <v>0.446</v>
      </c>
      <c r="J312" s="14">
        <v>0.845</v>
      </c>
      <c r="K312" s="14">
        <v>0.8032425726519531</v>
      </c>
      <c r="L312" s="14">
        <v>0.0383</v>
      </c>
      <c r="M312" s="14">
        <v>0.00518</v>
      </c>
      <c r="N312" s="14">
        <v>0.0</v>
      </c>
      <c r="O312" s="14">
        <v>0.199</v>
      </c>
      <c r="P312" s="14">
        <v>0.464</v>
      </c>
      <c r="Q312" s="14">
        <v>97.97</v>
      </c>
      <c r="R312" s="14">
        <v>4.0</v>
      </c>
      <c r="S312" s="14">
        <v>0.0</v>
      </c>
      <c r="T312" s="14" t="s">
        <v>34</v>
      </c>
      <c r="U312" s="14" t="s">
        <v>35</v>
      </c>
      <c r="V312" s="16" t="s">
        <v>54</v>
      </c>
      <c r="W312" s="17" t="s">
        <v>251</v>
      </c>
    </row>
    <row r="313" ht="15.75" customHeight="1">
      <c r="A313" s="14" t="s">
        <v>778</v>
      </c>
      <c r="B313" s="14" t="s">
        <v>780</v>
      </c>
      <c r="C313" s="14">
        <v>1940.0</v>
      </c>
      <c r="D313" s="14">
        <v>0.0</v>
      </c>
      <c r="E313" s="14">
        <v>220027.0</v>
      </c>
      <c r="F313" s="14" t="s">
        <v>731</v>
      </c>
      <c r="G313" s="14" t="s">
        <v>732</v>
      </c>
      <c r="H313" s="14" t="s">
        <v>733</v>
      </c>
      <c r="I313" s="14">
        <v>0.317</v>
      </c>
      <c r="J313" s="14">
        <v>0.106</v>
      </c>
      <c r="K313" s="14">
        <v>0.4849956152442625</v>
      </c>
      <c r="L313" s="14">
        <v>0.0413</v>
      </c>
      <c r="M313" s="14">
        <v>0.993</v>
      </c>
      <c r="N313" s="14">
        <v>0.913</v>
      </c>
      <c r="O313" s="14">
        <v>0.111</v>
      </c>
      <c r="P313" s="14">
        <v>0.188</v>
      </c>
      <c r="Q313" s="14">
        <v>123.574</v>
      </c>
      <c r="R313" s="14">
        <v>5.0</v>
      </c>
      <c r="S313" s="14">
        <v>1.0</v>
      </c>
      <c r="T313" s="14" t="s">
        <v>34</v>
      </c>
      <c r="U313" s="14" t="s">
        <v>35</v>
      </c>
      <c r="V313" s="16" t="s">
        <v>58</v>
      </c>
      <c r="W313" s="17" t="s">
        <v>251</v>
      </c>
    </row>
    <row r="314" ht="15.75" customHeight="1">
      <c r="A314" s="14" t="s">
        <v>784</v>
      </c>
      <c r="B314" s="14" t="s">
        <v>785</v>
      </c>
      <c r="C314" s="14">
        <v>1983.0</v>
      </c>
      <c r="D314" s="14">
        <v>0.0</v>
      </c>
      <c r="E314" s="14">
        <v>236367.0</v>
      </c>
      <c r="F314" s="14" t="s">
        <v>306</v>
      </c>
      <c r="G314" s="14" t="s">
        <v>742</v>
      </c>
      <c r="H314" s="14" t="s">
        <v>744</v>
      </c>
      <c r="I314" s="14">
        <v>0.292</v>
      </c>
      <c r="J314" s="14">
        <v>0.219</v>
      </c>
      <c r="K314" s="14">
        <v>0.6007956708531903</v>
      </c>
      <c r="L314" s="14">
        <v>0.0362</v>
      </c>
      <c r="M314" s="14">
        <v>0.872</v>
      </c>
      <c r="N314" s="14">
        <v>0.535</v>
      </c>
      <c r="O314" s="14">
        <v>0.155</v>
      </c>
      <c r="P314" s="14">
        <v>0.208</v>
      </c>
      <c r="Q314" s="14">
        <v>83.934</v>
      </c>
      <c r="R314" s="14">
        <v>0.0</v>
      </c>
      <c r="S314" s="14">
        <v>1.0</v>
      </c>
      <c r="T314" s="14" t="s">
        <v>34</v>
      </c>
      <c r="U314" s="14" t="s">
        <v>35</v>
      </c>
      <c r="V314" s="16" t="s">
        <v>36</v>
      </c>
      <c r="W314" s="17" t="s">
        <v>251</v>
      </c>
    </row>
    <row r="315" ht="15.75" customHeight="1">
      <c r="A315" s="14" t="s">
        <v>1531</v>
      </c>
      <c r="B315" s="14" t="s">
        <v>1532</v>
      </c>
      <c r="C315" s="14">
        <v>2024.0</v>
      </c>
      <c r="D315" s="14">
        <v>0.0</v>
      </c>
      <c r="E315" s="14">
        <v>381473.0</v>
      </c>
      <c r="F315" s="14" t="s">
        <v>312</v>
      </c>
      <c r="G315" s="14" t="s">
        <v>1483</v>
      </c>
      <c r="H315" s="14" t="s">
        <v>1485</v>
      </c>
      <c r="I315" s="14">
        <v>0.619</v>
      </c>
      <c r="J315" s="14">
        <v>0.717</v>
      </c>
      <c r="K315" s="14">
        <v>0.8194126579937243</v>
      </c>
      <c r="L315" s="14">
        <v>0.029</v>
      </c>
      <c r="M315" s="14">
        <v>0.22</v>
      </c>
      <c r="N315" s="14">
        <v>1.55E-6</v>
      </c>
      <c r="O315" s="14">
        <v>0.335</v>
      </c>
      <c r="P315" s="14">
        <v>0.631</v>
      </c>
      <c r="Q315" s="14">
        <v>142.534</v>
      </c>
      <c r="R315" s="14">
        <v>6.0</v>
      </c>
      <c r="S315" s="14">
        <v>0.0</v>
      </c>
      <c r="T315" s="14" t="s">
        <v>34</v>
      </c>
      <c r="U315" s="14" t="s">
        <v>35</v>
      </c>
      <c r="V315" s="16" t="s">
        <v>407</v>
      </c>
      <c r="W315" s="17" t="s">
        <v>185</v>
      </c>
    </row>
    <row r="316" ht="15.75" customHeight="1">
      <c r="A316" s="14" t="s">
        <v>793</v>
      </c>
      <c r="B316" s="14" t="s">
        <v>794</v>
      </c>
      <c r="C316" s="14">
        <v>2021.0</v>
      </c>
      <c r="D316" s="14">
        <v>0.0</v>
      </c>
      <c r="E316" s="14">
        <v>316000.0</v>
      </c>
      <c r="F316" s="14" t="s">
        <v>26</v>
      </c>
      <c r="G316" s="14" t="s">
        <v>795</v>
      </c>
      <c r="H316" s="14" t="s">
        <v>794</v>
      </c>
      <c r="I316" s="14">
        <v>0.44</v>
      </c>
      <c r="J316" s="14">
        <v>0.639</v>
      </c>
      <c r="K316" s="14">
        <v>0.838042478539601</v>
      </c>
      <c r="L316" s="14">
        <v>0.0348</v>
      </c>
      <c r="M316" s="14">
        <v>0.803</v>
      </c>
      <c r="N316" s="14">
        <v>1.54E-5</v>
      </c>
      <c r="O316" s="14">
        <v>0.142</v>
      </c>
      <c r="P316" s="14">
        <v>0.326</v>
      </c>
      <c r="Q316" s="14">
        <v>139.996</v>
      </c>
      <c r="R316" s="14">
        <v>11.0</v>
      </c>
      <c r="S316" s="14">
        <v>0.0</v>
      </c>
      <c r="T316" s="14" t="s">
        <v>34</v>
      </c>
      <c r="U316" s="14" t="s">
        <v>35</v>
      </c>
      <c r="V316" s="16" t="s">
        <v>45</v>
      </c>
      <c r="W316" s="17" t="s">
        <v>251</v>
      </c>
    </row>
    <row r="317" ht="15.75" customHeight="1">
      <c r="A317" s="14" t="s">
        <v>798</v>
      </c>
      <c r="B317" s="14" t="s">
        <v>800</v>
      </c>
      <c r="C317" s="14">
        <v>1940.0</v>
      </c>
      <c r="D317" s="14">
        <v>0.0</v>
      </c>
      <c r="E317" s="14">
        <v>218303.0</v>
      </c>
      <c r="F317" s="14" t="s">
        <v>731</v>
      </c>
      <c r="G317" s="14" t="s">
        <v>732</v>
      </c>
      <c r="H317" s="14" t="s">
        <v>733</v>
      </c>
      <c r="I317" s="14">
        <v>0.265</v>
      </c>
      <c r="J317" s="14">
        <v>0.0449</v>
      </c>
      <c r="K317" s="14">
        <v>0.4701730370143056</v>
      </c>
      <c r="L317" s="14">
        <v>0.0375</v>
      </c>
      <c r="M317" s="14">
        <v>0.985</v>
      </c>
      <c r="N317" s="14">
        <v>0.912</v>
      </c>
      <c r="O317" s="14">
        <v>0.105</v>
      </c>
      <c r="P317" s="14">
        <v>0.168</v>
      </c>
      <c r="Q317" s="14">
        <v>135.896</v>
      </c>
      <c r="R317" s="14">
        <v>10.0</v>
      </c>
      <c r="S317" s="14">
        <v>1.0</v>
      </c>
      <c r="T317" s="14" t="s">
        <v>34</v>
      </c>
      <c r="U317" s="14" t="s">
        <v>35</v>
      </c>
      <c r="V317" s="16" t="s">
        <v>58</v>
      </c>
      <c r="W317" s="17" t="s">
        <v>251</v>
      </c>
    </row>
    <row r="318" ht="15.75" customHeight="1">
      <c r="A318" s="14" t="s">
        <v>12030</v>
      </c>
      <c r="B318" s="14" t="s">
        <v>12034</v>
      </c>
      <c r="C318" s="14">
        <v>2016.0</v>
      </c>
      <c r="D318" s="14">
        <v>0.0</v>
      </c>
      <c r="E318" s="14">
        <v>220000.0</v>
      </c>
      <c r="F318" s="14" t="s">
        <v>312</v>
      </c>
      <c r="G318" s="14" t="s">
        <v>4614</v>
      </c>
      <c r="H318" s="14" t="s">
        <v>4617</v>
      </c>
      <c r="I318" s="14">
        <v>0.578</v>
      </c>
      <c r="J318" s="14">
        <v>0.103</v>
      </c>
      <c r="K318" s="14">
        <v>0.520351635178056</v>
      </c>
      <c r="L318" s="14">
        <v>0.0633</v>
      </c>
      <c r="M318" s="14">
        <v>0.873</v>
      </c>
      <c r="N318" s="14">
        <v>8.95E-5</v>
      </c>
      <c r="O318" s="14">
        <v>0.0926</v>
      </c>
      <c r="P318" s="14">
        <v>0.361</v>
      </c>
      <c r="Q318" s="14">
        <v>125.379</v>
      </c>
      <c r="R318" s="14">
        <v>9.0</v>
      </c>
      <c r="S318" s="14">
        <v>0.0</v>
      </c>
      <c r="T318" s="14" t="s">
        <v>34</v>
      </c>
      <c r="U318" s="14" t="s">
        <v>35</v>
      </c>
      <c r="V318" s="16" t="s">
        <v>45</v>
      </c>
      <c r="W318" s="17" t="s">
        <v>251</v>
      </c>
    </row>
    <row r="319" ht="15.75" customHeight="1">
      <c r="A319" s="14" t="s">
        <v>803</v>
      </c>
      <c r="B319" s="14" t="s">
        <v>804</v>
      </c>
      <c r="C319" s="14">
        <v>1983.0</v>
      </c>
      <c r="D319" s="14">
        <v>0.0</v>
      </c>
      <c r="E319" s="14">
        <v>285739.0</v>
      </c>
      <c r="F319" s="14" t="s">
        <v>765</v>
      </c>
      <c r="G319" s="14" t="s">
        <v>742</v>
      </c>
      <c r="H319" s="14" t="s">
        <v>744</v>
      </c>
      <c r="I319" s="14">
        <v>0.331</v>
      </c>
      <c r="J319" s="14">
        <v>0.287</v>
      </c>
      <c r="K319" s="14">
        <v>0.5815669582576185</v>
      </c>
      <c r="L319" s="14">
        <v>0.0484</v>
      </c>
      <c r="M319" s="14">
        <v>0.854</v>
      </c>
      <c r="N319" s="14">
        <v>0.163</v>
      </c>
      <c r="O319" s="14">
        <v>0.349</v>
      </c>
      <c r="P319" s="14">
        <v>0.331</v>
      </c>
      <c r="Q319" s="14">
        <v>137.014</v>
      </c>
      <c r="R319" s="14">
        <v>4.0</v>
      </c>
      <c r="S319" s="14">
        <v>1.0</v>
      </c>
      <c r="T319" s="14" t="s">
        <v>34</v>
      </c>
      <c r="U319" s="14" t="s">
        <v>35</v>
      </c>
      <c r="V319" s="16" t="s">
        <v>45</v>
      </c>
      <c r="W319" s="17" t="s">
        <v>251</v>
      </c>
    </row>
    <row r="320" ht="15.75" customHeight="1">
      <c r="A320" s="14" t="s">
        <v>809</v>
      </c>
      <c r="B320" s="14" t="s">
        <v>810</v>
      </c>
      <c r="C320" s="14">
        <v>1983.0</v>
      </c>
      <c r="D320" s="14">
        <v>0.0</v>
      </c>
      <c r="E320" s="14">
        <v>188261.0</v>
      </c>
      <c r="F320" s="14" t="s">
        <v>347</v>
      </c>
      <c r="G320" s="14" t="s">
        <v>742</v>
      </c>
      <c r="H320" s="14" t="s">
        <v>744</v>
      </c>
      <c r="I320" s="14">
        <v>0.39</v>
      </c>
      <c r="J320" s="14">
        <v>0.204</v>
      </c>
      <c r="K320" s="14">
        <v>0.5251427715756178</v>
      </c>
      <c r="L320" s="14">
        <v>0.0471</v>
      </c>
      <c r="M320" s="14">
        <v>0.949</v>
      </c>
      <c r="N320" s="14">
        <v>0.888</v>
      </c>
      <c r="O320" s="14">
        <v>0.112</v>
      </c>
      <c r="P320" s="14">
        <v>0.317</v>
      </c>
      <c r="Q320" s="14">
        <v>106.422</v>
      </c>
      <c r="R320" s="14">
        <v>2.0</v>
      </c>
      <c r="S320" s="14">
        <v>1.0</v>
      </c>
      <c r="T320" s="14" t="s">
        <v>34</v>
      </c>
      <c r="U320" s="14" t="s">
        <v>35</v>
      </c>
      <c r="V320" s="16" t="s">
        <v>45</v>
      </c>
      <c r="W320" s="17" t="s">
        <v>251</v>
      </c>
    </row>
    <row r="321" ht="15.75" customHeight="1">
      <c r="A321" s="14" t="s">
        <v>1539</v>
      </c>
      <c r="B321" s="14" t="s">
        <v>1540</v>
      </c>
      <c r="C321" s="14">
        <v>1983.0</v>
      </c>
      <c r="D321" s="14">
        <v>0.0</v>
      </c>
      <c r="E321" s="14">
        <v>184939.0</v>
      </c>
      <c r="F321" s="14" t="s">
        <v>312</v>
      </c>
      <c r="G321" s="14" t="s">
        <v>1476</v>
      </c>
      <c r="H321" s="14" t="s">
        <v>744</v>
      </c>
      <c r="I321" s="14">
        <v>0.516</v>
      </c>
      <c r="J321" s="14">
        <v>0.409</v>
      </c>
      <c r="K321" s="14">
        <v>0.7334716488624587</v>
      </c>
      <c r="L321" s="14">
        <v>0.0445</v>
      </c>
      <c r="M321" s="14">
        <v>0.81</v>
      </c>
      <c r="N321" s="14">
        <v>3.13E-5</v>
      </c>
      <c r="O321" s="14">
        <v>0.189</v>
      </c>
      <c r="P321" s="14">
        <v>0.635</v>
      </c>
      <c r="Q321" s="14">
        <v>106.934</v>
      </c>
      <c r="R321" s="14">
        <v>9.0</v>
      </c>
      <c r="S321" s="14">
        <v>0.0</v>
      </c>
      <c r="T321" s="14" t="s">
        <v>34</v>
      </c>
      <c r="U321" s="14" t="s">
        <v>35</v>
      </c>
      <c r="V321" s="16" t="s">
        <v>407</v>
      </c>
      <c r="W321" s="17" t="s">
        <v>185</v>
      </c>
    </row>
    <row r="322" ht="15.75" customHeight="1">
      <c r="A322" s="14" t="s">
        <v>12125</v>
      </c>
      <c r="B322" s="14" t="s">
        <v>12126</v>
      </c>
      <c r="C322" s="14">
        <v>2024.0</v>
      </c>
      <c r="D322" s="14">
        <v>0.0</v>
      </c>
      <c r="E322" s="14">
        <v>408696.0</v>
      </c>
      <c r="F322" s="14" t="s">
        <v>413</v>
      </c>
      <c r="G322" s="14" t="s">
        <v>12130</v>
      </c>
      <c r="H322" s="14" t="s">
        <v>12126</v>
      </c>
      <c r="I322" s="14">
        <v>0.4</v>
      </c>
      <c r="J322" s="14">
        <v>0.786</v>
      </c>
      <c r="K322" s="14">
        <v>0.8022800675720857</v>
      </c>
      <c r="L322" s="14">
        <v>0.122</v>
      </c>
      <c r="M322" s="14">
        <v>0.126</v>
      </c>
      <c r="N322" s="14">
        <v>0.0</v>
      </c>
      <c r="O322" s="14">
        <v>0.702</v>
      </c>
      <c r="P322" s="14">
        <v>0.71</v>
      </c>
      <c r="Q322" s="14">
        <v>77.712</v>
      </c>
      <c r="R322" s="14">
        <v>5.0</v>
      </c>
      <c r="S322" s="14">
        <v>0.0</v>
      </c>
      <c r="T322" s="14" t="s">
        <v>34</v>
      </c>
      <c r="U322" s="14" t="s">
        <v>35</v>
      </c>
      <c r="V322" s="16" t="s">
        <v>181</v>
      </c>
      <c r="W322" s="17" t="s">
        <v>185</v>
      </c>
    </row>
    <row r="323" ht="15.75" customHeight="1">
      <c r="A323" s="14" t="s">
        <v>12145</v>
      </c>
      <c r="B323" s="14" t="s">
        <v>12149</v>
      </c>
      <c r="C323" s="14">
        <v>2024.0</v>
      </c>
      <c r="D323" s="14">
        <v>0.0</v>
      </c>
      <c r="E323" s="14">
        <v>201768.0</v>
      </c>
      <c r="F323" s="14" t="s">
        <v>389</v>
      </c>
      <c r="G323" s="14" t="s">
        <v>12130</v>
      </c>
      <c r="H323" s="14" t="s">
        <v>12149</v>
      </c>
      <c r="I323" s="14">
        <v>0.465</v>
      </c>
      <c r="J323" s="14">
        <v>0.584</v>
      </c>
      <c r="K323" s="14">
        <v>0.7561226017420033</v>
      </c>
      <c r="L323" s="14">
        <v>0.0674</v>
      </c>
      <c r="M323" s="14">
        <v>0.724</v>
      </c>
      <c r="N323" s="14">
        <v>2.46E-5</v>
      </c>
      <c r="O323" s="14">
        <v>0.424</v>
      </c>
      <c r="P323" s="14">
        <v>0.421</v>
      </c>
      <c r="Q323" s="14">
        <v>104.108</v>
      </c>
      <c r="R323" s="14">
        <v>5.0</v>
      </c>
      <c r="S323" s="14">
        <v>0.0</v>
      </c>
      <c r="T323" s="14" t="s">
        <v>34</v>
      </c>
      <c r="U323" s="14" t="s">
        <v>35</v>
      </c>
      <c r="V323" s="16" t="s">
        <v>54</v>
      </c>
      <c r="W323" s="17" t="s">
        <v>251</v>
      </c>
    </row>
    <row r="324" ht="15.75" customHeight="1">
      <c r="A324" s="14" t="s">
        <v>12168</v>
      </c>
      <c r="B324" s="14" t="s">
        <v>12171</v>
      </c>
      <c r="C324" s="14">
        <v>2024.0</v>
      </c>
      <c r="D324" s="14">
        <v>0.0</v>
      </c>
      <c r="E324" s="14">
        <v>5181788.0</v>
      </c>
      <c r="F324" s="14" t="s">
        <v>684</v>
      </c>
      <c r="G324" s="14" t="s">
        <v>12130</v>
      </c>
      <c r="H324" s="14" t="s">
        <v>12171</v>
      </c>
      <c r="I324" s="14">
        <v>0.5</v>
      </c>
      <c r="J324" s="14">
        <v>0.511</v>
      </c>
      <c r="K324" s="14">
        <v>0.7519731353976864</v>
      </c>
      <c r="L324" s="14">
        <v>0.0555</v>
      </c>
      <c r="M324" s="14">
        <v>0.614</v>
      </c>
      <c r="N324" s="14">
        <v>8.58E-4</v>
      </c>
      <c r="O324" s="14">
        <v>0.102</v>
      </c>
      <c r="P324" s="14">
        <v>0.642</v>
      </c>
      <c r="Q324" s="14">
        <v>105.698</v>
      </c>
      <c r="R324" s="14">
        <v>5.0</v>
      </c>
      <c r="S324" s="14">
        <v>0.0</v>
      </c>
      <c r="T324" s="14" t="s">
        <v>34</v>
      </c>
      <c r="U324" s="14" t="s">
        <v>35</v>
      </c>
      <c r="V324" s="16" t="s">
        <v>407</v>
      </c>
      <c r="W324" s="17" t="s">
        <v>185</v>
      </c>
    </row>
    <row r="325" ht="15.75" customHeight="1">
      <c r="A325" s="14" t="s">
        <v>12190</v>
      </c>
      <c r="B325" s="14" t="s">
        <v>12191</v>
      </c>
      <c r="C325" s="14">
        <v>2024.0</v>
      </c>
      <c r="D325" s="14">
        <v>0.0</v>
      </c>
      <c r="E325" s="14">
        <v>235343.0</v>
      </c>
      <c r="F325" s="14" t="s">
        <v>306</v>
      </c>
      <c r="G325" s="14" t="s">
        <v>12130</v>
      </c>
      <c r="H325" s="14" t="s">
        <v>12191</v>
      </c>
      <c r="I325" s="14">
        <v>0.482</v>
      </c>
      <c r="J325" s="14">
        <v>0.748</v>
      </c>
      <c r="K325" s="14">
        <v>0.77851688660025</v>
      </c>
      <c r="L325" s="14">
        <v>0.0578</v>
      </c>
      <c r="M325" s="14">
        <v>0.307</v>
      </c>
      <c r="N325" s="14">
        <v>0.0</v>
      </c>
      <c r="O325" s="14">
        <v>0.304</v>
      </c>
      <c r="P325" s="14">
        <v>0.938</v>
      </c>
      <c r="Q325" s="14">
        <v>81.272</v>
      </c>
      <c r="R325" s="14">
        <v>4.0</v>
      </c>
      <c r="S325" s="14">
        <v>1.0</v>
      </c>
      <c r="T325" s="14" t="s">
        <v>34</v>
      </c>
      <c r="U325" s="14" t="s">
        <v>35</v>
      </c>
      <c r="V325" s="16" t="s">
        <v>819</v>
      </c>
      <c r="W325" s="17" t="s">
        <v>185</v>
      </c>
    </row>
    <row r="326" ht="15.75" customHeight="1">
      <c r="A326" s="14" t="s">
        <v>814</v>
      </c>
      <c r="B326" s="14" t="s">
        <v>815</v>
      </c>
      <c r="C326" s="14">
        <v>2023.0</v>
      </c>
      <c r="D326" s="14">
        <v>0.0</v>
      </c>
      <c r="E326" s="14">
        <v>232434.0</v>
      </c>
      <c r="F326" s="14" t="s">
        <v>289</v>
      </c>
      <c r="G326" s="14" t="s">
        <v>816</v>
      </c>
      <c r="H326" s="14" t="s">
        <v>818</v>
      </c>
      <c r="I326" s="14">
        <v>0.455</v>
      </c>
      <c r="J326" s="14">
        <v>0.399</v>
      </c>
      <c r="K326" s="14">
        <v>0.7852544221593213</v>
      </c>
      <c r="L326" s="14">
        <v>0.0395</v>
      </c>
      <c r="M326" s="14">
        <v>0.179</v>
      </c>
      <c r="N326" s="14">
        <v>0.0012</v>
      </c>
      <c r="O326" s="14">
        <v>0.339</v>
      </c>
      <c r="P326" s="14">
        <v>0.0518</v>
      </c>
      <c r="Q326" s="14">
        <v>104.456</v>
      </c>
      <c r="R326" s="14">
        <v>6.0</v>
      </c>
      <c r="S326" s="14">
        <v>1.0</v>
      </c>
      <c r="T326" s="14" t="s">
        <v>34</v>
      </c>
      <c r="U326" s="14" t="s">
        <v>35</v>
      </c>
      <c r="V326" s="16" t="s">
        <v>75</v>
      </c>
      <c r="W326" s="17" t="s">
        <v>251</v>
      </c>
    </row>
    <row r="327" ht="15.75" customHeight="1">
      <c r="A327" s="14" t="s">
        <v>820</v>
      </c>
      <c r="B327" s="14" t="s">
        <v>821</v>
      </c>
      <c r="C327" s="14">
        <v>2024.0</v>
      </c>
      <c r="D327" s="14">
        <v>0.0</v>
      </c>
      <c r="E327" s="14">
        <v>124883.0</v>
      </c>
      <c r="F327" s="14" t="s">
        <v>361</v>
      </c>
      <c r="G327" s="14" t="s">
        <v>823</v>
      </c>
      <c r="H327" s="14" t="s">
        <v>825</v>
      </c>
      <c r="I327" s="14">
        <v>0.22</v>
      </c>
      <c r="J327" s="14">
        <v>0.395</v>
      </c>
      <c r="K327" s="14">
        <v>0.7324663657790418</v>
      </c>
      <c r="L327" s="14">
        <v>0.0294</v>
      </c>
      <c r="M327" s="14">
        <v>0.843</v>
      </c>
      <c r="N327" s="14">
        <v>0.448</v>
      </c>
      <c r="O327" s="14">
        <v>0.175</v>
      </c>
      <c r="P327" s="14">
        <v>0.378</v>
      </c>
      <c r="Q327" s="14">
        <v>172.112</v>
      </c>
      <c r="R327" s="14">
        <v>9.0</v>
      </c>
      <c r="S327" s="14">
        <v>0.0</v>
      </c>
      <c r="T327" s="14" t="s">
        <v>34</v>
      </c>
      <c r="U327" s="14" t="s">
        <v>35</v>
      </c>
      <c r="V327" s="16" t="s">
        <v>45</v>
      </c>
      <c r="W327" s="17" t="s">
        <v>251</v>
      </c>
    </row>
    <row r="328" ht="15.75" customHeight="1">
      <c r="A328" s="14" t="s">
        <v>828</v>
      </c>
      <c r="B328" s="14" t="s">
        <v>829</v>
      </c>
      <c r="C328" s="14">
        <v>2024.0</v>
      </c>
      <c r="D328" s="14">
        <v>0.0</v>
      </c>
      <c r="E328" s="14">
        <v>218294.0</v>
      </c>
      <c r="F328" s="14" t="s">
        <v>765</v>
      </c>
      <c r="G328" s="14" t="s">
        <v>830</v>
      </c>
      <c r="H328" s="14" t="s">
        <v>829</v>
      </c>
      <c r="I328" s="14">
        <v>0.654</v>
      </c>
      <c r="J328" s="14">
        <v>0.545</v>
      </c>
      <c r="K328" s="14">
        <v>0.9045836630610959</v>
      </c>
      <c r="L328" s="14">
        <v>0.0328</v>
      </c>
      <c r="M328" s="14">
        <v>0.714</v>
      </c>
      <c r="N328" s="14">
        <v>0.0</v>
      </c>
      <c r="O328" s="14">
        <v>0.206</v>
      </c>
      <c r="P328" s="14">
        <v>0.486</v>
      </c>
      <c r="Q328" s="14">
        <v>127.355</v>
      </c>
      <c r="R328" s="14">
        <v>1.0</v>
      </c>
      <c r="S328" s="14">
        <v>0.0</v>
      </c>
      <c r="T328" s="14" t="s">
        <v>34</v>
      </c>
      <c r="U328" s="14" t="s">
        <v>35</v>
      </c>
      <c r="V328" s="16" t="s">
        <v>54</v>
      </c>
      <c r="W328" s="17" t="s">
        <v>251</v>
      </c>
    </row>
    <row r="329" ht="15.75" customHeight="1">
      <c r="A329" s="14" t="s">
        <v>1551</v>
      </c>
      <c r="B329" s="14" t="s">
        <v>1553</v>
      </c>
      <c r="C329" s="14">
        <v>2022.0</v>
      </c>
      <c r="D329" s="14">
        <v>0.0</v>
      </c>
      <c r="E329" s="14">
        <v>176408.0</v>
      </c>
      <c r="F329" s="14" t="s">
        <v>401</v>
      </c>
      <c r="G329" s="14" t="s">
        <v>836</v>
      </c>
      <c r="H329" s="14" t="s">
        <v>1553</v>
      </c>
      <c r="I329" s="14">
        <v>0.788</v>
      </c>
      <c r="J329" s="14">
        <v>0.887</v>
      </c>
      <c r="K329" s="14">
        <v>0.8856757854921465</v>
      </c>
      <c r="L329" s="14">
        <v>0.26</v>
      </c>
      <c r="M329" s="14">
        <v>0.588</v>
      </c>
      <c r="N329" s="14">
        <v>0.0</v>
      </c>
      <c r="O329" s="14">
        <v>0.118</v>
      </c>
      <c r="P329" s="14">
        <v>0.889</v>
      </c>
      <c r="Q329" s="14">
        <v>70.005</v>
      </c>
      <c r="R329" s="14">
        <v>9.0</v>
      </c>
      <c r="S329" s="14">
        <v>0.0</v>
      </c>
      <c r="T329" s="14" t="s">
        <v>34</v>
      </c>
      <c r="U329" s="14" t="s">
        <v>35</v>
      </c>
      <c r="V329" s="16" t="s">
        <v>560</v>
      </c>
      <c r="W329" s="17" t="s">
        <v>185</v>
      </c>
    </row>
    <row r="330" ht="15.75" customHeight="1">
      <c r="A330" s="14" t="s">
        <v>833</v>
      </c>
      <c r="B330" s="14" t="s">
        <v>834</v>
      </c>
      <c r="C330" s="14">
        <v>2022.0</v>
      </c>
      <c r="D330" s="14">
        <v>0.0</v>
      </c>
      <c r="E330" s="14">
        <v>249660.0</v>
      </c>
      <c r="F330" s="14" t="s">
        <v>533</v>
      </c>
      <c r="G330" s="14" t="s">
        <v>836</v>
      </c>
      <c r="H330" s="14" t="s">
        <v>834</v>
      </c>
      <c r="I330" s="14">
        <v>0.409</v>
      </c>
      <c r="J330" s="14">
        <v>0.705</v>
      </c>
      <c r="K330" s="14">
        <v>0.868158193038561</v>
      </c>
      <c r="L330" s="14">
        <v>0.0549</v>
      </c>
      <c r="M330" s="14">
        <v>0.783</v>
      </c>
      <c r="N330" s="14">
        <v>0.0</v>
      </c>
      <c r="O330" s="14">
        <v>0.0729</v>
      </c>
      <c r="P330" s="14">
        <v>0.409</v>
      </c>
      <c r="Q330" s="14">
        <v>170.005</v>
      </c>
      <c r="R330" s="14">
        <v>11.0</v>
      </c>
      <c r="S330" s="14">
        <v>0.0</v>
      </c>
      <c r="T330" s="14" t="s">
        <v>34</v>
      </c>
      <c r="U330" s="14" t="s">
        <v>35</v>
      </c>
      <c r="V330" s="16" t="s">
        <v>54</v>
      </c>
      <c r="W330" s="17" t="s">
        <v>251</v>
      </c>
    </row>
    <row r="331" ht="15.75" customHeight="1">
      <c r="A331" s="14" t="s">
        <v>12306</v>
      </c>
      <c r="B331" s="14" t="s">
        <v>12308</v>
      </c>
      <c r="C331" s="14">
        <v>2024.0</v>
      </c>
      <c r="D331" s="14">
        <v>0.0</v>
      </c>
      <c r="E331" s="14">
        <v>132259.0</v>
      </c>
      <c r="F331" s="14" t="s">
        <v>413</v>
      </c>
      <c r="G331" s="14" t="s">
        <v>12314</v>
      </c>
      <c r="H331" s="14" t="s">
        <v>12308</v>
      </c>
      <c r="I331" s="14">
        <v>0.815</v>
      </c>
      <c r="J331" s="14">
        <v>0.622</v>
      </c>
      <c r="K331" s="14">
        <v>0.8231343443025446</v>
      </c>
      <c r="L331" s="14">
        <v>0.312</v>
      </c>
      <c r="M331" s="14">
        <v>0.358</v>
      </c>
      <c r="N331" s="14">
        <v>0.0</v>
      </c>
      <c r="O331" s="14">
        <v>0.285</v>
      </c>
      <c r="P331" s="14">
        <v>0.402</v>
      </c>
      <c r="Q331" s="14">
        <v>100.149</v>
      </c>
      <c r="R331" s="14">
        <v>1.0</v>
      </c>
      <c r="S331" s="14">
        <v>1.0</v>
      </c>
      <c r="T331" s="14" t="s">
        <v>34</v>
      </c>
      <c r="U331" s="14" t="s">
        <v>35</v>
      </c>
      <c r="V331" s="16" t="s">
        <v>54</v>
      </c>
      <c r="W331" s="17" t="s">
        <v>251</v>
      </c>
    </row>
    <row r="332" ht="15.75" customHeight="1">
      <c r="A332" s="14" t="s">
        <v>838</v>
      </c>
      <c r="B332" s="14" t="s">
        <v>840</v>
      </c>
      <c r="C332" s="14">
        <v>2022.0</v>
      </c>
      <c r="D332" s="14">
        <v>0.0</v>
      </c>
      <c r="E332" s="14">
        <v>234226.0</v>
      </c>
      <c r="F332" s="14" t="s">
        <v>765</v>
      </c>
      <c r="G332" s="14" t="s">
        <v>836</v>
      </c>
      <c r="H332" s="14" t="s">
        <v>840</v>
      </c>
      <c r="I332" s="14">
        <v>0.629</v>
      </c>
      <c r="J332" s="14">
        <v>0.475</v>
      </c>
      <c r="K332" s="14">
        <v>0.8116270613476864</v>
      </c>
      <c r="L332" s="14">
        <v>0.0387</v>
      </c>
      <c r="M332" s="14">
        <v>0.377</v>
      </c>
      <c r="N332" s="14">
        <v>0.0</v>
      </c>
      <c r="O332" s="14">
        <v>0.0705</v>
      </c>
      <c r="P332" s="14">
        <v>0.372</v>
      </c>
      <c r="Q332" s="14">
        <v>179.971</v>
      </c>
      <c r="R332" s="14">
        <v>11.0</v>
      </c>
      <c r="S332" s="14">
        <v>0.0</v>
      </c>
      <c r="T332" s="14" t="s">
        <v>34</v>
      </c>
      <c r="U332" s="14" t="s">
        <v>35</v>
      </c>
      <c r="V332" s="16" t="s">
        <v>45</v>
      </c>
      <c r="W332" s="17" t="s">
        <v>251</v>
      </c>
    </row>
    <row r="333" ht="15.75" customHeight="1">
      <c r="A333" s="14" t="s">
        <v>1561</v>
      </c>
      <c r="B333" s="14" t="s">
        <v>1562</v>
      </c>
      <c r="C333" s="14">
        <v>2022.0</v>
      </c>
      <c r="D333" s="14">
        <v>0.0</v>
      </c>
      <c r="E333" s="14">
        <v>232449.0</v>
      </c>
      <c r="F333" s="14" t="s">
        <v>445</v>
      </c>
      <c r="G333" s="14" t="s">
        <v>836</v>
      </c>
      <c r="H333" s="14" t="s">
        <v>1562</v>
      </c>
      <c r="I333" s="14">
        <v>0.79</v>
      </c>
      <c r="J333" s="14">
        <v>0.505</v>
      </c>
      <c r="K333" s="14">
        <v>0.8086112120974353</v>
      </c>
      <c r="L333" s="14">
        <v>0.0328</v>
      </c>
      <c r="M333" s="14">
        <v>0.188</v>
      </c>
      <c r="N333" s="14">
        <v>0.0</v>
      </c>
      <c r="O333" s="14">
        <v>0.0948</v>
      </c>
      <c r="P333" s="14">
        <v>0.812</v>
      </c>
      <c r="Q333" s="14">
        <v>100.003</v>
      </c>
      <c r="R333" s="14">
        <v>6.0</v>
      </c>
      <c r="S333" s="14">
        <v>0.0</v>
      </c>
      <c r="T333" s="14" t="s">
        <v>34</v>
      </c>
      <c r="U333" s="14" t="s">
        <v>35</v>
      </c>
      <c r="V333" s="16" t="s">
        <v>560</v>
      </c>
      <c r="W333" s="17" t="s">
        <v>185</v>
      </c>
    </row>
    <row r="334" ht="15.75" customHeight="1">
      <c r="A334" s="14" t="s">
        <v>843</v>
      </c>
      <c r="B334" s="14" t="s">
        <v>844</v>
      </c>
      <c r="C334" s="14">
        <v>2022.0</v>
      </c>
      <c r="D334" s="14">
        <v>0.0</v>
      </c>
      <c r="E334" s="14">
        <v>317748.0</v>
      </c>
      <c r="F334" s="14" t="s">
        <v>765</v>
      </c>
      <c r="G334" s="14" t="s">
        <v>836</v>
      </c>
      <c r="H334" s="14" t="s">
        <v>844</v>
      </c>
      <c r="I334" s="14">
        <v>0.501</v>
      </c>
      <c r="J334" s="14">
        <v>0.667</v>
      </c>
      <c r="K334" s="14">
        <v>0.842812225935388</v>
      </c>
      <c r="L334" s="14">
        <v>0.0361</v>
      </c>
      <c r="M334" s="14">
        <v>0.232</v>
      </c>
      <c r="N334" s="14">
        <v>0.0</v>
      </c>
      <c r="O334" s="14">
        <v>0.0867</v>
      </c>
      <c r="P334" s="14">
        <v>0.435</v>
      </c>
      <c r="Q334" s="14">
        <v>85.02</v>
      </c>
      <c r="R334" s="14">
        <v>9.0</v>
      </c>
      <c r="S334" s="14">
        <v>0.0</v>
      </c>
      <c r="T334" s="14" t="s">
        <v>34</v>
      </c>
      <c r="U334" s="14" t="s">
        <v>35</v>
      </c>
      <c r="V334" s="16" t="s">
        <v>54</v>
      </c>
      <c r="W334" s="17" t="s">
        <v>251</v>
      </c>
    </row>
    <row r="335" ht="15.75" customHeight="1">
      <c r="A335" s="14" t="s">
        <v>846</v>
      </c>
      <c r="B335" s="14" t="s">
        <v>848</v>
      </c>
      <c r="C335" s="14">
        <v>2022.0</v>
      </c>
      <c r="D335" s="14">
        <v>0.0</v>
      </c>
      <c r="E335" s="14">
        <v>183049.0</v>
      </c>
      <c r="F335" s="14" t="s">
        <v>684</v>
      </c>
      <c r="G335" s="14" t="s">
        <v>836</v>
      </c>
      <c r="H335" s="14" t="s">
        <v>848</v>
      </c>
      <c r="I335" s="14">
        <v>0.557</v>
      </c>
      <c r="J335" s="14">
        <v>0.465</v>
      </c>
      <c r="K335" s="14">
        <v>0.8004833914230001</v>
      </c>
      <c r="L335" s="14">
        <v>0.0334</v>
      </c>
      <c r="M335" s="14">
        <v>0.355</v>
      </c>
      <c r="N335" s="14">
        <v>0.0</v>
      </c>
      <c r="O335" s="14">
        <v>0.104</v>
      </c>
      <c r="P335" s="14">
        <v>0.444</v>
      </c>
      <c r="Q335" s="14">
        <v>119.952</v>
      </c>
      <c r="R335" s="14">
        <v>11.0</v>
      </c>
      <c r="S335" s="14">
        <v>1.0</v>
      </c>
      <c r="T335" s="14" t="s">
        <v>34</v>
      </c>
      <c r="U335" s="14" t="s">
        <v>35</v>
      </c>
      <c r="V335" s="16" t="s">
        <v>54</v>
      </c>
      <c r="W335" s="17" t="s">
        <v>251</v>
      </c>
    </row>
    <row r="336" ht="15.75" customHeight="1">
      <c r="A336" s="14" t="s">
        <v>1568</v>
      </c>
      <c r="B336" s="14" t="s">
        <v>1569</v>
      </c>
      <c r="C336" s="14">
        <v>2023.0</v>
      </c>
      <c r="D336" s="14">
        <v>0.0</v>
      </c>
      <c r="E336" s="14">
        <v>60743.0</v>
      </c>
      <c r="F336" s="14" t="s">
        <v>450</v>
      </c>
      <c r="G336" s="14" t="s">
        <v>1571</v>
      </c>
      <c r="H336" s="14" t="s">
        <v>1569</v>
      </c>
      <c r="I336" s="14">
        <v>0.595</v>
      </c>
      <c r="J336" s="14">
        <v>0.209</v>
      </c>
      <c r="K336" s="14">
        <v>0.5549376510479556</v>
      </c>
      <c r="L336" s="14">
        <v>0.471</v>
      </c>
      <c r="M336" s="14">
        <v>0.315</v>
      </c>
      <c r="N336" s="14">
        <v>0.0741</v>
      </c>
      <c r="O336" s="14">
        <v>0.662</v>
      </c>
      <c r="P336" s="14">
        <v>0.599</v>
      </c>
      <c r="Q336" s="14">
        <v>113.398</v>
      </c>
      <c r="R336" s="14">
        <v>11.0</v>
      </c>
      <c r="S336" s="14">
        <v>0.0</v>
      </c>
      <c r="T336" s="14" t="s">
        <v>34</v>
      </c>
      <c r="U336" s="14" t="s">
        <v>35</v>
      </c>
      <c r="V336" s="16" t="s">
        <v>333</v>
      </c>
      <c r="W336" s="17" t="s">
        <v>185</v>
      </c>
    </row>
    <row r="337" ht="15.75" customHeight="1">
      <c r="A337" s="14" t="s">
        <v>12431</v>
      </c>
      <c r="B337" s="14" t="s">
        <v>12432</v>
      </c>
      <c r="C337" s="14">
        <v>2018.0</v>
      </c>
      <c r="D337" s="14">
        <v>0.0</v>
      </c>
      <c r="E337" s="14">
        <v>286840.0</v>
      </c>
      <c r="F337" s="14" t="s">
        <v>194</v>
      </c>
      <c r="G337" s="14" t="s">
        <v>12438</v>
      </c>
      <c r="H337" s="14" t="s">
        <v>12439</v>
      </c>
      <c r="I337" s="14">
        <v>0.16</v>
      </c>
      <c r="J337" s="14">
        <v>0.355</v>
      </c>
      <c r="K337" s="14">
        <v>0.6767480161556104</v>
      </c>
      <c r="L337" s="14">
        <v>0.0337</v>
      </c>
      <c r="M337" s="14">
        <v>0.47</v>
      </c>
      <c r="N337" s="14">
        <v>0.0322</v>
      </c>
      <c r="O337" s="14">
        <v>0.0814</v>
      </c>
      <c r="P337" s="14">
        <v>0.0378</v>
      </c>
      <c r="Q337" s="14">
        <v>88.601</v>
      </c>
      <c r="R337" s="14">
        <v>10.0</v>
      </c>
      <c r="S337" s="14">
        <v>0.0</v>
      </c>
      <c r="T337" s="14" t="s">
        <v>34</v>
      </c>
      <c r="U337" s="14" t="s">
        <v>35</v>
      </c>
      <c r="V337" s="16" t="s">
        <v>75</v>
      </c>
      <c r="W337" s="17" t="s">
        <v>251</v>
      </c>
    </row>
    <row r="338" ht="15.75" customHeight="1">
      <c r="A338" s="14" t="s">
        <v>12450</v>
      </c>
      <c r="B338" s="14" t="s">
        <v>12453</v>
      </c>
      <c r="C338" s="14">
        <v>2018.0</v>
      </c>
      <c r="D338" s="14">
        <v>0.0</v>
      </c>
      <c r="E338" s="14">
        <v>254000.0</v>
      </c>
      <c r="F338" s="14" t="s">
        <v>389</v>
      </c>
      <c r="G338" s="14" t="s">
        <v>12438</v>
      </c>
      <c r="H338" s="14" t="s">
        <v>12439</v>
      </c>
      <c r="I338" s="14">
        <v>0.084</v>
      </c>
      <c r="J338" s="14">
        <v>0.22</v>
      </c>
      <c r="K338" s="14">
        <v>0.5424892520150048</v>
      </c>
      <c r="L338" s="14">
        <v>0.0374</v>
      </c>
      <c r="M338" s="14">
        <v>0.801</v>
      </c>
      <c r="N338" s="14">
        <v>0.92</v>
      </c>
      <c r="O338" s="14">
        <v>0.104</v>
      </c>
      <c r="P338" s="14">
        <v>0.0497</v>
      </c>
      <c r="Q338" s="14">
        <v>83.285</v>
      </c>
      <c r="R338" s="14">
        <v>2.0</v>
      </c>
      <c r="S338" s="14">
        <v>1.0</v>
      </c>
      <c r="T338" s="14" t="s">
        <v>34</v>
      </c>
      <c r="U338" s="14" t="s">
        <v>35</v>
      </c>
      <c r="V338" s="16" t="s">
        <v>75</v>
      </c>
      <c r="W338" s="17" t="s">
        <v>251</v>
      </c>
    </row>
    <row r="339" ht="15.75" customHeight="1">
      <c r="A339" s="14" t="s">
        <v>12469</v>
      </c>
      <c r="B339" s="14" t="s">
        <v>12471</v>
      </c>
      <c r="C339" s="14">
        <v>2023.0</v>
      </c>
      <c r="D339" s="14">
        <v>0.0</v>
      </c>
      <c r="E339" s="14">
        <v>330410.0</v>
      </c>
      <c r="F339" s="14" t="s">
        <v>450</v>
      </c>
      <c r="G339" s="14" t="s">
        <v>12477</v>
      </c>
      <c r="H339" s="14" t="s">
        <v>12471</v>
      </c>
      <c r="I339" s="14">
        <v>0.695</v>
      </c>
      <c r="J339" s="14">
        <v>0.731</v>
      </c>
      <c r="K339" s="14">
        <v>0.7895536115160621</v>
      </c>
      <c r="L339" s="14">
        <v>0.0456</v>
      </c>
      <c r="M339" s="14">
        <v>0.0668</v>
      </c>
      <c r="N339" s="14">
        <v>0.0</v>
      </c>
      <c r="O339" s="14">
        <v>0.352</v>
      </c>
      <c r="P339" s="14">
        <v>0.486</v>
      </c>
      <c r="Q339" s="14">
        <v>146.035</v>
      </c>
      <c r="R339" s="14">
        <v>6.0</v>
      </c>
      <c r="S339" s="14">
        <v>1.0</v>
      </c>
      <c r="T339" s="14" t="s">
        <v>34</v>
      </c>
      <c r="U339" s="14" t="s">
        <v>35</v>
      </c>
      <c r="V339" s="16" t="s">
        <v>54</v>
      </c>
      <c r="W339" s="17" t="s">
        <v>251</v>
      </c>
    </row>
    <row r="340" ht="15.75" customHeight="1">
      <c r="A340" s="14" t="s">
        <v>12495</v>
      </c>
      <c r="B340" s="14" t="s">
        <v>12497</v>
      </c>
      <c r="C340" s="14">
        <v>2017.0</v>
      </c>
      <c r="D340" s="14">
        <v>0.0</v>
      </c>
      <c r="E340" s="14">
        <v>302840.0</v>
      </c>
      <c r="F340" s="14" t="s">
        <v>12502</v>
      </c>
      <c r="G340" s="14" t="s">
        <v>12507</v>
      </c>
      <c r="H340" s="14" t="s">
        <v>12509</v>
      </c>
      <c r="I340" s="14">
        <v>0.261</v>
      </c>
      <c r="J340" s="14">
        <v>0.0784</v>
      </c>
      <c r="K340" s="14">
        <v>0.5550659850586045</v>
      </c>
      <c r="L340" s="14">
        <v>0.0736</v>
      </c>
      <c r="M340" s="14">
        <v>0.991</v>
      </c>
      <c r="N340" s="14">
        <v>2.52E-6</v>
      </c>
      <c r="O340" s="14">
        <v>0.0968</v>
      </c>
      <c r="P340" s="14">
        <v>0.108</v>
      </c>
      <c r="Q340" s="14">
        <v>73.88</v>
      </c>
      <c r="R340" s="14">
        <v>2.0</v>
      </c>
      <c r="S340" s="14">
        <v>1.0</v>
      </c>
      <c r="T340" s="14" t="s">
        <v>1264</v>
      </c>
      <c r="U340" s="14" t="s">
        <v>35</v>
      </c>
      <c r="V340" s="16" t="s">
        <v>58</v>
      </c>
      <c r="W340" s="17" t="s">
        <v>251</v>
      </c>
    </row>
    <row r="341" ht="15.75" customHeight="1">
      <c r="A341" s="14" t="s">
        <v>12526</v>
      </c>
      <c r="B341" s="14" t="s">
        <v>12528</v>
      </c>
      <c r="C341" s="14">
        <v>2017.0</v>
      </c>
      <c r="D341" s="14">
        <v>0.0</v>
      </c>
      <c r="E341" s="14">
        <v>378746.0</v>
      </c>
      <c r="F341" s="14" t="s">
        <v>12533</v>
      </c>
      <c r="G341" s="14" t="s">
        <v>12507</v>
      </c>
      <c r="H341" s="14" t="s">
        <v>12509</v>
      </c>
      <c r="I341" s="14">
        <v>0.317</v>
      </c>
      <c r="J341" s="14">
        <v>0.0593</v>
      </c>
      <c r="K341" s="14">
        <v>0.5017859816375039</v>
      </c>
      <c r="L341" s="14">
        <v>0.0774</v>
      </c>
      <c r="M341" s="14">
        <v>0.989</v>
      </c>
      <c r="N341" s="14">
        <v>5.5E-5</v>
      </c>
      <c r="O341" s="14">
        <v>0.0746</v>
      </c>
      <c r="P341" s="14">
        <v>0.0982</v>
      </c>
      <c r="Q341" s="14">
        <v>171.579</v>
      </c>
      <c r="R341" s="14">
        <v>4.0</v>
      </c>
      <c r="S341" s="14">
        <v>1.0</v>
      </c>
      <c r="T341" s="14" t="s">
        <v>1264</v>
      </c>
      <c r="U341" s="14" t="s">
        <v>35</v>
      </c>
      <c r="V341" s="16" t="s">
        <v>75</v>
      </c>
      <c r="W341" s="17" t="s">
        <v>251</v>
      </c>
    </row>
    <row r="342" ht="15.75" customHeight="1">
      <c r="A342" s="14" t="s">
        <v>12552</v>
      </c>
      <c r="B342" s="14" t="s">
        <v>12554</v>
      </c>
      <c r="C342" s="14">
        <v>2017.0</v>
      </c>
      <c r="D342" s="14">
        <v>0.0</v>
      </c>
      <c r="E342" s="14">
        <v>57400.0</v>
      </c>
      <c r="F342" s="14" t="s">
        <v>12561</v>
      </c>
      <c r="G342" s="14" t="s">
        <v>12507</v>
      </c>
      <c r="H342" s="14" t="s">
        <v>12509</v>
      </c>
      <c r="I342" s="14">
        <v>0.556</v>
      </c>
      <c r="J342" s="14">
        <v>0.3</v>
      </c>
      <c r="K342" s="14">
        <v>0.6516373280719604</v>
      </c>
      <c r="L342" s="14">
        <v>0.07</v>
      </c>
      <c r="M342" s="14">
        <v>0.957</v>
      </c>
      <c r="N342" s="14">
        <v>4.45E-5</v>
      </c>
      <c r="O342" s="14">
        <v>0.156</v>
      </c>
      <c r="P342" s="14">
        <v>0.293</v>
      </c>
      <c r="Q342" s="14">
        <v>135.748</v>
      </c>
      <c r="R342" s="14">
        <v>7.0</v>
      </c>
      <c r="S342" s="14">
        <v>0.0</v>
      </c>
      <c r="T342" s="14" t="s">
        <v>1264</v>
      </c>
      <c r="U342" s="14" t="s">
        <v>35</v>
      </c>
      <c r="V342" s="16" t="s">
        <v>36</v>
      </c>
      <c r="W342" s="17" t="s">
        <v>251</v>
      </c>
    </row>
    <row r="343" ht="15.75" customHeight="1">
      <c r="A343" s="14" t="s">
        <v>12583</v>
      </c>
      <c r="B343" s="14" t="s">
        <v>12587</v>
      </c>
      <c r="C343" s="14">
        <v>2017.0</v>
      </c>
      <c r="D343" s="14">
        <v>0.0</v>
      </c>
      <c r="E343" s="14">
        <v>71360.0</v>
      </c>
      <c r="F343" s="14" t="s">
        <v>12561</v>
      </c>
      <c r="G343" s="14" t="s">
        <v>12507</v>
      </c>
      <c r="H343" s="14" t="s">
        <v>12509</v>
      </c>
      <c r="I343" s="14">
        <v>0.524</v>
      </c>
      <c r="J343" s="14">
        <v>0.253</v>
      </c>
      <c r="K343" s="14">
        <v>0.627339422055754</v>
      </c>
      <c r="L343" s="14">
        <v>0.0415</v>
      </c>
      <c r="M343" s="14">
        <v>0.956</v>
      </c>
      <c r="N343" s="14">
        <v>0.00138</v>
      </c>
      <c r="O343" s="14">
        <v>0.088</v>
      </c>
      <c r="P343" s="14">
        <v>0.589</v>
      </c>
      <c r="Q343" s="14">
        <v>146.839</v>
      </c>
      <c r="R343" s="14">
        <v>0.0</v>
      </c>
      <c r="S343" s="14">
        <v>1.0</v>
      </c>
      <c r="T343" s="14" t="s">
        <v>1264</v>
      </c>
      <c r="U343" s="14" t="s">
        <v>35</v>
      </c>
      <c r="V343" s="16" t="s">
        <v>333</v>
      </c>
      <c r="W343" s="17" t="s">
        <v>185</v>
      </c>
    </row>
    <row r="344" ht="15.75" customHeight="1">
      <c r="A344" s="14" t="s">
        <v>12607</v>
      </c>
      <c r="B344" s="14" t="s">
        <v>12608</v>
      </c>
      <c r="C344" s="14">
        <v>2014.0</v>
      </c>
      <c r="D344" s="14">
        <v>0.0</v>
      </c>
      <c r="E344" s="14">
        <v>233674.0</v>
      </c>
      <c r="F344" s="14" t="s">
        <v>12615</v>
      </c>
      <c r="G344" s="14" t="s">
        <v>12617</v>
      </c>
      <c r="H344" s="14" t="s">
        <v>12619</v>
      </c>
      <c r="I344" s="14">
        <v>0.763</v>
      </c>
      <c r="J344" s="14">
        <v>0.641</v>
      </c>
      <c r="K344" s="14">
        <v>0.7436528137072776</v>
      </c>
      <c r="L344" s="14">
        <v>0.0486</v>
      </c>
      <c r="M344" s="14">
        <v>0.622</v>
      </c>
      <c r="N344" s="14">
        <v>0.83</v>
      </c>
      <c r="O344" s="14">
        <v>0.0769</v>
      </c>
      <c r="P344" s="14">
        <v>0.936</v>
      </c>
      <c r="Q344" s="14">
        <v>90.023</v>
      </c>
      <c r="R344" s="14">
        <v>10.0</v>
      </c>
      <c r="S344" s="14">
        <v>1.0</v>
      </c>
      <c r="T344" s="14" t="s">
        <v>1264</v>
      </c>
      <c r="U344" s="14" t="s">
        <v>35</v>
      </c>
      <c r="V344" s="16" t="s">
        <v>819</v>
      </c>
      <c r="W344" s="17" t="s">
        <v>185</v>
      </c>
    </row>
    <row r="345" ht="15.75" customHeight="1">
      <c r="A345" s="14" t="s">
        <v>12641</v>
      </c>
      <c r="B345" s="14" t="s">
        <v>12647</v>
      </c>
      <c r="C345" s="14">
        <v>2017.0</v>
      </c>
      <c r="D345" s="14">
        <v>0.0</v>
      </c>
      <c r="E345" s="14">
        <v>199346.0</v>
      </c>
      <c r="F345" s="14" t="s">
        <v>12615</v>
      </c>
      <c r="G345" s="14" t="s">
        <v>12658</v>
      </c>
      <c r="H345" s="14" t="s">
        <v>12509</v>
      </c>
      <c r="I345" s="14">
        <v>0.511</v>
      </c>
      <c r="J345" s="14">
        <v>0.0943</v>
      </c>
      <c r="K345" s="14">
        <v>0.5827433533552341</v>
      </c>
      <c r="L345" s="14">
        <v>0.0362</v>
      </c>
      <c r="M345" s="14">
        <v>0.989</v>
      </c>
      <c r="N345" s="14">
        <v>0.00234</v>
      </c>
      <c r="O345" s="14">
        <v>0.0971</v>
      </c>
      <c r="P345" s="14">
        <v>0.178</v>
      </c>
      <c r="Q345" s="14">
        <v>106.755</v>
      </c>
      <c r="R345" s="14">
        <v>9.0</v>
      </c>
      <c r="S345" s="14">
        <v>1.0</v>
      </c>
      <c r="T345" s="14" t="s">
        <v>1264</v>
      </c>
      <c r="U345" s="14" t="s">
        <v>35</v>
      </c>
      <c r="V345" s="16" t="s">
        <v>58</v>
      </c>
      <c r="W345" s="17" t="s">
        <v>251</v>
      </c>
    </row>
    <row r="346" ht="15.75" customHeight="1">
      <c r="A346" s="14" t="s">
        <v>12681</v>
      </c>
      <c r="B346" s="14" t="s">
        <v>12684</v>
      </c>
      <c r="C346" s="14">
        <v>2017.0</v>
      </c>
      <c r="D346" s="14">
        <v>0.0</v>
      </c>
      <c r="E346" s="14">
        <v>117560.0</v>
      </c>
      <c r="F346" s="14" t="s">
        <v>12615</v>
      </c>
      <c r="G346" s="14" t="s">
        <v>12658</v>
      </c>
      <c r="H346" s="14" t="s">
        <v>12509</v>
      </c>
      <c r="I346" s="14">
        <v>0.275</v>
      </c>
      <c r="J346" s="14">
        <v>0.0183</v>
      </c>
      <c r="K346" s="14">
        <v>0.470878874072875</v>
      </c>
      <c r="L346" s="14">
        <v>0.0434</v>
      </c>
      <c r="M346" s="14">
        <v>0.994</v>
      </c>
      <c r="N346" s="14">
        <v>0.019</v>
      </c>
      <c r="O346" s="14">
        <v>0.0749</v>
      </c>
      <c r="P346" s="14">
        <v>0.0568</v>
      </c>
      <c r="Q346" s="14">
        <v>86.708</v>
      </c>
      <c r="R346" s="14">
        <v>9.0</v>
      </c>
      <c r="S346" s="14">
        <v>0.0</v>
      </c>
      <c r="T346" s="14" t="s">
        <v>1264</v>
      </c>
      <c r="U346" s="14" t="s">
        <v>35</v>
      </c>
      <c r="V346" s="16" t="s">
        <v>75</v>
      </c>
      <c r="W346" s="17" t="s">
        <v>251</v>
      </c>
    </row>
    <row r="347" ht="15.75" customHeight="1">
      <c r="A347" s="14" t="s">
        <v>12710</v>
      </c>
      <c r="B347" s="14" t="s">
        <v>12714</v>
      </c>
      <c r="C347" s="14">
        <v>2022.0</v>
      </c>
      <c r="D347" s="14">
        <v>0.0</v>
      </c>
      <c r="E347" s="14">
        <v>66903.0</v>
      </c>
      <c r="F347" s="14" t="s">
        <v>12561</v>
      </c>
      <c r="G347" s="14" t="s">
        <v>12721</v>
      </c>
      <c r="H347" s="14" t="s">
        <v>12722</v>
      </c>
      <c r="I347" s="14">
        <v>0.78</v>
      </c>
      <c r="J347" s="14">
        <v>0.778</v>
      </c>
      <c r="K347" s="14">
        <v>0.8242251833930611</v>
      </c>
      <c r="L347" s="14">
        <v>0.0698</v>
      </c>
      <c r="M347" s="14">
        <v>0.305</v>
      </c>
      <c r="N347" s="14">
        <v>1.46E-6</v>
      </c>
      <c r="O347" s="14">
        <v>0.241</v>
      </c>
      <c r="P347" s="14">
        <v>0.766</v>
      </c>
      <c r="Q347" s="14">
        <v>129.955</v>
      </c>
      <c r="R347" s="14">
        <v>5.0</v>
      </c>
      <c r="S347" s="14">
        <v>1.0</v>
      </c>
      <c r="T347" s="14" t="s">
        <v>1264</v>
      </c>
      <c r="U347" s="14" t="s">
        <v>35</v>
      </c>
      <c r="V347" s="16" t="s">
        <v>181</v>
      </c>
      <c r="W347" s="17" t="s">
        <v>185</v>
      </c>
    </row>
    <row r="348" ht="15.75" customHeight="1">
      <c r="A348" s="14" t="s">
        <v>12742</v>
      </c>
      <c r="B348" s="14" t="s">
        <v>12743</v>
      </c>
      <c r="C348" s="14">
        <v>2016.0</v>
      </c>
      <c r="D348" s="14">
        <v>0.0</v>
      </c>
      <c r="E348" s="14">
        <v>73685.0</v>
      </c>
      <c r="F348" s="14" t="s">
        <v>3936</v>
      </c>
      <c r="G348" s="14" t="s">
        <v>12751</v>
      </c>
      <c r="H348" s="14" t="s">
        <v>12757</v>
      </c>
      <c r="I348" s="14">
        <v>0.374</v>
      </c>
      <c r="J348" s="14">
        <v>0.0681</v>
      </c>
      <c r="K348" s="14">
        <v>0.4155455264813906</v>
      </c>
      <c r="L348" s="14">
        <v>0.0438</v>
      </c>
      <c r="M348" s="14">
        <v>0.983</v>
      </c>
      <c r="N348" s="14">
        <v>0.795</v>
      </c>
      <c r="O348" s="14">
        <v>0.126</v>
      </c>
      <c r="P348" s="14">
        <v>0.318</v>
      </c>
      <c r="Q348" s="14">
        <v>97.581</v>
      </c>
      <c r="R348" s="14">
        <v>7.0</v>
      </c>
      <c r="S348" s="14">
        <v>1.0</v>
      </c>
      <c r="T348" s="14" t="s">
        <v>1264</v>
      </c>
      <c r="U348" s="14" t="s">
        <v>35</v>
      </c>
      <c r="V348" s="16" t="s">
        <v>45</v>
      </c>
      <c r="W348" s="17" t="s">
        <v>251</v>
      </c>
    </row>
    <row r="349" ht="15.75" customHeight="1">
      <c r="A349" s="14" t="s">
        <v>12781</v>
      </c>
      <c r="B349" s="14" t="s">
        <v>12782</v>
      </c>
      <c r="C349" s="14">
        <v>2014.0</v>
      </c>
      <c r="D349" s="14">
        <v>0.0</v>
      </c>
      <c r="E349" s="14">
        <v>91640.0</v>
      </c>
      <c r="F349" s="14" t="s">
        <v>12790</v>
      </c>
      <c r="G349" s="14" t="s">
        <v>12794</v>
      </c>
      <c r="H349" s="14" t="s">
        <v>12795</v>
      </c>
      <c r="I349" s="14">
        <v>0.425</v>
      </c>
      <c r="J349" s="14">
        <v>0.141</v>
      </c>
      <c r="K349" s="14">
        <v>0.5698885632885615</v>
      </c>
      <c r="L349" s="14">
        <v>0.0927</v>
      </c>
      <c r="M349" s="14">
        <v>0.692</v>
      </c>
      <c r="N349" s="14">
        <v>0.891</v>
      </c>
      <c r="O349" s="14">
        <v>0.0941</v>
      </c>
      <c r="P349" s="14">
        <v>0.844</v>
      </c>
      <c r="Q349" s="14">
        <v>200.36</v>
      </c>
      <c r="R349" s="14">
        <v>2.0</v>
      </c>
      <c r="S349" s="14">
        <v>1.0</v>
      </c>
      <c r="T349" s="14" t="s">
        <v>1264</v>
      </c>
      <c r="U349" s="14" t="s">
        <v>35</v>
      </c>
      <c r="V349" s="16" t="s">
        <v>560</v>
      </c>
      <c r="W349" s="17" t="s">
        <v>185</v>
      </c>
    </row>
    <row r="350" ht="15.75" customHeight="1">
      <c r="A350" s="14" t="s">
        <v>12813</v>
      </c>
      <c r="B350" s="14" t="s">
        <v>12814</v>
      </c>
      <c r="C350" s="14">
        <v>2001.0</v>
      </c>
      <c r="D350" s="14">
        <v>0.0</v>
      </c>
      <c r="E350" s="14">
        <v>255653.0</v>
      </c>
      <c r="F350" s="14" t="s">
        <v>12561</v>
      </c>
      <c r="G350" s="14" t="s">
        <v>12821</v>
      </c>
      <c r="H350" s="14" t="s">
        <v>12824</v>
      </c>
      <c r="I350" s="14">
        <v>0.441</v>
      </c>
      <c r="J350" s="14">
        <v>0.0295</v>
      </c>
      <c r="K350" s="14">
        <v>0.5388958997168334</v>
      </c>
      <c r="L350" s="14">
        <v>0.0509</v>
      </c>
      <c r="M350" s="14">
        <v>0.989</v>
      </c>
      <c r="N350" s="14">
        <v>0.00159</v>
      </c>
      <c r="O350" s="14">
        <v>0.0922</v>
      </c>
      <c r="P350" s="14">
        <v>0.114</v>
      </c>
      <c r="Q350" s="14">
        <v>99.422</v>
      </c>
      <c r="R350" s="14">
        <v>9.0</v>
      </c>
      <c r="S350" s="14">
        <v>1.0</v>
      </c>
      <c r="T350" s="14" t="s">
        <v>1264</v>
      </c>
      <c r="U350" s="14" t="s">
        <v>35</v>
      </c>
      <c r="V350" s="16" t="s">
        <v>58</v>
      </c>
      <c r="W350" s="17" t="s">
        <v>251</v>
      </c>
    </row>
    <row r="351" ht="15.75" customHeight="1">
      <c r="A351" s="14" t="s">
        <v>12840</v>
      </c>
      <c r="B351" s="14" t="s">
        <v>12843</v>
      </c>
      <c r="C351" s="14">
        <v>2013.0</v>
      </c>
      <c r="D351" s="14">
        <v>0.0</v>
      </c>
      <c r="E351" s="14">
        <v>153693.0</v>
      </c>
      <c r="F351" s="14" t="s">
        <v>12847</v>
      </c>
      <c r="G351" s="14" t="s">
        <v>12849</v>
      </c>
      <c r="H351" s="14" t="s">
        <v>12850</v>
      </c>
      <c r="I351" s="14">
        <v>0.332</v>
      </c>
      <c r="J351" s="14">
        <v>0.0885</v>
      </c>
      <c r="K351" s="14">
        <v>0.6007315038478659</v>
      </c>
      <c r="L351" s="14">
        <v>0.0521</v>
      </c>
      <c r="M351" s="14">
        <v>0.989</v>
      </c>
      <c r="N351" s="14">
        <v>0.00608</v>
      </c>
      <c r="O351" s="14">
        <v>0.269</v>
      </c>
      <c r="P351" s="14">
        <v>0.048</v>
      </c>
      <c r="Q351" s="14">
        <v>132.383</v>
      </c>
      <c r="R351" s="14">
        <v>2.0</v>
      </c>
      <c r="S351" s="14">
        <v>1.0</v>
      </c>
      <c r="T351" s="14" t="s">
        <v>1264</v>
      </c>
      <c r="U351" s="14" t="s">
        <v>35</v>
      </c>
      <c r="V351" s="16" t="s">
        <v>75</v>
      </c>
      <c r="W351" s="17" t="s">
        <v>251</v>
      </c>
    </row>
    <row r="352" ht="15.75" customHeight="1">
      <c r="A352" s="14" t="s">
        <v>12865</v>
      </c>
      <c r="B352" s="14" t="s">
        <v>12866</v>
      </c>
      <c r="C352" s="14">
        <v>2015.0</v>
      </c>
      <c r="D352" s="14">
        <v>0.0</v>
      </c>
      <c r="E352" s="14">
        <v>176100.0</v>
      </c>
      <c r="F352" s="14" t="s">
        <v>12870</v>
      </c>
      <c r="G352" s="14" t="s">
        <v>12872</v>
      </c>
      <c r="H352" s="14" t="s">
        <v>12872</v>
      </c>
      <c r="I352" s="14">
        <v>0.322</v>
      </c>
      <c r="J352" s="14">
        <v>0.423</v>
      </c>
      <c r="K352" s="14">
        <v>0.781297456830978</v>
      </c>
      <c r="L352" s="14">
        <v>0.059</v>
      </c>
      <c r="M352" s="14">
        <v>0.882</v>
      </c>
      <c r="N352" s="14">
        <v>0.0</v>
      </c>
      <c r="O352" s="14">
        <v>0.17</v>
      </c>
      <c r="P352" s="14">
        <v>0.532</v>
      </c>
      <c r="Q352" s="14">
        <v>198.769</v>
      </c>
      <c r="R352" s="14">
        <v>1.0</v>
      </c>
      <c r="S352" s="14">
        <v>1.0</v>
      </c>
      <c r="T352" s="14" t="s">
        <v>1264</v>
      </c>
      <c r="U352" s="14" t="s">
        <v>35</v>
      </c>
      <c r="V352" s="16" t="s">
        <v>333</v>
      </c>
      <c r="W352" s="17" t="s">
        <v>185</v>
      </c>
    </row>
    <row r="353" ht="15.75" customHeight="1">
      <c r="A353" s="14" t="s">
        <v>12894</v>
      </c>
      <c r="B353" s="14" t="s">
        <v>12895</v>
      </c>
      <c r="C353" s="14">
        <v>2013.0</v>
      </c>
      <c r="D353" s="14">
        <v>0.0</v>
      </c>
      <c r="E353" s="14">
        <v>69786.0</v>
      </c>
      <c r="F353" s="14" t="s">
        <v>12615</v>
      </c>
      <c r="G353" s="14" t="s">
        <v>12898</v>
      </c>
      <c r="H353" s="14" t="s">
        <v>12899</v>
      </c>
      <c r="I353" s="14">
        <v>0.336</v>
      </c>
      <c r="J353" s="14">
        <v>0.069</v>
      </c>
      <c r="K353" s="14">
        <v>0.4973370692683393</v>
      </c>
      <c r="L353" s="14">
        <v>0.0541</v>
      </c>
      <c r="M353" s="14">
        <v>0.985</v>
      </c>
      <c r="N353" s="14">
        <v>0.031</v>
      </c>
      <c r="O353" s="14">
        <v>0.103</v>
      </c>
      <c r="P353" s="14">
        <v>0.486</v>
      </c>
      <c r="Q353" s="14">
        <v>173.125</v>
      </c>
      <c r="R353" s="14">
        <v>6.0</v>
      </c>
      <c r="S353" s="14">
        <v>0.0</v>
      </c>
      <c r="T353" s="14" t="s">
        <v>1264</v>
      </c>
      <c r="U353" s="14" t="s">
        <v>35</v>
      </c>
      <c r="V353" s="16" t="s">
        <v>54</v>
      </c>
      <c r="W353" s="17" t="s">
        <v>251</v>
      </c>
    </row>
    <row r="354" ht="15.75" customHeight="1">
      <c r="A354" s="14" t="s">
        <v>12918</v>
      </c>
      <c r="B354" s="14" t="s">
        <v>12920</v>
      </c>
      <c r="C354" s="14">
        <v>2015.0</v>
      </c>
      <c r="D354" s="14">
        <v>0.0</v>
      </c>
      <c r="E354" s="14">
        <v>158533.0</v>
      </c>
      <c r="F354" s="14" t="s">
        <v>12922</v>
      </c>
      <c r="G354" s="14" t="s">
        <v>12925</v>
      </c>
      <c r="H354" s="14" t="s">
        <v>12925</v>
      </c>
      <c r="I354" s="14">
        <v>0.307</v>
      </c>
      <c r="J354" s="14">
        <v>0.118</v>
      </c>
      <c r="K354" s="14">
        <v>0.5522426368243271</v>
      </c>
      <c r="L354" s="14">
        <v>0.0331</v>
      </c>
      <c r="M354" s="14">
        <v>0.986</v>
      </c>
      <c r="N354" s="14">
        <v>0.0268</v>
      </c>
      <c r="O354" s="14">
        <v>0.137</v>
      </c>
      <c r="P354" s="14">
        <v>0.133</v>
      </c>
      <c r="Q354" s="14">
        <v>92.066</v>
      </c>
      <c r="R354" s="14">
        <v>1.0</v>
      </c>
      <c r="S354" s="14">
        <v>1.0</v>
      </c>
      <c r="T354" s="14" t="s">
        <v>1264</v>
      </c>
      <c r="U354" s="14" t="s">
        <v>35</v>
      </c>
      <c r="V354" s="16" t="s">
        <v>58</v>
      </c>
      <c r="W354" s="17" t="s">
        <v>251</v>
      </c>
    </row>
    <row r="355" ht="15.75" customHeight="1">
      <c r="A355" s="14" t="s">
        <v>12939</v>
      </c>
      <c r="B355" s="14" t="s">
        <v>12940</v>
      </c>
      <c r="C355" s="14">
        <v>2022.0</v>
      </c>
      <c r="D355" s="14">
        <v>0.0</v>
      </c>
      <c r="E355" s="14">
        <v>51337.0</v>
      </c>
      <c r="F355" s="14" t="s">
        <v>12561</v>
      </c>
      <c r="G355" s="14" t="s">
        <v>12944</v>
      </c>
      <c r="H355" s="14" t="s">
        <v>12946</v>
      </c>
      <c r="I355" s="14">
        <v>0.337</v>
      </c>
      <c r="J355" s="14">
        <v>0.00666</v>
      </c>
      <c r="K355" s="14">
        <v>0.3757833721819823</v>
      </c>
      <c r="L355" s="14">
        <v>0.0328</v>
      </c>
      <c r="M355" s="14">
        <v>0.992</v>
      </c>
      <c r="N355" s="14">
        <v>0.957</v>
      </c>
      <c r="O355" s="14">
        <v>0.109</v>
      </c>
      <c r="P355" s="14">
        <v>0.0493</v>
      </c>
      <c r="Q355" s="14">
        <v>61.623</v>
      </c>
      <c r="R355" s="14">
        <v>9.0</v>
      </c>
      <c r="S355" s="14">
        <v>0.0</v>
      </c>
      <c r="T355" s="14" t="s">
        <v>1264</v>
      </c>
      <c r="U355" s="14" t="s">
        <v>35</v>
      </c>
      <c r="V355" s="16" t="s">
        <v>75</v>
      </c>
      <c r="W355" s="17" t="s">
        <v>251</v>
      </c>
    </row>
    <row r="356" ht="15.75" customHeight="1">
      <c r="A356" s="14" t="s">
        <v>12963</v>
      </c>
      <c r="B356" s="14" t="s">
        <v>12964</v>
      </c>
      <c r="C356" s="14">
        <v>2017.0</v>
      </c>
      <c r="D356" s="14">
        <v>0.0</v>
      </c>
      <c r="E356" s="14">
        <v>82360.0</v>
      </c>
      <c r="F356" s="14" t="s">
        <v>12615</v>
      </c>
      <c r="G356" s="14" t="s">
        <v>12658</v>
      </c>
      <c r="H356" s="14" t="s">
        <v>12509</v>
      </c>
      <c r="I356" s="14">
        <v>0.493</v>
      </c>
      <c r="J356" s="14">
        <v>0.236</v>
      </c>
      <c r="K356" s="14">
        <v>0.6301413812882567</v>
      </c>
      <c r="L356" s="14">
        <v>0.048</v>
      </c>
      <c r="M356" s="14">
        <v>0.984</v>
      </c>
      <c r="N356" s="14">
        <v>0.00388</v>
      </c>
      <c r="O356" s="14">
        <v>0.148</v>
      </c>
      <c r="P356" s="14">
        <v>0.278</v>
      </c>
      <c r="Q356" s="14">
        <v>83.951</v>
      </c>
      <c r="R356" s="14">
        <v>5.0</v>
      </c>
      <c r="S356" s="14">
        <v>1.0</v>
      </c>
      <c r="T356" s="14" t="s">
        <v>1264</v>
      </c>
      <c r="U356" s="14" t="s">
        <v>35</v>
      </c>
      <c r="V356" s="16" t="s">
        <v>36</v>
      </c>
      <c r="W356" s="17" t="s">
        <v>251</v>
      </c>
    </row>
    <row r="357" ht="15.75" customHeight="1">
      <c r="A357" s="14" t="s">
        <v>12981</v>
      </c>
      <c r="B357" s="14" t="s">
        <v>12983</v>
      </c>
      <c r="C357" s="14">
        <v>1992.0</v>
      </c>
      <c r="D357" s="14">
        <v>0.0</v>
      </c>
      <c r="E357" s="14">
        <v>89000.0</v>
      </c>
      <c r="F357" s="14" t="s">
        <v>12989</v>
      </c>
      <c r="G357" s="14" t="s">
        <v>12990</v>
      </c>
      <c r="H357" s="14" t="s">
        <v>12991</v>
      </c>
      <c r="I357" s="14">
        <v>0.285</v>
      </c>
      <c r="J357" s="14">
        <v>0.0425</v>
      </c>
      <c r="K357" s="14">
        <v>0.4250636322711899</v>
      </c>
      <c r="L357" s="14">
        <v>0.0473</v>
      </c>
      <c r="M357" s="14">
        <v>0.993</v>
      </c>
      <c r="N357" s="14">
        <v>0.0177</v>
      </c>
      <c r="O357" s="14">
        <v>0.0801</v>
      </c>
      <c r="P357" s="14">
        <v>0.162</v>
      </c>
      <c r="Q357" s="14">
        <v>78.459</v>
      </c>
      <c r="R357" s="14">
        <v>4.0</v>
      </c>
      <c r="S357" s="14">
        <v>1.0</v>
      </c>
      <c r="T357" s="14" t="s">
        <v>1264</v>
      </c>
      <c r="U357" s="14" t="s">
        <v>35</v>
      </c>
      <c r="V357" s="16" t="s">
        <v>58</v>
      </c>
      <c r="W357" s="17" t="s">
        <v>251</v>
      </c>
    </row>
    <row r="358" ht="15.75" customHeight="1">
      <c r="A358" s="14" t="s">
        <v>13006</v>
      </c>
      <c r="B358" s="14" t="s">
        <v>13008</v>
      </c>
      <c r="C358" s="14">
        <v>2017.0</v>
      </c>
      <c r="D358" s="14">
        <v>0.0</v>
      </c>
      <c r="E358" s="14">
        <v>154600.0</v>
      </c>
      <c r="F358" s="14" t="s">
        <v>12615</v>
      </c>
      <c r="G358" s="14" t="s">
        <v>13014</v>
      </c>
      <c r="H358" s="14" t="s">
        <v>13018</v>
      </c>
      <c r="I358" s="14">
        <v>0.21</v>
      </c>
      <c r="J358" s="14">
        <v>0.0197</v>
      </c>
      <c r="K358" s="14">
        <v>0.4323145038728571</v>
      </c>
      <c r="L358" s="14">
        <v>0.0391</v>
      </c>
      <c r="M358" s="14">
        <v>0.991</v>
      </c>
      <c r="N358" s="14">
        <v>0.871</v>
      </c>
      <c r="O358" s="14">
        <v>0.0926</v>
      </c>
      <c r="P358" s="14">
        <v>0.109</v>
      </c>
      <c r="Q358" s="14">
        <v>180.548</v>
      </c>
      <c r="R358" s="14">
        <v>11.0</v>
      </c>
      <c r="S358" s="14">
        <v>0.0</v>
      </c>
      <c r="T358" s="14" t="s">
        <v>1264</v>
      </c>
      <c r="U358" s="14" t="s">
        <v>35</v>
      </c>
      <c r="V358" s="16" t="s">
        <v>58</v>
      </c>
      <c r="W358" s="17" t="s">
        <v>251</v>
      </c>
    </row>
    <row r="359" ht="15.75" customHeight="1">
      <c r="A359" s="14" t="s">
        <v>13033</v>
      </c>
      <c r="B359" s="14" t="s">
        <v>13035</v>
      </c>
      <c r="C359" s="14">
        <v>2000.0</v>
      </c>
      <c r="D359" s="14">
        <v>0.0</v>
      </c>
      <c r="E359" s="14">
        <v>193960.0</v>
      </c>
      <c r="F359" s="14" t="s">
        <v>13038</v>
      </c>
      <c r="G359" s="14" t="s">
        <v>13041</v>
      </c>
      <c r="H359" s="14" t="s">
        <v>13043</v>
      </c>
      <c r="I359" s="14">
        <v>0.764</v>
      </c>
      <c r="J359" s="14">
        <v>0.721</v>
      </c>
      <c r="K359" s="14">
        <v>0.7322524757612934</v>
      </c>
      <c r="L359" s="14">
        <v>0.0452</v>
      </c>
      <c r="M359" s="14">
        <v>0.166</v>
      </c>
      <c r="N359" s="14">
        <v>1.75E-5</v>
      </c>
      <c r="O359" s="14">
        <v>0.0999</v>
      </c>
      <c r="P359" s="14">
        <v>0.967</v>
      </c>
      <c r="Q359" s="14">
        <v>104.652</v>
      </c>
      <c r="R359" s="14">
        <v>5.0</v>
      </c>
      <c r="S359" s="14">
        <v>0.0</v>
      </c>
      <c r="T359" s="14" t="s">
        <v>1264</v>
      </c>
      <c r="U359" s="14" t="s">
        <v>35</v>
      </c>
      <c r="V359" s="16" t="s">
        <v>819</v>
      </c>
      <c r="W359" s="17" t="s">
        <v>185</v>
      </c>
    </row>
    <row r="360" ht="15.75" customHeight="1">
      <c r="A360" s="14" t="s">
        <v>13056</v>
      </c>
      <c r="B360" s="14" t="s">
        <v>13060</v>
      </c>
      <c r="C360" s="14">
        <v>1989.0</v>
      </c>
      <c r="D360" s="14">
        <v>0.0</v>
      </c>
      <c r="E360" s="14">
        <v>137000.0</v>
      </c>
      <c r="F360" s="14" t="s">
        <v>12615</v>
      </c>
      <c r="G360" s="14" t="s">
        <v>13064</v>
      </c>
      <c r="H360" s="14" t="s">
        <v>13068</v>
      </c>
      <c r="I360" s="14">
        <v>0.12</v>
      </c>
      <c r="J360" s="14">
        <v>0.00299</v>
      </c>
      <c r="K360" s="14">
        <v>0.131478193909878</v>
      </c>
      <c r="L360" s="14">
        <v>0.0416</v>
      </c>
      <c r="M360" s="14">
        <v>0.975</v>
      </c>
      <c r="N360" s="14">
        <v>0.0142</v>
      </c>
      <c r="O360" s="14">
        <v>0.065</v>
      </c>
      <c r="P360" s="14">
        <v>0.0838</v>
      </c>
      <c r="Q360" s="14">
        <v>94.277</v>
      </c>
      <c r="R360" s="14">
        <v>5.0</v>
      </c>
      <c r="S360" s="14">
        <v>0.0</v>
      </c>
      <c r="T360" s="14" t="s">
        <v>1264</v>
      </c>
      <c r="U360" s="14" t="s">
        <v>35</v>
      </c>
      <c r="V360" s="16" t="s">
        <v>75</v>
      </c>
      <c r="W360" s="17" t="s">
        <v>251</v>
      </c>
    </row>
    <row r="361" ht="15.75" customHeight="1">
      <c r="A361" s="14" t="s">
        <v>13082</v>
      </c>
      <c r="B361" s="14" t="s">
        <v>13083</v>
      </c>
      <c r="C361" s="14">
        <v>1992.0</v>
      </c>
      <c r="D361" s="14">
        <v>0.0</v>
      </c>
      <c r="E361" s="14">
        <v>56000.0</v>
      </c>
      <c r="F361" s="14" t="s">
        <v>12989</v>
      </c>
      <c r="G361" s="14" t="s">
        <v>12990</v>
      </c>
      <c r="H361" s="14" t="s">
        <v>12991</v>
      </c>
      <c r="I361" s="14">
        <v>0.628</v>
      </c>
      <c r="J361" s="14">
        <v>0.131</v>
      </c>
      <c r="K361" s="14">
        <v>0.5412486899120647</v>
      </c>
      <c r="L361" s="14">
        <v>0.0572</v>
      </c>
      <c r="M361" s="14">
        <v>0.991</v>
      </c>
      <c r="N361" s="14">
        <v>0.0346</v>
      </c>
      <c r="O361" s="14">
        <v>0.0802</v>
      </c>
      <c r="P361" s="14">
        <v>0.157</v>
      </c>
      <c r="Q361" s="14">
        <v>115.947</v>
      </c>
      <c r="R361" s="14">
        <v>9.0</v>
      </c>
      <c r="S361" s="14">
        <v>0.0</v>
      </c>
      <c r="T361" s="14" t="s">
        <v>1264</v>
      </c>
      <c r="U361" s="14" t="s">
        <v>35</v>
      </c>
      <c r="V361" s="16" t="s">
        <v>58</v>
      </c>
      <c r="W361" s="17" t="s">
        <v>251</v>
      </c>
    </row>
    <row r="362" ht="15.75" customHeight="1">
      <c r="A362" s="14" t="s">
        <v>13107</v>
      </c>
      <c r="B362" s="14" t="s">
        <v>13110</v>
      </c>
      <c r="C362" s="14">
        <v>2018.0</v>
      </c>
      <c r="D362" s="14">
        <v>0.0</v>
      </c>
      <c r="E362" s="14">
        <v>191197.0</v>
      </c>
      <c r="F362" s="14" t="s">
        <v>13117</v>
      </c>
      <c r="G362" s="14" t="s">
        <v>13119</v>
      </c>
      <c r="H362" s="14" t="s">
        <v>13120</v>
      </c>
      <c r="I362" s="14">
        <v>0.585</v>
      </c>
      <c r="J362" s="14">
        <v>0.125</v>
      </c>
      <c r="K362" s="14">
        <v>0.5829786323747573</v>
      </c>
      <c r="L362" s="14">
        <v>0.0322</v>
      </c>
      <c r="M362" s="14">
        <v>0.8</v>
      </c>
      <c r="N362" s="14">
        <v>0.928</v>
      </c>
      <c r="O362" s="14">
        <v>0.116</v>
      </c>
      <c r="P362" s="14">
        <v>0.266</v>
      </c>
      <c r="Q362" s="14">
        <v>95.041</v>
      </c>
      <c r="R362" s="14">
        <v>7.0</v>
      </c>
      <c r="S362" s="14">
        <v>0.0</v>
      </c>
      <c r="T362" s="14" t="s">
        <v>1264</v>
      </c>
      <c r="U362" s="14" t="s">
        <v>35</v>
      </c>
      <c r="V362" s="16" t="s">
        <v>36</v>
      </c>
      <c r="W362" s="17" t="s">
        <v>251</v>
      </c>
    </row>
    <row r="363" ht="15.75" customHeight="1">
      <c r="A363" s="14" t="s">
        <v>13136</v>
      </c>
      <c r="B363" s="14" t="s">
        <v>13138</v>
      </c>
      <c r="C363" s="14">
        <v>1992.0</v>
      </c>
      <c r="D363" s="14">
        <v>0.0</v>
      </c>
      <c r="E363" s="14">
        <v>78000.0</v>
      </c>
      <c r="F363" s="14" t="s">
        <v>13117</v>
      </c>
      <c r="G363" s="14" t="s">
        <v>13145</v>
      </c>
      <c r="H363" s="14" t="s">
        <v>12991</v>
      </c>
      <c r="I363" s="14">
        <v>0.289</v>
      </c>
      <c r="J363" s="14">
        <v>0.0327</v>
      </c>
      <c r="K363" s="14">
        <v>0.4269886424309245</v>
      </c>
      <c r="L363" s="14">
        <v>0.0521</v>
      </c>
      <c r="M363" s="14">
        <v>0.987</v>
      </c>
      <c r="N363" s="14">
        <v>0.00287</v>
      </c>
      <c r="O363" s="14">
        <v>0.0779</v>
      </c>
      <c r="P363" s="14">
        <v>0.176</v>
      </c>
      <c r="Q363" s="14">
        <v>168.063</v>
      </c>
      <c r="R363" s="14">
        <v>6.0</v>
      </c>
      <c r="S363" s="14">
        <v>1.0</v>
      </c>
      <c r="T363" s="14" t="s">
        <v>1264</v>
      </c>
      <c r="U363" s="14" t="s">
        <v>35</v>
      </c>
      <c r="V363" s="16" t="s">
        <v>58</v>
      </c>
      <c r="W363" s="17" t="s">
        <v>251</v>
      </c>
    </row>
    <row r="364" ht="15.75" customHeight="1">
      <c r="A364" s="14" t="s">
        <v>13156</v>
      </c>
      <c r="B364" s="14" t="s">
        <v>13159</v>
      </c>
      <c r="C364" s="14">
        <v>2017.0</v>
      </c>
      <c r="D364" s="14">
        <v>0.0</v>
      </c>
      <c r="E364" s="14">
        <v>82986.0</v>
      </c>
      <c r="F364" s="14" t="s">
        <v>12615</v>
      </c>
      <c r="G364" s="14" t="s">
        <v>12658</v>
      </c>
      <c r="H364" s="14" t="s">
        <v>12509</v>
      </c>
      <c r="I364" s="14">
        <v>0.519</v>
      </c>
      <c r="J364" s="14">
        <v>0.099</v>
      </c>
      <c r="K364" s="14">
        <v>0.5824652963321614</v>
      </c>
      <c r="L364" s="14">
        <v>0.0383</v>
      </c>
      <c r="M364" s="14">
        <v>0.989</v>
      </c>
      <c r="N364" s="14">
        <v>0.0477</v>
      </c>
      <c r="O364" s="14">
        <v>0.128</v>
      </c>
      <c r="P364" s="14">
        <v>0.242</v>
      </c>
      <c r="Q364" s="14">
        <v>100.038</v>
      </c>
      <c r="R364" s="14">
        <v>11.0</v>
      </c>
      <c r="S364" s="14">
        <v>0.0</v>
      </c>
      <c r="T364" s="14" t="s">
        <v>1264</v>
      </c>
      <c r="U364" s="14" t="s">
        <v>35</v>
      </c>
      <c r="V364" s="16" t="s">
        <v>36</v>
      </c>
      <c r="W364" s="17" t="s">
        <v>251</v>
      </c>
    </row>
    <row r="365" ht="15.75" customHeight="1">
      <c r="A365" s="14" t="s">
        <v>13177</v>
      </c>
      <c r="B365" s="14" t="s">
        <v>13178</v>
      </c>
      <c r="C365" s="14">
        <v>2014.0</v>
      </c>
      <c r="D365" s="14">
        <v>0.0</v>
      </c>
      <c r="E365" s="14">
        <v>92943.0</v>
      </c>
      <c r="F365" s="14" t="s">
        <v>12615</v>
      </c>
      <c r="G365" s="14" t="s">
        <v>13185</v>
      </c>
      <c r="H365" s="14" t="s">
        <v>13187</v>
      </c>
      <c r="I365" s="14">
        <v>0.362</v>
      </c>
      <c r="J365" s="14">
        <v>0.0968</v>
      </c>
      <c r="K365" s="14">
        <v>0.549975402636195</v>
      </c>
      <c r="L365" s="14">
        <v>0.0509</v>
      </c>
      <c r="M365" s="14">
        <v>0.995</v>
      </c>
      <c r="N365" s="14">
        <v>0.0501</v>
      </c>
      <c r="O365" s="14">
        <v>0.0964</v>
      </c>
      <c r="P365" s="14">
        <v>0.146</v>
      </c>
      <c r="Q365" s="14">
        <v>74.987</v>
      </c>
      <c r="R365" s="14">
        <v>7.0</v>
      </c>
      <c r="S365" s="14">
        <v>1.0</v>
      </c>
      <c r="T365" s="14" t="s">
        <v>1264</v>
      </c>
      <c r="U365" s="14" t="s">
        <v>35</v>
      </c>
      <c r="V365" s="16" t="s">
        <v>58</v>
      </c>
      <c r="W365" s="17" t="s">
        <v>251</v>
      </c>
    </row>
    <row r="366" ht="15.75" customHeight="1">
      <c r="A366" s="14" t="s">
        <v>13202</v>
      </c>
      <c r="B366" s="14" t="s">
        <v>13204</v>
      </c>
      <c r="C366" s="14">
        <v>2022.0</v>
      </c>
      <c r="D366" s="14">
        <v>0.0</v>
      </c>
      <c r="E366" s="14">
        <v>264013.0</v>
      </c>
      <c r="F366" s="14" t="s">
        <v>13206</v>
      </c>
      <c r="G366" s="14" t="s">
        <v>13208</v>
      </c>
      <c r="H366" s="14" t="s">
        <v>13211</v>
      </c>
      <c r="I366" s="14">
        <v>0.285</v>
      </c>
      <c r="J366" s="14">
        <v>0.327</v>
      </c>
      <c r="K366" s="14">
        <v>0.6044959681602359</v>
      </c>
      <c r="L366" s="14">
        <v>0.0434</v>
      </c>
      <c r="M366" s="14">
        <v>0.992</v>
      </c>
      <c r="N366" s="14">
        <v>0.00149</v>
      </c>
      <c r="O366" s="14">
        <v>0.104</v>
      </c>
      <c r="P366" s="14">
        <v>0.139</v>
      </c>
      <c r="Q366" s="14">
        <v>68.457</v>
      </c>
      <c r="R366" s="14">
        <v>5.0</v>
      </c>
      <c r="S366" s="14">
        <v>0.0</v>
      </c>
      <c r="T366" s="14" t="s">
        <v>1264</v>
      </c>
      <c r="U366" s="14" t="s">
        <v>35</v>
      </c>
      <c r="V366" s="16" t="s">
        <v>58</v>
      </c>
      <c r="W366" s="17" t="s">
        <v>251</v>
      </c>
    </row>
    <row r="367" ht="15.75" customHeight="1">
      <c r="A367" s="14" t="s">
        <v>13233</v>
      </c>
      <c r="B367" s="14" t="s">
        <v>13236</v>
      </c>
      <c r="C367" s="14">
        <v>2017.0</v>
      </c>
      <c r="D367" s="14">
        <v>0.0</v>
      </c>
      <c r="E367" s="14">
        <v>162333.0</v>
      </c>
      <c r="F367" s="14" t="s">
        <v>12847</v>
      </c>
      <c r="G367" s="14" t="s">
        <v>13241</v>
      </c>
      <c r="H367" s="14" t="s">
        <v>12509</v>
      </c>
      <c r="I367" s="14">
        <v>0.216</v>
      </c>
      <c r="J367" s="14">
        <v>0.0231</v>
      </c>
      <c r="K367" s="14">
        <v>0.3614741299946213</v>
      </c>
      <c r="L367" s="14">
        <v>0.0511</v>
      </c>
      <c r="M367" s="14">
        <v>0.993</v>
      </c>
      <c r="N367" s="14">
        <v>0.0615</v>
      </c>
      <c r="O367" s="14">
        <v>0.0935</v>
      </c>
      <c r="P367" s="14">
        <v>0.0761</v>
      </c>
      <c r="Q367" s="14">
        <v>178.865</v>
      </c>
      <c r="R367" s="14">
        <v>2.0</v>
      </c>
      <c r="S367" s="14">
        <v>1.0</v>
      </c>
      <c r="T367" s="14" t="s">
        <v>1264</v>
      </c>
      <c r="U367" s="14" t="s">
        <v>35</v>
      </c>
      <c r="V367" s="16" t="s">
        <v>75</v>
      </c>
      <c r="W367" s="17" t="s">
        <v>251</v>
      </c>
    </row>
    <row r="368" ht="15.75" customHeight="1">
      <c r="A368" s="14" t="s">
        <v>13252</v>
      </c>
      <c r="B368" s="14" t="s">
        <v>13253</v>
      </c>
      <c r="C368" s="14">
        <v>2002.0</v>
      </c>
      <c r="D368" s="14">
        <v>0.0</v>
      </c>
      <c r="E368" s="14">
        <v>178266.0</v>
      </c>
      <c r="F368" s="14" t="s">
        <v>12615</v>
      </c>
      <c r="G368" s="14" t="s">
        <v>13257</v>
      </c>
      <c r="H368" s="14" t="s">
        <v>13260</v>
      </c>
      <c r="I368" s="14">
        <v>0.107</v>
      </c>
      <c r="J368" s="14">
        <v>0.00844</v>
      </c>
      <c r="K368" s="14">
        <v>0.3227600367821796</v>
      </c>
      <c r="L368" s="14">
        <v>0.0484</v>
      </c>
      <c r="M368" s="14">
        <v>0.991</v>
      </c>
      <c r="N368" s="14">
        <v>0.822</v>
      </c>
      <c r="O368" s="14">
        <v>0.0763</v>
      </c>
      <c r="P368" s="14">
        <v>0.0393</v>
      </c>
      <c r="Q368" s="14">
        <v>85.899</v>
      </c>
      <c r="R368" s="14">
        <v>5.0</v>
      </c>
      <c r="S368" s="14">
        <v>0.0</v>
      </c>
      <c r="T368" s="14" t="s">
        <v>1264</v>
      </c>
      <c r="U368" s="14" t="s">
        <v>35</v>
      </c>
      <c r="V368" s="16" t="s">
        <v>75</v>
      </c>
      <c r="W368" s="17" t="s">
        <v>251</v>
      </c>
    </row>
    <row r="369" ht="15.75" customHeight="1">
      <c r="A369" s="14" t="s">
        <v>13276</v>
      </c>
      <c r="B369" s="14" t="s">
        <v>13278</v>
      </c>
      <c r="C369" s="14">
        <v>2012.0</v>
      </c>
      <c r="D369" s="14">
        <v>0.0</v>
      </c>
      <c r="E369" s="14">
        <v>82866.0</v>
      </c>
      <c r="F369" s="14" t="s">
        <v>13286</v>
      </c>
      <c r="G369" s="14" t="s">
        <v>13291</v>
      </c>
      <c r="H369" s="14" t="s">
        <v>13292</v>
      </c>
      <c r="I369" s="14">
        <v>0.479</v>
      </c>
      <c r="J369" s="14">
        <v>0.413</v>
      </c>
      <c r="K369" s="14">
        <v>0.7679293307217094</v>
      </c>
      <c r="L369" s="14">
        <v>0.0305</v>
      </c>
      <c r="M369" s="14">
        <v>0.741</v>
      </c>
      <c r="N369" s="14">
        <v>2.18E-6</v>
      </c>
      <c r="O369" s="14">
        <v>0.176</v>
      </c>
      <c r="P369" s="14">
        <v>0.487</v>
      </c>
      <c r="Q369" s="14">
        <v>125.288</v>
      </c>
      <c r="R369" s="14">
        <v>7.0</v>
      </c>
      <c r="S369" s="14">
        <v>0.0</v>
      </c>
      <c r="T369" s="14" t="s">
        <v>1264</v>
      </c>
      <c r="U369" s="14" t="s">
        <v>35</v>
      </c>
      <c r="V369" s="16" t="s">
        <v>54</v>
      </c>
      <c r="W369" s="17" t="s">
        <v>251</v>
      </c>
    </row>
    <row r="370" ht="15.75" customHeight="1">
      <c r="A370" s="14" t="s">
        <v>13311</v>
      </c>
      <c r="B370" s="14" t="s">
        <v>13315</v>
      </c>
      <c r="C370" s="14">
        <v>1986.0</v>
      </c>
      <c r="D370" s="14">
        <v>0.0</v>
      </c>
      <c r="E370" s="14">
        <v>194306.0</v>
      </c>
      <c r="F370" s="14" t="s">
        <v>13320</v>
      </c>
      <c r="G370" s="14" t="s">
        <v>13322</v>
      </c>
      <c r="H370" s="14" t="s">
        <v>13324</v>
      </c>
      <c r="I370" s="14">
        <v>0.478</v>
      </c>
      <c r="J370" s="14">
        <v>0.417</v>
      </c>
      <c r="K370" s="14">
        <v>0.7994139413342585</v>
      </c>
      <c r="L370" s="14">
        <v>0.0369</v>
      </c>
      <c r="M370" s="14">
        <v>0.956</v>
      </c>
      <c r="N370" s="14">
        <v>0.0</v>
      </c>
      <c r="O370" s="14">
        <v>0.134</v>
      </c>
      <c r="P370" s="14">
        <v>0.68</v>
      </c>
      <c r="Q370" s="14">
        <v>107.602</v>
      </c>
      <c r="R370" s="14">
        <v>2.0</v>
      </c>
      <c r="S370" s="14">
        <v>1.0</v>
      </c>
      <c r="T370" s="14" t="s">
        <v>1264</v>
      </c>
      <c r="U370" s="14" t="s">
        <v>35</v>
      </c>
      <c r="V370" s="16" t="s">
        <v>407</v>
      </c>
      <c r="W370" s="17" t="s">
        <v>185</v>
      </c>
    </row>
    <row r="371" ht="15.75" customHeight="1">
      <c r="A371" s="14" t="s">
        <v>13342</v>
      </c>
      <c r="B371" s="14" t="s">
        <v>13346</v>
      </c>
      <c r="C371" s="14">
        <v>2014.0</v>
      </c>
      <c r="D371" s="14">
        <v>0.0</v>
      </c>
      <c r="E371" s="14">
        <v>76408.0</v>
      </c>
      <c r="F371" s="14" t="s">
        <v>12615</v>
      </c>
      <c r="G371" s="14" t="s">
        <v>13185</v>
      </c>
      <c r="H371" s="14" t="s">
        <v>13187</v>
      </c>
      <c r="I371" s="14">
        <v>0.479</v>
      </c>
      <c r="J371" s="14">
        <v>0.0796</v>
      </c>
      <c r="K371" s="14">
        <v>0.4902786986826455</v>
      </c>
      <c r="L371" s="14">
        <v>0.034</v>
      </c>
      <c r="M371" s="14">
        <v>0.994</v>
      </c>
      <c r="N371" s="14">
        <v>0.00763</v>
      </c>
      <c r="O371" s="14">
        <v>0.124</v>
      </c>
      <c r="P371" s="14">
        <v>0.605</v>
      </c>
      <c r="Q371" s="14">
        <v>106.813</v>
      </c>
      <c r="R371" s="14">
        <v>9.0</v>
      </c>
      <c r="S371" s="14">
        <v>1.0</v>
      </c>
      <c r="T371" s="14" t="s">
        <v>1264</v>
      </c>
      <c r="U371" s="14" t="s">
        <v>35</v>
      </c>
      <c r="V371" s="16" t="s">
        <v>407</v>
      </c>
      <c r="W371" s="17" t="s">
        <v>185</v>
      </c>
    </row>
    <row r="372" ht="15.75" customHeight="1">
      <c r="A372" s="14" t="s">
        <v>13373</v>
      </c>
      <c r="B372" s="14" t="s">
        <v>13375</v>
      </c>
      <c r="C372" s="14">
        <v>2001.0</v>
      </c>
      <c r="D372" s="14">
        <v>0.0</v>
      </c>
      <c r="E372" s="14">
        <v>92440.0</v>
      </c>
      <c r="F372" s="14" t="s">
        <v>13117</v>
      </c>
      <c r="G372" s="14" t="s">
        <v>12821</v>
      </c>
      <c r="H372" s="14" t="s">
        <v>12824</v>
      </c>
      <c r="I372" s="14">
        <v>0.605</v>
      </c>
      <c r="J372" s="14">
        <v>0.146</v>
      </c>
      <c r="K372" s="14">
        <v>0.7776185485257071</v>
      </c>
      <c r="L372" s="14">
        <v>0.111</v>
      </c>
      <c r="M372" s="14">
        <v>0.983</v>
      </c>
      <c r="N372" s="14">
        <v>1.66E-6</v>
      </c>
      <c r="O372" s="14">
        <v>0.089</v>
      </c>
      <c r="P372" s="14">
        <v>0.876</v>
      </c>
      <c r="Q372" s="14">
        <v>71.429</v>
      </c>
      <c r="R372" s="14">
        <v>8.0</v>
      </c>
      <c r="S372" s="14">
        <v>1.0</v>
      </c>
      <c r="T372" s="14" t="s">
        <v>1264</v>
      </c>
      <c r="U372" s="14" t="s">
        <v>35</v>
      </c>
      <c r="V372" s="16" t="s">
        <v>560</v>
      </c>
      <c r="W372" s="17" t="s">
        <v>185</v>
      </c>
    </row>
    <row r="373" ht="15.75" customHeight="1">
      <c r="A373" s="14" t="s">
        <v>13412</v>
      </c>
      <c r="B373" s="14" t="s">
        <v>13414</v>
      </c>
      <c r="C373" s="14">
        <v>2021.0</v>
      </c>
      <c r="D373" s="14">
        <v>0.0</v>
      </c>
      <c r="E373" s="14">
        <v>114932.0</v>
      </c>
      <c r="F373" s="14" t="s">
        <v>13418</v>
      </c>
      <c r="G373" s="14" t="s">
        <v>13420</v>
      </c>
      <c r="H373" s="14" t="s">
        <v>13421</v>
      </c>
      <c r="I373" s="14">
        <v>0.603</v>
      </c>
      <c r="J373" s="14">
        <v>0.365</v>
      </c>
      <c r="K373" s="14">
        <v>0.643915898431247</v>
      </c>
      <c r="L373" s="14">
        <v>0.0399</v>
      </c>
      <c r="M373" s="14">
        <v>0.894</v>
      </c>
      <c r="N373" s="14">
        <v>0.896</v>
      </c>
      <c r="O373" s="14">
        <v>0.106</v>
      </c>
      <c r="P373" s="14">
        <v>0.471</v>
      </c>
      <c r="Q373" s="14">
        <v>141.062</v>
      </c>
      <c r="R373" s="14">
        <v>10.0</v>
      </c>
      <c r="S373" s="14">
        <v>1.0</v>
      </c>
      <c r="T373" s="14" t="s">
        <v>1264</v>
      </c>
      <c r="U373" s="14" t="s">
        <v>35</v>
      </c>
      <c r="V373" s="16" t="s">
        <v>54</v>
      </c>
      <c r="W373" s="17" t="s">
        <v>251</v>
      </c>
    </row>
    <row r="374" ht="15.75" customHeight="1">
      <c r="A374" s="14" t="s">
        <v>13442</v>
      </c>
      <c r="B374" s="14" t="s">
        <v>13445</v>
      </c>
      <c r="C374" s="14">
        <v>2013.0</v>
      </c>
      <c r="D374" s="14">
        <v>0.0</v>
      </c>
      <c r="E374" s="14">
        <v>101093.0</v>
      </c>
      <c r="F374" s="14" t="s">
        <v>12615</v>
      </c>
      <c r="G374" s="14" t="s">
        <v>12898</v>
      </c>
      <c r="H374" s="14" t="s">
        <v>12899</v>
      </c>
      <c r="I374" s="14">
        <v>0.187</v>
      </c>
      <c r="J374" s="14">
        <v>0.0285</v>
      </c>
      <c r="K374" s="14">
        <v>0.4112035591211002</v>
      </c>
      <c r="L374" s="14">
        <v>0.0467</v>
      </c>
      <c r="M374" s="14">
        <v>0.989</v>
      </c>
      <c r="N374" s="14">
        <v>0.785</v>
      </c>
      <c r="O374" s="14">
        <v>0.0776</v>
      </c>
      <c r="P374" s="14">
        <v>0.0896</v>
      </c>
      <c r="Q374" s="14">
        <v>136.635</v>
      </c>
      <c r="R374" s="14">
        <v>11.0</v>
      </c>
      <c r="S374" s="14">
        <v>0.0</v>
      </c>
      <c r="T374" s="14" t="s">
        <v>1264</v>
      </c>
      <c r="U374" s="14" t="s">
        <v>35</v>
      </c>
      <c r="V374" s="16" t="s">
        <v>75</v>
      </c>
      <c r="W374" s="17" t="s">
        <v>251</v>
      </c>
    </row>
    <row r="375" ht="15.75" customHeight="1">
      <c r="A375" s="14" t="s">
        <v>13472</v>
      </c>
      <c r="B375" s="14" t="s">
        <v>13475</v>
      </c>
      <c r="C375" s="14">
        <v>1999.0</v>
      </c>
      <c r="D375" s="14">
        <v>0.0</v>
      </c>
      <c r="E375" s="14">
        <v>349000.0</v>
      </c>
      <c r="F375" s="14" t="s">
        <v>13479</v>
      </c>
      <c r="G375" s="14" t="s">
        <v>13481</v>
      </c>
      <c r="H375" s="14" t="s">
        <v>13482</v>
      </c>
      <c r="I375" s="14">
        <v>0.497</v>
      </c>
      <c r="J375" s="14">
        <v>0.0684</v>
      </c>
      <c r="K375" s="14">
        <v>0.5239022094726777</v>
      </c>
      <c r="L375" s="14">
        <v>0.0627</v>
      </c>
      <c r="M375" s="14">
        <v>0.994</v>
      </c>
      <c r="N375" s="14">
        <v>0.884</v>
      </c>
      <c r="O375" s="14">
        <v>0.112</v>
      </c>
      <c r="P375" s="14">
        <v>0.039</v>
      </c>
      <c r="Q375" s="14">
        <v>121.065</v>
      </c>
      <c r="R375" s="14">
        <v>2.0</v>
      </c>
      <c r="S375" s="14">
        <v>0.0</v>
      </c>
      <c r="T375" s="14" t="s">
        <v>1264</v>
      </c>
      <c r="U375" s="14" t="s">
        <v>35</v>
      </c>
      <c r="V375" s="16" t="s">
        <v>75</v>
      </c>
      <c r="W375" s="17" t="s">
        <v>251</v>
      </c>
    </row>
    <row r="376" ht="15.75" customHeight="1">
      <c r="A376" s="14" t="s">
        <v>13497</v>
      </c>
      <c r="B376" s="14" t="s">
        <v>13498</v>
      </c>
      <c r="C376" s="14">
        <v>2015.0</v>
      </c>
      <c r="D376" s="14">
        <v>0.0</v>
      </c>
      <c r="E376" s="14">
        <v>188586.0</v>
      </c>
      <c r="F376" s="14" t="s">
        <v>12615</v>
      </c>
      <c r="G376" s="14" t="s">
        <v>13504</v>
      </c>
      <c r="H376" s="14" t="s">
        <v>13505</v>
      </c>
      <c r="I376" s="14">
        <v>0.463</v>
      </c>
      <c r="J376" s="14">
        <v>0.0658</v>
      </c>
      <c r="K376" s="14">
        <v>0.523239150417658</v>
      </c>
      <c r="L376" s="14">
        <v>0.0488</v>
      </c>
      <c r="M376" s="14">
        <v>0.993</v>
      </c>
      <c r="N376" s="14">
        <v>2.43E-4</v>
      </c>
      <c r="O376" s="14">
        <v>0.102</v>
      </c>
      <c r="P376" s="14">
        <v>0.159</v>
      </c>
      <c r="Q376" s="14">
        <v>127.338</v>
      </c>
      <c r="R376" s="14">
        <v>4.0</v>
      </c>
      <c r="S376" s="14">
        <v>1.0</v>
      </c>
      <c r="T376" s="14" t="s">
        <v>1264</v>
      </c>
      <c r="U376" s="14" t="s">
        <v>35</v>
      </c>
      <c r="V376" s="16" t="s">
        <v>58</v>
      </c>
      <c r="W376" s="17" t="s">
        <v>251</v>
      </c>
    </row>
    <row r="377" ht="15.75" customHeight="1">
      <c r="A377" s="14" t="s">
        <v>13521</v>
      </c>
      <c r="B377" s="14" t="s">
        <v>13524</v>
      </c>
      <c r="C377" s="14">
        <v>2007.0</v>
      </c>
      <c r="D377" s="14">
        <v>0.0</v>
      </c>
      <c r="E377" s="14">
        <v>126666.0</v>
      </c>
      <c r="F377" s="14" t="s">
        <v>13117</v>
      </c>
      <c r="G377" s="14" t="s">
        <v>13528</v>
      </c>
      <c r="H377" s="14" t="s">
        <v>13532</v>
      </c>
      <c r="I377" s="14">
        <v>0.727</v>
      </c>
      <c r="J377" s="14">
        <v>0.359</v>
      </c>
      <c r="K377" s="14">
        <v>0.7324235877754921</v>
      </c>
      <c r="L377" s="14">
        <v>0.0436</v>
      </c>
      <c r="M377" s="14">
        <v>0.7</v>
      </c>
      <c r="N377" s="14">
        <v>0.781</v>
      </c>
      <c r="O377" s="14">
        <v>0.0639</v>
      </c>
      <c r="P377" s="14">
        <v>0.839</v>
      </c>
      <c r="Q377" s="14">
        <v>94.033</v>
      </c>
      <c r="R377" s="14">
        <v>4.0</v>
      </c>
      <c r="S377" s="14">
        <v>0.0</v>
      </c>
      <c r="T377" s="14" t="s">
        <v>1264</v>
      </c>
      <c r="U377" s="14" t="s">
        <v>35</v>
      </c>
      <c r="V377" s="16" t="s">
        <v>560</v>
      </c>
      <c r="W377" s="17" t="s">
        <v>185</v>
      </c>
    </row>
    <row r="378" ht="15.75" customHeight="1">
      <c r="A378" s="14" t="s">
        <v>13550</v>
      </c>
      <c r="B378" s="14" t="s">
        <v>13551</v>
      </c>
      <c r="C378" s="14">
        <v>2021.0</v>
      </c>
      <c r="D378" s="14">
        <v>0.0</v>
      </c>
      <c r="E378" s="14">
        <v>67788.0</v>
      </c>
      <c r="F378" s="14" t="s">
        <v>12561</v>
      </c>
      <c r="G378" s="14" t="s">
        <v>13559</v>
      </c>
      <c r="H378" s="14" t="s">
        <v>13560</v>
      </c>
      <c r="I378" s="14">
        <v>0.646</v>
      </c>
      <c r="J378" s="14">
        <v>0.939</v>
      </c>
      <c r="K378" s="14">
        <v>0.8806065920715119</v>
      </c>
      <c r="L378" s="14">
        <v>0.0467</v>
      </c>
      <c r="M378" s="14">
        <v>0.0118</v>
      </c>
      <c r="N378" s="14">
        <v>1.19E-6</v>
      </c>
      <c r="O378" s="14">
        <v>0.0845</v>
      </c>
      <c r="P378" s="14">
        <v>0.836</v>
      </c>
      <c r="Q378" s="14">
        <v>104.997</v>
      </c>
      <c r="R378" s="14">
        <v>7.0</v>
      </c>
      <c r="S378" s="14">
        <v>1.0</v>
      </c>
      <c r="T378" s="14" t="s">
        <v>1264</v>
      </c>
      <c r="U378" s="14" t="s">
        <v>35</v>
      </c>
      <c r="V378" s="16" t="s">
        <v>560</v>
      </c>
      <c r="W378" s="17" t="s">
        <v>185</v>
      </c>
    </row>
    <row r="379" ht="15.75" customHeight="1">
      <c r="A379" s="14" t="s">
        <v>13577</v>
      </c>
      <c r="B379" s="14" t="s">
        <v>13580</v>
      </c>
      <c r="C379" s="14">
        <v>2012.0</v>
      </c>
      <c r="D379" s="14">
        <v>0.0</v>
      </c>
      <c r="E379" s="14">
        <v>189422.0</v>
      </c>
      <c r="F379" s="14" t="s">
        <v>13286</v>
      </c>
      <c r="G379" s="14" t="s">
        <v>13291</v>
      </c>
      <c r="H379" s="14" t="s">
        <v>13292</v>
      </c>
      <c r="I379" s="14">
        <v>0.538</v>
      </c>
      <c r="J379" s="14">
        <v>0.437</v>
      </c>
      <c r="K379" s="14">
        <v>0.7744101982594828</v>
      </c>
      <c r="L379" s="14">
        <v>0.0352</v>
      </c>
      <c r="M379" s="14">
        <v>0.771</v>
      </c>
      <c r="N379" s="14">
        <v>0.0</v>
      </c>
      <c r="O379" s="14">
        <v>0.142</v>
      </c>
      <c r="P379" s="14">
        <v>0.616</v>
      </c>
      <c r="Q379" s="14">
        <v>77.376</v>
      </c>
      <c r="R379" s="14">
        <v>5.0</v>
      </c>
      <c r="S379" s="14">
        <v>1.0</v>
      </c>
      <c r="T379" s="14" t="s">
        <v>1264</v>
      </c>
      <c r="U379" s="14" t="s">
        <v>35</v>
      </c>
      <c r="V379" s="16" t="s">
        <v>407</v>
      </c>
      <c r="W379" s="17" t="s">
        <v>185</v>
      </c>
    </row>
    <row r="380" ht="15.75" customHeight="1">
      <c r="A380" s="14" t="s">
        <v>13597</v>
      </c>
      <c r="B380" s="14" t="s">
        <v>13599</v>
      </c>
      <c r="C380" s="14">
        <v>2012.0</v>
      </c>
      <c r="D380" s="14">
        <v>0.0</v>
      </c>
      <c r="E380" s="14">
        <v>198600.0</v>
      </c>
      <c r="F380" s="14" t="s">
        <v>13601</v>
      </c>
      <c r="G380" s="14" t="s">
        <v>13603</v>
      </c>
      <c r="H380" s="14" t="s">
        <v>13605</v>
      </c>
      <c r="I380" s="14">
        <v>0.376</v>
      </c>
      <c r="J380" s="14">
        <v>0.0726</v>
      </c>
      <c r="K380" s="14">
        <v>0.485573118292183</v>
      </c>
      <c r="L380" s="14">
        <v>0.0575</v>
      </c>
      <c r="M380" s="14">
        <v>0.989</v>
      </c>
      <c r="N380" s="14">
        <v>9.78E-4</v>
      </c>
      <c r="O380" s="14">
        <v>0.087</v>
      </c>
      <c r="P380" s="14">
        <v>0.0375</v>
      </c>
      <c r="Q380" s="14">
        <v>97.943</v>
      </c>
      <c r="R380" s="14">
        <v>0.0</v>
      </c>
      <c r="S380" s="14">
        <v>1.0</v>
      </c>
      <c r="T380" s="14" t="s">
        <v>1264</v>
      </c>
      <c r="U380" s="14" t="s">
        <v>35</v>
      </c>
      <c r="V380" s="16" t="s">
        <v>75</v>
      </c>
      <c r="W380" s="17" t="s">
        <v>251</v>
      </c>
    </row>
    <row r="381" ht="15.75" customHeight="1">
      <c r="A381" s="14" t="s">
        <v>13621</v>
      </c>
      <c r="B381" s="14" t="s">
        <v>13623</v>
      </c>
      <c r="C381" s="14">
        <v>2015.0</v>
      </c>
      <c r="D381" s="14">
        <v>0.0</v>
      </c>
      <c r="E381" s="14">
        <v>131317.0</v>
      </c>
      <c r="F381" s="14" t="s">
        <v>13628</v>
      </c>
      <c r="G381" s="14" t="s">
        <v>13630</v>
      </c>
      <c r="H381" s="14" t="s">
        <v>13631</v>
      </c>
      <c r="I381" s="14">
        <v>0.635</v>
      </c>
      <c r="J381" s="14">
        <v>0.5</v>
      </c>
      <c r="K381" s="14">
        <v>0.7668171026294182</v>
      </c>
      <c r="L381" s="14">
        <v>0.0405</v>
      </c>
      <c r="M381" s="14">
        <v>0.394</v>
      </c>
      <c r="N381" s="14">
        <v>0.046</v>
      </c>
      <c r="O381" s="14">
        <v>0.252</v>
      </c>
      <c r="P381" s="14">
        <v>0.265</v>
      </c>
      <c r="Q381" s="14">
        <v>110.006</v>
      </c>
      <c r="R381" s="14">
        <v>1.0</v>
      </c>
      <c r="S381" s="14">
        <v>1.0</v>
      </c>
      <c r="T381" s="14" t="s">
        <v>1264</v>
      </c>
      <c r="U381" s="14" t="s">
        <v>35</v>
      </c>
      <c r="V381" s="16" t="s">
        <v>36</v>
      </c>
      <c r="W381" s="17" t="s">
        <v>251</v>
      </c>
    </row>
    <row r="382" ht="15.75" customHeight="1">
      <c r="A382" s="14" t="s">
        <v>13646</v>
      </c>
      <c r="B382" s="14" t="s">
        <v>13648</v>
      </c>
      <c r="C382" s="14">
        <v>2001.0</v>
      </c>
      <c r="D382" s="14">
        <v>0.0</v>
      </c>
      <c r="E382" s="14">
        <v>244146.0</v>
      </c>
      <c r="F382" s="14" t="s">
        <v>13652</v>
      </c>
      <c r="G382" s="14" t="s">
        <v>13653</v>
      </c>
      <c r="H382" s="14" t="s">
        <v>13654</v>
      </c>
      <c r="I382" s="14">
        <v>0.365</v>
      </c>
      <c r="J382" s="14">
        <v>0.00908</v>
      </c>
      <c r="K382" s="14">
        <v>0.3679763865341695</v>
      </c>
      <c r="L382" s="14">
        <v>0.0404</v>
      </c>
      <c r="M382" s="14">
        <v>0.99</v>
      </c>
      <c r="N382" s="14">
        <v>5.09E-5</v>
      </c>
      <c r="O382" s="14">
        <v>0.0892</v>
      </c>
      <c r="P382" s="14">
        <v>0.0774</v>
      </c>
      <c r="Q382" s="14">
        <v>96.677</v>
      </c>
      <c r="R382" s="14">
        <v>9.0</v>
      </c>
      <c r="S382" s="14">
        <v>1.0</v>
      </c>
      <c r="T382" s="14" t="s">
        <v>1264</v>
      </c>
      <c r="U382" s="14" t="s">
        <v>35</v>
      </c>
      <c r="V382" s="16" t="s">
        <v>75</v>
      </c>
      <c r="W382" s="17" t="s">
        <v>251</v>
      </c>
    </row>
    <row r="383" ht="15.75" customHeight="1">
      <c r="A383" s="14" t="s">
        <v>13663</v>
      </c>
      <c r="B383" s="14" t="s">
        <v>13664</v>
      </c>
      <c r="C383" s="14">
        <v>2022.0</v>
      </c>
      <c r="D383" s="14">
        <v>0.0</v>
      </c>
      <c r="E383" s="14">
        <v>74160.0</v>
      </c>
      <c r="F383" s="14" t="s">
        <v>13666</v>
      </c>
      <c r="G383" s="14" t="s">
        <v>13671</v>
      </c>
      <c r="H383" s="14" t="s">
        <v>13674</v>
      </c>
      <c r="I383" s="14">
        <v>0.475</v>
      </c>
      <c r="J383" s="14">
        <v>0.0166</v>
      </c>
      <c r="K383" s="14">
        <v>0.401065172279831</v>
      </c>
      <c r="L383" s="14">
        <v>0.0495</v>
      </c>
      <c r="M383" s="14">
        <v>0.994</v>
      </c>
      <c r="N383" s="14">
        <v>0.978</v>
      </c>
      <c r="O383" s="14">
        <v>0.111</v>
      </c>
      <c r="P383" s="14">
        <v>0.431</v>
      </c>
      <c r="Q383" s="14">
        <v>66.616</v>
      </c>
      <c r="R383" s="14">
        <v>7.0</v>
      </c>
      <c r="S383" s="14">
        <v>1.0</v>
      </c>
      <c r="T383" s="14" t="s">
        <v>1264</v>
      </c>
      <c r="U383" s="14" t="s">
        <v>35</v>
      </c>
      <c r="V383" s="16" t="s">
        <v>54</v>
      </c>
      <c r="W383" s="17" t="s">
        <v>251</v>
      </c>
    </row>
    <row r="384" ht="15.75" customHeight="1">
      <c r="A384" s="14" t="s">
        <v>13688</v>
      </c>
      <c r="B384" s="14" t="s">
        <v>13690</v>
      </c>
      <c r="C384" s="14">
        <v>2002.0</v>
      </c>
      <c r="D384" s="14">
        <v>0.0</v>
      </c>
      <c r="E384" s="14">
        <v>185800.0</v>
      </c>
      <c r="F384" s="14" t="s">
        <v>13692</v>
      </c>
      <c r="G384" s="14" t="s">
        <v>13693</v>
      </c>
      <c r="H384" s="14" t="s">
        <v>13695</v>
      </c>
      <c r="I384" s="14">
        <v>0.337</v>
      </c>
      <c r="J384" s="14">
        <v>0.0466</v>
      </c>
      <c r="K384" s="14">
        <v>0.4169144225949797</v>
      </c>
      <c r="L384" s="14">
        <v>0.0381</v>
      </c>
      <c r="M384" s="14">
        <v>0.988</v>
      </c>
      <c r="N384" s="14">
        <v>0.687</v>
      </c>
      <c r="O384" s="14">
        <v>0.0834</v>
      </c>
      <c r="P384" s="14">
        <v>0.193</v>
      </c>
      <c r="Q384" s="14">
        <v>135.428</v>
      </c>
      <c r="R384" s="14">
        <v>4.0</v>
      </c>
      <c r="S384" s="14">
        <v>1.0</v>
      </c>
      <c r="T384" s="14" t="s">
        <v>1264</v>
      </c>
      <c r="U384" s="14" t="s">
        <v>35</v>
      </c>
      <c r="V384" s="16" t="s">
        <v>58</v>
      </c>
      <c r="W384" s="17" t="s">
        <v>251</v>
      </c>
    </row>
    <row r="385" ht="15.75" customHeight="1">
      <c r="A385" s="14" t="s">
        <v>13707</v>
      </c>
      <c r="B385" s="14" t="s">
        <v>13708</v>
      </c>
      <c r="C385" s="14">
        <v>2022.0</v>
      </c>
      <c r="D385" s="14">
        <v>0.0</v>
      </c>
      <c r="E385" s="14">
        <v>107363.0</v>
      </c>
      <c r="F385" s="14" t="s">
        <v>13713</v>
      </c>
      <c r="G385" s="14" t="s">
        <v>13715</v>
      </c>
      <c r="H385" s="14" t="s">
        <v>12991</v>
      </c>
      <c r="I385" s="14">
        <v>0.594</v>
      </c>
      <c r="J385" s="14">
        <v>0.273</v>
      </c>
      <c r="K385" s="14">
        <v>0.5562423801562202</v>
      </c>
      <c r="L385" s="14">
        <v>0.229</v>
      </c>
      <c r="M385" s="14">
        <v>0.99</v>
      </c>
      <c r="N385" s="14">
        <v>0.00593</v>
      </c>
      <c r="O385" s="14">
        <v>0.797</v>
      </c>
      <c r="P385" s="14">
        <v>0.851</v>
      </c>
      <c r="Q385" s="14">
        <v>132.586</v>
      </c>
      <c r="R385" s="14">
        <v>8.0</v>
      </c>
      <c r="S385" s="14">
        <v>1.0</v>
      </c>
      <c r="T385" s="14" t="s">
        <v>1264</v>
      </c>
      <c r="U385" s="14" t="s">
        <v>35</v>
      </c>
      <c r="V385" s="16" t="s">
        <v>560</v>
      </c>
      <c r="W385" s="17" t="s">
        <v>185</v>
      </c>
    </row>
    <row r="386" ht="15.75" customHeight="1">
      <c r="A386" s="14" t="s">
        <v>13734</v>
      </c>
      <c r="B386" s="14" t="s">
        <v>13736</v>
      </c>
      <c r="C386" s="14">
        <v>1997.0</v>
      </c>
      <c r="D386" s="14">
        <v>0.0</v>
      </c>
      <c r="E386" s="14">
        <v>196000.0</v>
      </c>
      <c r="F386" s="14" t="s">
        <v>12615</v>
      </c>
      <c r="G386" s="14" t="s">
        <v>13739</v>
      </c>
      <c r="H386" s="14" t="s">
        <v>13741</v>
      </c>
      <c r="I386" s="14">
        <v>0.221</v>
      </c>
      <c r="J386" s="14">
        <v>0.007</v>
      </c>
      <c r="K386" s="14">
        <v>0.4345603490592143</v>
      </c>
      <c r="L386" s="14">
        <v>0.0456</v>
      </c>
      <c r="M386" s="14">
        <v>0.993</v>
      </c>
      <c r="N386" s="14">
        <v>0.0862</v>
      </c>
      <c r="O386" s="14">
        <v>0.0848</v>
      </c>
      <c r="P386" s="14">
        <v>0.0368</v>
      </c>
      <c r="Q386" s="14">
        <v>83.223</v>
      </c>
      <c r="R386" s="14">
        <v>8.0</v>
      </c>
      <c r="S386" s="14">
        <v>1.0</v>
      </c>
      <c r="T386" s="14" t="s">
        <v>1264</v>
      </c>
      <c r="U386" s="14" t="s">
        <v>35</v>
      </c>
      <c r="V386" s="16" t="s">
        <v>75</v>
      </c>
      <c r="W386" s="17" t="s">
        <v>251</v>
      </c>
    </row>
    <row r="387" ht="15.75" customHeight="1">
      <c r="A387" s="14" t="s">
        <v>13752</v>
      </c>
      <c r="B387" s="14" t="s">
        <v>13753</v>
      </c>
      <c r="C387" s="14">
        <v>2012.0</v>
      </c>
      <c r="D387" s="14">
        <v>0.0</v>
      </c>
      <c r="E387" s="14">
        <v>67240.0</v>
      </c>
      <c r="F387" s="14" t="s">
        <v>13601</v>
      </c>
      <c r="G387" s="14" t="s">
        <v>13603</v>
      </c>
      <c r="H387" s="14" t="s">
        <v>13605</v>
      </c>
      <c r="I387" s="14">
        <v>0.638</v>
      </c>
      <c r="J387" s="14">
        <v>0.103</v>
      </c>
      <c r="K387" s="14">
        <v>0.5394520137629789</v>
      </c>
      <c r="L387" s="14">
        <v>0.0388</v>
      </c>
      <c r="M387" s="14">
        <v>0.986</v>
      </c>
      <c r="N387" s="14">
        <v>2.85E-4</v>
      </c>
      <c r="O387" s="14">
        <v>0.211</v>
      </c>
      <c r="P387" s="14">
        <v>0.893</v>
      </c>
      <c r="Q387" s="14">
        <v>100.105</v>
      </c>
      <c r="R387" s="14">
        <v>1.0</v>
      </c>
      <c r="S387" s="14">
        <v>1.0</v>
      </c>
      <c r="T387" s="14" t="s">
        <v>1264</v>
      </c>
      <c r="U387" s="14" t="s">
        <v>35</v>
      </c>
      <c r="V387" s="16" t="s">
        <v>560</v>
      </c>
      <c r="W387" s="17" t="s">
        <v>185</v>
      </c>
    </row>
    <row r="388" ht="15.75" customHeight="1">
      <c r="A388" s="14" t="s">
        <v>13769</v>
      </c>
      <c r="B388" s="14" t="s">
        <v>13772</v>
      </c>
      <c r="C388" s="14">
        <v>2013.0</v>
      </c>
      <c r="D388" s="14">
        <v>0.0</v>
      </c>
      <c r="E388" s="14">
        <v>268373.0</v>
      </c>
      <c r="F388" s="14" t="s">
        <v>13479</v>
      </c>
      <c r="G388" s="14" t="s">
        <v>13775</v>
      </c>
      <c r="H388" s="14" t="s">
        <v>13777</v>
      </c>
      <c r="I388" s="14">
        <v>0.335</v>
      </c>
      <c r="J388" s="14">
        <v>0.0435</v>
      </c>
      <c r="K388" s="14">
        <v>0.2937779393772854</v>
      </c>
      <c r="L388" s="14">
        <v>0.0323</v>
      </c>
      <c r="M388" s="14">
        <v>0.989</v>
      </c>
      <c r="N388" s="14">
        <v>0.874</v>
      </c>
      <c r="O388" s="14">
        <v>0.123</v>
      </c>
      <c r="P388" s="14">
        <v>0.389</v>
      </c>
      <c r="Q388" s="14">
        <v>84.669</v>
      </c>
      <c r="R388" s="14">
        <v>9.0</v>
      </c>
      <c r="S388" s="14">
        <v>1.0</v>
      </c>
      <c r="T388" s="14" t="s">
        <v>1264</v>
      </c>
      <c r="U388" s="14" t="s">
        <v>35</v>
      </c>
      <c r="V388" s="16" t="s">
        <v>45</v>
      </c>
      <c r="W388" s="17" t="s">
        <v>251</v>
      </c>
    </row>
    <row r="389" ht="15.75" customHeight="1">
      <c r="A389" s="14" t="s">
        <v>13788</v>
      </c>
      <c r="B389" s="14" t="s">
        <v>13789</v>
      </c>
      <c r="C389" s="14">
        <v>2023.0</v>
      </c>
      <c r="D389" s="14">
        <v>0.0</v>
      </c>
      <c r="E389" s="14">
        <v>104080.0</v>
      </c>
      <c r="F389" s="14" t="s">
        <v>12615</v>
      </c>
      <c r="G389" s="14" t="s">
        <v>13791</v>
      </c>
      <c r="H389" s="14" t="s">
        <v>13792</v>
      </c>
      <c r="I389" s="14">
        <v>0.228</v>
      </c>
      <c r="J389" s="14">
        <v>0.0371</v>
      </c>
      <c r="K389" s="14">
        <v>0.4530832245962167</v>
      </c>
      <c r="L389" s="14">
        <v>0.046</v>
      </c>
      <c r="M389" s="14">
        <v>0.992</v>
      </c>
      <c r="N389" s="14">
        <v>0.963</v>
      </c>
      <c r="O389" s="14">
        <v>0.0618</v>
      </c>
      <c r="P389" s="14">
        <v>0.0513</v>
      </c>
      <c r="Q389" s="14">
        <v>93.904</v>
      </c>
      <c r="R389" s="14">
        <v>9.0</v>
      </c>
      <c r="S389" s="14">
        <v>1.0</v>
      </c>
      <c r="T389" s="14" t="s">
        <v>1264</v>
      </c>
      <c r="U389" s="14" t="s">
        <v>35</v>
      </c>
      <c r="V389" s="16" t="s">
        <v>75</v>
      </c>
      <c r="W389" s="17" t="s">
        <v>251</v>
      </c>
    </row>
    <row r="390" ht="15.75" customHeight="1">
      <c r="A390" s="14" t="s">
        <v>13806</v>
      </c>
      <c r="B390" s="14" t="s">
        <v>13808</v>
      </c>
      <c r="C390" s="14">
        <v>2011.0</v>
      </c>
      <c r="D390" s="14">
        <v>0.0</v>
      </c>
      <c r="E390" s="14">
        <v>149653.0</v>
      </c>
      <c r="F390" s="14" t="s">
        <v>12847</v>
      </c>
      <c r="G390" s="14" t="s">
        <v>13809</v>
      </c>
      <c r="H390" s="14" t="s">
        <v>13811</v>
      </c>
      <c r="I390" s="14">
        <v>0.262</v>
      </c>
      <c r="J390" s="14">
        <v>0.265</v>
      </c>
      <c r="K390" s="14">
        <v>0.6780099672603254</v>
      </c>
      <c r="L390" s="14">
        <v>0.116</v>
      </c>
      <c r="M390" s="14">
        <v>0.957</v>
      </c>
      <c r="N390" s="14">
        <v>1.02E-4</v>
      </c>
      <c r="O390" s="14">
        <v>0.413</v>
      </c>
      <c r="P390" s="14">
        <v>0.155</v>
      </c>
      <c r="Q390" s="14">
        <v>81.266</v>
      </c>
      <c r="R390" s="14">
        <v>2.0</v>
      </c>
      <c r="S390" s="14">
        <v>1.0</v>
      </c>
      <c r="T390" s="14" t="s">
        <v>1264</v>
      </c>
      <c r="U390" s="14" t="s">
        <v>35</v>
      </c>
      <c r="V390" s="16" t="s">
        <v>58</v>
      </c>
      <c r="W390" s="17" t="s">
        <v>251</v>
      </c>
    </row>
    <row r="391" ht="15.75" customHeight="1">
      <c r="A391" s="14" t="s">
        <v>13821</v>
      </c>
      <c r="B391" s="14" t="s">
        <v>13822</v>
      </c>
      <c r="C391" s="14">
        <v>2012.0</v>
      </c>
      <c r="D391" s="14">
        <v>0.0</v>
      </c>
      <c r="E391" s="14">
        <v>218369.0</v>
      </c>
      <c r="F391" s="14" t="s">
        <v>13286</v>
      </c>
      <c r="G391" s="14" t="s">
        <v>13291</v>
      </c>
      <c r="H391" s="14" t="s">
        <v>13292</v>
      </c>
      <c r="I391" s="14">
        <v>0.67</v>
      </c>
      <c r="J391" s="14">
        <v>0.442</v>
      </c>
      <c r="K391" s="14">
        <v>0.8098089961968258</v>
      </c>
      <c r="L391" s="14">
        <v>0.0293</v>
      </c>
      <c r="M391" s="14">
        <v>0.789</v>
      </c>
      <c r="N391" s="14">
        <v>1.43E-6</v>
      </c>
      <c r="O391" s="14">
        <v>0.143</v>
      </c>
      <c r="P391" s="14">
        <v>0.869</v>
      </c>
      <c r="Q391" s="14">
        <v>134.944</v>
      </c>
      <c r="R391" s="14">
        <v>7.0</v>
      </c>
      <c r="S391" s="14">
        <v>1.0</v>
      </c>
      <c r="T391" s="14" t="s">
        <v>1264</v>
      </c>
      <c r="U391" s="14" t="s">
        <v>35</v>
      </c>
      <c r="V391" s="16" t="s">
        <v>560</v>
      </c>
      <c r="W391" s="17" t="s">
        <v>185</v>
      </c>
    </row>
    <row r="392" ht="15.75" customHeight="1">
      <c r="A392" s="14" t="s">
        <v>13835</v>
      </c>
      <c r="B392" s="14" t="s">
        <v>13838</v>
      </c>
      <c r="C392" s="14">
        <v>2011.0</v>
      </c>
      <c r="D392" s="14">
        <v>0.0</v>
      </c>
      <c r="E392" s="14">
        <v>122786.0</v>
      </c>
      <c r="F392" s="14" t="s">
        <v>12847</v>
      </c>
      <c r="G392" s="14" t="s">
        <v>13809</v>
      </c>
      <c r="H392" s="14" t="s">
        <v>13811</v>
      </c>
      <c r="I392" s="14">
        <v>0.265</v>
      </c>
      <c r="J392" s="14">
        <v>0.266</v>
      </c>
      <c r="K392" s="14">
        <v>0.6785874703082458</v>
      </c>
      <c r="L392" s="14">
        <v>0.0495</v>
      </c>
      <c r="M392" s="14">
        <v>0.994</v>
      </c>
      <c r="N392" s="14">
        <v>0.0166</v>
      </c>
      <c r="O392" s="14">
        <v>0.656</v>
      </c>
      <c r="P392" s="14">
        <v>0.22</v>
      </c>
      <c r="Q392" s="14">
        <v>80.419</v>
      </c>
      <c r="R392" s="14">
        <v>9.0</v>
      </c>
      <c r="S392" s="14">
        <v>0.0</v>
      </c>
      <c r="T392" s="14" t="s">
        <v>1264</v>
      </c>
      <c r="U392" s="14" t="s">
        <v>35</v>
      </c>
      <c r="V392" s="16" t="s">
        <v>36</v>
      </c>
      <c r="W392" s="17" t="s">
        <v>251</v>
      </c>
    </row>
    <row r="393" ht="15.75" customHeight="1">
      <c r="A393" s="14" t="s">
        <v>13850</v>
      </c>
      <c r="B393" s="14" t="s">
        <v>13854</v>
      </c>
      <c r="C393" s="14">
        <v>2012.0</v>
      </c>
      <c r="D393" s="14">
        <v>0.0</v>
      </c>
      <c r="E393" s="14">
        <v>175253.0</v>
      </c>
      <c r="F393" s="14" t="s">
        <v>13601</v>
      </c>
      <c r="G393" s="14" t="s">
        <v>13603</v>
      </c>
      <c r="H393" s="14" t="s">
        <v>13605</v>
      </c>
      <c r="I393" s="14">
        <v>0.29</v>
      </c>
      <c r="J393" s="14">
        <v>0.14</v>
      </c>
      <c r="K393" s="14">
        <v>0.5359014394683572</v>
      </c>
      <c r="L393" s="14">
        <v>0.0729</v>
      </c>
      <c r="M393" s="14">
        <v>0.991</v>
      </c>
      <c r="N393" s="14">
        <v>1.96E-5</v>
      </c>
      <c r="O393" s="14">
        <v>0.091</v>
      </c>
      <c r="P393" s="14">
        <v>0.0473</v>
      </c>
      <c r="Q393" s="14">
        <v>177.791</v>
      </c>
      <c r="R393" s="14">
        <v>9.0</v>
      </c>
      <c r="S393" s="14">
        <v>1.0</v>
      </c>
      <c r="T393" s="14" t="s">
        <v>1264</v>
      </c>
      <c r="U393" s="14" t="s">
        <v>35</v>
      </c>
      <c r="V393" s="16" t="s">
        <v>75</v>
      </c>
      <c r="W393" s="17" t="s">
        <v>251</v>
      </c>
    </row>
    <row r="394" ht="15.75" customHeight="1">
      <c r="A394" s="14" t="s">
        <v>13870</v>
      </c>
      <c r="B394" s="14" t="s">
        <v>13872</v>
      </c>
      <c r="C394" s="14">
        <v>2013.0</v>
      </c>
      <c r="D394" s="14">
        <v>0.0</v>
      </c>
      <c r="E394" s="14">
        <v>310573.0</v>
      </c>
      <c r="F394" s="14" t="s">
        <v>13479</v>
      </c>
      <c r="G394" s="14" t="s">
        <v>13875</v>
      </c>
      <c r="H394" s="14" t="s">
        <v>13877</v>
      </c>
      <c r="I394" s="14">
        <v>0.471</v>
      </c>
      <c r="J394" s="14">
        <v>0.0323</v>
      </c>
      <c r="K394" s="14">
        <v>0.4084657668939221</v>
      </c>
      <c r="L394" s="14">
        <v>0.0608</v>
      </c>
      <c r="M394" s="14">
        <v>0.994</v>
      </c>
      <c r="N394" s="14">
        <v>0.91</v>
      </c>
      <c r="O394" s="14">
        <v>0.0949</v>
      </c>
      <c r="P394" s="14">
        <v>0.287</v>
      </c>
      <c r="Q394" s="14">
        <v>120.508</v>
      </c>
      <c r="R394" s="14">
        <v>1.0</v>
      </c>
      <c r="S394" s="14">
        <v>1.0</v>
      </c>
      <c r="T394" s="14" t="s">
        <v>1264</v>
      </c>
      <c r="U394" s="14" t="s">
        <v>35</v>
      </c>
      <c r="V394" s="16" t="s">
        <v>36</v>
      </c>
      <c r="W394" s="17" t="s">
        <v>251</v>
      </c>
    </row>
    <row r="395" ht="15.75" customHeight="1">
      <c r="A395" s="14" t="s">
        <v>13894</v>
      </c>
      <c r="B395" s="14" t="s">
        <v>13895</v>
      </c>
      <c r="C395" s="14">
        <v>2016.0</v>
      </c>
      <c r="D395" s="14">
        <v>0.0</v>
      </c>
      <c r="E395" s="14">
        <v>88000.0</v>
      </c>
      <c r="F395" s="14" t="s">
        <v>3936</v>
      </c>
      <c r="G395" s="14" t="s">
        <v>13902</v>
      </c>
      <c r="H395" s="14" t="s">
        <v>13903</v>
      </c>
      <c r="I395" s="14">
        <v>0.492</v>
      </c>
      <c r="J395" s="14">
        <v>0.0736</v>
      </c>
      <c r="K395" s="14">
        <v>0.6043462451478121</v>
      </c>
      <c r="L395" s="14">
        <v>0.0314</v>
      </c>
      <c r="M395" s="14">
        <v>0.984</v>
      </c>
      <c r="N395" s="14">
        <v>0.597</v>
      </c>
      <c r="O395" s="14">
        <v>0.106</v>
      </c>
      <c r="P395" s="14">
        <v>0.452</v>
      </c>
      <c r="Q395" s="14">
        <v>65.8</v>
      </c>
      <c r="R395" s="14">
        <v>7.0</v>
      </c>
      <c r="S395" s="14">
        <v>1.0</v>
      </c>
      <c r="T395" s="14" t="s">
        <v>1264</v>
      </c>
      <c r="U395" s="14" t="s">
        <v>35</v>
      </c>
      <c r="V395" s="16" t="s">
        <v>54</v>
      </c>
      <c r="W395" s="17" t="s">
        <v>251</v>
      </c>
    </row>
    <row r="396" ht="15.75" customHeight="1">
      <c r="A396" s="14" t="s">
        <v>13913</v>
      </c>
      <c r="B396" s="14" t="s">
        <v>13916</v>
      </c>
      <c r="C396" s="14">
        <v>2020.0</v>
      </c>
      <c r="D396" s="14">
        <v>0.0</v>
      </c>
      <c r="E396" s="14">
        <v>155518.0</v>
      </c>
      <c r="F396" s="14" t="s">
        <v>12615</v>
      </c>
      <c r="G396" s="14" t="s">
        <v>13917</v>
      </c>
      <c r="H396" s="14" t="s">
        <v>13920</v>
      </c>
      <c r="I396" s="14">
        <v>0.574</v>
      </c>
      <c r="J396" s="14">
        <v>0.265</v>
      </c>
      <c r="K396" s="14">
        <v>0.6346758496645205</v>
      </c>
      <c r="L396" s="14">
        <v>0.0453</v>
      </c>
      <c r="M396" s="14">
        <v>0.974</v>
      </c>
      <c r="N396" s="14">
        <v>0.887</v>
      </c>
      <c r="O396" s="14">
        <v>0.115</v>
      </c>
      <c r="P396" s="14">
        <v>0.541</v>
      </c>
      <c r="Q396" s="14">
        <v>107.834</v>
      </c>
      <c r="R396" s="14">
        <v>0.0</v>
      </c>
      <c r="S396" s="14">
        <v>0.0</v>
      </c>
      <c r="T396" s="14" t="s">
        <v>1264</v>
      </c>
      <c r="U396" s="14" t="s">
        <v>35</v>
      </c>
      <c r="V396" s="16" t="s">
        <v>333</v>
      </c>
      <c r="W396" s="17" t="s">
        <v>185</v>
      </c>
    </row>
    <row r="397" ht="15.75" customHeight="1">
      <c r="A397" s="14" t="s">
        <v>13933</v>
      </c>
      <c r="B397" s="14" t="s">
        <v>13935</v>
      </c>
      <c r="C397" s="14">
        <v>1997.0</v>
      </c>
      <c r="D397" s="14">
        <v>0.0</v>
      </c>
      <c r="E397" s="14">
        <v>76000.0</v>
      </c>
      <c r="F397" s="14" t="s">
        <v>12615</v>
      </c>
      <c r="G397" s="14" t="s">
        <v>13739</v>
      </c>
      <c r="H397" s="14" t="s">
        <v>13741</v>
      </c>
      <c r="I397" s="14">
        <v>0.442</v>
      </c>
      <c r="J397" s="14">
        <v>0.116</v>
      </c>
      <c r="K397" s="14">
        <v>0.543965093137468</v>
      </c>
      <c r="L397" s="14">
        <v>0.044</v>
      </c>
      <c r="M397" s="14">
        <v>0.992</v>
      </c>
      <c r="N397" s="14">
        <v>0.624</v>
      </c>
      <c r="O397" s="14">
        <v>0.166</v>
      </c>
      <c r="P397" s="14">
        <v>0.335</v>
      </c>
      <c r="Q397" s="14">
        <v>115.222</v>
      </c>
      <c r="R397" s="14">
        <v>2.0</v>
      </c>
      <c r="S397" s="14">
        <v>1.0</v>
      </c>
      <c r="T397" s="14" t="s">
        <v>1264</v>
      </c>
      <c r="U397" s="14" t="s">
        <v>35</v>
      </c>
      <c r="V397" s="16" t="s">
        <v>45</v>
      </c>
      <c r="W397" s="17" t="s">
        <v>251</v>
      </c>
    </row>
    <row r="398" ht="15.75" customHeight="1">
      <c r="A398" s="14" t="s">
        <v>13955</v>
      </c>
      <c r="B398" s="14" t="s">
        <v>13956</v>
      </c>
      <c r="C398" s="14">
        <v>2022.0</v>
      </c>
      <c r="D398" s="14">
        <v>0.0</v>
      </c>
      <c r="E398" s="14">
        <v>88466.0</v>
      </c>
      <c r="F398" s="14" t="s">
        <v>12561</v>
      </c>
      <c r="G398" s="14" t="s">
        <v>12944</v>
      </c>
      <c r="H398" s="14" t="s">
        <v>13965</v>
      </c>
      <c r="I398" s="14">
        <v>0.219</v>
      </c>
      <c r="J398" s="14">
        <v>0.0164</v>
      </c>
      <c r="K398" s="14">
        <v>0.3165144482639293</v>
      </c>
      <c r="L398" s="14">
        <v>0.0385</v>
      </c>
      <c r="M398" s="14">
        <v>0.676</v>
      </c>
      <c r="N398" s="14">
        <v>0.853</v>
      </c>
      <c r="O398" s="14">
        <v>0.108</v>
      </c>
      <c r="P398" s="14">
        <v>0.0403</v>
      </c>
      <c r="Q398" s="14">
        <v>75.739</v>
      </c>
      <c r="R398" s="14">
        <v>2.0</v>
      </c>
      <c r="S398" s="14">
        <v>0.0</v>
      </c>
      <c r="T398" s="14" t="s">
        <v>1264</v>
      </c>
      <c r="U398" s="14" t="s">
        <v>35</v>
      </c>
      <c r="V398" s="16" t="s">
        <v>75</v>
      </c>
      <c r="W398" s="17" t="s">
        <v>251</v>
      </c>
    </row>
    <row r="399" ht="15.75" customHeight="1">
      <c r="A399" s="14" t="s">
        <v>13976</v>
      </c>
      <c r="B399" s="14" t="s">
        <v>13980</v>
      </c>
      <c r="C399" s="14">
        <v>2023.0</v>
      </c>
      <c r="D399" s="14">
        <v>0.0</v>
      </c>
      <c r="E399" s="14">
        <v>136028.0</v>
      </c>
      <c r="F399" s="14" t="s">
        <v>12615</v>
      </c>
      <c r="G399" s="14" t="s">
        <v>13983</v>
      </c>
      <c r="H399" s="14" t="s">
        <v>13985</v>
      </c>
      <c r="I399" s="14">
        <v>0.223</v>
      </c>
      <c r="J399" s="14">
        <v>0.0377</v>
      </c>
      <c r="K399" s="14">
        <v>0.4258336363350838</v>
      </c>
      <c r="L399" s="14">
        <v>0.0469</v>
      </c>
      <c r="M399" s="14">
        <v>0.985</v>
      </c>
      <c r="N399" s="14">
        <v>0.909</v>
      </c>
      <c r="O399" s="14">
        <v>0.121</v>
      </c>
      <c r="P399" s="14">
        <v>0.0663</v>
      </c>
      <c r="Q399" s="14">
        <v>74.368</v>
      </c>
      <c r="R399" s="14">
        <v>5.0</v>
      </c>
      <c r="S399" s="14">
        <v>0.0</v>
      </c>
      <c r="T399" s="14" t="s">
        <v>1264</v>
      </c>
      <c r="U399" s="14" t="s">
        <v>35</v>
      </c>
      <c r="V399" s="16" t="s">
        <v>75</v>
      </c>
      <c r="W399" s="17" t="s">
        <v>251</v>
      </c>
    </row>
    <row r="400" ht="15.75" customHeight="1">
      <c r="A400" s="14" t="s">
        <v>13998</v>
      </c>
      <c r="B400" s="14" t="s">
        <v>14001</v>
      </c>
      <c r="C400" s="14">
        <v>2002.0</v>
      </c>
      <c r="D400" s="14">
        <v>0.0</v>
      </c>
      <c r="E400" s="14">
        <v>92173.0</v>
      </c>
      <c r="F400" s="14" t="s">
        <v>3936</v>
      </c>
      <c r="G400" s="14" t="s">
        <v>14006</v>
      </c>
      <c r="H400" s="14" t="s">
        <v>14007</v>
      </c>
      <c r="I400" s="14">
        <v>0.115</v>
      </c>
      <c r="J400" s="14">
        <v>0.096</v>
      </c>
      <c r="K400" s="14">
        <v>0.4640771715084792</v>
      </c>
      <c r="L400" s="14">
        <v>0.0384</v>
      </c>
      <c r="M400" s="14">
        <v>0.886</v>
      </c>
      <c r="N400" s="14">
        <v>0.851</v>
      </c>
      <c r="O400" s="14">
        <v>0.118</v>
      </c>
      <c r="P400" s="14">
        <v>0.334</v>
      </c>
      <c r="Q400" s="14">
        <v>93.48</v>
      </c>
      <c r="R400" s="14">
        <v>7.0</v>
      </c>
      <c r="S400" s="14">
        <v>0.0</v>
      </c>
      <c r="T400" s="14" t="s">
        <v>1264</v>
      </c>
      <c r="U400" s="14" t="s">
        <v>35</v>
      </c>
      <c r="V400" s="16" t="s">
        <v>45</v>
      </c>
      <c r="W400" s="17" t="s">
        <v>251</v>
      </c>
    </row>
    <row r="401" ht="15.75" customHeight="1">
      <c r="A401" s="14" t="s">
        <v>14017</v>
      </c>
      <c r="B401" s="14" t="s">
        <v>14018</v>
      </c>
      <c r="C401" s="14">
        <v>2012.0</v>
      </c>
      <c r="D401" s="14">
        <v>0.0</v>
      </c>
      <c r="E401" s="14">
        <v>143768.0</v>
      </c>
      <c r="F401" s="14" t="s">
        <v>13286</v>
      </c>
      <c r="G401" s="14" t="s">
        <v>13291</v>
      </c>
      <c r="H401" s="14" t="s">
        <v>13292</v>
      </c>
      <c r="I401" s="14">
        <v>0.624</v>
      </c>
      <c r="J401" s="14">
        <v>0.511</v>
      </c>
      <c r="K401" s="14">
        <v>0.7890830534770159</v>
      </c>
      <c r="L401" s="14">
        <v>0.235</v>
      </c>
      <c r="M401" s="14">
        <v>0.306</v>
      </c>
      <c r="N401" s="14">
        <v>0.0</v>
      </c>
      <c r="O401" s="14">
        <v>0.171</v>
      </c>
      <c r="P401" s="14">
        <v>0.604</v>
      </c>
      <c r="Q401" s="14">
        <v>170.114</v>
      </c>
      <c r="R401" s="14">
        <v>9.0</v>
      </c>
      <c r="S401" s="14">
        <v>1.0</v>
      </c>
      <c r="T401" s="14" t="s">
        <v>1264</v>
      </c>
      <c r="U401" s="14" t="s">
        <v>35</v>
      </c>
      <c r="V401" s="16" t="s">
        <v>407</v>
      </c>
      <c r="W401" s="17" t="s">
        <v>185</v>
      </c>
    </row>
    <row r="402" ht="15.75" customHeight="1">
      <c r="A402" s="14" t="s">
        <v>14032</v>
      </c>
      <c r="B402" s="14" t="s">
        <v>14033</v>
      </c>
      <c r="C402" s="14">
        <v>2013.0</v>
      </c>
      <c r="D402" s="14">
        <v>0.0</v>
      </c>
      <c r="E402" s="14">
        <v>146706.0</v>
      </c>
      <c r="F402" s="14" t="s">
        <v>13206</v>
      </c>
      <c r="G402" s="14" t="s">
        <v>14037</v>
      </c>
      <c r="H402" s="14" t="s">
        <v>14040</v>
      </c>
      <c r="I402" s="14">
        <v>0.749</v>
      </c>
      <c r="J402" s="14">
        <v>0.0793</v>
      </c>
      <c r="K402" s="14">
        <v>0.5874275447439218</v>
      </c>
      <c r="L402" s="14">
        <v>0.0387</v>
      </c>
      <c r="M402" s="14">
        <v>0.944</v>
      </c>
      <c r="N402" s="14">
        <v>4.32E-5</v>
      </c>
      <c r="O402" s="14">
        <v>0.0867</v>
      </c>
      <c r="P402" s="14">
        <v>0.645</v>
      </c>
      <c r="Q402" s="14">
        <v>99.544</v>
      </c>
      <c r="R402" s="14">
        <v>11.0</v>
      </c>
      <c r="S402" s="14">
        <v>1.0</v>
      </c>
      <c r="T402" s="14" t="s">
        <v>1264</v>
      </c>
      <c r="U402" s="14" t="s">
        <v>68</v>
      </c>
      <c r="V402" s="16" t="s">
        <v>407</v>
      </c>
      <c r="W402" s="17" t="s">
        <v>185</v>
      </c>
    </row>
    <row r="403" ht="15.75" customHeight="1">
      <c r="A403" s="14" t="s">
        <v>14050</v>
      </c>
      <c r="B403" s="14" t="s">
        <v>14052</v>
      </c>
      <c r="C403" s="14">
        <v>2022.0</v>
      </c>
      <c r="D403" s="14">
        <v>0.0</v>
      </c>
      <c r="E403" s="14">
        <v>140689.0</v>
      </c>
      <c r="F403" s="14" t="s">
        <v>12561</v>
      </c>
      <c r="G403" s="14" t="s">
        <v>14057</v>
      </c>
      <c r="H403" s="14" t="s">
        <v>14058</v>
      </c>
      <c r="I403" s="14">
        <v>0.377</v>
      </c>
      <c r="J403" s="14">
        <v>0.0222</v>
      </c>
      <c r="K403" s="14">
        <v>0.3840395268670665</v>
      </c>
      <c r="L403" s="14">
        <v>0.0401</v>
      </c>
      <c r="M403" s="14">
        <v>0.697</v>
      </c>
      <c r="N403" s="14">
        <v>0.829</v>
      </c>
      <c r="O403" s="14">
        <v>0.213</v>
      </c>
      <c r="P403" s="14">
        <v>0.237</v>
      </c>
      <c r="Q403" s="14">
        <v>173.827</v>
      </c>
      <c r="R403" s="14">
        <v>11.0</v>
      </c>
      <c r="S403" s="14">
        <v>1.0</v>
      </c>
      <c r="T403" s="14" t="s">
        <v>1264</v>
      </c>
      <c r="U403" s="14" t="s">
        <v>35</v>
      </c>
      <c r="V403" s="16" t="s">
        <v>36</v>
      </c>
      <c r="W403" s="17" t="s">
        <v>251</v>
      </c>
    </row>
    <row r="404" ht="15.75" customHeight="1">
      <c r="A404" s="14" t="s">
        <v>14072</v>
      </c>
      <c r="B404" s="14" t="s">
        <v>14073</v>
      </c>
      <c r="C404" s="14">
        <v>2016.0</v>
      </c>
      <c r="D404" s="14">
        <v>0.0</v>
      </c>
      <c r="E404" s="14">
        <v>200071.0</v>
      </c>
      <c r="F404" s="14" t="s">
        <v>14075</v>
      </c>
      <c r="G404" s="14" t="s">
        <v>14078</v>
      </c>
      <c r="H404" s="14" t="s">
        <v>14081</v>
      </c>
      <c r="I404" s="14">
        <v>0.479</v>
      </c>
      <c r="J404" s="14">
        <v>0.699</v>
      </c>
      <c r="K404" s="14">
        <v>0.8028575706200062</v>
      </c>
      <c r="L404" s="14">
        <v>0.0505</v>
      </c>
      <c r="M404" s="14">
        <v>0.248</v>
      </c>
      <c r="N404" s="14">
        <v>4.18E-6</v>
      </c>
      <c r="O404" s="14">
        <v>0.514</v>
      </c>
      <c r="P404" s="14">
        <v>0.763</v>
      </c>
      <c r="Q404" s="14">
        <v>92.517</v>
      </c>
      <c r="R404" s="14">
        <v>4.0</v>
      </c>
      <c r="S404" s="14">
        <v>0.0</v>
      </c>
      <c r="T404" s="14" t="s">
        <v>1264</v>
      </c>
      <c r="U404" s="14" t="s">
        <v>35</v>
      </c>
      <c r="V404" s="16" t="s">
        <v>181</v>
      </c>
      <c r="W404" s="17" t="s">
        <v>185</v>
      </c>
    </row>
    <row r="405" ht="15.75" customHeight="1">
      <c r="A405" s="14" t="s">
        <v>14094</v>
      </c>
      <c r="B405" s="14" t="s">
        <v>14095</v>
      </c>
      <c r="C405" s="14">
        <v>2014.0</v>
      </c>
      <c r="D405" s="14">
        <v>0.0</v>
      </c>
      <c r="E405" s="14">
        <v>133466.0</v>
      </c>
      <c r="F405" s="14" t="s">
        <v>12615</v>
      </c>
      <c r="G405" s="14" t="s">
        <v>14100</v>
      </c>
      <c r="H405" s="14" t="s">
        <v>14101</v>
      </c>
      <c r="I405" s="14">
        <v>0.346</v>
      </c>
      <c r="J405" s="14">
        <v>0.0603</v>
      </c>
      <c r="K405" s="14">
        <v>0.3718264068536389</v>
      </c>
      <c r="L405" s="14">
        <v>0.0505</v>
      </c>
      <c r="M405" s="14">
        <v>0.96</v>
      </c>
      <c r="N405" s="14">
        <v>0.888</v>
      </c>
      <c r="O405" s="14">
        <v>0.116</v>
      </c>
      <c r="P405" s="14">
        <v>0.102</v>
      </c>
      <c r="Q405" s="14">
        <v>111.868</v>
      </c>
      <c r="R405" s="14">
        <v>5.0</v>
      </c>
      <c r="S405" s="14">
        <v>0.0</v>
      </c>
      <c r="T405" s="14" t="s">
        <v>1264</v>
      </c>
      <c r="U405" s="14" t="s">
        <v>35</v>
      </c>
      <c r="V405" s="16" t="s">
        <v>58</v>
      </c>
      <c r="W405" s="17" t="s">
        <v>251</v>
      </c>
    </row>
    <row r="406" ht="15.75" customHeight="1">
      <c r="A406" s="14" t="s">
        <v>14117</v>
      </c>
      <c r="B406" s="14" t="s">
        <v>14118</v>
      </c>
      <c r="C406" s="14">
        <v>2012.0</v>
      </c>
      <c r="D406" s="14">
        <v>0.0</v>
      </c>
      <c r="E406" s="14">
        <v>244939.0</v>
      </c>
      <c r="F406" s="14" t="s">
        <v>13286</v>
      </c>
      <c r="G406" s="14" t="s">
        <v>13291</v>
      </c>
      <c r="H406" s="14" t="s">
        <v>13292</v>
      </c>
      <c r="I406" s="14">
        <v>0.386</v>
      </c>
      <c r="J406" s="14">
        <v>0.436</v>
      </c>
      <c r="K406" s="14">
        <v>0.7885483284326451</v>
      </c>
      <c r="L406" s="14">
        <v>0.03</v>
      </c>
      <c r="M406" s="14">
        <v>0.172</v>
      </c>
      <c r="N406" s="14">
        <v>0.0</v>
      </c>
      <c r="O406" s="14">
        <v>0.0714</v>
      </c>
      <c r="P406" s="14">
        <v>0.61</v>
      </c>
      <c r="Q406" s="14">
        <v>99.96</v>
      </c>
      <c r="R406" s="14">
        <v>7.0</v>
      </c>
      <c r="S406" s="14">
        <v>1.0</v>
      </c>
      <c r="T406" s="14" t="s">
        <v>1264</v>
      </c>
      <c r="U406" s="14" t="s">
        <v>35</v>
      </c>
      <c r="V406" s="16" t="s">
        <v>407</v>
      </c>
      <c r="W406" s="17" t="s">
        <v>185</v>
      </c>
    </row>
    <row r="407" ht="15.75" customHeight="1">
      <c r="A407" s="14" t="s">
        <v>14136</v>
      </c>
      <c r="B407" s="14" t="s">
        <v>14140</v>
      </c>
      <c r="C407" s="14">
        <v>2023.0</v>
      </c>
      <c r="D407" s="14">
        <v>0.0</v>
      </c>
      <c r="E407" s="14">
        <v>162743.0</v>
      </c>
      <c r="F407" s="14" t="s">
        <v>13117</v>
      </c>
      <c r="G407" s="14" t="s">
        <v>14142</v>
      </c>
      <c r="H407" s="14" t="s">
        <v>14140</v>
      </c>
      <c r="I407" s="14">
        <v>0.286</v>
      </c>
      <c r="J407" s="14">
        <v>0.169</v>
      </c>
      <c r="K407" s="14">
        <v>0.673411331878737</v>
      </c>
      <c r="L407" s="14">
        <v>0.0379</v>
      </c>
      <c r="M407" s="14">
        <v>0.988</v>
      </c>
      <c r="N407" s="14">
        <v>0.00876</v>
      </c>
      <c r="O407" s="14">
        <v>0.124</v>
      </c>
      <c r="P407" s="14">
        <v>0.0387</v>
      </c>
      <c r="Q407" s="14">
        <v>89.584</v>
      </c>
      <c r="R407" s="14">
        <v>2.0</v>
      </c>
      <c r="S407" s="14">
        <v>1.0</v>
      </c>
      <c r="T407" s="14" t="s">
        <v>1264</v>
      </c>
      <c r="U407" s="14" t="s">
        <v>35</v>
      </c>
      <c r="V407" s="16" t="s">
        <v>75</v>
      </c>
      <c r="W407" s="17" t="s">
        <v>251</v>
      </c>
    </row>
    <row r="408" ht="15.75" customHeight="1">
      <c r="A408" s="14" t="s">
        <v>14154</v>
      </c>
      <c r="B408" s="14" t="s">
        <v>14157</v>
      </c>
      <c r="C408" s="14">
        <v>2016.0</v>
      </c>
      <c r="D408" s="14">
        <v>0.0</v>
      </c>
      <c r="E408" s="14">
        <v>78440.0</v>
      </c>
      <c r="F408" s="14" t="s">
        <v>14160</v>
      </c>
      <c r="G408" s="14" t="s">
        <v>14162</v>
      </c>
      <c r="H408" s="14" t="s">
        <v>14164</v>
      </c>
      <c r="I408" s="14">
        <v>0.461</v>
      </c>
      <c r="J408" s="14">
        <v>0.198</v>
      </c>
      <c r="K408" s="14">
        <v>0.5401578508215482</v>
      </c>
      <c r="L408" s="14">
        <v>0.0443</v>
      </c>
      <c r="M408" s="14">
        <v>0.989</v>
      </c>
      <c r="N408" s="14">
        <v>0.908</v>
      </c>
      <c r="O408" s="14">
        <v>0.127</v>
      </c>
      <c r="P408" s="14">
        <v>0.236</v>
      </c>
      <c r="Q408" s="14">
        <v>119.068</v>
      </c>
      <c r="R408" s="14">
        <v>9.0</v>
      </c>
      <c r="S408" s="14">
        <v>0.0</v>
      </c>
      <c r="T408" s="14" t="s">
        <v>1264</v>
      </c>
      <c r="U408" s="14" t="s">
        <v>35</v>
      </c>
      <c r="V408" s="16" t="s">
        <v>36</v>
      </c>
      <c r="W408" s="17" t="s">
        <v>251</v>
      </c>
    </row>
    <row r="409" ht="15.75" customHeight="1">
      <c r="A409" s="14" t="s">
        <v>14167</v>
      </c>
      <c r="B409" s="14" t="s">
        <v>14168</v>
      </c>
      <c r="C409" s="14">
        <v>2022.0</v>
      </c>
      <c r="D409" s="14">
        <v>0.0</v>
      </c>
      <c r="E409" s="14">
        <v>140689.0</v>
      </c>
      <c r="F409" s="14" t="s">
        <v>13628</v>
      </c>
      <c r="G409" s="14" t="s">
        <v>14057</v>
      </c>
      <c r="H409" s="14" t="s">
        <v>14058</v>
      </c>
      <c r="I409" s="14">
        <v>0.445</v>
      </c>
      <c r="J409" s="14">
        <v>0.0288</v>
      </c>
      <c r="K409" s="14">
        <v>0.3612174619733233</v>
      </c>
      <c r="L409" s="14">
        <v>0.0366</v>
      </c>
      <c r="M409" s="14">
        <v>0.655</v>
      </c>
      <c r="N409" s="14">
        <v>0.202</v>
      </c>
      <c r="O409" s="14">
        <v>0.11</v>
      </c>
      <c r="P409" s="14">
        <v>0.0801</v>
      </c>
      <c r="Q409" s="14">
        <v>173.418</v>
      </c>
      <c r="R409" s="14">
        <v>11.0</v>
      </c>
      <c r="S409" s="14">
        <v>1.0</v>
      </c>
      <c r="T409" s="14" t="s">
        <v>1264</v>
      </c>
      <c r="U409" s="14" t="s">
        <v>35</v>
      </c>
      <c r="V409" s="16" t="s">
        <v>75</v>
      </c>
      <c r="W409" s="17" t="s">
        <v>251</v>
      </c>
    </row>
    <row r="410" ht="15.75" customHeight="1">
      <c r="A410" s="14" t="s">
        <v>14174</v>
      </c>
      <c r="B410" s="14" t="s">
        <v>14175</v>
      </c>
      <c r="C410" s="14">
        <v>2012.0</v>
      </c>
      <c r="D410" s="14">
        <v>0.0</v>
      </c>
      <c r="E410" s="14">
        <v>168506.0</v>
      </c>
      <c r="F410" s="14" t="s">
        <v>13601</v>
      </c>
      <c r="G410" s="14" t="s">
        <v>14177</v>
      </c>
      <c r="H410" s="14" t="s">
        <v>14178</v>
      </c>
      <c r="I410" s="14">
        <v>0.447</v>
      </c>
      <c r="J410" s="14">
        <v>0.0155</v>
      </c>
      <c r="K410" s="14">
        <v>0.365538040331839</v>
      </c>
      <c r="L410" s="14">
        <v>0.0455</v>
      </c>
      <c r="M410" s="14">
        <v>0.991</v>
      </c>
      <c r="N410" s="14">
        <v>2.82E-6</v>
      </c>
      <c r="O410" s="14">
        <v>0.0969</v>
      </c>
      <c r="P410" s="14">
        <v>0.0366</v>
      </c>
      <c r="Q410" s="14">
        <v>61.906</v>
      </c>
      <c r="R410" s="14">
        <v>6.0</v>
      </c>
      <c r="S410" s="14">
        <v>0.0</v>
      </c>
      <c r="T410" s="14" t="s">
        <v>1264</v>
      </c>
      <c r="U410" s="14" t="s">
        <v>35</v>
      </c>
      <c r="V410" s="16" t="s">
        <v>75</v>
      </c>
      <c r="W410" s="17" t="s">
        <v>251</v>
      </c>
    </row>
    <row r="411" ht="15.75" customHeight="1">
      <c r="A411" s="14" t="s">
        <v>14182</v>
      </c>
      <c r="B411" s="14" t="s">
        <v>14183</v>
      </c>
      <c r="C411" s="14">
        <v>2010.0</v>
      </c>
      <c r="D411" s="14">
        <v>0.0</v>
      </c>
      <c r="E411" s="14">
        <v>308160.0</v>
      </c>
      <c r="F411" s="14" t="s">
        <v>14185</v>
      </c>
      <c r="G411" s="14" t="s">
        <v>14186</v>
      </c>
      <c r="H411" s="14" t="s">
        <v>14187</v>
      </c>
      <c r="I411" s="14">
        <v>0.254</v>
      </c>
      <c r="J411" s="14">
        <v>0.664</v>
      </c>
      <c r="K411" s="14">
        <v>0.8483091993915192</v>
      </c>
      <c r="L411" s="14">
        <v>0.0594</v>
      </c>
      <c r="M411" s="14">
        <v>0.887</v>
      </c>
      <c r="N411" s="14">
        <v>0.862</v>
      </c>
      <c r="O411" s="14">
        <v>0.115</v>
      </c>
      <c r="P411" s="14">
        <v>0.266</v>
      </c>
      <c r="Q411" s="14">
        <v>79.204</v>
      </c>
      <c r="R411" s="14">
        <v>5.0</v>
      </c>
      <c r="S411" s="14">
        <v>1.0</v>
      </c>
      <c r="T411" s="14" t="s">
        <v>1264</v>
      </c>
      <c r="U411" s="14" t="s">
        <v>35</v>
      </c>
      <c r="V411" s="16" t="s">
        <v>36</v>
      </c>
      <c r="W411" s="17" t="s">
        <v>251</v>
      </c>
    </row>
    <row r="412" ht="15.75" customHeight="1">
      <c r="A412" s="14" t="s">
        <v>14191</v>
      </c>
      <c r="B412" s="14" t="s">
        <v>14192</v>
      </c>
      <c r="C412" s="14">
        <v>2022.0</v>
      </c>
      <c r="D412" s="14">
        <v>0.0</v>
      </c>
      <c r="E412" s="14">
        <v>154986.0</v>
      </c>
      <c r="F412" s="14" t="s">
        <v>13666</v>
      </c>
      <c r="G412" s="14" t="s">
        <v>13671</v>
      </c>
      <c r="H412" s="14" t="s">
        <v>13674</v>
      </c>
      <c r="I412" s="14">
        <v>0.168</v>
      </c>
      <c r="J412" s="14">
        <v>0.00225</v>
      </c>
      <c r="K412" s="14">
        <v>0.3067396744528322</v>
      </c>
      <c r="L412" s="14">
        <v>0.0458</v>
      </c>
      <c r="M412" s="14">
        <v>0.995</v>
      </c>
      <c r="N412" s="14">
        <v>0.932</v>
      </c>
      <c r="O412" s="14">
        <v>0.106</v>
      </c>
      <c r="P412" s="14">
        <v>0.0774</v>
      </c>
      <c r="Q412" s="14">
        <v>66.37</v>
      </c>
      <c r="R412" s="14">
        <v>5.0</v>
      </c>
      <c r="S412" s="14">
        <v>0.0</v>
      </c>
      <c r="T412" s="14" t="s">
        <v>1264</v>
      </c>
      <c r="U412" s="14" t="s">
        <v>35</v>
      </c>
      <c r="V412" s="16" t="s">
        <v>75</v>
      </c>
      <c r="W412" s="17" t="s">
        <v>251</v>
      </c>
    </row>
    <row r="413" ht="15.75" customHeight="1">
      <c r="A413" s="14" t="s">
        <v>14197</v>
      </c>
      <c r="B413" s="14" t="s">
        <v>14198</v>
      </c>
      <c r="C413" s="14">
        <v>2011.0</v>
      </c>
      <c r="D413" s="14">
        <v>0.0</v>
      </c>
      <c r="E413" s="14">
        <v>255373.0</v>
      </c>
      <c r="F413" s="14" t="s">
        <v>14185</v>
      </c>
      <c r="G413" s="14" t="s">
        <v>14200</v>
      </c>
      <c r="H413" s="14" t="s">
        <v>14201</v>
      </c>
      <c r="I413" s="14">
        <v>0.616</v>
      </c>
      <c r="J413" s="14">
        <v>0.734</v>
      </c>
      <c r="K413" s="14">
        <v>0.7450430988226415</v>
      </c>
      <c r="L413" s="14">
        <v>0.0353</v>
      </c>
      <c r="M413" s="14">
        <v>0.0662</v>
      </c>
      <c r="N413" s="14">
        <v>0.577</v>
      </c>
      <c r="O413" s="14">
        <v>0.149</v>
      </c>
      <c r="P413" s="14">
        <v>0.753</v>
      </c>
      <c r="Q413" s="14">
        <v>114.645</v>
      </c>
      <c r="R413" s="14">
        <v>6.0</v>
      </c>
      <c r="S413" s="14">
        <v>0.0</v>
      </c>
      <c r="T413" s="14" t="s">
        <v>1264</v>
      </c>
      <c r="U413" s="14" t="s">
        <v>35</v>
      </c>
      <c r="V413" s="16" t="s">
        <v>181</v>
      </c>
      <c r="W413" s="17" t="s">
        <v>185</v>
      </c>
    </row>
    <row r="414" ht="15.75" customHeight="1">
      <c r="A414" s="14" t="s">
        <v>14207</v>
      </c>
      <c r="B414" s="14" t="s">
        <v>14208</v>
      </c>
      <c r="C414" s="14">
        <v>2017.0</v>
      </c>
      <c r="D414" s="14">
        <v>0.0</v>
      </c>
      <c r="E414" s="14">
        <v>163506.0</v>
      </c>
      <c r="F414" s="14" t="s">
        <v>13628</v>
      </c>
      <c r="G414" s="14" t="s">
        <v>14210</v>
      </c>
      <c r="H414" s="14" t="s">
        <v>14211</v>
      </c>
      <c r="I414" s="14">
        <v>0.531</v>
      </c>
      <c r="J414" s="14">
        <v>0.456</v>
      </c>
      <c r="K414" s="14">
        <v>0.6897739182364817</v>
      </c>
      <c r="L414" s="14">
        <v>0.648</v>
      </c>
      <c r="M414" s="14">
        <v>0.99</v>
      </c>
      <c r="N414" s="14">
        <v>1.3E-5</v>
      </c>
      <c r="O414" s="14">
        <v>0.381</v>
      </c>
      <c r="P414" s="14">
        <v>0.44</v>
      </c>
      <c r="Q414" s="14">
        <v>71.479</v>
      </c>
      <c r="R414" s="14">
        <v>7.0</v>
      </c>
      <c r="S414" s="14">
        <v>0.0</v>
      </c>
      <c r="T414" s="14" t="s">
        <v>1264</v>
      </c>
      <c r="U414" s="14" t="s">
        <v>35</v>
      </c>
      <c r="V414" s="16" t="s">
        <v>54</v>
      </c>
      <c r="W414" s="17" t="s">
        <v>251</v>
      </c>
    </row>
    <row r="415" ht="15.75" customHeight="1">
      <c r="A415" s="14" t="s">
        <v>14215</v>
      </c>
      <c r="B415" s="14" t="s">
        <v>14216</v>
      </c>
      <c r="C415" s="14">
        <v>2004.0</v>
      </c>
      <c r="D415" s="14">
        <v>0.0</v>
      </c>
      <c r="E415" s="14">
        <v>83506.0</v>
      </c>
      <c r="F415" s="14" t="s">
        <v>12615</v>
      </c>
      <c r="G415" s="14" t="s">
        <v>14219</v>
      </c>
      <c r="H415" s="14" t="s">
        <v>14220</v>
      </c>
      <c r="I415" s="14">
        <v>0.287</v>
      </c>
      <c r="J415" s="14">
        <v>0.194</v>
      </c>
      <c r="K415" s="14">
        <v>0.511432421437952</v>
      </c>
      <c r="L415" s="14">
        <v>0.0612</v>
      </c>
      <c r="M415" s="14">
        <v>0.971</v>
      </c>
      <c r="N415" s="14">
        <v>0.664</v>
      </c>
      <c r="O415" s="14">
        <v>0.157</v>
      </c>
      <c r="P415" s="14">
        <v>0.0412</v>
      </c>
      <c r="Q415" s="14">
        <v>175.607</v>
      </c>
      <c r="R415" s="14">
        <v>5.0</v>
      </c>
      <c r="S415" s="14">
        <v>1.0</v>
      </c>
      <c r="T415" s="14" t="s">
        <v>1264</v>
      </c>
      <c r="U415" s="14" t="s">
        <v>35</v>
      </c>
      <c r="V415" s="16" t="s">
        <v>75</v>
      </c>
      <c r="W415" s="17" t="s">
        <v>251</v>
      </c>
    </row>
    <row r="416" ht="15.75" customHeight="1">
      <c r="A416" s="14" t="s">
        <v>14222</v>
      </c>
      <c r="B416" s="14" t="s">
        <v>14223</v>
      </c>
      <c r="C416" s="14">
        <v>2023.0</v>
      </c>
      <c r="D416" s="14">
        <v>0.0</v>
      </c>
      <c r="E416" s="14">
        <v>121344.0</v>
      </c>
      <c r="F416" s="14" t="s">
        <v>12615</v>
      </c>
      <c r="G416" s="14" t="s">
        <v>13983</v>
      </c>
      <c r="H416" s="14" t="s">
        <v>13985</v>
      </c>
      <c r="I416" s="14">
        <v>0.453</v>
      </c>
      <c r="J416" s="14">
        <v>0.128</v>
      </c>
      <c r="K416" s="14">
        <v>0.5991487177165286</v>
      </c>
      <c r="L416" s="14">
        <v>0.0352</v>
      </c>
      <c r="M416" s="14">
        <v>0.974</v>
      </c>
      <c r="N416" s="14">
        <v>0.78</v>
      </c>
      <c r="O416" s="14">
        <v>0.111</v>
      </c>
      <c r="P416" s="14">
        <v>0.513</v>
      </c>
      <c r="Q416" s="14">
        <v>75.144</v>
      </c>
      <c r="R416" s="14">
        <v>11.0</v>
      </c>
      <c r="S416" s="14">
        <v>0.0</v>
      </c>
      <c r="T416" s="14" t="s">
        <v>1264</v>
      </c>
      <c r="U416" s="14" t="s">
        <v>35</v>
      </c>
      <c r="V416" s="16" t="s">
        <v>333</v>
      </c>
      <c r="W416" s="17" t="s">
        <v>185</v>
      </c>
    </row>
    <row r="417" ht="15.75" customHeight="1">
      <c r="A417" s="14" t="s">
        <v>14230</v>
      </c>
      <c r="B417" s="14" t="s">
        <v>14231</v>
      </c>
      <c r="C417" s="14">
        <v>2020.0</v>
      </c>
      <c r="D417" s="14">
        <v>0.0</v>
      </c>
      <c r="E417" s="14">
        <v>227600.0</v>
      </c>
      <c r="F417" s="14" t="s">
        <v>13117</v>
      </c>
      <c r="G417" s="14" t="s">
        <v>14233</v>
      </c>
      <c r="H417" s="14" t="s">
        <v>14234</v>
      </c>
      <c r="I417" s="14">
        <v>0.497</v>
      </c>
      <c r="J417" s="14">
        <v>0.0814</v>
      </c>
      <c r="K417" s="14">
        <v>0.4718199901509675</v>
      </c>
      <c r="L417" s="14">
        <v>0.0512</v>
      </c>
      <c r="M417" s="14">
        <v>0.981</v>
      </c>
      <c r="N417" s="14">
        <v>0.884</v>
      </c>
      <c r="O417" s="14">
        <v>0.0948</v>
      </c>
      <c r="P417" s="14">
        <v>0.481</v>
      </c>
      <c r="Q417" s="14">
        <v>101.187</v>
      </c>
      <c r="R417" s="14">
        <v>9.0</v>
      </c>
      <c r="S417" s="14">
        <v>1.0</v>
      </c>
      <c r="T417" s="14" t="s">
        <v>1264</v>
      </c>
      <c r="U417" s="14" t="s">
        <v>35</v>
      </c>
      <c r="V417" s="16" t="s">
        <v>54</v>
      </c>
      <c r="W417" s="17" t="s">
        <v>251</v>
      </c>
    </row>
    <row r="418" ht="15.75" customHeight="1">
      <c r="A418" s="14" t="s">
        <v>14238</v>
      </c>
      <c r="B418" s="14" t="s">
        <v>14239</v>
      </c>
      <c r="C418" s="14">
        <v>2022.0</v>
      </c>
      <c r="D418" s="14">
        <v>0.0</v>
      </c>
      <c r="E418" s="14">
        <v>91130.0</v>
      </c>
      <c r="F418" s="14" t="s">
        <v>12561</v>
      </c>
      <c r="G418" s="14" t="s">
        <v>12944</v>
      </c>
      <c r="H418" s="14" t="s">
        <v>13965</v>
      </c>
      <c r="I418" s="14">
        <v>0.136</v>
      </c>
      <c r="J418" s="14">
        <v>0.0654</v>
      </c>
      <c r="K418" s="14">
        <v>0.4116527281583717</v>
      </c>
      <c r="L418" s="14">
        <v>0.0378</v>
      </c>
      <c r="M418" s="14">
        <v>0.904</v>
      </c>
      <c r="N418" s="14">
        <v>0.847</v>
      </c>
      <c r="O418" s="14">
        <v>0.113</v>
      </c>
      <c r="P418" s="14">
        <v>0.0387</v>
      </c>
      <c r="Q418" s="14">
        <v>72.309</v>
      </c>
      <c r="R418" s="14">
        <v>1.0</v>
      </c>
      <c r="S418" s="14">
        <v>1.0</v>
      </c>
      <c r="T418" s="14" t="s">
        <v>1264</v>
      </c>
      <c r="U418" s="14" t="s">
        <v>35</v>
      </c>
      <c r="V418" s="16" t="s">
        <v>75</v>
      </c>
      <c r="W418" s="17" t="s">
        <v>251</v>
      </c>
    </row>
    <row r="419" ht="15.75" customHeight="1">
      <c r="A419" s="14" t="s">
        <v>14247</v>
      </c>
      <c r="B419" s="14" t="s">
        <v>14248</v>
      </c>
      <c r="C419" s="14">
        <v>2015.0</v>
      </c>
      <c r="D419" s="14">
        <v>0.0</v>
      </c>
      <c r="E419" s="14">
        <v>169000.0</v>
      </c>
      <c r="F419" s="14" t="s">
        <v>12615</v>
      </c>
      <c r="G419" s="14" t="s">
        <v>14250</v>
      </c>
      <c r="H419" s="14" t="s">
        <v>14251</v>
      </c>
      <c r="I419" s="14">
        <v>0.202</v>
      </c>
      <c r="J419" s="14">
        <v>0.00577</v>
      </c>
      <c r="K419" s="14">
        <v>0.2214617243765863</v>
      </c>
      <c r="L419" s="14">
        <v>0.0388</v>
      </c>
      <c r="M419" s="14">
        <v>0.984</v>
      </c>
      <c r="N419" s="14">
        <v>0.475</v>
      </c>
      <c r="O419" s="14">
        <v>0.0452</v>
      </c>
      <c r="P419" s="14">
        <v>0.0566</v>
      </c>
      <c r="Q419" s="14">
        <v>88.659</v>
      </c>
      <c r="R419" s="14">
        <v>11.0</v>
      </c>
      <c r="S419" s="14">
        <v>0.0</v>
      </c>
      <c r="T419" s="14" t="s">
        <v>1264</v>
      </c>
      <c r="U419" s="14" t="s">
        <v>35</v>
      </c>
      <c r="V419" s="16" t="s">
        <v>75</v>
      </c>
      <c r="W419" s="17" t="s">
        <v>251</v>
      </c>
    </row>
    <row r="420" ht="15.75" customHeight="1">
      <c r="A420" s="14" t="s">
        <v>14259</v>
      </c>
      <c r="B420" s="14" t="s">
        <v>14260</v>
      </c>
      <c r="C420" s="14">
        <v>2007.0</v>
      </c>
      <c r="D420" s="14">
        <v>0.0</v>
      </c>
      <c r="E420" s="14">
        <v>61653.0</v>
      </c>
      <c r="F420" s="14" t="s">
        <v>12847</v>
      </c>
      <c r="G420" s="14" t="s">
        <v>14262</v>
      </c>
      <c r="H420" s="14" t="s">
        <v>14263</v>
      </c>
      <c r="I420" s="14">
        <v>0.492</v>
      </c>
      <c r="J420" s="14">
        <v>0.125</v>
      </c>
      <c r="K420" s="14">
        <v>0.5503817936699169</v>
      </c>
      <c r="L420" s="14">
        <v>0.058</v>
      </c>
      <c r="M420" s="14">
        <v>0.985</v>
      </c>
      <c r="N420" s="14">
        <v>0.00177</v>
      </c>
      <c r="O420" s="14">
        <v>0.0812</v>
      </c>
      <c r="P420" s="14">
        <v>0.107</v>
      </c>
      <c r="Q420" s="14">
        <v>107.231</v>
      </c>
      <c r="R420" s="14">
        <v>5.0</v>
      </c>
      <c r="S420" s="14">
        <v>1.0</v>
      </c>
      <c r="T420" s="14" t="s">
        <v>1264</v>
      </c>
      <c r="U420" s="14" t="s">
        <v>35</v>
      </c>
      <c r="V420" s="16" t="s">
        <v>58</v>
      </c>
      <c r="W420" s="17" t="s">
        <v>251</v>
      </c>
    </row>
    <row r="421" ht="15.75" customHeight="1">
      <c r="A421" s="14" t="s">
        <v>14269</v>
      </c>
      <c r="B421" s="14" t="s">
        <v>14270</v>
      </c>
      <c r="C421" s="14">
        <v>2022.0</v>
      </c>
      <c r="D421" s="14">
        <v>0.0</v>
      </c>
      <c r="E421" s="14">
        <v>156770.0</v>
      </c>
      <c r="F421" s="14" t="s">
        <v>12615</v>
      </c>
      <c r="G421" s="14" t="s">
        <v>14272</v>
      </c>
      <c r="H421" s="14" t="s">
        <v>14273</v>
      </c>
      <c r="I421" s="14">
        <v>0.379</v>
      </c>
      <c r="J421" s="14">
        <v>0.136</v>
      </c>
      <c r="K421" s="14">
        <v>0.5365003315180524</v>
      </c>
      <c r="L421" s="14">
        <v>0.0378</v>
      </c>
      <c r="M421" s="14">
        <v>0.977</v>
      </c>
      <c r="N421" s="14">
        <v>0.802</v>
      </c>
      <c r="O421" s="14">
        <v>0.108</v>
      </c>
      <c r="P421" s="14">
        <v>0.278</v>
      </c>
      <c r="Q421" s="14">
        <v>136.34</v>
      </c>
      <c r="R421" s="14">
        <v>4.0</v>
      </c>
      <c r="S421" s="14">
        <v>1.0</v>
      </c>
      <c r="T421" s="14" t="s">
        <v>1264</v>
      </c>
      <c r="U421" s="14" t="s">
        <v>35</v>
      </c>
      <c r="V421" s="16" t="s">
        <v>36</v>
      </c>
      <c r="W421" s="17" t="s">
        <v>251</v>
      </c>
    </row>
    <row r="422" ht="15.75" customHeight="1">
      <c r="A422" s="14" t="s">
        <v>14276</v>
      </c>
      <c r="B422" s="14" t="s">
        <v>14277</v>
      </c>
      <c r="C422" s="14">
        <v>2022.0</v>
      </c>
      <c r="D422" s="14">
        <v>0.0</v>
      </c>
      <c r="E422" s="14">
        <v>151940.0</v>
      </c>
      <c r="F422" s="14" t="s">
        <v>12615</v>
      </c>
      <c r="G422" s="14" t="s">
        <v>14272</v>
      </c>
      <c r="H422" s="14" t="s">
        <v>14273</v>
      </c>
      <c r="I422" s="14">
        <v>0.115</v>
      </c>
      <c r="J422" s="14">
        <v>0.00623</v>
      </c>
      <c r="K422" s="14">
        <v>0.1802878959600392</v>
      </c>
      <c r="L422" s="14">
        <v>0.0443</v>
      </c>
      <c r="M422" s="14">
        <v>0.967</v>
      </c>
      <c r="N422" s="14">
        <v>0.814</v>
      </c>
      <c r="O422" s="14">
        <v>0.0789</v>
      </c>
      <c r="P422" s="14">
        <v>0.0372</v>
      </c>
      <c r="Q422" s="14">
        <v>93.434</v>
      </c>
      <c r="R422" s="14">
        <v>5.0</v>
      </c>
      <c r="S422" s="14">
        <v>0.0</v>
      </c>
      <c r="T422" s="14" t="s">
        <v>1264</v>
      </c>
      <c r="U422" s="14" t="s">
        <v>35</v>
      </c>
      <c r="V422" s="16" t="s">
        <v>75</v>
      </c>
      <c r="W422" s="17" t="s">
        <v>251</v>
      </c>
    </row>
    <row r="423" ht="15.75" customHeight="1">
      <c r="A423" s="14" t="s">
        <v>14280</v>
      </c>
      <c r="B423" s="14" t="s">
        <v>14281</v>
      </c>
      <c r="C423" s="14">
        <v>2007.0</v>
      </c>
      <c r="D423" s="14">
        <v>0.0</v>
      </c>
      <c r="E423" s="14">
        <v>98746.0</v>
      </c>
      <c r="F423" s="14" t="s">
        <v>12847</v>
      </c>
      <c r="G423" s="14" t="s">
        <v>14262</v>
      </c>
      <c r="H423" s="14" t="s">
        <v>14263</v>
      </c>
      <c r="I423" s="14">
        <v>0.356</v>
      </c>
      <c r="J423" s="14">
        <v>0.0492</v>
      </c>
      <c r="K423" s="14">
        <v>0.4503026543654888</v>
      </c>
      <c r="L423" s="14">
        <v>0.0496</v>
      </c>
      <c r="M423" s="14">
        <v>0.994</v>
      </c>
      <c r="N423" s="14">
        <v>0.02</v>
      </c>
      <c r="O423" s="14">
        <v>0.101</v>
      </c>
      <c r="P423" s="14">
        <v>0.12</v>
      </c>
      <c r="Q423" s="14">
        <v>81.186</v>
      </c>
      <c r="R423" s="14">
        <v>4.0</v>
      </c>
      <c r="S423" s="14">
        <v>1.0</v>
      </c>
      <c r="T423" s="14" t="s">
        <v>1264</v>
      </c>
      <c r="U423" s="14" t="s">
        <v>35</v>
      </c>
      <c r="V423" s="16" t="s">
        <v>58</v>
      </c>
      <c r="W423" s="17" t="s">
        <v>251</v>
      </c>
    </row>
    <row r="424" ht="15.75" customHeight="1">
      <c r="A424" s="14" t="s">
        <v>14288</v>
      </c>
      <c r="B424" s="14" t="s">
        <v>14289</v>
      </c>
      <c r="C424" s="14">
        <v>2022.0</v>
      </c>
      <c r="D424" s="14">
        <v>0.0</v>
      </c>
      <c r="E424" s="14">
        <v>83137.0</v>
      </c>
      <c r="F424" s="14" t="s">
        <v>12561</v>
      </c>
      <c r="G424" s="14" t="s">
        <v>12944</v>
      </c>
      <c r="H424" s="14" t="s">
        <v>13965</v>
      </c>
      <c r="I424" s="14">
        <v>0.166</v>
      </c>
      <c r="J424" s="14">
        <v>0.0493</v>
      </c>
      <c r="K424" s="14">
        <v>0.3140761020615987</v>
      </c>
      <c r="L424" s="14">
        <v>0.039</v>
      </c>
      <c r="M424" s="14">
        <v>0.74</v>
      </c>
      <c r="N424" s="14">
        <v>0.809</v>
      </c>
      <c r="O424" s="14">
        <v>0.111</v>
      </c>
      <c r="P424" s="14">
        <v>0.0966</v>
      </c>
      <c r="Q424" s="14">
        <v>71.663</v>
      </c>
      <c r="R424" s="14">
        <v>11.0</v>
      </c>
      <c r="S424" s="14">
        <v>1.0</v>
      </c>
      <c r="T424" s="14" t="s">
        <v>1264</v>
      </c>
      <c r="U424" s="14" t="s">
        <v>35</v>
      </c>
      <c r="V424" s="16" t="s">
        <v>75</v>
      </c>
      <c r="W424" s="17" t="s">
        <v>251</v>
      </c>
    </row>
    <row r="425" ht="15.75" customHeight="1">
      <c r="A425" s="14" t="s">
        <v>14296</v>
      </c>
      <c r="B425" s="14" t="s">
        <v>14297</v>
      </c>
      <c r="C425" s="14">
        <v>2015.0</v>
      </c>
      <c r="D425" s="14">
        <v>0.0</v>
      </c>
      <c r="E425" s="14">
        <v>94000.0</v>
      </c>
      <c r="F425" s="14" t="s">
        <v>12615</v>
      </c>
      <c r="G425" s="14" t="s">
        <v>14250</v>
      </c>
      <c r="H425" s="14" t="s">
        <v>14251</v>
      </c>
      <c r="I425" s="14">
        <v>0.413</v>
      </c>
      <c r="J425" s="14">
        <v>0.174</v>
      </c>
      <c r="K425" s="14">
        <v>0.626462472982986</v>
      </c>
      <c r="L425" s="14">
        <v>0.0385</v>
      </c>
      <c r="M425" s="14">
        <v>0.92</v>
      </c>
      <c r="N425" s="14">
        <v>0.924</v>
      </c>
      <c r="O425" s="14">
        <v>0.106</v>
      </c>
      <c r="P425" s="14">
        <v>0.271</v>
      </c>
      <c r="Q425" s="14">
        <v>104.133</v>
      </c>
      <c r="R425" s="14">
        <v>9.0</v>
      </c>
      <c r="S425" s="14">
        <v>0.0</v>
      </c>
      <c r="T425" s="14" t="s">
        <v>1264</v>
      </c>
      <c r="U425" s="14" t="s">
        <v>35</v>
      </c>
      <c r="V425" s="16" t="s">
        <v>36</v>
      </c>
      <c r="W425" s="17" t="s">
        <v>251</v>
      </c>
    </row>
    <row r="426" ht="15.75" customHeight="1">
      <c r="A426" s="14" t="s">
        <v>14305</v>
      </c>
      <c r="B426" s="14" t="s">
        <v>14306</v>
      </c>
      <c r="C426" s="14">
        <v>2021.0</v>
      </c>
      <c r="D426" s="14">
        <v>0.0</v>
      </c>
      <c r="E426" s="14">
        <v>201724.0</v>
      </c>
      <c r="F426" s="14" t="s">
        <v>13038</v>
      </c>
      <c r="G426" s="14" t="s">
        <v>14308</v>
      </c>
      <c r="H426" s="14" t="s">
        <v>14309</v>
      </c>
      <c r="I426" s="14">
        <v>0.852</v>
      </c>
      <c r="J426" s="14">
        <v>0.132</v>
      </c>
      <c r="K426" s="14">
        <v>0.583149744388956</v>
      </c>
      <c r="L426" s="14">
        <v>0.128</v>
      </c>
      <c r="M426" s="14">
        <v>0.794</v>
      </c>
      <c r="N426" s="14">
        <v>0.844</v>
      </c>
      <c r="O426" s="14">
        <v>0.101</v>
      </c>
      <c r="P426" s="14">
        <v>0.63</v>
      </c>
      <c r="Q426" s="14">
        <v>115.967</v>
      </c>
      <c r="R426" s="14">
        <v>5.0</v>
      </c>
      <c r="S426" s="14">
        <v>1.0</v>
      </c>
      <c r="T426" s="14" t="s">
        <v>1264</v>
      </c>
      <c r="U426" s="14" t="s">
        <v>35</v>
      </c>
      <c r="V426" s="16" t="s">
        <v>407</v>
      </c>
      <c r="W426" s="17" t="s">
        <v>185</v>
      </c>
    </row>
    <row r="427" ht="15.75" customHeight="1">
      <c r="A427" s="14" t="s">
        <v>14313</v>
      </c>
      <c r="B427" s="14" t="s">
        <v>14314</v>
      </c>
      <c r="C427" s="14">
        <v>2018.0</v>
      </c>
      <c r="D427" s="14">
        <v>0.0</v>
      </c>
      <c r="E427" s="14">
        <v>326424.0</v>
      </c>
      <c r="F427" s="14" t="s">
        <v>13479</v>
      </c>
      <c r="G427" s="14" t="s">
        <v>14316</v>
      </c>
      <c r="H427" s="14" t="s">
        <v>14317</v>
      </c>
      <c r="I427" s="14">
        <v>0.423</v>
      </c>
      <c r="J427" s="14">
        <v>0.0741</v>
      </c>
      <c r="K427" s="14">
        <v>0.4126366222400139</v>
      </c>
      <c r="L427" s="14">
        <v>0.0575</v>
      </c>
      <c r="M427" s="14">
        <v>0.988</v>
      </c>
      <c r="N427" s="14">
        <v>0.935</v>
      </c>
      <c r="O427" s="14">
        <v>0.107</v>
      </c>
      <c r="P427" s="14">
        <v>0.249</v>
      </c>
      <c r="Q427" s="14">
        <v>108.582</v>
      </c>
      <c r="R427" s="14">
        <v>0.0</v>
      </c>
      <c r="S427" s="14">
        <v>1.0</v>
      </c>
      <c r="T427" s="14" t="s">
        <v>1264</v>
      </c>
      <c r="U427" s="14" t="s">
        <v>35</v>
      </c>
      <c r="V427" s="16" t="s">
        <v>36</v>
      </c>
      <c r="W427" s="17" t="s">
        <v>251</v>
      </c>
    </row>
    <row r="428" ht="15.75" customHeight="1">
      <c r="A428" s="14" t="s">
        <v>14322</v>
      </c>
      <c r="B428" s="14" t="s">
        <v>14323</v>
      </c>
      <c r="C428" s="14">
        <v>2021.0</v>
      </c>
      <c r="D428" s="14">
        <v>0.0</v>
      </c>
      <c r="E428" s="14">
        <v>176733.0</v>
      </c>
      <c r="F428" s="14" t="s">
        <v>14324</v>
      </c>
      <c r="G428" s="14" t="s">
        <v>14325</v>
      </c>
      <c r="H428" s="14" t="s">
        <v>14326</v>
      </c>
      <c r="I428" s="14">
        <v>0.507</v>
      </c>
      <c r="J428" s="14">
        <v>0.24</v>
      </c>
      <c r="K428" s="14">
        <v>0.7183710136094289</v>
      </c>
      <c r="L428" s="14">
        <v>0.0392</v>
      </c>
      <c r="M428" s="14">
        <v>0.24</v>
      </c>
      <c r="N428" s="14">
        <v>0.0</v>
      </c>
      <c r="O428" s="14">
        <v>0.111</v>
      </c>
      <c r="P428" s="14">
        <v>0.406</v>
      </c>
      <c r="Q428" s="14">
        <v>118.822</v>
      </c>
      <c r="R428" s="14">
        <v>2.0</v>
      </c>
      <c r="S428" s="14">
        <v>1.0</v>
      </c>
      <c r="T428" s="14" t="s">
        <v>1264</v>
      </c>
      <c r="U428" s="14" t="s">
        <v>35</v>
      </c>
      <c r="V428" s="16" t="s">
        <v>54</v>
      </c>
      <c r="W428" s="17" t="s">
        <v>251</v>
      </c>
    </row>
    <row r="429" ht="15.75" customHeight="1">
      <c r="A429" s="14" t="s">
        <v>14331</v>
      </c>
      <c r="B429" s="14" t="s">
        <v>14332</v>
      </c>
      <c r="C429" s="14">
        <v>2010.0</v>
      </c>
      <c r="D429" s="14">
        <v>0.0</v>
      </c>
      <c r="E429" s="14">
        <v>220120.0</v>
      </c>
      <c r="F429" s="14" t="s">
        <v>14185</v>
      </c>
      <c r="G429" s="14" t="s">
        <v>14186</v>
      </c>
      <c r="H429" s="14" t="s">
        <v>14187</v>
      </c>
      <c r="I429" s="14">
        <v>0.717</v>
      </c>
      <c r="J429" s="14">
        <v>0.718</v>
      </c>
      <c r="K429" s="14">
        <v>0.8480953093737709</v>
      </c>
      <c r="L429" s="14">
        <v>0.0449</v>
      </c>
      <c r="M429" s="14">
        <v>0.774</v>
      </c>
      <c r="N429" s="14">
        <v>0.893</v>
      </c>
      <c r="O429" s="14">
        <v>0.118</v>
      </c>
      <c r="P429" s="14">
        <v>0.843</v>
      </c>
      <c r="Q429" s="14">
        <v>89.986</v>
      </c>
      <c r="R429" s="14">
        <v>5.0</v>
      </c>
      <c r="S429" s="14">
        <v>0.0</v>
      </c>
      <c r="T429" s="14" t="s">
        <v>1264</v>
      </c>
      <c r="U429" s="14" t="s">
        <v>35</v>
      </c>
      <c r="V429" s="16" t="s">
        <v>560</v>
      </c>
      <c r="W429" s="17" t="s">
        <v>185</v>
      </c>
    </row>
    <row r="430" ht="15.75" customHeight="1">
      <c r="A430" s="14" t="s">
        <v>14337</v>
      </c>
      <c r="B430" s="14" t="s">
        <v>14338</v>
      </c>
      <c r="C430" s="14">
        <v>2022.0</v>
      </c>
      <c r="D430" s="14">
        <v>0.0</v>
      </c>
      <c r="E430" s="14">
        <v>93795.0</v>
      </c>
      <c r="F430" s="14" t="s">
        <v>12561</v>
      </c>
      <c r="G430" s="14" t="s">
        <v>12944</v>
      </c>
      <c r="H430" s="14" t="s">
        <v>13965</v>
      </c>
      <c r="I430" s="14">
        <v>0.219</v>
      </c>
      <c r="J430" s="14">
        <v>0.0591</v>
      </c>
      <c r="K430" s="14">
        <v>0.3481273928871276</v>
      </c>
      <c r="L430" s="14">
        <v>0.0405</v>
      </c>
      <c r="M430" s="14">
        <v>0.64</v>
      </c>
      <c r="N430" s="14">
        <v>0.934</v>
      </c>
      <c r="O430" s="14">
        <v>0.112</v>
      </c>
      <c r="P430" s="14">
        <v>0.0572</v>
      </c>
      <c r="Q430" s="14">
        <v>71.728</v>
      </c>
      <c r="R430" s="14">
        <v>4.0</v>
      </c>
      <c r="S430" s="14">
        <v>0.0</v>
      </c>
      <c r="T430" s="14" t="s">
        <v>1264</v>
      </c>
      <c r="U430" s="14" t="s">
        <v>35</v>
      </c>
      <c r="V430" s="16" t="s">
        <v>75</v>
      </c>
      <c r="W430" s="17" t="s">
        <v>251</v>
      </c>
    </row>
    <row r="431" ht="15.75" customHeight="1">
      <c r="A431" s="14" t="s">
        <v>14343</v>
      </c>
      <c r="B431" s="14" t="s">
        <v>14344</v>
      </c>
      <c r="C431" s="14">
        <v>2012.0</v>
      </c>
      <c r="D431" s="14">
        <v>0.0</v>
      </c>
      <c r="E431" s="14">
        <v>56840.0</v>
      </c>
      <c r="F431" s="14" t="s">
        <v>13601</v>
      </c>
      <c r="G431" s="14" t="s">
        <v>13603</v>
      </c>
      <c r="H431" s="14" t="s">
        <v>13605</v>
      </c>
      <c r="I431" s="14">
        <v>0.592</v>
      </c>
      <c r="J431" s="14">
        <v>0.112</v>
      </c>
      <c r="K431" s="14">
        <v>0.5399867388073496</v>
      </c>
      <c r="L431" s="14">
        <v>0.0711</v>
      </c>
      <c r="M431" s="14">
        <v>0.994</v>
      </c>
      <c r="N431" s="14">
        <v>0.0799</v>
      </c>
      <c r="O431" s="14">
        <v>0.106</v>
      </c>
      <c r="P431" s="14">
        <v>0.623</v>
      </c>
      <c r="Q431" s="14">
        <v>120.12</v>
      </c>
      <c r="R431" s="14">
        <v>1.0</v>
      </c>
      <c r="S431" s="14">
        <v>1.0</v>
      </c>
      <c r="T431" s="14" t="s">
        <v>1264</v>
      </c>
      <c r="U431" s="14" t="s">
        <v>35</v>
      </c>
      <c r="V431" s="16" t="s">
        <v>407</v>
      </c>
      <c r="W431" s="17" t="s">
        <v>185</v>
      </c>
    </row>
    <row r="432" ht="15.75" customHeight="1">
      <c r="A432" s="14" t="s">
        <v>14350</v>
      </c>
      <c r="B432" s="14" t="s">
        <v>14351</v>
      </c>
      <c r="C432" s="14">
        <v>2020.0</v>
      </c>
      <c r="D432" s="14">
        <v>0.0</v>
      </c>
      <c r="E432" s="14">
        <v>190306.0</v>
      </c>
      <c r="F432" s="14" t="s">
        <v>14355</v>
      </c>
      <c r="G432" s="14" t="s">
        <v>13917</v>
      </c>
      <c r="H432" s="14" t="s">
        <v>13920</v>
      </c>
      <c r="I432" s="14">
        <v>0.688</v>
      </c>
      <c r="J432" s="14">
        <v>0.161</v>
      </c>
      <c r="K432" s="14">
        <v>0.5868714306977763</v>
      </c>
      <c r="L432" s="14">
        <v>0.045</v>
      </c>
      <c r="M432" s="14">
        <v>0.957</v>
      </c>
      <c r="N432" s="14">
        <v>0.861</v>
      </c>
      <c r="O432" s="14">
        <v>0.11</v>
      </c>
      <c r="P432" s="14">
        <v>0.587</v>
      </c>
      <c r="Q432" s="14">
        <v>107.967</v>
      </c>
      <c r="R432" s="14">
        <v>9.0</v>
      </c>
      <c r="S432" s="14">
        <v>1.0</v>
      </c>
      <c r="T432" s="14" t="s">
        <v>1264</v>
      </c>
      <c r="U432" s="14" t="s">
        <v>35</v>
      </c>
      <c r="V432" s="16" t="s">
        <v>333</v>
      </c>
      <c r="W432" s="17" t="s">
        <v>185</v>
      </c>
    </row>
    <row r="433" ht="15.75" customHeight="1">
      <c r="A433" s="14" t="s">
        <v>14360</v>
      </c>
      <c r="B433" s="14" t="s">
        <v>14362</v>
      </c>
      <c r="C433" s="14">
        <v>1986.0</v>
      </c>
      <c r="D433" s="14">
        <v>0.0</v>
      </c>
      <c r="E433" s="14">
        <v>236640.0</v>
      </c>
      <c r="F433" s="14" t="s">
        <v>13320</v>
      </c>
      <c r="G433" s="14" t="s">
        <v>13322</v>
      </c>
      <c r="H433" s="14" t="s">
        <v>13324</v>
      </c>
      <c r="I433" s="14">
        <v>0.473</v>
      </c>
      <c r="J433" s="14">
        <v>0.141</v>
      </c>
      <c r="K433" s="14">
        <v>0.6887472461512899</v>
      </c>
      <c r="L433" s="14">
        <v>0.0395</v>
      </c>
      <c r="M433" s="14">
        <v>0.875</v>
      </c>
      <c r="N433" s="14">
        <v>0.0</v>
      </c>
      <c r="O433" s="14">
        <v>0.103</v>
      </c>
      <c r="P433" s="14">
        <v>0.406</v>
      </c>
      <c r="Q433" s="14">
        <v>98.092</v>
      </c>
      <c r="R433" s="14">
        <v>7.0</v>
      </c>
      <c r="S433" s="14">
        <v>1.0</v>
      </c>
      <c r="T433" s="14" t="s">
        <v>1264</v>
      </c>
      <c r="U433" s="14" t="s">
        <v>35</v>
      </c>
      <c r="V433" s="16" t="s">
        <v>54</v>
      </c>
      <c r="W433" s="17" t="s">
        <v>251</v>
      </c>
    </row>
    <row r="434" ht="15.75" customHeight="1">
      <c r="A434" s="14" t="s">
        <v>14367</v>
      </c>
      <c r="B434" s="14" t="s">
        <v>14368</v>
      </c>
      <c r="C434" s="14">
        <v>1995.0</v>
      </c>
      <c r="D434" s="14">
        <v>0.0</v>
      </c>
      <c r="E434" s="14">
        <v>130472.0</v>
      </c>
      <c r="F434" s="14" t="s">
        <v>12615</v>
      </c>
      <c r="G434" s="14" t="s">
        <v>14370</v>
      </c>
      <c r="H434" s="14" t="s">
        <v>14371</v>
      </c>
      <c r="I434" s="14">
        <v>0.0971</v>
      </c>
      <c r="J434" s="14">
        <v>0.00701</v>
      </c>
      <c r="K434" s="14">
        <v>0.1893996107161167</v>
      </c>
      <c r="L434" s="14">
        <v>0.039</v>
      </c>
      <c r="M434" s="14">
        <v>0.979</v>
      </c>
      <c r="N434" s="14">
        <v>0.347</v>
      </c>
      <c r="O434" s="14">
        <v>0.067</v>
      </c>
      <c r="P434" s="14">
        <v>0.126</v>
      </c>
      <c r="Q434" s="14">
        <v>58.459</v>
      </c>
      <c r="R434" s="14">
        <v>9.0</v>
      </c>
      <c r="S434" s="14">
        <v>0.0</v>
      </c>
      <c r="T434" s="14" t="s">
        <v>1264</v>
      </c>
      <c r="U434" s="14" t="s">
        <v>35</v>
      </c>
      <c r="V434" s="16" t="s">
        <v>58</v>
      </c>
      <c r="W434" s="17" t="s">
        <v>251</v>
      </c>
    </row>
    <row r="435" ht="15.75" customHeight="1">
      <c r="A435" s="14" t="s">
        <v>14377</v>
      </c>
      <c r="B435" s="14" t="s">
        <v>14378</v>
      </c>
      <c r="C435" s="14">
        <v>2005.0</v>
      </c>
      <c r="D435" s="14">
        <v>0.0</v>
      </c>
      <c r="E435" s="14">
        <v>137213.0</v>
      </c>
      <c r="F435" s="14" t="s">
        <v>12615</v>
      </c>
      <c r="G435" s="14" t="s">
        <v>14381</v>
      </c>
      <c r="H435" s="14" t="s">
        <v>14383</v>
      </c>
      <c r="I435" s="14">
        <v>0.209</v>
      </c>
      <c r="J435" s="14">
        <v>0.00483</v>
      </c>
      <c r="K435" s="14">
        <v>0.1934207430497846</v>
      </c>
      <c r="L435" s="14">
        <v>0.0537</v>
      </c>
      <c r="M435" s="14">
        <v>0.995</v>
      </c>
      <c r="N435" s="14">
        <v>0.835</v>
      </c>
      <c r="O435" s="14">
        <v>0.0915</v>
      </c>
      <c r="P435" s="14">
        <v>0.119</v>
      </c>
      <c r="Q435" s="14">
        <v>112.497</v>
      </c>
      <c r="R435" s="14">
        <v>5.0</v>
      </c>
      <c r="S435" s="14">
        <v>0.0</v>
      </c>
      <c r="T435" s="14" t="s">
        <v>1264</v>
      </c>
      <c r="U435" s="14" t="s">
        <v>35</v>
      </c>
      <c r="V435" s="16" t="s">
        <v>58</v>
      </c>
      <c r="W435" s="17" t="s">
        <v>251</v>
      </c>
    </row>
    <row r="436" ht="15.75" customHeight="1">
      <c r="A436" s="14" t="s">
        <v>14388</v>
      </c>
      <c r="B436" s="14" t="s">
        <v>14390</v>
      </c>
      <c r="C436" s="14">
        <v>2012.0</v>
      </c>
      <c r="D436" s="14">
        <v>0.0</v>
      </c>
      <c r="E436" s="14">
        <v>192800.0</v>
      </c>
      <c r="F436" s="14" t="s">
        <v>3936</v>
      </c>
      <c r="G436" s="14" t="s">
        <v>14391</v>
      </c>
      <c r="H436" s="14" t="s">
        <v>14392</v>
      </c>
      <c r="I436" s="14">
        <v>0.52</v>
      </c>
      <c r="J436" s="14">
        <v>0.13</v>
      </c>
      <c r="K436" s="14">
        <v>0.517827732968626</v>
      </c>
      <c r="L436" s="14">
        <v>0.0383</v>
      </c>
      <c r="M436" s="14">
        <v>0.905</v>
      </c>
      <c r="N436" s="14">
        <v>0.146</v>
      </c>
      <c r="O436" s="14">
        <v>0.123</v>
      </c>
      <c r="P436" s="14">
        <v>0.465</v>
      </c>
      <c r="Q436" s="14">
        <v>93.452</v>
      </c>
      <c r="R436" s="14">
        <v>11.0</v>
      </c>
      <c r="S436" s="14">
        <v>1.0</v>
      </c>
      <c r="T436" s="14" t="s">
        <v>1264</v>
      </c>
      <c r="U436" s="14" t="s">
        <v>35</v>
      </c>
      <c r="V436" s="16" t="s">
        <v>54</v>
      </c>
      <c r="W436" s="17" t="s">
        <v>251</v>
      </c>
    </row>
    <row r="437" ht="15.75" customHeight="1">
      <c r="A437" s="14" t="s">
        <v>14397</v>
      </c>
      <c r="B437" s="14" t="s">
        <v>14398</v>
      </c>
      <c r="C437" s="14">
        <v>2022.0</v>
      </c>
      <c r="D437" s="14">
        <v>0.0</v>
      </c>
      <c r="E437" s="14">
        <v>80472.0</v>
      </c>
      <c r="F437" s="14" t="s">
        <v>12561</v>
      </c>
      <c r="G437" s="14" t="s">
        <v>12944</v>
      </c>
      <c r="H437" s="14" t="s">
        <v>13965</v>
      </c>
      <c r="I437" s="14">
        <v>0.183</v>
      </c>
      <c r="J437" s="14">
        <v>0.041</v>
      </c>
      <c r="K437" s="14">
        <v>0.4078668748442268</v>
      </c>
      <c r="L437" s="14">
        <v>0.0374</v>
      </c>
      <c r="M437" s="14">
        <v>0.706</v>
      </c>
      <c r="N437" s="14">
        <v>0.88</v>
      </c>
      <c r="O437" s="14">
        <v>0.111</v>
      </c>
      <c r="P437" s="14">
        <v>0.0822</v>
      </c>
      <c r="Q437" s="14">
        <v>77.944</v>
      </c>
      <c r="R437" s="14">
        <v>8.0</v>
      </c>
      <c r="S437" s="14">
        <v>0.0</v>
      </c>
      <c r="T437" s="14" t="s">
        <v>1264</v>
      </c>
      <c r="U437" s="14" t="s">
        <v>35</v>
      </c>
      <c r="V437" s="16" t="s">
        <v>75</v>
      </c>
      <c r="W437" s="17" t="s">
        <v>251</v>
      </c>
    </row>
    <row r="438" ht="15.75" customHeight="1">
      <c r="A438" s="14" t="s">
        <v>14405</v>
      </c>
      <c r="B438" s="14" t="s">
        <v>14406</v>
      </c>
      <c r="C438" s="14">
        <v>1985.0</v>
      </c>
      <c r="D438" s="14">
        <v>0.0</v>
      </c>
      <c r="E438" s="14">
        <v>116000.0</v>
      </c>
      <c r="F438" s="14" t="s">
        <v>14407</v>
      </c>
      <c r="G438" s="14" t="s">
        <v>14410</v>
      </c>
      <c r="H438" s="14" t="s">
        <v>13605</v>
      </c>
      <c r="I438" s="14">
        <v>0.402</v>
      </c>
      <c r="J438" s="14">
        <v>0.129</v>
      </c>
      <c r="K438" s="14">
        <v>0.5770966568866791</v>
      </c>
      <c r="L438" s="14">
        <v>0.045</v>
      </c>
      <c r="M438" s="14">
        <v>0.988</v>
      </c>
      <c r="N438" s="14">
        <v>6.29E-6</v>
      </c>
      <c r="O438" s="14">
        <v>0.101</v>
      </c>
      <c r="P438" s="14">
        <v>0.0441</v>
      </c>
      <c r="Q438" s="14">
        <v>80.234</v>
      </c>
      <c r="R438" s="14">
        <v>4.0</v>
      </c>
      <c r="S438" s="14">
        <v>0.0</v>
      </c>
      <c r="T438" s="14" t="s">
        <v>1264</v>
      </c>
      <c r="U438" s="14" t="s">
        <v>35</v>
      </c>
      <c r="V438" s="16" t="s">
        <v>75</v>
      </c>
      <c r="W438" s="17" t="s">
        <v>251</v>
      </c>
    </row>
    <row r="439" ht="15.75" customHeight="1">
      <c r="A439" s="14" t="s">
        <v>14416</v>
      </c>
      <c r="B439" s="14" t="s">
        <v>14417</v>
      </c>
      <c r="C439" s="14">
        <v>1991.0</v>
      </c>
      <c r="D439" s="14">
        <v>0.0</v>
      </c>
      <c r="E439" s="14">
        <v>193458.0</v>
      </c>
      <c r="F439" s="14" t="s">
        <v>14419</v>
      </c>
      <c r="G439" s="14" t="s">
        <v>14420</v>
      </c>
      <c r="H439" s="14" t="s">
        <v>14421</v>
      </c>
      <c r="I439" s="14">
        <v>0.356</v>
      </c>
      <c r="J439" s="14">
        <v>0.118</v>
      </c>
      <c r="K439" s="14">
        <v>0.5104913053598595</v>
      </c>
      <c r="L439" s="14">
        <v>0.0378</v>
      </c>
      <c r="M439" s="14">
        <v>0.366</v>
      </c>
      <c r="N439" s="14">
        <v>5.13E-4</v>
      </c>
      <c r="O439" s="14">
        <v>0.123</v>
      </c>
      <c r="P439" s="14">
        <v>0.679</v>
      </c>
      <c r="Q439" s="14">
        <v>80.553</v>
      </c>
      <c r="R439" s="14">
        <v>2.0</v>
      </c>
      <c r="S439" s="14">
        <v>0.0</v>
      </c>
      <c r="T439" s="14" t="s">
        <v>1264</v>
      </c>
      <c r="U439" s="14" t="s">
        <v>68</v>
      </c>
      <c r="V439" s="16" t="s">
        <v>407</v>
      </c>
      <c r="W439" s="17" t="s">
        <v>185</v>
      </c>
    </row>
    <row r="440" ht="15.75" customHeight="1">
      <c r="A440" s="14" t="s">
        <v>14423</v>
      </c>
      <c r="B440" s="14" t="s">
        <v>14424</v>
      </c>
      <c r="C440" s="14">
        <v>2016.0</v>
      </c>
      <c r="D440" s="14">
        <v>0.0</v>
      </c>
      <c r="E440" s="14">
        <v>136066.0</v>
      </c>
      <c r="F440" s="14" t="s">
        <v>3936</v>
      </c>
      <c r="G440" s="14" t="s">
        <v>13902</v>
      </c>
      <c r="H440" s="14" t="s">
        <v>13903</v>
      </c>
      <c r="I440" s="14">
        <v>0.315</v>
      </c>
      <c r="J440" s="14">
        <v>0.157</v>
      </c>
      <c r="K440" s="14">
        <v>0.6381622569538178</v>
      </c>
      <c r="L440" s="14">
        <v>0.0329</v>
      </c>
      <c r="M440" s="14">
        <v>0.986</v>
      </c>
      <c r="N440" s="14">
        <v>0.893</v>
      </c>
      <c r="O440" s="14">
        <v>0.118</v>
      </c>
      <c r="P440" s="14">
        <v>0.502</v>
      </c>
      <c r="Q440" s="14">
        <v>85.053</v>
      </c>
      <c r="R440" s="14">
        <v>11.0</v>
      </c>
      <c r="S440" s="14">
        <v>0.0</v>
      </c>
      <c r="T440" s="14" t="s">
        <v>1264</v>
      </c>
      <c r="U440" s="14" t="s">
        <v>35</v>
      </c>
      <c r="V440" s="16" t="s">
        <v>333</v>
      </c>
      <c r="W440" s="17" t="s">
        <v>185</v>
      </c>
    </row>
    <row r="441" ht="15.75" customHeight="1">
      <c r="A441" s="14" t="s">
        <v>14429</v>
      </c>
      <c r="B441" s="14" t="s">
        <v>14432</v>
      </c>
      <c r="C441" s="14">
        <v>2016.0</v>
      </c>
      <c r="D441" s="14">
        <v>0.0</v>
      </c>
      <c r="E441" s="14">
        <v>82000.0</v>
      </c>
      <c r="F441" s="14" t="s">
        <v>14435</v>
      </c>
      <c r="G441" s="14" t="s">
        <v>14436</v>
      </c>
      <c r="H441" s="14" t="s">
        <v>14437</v>
      </c>
      <c r="I441" s="14">
        <v>0.319</v>
      </c>
      <c r="J441" s="14">
        <v>0.00109</v>
      </c>
      <c r="K441" s="14">
        <v>0.2934784933524378</v>
      </c>
      <c r="L441" s="14">
        <v>0.0481</v>
      </c>
      <c r="M441" s="14">
        <v>0.979</v>
      </c>
      <c r="N441" s="14">
        <v>0.18</v>
      </c>
      <c r="O441" s="14">
        <v>0.0841</v>
      </c>
      <c r="P441" s="14">
        <v>0.051</v>
      </c>
      <c r="Q441" s="14">
        <v>46.519</v>
      </c>
      <c r="R441" s="14">
        <v>9.0</v>
      </c>
      <c r="S441" s="14">
        <v>0.0</v>
      </c>
      <c r="T441" s="14" t="s">
        <v>1264</v>
      </c>
      <c r="U441" s="14" t="s">
        <v>35</v>
      </c>
      <c r="V441" s="16" t="s">
        <v>75</v>
      </c>
      <c r="W441" s="17" t="s">
        <v>251</v>
      </c>
    </row>
    <row r="442" ht="15.75" customHeight="1">
      <c r="A442" s="14" t="s">
        <v>14442</v>
      </c>
      <c r="B442" s="14" t="s">
        <v>14443</v>
      </c>
      <c r="C442" s="14">
        <v>2017.0</v>
      </c>
      <c r="D442" s="14">
        <v>0.0</v>
      </c>
      <c r="E442" s="14">
        <v>92626.0</v>
      </c>
      <c r="F442" s="14" t="s">
        <v>14444</v>
      </c>
      <c r="G442" s="14" t="s">
        <v>14210</v>
      </c>
      <c r="H442" s="14" t="s">
        <v>14211</v>
      </c>
      <c r="I442" s="14">
        <v>0.4</v>
      </c>
      <c r="J442" s="14">
        <v>0.939</v>
      </c>
      <c r="K442" s="14">
        <v>0.6712938207030289</v>
      </c>
      <c r="L442" s="14">
        <v>0.949</v>
      </c>
      <c r="M442" s="14">
        <v>0.978</v>
      </c>
      <c r="N442" s="14">
        <v>8.79E-4</v>
      </c>
      <c r="O442" s="14">
        <v>0.679</v>
      </c>
      <c r="P442" s="14">
        <v>0.823</v>
      </c>
      <c r="Q442" s="14">
        <v>93.011</v>
      </c>
      <c r="R442" s="14">
        <v>7.0</v>
      </c>
      <c r="S442" s="14">
        <v>1.0</v>
      </c>
      <c r="T442" s="14" t="s">
        <v>1264</v>
      </c>
      <c r="U442" s="14" t="s">
        <v>35</v>
      </c>
      <c r="V442" s="16" t="s">
        <v>560</v>
      </c>
      <c r="W442" s="17" t="s">
        <v>185</v>
      </c>
    </row>
    <row r="443" ht="15.75" customHeight="1">
      <c r="A443" s="14" t="s">
        <v>14450</v>
      </c>
      <c r="B443" s="14" t="s">
        <v>14451</v>
      </c>
      <c r="C443" s="14">
        <v>2018.0</v>
      </c>
      <c r="D443" s="14">
        <v>0.0</v>
      </c>
      <c r="E443" s="14">
        <v>202877.0</v>
      </c>
      <c r="F443" s="14" t="s">
        <v>14444</v>
      </c>
      <c r="G443" s="14" t="s">
        <v>14452</v>
      </c>
      <c r="H443" s="14" t="s">
        <v>14455</v>
      </c>
      <c r="I443" s="14">
        <v>0.741</v>
      </c>
      <c r="J443" s="14">
        <v>0.197</v>
      </c>
      <c r="K443" s="14">
        <v>0.5259127756395117</v>
      </c>
      <c r="L443" s="14">
        <v>0.0384</v>
      </c>
      <c r="M443" s="14">
        <v>0.85</v>
      </c>
      <c r="N443" s="14">
        <v>0.865</v>
      </c>
      <c r="O443" s="14">
        <v>0.112</v>
      </c>
      <c r="P443" s="14">
        <v>0.765</v>
      </c>
      <c r="Q443" s="14">
        <v>138.931</v>
      </c>
      <c r="R443" s="14">
        <v>6.0</v>
      </c>
      <c r="S443" s="14">
        <v>0.0</v>
      </c>
      <c r="T443" s="14" t="s">
        <v>1264</v>
      </c>
      <c r="U443" s="14" t="s">
        <v>35</v>
      </c>
      <c r="V443" s="16" t="s">
        <v>181</v>
      </c>
      <c r="W443" s="17" t="s">
        <v>185</v>
      </c>
    </row>
    <row r="444" ht="15.75" customHeight="1">
      <c r="A444" s="14" t="s">
        <v>14460</v>
      </c>
      <c r="B444" s="14" t="s">
        <v>14461</v>
      </c>
      <c r="C444" s="14">
        <v>2019.0</v>
      </c>
      <c r="D444" s="14">
        <v>0.0</v>
      </c>
      <c r="E444" s="14">
        <v>119362.0</v>
      </c>
      <c r="F444" s="14" t="s">
        <v>13038</v>
      </c>
      <c r="G444" s="14" t="s">
        <v>14466</v>
      </c>
      <c r="H444" s="14" t="s">
        <v>14467</v>
      </c>
      <c r="I444" s="14">
        <v>0.713</v>
      </c>
      <c r="J444" s="14">
        <v>0.222</v>
      </c>
      <c r="K444" s="14">
        <v>0.5492481765758509</v>
      </c>
      <c r="L444" s="14">
        <v>0.0421</v>
      </c>
      <c r="M444" s="14">
        <v>0.5</v>
      </c>
      <c r="N444" s="14">
        <v>0.52</v>
      </c>
      <c r="O444" s="14">
        <v>0.0927</v>
      </c>
      <c r="P444" s="14">
        <v>0.746</v>
      </c>
      <c r="Q444" s="14">
        <v>145.848</v>
      </c>
      <c r="R444" s="14">
        <v>2.0</v>
      </c>
      <c r="S444" s="14">
        <v>0.0</v>
      </c>
      <c r="T444" s="14" t="s">
        <v>1264</v>
      </c>
      <c r="U444" s="14" t="s">
        <v>35</v>
      </c>
      <c r="V444" s="16" t="s">
        <v>181</v>
      </c>
      <c r="W444" s="17" t="s">
        <v>185</v>
      </c>
    </row>
    <row r="445" ht="15.75" customHeight="1">
      <c r="A445" s="14" t="s">
        <v>14471</v>
      </c>
      <c r="B445" s="14" t="s">
        <v>14473</v>
      </c>
      <c r="C445" s="14">
        <v>2016.0</v>
      </c>
      <c r="D445" s="14">
        <v>0.0</v>
      </c>
      <c r="E445" s="14">
        <v>173186.0</v>
      </c>
      <c r="F445" s="14" t="s">
        <v>14474</v>
      </c>
      <c r="G445" s="14" t="s">
        <v>14475</v>
      </c>
      <c r="H445" s="14" t="s">
        <v>14477</v>
      </c>
      <c r="I445" s="14">
        <v>0.611</v>
      </c>
      <c r="J445" s="14">
        <v>0.851</v>
      </c>
      <c r="K445" s="14">
        <v>0.7580690009035128</v>
      </c>
      <c r="L445" s="14">
        <v>0.0341</v>
      </c>
      <c r="M445" s="14">
        <v>0.716</v>
      </c>
      <c r="N445" s="14">
        <v>0.728</v>
      </c>
      <c r="O445" s="14">
        <v>0.115</v>
      </c>
      <c r="P445" s="14">
        <v>0.878</v>
      </c>
      <c r="Q445" s="14">
        <v>110.213</v>
      </c>
      <c r="R445" s="14">
        <v>4.0</v>
      </c>
      <c r="S445" s="14">
        <v>0.0</v>
      </c>
      <c r="T445" s="14" t="s">
        <v>1264</v>
      </c>
      <c r="U445" s="14" t="s">
        <v>35</v>
      </c>
      <c r="V445" s="16" t="s">
        <v>560</v>
      </c>
      <c r="W445" s="17" t="s">
        <v>185</v>
      </c>
    </row>
    <row r="446" ht="15.75" customHeight="1">
      <c r="A446" s="14" t="s">
        <v>14482</v>
      </c>
      <c r="B446" s="14" t="s">
        <v>14483</v>
      </c>
      <c r="C446" s="14">
        <v>2015.0</v>
      </c>
      <c r="D446" s="14">
        <v>0.0</v>
      </c>
      <c r="E446" s="14">
        <v>230045.0</v>
      </c>
      <c r="F446" s="14" t="s">
        <v>13652</v>
      </c>
      <c r="G446" s="14" t="s">
        <v>14487</v>
      </c>
      <c r="H446" s="14" t="s">
        <v>14488</v>
      </c>
      <c r="I446" s="14">
        <v>0.582</v>
      </c>
      <c r="J446" s="14">
        <v>0.464</v>
      </c>
      <c r="K446" s="14">
        <v>0.6950570016748646</v>
      </c>
      <c r="L446" s="14">
        <v>0.0332</v>
      </c>
      <c r="M446" s="14">
        <v>0.484</v>
      </c>
      <c r="N446" s="14">
        <v>0.0</v>
      </c>
      <c r="O446" s="14">
        <v>0.0896</v>
      </c>
      <c r="P446" s="14">
        <v>0.106</v>
      </c>
      <c r="Q446" s="14">
        <v>91.078</v>
      </c>
      <c r="R446" s="14">
        <v>4.0</v>
      </c>
      <c r="S446" s="14">
        <v>1.0</v>
      </c>
      <c r="T446" s="14" t="s">
        <v>1264</v>
      </c>
      <c r="U446" s="14" t="s">
        <v>35</v>
      </c>
      <c r="V446" s="16" t="s">
        <v>58</v>
      </c>
      <c r="W446" s="17" t="s">
        <v>251</v>
      </c>
    </row>
    <row r="447" ht="15.75" customHeight="1">
      <c r="A447" s="14" t="s">
        <v>14493</v>
      </c>
      <c r="B447" s="14" t="s">
        <v>14495</v>
      </c>
      <c r="C447" s="14">
        <v>2015.0</v>
      </c>
      <c r="D447" s="14">
        <v>0.0</v>
      </c>
      <c r="E447" s="14">
        <v>241489.0</v>
      </c>
      <c r="F447" s="14" t="s">
        <v>13117</v>
      </c>
      <c r="G447" s="14" t="s">
        <v>14487</v>
      </c>
      <c r="H447" s="14" t="s">
        <v>14488</v>
      </c>
      <c r="I447" s="14">
        <v>0.456</v>
      </c>
      <c r="J447" s="14">
        <v>0.183</v>
      </c>
      <c r="K447" s="14">
        <v>0.6708874296693071</v>
      </c>
      <c r="L447" s="14">
        <v>0.0386</v>
      </c>
      <c r="M447" s="14">
        <v>0.819</v>
      </c>
      <c r="N447" s="14">
        <v>4.7E-6</v>
      </c>
      <c r="O447" s="14">
        <v>0.0824</v>
      </c>
      <c r="P447" s="14">
        <v>0.0803</v>
      </c>
      <c r="Q447" s="14">
        <v>105.466</v>
      </c>
      <c r="R447" s="14">
        <v>5.0</v>
      </c>
      <c r="S447" s="14">
        <v>1.0</v>
      </c>
      <c r="T447" s="14" t="s">
        <v>1264</v>
      </c>
      <c r="U447" s="14" t="s">
        <v>35</v>
      </c>
      <c r="V447" s="16" t="s">
        <v>75</v>
      </c>
      <c r="W447" s="17" t="s">
        <v>251</v>
      </c>
    </row>
    <row r="448" ht="15.75" customHeight="1">
      <c r="A448" s="14" t="s">
        <v>14501</v>
      </c>
      <c r="B448" s="14" t="s">
        <v>14502</v>
      </c>
      <c r="C448" s="14">
        <v>2019.0</v>
      </c>
      <c r="D448" s="14">
        <v>0.0</v>
      </c>
      <c r="E448" s="14">
        <v>90618.0</v>
      </c>
      <c r="F448" s="14" t="s">
        <v>14504</v>
      </c>
      <c r="G448" s="14" t="s">
        <v>14505</v>
      </c>
      <c r="H448" s="14" t="s">
        <v>14506</v>
      </c>
      <c r="I448" s="14">
        <v>0.675</v>
      </c>
      <c r="J448" s="14">
        <v>0.249</v>
      </c>
      <c r="K448" s="14">
        <v>0.6996128590529034</v>
      </c>
      <c r="L448" s="14">
        <v>0.0473</v>
      </c>
      <c r="M448" s="14">
        <v>0.945</v>
      </c>
      <c r="N448" s="14">
        <v>0.322</v>
      </c>
      <c r="O448" s="14">
        <v>0.0641</v>
      </c>
      <c r="P448" s="14">
        <v>0.727</v>
      </c>
      <c r="Q448" s="14">
        <v>130.082</v>
      </c>
      <c r="R448" s="14">
        <v>7.0</v>
      </c>
      <c r="S448" s="14">
        <v>1.0</v>
      </c>
      <c r="T448" s="14" t="s">
        <v>1434</v>
      </c>
      <c r="U448" s="14" t="s">
        <v>35</v>
      </c>
      <c r="V448" s="16" t="s">
        <v>181</v>
      </c>
      <c r="W448" s="17" t="s">
        <v>185</v>
      </c>
    </row>
    <row r="449" ht="15.75" customHeight="1">
      <c r="A449" s="14" t="s">
        <v>14510</v>
      </c>
      <c r="B449" s="14" t="s">
        <v>14511</v>
      </c>
      <c r="C449" s="14">
        <v>2019.0</v>
      </c>
      <c r="D449" s="14">
        <v>0.0</v>
      </c>
      <c r="E449" s="14">
        <v>86213.0</v>
      </c>
      <c r="F449" s="14" t="s">
        <v>1656</v>
      </c>
      <c r="G449" s="14" t="s">
        <v>14513</v>
      </c>
      <c r="H449" s="14" t="s">
        <v>14506</v>
      </c>
      <c r="I449" s="14">
        <v>0.811</v>
      </c>
      <c r="J449" s="14">
        <v>0.305</v>
      </c>
      <c r="K449" s="14">
        <v>0.845186405132394</v>
      </c>
      <c r="L449" s="14">
        <v>0.0428</v>
      </c>
      <c r="M449" s="14">
        <v>0.91</v>
      </c>
      <c r="N449" s="14">
        <v>2.45E-4</v>
      </c>
      <c r="O449" s="14">
        <v>0.331</v>
      </c>
      <c r="P449" s="14">
        <v>0.846</v>
      </c>
      <c r="Q449" s="14">
        <v>122.996</v>
      </c>
      <c r="R449" s="14">
        <v>10.0</v>
      </c>
      <c r="S449" s="14">
        <v>1.0</v>
      </c>
      <c r="T449" s="14" t="s">
        <v>1434</v>
      </c>
      <c r="U449" s="14" t="s">
        <v>35</v>
      </c>
      <c r="V449" s="16" t="s">
        <v>560</v>
      </c>
      <c r="W449" s="17" t="s">
        <v>185</v>
      </c>
    </row>
    <row r="450" ht="15.75" customHeight="1">
      <c r="A450" s="14" t="s">
        <v>14517</v>
      </c>
      <c r="B450" s="14" t="s">
        <v>14518</v>
      </c>
      <c r="C450" s="14">
        <v>1991.0</v>
      </c>
      <c r="D450" s="14">
        <v>0.0</v>
      </c>
      <c r="E450" s="14">
        <v>131186.0</v>
      </c>
      <c r="F450" s="14" t="s">
        <v>14520</v>
      </c>
      <c r="G450" s="14" t="s">
        <v>14521</v>
      </c>
      <c r="H450" s="14" t="s">
        <v>14522</v>
      </c>
      <c r="I450" s="14">
        <v>0.292</v>
      </c>
      <c r="J450" s="14">
        <v>0.224</v>
      </c>
      <c r="K450" s="14">
        <v>0.6278741471001248</v>
      </c>
      <c r="L450" s="14">
        <v>0.0368</v>
      </c>
      <c r="M450" s="14">
        <v>0.892</v>
      </c>
      <c r="N450" s="14">
        <v>0.728</v>
      </c>
      <c r="O450" s="14">
        <v>0.246</v>
      </c>
      <c r="P450" s="14">
        <v>0.586</v>
      </c>
      <c r="Q450" s="14">
        <v>176.595</v>
      </c>
      <c r="R450" s="14">
        <v>0.0</v>
      </c>
      <c r="S450" s="14">
        <v>1.0</v>
      </c>
      <c r="T450" s="14" t="s">
        <v>1434</v>
      </c>
      <c r="U450" s="14" t="s">
        <v>35</v>
      </c>
      <c r="V450" s="16" t="s">
        <v>333</v>
      </c>
      <c r="W450" s="17" t="s">
        <v>185</v>
      </c>
    </row>
    <row r="451" ht="15.75" customHeight="1">
      <c r="A451" s="14" t="s">
        <v>14526</v>
      </c>
      <c r="B451" s="14" t="s">
        <v>14527</v>
      </c>
      <c r="C451" s="14">
        <v>2022.0</v>
      </c>
      <c r="D451" s="14">
        <v>0.0</v>
      </c>
      <c r="E451" s="14">
        <v>153250.0</v>
      </c>
      <c r="F451" s="14" t="s">
        <v>213</v>
      </c>
      <c r="G451" s="14" t="s">
        <v>14528</v>
      </c>
      <c r="H451" s="14" t="s">
        <v>14529</v>
      </c>
      <c r="I451" s="14">
        <v>0.781</v>
      </c>
      <c r="J451" s="14">
        <v>0.186</v>
      </c>
      <c r="K451" s="14">
        <v>0.5303616880086763</v>
      </c>
      <c r="L451" s="14">
        <v>0.191</v>
      </c>
      <c r="M451" s="14">
        <v>0.305</v>
      </c>
      <c r="N451" s="14">
        <v>0.0</v>
      </c>
      <c r="O451" s="14">
        <v>0.443</v>
      </c>
      <c r="P451" s="14">
        <v>0.668</v>
      </c>
      <c r="Q451" s="14">
        <v>143.008</v>
      </c>
      <c r="R451" s="14">
        <v>0.0</v>
      </c>
      <c r="S451" s="14">
        <v>1.0</v>
      </c>
      <c r="T451" s="14" t="s">
        <v>1434</v>
      </c>
      <c r="U451" s="14" t="s">
        <v>35</v>
      </c>
      <c r="V451" s="16" t="s">
        <v>407</v>
      </c>
      <c r="W451" s="17" t="s">
        <v>185</v>
      </c>
    </row>
    <row r="452" ht="15.75" customHeight="1">
      <c r="A452" s="14" t="s">
        <v>14533</v>
      </c>
      <c r="B452" s="14" t="s">
        <v>14534</v>
      </c>
      <c r="C452" s="14">
        <v>2022.0</v>
      </c>
      <c r="D452" s="14">
        <v>0.0</v>
      </c>
      <c r="E452" s="14">
        <v>93541.0</v>
      </c>
      <c r="F452" s="14" t="s">
        <v>213</v>
      </c>
      <c r="G452" s="14" t="s">
        <v>14528</v>
      </c>
      <c r="H452" s="14" t="s">
        <v>14529</v>
      </c>
      <c r="I452" s="14">
        <v>0.655</v>
      </c>
      <c r="J452" s="14">
        <v>0.0957</v>
      </c>
      <c r="K452" s="14">
        <v>0.5277736187939218</v>
      </c>
      <c r="L452" s="14">
        <v>0.032</v>
      </c>
      <c r="M452" s="14">
        <v>0.839</v>
      </c>
      <c r="N452" s="14">
        <v>1.43E-6</v>
      </c>
      <c r="O452" s="14">
        <v>0.143</v>
      </c>
      <c r="P452" s="14">
        <v>0.459</v>
      </c>
      <c r="Q452" s="14">
        <v>77.978</v>
      </c>
      <c r="R452" s="14">
        <v>0.0</v>
      </c>
      <c r="S452" s="14">
        <v>1.0</v>
      </c>
      <c r="T452" s="14" t="s">
        <v>1434</v>
      </c>
      <c r="U452" s="14" t="s">
        <v>35</v>
      </c>
      <c r="V452" s="16" t="s">
        <v>54</v>
      </c>
      <c r="W452" s="17" t="s">
        <v>251</v>
      </c>
    </row>
    <row r="453" ht="15.75" customHeight="1">
      <c r="A453" s="14" t="s">
        <v>14539</v>
      </c>
      <c r="B453" s="14" t="s">
        <v>14540</v>
      </c>
      <c r="C453" s="14">
        <v>2022.0</v>
      </c>
      <c r="D453" s="14">
        <v>0.0</v>
      </c>
      <c r="E453" s="14">
        <v>79583.0</v>
      </c>
      <c r="F453" s="14" t="s">
        <v>213</v>
      </c>
      <c r="G453" s="14" t="s">
        <v>14528</v>
      </c>
      <c r="H453" s="14" t="s">
        <v>14529</v>
      </c>
      <c r="I453" s="14">
        <v>0.938</v>
      </c>
      <c r="J453" s="14">
        <v>0.176</v>
      </c>
      <c r="K453" s="14">
        <v>0.5730541355512363</v>
      </c>
      <c r="L453" s="14">
        <v>0.646</v>
      </c>
      <c r="M453" s="14">
        <v>0.22</v>
      </c>
      <c r="N453" s="14">
        <v>0.0</v>
      </c>
      <c r="O453" s="14">
        <v>0.255</v>
      </c>
      <c r="P453" s="14">
        <v>0.597</v>
      </c>
      <c r="Q453" s="14">
        <v>138.075</v>
      </c>
      <c r="R453" s="14">
        <v>0.0</v>
      </c>
      <c r="S453" s="14">
        <v>1.0</v>
      </c>
      <c r="T453" s="14" t="s">
        <v>1434</v>
      </c>
      <c r="U453" s="14" t="s">
        <v>35</v>
      </c>
      <c r="V453" s="16" t="s">
        <v>333</v>
      </c>
      <c r="W453" s="17" t="s">
        <v>185</v>
      </c>
    </row>
    <row r="454" ht="15.75" customHeight="1">
      <c r="A454" s="14" t="s">
        <v>14544</v>
      </c>
      <c r="B454" s="14" t="s">
        <v>14545</v>
      </c>
      <c r="C454" s="14">
        <v>2019.0</v>
      </c>
      <c r="D454" s="14">
        <v>0.0</v>
      </c>
      <c r="E454" s="14">
        <v>50573.0</v>
      </c>
      <c r="F454" s="14" t="s">
        <v>8128</v>
      </c>
      <c r="G454" s="14" t="s">
        <v>14513</v>
      </c>
      <c r="H454" s="14" t="s">
        <v>14506</v>
      </c>
      <c r="I454" s="14">
        <v>0.79</v>
      </c>
      <c r="J454" s="14">
        <v>0.782</v>
      </c>
      <c r="K454" s="14">
        <v>0.9209248604170659</v>
      </c>
      <c r="L454" s="14">
        <v>0.0583</v>
      </c>
      <c r="M454" s="14">
        <v>0.436</v>
      </c>
      <c r="N454" s="14">
        <v>0.0</v>
      </c>
      <c r="O454" s="14">
        <v>0.345</v>
      </c>
      <c r="P454" s="14">
        <v>0.665</v>
      </c>
      <c r="Q454" s="14">
        <v>129.9</v>
      </c>
      <c r="R454" s="14">
        <v>4.0</v>
      </c>
      <c r="S454" s="14">
        <v>1.0</v>
      </c>
      <c r="T454" s="14" t="s">
        <v>1434</v>
      </c>
      <c r="U454" s="14" t="s">
        <v>35</v>
      </c>
      <c r="V454" s="16" t="s">
        <v>407</v>
      </c>
      <c r="W454" s="17" t="s">
        <v>185</v>
      </c>
    </row>
    <row r="455" ht="15.75" customHeight="1">
      <c r="A455" s="14" t="s">
        <v>14551</v>
      </c>
      <c r="B455" s="14" t="s">
        <v>14552</v>
      </c>
      <c r="C455" s="14">
        <v>2015.0</v>
      </c>
      <c r="D455" s="14">
        <v>0.0</v>
      </c>
      <c r="E455" s="14">
        <v>79583.0</v>
      </c>
      <c r="F455" s="14" t="s">
        <v>14554</v>
      </c>
      <c r="G455" s="14" t="s">
        <v>1630</v>
      </c>
      <c r="H455" s="14" t="s">
        <v>14555</v>
      </c>
      <c r="I455" s="14">
        <v>0.608</v>
      </c>
      <c r="J455" s="14">
        <v>0.575</v>
      </c>
      <c r="K455" s="14">
        <v>0.8369302504473098</v>
      </c>
      <c r="L455" s="14">
        <v>0.0292</v>
      </c>
      <c r="M455" s="14">
        <v>0.185</v>
      </c>
      <c r="N455" s="14">
        <v>0.0</v>
      </c>
      <c r="O455" s="14">
        <v>0.224</v>
      </c>
      <c r="P455" s="14">
        <v>0.763</v>
      </c>
      <c r="Q455" s="14">
        <v>129.838</v>
      </c>
      <c r="R455" s="14">
        <v>6.0</v>
      </c>
      <c r="S455" s="14">
        <v>0.0</v>
      </c>
      <c r="T455" s="14" t="s">
        <v>1434</v>
      </c>
      <c r="U455" s="14" t="s">
        <v>68</v>
      </c>
      <c r="V455" s="16" t="s">
        <v>181</v>
      </c>
      <c r="W455" s="17" t="s">
        <v>185</v>
      </c>
    </row>
    <row r="456" ht="15.75" customHeight="1">
      <c r="A456" s="14" t="s">
        <v>14559</v>
      </c>
      <c r="B456" s="14" t="s">
        <v>14560</v>
      </c>
      <c r="C456" s="14">
        <v>2015.0</v>
      </c>
      <c r="D456" s="14">
        <v>0.0</v>
      </c>
      <c r="E456" s="14">
        <v>268041.0</v>
      </c>
      <c r="F456" s="14" t="s">
        <v>3936</v>
      </c>
      <c r="G456" s="14" t="s">
        <v>14562</v>
      </c>
      <c r="H456" s="14" t="s">
        <v>14563</v>
      </c>
      <c r="I456" s="14">
        <v>0.185</v>
      </c>
      <c r="J456" s="14">
        <v>0.154</v>
      </c>
      <c r="K456" s="14">
        <v>0.6276602570823764</v>
      </c>
      <c r="L456" s="14">
        <v>0.0376</v>
      </c>
      <c r="M456" s="14">
        <v>0.797</v>
      </c>
      <c r="N456" s="14">
        <v>0.946</v>
      </c>
      <c r="O456" s="14">
        <v>0.947</v>
      </c>
      <c r="P456" s="14">
        <v>0.292</v>
      </c>
      <c r="Q456" s="14">
        <v>78.14</v>
      </c>
      <c r="R456" s="14">
        <v>2.0</v>
      </c>
      <c r="S456" s="14">
        <v>1.0</v>
      </c>
      <c r="T456" s="14" t="s">
        <v>1434</v>
      </c>
      <c r="U456" s="14" t="s">
        <v>35</v>
      </c>
      <c r="V456" s="16" t="s">
        <v>36</v>
      </c>
      <c r="W456" s="17" t="s">
        <v>251</v>
      </c>
    </row>
    <row r="457" ht="15.75" customHeight="1">
      <c r="A457" s="14" t="s">
        <v>14566</v>
      </c>
      <c r="B457" s="14" t="s">
        <v>14567</v>
      </c>
      <c r="C457" s="14">
        <v>2023.0</v>
      </c>
      <c r="D457" s="14">
        <v>0.0</v>
      </c>
      <c r="E457" s="14">
        <v>160506.0</v>
      </c>
      <c r="F457" s="14" t="s">
        <v>14569</v>
      </c>
      <c r="G457" s="14" t="s">
        <v>14570</v>
      </c>
      <c r="H457" s="14" t="s">
        <v>14571</v>
      </c>
      <c r="I457" s="14">
        <v>0.508</v>
      </c>
      <c r="J457" s="14">
        <v>0.39</v>
      </c>
      <c r="K457" s="14">
        <v>0.7595234530242013</v>
      </c>
      <c r="L457" s="14">
        <v>0.0338</v>
      </c>
      <c r="M457" s="14">
        <v>0.841</v>
      </c>
      <c r="N457" s="14">
        <v>0.601</v>
      </c>
      <c r="O457" s="14">
        <v>0.227</v>
      </c>
      <c r="P457" s="14">
        <v>0.579</v>
      </c>
      <c r="Q457" s="14">
        <v>105.853</v>
      </c>
      <c r="R457" s="14">
        <v>0.0</v>
      </c>
      <c r="S457" s="14">
        <v>0.0</v>
      </c>
      <c r="T457" s="14" t="s">
        <v>1434</v>
      </c>
      <c r="U457" s="14" t="s">
        <v>35</v>
      </c>
      <c r="V457" s="16" t="s">
        <v>333</v>
      </c>
      <c r="W457" s="17" t="s">
        <v>185</v>
      </c>
    </row>
    <row r="458" ht="15.75" customHeight="1">
      <c r="A458" s="14" t="s">
        <v>14580</v>
      </c>
      <c r="B458" s="14" t="s">
        <v>14581</v>
      </c>
      <c r="C458" s="14">
        <v>2014.0</v>
      </c>
      <c r="D458" s="14">
        <v>0.0</v>
      </c>
      <c r="E458" s="14">
        <v>229086.0</v>
      </c>
      <c r="F458" s="14" t="s">
        <v>14583</v>
      </c>
      <c r="G458" s="14" t="s">
        <v>14584</v>
      </c>
      <c r="H458" s="14" t="s">
        <v>14585</v>
      </c>
      <c r="I458" s="14">
        <v>0.48</v>
      </c>
      <c r="J458" s="14">
        <v>0.118</v>
      </c>
      <c r="K458" s="14">
        <v>0.5407139648676939</v>
      </c>
      <c r="L458" s="14">
        <v>0.0371</v>
      </c>
      <c r="M458" s="14">
        <v>0.961</v>
      </c>
      <c r="N458" s="14">
        <v>0.649</v>
      </c>
      <c r="O458" s="14">
        <v>0.127</v>
      </c>
      <c r="P458" s="14">
        <v>0.478</v>
      </c>
      <c r="Q458" s="14">
        <v>140.263</v>
      </c>
      <c r="R458" s="14">
        <v>10.0</v>
      </c>
      <c r="S458" s="14">
        <v>1.0</v>
      </c>
      <c r="T458" s="14" t="s">
        <v>1434</v>
      </c>
      <c r="U458" s="14" t="s">
        <v>35</v>
      </c>
      <c r="V458" s="16" t="s">
        <v>54</v>
      </c>
      <c r="W458" s="17" t="s">
        <v>251</v>
      </c>
    </row>
    <row r="459" ht="15.75" customHeight="1">
      <c r="A459" s="14" t="s">
        <v>14595</v>
      </c>
      <c r="B459" s="14" t="s">
        <v>14597</v>
      </c>
      <c r="C459" s="14">
        <v>1972.0</v>
      </c>
      <c r="D459" s="14">
        <v>0.0</v>
      </c>
      <c r="E459" s="14">
        <v>147651.0</v>
      </c>
      <c r="F459" s="14" t="s">
        <v>14599</v>
      </c>
      <c r="G459" s="14" t="s">
        <v>14600</v>
      </c>
      <c r="H459" s="14" t="s">
        <v>14601</v>
      </c>
      <c r="I459" s="14">
        <v>0.633</v>
      </c>
      <c r="J459" s="14">
        <v>0.282</v>
      </c>
      <c r="K459" s="14">
        <v>0.7504972942752232</v>
      </c>
      <c r="L459" s="14">
        <v>0.0323</v>
      </c>
      <c r="M459" s="14">
        <v>0.972</v>
      </c>
      <c r="N459" s="14">
        <v>5.92E-4</v>
      </c>
      <c r="O459" s="14">
        <v>0.247</v>
      </c>
      <c r="P459" s="14">
        <v>0.499</v>
      </c>
      <c r="Q459" s="14">
        <v>110.49</v>
      </c>
      <c r="R459" s="14">
        <v>0.0</v>
      </c>
      <c r="S459" s="14">
        <v>0.0</v>
      </c>
      <c r="T459" s="14" t="s">
        <v>1434</v>
      </c>
      <c r="U459" s="14" t="s">
        <v>35</v>
      </c>
      <c r="V459" s="16" t="s">
        <v>54</v>
      </c>
      <c r="W459" s="17" t="s">
        <v>251</v>
      </c>
    </row>
    <row r="460" ht="15.75" customHeight="1">
      <c r="A460" s="14" t="s">
        <v>14607</v>
      </c>
      <c r="B460" s="14" t="s">
        <v>14608</v>
      </c>
      <c r="C460" s="14">
        <v>2015.0</v>
      </c>
      <c r="D460" s="14">
        <v>0.0</v>
      </c>
      <c r="E460" s="14">
        <v>59698.0</v>
      </c>
      <c r="F460" s="14" t="s">
        <v>14610</v>
      </c>
      <c r="G460" s="14" t="s">
        <v>1630</v>
      </c>
      <c r="H460" s="14" t="s">
        <v>14555</v>
      </c>
      <c r="I460" s="14">
        <v>0.772</v>
      </c>
      <c r="J460" s="14">
        <v>0.741</v>
      </c>
      <c r="K460" s="14">
        <v>0.8383419245644486</v>
      </c>
      <c r="L460" s="14">
        <v>0.0385</v>
      </c>
      <c r="M460" s="14">
        <v>0.143</v>
      </c>
      <c r="N460" s="14">
        <v>1.24E-5</v>
      </c>
      <c r="O460" s="14">
        <v>0.255</v>
      </c>
      <c r="P460" s="14">
        <v>0.961</v>
      </c>
      <c r="Q460" s="14">
        <v>130.005</v>
      </c>
      <c r="R460" s="14">
        <v>0.0</v>
      </c>
      <c r="S460" s="14">
        <v>1.0</v>
      </c>
      <c r="T460" s="14" t="s">
        <v>1434</v>
      </c>
      <c r="U460" s="14" t="s">
        <v>35</v>
      </c>
      <c r="V460" s="16" t="s">
        <v>819</v>
      </c>
      <c r="W460" s="17" t="s">
        <v>185</v>
      </c>
    </row>
    <row r="461" ht="15.75" customHeight="1">
      <c r="A461" s="14" t="s">
        <v>14617</v>
      </c>
      <c r="B461" s="14" t="s">
        <v>14619</v>
      </c>
      <c r="C461" s="14">
        <v>2022.0</v>
      </c>
      <c r="D461" s="14">
        <v>0.0</v>
      </c>
      <c r="E461" s="14">
        <v>103625.0</v>
      </c>
      <c r="F461" s="14" t="s">
        <v>213</v>
      </c>
      <c r="G461" s="14" t="s">
        <v>14528</v>
      </c>
      <c r="H461" s="14" t="s">
        <v>14529</v>
      </c>
      <c r="I461" s="14">
        <v>0.952</v>
      </c>
      <c r="J461" s="14">
        <v>0.277</v>
      </c>
      <c r="K461" s="14">
        <v>0.5696105062654887</v>
      </c>
      <c r="L461" s="14">
        <v>0.303</v>
      </c>
      <c r="M461" s="14">
        <v>0.193</v>
      </c>
      <c r="N461" s="14">
        <v>7.88E-5</v>
      </c>
      <c r="O461" s="14">
        <v>0.0442</v>
      </c>
      <c r="P461" s="14">
        <v>0.646</v>
      </c>
      <c r="Q461" s="14">
        <v>100.057</v>
      </c>
      <c r="R461" s="14">
        <v>11.0</v>
      </c>
      <c r="S461" s="14">
        <v>1.0</v>
      </c>
      <c r="T461" s="14" t="s">
        <v>1434</v>
      </c>
      <c r="U461" s="14" t="s">
        <v>35</v>
      </c>
      <c r="V461" s="16" t="s">
        <v>407</v>
      </c>
      <c r="W461" s="17" t="s">
        <v>185</v>
      </c>
    </row>
    <row r="462" ht="15.75" customHeight="1">
      <c r="A462" s="14" t="s">
        <v>14630</v>
      </c>
      <c r="B462" s="14" t="s">
        <v>14631</v>
      </c>
      <c r="C462" s="14">
        <v>2015.0</v>
      </c>
      <c r="D462" s="14">
        <v>0.0</v>
      </c>
      <c r="E462" s="14">
        <v>80975.0</v>
      </c>
      <c r="F462" s="14" t="s">
        <v>5251</v>
      </c>
      <c r="G462" s="14" t="s">
        <v>1630</v>
      </c>
      <c r="H462" s="14" t="s">
        <v>14555</v>
      </c>
      <c r="I462" s="14">
        <v>0.857</v>
      </c>
      <c r="J462" s="14">
        <v>0.699</v>
      </c>
      <c r="K462" s="14">
        <v>0.8561375740411068</v>
      </c>
      <c r="L462" s="14">
        <v>0.0322</v>
      </c>
      <c r="M462" s="14">
        <v>0.732</v>
      </c>
      <c r="N462" s="14">
        <v>4.31E-5</v>
      </c>
      <c r="O462" s="14">
        <v>0.165</v>
      </c>
      <c r="P462" s="14">
        <v>0.82</v>
      </c>
      <c r="Q462" s="14">
        <v>120.003</v>
      </c>
      <c r="R462" s="14">
        <v>0.0</v>
      </c>
      <c r="S462" s="14">
        <v>1.0</v>
      </c>
      <c r="T462" s="14" t="s">
        <v>1434</v>
      </c>
      <c r="U462" s="14" t="s">
        <v>35</v>
      </c>
      <c r="V462" s="16" t="s">
        <v>560</v>
      </c>
      <c r="W462" s="17" t="s">
        <v>185</v>
      </c>
    </row>
    <row r="463" ht="15.75" customHeight="1">
      <c r="A463" s="14" t="s">
        <v>14641</v>
      </c>
      <c r="B463" s="14" t="s">
        <v>14642</v>
      </c>
      <c r="C463" s="14">
        <v>2015.0</v>
      </c>
      <c r="D463" s="14">
        <v>0.0</v>
      </c>
      <c r="E463" s="14">
        <v>44524.0</v>
      </c>
      <c r="F463" s="14" t="s">
        <v>14645</v>
      </c>
      <c r="G463" s="14" t="s">
        <v>1630</v>
      </c>
      <c r="H463" s="14" t="s">
        <v>14555</v>
      </c>
      <c r="I463" s="14">
        <v>0.751</v>
      </c>
      <c r="J463" s="14">
        <v>0.312</v>
      </c>
      <c r="K463" s="14">
        <v>0.8303638269024372</v>
      </c>
      <c r="L463" s="14">
        <v>0.0289</v>
      </c>
      <c r="M463" s="14">
        <v>0.922</v>
      </c>
      <c r="N463" s="14">
        <v>0.00749</v>
      </c>
      <c r="O463" s="14">
        <v>0.201</v>
      </c>
      <c r="P463" s="14">
        <v>0.375</v>
      </c>
      <c r="Q463" s="14">
        <v>99.973</v>
      </c>
      <c r="R463" s="14">
        <v>9.0</v>
      </c>
      <c r="S463" s="14">
        <v>0.0</v>
      </c>
      <c r="T463" s="14" t="s">
        <v>1434</v>
      </c>
      <c r="U463" s="14" t="s">
        <v>35</v>
      </c>
      <c r="V463" s="16" t="s">
        <v>45</v>
      </c>
      <c r="W463" s="17" t="s">
        <v>251</v>
      </c>
    </row>
    <row r="464" ht="15.75" customHeight="1">
      <c r="A464" s="14" t="s">
        <v>14652</v>
      </c>
      <c r="B464" s="14" t="s">
        <v>14653</v>
      </c>
      <c r="C464" s="14">
        <v>2015.0</v>
      </c>
      <c r="D464" s="14">
        <v>0.0</v>
      </c>
      <c r="E464" s="14">
        <v>41070.0</v>
      </c>
      <c r="F464" s="14" t="s">
        <v>8128</v>
      </c>
      <c r="G464" s="14" t="s">
        <v>1630</v>
      </c>
      <c r="H464" s="14" t="s">
        <v>14555</v>
      </c>
      <c r="I464" s="14">
        <v>0.957</v>
      </c>
      <c r="J464" s="14">
        <v>0.616</v>
      </c>
      <c r="K464" s="14">
        <v>0.8576775821688946</v>
      </c>
      <c r="L464" s="14">
        <v>0.0666</v>
      </c>
      <c r="M464" s="14">
        <v>0.365</v>
      </c>
      <c r="N464" s="14">
        <v>6.16E-6</v>
      </c>
      <c r="O464" s="14">
        <v>0.18</v>
      </c>
      <c r="P464" s="14">
        <v>0.934</v>
      </c>
      <c r="Q464" s="14">
        <v>119.982</v>
      </c>
      <c r="R464" s="14">
        <v>9.0</v>
      </c>
      <c r="S464" s="14">
        <v>0.0</v>
      </c>
      <c r="T464" s="14" t="s">
        <v>1434</v>
      </c>
      <c r="U464" s="14" t="s">
        <v>35</v>
      </c>
      <c r="V464" s="16" t="s">
        <v>819</v>
      </c>
      <c r="W464" s="17" t="s">
        <v>185</v>
      </c>
    </row>
    <row r="465" ht="15.75" customHeight="1">
      <c r="A465" s="14" t="s">
        <v>14661</v>
      </c>
      <c r="B465" s="14" t="s">
        <v>14662</v>
      </c>
      <c r="C465" s="14">
        <v>2015.0</v>
      </c>
      <c r="D465" s="14">
        <v>0.0</v>
      </c>
      <c r="E465" s="14">
        <v>100042.0</v>
      </c>
      <c r="F465" s="14" t="s">
        <v>1656</v>
      </c>
      <c r="G465" s="14" t="s">
        <v>1630</v>
      </c>
      <c r="H465" s="14" t="s">
        <v>14555</v>
      </c>
      <c r="I465" s="14">
        <v>0.801</v>
      </c>
      <c r="J465" s="14">
        <v>0.696</v>
      </c>
      <c r="K465" s="14">
        <v>0.861399268477715</v>
      </c>
      <c r="L465" s="14">
        <v>0.0399</v>
      </c>
      <c r="M465" s="14">
        <v>0.625</v>
      </c>
      <c r="N465" s="14">
        <v>1.04E-4</v>
      </c>
      <c r="O465" s="14">
        <v>0.104</v>
      </c>
      <c r="P465" s="14">
        <v>0.939</v>
      </c>
      <c r="Q465" s="14">
        <v>119.8</v>
      </c>
      <c r="R465" s="14">
        <v>8.0</v>
      </c>
      <c r="S465" s="14">
        <v>1.0</v>
      </c>
      <c r="T465" s="14" t="s">
        <v>1434</v>
      </c>
      <c r="U465" s="14" t="s">
        <v>35</v>
      </c>
      <c r="V465" s="16" t="s">
        <v>819</v>
      </c>
      <c r="W465" s="17" t="s">
        <v>185</v>
      </c>
    </row>
    <row r="466" ht="15.75" customHeight="1">
      <c r="A466" s="14" t="s">
        <v>14668</v>
      </c>
      <c r="B466" s="14" t="s">
        <v>14669</v>
      </c>
      <c r="C466" s="14">
        <v>2015.0</v>
      </c>
      <c r="D466" s="14">
        <v>0.0</v>
      </c>
      <c r="E466" s="14">
        <v>193607.0</v>
      </c>
      <c r="F466" s="14" t="s">
        <v>14672</v>
      </c>
      <c r="G466" s="14" t="s">
        <v>1630</v>
      </c>
      <c r="H466" s="14" t="s">
        <v>14555</v>
      </c>
      <c r="I466" s="14">
        <v>0.828</v>
      </c>
      <c r="J466" s="14">
        <v>0.438</v>
      </c>
      <c r="K466" s="14">
        <v>0.8315616110018275</v>
      </c>
      <c r="L466" s="14">
        <v>0.03</v>
      </c>
      <c r="M466" s="14">
        <v>0.17</v>
      </c>
      <c r="N466" s="14">
        <v>1.44E-4</v>
      </c>
      <c r="O466" s="14">
        <v>0.079</v>
      </c>
      <c r="P466" s="14">
        <v>0.741</v>
      </c>
      <c r="Q466" s="14">
        <v>121.924</v>
      </c>
      <c r="R466" s="14">
        <v>10.0</v>
      </c>
      <c r="S466" s="14">
        <v>1.0</v>
      </c>
      <c r="T466" s="14" t="s">
        <v>1434</v>
      </c>
      <c r="U466" s="14" t="s">
        <v>35</v>
      </c>
      <c r="V466" s="16" t="s">
        <v>181</v>
      </c>
      <c r="W466" s="17" t="s">
        <v>185</v>
      </c>
    </row>
    <row r="467" ht="15.75" customHeight="1">
      <c r="A467" s="14" t="s">
        <v>14678</v>
      </c>
      <c r="B467" s="14" t="s">
        <v>14679</v>
      </c>
      <c r="C467" s="14">
        <v>2019.0</v>
      </c>
      <c r="D467" s="14">
        <v>0.0</v>
      </c>
      <c r="E467" s="14">
        <v>188290.0</v>
      </c>
      <c r="F467" s="14" t="s">
        <v>14680</v>
      </c>
      <c r="G467" s="14" t="s">
        <v>14681</v>
      </c>
      <c r="H467" s="14" t="s">
        <v>14683</v>
      </c>
      <c r="I467" s="14">
        <v>0.496</v>
      </c>
      <c r="J467" s="14">
        <v>0.921</v>
      </c>
      <c r="K467" s="14">
        <v>0.8612923234688408</v>
      </c>
      <c r="L467" s="14">
        <v>0.0603</v>
      </c>
      <c r="M467" s="14">
        <v>0.00898</v>
      </c>
      <c r="N467" s="14">
        <v>0.0</v>
      </c>
      <c r="O467" s="14">
        <v>0.151</v>
      </c>
      <c r="P467" s="14">
        <v>0.681</v>
      </c>
      <c r="Q467" s="14">
        <v>138.062</v>
      </c>
      <c r="R467" s="14">
        <v>10.0</v>
      </c>
      <c r="S467" s="14">
        <v>0.0</v>
      </c>
      <c r="T467" s="14" t="s">
        <v>1434</v>
      </c>
      <c r="U467" s="14" t="s">
        <v>35</v>
      </c>
      <c r="V467" s="16" t="s">
        <v>407</v>
      </c>
      <c r="W467" s="17" t="s">
        <v>185</v>
      </c>
    </row>
    <row r="468" ht="15.75" customHeight="1">
      <c r="A468" s="14" t="s">
        <v>14688</v>
      </c>
      <c r="B468" s="14" t="s">
        <v>14689</v>
      </c>
      <c r="C468" s="14">
        <v>2015.0</v>
      </c>
      <c r="D468" s="14">
        <v>0.0</v>
      </c>
      <c r="E468" s="14">
        <v>62188.0</v>
      </c>
      <c r="F468" s="14" t="s">
        <v>1656</v>
      </c>
      <c r="G468" s="14" t="s">
        <v>1630</v>
      </c>
      <c r="H468" s="14" t="s">
        <v>14555</v>
      </c>
      <c r="I468" s="14">
        <v>0.777</v>
      </c>
      <c r="J468" s="14">
        <v>0.65</v>
      </c>
      <c r="K468" s="14">
        <v>0.854597565913319</v>
      </c>
      <c r="L468" s="14">
        <v>0.0299</v>
      </c>
      <c r="M468" s="14">
        <v>0.197</v>
      </c>
      <c r="N468" s="14">
        <v>0.0131</v>
      </c>
      <c r="O468" s="14">
        <v>0.486</v>
      </c>
      <c r="P468" s="14">
        <v>0.81</v>
      </c>
      <c r="Q468" s="14">
        <v>141.983</v>
      </c>
      <c r="R468" s="14">
        <v>10.0</v>
      </c>
      <c r="S468" s="14">
        <v>1.0</v>
      </c>
      <c r="T468" s="14" t="s">
        <v>1434</v>
      </c>
      <c r="U468" s="14" t="s">
        <v>35</v>
      </c>
      <c r="V468" s="16" t="s">
        <v>560</v>
      </c>
      <c r="W468" s="17" t="s">
        <v>185</v>
      </c>
    </row>
    <row r="469" ht="15.75" customHeight="1">
      <c r="A469" s="14" t="s">
        <v>14694</v>
      </c>
      <c r="B469" s="14" t="s">
        <v>14695</v>
      </c>
      <c r="C469" s="14">
        <v>2022.0</v>
      </c>
      <c r="D469" s="14">
        <v>0.0</v>
      </c>
      <c r="E469" s="14">
        <v>248306.0</v>
      </c>
      <c r="F469" s="14" t="s">
        <v>14698</v>
      </c>
      <c r="G469" s="14" t="s">
        <v>14699</v>
      </c>
      <c r="H469" s="14" t="s">
        <v>14700</v>
      </c>
      <c r="I469" s="14">
        <v>0.252</v>
      </c>
      <c r="J469" s="14">
        <v>0.118</v>
      </c>
      <c r="K469" s="14">
        <v>0.6111479477122079</v>
      </c>
      <c r="L469" s="14">
        <v>0.0429</v>
      </c>
      <c r="M469" s="14">
        <v>0.967</v>
      </c>
      <c r="N469" s="14">
        <v>0.00905</v>
      </c>
      <c r="O469" s="14">
        <v>0.105</v>
      </c>
      <c r="P469" s="14">
        <v>0.0777</v>
      </c>
      <c r="Q469" s="14">
        <v>71.518</v>
      </c>
      <c r="R469" s="14">
        <v>7.0</v>
      </c>
      <c r="S469" s="14">
        <v>1.0</v>
      </c>
      <c r="T469" s="14" t="s">
        <v>1434</v>
      </c>
      <c r="U469" s="14" t="s">
        <v>35</v>
      </c>
      <c r="V469" s="16" t="s">
        <v>75</v>
      </c>
      <c r="W469" s="17" t="s">
        <v>251</v>
      </c>
    </row>
    <row r="470" ht="15.75" customHeight="1">
      <c r="A470" s="14" t="s">
        <v>14703</v>
      </c>
      <c r="B470" s="14" t="s">
        <v>14706</v>
      </c>
      <c r="C470" s="14">
        <v>2022.0</v>
      </c>
      <c r="D470" s="14">
        <v>0.0</v>
      </c>
      <c r="E470" s="14">
        <v>208280.0</v>
      </c>
      <c r="F470" s="14" t="s">
        <v>14709</v>
      </c>
      <c r="G470" s="14" t="s">
        <v>14710</v>
      </c>
      <c r="H470" s="14" t="s">
        <v>14700</v>
      </c>
      <c r="I470" s="14">
        <v>0.124</v>
      </c>
      <c r="J470" s="14">
        <v>0.2</v>
      </c>
      <c r="K470" s="14">
        <v>0.66049237480674</v>
      </c>
      <c r="L470" s="14">
        <v>0.0392</v>
      </c>
      <c r="M470" s="14">
        <v>0.953</v>
      </c>
      <c r="N470" s="14">
        <v>0.0577</v>
      </c>
      <c r="O470" s="14">
        <v>0.117</v>
      </c>
      <c r="P470" s="14">
        <v>0.0944</v>
      </c>
      <c r="Q470" s="14">
        <v>160.372</v>
      </c>
      <c r="R470" s="14">
        <v>5.0</v>
      </c>
      <c r="S470" s="14">
        <v>1.0</v>
      </c>
      <c r="T470" s="14" t="s">
        <v>1434</v>
      </c>
      <c r="U470" s="14" t="s">
        <v>35</v>
      </c>
      <c r="V470" s="16" t="s">
        <v>75</v>
      </c>
      <c r="W470" s="17" t="s">
        <v>251</v>
      </c>
    </row>
    <row r="471" ht="15.75" customHeight="1">
      <c r="A471" s="14" t="s">
        <v>14713</v>
      </c>
      <c r="B471" s="14" t="s">
        <v>14715</v>
      </c>
      <c r="C471" s="14">
        <v>2022.0</v>
      </c>
      <c r="D471" s="14">
        <v>0.0</v>
      </c>
      <c r="E471" s="14">
        <v>181333.0</v>
      </c>
      <c r="F471" s="14" t="s">
        <v>14716</v>
      </c>
      <c r="G471" s="14" t="s">
        <v>14717</v>
      </c>
      <c r="H471" s="14" t="s">
        <v>14700</v>
      </c>
      <c r="I471" s="14">
        <v>0.0944</v>
      </c>
      <c r="J471" s="14">
        <v>0.14</v>
      </c>
      <c r="K471" s="14">
        <v>0.652942057180225</v>
      </c>
      <c r="L471" s="14">
        <v>0.0404</v>
      </c>
      <c r="M471" s="14">
        <v>0.932</v>
      </c>
      <c r="N471" s="14">
        <v>0.206</v>
      </c>
      <c r="O471" s="14">
        <v>0.122</v>
      </c>
      <c r="P471" s="14">
        <v>0.0444</v>
      </c>
      <c r="Q471" s="14">
        <v>164.389</v>
      </c>
      <c r="R471" s="14">
        <v>2.0</v>
      </c>
      <c r="S471" s="14">
        <v>1.0</v>
      </c>
      <c r="T471" s="14" t="s">
        <v>1434</v>
      </c>
      <c r="U471" s="14" t="s">
        <v>35</v>
      </c>
      <c r="V471" s="16" t="s">
        <v>75</v>
      </c>
      <c r="W471" s="17" t="s">
        <v>251</v>
      </c>
    </row>
    <row r="472" ht="15.75" customHeight="1">
      <c r="A472" s="14" t="s">
        <v>14722</v>
      </c>
      <c r="B472" s="14" t="s">
        <v>14723</v>
      </c>
      <c r="C472" s="14">
        <v>2022.0</v>
      </c>
      <c r="D472" s="14">
        <v>0.0</v>
      </c>
      <c r="E472" s="14">
        <v>304053.0</v>
      </c>
      <c r="F472" s="14" t="s">
        <v>14725</v>
      </c>
      <c r="G472" s="14" t="s">
        <v>14726</v>
      </c>
      <c r="H472" s="14" t="s">
        <v>14700</v>
      </c>
      <c r="I472" s="14">
        <v>0.171</v>
      </c>
      <c r="J472" s="14">
        <v>0.274</v>
      </c>
      <c r="K472" s="14">
        <v>0.715119885339655</v>
      </c>
      <c r="L472" s="14">
        <v>0.0359</v>
      </c>
      <c r="M472" s="14">
        <v>0.959</v>
      </c>
      <c r="N472" s="14">
        <v>0.0465</v>
      </c>
      <c r="O472" s="14">
        <v>0.103</v>
      </c>
      <c r="P472" s="14">
        <v>0.076</v>
      </c>
      <c r="Q472" s="14">
        <v>76.475</v>
      </c>
      <c r="R472" s="14">
        <v>0.0</v>
      </c>
      <c r="S472" s="14">
        <v>1.0</v>
      </c>
      <c r="T472" s="14" t="s">
        <v>1434</v>
      </c>
      <c r="U472" s="14" t="s">
        <v>35</v>
      </c>
      <c r="V472" s="16" t="s">
        <v>75</v>
      </c>
      <c r="W472" s="17" t="s">
        <v>251</v>
      </c>
    </row>
    <row r="473" ht="15.75" customHeight="1">
      <c r="A473" s="14" t="s">
        <v>14731</v>
      </c>
      <c r="B473" s="14" t="s">
        <v>14732</v>
      </c>
      <c r="C473" s="14">
        <v>2014.0</v>
      </c>
      <c r="D473" s="14">
        <v>0.0</v>
      </c>
      <c r="E473" s="14">
        <v>183533.0</v>
      </c>
      <c r="F473" s="14" t="s">
        <v>14735</v>
      </c>
      <c r="G473" s="14" t="s">
        <v>14736</v>
      </c>
      <c r="H473" s="14" t="s">
        <v>14737</v>
      </c>
      <c r="I473" s="14">
        <v>0.508</v>
      </c>
      <c r="J473" s="14">
        <v>0.322</v>
      </c>
      <c r="K473" s="14">
        <v>0.7310760806636778</v>
      </c>
      <c r="L473" s="14">
        <v>0.0413</v>
      </c>
      <c r="M473" s="14">
        <v>0.427</v>
      </c>
      <c r="N473" s="14">
        <v>5.75E-6</v>
      </c>
      <c r="O473" s="14">
        <v>0.0648</v>
      </c>
      <c r="P473" s="14">
        <v>0.449</v>
      </c>
      <c r="Q473" s="14">
        <v>81.709</v>
      </c>
      <c r="R473" s="14">
        <v>10.0</v>
      </c>
      <c r="S473" s="14">
        <v>1.0</v>
      </c>
      <c r="T473" s="14" t="s">
        <v>1434</v>
      </c>
      <c r="U473" s="14" t="s">
        <v>35</v>
      </c>
      <c r="V473" s="16" t="s">
        <v>54</v>
      </c>
      <c r="W473" s="17" t="s">
        <v>251</v>
      </c>
    </row>
    <row r="474" ht="15.75" customHeight="1">
      <c r="A474" s="14" t="s">
        <v>14740</v>
      </c>
      <c r="B474" s="14" t="s">
        <v>14741</v>
      </c>
      <c r="C474" s="14">
        <v>2015.0</v>
      </c>
      <c r="D474" s="14">
        <v>0.0</v>
      </c>
      <c r="E474" s="14">
        <v>84682.0</v>
      </c>
      <c r="F474" s="14" t="s">
        <v>14645</v>
      </c>
      <c r="G474" s="14" t="s">
        <v>1630</v>
      </c>
      <c r="H474" s="14" t="s">
        <v>14555</v>
      </c>
      <c r="I474" s="14">
        <v>0.63</v>
      </c>
      <c r="J474" s="14">
        <v>0.39</v>
      </c>
      <c r="K474" s="14">
        <v>0.8147284666050366</v>
      </c>
      <c r="L474" s="14">
        <v>0.0299</v>
      </c>
      <c r="M474" s="14">
        <v>0.79</v>
      </c>
      <c r="N474" s="14">
        <v>4.24E-5</v>
      </c>
      <c r="O474" s="14">
        <v>0.256</v>
      </c>
      <c r="P474" s="14">
        <v>0.57</v>
      </c>
      <c r="Q474" s="14">
        <v>171.808</v>
      </c>
      <c r="R474" s="14">
        <v>6.0</v>
      </c>
      <c r="S474" s="14">
        <v>1.0</v>
      </c>
      <c r="T474" s="14" t="s">
        <v>1434</v>
      </c>
      <c r="U474" s="14" t="s">
        <v>35</v>
      </c>
      <c r="V474" s="16" t="s">
        <v>333</v>
      </c>
      <c r="W474" s="17" t="s">
        <v>185</v>
      </c>
    </row>
    <row r="475" ht="15.75" customHeight="1">
      <c r="A475" s="14" t="s">
        <v>14746</v>
      </c>
      <c r="B475" s="14" t="s">
        <v>3893</v>
      </c>
      <c r="C475" s="14">
        <v>2022.0</v>
      </c>
      <c r="D475" s="14">
        <v>0.0</v>
      </c>
      <c r="E475" s="14">
        <v>175506.0</v>
      </c>
      <c r="F475" s="14" t="s">
        <v>14645</v>
      </c>
      <c r="G475" s="14" t="s">
        <v>14748</v>
      </c>
      <c r="H475" s="14" t="s">
        <v>3893</v>
      </c>
      <c r="I475" s="14">
        <v>0.511</v>
      </c>
      <c r="J475" s="14">
        <v>0.989</v>
      </c>
      <c r="K475" s="14">
        <v>0.9115778666414652</v>
      </c>
      <c r="L475" s="14">
        <v>0.115</v>
      </c>
      <c r="M475" s="14">
        <v>0.00279</v>
      </c>
      <c r="N475" s="14">
        <v>0.00197</v>
      </c>
      <c r="O475" s="14">
        <v>0.312</v>
      </c>
      <c r="P475" s="14">
        <v>0.614</v>
      </c>
      <c r="Q475" s="14">
        <v>179.964</v>
      </c>
      <c r="R475" s="14">
        <v>2.0</v>
      </c>
      <c r="S475" s="14">
        <v>0.0</v>
      </c>
      <c r="T475" s="14" t="s">
        <v>1434</v>
      </c>
      <c r="U475" s="14" t="s">
        <v>35</v>
      </c>
      <c r="V475" s="16" t="s">
        <v>407</v>
      </c>
      <c r="W475" s="17" t="s">
        <v>185</v>
      </c>
    </row>
    <row r="476" ht="15.75" customHeight="1">
      <c r="A476" s="14" t="s">
        <v>14752</v>
      </c>
      <c r="B476" s="14" t="s">
        <v>14753</v>
      </c>
      <c r="C476" s="14">
        <v>2015.0</v>
      </c>
      <c r="D476" s="14">
        <v>0.0</v>
      </c>
      <c r="E476" s="14">
        <v>110915.0</v>
      </c>
      <c r="F476" s="14" t="s">
        <v>2193</v>
      </c>
      <c r="G476" s="14" t="s">
        <v>1630</v>
      </c>
      <c r="H476" s="14" t="s">
        <v>14555</v>
      </c>
      <c r="I476" s="14">
        <v>0.836</v>
      </c>
      <c r="J476" s="14">
        <v>0.257</v>
      </c>
      <c r="K476" s="14">
        <v>0.7931041858106838</v>
      </c>
      <c r="L476" s="14">
        <v>0.0798</v>
      </c>
      <c r="M476" s="14">
        <v>0.955</v>
      </c>
      <c r="N476" s="14">
        <v>5.21E-4</v>
      </c>
      <c r="O476" s="14">
        <v>0.179</v>
      </c>
      <c r="P476" s="14">
        <v>0.849</v>
      </c>
      <c r="Q476" s="14">
        <v>143.032</v>
      </c>
      <c r="R476" s="14">
        <v>0.0</v>
      </c>
      <c r="S476" s="14">
        <v>1.0</v>
      </c>
      <c r="T476" s="14" t="s">
        <v>1434</v>
      </c>
      <c r="U476" s="14" t="s">
        <v>68</v>
      </c>
      <c r="V476" s="16" t="s">
        <v>560</v>
      </c>
      <c r="W476" s="17" t="s">
        <v>185</v>
      </c>
    </row>
    <row r="477" ht="15.75" customHeight="1">
      <c r="A477" s="14" t="s">
        <v>14758</v>
      </c>
      <c r="B477" s="14" t="s">
        <v>14759</v>
      </c>
      <c r="C477" s="14">
        <v>2015.0</v>
      </c>
      <c r="D477" s="14">
        <v>0.0</v>
      </c>
      <c r="E477" s="14">
        <v>32942.0</v>
      </c>
      <c r="F477" s="14" t="s">
        <v>14735</v>
      </c>
      <c r="G477" s="14" t="s">
        <v>1630</v>
      </c>
      <c r="H477" s="14" t="s">
        <v>14555</v>
      </c>
      <c r="I477" s="14">
        <v>0.898</v>
      </c>
      <c r="J477" s="14">
        <v>0.578</v>
      </c>
      <c r="K477" s="14">
        <v>0.849592539498009</v>
      </c>
      <c r="L477" s="14">
        <v>0.0379</v>
      </c>
      <c r="M477" s="14">
        <v>0.723</v>
      </c>
      <c r="N477" s="14">
        <v>9.81E-5</v>
      </c>
      <c r="O477" s="14">
        <v>0.18</v>
      </c>
      <c r="P477" s="14">
        <v>0.898</v>
      </c>
      <c r="Q477" s="14">
        <v>120.172</v>
      </c>
      <c r="R477" s="14">
        <v>11.0</v>
      </c>
      <c r="S477" s="14">
        <v>1.0</v>
      </c>
      <c r="T477" s="14" t="s">
        <v>1434</v>
      </c>
      <c r="U477" s="14" t="s">
        <v>68</v>
      </c>
      <c r="V477" s="16" t="s">
        <v>560</v>
      </c>
      <c r="W477" s="17" t="s">
        <v>185</v>
      </c>
    </row>
    <row r="478" ht="15.75" customHeight="1">
      <c r="A478" s="14" t="s">
        <v>14766</v>
      </c>
      <c r="B478" s="14" t="s">
        <v>14767</v>
      </c>
      <c r="C478" s="14">
        <v>2015.0</v>
      </c>
      <c r="D478" s="14">
        <v>0.0</v>
      </c>
      <c r="E478" s="14">
        <v>56117.0</v>
      </c>
      <c r="F478" s="14" t="s">
        <v>14610</v>
      </c>
      <c r="G478" s="14" t="s">
        <v>1630</v>
      </c>
      <c r="H478" s="14" t="s">
        <v>14555</v>
      </c>
      <c r="I478" s="14">
        <v>0.843</v>
      </c>
      <c r="J478" s="14">
        <v>0.604</v>
      </c>
      <c r="K478" s="14">
        <v>0.8449083481093212</v>
      </c>
      <c r="L478" s="14">
        <v>0.0308</v>
      </c>
      <c r="M478" s="14">
        <v>0.524</v>
      </c>
      <c r="N478" s="14">
        <v>6.37E-5</v>
      </c>
      <c r="O478" s="14">
        <v>0.147</v>
      </c>
      <c r="P478" s="14">
        <v>0.845</v>
      </c>
      <c r="Q478" s="14">
        <v>100.021</v>
      </c>
      <c r="R478" s="14">
        <v>2.0</v>
      </c>
      <c r="S478" s="14">
        <v>1.0</v>
      </c>
      <c r="T478" s="14" t="s">
        <v>1434</v>
      </c>
      <c r="U478" s="14" t="s">
        <v>35</v>
      </c>
      <c r="V478" s="16" t="s">
        <v>560</v>
      </c>
      <c r="W478" s="17" t="s">
        <v>185</v>
      </c>
    </row>
    <row r="479" ht="15.75" customHeight="1">
      <c r="A479" s="14" t="s">
        <v>14773</v>
      </c>
      <c r="B479" s="14" t="s">
        <v>14775</v>
      </c>
      <c r="C479" s="14">
        <v>2014.0</v>
      </c>
      <c r="D479" s="14">
        <v>0.0</v>
      </c>
      <c r="E479" s="14">
        <v>175466.0</v>
      </c>
      <c r="F479" s="14" t="s">
        <v>14735</v>
      </c>
      <c r="G479" s="14" t="s">
        <v>14736</v>
      </c>
      <c r="H479" s="14" t="s">
        <v>14737</v>
      </c>
      <c r="I479" s="14">
        <v>0.451</v>
      </c>
      <c r="J479" s="14">
        <v>0.458</v>
      </c>
      <c r="K479" s="14">
        <v>0.7404016854375035</v>
      </c>
      <c r="L479" s="14">
        <v>0.257</v>
      </c>
      <c r="M479" s="14">
        <v>0.545</v>
      </c>
      <c r="N479" s="14">
        <v>8.66E-6</v>
      </c>
      <c r="O479" s="14">
        <v>0.329</v>
      </c>
      <c r="P479" s="14">
        <v>0.534</v>
      </c>
      <c r="Q479" s="14">
        <v>83.037</v>
      </c>
      <c r="R479" s="14">
        <v>6.0</v>
      </c>
      <c r="S479" s="14">
        <v>0.0</v>
      </c>
      <c r="T479" s="14" t="s">
        <v>1434</v>
      </c>
      <c r="U479" s="14" t="s">
        <v>35</v>
      </c>
      <c r="V479" s="16" t="s">
        <v>333</v>
      </c>
      <c r="W479" s="17" t="s">
        <v>185</v>
      </c>
    </row>
    <row r="480" ht="15.75" customHeight="1">
      <c r="A480" s="14" t="s">
        <v>14780</v>
      </c>
      <c r="B480" s="14" t="s">
        <v>14781</v>
      </c>
      <c r="C480" s="14">
        <v>2024.0</v>
      </c>
      <c r="D480" s="14">
        <v>0.0</v>
      </c>
      <c r="E480" s="14">
        <v>169389.0</v>
      </c>
      <c r="F480" s="14" t="s">
        <v>14610</v>
      </c>
      <c r="G480" s="14" t="s">
        <v>14784</v>
      </c>
      <c r="H480" s="14" t="s">
        <v>14785</v>
      </c>
      <c r="I480" s="14">
        <v>0.602</v>
      </c>
      <c r="J480" s="14">
        <v>0.669</v>
      </c>
      <c r="K480" s="14">
        <v>0.8792590849596977</v>
      </c>
      <c r="L480" s="14">
        <v>0.0338</v>
      </c>
      <c r="M480" s="14">
        <v>0.473</v>
      </c>
      <c r="N480" s="14">
        <v>0.0</v>
      </c>
      <c r="O480" s="14">
        <v>0.0822</v>
      </c>
      <c r="P480" s="14">
        <v>0.346</v>
      </c>
      <c r="Q480" s="14">
        <v>140.986</v>
      </c>
      <c r="R480" s="14">
        <v>9.0</v>
      </c>
      <c r="S480" s="14">
        <v>1.0</v>
      </c>
      <c r="T480" s="14" t="s">
        <v>1434</v>
      </c>
      <c r="U480" s="14" t="s">
        <v>35</v>
      </c>
      <c r="V480" s="16" t="s">
        <v>45</v>
      </c>
      <c r="W480" s="17" t="s">
        <v>251</v>
      </c>
    </row>
    <row r="481" ht="15.75" customHeight="1">
      <c r="A481" s="14" t="s">
        <v>14788</v>
      </c>
      <c r="B481" s="14" t="s">
        <v>14791</v>
      </c>
      <c r="C481" s="14">
        <v>2015.0</v>
      </c>
      <c r="D481" s="14">
        <v>0.0</v>
      </c>
      <c r="E481" s="14">
        <v>82020.0</v>
      </c>
      <c r="F481" s="14" t="s">
        <v>5251</v>
      </c>
      <c r="G481" s="14" t="s">
        <v>1630</v>
      </c>
      <c r="H481" s="14" t="s">
        <v>14555</v>
      </c>
      <c r="I481" s="14">
        <v>0.757</v>
      </c>
      <c r="J481" s="14">
        <v>0.391</v>
      </c>
      <c r="K481" s="14">
        <v>0.809274271152455</v>
      </c>
      <c r="L481" s="14">
        <v>0.0263</v>
      </c>
      <c r="M481" s="14">
        <v>0.845</v>
      </c>
      <c r="N481" s="14">
        <v>0.00582</v>
      </c>
      <c r="O481" s="14">
        <v>0.144</v>
      </c>
      <c r="P481" s="14">
        <v>0.295</v>
      </c>
      <c r="Q481" s="14">
        <v>100.087</v>
      </c>
      <c r="R481" s="14">
        <v>2.0</v>
      </c>
      <c r="S481" s="14">
        <v>1.0</v>
      </c>
      <c r="T481" s="14" t="s">
        <v>1434</v>
      </c>
      <c r="U481" s="14" t="s">
        <v>35</v>
      </c>
      <c r="V481" s="16" t="s">
        <v>36</v>
      </c>
      <c r="W481" s="17" t="s">
        <v>251</v>
      </c>
    </row>
    <row r="482" ht="15.75" customHeight="1">
      <c r="A482" s="14" t="s">
        <v>14800</v>
      </c>
      <c r="B482" s="14" t="s">
        <v>14801</v>
      </c>
      <c r="C482" s="14">
        <v>2024.0</v>
      </c>
      <c r="D482" s="14">
        <v>0.0</v>
      </c>
      <c r="E482" s="14">
        <v>153000.0</v>
      </c>
      <c r="F482" s="14" t="s">
        <v>14569</v>
      </c>
      <c r="G482" s="14" t="s">
        <v>14802</v>
      </c>
      <c r="H482" s="14" t="s">
        <v>14803</v>
      </c>
      <c r="I482" s="14">
        <v>0.958</v>
      </c>
      <c r="J482" s="14">
        <v>0.38</v>
      </c>
      <c r="K482" s="14">
        <v>0.8444164010685001</v>
      </c>
      <c r="L482" s="14">
        <v>0.0472</v>
      </c>
      <c r="M482" s="14">
        <v>0.67</v>
      </c>
      <c r="N482" s="14">
        <v>0.0</v>
      </c>
      <c r="O482" s="14">
        <v>0.0637</v>
      </c>
      <c r="P482" s="14">
        <v>0.827</v>
      </c>
      <c r="Q482" s="14">
        <v>120.003</v>
      </c>
      <c r="R482" s="14">
        <v>9.0</v>
      </c>
      <c r="S482" s="14">
        <v>1.0</v>
      </c>
      <c r="T482" s="14" t="s">
        <v>1434</v>
      </c>
      <c r="U482" s="14" t="s">
        <v>68</v>
      </c>
      <c r="V482" s="16" t="s">
        <v>560</v>
      </c>
      <c r="W482" s="17" t="s">
        <v>185</v>
      </c>
    </row>
    <row r="483" ht="15.75" customHeight="1">
      <c r="A483" s="14" t="s">
        <v>14805</v>
      </c>
      <c r="B483" s="14" t="s">
        <v>14806</v>
      </c>
      <c r="C483" s="14">
        <v>2022.0</v>
      </c>
      <c r="D483" s="14">
        <v>0.0</v>
      </c>
      <c r="E483" s="14">
        <v>105266.0</v>
      </c>
      <c r="F483" s="14" t="s">
        <v>14716</v>
      </c>
      <c r="G483" s="14" t="s">
        <v>1658</v>
      </c>
      <c r="H483" s="14" t="s">
        <v>14809</v>
      </c>
      <c r="I483" s="14">
        <v>0.803</v>
      </c>
      <c r="J483" s="14">
        <v>0.71</v>
      </c>
      <c r="K483" s="14">
        <v>0.8218937821996045</v>
      </c>
      <c r="L483" s="14">
        <v>0.0718</v>
      </c>
      <c r="M483" s="14">
        <v>0.112</v>
      </c>
      <c r="N483" s="14">
        <v>1.68E-6</v>
      </c>
      <c r="O483" s="14">
        <v>0.201</v>
      </c>
      <c r="P483" s="14">
        <v>0.524</v>
      </c>
      <c r="Q483" s="14">
        <v>110.007</v>
      </c>
      <c r="R483" s="14">
        <v>9.0</v>
      </c>
      <c r="S483" s="14">
        <v>1.0</v>
      </c>
      <c r="T483" s="14" t="s">
        <v>1434</v>
      </c>
      <c r="U483" s="14" t="s">
        <v>68</v>
      </c>
      <c r="V483" s="16" t="s">
        <v>333</v>
      </c>
      <c r="W483" s="17" t="s">
        <v>185</v>
      </c>
    </row>
    <row r="484" ht="15.75" customHeight="1">
      <c r="A484" s="14" t="s">
        <v>14812</v>
      </c>
      <c r="B484" s="14" t="s">
        <v>14813</v>
      </c>
      <c r="C484" s="14">
        <v>2022.0</v>
      </c>
      <c r="D484" s="14">
        <v>0.0</v>
      </c>
      <c r="E484" s="14">
        <v>125500.0</v>
      </c>
      <c r="F484" s="14" t="s">
        <v>14716</v>
      </c>
      <c r="G484" s="14" t="s">
        <v>1658</v>
      </c>
      <c r="H484" s="14" t="s">
        <v>14816</v>
      </c>
      <c r="I484" s="14">
        <v>0.964</v>
      </c>
      <c r="J484" s="14">
        <v>0.688</v>
      </c>
      <c r="K484" s="14">
        <v>0.9030222659315335</v>
      </c>
      <c r="L484" s="14">
        <v>0.0627</v>
      </c>
      <c r="M484" s="14">
        <v>0.583</v>
      </c>
      <c r="N484" s="14">
        <v>2.91E-5</v>
      </c>
      <c r="O484" s="14">
        <v>0.0955</v>
      </c>
      <c r="P484" s="14">
        <v>0.735</v>
      </c>
      <c r="Q484" s="14">
        <v>119.917</v>
      </c>
      <c r="R484" s="14">
        <v>9.0</v>
      </c>
      <c r="S484" s="14">
        <v>1.0</v>
      </c>
      <c r="T484" s="14" t="s">
        <v>1434</v>
      </c>
      <c r="U484" s="14" t="s">
        <v>35</v>
      </c>
      <c r="V484" s="16" t="s">
        <v>181</v>
      </c>
      <c r="W484" s="17" t="s">
        <v>185</v>
      </c>
    </row>
    <row r="485" ht="15.75" customHeight="1">
      <c r="A485" s="14" t="s">
        <v>14819</v>
      </c>
      <c r="B485" s="14" t="s">
        <v>14822</v>
      </c>
      <c r="C485" s="14">
        <v>2015.0</v>
      </c>
      <c r="D485" s="14">
        <v>0.0</v>
      </c>
      <c r="E485" s="14">
        <v>77580.0</v>
      </c>
      <c r="F485" s="14" t="s">
        <v>14824</v>
      </c>
      <c r="G485" s="14" t="s">
        <v>1630</v>
      </c>
      <c r="H485" s="14" t="s">
        <v>14555</v>
      </c>
      <c r="I485" s="14">
        <v>0.872</v>
      </c>
      <c r="J485" s="14">
        <v>0.416</v>
      </c>
      <c r="K485" s="14">
        <v>0.8062156438986544</v>
      </c>
      <c r="L485" s="14">
        <v>0.0333</v>
      </c>
      <c r="M485" s="14">
        <v>0.33</v>
      </c>
      <c r="N485" s="14">
        <v>7.09E-5</v>
      </c>
      <c r="O485" s="14">
        <v>0.141</v>
      </c>
      <c r="P485" s="14">
        <v>0.841</v>
      </c>
      <c r="Q485" s="14">
        <v>117.916</v>
      </c>
      <c r="R485" s="14">
        <v>11.0</v>
      </c>
      <c r="S485" s="14">
        <v>1.0</v>
      </c>
      <c r="T485" s="14" t="s">
        <v>1434</v>
      </c>
      <c r="U485" s="14" t="s">
        <v>68</v>
      </c>
      <c r="V485" s="16" t="s">
        <v>560</v>
      </c>
      <c r="W485" s="17" t="s">
        <v>185</v>
      </c>
    </row>
    <row r="486" ht="15.75" customHeight="1">
      <c r="A486" s="14" t="s">
        <v>14829</v>
      </c>
      <c r="B486" s="14" t="s">
        <v>14830</v>
      </c>
      <c r="C486" s="14">
        <v>2022.0</v>
      </c>
      <c r="D486" s="14">
        <v>0.0</v>
      </c>
      <c r="E486" s="14">
        <v>125333.0</v>
      </c>
      <c r="F486" s="14" t="s">
        <v>14716</v>
      </c>
      <c r="G486" s="14" t="s">
        <v>1658</v>
      </c>
      <c r="H486" s="14" t="s">
        <v>14816</v>
      </c>
      <c r="I486" s="14">
        <v>0.895</v>
      </c>
      <c r="J486" s="14">
        <v>0.842</v>
      </c>
      <c r="K486" s="14">
        <v>0.8992150236156138</v>
      </c>
      <c r="L486" s="14">
        <v>0.0402</v>
      </c>
      <c r="M486" s="14">
        <v>0.331</v>
      </c>
      <c r="N486" s="14">
        <v>0.0</v>
      </c>
      <c r="O486" s="14">
        <v>0.064</v>
      </c>
      <c r="P486" s="14">
        <v>0.853</v>
      </c>
      <c r="Q486" s="14">
        <v>135.097</v>
      </c>
      <c r="R486" s="14">
        <v>8.0</v>
      </c>
      <c r="S486" s="14">
        <v>1.0</v>
      </c>
      <c r="T486" s="14" t="s">
        <v>1434</v>
      </c>
      <c r="U486" s="14" t="s">
        <v>68</v>
      </c>
      <c r="V486" s="16" t="s">
        <v>560</v>
      </c>
      <c r="W486" s="17" t="s">
        <v>185</v>
      </c>
    </row>
    <row r="487" ht="15.75" customHeight="1">
      <c r="A487" s="14" t="s">
        <v>14835</v>
      </c>
      <c r="B487" s="14" t="s">
        <v>14836</v>
      </c>
      <c r="C487" s="14">
        <v>2022.0</v>
      </c>
      <c r="D487" s="14">
        <v>0.0</v>
      </c>
      <c r="E487" s="14">
        <v>127500.0</v>
      </c>
      <c r="F487" s="14" t="s">
        <v>14716</v>
      </c>
      <c r="G487" s="14" t="s">
        <v>1658</v>
      </c>
      <c r="H487" s="14" t="s">
        <v>14816</v>
      </c>
      <c r="I487" s="14">
        <v>0.979</v>
      </c>
      <c r="J487" s="14">
        <v>0.754</v>
      </c>
      <c r="K487" s="14">
        <v>0.8775265758159365</v>
      </c>
      <c r="L487" s="14">
        <v>0.047</v>
      </c>
      <c r="M487" s="14">
        <v>0.715</v>
      </c>
      <c r="N487" s="14">
        <v>1.68E-5</v>
      </c>
      <c r="O487" s="14">
        <v>0.0888</v>
      </c>
      <c r="P487" s="14">
        <v>0.813</v>
      </c>
      <c r="Q487" s="14">
        <v>119.994</v>
      </c>
      <c r="R487" s="14">
        <v>9.0</v>
      </c>
      <c r="S487" s="14">
        <v>1.0</v>
      </c>
      <c r="T487" s="14" t="s">
        <v>1434</v>
      </c>
      <c r="U487" s="14" t="s">
        <v>68</v>
      </c>
      <c r="V487" s="16" t="s">
        <v>560</v>
      </c>
      <c r="W487" s="17" t="s">
        <v>185</v>
      </c>
    </row>
    <row r="488" ht="15.75" customHeight="1">
      <c r="A488" s="14" t="s">
        <v>14842</v>
      </c>
      <c r="B488" s="14" t="s">
        <v>14843</v>
      </c>
      <c r="C488" s="14">
        <v>2021.0</v>
      </c>
      <c r="D488" s="14">
        <v>0.0</v>
      </c>
      <c r="E488" s="14">
        <v>114400.0</v>
      </c>
      <c r="F488" s="14" t="s">
        <v>14716</v>
      </c>
      <c r="G488" s="14" t="s">
        <v>1658</v>
      </c>
      <c r="H488" s="14" t="s">
        <v>14847</v>
      </c>
      <c r="I488" s="14">
        <v>0.671</v>
      </c>
      <c r="J488" s="14">
        <v>0.899</v>
      </c>
      <c r="K488" s="14">
        <v>0.9037494919918776</v>
      </c>
      <c r="L488" s="14">
        <v>0.0433</v>
      </c>
      <c r="M488" s="14">
        <v>0.0237</v>
      </c>
      <c r="N488" s="14">
        <v>4.47E-5</v>
      </c>
      <c r="O488" s="14">
        <v>0.537</v>
      </c>
      <c r="P488" s="14">
        <v>0.656</v>
      </c>
      <c r="Q488" s="14">
        <v>150.037</v>
      </c>
      <c r="R488" s="14">
        <v>4.0</v>
      </c>
      <c r="S488" s="14">
        <v>0.0</v>
      </c>
      <c r="T488" s="14" t="s">
        <v>1434</v>
      </c>
      <c r="U488" s="14" t="s">
        <v>35</v>
      </c>
      <c r="V488" s="16" t="s">
        <v>407</v>
      </c>
      <c r="W488" s="17" t="s">
        <v>185</v>
      </c>
    </row>
    <row r="489" ht="15.75" customHeight="1">
      <c r="A489" s="14" t="s">
        <v>14851</v>
      </c>
      <c r="B489" s="14" t="s">
        <v>14853</v>
      </c>
      <c r="C489" s="14">
        <v>2015.0</v>
      </c>
      <c r="D489" s="14">
        <v>0.0</v>
      </c>
      <c r="E489" s="14">
        <v>127727.0</v>
      </c>
      <c r="F489" s="14" t="s">
        <v>14854</v>
      </c>
      <c r="G489" s="14" t="s">
        <v>1630</v>
      </c>
      <c r="H489" s="14" t="s">
        <v>14555</v>
      </c>
      <c r="I489" s="14">
        <v>0.737</v>
      </c>
      <c r="J489" s="14">
        <v>0.756</v>
      </c>
      <c r="K489" s="14">
        <v>0.849827818517532</v>
      </c>
      <c r="L489" s="14">
        <v>0.031</v>
      </c>
      <c r="M489" s="14">
        <v>0.22</v>
      </c>
      <c r="N489" s="14">
        <v>0.00118</v>
      </c>
      <c r="O489" s="14">
        <v>0.425</v>
      </c>
      <c r="P489" s="14">
        <v>0.975</v>
      </c>
      <c r="Q489" s="14">
        <v>140.009</v>
      </c>
      <c r="R489" s="14">
        <v>6.0</v>
      </c>
      <c r="S489" s="14">
        <v>1.0</v>
      </c>
      <c r="T489" s="14" t="s">
        <v>1434</v>
      </c>
      <c r="U489" s="14" t="s">
        <v>68</v>
      </c>
      <c r="V489" s="16" t="s">
        <v>819</v>
      </c>
      <c r="W489" s="17" t="s">
        <v>185</v>
      </c>
    </row>
    <row r="490" ht="15.75" customHeight="1">
      <c r="A490" s="14" t="s">
        <v>14859</v>
      </c>
      <c r="B490" s="14" t="s">
        <v>14860</v>
      </c>
      <c r="C490" s="14">
        <v>2022.0</v>
      </c>
      <c r="D490" s="14">
        <v>0.0</v>
      </c>
      <c r="E490" s="14">
        <v>125500.0</v>
      </c>
      <c r="F490" s="14" t="s">
        <v>14716</v>
      </c>
      <c r="G490" s="14" t="s">
        <v>1658</v>
      </c>
      <c r="H490" s="14" t="s">
        <v>14816</v>
      </c>
      <c r="I490" s="14">
        <v>0.981</v>
      </c>
      <c r="J490" s="14">
        <v>0.712</v>
      </c>
      <c r="K490" s="14">
        <v>0.8955788933138927</v>
      </c>
      <c r="L490" s="14">
        <v>0.049</v>
      </c>
      <c r="M490" s="14">
        <v>0.545</v>
      </c>
      <c r="N490" s="14">
        <v>3.39E-5</v>
      </c>
      <c r="O490" s="14">
        <v>0.0949</v>
      </c>
      <c r="P490" s="14">
        <v>0.732</v>
      </c>
      <c r="Q490" s="14">
        <v>119.976</v>
      </c>
      <c r="R490" s="14">
        <v>9.0</v>
      </c>
      <c r="S490" s="14">
        <v>1.0</v>
      </c>
      <c r="T490" s="14" t="s">
        <v>1434</v>
      </c>
      <c r="U490" s="14" t="s">
        <v>35</v>
      </c>
      <c r="V490" s="16" t="s">
        <v>181</v>
      </c>
      <c r="W490" s="17" t="s">
        <v>185</v>
      </c>
    </row>
    <row r="491" ht="15.75" customHeight="1">
      <c r="A491" s="14" t="s">
        <v>14868</v>
      </c>
      <c r="B491" s="14" t="s">
        <v>14869</v>
      </c>
      <c r="C491" s="14">
        <v>2015.0</v>
      </c>
      <c r="D491" s="14">
        <v>0.0</v>
      </c>
      <c r="E491" s="14">
        <v>50755.0</v>
      </c>
      <c r="F491" s="14" t="s">
        <v>8128</v>
      </c>
      <c r="G491" s="14" t="s">
        <v>1630</v>
      </c>
      <c r="H491" s="14" t="s">
        <v>14555</v>
      </c>
      <c r="I491" s="14">
        <v>0.949</v>
      </c>
      <c r="J491" s="14">
        <v>0.536</v>
      </c>
      <c r="K491" s="14">
        <v>0.8135734605091959</v>
      </c>
      <c r="L491" s="14">
        <v>0.0398</v>
      </c>
      <c r="M491" s="14">
        <v>0.743</v>
      </c>
      <c r="N491" s="14">
        <v>0.00107</v>
      </c>
      <c r="O491" s="14">
        <v>0.153</v>
      </c>
      <c r="P491" s="14">
        <v>0.705</v>
      </c>
      <c r="Q491" s="14">
        <v>132.106</v>
      </c>
      <c r="R491" s="14">
        <v>5.0</v>
      </c>
      <c r="S491" s="14">
        <v>0.0</v>
      </c>
      <c r="T491" s="14" t="s">
        <v>1434</v>
      </c>
      <c r="U491" s="14" t="s">
        <v>68</v>
      </c>
      <c r="V491" s="16" t="s">
        <v>181</v>
      </c>
      <c r="W491" s="17" t="s">
        <v>185</v>
      </c>
    </row>
    <row r="492" ht="15.75" customHeight="1">
      <c r="A492" s="14" t="s">
        <v>14877</v>
      </c>
      <c r="B492" s="14" t="s">
        <v>14878</v>
      </c>
      <c r="C492" s="14">
        <v>2022.0</v>
      </c>
      <c r="D492" s="14">
        <v>0.0</v>
      </c>
      <c r="E492" s="14">
        <v>104500.0</v>
      </c>
      <c r="F492" s="14" t="s">
        <v>14716</v>
      </c>
      <c r="G492" s="14" t="s">
        <v>1658</v>
      </c>
      <c r="H492" s="14" t="s">
        <v>14809</v>
      </c>
      <c r="I492" s="14">
        <v>0.782</v>
      </c>
      <c r="J492" s="14">
        <v>0.802</v>
      </c>
      <c r="K492" s="14">
        <v>0.8728423844272487</v>
      </c>
      <c r="L492" s="14">
        <v>0.049</v>
      </c>
      <c r="M492" s="14">
        <v>0.0831</v>
      </c>
      <c r="N492" s="14">
        <v>0.0</v>
      </c>
      <c r="O492" s="14">
        <v>0.391</v>
      </c>
      <c r="P492" s="14">
        <v>0.57</v>
      </c>
      <c r="Q492" s="14">
        <v>109.911</v>
      </c>
      <c r="R492" s="14">
        <v>9.0</v>
      </c>
      <c r="S492" s="14">
        <v>1.0</v>
      </c>
      <c r="T492" s="14" t="s">
        <v>1434</v>
      </c>
      <c r="U492" s="14" t="s">
        <v>35</v>
      </c>
      <c r="V492" s="16" t="s">
        <v>333</v>
      </c>
      <c r="W492" s="17" t="s">
        <v>185</v>
      </c>
    </row>
    <row r="493" ht="15.75" customHeight="1">
      <c r="A493" s="14" t="s">
        <v>14884</v>
      </c>
      <c r="B493" s="14" t="s">
        <v>14886</v>
      </c>
      <c r="C493" s="14">
        <v>2021.0</v>
      </c>
      <c r="D493" s="14">
        <v>0.0</v>
      </c>
      <c r="E493" s="14">
        <v>214652.0</v>
      </c>
      <c r="F493" s="14" t="s">
        <v>14888</v>
      </c>
      <c r="G493" s="14" t="s">
        <v>14889</v>
      </c>
      <c r="H493" s="14" t="s">
        <v>14890</v>
      </c>
      <c r="I493" s="14">
        <v>0.215</v>
      </c>
      <c r="J493" s="14">
        <v>0.53</v>
      </c>
      <c r="K493" s="14">
        <v>0.8809915941034588</v>
      </c>
      <c r="L493" s="14">
        <v>0.0318</v>
      </c>
      <c r="M493" s="14">
        <v>0.14</v>
      </c>
      <c r="N493" s="14">
        <v>0.0</v>
      </c>
      <c r="O493" s="14">
        <v>0.145</v>
      </c>
      <c r="P493" s="14">
        <v>0.209</v>
      </c>
      <c r="Q493" s="14">
        <v>66.922</v>
      </c>
      <c r="R493" s="14">
        <v>7.0</v>
      </c>
      <c r="S493" s="14">
        <v>1.0</v>
      </c>
      <c r="T493" s="14" t="s">
        <v>1434</v>
      </c>
      <c r="U493" s="14" t="s">
        <v>35</v>
      </c>
      <c r="V493" s="16" t="s">
        <v>36</v>
      </c>
      <c r="W493" s="17" t="s">
        <v>251</v>
      </c>
    </row>
    <row r="494" ht="15.75" customHeight="1">
      <c r="A494" s="14" t="s">
        <v>14895</v>
      </c>
      <c r="B494" s="14" t="s">
        <v>14896</v>
      </c>
      <c r="C494" s="14">
        <v>2014.0</v>
      </c>
      <c r="D494" s="14">
        <v>0.0</v>
      </c>
      <c r="E494" s="14">
        <v>114293.0</v>
      </c>
      <c r="F494" s="14" t="s">
        <v>14735</v>
      </c>
      <c r="G494" s="14" t="s">
        <v>14736</v>
      </c>
      <c r="H494" s="14" t="s">
        <v>14737</v>
      </c>
      <c r="I494" s="14">
        <v>0.466</v>
      </c>
      <c r="J494" s="14">
        <v>0.265</v>
      </c>
      <c r="K494" s="14">
        <v>0.700404252118572</v>
      </c>
      <c r="L494" s="14">
        <v>0.0326</v>
      </c>
      <c r="M494" s="14">
        <v>0.71</v>
      </c>
      <c r="N494" s="14">
        <v>4.31E-5</v>
      </c>
      <c r="O494" s="14">
        <v>0.138</v>
      </c>
      <c r="P494" s="14">
        <v>0.39</v>
      </c>
      <c r="Q494" s="14">
        <v>77.496</v>
      </c>
      <c r="R494" s="14">
        <v>9.0</v>
      </c>
      <c r="S494" s="14">
        <v>1.0</v>
      </c>
      <c r="T494" s="14" t="s">
        <v>1434</v>
      </c>
      <c r="U494" s="14" t="s">
        <v>35</v>
      </c>
      <c r="V494" s="16" t="s">
        <v>45</v>
      </c>
      <c r="W494" s="17" t="s">
        <v>251</v>
      </c>
    </row>
    <row r="495" ht="15.75" customHeight="1">
      <c r="A495" s="14" t="s">
        <v>14901</v>
      </c>
      <c r="B495" s="14" t="s">
        <v>14902</v>
      </c>
      <c r="C495" s="14">
        <v>2015.0</v>
      </c>
      <c r="D495" s="14">
        <v>0.0</v>
      </c>
      <c r="E495" s="14">
        <v>89703.0</v>
      </c>
      <c r="F495" s="14" t="s">
        <v>14610</v>
      </c>
      <c r="G495" s="14" t="s">
        <v>1630</v>
      </c>
      <c r="H495" s="14" t="s">
        <v>14555</v>
      </c>
      <c r="I495" s="14">
        <v>0.614</v>
      </c>
      <c r="J495" s="14">
        <v>0.481</v>
      </c>
      <c r="K495" s="14">
        <v>0.8259363035350473</v>
      </c>
      <c r="L495" s="14">
        <v>0.0356</v>
      </c>
      <c r="M495" s="14">
        <v>0.295</v>
      </c>
      <c r="N495" s="14">
        <v>1.02E-6</v>
      </c>
      <c r="O495" s="14">
        <v>0.202</v>
      </c>
      <c r="P495" s="14">
        <v>0.668</v>
      </c>
      <c r="Q495" s="14">
        <v>200.092</v>
      </c>
      <c r="R495" s="14">
        <v>1.0</v>
      </c>
      <c r="S495" s="14">
        <v>1.0</v>
      </c>
      <c r="T495" s="14" t="s">
        <v>1434</v>
      </c>
      <c r="U495" s="14" t="s">
        <v>35</v>
      </c>
      <c r="V495" s="16" t="s">
        <v>407</v>
      </c>
      <c r="W495" s="17" t="s">
        <v>185</v>
      </c>
    </row>
    <row r="496" ht="15.75" customHeight="1">
      <c r="A496" s="14" t="s">
        <v>14908</v>
      </c>
      <c r="B496" s="14" t="s">
        <v>14909</v>
      </c>
      <c r="C496" s="14">
        <v>2014.0</v>
      </c>
      <c r="D496" s="14">
        <v>0.0</v>
      </c>
      <c r="E496" s="14">
        <v>195333.0</v>
      </c>
      <c r="F496" s="14" t="s">
        <v>14735</v>
      </c>
      <c r="G496" s="14" t="s">
        <v>14736</v>
      </c>
      <c r="H496" s="14" t="s">
        <v>14737</v>
      </c>
      <c r="I496" s="14">
        <v>0.514</v>
      </c>
      <c r="J496" s="14">
        <v>0.346</v>
      </c>
      <c r="K496" s="14">
        <v>0.6571343015280917</v>
      </c>
      <c r="L496" s="14">
        <v>0.0397</v>
      </c>
      <c r="M496" s="14">
        <v>0.882</v>
      </c>
      <c r="N496" s="14">
        <v>0.252</v>
      </c>
      <c r="O496" s="14">
        <v>0.0481</v>
      </c>
      <c r="P496" s="14">
        <v>0.669</v>
      </c>
      <c r="Q496" s="14">
        <v>87.572</v>
      </c>
      <c r="R496" s="14">
        <v>3.0</v>
      </c>
      <c r="S496" s="14">
        <v>1.0</v>
      </c>
      <c r="T496" s="14" t="s">
        <v>1434</v>
      </c>
      <c r="U496" s="14" t="s">
        <v>35</v>
      </c>
      <c r="V496" s="16" t="s">
        <v>407</v>
      </c>
      <c r="W496" s="17" t="s">
        <v>185</v>
      </c>
    </row>
    <row r="497" ht="15.75" customHeight="1">
      <c r="A497" s="14" t="s">
        <v>14920</v>
      </c>
      <c r="B497" s="14" t="s">
        <v>14921</v>
      </c>
      <c r="C497" s="14">
        <v>2014.0</v>
      </c>
      <c r="D497" s="14">
        <v>0.0</v>
      </c>
      <c r="E497" s="14">
        <v>155706.0</v>
      </c>
      <c r="F497" s="14" t="s">
        <v>14735</v>
      </c>
      <c r="G497" s="14" t="s">
        <v>14736</v>
      </c>
      <c r="H497" s="14" t="s">
        <v>14737</v>
      </c>
      <c r="I497" s="14">
        <v>0.541</v>
      </c>
      <c r="J497" s="14">
        <v>0.26</v>
      </c>
      <c r="K497" s="14">
        <v>0.6840416657608274</v>
      </c>
      <c r="L497" s="14">
        <v>0.0371</v>
      </c>
      <c r="M497" s="14">
        <v>0.836</v>
      </c>
      <c r="N497" s="14">
        <v>5.48E-4</v>
      </c>
      <c r="O497" s="14">
        <v>0.0956</v>
      </c>
      <c r="P497" s="14">
        <v>0.694</v>
      </c>
      <c r="Q497" s="14">
        <v>84.273</v>
      </c>
      <c r="R497" s="14">
        <v>9.0</v>
      </c>
      <c r="S497" s="14">
        <v>1.0</v>
      </c>
      <c r="T497" s="14" t="s">
        <v>1434</v>
      </c>
      <c r="U497" s="14" t="s">
        <v>35</v>
      </c>
      <c r="V497" s="16" t="s">
        <v>407</v>
      </c>
      <c r="W497" s="17" t="s">
        <v>185</v>
      </c>
    </row>
    <row r="498" ht="15.75" customHeight="1">
      <c r="A498" s="14" t="s">
        <v>14927</v>
      </c>
      <c r="B498" s="14" t="s">
        <v>14928</v>
      </c>
      <c r="C498" s="14">
        <v>2014.0</v>
      </c>
      <c r="D498" s="14">
        <v>0.0</v>
      </c>
      <c r="E498" s="14">
        <v>96973.0</v>
      </c>
      <c r="F498" s="14" t="s">
        <v>14735</v>
      </c>
      <c r="G498" s="14" t="s">
        <v>14736</v>
      </c>
      <c r="H498" s="14" t="s">
        <v>14737</v>
      </c>
      <c r="I498" s="14">
        <v>0.766</v>
      </c>
      <c r="J498" s="14">
        <v>0.24</v>
      </c>
      <c r="K498" s="14">
        <v>0.6823947126241655</v>
      </c>
      <c r="L498" s="14">
        <v>0.0681</v>
      </c>
      <c r="M498" s="14">
        <v>0.872</v>
      </c>
      <c r="N498" s="14">
        <v>0.00809</v>
      </c>
      <c r="O498" s="14">
        <v>0.274</v>
      </c>
      <c r="P498" s="14">
        <v>0.828</v>
      </c>
      <c r="Q498" s="14">
        <v>114.056</v>
      </c>
      <c r="R498" s="14">
        <v>0.0</v>
      </c>
      <c r="S498" s="14">
        <v>1.0</v>
      </c>
      <c r="T498" s="14" t="s">
        <v>1434</v>
      </c>
      <c r="U498" s="14" t="s">
        <v>35</v>
      </c>
      <c r="V498" s="16" t="s">
        <v>560</v>
      </c>
      <c r="W498" s="17" t="s">
        <v>185</v>
      </c>
    </row>
    <row r="499" ht="15.75" customHeight="1">
      <c r="A499" s="14" t="s">
        <v>14933</v>
      </c>
      <c r="B499" s="14" t="s">
        <v>14934</v>
      </c>
      <c r="C499" s="14">
        <v>2022.0</v>
      </c>
      <c r="D499" s="14">
        <v>0.0</v>
      </c>
      <c r="E499" s="14">
        <v>277946.0</v>
      </c>
      <c r="F499" s="14" t="s">
        <v>14599</v>
      </c>
      <c r="G499" s="14" t="s">
        <v>14936</v>
      </c>
      <c r="H499" s="14" t="s">
        <v>14700</v>
      </c>
      <c r="I499" s="14">
        <v>0.142</v>
      </c>
      <c r="J499" s="14">
        <v>0.231</v>
      </c>
      <c r="K499" s="14">
        <v>0.7065642846297231</v>
      </c>
      <c r="L499" s="14">
        <v>0.0476</v>
      </c>
      <c r="M499" s="14">
        <v>0.977</v>
      </c>
      <c r="N499" s="14">
        <v>0.00324</v>
      </c>
      <c r="O499" s="14">
        <v>0.0929</v>
      </c>
      <c r="P499" s="14">
        <v>0.0754</v>
      </c>
      <c r="Q499" s="14">
        <v>69.552</v>
      </c>
      <c r="R499" s="14">
        <v>7.0</v>
      </c>
      <c r="S499" s="14">
        <v>1.0</v>
      </c>
      <c r="T499" s="14" t="s">
        <v>1434</v>
      </c>
      <c r="U499" s="14" t="s">
        <v>35</v>
      </c>
      <c r="V499" s="16" t="s">
        <v>75</v>
      </c>
      <c r="W499" s="17" t="s">
        <v>251</v>
      </c>
    </row>
    <row r="500" ht="15.75" customHeight="1">
      <c r="A500" s="14" t="s">
        <v>14941</v>
      </c>
      <c r="B500" s="14" t="s">
        <v>14942</v>
      </c>
      <c r="C500" s="14">
        <v>2019.0</v>
      </c>
      <c r="D500" s="14">
        <v>0.0</v>
      </c>
      <c r="E500" s="14">
        <v>221231.0</v>
      </c>
      <c r="F500" s="14" t="s">
        <v>14680</v>
      </c>
      <c r="G500" s="14" t="s">
        <v>14681</v>
      </c>
      <c r="H500" s="14" t="s">
        <v>14683</v>
      </c>
      <c r="I500" s="14">
        <v>0.64</v>
      </c>
      <c r="J500" s="14">
        <v>0.835</v>
      </c>
      <c r="K500" s="14">
        <v>0.9210531944277149</v>
      </c>
      <c r="L500" s="14">
        <v>0.0327</v>
      </c>
      <c r="M500" s="14">
        <v>0.695</v>
      </c>
      <c r="N500" s="14">
        <v>0.0</v>
      </c>
      <c r="O500" s="14">
        <v>0.076</v>
      </c>
      <c r="P500" s="14">
        <v>0.654</v>
      </c>
      <c r="Q500" s="14">
        <v>98.023</v>
      </c>
      <c r="R500" s="14">
        <v>10.0</v>
      </c>
      <c r="S500" s="14">
        <v>0.0</v>
      </c>
      <c r="T500" s="14" t="s">
        <v>1434</v>
      </c>
      <c r="U500" s="14" t="s">
        <v>35</v>
      </c>
      <c r="V500" s="16" t="s">
        <v>407</v>
      </c>
      <c r="W500" s="17" t="s">
        <v>185</v>
      </c>
    </row>
    <row r="501" ht="15.75" customHeight="1">
      <c r="A501" s="14" t="s">
        <v>14948</v>
      </c>
      <c r="B501" s="14" t="s">
        <v>14949</v>
      </c>
      <c r="C501" s="14">
        <v>2014.0</v>
      </c>
      <c r="D501" s="14">
        <v>0.0</v>
      </c>
      <c r="E501" s="14">
        <v>147746.0</v>
      </c>
      <c r="F501" s="14" t="s">
        <v>14735</v>
      </c>
      <c r="G501" s="14" t="s">
        <v>14736</v>
      </c>
      <c r="H501" s="14" t="s">
        <v>14737</v>
      </c>
      <c r="I501" s="14">
        <v>0.352</v>
      </c>
      <c r="J501" s="14">
        <v>0.187</v>
      </c>
      <c r="K501" s="14">
        <v>0.6657326802415732</v>
      </c>
      <c r="L501" s="14">
        <v>0.0386</v>
      </c>
      <c r="M501" s="14">
        <v>0.928</v>
      </c>
      <c r="N501" s="14">
        <v>0.00788</v>
      </c>
      <c r="O501" s="14">
        <v>0.22</v>
      </c>
      <c r="P501" s="14">
        <v>0.408</v>
      </c>
      <c r="Q501" s="14">
        <v>150.441</v>
      </c>
      <c r="R501" s="14">
        <v>7.0</v>
      </c>
      <c r="S501" s="14">
        <v>0.0</v>
      </c>
      <c r="T501" s="14" t="s">
        <v>1434</v>
      </c>
      <c r="U501" s="14" t="s">
        <v>35</v>
      </c>
      <c r="V501" s="16" t="s">
        <v>54</v>
      </c>
      <c r="W501" s="17" t="s">
        <v>251</v>
      </c>
    </row>
    <row r="502" ht="15.75" customHeight="1">
      <c r="A502" s="14" t="s">
        <v>14957</v>
      </c>
      <c r="B502" s="14" t="s">
        <v>14958</v>
      </c>
      <c r="C502" s="14">
        <v>2014.0</v>
      </c>
      <c r="D502" s="14">
        <v>0.0</v>
      </c>
      <c r="E502" s="14">
        <v>166933.0</v>
      </c>
      <c r="F502" s="14" t="s">
        <v>14735</v>
      </c>
      <c r="G502" s="14" t="s">
        <v>14736</v>
      </c>
      <c r="H502" s="14" t="s">
        <v>14737</v>
      </c>
      <c r="I502" s="14">
        <v>0.452</v>
      </c>
      <c r="J502" s="14">
        <v>0.387</v>
      </c>
      <c r="K502" s="14">
        <v>0.7091523538444774</v>
      </c>
      <c r="L502" s="14">
        <v>0.0657</v>
      </c>
      <c r="M502" s="14">
        <v>0.836</v>
      </c>
      <c r="N502" s="14">
        <v>0.0263</v>
      </c>
      <c r="O502" s="14">
        <v>0.257</v>
      </c>
      <c r="P502" s="14">
        <v>0.61</v>
      </c>
      <c r="Q502" s="14">
        <v>116.794</v>
      </c>
      <c r="R502" s="14">
        <v>2.0</v>
      </c>
      <c r="S502" s="14">
        <v>1.0</v>
      </c>
      <c r="T502" s="14" t="s">
        <v>1434</v>
      </c>
      <c r="U502" s="14" t="s">
        <v>35</v>
      </c>
      <c r="V502" s="16" t="s">
        <v>407</v>
      </c>
      <c r="W502" s="17" t="s">
        <v>185</v>
      </c>
    </row>
    <row r="503" ht="15.75" customHeight="1">
      <c r="A503" s="14" t="s">
        <v>14963</v>
      </c>
      <c r="B503" s="14" t="s">
        <v>14965</v>
      </c>
      <c r="C503" s="14">
        <v>2014.0</v>
      </c>
      <c r="D503" s="14">
        <v>0.0</v>
      </c>
      <c r="E503" s="14">
        <v>135973.0</v>
      </c>
      <c r="F503" s="14" t="s">
        <v>14735</v>
      </c>
      <c r="G503" s="14" t="s">
        <v>14736</v>
      </c>
      <c r="H503" s="14" t="s">
        <v>14737</v>
      </c>
      <c r="I503" s="14">
        <v>0.378</v>
      </c>
      <c r="J503" s="14">
        <v>0.4</v>
      </c>
      <c r="K503" s="14">
        <v>0.7181785125934554</v>
      </c>
      <c r="L503" s="14">
        <v>0.0374</v>
      </c>
      <c r="M503" s="14">
        <v>0.687</v>
      </c>
      <c r="N503" s="14">
        <v>0.0557</v>
      </c>
      <c r="O503" s="14">
        <v>0.118</v>
      </c>
      <c r="P503" s="14">
        <v>0.762</v>
      </c>
      <c r="Q503" s="14">
        <v>154.634</v>
      </c>
      <c r="R503" s="14">
        <v>8.0</v>
      </c>
      <c r="S503" s="14">
        <v>1.0</v>
      </c>
      <c r="T503" s="14" t="s">
        <v>1434</v>
      </c>
      <c r="U503" s="14" t="s">
        <v>35</v>
      </c>
      <c r="V503" s="16" t="s">
        <v>181</v>
      </c>
      <c r="W503" s="17" t="s">
        <v>185</v>
      </c>
    </row>
    <row r="504" ht="15.75" customHeight="1">
      <c r="A504" s="14" t="s">
        <v>14970</v>
      </c>
      <c r="B504" s="14" t="s">
        <v>14973</v>
      </c>
      <c r="C504" s="14">
        <v>2011.0</v>
      </c>
      <c r="D504" s="14">
        <v>0.0</v>
      </c>
      <c r="E504" s="14">
        <v>135342.0</v>
      </c>
      <c r="F504" s="14" t="s">
        <v>14569</v>
      </c>
      <c r="G504" s="14" t="s">
        <v>248</v>
      </c>
      <c r="H504" s="14" t="s">
        <v>248</v>
      </c>
      <c r="I504" s="14">
        <v>0.266</v>
      </c>
      <c r="J504" s="14">
        <v>0.0515</v>
      </c>
      <c r="K504" s="14">
        <v>0.5564134921704188</v>
      </c>
      <c r="L504" s="14">
        <v>0.0445</v>
      </c>
      <c r="M504" s="14">
        <v>0.892</v>
      </c>
      <c r="N504" s="14">
        <v>0.961</v>
      </c>
      <c r="O504" s="14">
        <v>0.114</v>
      </c>
      <c r="P504" s="14">
        <v>0.142</v>
      </c>
      <c r="Q504" s="14">
        <v>122.9</v>
      </c>
      <c r="R504" s="14">
        <v>4.0</v>
      </c>
      <c r="S504" s="14">
        <v>0.0</v>
      </c>
      <c r="T504" s="14" t="s">
        <v>1434</v>
      </c>
      <c r="U504" s="14" t="s">
        <v>35</v>
      </c>
      <c r="V504" s="16" t="s">
        <v>58</v>
      </c>
      <c r="W504" s="17" t="s">
        <v>251</v>
      </c>
    </row>
    <row r="505" ht="15.75" customHeight="1">
      <c r="A505" s="14" t="s">
        <v>14981</v>
      </c>
      <c r="B505" s="14" t="s">
        <v>14982</v>
      </c>
      <c r="C505" s="14">
        <v>2014.0</v>
      </c>
      <c r="D505" s="14">
        <v>0.0</v>
      </c>
      <c r="E505" s="14">
        <v>90533.0</v>
      </c>
      <c r="F505" s="14" t="s">
        <v>14735</v>
      </c>
      <c r="G505" s="14" t="s">
        <v>14736</v>
      </c>
      <c r="H505" s="14" t="s">
        <v>14737</v>
      </c>
      <c r="I505" s="14">
        <v>0.574</v>
      </c>
      <c r="J505" s="14">
        <v>0.304</v>
      </c>
      <c r="K505" s="14">
        <v>0.6688554745006983</v>
      </c>
      <c r="L505" s="14">
        <v>0.0414</v>
      </c>
      <c r="M505" s="14">
        <v>0.926</v>
      </c>
      <c r="N505" s="14">
        <v>0.0642</v>
      </c>
      <c r="O505" s="14">
        <v>0.134</v>
      </c>
      <c r="P505" s="14">
        <v>0.795</v>
      </c>
      <c r="Q505" s="14">
        <v>81.309</v>
      </c>
      <c r="R505" s="14">
        <v>9.0</v>
      </c>
      <c r="S505" s="14">
        <v>1.0</v>
      </c>
      <c r="T505" s="14" t="s">
        <v>1434</v>
      </c>
      <c r="U505" s="14" t="s">
        <v>35</v>
      </c>
      <c r="V505" s="16" t="s">
        <v>181</v>
      </c>
      <c r="W505" s="17" t="s">
        <v>185</v>
      </c>
    </row>
    <row r="506" ht="15.75" customHeight="1">
      <c r="A506" s="14" t="s">
        <v>14988</v>
      </c>
      <c r="B506" s="14" t="s">
        <v>14989</v>
      </c>
      <c r="C506" s="14">
        <v>2021.0</v>
      </c>
      <c r="D506" s="14">
        <v>0.0</v>
      </c>
      <c r="E506" s="14">
        <v>125454.0</v>
      </c>
      <c r="F506" s="14" t="s">
        <v>14610</v>
      </c>
      <c r="G506" s="14" t="s">
        <v>14992</v>
      </c>
      <c r="H506" s="14" t="s">
        <v>14989</v>
      </c>
      <c r="I506" s="14">
        <v>0.808</v>
      </c>
      <c r="J506" s="14">
        <v>0.143</v>
      </c>
      <c r="K506" s="14">
        <v>0.7209163048206336</v>
      </c>
      <c r="L506" s="14">
        <v>0.149</v>
      </c>
      <c r="M506" s="14">
        <v>0.844</v>
      </c>
      <c r="N506" s="14">
        <v>0.706</v>
      </c>
      <c r="O506" s="14">
        <v>0.11</v>
      </c>
      <c r="P506" s="14">
        <v>0.652</v>
      </c>
      <c r="Q506" s="14">
        <v>87.994</v>
      </c>
      <c r="R506" s="14">
        <v>9.0</v>
      </c>
      <c r="S506" s="14">
        <v>0.0</v>
      </c>
      <c r="T506" s="14" t="s">
        <v>1434</v>
      </c>
      <c r="U506" s="14" t="s">
        <v>35</v>
      </c>
      <c r="V506" s="16" t="s">
        <v>407</v>
      </c>
      <c r="W506" s="17" t="s">
        <v>185</v>
      </c>
    </row>
    <row r="507" ht="15.75" customHeight="1">
      <c r="A507" s="14" t="s">
        <v>14997</v>
      </c>
      <c r="B507" s="14" t="s">
        <v>14998</v>
      </c>
      <c r="C507" s="14">
        <v>2014.0</v>
      </c>
      <c r="D507" s="14">
        <v>0.0</v>
      </c>
      <c r="E507" s="14">
        <v>155266.0</v>
      </c>
      <c r="F507" s="14" t="s">
        <v>14735</v>
      </c>
      <c r="G507" s="14" t="s">
        <v>14736</v>
      </c>
      <c r="H507" s="14" t="s">
        <v>14737</v>
      </c>
      <c r="I507" s="14">
        <v>0.528</v>
      </c>
      <c r="J507" s="14">
        <v>0.248</v>
      </c>
      <c r="K507" s="14">
        <v>0.691998374421064</v>
      </c>
      <c r="L507" s="14">
        <v>0.0306</v>
      </c>
      <c r="M507" s="14">
        <v>0.864</v>
      </c>
      <c r="N507" s="14">
        <v>0.0144</v>
      </c>
      <c r="O507" s="14">
        <v>0.151</v>
      </c>
      <c r="P507" s="14">
        <v>0.623</v>
      </c>
      <c r="Q507" s="14">
        <v>79.754</v>
      </c>
      <c r="R507" s="14">
        <v>2.0</v>
      </c>
      <c r="S507" s="14">
        <v>1.0</v>
      </c>
      <c r="T507" s="14" t="s">
        <v>1434</v>
      </c>
      <c r="U507" s="14" t="s">
        <v>35</v>
      </c>
      <c r="V507" s="16" t="s">
        <v>407</v>
      </c>
      <c r="W507" s="17" t="s">
        <v>185</v>
      </c>
    </row>
    <row r="508" ht="15.75" customHeight="1">
      <c r="A508" s="14" t="s">
        <v>15004</v>
      </c>
      <c r="B508" s="14" t="s">
        <v>15005</v>
      </c>
      <c r="C508" s="14">
        <v>2015.0</v>
      </c>
      <c r="D508" s="14">
        <v>0.0</v>
      </c>
      <c r="E508" s="14">
        <v>49197.0</v>
      </c>
      <c r="F508" s="14" t="s">
        <v>2193</v>
      </c>
      <c r="G508" s="14" t="s">
        <v>1630</v>
      </c>
      <c r="H508" s="14" t="s">
        <v>14555</v>
      </c>
      <c r="I508" s="14">
        <v>0.488</v>
      </c>
      <c r="J508" s="14">
        <v>0.302</v>
      </c>
      <c r="K508" s="14">
        <v>0.8686073620758324</v>
      </c>
      <c r="L508" s="14">
        <v>0.0278</v>
      </c>
      <c r="M508" s="14">
        <v>0.648</v>
      </c>
      <c r="N508" s="14">
        <v>0.0</v>
      </c>
      <c r="O508" s="14">
        <v>0.173</v>
      </c>
      <c r="P508" s="14">
        <v>0.586</v>
      </c>
      <c r="Q508" s="14">
        <v>99.222</v>
      </c>
      <c r="R508" s="14">
        <v>7.0</v>
      </c>
      <c r="S508" s="14">
        <v>1.0</v>
      </c>
      <c r="T508" s="14" t="s">
        <v>1434</v>
      </c>
      <c r="U508" s="14" t="s">
        <v>35</v>
      </c>
      <c r="V508" s="16" t="s">
        <v>333</v>
      </c>
      <c r="W508" s="17" t="s">
        <v>185</v>
      </c>
    </row>
    <row r="509" ht="15.75" customHeight="1">
      <c r="A509" s="14" t="s">
        <v>15011</v>
      </c>
      <c r="B509" s="14" t="s">
        <v>15012</v>
      </c>
      <c r="C509" s="14">
        <v>2019.0</v>
      </c>
      <c r="D509" s="14">
        <v>0.0</v>
      </c>
      <c r="E509" s="14">
        <v>194168.0</v>
      </c>
      <c r="F509" s="14" t="s">
        <v>14680</v>
      </c>
      <c r="G509" s="14" t="s">
        <v>14681</v>
      </c>
      <c r="H509" s="14" t="s">
        <v>14683</v>
      </c>
      <c r="I509" s="14">
        <v>0.69</v>
      </c>
      <c r="J509" s="14">
        <v>0.638</v>
      </c>
      <c r="K509" s="14">
        <v>0.802878959621781</v>
      </c>
      <c r="L509" s="14">
        <v>0.0337</v>
      </c>
      <c r="M509" s="14">
        <v>0.13</v>
      </c>
      <c r="N509" s="14">
        <v>0.00123</v>
      </c>
      <c r="O509" s="14">
        <v>0.0206</v>
      </c>
      <c r="P509" s="14">
        <v>0.827</v>
      </c>
      <c r="Q509" s="14">
        <v>130.03</v>
      </c>
      <c r="R509" s="14">
        <v>1.0</v>
      </c>
      <c r="S509" s="14">
        <v>0.0</v>
      </c>
      <c r="T509" s="14" t="s">
        <v>1434</v>
      </c>
      <c r="U509" s="14" t="s">
        <v>35</v>
      </c>
      <c r="V509" s="16" t="s">
        <v>560</v>
      </c>
      <c r="W509" s="17" t="s">
        <v>185</v>
      </c>
    </row>
    <row r="510" ht="15.75" customHeight="1">
      <c r="A510" s="14" t="s">
        <v>15020</v>
      </c>
      <c r="B510" s="14" t="s">
        <v>15021</v>
      </c>
      <c r="C510" s="14">
        <v>2020.0</v>
      </c>
      <c r="D510" s="14">
        <v>0.0</v>
      </c>
      <c r="E510" s="14">
        <v>245002.0</v>
      </c>
      <c r="F510" s="14" t="s">
        <v>14824</v>
      </c>
      <c r="G510" s="14" t="s">
        <v>15023</v>
      </c>
      <c r="H510" s="14" t="s">
        <v>15024</v>
      </c>
      <c r="I510" s="14">
        <v>0.396</v>
      </c>
      <c r="J510" s="14">
        <v>0.418</v>
      </c>
      <c r="K510" s="14">
        <v>0.8591106452878082</v>
      </c>
      <c r="L510" s="14">
        <v>0.0339</v>
      </c>
      <c r="M510" s="14">
        <v>0.836</v>
      </c>
      <c r="N510" s="14">
        <v>0.0</v>
      </c>
      <c r="O510" s="14">
        <v>0.119</v>
      </c>
      <c r="P510" s="14">
        <v>0.249</v>
      </c>
      <c r="Q510" s="14">
        <v>117.732</v>
      </c>
      <c r="R510" s="14">
        <v>4.0</v>
      </c>
      <c r="S510" s="14">
        <v>1.0</v>
      </c>
      <c r="T510" s="14" t="s">
        <v>1434</v>
      </c>
      <c r="U510" s="14" t="s">
        <v>35</v>
      </c>
      <c r="V510" s="16" t="s">
        <v>36</v>
      </c>
      <c r="W510" s="17" t="s">
        <v>251</v>
      </c>
    </row>
    <row r="511" ht="15.75" customHeight="1">
      <c r="A511" s="14" t="s">
        <v>15029</v>
      </c>
      <c r="B511" s="14" t="s">
        <v>15030</v>
      </c>
      <c r="C511" s="14">
        <v>2023.0</v>
      </c>
      <c r="D511" s="14">
        <v>0.0</v>
      </c>
      <c r="E511" s="14">
        <v>162885.0</v>
      </c>
      <c r="F511" s="14" t="s">
        <v>5921</v>
      </c>
      <c r="G511" s="14" t="s">
        <v>15031</v>
      </c>
      <c r="H511" s="14" t="s">
        <v>15034</v>
      </c>
      <c r="I511" s="14">
        <v>0.546</v>
      </c>
      <c r="J511" s="14">
        <v>2.35E-4</v>
      </c>
      <c r="K511" s="14">
        <v>0.4618954933274466</v>
      </c>
      <c r="L511" s="14">
        <v>0.209</v>
      </c>
      <c r="M511" s="14">
        <v>0.979</v>
      </c>
      <c r="N511" s="14">
        <v>0.936</v>
      </c>
      <c r="O511" s="14">
        <v>0.0748</v>
      </c>
      <c r="P511" s="14">
        <v>1.0</v>
      </c>
      <c r="Q511" s="14">
        <v>83.968</v>
      </c>
      <c r="R511" s="14">
        <v>7.0</v>
      </c>
      <c r="S511" s="14">
        <v>0.0</v>
      </c>
      <c r="T511" s="14" t="s">
        <v>1434</v>
      </c>
      <c r="U511" s="14" t="s">
        <v>35</v>
      </c>
      <c r="V511" s="16" t="s">
        <v>819</v>
      </c>
      <c r="W511" s="17" t="s">
        <v>185</v>
      </c>
    </row>
    <row r="512" ht="15.75" customHeight="1">
      <c r="A512" s="14" t="s">
        <v>15037</v>
      </c>
      <c r="B512" s="14" t="s">
        <v>15040</v>
      </c>
      <c r="C512" s="14">
        <v>2020.0</v>
      </c>
      <c r="D512" s="14">
        <v>0.0</v>
      </c>
      <c r="E512" s="14">
        <v>157456.0</v>
      </c>
      <c r="F512" s="14" t="s">
        <v>14716</v>
      </c>
      <c r="G512" s="14" t="s">
        <v>15043</v>
      </c>
      <c r="H512" s="14" t="s">
        <v>15044</v>
      </c>
      <c r="I512" s="14">
        <v>0.57</v>
      </c>
      <c r="J512" s="14">
        <v>0.804</v>
      </c>
      <c r="K512" s="14">
        <v>0.9081984043610422</v>
      </c>
      <c r="L512" s="14">
        <v>0.0306</v>
      </c>
      <c r="M512" s="14">
        <v>0.404</v>
      </c>
      <c r="N512" s="14">
        <v>6.41E-5</v>
      </c>
      <c r="O512" s="14">
        <v>0.204</v>
      </c>
      <c r="P512" s="14">
        <v>0.696</v>
      </c>
      <c r="Q512" s="14">
        <v>96.086</v>
      </c>
      <c r="R512" s="14">
        <v>7.0</v>
      </c>
      <c r="S512" s="14">
        <v>1.0</v>
      </c>
      <c r="T512" s="14" t="s">
        <v>1434</v>
      </c>
      <c r="U512" s="14" t="s">
        <v>35</v>
      </c>
      <c r="V512" s="16" t="s">
        <v>407</v>
      </c>
      <c r="W512" s="17" t="s">
        <v>185</v>
      </c>
    </row>
    <row r="513" ht="15.75" customHeight="1">
      <c r="A513" s="14" t="s">
        <v>15050</v>
      </c>
      <c r="B513" s="14" t="s">
        <v>15051</v>
      </c>
      <c r="C513" s="14">
        <v>2019.0</v>
      </c>
      <c r="D513" s="14">
        <v>0.0</v>
      </c>
      <c r="E513" s="14">
        <v>239986.0</v>
      </c>
      <c r="F513" s="14" t="s">
        <v>14680</v>
      </c>
      <c r="G513" s="14" t="s">
        <v>14681</v>
      </c>
      <c r="H513" s="14" t="s">
        <v>14683</v>
      </c>
      <c r="I513" s="14">
        <v>0.46</v>
      </c>
      <c r="J513" s="14">
        <v>0.485</v>
      </c>
      <c r="K513" s="14">
        <v>0.8496567065033335</v>
      </c>
      <c r="L513" s="14">
        <v>0.0285</v>
      </c>
      <c r="M513" s="14">
        <v>0.376</v>
      </c>
      <c r="N513" s="14">
        <v>3.85E-6</v>
      </c>
      <c r="O513" s="14">
        <v>0.144</v>
      </c>
      <c r="P513" s="14">
        <v>0.162</v>
      </c>
      <c r="Q513" s="14">
        <v>143.706</v>
      </c>
      <c r="R513" s="14">
        <v>4.0</v>
      </c>
      <c r="S513" s="14">
        <v>1.0</v>
      </c>
      <c r="T513" s="14" t="s">
        <v>1434</v>
      </c>
      <c r="U513" s="14" t="s">
        <v>35</v>
      </c>
      <c r="V513" s="16" t="s">
        <v>58</v>
      </c>
      <c r="W513" s="17" t="s">
        <v>251</v>
      </c>
    </row>
    <row r="514" ht="15.75" customHeight="1">
      <c r="A514" s="14" t="s">
        <v>15059</v>
      </c>
      <c r="B514" s="14" t="s">
        <v>15060</v>
      </c>
      <c r="C514" s="14">
        <v>2014.0</v>
      </c>
      <c r="D514" s="14">
        <v>0.0</v>
      </c>
      <c r="E514" s="14">
        <v>144266.0</v>
      </c>
      <c r="F514" s="14" t="s">
        <v>14735</v>
      </c>
      <c r="G514" s="14" t="s">
        <v>14736</v>
      </c>
      <c r="H514" s="14" t="s">
        <v>14737</v>
      </c>
      <c r="I514" s="14">
        <v>0.489</v>
      </c>
      <c r="J514" s="14">
        <v>0.381</v>
      </c>
      <c r="K514" s="14">
        <v>0.7492781211740579</v>
      </c>
      <c r="L514" s="14">
        <v>0.0346</v>
      </c>
      <c r="M514" s="14">
        <v>0.48</v>
      </c>
      <c r="N514" s="14">
        <v>0.0966</v>
      </c>
      <c r="O514" s="14">
        <v>0.142</v>
      </c>
      <c r="P514" s="14">
        <v>0.607</v>
      </c>
      <c r="Q514" s="14">
        <v>162.498</v>
      </c>
      <c r="R514" s="14">
        <v>2.0</v>
      </c>
      <c r="S514" s="14">
        <v>1.0</v>
      </c>
      <c r="T514" s="14" t="s">
        <v>1434</v>
      </c>
      <c r="U514" s="14" t="s">
        <v>35</v>
      </c>
      <c r="V514" s="16" t="s">
        <v>407</v>
      </c>
      <c r="W514" s="17" t="s">
        <v>185</v>
      </c>
    </row>
    <row r="515" ht="15.75" customHeight="1">
      <c r="A515" s="14" t="s">
        <v>15064</v>
      </c>
      <c r="B515" s="14" t="s">
        <v>15066</v>
      </c>
      <c r="C515" s="14">
        <v>2021.0</v>
      </c>
      <c r="D515" s="14">
        <v>0.0</v>
      </c>
      <c r="E515" s="14">
        <v>234117.0</v>
      </c>
      <c r="F515" s="14" t="s">
        <v>5251</v>
      </c>
      <c r="G515" s="14" t="s">
        <v>15067</v>
      </c>
      <c r="H515" s="14" t="s">
        <v>15068</v>
      </c>
      <c r="I515" s="14">
        <v>0.274</v>
      </c>
      <c r="J515" s="14">
        <v>0.544</v>
      </c>
      <c r="K515" s="14">
        <v>0.9229995935892245</v>
      </c>
      <c r="L515" s="14">
        <v>0.0281</v>
      </c>
      <c r="M515" s="14">
        <v>0.364</v>
      </c>
      <c r="N515" s="14">
        <v>4.95E-6</v>
      </c>
      <c r="O515" s="14">
        <v>0.404</v>
      </c>
      <c r="P515" s="14">
        <v>0.234</v>
      </c>
      <c r="Q515" s="14">
        <v>177.645</v>
      </c>
      <c r="R515" s="14">
        <v>0.0</v>
      </c>
      <c r="S515" s="14">
        <v>0.0</v>
      </c>
      <c r="T515" s="14" t="s">
        <v>1434</v>
      </c>
      <c r="U515" s="14" t="s">
        <v>68</v>
      </c>
      <c r="V515" s="16" t="s">
        <v>36</v>
      </c>
      <c r="W515" s="17" t="s">
        <v>251</v>
      </c>
    </row>
    <row r="516" ht="15.75" customHeight="1">
      <c r="A516" s="14" t="s">
        <v>15073</v>
      </c>
      <c r="B516" s="14" t="s">
        <v>15074</v>
      </c>
      <c r="C516" s="14">
        <v>2019.0</v>
      </c>
      <c r="D516" s="14">
        <v>0.0</v>
      </c>
      <c r="E516" s="14">
        <v>191686.0</v>
      </c>
      <c r="F516" s="14" t="s">
        <v>14680</v>
      </c>
      <c r="G516" s="14" t="s">
        <v>14681</v>
      </c>
      <c r="H516" s="14" t="s">
        <v>14683</v>
      </c>
      <c r="I516" s="14">
        <v>0.73</v>
      </c>
      <c r="J516" s="14">
        <v>0.885</v>
      </c>
      <c r="K516" s="14">
        <v>0.9127542617390809</v>
      </c>
      <c r="L516" s="14">
        <v>0.0434</v>
      </c>
      <c r="M516" s="14">
        <v>0.287</v>
      </c>
      <c r="N516" s="14">
        <v>0.0</v>
      </c>
      <c r="O516" s="14">
        <v>0.121</v>
      </c>
      <c r="P516" s="14">
        <v>0.888</v>
      </c>
      <c r="Q516" s="14">
        <v>130.229</v>
      </c>
      <c r="R516" s="14">
        <v>5.0</v>
      </c>
      <c r="S516" s="14">
        <v>0.0</v>
      </c>
      <c r="T516" s="14" t="s">
        <v>1434</v>
      </c>
      <c r="U516" s="14" t="s">
        <v>35</v>
      </c>
      <c r="V516" s="16" t="s">
        <v>560</v>
      </c>
      <c r="W516" s="17" t="s">
        <v>185</v>
      </c>
    </row>
    <row r="517" ht="15.75" customHeight="1">
      <c r="A517" s="14" t="s">
        <v>15081</v>
      </c>
      <c r="B517" s="14" t="s">
        <v>15082</v>
      </c>
      <c r="C517" s="14">
        <v>2012.0</v>
      </c>
      <c r="D517" s="14">
        <v>0.0</v>
      </c>
      <c r="E517" s="14">
        <v>232463.0</v>
      </c>
      <c r="F517" s="14" t="s">
        <v>14698</v>
      </c>
      <c r="G517" s="14" t="s">
        <v>1630</v>
      </c>
      <c r="H517" s="14" t="s">
        <v>15085</v>
      </c>
      <c r="I517" s="14">
        <v>0.374</v>
      </c>
      <c r="J517" s="14">
        <v>0.0646</v>
      </c>
      <c r="K517" s="14">
        <v>0.523987765479777</v>
      </c>
      <c r="L517" s="14">
        <v>0.046</v>
      </c>
      <c r="M517" s="14">
        <v>0.987</v>
      </c>
      <c r="N517" s="14">
        <v>0.939</v>
      </c>
      <c r="O517" s="14">
        <v>0.118</v>
      </c>
      <c r="P517" s="14">
        <v>0.106</v>
      </c>
      <c r="Q517" s="14">
        <v>170.994</v>
      </c>
      <c r="R517" s="14">
        <v>3.0</v>
      </c>
      <c r="S517" s="14">
        <v>1.0</v>
      </c>
      <c r="T517" s="14" t="s">
        <v>1434</v>
      </c>
      <c r="U517" s="14" t="s">
        <v>35</v>
      </c>
      <c r="V517" s="16" t="s">
        <v>58</v>
      </c>
      <c r="W517" s="17" t="s">
        <v>251</v>
      </c>
    </row>
    <row r="518" ht="15.75" customHeight="1">
      <c r="A518" s="14" t="s">
        <v>15090</v>
      </c>
      <c r="B518" s="14" t="s">
        <v>15092</v>
      </c>
      <c r="C518" s="14">
        <v>2020.0</v>
      </c>
      <c r="D518" s="14">
        <v>0.0</v>
      </c>
      <c r="E518" s="14">
        <v>219700.0</v>
      </c>
      <c r="F518" s="14" t="s">
        <v>14698</v>
      </c>
      <c r="G518" s="14" t="s">
        <v>15093</v>
      </c>
      <c r="H518" s="14" t="s">
        <v>15094</v>
      </c>
      <c r="I518" s="14">
        <v>0.395</v>
      </c>
      <c r="J518" s="14">
        <v>0.719</v>
      </c>
      <c r="K518" s="14">
        <v>0.900562530727428</v>
      </c>
      <c r="L518" s="14">
        <v>0.0505</v>
      </c>
      <c r="M518" s="14">
        <v>0.452</v>
      </c>
      <c r="N518" s="14">
        <v>0.0</v>
      </c>
      <c r="O518" s="14">
        <v>0.42</v>
      </c>
      <c r="P518" s="14">
        <v>0.434</v>
      </c>
      <c r="Q518" s="14">
        <v>129.169</v>
      </c>
      <c r="R518" s="14">
        <v>2.0</v>
      </c>
      <c r="S518" s="14">
        <v>0.0</v>
      </c>
      <c r="T518" s="14" t="s">
        <v>1434</v>
      </c>
      <c r="U518" s="14" t="s">
        <v>35</v>
      </c>
      <c r="V518" s="16" t="s">
        <v>54</v>
      </c>
      <c r="W518" s="17" t="s">
        <v>251</v>
      </c>
    </row>
    <row r="519" ht="15.75" customHeight="1">
      <c r="A519" s="14" t="s">
        <v>15099</v>
      </c>
      <c r="B519" s="14" t="s">
        <v>15100</v>
      </c>
      <c r="C519" s="14">
        <v>2022.0</v>
      </c>
      <c r="D519" s="14">
        <v>0.0</v>
      </c>
      <c r="E519" s="14">
        <v>46046.0</v>
      </c>
      <c r="F519" s="14" t="s">
        <v>213</v>
      </c>
      <c r="G519" s="14" t="s">
        <v>14528</v>
      </c>
      <c r="H519" s="14" t="s">
        <v>14529</v>
      </c>
      <c r="I519" s="14">
        <v>0.731</v>
      </c>
      <c r="J519" s="14">
        <v>0.281</v>
      </c>
      <c r="K519" s="14">
        <v>0.519603020115937</v>
      </c>
      <c r="L519" s="14">
        <v>0.159</v>
      </c>
      <c r="M519" s="14">
        <v>0.162</v>
      </c>
      <c r="N519" s="14">
        <v>0.0</v>
      </c>
      <c r="O519" s="14">
        <v>0.334</v>
      </c>
      <c r="P519" s="14">
        <v>0.973</v>
      </c>
      <c r="Q519" s="14">
        <v>164.69</v>
      </c>
      <c r="R519" s="14">
        <v>4.0</v>
      </c>
      <c r="S519" s="14">
        <v>1.0</v>
      </c>
      <c r="T519" s="14" t="s">
        <v>1434</v>
      </c>
      <c r="U519" s="14" t="s">
        <v>35</v>
      </c>
      <c r="V519" s="16" t="s">
        <v>819</v>
      </c>
      <c r="W519" s="17" t="s">
        <v>185</v>
      </c>
    </row>
    <row r="520" ht="15.75" customHeight="1">
      <c r="A520" s="14" t="s">
        <v>15109</v>
      </c>
      <c r="B520" s="14" t="s">
        <v>15110</v>
      </c>
      <c r="C520" s="14">
        <v>2022.0</v>
      </c>
      <c r="D520" s="14">
        <v>0.0</v>
      </c>
      <c r="E520" s="14">
        <v>194430.0</v>
      </c>
      <c r="F520" s="14" t="s">
        <v>14672</v>
      </c>
      <c r="G520" s="14" t="s">
        <v>15111</v>
      </c>
      <c r="H520" s="14" t="s">
        <v>15113</v>
      </c>
      <c r="I520" s="14">
        <v>0.805</v>
      </c>
      <c r="J520" s="14">
        <v>0.183</v>
      </c>
      <c r="K520" s="14">
        <v>0.5673004940738071</v>
      </c>
      <c r="L520" s="14">
        <v>0.122</v>
      </c>
      <c r="M520" s="14">
        <v>0.435</v>
      </c>
      <c r="N520" s="14">
        <v>0.799</v>
      </c>
      <c r="O520" s="14">
        <v>0.117</v>
      </c>
      <c r="P520" s="14">
        <v>0.2</v>
      </c>
      <c r="Q520" s="14">
        <v>79.009</v>
      </c>
      <c r="R520" s="14">
        <v>11.0</v>
      </c>
      <c r="S520" s="14">
        <v>0.0</v>
      </c>
      <c r="T520" s="14" t="s">
        <v>1434</v>
      </c>
      <c r="U520" s="14" t="s">
        <v>35</v>
      </c>
      <c r="V520" s="16" t="s">
        <v>36</v>
      </c>
      <c r="W520" s="17" t="s">
        <v>251</v>
      </c>
    </row>
    <row r="521" ht="15.75" customHeight="1">
      <c r="A521" s="14" t="s">
        <v>15118</v>
      </c>
      <c r="B521" s="14" t="s">
        <v>15119</v>
      </c>
      <c r="C521" s="14">
        <v>2022.0</v>
      </c>
      <c r="D521" s="14">
        <v>0.0</v>
      </c>
      <c r="E521" s="14">
        <v>143333.0</v>
      </c>
      <c r="F521" s="14" t="s">
        <v>213</v>
      </c>
      <c r="G521" s="14" t="s">
        <v>14528</v>
      </c>
      <c r="H521" s="14" t="s">
        <v>14529</v>
      </c>
      <c r="I521" s="14">
        <v>0.729</v>
      </c>
      <c r="J521" s="14">
        <v>0.268</v>
      </c>
      <c r="K521" s="14">
        <v>0.5287361238737892</v>
      </c>
      <c r="L521" s="14">
        <v>0.069</v>
      </c>
      <c r="M521" s="14">
        <v>0.0881</v>
      </c>
      <c r="N521" s="14">
        <v>0.0</v>
      </c>
      <c r="O521" s="14">
        <v>0.0968</v>
      </c>
      <c r="P521" s="14">
        <v>0.705</v>
      </c>
      <c r="Q521" s="14">
        <v>139.954</v>
      </c>
      <c r="R521" s="14">
        <v>5.0</v>
      </c>
      <c r="S521" s="14">
        <v>1.0</v>
      </c>
      <c r="T521" s="14" t="s">
        <v>1434</v>
      </c>
      <c r="U521" s="14" t="s">
        <v>35</v>
      </c>
      <c r="V521" s="16" t="s">
        <v>181</v>
      </c>
      <c r="W521" s="17" t="s">
        <v>185</v>
      </c>
    </row>
    <row r="522" ht="15.75" customHeight="1">
      <c r="A522" s="14" t="s">
        <v>15127</v>
      </c>
      <c r="B522" s="14" t="s">
        <v>15128</v>
      </c>
      <c r="C522" s="14">
        <v>2012.0</v>
      </c>
      <c r="D522" s="14">
        <v>0.0</v>
      </c>
      <c r="E522" s="14">
        <v>181185.0</v>
      </c>
      <c r="F522" s="14" t="s">
        <v>14735</v>
      </c>
      <c r="G522" s="14" t="s">
        <v>1630</v>
      </c>
      <c r="H522" s="14" t="s">
        <v>15131</v>
      </c>
      <c r="I522" s="14">
        <v>0.189</v>
      </c>
      <c r="J522" s="14">
        <v>0.193</v>
      </c>
      <c r="K522" s="14">
        <v>0.7064145616172992</v>
      </c>
      <c r="L522" s="14">
        <v>0.0435</v>
      </c>
      <c r="M522" s="14">
        <v>0.947</v>
      </c>
      <c r="N522" s="14">
        <v>0.0</v>
      </c>
      <c r="O522" s="14">
        <v>0.119</v>
      </c>
      <c r="P522" s="14">
        <v>0.337</v>
      </c>
      <c r="Q522" s="14">
        <v>69.164</v>
      </c>
      <c r="R522" s="14">
        <v>5.0</v>
      </c>
      <c r="S522" s="14">
        <v>1.0</v>
      </c>
      <c r="T522" s="14" t="s">
        <v>1434</v>
      </c>
      <c r="U522" s="14" t="s">
        <v>35</v>
      </c>
      <c r="V522" s="16" t="s">
        <v>45</v>
      </c>
      <c r="W522" s="17" t="s">
        <v>251</v>
      </c>
    </row>
    <row r="523" ht="15.75" customHeight="1">
      <c r="A523" s="14" t="s">
        <v>15134</v>
      </c>
      <c r="B523" s="14" t="s">
        <v>15137</v>
      </c>
      <c r="C523" s="14">
        <v>2019.0</v>
      </c>
      <c r="D523" s="14">
        <v>0.0</v>
      </c>
      <c r="E523" s="14">
        <v>201221.0</v>
      </c>
      <c r="F523" s="14" t="s">
        <v>14680</v>
      </c>
      <c r="G523" s="14" t="s">
        <v>14681</v>
      </c>
      <c r="H523" s="14" t="s">
        <v>14683</v>
      </c>
      <c r="I523" s="14">
        <v>0.681</v>
      </c>
      <c r="J523" s="14">
        <v>0.494</v>
      </c>
      <c r="K523" s="14">
        <v>0.7639509763915909</v>
      </c>
      <c r="L523" s="14">
        <v>0.0313</v>
      </c>
      <c r="M523" s="14">
        <v>0.397</v>
      </c>
      <c r="N523" s="14">
        <v>2.19E-5</v>
      </c>
      <c r="O523" s="14">
        <v>0.128</v>
      </c>
      <c r="P523" s="14">
        <v>0.747</v>
      </c>
      <c r="Q523" s="14">
        <v>132.058</v>
      </c>
      <c r="R523" s="14">
        <v>5.0</v>
      </c>
      <c r="S523" s="14">
        <v>0.0</v>
      </c>
      <c r="T523" s="14" t="s">
        <v>1434</v>
      </c>
      <c r="U523" s="14" t="s">
        <v>35</v>
      </c>
      <c r="V523" s="16" t="s">
        <v>181</v>
      </c>
      <c r="W523" s="17" t="s">
        <v>185</v>
      </c>
    </row>
    <row r="524" ht="15.75" customHeight="1">
      <c r="A524" s="14" t="s">
        <v>15143</v>
      </c>
      <c r="B524" s="14" t="s">
        <v>15144</v>
      </c>
      <c r="C524" s="14">
        <v>2015.0</v>
      </c>
      <c r="D524" s="14">
        <v>0.0</v>
      </c>
      <c r="E524" s="14">
        <v>42001.0</v>
      </c>
      <c r="F524" s="14" t="s">
        <v>14672</v>
      </c>
      <c r="G524" s="14" t="s">
        <v>1630</v>
      </c>
      <c r="H524" s="14" t="s">
        <v>14555</v>
      </c>
      <c r="I524" s="14">
        <v>0.789</v>
      </c>
      <c r="J524" s="14">
        <v>0.567</v>
      </c>
      <c r="K524" s="14">
        <v>0.8217440591871807</v>
      </c>
      <c r="L524" s="14">
        <v>0.0309</v>
      </c>
      <c r="M524" s="14">
        <v>0.525</v>
      </c>
      <c r="N524" s="14">
        <v>9.56E-5</v>
      </c>
      <c r="O524" s="14">
        <v>0.211</v>
      </c>
      <c r="P524" s="14">
        <v>0.978</v>
      </c>
      <c r="Q524" s="14">
        <v>139.702</v>
      </c>
      <c r="R524" s="14">
        <v>0.0</v>
      </c>
      <c r="S524" s="14">
        <v>1.0</v>
      </c>
      <c r="T524" s="14" t="s">
        <v>1434</v>
      </c>
      <c r="U524" s="14" t="s">
        <v>35</v>
      </c>
      <c r="V524" s="16" t="s">
        <v>819</v>
      </c>
      <c r="W524" s="17" t="s">
        <v>185</v>
      </c>
    </row>
    <row r="525" ht="15.75" customHeight="1">
      <c r="A525" s="14" t="s">
        <v>15150</v>
      </c>
      <c r="B525" s="14" t="s">
        <v>15151</v>
      </c>
      <c r="C525" s="14">
        <v>2022.0</v>
      </c>
      <c r="D525" s="14">
        <v>0.0</v>
      </c>
      <c r="E525" s="14">
        <v>73177.0</v>
      </c>
      <c r="F525" s="14" t="s">
        <v>14716</v>
      </c>
      <c r="G525" s="14" t="s">
        <v>1658</v>
      </c>
      <c r="H525" s="14" t="s">
        <v>15152</v>
      </c>
      <c r="I525" s="14">
        <v>0.792</v>
      </c>
      <c r="J525" s="14">
        <v>0.84</v>
      </c>
      <c r="K525" s="14">
        <v>0.7376638932103253</v>
      </c>
      <c r="L525" s="14">
        <v>0.0541</v>
      </c>
      <c r="M525" s="14">
        <v>5.85E-6</v>
      </c>
      <c r="N525" s="14">
        <v>0.921</v>
      </c>
      <c r="O525" s="14">
        <v>0.102</v>
      </c>
      <c r="P525" s="14">
        <v>0.951</v>
      </c>
      <c r="Q525" s="14">
        <v>131.964</v>
      </c>
      <c r="R525" s="14">
        <v>7.0</v>
      </c>
      <c r="S525" s="14">
        <v>1.0</v>
      </c>
      <c r="T525" s="14" t="s">
        <v>1434</v>
      </c>
      <c r="U525" s="14" t="s">
        <v>68</v>
      </c>
      <c r="V525" s="16" t="s">
        <v>819</v>
      </c>
      <c r="W525" s="17" t="s">
        <v>185</v>
      </c>
    </row>
    <row r="526" ht="15.75" customHeight="1">
      <c r="A526" s="14" t="s">
        <v>15158</v>
      </c>
      <c r="B526" s="14" t="s">
        <v>15159</v>
      </c>
      <c r="C526" s="14">
        <v>2022.0</v>
      </c>
      <c r="D526" s="14">
        <v>0.0</v>
      </c>
      <c r="E526" s="14">
        <v>127500.0</v>
      </c>
      <c r="F526" s="14" t="s">
        <v>14716</v>
      </c>
      <c r="G526" s="14" t="s">
        <v>1658</v>
      </c>
      <c r="H526" s="14" t="s">
        <v>14816</v>
      </c>
      <c r="I526" s="14">
        <v>0.972</v>
      </c>
      <c r="J526" s="14">
        <v>0.714</v>
      </c>
      <c r="K526" s="14">
        <v>0.8759651786863739</v>
      </c>
      <c r="L526" s="14">
        <v>0.0427</v>
      </c>
      <c r="M526" s="14">
        <v>0.659</v>
      </c>
      <c r="N526" s="14">
        <v>2.37E-6</v>
      </c>
      <c r="O526" s="14">
        <v>0.0884</v>
      </c>
      <c r="P526" s="14">
        <v>0.698</v>
      </c>
      <c r="Q526" s="14">
        <v>120.036</v>
      </c>
      <c r="R526" s="14">
        <v>9.0</v>
      </c>
      <c r="S526" s="14">
        <v>1.0</v>
      </c>
      <c r="T526" s="14" t="s">
        <v>1434</v>
      </c>
      <c r="U526" s="14" t="s">
        <v>35</v>
      </c>
      <c r="V526" s="16" t="s">
        <v>407</v>
      </c>
      <c r="W526" s="17" t="s">
        <v>185</v>
      </c>
    </row>
    <row r="527" ht="15.75" customHeight="1">
      <c r="A527" s="14" t="s">
        <v>15167</v>
      </c>
      <c r="B527" s="14" t="s">
        <v>15168</v>
      </c>
      <c r="C527" s="14">
        <v>1986.0</v>
      </c>
      <c r="D527" s="14">
        <v>0.0</v>
      </c>
      <c r="E527" s="14">
        <v>198200.0</v>
      </c>
      <c r="F527" s="14" t="s">
        <v>14709</v>
      </c>
      <c r="G527" s="14" t="s">
        <v>15169</v>
      </c>
      <c r="H527" s="14" t="s">
        <v>15171</v>
      </c>
      <c r="I527" s="14">
        <v>0.219</v>
      </c>
      <c r="J527" s="14">
        <v>0.241</v>
      </c>
      <c r="K527" s="14">
        <v>0.6817744315726953</v>
      </c>
      <c r="L527" s="14">
        <v>0.0377</v>
      </c>
      <c r="M527" s="14">
        <v>0.959</v>
      </c>
      <c r="N527" s="14">
        <v>0.0216</v>
      </c>
      <c r="O527" s="14">
        <v>0.104</v>
      </c>
      <c r="P527" s="14">
        <v>0.108</v>
      </c>
      <c r="Q527" s="14">
        <v>83.076</v>
      </c>
      <c r="R527" s="14">
        <v>1.0</v>
      </c>
      <c r="S527" s="14">
        <v>1.0</v>
      </c>
      <c r="T527" s="14" t="s">
        <v>1434</v>
      </c>
      <c r="U527" s="14" t="s">
        <v>35</v>
      </c>
      <c r="V527" s="16" t="s">
        <v>58</v>
      </c>
      <c r="W527" s="17" t="s">
        <v>251</v>
      </c>
    </row>
    <row r="528" ht="15.75" customHeight="1">
      <c r="A528" s="14" t="s">
        <v>15175</v>
      </c>
      <c r="B528" s="14" t="s">
        <v>15176</v>
      </c>
      <c r="C528" s="14">
        <v>2021.0</v>
      </c>
      <c r="D528" s="14">
        <v>0.0</v>
      </c>
      <c r="E528" s="14">
        <v>263659.0</v>
      </c>
      <c r="F528" s="14" t="s">
        <v>14888</v>
      </c>
      <c r="G528" s="14" t="s">
        <v>15067</v>
      </c>
      <c r="H528" s="14" t="s">
        <v>15178</v>
      </c>
      <c r="I528" s="14">
        <v>0.388</v>
      </c>
      <c r="J528" s="14">
        <v>0.552</v>
      </c>
      <c r="K528" s="14">
        <v>0.8816546531584786</v>
      </c>
      <c r="L528" s="14">
        <v>0.0402</v>
      </c>
      <c r="M528" s="14">
        <v>0.52</v>
      </c>
      <c r="N528" s="14">
        <v>8.32E-6</v>
      </c>
      <c r="O528" s="14">
        <v>0.22</v>
      </c>
      <c r="P528" s="14">
        <v>0.188</v>
      </c>
      <c r="Q528" s="14">
        <v>135.573</v>
      </c>
      <c r="R528" s="14">
        <v>5.0</v>
      </c>
      <c r="S528" s="14">
        <v>0.0</v>
      </c>
      <c r="T528" s="14" t="s">
        <v>1434</v>
      </c>
      <c r="U528" s="14" t="s">
        <v>35</v>
      </c>
      <c r="V528" s="16" t="s">
        <v>58</v>
      </c>
      <c r="W528" s="17" t="s">
        <v>251</v>
      </c>
    </row>
    <row r="529" ht="15.75" customHeight="1">
      <c r="A529" s="14" t="s">
        <v>15183</v>
      </c>
      <c r="B529" s="14" t="s">
        <v>15184</v>
      </c>
      <c r="C529" s="14">
        <v>2015.0</v>
      </c>
      <c r="D529" s="14">
        <v>0.0</v>
      </c>
      <c r="E529" s="14">
        <v>50663.0</v>
      </c>
      <c r="F529" s="14" t="s">
        <v>14854</v>
      </c>
      <c r="G529" s="14" t="s">
        <v>1630</v>
      </c>
      <c r="H529" s="14" t="s">
        <v>14555</v>
      </c>
      <c r="I529" s="14">
        <v>0.814</v>
      </c>
      <c r="J529" s="14">
        <v>0.772</v>
      </c>
      <c r="K529" s="14">
        <v>0.855987851028683</v>
      </c>
      <c r="L529" s="14">
        <v>0.0314</v>
      </c>
      <c r="M529" s="14">
        <v>0.0404</v>
      </c>
      <c r="N529" s="14">
        <v>0.0</v>
      </c>
      <c r="O529" s="14">
        <v>0.172</v>
      </c>
      <c r="P529" s="14">
        <v>0.892</v>
      </c>
      <c r="Q529" s="14">
        <v>113.947</v>
      </c>
      <c r="R529" s="14">
        <v>5.0</v>
      </c>
      <c r="S529" s="14">
        <v>0.0</v>
      </c>
      <c r="T529" s="14" t="s">
        <v>1434</v>
      </c>
      <c r="U529" s="14" t="s">
        <v>35</v>
      </c>
      <c r="V529" s="16" t="s">
        <v>560</v>
      </c>
      <c r="W529" s="17" t="s">
        <v>185</v>
      </c>
    </row>
    <row r="530" ht="15.75" customHeight="1">
      <c r="A530" s="14" t="s">
        <v>15190</v>
      </c>
      <c r="B530" s="14" t="s">
        <v>15191</v>
      </c>
      <c r="C530" s="14">
        <v>2014.0</v>
      </c>
      <c r="D530" s="14">
        <v>0.0</v>
      </c>
      <c r="E530" s="14">
        <v>160400.0</v>
      </c>
      <c r="F530" s="14" t="s">
        <v>14735</v>
      </c>
      <c r="G530" s="14" t="s">
        <v>14736</v>
      </c>
      <c r="H530" s="14" t="s">
        <v>14737</v>
      </c>
      <c r="I530" s="14">
        <v>0.463</v>
      </c>
      <c r="J530" s="14">
        <v>0.31</v>
      </c>
      <c r="K530" s="14">
        <v>0.6971531238487979</v>
      </c>
      <c r="L530" s="14">
        <v>0.0591</v>
      </c>
      <c r="M530" s="14">
        <v>0.819</v>
      </c>
      <c r="N530" s="14">
        <v>0.00227</v>
      </c>
      <c r="O530" s="14">
        <v>0.251</v>
      </c>
      <c r="P530" s="14">
        <v>0.659</v>
      </c>
      <c r="Q530" s="14">
        <v>168.375</v>
      </c>
      <c r="R530" s="14">
        <v>6.0</v>
      </c>
      <c r="S530" s="14">
        <v>0.0</v>
      </c>
      <c r="T530" s="14" t="s">
        <v>1434</v>
      </c>
      <c r="U530" s="14" t="s">
        <v>35</v>
      </c>
      <c r="V530" s="16" t="s">
        <v>407</v>
      </c>
      <c r="W530" s="17" t="s">
        <v>185</v>
      </c>
    </row>
    <row r="531" ht="15.75" customHeight="1">
      <c r="A531" s="14" t="s">
        <v>15196</v>
      </c>
      <c r="B531" s="14" t="s">
        <v>15197</v>
      </c>
      <c r="C531" s="14">
        <v>2021.0</v>
      </c>
      <c r="D531" s="14">
        <v>0.0</v>
      </c>
      <c r="E531" s="14">
        <v>219828.0</v>
      </c>
      <c r="F531" s="14" t="s">
        <v>14610</v>
      </c>
      <c r="G531" s="14" t="s">
        <v>15200</v>
      </c>
      <c r="H531" s="14" t="s">
        <v>15201</v>
      </c>
      <c r="I531" s="14">
        <v>0.558</v>
      </c>
      <c r="J531" s="14">
        <v>0.822</v>
      </c>
      <c r="K531" s="14">
        <v>0.9272132269388658</v>
      </c>
      <c r="L531" s="14">
        <v>0.0348</v>
      </c>
      <c r="M531" s="14">
        <v>0.25</v>
      </c>
      <c r="N531" s="14">
        <v>4.41E-5</v>
      </c>
      <c r="O531" s="14">
        <v>0.315</v>
      </c>
      <c r="P531" s="14">
        <v>0.671</v>
      </c>
      <c r="Q531" s="14">
        <v>133.985</v>
      </c>
      <c r="R531" s="14">
        <v>5.0</v>
      </c>
      <c r="S531" s="14">
        <v>0.0</v>
      </c>
      <c r="T531" s="14" t="s">
        <v>1434</v>
      </c>
      <c r="U531" s="14" t="s">
        <v>68</v>
      </c>
      <c r="V531" s="16" t="s">
        <v>407</v>
      </c>
      <c r="W531" s="17" t="s">
        <v>185</v>
      </c>
    </row>
    <row r="532" ht="15.75" customHeight="1">
      <c r="A532" s="14" t="s">
        <v>15205</v>
      </c>
      <c r="B532" s="14" t="s">
        <v>15206</v>
      </c>
      <c r="C532" s="14">
        <v>2021.0</v>
      </c>
      <c r="D532" s="14">
        <v>0.0</v>
      </c>
      <c r="E532" s="14">
        <v>228909.0</v>
      </c>
      <c r="F532" s="14" t="s">
        <v>14610</v>
      </c>
      <c r="G532" s="14" t="s">
        <v>15209</v>
      </c>
      <c r="H532" s="14" t="s">
        <v>15068</v>
      </c>
      <c r="I532" s="14">
        <v>0.37</v>
      </c>
      <c r="J532" s="14">
        <v>0.687</v>
      </c>
      <c r="K532" s="14">
        <v>0.8900819198577615</v>
      </c>
      <c r="L532" s="14">
        <v>0.0389</v>
      </c>
      <c r="M532" s="14">
        <v>0.0614</v>
      </c>
      <c r="N532" s="14">
        <v>0.0</v>
      </c>
      <c r="O532" s="14">
        <v>0.523</v>
      </c>
      <c r="P532" s="14">
        <v>0.273</v>
      </c>
      <c r="Q532" s="14">
        <v>111.849</v>
      </c>
      <c r="R532" s="14">
        <v>11.0</v>
      </c>
      <c r="S532" s="14">
        <v>0.0</v>
      </c>
      <c r="T532" s="14" t="s">
        <v>1434</v>
      </c>
      <c r="U532" s="14" t="s">
        <v>68</v>
      </c>
      <c r="V532" s="16" t="s">
        <v>36</v>
      </c>
      <c r="W532" s="17" t="s">
        <v>251</v>
      </c>
    </row>
    <row r="533" ht="15.75" customHeight="1">
      <c r="A533" s="14" t="s">
        <v>15212</v>
      </c>
      <c r="B533" s="14" t="s">
        <v>15213</v>
      </c>
      <c r="C533" s="14">
        <v>2021.0</v>
      </c>
      <c r="D533" s="14">
        <v>0.0</v>
      </c>
      <c r="E533" s="14">
        <v>122155.0</v>
      </c>
      <c r="F533" s="14" t="s">
        <v>14716</v>
      </c>
      <c r="G533" s="14" t="s">
        <v>15217</v>
      </c>
      <c r="H533" s="14" t="s">
        <v>15218</v>
      </c>
      <c r="I533" s="14">
        <v>0.809</v>
      </c>
      <c r="J533" s="14">
        <v>0.375</v>
      </c>
      <c r="K533" s="14">
        <v>0.7818749598788982</v>
      </c>
      <c r="L533" s="14">
        <v>0.0424</v>
      </c>
      <c r="M533" s="14">
        <v>0.569</v>
      </c>
      <c r="N533" s="14">
        <v>0.0</v>
      </c>
      <c r="O533" s="14">
        <v>0.2</v>
      </c>
      <c r="P533" s="14">
        <v>0.723</v>
      </c>
      <c r="Q533" s="14">
        <v>119.889</v>
      </c>
      <c r="R533" s="14">
        <v>2.0</v>
      </c>
      <c r="S533" s="14">
        <v>1.0</v>
      </c>
      <c r="T533" s="14" t="s">
        <v>1434</v>
      </c>
      <c r="U533" s="14" t="s">
        <v>35</v>
      </c>
      <c r="V533" s="16" t="s">
        <v>181</v>
      </c>
      <c r="W533" s="17" t="s">
        <v>185</v>
      </c>
    </row>
    <row r="534" ht="15.75" customHeight="1">
      <c r="A534" s="14" t="s">
        <v>15223</v>
      </c>
      <c r="B534" s="14" t="s">
        <v>15224</v>
      </c>
      <c r="C534" s="14">
        <v>2016.0</v>
      </c>
      <c r="D534" s="14">
        <v>0.0</v>
      </c>
      <c r="E534" s="14">
        <v>268693.0</v>
      </c>
      <c r="F534" s="14" t="s">
        <v>14735</v>
      </c>
      <c r="G534" s="14" t="s">
        <v>14736</v>
      </c>
      <c r="H534" s="14" t="s">
        <v>15226</v>
      </c>
      <c r="I534" s="14">
        <v>0.331</v>
      </c>
      <c r="J534" s="14">
        <v>0.314</v>
      </c>
      <c r="K534" s="14">
        <v>0.794473081924273</v>
      </c>
      <c r="L534" s="14">
        <v>0.0415</v>
      </c>
      <c r="M534" s="14">
        <v>0.954</v>
      </c>
      <c r="N534" s="14">
        <v>9.59E-5</v>
      </c>
      <c r="O534" s="14">
        <v>0.339</v>
      </c>
      <c r="P534" s="14">
        <v>0.36</v>
      </c>
      <c r="Q534" s="14">
        <v>78.558</v>
      </c>
      <c r="R534" s="14">
        <v>2.0</v>
      </c>
      <c r="S534" s="14">
        <v>1.0</v>
      </c>
      <c r="T534" s="14" t="s">
        <v>1434</v>
      </c>
      <c r="U534" s="14" t="s">
        <v>35</v>
      </c>
      <c r="V534" s="16" t="s">
        <v>45</v>
      </c>
      <c r="W534" s="17" t="s">
        <v>251</v>
      </c>
    </row>
    <row r="535" ht="15.75" customHeight="1">
      <c r="A535" s="14" t="s">
        <v>15231</v>
      </c>
      <c r="B535" s="14" t="s">
        <v>15232</v>
      </c>
      <c r="C535" s="14">
        <v>2021.0</v>
      </c>
      <c r="D535" s="14">
        <v>0.0</v>
      </c>
      <c r="E535" s="14">
        <v>227525.0</v>
      </c>
      <c r="F535" s="14" t="s">
        <v>14645</v>
      </c>
      <c r="G535" s="14" t="s">
        <v>15235</v>
      </c>
      <c r="H535" s="14" t="s">
        <v>15068</v>
      </c>
      <c r="I535" s="14">
        <v>0.459</v>
      </c>
      <c r="J535" s="14">
        <v>0.777</v>
      </c>
      <c r="K535" s="14">
        <v>0.9212670844454631</v>
      </c>
      <c r="L535" s="14">
        <v>0.0707</v>
      </c>
      <c r="M535" s="14">
        <v>0.137</v>
      </c>
      <c r="N535" s="14">
        <v>1.47E-5</v>
      </c>
      <c r="O535" s="14">
        <v>0.315</v>
      </c>
      <c r="P535" s="14">
        <v>0.744</v>
      </c>
      <c r="Q535" s="14">
        <v>135.246</v>
      </c>
      <c r="R535" s="14">
        <v>2.0</v>
      </c>
      <c r="S535" s="14">
        <v>0.0</v>
      </c>
      <c r="T535" s="14" t="s">
        <v>1434</v>
      </c>
      <c r="U535" s="14" t="s">
        <v>35</v>
      </c>
      <c r="V535" s="16" t="s">
        <v>181</v>
      </c>
      <c r="W535" s="17" t="s">
        <v>185</v>
      </c>
    </row>
    <row r="536" ht="15.75" customHeight="1">
      <c r="A536" s="14" t="s">
        <v>15239</v>
      </c>
      <c r="B536" s="14" t="s">
        <v>15241</v>
      </c>
      <c r="C536" s="14">
        <v>2022.0</v>
      </c>
      <c r="D536" s="14">
        <v>0.0</v>
      </c>
      <c r="E536" s="14">
        <v>114500.0</v>
      </c>
      <c r="F536" s="14" t="s">
        <v>14716</v>
      </c>
      <c r="G536" s="14" t="s">
        <v>1658</v>
      </c>
      <c r="H536" s="14" t="s">
        <v>15243</v>
      </c>
      <c r="I536" s="14">
        <v>0.8</v>
      </c>
      <c r="J536" s="14">
        <v>0.698</v>
      </c>
      <c r="K536" s="14">
        <v>0.8930763801062377</v>
      </c>
      <c r="L536" s="14">
        <v>0.104</v>
      </c>
      <c r="M536" s="14">
        <v>0.528</v>
      </c>
      <c r="N536" s="14">
        <v>0.0</v>
      </c>
      <c r="O536" s="14">
        <v>0.546</v>
      </c>
      <c r="P536" s="14">
        <v>0.805</v>
      </c>
      <c r="Q536" s="14">
        <v>119.966</v>
      </c>
      <c r="R536" s="14">
        <v>4.0</v>
      </c>
      <c r="S536" s="14">
        <v>1.0</v>
      </c>
      <c r="T536" s="14" t="s">
        <v>1434</v>
      </c>
      <c r="U536" s="14" t="s">
        <v>35</v>
      </c>
      <c r="V536" s="16" t="s">
        <v>560</v>
      </c>
      <c r="W536" s="17" t="s">
        <v>185</v>
      </c>
    </row>
    <row r="537" ht="15.75" customHeight="1">
      <c r="A537" s="14" t="s">
        <v>15248</v>
      </c>
      <c r="B537" s="14" t="s">
        <v>15249</v>
      </c>
      <c r="C537" s="14">
        <v>2019.0</v>
      </c>
      <c r="D537" s="14">
        <v>0.0</v>
      </c>
      <c r="E537" s="14">
        <v>61485.0</v>
      </c>
      <c r="F537" s="14" t="s">
        <v>14599</v>
      </c>
      <c r="G537" s="14" t="s">
        <v>15251</v>
      </c>
      <c r="H537" s="14" t="s">
        <v>15252</v>
      </c>
      <c r="I537" s="14">
        <v>0.876</v>
      </c>
      <c r="J537" s="14">
        <v>0.753</v>
      </c>
      <c r="K537" s="14">
        <v>0.8380852565431506</v>
      </c>
      <c r="L537" s="14">
        <v>0.328</v>
      </c>
      <c r="M537" s="14">
        <v>0.127</v>
      </c>
      <c r="N537" s="14">
        <v>2.55E-6</v>
      </c>
      <c r="O537" s="14">
        <v>0.0753</v>
      </c>
      <c r="P537" s="14">
        <v>0.161</v>
      </c>
      <c r="Q537" s="14">
        <v>129.973</v>
      </c>
      <c r="R537" s="14">
        <v>0.0</v>
      </c>
      <c r="S537" s="14">
        <v>1.0</v>
      </c>
      <c r="T537" s="14" t="s">
        <v>1434</v>
      </c>
      <c r="U537" s="14" t="s">
        <v>35</v>
      </c>
      <c r="V537" s="16" t="s">
        <v>58</v>
      </c>
      <c r="W537" s="17" t="s">
        <v>251</v>
      </c>
    </row>
    <row r="538" ht="15.75" customHeight="1">
      <c r="A538" s="14" t="s">
        <v>15257</v>
      </c>
      <c r="B538" s="14" t="s">
        <v>15258</v>
      </c>
      <c r="C538" s="14">
        <v>2021.0</v>
      </c>
      <c r="D538" s="14">
        <v>0.0</v>
      </c>
      <c r="E538" s="14">
        <v>98181.0</v>
      </c>
      <c r="F538" s="14" t="s">
        <v>14716</v>
      </c>
      <c r="G538" s="14" t="s">
        <v>1658</v>
      </c>
      <c r="H538" s="14" t="s">
        <v>14847</v>
      </c>
      <c r="I538" s="14">
        <v>0.779</v>
      </c>
      <c r="J538" s="14">
        <v>0.911</v>
      </c>
      <c r="K538" s="14">
        <v>0.9224862575466285</v>
      </c>
      <c r="L538" s="14">
        <v>0.0741</v>
      </c>
      <c r="M538" s="14">
        <v>0.289</v>
      </c>
      <c r="N538" s="14">
        <v>0.0</v>
      </c>
      <c r="O538" s="14">
        <v>0.129</v>
      </c>
      <c r="P538" s="14">
        <v>0.767</v>
      </c>
      <c r="Q538" s="14">
        <v>110.001</v>
      </c>
      <c r="R538" s="14">
        <v>0.0</v>
      </c>
      <c r="S538" s="14">
        <v>1.0</v>
      </c>
      <c r="T538" s="14" t="s">
        <v>1434</v>
      </c>
      <c r="U538" s="14" t="s">
        <v>68</v>
      </c>
      <c r="V538" s="16" t="s">
        <v>181</v>
      </c>
      <c r="W538" s="17" t="s">
        <v>185</v>
      </c>
    </row>
    <row r="539" ht="15.75" customHeight="1">
      <c r="A539" s="14" t="s">
        <v>15265</v>
      </c>
      <c r="B539" s="14" t="s">
        <v>15266</v>
      </c>
      <c r="C539" s="14">
        <v>2021.0</v>
      </c>
      <c r="D539" s="14">
        <v>0.0</v>
      </c>
      <c r="E539" s="14">
        <v>105230.0</v>
      </c>
      <c r="F539" s="14" t="s">
        <v>14716</v>
      </c>
      <c r="G539" s="14" t="s">
        <v>1658</v>
      </c>
      <c r="H539" s="14" t="s">
        <v>14847</v>
      </c>
      <c r="I539" s="14">
        <v>0.903</v>
      </c>
      <c r="J539" s="14">
        <v>0.811</v>
      </c>
      <c r="K539" s="14">
        <v>0.9066797852350292</v>
      </c>
      <c r="L539" s="14">
        <v>0.0387</v>
      </c>
      <c r="M539" s="14">
        <v>0.432</v>
      </c>
      <c r="N539" s="14">
        <v>2.01E-5</v>
      </c>
      <c r="O539" s="14">
        <v>0.0592</v>
      </c>
      <c r="P539" s="14">
        <v>0.839</v>
      </c>
      <c r="Q539" s="14">
        <v>129.924</v>
      </c>
      <c r="R539" s="14">
        <v>0.0</v>
      </c>
      <c r="S539" s="14">
        <v>1.0</v>
      </c>
      <c r="T539" s="14" t="s">
        <v>1434</v>
      </c>
      <c r="U539" s="14" t="s">
        <v>68</v>
      </c>
      <c r="V539" s="16" t="s">
        <v>560</v>
      </c>
      <c r="W539" s="17" t="s">
        <v>185</v>
      </c>
    </row>
    <row r="540" ht="15.75" customHeight="1">
      <c r="A540" s="14" t="s">
        <v>15271</v>
      </c>
      <c r="B540" s="14" t="s">
        <v>15272</v>
      </c>
      <c r="C540" s="14">
        <v>2022.0</v>
      </c>
      <c r="D540" s="14">
        <v>0.0</v>
      </c>
      <c r="E540" s="14">
        <v>99636.0</v>
      </c>
      <c r="F540" s="14" t="s">
        <v>14716</v>
      </c>
      <c r="G540" s="14" t="s">
        <v>1658</v>
      </c>
      <c r="H540" s="14" t="s">
        <v>15274</v>
      </c>
      <c r="I540" s="14">
        <v>0.763</v>
      </c>
      <c r="J540" s="14">
        <v>0.788</v>
      </c>
      <c r="K540" s="14">
        <v>0.8969691784292566</v>
      </c>
      <c r="L540" s="14">
        <v>0.246</v>
      </c>
      <c r="M540" s="14">
        <v>0.174</v>
      </c>
      <c r="N540" s="14">
        <v>0.0</v>
      </c>
      <c r="O540" s="14">
        <v>0.048</v>
      </c>
      <c r="P540" s="14">
        <v>0.499</v>
      </c>
      <c r="Q540" s="14">
        <v>99.707</v>
      </c>
      <c r="R540" s="14">
        <v>9.0</v>
      </c>
      <c r="S540" s="14">
        <v>0.0</v>
      </c>
      <c r="T540" s="14" t="s">
        <v>1434</v>
      </c>
      <c r="U540" s="14" t="s">
        <v>35</v>
      </c>
      <c r="V540" s="16" t="s">
        <v>54</v>
      </c>
      <c r="W540" s="17" t="s">
        <v>251</v>
      </c>
    </row>
    <row r="541" ht="15.75" customHeight="1">
      <c r="A541" s="14" t="s">
        <v>15280</v>
      </c>
      <c r="B541" s="14" t="s">
        <v>15281</v>
      </c>
      <c r="C541" s="14">
        <v>2019.0</v>
      </c>
      <c r="D541" s="14">
        <v>0.0</v>
      </c>
      <c r="E541" s="14">
        <v>344581.0</v>
      </c>
      <c r="F541" s="14" t="s">
        <v>14680</v>
      </c>
      <c r="G541" s="14" t="s">
        <v>14681</v>
      </c>
      <c r="H541" s="14" t="s">
        <v>15284</v>
      </c>
      <c r="I541" s="14">
        <v>0.517</v>
      </c>
      <c r="J541" s="14">
        <v>0.674</v>
      </c>
      <c r="K541" s="14">
        <v>0.7701965649098412</v>
      </c>
      <c r="L541" s="14">
        <v>0.0437</v>
      </c>
      <c r="M541" s="14">
        <v>0.217</v>
      </c>
      <c r="N541" s="14">
        <v>3.69E-5</v>
      </c>
      <c r="O541" s="14">
        <v>0.106</v>
      </c>
      <c r="P541" s="14">
        <v>0.556</v>
      </c>
      <c r="Q541" s="14">
        <v>80.964</v>
      </c>
      <c r="R541" s="14">
        <v>7.0</v>
      </c>
      <c r="S541" s="14">
        <v>1.0</v>
      </c>
      <c r="T541" s="14" t="s">
        <v>1434</v>
      </c>
      <c r="U541" s="14" t="s">
        <v>35</v>
      </c>
      <c r="V541" s="16" t="s">
        <v>333</v>
      </c>
      <c r="W541" s="17" t="s">
        <v>185</v>
      </c>
    </row>
    <row r="542" ht="15.75" customHeight="1">
      <c r="A542" s="14" t="s">
        <v>15292</v>
      </c>
      <c r="B542" s="14" t="s">
        <v>1434</v>
      </c>
      <c r="C542" s="14">
        <v>2022.0</v>
      </c>
      <c r="D542" s="14">
        <v>0.0</v>
      </c>
      <c r="E542" s="14">
        <v>137195.0</v>
      </c>
      <c r="F542" s="14" t="s">
        <v>14569</v>
      </c>
      <c r="G542" s="14" t="s">
        <v>15294</v>
      </c>
      <c r="H542" s="14" t="s">
        <v>1434</v>
      </c>
      <c r="I542" s="14">
        <v>0.81</v>
      </c>
      <c r="J542" s="14">
        <v>0.314</v>
      </c>
      <c r="K542" s="14">
        <v>0.706692618640372</v>
      </c>
      <c r="L542" s="14">
        <v>0.184</v>
      </c>
      <c r="M542" s="14">
        <v>6.32E-4</v>
      </c>
      <c r="N542" s="14">
        <v>0.945</v>
      </c>
      <c r="O542" s="14">
        <v>0.0869</v>
      </c>
      <c r="P542" s="14">
        <v>0.278</v>
      </c>
      <c r="Q542" s="14">
        <v>126.05</v>
      </c>
      <c r="R542" s="14">
        <v>11.0</v>
      </c>
      <c r="S542" s="14">
        <v>1.0</v>
      </c>
      <c r="T542" s="14" t="s">
        <v>1434</v>
      </c>
      <c r="U542" s="14" t="s">
        <v>68</v>
      </c>
      <c r="V542" s="16" t="s">
        <v>36</v>
      </c>
      <c r="W542" s="17" t="s">
        <v>251</v>
      </c>
    </row>
    <row r="543" ht="15.75" customHeight="1">
      <c r="A543" s="14" t="s">
        <v>15299</v>
      </c>
      <c r="B543" s="14" t="s">
        <v>15300</v>
      </c>
      <c r="C543" s="14">
        <v>2021.0</v>
      </c>
      <c r="D543" s="14">
        <v>0.0</v>
      </c>
      <c r="E543" s="14">
        <v>111157.0</v>
      </c>
      <c r="F543" s="14" t="s">
        <v>14716</v>
      </c>
      <c r="G543" s="14" t="s">
        <v>1658</v>
      </c>
      <c r="H543" s="14" t="s">
        <v>14847</v>
      </c>
      <c r="I543" s="14">
        <v>0.853</v>
      </c>
      <c r="J543" s="14">
        <v>0.924</v>
      </c>
      <c r="K543" s="14">
        <v>0.8984450195517198</v>
      </c>
      <c r="L543" s="14">
        <v>0.227</v>
      </c>
      <c r="M543" s="14">
        <v>0.316</v>
      </c>
      <c r="N543" s="14">
        <v>0.0</v>
      </c>
      <c r="O543" s="14">
        <v>0.0729</v>
      </c>
      <c r="P543" s="14">
        <v>0.676</v>
      </c>
      <c r="Q543" s="14">
        <v>95.049</v>
      </c>
      <c r="R543" s="14">
        <v>9.0</v>
      </c>
      <c r="S543" s="14">
        <v>1.0</v>
      </c>
      <c r="T543" s="14" t="s">
        <v>1434</v>
      </c>
      <c r="U543" s="14" t="s">
        <v>68</v>
      </c>
      <c r="V543" s="16" t="s">
        <v>407</v>
      </c>
      <c r="W543" s="17" t="s">
        <v>185</v>
      </c>
    </row>
    <row r="544" ht="15.75" customHeight="1">
      <c r="A544" s="14" t="s">
        <v>15309</v>
      </c>
      <c r="B544" s="14" t="s">
        <v>15311</v>
      </c>
      <c r="C544" s="14">
        <v>2021.0</v>
      </c>
      <c r="D544" s="14">
        <v>0.0</v>
      </c>
      <c r="E544" s="14">
        <v>120000.0</v>
      </c>
      <c r="F544" s="14" t="s">
        <v>14716</v>
      </c>
      <c r="G544" s="14" t="s">
        <v>1658</v>
      </c>
      <c r="H544" s="14" t="s">
        <v>14847</v>
      </c>
      <c r="I544" s="14">
        <v>0.896</v>
      </c>
      <c r="J544" s="14">
        <v>0.481</v>
      </c>
      <c r="K544" s="14">
        <v>0.8657626248397802</v>
      </c>
      <c r="L544" s="14">
        <v>0.051</v>
      </c>
      <c r="M544" s="14">
        <v>0.105</v>
      </c>
      <c r="N544" s="14">
        <v>3.34E-5</v>
      </c>
      <c r="O544" s="14">
        <v>0.183</v>
      </c>
      <c r="P544" s="14">
        <v>0.895</v>
      </c>
      <c r="Q544" s="14">
        <v>141.045</v>
      </c>
      <c r="R544" s="14">
        <v>9.0</v>
      </c>
      <c r="S544" s="14">
        <v>1.0</v>
      </c>
      <c r="T544" s="14" t="s">
        <v>1434</v>
      </c>
      <c r="U544" s="14" t="s">
        <v>68</v>
      </c>
      <c r="V544" s="16" t="s">
        <v>560</v>
      </c>
      <c r="W544" s="17" t="s">
        <v>185</v>
      </c>
    </row>
    <row r="545" ht="15.75" customHeight="1">
      <c r="A545" s="14" t="s">
        <v>15318</v>
      </c>
      <c r="B545" s="14" t="s">
        <v>15319</v>
      </c>
      <c r="C545" s="14">
        <v>2019.0</v>
      </c>
      <c r="D545" s="14">
        <v>0.0</v>
      </c>
      <c r="E545" s="14">
        <v>77564.0</v>
      </c>
      <c r="F545" s="14" t="s">
        <v>14504</v>
      </c>
      <c r="G545" s="14" t="s">
        <v>15322</v>
      </c>
      <c r="H545" s="14" t="s">
        <v>15323</v>
      </c>
      <c r="I545" s="14">
        <v>0.893</v>
      </c>
      <c r="J545" s="14">
        <v>0.486</v>
      </c>
      <c r="K545" s="14">
        <v>0.7590315059833802</v>
      </c>
      <c r="L545" s="14">
        <v>0.0412</v>
      </c>
      <c r="M545" s="14">
        <v>0.0639</v>
      </c>
      <c r="N545" s="14">
        <v>3.23E-4</v>
      </c>
      <c r="O545" s="14">
        <v>0.0538</v>
      </c>
      <c r="P545" s="14">
        <v>0.286</v>
      </c>
      <c r="Q545" s="14">
        <v>128.007</v>
      </c>
      <c r="R545" s="14">
        <v>1.0</v>
      </c>
      <c r="S545" s="14">
        <v>1.0</v>
      </c>
      <c r="T545" s="14" t="s">
        <v>1434</v>
      </c>
      <c r="U545" s="14" t="s">
        <v>35</v>
      </c>
      <c r="V545" s="16" t="s">
        <v>36</v>
      </c>
      <c r="W545" s="17" t="s">
        <v>251</v>
      </c>
    </row>
    <row r="546" ht="15.75" customHeight="1">
      <c r="A546" s="14" t="s">
        <v>15326</v>
      </c>
      <c r="B546" s="14" t="s">
        <v>15327</v>
      </c>
      <c r="C546" s="14">
        <v>2021.0</v>
      </c>
      <c r="D546" s="14">
        <v>0.0</v>
      </c>
      <c r="E546" s="14">
        <v>241555.0</v>
      </c>
      <c r="F546" s="14" t="s">
        <v>14735</v>
      </c>
      <c r="G546" s="14" t="s">
        <v>15331</v>
      </c>
      <c r="H546" s="14" t="s">
        <v>15332</v>
      </c>
      <c r="I546" s="14">
        <v>0.216</v>
      </c>
      <c r="J546" s="14">
        <v>0.499</v>
      </c>
      <c r="K546" s="14">
        <v>0.8729279404343482</v>
      </c>
      <c r="L546" s="14">
        <v>0.039</v>
      </c>
      <c r="M546" s="14">
        <v>0.467</v>
      </c>
      <c r="N546" s="14">
        <v>0.0</v>
      </c>
      <c r="O546" s="14">
        <v>0.171</v>
      </c>
      <c r="P546" s="14">
        <v>0.132</v>
      </c>
      <c r="Q546" s="14">
        <v>66.896</v>
      </c>
      <c r="R546" s="14">
        <v>7.0</v>
      </c>
      <c r="S546" s="14">
        <v>0.0</v>
      </c>
      <c r="T546" s="14" t="s">
        <v>1434</v>
      </c>
      <c r="U546" s="14" t="s">
        <v>35</v>
      </c>
      <c r="V546" s="16" t="s">
        <v>58</v>
      </c>
      <c r="W546" s="17" t="s">
        <v>251</v>
      </c>
    </row>
    <row r="547" ht="15.75" customHeight="1">
      <c r="A547" s="14" t="s">
        <v>15337</v>
      </c>
      <c r="B547" s="14" t="s">
        <v>15339</v>
      </c>
      <c r="C547" s="14">
        <v>2021.0</v>
      </c>
      <c r="D547" s="14">
        <v>0.0</v>
      </c>
      <c r="E547" s="14">
        <v>229133.0</v>
      </c>
      <c r="F547" s="14" t="s">
        <v>14599</v>
      </c>
      <c r="G547" s="14" t="s">
        <v>15340</v>
      </c>
      <c r="H547" s="14" t="s">
        <v>15332</v>
      </c>
      <c r="I547" s="14">
        <v>0.549</v>
      </c>
      <c r="J547" s="14">
        <v>0.955</v>
      </c>
      <c r="K547" s="14">
        <v>0.9247748807365352</v>
      </c>
      <c r="L547" s="14">
        <v>0.14</v>
      </c>
      <c r="M547" s="14">
        <v>0.412</v>
      </c>
      <c r="N547" s="14">
        <v>0.0</v>
      </c>
      <c r="O547" s="14">
        <v>0.136</v>
      </c>
      <c r="P547" s="14">
        <v>0.353</v>
      </c>
      <c r="Q547" s="14">
        <v>130.051</v>
      </c>
      <c r="R547" s="14">
        <v>4.0</v>
      </c>
      <c r="S547" s="14">
        <v>0.0</v>
      </c>
      <c r="T547" s="14" t="s">
        <v>1434</v>
      </c>
      <c r="U547" s="14" t="s">
        <v>35</v>
      </c>
      <c r="V547" s="16" t="s">
        <v>45</v>
      </c>
      <c r="W547" s="17" t="s">
        <v>251</v>
      </c>
    </row>
    <row r="548" ht="15.75" customHeight="1">
      <c r="A548" s="14" t="s">
        <v>15345</v>
      </c>
      <c r="B548" s="14" t="s">
        <v>15347</v>
      </c>
      <c r="C548" s="14">
        <v>2012.0</v>
      </c>
      <c r="D548" s="14">
        <v>0.0</v>
      </c>
      <c r="E548" s="14">
        <v>255033.0</v>
      </c>
      <c r="F548" s="14" t="s">
        <v>1656</v>
      </c>
      <c r="G548" s="14" t="s">
        <v>1630</v>
      </c>
      <c r="H548" s="14" t="s">
        <v>15131</v>
      </c>
      <c r="I548" s="14">
        <v>0.627</v>
      </c>
      <c r="J548" s="14">
        <v>0.341</v>
      </c>
      <c r="K548" s="14">
        <v>0.7448505978066681</v>
      </c>
      <c r="L548" s="14">
        <v>0.0402</v>
      </c>
      <c r="M548" s="14">
        <v>0.829</v>
      </c>
      <c r="N548" s="14">
        <v>0.0</v>
      </c>
      <c r="O548" s="14">
        <v>0.0905</v>
      </c>
      <c r="P548" s="14">
        <v>0.35</v>
      </c>
      <c r="Q548" s="14">
        <v>145.916</v>
      </c>
      <c r="R548" s="14">
        <v>9.0</v>
      </c>
      <c r="S548" s="14">
        <v>1.0</v>
      </c>
      <c r="T548" s="14" t="s">
        <v>1434</v>
      </c>
      <c r="U548" s="14" t="s">
        <v>35</v>
      </c>
      <c r="V548" s="16" t="s">
        <v>45</v>
      </c>
      <c r="W548" s="17" t="s">
        <v>251</v>
      </c>
    </row>
    <row r="549" ht="15.75" customHeight="1">
      <c r="A549" s="14" t="s">
        <v>15354</v>
      </c>
      <c r="B549" s="14" t="s">
        <v>15355</v>
      </c>
      <c r="C549" s="14">
        <v>2014.0</v>
      </c>
      <c r="D549" s="14">
        <v>0.0</v>
      </c>
      <c r="E549" s="14">
        <v>121253.0</v>
      </c>
      <c r="F549" s="14" t="s">
        <v>14735</v>
      </c>
      <c r="G549" s="14" t="s">
        <v>14736</v>
      </c>
      <c r="H549" s="14" t="s">
        <v>14737</v>
      </c>
      <c r="I549" s="14">
        <v>0.475</v>
      </c>
      <c r="J549" s="14">
        <v>0.426</v>
      </c>
      <c r="K549" s="14">
        <v>0.7192907406857467</v>
      </c>
      <c r="L549" s="14">
        <v>0.032</v>
      </c>
      <c r="M549" s="14">
        <v>0.644</v>
      </c>
      <c r="N549" s="14">
        <v>2.5E-4</v>
      </c>
      <c r="O549" s="14">
        <v>0.189</v>
      </c>
      <c r="P549" s="14">
        <v>0.625</v>
      </c>
      <c r="Q549" s="14">
        <v>77.061</v>
      </c>
      <c r="R549" s="14">
        <v>0.0</v>
      </c>
      <c r="S549" s="14">
        <v>1.0</v>
      </c>
      <c r="T549" s="14" t="s">
        <v>1434</v>
      </c>
      <c r="U549" s="14" t="s">
        <v>35</v>
      </c>
      <c r="V549" s="16" t="s">
        <v>407</v>
      </c>
      <c r="W549" s="17" t="s">
        <v>185</v>
      </c>
    </row>
    <row r="550" ht="15.75" customHeight="1">
      <c r="A550" s="14" t="s">
        <v>15364</v>
      </c>
      <c r="B550" s="14" t="s">
        <v>15365</v>
      </c>
      <c r="C550" s="14">
        <v>2015.0</v>
      </c>
      <c r="D550" s="14">
        <v>0.0</v>
      </c>
      <c r="E550" s="14">
        <v>50625.0</v>
      </c>
      <c r="F550" s="14" t="s">
        <v>15366</v>
      </c>
      <c r="G550" s="14" t="s">
        <v>1630</v>
      </c>
      <c r="H550" s="14" t="s">
        <v>14555</v>
      </c>
      <c r="I550" s="14">
        <v>0.63</v>
      </c>
      <c r="J550" s="14">
        <v>0.49</v>
      </c>
      <c r="K550" s="14">
        <v>0.7819605158859976</v>
      </c>
      <c r="L550" s="14">
        <v>0.0272</v>
      </c>
      <c r="M550" s="14">
        <v>0.445</v>
      </c>
      <c r="N550" s="14">
        <v>0.0</v>
      </c>
      <c r="O550" s="14">
        <v>0.0914</v>
      </c>
      <c r="P550" s="14">
        <v>0.878</v>
      </c>
      <c r="Q550" s="14">
        <v>120.193</v>
      </c>
      <c r="R550" s="14">
        <v>5.0</v>
      </c>
      <c r="S550" s="14">
        <v>0.0</v>
      </c>
      <c r="T550" s="14" t="s">
        <v>1434</v>
      </c>
      <c r="U550" s="14" t="s">
        <v>35</v>
      </c>
      <c r="V550" s="16" t="s">
        <v>560</v>
      </c>
      <c r="W550" s="17" t="s">
        <v>185</v>
      </c>
    </row>
    <row r="551" ht="15.75" customHeight="1">
      <c r="A551" s="14" t="s">
        <v>15371</v>
      </c>
      <c r="B551" s="14" t="s">
        <v>15372</v>
      </c>
      <c r="C551" s="14">
        <v>2019.0</v>
      </c>
      <c r="D551" s="14">
        <v>0.0</v>
      </c>
      <c r="E551" s="14">
        <v>185573.0</v>
      </c>
      <c r="F551" s="14" t="s">
        <v>14680</v>
      </c>
      <c r="G551" s="14" t="s">
        <v>14681</v>
      </c>
      <c r="H551" s="14" t="s">
        <v>14683</v>
      </c>
      <c r="I551" s="14">
        <v>0.494</v>
      </c>
      <c r="J551" s="14">
        <v>0.888</v>
      </c>
      <c r="K551" s="14">
        <v>0.9150642739307626</v>
      </c>
      <c r="L551" s="14">
        <v>0.0655</v>
      </c>
      <c r="M551" s="14">
        <v>0.192</v>
      </c>
      <c r="N551" s="14">
        <v>0.0</v>
      </c>
      <c r="O551" s="14">
        <v>0.089</v>
      </c>
      <c r="P551" s="14">
        <v>0.785</v>
      </c>
      <c r="Q551" s="14">
        <v>141.994</v>
      </c>
      <c r="R551" s="14">
        <v>8.0</v>
      </c>
      <c r="S551" s="14">
        <v>1.0</v>
      </c>
      <c r="T551" s="14" t="s">
        <v>1434</v>
      </c>
      <c r="U551" s="14" t="s">
        <v>35</v>
      </c>
      <c r="V551" s="16" t="s">
        <v>181</v>
      </c>
      <c r="W551" s="17" t="s">
        <v>185</v>
      </c>
    </row>
    <row r="552" ht="15.75" customHeight="1">
      <c r="A552" s="14" t="s">
        <v>15378</v>
      </c>
      <c r="B552" s="14" t="s">
        <v>15379</v>
      </c>
      <c r="C552" s="14">
        <v>2012.0</v>
      </c>
      <c r="D552" s="14">
        <v>0.0</v>
      </c>
      <c r="E552" s="14">
        <v>248084.0</v>
      </c>
      <c r="F552" s="14" t="s">
        <v>14698</v>
      </c>
      <c r="G552" s="14" t="s">
        <v>1630</v>
      </c>
      <c r="H552" s="14" t="s">
        <v>15085</v>
      </c>
      <c r="I552" s="14">
        <v>0.519</v>
      </c>
      <c r="J552" s="14">
        <v>0.0705</v>
      </c>
      <c r="K552" s="14">
        <v>0.4460676320140726</v>
      </c>
      <c r="L552" s="14">
        <v>0.0548</v>
      </c>
      <c r="M552" s="14">
        <v>0.986</v>
      </c>
      <c r="N552" s="14">
        <v>0.888</v>
      </c>
      <c r="O552" s="14">
        <v>0.0832</v>
      </c>
      <c r="P552" s="14">
        <v>0.18</v>
      </c>
      <c r="Q552" s="14">
        <v>121.438</v>
      </c>
      <c r="R552" s="14">
        <v>9.0</v>
      </c>
      <c r="S552" s="14">
        <v>1.0</v>
      </c>
      <c r="T552" s="14" t="s">
        <v>1434</v>
      </c>
      <c r="U552" s="14" t="s">
        <v>35</v>
      </c>
      <c r="V552" s="16" t="s">
        <v>58</v>
      </c>
      <c r="W552" s="17" t="s">
        <v>251</v>
      </c>
    </row>
    <row r="553" ht="15.75" customHeight="1">
      <c r="A553" s="14" t="s">
        <v>15384</v>
      </c>
      <c r="B553" s="14" t="s">
        <v>15386</v>
      </c>
      <c r="C553" s="14">
        <v>2015.0</v>
      </c>
      <c r="D553" s="14">
        <v>0.0</v>
      </c>
      <c r="E553" s="14">
        <v>298672.0</v>
      </c>
      <c r="F553" s="14" t="s">
        <v>14610</v>
      </c>
      <c r="G553" s="14" t="s">
        <v>1630</v>
      </c>
      <c r="H553" s="14" t="s">
        <v>15388</v>
      </c>
      <c r="I553" s="14">
        <v>0.279</v>
      </c>
      <c r="J553" s="14">
        <v>0.73</v>
      </c>
      <c r="K553" s="14">
        <v>0.8344705152432044</v>
      </c>
      <c r="L553" s="14">
        <v>0.0633</v>
      </c>
      <c r="M553" s="14">
        <v>0.0257</v>
      </c>
      <c r="N553" s="14">
        <v>4.65E-5</v>
      </c>
      <c r="O553" s="14">
        <v>0.238</v>
      </c>
      <c r="P553" s="14">
        <v>0.432</v>
      </c>
      <c r="Q553" s="14">
        <v>165.919</v>
      </c>
      <c r="R553" s="14">
        <v>7.0</v>
      </c>
      <c r="S553" s="14">
        <v>1.0</v>
      </c>
      <c r="T553" s="14" t="s">
        <v>1434</v>
      </c>
      <c r="U553" s="14" t="s">
        <v>68</v>
      </c>
      <c r="V553" s="16" t="s">
        <v>54</v>
      </c>
      <c r="W553" s="17" t="s">
        <v>251</v>
      </c>
    </row>
    <row r="554" ht="15.75" customHeight="1">
      <c r="A554" s="14" t="s">
        <v>15393</v>
      </c>
      <c r="B554" s="14" t="s">
        <v>15394</v>
      </c>
      <c r="C554" s="14">
        <v>2022.0</v>
      </c>
      <c r="D554" s="14">
        <v>0.0</v>
      </c>
      <c r="E554" s="14">
        <v>91200.0</v>
      </c>
      <c r="F554" s="14" t="s">
        <v>14716</v>
      </c>
      <c r="G554" s="14" t="s">
        <v>4257</v>
      </c>
      <c r="H554" s="14" t="s">
        <v>15396</v>
      </c>
      <c r="I554" s="14">
        <v>0.657</v>
      </c>
      <c r="J554" s="14">
        <v>0.965</v>
      </c>
      <c r="K554" s="14">
        <v>0.8855260624797228</v>
      </c>
      <c r="L554" s="14">
        <v>0.0589</v>
      </c>
      <c r="M554" s="14">
        <v>0.00231</v>
      </c>
      <c r="N554" s="14">
        <v>0.00125</v>
      </c>
      <c r="O554" s="14">
        <v>0.309</v>
      </c>
      <c r="P554" s="14">
        <v>0.919</v>
      </c>
      <c r="Q554" s="14">
        <v>149.967</v>
      </c>
      <c r="R554" s="14">
        <v>2.0</v>
      </c>
      <c r="S554" s="14">
        <v>1.0</v>
      </c>
      <c r="T554" s="14" t="s">
        <v>1434</v>
      </c>
      <c r="U554" s="14" t="s">
        <v>35</v>
      </c>
      <c r="V554" s="16" t="s">
        <v>819</v>
      </c>
      <c r="W554" s="17" t="s">
        <v>185</v>
      </c>
    </row>
    <row r="555" ht="15.75" customHeight="1">
      <c r="A555" s="14" t="s">
        <v>15401</v>
      </c>
      <c r="B555" s="14" t="s">
        <v>15402</v>
      </c>
      <c r="C555" s="14">
        <v>2023.0</v>
      </c>
      <c r="D555" s="14">
        <v>0.0</v>
      </c>
      <c r="E555" s="14">
        <v>122045.0</v>
      </c>
      <c r="F555" s="14" t="s">
        <v>14735</v>
      </c>
      <c r="G555" s="14" t="s">
        <v>15404</v>
      </c>
      <c r="H555" s="14" t="s">
        <v>15405</v>
      </c>
      <c r="I555" s="14">
        <v>0.654</v>
      </c>
      <c r="J555" s="14">
        <v>0.809</v>
      </c>
      <c r="K555" s="14">
        <v>0.8275832566717092</v>
      </c>
      <c r="L555" s="14">
        <v>0.0361</v>
      </c>
      <c r="M555" s="14">
        <v>0.00106</v>
      </c>
      <c r="N555" s="14">
        <v>0.697</v>
      </c>
      <c r="O555" s="14">
        <v>0.362</v>
      </c>
      <c r="P555" s="14">
        <v>0.88</v>
      </c>
      <c r="Q555" s="14">
        <v>121.986</v>
      </c>
      <c r="R555" s="14">
        <v>9.0</v>
      </c>
      <c r="S555" s="14">
        <v>0.0</v>
      </c>
      <c r="T555" s="14" t="s">
        <v>1434</v>
      </c>
      <c r="U555" s="14" t="s">
        <v>35</v>
      </c>
      <c r="V555" s="16" t="s">
        <v>560</v>
      </c>
      <c r="W555" s="17" t="s">
        <v>185</v>
      </c>
    </row>
    <row r="556" ht="15.75" customHeight="1">
      <c r="A556" s="14" t="s">
        <v>15410</v>
      </c>
      <c r="B556" s="14" t="s">
        <v>15411</v>
      </c>
      <c r="C556" s="14">
        <v>2014.0</v>
      </c>
      <c r="D556" s="14">
        <v>0.0</v>
      </c>
      <c r="E556" s="14">
        <v>372893.0</v>
      </c>
      <c r="F556" s="14" t="s">
        <v>14735</v>
      </c>
      <c r="G556" s="14" t="s">
        <v>14736</v>
      </c>
      <c r="H556" s="14" t="s">
        <v>14737</v>
      </c>
      <c r="I556" s="14">
        <v>0.251</v>
      </c>
      <c r="J556" s="14">
        <v>0.19</v>
      </c>
      <c r="K556" s="14">
        <v>0.6097362735950691</v>
      </c>
      <c r="L556" s="14">
        <v>0.0399</v>
      </c>
      <c r="M556" s="14">
        <v>0.967</v>
      </c>
      <c r="N556" s="14">
        <v>0.0309</v>
      </c>
      <c r="O556" s="14">
        <v>0.132</v>
      </c>
      <c r="P556" s="14">
        <v>0.0385</v>
      </c>
      <c r="Q556" s="14">
        <v>77.691</v>
      </c>
      <c r="R556" s="14">
        <v>11.0</v>
      </c>
      <c r="S556" s="14">
        <v>1.0</v>
      </c>
      <c r="T556" s="14" t="s">
        <v>1434</v>
      </c>
      <c r="U556" s="14" t="s">
        <v>35</v>
      </c>
      <c r="V556" s="16" t="s">
        <v>75</v>
      </c>
      <c r="W556" s="17" t="s">
        <v>251</v>
      </c>
    </row>
    <row r="557" ht="15.75" customHeight="1">
      <c r="A557" s="14" t="s">
        <v>15419</v>
      </c>
      <c r="B557" s="14" t="s">
        <v>15420</v>
      </c>
      <c r="C557" s="14">
        <v>2012.0</v>
      </c>
      <c r="D557" s="14">
        <v>0.0</v>
      </c>
      <c r="E557" s="14">
        <v>328620.0</v>
      </c>
      <c r="F557" s="14" t="s">
        <v>14888</v>
      </c>
      <c r="G557" s="14" t="s">
        <v>1630</v>
      </c>
      <c r="H557" s="14" t="s">
        <v>15131</v>
      </c>
      <c r="I557" s="14">
        <v>0.41</v>
      </c>
      <c r="J557" s="14">
        <v>0.314</v>
      </c>
      <c r="K557" s="14">
        <v>0.7180929565863562</v>
      </c>
      <c r="L557" s="14">
        <v>0.0286</v>
      </c>
      <c r="M557" s="14">
        <v>0.517</v>
      </c>
      <c r="N557" s="14">
        <v>3.24E-4</v>
      </c>
      <c r="O557" s="14">
        <v>0.211</v>
      </c>
      <c r="P557" s="14">
        <v>0.191</v>
      </c>
      <c r="Q557" s="14">
        <v>72.07</v>
      </c>
      <c r="R557" s="14">
        <v>5.0</v>
      </c>
      <c r="S557" s="14">
        <v>1.0</v>
      </c>
      <c r="T557" s="14" t="s">
        <v>1434</v>
      </c>
      <c r="U557" s="14" t="s">
        <v>35</v>
      </c>
      <c r="V557" s="16" t="s">
        <v>58</v>
      </c>
      <c r="W557" s="17" t="s">
        <v>251</v>
      </c>
    </row>
    <row r="558" ht="15.75" customHeight="1">
      <c r="A558" s="14" t="s">
        <v>15426</v>
      </c>
      <c r="B558" s="14" t="s">
        <v>15427</v>
      </c>
      <c r="C558" s="14">
        <v>2021.0</v>
      </c>
      <c r="D558" s="14">
        <v>0.0</v>
      </c>
      <c r="E558" s="14">
        <v>226284.0</v>
      </c>
      <c r="F558" s="14" t="s">
        <v>14645</v>
      </c>
      <c r="G558" s="14" t="s">
        <v>15430</v>
      </c>
      <c r="H558" s="14" t="s">
        <v>15431</v>
      </c>
      <c r="I558" s="14">
        <v>0.536</v>
      </c>
      <c r="J558" s="14">
        <v>0.336</v>
      </c>
      <c r="K558" s="14">
        <v>0.6070626483732154</v>
      </c>
      <c r="L558" s="14">
        <v>0.0291</v>
      </c>
      <c r="M558" s="14">
        <v>0.88</v>
      </c>
      <c r="N558" s="14">
        <v>0.93</v>
      </c>
      <c r="O558" s="14">
        <v>0.123</v>
      </c>
      <c r="P558" s="14">
        <v>0.365</v>
      </c>
      <c r="Q558" s="14">
        <v>140.113</v>
      </c>
      <c r="R558" s="14">
        <v>2.0</v>
      </c>
      <c r="S558" s="14">
        <v>0.0</v>
      </c>
      <c r="T558" s="14" t="s">
        <v>1434</v>
      </c>
      <c r="U558" s="14" t="s">
        <v>35</v>
      </c>
      <c r="V558" s="16" t="s">
        <v>45</v>
      </c>
      <c r="W558" s="17" t="s">
        <v>251</v>
      </c>
    </row>
    <row r="559" ht="15.75" customHeight="1">
      <c r="A559" s="14" t="s">
        <v>15436</v>
      </c>
      <c r="B559" s="14" t="s">
        <v>15437</v>
      </c>
      <c r="C559" s="14">
        <v>2020.0</v>
      </c>
      <c r="D559" s="14">
        <v>0.0</v>
      </c>
      <c r="E559" s="14">
        <v>169055.0</v>
      </c>
      <c r="F559" s="14" t="s">
        <v>15439</v>
      </c>
      <c r="G559" s="14" t="s">
        <v>9488</v>
      </c>
      <c r="H559" s="14" t="s">
        <v>15437</v>
      </c>
      <c r="I559" s="14">
        <v>0.409</v>
      </c>
      <c r="J559" s="14">
        <v>0.708</v>
      </c>
      <c r="K559" s="14">
        <v>0.8342138472219064</v>
      </c>
      <c r="L559" s="14">
        <v>0.207</v>
      </c>
      <c r="M559" s="14">
        <v>0.668</v>
      </c>
      <c r="N559" s="14">
        <v>0.0</v>
      </c>
      <c r="O559" s="14">
        <v>0.272</v>
      </c>
      <c r="P559" s="14">
        <v>0.608</v>
      </c>
      <c r="Q559" s="14">
        <v>79.186</v>
      </c>
      <c r="R559" s="14">
        <v>8.0</v>
      </c>
      <c r="S559" s="14">
        <v>1.0</v>
      </c>
      <c r="T559" s="14" t="s">
        <v>1434</v>
      </c>
      <c r="U559" s="14" t="s">
        <v>35</v>
      </c>
      <c r="V559" s="16" t="s">
        <v>407</v>
      </c>
      <c r="W559" s="17" t="s">
        <v>185</v>
      </c>
    </row>
    <row r="560" ht="15.75" customHeight="1">
      <c r="A560" s="14" t="s">
        <v>15444</v>
      </c>
      <c r="B560" s="14" t="s">
        <v>15445</v>
      </c>
      <c r="C560" s="14">
        <v>2008.0</v>
      </c>
      <c r="D560" s="14">
        <v>0.0</v>
      </c>
      <c r="E560" s="14">
        <v>460506.0</v>
      </c>
      <c r="F560" s="14" t="s">
        <v>15447</v>
      </c>
      <c r="G560" s="14" t="s">
        <v>15448</v>
      </c>
      <c r="H560" s="14" t="s">
        <v>15449</v>
      </c>
      <c r="I560" s="14">
        <v>0.201</v>
      </c>
      <c r="J560" s="14">
        <v>0.141</v>
      </c>
      <c r="K560" s="14">
        <v>0.6268046970113832</v>
      </c>
      <c r="L560" s="14">
        <v>0.043</v>
      </c>
      <c r="M560" s="14">
        <v>0.976</v>
      </c>
      <c r="N560" s="14">
        <v>0.139</v>
      </c>
      <c r="O560" s="14">
        <v>0.123</v>
      </c>
      <c r="P560" s="14">
        <v>0.0426</v>
      </c>
      <c r="Q560" s="14">
        <v>81.007</v>
      </c>
      <c r="R560" s="14">
        <v>1.0</v>
      </c>
      <c r="S560" s="14">
        <v>1.0</v>
      </c>
      <c r="T560" s="14" t="s">
        <v>1434</v>
      </c>
      <c r="U560" s="14" t="s">
        <v>35</v>
      </c>
      <c r="V560" s="16" t="s">
        <v>75</v>
      </c>
      <c r="W560" s="17" t="s">
        <v>251</v>
      </c>
    </row>
    <row r="561" ht="15.75" customHeight="1">
      <c r="A561" s="14" t="s">
        <v>15453</v>
      </c>
      <c r="B561" s="14" t="s">
        <v>15454</v>
      </c>
      <c r="C561" s="14">
        <v>2014.0</v>
      </c>
      <c r="D561" s="14">
        <v>0.0</v>
      </c>
      <c r="E561" s="14">
        <v>136560.0</v>
      </c>
      <c r="F561" s="14" t="s">
        <v>14735</v>
      </c>
      <c r="G561" s="14" t="s">
        <v>14736</v>
      </c>
      <c r="H561" s="14" t="s">
        <v>14737</v>
      </c>
      <c r="I561" s="14">
        <v>0.386</v>
      </c>
      <c r="J561" s="14">
        <v>0.351</v>
      </c>
      <c r="K561" s="14">
        <v>0.6912711483607198</v>
      </c>
      <c r="L561" s="14">
        <v>0.0754</v>
      </c>
      <c r="M561" s="14">
        <v>0.902</v>
      </c>
      <c r="N561" s="14">
        <v>0.00996</v>
      </c>
      <c r="O561" s="14">
        <v>0.366</v>
      </c>
      <c r="P561" s="14">
        <v>0.722</v>
      </c>
      <c r="Q561" s="14">
        <v>83.07</v>
      </c>
      <c r="R561" s="14">
        <v>2.0</v>
      </c>
      <c r="S561" s="14">
        <v>1.0</v>
      </c>
      <c r="T561" s="14" t="s">
        <v>1434</v>
      </c>
      <c r="U561" s="14" t="s">
        <v>35</v>
      </c>
      <c r="V561" s="16" t="s">
        <v>181</v>
      </c>
      <c r="W561" s="17" t="s">
        <v>185</v>
      </c>
    </row>
    <row r="562" ht="15.75" customHeight="1">
      <c r="A562" s="14" t="s">
        <v>15460</v>
      </c>
      <c r="B562" s="14" t="s">
        <v>15461</v>
      </c>
      <c r="C562" s="14">
        <v>2002.0</v>
      </c>
      <c r="D562" s="14">
        <v>0.0</v>
      </c>
      <c r="E562" s="14">
        <v>207146.0</v>
      </c>
      <c r="F562" s="14" t="s">
        <v>14735</v>
      </c>
      <c r="G562" s="14" t="s">
        <v>14736</v>
      </c>
      <c r="H562" s="14" t="s">
        <v>15466</v>
      </c>
      <c r="I562" s="14">
        <v>0.291</v>
      </c>
      <c r="J562" s="14">
        <v>0.588</v>
      </c>
      <c r="K562" s="14">
        <v>0.8635595576569727</v>
      </c>
      <c r="L562" s="14">
        <v>0.0721</v>
      </c>
      <c r="M562" s="14">
        <v>0.735</v>
      </c>
      <c r="N562" s="14">
        <v>0.0</v>
      </c>
      <c r="O562" s="14">
        <v>0.213</v>
      </c>
      <c r="P562" s="14">
        <v>0.525</v>
      </c>
      <c r="Q562" s="14">
        <v>71.252</v>
      </c>
      <c r="R562" s="14">
        <v>5.0</v>
      </c>
      <c r="S562" s="14">
        <v>1.0</v>
      </c>
      <c r="T562" s="14" t="s">
        <v>1434</v>
      </c>
      <c r="U562" s="14" t="s">
        <v>35</v>
      </c>
      <c r="V562" s="16" t="s">
        <v>333</v>
      </c>
      <c r="W562" s="17" t="s">
        <v>185</v>
      </c>
    </row>
    <row r="563" ht="15.75" customHeight="1">
      <c r="A563" s="14" t="s">
        <v>15471</v>
      </c>
      <c r="B563" s="14" t="s">
        <v>15472</v>
      </c>
      <c r="C563" s="14">
        <v>2014.0</v>
      </c>
      <c r="D563" s="14">
        <v>0.0</v>
      </c>
      <c r="E563" s="14">
        <v>170666.0</v>
      </c>
      <c r="F563" s="14" t="s">
        <v>14735</v>
      </c>
      <c r="G563" s="14" t="s">
        <v>14736</v>
      </c>
      <c r="H563" s="14" t="s">
        <v>14737</v>
      </c>
      <c r="I563" s="14">
        <v>0.557</v>
      </c>
      <c r="J563" s="14">
        <v>0.357</v>
      </c>
      <c r="K563" s="14">
        <v>0.7055376125445313</v>
      </c>
      <c r="L563" s="14">
        <v>0.0331</v>
      </c>
      <c r="M563" s="14">
        <v>0.848</v>
      </c>
      <c r="N563" s="14">
        <v>2.44E-4</v>
      </c>
      <c r="O563" s="14">
        <v>0.165</v>
      </c>
      <c r="P563" s="14">
        <v>0.399</v>
      </c>
      <c r="Q563" s="14">
        <v>80.693</v>
      </c>
      <c r="R563" s="14">
        <v>0.0</v>
      </c>
      <c r="S563" s="14">
        <v>0.0</v>
      </c>
      <c r="T563" s="14" t="s">
        <v>1434</v>
      </c>
      <c r="U563" s="14" t="s">
        <v>35</v>
      </c>
      <c r="V563" s="16" t="s">
        <v>45</v>
      </c>
      <c r="W563" s="17" t="s">
        <v>251</v>
      </c>
    </row>
    <row r="564" ht="15.75" customHeight="1">
      <c r="A564" s="14" t="s">
        <v>15481</v>
      </c>
      <c r="B564" s="14" t="s">
        <v>15483</v>
      </c>
      <c r="C564" s="14">
        <v>2019.0</v>
      </c>
      <c r="D564" s="14">
        <v>0.0</v>
      </c>
      <c r="E564" s="14">
        <v>259013.0</v>
      </c>
      <c r="F564" s="14" t="s">
        <v>15484</v>
      </c>
      <c r="G564" s="14" t="s">
        <v>15486</v>
      </c>
      <c r="H564" s="14" t="s">
        <v>15483</v>
      </c>
      <c r="I564" s="14">
        <v>0.24</v>
      </c>
      <c r="J564" s="14">
        <v>0.549</v>
      </c>
      <c r="K564" s="14">
        <v>0.8479455863613471</v>
      </c>
      <c r="L564" s="14">
        <v>0.0332</v>
      </c>
      <c r="M564" s="14">
        <v>0.711</v>
      </c>
      <c r="N564" s="14">
        <v>6.48E-4</v>
      </c>
      <c r="O564" s="14">
        <v>0.17</v>
      </c>
      <c r="P564" s="14">
        <v>0.132</v>
      </c>
      <c r="Q564" s="14">
        <v>131.563</v>
      </c>
      <c r="R564" s="14">
        <v>5.0</v>
      </c>
      <c r="S564" s="14">
        <v>1.0</v>
      </c>
      <c r="T564" s="14" t="s">
        <v>1434</v>
      </c>
      <c r="U564" s="14" t="s">
        <v>35</v>
      </c>
      <c r="V564" s="16" t="s">
        <v>58</v>
      </c>
      <c r="W564" s="17" t="s">
        <v>251</v>
      </c>
    </row>
    <row r="565" ht="15.75" customHeight="1">
      <c r="A565" s="14" t="s">
        <v>15491</v>
      </c>
      <c r="B565" s="14" t="s">
        <v>15494</v>
      </c>
      <c r="C565" s="14">
        <v>2024.0</v>
      </c>
      <c r="D565" s="14">
        <v>0.0</v>
      </c>
      <c r="E565" s="14">
        <v>166956.0</v>
      </c>
      <c r="F565" s="14" t="s">
        <v>14735</v>
      </c>
      <c r="G565" s="14" t="s">
        <v>15034</v>
      </c>
      <c r="H565" s="14" t="s">
        <v>15497</v>
      </c>
      <c r="I565" s="14">
        <v>0.51</v>
      </c>
      <c r="J565" s="14">
        <v>0.18</v>
      </c>
      <c r="K565" s="14">
        <v>0.5321797531595368</v>
      </c>
      <c r="L565" s="14">
        <v>0.0766</v>
      </c>
      <c r="M565" s="14">
        <v>0.594</v>
      </c>
      <c r="N565" s="14">
        <v>0.808</v>
      </c>
      <c r="O565" s="14">
        <v>0.109</v>
      </c>
      <c r="P565" s="14">
        <v>0.15</v>
      </c>
      <c r="Q565" s="14">
        <v>68.701</v>
      </c>
      <c r="R565" s="14">
        <v>9.0</v>
      </c>
      <c r="S565" s="14">
        <v>0.0</v>
      </c>
      <c r="T565" s="14" t="s">
        <v>1434</v>
      </c>
      <c r="U565" s="14" t="s">
        <v>35</v>
      </c>
      <c r="V565" s="16" t="s">
        <v>58</v>
      </c>
      <c r="W565" s="17" t="s">
        <v>251</v>
      </c>
    </row>
    <row r="566" ht="15.75" customHeight="1">
      <c r="A566" s="14" t="s">
        <v>15502</v>
      </c>
      <c r="B566" s="14" t="s">
        <v>11844</v>
      </c>
      <c r="C566" s="14">
        <v>2005.0</v>
      </c>
      <c r="D566" s="14">
        <v>0.0</v>
      </c>
      <c r="E566" s="14">
        <v>268493.0</v>
      </c>
      <c r="F566" s="14" t="s">
        <v>7051</v>
      </c>
      <c r="G566" s="14" t="s">
        <v>15506</v>
      </c>
      <c r="H566" s="14" t="s">
        <v>15507</v>
      </c>
      <c r="I566" s="14">
        <v>0.838</v>
      </c>
      <c r="J566" s="14">
        <v>0.975</v>
      </c>
      <c r="K566" s="14">
        <v>0.9175667871384176</v>
      </c>
      <c r="L566" s="14">
        <v>0.0627</v>
      </c>
      <c r="M566" s="14">
        <v>0.0402</v>
      </c>
      <c r="N566" s="14">
        <v>0.0204</v>
      </c>
      <c r="O566" s="14">
        <v>0.248</v>
      </c>
      <c r="P566" s="14">
        <v>0.887</v>
      </c>
      <c r="Q566" s="14">
        <v>130.01</v>
      </c>
      <c r="R566" s="14">
        <v>5.0</v>
      </c>
      <c r="S566" s="14">
        <v>0.0</v>
      </c>
      <c r="T566" s="14" t="s">
        <v>11540</v>
      </c>
      <c r="U566" s="14" t="s">
        <v>35</v>
      </c>
      <c r="V566" s="16" t="s">
        <v>560</v>
      </c>
      <c r="W566" s="17" t="s">
        <v>185</v>
      </c>
    </row>
    <row r="567" ht="15.75" customHeight="1">
      <c r="A567" s="14" t="s">
        <v>1575</v>
      </c>
      <c r="B567" s="14" t="s">
        <v>1576</v>
      </c>
      <c r="C567" s="14">
        <v>1986.0</v>
      </c>
      <c r="D567" s="14">
        <v>0.0</v>
      </c>
      <c r="E567" s="14">
        <v>113693.0</v>
      </c>
      <c r="F567" s="14" t="s">
        <v>1579</v>
      </c>
      <c r="G567" s="14" t="s">
        <v>1581</v>
      </c>
      <c r="H567" s="14" t="s">
        <v>1582</v>
      </c>
      <c r="I567" s="14">
        <v>0.503</v>
      </c>
      <c r="J567" s="14">
        <v>0.725</v>
      </c>
      <c r="K567" s="14">
        <v>0.7909652856332009</v>
      </c>
      <c r="L567" s="14">
        <v>0.158</v>
      </c>
      <c r="M567" s="14">
        <v>0.127</v>
      </c>
      <c r="N567" s="14">
        <v>2.83E-6</v>
      </c>
      <c r="O567" s="14">
        <v>0.236</v>
      </c>
      <c r="P567" s="14">
        <v>0.874</v>
      </c>
      <c r="Q567" s="14">
        <v>166.17</v>
      </c>
      <c r="R567" s="14">
        <v>0.0</v>
      </c>
      <c r="S567" s="14">
        <v>1.0</v>
      </c>
      <c r="T567" s="14" t="s">
        <v>103</v>
      </c>
      <c r="U567" s="14" t="s">
        <v>35</v>
      </c>
      <c r="V567" s="16" t="s">
        <v>560</v>
      </c>
      <c r="W567" s="17" t="s">
        <v>185</v>
      </c>
    </row>
    <row r="568" ht="15.75" customHeight="1">
      <c r="A568" s="14" t="s">
        <v>1587</v>
      </c>
      <c r="B568" s="14" t="s">
        <v>1588</v>
      </c>
      <c r="C568" s="14">
        <v>2018.0</v>
      </c>
      <c r="D568" s="14">
        <v>0.0</v>
      </c>
      <c r="E568" s="14">
        <v>353973.0</v>
      </c>
      <c r="F568" s="14" t="s">
        <v>26</v>
      </c>
      <c r="G568" s="14" t="s">
        <v>1591</v>
      </c>
      <c r="H568" s="14" t="s">
        <v>1592</v>
      </c>
      <c r="I568" s="14">
        <v>0.6567054320987653</v>
      </c>
      <c r="J568" s="14">
        <v>0.6703844999999999</v>
      </c>
      <c r="K568" s="14">
        <v>0.8136264709055699</v>
      </c>
      <c r="L568" s="14">
        <v>0.08138265432098765</v>
      </c>
      <c r="M568" s="14">
        <v>0.2693400896296296</v>
      </c>
      <c r="N568" s="14">
        <v>0.05448885008024692</v>
      </c>
      <c r="O568" s="14">
        <v>0.1911505555555556</v>
      </c>
      <c r="P568" s="14">
        <v>0.6187672839506173</v>
      </c>
      <c r="Q568" s="14">
        <v>120.71</v>
      </c>
      <c r="R568" s="14">
        <v>5.0</v>
      </c>
      <c r="S568" s="14">
        <v>1.0</v>
      </c>
      <c r="T568" s="14" t="s">
        <v>34</v>
      </c>
      <c r="U568" s="14" t="s">
        <v>35</v>
      </c>
      <c r="V568" s="16" t="s">
        <v>407</v>
      </c>
      <c r="W568" s="17" t="s">
        <v>185</v>
      </c>
    </row>
    <row r="569" ht="15.75" customHeight="1">
      <c r="A569" s="14" t="s">
        <v>1596</v>
      </c>
      <c r="B569" s="14" t="s">
        <v>1597</v>
      </c>
      <c r="C569" s="14">
        <v>2005.0</v>
      </c>
      <c r="D569" s="14">
        <v>0.0</v>
      </c>
      <c r="E569" s="14">
        <v>202626.0</v>
      </c>
      <c r="F569" s="14" t="s">
        <v>26</v>
      </c>
      <c r="G569" s="14" t="s">
        <v>491</v>
      </c>
      <c r="H569" s="14" t="s">
        <v>1598</v>
      </c>
      <c r="I569" s="14">
        <v>0.6567054320987653</v>
      </c>
      <c r="J569" s="14">
        <v>0.6703844999999999</v>
      </c>
      <c r="K569" s="14">
        <v>0.8136264709055699</v>
      </c>
      <c r="L569" s="14">
        <v>0.08138265432098765</v>
      </c>
      <c r="M569" s="14">
        <v>0.2693400896296296</v>
      </c>
      <c r="N569" s="14">
        <v>0.05448885008024692</v>
      </c>
      <c r="O569" s="14">
        <v>0.1911505555555556</v>
      </c>
      <c r="P569" s="14">
        <v>0.6187672839506173</v>
      </c>
      <c r="Q569" s="14">
        <v>120.71</v>
      </c>
      <c r="R569" s="14">
        <v>5.0</v>
      </c>
      <c r="S569" s="14">
        <v>1.0</v>
      </c>
      <c r="T569" s="14" t="s">
        <v>34</v>
      </c>
      <c r="U569" s="14" t="s">
        <v>35</v>
      </c>
      <c r="V569" s="16" t="s">
        <v>407</v>
      </c>
      <c r="W569" s="17" t="s">
        <v>185</v>
      </c>
    </row>
    <row r="570" ht="15.75" customHeight="1">
      <c r="A570" s="14" t="s">
        <v>850</v>
      </c>
      <c r="B570" s="14" t="s">
        <v>851</v>
      </c>
      <c r="C570" s="14">
        <v>2022.0</v>
      </c>
      <c r="D570" s="14">
        <v>0.0</v>
      </c>
      <c r="E570" s="14">
        <v>367217.0</v>
      </c>
      <c r="F570" s="14" t="s">
        <v>26</v>
      </c>
      <c r="G570" s="14" t="s">
        <v>853</v>
      </c>
      <c r="H570" s="14" t="s">
        <v>851</v>
      </c>
      <c r="I570" s="14">
        <v>0.522</v>
      </c>
      <c r="J570" s="14">
        <v>0.416</v>
      </c>
      <c r="K570" s="14">
        <v>0.8101298312234483</v>
      </c>
      <c r="L570" s="14">
        <v>0.0324</v>
      </c>
      <c r="M570" s="14">
        <v>0.834</v>
      </c>
      <c r="N570" s="14">
        <v>0.0</v>
      </c>
      <c r="O570" s="14">
        <v>0.103</v>
      </c>
      <c r="P570" s="14">
        <v>0.178</v>
      </c>
      <c r="Q570" s="14">
        <v>134.79</v>
      </c>
      <c r="R570" s="14">
        <v>2.0</v>
      </c>
      <c r="S570" s="14">
        <v>0.0</v>
      </c>
      <c r="T570" s="14" t="s">
        <v>34</v>
      </c>
      <c r="U570" s="14" t="s">
        <v>35</v>
      </c>
      <c r="V570" s="16" t="s">
        <v>58</v>
      </c>
      <c r="W570" s="17" t="s">
        <v>251</v>
      </c>
    </row>
    <row r="571" ht="15.75" customHeight="1">
      <c r="A571" s="14" t="s">
        <v>1603</v>
      </c>
      <c r="B571" s="14" t="s">
        <v>1605</v>
      </c>
      <c r="C571" s="14">
        <v>2023.0</v>
      </c>
      <c r="D571" s="14">
        <v>0.0</v>
      </c>
      <c r="E571" s="14">
        <v>310904.0</v>
      </c>
      <c r="F571" s="14" t="s">
        <v>1607</v>
      </c>
      <c r="G571" s="14" t="s">
        <v>1608</v>
      </c>
      <c r="H571" s="14" t="s">
        <v>1609</v>
      </c>
      <c r="I571" s="14">
        <v>0.6567054320987653</v>
      </c>
      <c r="J571" s="14">
        <v>0.6703844999999999</v>
      </c>
      <c r="K571" s="14">
        <v>0.8136264709055699</v>
      </c>
      <c r="L571" s="14">
        <v>0.08138265432098765</v>
      </c>
      <c r="M571" s="14">
        <v>0.2693400896296296</v>
      </c>
      <c r="N571" s="14">
        <v>0.05448885008024692</v>
      </c>
      <c r="O571" s="14">
        <v>0.1911505555555556</v>
      </c>
      <c r="P571" s="14">
        <v>0.6187672839506173</v>
      </c>
      <c r="Q571" s="14">
        <v>120.71</v>
      </c>
      <c r="R571" s="14">
        <v>5.0</v>
      </c>
      <c r="S571" s="14">
        <v>1.0</v>
      </c>
      <c r="T571" s="14" t="s">
        <v>104</v>
      </c>
      <c r="U571" s="14" t="s">
        <v>35</v>
      </c>
      <c r="V571" s="16" t="s">
        <v>407</v>
      </c>
      <c r="W571" s="17" t="s">
        <v>185</v>
      </c>
    </row>
    <row r="572" ht="15.75" customHeight="1">
      <c r="A572" s="14" t="s">
        <v>15536</v>
      </c>
      <c r="B572" s="14" t="s">
        <v>15537</v>
      </c>
      <c r="C572" s="14">
        <v>1993.0</v>
      </c>
      <c r="D572" s="14">
        <v>0.0</v>
      </c>
      <c r="E572" s="14">
        <v>186733.0</v>
      </c>
      <c r="F572" s="14" t="s">
        <v>15538</v>
      </c>
      <c r="G572" s="14" t="s">
        <v>15541</v>
      </c>
      <c r="H572" s="14" t="s">
        <v>15544</v>
      </c>
      <c r="I572" s="14">
        <v>0.6567054320987653</v>
      </c>
      <c r="J572" s="14">
        <v>0.6703844999999999</v>
      </c>
      <c r="K572" s="14">
        <v>0.8136264709055699</v>
      </c>
      <c r="L572" s="14">
        <v>0.08138265432098765</v>
      </c>
      <c r="M572" s="14">
        <v>0.2693400896296296</v>
      </c>
      <c r="N572" s="14">
        <v>0.05448885008024692</v>
      </c>
      <c r="O572" s="14">
        <v>0.1911505555555556</v>
      </c>
      <c r="P572" s="14">
        <v>0.6187672839506173</v>
      </c>
      <c r="Q572" s="14">
        <v>120.71</v>
      </c>
      <c r="R572" s="14">
        <v>5.0</v>
      </c>
      <c r="S572" s="14">
        <v>1.0</v>
      </c>
      <c r="T572" s="14" t="s">
        <v>1264</v>
      </c>
      <c r="U572" s="14" t="s">
        <v>35</v>
      </c>
      <c r="V572" s="16" t="s">
        <v>407</v>
      </c>
      <c r="W572" s="17" t="s">
        <v>185</v>
      </c>
    </row>
    <row r="573" ht="15.75" customHeight="1">
      <c r="A573" s="14" t="s">
        <v>1612</v>
      </c>
      <c r="B573" s="14" t="s">
        <v>1613</v>
      </c>
      <c r="C573" s="14">
        <v>2018.0</v>
      </c>
      <c r="D573" s="14">
        <v>0.0</v>
      </c>
      <c r="E573" s="14">
        <v>393733.0</v>
      </c>
      <c r="F573" s="14" t="s">
        <v>1615</v>
      </c>
      <c r="G573" s="14" t="s">
        <v>1616</v>
      </c>
      <c r="H573" s="14" t="s">
        <v>1592</v>
      </c>
      <c r="I573" s="14">
        <v>0.6567054320987653</v>
      </c>
      <c r="J573" s="14">
        <v>0.6703844999999999</v>
      </c>
      <c r="K573" s="14">
        <v>0.8136264709055699</v>
      </c>
      <c r="L573" s="14">
        <v>0.08138265432098765</v>
      </c>
      <c r="M573" s="14">
        <v>0.2693400896296296</v>
      </c>
      <c r="N573" s="14">
        <v>0.05448885008024692</v>
      </c>
      <c r="O573" s="14">
        <v>0.1911505555555556</v>
      </c>
      <c r="P573" s="14">
        <v>0.6187672839506173</v>
      </c>
      <c r="Q573" s="14">
        <v>120.71</v>
      </c>
      <c r="R573" s="14">
        <v>5.0</v>
      </c>
      <c r="S573" s="14">
        <v>1.0</v>
      </c>
      <c r="T573" s="14" t="s">
        <v>34</v>
      </c>
      <c r="U573" s="14" t="s">
        <v>35</v>
      </c>
      <c r="V573" s="16" t="s">
        <v>407</v>
      </c>
      <c r="W573" s="17" t="s">
        <v>185</v>
      </c>
    </row>
    <row r="574" ht="15.75" customHeight="1">
      <c r="A574" s="14" t="s">
        <v>1622</v>
      </c>
      <c r="B574" s="14" t="s">
        <v>1624</v>
      </c>
      <c r="C574" s="14">
        <v>2017.0</v>
      </c>
      <c r="D574" s="14">
        <v>0.0</v>
      </c>
      <c r="E574" s="14">
        <v>309475.0</v>
      </c>
      <c r="F574" s="14" t="s">
        <v>26</v>
      </c>
      <c r="G574" s="14" t="s">
        <v>1625</v>
      </c>
      <c r="H574" s="14" t="s">
        <v>1626</v>
      </c>
      <c r="I574" s="14">
        <v>0.652</v>
      </c>
      <c r="J574" s="14">
        <v>0.593</v>
      </c>
      <c r="K574" s="14">
        <v>0.806130087891555</v>
      </c>
      <c r="L574" s="14">
        <v>0.0494</v>
      </c>
      <c r="M574" s="14">
        <v>0.484</v>
      </c>
      <c r="N574" s="14">
        <v>0.0</v>
      </c>
      <c r="O574" s="14">
        <v>0.382</v>
      </c>
      <c r="P574" s="14">
        <v>0.811</v>
      </c>
      <c r="Q574" s="14">
        <v>131.0</v>
      </c>
      <c r="R574" s="14">
        <v>2.0</v>
      </c>
      <c r="S574" s="14">
        <v>1.0</v>
      </c>
      <c r="T574" s="14" t="s">
        <v>34</v>
      </c>
      <c r="U574" s="14" t="s">
        <v>35</v>
      </c>
      <c r="V574" s="16" t="s">
        <v>560</v>
      </c>
      <c r="W574" s="17" t="s">
        <v>185</v>
      </c>
    </row>
    <row r="575" ht="15.75" customHeight="1">
      <c r="A575" s="14" t="s">
        <v>1632</v>
      </c>
      <c r="B575" s="14" t="s">
        <v>1633</v>
      </c>
      <c r="C575" s="14">
        <v>2010.0</v>
      </c>
      <c r="D575" s="14">
        <v>0.0</v>
      </c>
      <c r="E575" s="14">
        <v>209493.0</v>
      </c>
      <c r="F575" s="14" t="s">
        <v>1634</v>
      </c>
      <c r="G575" s="14" t="s">
        <v>1636</v>
      </c>
      <c r="H575" s="14" t="s">
        <v>1638</v>
      </c>
      <c r="I575" s="14">
        <v>0.452</v>
      </c>
      <c r="J575" s="14">
        <v>0.563</v>
      </c>
      <c r="K575" s="14">
        <v>0.802002010549013</v>
      </c>
      <c r="L575" s="14">
        <v>0.0435</v>
      </c>
      <c r="M575" s="14">
        <v>0.942</v>
      </c>
      <c r="N575" s="14">
        <v>0.00386</v>
      </c>
      <c r="O575" s="14">
        <v>0.201</v>
      </c>
      <c r="P575" s="14">
        <v>0.718</v>
      </c>
      <c r="Q575" s="14">
        <v>156.0</v>
      </c>
      <c r="R575" s="14">
        <v>6.0</v>
      </c>
      <c r="S575" s="14">
        <v>0.0</v>
      </c>
      <c r="T575" s="14" t="s">
        <v>104</v>
      </c>
      <c r="U575" s="14" t="s">
        <v>35</v>
      </c>
      <c r="V575" s="16" t="s">
        <v>181</v>
      </c>
      <c r="W575" s="17" t="s">
        <v>185</v>
      </c>
    </row>
    <row r="576" ht="15.75" customHeight="1">
      <c r="A576" s="14" t="s">
        <v>15562</v>
      </c>
      <c r="B576" s="14" t="s">
        <v>15563</v>
      </c>
      <c r="C576" s="14">
        <v>2017.0</v>
      </c>
      <c r="D576" s="14">
        <v>0.0</v>
      </c>
      <c r="E576" s="14">
        <v>229537.0</v>
      </c>
      <c r="F576" s="14" t="s">
        <v>7302</v>
      </c>
      <c r="G576" s="14" t="s">
        <v>15565</v>
      </c>
      <c r="H576" s="14" t="s">
        <v>15566</v>
      </c>
      <c r="I576" s="14">
        <v>0.698</v>
      </c>
      <c r="J576" s="14">
        <v>0.367</v>
      </c>
      <c r="K576" s="14">
        <v>0.7360597180772132</v>
      </c>
      <c r="L576" s="14">
        <v>0.0429</v>
      </c>
      <c r="M576" s="14">
        <v>0.483</v>
      </c>
      <c r="N576" s="14">
        <v>0.0</v>
      </c>
      <c r="O576" s="14">
        <v>0.212</v>
      </c>
      <c r="P576" s="14">
        <v>0.863</v>
      </c>
      <c r="Q576" s="14">
        <v>97.33</v>
      </c>
      <c r="R576" s="14">
        <v>5.0</v>
      </c>
      <c r="S576" s="14">
        <v>0.0</v>
      </c>
      <c r="T576" s="14" t="s">
        <v>1264</v>
      </c>
      <c r="U576" s="14" t="s">
        <v>35</v>
      </c>
      <c r="V576" s="16" t="s">
        <v>560</v>
      </c>
      <c r="W576" s="17" t="s">
        <v>185</v>
      </c>
    </row>
    <row r="577" ht="15.75" customHeight="1">
      <c r="A577" s="14" t="s">
        <v>1644</v>
      </c>
      <c r="B577" s="14" t="s">
        <v>1645</v>
      </c>
      <c r="C577" s="14">
        <v>2013.0</v>
      </c>
      <c r="D577" s="14">
        <v>0.0</v>
      </c>
      <c r="E577" s="14">
        <v>480031.0</v>
      </c>
      <c r="F577" s="14" t="s">
        <v>15569</v>
      </c>
      <c r="G577" s="14" t="s">
        <v>1648</v>
      </c>
      <c r="H577" s="14" t="s">
        <v>1649</v>
      </c>
      <c r="I577" s="14">
        <v>0.6567054320987653</v>
      </c>
      <c r="J577" s="14">
        <v>0.6703844999999999</v>
      </c>
      <c r="K577" s="14">
        <v>0.8136264709055699</v>
      </c>
      <c r="L577" s="14">
        <v>0.08138265432098765</v>
      </c>
      <c r="M577" s="14">
        <v>0.2693400896296296</v>
      </c>
      <c r="N577" s="14">
        <v>0.05448885008024692</v>
      </c>
      <c r="O577" s="14">
        <v>0.1911505555555556</v>
      </c>
      <c r="P577" s="14">
        <v>0.6187672839506173</v>
      </c>
      <c r="Q577" s="14">
        <v>120.71</v>
      </c>
      <c r="R577" s="14">
        <v>5.0</v>
      </c>
      <c r="S577" s="14">
        <v>1.0</v>
      </c>
      <c r="T577" s="14" t="s">
        <v>104</v>
      </c>
      <c r="U577" s="14" t="s">
        <v>35</v>
      </c>
      <c r="V577" s="16" t="s">
        <v>407</v>
      </c>
      <c r="W577" s="17" t="s">
        <v>185</v>
      </c>
    </row>
    <row r="578" ht="15.75" customHeight="1">
      <c r="A578" s="14" t="s">
        <v>15575</v>
      </c>
      <c r="B578" s="14" t="s">
        <v>15576</v>
      </c>
      <c r="C578" s="14">
        <v>2019.0</v>
      </c>
      <c r="D578" s="14">
        <v>0.0</v>
      </c>
      <c r="E578" s="14">
        <v>147236.0</v>
      </c>
      <c r="F578" s="14" t="s">
        <v>15577</v>
      </c>
      <c r="G578" s="14" t="s">
        <v>15578</v>
      </c>
      <c r="H578" s="14" t="s">
        <v>15579</v>
      </c>
      <c r="I578" s="14">
        <v>0.201</v>
      </c>
      <c r="J578" s="14">
        <v>0.004</v>
      </c>
      <c r="K578" s="14">
        <v>0.3507368511036568</v>
      </c>
      <c r="L578" s="14">
        <v>0.0424</v>
      </c>
      <c r="M578" s="14">
        <v>0.993</v>
      </c>
      <c r="N578" s="14">
        <v>0.83</v>
      </c>
      <c r="O578" s="14">
        <v>0.0676</v>
      </c>
      <c r="P578" s="14">
        <v>0.215</v>
      </c>
      <c r="Q578" s="14">
        <v>69.75</v>
      </c>
      <c r="R578" s="14">
        <v>9.0</v>
      </c>
      <c r="S578" s="14">
        <v>0.0</v>
      </c>
      <c r="T578" s="14" t="s">
        <v>1264</v>
      </c>
      <c r="U578" s="14" t="s">
        <v>35</v>
      </c>
      <c r="V578" s="16" t="s">
        <v>36</v>
      </c>
      <c r="W578" s="17" t="s">
        <v>251</v>
      </c>
    </row>
    <row r="579" ht="15.75" customHeight="1">
      <c r="A579" s="14" t="s">
        <v>1654</v>
      </c>
      <c r="B579" s="14" t="s">
        <v>1655</v>
      </c>
      <c r="C579" s="14">
        <v>2016.0</v>
      </c>
      <c r="D579" s="14">
        <v>0.0</v>
      </c>
      <c r="E579" s="14">
        <v>168801.0</v>
      </c>
      <c r="F579" s="14" t="s">
        <v>1656</v>
      </c>
      <c r="G579" s="14" t="s">
        <v>1658</v>
      </c>
      <c r="H579" s="14" t="s">
        <v>1660</v>
      </c>
      <c r="I579" s="14">
        <v>0.6567054320987653</v>
      </c>
      <c r="J579" s="14">
        <v>0.6703844999999999</v>
      </c>
      <c r="K579" s="14">
        <v>0.8136264709055699</v>
      </c>
      <c r="L579" s="14">
        <v>0.08138265432098765</v>
      </c>
      <c r="M579" s="14">
        <v>0.2693400896296296</v>
      </c>
      <c r="N579" s="14">
        <v>0.05448885008024692</v>
      </c>
      <c r="O579" s="14">
        <v>0.1911505555555556</v>
      </c>
      <c r="P579" s="14">
        <v>0.6187672839506173</v>
      </c>
      <c r="Q579" s="14">
        <v>120.71</v>
      </c>
      <c r="R579" s="14">
        <v>5.0</v>
      </c>
      <c r="S579" s="14">
        <v>1.0</v>
      </c>
      <c r="T579" s="14" t="s">
        <v>104</v>
      </c>
      <c r="U579" s="14" t="s">
        <v>35</v>
      </c>
      <c r="V579" s="16" t="s">
        <v>407</v>
      </c>
      <c r="W579" s="17" t="s">
        <v>185</v>
      </c>
    </row>
    <row r="580" ht="15.75" customHeight="1">
      <c r="A580" s="14" t="s">
        <v>15593</v>
      </c>
      <c r="B580" s="14" t="s">
        <v>2137</v>
      </c>
      <c r="C580" s="14">
        <v>2020.0</v>
      </c>
      <c r="D580" s="14">
        <v>0.0</v>
      </c>
      <c r="E580" s="14">
        <v>213609.0</v>
      </c>
      <c r="F580" s="14" t="s">
        <v>15595</v>
      </c>
      <c r="G580" s="14" t="s">
        <v>15596</v>
      </c>
      <c r="H580" s="14" t="s">
        <v>15599</v>
      </c>
      <c r="I580" s="14">
        <v>0.6567054320987653</v>
      </c>
      <c r="J580" s="14">
        <v>0.6703844999999999</v>
      </c>
      <c r="K580" s="14">
        <v>0.8136264709055699</v>
      </c>
      <c r="L580" s="14">
        <v>0.08138265432098765</v>
      </c>
      <c r="M580" s="14">
        <v>0.2693400896296296</v>
      </c>
      <c r="N580" s="14">
        <v>0.05448885008024692</v>
      </c>
      <c r="O580" s="14">
        <v>0.1911505555555556</v>
      </c>
      <c r="P580" s="14">
        <v>0.6187672839506173</v>
      </c>
      <c r="Q580" s="14">
        <v>120.71</v>
      </c>
      <c r="R580" s="14">
        <v>5.0</v>
      </c>
      <c r="S580" s="14">
        <v>1.0</v>
      </c>
      <c r="T580" s="14" t="s">
        <v>1434</v>
      </c>
      <c r="U580" s="14" t="s">
        <v>35</v>
      </c>
      <c r="V580" s="16" t="s">
        <v>407</v>
      </c>
      <c r="W580" s="17" t="s">
        <v>185</v>
      </c>
    </row>
    <row r="581" ht="15.75" customHeight="1">
      <c r="A581" s="14" t="s">
        <v>15606</v>
      </c>
      <c r="B581" s="14" t="s">
        <v>15607</v>
      </c>
      <c r="C581" s="14">
        <v>2020.0</v>
      </c>
      <c r="D581" s="14">
        <v>0.0</v>
      </c>
      <c r="E581" s="14">
        <v>203440.0</v>
      </c>
      <c r="F581" s="14" t="s">
        <v>15613</v>
      </c>
      <c r="G581" s="14" t="s">
        <v>15614</v>
      </c>
      <c r="H581" s="14" t="s">
        <v>15615</v>
      </c>
      <c r="I581" s="14">
        <v>0.673</v>
      </c>
      <c r="J581" s="14">
        <v>0.353</v>
      </c>
      <c r="K581" s="14">
        <v>0.787799713370526</v>
      </c>
      <c r="L581" s="14">
        <v>0.115</v>
      </c>
      <c r="M581" s="14">
        <v>0.95</v>
      </c>
      <c r="N581" s="14">
        <v>1.59E-6</v>
      </c>
      <c r="O581" s="14">
        <v>0.181</v>
      </c>
      <c r="P581" s="14">
        <v>0.551</v>
      </c>
      <c r="Q581" s="14">
        <v>150.14</v>
      </c>
      <c r="R581" s="14">
        <v>4.0</v>
      </c>
      <c r="S581" s="14">
        <v>0.0</v>
      </c>
      <c r="T581" s="14" t="s">
        <v>1434</v>
      </c>
      <c r="U581" s="14" t="s">
        <v>35</v>
      </c>
      <c r="V581" s="16" t="s">
        <v>333</v>
      </c>
      <c r="W581" s="17" t="s">
        <v>185</v>
      </c>
    </row>
    <row r="582" ht="15.75" customHeight="1">
      <c r="A582" s="14" t="s">
        <v>15623</v>
      </c>
      <c r="B582" s="14" t="s">
        <v>15624</v>
      </c>
      <c r="C582" s="14">
        <v>2013.0</v>
      </c>
      <c r="D582" s="14">
        <v>0.0</v>
      </c>
      <c r="E582" s="14">
        <v>66115.0</v>
      </c>
      <c r="F582" s="14" t="s">
        <v>4278</v>
      </c>
      <c r="G582" s="14" t="s">
        <v>1630</v>
      </c>
      <c r="H582" s="14" t="s">
        <v>15627</v>
      </c>
      <c r="I582" s="14">
        <v>0.6567054320987653</v>
      </c>
      <c r="J582" s="14">
        <v>0.6703844999999999</v>
      </c>
      <c r="K582" s="14">
        <v>0.8136264709055699</v>
      </c>
      <c r="L582" s="14">
        <v>0.08138265432098765</v>
      </c>
      <c r="M582" s="14">
        <v>0.2693400896296296</v>
      </c>
      <c r="N582" s="14">
        <v>0.05448885008024692</v>
      </c>
      <c r="O582" s="14">
        <v>0.1911505555555556</v>
      </c>
      <c r="P582" s="14">
        <v>0.6187672839506173</v>
      </c>
      <c r="Q582" s="14">
        <v>120.71</v>
      </c>
      <c r="R582" s="14">
        <v>5.0</v>
      </c>
      <c r="S582" s="14">
        <v>1.0</v>
      </c>
      <c r="T582" s="14" t="s">
        <v>1434</v>
      </c>
      <c r="U582" s="14" t="s">
        <v>35</v>
      </c>
      <c r="V582" s="16" t="s">
        <v>407</v>
      </c>
      <c r="W582" s="17" t="s">
        <v>185</v>
      </c>
    </row>
    <row r="583" ht="15.75" customHeight="1">
      <c r="A583" s="14" t="s">
        <v>15634</v>
      </c>
      <c r="B583" s="14" t="s">
        <v>15636</v>
      </c>
      <c r="C583" s="14">
        <v>2025.0</v>
      </c>
      <c r="D583" s="14">
        <v>0.0</v>
      </c>
      <c r="E583" s="14">
        <v>61928.0</v>
      </c>
      <c r="F583" s="14" t="s">
        <v>4278</v>
      </c>
      <c r="G583" s="14" t="s">
        <v>15638</v>
      </c>
      <c r="H583" s="14" t="s">
        <v>15639</v>
      </c>
      <c r="I583" s="14">
        <v>0.98</v>
      </c>
      <c r="J583" s="14">
        <v>0.58</v>
      </c>
      <c r="K583" s="14">
        <v>0.8406947147596797</v>
      </c>
      <c r="L583" s="14">
        <v>0.0378</v>
      </c>
      <c r="M583" s="14">
        <v>0.152</v>
      </c>
      <c r="N583" s="14">
        <v>0.0</v>
      </c>
      <c r="O583" s="14">
        <v>0.135</v>
      </c>
      <c r="P583" s="14">
        <v>0.987</v>
      </c>
      <c r="Q583" s="14">
        <v>116.09</v>
      </c>
      <c r="R583" s="14">
        <v>7.0</v>
      </c>
      <c r="S583" s="14">
        <v>1.0</v>
      </c>
      <c r="T583" s="14" t="s">
        <v>1434</v>
      </c>
      <c r="U583" s="14" t="s">
        <v>35</v>
      </c>
      <c r="V583" s="16" t="s">
        <v>819</v>
      </c>
      <c r="W583" s="17" t="s">
        <v>185</v>
      </c>
    </row>
    <row r="584" ht="15.75" customHeight="1">
      <c r="A584" s="14" t="s">
        <v>1665</v>
      </c>
      <c r="B584" s="14" t="s">
        <v>1666</v>
      </c>
      <c r="C584" s="14">
        <v>2007.0</v>
      </c>
      <c r="D584" s="14">
        <v>0.0</v>
      </c>
      <c r="E584" s="14">
        <v>157704.0</v>
      </c>
      <c r="F584" s="14" t="s">
        <v>1667</v>
      </c>
      <c r="G584" s="14" t="s">
        <v>1630</v>
      </c>
      <c r="H584" s="14" t="s">
        <v>1669</v>
      </c>
      <c r="I584" s="14">
        <v>0.447</v>
      </c>
      <c r="J584" s="14">
        <v>0.225</v>
      </c>
      <c r="K584" s="14">
        <v>0.695142557681964</v>
      </c>
      <c r="L584" s="14">
        <v>0.0425</v>
      </c>
      <c r="M584" s="14">
        <v>0.907</v>
      </c>
      <c r="N584" s="14">
        <v>0.0</v>
      </c>
      <c r="O584" s="14">
        <v>0.167</v>
      </c>
      <c r="P584" s="14">
        <v>0.509</v>
      </c>
      <c r="Q584" s="14">
        <v>172.96</v>
      </c>
      <c r="R584" s="14">
        <v>7.0</v>
      </c>
      <c r="S584" s="14">
        <v>0.0</v>
      </c>
      <c r="T584" s="14" t="s">
        <v>103</v>
      </c>
      <c r="U584" s="14" t="s">
        <v>35</v>
      </c>
      <c r="V584" s="16" t="s">
        <v>333</v>
      </c>
      <c r="W584" s="17" t="s">
        <v>185</v>
      </c>
    </row>
    <row r="585" ht="15.75" customHeight="1">
      <c r="A585" s="14" t="s">
        <v>1673</v>
      </c>
      <c r="B585" s="14" t="s">
        <v>1674</v>
      </c>
      <c r="C585" s="14">
        <v>2021.0</v>
      </c>
      <c r="D585" s="14">
        <v>0.0</v>
      </c>
      <c r="E585" s="14">
        <v>266480.0</v>
      </c>
      <c r="F585" s="14" t="s">
        <v>122</v>
      </c>
      <c r="G585" s="14" t="s">
        <v>123</v>
      </c>
      <c r="H585" s="14" t="s">
        <v>1677</v>
      </c>
      <c r="I585" s="14">
        <v>0.6567054320987653</v>
      </c>
      <c r="J585" s="14">
        <v>0.6703844999999999</v>
      </c>
      <c r="K585" s="14">
        <v>0.8136264709055699</v>
      </c>
      <c r="L585" s="14">
        <v>0.08138265432098765</v>
      </c>
      <c r="M585" s="14">
        <v>0.2693400896296296</v>
      </c>
      <c r="N585" s="14">
        <v>0.05448885008024692</v>
      </c>
      <c r="O585" s="14">
        <v>0.1911505555555556</v>
      </c>
      <c r="P585" s="14">
        <v>0.6187672839506173</v>
      </c>
      <c r="Q585" s="14">
        <v>120.71</v>
      </c>
      <c r="R585" s="14">
        <v>5.0</v>
      </c>
      <c r="S585" s="14">
        <v>1.0</v>
      </c>
      <c r="T585" s="14" t="s">
        <v>104</v>
      </c>
      <c r="U585" s="14" t="s">
        <v>35</v>
      </c>
      <c r="V585" s="16" t="s">
        <v>407</v>
      </c>
      <c r="W585" s="17" t="s">
        <v>185</v>
      </c>
    </row>
    <row r="586" ht="15.75" customHeight="1">
      <c r="A586" s="14" t="s">
        <v>1681</v>
      </c>
      <c r="B586" s="14" t="s">
        <v>1682</v>
      </c>
      <c r="C586" s="14">
        <v>2008.0</v>
      </c>
      <c r="D586" s="14">
        <v>0.0</v>
      </c>
      <c r="E586" s="14">
        <v>145960.0</v>
      </c>
      <c r="F586" s="14" t="s">
        <v>1683</v>
      </c>
      <c r="G586" s="14" t="s">
        <v>1684</v>
      </c>
      <c r="H586" s="14" t="s">
        <v>1685</v>
      </c>
      <c r="I586" s="14">
        <v>0.6567054320987653</v>
      </c>
      <c r="J586" s="14">
        <v>0.6703844999999999</v>
      </c>
      <c r="K586" s="14">
        <v>0.8136264709055699</v>
      </c>
      <c r="L586" s="14">
        <v>0.08138265432098765</v>
      </c>
      <c r="M586" s="14">
        <v>0.2693400896296296</v>
      </c>
      <c r="N586" s="14">
        <v>0.05448885008024692</v>
      </c>
      <c r="O586" s="14">
        <v>0.1911505555555556</v>
      </c>
      <c r="P586" s="14">
        <v>0.6187672839506173</v>
      </c>
      <c r="Q586" s="14">
        <v>120.71</v>
      </c>
      <c r="R586" s="14">
        <v>5.0</v>
      </c>
      <c r="S586" s="14">
        <v>1.0</v>
      </c>
      <c r="T586" s="14" t="s">
        <v>103</v>
      </c>
      <c r="U586" s="14" t="s">
        <v>35</v>
      </c>
      <c r="V586" s="16" t="s">
        <v>407</v>
      </c>
      <c r="W586" s="17" t="s">
        <v>185</v>
      </c>
    </row>
    <row r="587" ht="15.75" customHeight="1">
      <c r="A587" s="14" t="s">
        <v>1690</v>
      </c>
      <c r="B587" s="14" t="s">
        <v>1691</v>
      </c>
      <c r="C587" s="14">
        <v>2013.0</v>
      </c>
      <c r="D587" s="14">
        <v>0.0</v>
      </c>
      <c r="E587" s="14">
        <v>148186.0</v>
      </c>
      <c r="F587" s="14" t="s">
        <v>1692</v>
      </c>
      <c r="G587" s="14" t="s">
        <v>1693</v>
      </c>
      <c r="H587" s="14" t="s">
        <v>1694</v>
      </c>
      <c r="I587" s="14">
        <v>0.417</v>
      </c>
      <c r="J587" s="14">
        <v>0.764</v>
      </c>
      <c r="K587" s="14">
        <v>0.781789403871799</v>
      </c>
      <c r="L587" s="14">
        <v>0.104</v>
      </c>
      <c r="M587" s="14">
        <v>0.286</v>
      </c>
      <c r="N587" s="14">
        <v>3.05E-4</v>
      </c>
      <c r="O587" s="14">
        <v>0.1</v>
      </c>
      <c r="P587" s="14">
        <v>0.605</v>
      </c>
      <c r="Q587" s="14">
        <v>113.54</v>
      </c>
      <c r="R587" s="14">
        <v>2.0</v>
      </c>
      <c r="S587" s="14">
        <v>1.0</v>
      </c>
      <c r="T587" s="14" t="s">
        <v>103</v>
      </c>
      <c r="U587" s="14" t="s">
        <v>35</v>
      </c>
      <c r="V587" s="16" t="s">
        <v>407</v>
      </c>
      <c r="W587" s="17" t="s">
        <v>185</v>
      </c>
    </row>
    <row r="588" ht="15.75" customHeight="1">
      <c r="A588" s="14" t="s">
        <v>857</v>
      </c>
      <c r="B588" s="14" t="s">
        <v>858</v>
      </c>
      <c r="C588" s="14">
        <v>2019.0</v>
      </c>
      <c r="D588" s="14">
        <v>0.0</v>
      </c>
      <c r="E588" s="14">
        <v>191428.0</v>
      </c>
      <c r="F588" s="14" t="s">
        <v>859</v>
      </c>
      <c r="G588" s="14" t="s">
        <v>860</v>
      </c>
      <c r="H588" s="14" t="s">
        <v>861</v>
      </c>
      <c r="I588" s="14">
        <v>0.574</v>
      </c>
      <c r="J588" s="14">
        <v>0.298</v>
      </c>
      <c r="K588" s="14">
        <v>0.7380061172387227</v>
      </c>
      <c r="L588" s="14">
        <v>0.044</v>
      </c>
      <c r="M588" s="14">
        <v>0.958</v>
      </c>
      <c r="N588" s="14">
        <v>0.755</v>
      </c>
      <c r="O588" s="14">
        <v>0.0971</v>
      </c>
      <c r="P588" s="14">
        <v>0.369</v>
      </c>
      <c r="Q588" s="14">
        <v>167.85</v>
      </c>
      <c r="R588" s="14">
        <v>0.0</v>
      </c>
      <c r="S588" s="14">
        <v>1.0</v>
      </c>
      <c r="T588" s="14" t="s">
        <v>103</v>
      </c>
      <c r="U588" s="14" t="s">
        <v>35</v>
      </c>
      <c r="V588" s="16" t="s">
        <v>45</v>
      </c>
      <c r="W588" s="17" t="s">
        <v>251</v>
      </c>
    </row>
    <row r="589" ht="15.75" customHeight="1">
      <c r="A589" s="14" t="s">
        <v>1699</v>
      </c>
      <c r="B589" s="14" t="s">
        <v>1700</v>
      </c>
      <c r="C589" s="14">
        <v>2024.0</v>
      </c>
      <c r="D589" s="14">
        <v>0.0</v>
      </c>
      <c r="E589" s="14">
        <v>236920.0</v>
      </c>
      <c r="F589" s="14" t="s">
        <v>1267</v>
      </c>
      <c r="G589" s="14" t="s">
        <v>1703</v>
      </c>
      <c r="H589" s="14" t="s">
        <v>1705</v>
      </c>
      <c r="I589" s="14">
        <v>0.859</v>
      </c>
      <c r="J589" s="14">
        <v>0.581</v>
      </c>
      <c r="K589" s="14">
        <v>0.7689346138051263</v>
      </c>
      <c r="L589" s="14">
        <v>0.0385</v>
      </c>
      <c r="M589" s="14">
        <v>0.0268</v>
      </c>
      <c r="N589" s="14">
        <v>0.0</v>
      </c>
      <c r="O589" s="14">
        <v>0.0455</v>
      </c>
      <c r="P589" s="14">
        <v>0.82</v>
      </c>
      <c r="Q589" s="14">
        <v>98.89</v>
      </c>
      <c r="R589" s="14">
        <v>6.0</v>
      </c>
      <c r="S589" s="14">
        <v>0.0</v>
      </c>
      <c r="T589" s="14" t="s">
        <v>103</v>
      </c>
      <c r="U589" s="14" t="s">
        <v>35</v>
      </c>
      <c r="V589" s="16" t="s">
        <v>560</v>
      </c>
      <c r="W589" s="17" t="s">
        <v>185</v>
      </c>
    </row>
    <row r="590" ht="15.75" customHeight="1">
      <c r="A590" s="14" t="s">
        <v>1708</v>
      </c>
      <c r="B590" s="14" t="s">
        <v>1709</v>
      </c>
      <c r="C590" s="14">
        <v>2023.0</v>
      </c>
      <c r="D590" s="14">
        <v>0.0</v>
      </c>
      <c r="E590" s="14">
        <v>228466.0</v>
      </c>
      <c r="F590" s="14" t="s">
        <v>1710</v>
      </c>
      <c r="G590" s="14" t="s">
        <v>1711</v>
      </c>
      <c r="H590" s="14" t="s">
        <v>1712</v>
      </c>
      <c r="I590" s="14">
        <v>0.598</v>
      </c>
      <c r="J590" s="14">
        <v>0.534</v>
      </c>
      <c r="K590" s="14">
        <v>0.6743524479568296</v>
      </c>
      <c r="L590" s="14">
        <v>0.0473</v>
      </c>
      <c r="M590" s="14">
        <v>0.473</v>
      </c>
      <c r="N590" s="14">
        <v>0.00159</v>
      </c>
      <c r="O590" s="14">
        <v>0.235</v>
      </c>
      <c r="P590" s="14">
        <v>0.625</v>
      </c>
      <c r="Q590" s="14">
        <v>122.26</v>
      </c>
      <c r="R590" s="14">
        <v>9.0</v>
      </c>
      <c r="S590" s="14">
        <v>0.0</v>
      </c>
      <c r="T590" s="14" t="s">
        <v>103</v>
      </c>
      <c r="U590" s="14" t="s">
        <v>35</v>
      </c>
      <c r="V590" s="16" t="s">
        <v>407</v>
      </c>
      <c r="W590" s="17" t="s">
        <v>185</v>
      </c>
    </row>
    <row r="591" ht="15.75" customHeight="1">
      <c r="A591" s="14" t="s">
        <v>870</v>
      </c>
      <c r="B591" s="14" t="s">
        <v>871</v>
      </c>
      <c r="C591" s="14">
        <v>2013.0</v>
      </c>
      <c r="D591" s="14">
        <v>0.0</v>
      </c>
      <c r="E591" s="14">
        <v>223107.0</v>
      </c>
      <c r="F591" s="14" t="s">
        <v>872</v>
      </c>
      <c r="G591" s="14" t="s">
        <v>873</v>
      </c>
      <c r="H591" s="14" t="s">
        <v>874</v>
      </c>
      <c r="I591" s="14">
        <v>0.734</v>
      </c>
      <c r="J591" s="14">
        <v>0.821</v>
      </c>
      <c r="K591" s="14">
        <v>0.8631745556250258</v>
      </c>
      <c r="L591" s="14">
        <v>0.0954</v>
      </c>
      <c r="M591" s="14">
        <v>4.17E-4</v>
      </c>
      <c r="N591" s="14">
        <v>1.04E-4</v>
      </c>
      <c r="O591" s="14">
        <v>0.0853</v>
      </c>
      <c r="P591" s="14">
        <v>0.33</v>
      </c>
      <c r="Q591" s="14">
        <v>135.07</v>
      </c>
      <c r="R591" s="14">
        <v>6.0</v>
      </c>
      <c r="S591" s="14">
        <v>0.0</v>
      </c>
      <c r="T591" s="14" t="s">
        <v>103</v>
      </c>
      <c r="U591" s="14" t="s">
        <v>35</v>
      </c>
      <c r="V591" s="16" t="s">
        <v>45</v>
      </c>
      <c r="W591" s="17" t="s">
        <v>251</v>
      </c>
    </row>
    <row r="592" ht="15.75" customHeight="1">
      <c r="A592" s="14" t="s">
        <v>1718</v>
      </c>
      <c r="B592" s="14" t="s">
        <v>1719</v>
      </c>
      <c r="C592" s="14">
        <v>2017.0</v>
      </c>
      <c r="D592" s="14">
        <v>0.0</v>
      </c>
      <c r="E592" s="14">
        <v>169853.0</v>
      </c>
      <c r="F592" s="14" t="s">
        <v>1722</v>
      </c>
      <c r="G592" s="14" t="s">
        <v>1723</v>
      </c>
      <c r="H592" s="14" t="s">
        <v>1724</v>
      </c>
      <c r="I592" s="14">
        <v>0.662</v>
      </c>
      <c r="J592" s="14">
        <v>0.87</v>
      </c>
      <c r="K592" s="14">
        <v>0.8621264945380591</v>
      </c>
      <c r="L592" s="14">
        <v>0.11</v>
      </c>
      <c r="M592" s="14">
        <v>0.0754</v>
      </c>
      <c r="N592" s="14">
        <v>6.11E-4</v>
      </c>
      <c r="O592" s="14">
        <v>0.0996</v>
      </c>
      <c r="P592" s="14">
        <v>0.643</v>
      </c>
      <c r="Q592" s="14">
        <v>98.05</v>
      </c>
      <c r="R592" s="14">
        <v>11.0</v>
      </c>
      <c r="S592" s="14">
        <v>0.0</v>
      </c>
      <c r="T592" s="14" t="s">
        <v>103</v>
      </c>
      <c r="U592" s="14" t="s">
        <v>35</v>
      </c>
      <c r="V592" s="16" t="s">
        <v>407</v>
      </c>
      <c r="W592" s="17" t="s">
        <v>185</v>
      </c>
    </row>
    <row r="593" ht="15.75" customHeight="1">
      <c r="A593" s="14" t="s">
        <v>15705</v>
      </c>
      <c r="B593" s="14" t="s">
        <v>15707</v>
      </c>
      <c r="C593" s="14">
        <v>1999.0</v>
      </c>
      <c r="D593" s="14">
        <v>0.0</v>
      </c>
      <c r="E593" s="14">
        <v>239800.0</v>
      </c>
      <c r="F593" s="14" t="s">
        <v>15708</v>
      </c>
      <c r="G593" s="14" t="s">
        <v>15709</v>
      </c>
      <c r="H593" s="14" t="s">
        <v>15710</v>
      </c>
      <c r="I593" s="14">
        <v>0.6567054320987653</v>
      </c>
      <c r="J593" s="14">
        <v>0.6703844999999999</v>
      </c>
      <c r="K593" s="14">
        <v>0.8136264709055699</v>
      </c>
      <c r="L593" s="14">
        <v>0.08138265432098765</v>
      </c>
      <c r="M593" s="14">
        <v>0.2693400896296296</v>
      </c>
      <c r="N593" s="14">
        <v>0.05448885008024692</v>
      </c>
      <c r="O593" s="14">
        <v>0.1911505555555556</v>
      </c>
      <c r="P593" s="14">
        <v>0.6187672839506173</v>
      </c>
      <c r="Q593" s="14">
        <v>120.71</v>
      </c>
      <c r="R593" s="14">
        <v>5.0</v>
      </c>
      <c r="S593" s="14">
        <v>1.0</v>
      </c>
      <c r="T593" s="14" t="s">
        <v>2658</v>
      </c>
      <c r="U593" s="14" t="s">
        <v>35</v>
      </c>
      <c r="V593" s="16" t="s">
        <v>407</v>
      </c>
      <c r="W593" s="17" t="s">
        <v>185</v>
      </c>
    </row>
    <row r="594" ht="15.75" customHeight="1">
      <c r="A594" s="14" t="s">
        <v>15713</v>
      </c>
      <c r="B594" s="14" t="s">
        <v>15714</v>
      </c>
      <c r="C594" s="14">
        <v>2009.0</v>
      </c>
      <c r="D594" s="14">
        <v>0.0</v>
      </c>
      <c r="E594" s="14">
        <v>258063.0</v>
      </c>
      <c r="F594" s="14" t="s">
        <v>1634</v>
      </c>
      <c r="G594" s="14" t="s">
        <v>15718</v>
      </c>
      <c r="H594" s="14" t="s">
        <v>15714</v>
      </c>
      <c r="I594" s="14">
        <v>0.365</v>
      </c>
      <c r="J594" s="14">
        <v>0.396</v>
      </c>
      <c r="K594" s="14">
        <v>0.6828224926596621</v>
      </c>
      <c r="L594" s="14">
        <v>0.0424</v>
      </c>
      <c r="M594" s="14">
        <v>0.47</v>
      </c>
      <c r="N594" s="14">
        <v>0.00291</v>
      </c>
      <c r="O594" s="14">
        <v>0.0967</v>
      </c>
      <c r="P594" s="14">
        <v>0.499</v>
      </c>
      <c r="Q594" s="14">
        <v>167.86</v>
      </c>
      <c r="R594" s="14">
        <v>6.0</v>
      </c>
      <c r="S594" s="14">
        <v>1.0</v>
      </c>
      <c r="T594" s="14" t="s">
        <v>15722</v>
      </c>
      <c r="U594" s="14" t="s">
        <v>35</v>
      </c>
      <c r="V594" s="16" t="s">
        <v>54</v>
      </c>
      <c r="W594" s="17" t="s">
        <v>251</v>
      </c>
    </row>
    <row r="595" ht="15.75" customHeight="1">
      <c r="A595" s="14" t="s">
        <v>1726</v>
      </c>
      <c r="B595" s="14" t="s">
        <v>1727</v>
      </c>
      <c r="C595" s="14">
        <v>2008.0</v>
      </c>
      <c r="D595" s="14">
        <v>0.0</v>
      </c>
      <c r="E595" s="14">
        <v>412093.0</v>
      </c>
      <c r="F595" s="14" t="s">
        <v>1728</v>
      </c>
      <c r="G595" s="14" t="s">
        <v>1729</v>
      </c>
      <c r="H595" s="14" t="s">
        <v>1730</v>
      </c>
      <c r="I595" s="14">
        <v>0.6567054320987653</v>
      </c>
      <c r="J595" s="14">
        <v>0.6703844999999999</v>
      </c>
      <c r="K595" s="14">
        <v>0.8136264709055699</v>
      </c>
      <c r="L595" s="14">
        <v>0.08138265432098765</v>
      </c>
      <c r="M595" s="14">
        <v>0.2693400896296296</v>
      </c>
      <c r="N595" s="14">
        <v>0.05448885008024692</v>
      </c>
      <c r="O595" s="14">
        <v>0.1911505555555556</v>
      </c>
      <c r="P595" s="14">
        <v>0.6187672839506173</v>
      </c>
      <c r="Q595" s="14">
        <v>120.71</v>
      </c>
      <c r="R595" s="14">
        <v>5.0</v>
      </c>
      <c r="S595" s="14">
        <v>1.0</v>
      </c>
      <c r="T595" s="14" t="s">
        <v>103</v>
      </c>
      <c r="U595" s="14" t="s">
        <v>35</v>
      </c>
      <c r="V595" s="16" t="s">
        <v>407</v>
      </c>
      <c r="W595" s="17" t="s">
        <v>185</v>
      </c>
    </row>
    <row r="596" ht="15.75" customHeight="1">
      <c r="A596" s="14" t="s">
        <v>1734</v>
      </c>
      <c r="B596" s="14" t="s">
        <v>1735</v>
      </c>
      <c r="C596" s="14">
        <v>2011.0</v>
      </c>
      <c r="D596" s="14">
        <v>0.0</v>
      </c>
      <c r="E596" s="14">
        <v>134213.0</v>
      </c>
      <c r="F596" s="14" t="s">
        <v>1267</v>
      </c>
      <c r="G596" s="14" t="s">
        <v>1736</v>
      </c>
      <c r="H596" s="14" t="s">
        <v>1737</v>
      </c>
      <c r="I596" s="14">
        <v>0.6567054320987653</v>
      </c>
      <c r="J596" s="14">
        <v>0.6703844999999999</v>
      </c>
      <c r="K596" s="14">
        <v>0.8136264709055699</v>
      </c>
      <c r="L596" s="14">
        <v>0.08138265432098765</v>
      </c>
      <c r="M596" s="14">
        <v>0.2693400896296296</v>
      </c>
      <c r="N596" s="14">
        <v>0.05448885008024692</v>
      </c>
      <c r="O596" s="14">
        <v>0.1911505555555556</v>
      </c>
      <c r="P596" s="14">
        <v>0.6187672839506173</v>
      </c>
      <c r="Q596" s="14">
        <v>120.71</v>
      </c>
      <c r="R596" s="14">
        <v>5.0</v>
      </c>
      <c r="S596" s="14">
        <v>1.0</v>
      </c>
      <c r="T596" s="14" t="s">
        <v>103</v>
      </c>
      <c r="U596" s="14" t="s">
        <v>35</v>
      </c>
      <c r="V596" s="16" t="s">
        <v>407</v>
      </c>
      <c r="W596" s="17" t="s">
        <v>185</v>
      </c>
    </row>
    <row r="597" ht="15.75" customHeight="1">
      <c r="A597" s="14" t="s">
        <v>1740</v>
      </c>
      <c r="B597" s="14" t="s">
        <v>1742</v>
      </c>
      <c r="C597" s="14">
        <v>2015.0</v>
      </c>
      <c r="D597" s="14">
        <v>0.0</v>
      </c>
      <c r="E597" s="14">
        <v>172408.0</v>
      </c>
      <c r="F597" s="14" t="s">
        <v>1743</v>
      </c>
      <c r="G597" s="14" t="s">
        <v>1744</v>
      </c>
      <c r="H597" s="14" t="s">
        <v>1745</v>
      </c>
      <c r="I597" s="14">
        <v>0.643</v>
      </c>
      <c r="J597" s="14">
        <v>0.713</v>
      </c>
      <c r="K597" s="14">
        <v>0.6422047782892606</v>
      </c>
      <c r="L597" s="14">
        <v>0.0455</v>
      </c>
      <c r="M597" s="14">
        <v>0.629</v>
      </c>
      <c r="N597" s="14">
        <v>4.46E-6</v>
      </c>
      <c r="O597" s="14">
        <v>0.233</v>
      </c>
      <c r="P597" s="14">
        <v>0.746</v>
      </c>
      <c r="Q597" s="14">
        <v>119.43</v>
      </c>
      <c r="R597" s="14">
        <v>0.0</v>
      </c>
      <c r="S597" s="14">
        <v>1.0</v>
      </c>
      <c r="T597" s="14" t="s">
        <v>103</v>
      </c>
      <c r="U597" s="14" t="s">
        <v>35</v>
      </c>
      <c r="V597" s="16" t="s">
        <v>181</v>
      </c>
      <c r="W597" s="17" t="s">
        <v>185</v>
      </c>
    </row>
    <row r="598" ht="15.75" customHeight="1">
      <c r="A598" s="14" t="s">
        <v>1749</v>
      </c>
      <c r="B598" s="14" t="s">
        <v>1750</v>
      </c>
      <c r="C598" s="14">
        <v>2010.0</v>
      </c>
      <c r="D598" s="14">
        <v>0.0</v>
      </c>
      <c r="E598" s="14">
        <v>384186.0</v>
      </c>
      <c r="F598" s="14" t="s">
        <v>1751</v>
      </c>
      <c r="G598" s="14" t="s">
        <v>1753</v>
      </c>
      <c r="H598" s="14" t="s">
        <v>1755</v>
      </c>
      <c r="I598" s="14">
        <v>0.654</v>
      </c>
      <c r="J598" s="14">
        <v>0.72</v>
      </c>
      <c r="K598" s="14">
        <v>0.790580283601254</v>
      </c>
      <c r="L598" s="14">
        <v>0.172</v>
      </c>
      <c r="M598" s="14">
        <v>0.00477</v>
      </c>
      <c r="N598" s="14">
        <v>0.0964</v>
      </c>
      <c r="O598" s="14">
        <v>0.146</v>
      </c>
      <c r="P598" s="14">
        <v>0.839</v>
      </c>
      <c r="Q598" s="14">
        <v>131.63</v>
      </c>
      <c r="R598" s="14">
        <v>1.0</v>
      </c>
      <c r="S598" s="14">
        <v>1.0</v>
      </c>
      <c r="T598" s="14" t="s">
        <v>103</v>
      </c>
      <c r="U598" s="14" t="s">
        <v>35</v>
      </c>
      <c r="V598" s="16" t="s">
        <v>560</v>
      </c>
      <c r="W598" s="17" t="s">
        <v>185</v>
      </c>
    </row>
    <row r="599" ht="15.75" customHeight="1">
      <c r="A599" s="14" t="s">
        <v>15751</v>
      </c>
      <c r="B599" s="14" t="s">
        <v>15752</v>
      </c>
      <c r="C599" s="14">
        <v>2012.0</v>
      </c>
      <c r="D599" s="14">
        <v>0.0</v>
      </c>
      <c r="E599" s="14">
        <v>252892.0</v>
      </c>
      <c r="F599" s="14" t="s">
        <v>15756</v>
      </c>
      <c r="G599" s="14" t="s">
        <v>15757</v>
      </c>
      <c r="H599" s="14" t="s">
        <v>15759</v>
      </c>
      <c r="I599" s="14">
        <v>0.6567054320987653</v>
      </c>
      <c r="J599" s="14">
        <v>0.6703844999999999</v>
      </c>
      <c r="K599" s="14">
        <v>0.8136264709055699</v>
      </c>
      <c r="L599" s="14">
        <v>0.08138265432098765</v>
      </c>
      <c r="M599" s="14">
        <v>0.2693400896296296</v>
      </c>
      <c r="N599" s="14">
        <v>0.05448885008024692</v>
      </c>
      <c r="O599" s="14">
        <v>0.1911505555555556</v>
      </c>
      <c r="P599" s="14">
        <v>0.6187672839506173</v>
      </c>
      <c r="Q599" s="14">
        <v>120.71</v>
      </c>
      <c r="R599" s="14">
        <v>5.0</v>
      </c>
      <c r="S599" s="14">
        <v>1.0</v>
      </c>
      <c r="T599" s="14" t="s">
        <v>15761</v>
      </c>
      <c r="U599" s="14" t="s">
        <v>35</v>
      </c>
      <c r="V599" s="16" t="s">
        <v>407</v>
      </c>
      <c r="W599" s="17" t="s">
        <v>185</v>
      </c>
    </row>
    <row r="600" ht="15.75" customHeight="1">
      <c r="A600" s="14" t="s">
        <v>1759</v>
      </c>
      <c r="B600" s="14" t="s">
        <v>1760</v>
      </c>
      <c r="C600" s="14">
        <v>2012.0</v>
      </c>
      <c r="D600" s="14">
        <v>0.0</v>
      </c>
      <c r="E600" s="14">
        <v>195973.0</v>
      </c>
      <c r="F600" s="14" t="s">
        <v>1683</v>
      </c>
      <c r="G600" s="14" t="s">
        <v>1763</v>
      </c>
      <c r="H600" s="14" t="s">
        <v>1764</v>
      </c>
      <c r="I600" s="14">
        <v>0.6567054320987653</v>
      </c>
      <c r="J600" s="14">
        <v>0.6703844999999999</v>
      </c>
      <c r="K600" s="14">
        <v>0.8136264709055699</v>
      </c>
      <c r="L600" s="14">
        <v>0.08138265432098765</v>
      </c>
      <c r="M600" s="14">
        <v>0.2693400896296296</v>
      </c>
      <c r="N600" s="14">
        <v>0.05448885008024692</v>
      </c>
      <c r="O600" s="14">
        <v>0.1911505555555556</v>
      </c>
      <c r="P600" s="14">
        <v>0.6187672839506173</v>
      </c>
      <c r="Q600" s="14">
        <v>120.71</v>
      </c>
      <c r="R600" s="14">
        <v>5.0</v>
      </c>
      <c r="S600" s="14">
        <v>1.0</v>
      </c>
      <c r="T600" s="14" t="s">
        <v>103</v>
      </c>
      <c r="U600" s="14" t="s">
        <v>35</v>
      </c>
      <c r="V600" s="16" t="s">
        <v>407</v>
      </c>
      <c r="W600" s="17" t="s">
        <v>185</v>
      </c>
    </row>
    <row r="601" ht="15.75" customHeight="1">
      <c r="A601" s="14" t="s">
        <v>1767</v>
      </c>
      <c r="B601" s="14" t="s">
        <v>1768</v>
      </c>
      <c r="C601" s="14">
        <v>2004.0</v>
      </c>
      <c r="D601" s="14">
        <v>0.0</v>
      </c>
      <c r="E601" s="14">
        <v>260026.0</v>
      </c>
      <c r="F601" s="14" t="s">
        <v>1770</v>
      </c>
      <c r="G601" s="14" t="s">
        <v>1772</v>
      </c>
      <c r="H601" s="14" t="s">
        <v>1773</v>
      </c>
      <c r="I601" s="14">
        <v>0.298</v>
      </c>
      <c r="J601" s="14">
        <v>0.749</v>
      </c>
      <c r="K601" s="14">
        <v>0.8320321690408738</v>
      </c>
      <c r="L601" s="14">
        <v>0.16</v>
      </c>
      <c r="M601" s="14">
        <v>0.214</v>
      </c>
      <c r="N601" s="14">
        <v>0.0</v>
      </c>
      <c r="O601" s="14">
        <v>0.318</v>
      </c>
      <c r="P601" s="14">
        <v>0.662</v>
      </c>
      <c r="Q601" s="14">
        <v>158.64</v>
      </c>
      <c r="R601" s="14">
        <v>9.0</v>
      </c>
      <c r="S601" s="14">
        <v>1.0</v>
      </c>
      <c r="T601" s="14" t="s">
        <v>103</v>
      </c>
      <c r="U601" s="14" t="s">
        <v>35</v>
      </c>
      <c r="V601" s="16" t="s">
        <v>407</v>
      </c>
      <c r="W601" s="17" t="s">
        <v>185</v>
      </c>
    </row>
    <row r="602" ht="15.75" customHeight="1">
      <c r="A602" s="14" t="s">
        <v>1775</v>
      </c>
      <c r="B602" s="14" t="s">
        <v>1776</v>
      </c>
      <c r="C602" s="14">
        <v>2010.0</v>
      </c>
      <c r="D602" s="14">
        <v>0.0</v>
      </c>
      <c r="E602" s="14">
        <v>334826.0</v>
      </c>
      <c r="F602" s="14" t="s">
        <v>1777</v>
      </c>
      <c r="G602" s="14" t="s">
        <v>1779</v>
      </c>
      <c r="H602" s="14" t="s">
        <v>1781</v>
      </c>
      <c r="I602" s="14">
        <v>0.6567054320987653</v>
      </c>
      <c r="J602" s="14">
        <v>0.6703844999999999</v>
      </c>
      <c r="K602" s="14">
        <v>0.8136264709055699</v>
      </c>
      <c r="L602" s="14">
        <v>0.08138265432098765</v>
      </c>
      <c r="M602" s="14">
        <v>0.2693400896296296</v>
      </c>
      <c r="N602" s="14">
        <v>0.05448885008024692</v>
      </c>
      <c r="O602" s="14">
        <v>0.1911505555555556</v>
      </c>
      <c r="P602" s="14">
        <v>0.6187672839506173</v>
      </c>
      <c r="Q602" s="14">
        <v>120.71</v>
      </c>
      <c r="R602" s="14">
        <v>5.0</v>
      </c>
      <c r="S602" s="14">
        <v>1.0</v>
      </c>
      <c r="T602" s="14" t="s">
        <v>104</v>
      </c>
      <c r="U602" s="14" t="s">
        <v>35</v>
      </c>
      <c r="V602" s="16" t="s">
        <v>407</v>
      </c>
      <c r="W602" s="17" t="s">
        <v>185</v>
      </c>
    </row>
    <row r="603" ht="15.75" customHeight="1">
      <c r="A603" s="14" t="s">
        <v>15785</v>
      </c>
      <c r="B603" s="14" t="s">
        <v>15786</v>
      </c>
      <c r="C603" s="14">
        <v>2012.0</v>
      </c>
      <c r="D603" s="14">
        <v>0.0</v>
      </c>
      <c r="E603" s="14">
        <v>172800.0</v>
      </c>
      <c r="F603" s="14" t="s">
        <v>15788</v>
      </c>
      <c r="G603" s="14" t="s">
        <v>15789</v>
      </c>
      <c r="H603" s="14" t="s">
        <v>15790</v>
      </c>
      <c r="I603" s="14">
        <v>0.361</v>
      </c>
      <c r="J603" s="14">
        <v>0.368</v>
      </c>
      <c r="K603" s="14">
        <v>0.7697473958725698</v>
      </c>
      <c r="L603" s="14">
        <v>0.0364</v>
      </c>
      <c r="M603" s="14">
        <v>0.992</v>
      </c>
      <c r="N603" s="14">
        <v>0.297</v>
      </c>
      <c r="O603" s="14">
        <v>0.15</v>
      </c>
      <c r="P603" s="14">
        <v>0.313</v>
      </c>
      <c r="Q603" s="14">
        <v>122.76</v>
      </c>
      <c r="R603" s="14">
        <v>8.0</v>
      </c>
      <c r="S603" s="14">
        <v>0.0</v>
      </c>
      <c r="T603" s="14" t="s">
        <v>1264</v>
      </c>
      <c r="U603" s="14" t="s">
        <v>35</v>
      </c>
      <c r="V603" s="16" t="s">
        <v>45</v>
      </c>
      <c r="W603" s="17" t="s">
        <v>251</v>
      </c>
    </row>
    <row r="604" ht="15.75" customHeight="1">
      <c r="A604" s="14" t="s">
        <v>15795</v>
      </c>
      <c r="B604" s="14" t="s">
        <v>15796</v>
      </c>
      <c r="C604" s="14">
        <v>2015.0</v>
      </c>
      <c r="D604" s="14">
        <v>0.0</v>
      </c>
      <c r="E604" s="14">
        <v>104736.0</v>
      </c>
      <c r="F604" s="14" t="s">
        <v>15799</v>
      </c>
      <c r="G604" s="14" t="s">
        <v>15801</v>
      </c>
      <c r="H604" s="14" t="s">
        <v>15802</v>
      </c>
      <c r="I604" s="14">
        <v>0.6567054320987653</v>
      </c>
      <c r="J604" s="14">
        <v>0.6703844999999999</v>
      </c>
      <c r="K604" s="14">
        <v>0.8136264709055699</v>
      </c>
      <c r="L604" s="14">
        <v>0.08138265432098765</v>
      </c>
      <c r="M604" s="14">
        <v>0.2693400896296296</v>
      </c>
      <c r="N604" s="14">
        <v>0.05448885008024692</v>
      </c>
      <c r="O604" s="14">
        <v>0.1911505555555556</v>
      </c>
      <c r="P604" s="14">
        <v>0.6187672839506173</v>
      </c>
      <c r="Q604" s="14">
        <v>120.71</v>
      </c>
      <c r="R604" s="14">
        <v>5.0</v>
      </c>
      <c r="S604" s="14">
        <v>1.0</v>
      </c>
      <c r="T604" s="14" t="s">
        <v>1434</v>
      </c>
      <c r="U604" s="14" t="s">
        <v>68</v>
      </c>
      <c r="V604" s="16" t="s">
        <v>407</v>
      </c>
      <c r="W604" s="17" t="s">
        <v>185</v>
      </c>
    </row>
    <row r="605" ht="15.75" customHeight="1">
      <c r="A605" s="14" t="s">
        <v>15807</v>
      </c>
      <c r="B605" s="14" t="s">
        <v>15808</v>
      </c>
      <c r="C605" s="14">
        <v>2000.0</v>
      </c>
      <c r="D605" s="14">
        <v>0.0</v>
      </c>
      <c r="E605" s="14">
        <v>175480.0</v>
      </c>
      <c r="F605" s="14" t="s">
        <v>15810</v>
      </c>
      <c r="G605" s="14" t="s">
        <v>14736</v>
      </c>
      <c r="H605" s="14" t="s">
        <v>14737</v>
      </c>
      <c r="I605" s="14">
        <v>0.222</v>
      </c>
      <c r="J605" s="14">
        <v>0.17</v>
      </c>
      <c r="K605" s="14">
        <v>0.6561931854499992</v>
      </c>
      <c r="L605" s="14">
        <v>0.0312</v>
      </c>
      <c r="M605" s="14">
        <v>0.841</v>
      </c>
      <c r="N605" s="14">
        <v>1.46E-5</v>
      </c>
      <c r="O605" s="14">
        <v>0.178</v>
      </c>
      <c r="P605" s="14">
        <v>0.17</v>
      </c>
      <c r="Q605" s="14">
        <v>97.5</v>
      </c>
      <c r="R605" s="14">
        <v>8.0</v>
      </c>
      <c r="S605" s="14">
        <v>1.0</v>
      </c>
      <c r="T605" s="14" t="s">
        <v>1434</v>
      </c>
      <c r="U605" s="14" t="s">
        <v>35</v>
      </c>
      <c r="V605" s="16" t="s">
        <v>58</v>
      </c>
      <c r="W605" s="17" t="s">
        <v>251</v>
      </c>
    </row>
    <row r="606" ht="15.75" customHeight="1">
      <c r="A606" s="14" t="s">
        <v>877</v>
      </c>
      <c r="B606" s="14" t="s">
        <v>878</v>
      </c>
      <c r="C606" s="14">
        <v>2021.0</v>
      </c>
      <c r="D606" s="14">
        <v>0.0</v>
      </c>
      <c r="E606" s="14">
        <v>250287.0</v>
      </c>
      <c r="F606" s="14" t="s">
        <v>880</v>
      </c>
      <c r="G606" s="14" t="s">
        <v>881</v>
      </c>
      <c r="H606" s="14" t="s">
        <v>878</v>
      </c>
      <c r="I606" s="14">
        <v>0.709</v>
      </c>
      <c r="J606" s="14">
        <v>0.929</v>
      </c>
      <c r="K606" s="14">
        <v>0.940624131051684</v>
      </c>
      <c r="L606" s="14">
        <v>0.061</v>
      </c>
      <c r="M606" s="14">
        <v>0.0431</v>
      </c>
      <c r="N606" s="14">
        <v>0.00648</v>
      </c>
      <c r="O606" s="14">
        <v>0.125</v>
      </c>
      <c r="P606" s="14">
        <v>0.477</v>
      </c>
      <c r="Q606" s="14">
        <v>103.01</v>
      </c>
      <c r="R606" s="14">
        <v>5.0</v>
      </c>
      <c r="S606" s="14">
        <v>0.0</v>
      </c>
      <c r="T606" s="14" t="s">
        <v>104</v>
      </c>
      <c r="U606" s="14" t="s">
        <v>68</v>
      </c>
      <c r="V606" s="16" t="s">
        <v>54</v>
      </c>
      <c r="W606" s="17" t="s">
        <v>251</v>
      </c>
    </row>
    <row r="607" ht="15.75" customHeight="1">
      <c r="A607" s="14" t="s">
        <v>1784</v>
      </c>
      <c r="B607" s="14" t="s">
        <v>1785</v>
      </c>
      <c r="C607" s="14">
        <v>2017.0</v>
      </c>
      <c r="D607" s="14">
        <v>0.0</v>
      </c>
      <c r="E607" s="14">
        <v>170870.0</v>
      </c>
      <c r="F607" s="14" t="s">
        <v>1786</v>
      </c>
      <c r="G607" s="14" t="s">
        <v>1787</v>
      </c>
      <c r="H607" s="14" t="s">
        <v>1785</v>
      </c>
      <c r="I607" s="14">
        <v>0.6567054320987653</v>
      </c>
      <c r="J607" s="14">
        <v>0.6703844999999999</v>
      </c>
      <c r="K607" s="14">
        <v>0.8136264709055699</v>
      </c>
      <c r="L607" s="14">
        <v>0.08138265432098765</v>
      </c>
      <c r="M607" s="14">
        <v>0.2693400896296296</v>
      </c>
      <c r="N607" s="14">
        <v>0.05448885008024692</v>
      </c>
      <c r="O607" s="14">
        <v>0.1911505555555556</v>
      </c>
      <c r="P607" s="14">
        <v>0.6187672839506173</v>
      </c>
      <c r="Q607" s="14">
        <v>120.71</v>
      </c>
      <c r="R607" s="14">
        <v>5.0</v>
      </c>
      <c r="S607" s="14">
        <v>1.0</v>
      </c>
      <c r="T607" s="14" t="s">
        <v>104</v>
      </c>
      <c r="U607" s="14" t="s">
        <v>68</v>
      </c>
      <c r="V607" s="16" t="s">
        <v>407</v>
      </c>
      <c r="W607" s="17" t="s">
        <v>185</v>
      </c>
    </row>
    <row r="608" ht="15.75" customHeight="1">
      <c r="A608" s="14" t="s">
        <v>882</v>
      </c>
      <c r="B608" s="14" t="s">
        <v>883</v>
      </c>
      <c r="C608" s="14">
        <v>2014.0</v>
      </c>
      <c r="D608" s="14">
        <v>0.0</v>
      </c>
      <c r="E608" s="14">
        <v>431973.0</v>
      </c>
      <c r="F608" s="14" t="s">
        <v>886</v>
      </c>
      <c r="G608" s="14" t="s">
        <v>887</v>
      </c>
      <c r="H608" s="14" t="s">
        <v>888</v>
      </c>
      <c r="I608" s="14">
        <v>0.847</v>
      </c>
      <c r="J608" s="14">
        <v>0.6</v>
      </c>
      <c r="K608" s="14">
        <v>0.7878852693776253</v>
      </c>
      <c r="L608" s="14">
        <v>0.0407</v>
      </c>
      <c r="M608" s="14">
        <v>0.00106</v>
      </c>
      <c r="N608" s="14">
        <v>0.0282</v>
      </c>
      <c r="O608" s="14">
        <v>0.108</v>
      </c>
      <c r="P608" s="14">
        <v>0.455</v>
      </c>
      <c r="Q608" s="14">
        <v>120.0</v>
      </c>
      <c r="R608" s="14">
        <v>1.0</v>
      </c>
      <c r="S608" s="14">
        <v>1.0</v>
      </c>
      <c r="T608" s="14" t="s">
        <v>103</v>
      </c>
      <c r="U608" s="14" t="s">
        <v>68</v>
      </c>
      <c r="V608" s="16" t="s">
        <v>54</v>
      </c>
      <c r="W608" s="17" t="s">
        <v>251</v>
      </c>
    </row>
    <row r="609" ht="15.75" customHeight="1">
      <c r="A609" s="14" t="s">
        <v>890</v>
      </c>
      <c r="B609" s="14" t="s">
        <v>891</v>
      </c>
      <c r="C609" s="14">
        <v>2017.0</v>
      </c>
      <c r="D609" s="14">
        <v>0.0</v>
      </c>
      <c r="E609" s="14">
        <v>287986.0</v>
      </c>
      <c r="F609" s="14" t="s">
        <v>892</v>
      </c>
      <c r="G609" s="14" t="s">
        <v>893</v>
      </c>
      <c r="H609" s="14" t="s">
        <v>895</v>
      </c>
      <c r="I609" s="14">
        <v>0.731</v>
      </c>
      <c r="J609" s="14">
        <v>0.928</v>
      </c>
      <c r="K609" s="14">
        <v>0.8736337774929174</v>
      </c>
      <c r="L609" s="14">
        <v>0.0359</v>
      </c>
      <c r="M609" s="14">
        <v>0.0394</v>
      </c>
      <c r="N609" s="14">
        <v>0.184</v>
      </c>
      <c r="O609" s="14">
        <v>0.0476</v>
      </c>
      <c r="P609" s="14">
        <v>0.358</v>
      </c>
      <c r="Q609" s="14">
        <v>125.25</v>
      </c>
      <c r="R609" s="14">
        <v>2.0</v>
      </c>
      <c r="S609" s="14">
        <v>1.0</v>
      </c>
      <c r="T609" s="14" t="s">
        <v>103</v>
      </c>
      <c r="U609" s="14" t="s">
        <v>68</v>
      </c>
      <c r="V609" s="16" t="s">
        <v>45</v>
      </c>
      <c r="W609" s="17" t="s">
        <v>251</v>
      </c>
    </row>
    <row r="610" ht="15.75" customHeight="1">
      <c r="A610" s="14" t="s">
        <v>15837</v>
      </c>
      <c r="B610" s="14" t="s">
        <v>15840</v>
      </c>
      <c r="C610" s="14">
        <v>2024.0</v>
      </c>
      <c r="D610" s="14">
        <v>0.0</v>
      </c>
      <c r="E610" s="14">
        <v>210719.0</v>
      </c>
      <c r="F610" s="14" t="s">
        <v>15842</v>
      </c>
      <c r="G610" s="14" t="s">
        <v>1703</v>
      </c>
      <c r="H610" s="14" t="s">
        <v>15843</v>
      </c>
      <c r="I610" s="14">
        <v>0.799</v>
      </c>
      <c r="J610" s="14">
        <v>0.67</v>
      </c>
      <c r="K610" s="14">
        <v>0.8166106987612216</v>
      </c>
      <c r="L610" s="14">
        <v>0.0474</v>
      </c>
      <c r="M610" s="14">
        <v>0.0364</v>
      </c>
      <c r="N610" s="14">
        <v>0.484</v>
      </c>
      <c r="O610" s="14">
        <v>0.307</v>
      </c>
      <c r="P610" s="14">
        <v>0.254</v>
      </c>
      <c r="Q610" s="14">
        <v>104.98</v>
      </c>
      <c r="R610" s="14">
        <v>11.0</v>
      </c>
      <c r="S610" s="14">
        <v>1.0</v>
      </c>
      <c r="T610" s="14" t="s">
        <v>1264</v>
      </c>
      <c r="U610" s="14" t="s">
        <v>68</v>
      </c>
      <c r="V610" s="16" t="s">
        <v>36</v>
      </c>
      <c r="W610" s="17" t="s">
        <v>251</v>
      </c>
    </row>
    <row r="611" ht="15.75" customHeight="1">
      <c r="A611" s="14" t="s">
        <v>15848</v>
      </c>
      <c r="B611" s="14" t="s">
        <v>15850</v>
      </c>
      <c r="C611" s="14">
        <v>2014.0</v>
      </c>
      <c r="D611" s="14">
        <v>0.0</v>
      </c>
      <c r="E611" s="14">
        <v>192349.0</v>
      </c>
      <c r="F611" s="14" t="s">
        <v>8568</v>
      </c>
      <c r="G611" s="14" t="s">
        <v>15851</v>
      </c>
      <c r="H611" s="14" t="s">
        <v>15853</v>
      </c>
      <c r="I611" s="14">
        <v>0.585</v>
      </c>
      <c r="J611" s="14">
        <v>0.814</v>
      </c>
      <c r="K611" s="14">
        <v>0.6978375719055926</v>
      </c>
      <c r="L611" s="14">
        <v>0.0356</v>
      </c>
      <c r="M611" s="14">
        <v>0.00511</v>
      </c>
      <c r="N611" s="14">
        <v>0.0254</v>
      </c>
      <c r="O611" s="14">
        <v>0.102</v>
      </c>
      <c r="P611" s="14">
        <v>0.732</v>
      </c>
      <c r="Q611" s="14">
        <v>102.01</v>
      </c>
      <c r="R611" s="14">
        <v>9.0</v>
      </c>
      <c r="S611" s="14">
        <v>0.0</v>
      </c>
      <c r="T611" s="14" t="s">
        <v>1264</v>
      </c>
      <c r="U611" s="14" t="s">
        <v>68</v>
      </c>
      <c r="V611" s="16" t="s">
        <v>181</v>
      </c>
      <c r="W611" s="17" t="s">
        <v>185</v>
      </c>
    </row>
    <row r="612" ht="15.75" customHeight="1">
      <c r="A612" s="14" t="s">
        <v>1794</v>
      </c>
      <c r="B612" s="14" t="s">
        <v>1795</v>
      </c>
      <c r="C612" s="14">
        <v>2015.0</v>
      </c>
      <c r="D612" s="14">
        <v>0.0</v>
      </c>
      <c r="E612" s="14">
        <v>96000.0</v>
      </c>
      <c r="F612" s="14" t="s">
        <v>1629</v>
      </c>
      <c r="G612" s="14" t="s">
        <v>1796</v>
      </c>
      <c r="H612" s="14" t="s">
        <v>1810</v>
      </c>
      <c r="I612" s="14">
        <v>0.788</v>
      </c>
      <c r="J612" s="14">
        <v>0.766</v>
      </c>
      <c r="K612" s="14">
        <v>0.7599726220614728</v>
      </c>
      <c r="L612" s="14">
        <v>0.152</v>
      </c>
      <c r="M612" s="14">
        <v>0.139</v>
      </c>
      <c r="N612" s="14">
        <v>0.0</v>
      </c>
      <c r="O612" s="14">
        <v>0.652</v>
      </c>
      <c r="P612" s="14">
        <v>0.817</v>
      </c>
      <c r="Q612" s="14">
        <v>115.01</v>
      </c>
      <c r="R612" s="14">
        <v>9.0</v>
      </c>
      <c r="S612" s="14">
        <v>0.0</v>
      </c>
      <c r="T612" s="14" t="s">
        <v>104</v>
      </c>
      <c r="U612" s="14" t="s">
        <v>68</v>
      </c>
      <c r="V612" s="16" t="s">
        <v>560</v>
      </c>
      <c r="W612" s="17" t="s">
        <v>185</v>
      </c>
    </row>
    <row r="613" ht="15.75" customHeight="1">
      <c r="A613" s="14" t="s">
        <v>1817</v>
      </c>
      <c r="B613" s="14" t="s">
        <v>1819</v>
      </c>
      <c r="C613" s="14">
        <v>2013.0</v>
      </c>
      <c r="D613" s="14">
        <v>0.0</v>
      </c>
      <c r="E613" s="14">
        <v>29676.0</v>
      </c>
      <c r="F613" s="14" t="s">
        <v>880</v>
      </c>
      <c r="G613" s="14" t="s">
        <v>1822</v>
      </c>
      <c r="H613" s="14" t="s">
        <v>1827</v>
      </c>
      <c r="I613" s="14">
        <v>0.532</v>
      </c>
      <c r="J613" s="14">
        <v>0.891</v>
      </c>
      <c r="K613" s="14">
        <v>0.861142600456417</v>
      </c>
      <c r="L613" s="14">
        <v>0.153</v>
      </c>
      <c r="M613" s="14">
        <v>4.24E-4</v>
      </c>
      <c r="N613" s="14">
        <v>0.00697</v>
      </c>
      <c r="O613" s="14">
        <v>0.311</v>
      </c>
      <c r="P613" s="14">
        <v>0.781</v>
      </c>
      <c r="Q613" s="14">
        <v>109.64</v>
      </c>
      <c r="R613" s="14">
        <v>11.0</v>
      </c>
      <c r="S613" s="14">
        <v>0.0</v>
      </c>
      <c r="T613" s="14" t="s">
        <v>104</v>
      </c>
      <c r="U613" s="14" t="s">
        <v>68</v>
      </c>
      <c r="V613" s="16" t="s">
        <v>181</v>
      </c>
      <c r="W613" s="17" t="s">
        <v>185</v>
      </c>
    </row>
    <row r="614" ht="15.75" customHeight="1">
      <c r="A614" s="14" t="s">
        <v>1833</v>
      </c>
      <c r="B614" s="14" t="s">
        <v>1834</v>
      </c>
      <c r="C614" s="14">
        <v>2012.0</v>
      </c>
      <c r="D614" s="14">
        <v>0.0</v>
      </c>
      <c r="E614" s="14">
        <v>303666.0</v>
      </c>
      <c r="F614" s="14" t="s">
        <v>880</v>
      </c>
      <c r="G614" s="14" t="s">
        <v>1836</v>
      </c>
      <c r="H614" s="14" t="s">
        <v>1837</v>
      </c>
      <c r="I614" s="14">
        <v>0.6567054320987653</v>
      </c>
      <c r="J614" s="14">
        <v>0.6703844999999999</v>
      </c>
      <c r="K614" s="14">
        <v>0.8136264709055699</v>
      </c>
      <c r="L614" s="14">
        <v>0.08138265432098765</v>
      </c>
      <c r="M614" s="14">
        <v>0.2693400896296296</v>
      </c>
      <c r="N614" s="14">
        <v>0.05448885008024692</v>
      </c>
      <c r="O614" s="14">
        <v>0.1911505555555556</v>
      </c>
      <c r="P614" s="14">
        <v>0.6187672839506173</v>
      </c>
      <c r="Q614" s="14">
        <v>120.71</v>
      </c>
      <c r="R614" s="14">
        <v>5.0</v>
      </c>
      <c r="S614" s="14">
        <v>1.0</v>
      </c>
      <c r="T614" s="14" t="s">
        <v>104</v>
      </c>
      <c r="U614" s="14" t="s">
        <v>68</v>
      </c>
      <c r="V614" s="16" t="s">
        <v>407</v>
      </c>
      <c r="W614" s="17" t="s">
        <v>185</v>
      </c>
    </row>
    <row r="615" ht="15.75" customHeight="1">
      <c r="A615" s="14" t="s">
        <v>15878</v>
      </c>
      <c r="B615" s="14" t="s">
        <v>15879</v>
      </c>
      <c r="C615" s="14">
        <v>2018.0</v>
      </c>
      <c r="D615" s="14">
        <v>0.0</v>
      </c>
      <c r="E615" s="14">
        <v>230000.0</v>
      </c>
      <c r="F615" s="14" t="s">
        <v>15881</v>
      </c>
      <c r="G615" s="14" t="s">
        <v>15882</v>
      </c>
      <c r="H615" s="14" t="s">
        <v>15883</v>
      </c>
      <c r="I615" s="14">
        <v>0.628</v>
      </c>
      <c r="J615" s="14">
        <v>0.745</v>
      </c>
      <c r="K615" s="14">
        <v>0.8423630568981165</v>
      </c>
      <c r="L615" s="14">
        <v>0.0352</v>
      </c>
      <c r="M615" s="14">
        <v>0.00352</v>
      </c>
      <c r="N615" s="14">
        <v>9.64E-4</v>
      </c>
      <c r="O615" s="14">
        <v>0.764</v>
      </c>
      <c r="P615" s="14">
        <v>0.288</v>
      </c>
      <c r="Q615" s="14">
        <v>122.02</v>
      </c>
      <c r="R615" s="14">
        <v>0.0</v>
      </c>
      <c r="S615" s="14">
        <v>1.0</v>
      </c>
      <c r="T615" s="14" t="s">
        <v>1264</v>
      </c>
      <c r="U615" s="14" t="s">
        <v>94</v>
      </c>
      <c r="V615" s="16" t="s">
        <v>36</v>
      </c>
      <c r="W615" s="17" t="s">
        <v>251</v>
      </c>
    </row>
    <row r="616" ht="15.75" customHeight="1">
      <c r="A616" s="14" t="s">
        <v>899</v>
      </c>
      <c r="B616" s="14" t="s">
        <v>900</v>
      </c>
      <c r="C616" s="14">
        <v>1998.0</v>
      </c>
      <c r="D616" s="14">
        <v>0.0</v>
      </c>
      <c r="E616" s="14">
        <v>349839.0</v>
      </c>
      <c r="F616" s="14" t="s">
        <v>901</v>
      </c>
      <c r="G616" s="14" t="s">
        <v>671</v>
      </c>
      <c r="H616" s="14" t="s">
        <v>902</v>
      </c>
      <c r="I616" s="14">
        <v>0.557</v>
      </c>
      <c r="J616" s="14">
        <v>0.301</v>
      </c>
      <c r="K616" s="14">
        <v>0.6782880242833982</v>
      </c>
      <c r="L616" s="14">
        <v>0.0363</v>
      </c>
      <c r="M616" s="14">
        <v>0.829</v>
      </c>
      <c r="N616" s="14">
        <v>9.3E-5</v>
      </c>
      <c r="O616" s="14">
        <v>0.104</v>
      </c>
      <c r="P616" s="14">
        <v>0.441</v>
      </c>
      <c r="Q616" s="14">
        <v>124.53</v>
      </c>
      <c r="R616" s="14">
        <v>6.0</v>
      </c>
      <c r="S616" s="14">
        <v>1.0</v>
      </c>
      <c r="T616" s="14" t="s">
        <v>104</v>
      </c>
      <c r="U616" s="14" t="s">
        <v>35</v>
      </c>
      <c r="V616" s="16" t="s">
        <v>54</v>
      </c>
      <c r="W616" s="17" t="s">
        <v>251</v>
      </c>
    </row>
    <row r="617" ht="15.75" customHeight="1">
      <c r="A617" s="14" t="s">
        <v>15894</v>
      </c>
      <c r="B617" s="14" t="s">
        <v>15895</v>
      </c>
      <c r="C617" s="14">
        <v>2024.0</v>
      </c>
      <c r="D617" s="14">
        <v>0.0</v>
      </c>
      <c r="E617" s="14">
        <v>273146.0</v>
      </c>
      <c r="F617" s="14" t="s">
        <v>1607</v>
      </c>
      <c r="G617" s="14" t="s">
        <v>1608</v>
      </c>
      <c r="H617" s="14" t="s">
        <v>15897</v>
      </c>
      <c r="I617" s="14">
        <v>0.624</v>
      </c>
      <c r="J617" s="14">
        <v>0.326</v>
      </c>
      <c r="K617" s="14">
        <v>0.7858319252072418</v>
      </c>
      <c r="L617" s="14">
        <v>0.0338</v>
      </c>
      <c r="M617" s="14">
        <v>0.868</v>
      </c>
      <c r="N617" s="14">
        <v>0.0</v>
      </c>
      <c r="O617" s="14">
        <v>0.148</v>
      </c>
      <c r="P617" s="14">
        <v>0.564</v>
      </c>
      <c r="Q617" s="14">
        <v>136.75</v>
      </c>
      <c r="R617" s="14">
        <v>4.0</v>
      </c>
      <c r="S617" s="14">
        <v>1.0</v>
      </c>
      <c r="T617" s="14" t="s">
        <v>104</v>
      </c>
      <c r="U617" s="14" t="s">
        <v>94</v>
      </c>
      <c r="V617" s="16" t="s">
        <v>333</v>
      </c>
      <c r="W617" s="17" t="s">
        <v>185</v>
      </c>
    </row>
    <row r="618" ht="15.75" customHeight="1">
      <c r="A618" s="14" t="s">
        <v>15902</v>
      </c>
      <c r="B618" s="14" t="s">
        <v>15903</v>
      </c>
      <c r="C618" s="14">
        <v>1952.0</v>
      </c>
      <c r="D618" s="14">
        <v>0.0</v>
      </c>
      <c r="E618" s="14">
        <v>271240.0</v>
      </c>
      <c r="F618" s="14" t="s">
        <v>163</v>
      </c>
      <c r="G618" s="14" t="s">
        <v>157</v>
      </c>
      <c r="H618" s="14" t="s">
        <v>15907</v>
      </c>
      <c r="I618" s="14">
        <v>0.6567054320987653</v>
      </c>
      <c r="J618" s="14">
        <v>0.6703844999999999</v>
      </c>
      <c r="K618" s="14">
        <v>0.8136264709055699</v>
      </c>
      <c r="L618" s="14">
        <v>0.08138265432098765</v>
      </c>
      <c r="M618" s="14">
        <v>0.2693400896296296</v>
      </c>
      <c r="N618" s="14">
        <v>0.05448885008024692</v>
      </c>
      <c r="O618" s="14">
        <v>0.1911505555555556</v>
      </c>
      <c r="P618" s="14">
        <v>0.6187672839506173</v>
      </c>
      <c r="Q618" s="14">
        <v>120.71</v>
      </c>
      <c r="R618" s="14">
        <v>5.0</v>
      </c>
      <c r="S618" s="14">
        <v>1.0</v>
      </c>
      <c r="T618" s="14" t="s">
        <v>104</v>
      </c>
      <c r="U618" s="14" t="s">
        <v>94</v>
      </c>
      <c r="V618" s="16" t="s">
        <v>407</v>
      </c>
      <c r="W618" s="17" t="s">
        <v>185</v>
      </c>
    </row>
    <row r="619" ht="15.75" customHeight="1">
      <c r="A619" s="14" t="s">
        <v>15913</v>
      </c>
      <c r="B619" s="14" t="s">
        <v>15914</v>
      </c>
      <c r="C619" s="14">
        <v>1990.0</v>
      </c>
      <c r="D619" s="14">
        <v>0.0</v>
      </c>
      <c r="E619" s="14">
        <v>226973.0</v>
      </c>
      <c r="F619" s="14" t="s">
        <v>26</v>
      </c>
      <c r="G619" s="14" t="s">
        <v>15916</v>
      </c>
      <c r="H619" s="14" t="s">
        <v>15917</v>
      </c>
      <c r="I619" s="14">
        <v>0.6567054320987653</v>
      </c>
      <c r="J619" s="14">
        <v>0.6703844999999999</v>
      </c>
      <c r="K619" s="14">
        <v>0.8136264709055699</v>
      </c>
      <c r="L619" s="14">
        <v>0.08138265432098765</v>
      </c>
      <c r="M619" s="14">
        <v>0.2693400896296296</v>
      </c>
      <c r="N619" s="14">
        <v>0.05448885008024692</v>
      </c>
      <c r="O619" s="14">
        <v>0.1911505555555556</v>
      </c>
      <c r="P619" s="14">
        <v>0.6187672839506173</v>
      </c>
      <c r="Q619" s="14">
        <v>120.71</v>
      </c>
      <c r="R619" s="14">
        <v>5.0</v>
      </c>
      <c r="S619" s="14">
        <v>1.0</v>
      </c>
      <c r="T619" s="14" t="s">
        <v>34</v>
      </c>
      <c r="U619" s="14" t="s">
        <v>94</v>
      </c>
      <c r="V619" s="16" t="s">
        <v>407</v>
      </c>
      <c r="W619" s="17" t="s">
        <v>185</v>
      </c>
    </row>
    <row r="620" ht="15.75" customHeight="1">
      <c r="A620" s="14" t="s">
        <v>15922</v>
      </c>
      <c r="B620" s="14" t="s">
        <v>15923</v>
      </c>
      <c r="C620" s="14">
        <v>2004.0</v>
      </c>
      <c r="D620" s="14">
        <v>0.0</v>
      </c>
      <c r="E620" s="14">
        <v>265600.0</v>
      </c>
      <c r="F620" s="14" t="s">
        <v>3153</v>
      </c>
      <c r="G620" s="14" t="s">
        <v>13307</v>
      </c>
      <c r="H620" s="14" t="s">
        <v>15927</v>
      </c>
      <c r="I620" s="14">
        <v>0.782</v>
      </c>
      <c r="J620" s="14">
        <v>0.839</v>
      </c>
      <c r="K620" s="14">
        <v>0.7797146706996404</v>
      </c>
      <c r="L620" s="14">
        <v>0.0531</v>
      </c>
      <c r="M620" s="14">
        <v>0.0711</v>
      </c>
      <c r="N620" s="14">
        <v>0.0</v>
      </c>
      <c r="O620" s="14">
        <v>0.0393</v>
      </c>
      <c r="P620" s="14">
        <v>0.876</v>
      </c>
      <c r="Q620" s="14">
        <v>130.13</v>
      </c>
      <c r="R620" s="14">
        <v>6.0</v>
      </c>
      <c r="S620" s="14">
        <v>0.0</v>
      </c>
      <c r="T620" s="14" t="s">
        <v>104</v>
      </c>
      <c r="U620" s="14" t="s">
        <v>94</v>
      </c>
      <c r="V620" s="16" t="s">
        <v>560</v>
      </c>
      <c r="W620" s="17" t="s">
        <v>185</v>
      </c>
    </row>
    <row r="621" ht="15.75" customHeight="1">
      <c r="A621" s="14" t="s">
        <v>903</v>
      </c>
      <c r="B621" s="14" t="s">
        <v>904</v>
      </c>
      <c r="C621" s="14">
        <v>1977.0</v>
      </c>
      <c r="D621" s="14">
        <v>1.0</v>
      </c>
      <c r="E621" s="14">
        <v>220890.0</v>
      </c>
      <c r="F621" s="14" t="s">
        <v>67</v>
      </c>
      <c r="G621" s="14" t="s">
        <v>69</v>
      </c>
      <c r="H621" s="14" t="s">
        <v>907</v>
      </c>
      <c r="I621" s="14">
        <v>0.277</v>
      </c>
      <c r="J621" s="14">
        <v>0.291</v>
      </c>
      <c r="K621" s="14">
        <v>0.6972386798558973</v>
      </c>
      <c r="L621" s="14">
        <v>0.0399</v>
      </c>
      <c r="M621" s="14">
        <v>0.982</v>
      </c>
      <c r="N621" s="14">
        <v>0.00486</v>
      </c>
      <c r="O621" s="14">
        <v>0.117</v>
      </c>
      <c r="P621" s="14">
        <v>0.424</v>
      </c>
      <c r="Q621" s="14">
        <v>165.21</v>
      </c>
      <c r="R621" s="14">
        <v>2.0</v>
      </c>
      <c r="S621" s="14">
        <v>0.0</v>
      </c>
      <c r="T621" s="14" t="s">
        <v>34</v>
      </c>
      <c r="U621" s="14" t="s">
        <v>35</v>
      </c>
      <c r="V621" s="16" t="s">
        <v>54</v>
      </c>
      <c r="W621" s="17" t="s">
        <v>251</v>
      </c>
    </row>
    <row r="622" ht="15.75" customHeight="1">
      <c r="A622" s="14" t="s">
        <v>1846</v>
      </c>
      <c r="B622" s="14" t="s">
        <v>1847</v>
      </c>
      <c r="C622" s="14">
        <v>2020.0</v>
      </c>
      <c r="D622" s="14">
        <v>1.0</v>
      </c>
      <c r="E622" s="14">
        <v>240141.0</v>
      </c>
      <c r="F622" s="14" t="s">
        <v>26</v>
      </c>
      <c r="G622" s="14" t="s">
        <v>1853</v>
      </c>
      <c r="H622" s="14" t="s">
        <v>1854</v>
      </c>
      <c r="I622" s="14">
        <v>0.6</v>
      </c>
      <c r="J622" s="14">
        <v>0.304</v>
      </c>
      <c r="K622" s="14">
        <v>0.7777254935345813</v>
      </c>
      <c r="L622" s="14">
        <v>0.03</v>
      </c>
      <c r="M622" s="14">
        <v>0.88</v>
      </c>
      <c r="N622" s="14">
        <v>0.0</v>
      </c>
      <c r="O622" s="14">
        <v>0.0763</v>
      </c>
      <c r="P622" s="14">
        <v>0.555</v>
      </c>
      <c r="Q622" s="14">
        <v>99.085</v>
      </c>
      <c r="R622" s="14">
        <v>4.0</v>
      </c>
      <c r="S622" s="14">
        <v>1.0</v>
      </c>
      <c r="T622" s="14" t="s">
        <v>34</v>
      </c>
      <c r="U622" s="14" t="s">
        <v>35</v>
      </c>
      <c r="V622" s="16" t="s">
        <v>333</v>
      </c>
      <c r="W622" s="17" t="s">
        <v>185</v>
      </c>
    </row>
    <row r="623" ht="15.75" customHeight="1">
      <c r="A623" s="14" t="s">
        <v>910</v>
      </c>
      <c r="B623" s="14" t="s">
        <v>911</v>
      </c>
      <c r="C623" s="14">
        <v>2020.0</v>
      </c>
      <c r="D623" s="14">
        <v>1.0</v>
      </c>
      <c r="E623" s="14">
        <v>219546.0</v>
      </c>
      <c r="F623" s="14" t="s">
        <v>67</v>
      </c>
      <c r="G623" s="14" t="s">
        <v>69</v>
      </c>
      <c r="H623" s="14" t="s">
        <v>80</v>
      </c>
      <c r="I623" s="14">
        <v>0.192</v>
      </c>
      <c r="J623" s="14">
        <v>0.425</v>
      </c>
      <c r="K623" s="14">
        <v>0.7882488824077974</v>
      </c>
      <c r="L623" s="14">
        <v>0.0338</v>
      </c>
      <c r="M623" s="14">
        <v>0.95</v>
      </c>
      <c r="N623" s="14">
        <v>0.313</v>
      </c>
      <c r="O623" s="14">
        <v>0.139</v>
      </c>
      <c r="P623" s="14">
        <v>0.261</v>
      </c>
      <c r="Q623" s="14">
        <v>130.041</v>
      </c>
      <c r="R623" s="14">
        <v>10.0</v>
      </c>
      <c r="S623" s="14">
        <v>0.0</v>
      </c>
      <c r="T623" s="14" t="s">
        <v>34</v>
      </c>
      <c r="U623" s="14" t="s">
        <v>35</v>
      </c>
      <c r="V623" s="16" t="s">
        <v>36</v>
      </c>
      <c r="W623" s="17" t="s">
        <v>251</v>
      </c>
    </row>
    <row r="624" ht="15.75" customHeight="1">
      <c r="A624" s="14" t="s">
        <v>915</v>
      </c>
      <c r="B624" s="14" t="s">
        <v>916</v>
      </c>
      <c r="C624" s="14">
        <v>1978.0</v>
      </c>
      <c r="D624" s="14">
        <v>1.0</v>
      </c>
      <c r="E624" s="14">
        <v>214983.0</v>
      </c>
      <c r="F624" s="14" t="s">
        <v>67</v>
      </c>
      <c r="G624" s="14" t="s">
        <v>69</v>
      </c>
      <c r="H624" s="14" t="s">
        <v>70</v>
      </c>
      <c r="I624" s="14">
        <v>0.463</v>
      </c>
      <c r="J624" s="14">
        <v>0.149</v>
      </c>
      <c r="K624" s="14">
        <v>0.6441939554543197</v>
      </c>
      <c r="L624" s="14">
        <v>0.0399</v>
      </c>
      <c r="M624" s="14">
        <v>0.988</v>
      </c>
      <c r="N624" s="14">
        <v>7.39E-5</v>
      </c>
      <c r="O624" s="14">
        <v>0.125</v>
      </c>
      <c r="P624" s="14">
        <v>0.216</v>
      </c>
      <c r="Q624" s="14">
        <v>100.671</v>
      </c>
      <c r="R624" s="14">
        <v>6.0</v>
      </c>
      <c r="S624" s="14">
        <v>0.0</v>
      </c>
      <c r="T624" s="14" t="s">
        <v>34</v>
      </c>
      <c r="U624" s="14" t="s">
        <v>35</v>
      </c>
      <c r="V624" s="16" t="s">
        <v>36</v>
      </c>
      <c r="W624" s="17" t="s">
        <v>251</v>
      </c>
    </row>
    <row r="625" ht="15.75" customHeight="1">
      <c r="A625" s="14" t="s">
        <v>1861</v>
      </c>
      <c r="B625" s="14" t="s">
        <v>1862</v>
      </c>
      <c r="C625" s="14">
        <v>2022.0</v>
      </c>
      <c r="D625" s="14">
        <v>1.0</v>
      </c>
      <c r="E625" s="14">
        <v>177750.0</v>
      </c>
      <c r="F625" s="14" t="s">
        <v>1865</v>
      </c>
      <c r="G625" s="14" t="s">
        <v>1866</v>
      </c>
      <c r="H625" s="14" t="s">
        <v>1862</v>
      </c>
      <c r="I625" s="14">
        <v>0.702</v>
      </c>
      <c r="J625" s="14">
        <v>0.53</v>
      </c>
      <c r="K625" s="14">
        <v>0.7443372617640722</v>
      </c>
      <c r="L625" s="14">
        <v>0.0849</v>
      </c>
      <c r="M625" s="14">
        <v>0.424</v>
      </c>
      <c r="N625" s="14">
        <v>0.0</v>
      </c>
      <c r="O625" s="14">
        <v>0.0996</v>
      </c>
      <c r="P625" s="14">
        <v>0.513</v>
      </c>
      <c r="Q625" s="14">
        <v>79.983</v>
      </c>
      <c r="R625" s="14">
        <v>2.0</v>
      </c>
      <c r="S625" s="14">
        <v>1.0</v>
      </c>
      <c r="T625" s="14" t="s">
        <v>103</v>
      </c>
      <c r="U625" s="14" t="s">
        <v>68</v>
      </c>
      <c r="V625" s="16" t="s">
        <v>333</v>
      </c>
      <c r="W625" s="17" t="s">
        <v>185</v>
      </c>
    </row>
    <row r="626" ht="15.75" customHeight="1">
      <c r="A626" s="14" t="s">
        <v>918</v>
      </c>
      <c r="B626" s="14" t="s">
        <v>920</v>
      </c>
      <c r="C626" s="14">
        <v>2017.0</v>
      </c>
      <c r="D626" s="14">
        <v>1.0</v>
      </c>
      <c r="E626" s="14">
        <v>286106.0</v>
      </c>
      <c r="F626" s="14" t="s">
        <v>122</v>
      </c>
      <c r="G626" s="14" t="s">
        <v>123</v>
      </c>
      <c r="H626" s="14" t="s">
        <v>922</v>
      </c>
      <c r="I626" s="14">
        <v>0.197</v>
      </c>
      <c r="J626" s="14">
        <v>0.719</v>
      </c>
      <c r="K626" s="14">
        <v>0.928945736082627</v>
      </c>
      <c r="L626" s="14">
        <v>0.0391</v>
      </c>
      <c r="M626" s="14">
        <v>0.911</v>
      </c>
      <c r="N626" s="14">
        <v>0.0</v>
      </c>
      <c r="O626" s="14">
        <v>0.253</v>
      </c>
      <c r="P626" s="14">
        <v>0.417</v>
      </c>
      <c r="Q626" s="14">
        <v>84.695</v>
      </c>
      <c r="R626" s="14">
        <v>1.0</v>
      </c>
      <c r="S626" s="14">
        <v>0.0</v>
      </c>
      <c r="T626" s="14" t="s">
        <v>104</v>
      </c>
      <c r="U626" s="14" t="s">
        <v>94</v>
      </c>
      <c r="V626" s="16" t="s">
        <v>54</v>
      </c>
      <c r="W626" s="17" t="s">
        <v>251</v>
      </c>
    </row>
    <row r="627" ht="15.75" customHeight="1">
      <c r="A627" s="14" t="s">
        <v>15972</v>
      </c>
      <c r="B627" s="14" t="s">
        <v>15973</v>
      </c>
      <c r="C627" s="14">
        <v>2023.0</v>
      </c>
      <c r="D627" s="14">
        <v>1.0</v>
      </c>
      <c r="E627" s="14">
        <v>228000.0</v>
      </c>
      <c r="F627" s="14" t="s">
        <v>3574</v>
      </c>
      <c r="G627" s="14" t="s">
        <v>15976</v>
      </c>
      <c r="H627" s="14" t="s">
        <v>15977</v>
      </c>
      <c r="I627" s="14">
        <v>0.933</v>
      </c>
      <c r="J627" s="14">
        <v>0.637</v>
      </c>
      <c r="K627" s="14">
        <v>0.8080764870530646</v>
      </c>
      <c r="L627" s="14">
        <v>0.203</v>
      </c>
      <c r="M627" s="14">
        <v>0.0486</v>
      </c>
      <c r="N627" s="14">
        <v>0.0</v>
      </c>
      <c r="O627" s="14">
        <v>0.0918</v>
      </c>
      <c r="P627" s="14">
        <v>0.735</v>
      </c>
      <c r="Q627" s="14">
        <v>120.002</v>
      </c>
      <c r="R627" s="14">
        <v>1.0</v>
      </c>
      <c r="S627" s="14">
        <v>1.0</v>
      </c>
      <c r="T627" s="14" t="s">
        <v>104</v>
      </c>
      <c r="U627" s="14" t="s">
        <v>94</v>
      </c>
      <c r="V627" s="16" t="s">
        <v>181</v>
      </c>
      <c r="W627" s="17" t="s">
        <v>185</v>
      </c>
    </row>
    <row r="628" ht="15.75" customHeight="1">
      <c r="A628" s="14" t="s">
        <v>1872</v>
      </c>
      <c r="B628" s="14" t="s">
        <v>1873</v>
      </c>
      <c r="C628" s="14">
        <v>2021.0</v>
      </c>
      <c r="D628" s="14">
        <v>1.0</v>
      </c>
      <c r="E628" s="14">
        <v>80000.0</v>
      </c>
      <c r="F628" s="14" t="s">
        <v>259</v>
      </c>
      <c r="G628" s="14" t="s">
        <v>1874</v>
      </c>
      <c r="H628" s="14" t="s">
        <v>1875</v>
      </c>
      <c r="I628" s="14">
        <v>0.46</v>
      </c>
      <c r="J628" s="14">
        <v>0.985</v>
      </c>
      <c r="K628" s="14">
        <v>0.8748957285976324</v>
      </c>
      <c r="L628" s="14">
        <v>0.217</v>
      </c>
      <c r="M628" s="14">
        <v>0.162</v>
      </c>
      <c r="N628" s="14">
        <v>0.0</v>
      </c>
      <c r="O628" s="14">
        <v>0.474</v>
      </c>
      <c r="P628" s="14">
        <v>0.524</v>
      </c>
      <c r="Q628" s="14">
        <v>98.069</v>
      </c>
      <c r="R628" s="14">
        <v>0.0</v>
      </c>
      <c r="S628" s="14">
        <v>1.0</v>
      </c>
      <c r="T628" s="14" t="s">
        <v>103</v>
      </c>
      <c r="U628" s="14" t="s">
        <v>35</v>
      </c>
      <c r="V628" s="16" t="s">
        <v>333</v>
      </c>
      <c r="W628" s="17" t="s">
        <v>185</v>
      </c>
    </row>
    <row r="629" ht="15.75" customHeight="1">
      <c r="A629" s="14" t="s">
        <v>924</v>
      </c>
      <c r="B629" s="14" t="s">
        <v>925</v>
      </c>
      <c r="C629" s="14">
        <v>2018.0</v>
      </c>
      <c r="D629" s="14">
        <v>1.0</v>
      </c>
      <c r="E629" s="14">
        <v>317040.0</v>
      </c>
      <c r="F629" s="14" t="s">
        <v>926</v>
      </c>
      <c r="G629" s="14" t="s">
        <v>927</v>
      </c>
      <c r="H629" s="14" t="s">
        <v>928</v>
      </c>
      <c r="I629" s="14">
        <v>0.645</v>
      </c>
      <c r="J629" s="14">
        <v>0.922</v>
      </c>
      <c r="K629" s="14">
        <v>0.7955211430112394</v>
      </c>
      <c r="L629" s="14">
        <v>0.0386</v>
      </c>
      <c r="M629" s="14">
        <v>2.63E-4</v>
      </c>
      <c r="N629" s="14">
        <v>2.78E-4</v>
      </c>
      <c r="O629" s="14">
        <v>0.274</v>
      </c>
      <c r="P629" s="14">
        <v>0.452</v>
      </c>
      <c r="Q629" s="14">
        <v>128.001</v>
      </c>
      <c r="R629" s="14">
        <v>1.0</v>
      </c>
      <c r="S629" s="14">
        <v>0.0</v>
      </c>
      <c r="T629" s="14" t="s">
        <v>103</v>
      </c>
      <c r="U629" s="14" t="s">
        <v>35</v>
      </c>
      <c r="V629" s="16" t="s">
        <v>54</v>
      </c>
      <c r="W629" s="17" t="s">
        <v>251</v>
      </c>
    </row>
    <row r="630" ht="15.75" customHeight="1">
      <c r="A630" s="14" t="s">
        <v>932</v>
      </c>
      <c r="B630" s="14" t="s">
        <v>933</v>
      </c>
      <c r="C630" s="14">
        <v>2019.0</v>
      </c>
      <c r="D630" s="14">
        <v>1.0</v>
      </c>
      <c r="E630" s="14">
        <v>218001.0</v>
      </c>
      <c r="F630" s="14" t="s">
        <v>194</v>
      </c>
      <c r="G630" s="14" t="s">
        <v>935</v>
      </c>
      <c r="H630" s="14" t="s">
        <v>936</v>
      </c>
      <c r="I630" s="14">
        <v>0.0731</v>
      </c>
      <c r="J630" s="14">
        <v>0.111</v>
      </c>
      <c r="K630" s="14">
        <v>0.4571685239352092</v>
      </c>
      <c r="L630" s="14">
        <v>0.0308</v>
      </c>
      <c r="M630" s="14">
        <v>0.939</v>
      </c>
      <c r="N630" s="14">
        <v>0.979</v>
      </c>
      <c r="O630" s="14">
        <v>0.11</v>
      </c>
      <c r="P630" s="14">
        <v>0.0397</v>
      </c>
      <c r="Q630" s="14">
        <v>179.9</v>
      </c>
      <c r="R630" s="14">
        <v>4.0</v>
      </c>
      <c r="S630" s="14">
        <v>0.0</v>
      </c>
      <c r="T630" s="14" t="s">
        <v>104</v>
      </c>
      <c r="U630" s="14" t="s">
        <v>35</v>
      </c>
      <c r="V630" s="16" t="s">
        <v>75</v>
      </c>
      <c r="W630" s="17" t="s">
        <v>251</v>
      </c>
    </row>
    <row r="631" ht="15.75" customHeight="1">
      <c r="A631" s="14" t="s">
        <v>938</v>
      </c>
      <c r="B631" s="14" t="s">
        <v>940</v>
      </c>
      <c r="C631" s="14">
        <v>2022.0</v>
      </c>
      <c r="D631" s="14">
        <v>1.0</v>
      </c>
      <c r="E631" s="14">
        <v>194109.0</v>
      </c>
      <c r="F631" s="14" t="s">
        <v>194</v>
      </c>
      <c r="G631" s="14" t="s">
        <v>941</v>
      </c>
      <c r="H631" s="14" t="s">
        <v>942</v>
      </c>
      <c r="I631" s="14">
        <v>0.587</v>
      </c>
      <c r="J631" s="14">
        <v>0.359</v>
      </c>
      <c r="K631" s="14">
        <v>0.7359099950647894</v>
      </c>
      <c r="L631" s="14">
        <v>0.0496</v>
      </c>
      <c r="M631" s="14">
        <v>0.798</v>
      </c>
      <c r="N631" s="14">
        <v>0.0</v>
      </c>
      <c r="O631" s="14">
        <v>0.109</v>
      </c>
      <c r="P631" s="14">
        <v>0.468</v>
      </c>
      <c r="Q631" s="14">
        <v>170.007</v>
      </c>
      <c r="R631" s="14">
        <v>1.0</v>
      </c>
      <c r="S631" s="14">
        <v>1.0</v>
      </c>
      <c r="T631" s="14" t="s">
        <v>104</v>
      </c>
      <c r="U631" s="14" t="s">
        <v>35</v>
      </c>
      <c r="V631" s="16" t="s">
        <v>54</v>
      </c>
      <c r="W631" s="17" t="s">
        <v>251</v>
      </c>
    </row>
    <row r="632" ht="15.75" customHeight="1">
      <c r="A632" s="14" t="s">
        <v>944</v>
      </c>
      <c r="B632" s="14" t="s">
        <v>945</v>
      </c>
      <c r="C632" s="14">
        <v>2024.0</v>
      </c>
      <c r="D632" s="14">
        <v>1.0</v>
      </c>
      <c r="E632" s="14">
        <v>181341.0</v>
      </c>
      <c r="F632" s="14" t="s">
        <v>255</v>
      </c>
      <c r="G632" s="14" t="s">
        <v>372</v>
      </c>
      <c r="H632" s="14" t="s">
        <v>945</v>
      </c>
      <c r="I632" s="14">
        <v>0.841</v>
      </c>
      <c r="J632" s="14">
        <v>0.519</v>
      </c>
      <c r="K632" s="14">
        <v>0.7296216285429894</v>
      </c>
      <c r="L632" s="14">
        <v>0.107</v>
      </c>
      <c r="M632" s="14">
        <v>0.144</v>
      </c>
      <c r="N632" s="14">
        <v>0.844</v>
      </c>
      <c r="O632" s="14">
        <v>0.366</v>
      </c>
      <c r="P632" s="14">
        <v>0.306</v>
      </c>
      <c r="Q632" s="14">
        <v>105.009</v>
      </c>
      <c r="R632" s="14">
        <v>6.0</v>
      </c>
      <c r="S632" s="14">
        <v>0.0</v>
      </c>
      <c r="T632" s="14" t="s">
        <v>104</v>
      </c>
      <c r="U632" s="14" t="s">
        <v>68</v>
      </c>
      <c r="V632" s="16" t="s">
        <v>45</v>
      </c>
      <c r="W632" s="17" t="s">
        <v>251</v>
      </c>
    </row>
    <row r="633" ht="15.75" customHeight="1">
      <c r="A633" s="14" t="s">
        <v>1881</v>
      </c>
      <c r="B633" s="14" t="s">
        <v>1883</v>
      </c>
      <c r="C633" s="14">
        <v>2023.0</v>
      </c>
      <c r="D633" s="14">
        <v>1.0</v>
      </c>
      <c r="E633" s="14">
        <v>415226.0</v>
      </c>
      <c r="F633" s="14" t="s">
        <v>140</v>
      </c>
      <c r="G633" s="14" t="s">
        <v>364</v>
      </c>
      <c r="H633" s="14" t="s">
        <v>196</v>
      </c>
      <c r="I633" s="14">
        <v>0.474</v>
      </c>
      <c r="J633" s="14">
        <v>0.744</v>
      </c>
      <c r="K633" s="14">
        <v>0.7519517463959117</v>
      </c>
      <c r="L633" s="14">
        <v>0.103</v>
      </c>
      <c r="M633" s="14">
        <v>0.228</v>
      </c>
      <c r="N633" s="14">
        <v>1.72E-4</v>
      </c>
      <c r="O633" s="14">
        <v>0.32</v>
      </c>
      <c r="P633" s="14">
        <v>0.537</v>
      </c>
      <c r="Q633" s="14">
        <v>169.574</v>
      </c>
      <c r="R633" s="14">
        <v>7.0</v>
      </c>
      <c r="S633" s="14">
        <v>1.0</v>
      </c>
      <c r="T633" s="14" t="s">
        <v>104</v>
      </c>
      <c r="U633" s="14" t="s">
        <v>35</v>
      </c>
      <c r="V633" s="16" t="s">
        <v>333</v>
      </c>
      <c r="W633" s="17" t="s">
        <v>185</v>
      </c>
    </row>
    <row r="634" ht="15.75" customHeight="1">
      <c r="A634" s="14" t="s">
        <v>1890</v>
      </c>
      <c r="B634" s="14" t="s">
        <v>1891</v>
      </c>
      <c r="C634" s="14">
        <v>1949.0</v>
      </c>
      <c r="D634" s="14">
        <v>1.0</v>
      </c>
      <c r="E634" s="14">
        <v>262800.0</v>
      </c>
      <c r="F634" s="14" t="s">
        <v>156</v>
      </c>
      <c r="G634" s="14" t="s">
        <v>157</v>
      </c>
      <c r="H634" s="14" t="s">
        <v>1894</v>
      </c>
      <c r="I634" s="14">
        <v>0.602</v>
      </c>
      <c r="J634" s="14">
        <v>0.212</v>
      </c>
      <c r="K634" s="14">
        <v>0.6562573524553237</v>
      </c>
      <c r="L634" s="14">
        <v>0.0487</v>
      </c>
      <c r="M634" s="14">
        <v>0.978</v>
      </c>
      <c r="N634" s="14">
        <v>0.00167</v>
      </c>
      <c r="O634" s="14">
        <v>0.324</v>
      </c>
      <c r="P634" s="14">
        <v>0.552</v>
      </c>
      <c r="Q634" s="14">
        <v>80.641</v>
      </c>
      <c r="R634" s="14">
        <v>2.0</v>
      </c>
      <c r="S634" s="14">
        <v>1.0</v>
      </c>
      <c r="T634" s="14" t="s">
        <v>104</v>
      </c>
      <c r="U634" s="14" t="s">
        <v>68</v>
      </c>
      <c r="V634" s="16" t="s">
        <v>333</v>
      </c>
      <c r="W634" s="17" t="s">
        <v>185</v>
      </c>
    </row>
    <row r="635" ht="15.75" customHeight="1">
      <c r="A635" s="14" t="s">
        <v>1900</v>
      </c>
      <c r="B635" s="14" t="s">
        <v>1901</v>
      </c>
      <c r="C635" s="14">
        <v>1974.0</v>
      </c>
      <c r="D635" s="14">
        <v>1.0</v>
      </c>
      <c r="E635" s="14">
        <v>188973.0</v>
      </c>
      <c r="F635" s="14" t="s">
        <v>156</v>
      </c>
      <c r="G635" s="14" t="s">
        <v>157</v>
      </c>
      <c r="H635" s="14" t="s">
        <v>1902</v>
      </c>
      <c r="I635" s="14">
        <v>0.261</v>
      </c>
      <c r="J635" s="14">
        <v>0.47</v>
      </c>
      <c r="K635" s="14">
        <v>0.7544970376071164</v>
      </c>
      <c r="L635" s="14">
        <v>0.0459</v>
      </c>
      <c r="M635" s="14">
        <v>0.976</v>
      </c>
      <c r="N635" s="14">
        <v>0.675</v>
      </c>
      <c r="O635" s="14">
        <v>0.136</v>
      </c>
      <c r="P635" s="14">
        <v>0.529</v>
      </c>
      <c r="Q635" s="14">
        <v>75.052</v>
      </c>
      <c r="R635" s="14">
        <v>7.0</v>
      </c>
      <c r="S635" s="14">
        <v>1.0</v>
      </c>
      <c r="T635" s="14" t="s">
        <v>104</v>
      </c>
      <c r="U635" s="14" t="s">
        <v>35</v>
      </c>
      <c r="V635" s="16" t="s">
        <v>333</v>
      </c>
      <c r="W635" s="17" t="s">
        <v>185</v>
      </c>
    </row>
    <row r="636" ht="15.75" customHeight="1">
      <c r="A636" s="14" t="s">
        <v>1905</v>
      </c>
      <c r="B636" s="14" t="s">
        <v>1906</v>
      </c>
      <c r="C636" s="14">
        <v>1972.0</v>
      </c>
      <c r="D636" s="14">
        <v>1.0</v>
      </c>
      <c r="E636" s="14">
        <v>219600.0</v>
      </c>
      <c r="F636" s="14" t="s">
        <v>327</v>
      </c>
      <c r="G636" s="14" t="s">
        <v>1908</v>
      </c>
      <c r="H636" s="14" t="s">
        <v>158</v>
      </c>
      <c r="I636" s="14">
        <v>0.504</v>
      </c>
      <c r="J636" s="14">
        <v>0.467</v>
      </c>
      <c r="K636" s="14">
        <v>0.7434603126913042</v>
      </c>
      <c r="L636" s="14">
        <v>0.0535</v>
      </c>
      <c r="M636" s="14">
        <v>0.923</v>
      </c>
      <c r="N636" s="14">
        <v>1.18E-4</v>
      </c>
      <c r="O636" s="14">
        <v>0.288</v>
      </c>
      <c r="P636" s="14">
        <v>0.748</v>
      </c>
      <c r="Q636" s="14">
        <v>126.709</v>
      </c>
      <c r="R636" s="14">
        <v>2.0</v>
      </c>
      <c r="S636" s="14">
        <v>0.0</v>
      </c>
      <c r="T636" s="14" t="s">
        <v>104</v>
      </c>
      <c r="U636" s="14" t="s">
        <v>35</v>
      </c>
      <c r="V636" s="16" t="s">
        <v>181</v>
      </c>
      <c r="W636" s="17" t="s">
        <v>185</v>
      </c>
    </row>
    <row r="637" ht="15.75" customHeight="1">
      <c r="A637" s="14" t="s">
        <v>1916</v>
      </c>
      <c r="B637" s="14" t="s">
        <v>1917</v>
      </c>
      <c r="C637" s="14">
        <v>1965.0</v>
      </c>
      <c r="D637" s="14">
        <v>1.0</v>
      </c>
      <c r="E637" s="14">
        <v>305449.0</v>
      </c>
      <c r="F637" s="14" t="s">
        <v>156</v>
      </c>
      <c r="G637" s="14" t="s">
        <v>157</v>
      </c>
      <c r="H637" s="14" t="s">
        <v>1921</v>
      </c>
      <c r="I637" s="14">
        <v>0.374</v>
      </c>
      <c r="J637" s="14">
        <v>0.826</v>
      </c>
      <c r="K637" s="14">
        <v>0.8759010116810494</v>
      </c>
      <c r="L637" s="14">
        <v>0.065</v>
      </c>
      <c r="M637" s="14">
        <v>0.971</v>
      </c>
      <c r="N637" s="14">
        <v>0.0367</v>
      </c>
      <c r="O637" s="14">
        <v>0.137</v>
      </c>
      <c r="P637" s="14">
        <v>0.646</v>
      </c>
      <c r="Q637" s="14">
        <v>91.436</v>
      </c>
      <c r="R637" s="14">
        <v>9.0</v>
      </c>
      <c r="S637" s="14">
        <v>0.0</v>
      </c>
      <c r="T637" s="14" t="s">
        <v>104</v>
      </c>
      <c r="U637" s="14" t="s">
        <v>35</v>
      </c>
      <c r="V637" s="16" t="s">
        <v>407</v>
      </c>
      <c r="W637" s="17" t="s">
        <v>185</v>
      </c>
    </row>
    <row r="638" ht="15.75" customHeight="1">
      <c r="A638" s="14" t="s">
        <v>1927</v>
      </c>
      <c r="B638" s="14" t="s">
        <v>1928</v>
      </c>
      <c r="C638" s="14">
        <v>2024.0</v>
      </c>
      <c r="D638" s="14">
        <v>1.0</v>
      </c>
      <c r="E638" s="14">
        <v>305200.0</v>
      </c>
      <c r="F638" s="14" t="s">
        <v>140</v>
      </c>
      <c r="G638" s="14" t="s">
        <v>1929</v>
      </c>
      <c r="H638" s="14" t="s">
        <v>1930</v>
      </c>
      <c r="I638" s="14">
        <v>0.706</v>
      </c>
      <c r="J638" s="14">
        <v>0.349</v>
      </c>
      <c r="K638" s="14">
        <v>0.6287724851746676</v>
      </c>
      <c r="L638" s="14">
        <v>0.443</v>
      </c>
      <c r="M638" s="14">
        <v>0.0963</v>
      </c>
      <c r="N638" s="14">
        <v>0.0</v>
      </c>
      <c r="O638" s="14">
        <v>0.106</v>
      </c>
      <c r="P638" s="14">
        <v>0.748</v>
      </c>
      <c r="Q638" s="14">
        <v>175.962</v>
      </c>
      <c r="R638" s="14">
        <v>7.0</v>
      </c>
      <c r="S638" s="14">
        <v>1.0</v>
      </c>
      <c r="T638" s="14" t="s">
        <v>104</v>
      </c>
      <c r="U638" s="14" t="s">
        <v>68</v>
      </c>
      <c r="V638" s="16" t="s">
        <v>181</v>
      </c>
      <c r="W638" s="17" t="s">
        <v>185</v>
      </c>
    </row>
    <row r="639" ht="15.75" customHeight="1">
      <c r="A639" s="14" t="s">
        <v>1935</v>
      </c>
      <c r="B639" s="14" t="s">
        <v>1936</v>
      </c>
      <c r="C639" s="14">
        <v>2022.0</v>
      </c>
      <c r="D639" s="14">
        <v>1.0</v>
      </c>
      <c r="E639" s="14">
        <v>241000.0</v>
      </c>
      <c r="F639" s="14" t="s">
        <v>209</v>
      </c>
      <c r="G639" s="14" t="s">
        <v>1941</v>
      </c>
      <c r="H639" s="14" t="s">
        <v>1534</v>
      </c>
      <c r="I639" s="14">
        <v>0.696</v>
      </c>
      <c r="J639" s="14">
        <v>0.839</v>
      </c>
      <c r="K639" s="14">
        <v>0.7995208863431327</v>
      </c>
      <c r="L639" s="14">
        <v>0.0384</v>
      </c>
      <c r="M639" s="14">
        <v>0.02</v>
      </c>
      <c r="N639" s="14">
        <v>0.201</v>
      </c>
      <c r="O639" s="14">
        <v>0.121</v>
      </c>
      <c r="P639" s="14">
        <v>0.964</v>
      </c>
      <c r="Q639" s="14">
        <v>127.93</v>
      </c>
      <c r="R639" s="14">
        <v>5.0</v>
      </c>
      <c r="S639" s="14">
        <v>0.0</v>
      </c>
      <c r="T639" s="14" t="s">
        <v>104</v>
      </c>
      <c r="U639" s="14" t="s">
        <v>35</v>
      </c>
      <c r="V639" s="16" t="s">
        <v>819</v>
      </c>
      <c r="W639" s="17" t="s">
        <v>185</v>
      </c>
    </row>
    <row r="640" ht="15.75" customHeight="1">
      <c r="A640" s="14" t="s">
        <v>1947</v>
      </c>
      <c r="B640" s="14" t="s">
        <v>1950</v>
      </c>
      <c r="C640" s="14">
        <v>2024.0</v>
      </c>
      <c r="D640" s="14">
        <v>1.0</v>
      </c>
      <c r="E640" s="14">
        <v>118919.0</v>
      </c>
      <c r="F640" s="14" t="s">
        <v>140</v>
      </c>
      <c r="G640" s="14" t="s">
        <v>429</v>
      </c>
      <c r="H640" s="14" t="s">
        <v>431</v>
      </c>
      <c r="I640" s="14">
        <v>0.878</v>
      </c>
      <c r="J640" s="14">
        <v>0.546</v>
      </c>
      <c r="K640" s="14">
        <v>0.6639787820960372</v>
      </c>
      <c r="L640" s="14">
        <v>0.0722</v>
      </c>
      <c r="M640" s="14">
        <v>0.0503</v>
      </c>
      <c r="N640" s="14">
        <v>0.0</v>
      </c>
      <c r="O640" s="14">
        <v>0.138</v>
      </c>
      <c r="P640" s="14">
        <v>0.732</v>
      </c>
      <c r="Q640" s="14">
        <v>94.996</v>
      </c>
      <c r="R640" s="14">
        <v>10.0</v>
      </c>
      <c r="S640" s="14">
        <v>0.0</v>
      </c>
      <c r="T640" s="14" t="s">
        <v>104</v>
      </c>
      <c r="U640" s="14" t="s">
        <v>35</v>
      </c>
      <c r="V640" s="16" t="s">
        <v>181</v>
      </c>
      <c r="W640" s="17" t="s">
        <v>185</v>
      </c>
    </row>
    <row r="641" ht="15.75" customHeight="1">
      <c r="A641" s="14" t="s">
        <v>1953</v>
      </c>
      <c r="B641" s="14" t="s">
        <v>1954</v>
      </c>
      <c r="C641" s="14">
        <v>2022.0</v>
      </c>
      <c r="D641" s="14">
        <v>1.0</v>
      </c>
      <c r="E641" s="14">
        <v>289000.0</v>
      </c>
      <c r="F641" s="14" t="s">
        <v>1782</v>
      </c>
      <c r="G641" s="14" t="s">
        <v>1957</v>
      </c>
      <c r="H641" s="14" t="s">
        <v>1534</v>
      </c>
      <c r="I641" s="14">
        <v>0.599</v>
      </c>
      <c r="J641" s="14">
        <v>0.835</v>
      </c>
      <c r="K641" s="14">
        <v>0.822086283215578</v>
      </c>
      <c r="L641" s="14">
        <v>0.0533</v>
      </c>
      <c r="M641" s="14">
        <v>0.0191</v>
      </c>
      <c r="N641" s="14">
        <v>0.0926</v>
      </c>
      <c r="O641" s="14">
        <v>0.159</v>
      </c>
      <c r="P641" s="14">
        <v>0.906</v>
      </c>
      <c r="Q641" s="14">
        <v>119.977</v>
      </c>
      <c r="R641" s="14">
        <v>0.0</v>
      </c>
      <c r="S641" s="14">
        <v>1.0</v>
      </c>
      <c r="T641" s="14" t="s">
        <v>104</v>
      </c>
      <c r="U641" s="14" t="s">
        <v>35</v>
      </c>
      <c r="V641" s="16" t="s">
        <v>819</v>
      </c>
      <c r="W641" s="17" t="s">
        <v>185</v>
      </c>
    </row>
    <row r="642" ht="15.75" customHeight="1">
      <c r="A642" s="14" t="s">
        <v>16056</v>
      </c>
      <c r="B642" s="14" t="s">
        <v>16057</v>
      </c>
      <c r="C642" s="14">
        <v>1972.0</v>
      </c>
      <c r="D642" s="14">
        <v>1.0</v>
      </c>
      <c r="E642" s="14">
        <v>180586.0</v>
      </c>
      <c r="F642" s="14" t="s">
        <v>306</v>
      </c>
      <c r="G642" s="14" t="s">
        <v>16058</v>
      </c>
      <c r="H642" s="14" t="s">
        <v>972</v>
      </c>
      <c r="I642" s="14">
        <v>0.666</v>
      </c>
      <c r="J642" s="14">
        <v>0.481</v>
      </c>
      <c r="K642" s="14">
        <v>0.7644001454288624</v>
      </c>
      <c r="L642" s="14">
        <v>0.0314</v>
      </c>
      <c r="M642" s="14">
        <v>0.951</v>
      </c>
      <c r="N642" s="14">
        <v>5.3E-6</v>
      </c>
      <c r="O642" s="14">
        <v>0.101</v>
      </c>
      <c r="P642" s="14">
        <v>0.583</v>
      </c>
      <c r="Q642" s="14">
        <v>105.453</v>
      </c>
      <c r="R642" s="14">
        <v>9.0</v>
      </c>
      <c r="S642" s="14">
        <v>1.0</v>
      </c>
      <c r="T642" s="14" t="s">
        <v>34</v>
      </c>
      <c r="U642" s="14" t="s">
        <v>35</v>
      </c>
      <c r="V642" s="16" t="s">
        <v>333</v>
      </c>
      <c r="W642" s="17" t="s">
        <v>185</v>
      </c>
    </row>
    <row r="643" ht="15.75" customHeight="1">
      <c r="A643" s="14" t="s">
        <v>1962</v>
      </c>
      <c r="B643" s="14" t="s">
        <v>1963</v>
      </c>
      <c r="C643" s="14">
        <v>1999.0</v>
      </c>
      <c r="D643" s="14">
        <v>1.0</v>
      </c>
      <c r="E643" s="14">
        <v>281611.0</v>
      </c>
      <c r="F643" s="14" t="s">
        <v>1964</v>
      </c>
      <c r="G643" s="14" t="s">
        <v>1965</v>
      </c>
      <c r="H643" s="14" t="s">
        <v>1967</v>
      </c>
      <c r="I643" s="14">
        <v>0.538</v>
      </c>
      <c r="J643" s="14">
        <v>0.536</v>
      </c>
      <c r="K643" s="14">
        <v>0.640515047149049</v>
      </c>
      <c r="L643" s="14">
        <v>0.351</v>
      </c>
      <c r="M643" s="14">
        <v>0.00125</v>
      </c>
      <c r="N643" s="14">
        <v>3.3E-5</v>
      </c>
      <c r="O643" s="14">
        <v>0.268</v>
      </c>
      <c r="P643" s="14">
        <v>0.798</v>
      </c>
      <c r="Q643" s="14">
        <v>154.132</v>
      </c>
      <c r="R643" s="14">
        <v>4.0</v>
      </c>
      <c r="S643" s="14">
        <v>1.0</v>
      </c>
      <c r="T643" s="14" t="s">
        <v>34</v>
      </c>
      <c r="U643" s="14" t="s">
        <v>35</v>
      </c>
      <c r="V643" s="16" t="s">
        <v>181</v>
      </c>
      <c r="W643" s="17" t="s">
        <v>185</v>
      </c>
    </row>
    <row r="644" ht="15.75" customHeight="1">
      <c r="A644" s="14" t="s">
        <v>1970</v>
      </c>
      <c r="B644" s="14" t="s">
        <v>1973</v>
      </c>
      <c r="C644" s="14">
        <v>1999.0</v>
      </c>
      <c r="D644" s="14">
        <v>1.0</v>
      </c>
      <c r="E644" s="14">
        <v>283840.0</v>
      </c>
      <c r="F644" s="14" t="s">
        <v>1964</v>
      </c>
      <c r="G644" s="14" t="s">
        <v>1965</v>
      </c>
      <c r="H644" s="14" t="s">
        <v>1967</v>
      </c>
      <c r="I644" s="14">
        <v>0.522</v>
      </c>
      <c r="J644" s="14">
        <v>0.424</v>
      </c>
      <c r="K644" s="14">
        <v>0.6497978739193251</v>
      </c>
      <c r="L644" s="14">
        <v>0.0825</v>
      </c>
      <c r="M644" s="14">
        <v>4.42E-5</v>
      </c>
      <c r="N644" s="14">
        <v>1.63E-6</v>
      </c>
      <c r="O644" s="14">
        <v>0.132</v>
      </c>
      <c r="P644" s="14">
        <v>0.734</v>
      </c>
      <c r="Q644" s="14">
        <v>139.084</v>
      </c>
      <c r="R644" s="14">
        <v>5.0</v>
      </c>
      <c r="S644" s="14">
        <v>1.0</v>
      </c>
      <c r="T644" s="14" t="s">
        <v>34</v>
      </c>
      <c r="U644" s="14" t="s">
        <v>35</v>
      </c>
      <c r="V644" s="16" t="s">
        <v>181</v>
      </c>
      <c r="W644" s="17" t="s">
        <v>185</v>
      </c>
    </row>
    <row r="645" ht="15.75" customHeight="1">
      <c r="A645" s="14" t="s">
        <v>16075</v>
      </c>
      <c r="B645" s="14" t="s">
        <v>16076</v>
      </c>
      <c r="C645" s="14">
        <v>2019.0</v>
      </c>
      <c r="D645" s="14">
        <v>1.0</v>
      </c>
      <c r="E645" s="14">
        <v>529055.0</v>
      </c>
      <c r="F645" s="14" t="s">
        <v>533</v>
      </c>
      <c r="G645" s="14" t="s">
        <v>16078</v>
      </c>
      <c r="H645" s="14" t="s">
        <v>16076</v>
      </c>
      <c r="I645" s="14">
        <v>0.438</v>
      </c>
      <c r="J645" s="14">
        <v>0.453</v>
      </c>
      <c r="K645" s="14">
        <v>0.8143862425766394</v>
      </c>
      <c r="L645" s="14">
        <v>0.0398</v>
      </c>
      <c r="M645" s="14">
        <v>0.803</v>
      </c>
      <c r="N645" s="14">
        <v>0.0</v>
      </c>
      <c r="O645" s="14">
        <v>0.13</v>
      </c>
      <c r="P645" s="14">
        <v>0.353</v>
      </c>
      <c r="Q645" s="14">
        <v>110.961</v>
      </c>
      <c r="R645" s="14">
        <v>4.0</v>
      </c>
      <c r="S645" s="14">
        <v>1.0</v>
      </c>
      <c r="T645" s="14" t="s">
        <v>34</v>
      </c>
      <c r="U645" s="14" t="s">
        <v>35</v>
      </c>
      <c r="V645" s="16" t="s">
        <v>45</v>
      </c>
      <c r="W645" s="17" t="s">
        <v>251</v>
      </c>
    </row>
    <row r="646" ht="15.75" customHeight="1">
      <c r="A646" s="14" t="s">
        <v>1978</v>
      </c>
      <c r="B646" s="14" t="s">
        <v>1979</v>
      </c>
      <c r="C646" s="14">
        <v>2001.0</v>
      </c>
      <c r="D646" s="14">
        <v>1.0</v>
      </c>
      <c r="E646" s="14">
        <v>302915.0</v>
      </c>
      <c r="F646" s="14" t="s">
        <v>951</v>
      </c>
      <c r="G646" s="14" t="s">
        <v>952</v>
      </c>
      <c r="H646" s="14" t="s">
        <v>953</v>
      </c>
      <c r="I646" s="14">
        <v>0.748</v>
      </c>
      <c r="J646" s="14">
        <v>0.756</v>
      </c>
      <c r="K646" s="14">
        <v>0.7359313840665642</v>
      </c>
      <c r="L646" s="14">
        <v>0.0434</v>
      </c>
      <c r="M646" s="14">
        <v>0.128</v>
      </c>
      <c r="N646" s="14">
        <v>1.21E-6</v>
      </c>
      <c r="O646" s="14">
        <v>0.31</v>
      </c>
      <c r="P646" s="14">
        <v>0.886</v>
      </c>
      <c r="Q646" s="14">
        <v>111.319</v>
      </c>
      <c r="R646" s="14">
        <v>9.0</v>
      </c>
      <c r="S646" s="14">
        <v>0.0</v>
      </c>
      <c r="T646" s="14" t="s">
        <v>34</v>
      </c>
      <c r="U646" s="14" t="s">
        <v>35</v>
      </c>
      <c r="V646" s="16" t="s">
        <v>560</v>
      </c>
      <c r="W646" s="17" t="s">
        <v>185</v>
      </c>
    </row>
    <row r="647" ht="15.75" customHeight="1">
      <c r="A647" s="14" t="s">
        <v>949</v>
      </c>
      <c r="B647" s="14" t="s">
        <v>950</v>
      </c>
      <c r="C647" s="14">
        <v>2001.0</v>
      </c>
      <c r="D647" s="14">
        <v>1.0</v>
      </c>
      <c r="E647" s="14">
        <v>309120.0</v>
      </c>
      <c r="F647" s="14" t="s">
        <v>951</v>
      </c>
      <c r="G647" s="14" t="s">
        <v>952</v>
      </c>
      <c r="H647" s="14" t="s">
        <v>953</v>
      </c>
      <c r="I647" s="14">
        <v>0.663</v>
      </c>
      <c r="J647" s="14">
        <v>0.267</v>
      </c>
      <c r="K647" s="14">
        <v>0.6539473402636421</v>
      </c>
      <c r="L647" s="14">
        <v>0.0301</v>
      </c>
      <c r="M647" s="14">
        <v>0.287</v>
      </c>
      <c r="N647" s="14">
        <v>1.44E-5</v>
      </c>
      <c r="O647" s="14">
        <v>0.103</v>
      </c>
      <c r="P647" s="14">
        <v>0.333</v>
      </c>
      <c r="Q647" s="14">
        <v>79.995</v>
      </c>
      <c r="R647" s="14">
        <v>9.0</v>
      </c>
      <c r="S647" s="14">
        <v>1.0</v>
      </c>
      <c r="T647" s="14" t="s">
        <v>34</v>
      </c>
      <c r="U647" s="14" t="s">
        <v>35</v>
      </c>
      <c r="V647" s="16" t="s">
        <v>45</v>
      </c>
      <c r="W647" s="17" t="s">
        <v>251</v>
      </c>
    </row>
    <row r="648" ht="15.75" customHeight="1">
      <c r="A648" s="14" t="s">
        <v>955</v>
      </c>
      <c r="B648" s="14" t="s">
        <v>957</v>
      </c>
      <c r="C648" s="14">
        <v>2015.0</v>
      </c>
      <c r="D648" s="14">
        <v>1.0</v>
      </c>
      <c r="E648" s="14">
        <v>216266.0</v>
      </c>
      <c r="F648" s="14" t="s">
        <v>424</v>
      </c>
      <c r="G648" s="14" t="s">
        <v>959</v>
      </c>
      <c r="H648" s="14" t="s">
        <v>960</v>
      </c>
      <c r="I648" s="14">
        <v>0.71</v>
      </c>
      <c r="J648" s="14">
        <v>0.291</v>
      </c>
      <c r="K648" s="14">
        <v>0.7034842683741475</v>
      </c>
      <c r="L648" s="14">
        <v>0.0307</v>
      </c>
      <c r="M648" s="14">
        <v>0.642</v>
      </c>
      <c r="N648" s="14">
        <v>1.37E-4</v>
      </c>
      <c r="O648" s="14">
        <v>0.0937</v>
      </c>
      <c r="P648" s="14">
        <v>0.453</v>
      </c>
      <c r="Q648" s="14">
        <v>110.014</v>
      </c>
      <c r="R648" s="14">
        <v>10.0</v>
      </c>
      <c r="S648" s="14">
        <v>0.0</v>
      </c>
      <c r="T648" s="14" t="s">
        <v>34</v>
      </c>
      <c r="U648" s="14" t="s">
        <v>35</v>
      </c>
      <c r="V648" s="16" t="s">
        <v>54</v>
      </c>
      <c r="W648" s="17" t="s">
        <v>251</v>
      </c>
    </row>
    <row r="649" ht="15.75" customHeight="1">
      <c r="A649" s="14" t="s">
        <v>962</v>
      </c>
      <c r="B649" s="14" t="s">
        <v>963</v>
      </c>
      <c r="C649" s="14">
        <v>2001.0</v>
      </c>
      <c r="D649" s="14">
        <v>1.0</v>
      </c>
      <c r="E649" s="14">
        <v>746579.0</v>
      </c>
      <c r="F649" s="14" t="s">
        <v>964</v>
      </c>
      <c r="G649" s="14" t="s">
        <v>965</v>
      </c>
      <c r="H649" s="14" t="s">
        <v>953</v>
      </c>
      <c r="I649" s="14">
        <v>0.501</v>
      </c>
      <c r="J649" s="14">
        <v>0.297</v>
      </c>
      <c r="K649" s="14">
        <v>0.6710585416835058</v>
      </c>
      <c r="L649" s="14">
        <v>0.0359</v>
      </c>
      <c r="M649" s="14">
        <v>0.742</v>
      </c>
      <c r="N649" s="14">
        <v>0.333</v>
      </c>
      <c r="O649" s="14">
        <v>0.116</v>
      </c>
      <c r="P649" s="14">
        <v>0.332</v>
      </c>
      <c r="Q649" s="14">
        <v>127.163</v>
      </c>
      <c r="R649" s="14">
        <v>9.0</v>
      </c>
      <c r="S649" s="14">
        <v>0.0</v>
      </c>
      <c r="T649" s="14" t="s">
        <v>34</v>
      </c>
      <c r="U649" s="14" t="s">
        <v>35</v>
      </c>
      <c r="V649" s="16" t="s">
        <v>45</v>
      </c>
      <c r="W649" s="17" t="s">
        <v>251</v>
      </c>
    </row>
    <row r="650" ht="15.75" customHeight="1">
      <c r="A650" s="14" t="s">
        <v>1986</v>
      </c>
      <c r="B650" s="14" t="s">
        <v>1988</v>
      </c>
      <c r="C650" s="14">
        <v>2001.0</v>
      </c>
      <c r="D650" s="14">
        <v>1.0</v>
      </c>
      <c r="E650" s="14">
        <v>221346.0</v>
      </c>
      <c r="F650" s="14" t="s">
        <v>964</v>
      </c>
      <c r="G650" s="14" t="s">
        <v>965</v>
      </c>
      <c r="H650" s="14" t="s">
        <v>953</v>
      </c>
      <c r="I650" s="14">
        <v>0.603</v>
      </c>
      <c r="J650" s="14">
        <v>0.577</v>
      </c>
      <c r="K650" s="14">
        <v>0.6948003336535667</v>
      </c>
      <c r="L650" s="14">
        <v>0.105</v>
      </c>
      <c r="M650" s="14">
        <v>0.425</v>
      </c>
      <c r="N650" s="14">
        <v>2.13E-6</v>
      </c>
      <c r="O650" s="14">
        <v>0.345</v>
      </c>
      <c r="P650" s="14">
        <v>0.961</v>
      </c>
      <c r="Q650" s="14">
        <v>90.457</v>
      </c>
      <c r="R650" s="14">
        <v>3.0</v>
      </c>
      <c r="S650" s="14">
        <v>1.0</v>
      </c>
      <c r="T650" s="14" t="s">
        <v>34</v>
      </c>
      <c r="U650" s="14" t="s">
        <v>35</v>
      </c>
      <c r="V650" s="16" t="s">
        <v>819</v>
      </c>
      <c r="W650" s="17" t="s">
        <v>185</v>
      </c>
    </row>
    <row r="651" ht="15.75" customHeight="1">
      <c r="A651" s="14" t="s">
        <v>969</v>
      </c>
      <c r="B651" s="14" t="s">
        <v>970</v>
      </c>
      <c r="C651" s="14">
        <v>1972.0</v>
      </c>
      <c r="D651" s="14">
        <v>1.0</v>
      </c>
      <c r="E651" s="14">
        <v>701666.0</v>
      </c>
      <c r="F651" s="14" t="s">
        <v>306</v>
      </c>
      <c r="G651" s="14" t="s">
        <v>971</v>
      </c>
      <c r="H651" s="14" t="s">
        <v>972</v>
      </c>
      <c r="I651" s="14">
        <v>0.365</v>
      </c>
      <c r="J651" s="14">
        <v>0.446</v>
      </c>
      <c r="K651" s="14">
        <v>0.7383697302688947</v>
      </c>
      <c r="L651" s="14">
        <v>0.0459</v>
      </c>
      <c r="M651" s="14">
        <v>0.134</v>
      </c>
      <c r="N651" s="14">
        <v>0.0</v>
      </c>
      <c r="O651" s="14">
        <v>0.0598</v>
      </c>
      <c r="P651" s="14">
        <v>0.264</v>
      </c>
      <c r="Q651" s="14">
        <v>94.114</v>
      </c>
      <c r="R651" s="14">
        <v>1.0</v>
      </c>
      <c r="S651" s="14">
        <v>0.0</v>
      </c>
      <c r="T651" s="14" t="s">
        <v>34</v>
      </c>
      <c r="U651" s="14" t="s">
        <v>35</v>
      </c>
      <c r="V651" s="16" t="s">
        <v>36</v>
      </c>
      <c r="W651" s="17" t="s">
        <v>251</v>
      </c>
    </row>
    <row r="652" ht="15.75" customHeight="1">
      <c r="A652" s="14" t="s">
        <v>1993</v>
      </c>
      <c r="B652" s="14" t="s">
        <v>1994</v>
      </c>
      <c r="C652" s="14">
        <v>2021.0</v>
      </c>
      <c r="D652" s="14">
        <v>1.0</v>
      </c>
      <c r="E652" s="14">
        <v>243774.0</v>
      </c>
      <c r="F652" s="14" t="s">
        <v>450</v>
      </c>
      <c r="G652" s="14" t="s">
        <v>1995</v>
      </c>
      <c r="H652" s="14" t="s">
        <v>1994</v>
      </c>
      <c r="I652" s="14">
        <v>0.717</v>
      </c>
      <c r="J652" s="14">
        <v>0.525</v>
      </c>
      <c r="K652" s="14">
        <v>0.7738113062097876</v>
      </c>
      <c r="L652" s="14">
        <v>0.0379</v>
      </c>
      <c r="M652" s="14">
        <v>0.555</v>
      </c>
      <c r="N652" s="14">
        <v>0.0</v>
      </c>
      <c r="O652" s="14">
        <v>0.104</v>
      </c>
      <c r="P652" s="14">
        <v>0.564</v>
      </c>
      <c r="Q652" s="14">
        <v>127.992</v>
      </c>
      <c r="R652" s="14">
        <v>1.0</v>
      </c>
      <c r="S652" s="14">
        <v>1.0</v>
      </c>
      <c r="T652" s="14" t="s">
        <v>34</v>
      </c>
      <c r="U652" s="14" t="s">
        <v>35</v>
      </c>
      <c r="V652" s="16" t="s">
        <v>333</v>
      </c>
      <c r="W652" s="17" t="s">
        <v>185</v>
      </c>
    </row>
    <row r="653" ht="15.75" customHeight="1">
      <c r="A653" s="14" t="s">
        <v>1999</v>
      </c>
      <c r="B653" s="14" t="s">
        <v>2000</v>
      </c>
      <c r="C653" s="14">
        <v>1985.0</v>
      </c>
      <c r="D653" s="14">
        <v>1.0</v>
      </c>
      <c r="E653" s="14">
        <v>206524.0</v>
      </c>
      <c r="F653" s="14" t="s">
        <v>413</v>
      </c>
      <c r="G653" s="14" t="s">
        <v>583</v>
      </c>
      <c r="H653" s="14" t="s">
        <v>584</v>
      </c>
      <c r="I653" s="14">
        <v>0.575</v>
      </c>
      <c r="J653" s="14">
        <v>0.511</v>
      </c>
      <c r="K653" s="14">
        <v>0.7550317626514871</v>
      </c>
      <c r="L653" s="14">
        <v>0.05</v>
      </c>
      <c r="M653" s="14">
        <v>0.829</v>
      </c>
      <c r="N653" s="14">
        <v>1.62E-4</v>
      </c>
      <c r="O653" s="14">
        <v>0.0714</v>
      </c>
      <c r="P653" s="14">
        <v>0.911</v>
      </c>
      <c r="Q653" s="14">
        <v>86.174</v>
      </c>
      <c r="R653" s="14">
        <v>10.0</v>
      </c>
      <c r="S653" s="14">
        <v>1.0</v>
      </c>
      <c r="T653" s="14" t="s">
        <v>34</v>
      </c>
      <c r="U653" s="14" t="s">
        <v>35</v>
      </c>
      <c r="V653" s="16" t="s">
        <v>819</v>
      </c>
      <c r="W653" s="17" t="s">
        <v>185</v>
      </c>
    </row>
    <row r="654" ht="15.75" customHeight="1">
      <c r="A654" s="14" t="s">
        <v>16137</v>
      </c>
      <c r="B654" s="14" t="s">
        <v>16138</v>
      </c>
      <c r="C654" s="14">
        <v>2018.0</v>
      </c>
      <c r="D654" s="14">
        <v>1.0</v>
      </c>
      <c r="E654" s="14">
        <v>516666.0</v>
      </c>
      <c r="F654" s="14" t="s">
        <v>413</v>
      </c>
      <c r="G654" s="14" t="s">
        <v>16141</v>
      </c>
      <c r="H654" s="14" t="s">
        <v>16143</v>
      </c>
      <c r="I654" s="14">
        <v>0.869</v>
      </c>
      <c r="J654" s="14">
        <v>0.41</v>
      </c>
      <c r="K654" s="14">
        <v>0.711975702078755</v>
      </c>
      <c r="L654" s="14">
        <v>0.0502</v>
      </c>
      <c r="M654" s="14">
        <v>0.00295</v>
      </c>
      <c r="N654" s="14">
        <v>0.857</v>
      </c>
      <c r="O654" s="14">
        <v>0.109</v>
      </c>
      <c r="P654" s="14">
        <v>0.467</v>
      </c>
      <c r="Q654" s="14">
        <v>113.002</v>
      </c>
      <c r="R654" s="14">
        <v>9.0</v>
      </c>
      <c r="S654" s="14">
        <v>0.0</v>
      </c>
      <c r="T654" s="14" t="s">
        <v>34</v>
      </c>
      <c r="U654" s="14" t="s">
        <v>35</v>
      </c>
      <c r="V654" s="16" t="s">
        <v>54</v>
      </c>
      <c r="W654" s="17" t="s">
        <v>251</v>
      </c>
    </row>
    <row r="655" ht="15.75" customHeight="1">
      <c r="A655" s="14" t="s">
        <v>2008</v>
      </c>
      <c r="B655" s="14" t="s">
        <v>2009</v>
      </c>
      <c r="C655" s="14">
        <v>2011.0</v>
      </c>
      <c r="D655" s="14">
        <v>1.0</v>
      </c>
      <c r="E655" s="14">
        <v>341394.0</v>
      </c>
      <c r="F655" s="14" t="s">
        <v>26</v>
      </c>
      <c r="G655" s="14" t="s">
        <v>2011</v>
      </c>
      <c r="H655" s="14" t="s">
        <v>2013</v>
      </c>
      <c r="I655" s="14">
        <v>0.731</v>
      </c>
      <c r="J655" s="14">
        <v>0.86</v>
      </c>
      <c r="K655" s="14">
        <v>0.7983658802472918</v>
      </c>
      <c r="L655" s="14">
        <v>0.0791</v>
      </c>
      <c r="M655" s="14">
        <v>0.175</v>
      </c>
      <c r="N655" s="14">
        <v>7.46E-6</v>
      </c>
      <c r="O655" s="14">
        <v>0.271</v>
      </c>
      <c r="P655" s="14">
        <v>0.605</v>
      </c>
      <c r="Q655" s="14">
        <v>140.015</v>
      </c>
      <c r="R655" s="14">
        <v>11.0</v>
      </c>
      <c r="S655" s="14">
        <v>0.0</v>
      </c>
      <c r="T655" s="14" t="s">
        <v>34</v>
      </c>
      <c r="U655" s="14" t="s">
        <v>35</v>
      </c>
      <c r="V655" s="16" t="s">
        <v>407</v>
      </c>
      <c r="W655" s="17" t="s">
        <v>185</v>
      </c>
    </row>
    <row r="656" ht="15.75" customHeight="1">
      <c r="A656" s="14" t="s">
        <v>973</v>
      </c>
      <c r="B656" s="14" t="s">
        <v>975</v>
      </c>
      <c r="C656" s="14">
        <v>2020.0</v>
      </c>
      <c r="D656" s="14">
        <v>1.0</v>
      </c>
      <c r="E656" s="14">
        <v>184137.0</v>
      </c>
      <c r="F656" s="14" t="s">
        <v>341</v>
      </c>
      <c r="G656" s="14" t="s">
        <v>977</v>
      </c>
      <c r="H656" s="14" t="s">
        <v>975</v>
      </c>
      <c r="I656" s="14">
        <v>0.469</v>
      </c>
      <c r="J656" s="14">
        <v>0.848</v>
      </c>
      <c r="K656" s="14">
        <v>0.8424913909087656</v>
      </c>
      <c r="L656" s="14">
        <v>0.0654</v>
      </c>
      <c r="M656" s="14">
        <v>0.0956</v>
      </c>
      <c r="N656" s="14">
        <v>0.0</v>
      </c>
      <c r="O656" s="14">
        <v>0.0962</v>
      </c>
      <c r="P656" s="14">
        <v>0.368</v>
      </c>
      <c r="Q656" s="14">
        <v>145.037</v>
      </c>
      <c r="R656" s="14">
        <v>3.0</v>
      </c>
      <c r="S656" s="14">
        <v>1.0</v>
      </c>
      <c r="T656" s="14" t="s">
        <v>34</v>
      </c>
      <c r="U656" s="14" t="s">
        <v>35</v>
      </c>
      <c r="V656" s="16" t="s">
        <v>45</v>
      </c>
      <c r="W656" s="17" t="s">
        <v>251</v>
      </c>
    </row>
    <row r="657" ht="15.75" customHeight="1">
      <c r="A657" s="14" t="s">
        <v>2018</v>
      </c>
      <c r="B657" s="14" t="s">
        <v>2019</v>
      </c>
      <c r="C657" s="14">
        <v>2016.0</v>
      </c>
      <c r="D657" s="14">
        <v>1.0</v>
      </c>
      <c r="E657" s="14">
        <v>275147.0</v>
      </c>
      <c r="F657" s="14" t="s">
        <v>413</v>
      </c>
      <c r="G657" s="14" t="s">
        <v>2022</v>
      </c>
      <c r="H657" s="14" t="s">
        <v>2023</v>
      </c>
      <c r="I657" s="14">
        <v>0.431</v>
      </c>
      <c r="J657" s="14">
        <v>0.638</v>
      </c>
      <c r="K657" s="14">
        <v>0.8142792975677652</v>
      </c>
      <c r="L657" s="14">
        <v>0.0375</v>
      </c>
      <c r="M657" s="14">
        <v>0.0932</v>
      </c>
      <c r="N657" s="14">
        <v>2.51E-4</v>
      </c>
      <c r="O657" s="14">
        <v>0.301</v>
      </c>
      <c r="P657" s="14">
        <v>0.784</v>
      </c>
      <c r="Q657" s="14">
        <v>138.643</v>
      </c>
      <c r="R657" s="14">
        <v>4.0</v>
      </c>
      <c r="S657" s="14">
        <v>1.0</v>
      </c>
      <c r="T657" s="14" t="s">
        <v>34</v>
      </c>
      <c r="U657" s="14" t="s">
        <v>35</v>
      </c>
      <c r="V657" s="16" t="s">
        <v>181</v>
      </c>
      <c r="W657" s="17" t="s">
        <v>185</v>
      </c>
    </row>
    <row r="658" ht="15.75" customHeight="1">
      <c r="A658" s="14" t="s">
        <v>2029</v>
      </c>
      <c r="B658" s="14" t="s">
        <v>2030</v>
      </c>
      <c r="C658" s="14">
        <v>1950.0</v>
      </c>
      <c r="D658" s="14">
        <v>1.0</v>
      </c>
      <c r="E658" s="14">
        <v>173120.0</v>
      </c>
      <c r="F658" s="14" t="s">
        <v>368</v>
      </c>
      <c r="G658" s="14" t="s">
        <v>2033</v>
      </c>
      <c r="H658" s="14" t="s">
        <v>2034</v>
      </c>
      <c r="I658" s="14">
        <v>0.344</v>
      </c>
      <c r="J658" s="14">
        <v>0.185</v>
      </c>
      <c r="K658" s="14">
        <v>0.5180416229863744</v>
      </c>
      <c r="L658" s="14">
        <v>0.115</v>
      </c>
      <c r="M658" s="14">
        <v>0.995</v>
      </c>
      <c r="N658" s="14">
        <v>0.964</v>
      </c>
      <c r="O658" s="14">
        <v>0.168</v>
      </c>
      <c r="P658" s="14">
        <v>0.691</v>
      </c>
      <c r="Q658" s="14">
        <v>70.683</v>
      </c>
      <c r="R658" s="14">
        <v>0.0</v>
      </c>
      <c r="S658" s="14">
        <v>0.0</v>
      </c>
      <c r="T658" s="14" t="s">
        <v>34</v>
      </c>
      <c r="U658" s="14" t="s">
        <v>35</v>
      </c>
      <c r="V658" s="16" t="s">
        <v>407</v>
      </c>
      <c r="W658" s="17" t="s">
        <v>185</v>
      </c>
    </row>
    <row r="659" ht="15.75" customHeight="1">
      <c r="A659" s="14" t="s">
        <v>16170</v>
      </c>
      <c r="B659" s="14" t="s">
        <v>16171</v>
      </c>
      <c r="C659" s="14">
        <v>2017.0</v>
      </c>
      <c r="D659" s="14">
        <v>1.0</v>
      </c>
      <c r="E659" s="14">
        <v>267658.0</v>
      </c>
      <c r="F659" s="14" t="s">
        <v>413</v>
      </c>
      <c r="G659" s="14" t="s">
        <v>16173</v>
      </c>
      <c r="H659" s="14" t="s">
        <v>16174</v>
      </c>
      <c r="I659" s="14">
        <v>0.334</v>
      </c>
      <c r="J659" s="14">
        <v>0.528</v>
      </c>
      <c r="K659" s="14">
        <v>0.8133167924878979</v>
      </c>
      <c r="L659" s="14">
        <v>0.0479</v>
      </c>
      <c r="M659" s="14">
        <v>0.484</v>
      </c>
      <c r="N659" s="14">
        <v>0.0</v>
      </c>
      <c r="O659" s="14">
        <v>0.105</v>
      </c>
      <c r="P659" s="14">
        <v>0.517</v>
      </c>
      <c r="Q659" s="14">
        <v>89.521</v>
      </c>
      <c r="R659" s="14">
        <v>5.0</v>
      </c>
      <c r="S659" s="14">
        <v>1.0</v>
      </c>
      <c r="T659" s="14" t="s">
        <v>34</v>
      </c>
      <c r="U659" s="14" t="s">
        <v>35</v>
      </c>
      <c r="V659" s="16" t="s">
        <v>333</v>
      </c>
      <c r="W659" s="17" t="s">
        <v>185</v>
      </c>
    </row>
    <row r="660" ht="15.75" customHeight="1">
      <c r="A660" s="14" t="s">
        <v>980</v>
      </c>
      <c r="B660" s="14" t="s">
        <v>981</v>
      </c>
      <c r="C660" s="14">
        <v>2017.0</v>
      </c>
      <c r="D660" s="14">
        <v>1.0</v>
      </c>
      <c r="E660" s="14">
        <v>278160.0</v>
      </c>
      <c r="F660" s="14" t="s">
        <v>26</v>
      </c>
      <c r="G660" s="14" t="s">
        <v>983</v>
      </c>
      <c r="H660" s="14" t="s">
        <v>981</v>
      </c>
      <c r="I660" s="14">
        <v>0.413</v>
      </c>
      <c r="J660" s="14">
        <v>0.713</v>
      </c>
      <c r="K660" s="14">
        <v>0.885761341499246</v>
      </c>
      <c r="L660" s="14">
        <v>0.0325</v>
      </c>
      <c r="M660" s="14">
        <v>0.273</v>
      </c>
      <c r="N660" s="14">
        <v>9.77E-6</v>
      </c>
      <c r="O660" s="14">
        <v>0.12</v>
      </c>
      <c r="P660" s="14">
        <v>0.376</v>
      </c>
      <c r="Q660" s="14">
        <v>139.953</v>
      </c>
      <c r="R660" s="14">
        <v>4.0</v>
      </c>
      <c r="S660" s="14">
        <v>1.0</v>
      </c>
      <c r="T660" s="14" t="s">
        <v>34</v>
      </c>
      <c r="U660" s="14" t="s">
        <v>35</v>
      </c>
      <c r="V660" s="16" t="s">
        <v>45</v>
      </c>
      <c r="W660" s="17" t="s">
        <v>251</v>
      </c>
    </row>
    <row r="661" ht="15.75" customHeight="1">
      <c r="A661" s="14" t="s">
        <v>986</v>
      </c>
      <c r="B661" s="14" t="s">
        <v>987</v>
      </c>
      <c r="C661" s="14">
        <v>1974.0</v>
      </c>
      <c r="D661" s="14">
        <v>1.0</v>
      </c>
      <c r="E661" s="14">
        <v>206613.0</v>
      </c>
      <c r="F661" s="14" t="s">
        <v>284</v>
      </c>
      <c r="G661" s="14" t="s">
        <v>988</v>
      </c>
      <c r="H661" s="14" t="s">
        <v>577</v>
      </c>
      <c r="I661" s="14">
        <v>0.409</v>
      </c>
      <c r="J661" s="14">
        <v>0.33</v>
      </c>
      <c r="K661" s="14">
        <v>0.7387975103043913</v>
      </c>
      <c r="L661" s="14">
        <v>0.0327</v>
      </c>
      <c r="M661" s="14">
        <v>0.986</v>
      </c>
      <c r="N661" s="14">
        <v>1.95E-5</v>
      </c>
      <c r="O661" s="14">
        <v>0.0939</v>
      </c>
      <c r="P661" s="14">
        <v>0.336</v>
      </c>
      <c r="Q661" s="14">
        <v>107.511</v>
      </c>
      <c r="R661" s="14">
        <v>7.0</v>
      </c>
      <c r="S661" s="14">
        <v>1.0</v>
      </c>
      <c r="T661" s="14" t="s">
        <v>34</v>
      </c>
      <c r="U661" s="14" t="s">
        <v>35</v>
      </c>
      <c r="V661" s="16" t="s">
        <v>45</v>
      </c>
      <c r="W661" s="17" t="s">
        <v>251</v>
      </c>
    </row>
    <row r="662" ht="15.75" customHeight="1">
      <c r="A662" s="14" t="s">
        <v>16191</v>
      </c>
      <c r="B662" s="14" t="s">
        <v>16193</v>
      </c>
      <c r="C662" s="14">
        <v>2004.0</v>
      </c>
      <c r="D662" s="14">
        <v>1.0</v>
      </c>
      <c r="E662" s="14">
        <v>401933.0</v>
      </c>
      <c r="F662" s="14" t="s">
        <v>16194</v>
      </c>
      <c r="G662" s="14" t="s">
        <v>16195</v>
      </c>
      <c r="H662" s="14" t="s">
        <v>16196</v>
      </c>
      <c r="I662" s="14">
        <v>0.706</v>
      </c>
      <c r="J662" s="14">
        <v>0.279</v>
      </c>
      <c r="K662" s="14">
        <v>0.7588817829709564</v>
      </c>
      <c r="L662" s="14">
        <v>0.0584</v>
      </c>
      <c r="M662" s="14">
        <v>0.941</v>
      </c>
      <c r="N662" s="14">
        <v>0.926</v>
      </c>
      <c r="O662" s="14">
        <v>0.0805</v>
      </c>
      <c r="P662" s="14">
        <v>0.278</v>
      </c>
      <c r="Q662" s="14">
        <v>130.044</v>
      </c>
      <c r="R662" s="14">
        <v>9.0</v>
      </c>
      <c r="S662" s="14">
        <v>1.0</v>
      </c>
      <c r="T662" s="14" t="s">
        <v>34</v>
      </c>
      <c r="U662" s="14" t="s">
        <v>35</v>
      </c>
      <c r="V662" s="16" t="s">
        <v>36</v>
      </c>
      <c r="W662" s="17" t="s">
        <v>251</v>
      </c>
    </row>
    <row r="663" ht="15.75" customHeight="1">
      <c r="A663" s="14" t="s">
        <v>2039</v>
      </c>
      <c r="B663" s="14" t="s">
        <v>2040</v>
      </c>
      <c r="C663" s="14">
        <v>2022.0</v>
      </c>
      <c r="D663" s="14">
        <v>1.0</v>
      </c>
      <c r="E663" s="14">
        <v>236159.0</v>
      </c>
      <c r="F663" s="14" t="s">
        <v>2041</v>
      </c>
      <c r="G663" s="14" t="s">
        <v>2042</v>
      </c>
      <c r="H663" s="14" t="s">
        <v>2043</v>
      </c>
      <c r="I663" s="14">
        <v>0.803</v>
      </c>
      <c r="J663" s="14">
        <v>0.712</v>
      </c>
      <c r="K663" s="14">
        <v>0.851581716663068</v>
      </c>
      <c r="L663" s="14">
        <v>0.0462</v>
      </c>
      <c r="M663" s="14">
        <v>0.175</v>
      </c>
      <c r="N663" s="14">
        <v>0.0</v>
      </c>
      <c r="O663" s="14">
        <v>0.0889</v>
      </c>
      <c r="P663" s="14">
        <v>0.945</v>
      </c>
      <c r="Q663" s="14">
        <v>125.043</v>
      </c>
      <c r="R663" s="14">
        <v>2.0</v>
      </c>
      <c r="S663" s="14">
        <v>1.0</v>
      </c>
      <c r="T663" s="14" t="s">
        <v>34</v>
      </c>
      <c r="U663" s="14" t="s">
        <v>35</v>
      </c>
      <c r="V663" s="16" t="s">
        <v>819</v>
      </c>
      <c r="W663" s="17" t="s">
        <v>185</v>
      </c>
    </row>
    <row r="664" ht="15.75" customHeight="1">
      <c r="A664" s="14" t="s">
        <v>2046</v>
      </c>
      <c r="B664" s="14" t="s">
        <v>2047</v>
      </c>
      <c r="C664" s="14">
        <v>1995.0</v>
      </c>
      <c r="D664" s="14">
        <v>1.0</v>
      </c>
      <c r="E664" s="14">
        <v>253866.0</v>
      </c>
      <c r="F664" s="14" t="s">
        <v>964</v>
      </c>
      <c r="G664" s="14" t="s">
        <v>965</v>
      </c>
      <c r="H664" s="14" t="s">
        <v>2050</v>
      </c>
      <c r="I664" s="14">
        <v>0.604</v>
      </c>
      <c r="J664" s="14">
        <v>0.394</v>
      </c>
      <c r="K664" s="14">
        <v>0.6642996171226596</v>
      </c>
      <c r="L664" s="14">
        <v>0.204</v>
      </c>
      <c r="M664" s="14">
        <v>0.167</v>
      </c>
      <c r="N664" s="14">
        <v>0.0</v>
      </c>
      <c r="O664" s="14">
        <v>0.134</v>
      </c>
      <c r="P664" s="14">
        <v>0.755</v>
      </c>
      <c r="Q664" s="14">
        <v>168.588</v>
      </c>
      <c r="R664" s="14">
        <v>0.0</v>
      </c>
      <c r="S664" s="14">
        <v>1.0</v>
      </c>
      <c r="T664" s="14" t="s">
        <v>34</v>
      </c>
      <c r="U664" s="14" t="s">
        <v>35</v>
      </c>
      <c r="V664" s="16" t="s">
        <v>181</v>
      </c>
      <c r="W664" s="17" t="s">
        <v>185</v>
      </c>
    </row>
    <row r="665" ht="15.75" customHeight="1">
      <c r="A665" s="14" t="s">
        <v>2052</v>
      </c>
      <c r="B665" s="14" t="s">
        <v>2054</v>
      </c>
      <c r="C665" s="14">
        <v>2024.0</v>
      </c>
      <c r="D665" s="14">
        <v>1.0</v>
      </c>
      <c r="E665" s="14">
        <v>215312.0</v>
      </c>
      <c r="F665" s="14" t="s">
        <v>450</v>
      </c>
      <c r="G665" s="14" t="s">
        <v>830</v>
      </c>
      <c r="H665" s="14" t="s">
        <v>2054</v>
      </c>
      <c r="I665" s="14">
        <v>0.82</v>
      </c>
      <c r="J665" s="14">
        <v>0.499</v>
      </c>
      <c r="K665" s="14">
        <v>0.7960772570573851</v>
      </c>
      <c r="L665" s="14">
        <v>0.179</v>
      </c>
      <c r="M665" s="14">
        <v>0.577</v>
      </c>
      <c r="N665" s="14">
        <v>0.0</v>
      </c>
      <c r="O665" s="14">
        <v>0.154</v>
      </c>
      <c r="P665" s="14">
        <v>0.805</v>
      </c>
      <c r="Q665" s="14">
        <v>134.879</v>
      </c>
      <c r="R665" s="14">
        <v>4.0</v>
      </c>
      <c r="S665" s="14">
        <v>0.0</v>
      </c>
      <c r="T665" s="14" t="s">
        <v>34</v>
      </c>
      <c r="U665" s="14" t="s">
        <v>35</v>
      </c>
      <c r="V665" s="16" t="s">
        <v>560</v>
      </c>
      <c r="W665" s="17" t="s">
        <v>185</v>
      </c>
    </row>
    <row r="666" ht="15.75" customHeight="1">
      <c r="A666" s="14" t="s">
        <v>16221</v>
      </c>
      <c r="B666" s="14" t="s">
        <v>16222</v>
      </c>
      <c r="C666" s="14">
        <v>2019.0</v>
      </c>
      <c r="D666" s="14">
        <v>1.0</v>
      </c>
      <c r="E666" s="14">
        <v>135693.0</v>
      </c>
      <c r="F666" s="14" t="s">
        <v>16224</v>
      </c>
      <c r="G666" s="14" t="s">
        <v>16225</v>
      </c>
      <c r="H666" s="14" t="s">
        <v>16226</v>
      </c>
      <c r="I666" s="14">
        <v>0.14</v>
      </c>
      <c r="J666" s="14">
        <v>0.0062</v>
      </c>
      <c r="K666" s="14">
        <v>0.266827797141</v>
      </c>
      <c r="L666" s="14">
        <v>0.0415</v>
      </c>
      <c r="M666" s="14">
        <v>0.988</v>
      </c>
      <c r="N666" s="14">
        <v>0.00125</v>
      </c>
      <c r="O666" s="14">
        <v>0.0813</v>
      </c>
      <c r="P666" s="14">
        <v>0.0371</v>
      </c>
      <c r="Q666" s="14">
        <v>99.291</v>
      </c>
      <c r="R666" s="14">
        <v>5.0</v>
      </c>
      <c r="S666" s="14">
        <v>0.0</v>
      </c>
      <c r="T666" s="14" t="s">
        <v>1264</v>
      </c>
      <c r="U666" s="14" t="s">
        <v>35</v>
      </c>
      <c r="V666" s="16" t="s">
        <v>75</v>
      </c>
      <c r="W666" s="17" t="s">
        <v>251</v>
      </c>
    </row>
    <row r="667" ht="15.75" customHeight="1">
      <c r="A667" s="14" t="s">
        <v>16231</v>
      </c>
      <c r="B667" s="14" t="s">
        <v>16232</v>
      </c>
      <c r="C667" s="14">
        <v>2012.0</v>
      </c>
      <c r="D667" s="14">
        <v>1.0</v>
      </c>
      <c r="E667" s="14">
        <v>89705.0</v>
      </c>
      <c r="F667" s="14" t="s">
        <v>14355</v>
      </c>
      <c r="G667" s="14" t="s">
        <v>16234</v>
      </c>
      <c r="H667" s="14" t="s">
        <v>16235</v>
      </c>
      <c r="I667" s="14">
        <v>0.302</v>
      </c>
      <c r="J667" s="14">
        <v>0.097</v>
      </c>
      <c r="K667" s="14">
        <v>0.5781233289718709</v>
      </c>
      <c r="L667" s="14">
        <v>0.0425</v>
      </c>
      <c r="M667" s="14">
        <v>0.988</v>
      </c>
      <c r="N667" s="14">
        <v>0.868</v>
      </c>
      <c r="O667" s="14">
        <v>0.117</v>
      </c>
      <c r="P667" s="14">
        <v>0.273</v>
      </c>
      <c r="Q667" s="14">
        <v>87.935</v>
      </c>
      <c r="R667" s="14">
        <v>7.0</v>
      </c>
      <c r="S667" s="14">
        <v>1.0</v>
      </c>
      <c r="T667" s="14" t="s">
        <v>1264</v>
      </c>
      <c r="U667" s="14" t="s">
        <v>35</v>
      </c>
      <c r="V667" s="16" t="s">
        <v>36</v>
      </c>
      <c r="W667" s="17" t="s">
        <v>251</v>
      </c>
    </row>
    <row r="668" ht="15.75" customHeight="1">
      <c r="A668" s="14" t="s">
        <v>16240</v>
      </c>
      <c r="B668" s="14" t="s">
        <v>16241</v>
      </c>
      <c r="C668" s="14">
        <v>1997.0</v>
      </c>
      <c r="D668" s="14">
        <v>1.0</v>
      </c>
      <c r="E668" s="14">
        <v>248226.0</v>
      </c>
      <c r="F668" s="14" t="s">
        <v>3936</v>
      </c>
      <c r="G668" s="14" t="s">
        <v>16242</v>
      </c>
      <c r="H668" s="14" t="s">
        <v>16243</v>
      </c>
      <c r="I668" s="14">
        <v>0.0726</v>
      </c>
      <c r="J668" s="14">
        <v>0.26</v>
      </c>
      <c r="K668" s="14">
        <v>0.570701345356005</v>
      </c>
      <c r="L668" s="14">
        <v>0.0451</v>
      </c>
      <c r="M668" s="14">
        <v>0.756</v>
      </c>
      <c r="N668" s="14">
        <v>0.927</v>
      </c>
      <c r="O668" s="14">
        <v>0.187</v>
      </c>
      <c r="P668" s="14">
        <v>0.0766</v>
      </c>
      <c r="Q668" s="14">
        <v>78.682</v>
      </c>
      <c r="R668" s="14">
        <v>2.0</v>
      </c>
      <c r="S668" s="14">
        <v>1.0</v>
      </c>
      <c r="T668" s="14" t="s">
        <v>1264</v>
      </c>
      <c r="U668" s="14" t="s">
        <v>35</v>
      </c>
      <c r="V668" s="16" t="s">
        <v>75</v>
      </c>
      <c r="W668" s="17" t="s">
        <v>251</v>
      </c>
    </row>
    <row r="669" ht="15.75" customHeight="1">
      <c r="A669" s="14" t="s">
        <v>16247</v>
      </c>
      <c r="B669" s="14" t="s">
        <v>16249</v>
      </c>
      <c r="C669" s="14">
        <v>2005.0</v>
      </c>
      <c r="D669" s="14">
        <v>1.0</v>
      </c>
      <c r="E669" s="14">
        <v>163133.0</v>
      </c>
      <c r="F669" s="14" t="s">
        <v>13117</v>
      </c>
      <c r="G669" s="14" t="s">
        <v>16250</v>
      </c>
      <c r="H669" s="14" t="s">
        <v>16251</v>
      </c>
      <c r="I669" s="14">
        <v>0.353</v>
      </c>
      <c r="J669" s="14">
        <v>0.0354</v>
      </c>
      <c r="K669" s="14">
        <v>0.4152888584600928</v>
      </c>
      <c r="L669" s="14">
        <v>0.0369</v>
      </c>
      <c r="M669" s="14">
        <v>0.993</v>
      </c>
      <c r="N669" s="14">
        <v>0.912</v>
      </c>
      <c r="O669" s="14">
        <v>0.0859</v>
      </c>
      <c r="P669" s="14">
        <v>0.127</v>
      </c>
      <c r="Q669" s="14">
        <v>64.766</v>
      </c>
      <c r="R669" s="14">
        <v>4.0</v>
      </c>
      <c r="S669" s="14">
        <v>1.0</v>
      </c>
      <c r="T669" s="14" t="s">
        <v>1264</v>
      </c>
      <c r="U669" s="14" t="s">
        <v>35</v>
      </c>
      <c r="V669" s="16" t="s">
        <v>58</v>
      </c>
      <c r="W669" s="17" t="s">
        <v>251</v>
      </c>
    </row>
    <row r="670" ht="15.75" customHeight="1">
      <c r="A670" s="14" t="s">
        <v>16256</v>
      </c>
      <c r="B670" s="14" t="s">
        <v>16257</v>
      </c>
      <c r="C670" s="14">
        <v>1973.0</v>
      </c>
      <c r="D670" s="14">
        <v>1.0</v>
      </c>
      <c r="E670" s="14">
        <v>253266.0</v>
      </c>
      <c r="F670" s="14" t="s">
        <v>16258</v>
      </c>
      <c r="G670" s="14" t="s">
        <v>16259</v>
      </c>
      <c r="H670" s="14" t="s">
        <v>16260</v>
      </c>
      <c r="I670" s="14">
        <v>0.592</v>
      </c>
      <c r="J670" s="14">
        <v>0.153</v>
      </c>
      <c r="K670" s="14">
        <v>0.5388958997168334</v>
      </c>
      <c r="L670" s="14">
        <v>0.04</v>
      </c>
      <c r="M670" s="14">
        <v>0.983</v>
      </c>
      <c r="N670" s="14">
        <v>0.886</v>
      </c>
      <c r="O670" s="14">
        <v>0.133</v>
      </c>
      <c r="P670" s="14">
        <v>0.587</v>
      </c>
      <c r="Q670" s="14">
        <v>107.324</v>
      </c>
      <c r="R670" s="14">
        <v>8.0</v>
      </c>
      <c r="S670" s="14">
        <v>0.0</v>
      </c>
      <c r="T670" s="14" t="s">
        <v>1264</v>
      </c>
      <c r="U670" s="14" t="s">
        <v>35</v>
      </c>
      <c r="V670" s="16" t="s">
        <v>333</v>
      </c>
      <c r="W670" s="17" t="s">
        <v>185</v>
      </c>
    </row>
    <row r="671" ht="15.75" customHeight="1">
      <c r="A671" s="14" t="s">
        <v>16265</v>
      </c>
      <c r="B671" s="14" t="s">
        <v>16267</v>
      </c>
      <c r="C671" s="14">
        <v>2017.0</v>
      </c>
      <c r="D671" s="14">
        <v>1.0</v>
      </c>
      <c r="E671" s="14">
        <v>152400.0</v>
      </c>
      <c r="F671" s="14" t="s">
        <v>12561</v>
      </c>
      <c r="G671" s="14" t="s">
        <v>16268</v>
      </c>
      <c r="H671" s="14" t="s">
        <v>16269</v>
      </c>
      <c r="I671" s="14">
        <v>0.526</v>
      </c>
      <c r="J671" s="14">
        <v>0.132</v>
      </c>
      <c r="K671" s="14">
        <v>0.532030030147113</v>
      </c>
      <c r="L671" s="14">
        <v>0.0526</v>
      </c>
      <c r="M671" s="14">
        <v>0.979</v>
      </c>
      <c r="N671" s="14">
        <v>0.932</v>
      </c>
      <c r="O671" s="14">
        <v>0.119</v>
      </c>
      <c r="P671" s="14">
        <v>0.388</v>
      </c>
      <c r="Q671" s="14">
        <v>124.649</v>
      </c>
      <c r="R671" s="14">
        <v>0.0</v>
      </c>
      <c r="S671" s="14">
        <v>1.0</v>
      </c>
      <c r="T671" s="14" t="s">
        <v>1264</v>
      </c>
      <c r="U671" s="14" t="s">
        <v>35</v>
      </c>
      <c r="V671" s="16" t="s">
        <v>45</v>
      </c>
      <c r="W671" s="17" t="s">
        <v>251</v>
      </c>
    </row>
    <row r="672" ht="15.75" customHeight="1">
      <c r="A672" s="14" t="s">
        <v>16273</v>
      </c>
      <c r="B672" s="14" t="s">
        <v>16274</v>
      </c>
      <c r="C672" s="14">
        <v>2009.0</v>
      </c>
      <c r="D672" s="14">
        <v>1.0</v>
      </c>
      <c r="E672" s="14">
        <v>154000.0</v>
      </c>
      <c r="F672" s="14" t="s">
        <v>16276</v>
      </c>
      <c r="G672" s="14" t="s">
        <v>16277</v>
      </c>
      <c r="H672" s="14" t="s">
        <v>16277</v>
      </c>
      <c r="I672" s="14">
        <v>0.372</v>
      </c>
      <c r="J672" s="14">
        <v>0.418</v>
      </c>
      <c r="K672" s="14">
        <v>0.6414347742253668</v>
      </c>
      <c r="L672" s="14">
        <v>0.0613</v>
      </c>
      <c r="M672" s="14">
        <v>0.797</v>
      </c>
      <c r="N672" s="14">
        <v>0.0721</v>
      </c>
      <c r="O672" s="14">
        <v>0.231</v>
      </c>
      <c r="P672" s="14">
        <v>0.194</v>
      </c>
      <c r="Q672" s="14">
        <v>139.233</v>
      </c>
      <c r="R672" s="14">
        <v>9.0</v>
      </c>
      <c r="S672" s="14">
        <v>1.0</v>
      </c>
      <c r="T672" s="14" t="s">
        <v>1264</v>
      </c>
      <c r="U672" s="14" t="s">
        <v>35</v>
      </c>
      <c r="V672" s="16" t="s">
        <v>58</v>
      </c>
      <c r="W672" s="17" t="s">
        <v>251</v>
      </c>
    </row>
    <row r="673" ht="15.75" customHeight="1">
      <c r="A673" s="14" t="s">
        <v>16281</v>
      </c>
      <c r="B673" s="14" t="s">
        <v>16282</v>
      </c>
      <c r="C673" s="14">
        <v>2018.0</v>
      </c>
      <c r="D673" s="14">
        <v>1.0</v>
      </c>
      <c r="E673" s="14">
        <v>97426.0</v>
      </c>
      <c r="F673" s="14" t="s">
        <v>16258</v>
      </c>
      <c r="G673" s="14" t="s">
        <v>16259</v>
      </c>
      <c r="H673" s="14" t="s">
        <v>16284</v>
      </c>
      <c r="I673" s="14">
        <v>0.519</v>
      </c>
      <c r="J673" s="14">
        <v>0.0255</v>
      </c>
      <c r="K673" s="14">
        <v>0.537933394636966</v>
      </c>
      <c r="L673" s="14">
        <v>0.0471</v>
      </c>
      <c r="M673" s="14">
        <v>0.995</v>
      </c>
      <c r="N673" s="14">
        <v>0.926</v>
      </c>
      <c r="O673" s="14">
        <v>0.0972</v>
      </c>
      <c r="P673" s="14">
        <v>0.414</v>
      </c>
      <c r="Q673" s="14">
        <v>106.402</v>
      </c>
      <c r="R673" s="14">
        <v>8.0</v>
      </c>
      <c r="S673" s="14">
        <v>0.0</v>
      </c>
      <c r="T673" s="14" t="s">
        <v>1264</v>
      </c>
      <c r="U673" s="14" t="s">
        <v>35</v>
      </c>
      <c r="V673" s="16" t="s">
        <v>54</v>
      </c>
      <c r="W673" s="17" t="s">
        <v>251</v>
      </c>
    </row>
    <row r="674" ht="15.75" customHeight="1">
      <c r="A674" s="14" t="s">
        <v>16288</v>
      </c>
      <c r="B674" s="14" t="s">
        <v>16289</v>
      </c>
      <c r="C674" s="14">
        <v>2012.0</v>
      </c>
      <c r="D674" s="14">
        <v>1.0</v>
      </c>
      <c r="E674" s="14">
        <v>247133.0</v>
      </c>
      <c r="F674" s="14" t="s">
        <v>12615</v>
      </c>
      <c r="G674" s="14" t="s">
        <v>16290</v>
      </c>
      <c r="H674" s="14" t="s">
        <v>13605</v>
      </c>
      <c r="I674" s="14">
        <v>0.424</v>
      </c>
      <c r="J674" s="14">
        <v>0.0716</v>
      </c>
      <c r="K674" s="14">
        <v>0.4898936966506986</v>
      </c>
      <c r="L674" s="14">
        <v>0.0502</v>
      </c>
      <c r="M674" s="14">
        <v>0.986</v>
      </c>
      <c r="N674" s="14">
        <v>0.00107</v>
      </c>
      <c r="O674" s="14">
        <v>0.0949</v>
      </c>
      <c r="P674" s="14">
        <v>0.0726</v>
      </c>
      <c r="Q674" s="14">
        <v>127.038</v>
      </c>
      <c r="R674" s="14">
        <v>6.0</v>
      </c>
      <c r="S674" s="14">
        <v>1.0</v>
      </c>
      <c r="T674" s="14" t="s">
        <v>1264</v>
      </c>
      <c r="U674" s="14" t="s">
        <v>35</v>
      </c>
      <c r="V674" s="16" t="s">
        <v>75</v>
      </c>
      <c r="W674" s="17" t="s">
        <v>251</v>
      </c>
    </row>
    <row r="675" ht="15.75" customHeight="1">
      <c r="A675" s="14" t="s">
        <v>16295</v>
      </c>
      <c r="B675" s="14" t="s">
        <v>16296</v>
      </c>
      <c r="C675" s="14">
        <v>2015.0</v>
      </c>
      <c r="D675" s="14">
        <v>1.0</v>
      </c>
      <c r="E675" s="14">
        <v>176026.0</v>
      </c>
      <c r="F675" s="14" t="s">
        <v>16297</v>
      </c>
      <c r="G675" s="14" t="s">
        <v>16298</v>
      </c>
      <c r="H675" s="14" t="s">
        <v>16299</v>
      </c>
      <c r="I675" s="14">
        <v>0.786</v>
      </c>
      <c r="J675" s="14">
        <v>0.727</v>
      </c>
      <c r="K675" s="14">
        <v>0.8850555044406766</v>
      </c>
      <c r="L675" s="14">
        <v>0.0377</v>
      </c>
      <c r="M675" s="14">
        <v>0.0837</v>
      </c>
      <c r="N675" s="14">
        <v>0.887</v>
      </c>
      <c r="O675" s="14">
        <v>0.338</v>
      </c>
      <c r="P675" s="14">
        <v>0.98</v>
      </c>
      <c r="Q675" s="14">
        <v>123.942</v>
      </c>
      <c r="R675" s="14">
        <v>0.0</v>
      </c>
      <c r="S675" s="14">
        <v>1.0</v>
      </c>
      <c r="T675" s="14" t="s">
        <v>1264</v>
      </c>
      <c r="U675" s="14" t="s">
        <v>35</v>
      </c>
      <c r="V675" s="16" t="s">
        <v>819</v>
      </c>
      <c r="W675" s="17" t="s">
        <v>185</v>
      </c>
    </row>
    <row r="676" ht="15.75" customHeight="1">
      <c r="A676" s="14" t="s">
        <v>16303</v>
      </c>
      <c r="B676" s="14" t="s">
        <v>16305</v>
      </c>
      <c r="C676" s="14">
        <v>2017.0</v>
      </c>
      <c r="D676" s="14">
        <v>1.0</v>
      </c>
      <c r="E676" s="14">
        <v>158847.0</v>
      </c>
      <c r="F676" s="14" t="s">
        <v>16306</v>
      </c>
      <c r="G676" s="14" t="s">
        <v>16307</v>
      </c>
      <c r="H676" s="14" t="s">
        <v>16308</v>
      </c>
      <c r="I676" s="14">
        <v>0.417</v>
      </c>
      <c r="J676" s="14">
        <v>0.108</v>
      </c>
      <c r="K676" s="14">
        <v>0.5867644856889022</v>
      </c>
      <c r="L676" s="14">
        <v>0.0367</v>
      </c>
      <c r="M676" s="14">
        <v>0.993</v>
      </c>
      <c r="N676" s="14">
        <v>0.148</v>
      </c>
      <c r="O676" s="14">
        <v>0.357</v>
      </c>
      <c r="P676" s="14">
        <v>0.461</v>
      </c>
      <c r="Q676" s="14">
        <v>95.731</v>
      </c>
      <c r="R676" s="14">
        <v>7.0</v>
      </c>
      <c r="S676" s="14">
        <v>0.0</v>
      </c>
      <c r="T676" s="14" t="s">
        <v>1264</v>
      </c>
      <c r="U676" s="14" t="s">
        <v>35</v>
      </c>
      <c r="V676" s="16" t="s">
        <v>54</v>
      </c>
      <c r="W676" s="17" t="s">
        <v>251</v>
      </c>
    </row>
    <row r="677" ht="15.75" customHeight="1">
      <c r="A677" s="14" t="s">
        <v>16313</v>
      </c>
      <c r="B677" s="14" t="s">
        <v>16314</v>
      </c>
      <c r="C677" s="14">
        <v>1997.0</v>
      </c>
      <c r="D677" s="14">
        <v>1.0</v>
      </c>
      <c r="E677" s="14">
        <v>109066.0</v>
      </c>
      <c r="F677" s="14" t="s">
        <v>16316</v>
      </c>
      <c r="G677" s="14" t="s">
        <v>16317</v>
      </c>
      <c r="H677" s="14" t="s">
        <v>16318</v>
      </c>
      <c r="I677" s="14">
        <v>0.863</v>
      </c>
      <c r="J677" s="14">
        <v>0.351</v>
      </c>
      <c r="K677" s="14">
        <v>0.7089384638267291</v>
      </c>
      <c r="L677" s="14">
        <v>0.122</v>
      </c>
      <c r="M677" s="14">
        <v>0.627</v>
      </c>
      <c r="N677" s="14">
        <v>5.03E-6</v>
      </c>
      <c r="O677" s="14">
        <v>0.162</v>
      </c>
      <c r="P677" s="14">
        <v>0.54</v>
      </c>
      <c r="Q677" s="14">
        <v>110.656</v>
      </c>
      <c r="R677" s="14">
        <v>11.0</v>
      </c>
      <c r="S677" s="14">
        <v>0.0</v>
      </c>
      <c r="T677" s="14" t="s">
        <v>1264</v>
      </c>
      <c r="U677" s="14" t="s">
        <v>35</v>
      </c>
      <c r="V677" s="16" t="s">
        <v>333</v>
      </c>
      <c r="W677" s="17" t="s">
        <v>185</v>
      </c>
    </row>
    <row r="678" ht="15.75" customHeight="1">
      <c r="A678" s="14" t="s">
        <v>16323</v>
      </c>
      <c r="B678" s="14">
        <v>2015.0</v>
      </c>
      <c r="C678" s="14">
        <v>2020.0</v>
      </c>
      <c r="D678" s="14">
        <v>1.0</v>
      </c>
      <c r="E678" s="14">
        <v>249599.0</v>
      </c>
      <c r="F678" s="14" t="s">
        <v>12561</v>
      </c>
      <c r="G678" s="14" t="s">
        <v>16327</v>
      </c>
      <c r="H678" s="14" t="s">
        <v>16328</v>
      </c>
      <c r="I678" s="14">
        <v>0.668</v>
      </c>
      <c r="J678" s="14">
        <v>0.9</v>
      </c>
      <c r="K678" s="14">
        <v>0.7902166705710818</v>
      </c>
      <c r="L678" s="14">
        <v>0.0366</v>
      </c>
      <c r="M678" s="14">
        <v>0.246</v>
      </c>
      <c r="N678" s="14">
        <v>0.00158</v>
      </c>
      <c r="O678" s="14">
        <v>0.333</v>
      </c>
      <c r="P678" s="14">
        <v>0.709</v>
      </c>
      <c r="Q678" s="14">
        <v>130.049</v>
      </c>
      <c r="R678" s="14">
        <v>9.0</v>
      </c>
      <c r="S678" s="14">
        <v>1.0</v>
      </c>
      <c r="T678" s="14" t="s">
        <v>1264</v>
      </c>
      <c r="U678" s="14" t="s">
        <v>35</v>
      </c>
      <c r="V678" s="16" t="s">
        <v>181</v>
      </c>
      <c r="W678" s="17" t="s">
        <v>185</v>
      </c>
    </row>
    <row r="679" ht="15.75" customHeight="1">
      <c r="A679" s="14" t="s">
        <v>16331</v>
      </c>
      <c r="B679" s="14" t="s">
        <v>16332</v>
      </c>
      <c r="C679" s="14">
        <v>2014.0</v>
      </c>
      <c r="D679" s="14">
        <v>1.0</v>
      </c>
      <c r="E679" s="14">
        <v>116160.0</v>
      </c>
      <c r="F679" s="14" t="s">
        <v>12615</v>
      </c>
      <c r="G679" s="14" t="s">
        <v>14100</v>
      </c>
      <c r="H679" s="14" t="s">
        <v>14101</v>
      </c>
      <c r="I679" s="14">
        <v>0.566</v>
      </c>
      <c r="J679" s="14">
        <v>0.226</v>
      </c>
      <c r="K679" s="14">
        <v>0.583149744388956</v>
      </c>
      <c r="L679" s="14">
        <v>0.0482</v>
      </c>
      <c r="M679" s="14">
        <v>0.843</v>
      </c>
      <c r="N679" s="14">
        <v>0.775</v>
      </c>
      <c r="O679" s="14">
        <v>0.102</v>
      </c>
      <c r="P679" s="14">
        <v>0.575</v>
      </c>
      <c r="Q679" s="14">
        <v>113.043</v>
      </c>
      <c r="R679" s="14">
        <v>7.0</v>
      </c>
      <c r="S679" s="14">
        <v>1.0</v>
      </c>
      <c r="T679" s="14" t="s">
        <v>1264</v>
      </c>
      <c r="U679" s="14" t="s">
        <v>35</v>
      </c>
      <c r="V679" s="16" t="s">
        <v>333</v>
      </c>
      <c r="W679" s="17" t="s">
        <v>185</v>
      </c>
    </row>
    <row r="680" ht="15.75" customHeight="1">
      <c r="A680" s="14" t="s">
        <v>16337</v>
      </c>
      <c r="B680" s="14" t="s">
        <v>16338</v>
      </c>
      <c r="C680" s="14">
        <v>2014.0</v>
      </c>
      <c r="D680" s="14">
        <v>1.0</v>
      </c>
      <c r="E680" s="14">
        <v>82469.0</v>
      </c>
      <c r="F680" s="14" t="s">
        <v>12615</v>
      </c>
      <c r="G680" s="14" t="s">
        <v>16339</v>
      </c>
      <c r="H680" s="14" t="s">
        <v>16342</v>
      </c>
      <c r="I680" s="14">
        <v>0.305</v>
      </c>
      <c r="J680" s="14">
        <v>0.0784</v>
      </c>
      <c r="K680" s="14">
        <v>0.4146899664103975</v>
      </c>
      <c r="L680" s="14">
        <v>0.0421</v>
      </c>
      <c r="M680" s="14">
        <v>0.963</v>
      </c>
      <c r="N680" s="14">
        <v>0.934</v>
      </c>
      <c r="O680" s="14">
        <v>0.11</v>
      </c>
      <c r="P680" s="14">
        <v>0.115</v>
      </c>
      <c r="Q680" s="14">
        <v>109.17</v>
      </c>
      <c r="R680" s="14">
        <v>11.0</v>
      </c>
      <c r="S680" s="14">
        <v>0.0</v>
      </c>
      <c r="T680" s="14" t="s">
        <v>1264</v>
      </c>
      <c r="U680" s="14" t="s">
        <v>35</v>
      </c>
      <c r="V680" s="16" t="s">
        <v>58</v>
      </c>
      <c r="W680" s="17" t="s">
        <v>251</v>
      </c>
    </row>
    <row r="681" ht="15.75" customHeight="1">
      <c r="A681" s="14" t="s">
        <v>16346</v>
      </c>
      <c r="B681" s="14" t="s">
        <v>16348</v>
      </c>
      <c r="C681" s="14">
        <v>2012.0</v>
      </c>
      <c r="D681" s="14">
        <v>1.0</v>
      </c>
      <c r="E681" s="14">
        <v>130400.0</v>
      </c>
      <c r="F681" s="14" t="s">
        <v>13601</v>
      </c>
      <c r="G681" s="14" t="s">
        <v>13603</v>
      </c>
      <c r="H681" s="14" t="s">
        <v>13605</v>
      </c>
      <c r="I681" s="14">
        <v>0.404</v>
      </c>
      <c r="J681" s="14">
        <v>0.146</v>
      </c>
      <c r="K681" s="14">
        <v>0.5292494599163852</v>
      </c>
      <c r="L681" s="14">
        <v>0.0491</v>
      </c>
      <c r="M681" s="14">
        <v>0.99</v>
      </c>
      <c r="N681" s="14">
        <v>0.00688</v>
      </c>
      <c r="O681" s="14">
        <v>0.112</v>
      </c>
      <c r="P681" s="14">
        <v>0.417</v>
      </c>
      <c r="Q681" s="14">
        <v>125.179</v>
      </c>
      <c r="R681" s="14">
        <v>5.0</v>
      </c>
      <c r="S681" s="14">
        <v>1.0</v>
      </c>
      <c r="T681" s="14" t="s">
        <v>1264</v>
      </c>
      <c r="U681" s="14" t="s">
        <v>35</v>
      </c>
      <c r="V681" s="16" t="s">
        <v>54</v>
      </c>
      <c r="W681" s="17" t="s">
        <v>251</v>
      </c>
    </row>
    <row r="682" ht="15.75" customHeight="1">
      <c r="A682" s="14" t="s">
        <v>16354</v>
      </c>
      <c r="B682" s="14" t="s">
        <v>16355</v>
      </c>
      <c r="C682" s="14">
        <v>2002.0</v>
      </c>
      <c r="D682" s="14">
        <v>1.0</v>
      </c>
      <c r="E682" s="14">
        <v>46626.0</v>
      </c>
      <c r="F682" s="14" t="s">
        <v>3936</v>
      </c>
      <c r="G682" s="14" t="s">
        <v>14006</v>
      </c>
      <c r="H682" s="14" t="s">
        <v>14007</v>
      </c>
      <c r="I682" s="14">
        <v>0.699</v>
      </c>
      <c r="J682" s="14">
        <v>0.255</v>
      </c>
      <c r="K682" s="14">
        <v>0.624943853856973</v>
      </c>
      <c r="L682" s="14">
        <v>0.0447</v>
      </c>
      <c r="M682" s="14">
        <v>0.95</v>
      </c>
      <c r="N682" s="14">
        <v>0.956</v>
      </c>
      <c r="O682" s="14">
        <v>0.0662</v>
      </c>
      <c r="P682" s="14">
        <v>0.834</v>
      </c>
      <c r="Q682" s="14">
        <v>115.523</v>
      </c>
      <c r="R682" s="14">
        <v>7.0</v>
      </c>
      <c r="S682" s="14">
        <v>1.0</v>
      </c>
      <c r="T682" s="14" t="s">
        <v>1264</v>
      </c>
      <c r="U682" s="14" t="s">
        <v>68</v>
      </c>
      <c r="V682" s="16" t="s">
        <v>560</v>
      </c>
      <c r="W682" s="17" t="s">
        <v>185</v>
      </c>
    </row>
    <row r="683" ht="15.75" customHeight="1">
      <c r="A683" s="14" t="s">
        <v>16361</v>
      </c>
      <c r="B683" s="14" t="s">
        <v>16363</v>
      </c>
      <c r="C683" s="14">
        <v>2020.0</v>
      </c>
      <c r="D683" s="14">
        <v>1.0</v>
      </c>
      <c r="E683" s="14">
        <v>173391.0</v>
      </c>
      <c r="F683" s="14" t="s">
        <v>13117</v>
      </c>
      <c r="G683" s="14" t="s">
        <v>13630</v>
      </c>
      <c r="H683" s="14" t="s">
        <v>16364</v>
      </c>
      <c r="I683" s="14">
        <v>0.696</v>
      </c>
      <c r="J683" s="14">
        <v>0.142</v>
      </c>
      <c r="K683" s="14">
        <v>0.5715782944287731</v>
      </c>
      <c r="L683" s="14">
        <v>0.0386</v>
      </c>
      <c r="M683" s="14">
        <v>0.969</v>
      </c>
      <c r="N683" s="14">
        <v>0.944</v>
      </c>
      <c r="O683" s="14">
        <v>0.11</v>
      </c>
      <c r="P683" s="14">
        <v>0.327</v>
      </c>
      <c r="Q683" s="14">
        <v>110.112</v>
      </c>
      <c r="R683" s="14">
        <v>9.0</v>
      </c>
      <c r="S683" s="14">
        <v>1.0</v>
      </c>
      <c r="T683" s="14" t="s">
        <v>1264</v>
      </c>
      <c r="U683" s="14" t="s">
        <v>35</v>
      </c>
      <c r="V683" s="16" t="s">
        <v>45</v>
      </c>
      <c r="W683" s="17" t="s">
        <v>251</v>
      </c>
    </row>
    <row r="684" ht="15.75" customHeight="1">
      <c r="A684" s="14" t="s">
        <v>16369</v>
      </c>
      <c r="B684" s="14" t="s">
        <v>16370</v>
      </c>
      <c r="C684" s="14">
        <v>2016.0</v>
      </c>
      <c r="D684" s="14">
        <v>1.0</v>
      </c>
      <c r="E684" s="14">
        <v>262800.0</v>
      </c>
      <c r="F684" s="14" t="s">
        <v>14474</v>
      </c>
      <c r="G684" s="14" t="s">
        <v>16375</v>
      </c>
      <c r="H684" s="14" t="s">
        <v>16376</v>
      </c>
      <c r="I684" s="14">
        <v>0.369</v>
      </c>
      <c r="J684" s="14">
        <v>0.208</v>
      </c>
      <c r="K684" s="14">
        <v>0.7012384231877905</v>
      </c>
      <c r="L684" s="14">
        <v>0.0394</v>
      </c>
      <c r="M684" s="14">
        <v>0.99</v>
      </c>
      <c r="N684" s="14">
        <v>0.00146</v>
      </c>
      <c r="O684" s="14">
        <v>0.081</v>
      </c>
      <c r="P684" s="14">
        <v>0.321</v>
      </c>
      <c r="Q684" s="14">
        <v>80.678</v>
      </c>
      <c r="R684" s="14">
        <v>2.0</v>
      </c>
      <c r="S684" s="14">
        <v>1.0</v>
      </c>
      <c r="T684" s="14" t="s">
        <v>1264</v>
      </c>
      <c r="U684" s="14" t="s">
        <v>35</v>
      </c>
      <c r="V684" s="16" t="s">
        <v>45</v>
      </c>
      <c r="W684" s="17" t="s">
        <v>251</v>
      </c>
    </row>
    <row r="685" ht="15.75" customHeight="1">
      <c r="A685" s="14" t="s">
        <v>16381</v>
      </c>
      <c r="B685" s="14" t="s">
        <v>16382</v>
      </c>
      <c r="C685" s="14">
        <v>2009.0</v>
      </c>
      <c r="D685" s="14">
        <v>1.0</v>
      </c>
      <c r="E685" s="14">
        <v>191466.0</v>
      </c>
      <c r="F685" s="14" t="s">
        <v>12561</v>
      </c>
      <c r="G685" s="14" t="s">
        <v>16384</v>
      </c>
      <c r="H685" s="14" t="s">
        <v>16382</v>
      </c>
      <c r="I685" s="14">
        <v>0.462</v>
      </c>
      <c r="J685" s="14">
        <v>0.369</v>
      </c>
      <c r="K685" s="14">
        <v>0.7593737300117774</v>
      </c>
      <c r="L685" s="14">
        <v>0.0465</v>
      </c>
      <c r="M685" s="14">
        <v>0.915</v>
      </c>
      <c r="N685" s="14">
        <v>0.0</v>
      </c>
      <c r="O685" s="14">
        <v>0.161</v>
      </c>
      <c r="P685" s="14">
        <v>0.687</v>
      </c>
      <c r="Q685" s="14">
        <v>77.843</v>
      </c>
      <c r="R685" s="14">
        <v>1.0</v>
      </c>
      <c r="S685" s="14">
        <v>1.0</v>
      </c>
      <c r="T685" s="14" t="s">
        <v>1264</v>
      </c>
      <c r="U685" s="14" t="s">
        <v>35</v>
      </c>
      <c r="V685" s="16" t="s">
        <v>407</v>
      </c>
      <c r="W685" s="17" t="s">
        <v>185</v>
      </c>
    </row>
    <row r="686" ht="15.75" customHeight="1">
      <c r="A686" s="14" t="s">
        <v>16389</v>
      </c>
      <c r="B686" s="14" t="s">
        <v>16391</v>
      </c>
      <c r="C686" s="14">
        <v>1985.0</v>
      </c>
      <c r="D686" s="14">
        <v>1.0</v>
      </c>
      <c r="E686" s="14">
        <v>66000.0</v>
      </c>
      <c r="F686" s="14" t="s">
        <v>12615</v>
      </c>
      <c r="G686" s="14" t="s">
        <v>16394</v>
      </c>
      <c r="H686" s="14" t="s">
        <v>13605</v>
      </c>
      <c r="I686" s="14">
        <v>0.47</v>
      </c>
      <c r="J686" s="14">
        <v>0.201</v>
      </c>
      <c r="K686" s="14">
        <v>0.6281522041231975</v>
      </c>
      <c r="L686" s="14">
        <v>0.0662</v>
      </c>
      <c r="M686" s="14">
        <v>0.988</v>
      </c>
      <c r="N686" s="14">
        <v>0.0</v>
      </c>
      <c r="O686" s="14">
        <v>0.178</v>
      </c>
      <c r="P686" s="14">
        <v>0.539</v>
      </c>
      <c r="Q686" s="14">
        <v>122.741</v>
      </c>
      <c r="R686" s="14">
        <v>9.0</v>
      </c>
      <c r="S686" s="14">
        <v>1.0</v>
      </c>
      <c r="T686" s="14" t="s">
        <v>1264</v>
      </c>
      <c r="U686" s="14" t="s">
        <v>35</v>
      </c>
      <c r="V686" s="16" t="s">
        <v>333</v>
      </c>
      <c r="W686" s="17" t="s">
        <v>185</v>
      </c>
    </row>
    <row r="687" ht="15.75" customHeight="1">
      <c r="A687" s="14" t="s">
        <v>16401</v>
      </c>
      <c r="B687" s="14" t="s">
        <v>16402</v>
      </c>
      <c r="C687" s="14">
        <v>2002.0</v>
      </c>
      <c r="D687" s="14">
        <v>1.0</v>
      </c>
      <c r="E687" s="14">
        <v>212760.0</v>
      </c>
      <c r="F687" s="14" t="s">
        <v>16404</v>
      </c>
      <c r="G687" s="14" t="s">
        <v>16407</v>
      </c>
      <c r="H687" s="14" t="s">
        <v>16408</v>
      </c>
      <c r="I687" s="14">
        <v>0.521</v>
      </c>
      <c r="J687" s="14">
        <v>0.527</v>
      </c>
      <c r="K687" s="14">
        <v>0.9024019848800634</v>
      </c>
      <c r="L687" s="14">
        <v>0.0303</v>
      </c>
      <c r="M687" s="14">
        <v>0.626</v>
      </c>
      <c r="N687" s="14">
        <v>0.0</v>
      </c>
      <c r="O687" s="14">
        <v>0.159</v>
      </c>
      <c r="P687" s="14">
        <v>0.472</v>
      </c>
      <c r="Q687" s="14">
        <v>119.761</v>
      </c>
      <c r="R687" s="14">
        <v>7.0</v>
      </c>
      <c r="S687" s="14">
        <v>1.0</v>
      </c>
      <c r="T687" s="14" t="s">
        <v>1264</v>
      </c>
      <c r="U687" s="14" t="s">
        <v>35</v>
      </c>
      <c r="V687" s="16" t="s">
        <v>54</v>
      </c>
      <c r="W687" s="17" t="s">
        <v>251</v>
      </c>
    </row>
    <row r="688" ht="15.75" customHeight="1">
      <c r="A688" s="14" t="s">
        <v>16414</v>
      </c>
      <c r="B688" s="14" t="s">
        <v>16415</v>
      </c>
      <c r="C688" s="14">
        <v>2020.0</v>
      </c>
      <c r="D688" s="14">
        <v>1.0</v>
      </c>
      <c r="E688" s="14">
        <v>182269.0</v>
      </c>
      <c r="F688" s="14" t="s">
        <v>12561</v>
      </c>
      <c r="G688" s="14" t="s">
        <v>13630</v>
      </c>
      <c r="H688" s="14" t="s">
        <v>16364</v>
      </c>
      <c r="I688" s="14">
        <v>0.641</v>
      </c>
      <c r="J688" s="14">
        <v>0.227</v>
      </c>
      <c r="K688" s="14">
        <v>0.6420550552768367</v>
      </c>
      <c r="L688" s="14">
        <v>0.0487</v>
      </c>
      <c r="M688" s="14">
        <v>0.894</v>
      </c>
      <c r="N688" s="14">
        <v>0.886</v>
      </c>
      <c r="O688" s="14">
        <v>0.109</v>
      </c>
      <c r="P688" s="14">
        <v>0.424</v>
      </c>
      <c r="Q688" s="14">
        <v>79.972</v>
      </c>
      <c r="R688" s="14">
        <v>4.0</v>
      </c>
      <c r="S688" s="14">
        <v>0.0</v>
      </c>
      <c r="T688" s="14" t="s">
        <v>1264</v>
      </c>
      <c r="U688" s="14" t="s">
        <v>35</v>
      </c>
      <c r="V688" s="16" t="s">
        <v>54</v>
      </c>
      <c r="W688" s="17" t="s">
        <v>251</v>
      </c>
    </row>
    <row r="689" ht="15.75" customHeight="1">
      <c r="A689" s="14" t="s">
        <v>16420</v>
      </c>
      <c r="B689" s="14" t="s">
        <v>16422</v>
      </c>
      <c r="C689" s="14">
        <v>2011.0</v>
      </c>
      <c r="D689" s="14">
        <v>1.0</v>
      </c>
      <c r="E689" s="14">
        <v>51280.0</v>
      </c>
      <c r="F689" s="14" t="s">
        <v>3936</v>
      </c>
      <c r="G689" s="14" t="s">
        <v>16423</v>
      </c>
      <c r="H689" s="14" t="s">
        <v>16426</v>
      </c>
      <c r="I689" s="14">
        <v>0.249</v>
      </c>
      <c r="J689" s="14">
        <v>0.027</v>
      </c>
      <c r="K689" s="14">
        <v>0.3698158406868049</v>
      </c>
      <c r="L689" s="14">
        <v>0.046</v>
      </c>
      <c r="M689" s="14">
        <v>0.993</v>
      </c>
      <c r="N689" s="14">
        <v>0.922</v>
      </c>
      <c r="O689" s="14">
        <v>0.0921</v>
      </c>
      <c r="P689" s="14">
        <v>0.0857</v>
      </c>
      <c r="Q689" s="14">
        <v>73.431</v>
      </c>
      <c r="R689" s="14">
        <v>0.0</v>
      </c>
      <c r="S689" s="14">
        <v>1.0</v>
      </c>
      <c r="T689" s="14" t="s">
        <v>1264</v>
      </c>
      <c r="U689" s="14" t="s">
        <v>35</v>
      </c>
      <c r="V689" s="16" t="s">
        <v>75</v>
      </c>
      <c r="W689" s="17" t="s">
        <v>251</v>
      </c>
    </row>
    <row r="690" ht="15.75" customHeight="1">
      <c r="A690" s="14" t="s">
        <v>16431</v>
      </c>
      <c r="B690" s="14" t="s">
        <v>16432</v>
      </c>
      <c r="C690" s="14">
        <v>2020.0</v>
      </c>
      <c r="D690" s="14">
        <v>1.0</v>
      </c>
      <c r="E690" s="14">
        <v>126391.0</v>
      </c>
      <c r="F690" s="14" t="s">
        <v>12790</v>
      </c>
      <c r="G690" s="14" t="s">
        <v>16434</v>
      </c>
      <c r="H690" s="14" t="s">
        <v>16435</v>
      </c>
      <c r="I690" s="14">
        <v>0.367</v>
      </c>
      <c r="J690" s="14">
        <v>0.00518</v>
      </c>
      <c r="K690" s="14">
        <v>0.2494599276998384</v>
      </c>
      <c r="L690" s="14">
        <v>0.0497</v>
      </c>
      <c r="M690" s="14">
        <v>0.986</v>
      </c>
      <c r="N690" s="14">
        <v>0.476</v>
      </c>
      <c r="O690" s="14">
        <v>0.307</v>
      </c>
      <c r="P690" s="14">
        <v>0.39</v>
      </c>
      <c r="Q690" s="14">
        <v>104.832</v>
      </c>
      <c r="R690" s="14">
        <v>5.0</v>
      </c>
      <c r="S690" s="14">
        <v>1.0</v>
      </c>
      <c r="T690" s="14" t="s">
        <v>1264</v>
      </c>
      <c r="U690" s="14" t="s">
        <v>35</v>
      </c>
      <c r="V690" s="16" t="s">
        <v>45</v>
      </c>
      <c r="W690" s="17" t="s">
        <v>251</v>
      </c>
    </row>
    <row r="691" ht="15.75" customHeight="1">
      <c r="A691" s="14" t="s">
        <v>16440</v>
      </c>
      <c r="B691" s="14" t="s">
        <v>16441</v>
      </c>
      <c r="C691" s="14">
        <v>2012.0</v>
      </c>
      <c r="D691" s="14">
        <v>1.0</v>
      </c>
      <c r="E691" s="14">
        <v>173933.0</v>
      </c>
      <c r="F691" s="14" t="s">
        <v>3936</v>
      </c>
      <c r="G691" s="14" t="s">
        <v>16443</v>
      </c>
      <c r="H691" s="14" t="s">
        <v>14392</v>
      </c>
      <c r="I691" s="14">
        <v>0.304</v>
      </c>
      <c r="J691" s="14">
        <v>0.182</v>
      </c>
      <c r="K691" s="14">
        <v>0.5532693089095189</v>
      </c>
      <c r="L691" s="14">
        <v>0.0608</v>
      </c>
      <c r="M691" s="14">
        <v>0.845</v>
      </c>
      <c r="N691" s="14">
        <v>0.664</v>
      </c>
      <c r="O691" s="14">
        <v>0.135</v>
      </c>
      <c r="P691" s="14">
        <v>0.5</v>
      </c>
      <c r="Q691" s="14">
        <v>179.61</v>
      </c>
      <c r="R691" s="14">
        <v>1.0</v>
      </c>
      <c r="S691" s="14">
        <v>1.0</v>
      </c>
      <c r="T691" s="14" t="s">
        <v>1264</v>
      </c>
      <c r="U691" s="14" t="s">
        <v>35</v>
      </c>
      <c r="V691" s="16" t="s">
        <v>333</v>
      </c>
      <c r="W691" s="17" t="s">
        <v>185</v>
      </c>
    </row>
    <row r="692" ht="15.75" customHeight="1">
      <c r="A692" s="14" t="s">
        <v>16449</v>
      </c>
      <c r="B692" s="14" t="s">
        <v>16450</v>
      </c>
      <c r="C692" s="14">
        <v>2024.0</v>
      </c>
      <c r="D692" s="14">
        <v>1.0</v>
      </c>
      <c r="E692" s="14">
        <v>121000.0</v>
      </c>
      <c r="F692" s="14" t="s">
        <v>12615</v>
      </c>
      <c r="G692" s="14" t="s">
        <v>16452</v>
      </c>
      <c r="H692" s="14" t="s">
        <v>16453</v>
      </c>
      <c r="I692" s="14">
        <v>0.793</v>
      </c>
      <c r="J692" s="14">
        <v>0.515</v>
      </c>
      <c r="K692" s="14">
        <v>0.6995914700511284</v>
      </c>
      <c r="L692" s="14">
        <v>0.088</v>
      </c>
      <c r="M692" s="14">
        <v>0.0637</v>
      </c>
      <c r="N692" s="14">
        <v>0.0</v>
      </c>
      <c r="O692" s="14">
        <v>0.0797</v>
      </c>
      <c r="P692" s="14">
        <v>0.689</v>
      </c>
      <c r="Q692" s="14">
        <v>90.989</v>
      </c>
      <c r="R692" s="14">
        <v>11.0</v>
      </c>
      <c r="S692" s="14">
        <v>1.0</v>
      </c>
      <c r="T692" s="14" t="s">
        <v>1264</v>
      </c>
      <c r="U692" s="14" t="s">
        <v>35</v>
      </c>
      <c r="V692" s="16" t="s">
        <v>407</v>
      </c>
      <c r="W692" s="17" t="s">
        <v>185</v>
      </c>
    </row>
    <row r="693" ht="15.75" customHeight="1">
      <c r="A693" s="14" t="s">
        <v>16458</v>
      </c>
      <c r="B693" s="14" t="s">
        <v>16459</v>
      </c>
      <c r="C693" s="14">
        <v>2022.0</v>
      </c>
      <c r="D693" s="14">
        <v>1.0</v>
      </c>
      <c r="E693" s="14">
        <v>37198.0</v>
      </c>
      <c r="F693" s="14" t="s">
        <v>2193</v>
      </c>
      <c r="G693" s="14" t="s">
        <v>16461</v>
      </c>
      <c r="H693" s="14" t="s">
        <v>16464</v>
      </c>
      <c r="I693" s="14">
        <v>0.927</v>
      </c>
      <c r="J693" s="14">
        <v>0.469</v>
      </c>
      <c r="K693" s="14">
        <v>0.698522019962387</v>
      </c>
      <c r="L693" s="14">
        <v>0.0879</v>
      </c>
      <c r="M693" s="14">
        <v>0.895</v>
      </c>
      <c r="N693" s="14">
        <v>2.9E-5</v>
      </c>
      <c r="O693" s="14">
        <v>0.0848</v>
      </c>
      <c r="P693" s="14">
        <v>0.396</v>
      </c>
      <c r="Q693" s="14">
        <v>140.374</v>
      </c>
      <c r="R693" s="14">
        <v>3.0</v>
      </c>
      <c r="S693" s="14">
        <v>1.0</v>
      </c>
      <c r="T693" s="14" t="s">
        <v>1434</v>
      </c>
      <c r="U693" s="14" t="s">
        <v>68</v>
      </c>
      <c r="V693" s="16" t="s">
        <v>45</v>
      </c>
      <c r="W693" s="17" t="s">
        <v>251</v>
      </c>
    </row>
    <row r="694" ht="15.75" customHeight="1">
      <c r="A694" s="14" t="s">
        <v>16469</v>
      </c>
      <c r="B694" s="14" t="s">
        <v>16471</v>
      </c>
      <c r="C694" s="14">
        <v>2022.0</v>
      </c>
      <c r="D694" s="14">
        <v>1.0</v>
      </c>
      <c r="E694" s="14">
        <v>108387.0</v>
      </c>
      <c r="F694" s="14" t="s">
        <v>14716</v>
      </c>
      <c r="G694" s="14" t="s">
        <v>4257</v>
      </c>
      <c r="H694" s="14" t="s">
        <v>16473</v>
      </c>
      <c r="I694" s="14">
        <v>0.721</v>
      </c>
      <c r="J694" s="14">
        <v>0.89</v>
      </c>
      <c r="K694" s="14">
        <v>0.9206895813975428</v>
      </c>
      <c r="L694" s="14">
        <v>0.0553</v>
      </c>
      <c r="M694" s="14">
        <v>0.739</v>
      </c>
      <c r="N694" s="14">
        <v>0.0</v>
      </c>
      <c r="O694" s="14">
        <v>0.242</v>
      </c>
      <c r="P694" s="14">
        <v>0.831</v>
      </c>
      <c r="Q694" s="14">
        <v>124.077</v>
      </c>
      <c r="R694" s="14">
        <v>4.0</v>
      </c>
      <c r="S694" s="14">
        <v>0.0</v>
      </c>
      <c r="T694" s="14" t="s">
        <v>1434</v>
      </c>
      <c r="U694" s="14" t="s">
        <v>35</v>
      </c>
      <c r="V694" s="16" t="s">
        <v>560</v>
      </c>
      <c r="W694" s="17" t="s">
        <v>185</v>
      </c>
    </row>
    <row r="695" ht="15.75" customHeight="1">
      <c r="A695" s="14" t="s">
        <v>16477</v>
      </c>
      <c r="B695" s="14" t="s">
        <v>16478</v>
      </c>
      <c r="C695" s="14">
        <v>1971.0</v>
      </c>
      <c r="D695" s="14">
        <v>1.0</v>
      </c>
      <c r="E695" s="14">
        <v>185715.0</v>
      </c>
      <c r="F695" s="14" t="s">
        <v>16480</v>
      </c>
      <c r="G695" s="14" t="s">
        <v>16481</v>
      </c>
      <c r="H695" s="14" t="s">
        <v>16482</v>
      </c>
      <c r="I695" s="14">
        <v>0.311</v>
      </c>
      <c r="J695" s="14">
        <v>0.144</v>
      </c>
      <c r="K695" s="14">
        <v>0.6083245994779304</v>
      </c>
      <c r="L695" s="14">
        <v>0.0351</v>
      </c>
      <c r="M695" s="14">
        <v>0.95</v>
      </c>
      <c r="N695" s="14">
        <v>3.82E-5</v>
      </c>
      <c r="O695" s="14">
        <v>0.621</v>
      </c>
      <c r="P695" s="14">
        <v>0.179</v>
      </c>
      <c r="Q695" s="14">
        <v>107.274</v>
      </c>
      <c r="R695" s="14">
        <v>7.0</v>
      </c>
      <c r="S695" s="14">
        <v>0.0</v>
      </c>
      <c r="T695" s="14" t="s">
        <v>1434</v>
      </c>
      <c r="U695" s="14" t="s">
        <v>35</v>
      </c>
      <c r="V695" s="16" t="s">
        <v>58</v>
      </c>
      <c r="W695" s="17" t="s">
        <v>251</v>
      </c>
    </row>
    <row r="696" ht="15.75" customHeight="1">
      <c r="A696" s="14" t="s">
        <v>16486</v>
      </c>
      <c r="B696" s="14" t="s">
        <v>16489</v>
      </c>
      <c r="C696" s="14">
        <v>2019.0</v>
      </c>
      <c r="D696" s="14">
        <v>1.0</v>
      </c>
      <c r="E696" s="14">
        <v>197929.0</v>
      </c>
      <c r="F696" s="14" t="s">
        <v>14680</v>
      </c>
      <c r="G696" s="14" t="s">
        <v>14681</v>
      </c>
      <c r="H696" s="14" t="s">
        <v>15284</v>
      </c>
      <c r="I696" s="14">
        <v>0.714</v>
      </c>
      <c r="J696" s="14">
        <v>0.666</v>
      </c>
      <c r="K696" s="14">
        <v>0.8251235214676039</v>
      </c>
      <c r="L696" s="14">
        <v>0.0353</v>
      </c>
      <c r="M696" s="14">
        <v>0.161</v>
      </c>
      <c r="N696" s="14">
        <v>1.19E-4</v>
      </c>
      <c r="O696" s="14">
        <v>0.124</v>
      </c>
      <c r="P696" s="14">
        <v>0.768</v>
      </c>
      <c r="Q696" s="14">
        <v>96.024</v>
      </c>
      <c r="R696" s="14">
        <v>4.0</v>
      </c>
      <c r="S696" s="14">
        <v>0.0</v>
      </c>
      <c r="T696" s="14" t="s">
        <v>1434</v>
      </c>
      <c r="U696" s="14" t="s">
        <v>68</v>
      </c>
      <c r="V696" s="16" t="s">
        <v>181</v>
      </c>
      <c r="W696" s="17" t="s">
        <v>185</v>
      </c>
    </row>
    <row r="697" ht="15.75" customHeight="1">
      <c r="A697" s="14" t="s">
        <v>16495</v>
      </c>
      <c r="B697" s="14" t="s">
        <v>16496</v>
      </c>
      <c r="C697" s="14">
        <v>2019.0</v>
      </c>
      <c r="D697" s="14">
        <v>1.0</v>
      </c>
      <c r="E697" s="14">
        <v>217025.0</v>
      </c>
      <c r="F697" s="14" t="s">
        <v>14680</v>
      </c>
      <c r="G697" s="14" t="s">
        <v>14681</v>
      </c>
      <c r="H697" s="14" t="s">
        <v>15284</v>
      </c>
      <c r="I697" s="14">
        <v>0.65</v>
      </c>
      <c r="J697" s="14">
        <v>0.98</v>
      </c>
      <c r="K697" s="14">
        <v>0.9326032553861229</v>
      </c>
      <c r="L697" s="14">
        <v>0.0321</v>
      </c>
      <c r="M697" s="14">
        <v>0.0719</v>
      </c>
      <c r="N697" s="14">
        <v>0.0029</v>
      </c>
      <c r="O697" s="14">
        <v>0.166</v>
      </c>
      <c r="P697" s="14">
        <v>0.961</v>
      </c>
      <c r="Q697" s="14">
        <v>140.014</v>
      </c>
      <c r="R697" s="14">
        <v>9.0</v>
      </c>
      <c r="S697" s="14">
        <v>0.0</v>
      </c>
      <c r="T697" s="14" t="s">
        <v>1434</v>
      </c>
      <c r="U697" s="14" t="s">
        <v>35</v>
      </c>
      <c r="V697" s="16" t="s">
        <v>819</v>
      </c>
      <c r="W697" s="17" t="s">
        <v>185</v>
      </c>
    </row>
    <row r="698" ht="15.75" customHeight="1">
      <c r="A698" s="14" t="s">
        <v>16502</v>
      </c>
      <c r="B698" s="14" t="s">
        <v>16503</v>
      </c>
      <c r="C698" s="14">
        <v>2020.0</v>
      </c>
      <c r="D698" s="14">
        <v>1.0</v>
      </c>
      <c r="E698" s="14">
        <v>126333.0</v>
      </c>
      <c r="F698" s="14" t="s">
        <v>5251</v>
      </c>
      <c r="G698" s="14" t="s">
        <v>16507</v>
      </c>
      <c r="H698" s="14" t="s">
        <v>16508</v>
      </c>
      <c r="I698" s="14">
        <v>0.156</v>
      </c>
      <c r="J698" s="14">
        <v>0.355</v>
      </c>
      <c r="K698" s="14">
        <v>0.727910508401003</v>
      </c>
      <c r="L698" s="14">
        <v>0.0381</v>
      </c>
      <c r="M698" s="14">
        <v>0.959</v>
      </c>
      <c r="N698" s="14">
        <v>0.0103</v>
      </c>
      <c r="O698" s="14">
        <v>0.129</v>
      </c>
      <c r="P698" s="14">
        <v>0.079</v>
      </c>
      <c r="Q698" s="14">
        <v>171.063</v>
      </c>
      <c r="R698" s="14">
        <v>4.0</v>
      </c>
      <c r="S698" s="14">
        <v>1.0</v>
      </c>
      <c r="T698" s="14" t="s">
        <v>1434</v>
      </c>
      <c r="U698" s="14" t="s">
        <v>68</v>
      </c>
      <c r="V698" s="16" t="s">
        <v>75</v>
      </c>
      <c r="W698" s="17" t="s">
        <v>251</v>
      </c>
    </row>
    <row r="699" ht="15.75" customHeight="1">
      <c r="A699" s="14" t="s">
        <v>16512</v>
      </c>
      <c r="B699" s="14" t="s">
        <v>16514</v>
      </c>
      <c r="C699" s="14">
        <v>2019.0</v>
      </c>
      <c r="D699" s="14">
        <v>1.0</v>
      </c>
      <c r="E699" s="14">
        <v>207203.0</v>
      </c>
      <c r="F699" s="14" t="s">
        <v>14680</v>
      </c>
      <c r="G699" s="14" t="s">
        <v>14681</v>
      </c>
      <c r="H699" s="14" t="s">
        <v>14683</v>
      </c>
      <c r="I699" s="14">
        <v>0.644</v>
      </c>
      <c r="J699" s="14">
        <v>0.962</v>
      </c>
      <c r="K699" s="14">
        <v>0.9348277115707052</v>
      </c>
      <c r="L699" s="14">
        <v>0.0319</v>
      </c>
      <c r="M699" s="14">
        <v>0.121</v>
      </c>
      <c r="N699" s="14">
        <v>2.18E-6</v>
      </c>
      <c r="O699" s="14">
        <v>0.63</v>
      </c>
      <c r="P699" s="14">
        <v>0.934</v>
      </c>
      <c r="Q699" s="14">
        <v>137.975</v>
      </c>
      <c r="R699" s="14">
        <v>0.0</v>
      </c>
      <c r="S699" s="14">
        <v>0.0</v>
      </c>
      <c r="T699" s="14" t="s">
        <v>1434</v>
      </c>
      <c r="U699" s="14" t="s">
        <v>35</v>
      </c>
      <c r="V699" s="16" t="s">
        <v>819</v>
      </c>
      <c r="W699" s="17" t="s">
        <v>185</v>
      </c>
    </row>
    <row r="700" ht="15.75" customHeight="1">
      <c r="A700" s="14" t="s">
        <v>16519</v>
      </c>
      <c r="B700" s="14" t="s">
        <v>16520</v>
      </c>
      <c r="C700" s="14">
        <v>2015.0</v>
      </c>
      <c r="D700" s="14">
        <v>1.0</v>
      </c>
      <c r="E700" s="14">
        <v>79554.0</v>
      </c>
      <c r="F700" s="14" t="s">
        <v>223</v>
      </c>
      <c r="G700" s="14" t="s">
        <v>1630</v>
      </c>
      <c r="H700" s="14" t="s">
        <v>14555</v>
      </c>
      <c r="I700" s="14">
        <v>0.866</v>
      </c>
      <c r="J700" s="14">
        <v>0.765</v>
      </c>
      <c r="K700" s="14">
        <v>0.8533142258068294</v>
      </c>
      <c r="L700" s="14">
        <v>0.0816</v>
      </c>
      <c r="M700" s="14">
        <v>0.512</v>
      </c>
      <c r="N700" s="14">
        <v>1.91E-6</v>
      </c>
      <c r="O700" s="14">
        <v>0.217</v>
      </c>
      <c r="P700" s="14">
        <v>0.959</v>
      </c>
      <c r="Q700" s="14">
        <v>134.875</v>
      </c>
      <c r="R700" s="14">
        <v>9.0</v>
      </c>
      <c r="S700" s="14">
        <v>1.0</v>
      </c>
      <c r="T700" s="14" t="s">
        <v>1434</v>
      </c>
      <c r="U700" s="14" t="s">
        <v>35</v>
      </c>
      <c r="V700" s="16" t="s">
        <v>819</v>
      </c>
      <c r="W700" s="17" t="s">
        <v>185</v>
      </c>
    </row>
    <row r="701" ht="15.75" customHeight="1">
      <c r="A701" s="14" t="s">
        <v>16528</v>
      </c>
      <c r="B701" s="14" t="s">
        <v>16529</v>
      </c>
      <c r="C701" s="14">
        <v>2019.0</v>
      </c>
      <c r="D701" s="14">
        <v>1.0</v>
      </c>
      <c r="E701" s="14">
        <v>296280.0</v>
      </c>
      <c r="F701" s="14" t="s">
        <v>223</v>
      </c>
      <c r="G701" s="14" t="s">
        <v>16531</v>
      </c>
      <c r="H701" s="14" t="s">
        <v>16532</v>
      </c>
      <c r="I701" s="14">
        <v>0.524</v>
      </c>
      <c r="J701" s="14">
        <v>0.54</v>
      </c>
      <c r="K701" s="14">
        <v>0.8730348854432222</v>
      </c>
      <c r="L701" s="14">
        <v>0.0344</v>
      </c>
      <c r="M701" s="14">
        <v>0.31</v>
      </c>
      <c r="N701" s="14">
        <v>0.0</v>
      </c>
      <c r="O701" s="14">
        <v>0.147</v>
      </c>
      <c r="P701" s="14">
        <v>0.122</v>
      </c>
      <c r="Q701" s="14">
        <v>135.929</v>
      </c>
      <c r="R701" s="14">
        <v>8.0</v>
      </c>
      <c r="S701" s="14">
        <v>1.0</v>
      </c>
      <c r="T701" s="14" t="s">
        <v>1434</v>
      </c>
      <c r="U701" s="14" t="s">
        <v>35</v>
      </c>
      <c r="V701" s="16" t="s">
        <v>58</v>
      </c>
      <c r="W701" s="17" t="s">
        <v>251</v>
      </c>
    </row>
    <row r="702" ht="15.75" customHeight="1">
      <c r="A702" s="14" t="s">
        <v>16538</v>
      </c>
      <c r="B702" s="14" t="s">
        <v>16540</v>
      </c>
      <c r="C702" s="14">
        <v>2022.0</v>
      </c>
      <c r="D702" s="14">
        <v>1.0</v>
      </c>
      <c r="E702" s="14">
        <v>331973.0</v>
      </c>
      <c r="F702" s="14" t="s">
        <v>14599</v>
      </c>
      <c r="G702" s="14" t="s">
        <v>16541</v>
      </c>
      <c r="H702" s="14" t="s">
        <v>14700</v>
      </c>
      <c r="I702" s="14">
        <v>0.138</v>
      </c>
      <c r="J702" s="14">
        <v>0.152</v>
      </c>
      <c r="K702" s="14">
        <v>0.6204093854807092</v>
      </c>
      <c r="L702" s="14">
        <v>0.0413</v>
      </c>
      <c r="M702" s="14">
        <v>0.971</v>
      </c>
      <c r="N702" s="14">
        <v>0.611</v>
      </c>
      <c r="O702" s="14">
        <v>0.116</v>
      </c>
      <c r="P702" s="14">
        <v>0.1</v>
      </c>
      <c r="Q702" s="14">
        <v>79.704</v>
      </c>
      <c r="R702" s="14">
        <v>2.0</v>
      </c>
      <c r="S702" s="14">
        <v>1.0</v>
      </c>
      <c r="T702" s="14" t="s">
        <v>1434</v>
      </c>
      <c r="U702" s="14" t="s">
        <v>35</v>
      </c>
      <c r="V702" s="16" t="s">
        <v>58</v>
      </c>
      <c r="W702" s="17" t="s">
        <v>251</v>
      </c>
    </row>
    <row r="703" ht="15.75" customHeight="1">
      <c r="A703" s="14" t="s">
        <v>16548</v>
      </c>
      <c r="B703" s="14" t="s">
        <v>16550</v>
      </c>
      <c r="C703" s="14">
        <v>2021.0</v>
      </c>
      <c r="D703" s="14">
        <v>1.0</v>
      </c>
      <c r="E703" s="14">
        <v>234371.0</v>
      </c>
      <c r="F703" s="14" t="s">
        <v>14698</v>
      </c>
      <c r="G703" s="14" t="s">
        <v>16551</v>
      </c>
      <c r="H703" s="14" t="s">
        <v>15201</v>
      </c>
      <c r="I703" s="14">
        <v>0.452</v>
      </c>
      <c r="J703" s="14">
        <v>0.618</v>
      </c>
      <c r="K703" s="14">
        <v>0.8511325476257966</v>
      </c>
      <c r="L703" s="14">
        <v>0.0508</v>
      </c>
      <c r="M703" s="14">
        <v>0.169</v>
      </c>
      <c r="N703" s="14">
        <v>0.0</v>
      </c>
      <c r="O703" s="14">
        <v>0.229</v>
      </c>
      <c r="P703" s="14">
        <v>0.525</v>
      </c>
      <c r="Q703" s="14">
        <v>88.013</v>
      </c>
      <c r="R703" s="14">
        <v>7.0</v>
      </c>
      <c r="S703" s="14">
        <v>1.0</v>
      </c>
      <c r="T703" s="14" t="s">
        <v>1434</v>
      </c>
      <c r="U703" s="14" t="s">
        <v>35</v>
      </c>
      <c r="V703" s="16" t="s">
        <v>333</v>
      </c>
      <c r="W703" s="17" t="s">
        <v>185</v>
      </c>
    </row>
    <row r="704" ht="15.75" customHeight="1">
      <c r="A704" s="14" t="s">
        <v>16557</v>
      </c>
      <c r="B704" s="14" t="s">
        <v>16558</v>
      </c>
      <c r="C704" s="14">
        <v>2009.0</v>
      </c>
      <c r="D704" s="14">
        <v>1.0</v>
      </c>
      <c r="E704" s="14">
        <v>176240.0</v>
      </c>
      <c r="F704" s="14" t="s">
        <v>223</v>
      </c>
      <c r="G704" s="14" t="s">
        <v>16561</v>
      </c>
      <c r="H704" s="14" t="s">
        <v>16562</v>
      </c>
      <c r="I704" s="14">
        <v>0.306</v>
      </c>
      <c r="J704" s="14">
        <v>0.546</v>
      </c>
      <c r="K704" s="14">
        <v>0.8442452890543015</v>
      </c>
      <c r="L704" s="14">
        <v>0.0349</v>
      </c>
      <c r="M704" s="14">
        <v>0.695</v>
      </c>
      <c r="N704" s="14">
        <v>5.29E-6</v>
      </c>
      <c r="O704" s="14">
        <v>0.343</v>
      </c>
      <c r="P704" s="14">
        <v>0.353</v>
      </c>
      <c r="Q704" s="14">
        <v>117.02</v>
      </c>
      <c r="R704" s="14">
        <v>7.0</v>
      </c>
      <c r="S704" s="14">
        <v>1.0</v>
      </c>
      <c r="T704" s="14" t="s">
        <v>1434</v>
      </c>
      <c r="U704" s="14" t="s">
        <v>35</v>
      </c>
      <c r="V704" s="16" t="s">
        <v>45</v>
      </c>
      <c r="W704" s="17" t="s">
        <v>251</v>
      </c>
    </row>
    <row r="705" ht="15.75" customHeight="1">
      <c r="A705" s="14" t="s">
        <v>16568</v>
      </c>
      <c r="B705" s="14" t="s">
        <v>16570</v>
      </c>
      <c r="C705" s="14">
        <v>2016.0</v>
      </c>
      <c r="D705" s="14">
        <v>1.0</v>
      </c>
      <c r="E705" s="14">
        <v>174600.0</v>
      </c>
      <c r="F705" s="14" t="s">
        <v>14735</v>
      </c>
      <c r="G705" s="14" t="s">
        <v>14736</v>
      </c>
      <c r="H705" s="14" t="s">
        <v>15226</v>
      </c>
      <c r="I705" s="14">
        <v>0.458</v>
      </c>
      <c r="J705" s="14">
        <v>0.353</v>
      </c>
      <c r="K705" s="14">
        <v>0.7447008747942443</v>
      </c>
      <c r="L705" s="14">
        <v>0.0734</v>
      </c>
      <c r="M705" s="14">
        <v>0.922</v>
      </c>
      <c r="N705" s="14">
        <v>0.0</v>
      </c>
      <c r="O705" s="14">
        <v>0.168</v>
      </c>
      <c r="P705" s="14">
        <v>0.462</v>
      </c>
      <c r="Q705" s="14">
        <v>111.871</v>
      </c>
      <c r="R705" s="14">
        <v>4.0</v>
      </c>
      <c r="S705" s="14">
        <v>1.0</v>
      </c>
      <c r="T705" s="14" t="s">
        <v>1434</v>
      </c>
      <c r="U705" s="14" t="s">
        <v>35</v>
      </c>
      <c r="V705" s="16" t="s">
        <v>54</v>
      </c>
      <c r="W705" s="17" t="s">
        <v>251</v>
      </c>
    </row>
    <row r="706" ht="15.75" customHeight="1">
      <c r="A706" s="14" t="s">
        <v>16575</v>
      </c>
      <c r="B706" s="14" t="s">
        <v>16577</v>
      </c>
      <c r="C706" s="14">
        <v>2019.0</v>
      </c>
      <c r="D706" s="14">
        <v>1.0</v>
      </c>
      <c r="E706" s="14">
        <v>182491.0</v>
      </c>
      <c r="F706" s="14" t="s">
        <v>14680</v>
      </c>
      <c r="G706" s="14" t="s">
        <v>14681</v>
      </c>
      <c r="H706" s="14" t="s">
        <v>14683</v>
      </c>
      <c r="I706" s="14">
        <v>0.629</v>
      </c>
      <c r="J706" s="14">
        <v>0.78</v>
      </c>
      <c r="K706" s="14">
        <v>0.8808204820892603</v>
      </c>
      <c r="L706" s="14">
        <v>0.0478</v>
      </c>
      <c r="M706" s="14">
        <v>0.421</v>
      </c>
      <c r="N706" s="14">
        <v>1.7E-6</v>
      </c>
      <c r="O706" s="14">
        <v>0.82</v>
      </c>
      <c r="P706" s="14">
        <v>0.82</v>
      </c>
      <c r="Q706" s="14">
        <v>126.123</v>
      </c>
      <c r="R706" s="14">
        <v>11.0</v>
      </c>
      <c r="S706" s="14">
        <v>0.0</v>
      </c>
      <c r="T706" s="14" t="s">
        <v>1434</v>
      </c>
      <c r="U706" s="14" t="s">
        <v>35</v>
      </c>
      <c r="V706" s="16" t="s">
        <v>560</v>
      </c>
      <c r="W706" s="17" t="s">
        <v>185</v>
      </c>
    </row>
    <row r="707" ht="15.75" customHeight="1">
      <c r="A707" s="14" t="s">
        <v>16582</v>
      </c>
      <c r="B707" s="14" t="s">
        <v>16584</v>
      </c>
      <c r="C707" s="14">
        <v>2016.0</v>
      </c>
      <c r="D707" s="14">
        <v>1.0</v>
      </c>
      <c r="E707" s="14">
        <v>193567.0</v>
      </c>
      <c r="F707" s="14" t="s">
        <v>14599</v>
      </c>
      <c r="G707" s="14" t="s">
        <v>16587</v>
      </c>
      <c r="H707" s="14" t="s">
        <v>16588</v>
      </c>
      <c r="I707" s="14">
        <v>0.738</v>
      </c>
      <c r="J707" s="14">
        <v>0.982</v>
      </c>
      <c r="K707" s="14">
        <v>0.8948088892499988</v>
      </c>
      <c r="L707" s="14">
        <v>0.208</v>
      </c>
      <c r="M707" s="14">
        <v>0.0423</v>
      </c>
      <c r="N707" s="14">
        <v>3.93E-5</v>
      </c>
      <c r="O707" s="14">
        <v>0.0663</v>
      </c>
      <c r="P707" s="14">
        <v>0.417</v>
      </c>
      <c r="Q707" s="14">
        <v>132.033</v>
      </c>
      <c r="R707" s="14">
        <v>5.0</v>
      </c>
      <c r="S707" s="14">
        <v>0.0</v>
      </c>
      <c r="T707" s="14" t="s">
        <v>1434</v>
      </c>
      <c r="U707" s="14" t="s">
        <v>35</v>
      </c>
      <c r="V707" s="16" t="s">
        <v>54</v>
      </c>
      <c r="W707" s="17" t="s">
        <v>251</v>
      </c>
    </row>
    <row r="708" ht="15.75" customHeight="1">
      <c r="A708" s="14" t="s">
        <v>16594</v>
      </c>
      <c r="B708" s="14" t="s">
        <v>16595</v>
      </c>
      <c r="C708" s="14">
        <v>2021.0</v>
      </c>
      <c r="D708" s="14">
        <v>1.0</v>
      </c>
      <c r="E708" s="14">
        <v>230047.0</v>
      </c>
      <c r="F708" s="14" t="s">
        <v>14698</v>
      </c>
      <c r="G708" s="14" t="s">
        <v>16597</v>
      </c>
      <c r="H708" s="14" t="s">
        <v>15201</v>
      </c>
      <c r="I708" s="14">
        <v>0.488</v>
      </c>
      <c r="J708" s="14">
        <v>0.669</v>
      </c>
      <c r="K708" s="14">
        <v>0.8845421683980806</v>
      </c>
      <c r="L708" s="14">
        <v>0.039</v>
      </c>
      <c r="M708" s="14">
        <v>0.481</v>
      </c>
      <c r="N708" s="14">
        <v>9.29E-6</v>
      </c>
      <c r="O708" s="14">
        <v>0.14</v>
      </c>
      <c r="P708" s="14">
        <v>0.314</v>
      </c>
      <c r="Q708" s="14">
        <v>135.982</v>
      </c>
      <c r="R708" s="14">
        <v>11.0</v>
      </c>
      <c r="S708" s="14">
        <v>1.0</v>
      </c>
      <c r="T708" s="14" t="s">
        <v>1434</v>
      </c>
      <c r="U708" s="14" t="s">
        <v>35</v>
      </c>
      <c r="V708" s="16" t="s">
        <v>45</v>
      </c>
      <c r="W708" s="17" t="s">
        <v>251</v>
      </c>
    </row>
    <row r="709" ht="15.75" customHeight="1">
      <c r="A709" s="14" t="s">
        <v>16602</v>
      </c>
      <c r="B709" s="14" t="s">
        <v>16603</v>
      </c>
      <c r="C709" s="14">
        <v>2022.0</v>
      </c>
      <c r="D709" s="14">
        <v>1.0</v>
      </c>
      <c r="E709" s="14">
        <v>49014.0</v>
      </c>
      <c r="F709" s="14" t="s">
        <v>14504</v>
      </c>
      <c r="G709" s="14" t="s">
        <v>16606</v>
      </c>
      <c r="H709" s="14" t="s">
        <v>16607</v>
      </c>
      <c r="I709" s="14">
        <v>0.829</v>
      </c>
      <c r="J709" s="14">
        <v>0.611</v>
      </c>
      <c r="K709" s="14">
        <v>0.7971253181443517</v>
      </c>
      <c r="L709" s="14">
        <v>0.106</v>
      </c>
      <c r="M709" s="14">
        <v>0.38</v>
      </c>
      <c r="N709" s="14">
        <v>0.927</v>
      </c>
      <c r="O709" s="14">
        <v>0.0546</v>
      </c>
      <c r="P709" s="14">
        <v>0.871</v>
      </c>
      <c r="Q709" s="14">
        <v>141.945</v>
      </c>
      <c r="R709" s="14">
        <v>8.0</v>
      </c>
      <c r="S709" s="14">
        <v>1.0</v>
      </c>
      <c r="T709" s="14" t="s">
        <v>1434</v>
      </c>
      <c r="U709" s="14" t="s">
        <v>35</v>
      </c>
      <c r="V709" s="16" t="s">
        <v>560</v>
      </c>
      <c r="W709" s="17" t="s">
        <v>185</v>
      </c>
    </row>
    <row r="710" ht="15.75" customHeight="1">
      <c r="A710" s="14" t="s">
        <v>16614</v>
      </c>
      <c r="B710" s="14" t="s">
        <v>16615</v>
      </c>
      <c r="C710" s="14">
        <v>2021.0</v>
      </c>
      <c r="D710" s="14">
        <v>1.0</v>
      </c>
      <c r="E710" s="14">
        <v>78000.0</v>
      </c>
      <c r="F710" s="14" t="s">
        <v>14716</v>
      </c>
      <c r="G710" s="14" t="s">
        <v>4257</v>
      </c>
      <c r="H710" s="14" t="s">
        <v>16617</v>
      </c>
      <c r="I710" s="14">
        <v>0.696</v>
      </c>
      <c r="J710" s="14">
        <v>0.917</v>
      </c>
      <c r="K710" s="14">
        <v>0.8964130643831111</v>
      </c>
      <c r="L710" s="14">
        <v>0.105</v>
      </c>
      <c r="M710" s="14">
        <v>0.2</v>
      </c>
      <c r="N710" s="14">
        <v>0.0</v>
      </c>
      <c r="O710" s="14">
        <v>0.196</v>
      </c>
      <c r="P710" s="14">
        <v>0.962</v>
      </c>
      <c r="Q710" s="14">
        <v>150.206</v>
      </c>
      <c r="R710" s="14">
        <v>4.0</v>
      </c>
      <c r="S710" s="14">
        <v>1.0</v>
      </c>
      <c r="T710" s="14" t="s">
        <v>1434</v>
      </c>
      <c r="U710" s="14" t="s">
        <v>35</v>
      </c>
      <c r="V710" s="16" t="s">
        <v>819</v>
      </c>
      <c r="W710" s="17" t="s">
        <v>185</v>
      </c>
    </row>
    <row r="711" ht="15.75" customHeight="1">
      <c r="A711" s="14" t="s">
        <v>16622</v>
      </c>
      <c r="B711" s="14" t="s">
        <v>16623</v>
      </c>
      <c r="C711" s="14">
        <v>2021.0</v>
      </c>
      <c r="D711" s="14">
        <v>1.0</v>
      </c>
      <c r="E711" s="14">
        <v>256224.0</v>
      </c>
      <c r="F711" s="14" t="s">
        <v>14698</v>
      </c>
      <c r="G711" s="14" t="s">
        <v>16626</v>
      </c>
      <c r="H711" s="14" t="s">
        <v>14890</v>
      </c>
      <c r="I711" s="14">
        <v>0.535</v>
      </c>
      <c r="J711" s="14">
        <v>0.624</v>
      </c>
      <c r="K711" s="14">
        <v>0.8704895942320174</v>
      </c>
      <c r="L711" s="14">
        <v>0.0421</v>
      </c>
      <c r="M711" s="14">
        <v>0.479</v>
      </c>
      <c r="N711" s="14">
        <v>0.0</v>
      </c>
      <c r="O711" s="14">
        <v>0.115</v>
      </c>
      <c r="P711" s="14">
        <v>0.231</v>
      </c>
      <c r="Q711" s="14">
        <v>104.017</v>
      </c>
      <c r="R711" s="14">
        <v>9.0</v>
      </c>
      <c r="S711" s="14">
        <v>1.0</v>
      </c>
      <c r="T711" s="14" t="s">
        <v>1434</v>
      </c>
      <c r="U711" s="14" t="s">
        <v>35</v>
      </c>
      <c r="V711" s="16" t="s">
        <v>36</v>
      </c>
      <c r="W711" s="17" t="s">
        <v>251</v>
      </c>
    </row>
    <row r="712" ht="15.75" customHeight="1">
      <c r="A712" s="14" t="s">
        <v>16632</v>
      </c>
      <c r="B712" s="14" t="s">
        <v>16633</v>
      </c>
      <c r="C712" s="14">
        <v>2022.0</v>
      </c>
      <c r="D712" s="14">
        <v>1.0</v>
      </c>
      <c r="E712" s="14">
        <v>122625.0</v>
      </c>
      <c r="F712" s="14" t="s">
        <v>14716</v>
      </c>
      <c r="G712" s="14" t="s">
        <v>4257</v>
      </c>
      <c r="H712" s="14" t="s">
        <v>15396</v>
      </c>
      <c r="I712" s="14">
        <v>0.704</v>
      </c>
      <c r="J712" s="14">
        <v>0.88</v>
      </c>
      <c r="K712" s="14">
        <v>0.8952152802837205</v>
      </c>
      <c r="L712" s="14">
        <v>0.04</v>
      </c>
      <c r="M712" s="14">
        <v>0.0292</v>
      </c>
      <c r="N712" s="14">
        <v>0.00196</v>
      </c>
      <c r="O712" s="14">
        <v>0.0519</v>
      </c>
      <c r="P712" s="14">
        <v>0.837</v>
      </c>
      <c r="Q712" s="14">
        <v>107.988</v>
      </c>
      <c r="R712" s="14">
        <v>0.0</v>
      </c>
      <c r="S712" s="14">
        <v>1.0</v>
      </c>
      <c r="T712" s="14" t="s">
        <v>1434</v>
      </c>
      <c r="U712" s="14" t="s">
        <v>35</v>
      </c>
      <c r="V712" s="16" t="s">
        <v>560</v>
      </c>
      <c r="W712" s="17" t="s">
        <v>185</v>
      </c>
    </row>
    <row r="713" ht="15.75" customHeight="1">
      <c r="A713" s="14" t="s">
        <v>16638</v>
      </c>
      <c r="B713" s="14" t="s">
        <v>16640</v>
      </c>
      <c r="C713" s="14">
        <v>2019.0</v>
      </c>
      <c r="D713" s="14">
        <v>1.0</v>
      </c>
      <c r="E713" s="14">
        <v>211670.0</v>
      </c>
      <c r="F713" s="14" t="s">
        <v>14680</v>
      </c>
      <c r="G713" s="14" t="s">
        <v>14681</v>
      </c>
      <c r="H713" s="14" t="s">
        <v>15284</v>
      </c>
      <c r="I713" s="14">
        <v>0.622</v>
      </c>
      <c r="J713" s="14">
        <v>0.655</v>
      </c>
      <c r="K713" s="14">
        <v>0.9021025388552157</v>
      </c>
      <c r="L713" s="14">
        <v>0.0277</v>
      </c>
      <c r="M713" s="14">
        <v>0.216</v>
      </c>
      <c r="N713" s="14">
        <v>0.0</v>
      </c>
      <c r="O713" s="14">
        <v>0.57</v>
      </c>
      <c r="P713" s="14">
        <v>0.434</v>
      </c>
      <c r="Q713" s="14">
        <v>122.998</v>
      </c>
      <c r="R713" s="14">
        <v>1.0</v>
      </c>
      <c r="S713" s="14">
        <v>1.0</v>
      </c>
      <c r="T713" s="14" t="s">
        <v>1434</v>
      </c>
      <c r="U713" s="14" t="s">
        <v>35</v>
      </c>
      <c r="V713" s="16" t="s">
        <v>54</v>
      </c>
      <c r="W713" s="17" t="s">
        <v>251</v>
      </c>
    </row>
    <row r="714" ht="15.75" customHeight="1">
      <c r="A714" s="14" t="s">
        <v>16646</v>
      </c>
      <c r="B714" s="14" t="s">
        <v>16647</v>
      </c>
      <c r="C714" s="14">
        <v>2021.0</v>
      </c>
      <c r="D714" s="14">
        <v>1.0</v>
      </c>
      <c r="E714" s="14">
        <v>235488.0</v>
      </c>
      <c r="F714" s="14" t="s">
        <v>15366</v>
      </c>
      <c r="G714" s="14" t="s">
        <v>16551</v>
      </c>
      <c r="H714" s="14" t="s">
        <v>14890</v>
      </c>
      <c r="I714" s="14">
        <v>0.368</v>
      </c>
      <c r="J714" s="14">
        <v>0.478</v>
      </c>
      <c r="K714" s="14">
        <v>0.865784013841555</v>
      </c>
      <c r="L714" s="14">
        <v>0.0328</v>
      </c>
      <c r="M714" s="14">
        <v>0.532</v>
      </c>
      <c r="N714" s="14">
        <v>0.0</v>
      </c>
      <c r="O714" s="14">
        <v>0.233</v>
      </c>
      <c r="P714" s="14">
        <v>0.255</v>
      </c>
      <c r="Q714" s="14">
        <v>131.916</v>
      </c>
      <c r="R714" s="14">
        <v>5.0</v>
      </c>
      <c r="S714" s="14">
        <v>0.0</v>
      </c>
      <c r="T714" s="14" t="s">
        <v>1434</v>
      </c>
      <c r="U714" s="14" t="s">
        <v>68</v>
      </c>
      <c r="V714" s="16" t="s">
        <v>36</v>
      </c>
      <c r="W714" s="17" t="s">
        <v>251</v>
      </c>
    </row>
    <row r="715" ht="15.75" customHeight="1">
      <c r="A715" s="14" t="s">
        <v>16652</v>
      </c>
      <c r="B715" s="14" t="s">
        <v>16653</v>
      </c>
      <c r="C715" s="14">
        <v>2020.0</v>
      </c>
      <c r="D715" s="14">
        <v>1.0</v>
      </c>
      <c r="E715" s="14">
        <v>181973.0</v>
      </c>
      <c r="F715" s="14" t="s">
        <v>14672</v>
      </c>
      <c r="G715" s="14" t="s">
        <v>16654</v>
      </c>
      <c r="H715" s="14" t="s">
        <v>16508</v>
      </c>
      <c r="I715" s="14">
        <v>0.155</v>
      </c>
      <c r="J715" s="14">
        <v>0.369</v>
      </c>
      <c r="K715" s="14">
        <v>0.7442944837605225</v>
      </c>
      <c r="L715" s="14">
        <v>0.0375</v>
      </c>
      <c r="M715" s="14">
        <v>0.972</v>
      </c>
      <c r="N715" s="14">
        <v>0.00302</v>
      </c>
      <c r="O715" s="14">
        <v>0.281</v>
      </c>
      <c r="P715" s="14">
        <v>0.0602</v>
      </c>
      <c r="Q715" s="14">
        <v>70.598</v>
      </c>
      <c r="R715" s="14">
        <v>7.0</v>
      </c>
      <c r="S715" s="14">
        <v>1.0</v>
      </c>
      <c r="T715" s="14" t="s">
        <v>1434</v>
      </c>
      <c r="U715" s="14" t="s">
        <v>35</v>
      </c>
      <c r="V715" s="16" t="s">
        <v>75</v>
      </c>
      <c r="W715" s="17" t="s">
        <v>251</v>
      </c>
    </row>
    <row r="716" ht="15.75" customHeight="1">
      <c r="A716" s="14" t="s">
        <v>16660</v>
      </c>
      <c r="B716" s="14" t="s">
        <v>16661</v>
      </c>
      <c r="C716" s="14">
        <v>2020.0</v>
      </c>
      <c r="D716" s="14">
        <v>1.0</v>
      </c>
      <c r="E716" s="14">
        <v>144979.0</v>
      </c>
      <c r="F716" s="14" t="s">
        <v>14599</v>
      </c>
      <c r="G716" s="14" t="s">
        <v>16626</v>
      </c>
      <c r="H716" s="14" t="s">
        <v>15044</v>
      </c>
      <c r="I716" s="14">
        <v>0.669</v>
      </c>
      <c r="J716" s="14">
        <v>0.648</v>
      </c>
      <c r="K716" s="14">
        <v>0.8879857976838282</v>
      </c>
      <c r="L716" s="14">
        <v>0.0285</v>
      </c>
      <c r="M716" s="14">
        <v>0.377</v>
      </c>
      <c r="N716" s="14">
        <v>0.0</v>
      </c>
      <c r="O716" s="14">
        <v>0.264</v>
      </c>
      <c r="P716" s="14">
        <v>0.593</v>
      </c>
      <c r="Q716" s="14">
        <v>104.04</v>
      </c>
      <c r="R716" s="14">
        <v>9.0</v>
      </c>
      <c r="S716" s="14">
        <v>0.0</v>
      </c>
      <c r="T716" s="14" t="s">
        <v>1434</v>
      </c>
      <c r="U716" s="14" t="s">
        <v>35</v>
      </c>
      <c r="V716" s="16" t="s">
        <v>333</v>
      </c>
      <c r="W716" s="17" t="s">
        <v>185</v>
      </c>
    </row>
    <row r="717" ht="15.75" customHeight="1">
      <c r="A717" s="14" t="s">
        <v>16667</v>
      </c>
      <c r="B717" s="14" t="s">
        <v>16668</v>
      </c>
      <c r="C717" s="14">
        <v>2024.0</v>
      </c>
      <c r="D717" s="14">
        <v>1.0</v>
      </c>
      <c r="E717" s="14">
        <v>227986.0</v>
      </c>
      <c r="F717" s="14" t="s">
        <v>14698</v>
      </c>
      <c r="G717" s="14" t="s">
        <v>16670</v>
      </c>
      <c r="H717" s="14" t="s">
        <v>16671</v>
      </c>
      <c r="I717" s="14">
        <v>0.497</v>
      </c>
      <c r="J717" s="14">
        <v>0.907</v>
      </c>
      <c r="K717" s="14">
        <v>0.8661048488681774</v>
      </c>
      <c r="L717" s="14">
        <v>0.0724</v>
      </c>
      <c r="M717" s="14">
        <v>0.471</v>
      </c>
      <c r="N717" s="14">
        <v>0.0149</v>
      </c>
      <c r="O717" s="14">
        <v>0.168</v>
      </c>
      <c r="P717" s="14">
        <v>0.245</v>
      </c>
      <c r="Q717" s="14">
        <v>148.082</v>
      </c>
      <c r="R717" s="14">
        <v>11.0</v>
      </c>
      <c r="S717" s="14">
        <v>0.0</v>
      </c>
      <c r="T717" s="14" t="s">
        <v>1434</v>
      </c>
      <c r="U717" s="14" t="s">
        <v>35</v>
      </c>
      <c r="V717" s="16" t="s">
        <v>36</v>
      </c>
      <c r="W717" s="17" t="s">
        <v>251</v>
      </c>
    </row>
    <row r="718" ht="15.75" customHeight="1">
      <c r="A718" s="14" t="s">
        <v>16675</v>
      </c>
      <c r="B718" s="14" t="s">
        <v>16678</v>
      </c>
      <c r="C718" s="14">
        <v>2014.0</v>
      </c>
      <c r="D718" s="14">
        <v>1.0</v>
      </c>
      <c r="E718" s="14">
        <v>269885.0</v>
      </c>
      <c r="F718" s="14" t="s">
        <v>223</v>
      </c>
      <c r="G718" s="14" t="s">
        <v>1630</v>
      </c>
      <c r="H718" s="14" t="s">
        <v>16680</v>
      </c>
      <c r="I718" s="14">
        <v>0.429</v>
      </c>
      <c r="J718" s="14">
        <v>0.533</v>
      </c>
      <c r="K718" s="14">
        <v>0.8884777447246492</v>
      </c>
      <c r="L718" s="14">
        <v>0.0288</v>
      </c>
      <c r="M718" s="14">
        <v>0.147</v>
      </c>
      <c r="N718" s="14">
        <v>0.0</v>
      </c>
      <c r="O718" s="14">
        <v>0.248</v>
      </c>
      <c r="P718" s="14">
        <v>0.195</v>
      </c>
      <c r="Q718" s="14">
        <v>149.896</v>
      </c>
      <c r="R718" s="14">
        <v>0.0</v>
      </c>
      <c r="S718" s="14">
        <v>1.0</v>
      </c>
      <c r="T718" s="14" t="s">
        <v>1434</v>
      </c>
      <c r="U718" s="14" t="s">
        <v>35</v>
      </c>
      <c r="V718" s="16" t="s">
        <v>58</v>
      </c>
      <c r="W718" s="17" t="s">
        <v>251</v>
      </c>
    </row>
    <row r="719" ht="15.75" customHeight="1">
      <c r="A719" s="14" t="s">
        <v>16686</v>
      </c>
      <c r="B719" s="14" t="s">
        <v>16687</v>
      </c>
      <c r="C719" s="14">
        <v>2020.0</v>
      </c>
      <c r="D719" s="14">
        <v>1.0</v>
      </c>
      <c r="E719" s="14">
        <v>223000.0</v>
      </c>
      <c r="F719" s="14" t="s">
        <v>15366</v>
      </c>
      <c r="G719" s="14" t="s">
        <v>16691</v>
      </c>
      <c r="H719" s="14" t="s">
        <v>16508</v>
      </c>
      <c r="I719" s="14">
        <v>0.168</v>
      </c>
      <c r="J719" s="14">
        <v>0.317</v>
      </c>
      <c r="K719" s="14">
        <v>0.7423053065954633</v>
      </c>
      <c r="L719" s="14">
        <v>0.0349</v>
      </c>
      <c r="M719" s="14">
        <v>0.793</v>
      </c>
      <c r="N719" s="14">
        <v>0.00229</v>
      </c>
      <c r="O719" s="14">
        <v>0.129</v>
      </c>
      <c r="P719" s="14">
        <v>0.0653</v>
      </c>
      <c r="Q719" s="14">
        <v>90.373</v>
      </c>
      <c r="R719" s="14">
        <v>10.0</v>
      </c>
      <c r="S719" s="14">
        <v>0.0</v>
      </c>
      <c r="T719" s="14" t="s">
        <v>1434</v>
      </c>
      <c r="U719" s="14" t="s">
        <v>35</v>
      </c>
      <c r="V719" s="16" t="s">
        <v>75</v>
      </c>
      <c r="W719" s="17" t="s">
        <v>251</v>
      </c>
    </row>
    <row r="720" ht="15.75" customHeight="1">
      <c r="A720" s="14" t="s">
        <v>16697</v>
      </c>
      <c r="B720" s="14" t="s">
        <v>16700</v>
      </c>
      <c r="C720" s="14">
        <v>2019.0</v>
      </c>
      <c r="D720" s="14">
        <v>1.0</v>
      </c>
      <c r="E720" s="14">
        <v>217391.0</v>
      </c>
      <c r="F720" s="14" t="s">
        <v>14680</v>
      </c>
      <c r="G720" s="14" t="s">
        <v>14681</v>
      </c>
      <c r="H720" s="14" t="s">
        <v>14683</v>
      </c>
      <c r="I720" s="14">
        <v>0.468</v>
      </c>
      <c r="J720" s="14">
        <v>0.585</v>
      </c>
      <c r="K720" s="14">
        <v>0.8489508694447641</v>
      </c>
      <c r="L720" s="14">
        <v>0.0274</v>
      </c>
      <c r="M720" s="14">
        <v>0.0146</v>
      </c>
      <c r="N720" s="14">
        <v>0.0</v>
      </c>
      <c r="O720" s="14">
        <v>0.276</v>
      </c>
      <c r="P720" s="14">
        <v>0.401</v>
      </c>
      <c r="Q720" s="14">
        <v>143.899</v>
      </c>
      <c r="R720" s="14">
        <v>10.0</v>
      </c>
      <c r="S720" s="14">
        <v>1.0</v>
      </c>
      <c r="T720" s="14" t="s">
        <v>1434</v>
      </c>
      <c r="U720" s="14" t="s">
        <v>35</v>
      </c>
      <c r="V720" s="16" t="s">
        <v>54</v>
      </c>
      <c r="W720" s="17" t="s">
        <v>251</v>
      </c>
    </row>
    <row r="721" ht="15.75" customHeight="1">
      <c r="A721" s="14" t="s">
        <v>16711</v>
      </c>
      <c r="B721" s="14" t="s">
        <v>16712</v>
      </c>
      <c r="C721" s="14">
        <v>2021.0</v>
      </c>
      <c r="D721" s="14">
        <v>1.0</v>
      </c>
      <c r="E721" s="14">
        <v>231045.0</v>
      </c>
      <c r="F721" s="14" t="s">
        <v>14824</v>
      </c>
      <c r="G721" s="14" t="s">
        <v>15200</v>
      </c>
      <c r="H721" s="14" t="s">
        <v>16714</v>
      </c>
      <c r="I721" s="14">
        <v>0.366</v>
      </c>
      <c r="J721" s="14">
        <v>0.583</v>
      </c>
      <c r="K721" s="14">
        <v>0.8884563557228745</v>
      </c>
      <c r="L721" s="14">
        <v>0.0313</v>
      </c>
      <c r="M721" s="14">
        <v>0.641</v>
      </c>
      <c r="N721" s="14">
        <v>0.0</v>
      </c>
      <c r="O721" s="14">
        <v>0.12</v>
      </c>
      <c r="P721" s="14">
        <v>0.219</v>
      </c>
      <c r="Q721" s="14">
        <v>109.383</v>
      </c>
      <c r="R721" s="14">
        <v>8.0</v>
      </c>
      <c r="S721" s="14">
        <v>0.0</v>
      </c>
      <c r="T721" s="14" t="s">
        <v>1434</v>
      </c>
      <c r="U721" s="14" t="s">
        <v>35</v>
      </c>
      <c r="V721" s="16" t="s">
        <v>36</v>
      </c>
      <c r="W721" s="17" t="s">
        <v>251</v>
      </c>
    </row>
    <row r="722" ht="15.75" customHeight="1">
      <c r="A722" s="14" t="s">
        <v>16722</v>
      </c>
      <c r="B722" s="14" t="s">
        <v>16723</v>
      </c>
      <c r="C722" s="14">
        <v>2020.0</v>
      </c>
      <c r="D722" s="14">
        <v>1.0</v>
      </c>
      <c r="E722" s="14">
        <v>138866.0</v>
      </c>
      <c r="F722" s="14" t="s">
        <v>14709</v>
      </c>
      <c r="G722" s="14" t="s">
        <v>16725</v>
      </c>
      <c r="H722" s="14" t="s">
        <v>16508</v>
      </c>
      <c r="I722" s="14">
        <v>0.155</v>
      </c>
      <c r="J722" s="14">
        <v>0.364</v>
      </c>
      <c r="K722" s="14">
        <v>0.7642718114182134</v>
      </c>
      <c r="L722" s="14">
        <v>0.0434</v>
      </c>
      <c r="M722" s="14">
        <v>0.91</v>
      </c>
      <c r="N722" s="14">
        <v>0.0678</v>
      </c>
      <c r="O722" s="14">
        <v>0.119</v>
      </c>
      <c r="P722" s="14">
        <v>0.0424</v>
      </c>
      <c r="Q722" s="14">
        <v>174.85</v>
      </c>
      <c r="R722" s="14">
        <v>0.0</v>
      </c>
      <c r="S722" s="14">
        <v>0.0</v>
      </c>
      <c r="T722" s="14" t="s">
        <v>1434</v>
      </c>
      <c r="U722" s="14" t="s">
        <v>35</v>
      </c>
      <c r="V722" s="16" t="s">
        <v>75</v>
      </c>
      <c r="W722" s="17" t="s">
        <v>251</v>
      </c>
    </row>
    <row r="723" ht="15.75" customHeight="1">
      <c r="A723" s="14" t="s">
        <v>16730</v>
      </c>
      <c r="B723" s="14" t="s">
        <v>16731</v>
      </c>
      <c r="C723" s="14">
        <v>2019.0</v>
      </c>
      <c r="D723" s="14">
        <v>1.0</v>
      </c>
      <c r="E723" s="14">
        <v>211931.0</v>
      </c>
      <c r="F723" s="14" t="s">
        <v>14680</v>
      </c>
      <c r="G723" s="14" t="s">
        <v>14681</v>
      </c>
      <c r="H723" s="14" t="s">
        <v>15284</v>
      </c>
      <c r="I723" s="14">
        <v>0.419</v>
      </c>
      <c r="J723" s="14">
        <v>0.416</v>
      </c>
      <c r="K723" s="14">
        <v>0.7687207237873781</v>
      </c>
      <c r="L723" s="14">
        <v>0.0264</v>
      </c>
      <c r="M723" s="14">
        <v>0.206</v>
      </c>
      <c r="N723" s="14">
        <v>2.19E-6</v>
      </c>
      <c r="O723" s="14">
        <v>0.393</v>
      </c>
      <c r="P723" s="14">
        <v>0.092</v>
      </c>
      <c r="Q723" s="14">
        <v>76.919</v>
      </c>
      <c r="R723" s="14">
        <v>5.0</v>
      </c>
      <c r="S723" s="14">
        <v>0.0</v>
      </c>
      <c r="T723" s="14" t="s">
        <v>1434</v>
      </c>
      <c r="U723" s="14" t="s">
        <v>35</v>
      </c>
      <c r="V723" s="16" t="s">
        <v>75</v>
      </c>
      <c r="W723" s="17" t="s">
        <v>251</v>
      </c>
    </row>
    <row r="724" ht="15.75" customHeight="1">
      <c r="A724" s="14" t="s">
        <v>16742</v>
      </c>
      <c r="B724" s="14" t="s">
        <v>16743</v>
      </c>
      <c r="C724" s="14">
        <v>2021.0</v>
      </c>
      <c r="D724" s="14">
        <v>1.0</v>
      </c>
      <c r="E724" s="14">
        <v>78480.0</v>
      </c>
      <c r="F724" s="14" t="s">
        <v>16745</v>
      </c>
      <c r="G724" s="14" t="s">
        <v>16746</v>
      </c>
      <c r="H724" s="14" t="s">
        <v>16747</v>
      </c>
      <c r="I724" s="14">
        <v>0.318</v>
      </c>
      <c r="J724" s="14">
        <v>0.926</v>
      </c>
      <c r="K724" s="14">
        <v>0.6998909160759762</v>
      </c>
      <c r="L724" s="14">
        <v>0.223</v>
      </c>
      <c r="M724" s="14">
        <v>0.0815</v>
      </c>
      <c r="N724" s="14">
        <v>0.876</v>
      </c>
      <c r="O724" s="14">
        <v>0.292</v>
      </c>
      <c r="P724" s="14">
        <v>0.0927</v>
      </c>
      <c r="Q724" s="14">
        <v>71.336</v>
      </c>
      <c r="R724" s="14">
        <v>10.0</v>
      </c>
      <c r="S724" s="14">
        <v>1.0</v>
      </c>
      <c r="T724" s="14" t="s">
        <v>1434</v>
      </c>
      <c r="U724" s="14" t="s">
        <v>35</v>
      </c>
      <c r="V724" s="16" t="s">
        <v>75</v>
      </c>
      <c r="W724" s="17" t="s">
        <v>251</v>
      </c>
    </row>
    <row r="725" ht="15.75" customHeight="1">
      <c r="A725" s="14" t="s">
        <v>16753</v>
      </c>
      <c r="B725" s="14" t="s">
        <v>16754</v>
      </c>
      <c r="C725" s="14">
        <v>2019.0</v>
      </c>
      <c r="D725" s="14">
        <v>1.0</v>
      </c>
      <c r="E725" s="14">
        <v>196702.0</v>
      </c>
      <c r="F725" s="14" t="s">
        <v>14680</v>
      </c>
      <c r="G725" s="14" t="s">
        <v>14681</v>
      </c>
      <c r="H725" s="14" t="s">
        <v>14683</v>
      </c>
      <c r="I725" s="14">
        <v>0.614</v>
      </c>
      <c r="J725" s="14">
        <v>0.805</v>
      </c>
      <c r="K725" s="14">
        <v>0.9118773126663129</v>
      </c>
      <c r="L725" s="14">
        <v>0.0421</v>
      </c>
      <c r="M725" s="14">
        <v>0.515</v>
      </c>
      <c r="N725" s="14">
        <v>0.0</v>
      </c>
      <c r="O725" s="14">
        <v>0.0461</v>
      </c>
      <c r="P725" s="14">
        <v>0.657</v>
      </c>
      <c r="Q725" s="14">
        <v>132.073</v>
      </c>
      <c r="R725" s="14">
        <v>11.0</v>
      </c>
      <c r="S725" s="14">
        <v>1.0</v>
      </c>
      <c r="T725" s="14" t="s">
        <v>1434</v>
      </c>
      <c r="U725" s="14" t="s">
        <v>35</v>
      </c>
      <c r="V725" s="16" t="s">
        <v>407</v>
      </c>
      <c r="W725" s="17" t="s">
        <v>185</v>
      </c>
    </row>
    <row r="726" ht="15.75" customHeight="1">
      <c r="A726" s="14" t="s">
        <v>16761</v>
      </c>
      <c r="B726" s="14" t="s">
        <v>16762</v>
      </c>
      <c r="C726" s="14">
        <v>2020.0</v>
      </c>
      <c r="D726" s="14">
        <v>1.0</v>
      </c>
      <c r="E726" s="14">
        <v>87880.0</v>
      </c>
      <c r="F726" s="14" t="s">
        <v>16764</v>
      </c>
      <c r="G726" s="14" t="s">
        <v>16765</v>
      </c>
      <c r="H726" s="14" t="s">
        <v>16508</v>
      </c>
      <c r="I726" s="14">
        <v>0.569</v>
      </c>
      <c r="J726" s="14">
        <v>0.37</v>
      </c>
      <c r="K726" s="14">
        <v>0.766218210579723</v>
      </c>
      <c r="L726" s="14">
        <v>0.0339</v>
      </c>
      <c r="M726" s="14">
        <v>0.932</v>
      </c>
      <c r="N726" s="14">
        <v>0.0453</v>
      </c>
      <c r="O726" s="14">
        <v>0.335</v>
      </c>
      <c r="P726" s="14">
        <v>0.815</v>
      </c>
      <c r="Q726" s="14">
        <v>126.192</v>
      </c>
      <c r="R726" s="14">
        <v>5.0</v>
      </c>
      <c r="S726" s="14">
        <v>1.0</v>
      </c>
      <c r="T726" s="14" t="s">
        <v>1434</v>
      </c>
      <c r="U726" s="14" t="s">
        <v>35</v>
      </c>
      <c r="V726" s="16" t="s">
        <v>560</v>
      </c>
      <c r="W726" s="17" t="s">
        <v>185</v>
      </c>
    </row>
    <row r="727" ht="15.75" customHeight="1">
      <c r="A727" s="14" t="s">
        <v>16770</v>
      </c>
      <c r="B727" s="14" t="s">
        <v>16771</v>
      </c>
      <c r="C727" s="14">
        <v>2019.0</v>
      </c>
      <c r="D727" s="14">
        <v>1.0</v>
      </c>
      <c r="E727" s="14">
        <v>206393.0</v>
      </c>
      <c r="F727" s="14" t="s">
        <v>14680</v>
      </c>
      <c r="G727" s="14" t="s">
        <v>14681</v>
      </c>
      <c r="H727" s="14" t="s">
        <v>14683</v>
      </c>
      <c r="I727" s="14">
        <v>0.654</v>
      </c>
      <c r="J727" s="14">
        <v>0.824</v>
      </c>
      <c r="K727" s="14">
        <v>0.8747246165834338</v>
      </c>
      <c r="L727" s="14">
        <v>0.0694</v>
      </c>
      <c r="M727" s="14">
        <v>0.134</v>
      </c>
      <c r="N727" s="14">
        <v>0.0</v>
      </c>
      <c r="O727" s="14">
        <v>0.379</v>
      </c>
      <c r="P727" s="14">
        <v>0.48</v>
      </c>
      <c r="Q727" s="14">
        <v>135.0</v>
      </c>
      <c r="R727" s="14">
        <v>2.0</v>
      </c>
      <c r="S727" s="14">
        <v>0.0</v>
      </c>
      <c r="T727" s="14" t="s">
        <v>1434</v>
      </c>
      <c r="U727" s="14" t="s">
        <v>68</v>
      </c>
      <c r="V727" s="16" t="s">
        <v>54</v>
      </c>
      <c r="W727" s="17" t="s">
        <v>251</v>
      </c>
    </row>
    <row r="728" ht="15.75" customHeight="1">
      <c r="A728" s="14" t="s">
        <v>16777</v>
      </c>
      <c r="B728" s="14" t="s">
        <v>16780</v>
      </c>
      <c r="C728" s="14">
        <v>2022.0</v>
      </c>
      <c r="D728" s="14">
        <v>1.0</v>
      </c>
      <c r="E728" s="14">
        <v>92500.0</v>
      </c>
      <c r="F728" s="14" t="s">
        <v>14716</v>
      </c>
      <c r="G728" s="14" t="s">
        <v>4257</v>
      </c>
      <c r="H728" s="14" t="s">
        <v>16783</v>
      </c>
      <c r="I728" s="14">
        <v>0.865</v>
      </c>
      <c r="J728" s="14">
        <v>0.574</v>
      </c>
      <c r="K728" s="14">
        <v>0.8506833785885254</v>
      </c>
      <c r="L728" s="14">
        <v>0.221</v>
      </c>
      <c r="M728" s="14">
        <v>0.472</v>
      </c>
      <c r="N728" s="14">
        <v>1.58E-6</v>
      </c>
      <c r="O728" s="14">
        <v>0.359</v>
      </c>
      <c r="P728" s="14">
        <v>0.729</v>
      </c>
      <c r="Q728" s="14">
        <v>120.145</v>
      </c>
      <c r="R728" s="14">
        <v>2.0</v>
      </c>
      <c r="S728" s="14">
        <v>1.0</v>
      </c>
      <c r="T728" s="14" t="s">
        <v>1434</v>
      </c>
      <c r="U728" s="14" t="s">
        <v>35</v>
      </c>
      <c r="V728" s="16" t="s">
        <v>181</v>
      </c>
      <c r="W728" s="17" t="s">
        <v>185</v>
      </c>
    </row>
    <row r="729" ht="15.75" customHeight="1">
      <c r="A729" s="14" t="s">
        <v>16789</v>
      </c>
      <c r="B729" s="14" t="s">
        <v>16790</v>
      </c>
      <c r="C729" s="14">
        <v>2019.0</v>
      </c>
      <c r="D729" s="14">
        <v>1.0</v>
      </c>
      <c r="E729" s="14">
        <v>211435.0</v>
      </c>
      <c r="F729" s="14" t="s">
        <v>14680</v>
      </c>
      <c r="G729" s="14" t="s">
        <v>14681</v>
      </c>
      <c r="H729" s="14" t="s">
        <v>15284</v>
      </c>
      <c r="I729" s="14">
        <v>0.655</v>
      </c>
      <c r="J729" s="14">
        <v>0.717</v>
      </c>
      <c r="K729" s="14">
        <v>0.856244519049981</v>
      </c>
      <c r="L729" s="14">
        <v>0.0651</v>
      </c>
      <c r="M729" s="14">
        <v>0.231</v>
      </c>
      <c r="N729" s="14">
        <v>1.04E-6</v>
      </c>
      <c r="O729" s="14">
        <v>0.236</v>
      </c>
      <c r="P729" s="14">
        <v>0.872</v>
      </c>
      <c r="Q729" s="14">
        <v>132.044</v>
      </c>
      <c r="R729" s="14">
        <v>11.0</v>
      </c>
      <c r="S729" s="14">
        <v>1.0</v>
      </c>
      <c r="T729" s="14" t="s">
        <v>1434</v>
      </c>
      <c r="U729" s="14" t="s">
        <v>35</v>
      </c>
      <c r="V729" s="16" t="s">
        <v>560</v>
      </c>
      <c r="W729" s="17" t="s">
        <v>185</v>
      </c>
    </row>
    <row r="730" ht="15.75" customHeight="1">
      <c r="A730" s="14" t="s">
        <v>16795</v>
      </c>
      <c r="B730" s="14" t="s">
        <v>16797</v>
      </c>
      <c r="C730" s="14">
        <v>2022.0</v>
      </c>
      <c r="D730" s="14">
        <v>1.0</v>
      </c>
      <c r="E730" s="14">
        <v>93649.0</v>
      </c>
      <c r="F730" s="14" t="s">
        <v>14716</v>
      </c>
      <c r="G730" s="14" t="s">
        <v>4257</v>
      </c>
      <c r="H730" s="14" t="s">
        <v>16783</v>
      </c>
      <c r="I730" s="14">
        <v>0.85</v>
      </c>
      <c r="J730" s="14">
        <v>0.564</v>
      </c>
      <c r="K730" s="14">
        <v>0.8626612195824298</v>
      </c>
      <c r="L730" s="14">
        <v>0.093</v>
      </c>
      <c r="M730" s="14">
        <v>0.272</v>
      </c>
      <c r="N730" s="14">
        <v>0.0</v>
      </c>
      <c r="O730" s="14">
        <v>0.183</v>
      </c>
      <c r="P730" s="14">
        <v>0.703</v>
      </c>
      <c r="Q730" s="14">
        <v>119.952</v>
      </c>
      <c r="R730" s="14">
        <v>2.0</v>
      </c>
      <c r="S730" s="14">
        <v>0.0</v>
      </c>
      <c r="T730" s="14" t="s">
        <v>1434</v>
      </c>
      <c r="U730" s="14" t="s">
        <v>35</v>
      </c>
      <c r="V730" s="16" t="s">
        <v>181</v>
      </c>
      <c r="W730" s="17" t="s">
        <v>185</v>
      </c>
    </row>
    <row r="731" ht="15.75" customHeight="1">
      <c r="A731" s="14" t="s">
        <v>2061</v>
      </c>
      <c r="B731" s="14" t="s">
        <v>2062</v>
      </c>
      <c r="C731" s="14">
        <v>2022.0</v>
      </c>
      <c r="D731" s="14">
        <v>1.0</v>
      </c>
      <c r="E731" s="14">
        <v>93800.0</v>
      </c>
      <c r="F731" s="14" t="s">
        <v>2065</v>
      </c>
      <c r="G731" s="14" t="s">
        <v>2066</v>
      </c>
      <c r="H731" s="14" t="s">
        <v>2067</v>
      </c>
      <c r="I731" s="14">
        <v>0.86</v>
      </c>
      <c r="J731" s="14">
        <v>0.932</v>
      </c>
      <c r="K731" s="14">
        <v>0.9343571535316589</v>
      </c>
      <c r="L731" s="14">
        <v>0.255</v>
      </c>
      <c r="M731" s="14">
        <v>0.338</v>
      </c>
      <c r="N731" s="14">
        <v>6.8E-6</v>
      </c>
      <c r="O731" s="14">
        <v>0.0795</v>
      </c>
      <c r="P731" s="14">
        <v>0.826</v>
      </c>
      <c r="Q731" s="14">
        <v>150.11</v>
      </c>
      <c r="R731" s="14">
        <v>2.0</v>
      </c>
      <c r="S731" s="14">
        <v>1.0</v>
      </c>
      <c r="T731" s="14" t="s">
        <v>103</v>
      </c>
      <c r="U731" s="14" t="s">
        <v>35</v>
      </c>
      <c r="V731" s="16" t="s">
        <v>560</v>
      </c>
      <c r="W731" s="17" t="s">
        <v>185</v>
      </c>
    </row>
    <row r="732" ht="15.75" customHeight="1">
      <c r="A732" s="14" t="s">
        <v>16812</v>
      </c>
      <c r="B732" s="14" t="s">
        <v>16813</v>
      </c>
      <c r="C732" s="14">
        <v>2018.0</v>
      </c>
      <c r="D732" s="14">
        <v>1.0</v>
      </c>
      <c r="E732" s="14">
        <v>235337.0</v>
      </c>
      <c r="F732" s="14" t="s">
        <v>16815</v>
      </c>
      <c r="G732" s="14" t="s">
        <v>16816</v>
      </c>
      <c r="H732" s="14" t="s">
        <v>16817</v>
      </c>
      <c r="I732" s="14">
        <v>0.6567054320987653</v>
      </c>
      <c r="J732" s="14">
        <v>0.6703844999999999</v>
      </c>
      <c r="K732" s="14">
        <v>0.8136264709055699</v>
      </c>
      <c r="L732" s="14">
        <v>0.08138265432098765</v>
      </c>
      <c r="M732" s="14">
        <v>0.2693400896296296</v>
      </c>
      <c r="N732" s="14">
        <v>0.05448885008024692</v>
      </c>
      <c r="O732" s="14">
        <v>0.1911505555555556</v>
      </c>
      <c r="P732" s="14">
        <v>0.6187672839506173</v>
      </c>
      <c r="Q732" s="14">
        <v>120.71</v>
      </c>
      <c r="R732" s="14">
        <v>5.0</v>
      </c>
      <c r="S732" s="14">
        <v>1.0</v>
      </c>
      <c r="T732" s="14" t="s">
        <v>1264</v>
      </c>
      <c r="U732" s="14" t="s">
        <v>35</v>
      </c>
      <c r="V732" s="16" t="s">
        <v>407</v>
      </c>
      <c r="W732" s="17" t="s">
        <v>185</v>
      </c>
    </row>
    <row r="733" ht="15.75" customHeight="1">
      <c r="A733" s="14" t="s">
        <v>16821</v>
      </c>
      <c r="B733" s="14" t="s">
        <v>16822</v>
      </c>
      <c r="C733" s="14">
        <v>2021.0</v>
      </c>
      <c r="D733" s="14">
        <v>1.0</v>
      </c>
      <c r="E733" s="14">
        <v>96545.0</v>
      </c>
      <c r="F733" s="14" t="s">
        <v>1656</v>
      </c>
      <c r="G733" s="14" t="s">
        <v>1658</v>
      </c>
      <c r="H733" s="14" t="s">
        <v>16826</v>
      </c>
      <c r="I733" s="14">
        <v>0.6567054320987653</v>
      </c>
      <c r="J733" s="14">
        <v>0.6703844999999999</v>
      </c>
      <c r="K733" s="14">
        <v>0.8136264709055699</v>
      </c>
      <c r="L733" s="14">
        <v>0.08138265432098765</v>
      </c>
      <c r="M733" s="14">
        <v>0.2693400896296296</v>
      </c>
      <c r="N733" s="14">
        <v>0.05448885008024692</v>
      </c>
      <c r="O733" s="14">
        <v>0.1911505555555556</v>
      </c>
      <c r="P733" s="14">
        <v>0.6187672839506173</v>
      </c>
      <c r="Q733" s="14">
        <v>120.71</v>
      </c>
      <c r="R733" s="14">
        <v>5.0</v>
      </c>
      <c r="S733" s="14">
        <v>1.0</v>
      </c>
      <c r="T733" s="14" t="s">
        <v>1434</v>
      </c>
      <c r="U733" s="14" t="s">
        <v>35</v>
      </c>
      <c r="V733" s="16" t="s">
        <v>407</v>
      </c>
      <c r="W733" s="17" t="s">
        <v>185</v>
      </c>
    </row>
    <row r="734" ht="15.75" customHeight="1">
      <c r="A734" s="14" t="s">
        <v>991</v>
      </c>
      <c r="B734" s="14" t="s">
        <v>992</v>
      </c>
      <c r="C734" s="14">
        <v>2014.0</v>
      </c>
      <c r="D734" s="14">
        <v>1.0</v>
      </c>
      <c r="E734" s="14">
        <v>278125.0</v>
      </c>
      <c r="F734" s="14" t="s">
        <v>26</v>
      </c>
      <c r="G734" s="14" t="s">
        <v>63</v>
      </c>
      <c r="H734" s="14" t="s">
        <v>994</v>
      </c>
      <c r="I734" s="14">
        <v>0.724</v>
      </c>
      <c r="J734" s="14">
        <v>0.337</v>
      </c>
      <c r="K734" s="14">
        <v>0.7860244262232152</v>
      </c>
      <c r="L734" s="14">
        <v>0.0493</v>
      </c>
      <c r="M734" s="14">
        <v>0.789</v>
      </c>
      <c r="N734" s="14">
        <v>0.0</v>
      </c>
      <c r="O734" s="14">
        <v>0.175</v>
      </c>
      <c r="P734" s="14">
        <v>0.357</v>
      </c>
      <c r="Q734" s="14">
        <v>97.399</v>
      </c>
      <c r="R734" s="14">
        <v>11.0</v>
      </c>
      <c r="S734" s="14">
        <v>0.0</v>
      </c>
      <c r="T734" s="14" t="s">
        <v>34</v>
      </c>
      <c r="U734" s="14" t="s">
        <v>35</v>
      </c>
      <c r="V734" s="16" t="s">
        <v>45</v>
      </c>
      <c r="W734" s="17" t="s">
        <v>251</v>
      </c>
    </row>
    <row r="735" ht="15.75" customHeight="1">
      <c r="A735" s="14" t="s">
        <v>995</v>
      </c>
      <c r="B735" s="14" t="s">
        <v>996</v>
      </c>
      <c r="C735" s="14">
        <v>2020.0</v>
      </c>
      <c r="D735" s="14">
        <v>1.0</v>
      </c>
      <c r="E735" s="14">
        <v>207560.0</v>
      </c>
      <c r="F735" s="14" t="s">
        <v>67</v>
      </c>
      <c r="G735" s="14" t="s">
        <v>69</v>
      </c>
      <c r="H735" s="14" t="s">
        <v>80</v>
      </c>
      <c r="I735" s="14">
        <v>0.187</v>
      </c>
      <c r="J735" s="14">
        <v>0.674</v>
      </c>
      <c r="K735" s="14">
        <v>0.8531858917961803</v>
      </c>
      <c r="L735" s="14">
        <v>0.0387</v>
      </c>
      <c r="M735" s="14">
        <v>0.758</v>
      </c>
      <c r="N735" s="14">
        <v>0.00149</v>
      </c>
      <c r="O735" s="14">
        <v>0.28</v>
      </c>
      <c r="P735" s="14">
        <v>0.31</v>
      </c>
      <c r="Q735" s="14">
        <v>154.823</v>
      </c>
      <c r="R735" s="14">
        <v>6.0</v>
      </c>
      <c r="S735" s="14">
        <v>0.0</v>
      </c>
      <c r="T735" s="14" t="s">
        <v>34</v>
      </c>
      <c r="U735" s="14" t="s">
        <v>35</v>
      </c>
      <c r="V735" s="16" t="s">
        <v>45</v>
      </c>
      <c r="W735" s="17" t="s">
        <v>251</v>
      </c>
    </row>
    <row r="736" ht="15.75" customHeight="1">
      <c r="A736" s="14" t="s">
        <v>1000</v>
      </c>
      <c r="B736" s="14" t="s">
        <v>1001</v>
      </c>
      <c r="C736" s="14">
        <v>2020.0</v>
      </c>
      <c r="D736" s="14">
        <v>1.0</v>
      </c>
      <c r="E736" s="14">
        <v>335600.0</v>
      </c>
      <c r="F736" s="14" t="s">
        <v>67</v>
      </c>
      <c r="G736" s="14" t="s">
        <v>69</v>
      </c>
      <c r="H736" s="14" t="s">
        <v>80</v>
      </c>
      <c r="I736" s="14">
        <v>0.177</v>
      </c>
      <c r="J736" s="14">
        <v>0.685</v>
      </c>
      <c r="K736" s="14">
        <v>0.8479455863613471</v>
      </c>
      <c r="L736" s="14">
        <v>0.0381</v>
      </c>
      <c r="M736" s="14">
        <v>0.811</v>
      </c>
      <c r="N736" s="14">
        <v>0.738</v>
      </c>
      <c r="O736" s="14">
        <v>0.11</v>
      </c>
      <c r="P736" s="14">
        <v>0.146</v>
      </c>
      <c r="Q736" s="14">
        <v>99.507</v>
      </c>
      <c r="R736" s="14">
        <v>7.0</v>
      </c>
      <c r="S736" s="14">
        <v>1.0</v>
      </c>
      <c r="T736" s="14" t="s">
        <v>34</v>
      </c>
      <c r="U736" s="14" t="s">
        <v>35</v>
      </c>
      <c r="V736" s="16" t="s">
        <v>58</v>
      </c>
      <c r="W736" s="17" t="s">
        <v>251</v>
      </c>
    </row>
    <row r="737" ht="15.75" customHeight="1">
      <c r="A737" s="14" t="s">
        <v>1005</v>
      </c>
      <c r="B737" s="14" t="s">
        <v>1006</v>
      </c>
      <c r="C737" s="14">
        <v>2020.0</v>
      </c>
      <c r="D737" s="14">
        <v>1.0</v>
      </c>
      <c r="E737" s="14">
        <v>221746.0</v>
      </c>
      <c r="F737" s="14" t="s">
        <v>67</v>
      </c>
      <c r="G737" s="14" t="s">
        <v>69</v>
      </c>
      <c r="H737" s="14" t="s">
        <v>80</v>
      </c>
      <c r="I737" s="14">
        <v>0.206</v>
      </c>
      <c r="J737" s="14">
        <v>0.453</v>
      </c>
      <c r="K737" s="14">
        <v>0.7346694329618492</v>
      </c>
      <c r="L737" s="14">
        <v>0.0382</v>
      </c>
      <c r="M737" s="14">
        <v>0.97</v>
      </c>
      <c r="N737" s="14">
        <v>0.9</v>
      </c>
      <c r="O737" s="14">
        <v>0.116</v>
      </c>
      <c r="P737" s="14">
        <v>0.0775</v>
      </c>
      <c r="Q737" s="14">
        <v>73.003</v>
      </c>
      <c r="R737" s="14">
        <v>5.0</v>
      </c>
      <c r="S737" s="14">
        <v>0.0</v>
      </c>
      <c r="T737" s="14" t="s">
        <v>34</v>
      </c>
      <c r="U737" s="14" t="s">
        <v>35</v>
      </c>
      <c r="V737" s="16" t="s">
        <v>75</v>
      </c>
      <c r="W737" s="17" t="s">
        <v>251</v>
      </c>
    </row>
    <row r="738" ht="15.75" customHeight="1">
      <c r="A738" s="14" t="s">
        <v>2072</v>
      </c>
      <c r="B738" s="14" t="s">
        <v>2073</v>
      </c>
      <c r="C738" s="14">
        <v>2020.0</v>
      </c>
      <c r="D738" s="14">
        <v>1.0</v>
      </c>
      <c r="E738" s="14">
        <v>136838.0</v>
      </c>
      <c r="F738" s="14" t="s">
        <v>2074</v>
      </c>
      <c r="G738" s="14" t="s">
        <v>2075</v>
      </c>
      <c r="H738" s="14" t="s">
        <v>2073</v>
      </c>
      <c r="I738" s="14">
        <v>0.738</v>
      </c>
      <c r="J738" s="14">
        <v>0.621</v>
      </c>
      <c r="K738" s="14">
        <v>0.81806515088191</v>
      </c>
      <c r="L738" s="14">
        <v>0.0486</v>
      </c>
      <c r="M738" s="14">
        <v>0.424</v>
      </c>
      <c r="N738" s="14">
        <v>7.39E-6</v>
      </c>
      <c r="O738" s="14">
        <v>0.692</v>
      </c>
      <c r="P738" s="14">
        <v>0.715</v>
      </c>
      <c r="Q738" s="14">
        <v>113.968</v>
      </c>
      <c r="R738" s="14">
        <v>0.0</v>
      </c>
      <c r="S738" s="14">
        <v>1.0</v>
      </c>
      <c r="T738" s="14" t="s">
        <v>103</v>
      </c>
      <c r="U738" s="14" t="s">
        <v>35</v>
      </c>
      <c r="V738" s="16" t="s">
        <v>181</v>
      </c>
      <c r="W738" s="17" t="s">
        <v>185</v>
      </c>
    </row>
    <row r="739" ht="15.75" customHeight="1">
      <c r="A739" s="14" t="s">
        <v>2081</v>
      </c>
      <c r="B739" s="14" t="s">
        <v>2083</v>
      </c>
      <c r="C739" s="14">
        <v>1985.0</v>
      </c>
      <c r="D739" s="14">
        <v>1.0</v>
      </c>
      <c r="E739" s="14">
        <v>321840.0</v>
      </c>
      <c r="F739" s="14" t="s">
        <v>2085</v>
      </c>
      <c r="G739" s="14" t="s">
        <v>2086</v>
      </c>
      <c r="H739" s="14" t="s">
        <v>2087</v>
      </c>
      <c r="I739" s="14">
        <v>0.737</v>
      </c>
      <c r="J739" s="14">
        <v>0.308</v>
      </c>
      <c r="K739" s="14">
        <v>0.708446516785908</v>
      </c>
      <c r="L739" s="14">
        <v>0.0426</v>
      </c>
      <c r="M739" s="14">
        <v>0.0296</v>
      </c>
      <c r="N739" s="14">
        <v>5.07E-4</v>
      </c>
      <c r="O739" s="14">
        <v>0.313</v>
      </c>
      <c r="P739" s="14">
        <v>0.769</v>
      </c>
      <c r="Q739" s="14">
        <v>118.218</v>
      </c>
      <c r="R739" s="14">
        <v>0.0</v>
      </c>
      <c r="S739" s="14">
        <v>0.0</v>
      </c>
      <c r="T739" s="14" t="s">
        <v>103</v>
      </c>
      <c r="U739" s="14" t="s">
        <v>35</v>
      </c>
      <c r="V739" s="16" t="s">
        <v>181</v>
      </c>
      <c r="W739" s="17" t="s">
        <v>185</v>
      </c>
    </row>
    <row r="740" ht="15.75" customHeight="1">
      <c r="A740" s="14" t="s">
        <v>2093</v>
      </c>
      <c r="B740" s="14" t="s">
        <v>2094</v>
      </c>
      <c r="C740" s="14">
        <v>2009.0</v>
      </c>
      <c r="D740" s="14">
        <v>1.0</v>
      </c>
      <c r="E740" s="14">
        <v>222458.0</v>
      </c>
      <c r="F740" s="14" t="s">
        <v>2097</v>
      </c>
      <c r="G740" s="14" t="s">
        <v>2098</v>
      </c>
      <c r="H740" s="14" t="s">
        <v>2099</v>
      </c>
      <c r="I740" s="14">
        <v>0.785</v>
      </c>
      <c r="J740" s="14">
        <v>0.931</v>
      </c>
      <c r="K740" s="14">
        <v>0.8715376553189841</v>
      </c>
      <c r="L740" s="14">
        <v>0.0465</v>
      </c>
      <c r="M740" s="14">
        <v>0.0148</v>
      </c>
      <c r="N740" s="14">
        <v>0.637</v>
      </c>
      <c r="O740" s="14">
        <v>0.0459</v>
      </c>
      <c r="P740" s="14">
        <v>0.969</v>
      </c>
      <c r="Q740" s="14">
        <v>135.986</v>
      </c>
      <c r="R740" s="14">
        <v>8.0</v>
      </c>
      <c r="S740" s="14">
        <v>1.0</v>
      </c>
      <c r="T740" s="14" t="s">
        <v>103</v>
      </c>
      <c r="U740" s="14" t="s">
        <v>35</v>
      </c>
      <c r="V740" s="16" t="s">
        <v>819</v>
      </c>
      <c r="W740" s="17" t="s">
        <v>185</v>
      </c>
    </row>
    <row r="741" ht="15.75" customHeight="1">
      <c r="A741" s="14" t="s">
        <v>2104</v>
      </c>
      <c r="B741" s="14" t="s">
        <v>2105</v>
      </c>
      <c r="C741" s="14">
        <v>2009.0</v>
      </c>
      <c r="D741" s="14">
        <v>1.0</v>
      </c>
      <c r="E741" s="14">
        <v>195853.0</v>
      </c>
      <c r="F741" s="14" t="s">
        <v>2074</v>
      </c>
      <c r="G741" s="14" t="s">
        <v>2106</v>
      </c>
      <c r="H741" s="14" t="s">
        <v>2107</v>
      </c>
      <c r="I741" s="14">
        <v>0.813</v>
      </c>
      <c r="J741" s="14">
        <v>0.627</v>
      </c>
      <c r="K741" s="14">
        <v>0.867152909955144</v>
      </c>
      <c r="L741" s="14">
        <v>0.0486</v>
      </c>
      <c r="M741" s="14">
        <v>0.0771</v>
      </c>
      <c r="N741" s="14">
        <v>6.16E-4</v>
      </c>
      <c r="O741" s="14">
        <v>0.131</v>
      </c>
      <c r="P741" s="14">
        <v>0.801</v>
      </c>
      <c r="Q741" s="14">
        <v>130.011</v>
      </c>
      <c r="R741" s="14">
        <v>11.0</v>
      </c>
      <c r="S741" s="14">
        <v>0.0</v>
      </c>
      <c r="T741" s="14" t="s">
        <v>103</v>
      </c>
      <c r="U741" s="14" t="s">
        <v>35</v>
      </c>
      <c r="V741" s="16" t="s">
        <v>560</v>
      </c>
      <c r="W741" s="17" t="s">
        <v>185</v>
      </c>
    </row>
    <row r="742" ht="15.75" customHeight="1">
      <c r="A742" s="14" t="s">
        <v>2113</v>
      </c>
      <c r="B742" s="14" t="s">
        <v>2117</v>
      </c>
      <c r="C742" s="14">
        <v>2004.0</v>
      </c>
      <c r="D742" s="14">
        <v>1.0</v>
      </c>
      <c r="E742" s="14">
        <v>250066.0</v>
      </c>
      <c r="F742" s="14" t="s">
        <v>2118</v>
      </c>
      <c r="G742" s="14" t="s">
        <v>2119</v>
      </c>
      <c r="H742" s="14" t="s">
        <v>2117</v>
      </c>
      <c r="I742" s="14">
        <v>0.894</v>
      </c>
      <c r="J742" s="14">
        <v>0.791</v>
      </c>
      <c r="K742" s="14">
        <v>0.8739760015213148</v>
      </c>
      <c r="L742" s="14">
        <v>0.112</v>
      </c>
      <c r="M742" s="14">
        <v>0.0183</v>
      </c>
      <c r="N742" s="14">
        <v>0.0</v>
      </c>
      <c r="O742" s="14">
        <v>0.0388</v>
      </c>
      <c r="P742" s="14">
        <v>0.583</v>
      </c>
      <c r="Q742" s="14">
        <v>105.018</v>
      </c>
      <c r="R742" s="14">
        <v>2.0</v>
      </c>
      <c r="S742" s="14">
        <v>1.0</v>
      </c>
      <c r="T742" s="14" t="s">
        <v>103</v>
      </c>
      <c r="U742" s="14" t="s">
        <v>35</v>
      </c>
      <c r="V742" s="16" t="s">
        <v>333</v>
      </c>
      <c r="W742" s="17" t="s">
        <v>185</v>
      </c>
    </row>
    <row r="743" ht="15.75" customHeight="1">
      <c r="A743" s="14" t="s">
        <v>16885</v>
      </c>
      <c r="B743" s="14" t="s">
        <v>16886</v>
      </c>
      <c r="C743" s="14">
        <v>2008.0</v>
      </c>
      <c r="D743" s="14">
        <v>1.0</v>
      </c>
      <c r="E743" s="14">
        <v>217226.0</v>
      </c>
      <c r="F743" s="14" t="s">
        <v>6605</v>
      </c>
      <c r="G743" s="14" t="s">
        <v>6606</v>
      </c>
      <c r="H743" s="14" t="s">
        <v>16888</v>
      </c>
      <c r="I743" s="14">
        <v>0.806</v>
      </c>
      <c r="J743" s="14">
        <v>0.881</v>
      </c>
      <c r="K743" s="14">
        <v>0.8979744615126737</v>
      </c>
      <c r="L743" s="14">
        <v>0.0903</v>
      </c>
      <c r="M743" s="14">
        <v>0.0429</v>
      </c>
      <c r="N743" s="14">
        <v>2.07E-5</v>
      </c>
      <c r="O743" s="14">
        <v>0.349</v>
      </c>
      <c r="P743" s="14">
        <v>0.472</v>
      </c>
      <c r="Q743" s="14">
        <v>117.037</v>
      </c>
      <c r="R743" s="14">
        <v>11.0</v>
      </c>
      <c r="S743" s="14">
        <v>1.0</v>
      </c>
      <c r="T743" s="14" t="s">
        <v>1264</v>
      </c>
      <c r="U743" s="14" t="s">
        <v>35</v>
      </c>
      <c r="V743" s="16" t="s">
        <v>54</v>
      </c>
      <c r="W743" s="17" t="s">
        <v>251</v>
      </c>
    </row>
    <row r="744" ht="15.75" customHeight="1">
      <c r="A744" s="14" t="s">
        <v>16893</v>
      </c>
      <c r="B744" s="14" t="s">
        <v>16895</v>
      </c>
      <c r="C744" s="14">
        <v>2017.0</v>
      </c>
      <c r="D744" s="14">
        <v>1.0</v>
      </c>
      <c r="E744" s="14">
        <v>209733.0</v>
      </c>
      <c r="F744" s="14" t="s">
        <v>6605</v>
      </c>
      <c r="G744" s="14" t="s">
        <v>10144</v>
      </c>
      <c r="H744" s="14" t="s">
        <v>16895</v>
      </c>
      <c r="I744" s="14">
        <v>0.759</v>
      </c>
      <c r="J744" s="14">
        <v>0.716</v>
      </c>
      <c r="K744" s="14">
        <v>0.8384488695733228</v>
      </c>
      <c r="L744" s="14">
        <v>0.0818</v>
      </c>
      <c r="M744" s="14">
        <v>0.0223</v>
      </c>
      <c r="N744" s="14">
        <v>0.0</v>
      </c>
      <c r="O744" s="14">
        <v>0.231</v>
      </c>
      <c r="P744" s="14">
        <v>0.469</v>
      </c>
      <c r="Q744" s="14">
        <v>105.021</v>
      </c>
      <c r="R744" s="14">
        <v>11.0</v>
      </c>
      <c r="S744" s="14">
        <v>0.0</v>
      </c>
      <c r="T744" s="14" t="s">
        <v>1264</v>
      </c>
      <c r="U744" s="14" t="s">
        <v>68</v>
      </c>
      <c r="V744" s="16" t="s">
        <v>54</v>
      </c>
      <c r="W744" s="17" t="s">
        <v>251</v>
      </c>
    </row>
    <row r="745" ht="15.75" customHeight="1">
      <c r="A745" s="14" t="s">
        <v>16901</v>
      </c>
      <c r="B745" s="14" t="s">
        <v>16902</v>
      </c>
      <c r="C745" s="14">
        <v>2017.0</v>
      </c>
      <c r="D745" s="14">
        <v>1.0</v>
      </c>
      <c r="E745" s="14">
        <v>229848.0</v>
      </c>
      <c r="F745" s="14" t="s">
        <v>16906</v>
      </c>
      <c r="G745" s="14" t="s">
        <v>16908</v>
      </c>
      <c r="H745" s="14" t="s">
        <v>16902</v>
      </c>
      <c r="I745" s="14">
        <v>0.766</v>
      </c>
      <c r="J745" s="14">
        <v>0.756</v>
      </c>
      <c r="K745" s="14">
        <v>0.8491219814589628</v>
      </c>
      <c r="L745" s="14">
        <v>0.132</v>
      </c>
      <c r="M745" s="14">
        <v>0.213</v>
      </c>
      <c r="N745" s="14">
        <v>0.0</v>
      </c>
      <c r="O745" s="14">
        <v>0.349</v>
      </c>
      <c r="P745" s="14">
        <v>0.716</v>
      </c>
      <c r="Q745" s="14">
        <v>94.027</v>
      </c>
      <c r="R745" s="14">
        <v>5.0</v>
      </c>
      <c r="S745" s="14">
        <v>1.0</v>
      </c>
      <c r="T745" s="14" t="s">
        <v>1264</v>
      </c>
      <c r="U745" s="14" t="s">
        <v>35</v>
      </c>
      <c r="V745" s="16" t="s">
        <v>181</v>
      </c>
      <c r="W745" s="17" t="s">
        <v>185</v>
      </c>
    </row>
    <row r="746" ht="15.75" customHeight="1">
      <c r="A746" s="14" t="s">
        <v>16914</v>
      </c>
      <c r="B746" s="14" t="s">
        <v>16915</v>
      </c>
      <c r="C746" s="14">
        <v>2013.0</v>
      </c>
      <c r="D746" s="14">
        <v>1.0</v>
      </c>
      <c r="E746" s="14">
        <v>251160.0</v>
      </c>
      <c r="F746" s="14" t="s">
        <v>16916</v>
      </c>
      <c r="G746" s="14" t="s">
        <v>16918</v>
      </c>
      <c r="H746" s="14" t="s">
        <v>16915</v>
      </c>
      <c r="I746" s="14">
        <v>0.656</v>
      </c>
      <c r="J746" s="14">
        <v>0.877</v>
      </c>
      <c r="K746" s="14">
        <v>0.9053750561267647</v>
      </c>
      <c r="L746" s="14">
        <v>0.0342</v>
      </c>
      <c r="M746" s="14">
        <v>0.345</v>
      </c>
      <c r="N746" s="14">
        <v>0.0</v>
      </c>
      <c r="O746" s="14">
        <v>0.349</v>
      </c>
      <c r="P746" s="14">
        <v>0.894</v>
      </c>
      <c r="Q746" s="14">
        <v>105.018</v>
      </c>
      <c r="R746" s="14">
        <v>0.0</v>
      </c>
      <c r="S746" s="14">
        <v>0.0</v>
      </c>
      <c r="T746" s="14" t="s">
        <v>1264</v>
      </c>
      <c r="U746" s="14" t="s">
        <v>35</v>
      </c>
      <c r="V746" s="16" t="s">
        <v>560</v>
      </c>
      <c r="W746" s="17" t="s">
        <v>185</v>
      </c>
    </row>
    <row r="747" ht="15.75" customHeight="1">
      <c r="A747" s="14" t="s">
        <v>16923</v>
      </c>
      <c r="B747" s="14" t="s">
        <v>16924</v>
      </c>
      <c r="C747" s="14">
        <v>2014.0</v>
      </c>
      <c r="D747" s="14">
        <v>1.0</v>
      </c>
      <c r="E747" s="14">
        <v>195453.0</v>
      </c>
      <c r="F747" s="14" t="s">
        <v>6605</v>
      </c>
      <c r="G747" s="14" t="s">
        <v>16927</v>
      </c>
      <c r="H747" s="14" t="s">
        <v>16929</v>
      </c>
      <c r="I747" s="14">
        <v>0.787</v>
      </c>
      <c r="J747" s="14">
        <v>0.791</v>
      </c>
      <c r="K747" s="14">
        <v>0.8545547879097695</v>
      </c>
      <c r="L747" s="14">
        <v>0.0599</v>
      </c>
      <c r="M747" s="14">
        <v>0.146</v>
      </c>
      <c r="N747" s="14">
        <v>0.0</v>
      </c>
      <c r="O747" s="14">
        <v>0.106</v>
      </c>
      <c r="P747" s="14">
        <v>0.887</v>
      </c>
      <c r="Q747" s="14">
        <v>93.995</v>
      </c>
      <c r="R747" s="14">
        <v>1.0</v>
      </c>
      <c r="S747" s="14">
        <v>1.0</v>
      </c>
      <c r="T747" s="14" t="s">
        <v>1264</v>
      </c>
      <c r="U747" s="14" t="s">
        <v>35</v>
      </c>
      <c r="V747" s="16" t="s">
        <v>560</v>
      </c>
      <c r="W747" s="17" t="s">
        <v>185</v>
      </c>
    </row>
    <row r="748" ht="15.75" customHeight="1">
      <c r="A748" s="14" t="s">
        <v>16933</v>
      </c>
      <c r="B748" s="14" t="s">
        <v>16935</v>
      </c>
      <c r="C748" s="14">
        <v>1999.0</v>
      </c>
      <c r="D748" s="14">
        <v>1.0</v>
      </c>
      <c r="E748" s="14">
        <v>223160.0</v>
      </c>
      <c r="F748" s="14" t="s">
        <v>16936</v>
      </c>
      <c r="G748" s="14" t="s">
        <v>16937</v>
      </c>
      <c r="H748" s="14" t="s">
        <v>16935</v>
      </c>
      <c r="I748" s="14">
        <v>0.783</v>
      </c>
      <c r="J748" s="14">
        <v>0.591</v>
      </c>
      <c r="K748" s="14">
        <v>0.8265351955847425</v>
      </c>
      <c r="L748" s="14">
        <v>0.113</v>
      </c>
      <c r="M748" s="14">
        <v>0.0577</v>
      </c>
      <c r="N748" s="14">
        <v>0.0</v>
      </c>
      <c r="O748" s="14">
        <v>0.0524</v>
      </c>
      <c r="P748" s="14">
        <v>0.962</v>
      </c>
      <c r="Q748" s="14">
        <v>172.013</v>
      </c>
      <c r="R748" s="14">
        <v>5.0</v>
      </c>
      <c r="S748" s="14">
        <v>0.0</v>
      </c>
      <c r="T748" s="14" t="s">
        <v>1264</v>
      </c>
      <c r="U748" s="14" t="s">
        <v>35</v>
      </c>
      <c r="V748" s="16" t="s">
        <v>819</v>
      </c>
      <c r="W748" s="17" t="s">
        <v>185</v>
      </c>
    </row>
    <row r="749" ht="15.75" customHeight="1">
      <c r="A749" s="14" t="s">
        <v>16943</v>
      </c>
      <c r="B749" s="14" t="s">
        <v>16944</v>
      </c>
      <c r="C749" s="14">
        <v>1994.0</v>
      </c>
      <c r="D749" s="14">
        <v>1.0</v>
      </c>
      <c r="E749" s="14">
        <v>208866.0</v>
      </c>
      <c r="F749" s="14" t="s">
        <v>16945</v>
      </c>
      <c r="G749" s="14" t="s">
        <v>16946</v>
      </c>
      <c r="H749" s="14" t="s">
        <v>16948</v>
      </c>
      <c r="I749" s="14">
        <v>0.762</v>
      </c>
      <c r="J749" s="14">
        <v>0.654</v>
      </c>
      <c r="K749" s="14">
        <v>0.7522084144172096</v>
      </c>
      <c r="L749" s="14">
        <v>0.0335</v>
      </c>
      <c r="M749" s="14">
        <v>0.481</v>
      </c>
      <c r="N749" s="14">
        <v>2.81E-6</v>
      </c>
      <c r="O749" s="14">
        <v>0.0791</v>
      </c>
      <c r="P749" s="14">
        <v>0.924</v>
      </c>
      <c r="Q749" s="14">
        <v>102.057</v>
      </c>
      <c r="R749" s="14">
        <v>10.0</v>
      </c>
      <c r="S749" s="14">
        <v>1.0</v>
      </c>
      <c r="T749" s="14" t="s">
        <v>1264</v>
      </c>
      <c r="U749" s="14" t="s">
        <v>35</v>
      </c>
      <c r="V749" s="16" t="s">
        <v>819</v>
      </c>
      <c r="W749" s="17" t="s">
        <v>185</v>
      </c>
    </row>
    <row r="750" ht="15.75" customHeight="1">
      <c r="A750" s="14" t="s">
        <v>16953</v>
      </c>
      <c r="B750" s="14" t="s">
        <v>16954</v>
      </c>
      <c r="C750" s="14">
        <v>2020.0</v>
      </c>
      <c r="D750" s="14">
        <v>1.0</v>
      </c>
      <c r="E750" s="14">
        <v>277167.0</v>
      </c>
      <c r="F750" s="14" t="s">
        <v>16955</v>
      </c>
      <c r="G750" s="14" t="s">
        <v>16957</v>
      </c>
      <c r="H750" s="14" t="s">
        <v>16958</v>
      </c>
      <c r="I750" s="14">
        <v>0.651</v>
      </c>
      <c r="J750" s="14">
        <v>0.567</v>
      </c>
      <c r="K750" s="14">
        <v>0.835903578362118</v>
      </c>
      <c r="L750" s="14">
        <v>0.0303</v>
      </c>
      <c r="M750" s="14">
        <v>0.666</v>
      </c>
      <c r="N750" s="14">
        <v>3.59E-4</v>
      </c>
      <c r="O750" s="14">
        <v>0.126</v>
      </c>
      <c r="P750" s="14">
        <v>0.523</v>
      </c>
      <c r="Q750" s="14">
        <v>96.793</v>
      </c>
      <c r="R750" s="14">
        <v>6.0</v>
      </c>
      <c r="S750" s="14">
        <v>0.0</v>
      </c>
      <c r="T750" s="14" t="s">
        <v>1264</v>
      </c>
      <c r="U750" s="14" t="s">
        <v>35</v>
      </c>
      <c r="V750" s="16" t="s">
        <v>333</v>
      </c>
      <c r="W750" s="17" t="s">
        <v>185</v>
      </c>
    </row>
    <row r="751" ht="15.75" customHeight="1">
      <c r="A751" s="14" t="s">
        <v>16961</v>
      </c>
      <c r="B751" s="14" t="s">
        <v>16963</v>
      </c>
      <c r="C751" s="14">
        <v>1994.0</v>
      </c>
      <c r="D751" s="14">
        <v>1.0</v>
      </c>
      <c r="E751" s="14">
        <v>180746.0</v>
      </c>
      <c r="F751" s="14" t="s">
        <v>16964</v>
      </c>
      <c r="G751" s="14" t="s">
        <v>16965</v>
      </c>
      <c r="H751" s="14" t="s">
        <v>16966</v>
      </c>
      <c r="I751" s="14">
        <v>0.465</v>
      </c>
      <c r="J751" s="14">
        <v>0.355</v>
      </c>
      <c r="K751" s="14">
        <v>0.6885761341370912</v>
      </c>
      <c r="L751" s="14">
        <v>0.253</v>
      </c>
      <c r="M751" s="14">
        <v>0.726</v>
      </c>
      <c r="N751" s="14">
        <v>0.0</v>
      </c>
      <c r="O751" s="14">
        <v>0.0523</v>
      </c>
      <c r="P751" s="14">
        <v>0.749</v>
      </c>
      <c r="Q751" s="14">
        <v>199.135</v>
      </c>
      <c r="R751" s="14">
        <v>9.0</v>
      </c>
      <c r="S751" s="14">
        <v>1.0</v>
      </c>
      <c r="T751" s="14" t="s">
        <v>1264</v>
      </c>
      <c r="U751" s="14" t="s">
        <v>35</v>
      </c>
      <c r="V751" s="16" t="s">
        <v>181</v>
      </c>
      <c r="W751" s="17" t="s">
        <v>185</v>
      </c>
    </row>
    <row r="752" ht="15.75" customHeight="1">
      <c r="A752" s="14" t="s">
        <v>2126</v>
      </c>
      <c r="B752" s="14" t="s">
        <v>2127</v>
      </c>
      <c r="C752" s="14">
        <v>2021.0</v>
      </c>
      <c r="D752" s="14">
        <v>1.0</v>
      </c>
      <c r="E752" s="14">
        <v>182400.0</v>
      </c>
      <c r="F752" s="14" t="s">
        <v>2128</v>
      </c>
      <c r="G752" s="14" t="s">
        <v>2130</v>
      </c>
      <c r="H752" s="14" t="s">
        <v>2132</v>
      </c>
      <c r="I752" s="14">
        <v>0.866</v>
      </c>
      <c r="J752" s="14">
        <v>0.515</v>
      </c>
      <c r="K752" s="14">
        <v>0.836780527434886</v>
      </c>
      <c r="L752" s="14">
        <v>0.269</v>
      </c>
      <c r="M752" s="14">
        <v>0.458</v>
      </c>
      <c r="N752" s="14">
        <v>0.0133</v>
      </c>
      <c r="O752" s="14">
        <v>0.0511</v>
      </c>
      <c r="P752" s="14">
        <v>0.7</v>
      </c>
      <c r="Q752" s="14">
        <v>150.059</v>
      </c>
      <c r="R752" s="14">
        <v>10.0</v>
      </c>
      <c r="S752" s="14">
        <v>0.0</v>
      </c>
      <c r="T752" s="14" t="s">
        <v>103</v>
      </c>
      <c r="U752" s="14" t="s">
        <v>68</v>
      </c>
      <c r="V752" s="16" t="s">
        <v>181</v>
      </c>
      <c r="W752" s="17" t="s">
        <v>185</v>
      </c>
    </row>
    <row r="753" ht="15.75" customHeight="1">
      <c r="A753" s="14" t="s">
        <v>1007</v>
      </c>
      <c r="B753" s="14" t="s">
        <v>1008</v>
      </c>
      <c r="C753" s="14">
        <v>2019.0</v>
      </c>
      <c r="D753" s="14">
        <v>1.0</v>
      </c>
      <c r="E753" s="14">
        <v>179931.0</v>
      </c>
      <c r="F753" s="14" t="s">
        <v>26</v>
      </c>
      <c r="G753" s="14" t="s">
        <v>1009</v>
      </c>
      <c r="H753" s="14" t="s">
        <v>1010</v>
      </c>
      <c r="I753" s="14">
        <v>0.345</v>
      </c>
      <c r="J753" s="14">
        <v>0.656</v>
      </c>
      <c r="K753" s="14">
        <v>0.9395119029593929</v>
      </c>
      <c r="L753" s="14">
        <v>0.0345</v>
      </c>
      <c r="M753" s="14">
        <v>0.656</v>
      </c>
      <c r="N753" s="14">
        <v>0.0</v>
      </c>
      <c r="O753" s="14">
        <v>0.339</v>
      </c>
      <c r="P753" s="14">
        <v>0.412</v>
      </c>
      <c r="Q753" s="14">
        <v>158.047</v>
      </c>
      <c r="R753" s="14">
        <v>8.0</v>
      </c>
      <c r="S753" s="14">
        <v>1.0</v>
      </c>
      <c r="T753" s="14" t="s">
        <v>34</v>
      </c>
      <c r="U753" s="14" t="s">
        <v>68</v>
      </c>
      <c r="V753" s="16" t="s">
        <v>54</v>
      </c>
      <c r="W753" s="17" t="s">
        <v>251</v>
      </c>
    </row>
    <row r="754" ht="15.75" customHeight="1">
      <c r="A754" s="14" t="s">
        <v>2136</v>
      </c>
      <c r="B754" s="14" t="s">
        <v>2137</v>
      </c>
      <c r="C754" s="14">
        <v>2007.0</v>
      </c>
      <c r="D754" s="14">
        <v>1.0</v>
      </c>
      <c r="E754" s="14">
        <v>241150.0</v>
      </c>
      <c r="F754" s="14" t="s">
        <v>26</v>
      </c>
      <c r="G754" s="14" t="s">
        <v>2140</v>
      </c>
      <c r="H754" s="14" t="s">
        <v>2141</v>
      </c>
      <c r="I754" s="14">
        <v>0.564</v>
      </c>
      <c r="J754" s="14">
        <v>0.351</v>
      </c>
      <c r="K754" s="14">
        <v>0.8254657454960012</v>
      </c>
      <c r="L754" s="14">
        <v>0.0286</v>
      </c>
      <c r="M754" s="14">
        <v>0.915</v>
      </c>
      <c r="N754" s="14">
        <v>0.0</v>
      </c>
      <c r="O754" s="14">
        <v>0.24</v>
      </c>
      <c r="P754" s="14">
        <v>0.533</v>
      </c>
      <c r="Q754" s="14">
        <v>139.911</v>
      </c>
      <c r="R754" s="14">
        <v>10.0</v>
      </c>
      <c r="S754" s="14">
        <v>1.0</v>
      </c>
      <c r="T754" s="14" t="s">
        <v>34</v>
      </c>
      <c r="U754" s="14" t="s">
        <v>68</v>
      </c>
      <c r="V754" s="16" t="s">
        <v>333</v>
      </c>
      <c r="W754" s="17" t="s">
        <v>185</v>
      </c>
    </row>
    <row r="755" ht="15.75" customHeight="1">
      <c r="A755" s="14" t="s">
        <v>2148</v>
      </c>
      <c r="B755" s="14" t="s">
        <v>2149</v>
      </c>
      <c r="C755" s="14">
        <v>2021.0</v>
      </c>
      <c r="D755" s="14">
        <v>1.0</v>
      </c>
      <c r="E755" s="14">
        <v>332269.0</v>
      </c>
      <c r="F755" s="14" t="s">
        <v>26</v>
      </c>
      <c r="G755" s="14" t="s">
        <v>90</v>
      </c>
      <c r="H755" s="14" t="s">
        <v>2150</v>
      </c>
      <c r="I755" s="14">
        <v>0.55</v>
      </c>
      <c r="J755" s="14">
        <v>0.497</v>
      </c>
      <c r="K755" s="14">
        <v>0.7437169807126021</v>
      </c>
      <c r="L755" s="14">
        <v>0.037</v>
      </c>
      <c r="M755" s="14">
        <v>0.214</v>
      </c>
      <c r="N755" s="14">
        <v>2.49E-6</v>
      </c>
      <c r="O755" s="14">
        <v>0.0826</v>
      </c>
      <c r="P755" s="14">
        <v>0.605</v>
      </c>
      <c r="Q755" s="14">
        <v>144.039</v>
      </c>
      <c r="R755" s="14">
        <v>4.0</v>
      </c>
      <c r="S755" s="14">
        <v>0.0</v>
      </c>
      <c r="T755" s="14" t="s">
        <v>34</v>
      </c>
      <c r="U755" s="14" t="s">
        <v>68</v>
      </c>
      <c r="V755" s="16" t="s">
        <v>407</v>
      </c>
      <c r="W755" s="17" t="s">
        <v>185</v>
      </c>
    </row>
    <row r="756" ht="15.75" customHeight="1">
      <c r="A756" s="14" t="s">
        <v>2156</v>
      </c>
      <c r="B756" s="14" t="s">
        <v>2157</v>
      </c>
      <c r="C756" s="14">
        <v>2022.0</v>
      </c>
      <c r="D756" s="14">
        <v>1.0</v>
      </c>
      <c r="E756" s="14">
        <v>246047.0</v>
      </c>
      <c r="F756" s="14" t="s">
        <v>2158</v>
      </c>
      <c r="G756" s="14" t="s">
        <v>2159</v>
      </c>
      <c r="H756" s="14" t="s">
        <v>2160</v>
      </c>
      <c r="I756" s="14">
        <v>0.454</v>
      </c>
      <c r="J756" s="14">
        <v>0.539</v>
      </c>
      <c r="K756" s="14">
        <v>0.8171454238055923</v>
      </c>
      <c r="L756" s="14">
        <v>0.0875</v>
      </c>
      <c r="M756" s="14">
        <v>0.7</v>
      </c>
      <c r="N756" s="14">
        <v>0.0</v>
      </c>
      <c r="O756" s="14">
        <v>0.119</v>
      </c>
      <c r="P756" s="14">
        <v>0.841</v>
      </c>
      <c r="Q756" s="14">
        <v>160.008</v>
      </c>
      <c r="R756" s="14">
        <v>7.0</v>
      </c>
      <c r="S756" s="14">
        <v>0.0</v>
      </c>
      <c r="T756" s="14" t="s">
        <v>103</v>
      </c>
      <c r="U756" s="14" t="s">
        <v>68</v>
      </c>
      <c r="V756" s="16" t="s">
        <v>560</v>
      </c>
      <c r="W756" s="17" t="s">
        <v>185</v>
      </c>
    </row>
    <row r="757" ht="15.75" customHeight="1">
      <c r="A757" s="14" t="s">
        <v>2167</v>
      </c>
      <c r="B757" s="14" t="s">
        <v>2168</v>
      </c>
      <c r="C757" s="14">
        <v>2015.0</v>
      </c>
      <c r="D757" s="14">
        <v>1.0</v>
      </c>
      <c r="E757" s="14">
        <v>185702.0</v>
      </c>
      <c r="F757" s="14" t="s">
        <v>2171</v>
      </c>
      <c r="G757" s="14" t="s">
        <v>2172</v>
      </c>
      <c r="H757" s="14" t="s">
        <v>2173</v>
      </c>
      <c r="I757" s="14">
        <v>0.679</v>
      </c>
      <c r="J757" s="14">
        <v>0.864</v>
      </c>
      <c r="K757" s="14">
        <v>0.8912369259536023</v>
      </c>
      <c r="L757" s="14">
        <v>0.0367</v>
      </c>
      <c r="M757" s="14">
        <v>0.0378</v>
      </c>
      <c r="N757" s="14">
        <v>0.0</v>
      </c>
      <c r="O757" s="14">
        <v>0.353</v>
      </c>
      <c r="P757" s="14">
        <v>0.618</v>
      </c>
      <c r="Q757" s="14">
        <v>108.99</v>
      </c>
      <c r="R757" s="14">
        <v>11.0</v>
      </c>
      <c r="S757" s="14">
        <v>1.0</v>
      </c>
      <c r="T757" s="14" t="s">
        <v>103</v>
      </c>
      <c r="U757" s="14" t="s">
        <v>68</v>
      </c>
      <c r="V757" s="16" t="s">
        <v>407</v>
      </c>
      <c r="W757" s="17" t="s">
        <v>185</v>
      </c>
    </row>
    <row r="758" ht="15.75" customHeight="1">
      <c r="A758" s="14" t="s">
        <v>2177</v>
      </c>
      <c r="B758" s="14" t="s">
        <v>2178</v>
      </c>
      <c r="C758" s="14">
        <v>2011.0</v>
      </c>
      <c r="D758" s="14">
        <v>1.0</v>
      </c>
      <c r="E758" s="14">
        <v>126320.0</v>
      </c>
      <c r="F758" s="14" t="s">
        <v>2179</v>
      </c>
      <c r="G758" s="14" t="s">
        <v>2180</v>
      </c>
      <c r="H758" s="14" t="s">
        <v>2181</v>
      </c>
      <c r="I758" s="14">
        <v>0.728</v>
      </c>
      <c r="J758" s="14">
        <v>0.851</v>
      </c>
      <c r="K758" s="14">
        <v>0.7887622184503934</v>
      </c>
      <c r="L758" s="14">
        <v>0.406</v>
      </c>
      <c r="M758" s="14">
        <v>0.336</v>
      </c>
      <c r="N758" s="14">
        <v>0.0</v>
      </c>
      <c r="O758" s="14">
        <v>0.125</v>
      </c>
      <c r="P758" s="14">
        <v>0.755</v>
      </c>
      <c r="Q758" s="14">
        <v>93.903</v>
      </c>
      <c r="R758" s="14">
        <v>1.0</v>
      </c>
      <c r="S758" s="14">
        <v>1.0</v>
      </c>
      <c r="T758" s="14" t="s">
        <v>103</v>
      </c>
      <c r="U758" s="14" t="s">
        <v>68</v>
      </c>
      <c r="V758" s="16" t="s">
        <v>181</v>
      </c>
      <c r="W758" s="17" t="s">
        <v>185</v>
      </c>
    </row>
    <row r="759" ht="15.75" customHeight="1">
      <c r="A759" s="14" t="s">
        <v>17012</v>
      </c>
      <c r="B759" s="14" t="s">
        <v>17014</v>
      </c>
      <c r="C759" s="14">
        <v>2001.0</v>
      </c>
      <c r="D759" s="14">
        <v>1.0</v>
      </c>
      <c r="E759" s="14">
        <v>273026.0</v>
      </c>
      <c r="F759" s="14" t="s">
        <v>4278</v>
      </c>
      <c r="G759" s="14" t="s">
        <v>17015</v>
      </c>
      <c r="H759" s="14" t="s">
        <v>17016</v>
      </c>
      <c r="I759" s="14">
        <v>0.552</v>
      </c>
      <c r="J759" s="14">
        <v>0.831</v>
      </c>
      <c r="K759" s="14">
        <v>0.7944089149189485</v>
      </c>
      <c r="L759" s="14">
        <v>0.19</v>
      </c>
      <c r="M759" s="14">
        <v>0.398</v>
      </c>
      <c r="N759" s="14">
        <v>0.0</v>
      </c>
      <c r="O759" s="14">
        <v>0.894</v>
      </c>
      <c r="P759" s="14">
        <v>0.457</v>
      </c>
      <c r="Q759" s="14">
        <v>93.996</v>
      </c>
      <c r="R759" s="14">
        <v>2.0</v>
      </c>
      <c r="S759" s="14">
        <v>0.0</v>
      </c>
      <c r="T759" s="14" t="s">
        <v>103</v>
      </c>
      <c r="U759" s="14" t="s">
        <v>68</v>
      </c>
      <c r="V759" s="16" t="s">
        <v>54</v>
      </c>
      <c r="W759" s="17" t="s">
        <v>251</v>
      </c>
    </row>
    <row r="760" ht="15.75" customHeight="1">
      <c r="A760" s="14" t="s">
        <v>17023</v>
      </c>
      <c r="B760" s="14" t="s">
        <v>17025</v>
      </c>
      <c r="C760" s="14">
        <v>1991.0</v>
      </c>
      <c r="D760" s="14">
        <v>1.0</v>
      </c>
      <c r="E760" s="14">
        <v>163026.0</v>
      </c>
      <c r="F760" s="14" t="s">
        <v>17028</v>
      </c>
      <c r="G760" s="14" t="s">
        <v>17029</v>
      </c>
      <c r="H760" s="14" t="s">
        <v>17030</v>
      </c>
      <c r="I760" s="14">
        <v>0.451</v>
      </c>
      <c r="J760" s="14">
        <v>0.229</v>
      </c>
      <c r="K760" s="14">
        <v>0.6729621628414656</v>
      </c>
      <c r="L760" s="14">
        <v>0.027</v>
      </c>
      <c r="M760" s="14">
        <v>0.577</v>
      </c>
      <c r="N760" s="14">
        <v>0.53</v>
      </c>
      <c r="O760" s="14">
        <v>0.0747</v>
      </c>
      <c r="P760" s="14">
        <v>0.426</v>
      </c>
      <c r="Q760" s="14">
        <v>91.411</v>
      </c>
      <c r="R760" s="14">
        <v>7.0</v>
      </c>
      <c r="S760" s="14">
        <v>0.0</v>
      </c>
      <c r="T760" s="14" t="s">
        <v>103</v>
      </c>
      <c r="U760" s="14" t="s">
        <v>68</v>
      </c>
      <c r="V760" s="16" t="s">
        <v>54</v>
      </c>
      <c r="W760" s="17" t="s">
        <v>251</v>
      </c>
    </row>
    <row r="761" ht="15.75" customHeight="1">
      <c r="A761" s="14" t="s">
        <v>1014</v>
      </c>
      <c r="B761" s="14" t="s">
        <v>1015</v>
      </c>
      <c r="C761" s="14">
        <v>2001.0</v>
      </c>
      <c r="D761" s="14">
        <v>1.0</v>
      </c>
      <c r="E761" s="14">
        <v>201320.0</v>
      </c>
      <c r="F761" s="14" t="s">
        <v>1016</v>
      </c>
      <c r="G761" s="14" t="s">
        <v>1017</v>
      </c>
      <c r="H761" s="14" t="s">
        <v>1018</v>
      </c>
      <c r="I761" s="14">
        <v>0.698</v>
      </c>
      <c r="J761" s="14">
        <v>0.483</v>
      </c>
      <c r="K761" s="14">
        <v>0.6425470023176579</v>
      </c>
      <c r="L761" s="14">
        <v>0.0347</v>
      </c>
      <c r="M761" s="14">
        <v>0.236</v>
      </c>
      <c r="N761" s="14">
        <v>0.109</v>
      </c>
      <c r="O761" s="14">
        <v>0.29</v>
      </c>
      <c r="P761" s="14">
        <v>0.481</v>
      </c>
      <c r="Q761" s="14">
        <v>114.508</v>
      </c>
      <c r="R761" s="14">
        <v>1.0</v>
      </c>
      <c r="S761" s="14">
        <v>1.0</v>
      </c>
      <c r="T761" s="14" t="s">
        <v>104</v>
      </c>
      <c r="U761" s="14" t="s">
        <v>68</v>
      </c>
      <c r="V761" s="16" t="s">
        <v>54</v>
      </c>
      <c r="W761" s="17" t="s">
        <v>251</v>
      </c>
    </row>
    <row r="762" ht="15.75" customHeight="1">
      <c r="A762" s="14" t="s">
        <v>1020</v>
      </c>
      <c r="B762" s="14" t="s">
        <v>1022</v>
      </c>
      <c r="C762" s="14">
        <v>2017.0</v>
      </c>
      <c r="D762" s="14">
        <v>1.0</v>
      </c>
      <c r="E762" s="14">
        <v>226963.0</v>
      </c>
      <c r="F762" s="14" t="s">
        <v>26</v>
      </c>
      <c r="G762" s="14" t="s">
        <v>1023</v>
      </c>
      <c r="H762" s="14" t="s">
        <v>1022</v>
      </c>
      <c r="I762" s="14">
        <v>0.477</v>
      </c>
      <c r="J762" s="14">
        <v>0.301</v>
      </c>
      <c r="K762" s="14">
        <v>0.833508010163337</v>
      </c>
      <c r="L762" s="14">
        <v>0.0617</v>
      </c>
      <c r="M762" s="14">
        <v>0.798</v>
      </c>
      <c r="N762" s="14">
        <v>0.0</v>
      </c>
      <c r="O762" s="14">
        <v>0.131</v>
      </c>
      <c r="P762" s="14">
        <v>0.196</v>
      </c>
      <c r="Q762" s="14">
        <v>66.689</v>
      </c>
      <c r="R762" s="14">
        <v>9.0</v>
      </c>
      <c r="S762" s="14">
        <v>0.0</v>
      </c>
      <c r="T762" s="14" t="s">
        <v>34</v>
      </c>
      <c r="U762" s="14" t="s">
        <v>94</v>
      </c>
      <c r="V762" s="16" t="s">
        <v>58</v>
      </c>
      <c r="W762" s="17" t="s">
        <v>251</v>
      </c>
    </row>
    <row r="763" ht="15.75" customHeight="1">
      <c r="A763" s="14" t="s">
        <v>17048</v>
      </c>
      <c r="B763" s="14" t="s">
        <v>17049</v>
      </c>
      <c r="C763" s="14">
        <v>2011.0</v>
      </c>
      <c r="D763" s="14">
        <v>1.0</v>
      </c>
      <c r="E763" s="14">
        <v>188005.0</v>
      </c>
      <c r="F763" s="14" t="s">
        <v>17052</v>
      </c>
      <c r="G763" s="14" t="s">
        <v>17053</v>
      </c>
      <c r="H763" s="14" t="s">
        <v>17054</v>
      </c>
      <c r="I763" s="14">
        <v>0.812</v>
      </c>
      <c r="J763" s="14">
        <v>0.794</v>
      </c>
      <c r="K763" s="14">
        <v>0.7437811477179266</v>
      </c>
      <c r="L763" s="14">
        <v>0.317</v>
      </c>
      <c r="M763" s="14">
        <v>0.0458</v>
      </c>
      <c r="N763" s="14">
        <v>0.0</v>
      </c>
      <c r="O763" s="14">
        <v>0.0983</v>
      </c>
      <c r="P763" s="14">
        <v>0.929</v>
      </c>
      <c r="Q763" s="14">
        <v>147.877</v>
      </c>
      <c r="R763" s="14">
        <v>0.0</v>
      </c>
      <c r="S763" s="14">
        <v>1.0</v>
      </c>
      <c r="T763" s="14" t="s">
        <v>103</v>
      </c>
      <c r="U763" s="14" t="s">
        <v>94</v>
      </c>
      <c r="V763" s="16" t="s">
        <v>819</v>
      </c>
      <c r="W763" s="17" t="s">
        <v>185</v>
      </c>
    </row>
    <row r="764" ht="15.75" customHeight="1">
      <c r="A764" s="14" t="s">
        <v>17061</v>
      </c>
      <c r="B764" s="14" t="s">
        <v>17062</v>
      </c>
      <c r="C764" s="14">
        <v>2021.0</v>
      </c>
      <c r="D764" s="14">
        <v>1.0</v>
      </c>
      <c r="E764" s="14">
        <v>155555.0</v>
      </c>
      <c r="F764" s="14" t="s">
        <v>2128</v>
      </c>
      <c r="G764" s="14" t="s">
        <v>17064</v>
      </c>
      <c r="H764" s="14" t="s">
        <v>17062</v>
      </c>
      <c r="I764" s="14">
        <v>0.758</v>
      </c>
      <c r="J764" s="14">
        <v>0.775</v>
      </c>
      <c r="K764" s="14">
        <v>0.9017389258250438</v>
      </c>
      <c r="L764" s="14">
        <v>0.0711</v>
      </c>
      <c r="M764" s="14">
        <v>0.134</v>
      </c>
      <c r="N764" s="14">
        <v>0.0</v>
      </c>
      <c r="O764" s="14">
        <v>0.0405</v>
      </c>
      <c r="P764" s="14">
        <v>0.592</v>
      </c>
      <c r="Q764" s="14">
        <v>80.995</v>
      </c>
      <c r="R764" s="14">
        <v>6.0</v>
      </c>
      <c r="S764" s="14">
        <v>1.0</v>
      </c>
      <c r="T764" s="14" t="s">
        <v>103</v>
      </c>
      <c r="U764" s="14" t="s">
        <v>94</v>
      </c>
      <c r="V764" s="16" t="s">
        <v>333</v>
      </c>
      <c r="W764" s="17" t="s">
        <v>185</v>
      </c>
    </row>
    <row r="765" ht="15.75" customHeight="1">
      <c r="A765" s="14" t="s">
        <v>1027</v>
      </c>
      <c r="B765" s="14" t="s">
        <v>1028</v>
      </c>
      <c r="C765" s="14">
        <v>2023.0</v>
      </c>
      <c r="D765" s="14">
        <v>1.0</v>
      </c>
      <c r="E765" s="14">
        <v>157402.0</v>
      </c>
      <c r="F765" s="14" t="s">
        <v>1029</v>
      </c>
      <c r="G765" s="14" t="s">
        <v>1030</v>
      </c>
      <c r="H765" s="14" t="s">
        <v>1031</v>
      </c>
      <c r="I765" s="14">
        <v>0.513</v>
      </c>
      <c r="J765" s="14">
        <v>0.234</v>
      </c>
      <c r="K765" s="14">
        <v>0.5724980215050907</v>
      </c>
      <c r="L765" s="14">
        <v>0.128</v>
      </c>
      <c r="M765" s="14">
        <v>0.895</v>
      </c>
      <c r="N765" s="14">
        <v>0.00869</v>
      </c>
      <c r="O765" s="14">
        <v>0.118</v>
      </c>
      <c r="P765" s="14">
        <v>0.218</v>
      </c>
      <c r="Q765" s="14">
        <v>78.244</v>
      </c>
      <c r="R765" s="14">
        <v>3.0</v>
      </c>
      <c r="S765" s="14">
        <v>1.0</v>
      </c>
      <c r="T765" s="14" t="s">
        <v>104</v>
      </c>
      <c r="U765" s="14" t="s">
        <v>94</v>
      </c>
      <c r="V765" s="16" t="s">
        <v>36</v>
      </c>
      <c r="W765" s="17" t="s">
        <v>251</v>
      </c>
    </row>
    <row r="766" ht="15.75" customHeight="1">
      <c r="A766" s="14" t="s">
        <v>17074</v>
      </c>
      <c r="B766" s="14" t="s">
        <v>17075</v>
      </c>
      <c r="C766" s="14">
        <v>2023.0</v>
      </c>
      <c r="D766" s="14">
        <v>1.0</v>
      </c>
      <c r="E766" s="14">
        <v>176200.0</v>
      </c>
      <c r="F766" s="14" t="s">
        <v>6159</v>
      </c>
      <c r="G766" s="14" t="s">
        <v>17076</v>
      </c>
      <c r="H766" s="14" t="s">
        <v>17075</v>
      </c>
      <c r="I766" s="14">
        <v>0.833</v>
      </c>
      <c r="J766" s="14">
        <v>0.518</v>
      </c>
      <c r="K766" s="14">
        <v>0.8108998352873422</v>
      </c>
      <c r="L766" s="14">
        <v>0.0757</v>
      </c>
      <c r="M766" s="14">
        <v>0.525</v>
      </c>
      <c r="N766" s="14">
        <v>0.0</v>
      </c>
      <c r="O766" s="14">
        <v>0.138</v>
      </c>
      <c r="P766" s="14">
        <v>0.685</v>
      </c>
      <c r="Q766" s="14">
        <v>149.996</v>
      </c>
      <c r="R766" s="14">
        <v>3.0</v>
      </c>
      <c r="S766" s="14">
        <v>0.0</v>
      </c>
      <c r="T766" s="14" t="s">
        <v>104</v>
      </c>
      <c r="U766" s="14" t="s">
        <v>94</v>
      </c>
      <c r="V766" s="16" t="s">
        <v>407</v>
      </c>
      <c r="W766" s="17" t="s">
        <v>185</v>
      </c>
    </row>
    <row r="767" ht="15.75" customHeight="1">
      <c r="A767" s="14" t="s">
        <v>2186</v>
      </c>
      <c r="B767" s="14" t="s">
        <v>2188</v>
      </c>
      <c r="C767" s="14">
        <v>2020.0</v>
      </c>
      <c r="D767" s="14">
        <v>1.0</v>
      </c>
      <c r="E767" s="14">
        <v>231833.0</v>
      </c>
      <c r="F767" s="14" t="s">
        <v>2189</v>
      </c>
      <c r="G767" s="14" t="s">
        <v>2190</v>
      </c>
      <c r="H767" s="14" t="s">
        <v>2188</v>
      </c>
      <c r="I767" s="14">
        <v>0.567</v>
      </c>
      <c r="J767" s="14">
        <v>0.948</v>
      </c>
      <c r="K767" s="14">
        <v>0.9744829208612393</v>
      </c>
      <c r="L767" s="14">
        <v>0.217</v>
      </c>
      <c r="M767" s="14">
        <v>0.336</v>
      </c>
      <c r="N767" s="14">
        <v>0.0</v>
      </c>
      <c r="O767" s="14">
        <v>0.0387</v>
      </c>
      <c r="P767" s="14">
        <v>0.76</v>
      </c>
      <c r="Q767" s="14">
        <v>104.024</v>
      </c>
      <c r="R767" s="14">
        <v>1.0</v>
      </c>
      <c r="S767" s="14">
        <v>1.0</v>
      </c>
      <c r="T767" s="14" t="s">
        <v>104</v>
      </c>
      <c r="U767" s="14" t="s">
        <v>68</v>
      </c>
      <c r="V767" s="16" t="s">
        <v>181</v>
      </c>
      <c r="W767" s="17" t="s">
        <v>185</v>
      </c>
    </row>
    <row r="768" ht="15.75" customHeight="1">
      <c r="A768" s="14" t="s">
        <v>2196</v>
      </c>
      <c r="B768" s="14" t="s">
        <v>2198</v>
      </c>
      <c r="C768" s="14">
        <v>2011.0</v>
      </c>
      <c r="D768" s="14">
        <v>1.0</v>
      </c>
      <c r="E768" s="14">
        <v>181013.0</v>
      </c>
      <c r="F768" s="14" t="s">
        <v>1350</v>
      </c>
      <c r="G768" s="14" t="s">
        <v>2201</v>
      </c>
      <c r="H768" s="14" t="s">
        <v>2202</v>
      </c>
      <c r="I768" s="14">
        <v>0.64</v>
      </c>
      <c r="J768" s="14">
        <v>0.583</v>
      </c>
      <c r="K768" s="14">
        <v>0.7811263448167792</v>
      </c>
      <c r="L768" s="14">
        <v>0.058</v>
      </c>
      <c r="M768" s="14">
        <v>0.498</v>
      </c>
      <c r="N768" s="14">
        <v>0.0</v>
      </c>
      <c r="O768" s="14">
        <v>0.373</v>
      </c>
      <c r="P768" s="14">
        <v>0.768</v>
      </c>
      <c r="Q768" s="14">
        <v>95.271</v>
      </c>
      <c r="R768" s="14">
        <v>7.0</v>
      </c>
      <c r="S768" s="14">
        <v>1.0</v>
      </c>
      <c r="T768" s="14" t="s">
        <v>103</v>
      </c>
      <c r="U768" s="14" t="s">
        <v>68</v>
      </c>
      <c r="V768" s="16" t="s">
        <v>181</v>
      </c>
      <c r="W768" s="17" t="s">
        <v>185</v>
      </c>
    </row>
    <row r="769" ht="15.75" customHeight="1">
      <c r="A769" s="14" t="s">
        <v>1035</v>
      </c>
      <c r="B769" s="14" t="s">
        <v>1036</v>
      </c>
      <c r="C769" s="14">
        <v>2010.0</v>
      </c>
      <c r="D769" s="14">
        <v>1.0</v>
      </c>
      <c r="E769" s="14">
        <v>165760.0</v>
      </c>
      <c r="F769" s="14" t="s">
        <v>1037</v>
      </c>
      <c r="G769" s="14" t="s">
        <v>1038</v>
      </c>
      <c r="H769" s="14" t="s">
        <v>1039</v>
      </c>
      <c r="I769" s="14">
        <v>0.624</v>
      </c>
      <c r="J769" s="14">
        <v>0.535</v>
      </c>
      <c r="K769" s="14">
        <v>0.815562637674255</v>
      </c>
      <c r="L769" s="14">
        <v>0.203</v>
      </c>
      <c r="M769" s="14">
        <v>0.0179</v>
      </c>
      <c r="N769" s="14">
        <v>0.0</v>
      </c>
      <c r="O769" s="14">
        <v>0.226</v>
      </c>
      <c r="P769" s="14">
        <v>0.24</v>
      </c>
      <c r="Q769" s="14">
        <v>95.138</v>
      </c>
      <c r="R769" s="14">
        <v>5.0</v>
      </c>
      <c r="S769" s="14">
        <v>1.0</v>
      </c>
      <c r="T769" s="14" t="s">
        <v>103</v>
      </c>
      <c r="U769" s="14" t="s">
        <v>68</v>
      </c>
      <c r="V769" s="16" t="s">
        <v>36</v>
      </c>
      <c r="W769" s="17" t="s">
        <v>251</v>
      </c>
    </row>
    <row r="770" ht="15.75" customHeight="1">
      <c r="A770" s="14" t="s">
        <v>17097</v>
      </c>
      <c r="B770" s="14" t="s">
        <v>17098</v>
      </c>
      <c r="C770" s="14">
        <v>2018.0</v>
      </c>
      <c r="D770" s="14">
        <v>1.0</v>
      </c>
      <c r="E770" s="14">
        <v>70346.0</v>
      </c>
      <c r="F770" s="14" t="s">
        <v>17100</v>
      </c>
      <c r="G770" s="14" t="s">
        <v>17101</v>
      </c>
      <c r="H770" s="14" t="s">
        <v>17102</v>
      </c>
      <c r="I770" s="14">
        <v>0.576</v>
      </c>
      <c r="J770" s="14">
        <v>0.129</v>
      </c>
      <c r="K770" s="14">
        <v>0.534917545386715</v>
      </c>
      <c r="L770" s="14">
        <v>0.0885</v>
      </c>
      <c r="M770" s="14">
        <v>0.885</v>
      </c>
      <c r="N770" s="14">
        <v>2.5E-6</v>
      </c>
      <c r="O770" s="14">
        <v>0.16</v>
      </c>
      <c r="P770" s="14">
        <v>0.309</v>
      </c>
      <c r="Q770" s="14">
        <v>82.587</v>
      </c>
      <c r="R770" s="14">
        <v>3.0</v>
      </c>
      <c r="S770" s="14">
        <v>0.0</v>
      </c>
      <c r="T770" s="14" t="s">
        <v>1264</v>
      </c>
      <c r="U770" s="14" t="s">
        <v>35</v>
      </c>
      <c r="V770" s="16" t="s">
        <v>45</v>
      </c>
      <c r="W770" s="17" t="s">
        <v>251</v>
      </c>
    </row>
    <row r="771" ht="15.75" customHeight="1">
      <c r="A771" s="14" t="s">
        <v>17110</v>
      </c>
      <c r="B771" s="14" t="s">
        <v>17112</v>
      </c>
      <c r="C771" s="14">
        <v>2016.0</v>
      </c>
      <c r="D771" s="14">
        <v>1.0</v>
      </c>
      <c r="E771" s="14">
        <v>203351.0</v>
      </c>
      <c r="F771" s="14" t="s">
        <v>4278</v>
      </c>
      <c r="G771" s="14" t="s">
        <v>2532</v>
      </c>
      <c r="H771" s="14" t="s">
        <v>17116</v>
      </c>
      <c r="I771" s="14">
        <v>0.626</v>
      </c>
      <c r="J771" s="14">
        <v>0.706</v>
      </c>
      <c r="K771" s="14">
        <v>0.9060167261800096</v>
      </c>
      <c r="L771" s="14">
        <v>0.0596</v>
      </c>
      <c r="M771" s="14">
        <v>0.00225</v>
      </c>
      <c r="N771" s="14">
        <v>0.0</v>
      </c>
      <c r="O771" s="14">
        <v>0.122</v>
      </c>
      <c r="P771" s="14">
        <v>0.534</v>
      </c>
      <c r="Q771" s="14">
        <v>99.939</v>
      </c>
      <c r="R771" s="14">
        <v>10.0</v>
      </c>
      <c r="S771" s="14">
        <v>0.0</v>
      </c>
      <c r="T771" s="14" t="s">
        <v>1434</v>
      </c>
      <c r="U771" s="14" t="s">
        <v>35</v>
      </c>
      <c r="V771" s="16" t="s">
        <v>333</v>
      </c>
      <c r="W771" s="17" t="s">
        <v>185</v>
      </c>
    </row>
    <row r="772" ht="15.75" customHeight="1">
      <c r="A772" s="14" t="s">
        <v>17123</v>
      </c>
      <c r="B772" s="14" t="s">
        <v>17124</v>
      </c>
      <c r="C772" s="14">
        <v>2016.0</v>
      </c>
      <c r="D772" s="14">
        <v>1.0</v>
      </c>
      <c r="E772" s="14">
        <v>211696.0</v>
      </c>
      <c r="F772" s="14" t="s">
        <v>4278</v>
      </c>
      <c r="G772" s="14" t="s">
        <v>8374</v>
      </c>
      <c r="H772" s="14" t="s">
        <v>17126</v>
      </c>
      <c r="I772" s="14">
        <v>0.818</v>
      </c>
      <c r="J772" s="14">
        <v>0.723</v>
      </c>
      <c r="K772" s="14">
        <v>0.8713879323065604</v>
      </c>
      <c r="L772" s="14">
        <v>0.114</v>
      </c>
      <c r="M772" s="14">
        <v>0.00561</v>
      </c>
      <c r="N772" s="14">
        <v>0.0</v>
      </c>
      <c r="O772" s="14">
        <v>0.0866</v>
      </c>
      <c r="P772" s="14">
        <v>0.607</v>
      </c>
      <c r="Q772" s="14">
        <v>102.945</v>
      </c>
      <c r="R772" s="14">
        <v>11.0</v>
      </c>
      <c r="S772" s="14">
        <v>1.0</v>
      </c>
      <c r="T772" s="14" t="s">
        <v>1434</v>
      </c>
      <c r="U772" s="14" t="s">
        <v>35</v>
      </c>
      <c r="V772" s="16" t="s">
        <v>407</v>
      </c>
      <c r="W772" s="17" t="s">
        <v>185</v>
      </c>
    </row>
    <row r="773" ht="15.75" customHeight="1">
      <c r="A773" s="14" t="s">
        <v>17133</v>
      </c>
      <c r="B773" s="14" t="s">
        <v>17134</v>
      </c>
      <c r="C773" s="14">
        <v>2016.0</v>
      </c>
      <c r="D773" s="14">
        <v>1.0</v>
      </c>
      <c r="E773" s="14">
        <v>197355.0</v>
      </c>
      <c r="F773" s="14" t="s">
        <v>4278</v>
      </c>
      <c r="G773" s="14" t="s">
        <v>8374</v>
      </c>
      <c r="H773" s="14" t="s">
        <v>17136</v>
      </c>
      <c r="I773" s="14">
        <v>0.706</v>
      </c>
      <c r="J773" s="14">
        <v>0.756</v>
      </c>
      <c r="K773" s="14">
        <v>0.8802643680431147</v>
      </c>
      <c r="L773" s="14">
        <v>0.0845</v>
      </c>
      <c r="M773" s="14">
        <v>0.0392</v>
      </c>
      <c r="N773" s="14">
        <v>0.0</v>
      </c>
      <c r="O773" s="14">
        <v>0.18</v>
      </c>
      <c r="P773" s="14">
        <v>0.676</v>
      </c>
      <c r="Q773" s="14">
        <v>97.098</v>
      </c>
      <c r="R773" s="14">
        <v>4.0</v>
      </c>
      <c r="S773" s="14">
        <v>0.0</v>
      </c>
      <c r="T773" s="14" t="s">
        <v>1434</v>
      </c>
      <c r="U773" s="14" t="s">
        <v>35</v>
      </c>
      <c r="V773" s="16" t="s">
        <v>407</v>
      </c>
      <c r="W773" s="17" t="s">
        <v>185</v>
      </c>
    </row>
    <row r="774" ht="15.75" customHeight="1">
      <c r="A774" s="14" t="s">
        <v>17141</v>
      </c>
      <c r="B774" s="14" t="s">
        <v>17143</v>
      </c>
      <c r="C774" s="14">
        <v>2016.0</v>
      </c>
      <c r="D774" s="14">
        <v>1.0</v>
      </c>
      <c r="E774" s="14">
        <v>230400.0</v>
      </c>
      <c r="F774" s="14" t="s">
        <v>4278</v>
      </c>
      <c r="G774" s="14" t="s">
        <v>8374</v>
      </c>
      <c r="H774" s="14" t="s">
        <v>17136</v>
      </c>
      <c r="I774" s="14">
        <v>0.63</v>
      </c>
      <c r="J774" s="14">
        <v>0.432</v>
      </c>
      <c r="K774" s="14">
        <v>0.8307274399326091</v>
      </c>
      <c r="L774" s="14">
        <v>0.0357</v>
      </c>
      <c r="M774" s="14">
        <v>0.551</v>
      </c>
      <c r="N774" s="14">
        <v>5.84E-6</v>
      </c>
      <c r="O774" s="14">
        <v>0.0962</v>
      </c>
      <c r="P774" s="14">
        <v>0.343</v>
      </c>
      <c r="Q774" s="14">
        <v>87.959</v>
      </c>
      <c r="R774" s="14">
        <v>1.0</v>
      </c>
      <c r="S774" s="14">
        <v>1.0</v>
      </c>
      <c r="T774" s="14" t="s">
        <v>1434</v>
      </c>
      <c r="U774" s="14" t="s">
        <v>35</v>
      </c>
      <c r="V774" s="16" t="s">
        <v>45</v>
      </c>
      <c r="W774" s="17" t="s">
        <v>251</v>
      </c>
    </row>
    <row r="775" ht="15.75" customHeight="1">
      <c r="A775" s="14" t="s">
        <v>17153</v>
      </c>
      <c r="B775" s="14" t="s">
        <v>17154</v>
      </c>
      <c r="C775" s="14">
        <v>2019.0</v>
      </c>
      <c r="D775" s="14">
        <v>1.0</v>
      </c>
      <c r="E775" s="14">
        <v>201081.0</v>
      </c>
      <c r="F775" s="14" t="s">
        <v>4278</v>
      </c>
      <c r="G775" s="14" t="s">
        <v>8374</v>
      </c>
      <c r="H775" s="14" t="s">
        <v>17157</v>
      </c>
      <c r="I775" s="14">
        <v>0.628</v>
      </c>
      <c r="J775" s="14">
        <v>0.64</v>
      </c>
      <c r="K775" s="14">
        <v>0.8854191174708486</v>
      </c>
      <c r="L775" s="14">
        <v>0.0491</v>
      </c>
      <c r="M775" s="14">
        <v>0.0992</v>
      </c>
      <c r="N775" s="14">
        <v>0.0</v>
      </c>
      <c r="O775" s="14">
        <v>0.138</v>
      </c>
      <c r="P775" s="14">
        <v>0.409</v>
      </c>
      <c r="Q775" s="14">
        <v>129.815</v>
      </c>
      <c r="R775" s="14">
        <v>6.0</v>
      </c>
      <c r="S775" s="14">
        <v>0.0</v>
      </c>
      <c r="T775" s="14" t="s">
        <v>1434</v>
      </c>
      <c r="U775" s="14" t="s">
        <v>35</v>
      </c>
      <c r="V775" s="16" t="s">
        <v>54</v>
      </c>
      <c r="W775" s="17" t="s">
        <v>251</v>
      </c>
    </row>
    <row r="776" ht="15.75" customHeight="1">
      <c r="A776" s="14" t="s">
        <v>17162</v>
      </c>
      <c r="B776" s="14" t="s">
        <v>17165</v>
      </c>
      <c r="C776" s="14">
        <v>2006.0</v>
      </c>
      <c r="D776" s="14">
        <v>1.0</v>
      </c>
      <c r="E776" s="14">
        <v>261493.0</v>
      </c>
      <c r="F776" s="14" t="s">
        <v>17167</v>
      </c>
      <c r="G776" s="14" t="s">
        <v>17168</v>
      </c>
      <c r="H776" s="14" t="s">
        <v>17169</v>
      </c>
      <c r="I776" s="14">
        <v>0.658</v>
      </c>
      <c r="J776" s="14">
        <v>0.056</v>
      </c>
      <c r="K776" s="14">
        <v>0.5569268282130148</v>
      </c>
      <c r="L776" s="14">
        <v>0.247</v>
      </c>
      <c r="M776" s="14">
        <v>0.897</v>
      </c>
      <c r="N776" s="14">
        <v>1.49E-6</v>
      </c>
      <c r="O776" s="14">
        <v>0.0655</v>
      </c>
      <c r="P776" s="14">
        <v>0.142</v>
      </c>
      <c r="Q776" s="14">
        <v>77.648</v>
      </c>
      <c r="R776" s="14">
        <v>6.0</v>
      </c>
      <c r="S776" s="14">
        <v>1.0</v>
      </c>
      <c r="T776" s="14" t="s">
        <v>1434</v>
      </c>
      <c r="U776" s="14" t="s">
        <v>35</v>
      </c>
      <c r="V776" s="16" t="s">
        <v>58</v>
      </c>
      <c r="W776" s="17" t="s">
        <v>251</v>
      </c>
    </row>
    <row r="777" ht="15.75" customHeight="1">
      <c r="A777" s="14" t="s">
        <v>17174</v>
      </c>
      <c r="B777" s="14" t="s">
        <v>17175</v>
      </c>
      <c r="C777" s="14">
        <v>2006.0</v>
      </c>
      <c r="D777" s="14">
        <v>1.0</v>
      </c>
      <c r="E777" s="14">
        <v>226626.0</v>
      </c>
      <c r="F777" s="14" t="s">
        <v>17167</v>
      </c>
      <c r="G777" s="14" t="s">
        <v>17168</v>
      </c>
      <c r="H777" s="14" t="s">
        <v>17169</v>
      </c>
      <c r="I777" s="14">
        <v>0.369</v>
      </c>
      <c r="J777" s="14">
        <v>0.3</v>
      </c>
      <c r="K777" s="14">
        <v>0.6611554338617597</v>
      </c>
      <c r="L777" s="14">
        <v>0.0463</v>
      </c>
      <c r="M777" s="14">
        <v>0.601</v>
      </c>
      <c r="N777" s="14">
        <v>0.0</v>
      </c>
      <c r="O777" s="14">
        <v>0.153</v>
      </c>
      <c r="P777" s="14">
        <v>0.364</v>
      </c>
      <c r="Q777" s="14">
        <v>114.2</v>
      </c>
      <c r="R777" s="14">
        <v>3.0</v>
      </c>
      <c r="S777" s="14">
        <v>1.0</v>
      </c>
      <c r="T777" s="14" t="s">
        <v>1434</v>
      </c>
      <c r="U777" s="14" t="s">
        <v>68</v>
      </c>
      <c r="V777" s="16" t="s">
        <v>45</v>
      </c>
      <c r="W777" s="17" t="s">
        <v>251</v>
      </c>
    </row>
    <row r="778" ht="15.75" customHeight="1">
      <c r="A778" s="14" t="s">
        <v>17181</v>
      </c>
      <c r="B778" s="14" t="s">
        <v>17182</v>
      </c>
      <c r="C778" s="14">
        <v>2008.0</v>
      </c>
      <c r="D778" s="14">
        <v>1.0</v>
      </c>
      <c r="E778" s="14">
        <v>604240.0</v>
      </c>
      <c r="F778" s="14" t="s">
        <v>17167</v>
      </c>
      <c r="G778" s="14" t="s">
        <v>17185</v>
      </c>
      <c r="H778" s="14" t="s">
        <v>15449</v>
      </c>
      <c r="I778" s="14">
        <v>0.651</v>
      </c>
      <c r="J778" s="14">
        <v>0.201</v>
      </c>
      <c r="K778" s="14">
        <v>0.6771757961911071</v>
      </c>
      <c r="L778" s="14">
        <v>0.505</v>
      </c>
      <c r="M778" s="14">
        <v>0.698</v>
      </c>
      <c r="N778" s="14">
        <v>0.0</v>
      </c>
      <c r="O778" s="14">
        <v>0.0509</v>
      </c>
      <c r="P778" s="14">
        <v>0.271</v>
      </c>
      <c r="Q778" s="14">
        <v>129.731</v>
      </c>
      <c r="R778" s="14">
        <v>8.0</v>
      </c>
      <c r="S778" s="14">
        <v>1.0</v>
      </c>
      <c r="T778" s="14" t="s">
        <v>1434</v>
      </c>
      <c r="U778" s="14" t="s">
        <v>35</v>
      </c>
      <c r="V778" s="16" t="s">
        <v>36</v>
      </c>
      <c r="W778" s="17" t="s">
        <v>251</v>
      </c>
    </row>
    <row r="779" ht="15.75" customHeight="1">
      <c r="A779" s="14" t="s">
        <v>1042</v>
      </c>
      <c r="B779" s="14" t="s">
        <v>1043</v>
      </c>
      <c r="C779" s="14">
        <v>2024.0</v>
      </c>
      <c r="D779" s="14">
        <v>1.0</v>
      </c>
      <c r="E779" s="14">
        <v>141090.0</v>
      </c>
      <c r="F779" s="14" t="s">
        <v>303</v>
      </c>
      <c r="G779" s="14" t="s">
        <v>1044</v>
      </c>
      <c r="H779" s="14" t="s">
        <v>1046</v>
      </c>
      <c r="I779" s="14">
        <v>0.906</v>
      </c>
      <c r="J779" s="14">
        <v>0.0271</v>
      </c>
      <c r="K779" s="14">
        <v>0.5110688084077799</v>
      </c>
      <c r="L779" s="14">
        <v>0.116</v>
      </c>
      <c r="M779" s="14">
        <v>0.994</v>
      </c>
      <c r="N779" s="14">
        <v>0.967</v>
      </c>
      <c r="O779" s="14">
        <v>0.112</v>
      </c>
      <c r="P779" s="14">
        <v>0.489</v>
      </c>
      <c r="Q779" s="14">
        <v>110.027</v>
      </c>
      <c r="R779" s="14">
        <v>0.0</v>
      </c>
      <c r="S779" s="14">
        <v>1.0</v>
      </c>
      <c r="T779" s="14" t="s">
        <v>103</v>
      </c>
      <c r="U779" s="14" t="s">
        <v>35</v>
      </c>
      <c r="V779" s="16" t="s">
        <v>54</v>
      </c>
      <c r="W779" s="17" t="s">
        <v>251</v>
      </c>
    </row>
    <row r="780" ht="15.75" customHeight="1">
      <c r="A780" s="14" t="s">
        <v>17197</v>
      </c>
      <c r="B780" s="14" t="s">
        <v>17198</v>
      </c>
      <c r="C780" s="14">
        <v>2020.0</v>
      </c>
      <c r="D780" s="14">
        <v>1.0</v>
      </c>
      <c r="E780" s="14">
        <v>191294.0</v>
      </c>
      <c r="F780" s="14" t="s">
        <v>303</v>
      </c>
      <c r="G780" s="14" t="s">
        <v>17200</v>
      </c>
      <c r="H780" s="14" t="s">
        <v>1059</v>
      </c>
      <c r="I780" s="14">
        <v>0.752</v>
      </c>
      <c r="J780" s="14">
        <v>0.656</v>
      </c>
      <c r="K780" s="14">
        <v>0.9093106324533334</v>
      </c>
      <c r="L780" s="14">
        <v>0.0292</v>
      </c>
      <c r="M780" s="14">
        <v>0.0843</v>
      </c>
      <c r="N780" s="14">
        <v>0.0</v>
      </c>
      <c r="O780" s="14">
        <v>0.0831</v>
      </c>
      <c r="P780" s="14">
        <v>0.744</v>
      </c>
      <c r="Q780" s="14">
        <v>116.983</v>
      </c>
      <c r="R780" s="14">
        <v>9.0</v>
      </c>
      <c r="S780" s="14">
        <v>0.0</v>
      </c>
      <c r="T780" s="14" t="s">
        <v>103</v>
      </c>
      <c r="U780" s="14" t="s">
        <v>35</v>
      </c>
      <c r="V780" s="16" t="s">
        <v>181</v>
      </c>
      <c r="W780" s="17" t="s">
        <v>185</v>
      </c>
    </row>
    <row r="781" ht="15.75" customHeight="1">
      <c r="A781" s="14" t="s">
        <v>2203</v>
      </c>
      <c r="B781" s="14" t="s">
        <v>2204</v>
      </c>
      <c r="C781" s="14">
        <v>2020.0</v>
      </c>
      <c r="D781" s="14">
        <v>1.0</v>
      </c>
      <c r="E781" s="14">
        <v>182177.0</v>
      </c>
      <c r="F781" s="14" t="s">
        <v>259</v>
      </c>
      <c r="G781" s="14" t="s">
        <v>2206</v>
      </c>
      <c r="H781" s="14" t="s">
        <v>1059</v>
      </c>
      <c r="I781" s="14">
        <v>0.752</v>
      </c>
      <c r="J781" s="14">
        <v>0.567</v>
      </c>
      <c r="K781" s="14">
        <v>0.8369944174526344</v>
      </c>
      <c r="L781" s="14">
        <v>0.0461</v>
      </c>
      <c r="M781" s="14">
        <v>0.0195</v>
      </c>
      <c r="N781" s="14">
        <v>0.00123</v>
      </c>
      <c r="O781" s="14">
        <v>0.209</v>
      </c>
      <c r="P781" s="14">
        <v>0.53</v>
      </c>
      <c r="Q781" s="14">
        <v>123.962</v>
      </c>
      <c r="R781" s="14">
        <v>11.0</v>
      </c>
      <c r="S781" s="14">
        <v>0.0</v>
      </c>
      <c r="T781" s="14" t="s">
        <v>103</v>
      </c>
      <c r="U781" s="14" t="s">
        <v>35</v>
      </c>
      <c r="V781" s="16" t="s">
        <v>333</v>
      </c>
      <c r="W781" s="17" t="s">
        <v>185</v>
      </c>
    </row>
    <row r="782" ht="15.75" customHeight="1">
      <c r="A782" s="14" t="s">
        <v>2211</v>
      </c>
      <c r="B782" s="14" t="s">
        <v>2212</v>
      </c>
      <c r="C782" s="14">
        <v>2023.0</v>
      </c>
      <c r="D782" s="14">
        <v>1.0</v>
      </c>
      <c r="E782" s="14">
        <v>116890.0</v>
      </c>
      <c r="F782" s="14" t="s">
        <v>223</v>
      </c>
      <c r="G782" s="14" t="s">
        <v>1052</v>
      </c>
      <c r="H782" s="14" t="s">
        <v>1390</v>
      </c>
      <c r="I782" s="14">
        <v>0.58</v>
      </c>
      <c r="J782" s="14">
        <v>0.356</v>
      </c>
      <c r="K782" s="14">
        <v>0.7158257223982242</v>
      </c>
      <c r="L782" s="14">
        <v>0.0282</v>
      </c>
      <c r="M782" s="14">
        <v>0.987</v>
      </c>
      <c r="N782" s="14">
        <v>0.934</v>
      </c>
      <c r="O782" s="14">
        <v>0.145</v>
      </c>
      <c r="P782" s="14">
        <v>0.583</v>
      </c>
      <c r="Q782" s="14">
        <v>82.145</v>
      </c>
      <c r="R782" s="14">
        <v>6.0</v>
      </c>
      <c r="S782" s="14">
        <v>1.0</v>
      </c>
      <c r="T782" s="14" t="s">
        <v>103</v>
      </c>
      <c r="U782" s="14" t="s">
        <v>35</v>
      </c>
      <c r="V782" s="16" t="s">
        <v>333</v>
      </c>
      <c r="W782" s="17" t="s">
        <v>185</v>
      </c>
    </row>
    <row r="783" ht="15.75" customHeight="1">
      <c r="A783" s="14" t="s">
        <v>2216</v>
      </c>
      <c r="B783" s="14" t="s">
        <v>2217</v>
      </c>
      <c r="C783" s="14">
        <v>2016.0</v>
      </c>
      <c r="D783" s="14">
        <v>1.0</v>
      </c>
      <c r="E783" s="14">
        <v>156927.0</v>
      </c>
      <c r="F783" s="14" t="s">
        <v>2220</v>
      </c>
      <c r="G783" s="14" t="s">
        <v>2221</v>
      </c>
      <c r="H783" s="14" t="s">
        <v>2224</v>
      </c>
      <c r="I783" s="14">
        <v>0.75</v>
      </c>
      <c r="J783" s="14">
        <v>0.66</v>
      </c>
      <c r="K783" s="14">
        <v>0.8076273180157931</v>
      </c>
      <c r="L783" s="14">
        <v>0.0586</v>
      </c>
      <c r="M783" s="14">
        <v>0.0531</v>
      </c>
      <c r="N783" s="14">
        <v>0.0</v>
      </c>
      <c r="O783" s="14">
        <v>0.279</v>
      </c>
      <c r="P783" s="14">
        <v>0.689</v>
      </c>
      <c r="Q783" s="14">
        <v>130.035</v>
      </c>
      <c r="R783" s="14">
        <v>5.0</v>
      </c>
      <c r="S783" s="14">
        <v>0.0</v>
      </c>
      <c r="T783" s="14" t="s">
        <v>103</v>
      </c>
      <c r="U783" s="14" t="s">
        <v>35</v>
      </c>
      <c r="V783" s="16" t="s">
        <v>407</v>
      </c>
      <c r="W783" s="17" t="s">
        <v>185</v>
      </c>
    </row>
    <row r="784" ht="15.75" customHeight="1">
      <c r="A784" s="14" t="s">
        <v>2227</v>
      </c>
      <c r="B784" s="14" t="s">
        <v>2228</v>
      </c>
      <c r="C784" s="14">
        <v>2020.0</v>
      </c>
      <c r="D784" s="14">
        <v>1.0</v>
      </c>
      <c r="E784" s="14">
        <v>220760.0</v>
      </c>
      <c r="F784" s="14" t="s">
        <v>236</v>
      </c>
      <c r="G784" s="14" t="s">
        <v>1058</v>
      </c>
      <c r="H784" s="14" t="s">
        <v>1059</v>
      </c>
      <c r="I784" s="14">
        <v>0.831</v>
      </c>
      <c r="J784" s="14">
        <v>0.715</v>
      </c>
      <c r="K784" s="14">
        <v>0.8496567065033335</v>
      </c>
      <c r="L784" s="14">
        <v>0.0402</v>
      </c>
      <c r="M784" s="14">
        <v>0.0679</v>
      </c>
      <c r="N784" s="14">
        <v>1.07E-5</v>
      </c>
      <c r="O784" s="14">
        <v>0.202</v>
      </c>
      <c r="P784" s="14">
        <v>0.891</v>
      </c>
      <c r="Q784" s="14">
        <v>129.011</v>
      </c>
      <c r="R784" s="14">
        <v>7.0</v>
      </c>
      <c r="S784" s="14">
        <v>1.0</v>
      </c>
      <c r="T784" s="14" t="s">
        <v>103</v>
      </c>
      <c r="U784" s="14" t="s">
        <v>35</v>
      </c>
      <c r="V784" s="16" t="s">
        <v>560</v>
      </c>
      <c r="W784" s="17" t="s">
        <v>185</v>
      </c>
    </row>
    <row r="785" ht="15.75" customHeight="1">
      <c r="A785" s="14" t="s">
        <v>2236</v>
      </c>
      <c r="B785" s="14" t="s">
        <v>2237</v>
      </c>
      <c r="C785" s="14">
        <v>2018.0</v>
      </c>
      <c r="D785" s="14">
        <v>1.0</v>
      </c>
      <c r="E785" s="14">
        <v>181962.0</v>
      </c>
      <c r="F785" s="14" t="s">
        <v>259</v>
      </c>
      <c r="G785" s="14" t="s">
        <v>2238</v>
      </c>
      <c r="H785" s="14" t="s">
        <v>2239</v>
      </c>
      <c r="I785" s="14">
        <v>0.825</v>
      </c>
      <c r="J785" s="14">
        <v>0.499</v>
      </c>
      <c r="K785" s="14">
        <v>0.8397749876833621</v>
      </c>
      <c r="L785" s="14">
        <v>0.0741</v>
      </c>
      <c r="M785" s="14">
        <v>0.46</v>
      </c>
      <c r="N785" s="14">
        <v>0.0</v>
      </c>
      <c r="O785" s="14">
        <v>0.18</v>
      </c>
      <c r="P785" s="14">
        <v>0.592</v>
      </c>
      <c r="Q785" s="14">
        <v>107.099</v>
      </c>
      <c r="R785" s="14">
        <v>7.0</v>
      </c>
      <c r="S785" s="14">
        <v>1.0</v>
      </c>
      <c r="T785" s="14" t="s">
        <v>103</v>
      </c>
      <c r="U785" s="14" t="s">
        <v>35</v>
      </c>
      <c r="V785" s="16" t="s">
        <v>333</v>
      </c>
      <c r="W785" s="17" t="s">
        <v>185</v>
      </c>
    </row>
    <row r="786" ht="15.75" customHeight="1">
      <c r="A786" s="14" t="s">
        <v>1047</v>
      </c>
      <c r="B786" s="14" t="s">
        <v>1048</v>
      </c>
      <c r="C786" s="14">
        <v>2022.0</v>
      </c>
      <c r="D786" s="14">
        <v>1.0</v>
      </c>
      <c r="E786" s="14">
        <v>72000.0</v>
      </c>
      <c r="F786" s="14" t="s">
        <v>1049</v>
      </c>
      <c r="G786" s="14" t="s">
        <v>1052</v>
      </c>
      <c r="H786" s="14" t="s">
        <v>1053</v>
      </c>
      <c r="I786" s="14">
        <v>0.486</v>
      </c>
      <c r="J786" s="14">
        <v>0.339</v>
      </c>
      <c r="K786" s="14">
        <v>0.6104634996554134</v>
      </c>
      <c r="L786" s="14">
        <v>0.16</v>
      </c>
      <c r="M786" s="14">
        <v>0.656</v>
      </c>
      <c r="N786" s="14">
        <v>0.94</v>
      </c>
      <c r="O786" s="14">
        <v>0.1</v>
      </c>
      <c r="P786" s="14">
        <v>0.463</v>
      </c>
      <c r="Q786" s="14">
        <v>81.384</v>
      </c>
      <c r="R786" s="14">
        <v>6.0</v>
      </c>
      <c r="S786" s="14">
        <v>0.0</v>
      </c>
      <c r="T786" s="14" t="s">
        <v>103</v>
      </c>
      <c r="U786" s="14" t="s">
        <v>35</v>
      </c>
      <c r="V786" s="16" t="s">
        <v>54</v>
      </c>
      <c r="W786" s="17" t="s">
        <v>251</v>
      </c>
    </row>
    <row r="787" ht="15.75" customHeight="1">
      <c r="A787" s="14" t="s">
        <v>1056</v>
      </c>
      <c r="B787" s="14" t="s">
        <v>1057</v>
      </c>
      <c r="C787" s="14">
        <v>2020.0</v>
      </c>
      <c r="D787" s="14">
        <v>1.0</v>
      </c>
      <c r="E787" s="14">
        <v>222524.0</v>
      </c>
      <c r="F787" s="14" t="s">
        <v>223</v>
      </c>
      <c r="G787" s="14" t="s">
        <v>1058</v>
      </c>
      <c r="H787" s="14" t="s">
        <v>1059</v>
      </c>
      <c r="I787" s="14">
        <v>0.605</v>
      </c>
      <c r="J787" s="14">
        <v>0.68</v>
      </c>
      <c r="K787" s="14">
        <v>0.8750240626082815</v>
      </c>
      <c r="L787" s="14">
        <v>0.182</v>
      </c>
      <c r="M787" s="14">
        <v>0.173</v>
      </c>
      <c r="N787" s="14">
        <v>0.0</v>
      </c>
      <c r="O787" s="14">
        <v>0.102</v>
      </c>
      <c r="P787" s="14">
        <v>0.374</v>
      </c>
      <c r="Q787" s="14">
        <v>112.842</v>
      </c>
      <c r="R787" s="14">
        <v>4.0</v>
      </c>
      <c r="S787" s="14">
        <v>0.0</v>
      </c>
      <c r="T787" s="14" t="s">
        <v>103</v>
      </c>
      <c r="U787" s="14" t="s">
        <v>35</v>
      </c>
      <c r="V787" s="16" t="s">
        <v>45</v>
      </c>
      <c r="W787" s="17" t="s">
        <v>251</v>
      </c>
    </row>
    <row r="788" ht="15.75" customHeight="1">
      <c r="A788" s="14" t="s">
        <v>1062</v>
      </c>
      <c r="B788" s="14" t="s">
        <v>1063</v>
      </c>
      <c r="C788" s="14">
        <v>2024.0</v>
      </c>
      <c r="D788" s="14">
        <v>1.0</v>
      </c>
      <c r="E788" s="14">
        <v>112608.0</v>
      </c>
      <c r="F788" s="14" t="s">
        <v>223</v>
      </c>
      <c r="G788" s="14" t="s">
        <v>1064</v>
      </c>
      <c r="H788" s="14" t="s">
        <v>1065</v>
      </c>
      <c r="I788" s="14">
        <v>0.73</v>
      </c>
      <c r="J788" s="14">
        <v>0.534</v>
      </c>
      <c r="K788" s="14">
        <v>0.6883622441193429</v>
      </c>
      <c r="L788" s="14">
        <v>0.0988</v>
      </c>
      <c r="M788" s="14">
        <v>0.0772</v>
      </c>
      <c r="N788" s="14">
        <v>0.905</v>
      </c>
      <c r="O788" s="14">
        <v>0.0608</v>
      </c>
      <c r="P788" s="14">
        <v>0.406</v>
      </c>
      <c r="Q788" s="14">
        <v>89.98</v>
      </c>
      <c r="R788" s="14">
        <v>0.0</v>
      </c>
      <c r="S788" s="14">
        <v>1.0</v>
      </c>
      <c r="T788" s="14" t="s">
        <v>103</v>
      </c>
      <c r="U788" s="14" t="s">
        <v>35</v>
      </c>
      <c r="V788" s="16" t="s">
        <v>54</v>
      </c>
      <c r="W788" s="17" t="s">
        <v>251</v>
      </c>
    </row>
    <row r="789" ht="15.75" customHeight="1">
      <c r="A789" s="14" t="s">
        <v>1068</v>
      </c>
      <c r="B789" s="14" t="s">
        <v>1069</v>
      </c>
      <c r="C789" s="14">
        <v>2023.0</v>
      </c>
      <c r="D789" s="14">
        <v>1.0</v>
      </c>
      <c r="E789" s="14">
        <v>68957.0</v>
      </c>
      <c r="F789" s="14" t="s">
        <v>259</v>
      </c>
      <c r="G789" s="14" t="s">
        <v>1070</v>
      </c>
      <c r="H789" s="14" t="s">
        <v>1071</v>
      </c>
      <c r="I789" s="14">
        <v>0.742</v>
      </c>
      <c r="J789" s="14">
        <v>0.231</v>
      </c>
      <c r="K789" s="14">
        <v>0.8182362628961086</v>
      </c>
      <c r="L789" s="14">
        <v>0.289</v>
      </c>
      <c r="M789" s="14">
        <v>0.489</v>
      </c>
      <c r="N789" s="14">
        <v>0.285</v>
      </c>
      <c r="O789" s="14">
        <v>0.11</v>
      </c>
      <c r="P789" s="14">
        <v>0.372</v>
      </c>
      <c r="Q789" s="14">
        <v>163.014</v>
      </c>
      <c r="R789" s="14">
        <v>4.0</v>
      </c>
      <c r="S789" s="14">
        <v>1.0</v>
      </c>
      <c r="T789" s="14" t="s">
        <v>103</v>
      </c>
      <c r="U789" s="14" t="s">
        <v>35</v>
      </c>
      <c r="V789" s="16" t="s">
        <v>45</v>
      </c>
      <c r="W789" s="17" t="s">
        <v>251</v>
      </c>
    </row>
    <row r="790" ht="15.75" customHeight="1">
      <c r="A790" s="14" t="s">
        <v>1074</v>
      </c>
      <c r="B790" s="14" t="s">
        <v>1075</v>
      </c>
      <c r="C790" s="14">
        <v>2023.0</v>
      </c>
      <c r="D790" s="14">
        <v>1.0</v>
      </c>
      <c r="E790" s="14">
        <v>245177.0</v>
      </c>
      <c r="F790" s="14" t="s">
        <v>223</v>
      </c>
      <c r="G790" s="14" t="s">
        <v>1076</v>
      </c>
      <c r="H790" s="14" t="s">
        <v>1077</v>
      </c>
      <c r="I790" s="14">
        <v>0.626</v>
      </c>
      <c r="J790" s="14">
        <v>0.0395</v>
      </c>
      <c r="K790" s="14">
        <v>0.4765683485449797</v>
      </c>
      <c r="L790" s="14">
        <v>0.0371</v>
      </c>
      <c r="M790" s="14">
        <v>0.908</v>
      </c>
      <c r="N790" s="14">
        <v>0.907</v>
      </c>
      <c r="O790" s="14">
        <v>0.0933</v>
      </c>
      <c r="P790" s="14">
        <v>0.278</v>
      </c>
      <c r="Q790" s="14">
        <v>112.007</v>
      </c>
      <c r="R790" s="14">
        <v>7.0</v>
      </c>
      <c r="S790" s="14">
        <v>1.0</v>
      </c>
      <c r="T790" s="14" t="s">
        <v>103</v>
      </c>
      <c r="U790" s="14" t="s">
        <v>35</v>
      </c>
      <c r="V790" s="16" t="s">
        <v>36</v>
      </c>
      <c r="W790" s="17" t="s">
        <v>251</v>
      </c>
    </row>
    <row r="791" ht="15.75" customHeight="1">
      <c r="A791" s="14" t="s">
        <v>1080</v>
      </c>
      <c r="B791" s="14" t="s">
        <v>1081</v>
      </c>
      <c r="C791" s="14">
        <v>2021.0</v>
      </c>
      <c r="D791" s="14">
        <v>1.0</v>
      </c>
      <c r="E791" s="14">
        <v>115043.0</v>
      </c>
      <c r="F791" s="14" t="s">
        <v>223</v>
      </c>
      <c r="G791" s="14" t="s">
        <v>270</v>
      </c>
      <c r="H791" s="14" t="s">
        <v>270</v>
      </c>
      <c r="I791" s="14">
        <v>0.568</v>
      </c>
      <c r="J791" s="14">
        <v>0.181</v>
      </c>
      <c r="K791" s="14">
        <v>0.5465531623522223</v>
      </c>
      <c r="L791" s="14">
        <v>0.0303</v>
      </c>
      <c r="M791" s="14">
        <v>3.94E-5</v>
      </c>
      <c r="N791" s="14">
        <v>0.712</v>
      </c>
      <c r="O791" s="14">
        <v>0.397</v>
      </c>
      <c r="P791" s="14">
        <v>0.373</v>
      </c>
      <c r="Q791" s="14">
        <v>99.974</v>
      </c>
      <c r="R791" s="14">
        <v>4.0</v>
      </c>
      <c r="S791" s="14">
        <v>1.0</v>
      </c>
      <c r="T791" s="14" t="s">
        <v>103</v>
      </c>
      <c r="U791" s="14" t="s">
        <v>35</v>
      </c>
      <c r="V791" s="16" t="s">
        <v>45</v>
      </c>
      <c r="W791" s="17" t="s">
        <v>251</v>
      </c>
    </row>
    <row r="792" ht="15.75" customHeight="1">
      <c r="A792" s="14" t="s">
        <v>1084</v>
      </c>
      <c r="B792" s="14" t="s">
        <v>1085</v>
      </c>
      <c r="C792" s="14">
        <v>2021.0</v>
      </c>
      <c r="D792" s="14">
        <v>1.0</v>
      </c>
      <c r="E792" s="14">
        <v>119797.0</v>
      </c>
      <c r="F792" s="14" t="s">
        <v>223</v>
      </c>
      <c r="G792" s="14" t="s">
        <v>1086</v>
      </c>
      <c r="H792" s="14" t="s">
        <v>1087</v>
      </c>
      <c r="I792" s="14">
        <v>0.472</v>
      </c>
      <c r="J792" s="14">
        <v>0.831</v>
      </c>
      <c r="K792" s="14">
        <v>0.8947875002482241</v>
      </c>
      <c r="L792" s="14">
        <v>0.0857</v>
      </c>
      <c r="M792" s="14">
        <v>0.00286</v>
      </c>
      <c r="N792" s="14">
        <v>0.702</v>
      </c>
      <c r="O792" s="14">
        <v>0.226</v>
      </c>
      <c r="P792" s="14">
        <v>0.328</v>
      </c>
      <c r="Q792" s="14">
        <v>127.92</v>
      </c>
      <c r="R792" s="14">
        <v>0.0</v>
      </c>
      <c r="S792" s="14">
        <v>1.0</v>
      </c>
      <c r="T792" s="14" t="s">
        <v>103</v>
      </c>
      <c r="U792" s="14" t="s">
        <v>35</v>
      </c>
      <c r="V792" s="16" t="s">
        <v>45</v>
      </c>
      <c r="W792" s="17" t="s">
        <v>251</v>
      </c>
    </row>
    <row r="793" ht="15.75" customHeight="1">
      <c r="A793" s="14" t="s">
        <v>1089</v>
      </c>
      <c r="B793" s="14" t="s">
        <v>1090</v>
      </c>
      <c r="C793" s="14">
        <v>2010.0</v>
      </c>
      <c r="D793" s="14">
        <v>1.0</v>
      </c>
      <c r="E793" s="14">
        <v>202280.0</v>
      </c>
      <c r="F793" s="14" t="s">
        <v>273</v>
      </c>
      <c r="G793" s="14" t="s">
        <v>1091</v>
      </c>
      <c r="H793" s="14" t="s">
        <v>1092</v>
      </c>
      <c r="I793" s="14">
        <v>0.504</v>
      </c>
      <c r="J793" s="14">
        <v>0.263</v>
      </c>
      <c r="K793" s="14">
        <v>0.6772827411999812</v>
      </c>
      <c r="L793" s="14">
        <v>0.0364</v>
      </c>
      <c r="M793" s="14">
        <v>0.41</v>
      </c>
      <c r="N793" s="14">
        <v>0.528</v>
      </c>
      <c r="O793" s="14">
        <v>0.188</v>
      </c>
      <c r="P793" s="14">
        <v>0.297</v>
      </c>
      <c r="Q793" s="14">
        <v>97.839</v>
      </c>
      <c r="R793" s="14">
        <v>7.0</v>
      </c>
      <c r="S793" s="14">
        <v>1.0</v>
      </c>
      <c r="T793" s="14" t="s">
        <v>103</v>
      </c>
      <c r="U793" s="14" t="s">
        <v>35</v>
      </c>
      <c r="V793" s="16" t="s">
        <v>36</v>
      </c>
      <c r="W793" s="17" t="s">
        <v>251</v>
      </c>
    </row>
    <row r="794" ht="15.75" customHeight="1">
      <c r="A794" s="14" t="s">
        <v>2246</v>
      </c>
      <c r="B794" s="14" t="s">
        <v>2248</v>
      </c>
      <c r="C794" s="14">
        <v>2021.0</v>
      </c>
      <c r="D794" s="14">
        <v>1.0</v>
      </c>
      <c r="E794" s="14">
        <v>128940.0</v>
      </c>
      <c r="F794" s="14" t="s">
        <v>316</v>
      </c>
      <c r="G794" s="14" t="s">
        <v>1086</v>
      </c>
      <c r="H794" s="14" t="s">
        <v>1087</v>
      </c>
      <c r="I794" s="14">
        <v>0.52</v>
      </c>
      <c r="J794" s="14">
        <v>0.471</v>
      </c>
      <c r="K794" s="14">
        <v>0.8317113340142515</v>
      </c>
      <c r="L794" s="14">
        <v>0.0268</v>
      </c>
      <c r="M794" s="14">
        <v>0.00431</v>
      </c>
      <c r="N794" s="14">
        <v>0.917</v>
      </c>
      <c r="O794" s="14">
        <v>0.412</v>
      </c>
      <c r="P794" s="14">
        <v>0.564</v>
      </c>
      <c r="Q794" s="14">
        <v>81.03</v>
      </c>
      <c r="R794" s="14">
        <v>4.0</v>
      </c>
      <c r="S794" s="14">
        <v>0.0</v>
      </c>
      <c r="T794" s="14" t="s">
        <v>103</v>
      </c>
      <c r="U794" s="14" t="s">
        <v>35</v>
      </c>
      <c r="V794" s="16" t="s">
        <v>333</v>
      </c>
      <c r="W794" s="17" t="s">
        <v>185</v>
      </c>
    </row>
    <row r="795" ht="15.75" customHeight="1">
      <c r="A795" s="14" t="s">
        <v>1095</v>
      </c>
      <c r="B795" s="14" t="s">
        <v>1096</v>
      </c>
      <c r="C795" s="14">
        <v>2015.0</v>
      </c>
      <c r="D795" s="14">
        <v>1.0</v>
      </c>
      <c r="E795" s="14">
        <v>270026.0</v>
      </c>
      <c r="F795" s="14" t="s">
        <v>223</v>
      </c>
      <c r="G795" s="14" t="s">
        <v>1097</v>
      </c>
      <c r="H795" s="14" t="s">
        <v>1098</v>
      </c>
      <c r="I795" s="14">
        <v>0.226</v>
      </c>
      <c r="J795" s="14">
        <v>0.865</v>
      </c>
      <c r="K795" s="14">
        <v>0.9558531003153626</v>
      </c>
      <c r="L795" s="14">
        <v>0.0437</v>
      </c>
      <c r="M795" s="14">
        <v>0.0016</v>
      </c>
      <c r="N795" s="14">
        <v>2.71E-4</v>
      </c>
      <c r="O795" s="14">
        <v>0.0573</v>
      </c>
      <c r="P795" s="14">
        <v>0.218</v>
      </c>
      <c r="Q795" s="14">
        <v>126.32</v>
      </c>
      <c r="R795" s="14">
        <v>7.0</v>
      </c>
      <c r="S795" s="14">
        <v>1.0</v>
      </c>
      <c r="T795" s="14" t="s">
        <v>103</v>
      </c>
      <c r="U795" s="14" t="s">
        <v>35</v>
      </c>
      <c r="V795" s="16" t="s">
        <v>36</v>
      </c>
      <c r="W795" s="17" t="s">
        <v>251</v>
      </c>
    </row>
    <row r="796" ht="15.75" customHeight="1">
      <c r="A796" s="14" t="s">
        <v>2253</v>
      </c>
      <c r="B796" s="14" t="s">
        <v>2255</v>
      </c>
      <c r="C796" s="14">
        <v>2018.0</v>
      </c>
      <c r="D796" s="14">
        <v>1.0</v>
      </c>
      <c r="E796" s="14">
        <v>298293.0</v>
      </c>
      <c r="F796" s="14" t="s">
        <v>926</v>
      </c>
      <c r="G796" s="14" t="s">
        <v>927</v>
      </c>
      <c r="H796" s="14" t="s">
        <v>928</v>
      </c>
      <c r="I796" s="14">
        <v>0.778</v>
      </c>
      <c r="J796" s="14">
        <v>0.64</v>
      </c>
      <c r="K796" s="14">
        <v>0.8107073342713688</v>
      </c>
      <c r="L796" s="14">
        <v>0.0395</v>
      </c>
      <c r="M796" s="14">
        <v>5.41E-4</v>
      </c>
      <c r="N796" s="14">
        <v>0.00111</v>
      </c>
      <c r="O796" s="14">
        <v>0.0544</v>
      </c>
      <c r="P796" s="14">
        <v>0.887</v>
      </c>
      <c r="Q796" s="14">
        <v>125.94</v>
      </c>
      <c r="R796" s="14">
        <v>2.0</v>
      </c>
      <c r="S796" s="14">
        <v>1.0</v>
      </c>
      <c r="T796" s="14" t="s">
        <v>103</v>
      </c>
      <c r="U796" s="14" t="s">
        <v>35</v>
      </c>
      <c r="V796" s="16" t="s">
        <v>560</v>
      </c>
      <c r="W796" s="17" t="s">
        <v>185</v>
      </c>
    </row>
    <row r="797" ht="15.75" customHeight="1">
      <c r="A797" s="14" t="s">
        <v>1100</v>
      </c>
      <c r="B797" s="14" t="s">
        <v>1101</v>
      </c>
      <c r="C797" s="14">
        <v>2009.0</v>
      </c>
      <c r="D797" s="14">
        <v>1.0</v>
      </c>
      <c r="E797" s="14">
        <v>79653.0</v>
      </c>
      <c r="F797" s="14" t="s">
        <v>223</v>
      </c>
      <c r="G797" s="14" t="s">
        <v>1102</v>
      </c>
      <c r="H797" s="14" t="s">
        <v>1103</v>
      </c>
      <c r="I797" s="14">
        <v>0.622</v>
      </c>
      <c r="J797" s="14">
        <v>0.283</v>
      </c>
      <c r="K797" s="14">
        <v>0.7953500309970409</v>
      </c>
      <c r="L797" s="14">
        <v>0.0663</v>
      </c>
      <c r="M797" s="14">
        <v>0.873</v>
      </c>
      <c r="N797" s="14">
        <v>0.0</v>
      </c>
      <c r="O797" s="14">
        <v>0.11</v>
      </c>
      <c r="P797" s="14">
        <v>0.268</v>
      </c>
      <c r="Q797" s="14">
        <v>108.304</v>
      </c>
      <c r="R797" s="14">
        <v>2.0</v>
      </c>
      <c r="S797" s="14">
        <v>0.0</v>
      </c>
      <c r="T797" s="14" t="s">
        <v>103</v>
      </c>
      <c r="U797" s="14" t="s">
        <v>35</v>
      </c>
      <c r="V797" s="16" t="s">
        <v>36</v>
      </c>
      <c r="W797" s="17" t="s">
        <v>251</v>
      </c>
    </row>
    <row r="798" ht="15.75" customHeight="1">
      <c r="A798" s="14" t="s">
        <v>2258</v>
      </c>
      <c r="B798" s="14" t="s">
        <v>2259</v>
      </c>
      <c r="C798" s="14">
        <v>2008.0</v>
      </c>
      <c r="D798" s="14">
        <v>1.0</v>
      </c>
      <c r="E798" s="14">
        <v>163200.0</v>
      </c>
      <c r="F798" s="14" t="s">
        <v>124</v>
      </c>
      <c r="G798" s="14" t="s">
        <v>2260</v>
      </c>
      <c r="H798" s="14" t="s">
        <v>2261</v>
      </c>
      <c r="I798" s="14">
        <v>0.442</v>
      </c>
      <c r="J798" s="14">
        <v>0.758</v>
      </c>
      <c r="K798" s="14">
        <v>0.8485872564145919</v>
      </c>
      <c r="L798" s="14">
        <v>0.0328</v>
      </c>
      <c r="M798" s="14">
        <v>1.84E-4</v>
      </c>
      <c r="N798" s="14">
        <v>0.0</v>
      </c>
      <c r="O798" s="14">
        <v>0.265</v>
      </c>
      <c r="P798" s="14">
        <v>0.681</v>
      </c>
      <c r="Q798" s="14">
        <v>199.898</v>
      </c>
      <c r="R798" s="14">
        <v>1.0</v>
      </c>
      <c r="S798" s="14">
        <v>1.0</v>
      </c>
      <c r="T798" s="14" t="s">
        <v>103</v>
      </c>
      <c r="U798" s="14" t="s">
        <v>35</v>
      </c>
      <c r="V798" s="16" t="s">
        <v>407</v>
      </c>
      <c r="W798" s="17" t="s">
        <v>185</v>
      </c>
    </row>
    <row r="799" ht="15.75" customHeight="1">
      <c r="A799" s="14" t="s">
        <v>2267</v>
      </c>
      <c r="B799" s="14" t="s">
        <v>2268</v>
      </c>
      <c r="C799" s="14">
        <v>2024.0</v>
      </c>
      <c r="D799" s="14">
        <v>1.0</v>
      </c>
      <c r="E799" s="14">
        <v>239004.0</v>
      </c>
      <c r="F799" s="14" t="s">
        <v>236</v>
      </c>
      <c r="G799" s="14" t="s">
        <v>2269</v>
      </c>
      <c r="H799" s="14" t="s">
        <v>2270</v>
      </c>
      <c r="I799" s="14">
        <v>0.775</v>
      </c>
      <c r="J799" s="14">
        <v>0.698</v>
      </c>
      <c r="K799" s="14">
        <v>0.8135734605091959</v>
      </c>
      <c r="L799" s="14">
        <v>0.0473</v>
      </c>
      <c r="M799" s="14">
        <v>0.0563</v>
      </c>
      <c r="N799" s="14">
        <v>0.861</v>
      </c>
      <c r="O799" s="14">
        <v>0.148</v>
      </c>
      <c r="P799" s="14">
        <v>0.686</v>
      </c>
      <c r="Q799" s="14">
        <v>102.01</v>
      </c>
      <c r="R799" s="14">
        <v>11.0</v>
      </c>
      <c r="S799" s="14">
        <v>0.0</v>
      </c>
      <c r="T799" s="14" t="s">
        <v>103</v>
      </c>
      <c r="U799" s="14" t="s">
        <v>35</v>
      </c>
      <c r="V799" s="16" t="s">
        <v>407</v>
      </c>
      <c r="W799" s="17" t="s">
        <v>185</v>
      </c>
    </row>
    <row r="800" ht="15.75" customHeight="1">
      <c r="A800" s="14" t="s">
        <v>2273</v>
      </c>
      <c r="B800" s="14" t="s">
        <v>2274</v>
      </c>
      <c r="C800" s="14">
        <v>2022.0</v>
      </c>
      <c r="D800" s="14">
        <v>1.0</v>
      </c>
      <c r="E800" s="14">
        <v>248970.0</v>
      </c>
      <c r="F800" s="14" t="s">
        <v>259</v>
      </c>
      <c r="G800" s="14" t="s">
        <v>2275</v>
      </c>
      <c r="H800" s="14" t="s">
        <v>294</v>
      </c>
      <c r="I800" s="14">
        <v>0.789</v>
      </c>
      <c r="J800" s="14">
        <v>0.381</v>
      </c>
      <c r="K800" s="14">
        <v>0.7491711761651837</v>
      </c>
      <c r="L800" s="14">
        <v>0.0467</v>
      </c>
      <c r="M800" s="14">
        <v>0.316</v>
      </c>
      <c r="N800" s="14">
        <v>0.0531</v>
      </c>
      <c r="O800" s="14">
        <v>0.0966</v>
      </c>
      <c r="P800" s="14">
        <v>0.866</v>
      </c>
      <c r="Q800" s="14">
        <v>102.017</v>
      </c>
      <c r="R800" s="14">
        <v>10.0</v>
      </c>
      <c r="S800" s="14">
        <v>0.0</v>
      </c>
      <c r="T800" s="14" t="s">
        <v>103</v>
      </c>
      <c r="U800" s="14" t="s">
        <v>35</v>
      </c>
      <c r="V800" s="16" t="s">
        <v>560</v>
      </c>
      <c r="W800" s="17" t="s">
        <v>185</v>
      </c>
    </row>
    <row r="801" ht="15.75" customHeight="1">
      <c r="A801" s="14" t="s">
        <v>2280</v>
      </c>
      <c r="B801" s="14" t="s">
        <v>2281</v>
      </c>
      <c r="C801" s="14">
        <v>2024.0</v>
      </c>
      <c r="D801" s="14">
        <v>1.0</v>
      </c>
      <c r="E801" s="14">
        <v>105680.0</v>
      </c>
      <c r="F801" s="14" t="s">
        <v>199</v>
      </c>
      <c r="G801" s="14" t="s">
        <v>2282</v>
      </c>
      <c r="H801" s="14" t="s">
        <v>2283</v>
      </c>
      <c r="I801" s="14">
        <v>0.469</v>
      </c>
      <c r="J801" s="14">
        <v>0.551</v>
      </c>
      <c r="K801" s="14">
        <v>0.6627168309913222</v>
      </c>
      <c r="L801" s="14">
        <v>0.0344</v>
      </c>
      <c r="M801" s="14">
        <v>0.0121</v>
      </c>
      <c r="N801" s="14">
        <v>1.84E-4</v>
      </c>
      <c r="O801" s="14">
        <v>0.307</v>
      </c>
      <c r="P801" s="14">
        <v>0.678</v>
      </c>
      <c r="Q801" s="14">
        <v>140.027</v>
      </c>
      <c r="R801" s="14">
        <v>0.0</v>
      </c>
      <c r="S801" s="14">
        <v>1.0</v>
      </c>
      <c r="T801" s="14" t="s">
        <v>103</v>
      </c>
      <c r="U801" s="14" t="s">
        <v>35</v>
      </c>
      <c r="V801" s="16" t="s">
        <v>407</v>
      </c>
      <c r="W801" s="17" t="s">
        <v>185</v>
      </c>
    </row>
    <row r="802" ht="15.75" customHeight="1">
      <c r="A802" s="14" t="s">
        <v>1105</v>
      </c>
      <c r="B802" s="14" t="s">
        <v>1107</v>
      </c>
      <c r="C802" s="14">
        <v>2012.0</v>
      </c>
      <c r="D802" s="14">
        <v>1.0</v>
      </c>
      <c r="E802" s="14">
        <v>135280.0</v>
      </c>
      <c r="F802" s="14" t="s">
        <v>213</v>
      </c>
      <c r="G802" s="14" t="s">
        <v>1102</v>
      </c>
      <c r="H802" s="14" t="s">
        <v>1109</v>
      </c>
      <c r="I802" s="14">
        <v>0.756</v>
      </c>
      <c r="J802" s="14">
        <v>0.389</v>
      </c>
      <c r="K802" s="14">
        <v>0.7772763244973099</v>
      </c>
      <c r="L802" s="14">
        <v>0.505</v>
      </c>
      <c r="M802" s="14">
        <v>0.366</v>
      </c>
      <c r="N802" s="14">
        <v>0.0</v>
      </c>
      <c r="O802" s="14">
        <v>0.0639</v>
      </c>
      <c r="P802" s="14">
        <v>0.433</v>
      </c>
      <c r="Q802" s="14">
        <v>80.741</v>
      </c>
      <c r="R802" s="14">
        <v>11.0</v>
      </c>
      <c r="S802" s="14">
        <v>0.0</v>
      </c>
      <c r="T802" s="14" t="s">
        <v>103</v>
      </c>
      <c r="U802" s="14" t="s">
        <v>35</v>
      </c>
      <c r="V802" s="16" t="s">
        <v>54</v>
      </c>
      <c r="W802" s="17" t="s">
        <v>251</v>
      </c>
    </row>
    <row r="803" ht="15.75" customHeight="1">
      <c r="A803" s="14" t="s">
        <v>2288</v>
      </c>
      <c r="B803" s="14" t="s">
        <v>2289</v>
      </c>
      <c r="C803" s="14">
        <v>2018.0</v>
      </c>
      <c r="D803" s="14">
        <v>1.0</v>
      </c>
      <c r="E803" s="14">
        <v>179294.0</v>
      </c>
      <c r="F803" s="14" t="s">
        <v>2290</v>
      </c>
      <c r="G803" s="14" t="s">
        <v>2291</v>
      </c>
      <c r="H803" s="14" t="s">
        <v>2292</v>
      </c>
      <c r="I803" s="14">
        <v>0.745</v>
      </c>
      <c r="J803" s="14">
        <v>0.537</v>
      </c>
      <c r="K803" s="14">
        <v>0.8847774474176037</v>
      </c>
      <c r="L803" s="14">
        <v>0.082</v>
      </c>
      <c r="M803" s="14">
        <v>6.43E-4</v>
      </c>
      <c r="N803" s="14">
        <v>0.936</v>
      </c>
      <c r="O803" s="14">
        <v>0.0609</v>
      </c>
      <c r="P803" s="14">
        <v>0.943</v>
      </c>
      <c r="Q803" s="14">
        <v>127.499</v>
      </c>
      <c r="R803" s="14">
        <v>4.0</v>
      </c>
      <c r="S803" s="14">
        <v>0.0</v>
      </c>
      <c r="T803" s="14" t="s">
        <v>103</v>
      </c>
      <c r="U803" s="14" t="s">
        <v>35</v>
      </c>
      <c r="V803" s="16" t="s">
        <v>819</v>
      </c>
      <c r="W803" s="17" t="s">
        <v>185</v>
      </c>
    </row>
    <row r="804" ht="15.75" customHeight="1">
      <c r="A804" s="14" t="s">
        <v>1110</v>
      </c>
      <c r="B804" s="14" t="s">
        <v>1111</v>
      </c>
      <c r="C804" s="14">
        <v>2021.0</v>
      </c>
      <c r="D804" s="14">
        <v>1.0</v>
      </c>
      <c r="E804" s="14">
        <v>145763.0</v>
      </c>
      <c r="F804" s="14" t="s">
        <v>1049</v>
      </c>
      <c r="G804" s="14" t="s">
        <v>1086</v>
      </c>
      <c r="H804" s="14" t="s">
        <v>1087</v>
      </c>
      <c r="I804" s="14">
        <v>0.476</v>
      </c>
      <c r="J804" s="14">
        <v>0.792</v>
      </c>
      <c r="K804" s="14">
        <v>0.8866169015702392</v>
      </c>
      <c r="L804" s="14">
        <v>0.0467</v>
      </c>
      <c r="M804" s="14">
        <v>3.08E-4</v>
      </c>
      <c r="N804" s="14">
        <v>0.841</v>
      </c>
      <c r="O804" s="14">
        <v>0.129</v>
      </c>
      <c r="P804" s="14">
        <v>0.263</v>
      </c>
      <c r="Q804" s="14">
        <v>140.015</v>
      </c>
      <c r="R804" s="14">
        <v>6.0</v>
      </c>
      <c r="S804" s="14">
        <v>0.0</v>
      </c>
      <c r="T804" s="14" t="s">
        <v>103</v>
      </c>
      <c r="U804" s="14" t="s">
        <v>35</v>
      </c>
      <c r="V804" s="16" t="s">
        <v>36</v>
      </c>
      <c r="W804" s="17" t="s">
        <v>251</v>
      </c>
    </row>
    <row r="805" ht="15.75" customHeight="1">
      <c r="A805" s="14" t="s">
        <v>1113</v>
      </c>
      <c r="B805" s="14" t="s">
        <v>1114</v>
      </c>
      <c r="C805" s="14">
        <v>2021.0</v>
      </c>
      <c r="D805" s="14">
        <v>1.0</v>
      </c>
      <c r="E805" s="14">
        <v>150000.0</v>
      </c>
      <c r="F805" s="14" t="s">
        <v>124</v>
      </c>
      <c r="G805" s="14" t="s">
        <v>1116</v>
      </c>
      <c r="H805" s="14" t="s">
        <v>1117</v>
      </c>
      <c r="I805" s="14">
        <v>0.523</v>
      </c>
      <c r="J805" s="14">
        <v>0.885</v>
      </c>
      <c r="K805" s="14">
        <v>0.8035206296750258</v>
      </c>
      <c r="L805" s="14">
        <v>0.0444</v>
      </c>
      <c r="M805" s="14">
        <v>2.1E-5</v>
      </c>
      <c r="N805" s="14">
        <v>0.787</v>
      </c>
      <c r="O805" s="14">
        <v>0.102</v>
      </c>
      <c r="P805" s="14">
        <v>0.243</v>
      </c>
      <c r="Q805" s="14">
        <v>140.021</v>
      </c>
      <c r="R805" s="14">
        <v>2.0</v>
      </c>
      <c r="S805" s="14">
        <v>1.0</v>
      </c>
      <c r="T805" s="14" t="s">
        <v>103</v>
      </c>
      <c r="U805" s="14" t="s">
        <v>35</v>
      </c>
      <c r="V805" s="16" t="s">
        <v>36</v>
      </c>
      <c r="W805" s="17" t="s">
        <v>251</v>
      </c>
    </row>
    <row r="806" ht="15.75" customHeight="1">
      <c r="A806" s="14" t="s">
        <v>1119</v>
      </c>
      <c r="B806" s="14" t="s">
        <v>1120</v>
      </c>
      <c r="C806" s="14">
        <v>2021.0</v>
      </c>
      <c r="D806" s="14">
        <v>1.0</v>
      </c>
      <c r="E806" s="14">
        <v>150047.0</v>
      </c>
      <c r="F806" s="14" t="s">
        <v>213</v>
      </c>
      <c r="G806" s="14" t="s">
        <v>1086</v>
      </c>
      <c r="H806" s="14" t="s">
        <v>1087</v>
      </c>
      <c r="I806" s="14">
        <v>0.287</v>
      </c>
      <c r="J806" s="14">
        <v>0.8</v>
      </c>
      <c r="K806" s="14">
        <v>0.8768849057626915</v>
      </c>
      <c r="L806" s="14">
        <v>0.0623</v>
      </c>
      <c r="M806" s="14">
        <v>0.00296</v>
      </c>
      <c r="N806" s="14">
        <v>0.79</v>
      </c>
      <c r="O806" s="14">
        <v>0.166</v>
      </c>
      <c r="P806" s="14">
        <v>0.17</v>
      </c>
      <c r="Q806" s="14">
        <v>179.925</v>
      </c>
      <c r="R806" s="14">
        <v>5.0</v>
      </c>
      <c r="S806" s="14">
        <v>1.0</v>
      </c>
      <c r="T806" s="14" t="s">
        <v>103</v>
      </c>
      <c r="U806" s="14" t="s">
        <v>35</v>
      </c>
      <c r="V806" s="16" t="s">
        <v>58</v>
      </c>
      <c r="W806" s="17" t="s">
        <v>251</v>
      </c>
    </row>
    <row r="807" ht="15.75" customHeight="1">
      <c r="A807" s="14" t="s">
        <v>2297</v>
      </c>
      <c r="B807" s="14" t="s">
        <v>2298</v>
      </c>
      <c r="C807" s="14">
        <v>2022.0</v>
      </c>
      <c r="D807" s="14">
        <v>1.0</v>
      </c>
      <c r="E807" s="14">
        <v>294646.0</v>
      </c>
      <c r="F807" s="14" t="s">
        <v>303</v>
      </c>
      <c r="G807" s="14" t="s">
        <v>1420</v>
      </c>
      <c r="H807" s="14" t="s">
        <v>1421</v>
      </c>
      <c r="I807" s="14">
        <v>0.418</v>
      </c>
      <c r="J807" s="14">
        <v>0.945</v>
      </c>
      <c r="K807" s="14">
        <v>0.7973178191603253</v>
      </c>
      <c r="L807" s="14">
        <v>0.0492</v>
      </c>
      <c r="M807" s="14">
        <v>0.0378</v>
      </c>
      <c r="N807" s="14">
        <v>0.826</v>
      </c>
      <c r="O807" s="14">
        <v>0.0833</v>
      </c>
      <c r="P807" s="14">
        <v>0.622</v>
      </c>
      <c r="Q807" s="14">
        <v>170.071</v>
      </c>
      <c r="R807" s="14">
        <v>7.0</v>
      </c>
      <c r="S807" s="14">
        <v>1.0</v>
      </c>
      <c r="T807" s="14" t="s">
        <v>103</v>
      </c>
      <c r="U807" s="14" t="s">
        <v>35</v>
      </c>
      <c r="V807" s="16" t="s">
        <v>407</v>
      </c>
      <c r="W807" s="17" t="s">
        <v>185</v>
      </c>
    </row>
    <row r="808" ht="15.75" customHeight="1">
      <c r="A808" s="14" t="s">
        <v>1122</v>
      </c>
      <c r="B808" s="14" t="s">
        <v>1123</v>
      </c>
      <c r="C808" s="14">
        <v>2024.0</v>
      </c>
      <c r="D808" s="14">
        <v>1.0</v>
      </c>
      <c r="E808" s="14">
        <v>242409.0</v>
      </c>
      <c r="F808" s="14" t="s">
        <v>1125</v>
      </c>
      <c r="G808" s="14" t="s">
        <v>204</v>
      </c>
      <c r="H808" s="14" t="s">
        <v>205</v>
      </c>
      <c r="I808" s="14">
        <v>0.816</v>
      </c>
      <c r="J808" s="14">
        <v>0.245</v>
      </c>
      <c r="K808" s="14">
        <v>0.5917053450988877</v>
      </c>
      <c r="L808" s="14">
        <v>0.0549</v>
      </c>
      <c r="M808" s="14">
        <v>0.607</v>
      </c>
      <c r="N808" s="14">
        <v>0.895</v>
      </c>
      <c r="O808" s="14">
        <v>0.11</v>
      </c>
      <c r="P808" s="14">
        <v>0.206</v>
      </c>
      <c r="Q808" s="14">
        <v>118.826</v>
      </c>
      <c r="R808" s="14">
        <v>3.0</v>
      </c>
      <c r="S808" s="14">
        <v>0.0</v>
      </c>
      <c r="T808" s="14" t="s">
        <v>104</v>
      </c>
      <c r="U808" s="14" t="s">
        <v>35</v>
      </c>
      <c r="V808" s="16" t="s">
        <v>36</v>
      </c>
      <c r="W808" s="17" t="s">
        <v>251</v>
      </c>
    </row>
    <row r="809" ht="15.75" customHeight="1">
      <c r="A809" s="14" t="s">
        <v>1128</v>
      </c>
      <c r="B809" s="14" t="s">
        <v>1129</v>
      </c>
      <c r="C809" s="14">
        <v>2020.0</v>
      </c>
      <c r="D809" s="14">
        <v>1.0</v>
      </c>
      <c r="E809" s="14">
        <v>152032.0</v>
      </c>
      <c r="F809" s="14" t="s">
        <v>255</v>
      </c>
      <c r="G809" s="14" t="s">
        <v>1130</v>
      </c>
      <c r="H809" s="14" t="s">
        <v>1131</v>
      </c>
      <c r="I809" s="14">
        <v>0.581</v>
      </c>
      <c r="J809" s="14">
        <v>0.641</v>
      </c>
      <c r="K809" s="14">
        <v>0.8284388167427024</v>
      </c>
      <c r="L809" s="14">
        <v>0.0365</v>
      </c>
      <c r="M809" s="14">
        <v>0.599</v>
      </c>
      <c r="N809" s="14">
        <v>0.0</v>
      </c>
      <c r="O809" s="14">
        <v>0.321</v>
      </c>
      <c r="P809" s="14">
        <v>0.465</v>
      </c>
      <c r="Q809" s="14">
        <v>150.073</v>
      </c>
      <c r="R809" s="14">
        <v>2.0</v>
      </c>
      <c r="S809" s="14">
        <v>1.0</v>
      </c>
      <c r="T809" s="14" t="s">
        <v>104</v>
      </c>
      <c r="U809" s="14" t="s">
        <v>35</v>
      </c>
      <c r="V809" s="16" t="s">
        <v>54</v>
      </c>
      <c r="W809" s="17" t="s">
        <v>251</v>
      </c>
    </row>
    <row r="810" ht="15.75" customHeight="1">
      <c r="A810" s="14" t="s">
        <v>1134</v>
      </c>
      <c r="B810" s="14" t="s">
        <v>1135</v>
      </c>
      <c r="C810" s="14">
        <v>2021.0</v>
      </c>
      <c r="D810" s="14">
        <v>1.0</v>
      </c>
      <c r="E810" s="14">
        <v>349659.0</v>
      </c>
      <c r="F810" s="14" t="s">
        <v>1136</v>
      </c>
      <c r="G810" s="14" t="s">
        <v>1138</v>
      </c>
      <c r="H810" s="14" t="s">
        <v>1140</v>
      </c>
      <c r="I810" s="14">
        <v>0.175</v>
      </c>
      <c r="J810" s="14">
        <v>0.826</v>
      </c>
      <c r="K810" s="14">
        <v>0.5553226530799025</v>
      </c>
      <c r="L810" s="14">
        <v>0.0934</v>
      </c>
      <c r="M810" s="14">
        <v>0.701</v>
      </c>
      <c r="N810" s="14">
        <v>0.424</v>
      </c>
      <c r="O810" s="14">
        <v>0.293</v>
      </c>
      <c r="P810" s="14">
        <v>0.031</v>
      </c>
      <c r="Q810" s="14">
        <v>132.035</v>
      </c>
      <c r="R810" s="14">
        <v>7.0</v>
      </c>
      <c r="S810" s="14">
        <v>1.0</v>
      </c>
      <c r="T810" s="14" t="s">
        <v>104</v>
      </c>
      <c r="U810" s="14" t="s">
        <v>35</v>
      </c>
      <c r="V810" s="16" t="s">
        <v>75</v>
      </c>
      <c r="W810" s="17" t="s">
        <v>251</v>
      </c>
    </row>
    <row r="811" ht="15.75" customHeight="1">
      <c r="A811" s="14" t="s">
        <v>2304</v>
      </c>
      <c r="B811" s="14" t="s">
        <v>2306</v>
      </c>
      <c r="C811" s="14">
        <v>2020.0</v>
      </c>
      <c r="D811" s="14">
        <v>1.0</v>
      </c>
      <c r="E811" s="14">
        <v>93753.0</v>
      </c>
      <c r="F811" s="14" t="s">
        <v>255</v>
      </c>
      <c r="G811" s="14" t="s">
        <v>1130</v>
      </c>
      <c r="H811" s="14" t="s">
        <v>1131</v>
      </c>
      <c r="I811" s="14">
        <v>0.823</v>
      </c>
      <c r="J811" s="14">
        <v>0.944</v>
      </c>
      <c r="K811" s="14">
        <v>0.8382349795555745</v>
      </c>
      <c r="L811" s="14">
        <v>0.128</v>
      </c>
      <c r="M811" s="14">
        <v>0.559</v>
      </c>
      <c r="N811" s="14">
        <v>0.0</v>
      </c>
      <c r="O811" s="14">
        <v>0.224</v>
      </c>
      <c r="P811" s="14">
        <v>0.91</v>
      </c>
      <c r="Q811" s="14">
        <v>119.928</v>
      </c>
      <c r="R811" s="14">
        <v>6.0</v>
      </c>
      <c r="S811" s="14">
        <v>1.0</v>
      </c>
      <c r="T811" s="14" t="s">
        <v>104</v>
      </c>
      <c r="U811" s="14" t="s">
        <v>35</v>
      </c>
      <c r="V811" s="16" t="s">
        <v>819</v>
      </c>
      <c r="W811" s="17" t="s">
        <v>185</v>
      </c>
    </row>
    <row r="812" ht="15.75" customHeight="1">
      <c r="A812" s="14" t="s">
        <v>1141</v>
      </c>
      <c r="B812" s="14" t="s">
        <v>1142</v>
      </c>
      <c r="C812" s="14">
        <v>2021.0</v>
      </c>
      <c r="D812" s="14">
        <v>1.0</v>
      </c>
      <c r="E812" s="14">
        <v>227428.0</v>
      </c>
      <c r="F812" s="14" t="s">
        <v>1136</v>
      </c>
      <c r="G812" s="14" t="s">
        <v>1138</v>
      </c>
      <c r="H812" s="14" t="s">
        <v>1140</v>
      </c>
      <c r="I812" s="14">
        <v>0.154</v>
      </c>
      <c r="J812" s="14">
        <v>0.0807</v>
      </c>
      <c r="K812" s="14">
        <v>0.4033965734732874</v>
      </c>
      <c r="L812" s="14">
        <v>0.0521</v>
      </c>
      <c r="M812" s="14">
        <v>0.723</v>
      </c>
      <c r="N812" s="14">
        <v>0.719</v>
      </c>
      <c r="O812" s="14">
        <v>0.37</v>
      </c>
      <c r="P812" s="14">
        <v>0.0311</v>
      </c>
      <c r="Q812" s="14">
        <v>135.285</v>
      </c>
      <c r="R812" s="14">
        <v>10.0</v>
      </c>
      <c r="S812" s="14">
        <v>1.0</v>
      </c>
      <c r="T812" s="14" t="s">
        <v>104</v>
      </c>
      <c r="U812" s="14" t="s">
        <v>35</v>
      </c>
      <c r="V812" s="16" t="s">
        <v>75</v>
      </c>
      <c r="W812" s="17" t="s">
        <v>251</v>
      </c>
    </row>
    <row r="813" ht="15.75" customHeight="1">
      <c r="A813" s="14" t="s">
        <v>1145</v>
      </c>
      <c r="B813" s="14" t="s">
        <v>1146</v>
      </c>
      <c r="C813" s="14">
        <v>2021.0</v>
      </c>
      <c r="D813" s="14">
        <v>1.0</v>
      </c>
      <c r="E813" s="14">
        <v>220269.0</v>
      </c>
      <c r="F813" s="14" t="s">
        <v>1136</v>
      </c>
      <c r="G813" s="14" t="s">
        <v>1138</v>
      </c>
      <c r="H813" s="14" t="s">
        <v>1140</v>
      </c>
      <c r="I813" s="14">
        <v>0.089</v>
      </c>
      <c r="J813" s="14">
        <v>0.0117</v>
      </c>
      <c r="K813" s="14">
        <v>0.3033174341688594</v>
      </c>
      <c r="L813" s="14">
        <v>0.0443</v>
      </c>
      <c r="M813" s="14">
        <v>0.992</v>
      </c>
      <c r="N813" s="14">
        <v>0.968</v>
      </c>
      <c r="O813" s="14">
        <v>0.0762</v>
      </c>
      <c r="P813" s="14">
        <v>0.0907</v>
      </c>
      <c r="Q813" s="14">
        <v>180.56</v>
      </c>
      <c r="R813" s="14">
        <v>1.0</v>
      </c>
      <c r="S813" s="14">
        <v>0.0</v>
      </c>
      <c r="T813" s="14" t="s">
        <v>104</v>
      </c>
      <c r="U813" s="14" t="s">
        <v>35</v>
      </c>
      <c r="V813" s="16" t="s">
        <v>75</v>
      </c>
      <c r="W813" s="17" t="s">
        <v>251</v>
      </c>
    </row>
    <row r="814" ht="15.75" customHeight="1">
      <c r="A814" s="14" t="s">
        <v>1147</v>
      </c>
      <c r="B814" s="14" t="s">
        <v>1148</v>
      </c>
      <c r="C814" s="14">
        <v>2021.0</v>
      </c>
      <c r="D814" s="14">
        <v>1.0</v>
      </c>
      <c r="E814" s="14">
        <v>356015.0</v>
      </c>
      <c r="F814" s="14" t="s">
        <v>1136</v>
      </c>
      <c r="G814" s="14" t="s">
        <v>1138</v>
      </c>
      <c r="H814" s="14" t="s">
        <v>1140</v>
      </c>
      <c r="I814" s="14">
        <v>0.0975</v>
      </c>
      <c r="J814" s="14">
        <v>0.133</v>
      </c>
      <c r="K814" s="14">
        <v>0.5531623639006447</v>
      </c>
      <c r="L814" s="14">
        <v>0.0454</v>
      </c>
      <c r="M814" s="14">
        <v>0.985</v>
      </c>
      <c r="N814" s="14">
        <v>0.487</v>
      </c>
      <c r="O814" s="14">
        <v>0.0568</v>
      </c>
      <c r="P814" s="14">
        <v>0.0359</v>
      </c>
      <c r="Q814" s="14">
        <v>72.657</v>
      </c>
      <c r="R814" s="14">
        <v>9.0</v>
      </c>
      <c r="S814" s="14">
        <v>1.0</v>
      </c>
      <c r="T814" s="14" t="s">
        <v>104</v>
      </c>
      <c r="U814" s="14" t="s">
        <v>35</v>
      </c>
      <c r="V814" s="16" t="s">
        <v>75</v>
      </c>
      <c r="W814" s="17" t="s">
        <v>251</v>
      </c>
    </row>
    <row r="815" ht="15.75" customHeight="1">
      <c r="A815" s="14" t="s">
        <v>1151</v>
      </c>
      <c r="B815" s="14" t="s">
        <v>1152</v>
      </c>
      <c r="C815" s="14">
        <v>2021.0</v>
      </c>
      <c r="D815" s="14">
        <v>1.0</v>
      </c>
      <c r="E815" s="14">
        <v>218296.0</v>
      </c>
      <c r="F815" s="14" t="s">
        <v>1136</v>
      </c>
      <c r="G815" s="14" t="s">
        <v>1138</v>
      </c>
      <c r="H815" s="14" t="s">
        <v>1140</v>
      </c>
      <c r="I815" s="14">
        <v>0.217</v>
      </c>
      <c r="J815" s="14">
        <v>0.0192</v>
      </c>
      <c r="K815" s="14">
        <v>0.259427202526909</v>
      </c>
      <c r="L815" s="14">
        <v>0.0482</v>
      </c>
      <c r="M815" s="14">
        <v>0.954</v>
      </c>
      <c r="N815" s="14">
        <v>0.855</v>
      </c>
      <c r="O815" s="14">
        <v>0.178</v>
      </c>
      <c r="P815" s="14">
        <v>0.038</v>
      </c>
      <c r="Q815" s="14">
        <v>72.962</v>
      </c>
      <c r="R815" s="14">
        <v>2.0</v>
      </c>
      <c r="S815" s="14">
        <v>1.0</v>
      </c>
      <c r="T815" s="14" t="s">
        <v>104</v>
      </c>
      <c r="U815" s="14" t="s">
        <v>35</v>
      </c>
      <c r="V815" s="16" t="s">
        <v>75</v>
      </c>
      <c r="W815" s="17" t="s">
        <v>251</v>
      </c>
    </row>
    <row r="816" ht="15.75" customHeight="1">
      <c r="A816" s="14" t="s">
        <v>1154</v>
      </c>
      <c r="B816" s="14" t="s">
        <v>1155</v>
      </c>
      <c r="C816" s="14">
        <v>2021.0</v>
      </c>
      <c r="D816" s="14">
        <v>1.0</v>
      </c>
      <c r="E816" s="14">
        <v>202951.0</v>
      </c>
      <c r="F816" s="14" t="s">
        <v>1136</v>
      </c>
      <c r="G816" s="14" t="s">
        <v>1138</v>
      </c>
      <c r="H816" s="14" t="s">
        <v>1140</v>
      </c>
      <c r="I816" s="14">
        <v>0.158</v>
      </c>
      <c r="J816" s="14">
        <v>0.0026</v>
      </c>
      <c r="K816" s="14">
        <v>0.2316001112178556</v>
      </c>
      <c r="L816" s="14">
        <v>0.0498</v>
      </c>
      <c r="M816" s="14">
        <v>0.985</v>
      </c>
      <c r="N816" s="14">
        <v>0.939</v>
      </c>
      <c r="O816" s="14">
        <v>0.108</v>
      </c>
      <c r="P816" s="14">
        <v>0.047</v>
      </c>
      <c r="Q816" s="14">
        <v>70.917</v>
      </c>
      <c r="R816" s="14">
        <v>10.0</v>
      </c>
      <c r="S816" s="14">
        <v>0.0</v>
      </c>
      <c r="T816" s="14" t="s">
        <v>104</v>
      </c>
      <c r="U816" s="14" t="s">
        <v>35</v>
      </c>
      <c r="V816" s="16" t="s">
        <v>75</v>
      </c>
      <c r="W816" s="17" t="s">
        <v>251</v>
      </c>
    </row>
    <row r="817" ht="15.75" customHeight="1">
      <c r="A817" s="14" t="s">
        <v>2311</v>
      </c>
      <c r="B817" s="14" t="s">
        <v>2312</v>
      </c>
      <c r="C817" s="14">
        <v>2020.0</v>
      </c>
      <c r="D817" s="14">
        <v>1.0</v>
      </c>
      <c r="E817" s="14">
        <v>144274.0</v>
      </c>
      <c r="F817" s="14" t="s">
        <v>209</v>
      </c>
      <c r="G817" s="14" t="s">
        <v>1130</v>
      </c>
      <c r="H817" s="14" t="s">
        <v>1131</v>
      </c>
      <c r="I817" s="14">
        <v>0.679</v>
      </c>
      <c r="J817" s="14">
        <v>0.398</v>
      </c>
      <c r="K817" s="14">
        <v>0.6887900241548396</v>
      </c>
      <c r="L817" s="14">
        <v>0.0418</v>
      </c>
      <c r="M817" s="14">
        <v>0.667</v>
      </c>
      <c r="N817" s="14">
        <v>2.0E-5</v>
      </c>
      <c r="O817" s="14">
        <v>0.222</v>
      </c>
      <c r="P817" s="14">
        <v>0.692</v>
      </c>
      <c r="Q817" s="14">
        <v>85.021</v>
      </c>
      <c r="R817" s="14">
        <v>2.0</v>
      </c>
      <c r="S817" s="14">
        <v>1.0</v>
      </c>
      <c r="T817" s="14" t="s">
        <v>104</v>
      </c>
      <c r="U817" s="14" t="s">
        <v>35</v>
      </c>
      <c r="V817" s="16" t="s">
        <v>407</v>
      </c>
      <c r="W817" s="17" t="s">
        <v>185</v>
      </c>
    </row>
    <row r="818" ht="15.75" customHeight="1">
      <c r="A818" s="14" t="s">
        <v>2319</v>
      </c>
      <c r="B818" s="14" t="s">
        <v>2321</v>
      </c>
      <c r="C818" s="14">
        <v>2020.0</v>
      </c>
      <c r="D818" s="14">
        <v>1.0</v>
      </c>
      <c r="E818" s="14">
        <v>155141.0</v>
      </c>
      <c r="F818" s="14" t="s">
        <v>194</v>
      </c>
      <c r="G818" s="14" t="s">
        <v>1130</v>
      </c>
      <c r="H818" s="14" t="s">
        <v>1131</v>
      </c>
      <c r="I818" s="14">
        <v>0.771</v>
      </c>
      <c r="J818" s="14">
        <v>0.28</v>
      </c>
      <c r="K818" s="14">
        <v>0.5759844287943879</v>
      </c>
      <c r="L818" s="14">
        <v>0.0467</v>
      </c>
      <c r="M818" s="14">
        <v>0.612</v>
      </c>
      <c r="N818" s="14">
        <v>0.0111</v>
      </c>
      <c r="O818" s="14">
        <v>0.0796</v>
      </c>
      <c r="P818" s="14">
        <v>0.598</v>
      </c>
      <c r="Q818" s="14">
        <v>150.035</v>
      </c>
      <c r="R818" s="14">
        <v>6.0</v>
      </c>
      <c r="S818" s="14">
        <v>1.0</v>
      </c>
      <c r="T818" s="14" t="s">
        <v>104</v>
      </c>
      <c r="U818" s="14" t="s">
        <v>35</v>
      </c>
      <c r="V818" s="16" t="s">
        <v>333</v>
      </c>
      <c r="W818" s="17" t="s">
        <v>185</v>
      </c>
    </row>
    <row r="819" ht="15.75" customHeight="1">
      <c r="A819" s="14" t="s">
        <v>17411</v>
      </c>
      <c r="B819" s="14" t="s">
        <v>17412</v>
      </c>
      <c r="C819" s="14">
        <v>2024.0</v>
      </c>
      <c r="D819" s="14">
        <v>1.0</v>
      </c>
      <c r="E819" s="14">
        <v>173419.0</v>
      </c>
      <c r="F819" s="14" t="s">
        <v>203</v>
      </c>
      <c r="G819" s="14" t="s">
        <v>17414</v>
      </c>
      <c r="H819" s="14" t="s">
        <v>17415</v>
      </c>
      <c r="I819" s="14">
        <v>0.519</v>
      </c>
      <c r="J819" s="14">
        <v>0.451</v>
      </c>
      <c r="K819" s="14">
        <v>0.6778816332496764</v>
      </c>
      <c r="L819" s="14">
        <v>0.0429</v>
      </c>
      <c r="M819" s="14">
        <v>0.24</v>
      </c>
      <c r="N819" s="14">
        <v>0.87</v>
      </c>
      <c r="O819" s="14">
        <v>0.408</v>
      </c>
      <c r="P819" s="14">
        <v>0.233</v>
      </c>
      <c r="Q819" s="14">
        <v>155.039</v>
      </c>
      <c r="R819" s="14">
        <v>0.0</v>
      </c>
      <c r="S819" s="14">
        <v>1.0</v>
      </c>
      <c r="T819" s="14" t="s">
        <v>104</v>
      </c>
      <c r="U819" s="14" t="s">
        <v>35</v>
      </c>
      <c r="V819" s="16" t="s">
        <v>36</v>
      </c>
      <c r="W819" s="17" t="s">
        <v>251</v>
      </c>
    </row>
    <row r="820" ht="15.75" customHeight="1">
      <c r="A820" s="14" t="s">
        <v>17420</v>
      </c>
      <c r="B820" s="14" t="s">
        <v>17421</v>
      </c>
      <c r="C820" s="14">
        <v>2024.0</v>
      </c>
      <c r="D820" s="14">
        <v>1.0</v>
      </c>
      <c r="E820" s="14">
        <v>219270.0</v>
      </c>
      <c r="F820" s="14" t="s">
        <v>2989</v>
      </c>
      <c r="G820" s="14" t="s">
        <v>17414</v>
      </c>
      <c r="H820" s="14" t="s">
        <v>17415</v>
      </c>
      <c r="I820" s="14">
        <v>0.776</v>
      </c>
      <c r="J820" s="14">
        <v>0.218</v>
      </c>
      <c r="K820" s="14">
        <v>0.6097362735950691</v>
      </c>
      <c r="L820" s="14">
        <v>0.0752</v>
      </c>
      <c r="M820" s="14">
        <v>0.953</v>
      </c>
      <c r="N820" s="14">
        <v>0.855</v>
      </c>
      <c r="O820" s="14">
        <v>0.0871</v>
      </c>
      <c r="P820" s="14">
        <v>0.66</v>
      </c>
      <c r="Q820" s="14">
        <v>137.646</v>
      </c>
      <c r="R820" s="14">
        <v>11.0</v>
      </c>
      <c r="S820" s="14">
        <v>1.0</v>
      </c>
      <c r="T820" s="14" t="s">
        <v>104</v>
      </c>
      <c r="U820" s="14" t="s">
        <v>35</v>
      </c>
      <c r="V820" s="16" t="s">
        <v>407</v>
      </c>
      <c r="W820" s="17" t="s">
        <v>185</v>
      </c>
    </row>
    <row r="821" ht="15.75" customHeight="1">
      <c r="A821" s="14" t="s">
        <v>17433</v>
      </c>
      <c r="B821" s="14" t="s">
        <v>17435</v>
      </c>
      <c r="C821" s="14">
        <v>2022.0</v>
      </c>
      <c r="D821" s="14">
        <v>1.0</v>
      </c>
      <c r="E821" s="14">
        <v>231066.0</v>
      </c>
      <c r="F821" s="14" t="s">
        <v>1170</v>
      </c>
      <c r="G821" s="14" t="s">
        <v>17437</v>
      </c>
      <c r="H821" s="14" t="s">
        <v>17435</v>
      </c>
      <c r="I821" s="14">
        <v>0.736</v>
      </c>
      <c r="J821" s="14">
        <v>0.649</v>
      </c>
      <c r="K821" s="14">
        <v>0.8171668128073671</v>
      </c>
      <c r="L821" s="14">
        <v>0.0359</v>
      </c>
      <c r="M821" s="14">
        <v>0.0867</v>
      </c>
      <c r="N821" s="14">
        <v>3.31E-6</v>
      </c>
      <c r="O821" s="14">
        <v>0.0944</v>
      </c>
      <c r="P821" s="14">
        <v>0.562</v>
      </c>
      <c r="Q821" s="14">
        <v>119.977</v>
      </c>
      <c r="R821" s="14">
        <v>8.0</v>
      </c>
      <c r="S821" s="14">
        <v>0.0</v>
      </c>
      <c r="T821" s="14" t="s">
        <v>104</v>
      </c>
      <c r="U821" s="14" t="s">
        <v>35</v>
      </c>
      <c r="V821" s="16" t="s">
        <v>333</v>
      </c>
      <c r="W821" s="17" t="s">
        <v>185</v>
      </c>
    </row>
    <row r="822" ht="15.75" customHeight="1">
      <c r="A822" s="14" t="s">
        <v>17445</v>
      </c>
      <c r="B822" s="14" t="s">
        <v>17446</v>
      </c>
      <c r="C822" s="14">
        <v>2022.0</v>
      </c>
      <c r="D822" s="14">
        <v>1.0</v>
      </c>
      <c r="E822" s="14">
        <v>236979.0</v>
      </c>
      <c r="F822" s="14" t="s">
        <v>327</v>
      </c>
      <c r="G822" s="14" t="s">
        <v>1957</v>
      </c>
      <c r="H822" s="14" t="s">
        <v>1534</v>
      </c>
      <c r="I822" s="14">
        <v>0.676</v>
      </c>
      <c r="J822" s="14">
        <v>0.535</v>
      </c>
      <c r="K822" s="14">
        <v>0.7980878232242191</v>
      </c>
      <c r="L822" s="14">
        <v>0.0485</v>
      </c>
      <c r="M822" s="14">
        <v>0.186</v>
      </c>
      <c r="N822" s="14">
        <v>0.774</v>
      </c>
      <c r="O822" s="14">
        <v>0.154</v>
      </c>
      <c r="P822" s="14">
        <v>0.712</v>
      </c>
      <c r="Q822" s="14">
        <v>100.023</v>
      </c>
      <c r="R822" s="14">
        <v>7.0</v>
      </c>
      <c r="S822" s="14">
        <v>1.0</v>
      </c>
      <c r="T822" s="14" t="s">
        <v>104</v>
      </c>
      <c r="U822" s="14" t="s">
        <v>35</v>
      </c>
      <c r="V822" s="16" t="s">
        <v>181</v>
      </c>
      <c r="W822" s="17" t="s">
        <v>185</v>
      </c>
    </row>
    <row r="823" ht="15.75" customHeight="1">
      <c r="A823" s="14" t="s">
        <v>2326</v>
      </c>
      <c r="B823" s="14" t="s">
        <v>2327</v>
      </c>
      <c r="C823" s="14">
        <v>2022.0</v>
      </c>
      <c r="D823" s="14">
        <v>1.0</v>
      </c>
      <c r="E823" s="14">
        <v>222523.0</v>
      </c>
      <c r="F823" s="14" t="s">
        <v>1170</v>
      </c>
      <c r="G823" s="14" t="s">
        <v>1533</v>
      </c>
      <c r="H823" s="14" t="s">
        <v>1534</v>
      </c>
      <c r="I823" s="14">
        <v>0.489</v>
      </c>
      <c r="J823" s="14">
        <v>0.822</v>
      </c>
      <c r="K823" s="14">
        <v>0.7794152246747929</v>
      </c>
      <c r="L823" s="14">
        <v>0.0434</v>
      </c>
      <c r="M823" s="14">
        <v>0.014</v>
      </c>
      <c r="N823" s="14">
        <v>0.834</v>
      </c>
      <c r="O823" s="14">
        <v>0.627</v>
      </c>
      <c r="P823" s="14">
        <v>0.688</v>
      </c>
      <c r="Q823" s="14">
        <v>139.953</v>
      </c>
      <c r="R823" s="14">
        <v>0.0</v>
      </c>
      <c r="S823" s="14">
        <v>1.0</v>
      </c>
      <c r="T823" s="14" t="s">
        <v>104</v>
      </c>
      <c r="U823" s="14" t="s">
        <v>35</v>
      </c>
      <c r="V823" s="16" t="s">
        <v>407</v>
      </c>
      <c r="W823" s="17" t="s">
        <v>185</v>
      </c>
    </row>
    <row r="824" ht="15.75" customHeight="1">
      <c r="A824" s="14" t="s">
        <v>1158</v>
      </c>
      <c r="B824" s="14" t="s">
        <v>1159</v>
      </c>
      <c r="C824" s="14">
        <v>2024.0</v>
      </c>
      <c r="D824" s="14">
        <v>1.0</v>
      </c>
      <c r="E824" s="14">
        <v>307368.0</v>
      </c>
      <c r="F824" s="14" t="s">
        <v>194</v>
      </c>
      <c r="G824" s="14" t="s">
        <v>1160</v>
      </c>
      <c r="H824" s="14" t="s">
        <v>1161</v>
      </c>
      <c r="I824" s="14">
        <v>0.644</v>
      </c>
      <c r="J824" s="14">
        <v>0.435</v>
      </c>
      <c r="K824" s="14">
        <v>0.7743888092577078</v>
      </c>
      <c r="L824" s="14">
        <v>0.0291</v>
      </c>
      <c r="M824" s="14">
        <v>0.775</v>
      </c>
      <c r="N824" s="14">
        <v>0.0</v>
      </c>
      <c r="O824" s="14">
        <v>0.119</v>
      </c>
      <c r="P824" s="14">
        <v>0.409</v>
      </c>
      <c r="Q824" s="14">
        <v>113.99</v>
      </c>
      <c r="R824" s="14">
        <v>0.0</v>
      </c>
      <c r="S824" s="14">
        <v>0.0</v>
      </c>
      <c r="T824" s="14" t="s">
        <v>104</v>
      </c>
      <c r="U824" s="14" t="s">
        <v>35</v>
      </c>
      <c r="V824" s="16" t="s">
        <v>54</v>
      </c>
      <c r="W824" s="17" t="s">
        <v>251</v>
      </c>
    </row>
    <row r="825" ht="15.75" customHeight="1">
      <c r="A825" s="14" t="s">
        <v>2331</v>
      </c>
      <c r="B825" s="14" t="s">
        <v>2332</v>
      </c>
      <c r="C825" s="14">
        <v>2022.0</v>
      </c>
      <c r="D825" s="14">
        <v>1.0</v>
      </c>
      <c r="E825" s="14">
        <v>246724.0</v>
      </c>
      <c r="F825" s="14" t="s">
        <v>194</v>
      </c>
      <c r="G825" s="14" t="s">
        <v>2335</v>
      </c>
      <c r="H825" s="14" t="s">
        <v>942</v>
      </c>
      <c r="I825" s="14">
        <v>0.651</v>
      </c>
      <c r="J825" s="14">
        <v>0.431</v>
      </c>
      <c r="K825" s="14">
        <v>0.7757577053712971</v>
      </c>
      <c r="L825" s="14">
        <v>0.0295</v>
      </c>
      <c r="M825" s="14">
        <v>0.645</v>
      </c>
      <c r="N825" s="14">
        <v>2.69E-6</v>
      </c>
      <c r="O825" s="14">
        <v>0.118</v>
      </c>
      <c r="P825" s="14">
        <v>0.519</v>
      </c>
      <c r="Q825" s="14">
        <v>115.99</v>
      </c>
      <c r="R825" s="14">
        <v>5.0</v>
      </c>
      <c r="S825" s="14">
        <v>1.0</v>
      </c>
      <c r="T825" s="14" t="s">
        <v>104</v>
      </c>
      <c r="U825" s="14" t="s">
        <v>68</v>
      </c>
      <c r="V825" s="16" t="s">
        <v>333</v>
      </c>
      <c r="W825" s="17" t="s">
        <v>185</v>
      </c>
    </row>
    <row r="826" ht="15.75" customHeight="1">
      <c r="A826" s="14" t="s">
        <v>1162</v>
      </c>
      <c r="B826" s="14" t="s">
        <v>1163</v>
      </c>
      <c r="C826" s="14">
        <v>2024.0</v>
      </c>
      <c r="D826" s="14">
        <v>1.0</v>
      </c>
      <c r="E826" s="14">
        <v>103200.0</v>
      </c>
      <c r="F826" s="14" t="s">
        <v>194</v>
      </c>
      <c r="G826" s="14" t="s">
        <v>1164</v>
      </c>
      <c r="H826" s="14" t="s">
        <v>1165</v>
      </c>
      <c r="I826" s="14">
        <v>0.651</v>
      </c>
      <c r="J826" s="14">
        <v>0.173</v>
      </c>
      <c r="K826" s="14">
        <v>0.6211152225392785</v>
      </c>
      <c r="L826" s="14">
        <v>0.0588</v>
      </c>
      <c r="M826" s="14">
        <v>0.104</v>
      </c>
      <c r="N826" s="14">
        <v>0.857</v>
      </c>
      <c r="O826" s="14">
        <v>0.11</v>
      </c>
      <c r="P826" s="14">
        <v>0.366</v>
      </c>
      <c r="Q826" s="14">
        <v>40.991</v>
      </c>
      <c r="R826" s="14">
        <v>9.0</v>
      </c>
      <c r="S826" s="14">
        <v>0.0</v>
      </c>
      <c r="T826" s="14" t="s">
        <v>104</v>
      </c>
      <c r="U826" s="14" t="s">
        <v>35</v>
      </c>
      <c r="V826" s="16" t="s">
        <v>45</v>
      </c>
      <c r="W826" s="17" t="s">
        <v>251</v>
      </c>
    </row>
    <row r="827" ht="15.75" customHeight="1">
      <c r="A827" s="14" t="s">
        <v>1168</v>
      </c>
      <c r="B827" s="14" t="s">
        <v>1169</v>
      </c>
      <c r="C827" s="14">
        <v>2024.0</v>
      </c>
      <c r="D827" s="14">
        <v>1.0</v>
      </c>
      <c r="E827" s="14">
        <v>99166.0</v>
      </c>
      <c r="F827" s="14" t="s">
        <v>1170</v>
      </c>
      <c r="G827" s="14" t="s">
        <v>1172</v>
      </c>
      <c r="H827" s="14" t="s">
        <v>1165</v>
      </c>
      <c r="I827" s="14">
        <v>0.66</v>
      </c>
      <c r="J827" s="14">
        <v>0.522</v>
      </c>
      <c r="K827" s="14">
        <v>0.7854683121770696</v>
      </c>
      <c r="L827" s="14">
        <v>0.0597</v>
      </c>
      <c r="M827" s="14">
        <v>0.75</v>
      </c>
      <c r="N827" s="14">
        <v>0.954</v>
      </c>
      <c r="O827" s="14">
        <v>0.302</v>
      </c>
      <c r="P827" s="14">
        <v>0.276</v>
      </c>
      <c r="Q827" s="14">
        <v>144.08</v>
      </c>
      <c r="R827" s="14">
        <v>9.0</v>
      </c>
      <c r="S827" s="14">
        <v>0.0</v>
      </c>
      <c r="T827" s="14" t="s">
        <v>104</v>
      </c>
      <c r="U827" s="14" t="s">
        <v>35</v>
      </c>
      <c r="V827" s="16" t="s">
        <v>36</v>
      </c>
      <c r="W827" s="17" t="s">
        <v>251</v>
      </c>
    </row>
    <row r="828" ht="15.75" customHeight="1">
      <c r="A828" s="14" t="s">
        <v>1174</v>
      </c>
      <c r="B828" s="14" t="s">
        <v>1176</v>
      </c>
      <c r="C828" s="14">
        <v>2024.0</v>
      </c>
      <c r="D828" s="14">
        <v>1.0</v>
      </c>
      <c r="E828" s="14">
        <v>222950.0</v>
      </c>
      <c r="F828" s="14" t="s">
        <v>1177</v>
      </c>
      <c r="G828" s="14" t="s">
        <v>1178</v>
      </c>
      <c r="H828" s="14" t="s">
        <v>1161</v>
      </c>
      <c r="I828" s="14">
        <v>0.627</v>
      </c>
      <c r="J828" s="14">
        <v>0.354</v>
      </c>
      <c r="K828" s="14">
        <v>0.7490642311563095</v>
      </c>
      <c r="L828" s="14">
        <v>0.0441</v>
      </c>
      <c r="M828" s="14">
        <v>0.88</v>
      </c>
      <c r="N828" s="14">
        <v>5.79E-5</v>
      </c>
      <c r="O828" s="14">
        <v>0.112</v>
      </c>
      <c r="P828" s="14">
        <v>0.374</v>
      </c>
      <c r="Q828" s="14">
        <v>80.01</v>
      </c>
      <c r="R828" s="14">
        <v>5.0</v>
      </c>
      <c r="S828" s="14">
        <v>1.0</v>
      </c>
      <c r="T828" s="14" t="s">
        <v>104</v>
      </c>
      <c r="U828" s="14" t="s">
        <v>35</v>
      </c>
      <c r="V828" s="16" t="s">
        <v>45</v>
      </c>
      <c r="W828" s="17" t="s">
        <v>251</v>
      </c>
    </row>
    <row r="829" ht="15.75" customHeight="1">
      <c r="A829" s="14" t="s">
        <v>1181</v>
      </c>
      <c r="B829" s="14" t="s">
        <v>1182</v>
      </c>
      <c r="C829" s="14">
        <v>1981.0</v>
      </c>
      <c r="D829" s="14">
        <v>1.0</v>
      </c>
      <c r="E829" s="14">
        <v>271613.0</v>
      </c>
      <c r="F829" s="14" t="s">
        <v>156</v>
      </c>
      <c r="G829" s="14" t="s">
        <v>157</v>
      </c>
      <c r="H829" s="14" t="s">
        <v>180</v>
      </c>
      <c r="I829" s="14">
        <v>0.277</v>
      </c>
      <c r="J829" s="14">
        <v>0.422</v>
      </c>
      <c r="K829" s="14">
        <v>0.7511175753266932</v>
      </c>
      <c r="L829" s="14">
        <v>0.0316</v>
      </c>
      <c r="M829" s="14">
        <v>0.571</v>
      </c>
      <c r="N829" s="14">
        <v>0.00181</v>
      </c>
      <c r="O829" s="14">
        <v>0.206</v>
      </c>
      <c r="P829" s="14">
        <v>0.351</v>
      </c>
      <c r="Q829" s="14">
        <v>143.051</v>
      </c>
      <c r="R829" s="14">
        <v>6.0</v>
      </c>
      <c r="S829" s="14">
        <v>0.0</v>
      </c>
      <c r="T829" s="14" t="s">
        <v>104</v>
      </c>
      <c r="U829" s="14" t="s">
        <v>68</v>
      </c>
      <c r="V829" s="16" t="s">
        <v>45</v>
      </c>
      <c r="W829" s="17" t="s">
        <v>251</v>
      </c>
    </row>
    <row r="830" ht="15.75" customHeight="1">
      <c r="A830" s="14" t="s">
        <v>1183</v>
      </c>
      <c r="B830" s="14" t="s">
        <v>1184</v>
      </c>
      <c r="C830" s="14">
        <v>2024.0</v>
      </c>
      <c r="D830" s="14">
        <v>1.0</v>
      </c>
      <c r="E830" s="14">
        <v>330693.0</v>
      </c>
      <c r="F830" s="14" t="s">
        <v>1185</v>
      </c>
      <c r="G830" s="14" t="s">
        <v>1186</v>
      </c>
      <c r="H830" s="14" t="s">
        <v>1187</v>
      </c>
      <c r="I830" s="14">
        <v>0.666</v>
      </c>
      <c r="J830" s="14">
        <v>0.66</v>
      </c>
      <c r="K830" s="14">
        <v>0.811541505340587</v>
      </c>
      <c r="L830" s="14">
        <v>0.0485</v>
      </c>
      <c r="M830" s="14">
        <v>0.138</v>
      </c>
      <c r="N830" s="14">
        <v>1.25E-5</v>
      </c>
      <c r="O830" s="14">
        <v>0.108</v>
      </c>
      <c r="P830" s="14">
        <v>0.383</v>
      </c>
      <c r="Q830" s="14">
        <v>100.045</v>
      </c>
      <c r="R830" s="14">
        <v>0.0</v>
      </c>
      <c r="S830" s="14">
        <v>0.0</v>
      </c>
      <c r="T830" s="14" t="s">
        <v>104</v>
      </c>
      <c r="U830" s="14" t="s">
        <v>68</v>
      </c>
      <c r="V830" s="16" t="s">
        <v>45</v>
      </c>
      <c r="W830" s="17" t="s">
        <v>251</v>
      </c>
    </row>
    <row r="831" ht="15.75" customHeight="1">
      <c r="A831" s="14" t="s">
        <v>2339</v>
      </c>
      <c r="B831" s="14" t="s">
        <v>2342</v>
      </c>
      <c r="C831" s="14">
        <v>2023.0</v>
      </c>
      <c r="D831" s="14">
        <v>1.0</v>
      </c>
      <c r="E831" s="14">
        <v>331333.0</v>
      </c>
      <c r="F831" s="14" t="s">
        <v>327</v>
      </c>
      <c r="G831" s="14" t="s">
        <v>1215</v>
      </c>
      <c r="H831" s="14" t="s">
        <v>1192</v>
      </c>
      <c r="I831" s="14">
        <v>0.648</v>
      </c>
      <c r="J831" s="14">
        <v>0.771</v>
      </c>
      <c r="K831" s="14">
        <v>0.7644001454288624</v>
      </c>
      <c r="L831" s="14">
        <v>0.0576</v>
      </c>
      <c r="M831" s="14">
        <v>0.274</v>
      </c>
      <c r="N831" s="14">
        <v>6.92E-4</v>
      </c>
      <c r="O831" s="14">
        <v>0.0651</v>
      </c>
      <c r="P831" s="14">
        <v>0.883</v>
      </c>
      <c r="Q831" s="14">
        <v>98.056</v>
      </c>
      <c r="R831" s="14">
        <v>9.0</v>
      </c>
      <c r="S831" s="14">
        <v>1.0</v>
      </c>
      <c r="T831" s="14" t="s">
        <v>104</v>
      </c>
      <c r="U831" s="14" t="s">
        <v>68</v>
      </c>
      <c r="V831" s="16" t="s">
        <v>560</v>
      </c>
      <c r="W831" s="17" t="s">
        <v>185</v>
      </c>
    </row>
    <row r="832" ht="15.75" customHeight="1">
      <c r="A832" s="14" t="s">
        <v>1190</v>
      </c>
      <c r="B832" s="14" t="s">
        <v>1191</v>
      </c>
      <c r="C832" s="14">
        <v>2023.0</v>
      </c>
      <c r="D832" s="14">
        <v>1.0</v>
      </c>
      <c r="E832" s="14">
        <v>345866.0</v>
      </c>
      <c r="F832" s="14" t="s">
        <v>327</v>
      </c>
      <c r="G832" s="14" t="s">
        <v>636</v>
      </c>
      <c r="H832" s="14" t="s">
        <v>1192</v>
      </c>
      <c r="I832" s="14">
        <v>0.437</v>
      </c>
      <c r="J832" s="14">
        <v>0.204</v>
      </c>
      <c r="K832" s="14">
        <v>0.7144354372828603</v>
      </c>
      <c r="L832" s="14">
        <v>0.0416</v>
      </c>
      <c r="M832" s="14">
        <v>0.85</v>
      </c>
      <c r="N832" s="14">
        <v>0.0</v>
      </c>
      <c r="O832" s="14">
        <v>0.105</v>
      </c>
      <c r="P832" s="14">
        <v>0.434</v>
      </c>
      <c r="Q832" s="14">
        <v>150.379</v>
      </c>
      <c r="R832" s="14">
        <v>5.0</v>
      </c>
      <c r="S832" s="14">
        <v>1.0</v>
      </c>
      <c r="T832" s="14" t="s">
        <v>104</v>
      </c>
      <c r="U832" s="14" t="s">
        <v>35</v>
      </c>
      <c r="V832" s="16" t="s">
        <v>54</v>
      </c>
      <c r="W832" s="17" t="s">
        <v>251</v>
      </c>
    </row>
    <row r="833" ht="15.75" customHeight="1">
      <c r="A833" s="14" t="s">
        <v>2348</v>
      </c>
      <c r="B833" s="14" t="s">
        <v>2350</v>
      </c>
      <c r="C833" s="14">
        <v>2023.0</v>
      </c>
      <c r="D833" s="14">
        <v>1.0</v>
      </c>
      <c r="E833" s="14">
        <v>271600.0</v>
      </c>
      <c r="F833" s="14" t="s">
        <v>170</v>
      </c>
      <c r="G833" s="14" t="s">
        <v>2354</v>
      </c>
      <c r="H833" s="14" t="s">
        <v>1192</v>
      </c>
      <c r="I833" s="14">
        <v>0.663</v>
      </c>
      <c r="J833" s="14">
        <v>0.536</v>
      </c>
      <c r="K833" s="14">
        <v>0.7728060231263705</v>
      </c>
      <c r="L833" s="14">
        <v>0.0636</v>
      </c>
      <c r="M833" s="14">
        <v>0.082</v>
      </c>
      <c r="N833" s="14">
        <v>0.00154</v>
      </c>
      <c r="O833" s="14">
        <v>0.0843</v>
      </c>
      <c r="P833" s="14">
        <v>0.773</v>
      </c>
      <c r="Q833" s="14">
        <v>132.581</v>
      </c>
      <c r="R833" s="14">
        <v>7.0</v>
      </c>
      <c r="S833" s="14">
        <v>0.0</v>
      </c>
      <c r="T833" s="14" t="s">
        <v>104</v>
      </c>
      <c r="U833" s="14" t="s">
        <v>68</v>
      </c>
      <c r="V833" s="16" t="s">
        <v>181</v>
      </c>
      <c r="W833" s="17" t="s">
        <v>185</v>
      </c>
    </row>
    <row r="834" ht="15.75" customHeight="1">
      <c r="A834" s="14" t="s">
        <v>1193</v>
      </c>
      <c r="B834" s="14" t="s">
        <v>1194</v>
      </c>
      <c r="C834" s="14">
        <v>2022.0</v>
      </c>
      <c r="D834" s="14">
        <v>1.0</v>
      </c>
      <c r="E834" s="14">
        <v>258000.0</v>
      </c>
      <c r="F834" s="14" t="s">
        <v>194</v>
      </c>
      <c r="G834" s="14" t="s">
        <v>1195</v>
      </c>
      <c r="H834" s="14" t="s">
        <v>942</v>
      </c>
      <c r="I834" s="14">
        <v>0.547</v>
      </c>
      <c r="J834" s="14">
        <v>0.531</v>
      </c>
      <c r="K834" s="14">
        <v>0.8006758924389735</v>
      </c>
      <c r="L834" s="14">
        <v>0.0302</v>
      </c>
      <c r="M834" s="14">
        <v>0.74</v>
      </c>
      <c r="N834" s="14">
        <v>1.85E-5</v>
      </c>
      <c r="O834" s="14">
        <v>0.111</v>
      </c>
      <c r="P834" s="14">
        <v>0.175</v>
      </c>
      <c r="Q834" s="14">
        <v>129.997</v>
      </c>
      <c r="R834" s="14">
        <v>1.0</v>
      </c>
      <c r="S834" s="14">
        <v>1.0</v>
      </c>
      <c r="T834" s="14" t="s">
        <v>104</v>
      </c>
      <c r="U834" s="14" t="s">
        <v>68</v>
      </c>
      <c r="V834" s="16" t="s">
        <v>58</v>
      </c>
      <c r="W834" s="17" t="s">
        <v>251</v>
      </c>
    </row>
    <row r="835" ht="15.75" customHeight="1">
      <c r="A835" s="14" t="s">
        <v>1198</v>
      </c>
      <c r="B835" s="14" t="s">
        <v>1199</v>
      </c>
      <c r="C835" s="14">
        <v>2023.0</v>
      </c>
      <c r="D835" s="14">
        <v>1.0</v>
      </c>
      <c r="E835" s="14">
        <v>419533.0</v>
      </c>
      <c r="F835" s="14" t="s">
        <v>194</v>
      </c>
      <c r="G835" s="14" t="s">
        <v>1201</v>
      </c>
      <c r="H835" s="14" t="s">
        <v>1202</v>
      </c>
      <c r="I835" s="14">
        <v>0.542</v>
      </c>
      <c r="J835" s="14">
        <v>0.327</v>
      </c>
      <c r="K835" s="14">
        <v>0.6736252218964853</v>
      </c>
      <c r="L835" s="14">
        <v>0.0496</v>
      </c>
      <c r="M835" s="14">
        <v>0.729</v>
      </c>
      <c r="N835" s="14">
        <v>0.0</v>
      </c>
      <c r="O835" s="14">
        <v>0.248</v>
      </c>
      <c r="P835" s="14">
        <v>0.312</v>
      </c>
      <c r="Q835" s="14">
        <v>79.968</v>
      </c>
      <c r="R835" s="14">
        <v>4.0</v>
      </c>
      <c r="S835" s="14">
        <v>1.0</v>
      </c>
      <c r="T835" s="14" t="s">
        <v>104</v>
      </c>
      <c r="U835" s="14" t="s">
        <v>35</v>
      </c>
      <c r="V835" s="16" t="s">
        <v>45</v>
      </c>
      <c r="W835" s="17" t="s">
        <v>251</v>
      </c>
    </row>
    <row r="836" ht="15.75" customHeight="1">
      <c r="A836" s="14" t="s">
        <v>1205</v>
      </c>
      <c r="B836" s="14" t="s">
        <v>1206</v>
      </c>
      <c r="C836" s="14">
        <v>2024.0</v>
      </c>
      <c r="D836" s="14">
        <v>1.0</v>
      </c>
      <c r="E836" s="14">
        <v>99036.0</v>
      </c>
      <c r="F836" s="14" t="s">
        <v>235</v>
      </c>
      <c r="G836" s="14" t="s">
        <v>1164</v>
      </c>
      <c r="H836" s="14" t="s">
        <v>1165</v>
      </c>
      <c r="I836" s="14">
        <v>0.678</v>
      </c>
      <c r="J836" s="14">
        <v>0.339</v>
      </c>
      <c r="K836" s="14">
        <v>0.6209013325215302</v>
      </c>
      <c r="L836" s="14">
        <v>0.067</v>
      </c>
      <c r="M836" s="14">
        <v>0.781</v>
      </c>
      <c r="N836" s="14">
        <v>0.889</v>
      </c>
      <c r="O836" s="14">
        <v>0.113</v>
      </c>
      <c r="P836" s="14">
        <v>0.462</v>
      </c>
      <c r="Q836" s="14">
        <v>166.062</v>
      </c>
      <c r="R836" s="14">
        <v>7.0</v>
      </c>
      <c r="S836" s="14">
        <v>1.0</v>
      </c>
      <c r="T836" s="14" t="s">
        <v>104</v>
      </c>
      <c r="U836" s="14" t="s">
        <v>35</v>
      </c>
      <c r="V836" s="16" t="s">
        <v>54</v>
      </c>
      <c r="W836" s="17" t="s">
        <v>251</v>
      </c>
    </row>
    <row r="837" ht="15.75" customHeight="1">
      <c r="A837" s="14" t="s">
        <v>1209</v>
      </c>
      <c r="B837" s="14" t="s">
        <v>1210</v>
      </c>
      <c r="C837" s="14">
        <v>2023.0</v>
      </c>
      <c r="D837" s="14">
        <v>1.0</v>
      </c>
      <c r="E837" s="14">
        <v>250171.0</v>
      </c>
      <c r="F837" s="14" t="s">
        <v>289</v>
      </c>
      <c r="G837" s="14" t="s">
        <v>297</v>
      </c>
      <c r="H837" s="14" t="s">
        <v>1211</v>
      </c>
      <c r="I837" s="14">
        <v>0.46</v>
      </c>
      <c r="J837" s="14">
        <v>0.559</v>
      </c>
      <c r="K837" s="14">
        <v>0.8069856479625482</v>
      </c>
      <c r="L837" s="14">
        <v>0.0436</v>
      </c>
      <c r="M837" s="14">
        <v>0.914</v>
      </c>
      <c r="N837" s="14">
        <v>1.03E-4</v>
      </c>
      <c r="O837" s="14">
        <v>0.266</v>
      </c>
      <c r="P837" s="14">
        <v>0.496</v>
      </c>
      <c r="Q837" s="14">
        <v>135.299</v>
      </c>
      <c r="R837" s="14">
        <v>1.0</v>
      </c>
      <c r="S837" s="14">
        <v>1.0</v>
      </c>
      <c r="T837" s="14" t="s">
        <v>104</v>
      </c>
      <c r="U837" s="14" t="s">
        <v>35</v>
      </c>
      <c r="V837" s="16" t="s">
        <v>54</v>
      </c>
      <c r="W837" s="17" t="s">
        <v>251</v>
      </c>
    </row>
    <row r="838" ht="15.75" customHeight="1">
      <c r="A838" s="14" t="s">
        <v>2361</v>
      </c>
      <c r="B838" s="14" t="s">
        <v>2362</v>
      </c>
      <c r="C838" s="14">
        <v>1954.0</v>
      </c>
      <c r="D838" s="14">
        <v>1.0</v>
      </c>
      <c r="E838" s="14">
        <v>189466.0</v>
      </c>
      <c r="F838" s="14" t="s">
        <v>156</v>
      </c>
      <c r="G838" s="14" t="s">
        <v>1449</v>
      </c>
      <c r="H838" s="14" t="s">
        <v>2365</v>
      </c>
      <c r="I838" s="14">
        <v>0.308</v>
      </c>
      <c r="J838" s="14">
        <v>0.506</v>
      </c>
      <c r="K838" s="14">
        <v>0.7093876328640005</v>
      </c>
      <c r="L838" s="14">
        <v>0.164</v>
      </c>
      <c r="M838" s="14">
        <v>0.99</v>
      </c>
      <c r="N838" s="14">
        <v>0.914</v>
      </c>
      <c r="O838" s="14">
        <v>0.622</v>
      </c>
      <c r="P838" s="14">
        <v>0.617</v>
      </c>
      <c r="Q838" s="14">
        <v>166.96</v>
      </c>
      <c r="R838" s="14">
        <v>8.0</v>
      </c>
      <c r="S838" s="14">
        <v>0.0</v>
      </c>
      <c r="T838" s="14" t="s">
        <v>104</v>
      </c>
      <c r="U838" s="14" t="s">
        <v>35</v>
      </c>
      <c r="V838" s="16" t="s">
        <v>407</v>
      </c>
      <c r="W838" s="17" t="s">
        <v>185</v>
      </c>
    </row>
    <row r="839" ht="15.75" customHeight="1">
      <c r="A839" s="14" t="s">
        <v>2367</v>
      </c>
      <c r="B839" s="14" t="s">
        <v>2368</v>
      </c>
      <c r="C839" s="14">
        <v>2022.0</v>
      </c>
      <c r="D839" s="14">
        <v>1.0</v>
      </c>
      <c r="E839" s="14">
        <v>219456.0</v>
      </c>
      <c r="F839" s="14" t="s">
        <v>228</v>
      </c>
      <c r="G839" s="14" t="s">
        <v>2371</v>
      </c>
      <c r="H839" s="14" t="s">
        <v>942</v>
      </c>
      <c r="I839" s="14">
        <v>0.708</v>
      </c>
      <c r="J839" s="14">
        <v>0.594</v>
      </c>
      <c r="K839" s="14">
        <v>0.8665540179054488</v>
      </c>
      <c r="L839" s="14">
        <v>0.0395</v>
      </c>
      <c r="M839" s="14">
        <v>0.28</v>
      </c>
      <c r="N839" s="14">
        <v>0.0</v>
      </c>
      <c r="O839" s="14">
        <v>0.161</v>
      </c>
      <c r="P839" s="14">
        <v>0.604</v>
      </c>
      <c r="Q839" s="14">
        <v>137.972</v>
      </c>
      <c r="R839" s="14">
        <v>0.0</v>
      </c>
      <c r="S839" s="14">
        <v>0.0</v>
      </c>
      <c r="T839" s="14" t="s">
        <v>104</v>
      </c>
      <c r="U839" s="14" t="s">
        <v>35</v>
      </c>
      <c r="V839" s="16" t="s">
        <v>407</v>
      </c>
      <c r="W839" s="17" t="s">
        <v>185</v>
      </c>
    </row>
    <row r="840" ht="15.75" customHeight="1">
      <c r="A840" s="14" t="s">
        <v>2375</v>
      </c>
      <c r="B840" s="14" t="s">
        <v>2376</v>
      </c>
      <c r="C840" s="14">
        <v>1953.0</v>
      </c>
      <c r="D840" s="14">
        <v>1.0</v>
      </c>
      <c r="E840" s="14">
        <v>195973.0</v>
      </c>
      <c r="F840" s="14" t="s">
        <v>156</v>
      </c>
      <c r="G840" s="14" t="s">
        <v>2377</v>
      </c>
      <c r="H840" s="14" t="s">
        <v>2378</v>
      </c>
      <c r="I840" s="14">
        <v>0.64</v>
      </c>
      <c r="J840" s="14">
        <v>0.35</v>
      </c>
      <c r="K840" s="14">
        <v>0.6972600688576721</v>
      </c>
      <c r="L840" s="14">
        <v>0.0845</v>
      </c>
      <c r="M840" s="14">
        <v>0.981</v>
      </c>
      <c r="N840" s="14">
        <v>0.926</v>
      </c>
      <c r="O840" s="14">
        <v>0.114</v>
      </c>
      <c r="P840" s="14">
        <v>0.955</v>
      </c>
      <c r="Q840" s="14">
        <v>151.081</v>
      </c>
      <c r="R840" s="14">
        <v>9.0</v>
      </c>
      <c r="S840" s="14">
        <v>0.0</v>
      </c>
      <c r="T840" s="14" t="s">
        <v>104</v>
      </c>
      <c r="U840" s="14" t="s">
        <v>35</v>
      </c>
      <c r="V840" s="16" t="s">
        <v>819</v>
      </c>
      <c r="W840" s="17" t="s">
        <v>185</v>
      </c>
    </row>
    <row r="841" ht="15.75" customHeight="1">
      <c r="A841" s="14" t="s">
        <v>2379</v>
      </c>
      <c r="B841" s="14" t="s">
        <v>2380</v>
      </c>
      <c r="C841" s="14">
        <v>1964.0</v>
      </c>
      <c r="D841" s="14">
        <v>1.0</v>
      </c>
      <c r="E841" s="14">
        <v>190066.0</v>
      </c>
      <c r="F841" s="14" t="s">
        <v>156</v>
      </c>
      <c r="G841" s="14" t="s">
        <v>157</v>
      </c>
      <c r="H841" s="14" t="s">
        <v>2383</v>
      </c>
      <c r="I841" s="14">
        <v>0.626</v>
      </c>
      <c r="J841" s="14">
        <v>0.544</v>
      </c>
      <c r="K841" s="14">
        <v>0.7509892413160443</v>
      </c>
      <c r="L841" s="14">
        <v>0.124</v>
      </c>
      <c r="M841" s="14">
        <v>0.716</v>
      </c>
      <c r="N841" s="14">
        <v>0.768</v>
      </c>
      <c r="O841" s="14">
        <v>0.132</v>
      </c>
      <c r="P841" s="14">
        <v>0.836</v>
      </c>
      <c r="Q841" s="14">
        <v>131.885</v>
      </c>
      <c r="R841" s="14">
        <v>5.0</v>
      </c>
      <c r="S841" s="14">
        <v>0.0</v>
      </c>
      <c r="T841" s="14" t="s">
        <v>104</v>
      </c>
      <c r="U841" s="14" t="s">
        <v>35</v>
      </c>
      <c r="V841" s="16" t="s">
        <v>560</v>
      </c>
      <c r="W841" s="17" t="s">
        <v>185</v>
      </c>
    </row>
    <row r="842" ht="15.75" customHeight="1">
      <c r="A842" s="14" t="s">
        <v>1214</v>
      </c>
      <c r="B842" s="14" t="s">
        <v>1216</v>
      </c>
      <c r="C842" s="14">
        <v>1966.0</v>
      </c>
      <c r="D842" s="14">
        <v>1.0</v>
      </c>
      <c r="E842" s="14">
        <v>278640.0</v>
      </c>
      <c r="F842" s="14" t="s">
        <v>156</v>
      </c>
      <c r="G842" s="14" t="s">
        <v>157</v>
      </c>
      <c r="H842" s="14" t="s">
        <v>1217</v>
      </c>
      <c r="I842" s="14">
        <v>0.388</v>
      </c>
      <c r="J842" s="14">
        <v>0.287</v>
      </c>
      <c r="K842" s="14">
        <v>0.6201527174594113</v>
      </c>
      <c r="L842" s="14">
        <v>0.108</v>
      </c>
      <c r="M842" s="14">
        <v>0.948</v>
      </c>
      <c r="N842" s="14">
        <v>6.02E-5</v>
      </c>
      <c r="O842" s="14">
        <v>0.0856</v>
      </c>
      <c r="P842" s="14">
        <v>0.305</v>
      </c>
      <c r="Q842" s="14">
        <v>154.417</v>
      </c>
      <c r="R842" s="14">
        <v>6.0</v>
      </c>
      <c r="S842" s="14">
        <v>1.0</v>
      </c>
      <c r="T842" s="14" t="s">
        <v>104</v>
      </c>
      <c r="U842" s="14" t="s">
        <v>35</v>
      </c>
      <c r="V842" s="16" t="s">
        <v>45</v>
      </c>
      <c r="W842" s="17" t="s">
        <v>251</v>
      </c>
    </row>
    <row r="843" ht="15.75" customHeight="1">
      <c r="A843" s="14" t="s">
        <v>2385</v>
      </c>
      <c r="B843" s="14" t="s">
        <v>2387</v>
      </c>
      <c r="C843" s="14">
        <v>1949.0</v>
      </c>
      <c r="D843" s="14">
        <v>1.0</v>
      </c>
      <c r="E843" s="14">
        <v>175988.0</v>
      </c>
      <c r="F843" s="14" t="s">
        <v>156</v>
      </c>
      <c r="G843" s="14" t="s">
        <v>157</v>
      </c>
      <c r="H843" s="14" t="s">
        <v>2391</v>
      </c>
      <c r="I843" s="14">
        <v>0.682</v>
      </c>
      <c r="J843" s="14">
        <v>0.329</v>
      </c>
      <c r="K843" s="14">
        <v>0.7557803777136061</v>
      </c>
      <c r="L843" s="14">
        <v>0.0607</v>
      </c>
      <c r="M843" s="14">
        <v>0.963</v>
      </c>
      <c r="N843" s="14">
        <v>0.024</v>
      </c>
      <c r="O843" s="14">
        <v>0.142</v>
      </c>
      <c r="P843" s="14">
        <v>0.754</v>
      </c>
      <c r="Q843" s="14">
        <v>100.489</v>
      </c>
      <c r="R843" s="14">
        <v>3.0</v>
      </c>
      <c r="S843" s="14">
        <v>1.0</v>
      </c>
      <c r="T843" s="14" t="s">
        <v>104</v>
      </c>
      <c r="U843" s="14" t="s">
        <v>35</v>
      </c>
      <c r="V843" s="16" t="s">
        <v>181</v>
      </c>
      <c r="W843" s="17" t="s">
        <v>185</v>
      </c>
    </row>
    <row r="844" ht="15.75" customHeight="1">
      <c r="A844" s="14" t="s">
        <v>1219</v>
      </c>
      <c r="B844" s="14" t="s">
        <v>1220</v>
      </c>
      <c r="C844" s="14">
        <v>2024.0</v>
      </c>
      <c r="D844" s="14">
        <v>1.0</v>
      </c>
      <c r="E844" s="14">
        <v>239186.0</v>
      </c>
      <c r="F844" s="14" t="s">
        <v>194</v>
      </c>
      <c r="G844" s="14" t="s">
        <v>219</v>
      </c>
      <c r="H844" s="14" t="s">
        <v>1187</v>
      </c>
      <c r="I844" s="14">
        <v>0.601</v>
      </c>
      <c r="J844" s="14">
        <v>0.3</v>
      </c>
      <c r="K844" s="14">
        <v>0.7309691356548037</v>
      </c>
      <c r="L844" s="14">
        <v>0.0311</v>
      </c>
      <c r="M844" s="14">
        <v>0.666</v>
      </c>
      <c r="N844" s="14">
        <v>4.09E-5</v>
      </c>
      <c r="O844" s="14">
        <v>0.108</v>
      </c>
      <c r="P844" s="14">
        <v>0.237</v>
      </c>
      <c r="Q844" s="14">
        <v>98.51</v>
      </c>
      <c r="R844" s="14">
        <v>5.0</v>
      </c>
      <c r="S844" s="14">
        <v>1.0</v>
      </c>
      <c r="T844" s="14" t="s">
        <v>104</v>
      </c>
      <c r="U844" s="14" t="s">
        <v>35</v>
      </c>
      <c r="V844" s="16" t="s">
        <v>36</v>
      </c>
      <c r="W844" s="17" t="s">
        <v>251</v>
      </c>
    </row>
    <row r="845" ht="15.75" customHeight="1">
      <c r="A845" s="14" t="s">
        <v>1223</v>
      </c>
      <c r="B845" s="14" t="s">
        <v>1224</v>
      </c>
      <c r="C845" s="14">
        <v>1960.0</v>
      </c>
      <c r="D845" s="14">
        <v>1.0</v>
      </c>
      <c r="E845" s="14">
        <v>214804.0</v>
      </c>
      <c r="F845" s="14" t="s">
        <v>327</v>
      </c>
      <c r="G845" s="14" t="s">
        <v>420</v>
      </c>
      <c r="H845" s="14" t="s">
        <v>1225</v>
      </c>
      <c r="I845" s="14">
        <v>0.198</v>
      </c>
      <c r="J845" s="14">
        <v>0.41</v>
      </c>
      <c r="K845" s="14">
        <v>0.7447864308013435</v>
      </c>
      <c r="L845" s="14">
        <v>0.0336</v>
      </c>
      <c r="M845" s="14">
        <v>0.597</v>
      </c>
      <c r="N845" s="14">
        <v>0.0136</v>
      </c>
      <c r="O845" s="14">
        <v>0.432</v>
      </c>
      <c r="P845" s="14">
        <v>0.461</v>
      </c>
      <c r="Q845" s="14">
        <v>141.315</v>
      </c>
      <c r="R845" s="14">
        <v>5.0</v>
      </c>
      <c r="S845" s="14">
        <v>0.0</v>
      </c>
      <c r="T845" s="14" t="s">
        <v>104</v>
      </c>
      <c r="U845" s="14" t="s">
        <v>35</v>
      </c>
      <c r="V845" s="16" t="s">
        <v>54</v>
      </c>
      <c r="W845" s="17" t="s">
        <v>251</v>
      </c>
    </row>
    <row r="846" ht="15.75" customHeight="1">
      <c r="A846" s="14" t="s">
        <v>2395</v>
      </c>
      <c r="B846" s="14" t="s">
        <v>2396</v>
      </c>
      <c r="C846" s="14">
        <v>1992.0</v>
      </c>
      <c r="D846" s="14">
        <v>1.0</v>
      </c>
      <c r="E846" s="14">
        <v>398573.0</v>
      </c>
      <c r="F846" s="14" t="s">
        <v>327</v>
      </c>
      <c r="G846" s="14" t="s">
        <v>1017</v>
      </c>
      <c r="H846" s="14" t="s">
        <v>2399</v>
      </c>
      <c r="I846" s="14">
        <v>0.695</v>
      </c>
      <c r="J846" s="14">
        <v>0.717</v>
      </c>
      <c r="K846" s="14">
        <v>0.7089598528285039</v>
      </c>
      <c r="L846" s="14">
        <v>0.0552</v>
      </c>
      <c r="M846" s="14">
        <v>0.217</v>
      </c>
      <c r="N846" s="14">
        <v>2.89E-5</v>
      </c>
      <c r="O846" s="14">
        <v>0.055</v>
      </c>
      <c r="P846" s="14">
        <v>0.887</v>
      </c>
      <c r="Q846" s="14">
        <v>132.378</v>
      </c>
      <c r="R846" s="14">
        <v>8.0</v>
      </c>
      <c r="S846" s="14">
        <v>0.0</v>
      </c>
      <c r="T846" s="14" t="s">
        <v>104</v>
      </c>
      <c r="U846" s="14" t="s">
        <v>68</v>
      </c>
      <c r="V846" s="16" t="s">
        <v>560</v>
      </c>
      <c r="W846" s="17" t="s">
        <v>185</v>
      </c>
    </row>
    <row r="847" ht="15.75" customHeight="1">
      <c r="A847" s="14" t="s">
        <v>1226</v>
      </c>
      <c r="B847" s="14" t="s">
        <v>1228</v>
      </c>
      <c r="C847" s="14">
        <v>2024.0</v>
      </c>
      <c r="D847" s="14">
        <v>1.0</v>
      </c>
      <c r="E847" s="14">
        <v>225363.0</v>
      </c>
      <c r="F847" s="14" t="s">
        <v>1229</v>
      </c>
      <c r="G847" s="14" t="s">
        <v>1230</v>
      </c>
      <c r="H847" s="14" t="s">
        <v>1231</v>
      </c>
      <c r="I847" s="14">
        <v>0.722</v>
      </c>
      <c r="J847" s="14">
        <v>0.323</v>
      </c>
      <c r="K847" s="14">
        <v>0.71133403202551</v>
      </c>
      <c r="L847" s="14">
        <v>0.0412</v>
      </c>
      <c r="M847" s="14">
        <v>0.832</v>
      </c>
      <c r="N847" s="14">
        <v>0.00315</v>
      </c>
      <c r="O847" s="14">
        <v>0.132</v>
      </c>
      <c r="P847" s="14">
        <v>0.486</v>
      </c>
      <c r="Q847" s="14">
        <v>120.057</v>
      </c>
      <c r="R847" s="14">
        <v>5.0</v>
      </c>
      <c r="S847" s="14">
        <v>1.0</v>
      </c>
      <c r="T847" s="14" t="s">
        <v>104</v>
      </c>
      <c r="U847" s="14" t="s">
        <v>35</v>
      </c>
      <c r="V847" s="16" t="s">
        <v>54</v>
      </c>
      <c r="W847" s="17" t="s">
        <v>251</v>
      </c>
    </row>
    <row r="848" ht="15.75" customHeight="1">
      <c r="A848" s="14" t="s">
        <v>1235</v>
      </c>
      <c r="B848" s="14" t="s">
        <v>1236</v>
      </c>
      <c r="C848" s="14">
        <v>2024.0</v>
      </c>
      <c r="D848" s="14">
        <v>1.0</v>
      </c>
      <c r="E848" s="14">
        <v>73714.0</v>
      </c>
      <c r="F848" s="14" t="s">
        <v>241</v>
      </c>
      <c r="G848" s="14" t="s">
        <v>1164</v>
      </c>
      <c r="H848" s="14" t="s">
        <v>1165</v>
      </c>
      <c r="I848" s="14">
        <v>0.497</v>
      </c>
      <c r="J848" s="14">
        <v>0.348</v>
      </c>
      <c r="K848" s="14">
        <v>0.5872350437279483</v>
      </c>
      <c r="L848" s="14">
        <v>0.0945</v>
      </c>
      <c r="M848" s="14">
        <v>0.448</v>
      </c>
      <c r="N848" s="14">
        <v>0.64</v>
      </c>
      <c r="O848" s="14">
        <v>0.299</v>
      </c>
      <c r="P848" s="14">
        <v>0.265</v>
      </c>
      <c r="Q848" s="14">
        <v>69.244</v>
      </c>
      <c r="R848" s="14">
        <v>8.0</v>
      </c>
      <c r="S848" s="14">
        <v>0.0</v>
      </c>
      <c r="T848" s="14" t="s">
        <v>104</v>
      </c>
      <c r="U848" s="14" t="s">
        <v>68</v>
      </c>
      <c r="V848" s="16" t="s">
        <v>36</v>
      </c>
      <c r="W848" s="17" t="s">
        <v>251</v>
      </c>
    </row>
    <row r="849" ht="15.75" customHeight="1">
      <c r="A849" s="14" t="s">
        <v>2400</v>
      </c>
      <c r="B849" s="14" t="s">
        <v>2401</v>
      </c>
      <c r="C849" s="14">
        <v>1983.0</v>
      </c>
      <c r="D849" s="14">
        <v>1.0</v>
      </c>
      <c r="E849" s="14">
        <v>298413.0</v>
      </c>
      <c r="F849" s="14" t="s">
        <v>170</v>
      </c>
      <c r="G849" s="14" t="s">
        <v>2404</v>
      </c>
      <c r="H849" s="14" t="s">
        <v>2406</v>
      </c>
      <c r="I849" s="14">
        <v>0.582</v>
      </c>
      <c r="J849" s="14">
        <v>0.532</v>
      </c>
      <c r="K849" s="14">
        <v>0.7000834170919497</v>
      </c>
      <c r="L849" s="14">
        <v>0.0489</v>
      </c>
      <c r="M849" s="14">
        <v>0.667</v>
      </c>
      <c r="N849" s="14">
        <v>0.0</v>
      </c>
      <c r="O849" s="14">
        <v>0.761</v>
      </c>
      <c r="P849" s="14">
        <v>0.788</v>
      </c>
      <c r="Q849" s="14">
        <v>102.89</v>
      </c>
      <c r="R849" s="14">
        <v>4.0</v>
      </c>
      <c r="S849" s="14">
        <v>1.0</v>
      </c>
      <c r="T849" s="14" t="s">
        <v>104</v>
      </c>
      <c r="U849" s="14" t="s">
        <v>35</v>
      </c>
      <c r="V849" s="16" t="s">
        <v>181</v>
      </c>
      <c r="W849" s="17" t="s">
        <v>185</v>
      </c>
    </row>
    <row r="850" ht="15.75" customHeight="1">
      <c r="A850" s="14" t="s">
        <v>2408</v>
      </c>
      <c r="B850" s="14" t="s">
        <v>2409</v>
      </c>
      <c r="C850" s="14">
        <v>2021.0</v>
      </c>
      <c r="D850" s="14">
        <v>1.0</v>
      </c>
      <c r="E850" s="14">
        <v>263705.0</v>
      </c>
      <c r="F850" s="14" t="s">
        <v>209</v>
      </c>
      <c r="G850" s="14" t="s">
        <v>1787</v>
      </c>
      <c r="H850" s="14" t="s">
        <v>2411</v>
      </c>
      <c r="I850" s="14">
        <v>0.668</v>
      </c>
      <c r="J850" s="14">
        <v>0.653</v>
      </c>
      <c r="K850" s="14">
        <v>0.8098731632021503</v>
      </c>
      <c r="L850" s="14">
        <v>0.039</v>
      </c>
      <c r="M850" s="14">
        <v>0.0862</v>
      </c>
      <c r="N850" s="14">
        <v>0.0</v>
      </c>
      <c r="O850" s="14">
        <v>0.0731</v>
      </c>
      <c r="P850" s="14">
        <v>0.572</v>
      </c>
      <c r="Q850" s="14">
        <v>122.947</v>
      </c>
      <c r="R850" s="14">
        <v>1.0</v>
      </c>
      <c r="S850" s="14">
        <v>1.0</v>
      </c>
      <c r="T850" s="14" t="s">
        <v>104</v>
      </c>
      <c r="U850" s="14" t="s">
        <v>35</v>
      </c>
      <c r="V850" s="16" t="s">
        <v>333</v>
      </c>
      <c r="W850" s="17" t="s">
        <v>185</v>
      </c>
    </row>
    <row r="851" ht="15.75" customHeight="1">
      <c r="A851" s="14" t="s">
        <v>1239</v>
      </c>
      <c r="B851" s="14" t="s">
        <v>1240</v>
      </c>
      <c r="C851" s="14">
        <v>1959.0</v>
      </c>
      <c r="D851" s="14">
        <v>1.0</v>
      </c>
      <c r="E851" s="14">
        <v>242693.0</v>
      </c>
      <c r="F851" s="14" t="s">
        <v>156</v>
      </c>
      <c r="G851" s="14" t="s">
        <v>157</v>
      </c>
      <c r="H851" s="14" t="s">
        <v>1244</v>
      </c>
      <c r="I851" s="14">
        <v>0.403</v>
      </c>
      <c r="J851" s="14">
        <v>0.316</v>
      </c>
      <c r="K851" s="14">
        <v>0.7484867281083891</v>
      </c>
      <c r="L851" s="14">
        <v>0.0579</v>
      </c>
      <c r="M851" s="14">
        <v>0.765</v>
      </c>
      <c r="N851" s="14">
        <v>0.0</v>
      </c>
      <c r="O851" s="14">
        <v>0.0509</v>
      </c>
      <c r="P851" s="14">
        <v>0.416</v>
      </c>
      <c r="Q851" s="14">
        <v>77.627</v>
      </c>
      <c r="R851" s="14">
        <v>1.0</v>
      </c>
      <c r="S851" s="14">
        <v>0.0</v>
      </c>
      <c r="T851" s="14" t="s">
        <v>104</v>
      </c>
      <c r="U851" s="14" t="s">
        <v>35</v>
      </c>
      <c r="V851" s="16" t="s">
        <v>54</v>
      </c>
      <c r="W851" s="17" t="s">
        <v>251</v>
      </c>
    </row>
    <row r="852" ht="15.75" customHeight="1">
      <c r="A852" s="14" t="s">
        <v>2416</v>
      </c>
      <c r="B852" s="14" t="s">
        <v>2417</v>
      </c>
      <c r="C852" s="14">
        <v>1971.0</v>
      </c>
      <c r="D852" s="14">
        <v>1.0</v>
      </c>
      <c r="E852" s="14">
        <v>222680.0</v>
      </c>
      <c r="F852" s="14" t="s">
        <v>327</v>
      </c>
      <c r="G852" s="14" t="s">
        <v>2418</v>
      </c>
      <c r="H852" s="14" t="s">
        <v>2419</v>
      </c>
      <c r="I852" s="14">
        <v>0.484</v>
      </c>
      <c r="J852" s="14">
        <v>0.82</v>
      </c>
      <c r="K852" s="14">
        <v>0.7860030372214404</v>
      </c>
      <c r="L852" s="14">
        <v>0.103</v>
      </c>
      <c r="M852" s="14">
        <v>0.947</v>
      </c>
      <c r="N852" s="14">
        <v>0.39</v>
      </c>
      <c r="O852" s="14">
        <v>0.747</v>
      </c>
      <c r="P852" s="14">
        <v>0.823</v>
      </c>
      <c r="Q852" s="14">
        <v>86.287</v>
      </c>
      <c r="R852" s="14">
        <v>2.0</v>
      </c>
      <c r="S852" s="14">
        <v>1.0</v>
      </c>
      <c r="T852" s="14" t="s">
        <v>104</v>
      </c>
      <c r="U852" s="14" t="s">
        <v>68</v>
      </c>
      <c r="V852" s="16" t="s">
        <v>560</v>
      </c>
      <c r="W852" s="17" t="s">
        <v>185</v>
      </c>
    </row>
    <row r="853" ht="15.75" customHeight="1">
      <c r="A853" s="14" t="s">
        <v>2423</v>
      </c>
      <c r="B853" s="14" t="s">
        <v>2425</v>
      </c>
      <c r="C853" s="14">
        <v>2001.0</v>
      </c>
      <c r="D853" s="14">
        <v>1.0</v>
      </c>
      <c r="E853" s="14">
        <v>307346.0</v>
      </c>
      <c r="F853" s="14" t="s">
        <v>209</v>
      </c>
      <c r="G853" s="14" t="s">
        <v>2426</v>
      </c>
      <c r="H853" s="14" t="s">
        <v>2427</v>
      </c>
      <c r="I853" s="14">
        <v>0.624</v>
      </c>
      <c r="J853" s="14">
        <v>0.912</v>
      </c>
      <c r="K853" s="14">
        <v>0.7742604752470588</v>
      </c>
      <c r="L853" s="14">
        <v>0.078</v>
      </c>
      <c r="M853" s="14">
        <v>0.0744</v>
      </c>
      <c r="N853" s="14">
        <v>4.56E-5</v>
      </c>
      <c r="O853" s="14">
        <v>0.0459</v>
      </c>
      <c r="P853" s="14">
        <v>0.808</v>
      </c>
      <c r="Q853" s="14">
        <v>136.936</v>
      </c>
      <c r="R853" s="14">
        <v>10.0</v>
      </c>
      <c r="S853" s="14">
        <v>1.0</v>
      </c>
      <c r="T853" s="14" t="s">
        <v>104</v>
      </c>
      <c r="U853" s="14" t="s">
        <v>35</v>
      </c>
      <c r="V853" s="16" t="s">
        <v>560</v>
      </c>
      <c r="W853" s="17" t="s">
        <v>185</v>
      </c>
    </row>
    <row r="854" ht="15.75" customHeight="1">
      <c r="A854" s="14" t="s">
        <v>1246</v>
      </c>
      <c r="B854" s="14" t="s">
        <v>1247</v>
      </c>
      <c r="C854" s="14">
        <v>2024.0</v>
      </c>
      <c r="D854" s="14">
        <v>1.0</v>
      </c>
      <c r="E854" s="14">
        <v>320040.0</v>
      </c>
      <c r="F854" s="14" t="s">
        <v>1248</v>
      </c>
      <c r="G854" s="14" t="s">
        <v>1249</v>
      </c>
      <c r="H854" s="14" t="s">
        <v>1250</v>
      </c>
      <c r="I854" s="14">
        <v>0.562</v>
      </c>
      <c r="J854" s="14">
        <v>0.858</v>
      </c>
      <c r="K854" s="14">
        <v>0.8922635980387941</v>
      </c>
      <c r="L854" s="14">
        <v>0.0569</v>
      </c>
      <c r="M854" s="14">
        <v>0.107</v>
      </c>
      <c r="N854" s="14">
        <v>4.24E-4</v>
      </c>
      <c r="O854" s="14">
        <v>0.0929</v>
      </c>
      <c r="P854" s="14">
        <v>0.384</v>
      </c>
      <c r="Q854" s="14">
        <v>89.968</v>
      </c>
      <c r="R854" s="14">
        <v>8.0</v>
      </c>
      <c r="S854" s="14">
        <v>0.0</v>
      </c>
      <c r="T854" s="14" t="s">
        <v>104</v>
      </c>
      <c r="U854" s="14" t="s">
        <v>35</v>
      </c>
      <c r="V854" s="16" t="s">
        <v>45</v>
      </c>
      <c r="W854" s="17" t="s">
        <v>251</v>
      </c>
    </row>
    <row r="855" ht="15.75" customHeight="1">
      <c r="A855" s="14" t="s">
        <v>2431</v>
      </c>
      <c r="B855" s="14" t="s">
        <v>2432</v>
      </c>
      <c r="C855" s="14">
        <v>1990.0</v>
      </c>
      <c r="D855" s="14">
        <v>1.0</v>
      </c>
      <c r="E855" s="14">
        <v>328040.0</v>
      </c>
      <c r="F855" s="14" t="s">
        <v>209</v>
      </c>
      <c r="G855" s="14" t="s">
        <v>2426</v>
      </c>
      <c r="H855" s="14" t="s">
        <v>1500</v>
      </c>
      <c r="I855" s="14">
        <v>0.45</v>
      </c>
      <c r="J855" s="14">
        <v>0.497</v>
      </c>
      <c r="K855" s="14">
        <v>0.7739182512186615</v>
      </c>
      <c r="L855" s="14">
        <v>0.0381</v>
      </c>
      <c r="M855" s="14">
        <v>0.803</v>
      </c>
      <c r="N855" s="14">
        <v>0.00537</v>
      </c>
      <c r="O855" s="14">
        <v>0.119</v>
      </c>
      <c r="P855" s="14">
        <v>0.592</v>
      </c>
      <c r="Q855" s="14">
        <v>83.94</v>
      </c>
      <c r="R855" s="14">
        <v>8.0</v>
      </c>
      <c r="S855" s="14">
        <v>1.0</v>
      </c>
      <c r="T855" s="14" t="s">
        <v>104</v>
      </c>
      <c r="U855" s="14" t="s">
        <v>35</v>
      </c>
      <c r="V855" s="16" t="s">
        <v>333</v>
      </c>
      <c r="W855" s="17" t="s">
        <v>185</v>
      </c>
    </row>
    <row r="856" ht="15.75" customHeight="1">
      <c r="A856" s="14" t="s">
        <v>1251</v>
      </c>
      <c r="B856" s="14" t="s">
        <v>1252</v>
      </c>
      <c r="C856" s="14">
        <v>2023.0</v>
      </c>
      <c r="D856" s="14">
        <v>1.0</v>
      </c>
      <c r="E856" s="14">
        <v>208474.0</v>
      </c>
      <c r="F856" s="14" t="s">
        <v>731</v>
      </c>
      <c r="G856" s="14" t="s">
        <v>1253</v>
      </c>
      <c r="H856" s="14" t="s">
        <v>1254</v>
      </c>
      <c r="I856" s="14">
        <v>0.206</v>
      </c>
      <c r="J856" s="14">
        <v>0.219</v>
      </c>
      <c r="K856" s="14">
        <v>0.7004684191238966</v>
      </c>
      <c r="L856" s="14">
        <v>0.0402</v>
      </c>
      <c r="M856" s="14">
        <v>0.0376</v>
      </c>
      <c r="N856" s="14">
        <v>0.296</v>
      </c>
      <c r="O856" s="14">
        <v>0.258</v>
      </c>
      <c r="P856" s="14">
        <v>0.0355</v>
      </c>
      <c r="Q856" s="14">
        <v>139.103</v>
      </c>
      <c r="R856" s="14">
        <v>11.0</v>
      </c>
      <c r="S856" s="14">
        <v>1.0</v>
      </c>
      <c r="T856" s="14" t="s">
        <v>104</v>
      </c>
      <c r="U856" s="14" t="s">
        <v>35</v>
      </c>
      <c r="V856" s="16" t="s">
        <v>75</v>
      </c>
      <c r="W856" s="17" t="s">
        <v>251</v>
      </c>
    </row>
    <row r="857" ht="15.75" customHeight="1">
      <c r="A857" s="14" t="s">
        <v>2438</v>
      </c>
      <c r="B857" s="14" t="s">
        <v>2439</v>
      </c>
      <c r="C857" s="14">
        <v>2024.0</v>
      </c>
      <c r="D857" s="14">
        <v>1.0</v>
      </c>
      <c r="E857" s="14">
        <v>223348.0</v>
      </c>
      <c r="F857" s="14" t="s">
        <v>1125</v>
      </c>
      <c r="G857" s="14" t="s">
        <v>2442</v>
      </c>
      <c r="H857" s="14" t="s">
        <v>220</v>
      </c>
      <c r="I857" s="14">
        <v>0.753</v>
      </c>
      <c r="J857" s="14">
        <v>0.486</v>
      </c>
      <c r="K857" s="14">
        <v>0.7625179132726775</v>
      </c>
      <c r="L857" s="14">
        <v>0.0539</v>
      </c>
      <c r="M857" s="14">
        <v>0.38</v>
      </c>
      <c r="N857" s="14">
        <v>4.86E-6</v>
      </c>
      <c r="O857" s="14">
        <v>0.0783</v>
      </c>
      <c r="P857" s="14">
        <v>0.626</v>
      </c>
      <c r="Q857" s="14">
        <v>97.992</v>
      </c>
      <c r="R857" s="14">
        <v>7.0</v>
      </c>
      <c r="S857" s="14">
        <v>1.0</v>
      </c>
      <c r="T857" s="14" t="s">
        <v>104</v>
      </c>
      <c r="U857" s="14" t="s">
        <v>35</v>
      </c>
      <c r="V857" s="16" t="s">
        <v>407</v>
      </c>
      <c r="W857" s="17" t="s">
        <v>185</v>
      </c>
    </row>
    <row r="858" ht="15.75" customHeight="1">
      <c r="A858" s="14" t="s">
        <v>2445</v>
      </c>
      <c r="B858" s="14" t="s">
        <v>2447</v>
      </c>
      <c r="C858" s="14">
        <v>1969.0</v>
      </c>
      <c r="D858" s="14">
        <v>1.0</v>
      </c>
      <c r="E858" s="14">
        <v>344400.0</v>
      </c>
      <c r="F858" s="14" t="s">
        <v>170</v>
      </c>
      <c r="G858" s="14" t="s">
        <v>2450</v>
      </c>
      <c r="H858" s="14" t="s">
        <v>2452</v>
      </c>
      <c r="I858" s="14">
        <v>0.478</v>
      </c>
      <c r="J858" s="14">
        <v>0.341</v>
      </c>
      <c r="K858" s="14">
        <v>0.6849827818389199</v>
      </c>
      <c r="L858" s="14">
        <v>0.034</v>
      </c>
      <c r="M858" s="14">
        <v>0.967</v>
      </c>
      <c r="N858" s="14">
        <v>0.0163</v>
      </c>
      <c r="O858" s="14">
        <v>0.32</v>
      </c>
      <c r="P858" s="14">
        <v>0.557</v>
      </c>
      <c r="Q858" s="14">
        <v>99.883</v>
      </c>
      <c r="R858" s="14">
        <v>2.0</v>
      </c>
      <c r="S858" s="14">
        <v>1.0</v>
      </c>
      <c r="T858" s="14" t="s">
        <v>104</v>
      </c>
      <c r="U858" s="14" t="s">
        <v>35</v>
      </c>
      <c r="V858" s="16" t="s">
        <v>333</v>
      </c>
      <c r="W858" s="17" t="s">
        <v>185</v>
      </c>
    </row>
    <row r="859" ht="15.75" customHeight="1">
      <c r="A859" s="14" t="s">
        <v>2455</v>
      </c>
      <c r="B859" s="14" t="s">
        <v>2456</v>
      </c>
      <c r="C859" s="14">
        <v>1994.0</v>
      </c>
      <c r="D859" s="14">
        <v>1.0</v>
      </c>
      <c r="E859" s="14">
        <v>325855.0</v>
      </c>
      <c r="F859" s="14" t="s">
        <v>140</v>
      </c>
      <c r="G859" s="14" t="s">
        <v>2458</v>
      </c>
      <c r="H859" s="14" t="s">
        <v>2459</v>
      </c>
      <c r="I859" s="14">
        <v>0.691</v>
      </c>
      <c r="J859" s="14">
        <v>0.563</v>
      </c>
      <c r="K859" s="14">
        <v>0.7604859581040685</v>
      </c>
      <c r="L859" s="14">
        <v>0.0582</v>
      </c>
      <c r="M859" s="14">
        <v>0.745</v>
      </c>
      <c r="N859" s="14">
        <v>3.83E-6</v>
      </c>
      <c r="O859" s="14">
        <v>0.661</v>
      </c>
      <c r="P859" s="14">
        <v>0.916</v>
      </c>
      <c r="Q859" s="14">
        <v>96.751</v>
      </c>
      <c r="R859" s="14">
        <v>4.0</v>
      </c>
      <c r="S859" s="14">
        <v>1.0</v>
      </c>
      <c r="T859" s="14" t="s">
        <v>104</v>
      </c>
      <c r="U859" s="14" t="s">
        <v>35</v>
      </c>
      <c r="V859" s="16" t="s">
        <v>819</v>
      </c>
      <c r="W859" s="17" t="s">
        <v>185</v>
      </c>
    </row>
    <row r="860" ht="15.75" customHeight="1">
      <c r="A860" s="14" t="s">
        <v>1258</v>
      </c>
      <c r="B860" s="14" t="s">
        <v>1259</v>
      </c>
      <c r="C860" s="14">
        <v>1977.0</v>
      </c>
      <c r="D860" s="14">
        <v>1.0</v>
      </c>
      <c r="E860" s="14">
        <v>1752613.0</v>
      </c>
      <c r="F860" s="14" t="s">
        <v>327</v>
      </c>
      <c r="G860" s="14" t="s">
        <v>1260</v>
      </c>
      <c r="H860" s="14" t="s">
        <v>1261</v>
      </c>
      <c r="I860" s="14">
        <v>0.446</v>
      </c>
      <c r="J860" s="14">
        <v>0.334</v>
      </c>
      <c r="K860" s="14">
        <v>0.6343977926414478</v>
      </c>
      <c r="L860" s="14">
        <v>0.547</v>
      </c>
      <c r="M860" s="14">
        <v>0.965</v>
      </c>
      <c r="N860" s="14">
        <v>0.108</v>
      </c>
      <c r="O860" s="14">
        <v>0.362</v>
      </c>
      <c r="P860" s="14">
        <v>0.496</v>
      </c>
      <c r="Q860" s="14">
        <v>71.79</v>
      </c>
      <c r="R860" s="14">
        <v>8.0</v>
      </c>
      <c r="S860" s="14">
        <v>1.0</v>
      </c>
      <c r="T860" s="14" t="s">
        <v>104</v>
      </c>
      <c r="U860" s="14" t="s">
        <v>68</v>
      </c>
      <c r="V860" s="16" t="s">
        <v>54</v>
      </c>
      <c r="W860" s="17" t="s">
        <v>251</v>
      </c>
    </row>
    <row r="861" ht="15.75" customHeight="1">
      <c r="A861" s="14" t="s">
        <v>2461</v>
      </c>
      <c r="B861" s="14" t="s">
        <v>2463</v>
      </c>
      <c r="C861" s="14">
        <v>1970.0</v>
      </c>
      <c r="D861" s="14">
        <v>1.0</v>
      </c>
      <c r="E861" s="14">
        <v>288293.0</v>
      </c>
      <c r="F861" s="14" t="s">
        <v>156</v>
      </c>
      <c r="G861" s="14" t="s">
        <v>2464</v>
      </c>
      <c r="H861" s="14" t="s">
        <v>2465</v>
      </c>
      <c r="I861" s="14">
        <v>0.352</v>
      </c>
      <c r="J861" s="14">
        <v>0.563</v>
      </c>
      <c r="K861" s="14">
        <v>0.7795007806818922</v>
      </c>
      <c r="L861" s="14">
        <v>0.0478</v>
      </c>
      <c r="M861" s="14">
        <v>0.892</v>
      </c>
      <c r="N861" s="14">
        <v>8.52E-4</v>
      </c>
      <c r="O861" s="14">
        <v>0.185</v>
      </c>
      <c r="P861" s="14">
        <v>0.812</v>
      </c>
      <c r="Q861" s="14">
        <v>92.269</v>
      </c>
      <c r="R861" s="14">
        <v>7.0</v>
      </c>
      <c r="S861" s="14">
        <v>1.0</v>
      </c>
      <c r="T861" s="14" t="s">
        <v>104</v>
      </c>
      <c r="U861" s="14" t="s">
        <v>35</v>
      </c>
      <c r="V861" s="16" t="s">
        <v>560</v>
      </c>
      <c r="W861" s="17" t="s">
        <v>185</v>
      </c>
    </row>
    <row r="862" ht="15.75" customHeight="1">
      <c r="A862" s="14" t="s">
        <v>2470</v>
      </c>
      <c r="B862" s="14" t="s">
        <v>2471</v>
      </c>
      <c r="C862" s="14">
        <v>2024.0</v>
      </c>
      <c r="D862" s="14">
        <v>1.0</v>
      </c>
      <c r="E862" s="14">
        <v>364503.0</v>
      </c>
      <c r="F862" s="14" t="s">
        <v>156</v>
      </c>
      <c r="G862" s="14" t="s">
        <v>2472</v>
      </c>
      <c r="H862" s="14" t="s">
        <v>2473</v>
      </c>
      <c r="I862" s="14">
        <v>0.299</v>
      </c>
      <c r="J862" s="14">
        <v>0.729</v>
      </c>
      <c r="K862" s="14">
        <v>0.8773768528035127</v>
      </c>
      <c r="L862" s="14">
        <v>0.0468</v>
      </c>
      <c r="M862" s="14">
        <v>0.87</v>
      </c>
      <c r="N862" s="14">
        <v>9.02E-4</v>
      </c>
      <c r="O862" s="14">
        <v>0.0911</v>
      </c>
      <c r="P862" s="14">
        <v>0.606</v>
      </c>
      <c r="Q862" s="14">
        <v>115.161</v>
      </c>
      <c r="R862" s="14">
        <v>1.0</v>
      </c>
      <c r="S862" s="14">
        <v>0.0</v>
      </c>
      <c r="T862" s="14" t="s">
        <v>104</v>
      </c>
      <c r="U862" s="14" t="s">
        <v>35</v>
      </c>
      <c r="V862" s="16" t="s">
        <v>407</v>
      </c>
      <c r="W862" s="17" t="s">
        <v>185</v>
      </c>
    </row>
    <row r="863" ht="15.75" customHeight="1">
      <c r="A863" s="14" t="s">
        <v>17688</v>
      </c>
      <c r="B863" s="14" t="s">
        <v>17689</v>
      </c>
      <c r="C863" s="14">
        <v>2014.0</v>
      </c>
      <c r="D863" s="14">
        <v>1.0</v>
      </c>
      <c r="E863" s="14">
        <v>221372.0</v>
      </c>
      <c r="F863" s="14" t="s">
        <v>17691</v>
      </c>
      <c r="G863" s="14" t="s">
        <v>17692</v>
      </c>
      <c r="H863" s="14" t="s">
        <v>17693</v>
      </c>
      <c r="I863" s="14">
        <v>0.432</v>
      </c>
      <c r="J863" s="14">
        <v>0.542</v>
      </c>
      <c r="K863" s="14">
        <v>0.7263491112714405</v>
      </c>
      <c r="L863" s="14">
        <v>0.0369</v>
      </c>
      <c r="M863" s="14">
        <v>0.639</v>
      </c>
      <c r="N863" s="14">
        <v>0.504</v>
      </c>
      <c r="O863" s="14">
        <v>0.276</v>
      </c>
      <c r="P863" s="14">
        <v>0.685</v>
      </c>
      <c r="Q863" s="14">
        <v>177.536</v>
      </c>
      <c r="R863" s="14">
        <v>2.0</v>
      </c>
      <c r="S863" s="14">
        <v>1.0</v>
      </c>
      <c r="T863" s="14" t="s">
        <v>1264</v>
      </c>
      <c r="U863" s="14" t="s">
        <v>35</v>
      </c>
      <c r="V863" s="16" t="s">
        <v>407</v>
      </c>
      <c r="W863" s="17" t="s">
        <v>185</v>
      </c>
    </row>
    <row r="864" ht="15.75" customHeight="1">
      <c r="A864" s="14" t="s">
        <v>17698</v>
      </c>
      <c r="B864" s="14" t="s">
        <v>17701</v>
      </c>
      <c r="C864" s="14">
        <v>2017.0</v>
      </c>
      <c r="D864" s="14">
        <v>1.0</v>
      </c>
      <c r="E864" s="14">
        <v>168949.0</v>
      </c>
      <c r="F864" s="14" t="s">
        <v>12561</v>
      </c>
      <c r="G864" s="14" t="s">
        <v>16268</v>
      </c>
      <c r="H864" s="14" t="s">
        <v>16269</v>
      </c>
      <c r="I864" s="14">
        <v>0.366</v>
      </c>
      <c r="J864" s="14">
        <v>0.142</v>
      </c>
      <c r="K864" s="14">
        <v>0.5141060466598057</v>
      </c>
      <c r="L864" s="14">
        <v>0.0488</v>
      </c>
      <c r="M864" s="14">
        <v>0.99</v>
      </c>
      <c r="N864" s="14">
        <v>0.954</v>
      </c>
      <c r="O864" s="14">
        <v>0.112</v>
      </c>
      <c r="P864" s="14">
        <v>0.295</v>
      </c>
      <c r="Q864" s="14">
        <v>108.842</v>
      </c>
      <c r="R864" s="14">
        <v>9.0</v>
      </c>
      <c r="S864" s="14">
        <v>1.0</v>
      </c>
      <c r="T864" s="14" t="s">
        <v>1264</v>
      </c>
      <c r="U864" s="14" t="s">
        <v>35</v>
      </c>
      <c r="V864" s="16" t="s">
        <v>36</v>
      </c>
      <c r="W864" s="17" t="s">
        <v>251</v>
      </c>
    </row>
    <row r="865" ht="15.75" customHeight="1">
      <c r="A865" s="14" t="s">
        <v>17707</v>
      </c>
      <c r="B865" s="14" t="s">
        <v>17708</v>
      </c>
      <c r="C865" s="14">
        <v>2016.0</v>
      </c>
      <c r="D865" s="14">
        <v>1.0</v>
      </c>
      <c r="E865" s="14">
        <v>190346.0</v>
      </c>
      <c r="F865" s="14" t="s">
        <v>12533</v>
      </c>
      <c r="G865" s="14" t="s">
        <v>17710</v>
      </c>
      <c r="H865" s="14" t="s">
        <v>17711</v>
      </c>
      <c r="I865" s="14">
        <v>0.44</v>
      </c>
      <c r="J865" s="14">
        <v>0.0395</v>
      </c>
      <c r="K865" s="14">
        <v>0.5096357452888663</v>
      </c>
      <c r="L865" s="14">
        <v>0.0491</v>
      </c>
      <c r="M865" s="14">
        <v>0.993</v>
      </c>
      <c r="N865" s="14">
        <v>5.97E-6</v>
      </c>
      <c r="O865" s="14">
        <v>0.119</v>
      </c>
      <c r="P865" s="14">
        <v>0.488</v>
      </c>
      <c r="Q865" s="14">
        <v>196.737</v>
      </c>
      <c r="R865" s="14">
        <v>5.0</v>
      </c>
      <c r="S865" s="14">
        <v>0.0</v>
      </c>
      <c r="T865" s="14" t="s">
        <v>1264</v>
      </c>
      <c r="U865" s="14" t="s">
        <v>35</v>
      </c>
      <c r="V865" s="16" t="s">
        <v>54</v>
      </c>
      <c r="W865" s="17" t="s">
        <v>251</v>
      </c>
    </row>
    <row r="866" ht="15.75" customHeight="1">
      <c r="A866" s="14" t="s">
        <v>17715</v>
      </c>
      <c r="B866" s="14" t="s">
        <v>17717</v>
      </c>
      <c r="C866" s="14">
        <v>2016.0</v>
      </c>
      <c r="D866" s="14">
        <v>1.0</v>
      </c>
      <c r="E866" s="14">
        <v>291106.0</v>
      </c>
      <c r="F866" s="14" t="s">
        <v>13117</v>
      </c>
      <c r="G866" s="14" t="s">
        <v>17710</v>
      </c>
      <c r="H866" s="14" t="s">
        <v>17711</v>
      </c>
      <c r="I866" s="14">
        <v>0.402</v>
      </c>
      <c r="J866" s="14">
        <v>0.0181</v>
      </c>
      <c r="K866" s="14">
        <v>0.3872478771332911</v>
      </c>
      <c r="L866" s="14">
        <v>0.0596</v>
      </c>
      <c r="M866" s="14">
        <v>0.992</v>
      </c>
      <c r="N866" s="14">
        <v>0.0</v>
      </c>
      <c r="O866" s="14">
        <v>0.0789</v>
      </c>
      <c r="P866" s="14">
        <v>0.135</v>
      </c>
      <c r="Q866" s="14">
        <v>93.356</v>
      </c>
      <c r="R866" s="14">
        <v>0.0</v>
      </c>
      <c r="S866" s="14">
        <v>1.0</v>
      </c>
      <c r="T866" s="14" t="s">
        <v>1264</v>
      </c>
      <c r="U866" s="14" t="s">
        <v>35</v>
      </c>
      <c r="V866" s="16" t="s">
        <v>58</v>
      </c>
      <c r="W866" s="17" t="s">
        <v>251</v>
      </c>
    </row>
    <row r="867" ht="15.75" customHeight="1">
      <c r="A867" s="14" t="s">
        <v>17723</v>
      </c>
      <c r="B867" s="14" t="s">
        <v>17725</v>
      </c>
      <c r="C867" s="14">
        <v>1992.0</v>
      </c>
      <c r="D867" s="71">
        <v>1.0</v>
      </c>
      <c r="E867" s="14">
        <v>138333.0</v>
      </c>
      <c r="F867" s="14" t="s">
        <v>12989</v>
      </c>
      <c r="G867" s="14" t="s">
        <v>12990</v>
      </c>
      <c r="H867" s="14" t="s">
        <v>12991</v>
      </c>
      <c r="I867" s="14">
        <v>0.36</v>
      </c>
      <c r="J867" s="14">
        <v>0.0175</v>
      </c>
      <c r="K867" s="14">
        <v>0.473509721291179</v>
      </c>
      <c r="L867" s="14">
        <v>0.0515</v>
      </c>
      <c r="M867" s="14">
        <v>0.991</v>
      </c>
      <c r="N867" s="14">
        <v>0.00131</v>
      </c>
      <c r="O867" s="14">
        <v>0.0957</v>
      </c>
      <c r="P867" s="14">
        <v>0.0608</v>
      </c>
      <c r="Q867" s="14">
        <v>93.68</v>
      </c>
      <c r="R867" s="14">
        <v>5.0</v>
      </c>
      <c r="S867" s="14">
        <v>0.0</v>
      </c>
      <c r="T867" s="14" t="s">
        <v>1264</v>
      </c>
      <c r="U867" s="14" t="s">
        <v>35</v>
      </c>
      <c r="V867" s="16" t="s">
        <v>75</v>
      </c>
      <c r="W867" s="17" t="s">
        <v>251</v>
      </c>
    </row>
    <row r="868" ht="15.75" customHeight="1">
      <c r="A868" s="14" t="s">
        <v>17731</v>
      </c>
      <c r="B868" s="14" t="s">
        <v>17733</v>
      </c>
      <c r="C868" s="14">
        <v>2015.0</v>
      </c>
      <c r="D868" s="71">
        <v>1.0</v>
      </c>
      <c r="E868" s="14">
        <v>199915.0</v>
      </c>
      <c r="F868" s="14" t="s">
        <v>13628</v>
      </c>
      <c r="G868" s="14" t="s">
        <v>13630</v>
      </c>
      <c r="H868" s="14" t="s">
        <v>17736</v>
      </c>
      <c r="I868" s="14">
        <v>0.629</v>
      </c>
      <c r="J868" s="14">
        <v>0.401</v>
      </c>
      <c r="K868" s="14">
        <v>0.7700254528956427</v>
      </c>
      <c r="L868" s="14">
        <v>0.0363</v>
      </c>
      <c r="M868" s="14">
        <v>0.953</v>
      </c>
      <c r="N868" s="14">
        <v>0.877</v>
      </c>
      <c r="O868" s="14">
        <v>0.148</v>
      </c>
      <c r="P868" s="14">
        <v>0.257</v>
      </c>
      <c r="Q868" s="14">
        <v>119.955</v>
      </c>
      <c r="R868" s="14">
        <v>0.0</v>
      </c>
      <c r="S868" s="14">
        <v>0.0</v>
      </c>
      <c r="T868" s="14" t="s">
        <v>1264</v>
      </c>
      <c r="U868" s="14" t="s">
        <v>35</v>
      </c>
      <c r="V868" s="16" t="s">
        <v>36</v>
      </c>
      <c r="W868" s="17" t="s">
        <v>251</v>
      </c>
    </row>
    <row r="869" ht="15.75" customHeight="1">
      <c r="A869" s="14" t="s">
        <v>17739</v>
      </c>
      <c r="B869" s="14" t="s">
        <v>17742</v>
      </c>
      <c r="C869" s="14">
        <v>2013.0</v>
      </c>
      <c r="D869" s="71">
        <v>1.0</v>
      </c>
      <c r="E869" s="14">
        <v>118600.0</v>
      </c>
      <c r="F869" s="14" t="s">
        <v>17744</v>
      </c>
      <c r="G869" s="14" t="s">
        <v>17745</v>
      </c>
      <c r="H869" s="14" t="s">
        <v>17746</v>
      </c>
      <c r="I869" s="14">
        <v>0.187</v>
      </c>
      <c r="J869" s="14">
        <v>0.0794</v>
      </c>
      <c r="K869" s="14">
        <v>0.6752507860313723</v>
      </c>
      <c r="L869" s="14">
        <v>0.0348</v>
      </c>
      <c r="M869" s="14">
        <v>0.987</v>
      </c>
      <c r="N869" s="14">
        <v>0.773</v>
      </c>
      <c r="O869" s="14">
        <v>0.111</v>
      </c>
      <c r="P869" s="14">
        <v>0.125</v>
      </c>
      <c r="Q869" s="14">
        <v>65.124</v>
      </c>
      <c r="R869" s="14">
        <v>1.0</v>
      </c>
      <c r="S869" s="14">
        <v>0.0</v>
      </c>
      <c r="T869" s="14" t="s">
        <v>1264</v>
      </c>
      <c r="U869" s="14" t="s">
        <v>35</v>
      </c>
      <c r="V869" s="16" t="s">
        <v>58</v>
      </c>
      <c r="W869" s="17" t="s">
        <v>251</v>
      </c>
    </row>
    <row r="870" ht="15.75" customHeight="1">
      <c r="A870" s="14" t="s">
        <v>17751</v>
      </c>
      <c r="B870" s="14" t="s">
        <v>17752</v>
      </c>
      <c r="C870" s="14">
        <v>2009.0</v>
      </c>
      <c r="D870" s="71">
        <v>1.0</v>
      </c>
      <c r="E870" s="14">
        <v>333000.0</v>
      </c>
      <c r="F870" s="14" t="s">
        <v>13479</v>
      </c>
      <c r="G870" s="14" t="s">
        <v>17754</v>
      </c>
      <c r="H870" s="14" t="s">
        <v>17755</v>
      </c>
      <c r="I870" s="14">
        <v>0.507</v>
      </c>
      <c r="J870" s="14">
        <v>0.055</v>
      </c>
      <c r="K870" s="14">
        <v>0.4528479455766936</v>
      </c>
      <c r="L870" s="14">
        <v>0.0518</v>
      </c>
      <c r="M870" s="14">
        <v>0.987</v>
      </c>
      <c r="N870" s="14">
        <v>0.929</v>
      </c>
      <c r="O870" s="14">
        <v>0.124</v>
      </c>
      <c r="P870" s="14">
        <v>0.184</v>
      </c>
      <c r="Q870" s="14">
        <v>106.928</v>
      </c>
      <c r="R870" s="14">
        <v>2.0</v>
      </c>
      <c r="S870" s="14">
        <v>1.0</v>
      </c>
      <c r="T870" s="14" t="s">
        <v>1264</v>
      </c>
      <c r="U870" s="14" t="s">
        <v>35</v>
      </c>
      <c r="V870" s="16" t="s">
        <v>58</v>
      </c>
      <c r="W870" s="17" t="s">
        <v>251</v>
      </c>
    </row>
    <row r="871" ht="15.75" customHeight="1">
      <c r="A871" s="14" t="s">
        <v>17763</v>
      </c>
      <c r="B871" s="14" t="s">
        <v>17764</v>
      </c>
      <c r="C871" s="14">
        <v>1992.0</v>
      </c>
      <c r="D871" s="71">
        <v>1.0</v>
      </c>
      <c r="E871" s="14">
        <v>140000.0</v>
      </c>
      <c r="F871" s="14" t="s">
        <v>12989</v>
      </c>
      <c r="G871" s="14" t="s">
        <v>12990</v>
      </c>
      <c r="H871" s="14" t="s">
        <v>12991</v>
      </c>
      <c r="I871" s="14">
        <v>0.429</v>
      </c>
      <c r="J871" s="14">
        <v>0.0222</v>
      </c>
      <c r="K871" s="14">
        <v>0.5168010608834342</v>
      </c>
      <c r="L871" s="14">
        <v>0.0572</v>
      </c>
      <c r="M871" s="14">
        <v>0.994</v>
      </c>
      <c r="N871" s="14">
        <v>0.00164</v>
      </c>
      <c r="O871" s="14">
        <v>0.0633</v>
      </c>
      <c r="P871" s="14">
        <v>0.176</v>
      </c>
      <c r="Q871" s="14">
        <v>126.89</v>
      </c>
      <c r="R871" s="14">
        <v>4.0</v>
      </c>
      <c r="S871" s="14">
        <v>0.0</v>
      </c>
      <c r="T871" s="14" t="s">
        <v>1264</v>
      </c>
      <c r="U871" s="14" t="s">
        <v>35</v>
      </c>
      <c r="V871" s="16" t="s">
        <v>58</v>
      </c>
      <c r="W871" s="17" t="s">
        <v>251</v>
      </c>
    </row>
    <row r="872" ht="15.75" customHeight="1">
      <c r="A872" s="14" t="s">
        <v>17772</v>
      </c>
      <c r="B872" s="14" t="s">
        <v>17773</v>
      </c>
      <c r="C872" s="14">
        <v>1985.0</v>
      </c>
      <c r="D872" s="71">
        <v>1.0</v>
      </c>
      <c r="E872" s="14">
        <v>132000.0</v>
      </c>
      <c r="F872" s="14" t="s">
        <v>14407</v>
      </c>
      <c r="G872" s="14" t="s">
        <v>17774</v>
      </c>
      <c r="H872" s="14" t="s">
        <v>13605</v>
      </c>
      <c r="I872" s="14">
        <v>0.349</v>
      </c>
      <c r="J872" s="14">
        <v>0.134</v>
      </c>
      <c r="K872" s="14">
        <v>0.5529270848811216</v>
      </c>
      <c r="L872" s="14">
        <v>0.0379</v>
      </c>
      <c r="M872" s="14">
        <v>0.987</v>
      </c>
      <c r="N872" s="14">
        <v>7.62E-6</v>
      </c>
      <c r="O872" s="14">
        <v>0.0686</v>
      </c>
      <c r="P872" s="14">
        <v>0.142</v>
      </c>
      <c r="Q872" s="14">
        <v>41.35</v>
      </c>
      <c r="R872" s="14">
        <v>2.0</v>
      </c>
      <c r="S872" s="14">
        <v>0.0</v>
      </c>
      <c r="T872" s="14" t="s">
        <v>1264</v>
      </c>
      <c r="U872" s="14" t="s">
        <v>35</v>
      </c>
      <c r="V872" s="16" t="s">
        <v>58</v>
      </c>
      <c r="W872" s="17" t="s">
        <v>251</v>
      </c>
    </row>
    <row r="873" ht="15.75" customHeight="1">
      <c r="A873" s="14" t="s">
        <v>17781</v>
      </c>
      <c r="B873" s="14" t="s">
        <v>17782</v>
      </c>
      <c r="C873" s="14">
        <v>2018.0</v>
      </c>
      <c r="D873" s="71">
        <v>1.0</v>
      </c>
      <c r="E873" s="14">
        <v>402386.0</v>
      </c>
      <c r="F873" s="14" t="s">
        <v>13479</v>
      </c>
      <c r="G873" s="14" t="s">
        <v>14316</v>
      </c>
      <c r="H873" s="14" t="s">
        <v>14317</v>
      </c>
      <c r="I873" s="14">
        <v>0.324</v>
      </c>
      <c r="J873" s="14">
        <v>0.0469</v>
      </c>
      <c r="K873" s="14">
        <v>0.4072893717963064</v>
      </c>
      <c r="L873" s="14">
        <v>0.0526</v>
      </c>
      <c r="M873" s="14">
        <v>0.976</v>
      </c>
      <c r="N873" s="14">
        <v>0.908</v>
      </c>
      <c r="O873" s="14">
        <v>0.0826</v>
      </c>
      <c r="P873" s="14">
        <v>0.135</v>
      </c>
      <c r="Q873" s="14">
        <v>104.597</v>
      </c>
      <c r="R873" s="14">
        <v>4.0</v>
      </c>
      <c r="S873" s="14">
        <v>0.0</v>
      </c>
      <c r="T873" s="14" t="s">
        <v>1264</v>
      </c>
      <c r="U873" s="14" t="s">
        <v>35</v>
      </c>
      <c r="V873" s="16" t="s">
        <v>58</v>
      </c>
      <c r="W873" s="17" t="s">
        <v>251</v>
      </c>
    </row>
    <row r="874" ht="15.75" customHeight="1">
      <c r="A874" s="14" t="s">
        <v>17789</v>
      </c>
      <c r="B874" s="14" t="s">
        <v>17791</v>
      </c>
      <c r="C874" s="14">
        <v>2016.0</v>
      </c>
      <c r="D874" s="71">
        <v>1.0</v>
      </c>
      <c r="E874" s="14">
        <v>164333.0</v>
      </c>
      <c r="F874" s="14" t="s">
        <v>13652</v>
      </c>
      <c r="G874" s="14" t="s">
        <v>17710</v>
      </c>
      <c r="H874" s="14" t="s">
        <v>17711</v>
      </c>
      <c r="I874" s="14">
        <v>0.621</v>
      </c>
      <c r="J874" s="14">
        <v>0.0972</v>
      </c>
      <c r="K874" s="14">
        <v>0.4752208414331655</v>
      </c>
      <c r="L874" s="14">
        <v>0.0524</v>
      </c>
      <c r="M874" s="14">
        <v>0.995</v>
      </c>
      <c r="N874" s="14">
        <v>2.82E-4</v>
      </c>
      <c r="O874" s="14">
        <v>0.0982</v>
      </c>
      <c r="P874" s="14">
        <v>0.719</v>
      </c>
      <c r="Q874" s="14">
        <v>125.0</v>
      </c>
      <c r="R874" s="14">
        <v>11.0</v>
      </c>
      <c r="S874" s="14">
        <v>1.0</v>
      </c>
      <c r="T874" s="14" t="s">
        <v>1264</v>
      </c>
      <c r="U874" s="14" t="s">
        <v>35</v>
      </c>
      <c r="V874" s="16" t="s">
        <v>181</v>
      </c>
      <c r="W874" s="17" t="s">
        <v>185</v>
      </c>
    </row>
    <row r="875" ht="15.75" customHeight="1">
      <c r="A875" s="14" t="s">
        <v>17797</v>
      </c>
      <c r="B875" s="14" t="s">
        <v>17798</v>
      </c>
      <c r="C875" s="14">
        <v>1991.0</v>
      </c>
      <c r="D875" s="71">
        <v>1.0</v>
      </c>
      <c r="E875" s="14">
        <v>119453.0</v>
      </c>
      <c r="F875" s="14" t="s">
        <v>17800</v>
      </c>
      <c r="G875" s="14" t="s">
        <v>17802</v>
      </c>
      <c r="H875" s="14" t="s">
        <v>17803</v>
      </c>
      <c r="I875" s="14">
        <v>0.449</v>
      </c>
      <c r="J875" s="14">
        <v>0.0419</v>
      </c>
      <c r="K875" s="14">
        <v>0.4287639295782354</v>
      </c>
      <c r="L875" s="14">
        <v>0.0583</v>
      </c>
      <c r="M875" s="14">
        <v>0.964</v>
      </c>
      <c r="N875" s="14">
        <v>0.871</v>
      </c>
      <c r="O875" s="14">
        <v>0.0998</v>
      </c>
      <c r="P875" s="14">
        <v>0.316</v>
      </c>
      <c r="Q875" s="14">
        <v>76.85</v>
      </c>
      <c r="R875" s="14">
        <v>2.0</v>
      </c>
      <c r="S875" s="14">
        <v>1.0</v>
      </c>
      <c r="T875" s="14" t="s">
        <v>1264</v>
      </c>
      <c r="U875" s="14" t="s">
        <v>35</v>
      </c>
      <c r="V875" s="16" t="s">
        <v>45</v>
      </c>
      <c r="W875" s="17" t="s">
        <v>251</v>
      </c>
    </row>
    <row r="876" ht="15.75" customHeight="1">
      <c r="A876" s="14" t="s">
        <v>17806</v>
      </c>
      <c r="B876" s="14" t="s">
        <v>17807</v>
      </c>
      <c r="C876" s="14">
        <v>2005.0</v>
      </c>
      <c r="D876" s="71">
        <v>1.0</v>
      </c>
      <c r="E876" s="14">
        <v>89933.0</v>
      </c>
      <c r="F876" s="14" t="s">
        <v>17800</v>
      </c>
      <c r="G876" s="14" t="s">
        <v>17802</v>
      </c>
      <c r="H876" s="14" t="s">
        <v>17811</v>
      </c>
      <c r="I876" s="14">
        <v>0.683</v>
      </c>
      <c r="J876" s="14">
        <v>0.123</v>
      </c>
      <c r="K876" s="14">
        <v>0.5293350159234844</v>
      </c>
      <c r="L876" s="14">
        <v>0.0414</v>
      </c>
      <c r="M876" s="14">
        <v>0.934</v>
      </c>
      <c r="N876" s="14">
        <v>0.943</v>
      </c>
      <c r="O876" s="14">
        <v>0.13</v>
      </c>
      <c r="P876" s="14">
        <v>0.701</v>
      </c>
      <c r="Q876" s="14">
        <v>132.485</v>
      </c>
      <c r="R876" s="14">
        <v>4.0</v>
      </c>
      <c r="S876" s="14">
        <v>1.0</v>
      </c>
      <c r="T876" s="14" t="s">
        <v>1264</v>
      </c>
      <c r="U876" s="14" t="s">
        <v>35</v>
      </c>
      <c r="V876" s="16" t="s">
        <v>181</v>
      </c>
      <c r="W876" s="17" t="s">
        <v>185</v>
      </c>
    </row>
    <row r="877" ht="15.75" customHeight="1">
      <c r="A877" s="14" t="s">
        <v>17815</v>
      </c>
      <c r="B877" s="14" t="s">
        <v>17817</v>
      </c>
      <c r="C877" s="14">
        <v>2008.0</v>
      </c>
      <c r="D877" s="71">
        <v>1.0</v>
      </c>
      <c r="E877" s="14">
        <v>146000.0</v>
      </c>
      <c r="F877" s="14" t="s">
        <v>14185</v>
      </c>
      <c r="G877" s="14" t="s">
        <v>17818</v>
      </c>
      <c r="H877" s="14" t="s">
        <v>17819</v>
      </c>
      <c r="I877" s="14">
        <v>0.626</v>
      </c>
      <c r="J877" s="14">
        <v>0.261</v>
      </c>
      <c r="K877" s="14">
        <v>0.5661454879779663</v>
      </c>
      <c r="L877" s="14">
        <v>0.0336</v>
      </c>
      <c r="M877" s="14">
        <v>0.227</v>
      </c>
      <c r="N877" s="14">
        <v>3.8E-6</v>
      </c>
      <c r="O877" s="14">
        <v>0.0768</v>
      </c>
      <c r="P877" s="14">
        <v>0.79</v>
      </c>
      <c r="Q877" s="14">
        <v>114.027</v>
      </c>
      <c r="R877" s="14">
        <v>0.0</v>
      </c>
      <c r="S877" s="14">
        <v>1.0</v>
      </c>
      <c r="T877" s="14" t="s">
        <v>1264</v>
      </c>
      <c r="U877" s="14" t="s">
        <v>35</v>
      </c>
      <c r="V877" s="16" t="s">
        <v>181</v>
      </c>
      <c r="W877" s="17" t="s">
        <v>185</v>
      </c>
    </row>
    <row r="878" ht="15.75" customHeight="1">
      <c r="A878" s="14" t="s">
        <v>17823</v>
      </c>
      <c r="B878" s="14" t="s">
        <v>17824</v>
      </c>
      <c r="C878" s="14">
        <v>2022.0</v>
      </c>
      <c r="D878" s="71">
        <v>1.0</v>
      </c>
      <c r="E878" s="14">
        <v>68440.0</v>
      </c>
      <c r="F878" s="14" t="s">
        <v>12615</v>
      </c>
      <c r="G878" s="14" t="s">
        <v>17827</v>
      </c>
      <c r="H878" s="14" t="s">
        <v>17828</v>
      </c>
      <c r="I878" s="14">
        <v>0.301</v>
      </c>
      <c r="J878" s="14">
        <v>0.0606</v>
      </c>
      <c r="K878" s="14">
        <v>0.409727717998637</v>
      </c>
      <c r="L878" s="14">
        <v>0.063</v>
      </c>
      <c r="M878" s="14">
        <v>0.968</v>
      </c>
      <c r="N878" s="14">
        <v>6.37E-6</v>
      </c>
      <c r="O878" s="14">
        <v>0.119</v>
      </c>
      <c r="P878" s="14">
        <v>0.173</v>
      </c>
      <c r="Q878" s="14">
        <v>172.924</v>
      </c>
      <c r="R878" s="14">
        <v>7.0</v>
      </c>
      <c r="S878" s="14">
        <v>1.0</v>
      </c>
      <c r="T878" s="14" t="s">
        <v>1264</v>
      </c>
      <c r="U878" s="14" t="s">
        <v>35</v>
      </c>
      <c r="V878" s="16" t="s">
        <v>58</v>
      </c>
      <c r="W878" s="17" t="s">
        <v>251</v>
      </c>
    </row>
    <row r="879" ht="15.75" customHeight="1">
      <c r="A879" s="14" t="s">
        <v>17833</v>
      </c>
      <c r="B879" s="14" t="s">
        <v>17834</v>
      </c>
      <c r="C879" s="14">
        <v>1987.0</v>
      </c>
      <c r="D879" s="71">
        <v>1.0</v>
      </c>
      <c r="E879" s="14">
        <v>198266.0</v>
      </c>
      <c r="F879" s="14" t="s">
        <v>13628</v>
      </c>
      <c r="G879" s="14" t="s">
        <v>17835</v>
      </c>
      <c r="H879" s="14" t="s">
        <v>17836</v>
      </c>
      <c r="I879" s="14">
        <v>0.316</v>
      </c>
      <c r="J879" s="14">
        <v>0.00564</v>
      </c>
      <c r="K879" s="14">
        <v>0.2680255812403904</v>
      </c>
      <c r="L879" s="14">
        <v>0.0583</v>
      </c>
      <c r="M879" s="14">
        <v>0.988</v>
      </c>
      <c r="N879" s="14">
        <v>8.3E-6</v>
      </c>
      <c r="O879" s="14">
        <v>0.0983</v>
      </c>
      <c r="P879" s="14">
        <v>0.0772</v>
      </c>
      <c r="Q879" s="14">
        <v>80.88</v>
      </c>
      <c r="R879" s="14">
        <v>9.0</v>
      </c>
      <c r="S879" s="14">
        <v>1.0</v>
      </c>
      <c r="T879" s="14" t="s">
        <v>1264</v>
      </c>
      <c r="U879" s="14" t="s">
        <v>35</v>
      </c>
      <c r="V879" s="16" t="s">
        <v>75</v>
      </c>
      <c r="W879" s="17" t="s">
        <v>251</v>
      </c>
    </row>
    <row r="880" ht="15.75" customHeight="1">
      <c r="A880" s="14" t="s">
        <v>17842</v>
      </c>
      <c r="B880" s="14" t="s">
        <v>17844</v>
      </c>
      <c r="C880" s="14">
        <v>1987.0</v>
      </c>
      <c r="D880" s="71">
        <v>1.0</v>
      </c>
      <c r="E880" s="14">
        <v>174106.0</v>
      </c>
      <c r="F880" s="14" t="s">
        <v>13628</v>
      </c>
      <c r="G880" s="14" t="s">
        <v>17835</v>
      </c>
      <c r="H880" s="14" t="s">
        <v>17836</v>
      </c>
      <c r="I880" s="14">
        <v>0.373</v>
      </c>
      <c r="J880" s="14">
        <v>0.0324</v>
      </c>
      <c r="K880" s="14">
        <v>0.427181143446898</v>
      </c>
      <c r="L880" s="14">
        <v>0.073</v>
      </c>
      <c r="M880" s="14">
        <v>0.993</v>
      </c>
      <c r="N880" s="14">
        <v>1.77E-6</v>
      </c>
      <c r="O880" s="14">
        <v>0.0949</v>
      </c>
      <c r="P880" s="14">
        <v>0.162</v>
      </c>
      <c r="Q880" s="14">
        <v>164.262</v>
      </c>
      <c r="R880" s="14">
        <v>7.0</v>
      </c>
      <c r="S880" s="14">
        <v>1.0</v>
      </c>
      <c r="T880" s="14" t="s">
        <v>1264</v>
      </c>
      <c r="U880" s="14" t="s">
        <v>35</v>
      </c>
      <c r="V880" s="16" t="s">
        <v>58</v>
      </c>
      <c r="W880" s="17" t="s">
        <v>251</v>
      </c>
    </row>
    <row r="881" ht="15.75" customHeight="1">
      <c r="A881" s="14" t="s">
        <v>17850</v>
      </c>
      <c r="B881" s="14" t="s">
        <v>17852</v>
      </c>
      <c r="C881" s="14">
        <v>1987.0</v>
      </c>
      <c r="D881" s="71">
        <v>1.0</v>
      </c>
      <c r="E881" s="14">
        <v>196973.0</v>
      </c>
      <c r="F881" s="14" t="s">
        <v>13628</v>
      </c>
      <c r="G881" s="14" t="s">
        <v>17835</v>
      </c>
      <c r="H881" s="14" t="s">
        <v>17836</v>
      </c>
      <c r="I881" s="14">
        <v>0.238</v>
      </c>
      <c r="J881" s="14">
        <v>0.00701</v>
      </c>
      <c r="K881" s="14">
        <v>0.2928582123009678</v>
      </c>
      <c r="L881" s="14">
        <v>0.0683</v>
      </c>
      <c r="M881" s="14">
        <v>0.993</v>
      </c>
      <c r="N881" s="14">
        <v>7.86E-5</v>
      </c>
      <c r="O881" s="14">
        <v>0.0468</v>
      </c>
      <c r="P881" s="14">
        <v>0.11</v>
      </c>
      <c r="Q881" s="14">
        <v>172.88</v>
      </c>
      <c r="R881" s="14">
        <v>6.0</v>
      </c>
      <c r="S881" s="14">
        <v>1.0</v>
      </c>
      <c r="T881" s="14" t="s">
        <v>1264</v>
      </c>
      <c r="U881" s="14" t="s">
        <v>35</v>
      </c>
      <c r="V881" s="16" t="s">
        <v>58</v>
      </c>
      <c r="W881" s="17" t="s">
        <v>251</v>
      </c>
    </row>
    <row r="882" ht="15.75" customHeight="1">
      <c r="A882" s="14" t="s">
        <v>17859</v>
      </c>
      <c r="B882" s="14" t="s">
        <v>17860</v>
      </c>
      <c r="C882" s="14">
        <v>1987.0</v>
      </c>
      <c r="D882" s="71">
        <v>1.0</v>
      </c>
      <c r="E882" s="14">
        <v>141106.0</v>
      </c>
      <c r="F882" s="14" t="s">
        <v>13628</v>
      </c>
      <c r="G882" s="14" t="s">
        <v>17835</v>
      </c>
      <c r="H882" s="14" t="s">
        <v>17836</v>
      </c>
      <c r="I882" s="14">
        <v>0.309</v>
      </c>
      <c r="J882" s="14">
        <v>0.0318</v>
      </c>
      <c r="K882" s="14">
        <v>0.409727717998637</v>
      </c>
      <c r="L882" s="14">
        <v>0.0587</v>
      </c>
      <c r="M882" s="14">
        <v>0.995</v>
      </c>
      <c r="N882" s="14">
        <v>4.97E-6</v>
      </c>
      <c r="O882" s="14">
        <v>0.093</v>
      </c>
      <c r="P882" s="14">
        <v>0.118</v>
      </c>
      <c r="Q882" s="14">
        <v>79.358</v>
      </c>
      <c r="R882" s="14">
        <v>5.0</v>
      </c>
      <c r="S882" s="14">
        <v>0.0</v>
      </c>
      <c r="T882" s="14" t="s">
        <v>1264</v>
      </c>
      <c r="U882" s="14" t="s">
        <v>35</v>
      </c>
      <c r="V882" s="16" t="s">
        <v>58</v>
      </c>
      <c r="W882" s="17" t="s">
        <v>251</v>
      </c>
    </row>
    <row r="883" ht="15.75" customHeight="1">
      <c r="A883" s="14" t="s">
        <v>17867</v>
      </c>
      <c r="B883" s="14" t="s">
        <v>17868</v>
      </c>
      <c r="C883" s="14">
        <v>1987.0</v>
      </c>
      <c r="D883" s="71">
        <v>1.0</v>
      </c>
      <c r="E883" s="14">
        <v>156933.0</v>
      </c>
      <c r="F883" s="14" t="s">
        <v>13628</v>
      </c>
      <c r="G883" s="14" t="s">
        <v>17835</v>
      </c>
      <c r="H883" s="14" t="s">
        <v>17836</v>
      </c>
      <c r="I883" s="14">
        <v>0.3</v>
      </c>
      <c r="J883" s="14">
        <v>0.0637</v>
      </c>
      <c r="K883" s="14">
        <v>0.4734241652840798</v>
      </c>
      <c r="L883" s="14">
        <v>0.0503</v>
      </c>
      <c r="M883" s="14">
        <v>0.99</v>
      </c>
      <c r="N883" s="14">
        <v>6.34E-4</v>
      </c>
      <c r="O883" s="14">
        <v>0.125</v>
      </c>
      <c r="P883" s="14">
        <v>0.0875</v>
      </c>
      <c r="Q883" s="14">
        <v>79.971</v>
      </c>
      <c r="R883" s="14">
        <v>0.0</v>
      </c>
      <c r="S883" s="14">
        <v>1.0</v>
      </c>
      <c r="T883" s="14" t="s">
        <v>1264</v>
      </c>
      <c r="U883" s="14" t="s">
        <v>35</v>
      </c>
      <c r="V883" s="16" t="s">
        <v>75</v>
      </c>
      <c r="W883" s="17" t="s">
        <v>251</v>
      </c>
    </row>
    <row r="884" ht="15.75" customHeight="1">
      <c r="A884" s="14" t="s">
        <v>17872</v>
      </c>
      <c r="B884" s="14" t="s">
        <v>17873</v>
      </c>
      <c r="C884" s="14">
        <v>1987.0</v>
      </c>
      <c r="D884" s="71">
        <v>1.0</v>
      </c>
      <c r="E884" s="14">
        <v>147333.0</v>
      </c>
      <c r="F884" s="14" t="s">
        <v>13628</v>
      </c>
      <c r="G884" s="14" t="s">
        <v>17835</v>
      </c>
      <c r="H884" s="14" t="s">
        <v>17836</v>
      </c>
      <c r="I884" s="14">
        <v>0.379</v>
      </c>
      <c r="J884" s="14">
        <v>0.0168</v>
      </c>
      <c r="K884" s="14">
        <v>0.3904348383977406</v>
      </c>
      <c r="L884" s="14">
        <v>0.047</v>
      </c>
      <c r="M884" s="14">
        <v>0.993</v>
      </c>
      <c r="N884" s="14">
        <v>3.62E-5</v>
      </c>
      <c r="O884" s="14">
        <v>0.0928</v>
      </c>
      <c r="P884" s="14">
        <v>0.143</v>
      </c>
      <c r="Q884" s="14">
        <v>102.903</v>
      </c>
      <c r="R884" s="14">
        <v>5.0</v>
      </c>
      <c r="S884" s="14">
        <v>1.0</v>
      </c>
      <c r="T884" s="14" t="s">
        <v>1264</v>
      </c>
      <c r="U884" s="14" t="s">
        <v>35</v>
      </c>
      <c r="V884" s="16" t="s">
        <v>58</v>
      </c>
      <c r="W884" s="17" t="s">
        <v>251</v>
      </c>
    </row>
    <row r="885" ht="15.75" customHeight="1">
      <c r="A885" s="14" t="s">
        <v>17879</v>
      </c>
      <c r="B885" s="14" t="s">
        <v>17880</v>
      </c>
      <c r="C885" s="14">
        <v>2023.0</v>
      </c>
      <c r="D885" s="71">
        <v>1.0</v>
      </c>
      <c r="E885" s="14">
        <v>67240.0</v>
      </c>
      <c r="F885" s="14" t="s">
        <v>12615</v>
      </c>
      <c r="G885" s="14" t="s">
        <v>17881</v>
      </c>
      <c r="H885" s="14" t="s">
        <v>17882</v>
      </c>
      <c r="I885" s="14">
        <v>0.42</v>
      </c>
      <c r="J885" s="14">
        <v>0.0179</v>
      </c>
      <c r="K885" s="14">
        <v>0.348576561924399</v>
      </c>
      <c r="L885" s="14">
        <v>0.0417</v>
      </c>
      <c r="M885" s="14">
        <v>0.993</v>
      </c>
      <c r="N885" s="14">
        <v>0.973</v>
      </c>
      <c r="O885" s="14">
        <v>0.11</v>
      </c>
      <c r="P885" s="14">
        <v>0.169</v>
      </c>
      <c r="Q885" s="14">
        <v>62.041</v>
      </c>
      <c r="R885" s="14">
        <v>7.0</v>
      </c>
      <c r="S885" s="14">
        <v>1.0</v>
      </c>
      <c r="T885" s="14" t="s">
        <v>1264</v>
      </c>
      <c r="U885" s="14" t="s">
        <v>35</v>
      </c>
      <c r="V885" s="16" t="s">
        <v>58</v>
      </c>
      <c r="W885" s="17" t="s">
        <v>251</v>
      </c>
    </row>
    <row r="886" ht="15.75" customHeight="1">
      <c r="A886" s="14" t="s">
        <v>17886</v>
      </c>
      <c r="B886" s="14" t="s">
        <v>17887</v>
      </c>
      <c r="C886" s="14">
        <v>1997.0</v>
      </c>
      <c r="D886" s="71">
        <v>1.0</v>
      </c>
      <c r="E886" s="14">
        <v>227333.0</v>
      </c>
      <c r="F886" s="14" t="s">
        <v>16316</v>
      </c>
      <c r="G886" s="14" t="s">
        <v>16317</v>
      </c>
      <c r="H886" s="14" t="s">
        <v>16318</v>
      </c>
      <c r="I886" s="14">
        <v>0.559</v>
      </c>
      <c r="J886" s="14">
        <v>0.148</v>
      </c>
      <c r="K886" s="14">
        <v>0.6743096699532799</v>
      </c>
      <c r="L886" s="14">
        <v>0.0414</v>
      </c>
      <c r="M886" s="14">
        <v>0.919</v>
      </c>
      <c r="N886" s="14">
        <v>4.21E-6</v>
      </c>
      <c r="O886" s="14">
        <v>0.0924</v>
      </c>
      <c r="P886" s="14">
        <v>0.177</v>
      </c>
      <c r="Q886" s="14">
        <v>113.156</v>
      </c>
      <c r="R886" s="14">
        <v>3.0</v>
      </c>
      <c r="S886" s="14">
        <v>1.0</v>
      </c>
      <c r="T886" s="14" t="s">
        <v>1264</v>
      </c>
      <c r="U886" s="14" t="s">
        <v>35</v>
      </c>
      <c r="V886" s="16" t="s">
        <v>58</v>
      </c>
      <c r="W886" s="17" t="s">
        <v>251</v>
      </c>
    </row>
    <row r="887" ht="15.75" customHeight="1">
      <c r="A887" s="14" t="s">
        <v>17891</v>
      </c>
      <c r="B887" s="14" t="s">
        <v>17892</v>
      </c>
      <c r="C887" s="14">
        <v>2015.0</v>
      </c>
      <c r="D887" s="71">
        <v>1.0</v>
      </c>
      <c r="E887" s="14">
        <v>286275.0</v>
      </c>
      <c r="F887" s="14" t="s">
        <v>13652</v>
      </c>
      <c r="G887" s="14" t="s">
        <v>13630</v>
      </c>
      <c r="H887" s="14" t="s">
        <v>17736</v>
      </c>
      <c r="I887" s="14">
        <v>0.514</v>
      </c>
      <c r="J887" s="14">
        <v>0.19</v>
      </c>
      <c r="K887" s="14">
        <v>0.6625671079788984</v>
      </c>
      <c r="L887" s="14">
        <v>0.0504</v>
      </c>
      <c r="M887" s="14">
        <v>0.988</v>
      </c>
      <c r="N887" s="14">
        <v>0.925</v>
      </c>
      <c r="O887" s="14">
        <v>0.0918</v>
      </c>
      <c r="P887" s="14">
        <v>0.281</v>
      </c>
      <c r="Q887" s="14">
        <v>84.176</v>
      </c>
      <c r="R887" s="14">
        <v>9.0</v>
      </c>
      <c r="S887" s="14">
        <v>1.0</v>
      </c>
      <c r="T887" s="14" t="s">
        <v>1264</v>
      </c>
      <c r="U887" s="14" t="s">
        <v>35</v>
      </c>
      <c r="V887" s="16" t="s">
        <v>36</v>
      </c>
      <c r="W887" s="17" t="s">
        <v>251</v>
      </c>
    </row>
    <row r="888" ht="15.75" customHeight="1">
      <c r="A888" s="14" t="s">
        <v>17900</v>
      </c>
      <c r="B888" s="14" t="s">
        <v>17901</v>
      </c>
      <c r="C888" s="14">
        <v>1958.0</v>
      </c>
      <c r="D888" s="71">
        <v>1.0</v>
      </c>
      <c r="E888" s="14">
        <v>256372.0</v>
      </c>
      <c r="F888" s="14" t="s">
        <v>17902</v>
      </c>
      <c r="G888" s="14" t="s">
        <v>17903</v>
      </c>
      <c r="H888" s="14" t="s">
        <v>17904</v>
      </c>
      <c r="I888" s="14">
        <v>0.322</v>
      </c>
      <c r="J888" s="14">
        <v>0.0754</v>
      </c>
      <c r="K888" s="14">
        <v>0.6283660941409458</v>
      </c>
      <c r="L888" s="14">
        <v>0.0375</v>
      </c>
      <c r="M888" s="14">
        <v>0.975</v>
      </c>
      <c r="N888" s="14">
        <v>0.0</v>
      </c>
      <c r="O888" s="14">
        <v>0.393</v>
      </c>
      <c r="P888" s="14">
        <v>0.323</v>
      </c>
      <c r="Q888" s="14">
        <v>110.278</v>
      </c>
      <c r="R888" s="14">
        <v>2.0</v>
      </c>
      <c r="S888" s="14">
        <v>1.0</v>
      </c>
      <c r="T888" s="14" t="s">
        <v>1264</v>
      </c>
      <c r="U888" s="14" t="s">
        <v>35</v>
      </c>
      <c r="V888" s="16" t="s">
        <v>45</v>
      </c>
      <c r="W888" s="17" t="s">
        <v>251</v>
      </c>
    </row>
    <row r="889" ht="15.75" customHeight="1">
      <c r="A889" s="14" t="s">
        <v>17911</v>
      </c>
      <c r="B889" s="14" t="s">
        <v>17912</v>
      </c>
      <c r="C889" s="14">
        <v>2013.0</v>
      </c>
      <c r="D889" s="71">
        <v>1.0</v>
      </c>
      <c r="E889" s="14">
        <v>240466.0</v>
      </c>
      <c r="F889" s="14" t="s">
        <v>13117</v>
      </c>
      <c r="G889" s="14" t="s">
        <v>17914</v>
      </c>
      <c r="H889" s="14" t="s">
        <v>17915</v>
      </c>
      <c r="I889" s="14">
        <v>0.223</v>
      </c>
      <c r="J889" s="14">
        <v>0.019</v>
      </c>
      <c r="K889" s="14">
        <v>0.3765319872441014</v>
      </c>
      <c r="L889" s="14">
        <v>0.0431</v>
      </c>
      <c r="M889" s="14">
        <v>0.987</v>
      </c>
      <c r="N889" s="14">
        <v>0.0949</v>
      </c>
      <c r="O889" s="14">
        <v>0.0922</v>
      </c>
      <c r="P889" s="14">
        <v>0.0567</v>
      </c>
      <c r="Q889" s="14">
        <v>96.191</v>
      </c>
      <c r="R889" s="14">
        <v>9.0</v>
      </c>
      <c r="S889" s="14">
        <v>0.0</v>
      </c>
      <c r="T889" s="14" t="s">
        <v>1264</v>
      </c>
      <c r="U889" s="14" t="s">
        <v>35</v>
      </c>
      <c r="V889" s="16" t="s">
        <v>75</v>
      </c>
      <c r="W889" s="17" t="s">
        <v>251</v>
      </c>
    </row>
    <row r="890" ht="15.75" customHeight="1">
      <c r="A890" s="14" t="s">
        <v>17920</v>
      </c>
      <c r="B890" s="14" t="s">
        <v>17921</v>
      </c>
      <c r="C890" s="14">
        <v>2012.0</v>
      </c>
      <c r="D890" s="71">
        <v>1.0</v>
      </c>
      <c r="E890" s="14">
        <v>137533.0</v>
      </c>
      <c r="F890" s="14" t="s">
        <v>12615</v>
      </c>
      <c r="G890" s="14" t="s">
        <v>16290</v>
      </c>
      <c r="H890" s="14" t="s">
        <v>13605</v>
      </c>
      <c r="I890" s="14">
        <v>0.223</v>
      </c>
      <c r="J890" s="14">
        <v>0.0257</v>
      </c>
      <c r="K890" s="14">
        <v>0.3961243128698453</v>
      </c>
      <c r="L890" s="14">
        <v>0.056</v>
      </c>
      <c r="M890" s="14">
        <v>0.99</v>
      </c>
      <c r="N890" s="14">
        <v>0.0248</v>
      </c>
      <c r="O890" s="14">
        <v>0.119</v>
      </c>
      <c r="P890" s="14">
        <v>0.0348</v>
      </c>
      <c r="Q890" s="14">
        <v>87.247</v>
      </c>
      <c r="R890" s="14">
        <v>5.0</v>
      </c>
      <c r="S890" s="14">
        <v>0.0</v>
      </c>
      <c r="T890" s="14" t="s">
        <v>1264</v>
      </c>
      <c r="U890" s="14" t="s">
        <v>35</v>
      </c>
      <c r="V890" s="16" t="s">
        <v>75</v>
      </c>
      <c r="W890" s="17" t="s">
        <v>251</v>
      </c>
    </row>
    <row r="891" ht="15.75" customHeight="1">
      <c r="A891" s="14" t="s">
        <v>17930</v>
      </c>
      <c r="B891" s="14" t="s">
        <v>17931</v>
      </c>
      <c r="C891" s="14">
        <v>2020.0</v>
      </c>
      <c r="D891" s="71">
        <v>1.0</v>
      </c>
      <c r="E891" s="14">
        <v>301920.0</v>
      </c>
      <c r="F891" s="14" t="s">
        <v>13479</v>
      </c>
      <c r="G891" s="14" t="s">
        <v>17934</v>
      </c>
      <c r="H891" s="14" t="s">
        <v>17935</v>
      </c>
      <c r="I891" s="14">
        <v>0.365</v>
      </c>
      <c r="J891" s="14">
        <v>0.0285</v>
      </c>
      <c r="K891" s="14">
        <v>0.4086796569116704</v>
      </c>
      <c r="L891" s="14">
        <v>0.0388</v>
      </c>
      <c r="M891" s="14">
        <v>0.994</v>
      </c>
      <c r="N891" s="14">
        <v>0.846</v>
      </c>
      <c r="O891" s="14">
        <v>0.0831</v>
      </c>
      <c r="P891" s="14">
        <v>0.0926</v>
      </c>
      <c r="Q891" s="14">
        <v>88.616</v>
      </c>
      <c r="R891" s="14">
        <v>1.0</v>
      </c>
      <c r="S891" s="14">
        <v>1.0</v>
      </c>
      <c r="T891" s="14" t="s">
        <v>1264</v>
      </c>
      <c r="U891" s="14" t="s">
        <v>35</v>
      </c>
      <c r="V891" s="16" t="s">
        <v>75</v>
      </c>
      <c r="W891" s="17" t="s">
        <v>251</v>
      </c>
    </row>
    <row r="892" ht="15.75" customHeight="1">
      <c r="A892" s="14" t="s">
        <v>17939</v>
      </c>
      <c r="B892" s="14" t="s">
        <v>17940</v>
      </c>
      <c r="C892" s="14">
        <v>2012.0</v>
      </c>
      <c r="D892" s="71">
        <v>1.0</v>
      </c>
      <c r="E892" s="14">
        <v>142200.0</v>
      </c>
      <c r="F892" s="14" t="s">
        <v>17943</v>
      </c>
      <c r="G892" s="14" t="s">
        <v>17944</v>
      </c>
      <c r="H892" s="14" t="s">
        <v>13605</v>
      </c>
      <c r="I892" s="14">
        <v>0.43</v>
      </c>
      <c r="J892" s="14">
        <v>0.11</v>
      </c>
      <c r="K892" s="14">
        <v>0.5108763073918065</v>
      </c>
      <c r="L892" s="14">
        <v>0.0799</v>
      </c>
      <c r="M892" s="14">
        <v>0.99</v>
      </c>
      <c r="N892" s="14">
        <v>1.29E-5</v>
      </c>
      <c r="O892" s="14">
        <v>0.103</v>
      </c>
      <c r="P892" s="14">
        <v>0.123</v>
      </c>
      <c r="Q892" s="14">
        <v>80.449</v>
      </c>
      <c r="R892" s="14">
        <v>3.0</v>
      </c>
      <c r="S892" s="14">
        <v>1.0</v>
      </c>
      <c r="T892" s="14" t="s">
        <v>1264</v>
      </c>
      <c r="U892" s="14" t="s">
        <v>35</v>
      </c>
      <c r="V892" s="16" t="s">
        <v>58</v>
      </c>
      <c r="W892" s="17" t="s">
        <v>251</v>
      </c>
    </row>
    <row r="893" ht="15.75" customHeight="1">
      <c r="A893" s="14" t="s">
        <v>17949</v>
      </c>
      <c r="B893" s="14" t="s">
        <v>17950</v>
      </c>
      <c r="C893" s="14">
        <v>2021.0</v>
      </c>
      <c r="D893" s="71">
        <v>1.0</v>
      </c>
      <c r="E893" s="14">
        <v>135700.0</v>
      </c>
      <c r="F893" s="14" t="s">
        <v>12561</v>
      </c>
      <c r="G893" s="14" t="s">
        <v>17953</v>
      </c>
      <c r="H893" s="14" t="s">
        <v>17955</v>
      </c>
      <c r="I893" s="14">
        <v>0.703</v>
      </c>
      <c r="J893" s="14">
        <v>0.693</v>
      </c>
      <c r="K893" s="14">
        <v>0.794708360943796</v>
      </c>
      <c r="L893" s="14">
        <v>0.0392</v>
      </c>
      <c r="M893" s="14">
        <v>0.694</v>
      </c>
      <c r="N893" s="14">
        <v>0.845</v>
      </c>
      <c r="O893" s="14">
        <v>0.133</v>
      </c>
      <c r="P893" s="14">
        <v>0.926</v>
      </c>
      <c r="Q893" s="14">
        <v>107.012</v>
      </c>
      <c r="R893" s="14">
        <v>10.0</v>
      </c>
      <c r="S893" s="14">
        <v>0.0</v>
      </c>
      <c r="T893" s="14" t="s">
        <v>1264</v>
      </c>
      <c r="U893" s="14" t="s">
        <v>35</v>
      </c>
      <c r="V893" s="16" t="s">
        <v>819</v>
      </c>
      <c r="W893" s="17" t="s">
        <v>185</v>
      </c>
    </row>
    <row r="894" ht="15.75" customHeight="1">
      <c r="A894" s="14" t="s">
        <v>17961</v>
      </c>
      <c r="B894" s="14" t="s">
        <v>17962</v>
      </c>
      <c r="C894" s="14">
        <v>2016.0</v>
      </c>
      <c r="D894" s="71">
        <v>1.0</v>
      </c>
      <c r="E894" s="14">
        <v>164000.0</v>
      </c>
      <c r="F894" s="14" t="s">
        <v>3936</v>
      </c>
      <c r="G894" s="14" t="s">
        <v>13902</v>
      </c>
      <c r="H894" s="14" t="s">
        <v>13903</v>
      </c>
      <c r="I894" s="14">
        <v>0.14</v>
      </c>
      <c r="J894" s="14">
        <v>0.0371</v>
      </c>
      <c r="K894" s="14">
        <v>0.4350736851018101</v>
      </c>
      <c r="L894" s="14">
        <v>0.0505</v>
      </c>
      <c r="M894" s="14">
        <v>0.985</v>
      </c>
      <c r="N894" s="14">
        <v>0.961</v>
      </c>
      <c r="O894" s="14">
        <v>0.0586</v>
      </c>
      <c r="P894" s="14">
        <v>0.0795</v>
      </c>
      <c r="Q894" s="14">
        <v>81.915</v>
      </c>
      <c r="R894" s="14">
        <v>9.0</v>
      </c>
      <c r="S894" s="14">
        <v>0.0</v>
      </c>
      <c r="T894" s="14" t="s">
        <v>1264</v>
      </c>
      <c r="U894" s="14" t="s">
        <v>35</v>
      </c>
      <c r="V894" s="16" t="s">
        <v>75</v>
      </c>
      <c r="W894" s="17" t="s">
        <v>251</v>
      </c>
    </row>
    <row r="895" ht="15.75" customHeight="1">
      <c r="A895" s="14" t="s">
        <v>17970</v>
      </c>
      <c r="B895" s="14" t="s">
        <v>17971</v>
      </c>
      <c r="C895" s="14">
        <v>2020.0</v>
      </c>
      <c r="D895" s="71">
        <v>1.0</v>
      </c>
      <c r="E895" s="14">
        <v>73229.0</v>
      </c>
      <c r="F895" s="14" t="s">
        <v>12615</v>
      </c>
      <c r="G895" s="14" t="s">
        <v>17972</v>
      </c>
      <c r="H895" s="14" t="s">
        <v>17975</v>
      </c>
      <c r="I895" s="14">
        <v>0.415</v>
      </c>
      <c r="J895" s="14">
        <v>0.129</v>
      </c>
      <c r="K895" s="14">
        <v>0.6543965093009135</v>
      </c>
      <c r="L895" s="14">
        <v>0.0571</v>
      </c>
      <c r="M895" s="14">
        <v>0.983</v>
      </c>
      <c r="N895" s="14">
        <v>1.07E-5</v>
      </c>
      <c r="O895" s="14">
        <v>0.0941</v>
      </c>
      <c r="P895" s="14">
        <v>0.425</v>
      </c>
      <c r="Q895" s="14">
        <v>99.129</v>
      </c>
      <c r="R895" s="14">
        <v>7.0</v>
      </c>
      <c r="S895" s="14">
        <v>1.0</v>
      </c>
      <c r="T895" s="14" t="s">
        <v>1264</v>
      </c>
      <c r="U895" s="14" t="s">
        <v>35</v>
      </c>
      <c r="V895" s="16" t="s">
        <v>54</v>
      </c>
      <c r="W895" s="17" t="s">
        <v>251</v>
      </c>
    </row>
    <row r="896" ht="15.75" customHeight="1">
      <c r="A896" s="14" t="s">
        <v>17982</v>
      </c>
      <c r="B896" s="14" t="s">
        <v>17984</v>
      </c>
      <c r="C896" s="14">
        <v>1996.0</v>
      </c>
      <c r="D896" s="71">
        <v>1.0</v>
      </c>
      <c r="E896" s="14">
        <v>173949.0</v>
      </c>
      <c r="F896" s="14" t="s">
        <v>12502</v>
      </c>
      <c r="G896" s="14" t="s">
        <v>17985</v>
      </c>
      <c r="H896" s="14" t="s">
        <v>17986</v>
      </c>
      <c r="I896" s="14">
        <v>0.743</v>
      </c>
      <c r="J896" s="14">
        <v>0.736</v>
      </c>
      <c r="K896" s="14">
        <v>0.8556884050038354</v>
      </c>
      <c r="L896" s="14">
        <v>0.0462</v>
      </c>
      <c r="M896" s="14">
        <v>0.649</v>
      </c>
      <c r="N896" s="14">
        <v>5.41E-5</v>
      </c>
      <c r="O896" s="14">
        <v>0.347</v>
      </c>
      <c r="P896" s="14">
        <v>0.959</v>
      </c>
      <c r="Q896" s="14">
        <v>110.579</v>
      </c>
      <c r="R896" s="14">
        <v>7.0</v>
      </c>
      <c r="S896" s="14">
        <v>1.0</v>
      </c>
      <c r="T896" s="14" t="s">
        <v>1264</v>
      </c>
      <c r="U896" s="14" t="s">
        <v>35</v>
      </c>
      <c r="V896" s="16" t="s">
        <v>819</v>
      </c>
      <c r="W896" s="17" t="s">
        <v>185</v>
      </c>
    </row>
    <row r="897" ht="15.75" customHeight="1">
      <c r="A897" s="14" t="s">
        <v>17989</v>
      </c>
      <c r="B897" s="14" t="s">
        <v>17991</v>
      </c>
      <c r="C897" s="14">
        <v>2014.0</v>
      </c>
      <c r="D897" s="71">
        <v>1.0</v>
      </c>
      <c r="E897" s="14">
        <v>262386.0</v>
      </c>
      <c r="F897" s="14" t="s">
        <v>12615</v>
      </c>
      <c r="G897" s="14" t="s">
        <v>17993</v>
      </c>
      <c r="H897" s="14" t="s">
        <v>17994</v>
      </c>
      <c r="I897" s="14">
        <v>0.391</v>
      </c>
      <c r="J897" s="14">
        <v>0.0552</v>
      </c>
      <c r="K897" s="14">
        <v>0.4527410005678195</v>
      </c>
      <c r="L897" s="14">
        <v>0.041</v>
      </c>
      <c r="M897" s="14">
        <v>0.991</v>
      </c>
      <c r="N897" s="14">
        <v>0.891</v>
      </c>
      <c r="O897" s="14">
        <v>0.0917</v>
      </c>
      <c r="P897" s="14">
        <v>0.185</v>
      </c>
      <c r="Q897" s="14">
        <v>102.664</v>
      </c>
      <c r="R897" s="14">
        <v>9.0</v>
      </c>
      <c r="S897" s="14">
        <v>0.0</v>
      </c>
      <c r="T897" s="14" t="s">
        <v>1264</v>
      </c>
      <c r="U897" s="14" t="s">
        <v>35</v>
      </c>
      <c r="V897" s="16" t="s">
        <v>58</v>
      </c>
      <c r="W897" s="17" t="s">
        <v>251</v>
      </c>
    </row>
    <row r="898" ht="15.75" customHeight="1">
      <c r="A898" s="14" t="s">
        <v>18000</v>
      </c>
      <c r="B898" s="14" t="s">
        <v>18001</v>
      </c>
      <c r="C898" s="14">
        <v>2011.0</v>
      </c>
      <c r="D898" s="71">
        <v>1.0</v>
      </c>
      <c r="E898" s="14">
        <v>241510.0</v>
      </c>
      <c r="F898" s="14" t="s">
        <v>14185</v>
      </c>
      <c r="G898" s="14" t="s">
        <v>14200</v>
      </c>
      <c r="H898" s="14" t="s">
        <v>14201</v>
      </c>
      <c r="I898" s="14">
        <v>0.691</v>
      </c>
      <c r="J898" s="14">
        <v>0.514</v>
      </c>
      <c r="K898" s="14">
        <v>0.6525142771447284</v>
      </c>
      <c r="L898" s="14">
        <v>0.0318</v>
      </c>
      <c r="M898" s="14">
        <v>0.409</v>
      </c>
      <c r="N898" s="14">
        <v>0.886</v>
      </c>
      <c r="O898" s="14">
        <v>0.158</v>
      </c>
      <c r="P898" s="14">
        <v>0.906</v>
      </c>
      <c r="Q898" s="14">
        <v>136.107</v>
      </c>
      <c r="R898" s="14">
        <v>2.0</v>
      </c>
      <c r="S898" s="14">
        <v>0.0</v>
      </c>
      <c r="T898" s="14" t="s">
        <v>1264</v>
      </c>
      <c r="U898" s="14" t="s">
        <v>35</v>
      </c>
      <c r="V898" s="16" t="s">
        <v>819</v>
      </c>
      <c r="W898" s="17" t="s">
        <v>185</v>
      </c>
    </row>
    <row r="899" ht="15.75" customHeight="1">
      <c r="A899" s="14" t="s">
        <v>18008</v>
      </c>
      <c r="B899" s="14" t="s">
        <v>18009</v>
      </c>
      <c r="C899" s="14">
        <v>2020.0</v>
      </c>
      <c r="D899" s="71">
        <v>1.0</v>
      </c>
      <c r="E899" s="14">
        <v>81709.0</v>
      </c>
      <c r="F899" s="14" t="s">
        <v>12615</v>
      </c>
      <c r="G899" s="14" t="s">
        <v>17972</v>
      </c>
      <c r="H899" s="14" t="s">
        <v>17975</v>
      </c>
      <c r="I899" s="14">
        <v>0.376</v>
      </c>
      <c r="J899" s="14">
        <v>0.213</v>
      </c>
      <c r="K899" s="14">
        <v>0.6383761469715661</v>
      </c>
      <c r="L899" s="14">
        <v>0.0822</v>
      </c>
      <c r="M899" s="14">
        <v>0.966</v>
      </c>
      <c r="N899" s="14">
        <v>0.00682</v>
      </c>
      <c r="O899" s="14">
        <v>0.0904</v>
      </c>
      <c r="P899" s="14">
        <v>0.391</v>
      </c>
      <c r="Q899" s="14">
        <v>190.717</v>
      </c>
      <c r="R899" s="14">
        <v>9.0</v>
      </c>
      <c r="S899" s="14">
        <v>0.0</v>
      </c>
      <c r="T899" s="14" t="s">
        <v>1264</v>
      </c>
      <c r="U899" s="14" t="s">
        <v>35</v>
      </c>
      <c r="V899" s="16" t="s">
        <v>45</v>
      </c>
      <c r="W899" s="17" t="s">
        <v>251</v>
      </c>
    </row>
    <row r="900" ht="15.75" customHeight="1">
      <c r="A900" s="14" t="s">
        <v>18015</v>
      </c>
      <c r="B900" s="14" t="s">
        <v>18016</v>
      </c>
      <c r="C900" s="14">
        <v>2005.0</v>
      </c>
      <c r="D900" s="71">
        <v>1.0</v>
      </c>
      <c r="E900" s="14">
        <v>125266.0</v>
      </c>
      <c r="F900" s="14" t="s">
        <v>12615</v>
      </c>
      <c r="G900" s="14" t="s">
        <v>14381</v>
      </c>
      <c r="H900" s="14" t="s">
        <v>14383</v>
      </c>
      <c r="I900" s="14">
        <v>0.267</v>
      </c>
      <c r="J900" s="14">
        <v>0.066</v>
      </c>
      <c r="K900" s="14">
        <v>0.3709066797773212</v>
      </c>
      <c r="L900" s="14">
        <v>0.0355</v>
      </c>
      <c r="M900" s="14">
        <v>0.994</v>
      </c>
      <c r="N900" s="14">
        <v>0.959</v>
      </c>
      <c r="O900" s="14">
        <v>0.111</v>
      </c>
      <c r="P900" s="14">
        <v>0.548</v>
      </c>
      <c r="Q900" s="14">
        <v>109.132</v>
      </c>
      <c r="R900" s="14">
        <v>11.0</v>
      </c>
      <c r="S900" s="14">
        <v>0.0</v>
      </c>
      <c r="T900" s="14" t="s">
        <v>1264</v>
      </c>
      <c r="U900" s="14" t="s">
        <v>35</v>
      </c>
      <c r="V900" s="16" t="s">
        <v>333</v>
      </c>
      <c r="W900" s="17" t="s">
        <v>185</v>
      </c>
    </row>
    <row r="901" ht="15.75" customHeight="1">
      <c r="A901" s="14" t="s">
        <v>18022</v>
      </c>
      <c r="B901" s="14" t="s">
        <v>18023</v>
      </c>
      <c r="C901" s="14">
        <v>2015.0</v>
      </c>
      <c r="D901" s="71">
        <v>1.0</v>
      </c>
      <c r="E901" s="14">
        <v>242784.0</v>
      </c>
      <c r="F901" s="14" t="s">
        <v>12502</v>
      </c>
      <c r="G901" s="14" t="s">
        <v>18025</v>
      </c>
      <c r="H901" s="14" t="s">
        <v>18026</v>
      </c>
      <c r="I901" s="14">
        <v>0.322</v>
      </c>
      <c r="J901" s="14">
        <v>0.224</v>
      </c>
      <c r="K901" s="14">
        <v>0.7444014287693967</v>
      </c>
      <c r="L901" s="14">
        <v>0.0301</v>
      </c>
      <c r="M901" s="14">
        <v>0.807</v>
      </c>
      <c r="N901" s="14">
        <v>6.14E-6</v>
      </c>
      <c r="O901" s="14">
        <v>0.111</v>
      </c>
      <c r="P901" s="14">
        <v>0.174</v>
      </c>
      <c r="Q901" s="14">
        <v>138.453</v>
      </c>
      <c r="R901" s="14">
        <v>10.0</v>
      </c>
      <c r="S901" s="14">
        <v>0.0</v>
      </c>
      <c r="T901" s="14" t="s">
        <v>1264</v>
      </c>
      <c r="U901" s="14" t="s">
        <v>35</v>
      </c>
      <c r="V901" s="16" t="s">
        <v>58</v>
      </c>
      <c r="W901" s="17" t="s">
        <v>251</v>
      </c>
    </row>
    <row r="902" ht="15.75" customHeight="1">
      <c r="A902" s="14" t="s">
        <v>18029</v>
      </c>
      <c r="B902" s="14" t="s">
        <v>18030</v>
      </c>
      <c r="C902" s="14">
        <v>2018.0</v>
      </c>
      <c r="D902" s="71">
        <v>1.0</v>
      </c>
      <c r="E902" s="14">
        <v>170560.0</v>
      </c>
      <c r="F902" s="14" t="s">
        <v>12615</v>
      </c>
      <c r="G902" s="14" t="s">
        <v>18032</v>
      </c>
      <c r="H902" s="14" t="s">
        <v>18033</v>
      </c>
      <c r="I902" s="14">
        <v>0.38</v>
      </c>
      <c r="J902" s="14">
        <v>0.194</v>
      </c>
      <c r="K902" s="14">
        <v>0.5707227343577799</v>
      </c>
      <c r="L902" s="14">
        <v>0.0356</v>
      </c>
      <c r="M902" s="14">
        <v>0.99</v>
      </c>
      <c r="N902" s="14">
        <v>0.794</v>
      </c>
      <c r="O902" s="14">
        <v>0.104</v>
      </c>
      <c r="P902" s="14">
        <v>0.401</v>
      </c>
      <c r="Q902" s="14">
        <v>124.985</v>
      </c>
      <c r="R902" s="14">
        <v>4.0</v>
      </c>
      <c r="S902" s="14">
        <v>1.0</v>
      </c>
      <c r="T902" s="14" t="s">
        <v>1264</v>
      </c>
      <c r="U902" s="14" t="s">
        <v>68</v>
      </c>
      <c r="V902" s="16" t="s">
        <v>54</v>
      </c>
      <c r="W902" s="17" t="s">
        <v>251</v>
      </c>
    </row>
    <row r="903" ht="15.75" customHeight="1">
      <c r="A903" s="14" t="s">
        <v>18037</v>
      </c>
      <c r="B903" s="14" t="s">
        <v>18038</v>
      </c>
      <c r="C903" s="14">
        <v>1985.0</v>
      </c>
      <c r="D903" s="71">
        <v>1.0</v>
      </c>
      <c r="E903" s="14">
        <v>85000.0</v>
      </c>
      <c r="F903" s="14" t="s">
        <v>12615</v>
      </c>
      <c r="G903" s="14" t="s">
        <v>16394</v>
      </c>
      <c r="H903" s="14" t="s">
        <v>13605</v>
      </c>
      <c r="I903" s="14">
        <v>0.342</v>
      </c>
      <c r="J903" s="14">
        <v>0.125</v>
      </c>
      <c r="K903" s="14">
        <v>0.5920903471308346</v>
      </c>
      <c r="L903" s="14">
        <v>0.0438</v>
      </c>
      <c r="M903" s="14">
        <v>0.993</v>
      </c>
      <c r="N903" s="14">
        <v>0.00477</v>
      </c>
      <c r="O903" s="14">
        <v>0.119</v>
      </c>
      <c r="P903" s="14">
        <v>0.491</v>
      </c>
      <c r="Q903" s="14">
        <v>176.323</v>
      </c>
      <c r="R903" s="14">
        <v>1.0</v>
      </c>
      <c r="S903" s="14">
        <v>0.0</v>
      </c>
      <c r="T903" s="14" t="s">
        <v>1264</v>
      </c>
      <c r="U903" s="14" t="s">
        <v>35</v>
      </c>
      <c r="V903" s="16" t="s">
        <v>54</v>
      </c>
      <c r="W903" s="17" t="s">
        <v>251</v>
      </c>
    </row>
    <row r="904" ht="15.75" customHeight="1">
      <c r="A904" s="14" t="s">
        <v>18042</v>
      </c>
      <c r="B904" s="14" t="s">
        <v>18045</v>
      </c>
      <c r="C904" s="14">
        <v>2019.0</v>
      </c>
      <c r="D904" s="71">
        <v>1.0</v>
      </c>
      <c r="E904" s="14">
        <v>116440.0</v>
      </c>
      <c r="F904" s="14" t="s">
        <v>12615</v>
      </c>
      <c r="G904" s="14" t="s">
        <v>18047</v>
      </c>
      <c r="H904" s="14" t="s">
        <v>18048</v>
      </c>
      <c r="I904" s="14">
        <v>0.236</v>
      </c>
      <c r="J904" s="14">
        <v>0.189</v>
      </c>
      <c r="K904" s="14">
        <v>0.4082946548797234</v>
      </c>
      <c r="L904" s="14">
        <v>0.0883</v>
      </c>
      <c r="M904" s="14">
        <v>0.991</v>
      </c>
      <c r="N904" s="14">
        <v>0.0129</v>
      </c>
      <c r="O904" s="14">
        <v>0.688</v>
      </c>
      <c r="P904" s="14">
        <v>0.254</v>
      </c>
      <c r="Q904" s="14">
        <v>69.454</v>
      </c>
      <c r="R904" s="14">
        <v>11.0</v>
      </c>
      <c r="S904" s="14">
        <v>0.0</v>
      </c>
      <c r="T904" s="14" t="s">
        <v>1264</v>
      </c>
      <c r="U904" s="14" t="s">
        <v>35</v>
      </c>
      <c r="V904" s="16" t="s">
        <v>36</v>
      </c>
      <c r="W904" s="17" t="s">
        <v>251</v>
      </c>
    </row>
    <row r="905" ht="15.75" customHeight="1">
      <c r="A905" s="14" t="s">
        <v>18052</v>
      </c>
      <c r="B905" s="14" t="s">
        <v>18053</v>
      </c>
      <c r="C905" s="14">
        <v>2013.0</v>
      </c>
      <c r="D905" s="71">
        <v>1.0</v>
      </c>
      <c r="E905" s="14">
        <v>58760.0</v>
      </c>
      <c r="F905" s="14" t="s">
        <v>12615</v>
      </c>
      <c r="G905" s="14" t="s">
        <v>18057</v>
      </c>
      <c r="H905" s="14" t="s">
        <v>18058</v>
      </c>
      <c r="I905" s="14">
        <v>0.628</v>
      </c>
      <c r="J905" s="14">
        <v>0.0521</v>
      </c>
      <c r="K905" s="14">
        <v>0.5108549183900317</v>
      </c>
      <c r="L905" s="14">
        <v>0.056</v>
      </c>
      <c r="M905" s="14">
        <v>0.994</v>
      </c>
      <c r="N905" s="14">
        <v>0.863</v>
      </c>
      <c r="O905" s="14">
        <v>0.0845</v>
      </c>
      <c r="P905" s="14">
        <v>0.478</v>
      </c>
      <c r="Q905" s="14">
        <v>73.708</v>
      </c>
      <c r="R905" s="14">
        <v>4.0</v>
      </c>
      <c r="S905" s="14">
        <v>0.0</v>
      </c>
      <c r="T905" s="14" t="s">
        <v>1264</v>
      </c>
      <c r="U905" s="14" t="s">
        <v>35</v>
      </c>
      <c r="V905" s="16" t="s">
        <v>54</v>
      </c>
      <c r="W905" s="17" t="s">
        <v>251</v>
      </c>
    </row>
    <row r="906" ht="15.75" customHeight="1">
      <c r="A906" s="14" t="s">
        <v>18062</v>
      </c>
      <c r="B906" s="14" t="s">
        <v>18063</v>
      </c>
      <c r="C906" s="14">
        <v>2016.0</v>
      </c>
      <c r="D906" s="71">
        <v>1.0</v>
      </c>
      <c r="E906" s="14">
        <v>216371.0</v>
      </c>
      <c r="F906" s="14" t="s">
        <v>13628</v>
      </c>
      <c r="G906" s="14" t="s">
        <v>18066</v>
      </c>
      <c r="H906" s="14" t="s">
        <v>18067</v>
      </c>
      <c r="I906" s="14">
        <v>0.407</v>
      </c>
      <c r="J906" s="14">
        <v>0.219</v>
      </c>
      <c r="K906" s="14">
        <v>0.6061429212968977</v>
      </c>
      <c r="L906" s="14">
        <v>0.0505</v>
      </c>
      <c r="M906" s="14">
        <v>0.977</v>
      </c>
      <c r="N906" s="14">
        <v>0.91</v>
      </c>
      <c r="O906" s="14">
        <v>0.111</v>
      </c>
      <c r="P906" s="14">
        <v>0.473</v>
      </c>
      <c r="Q906" s="14">
        <v>117.814</v>
      </c>
      <c r="R906" s="14">
        <v>9.0</v>
      </c>
      <c r="S906" s="14">
        <v>1.0</v>
      </c>
      <c r="T906" s="14" t="s">
        <v>1264</v>
      </c>
      <c r="U906" s="14" t="s">
        <v>35</v>
      </c>
      <c r="V906" s="16" t="s">
        <v>54</v>
      </c>
      <c r="W906" s="17" t="s">
        <v>251</v>
      </c>
    </row>
    <row r="907" ht="15.75" customHeight="1">
      <c r="A907" s="14" t="s">
        <v>18073</v>
      </c>
      <c r="B907" s="14" t="s">
        <v>18074</v>
      </c>
      <c r="C907" s="14">
        <v>2020.0</v>
      </c>
      <c r="D907" s="71">
        <v>1.0</v>
      </c>
      <c r="E907" s="14">
        <v>225175.0</v>
      </c>
      <c r="F907" s="14" t="s">
        <v>12615</v>
      </c>
      <c r="G907" s="14" t="s">
        <v>17972</v>
      </c>
      <c r="H907" s="14" t="s">
        <v>17975</v>
      </c>
      <c r="I907" s="14">
        <v>0.323</v>
      </c>
      <c r="J907" s="14">
        <v>0.0502</v>
      </c>
      <c r="K907" s="14">
        <v>0.5877056017669946</v>
      </c>
      <c r="L907" s="14">
        <v>0.0467</v>
      </c>
      <c r="M907" s="14">
        <v>0.984</v>
      </c>
      <c r="N907" s="14">
        <v>5.32E-4</v>
      </c>
      <c r="O907" s="14">
        <v>0.0946</v>
      </c>
      <c r="P907" s="14">
        <v>0.13</v>
      </c>
      <c r="Q907" s="14">
        <v>196.385</v>
      </c>
      <c r="R907" s="14">
        <v>4.0</v>
      </c>
      <c r="S907" s="14">
        <v>1.0</v>
      </c>
      <c r="T907" s="14" t="s">
        <v>1264</v>
      </c>
      <c r="U907" s="14" t="s">
        <v>35</v>
      </c>
      <c r="V907" s="16" t="s">
        <v>58</v>
      </c>
      <c r="W907" s="17" t="s">
        <v>251</v>
      </c>
    </row>
    <row r="908" ht="15.75" customHeight="1">
      <c r="A908" s="14" t="s">
        <v>18082</v>
      </c>
      <c r="B908" s="14" t="s">
        <v>18084</v>
      </c>
      <c r="C908" s="14">
        <v>2004.0</v>
      </c>
      <c r="D908" s="71">
        <v>1.0</v>
      </c>
      <c r="E908" s="14">
        <v>136066.0</v>
      </c>
      <c r="F908" s="14" t="s">
        <v>12615</v>
      </c>
      <c r="G908" s="14" t="s">
        <v>14219</v>
      </c>
      <c r="H908" s="14" t="s">
        <v>14220</v>
      </c>
      <c r="I908" s="14">
        <v>0.161</v>
      </c>
      <c r="J908" s="14">
        <v>0.00498</v>
      </c>
      <c r="K908" s="14">
        <v>0.1852715333735745</v>
      </c>
      <c r="L908" s="14">
        <v>0.043</v>
      </c>
      <c r="M908" s="14">
        <v>0.961</v>
      </c>
      <c r="N908" s="14">
        <v>0.659</v>
      </c>
      <c r="O908" s="14">
        <v>0.0731</v>
      </c>
      <c r="P908" s="14">
        <v>0.128</v>
      </c>
      <c r="Q908" s="14">
        <v>84.936</v>
      </c>
      <c r="R908" s="14">
        <v>9.0</v>
      </c>
      <c r="S908" s="14">
        <v>0.0</v>
      </c>
      <c r="T908" s="14" t="s">
        <v>1264</v>
      </c>
      <c r="U908" s="14" t="s">
        <v>35</v>
      </c>
      <c r="V908" s="16" t="s">
        <v>58</v>
      </c>
      <c r="W908" s="17" t="s">
        <v>251</v>
      </c>
    </row>
    <row r="909" ht="15.75" customHeight="1">
      <c r="A909" s="14" t="s">
        <v>18090</v>
      </c>
      <c r="B909" s="14" t="s">
        <v>18091</v>
      </c>
      <c r="C909" s="14">
        <v>2020.0</v>
      </c>
      <c r="D909" s="71">
        <v>1.0</v>
      </c>
      <c r="E909" s="14">
        <v>209472.0</v>
      </c>
      <c r="F909" s="14" t="s">
        <v>12533</v>
      </c>
      <c r="G909" s="14" t="s">
        <v>16327</v>
      </c>
      <c r="H909" s="14" t="s">
        <v>16328</v>
      </c>
      <c r="I909" s="14">
        <v>0.486</v>
      </c>
      <c r="J909" s="14">
        <v>0.405</v>
      </c>
      <c r="K909" s="14">
        <v>0.7430111436540326</v>
      </c>
      <c r="L909" s="14">
        <v>0.0286</v>
      </c>
      <c r="M909" s="14">
        <v>0.567</v>
      </c>
      <c r="N909" s="14">
        <v>0.0411</v>
      </c>
      <c r="O909" s="14">
        <v>0.114</v>
      </c>
      <c r="P909" s="14">
        <v>0.217</v>
      </c>
      <c r="Q909" s="14">
        <v>148.112</v>
      </c>
      <c r="R909" s="14">
        <v>9.0</v>
      </c>
      <c r="S909" s="14">
        <v>1.0</v>
      </c>
      <c r="T909" s="14" t="s">
        <v>1264</v>
      </c>
      <c r="U909" s="14" t="s">
        <v>35</v>
      </c>
      <c r="V909" s="16" t="s">
        <v>36</v>
      </c>
      <c r="W909" s="17" t="s">
        <v>251</v>
      </c>
    </row>
    <row r="910" ht="15.75" customHeight="1">
      <c r="A910" s="14" t="s">
        <v>18096</v>
      </c>
      <c r="B910" s="14" t="s">
        <v>18097</v>
      </c>
      <c r="C910" s="14">
        <v>1985.0</v>
      </c>
      <c r="D910" s="71">
        <v>1.0</v>
      </c>
      <c r="E910" s="14">
        <v>145493.0</v>
      </c>
      <c r="F910" s="14" t="s">
        <v>14407</v>
      </c>
      <c r="G910" s="14" t="s">
        <v>17774</v>
      </c>
      <c r="H910" s="14" t="s">
        <v>13605</v>
      </c>
      <c r="I910" s="14">
        <v>0.343</v>
      </c>
      <c r="J910" s="14">
        <v>0.0268</v>
      </c>
      <c r="K910" s="14">
        <v>0.3541163133840798</v>
      </c>
      <c r="L910" s="14">
        <v>0.0398</v>
      </c>
      <c r="M910" s="14">
        <v>0.99</v>
      </c>
      <c r="N910" s="14">
        <v>0.91</v>
      </c>
      <c r="O910" s="14">
        <v>0.0507</v>
      </c>
      <c r="P910" s="14">
        <v>0.0365</v>
      </c>
      <c r="Q910" s="14">
        <v>115.085</v>
      </c>
      <c r="R910" s="14">
        <v>2.0</v>
      </c>
      <c r="S910" s="14">
        <v>1.0</v>
      </c>
      <c r="T910" s="14" t="s">
        <v>1264</v>
      </c>
      <c r="U910" s="14" t="s">
        <v>35</v>
      </c>
      <c r="V910" s="16" t="s">
        <v>75</v>
      </c>
      <c r="W910" s="17" t="s">
        <v>251</v>
      </c>
    </row>
    <row r="911" ht="15.75" customHeight="1">
      <c r="A911" s="14" t="s">
        <v>18107</v>
      </c>
      <c r="B911" s="14" t="s">
        <v>18108</v>
      </c>
      <c r="C911" s="14">
        <v>1992.0</v>
      </c>
      <c r="D911" s="71">
        <v>1.0</v>
      </c>
      <c r="E911" s="14">
        <v>207333.0</v>
      </c>
      <c r="F911" s="14" t="s">
        <v>12615</v>
      </c>
      <c r="G911" s="14" t="s">
        <v>18109</v>
      </c>
      <c r="H911" s="14" t="s">
        <v>18110</v>
      </c>
      <c r="I911" s="14">
        <v>0.398</v>
      </c>
      <c r="J911" s="14">
        <v>0.0235</v>
      </c>
      <c r="K911" s="14">
        <v>0.4227108420759586</v>
      </c>
      <c r="L911" s="14">
        <v>0.0426</v>
      </c>
      <c r="M911" s="14">
        <v>0.994</v>
      </c>
      <c r="N911" s="14">
        <v>0.00231</v>
      </c>
      <c r="O911" s="14">
        <v>0.0927</v>
      </c>
      <c r="P911" s="14">
        <v>0.126</v>
      </c>
      <c r="Q911" s="14">
        <v>113.14</v>
      </c>
      <c r="R911" s="14">
        <v>11.0</v>
      </c>
      <c r="S911" s="14">
        <v>0.0</v>
      </c>
      <c r="T911" s="14" t="s">
        <v>1264</v>
      </c>
      <c r="U911" s="14" t="s">
        <v>35</v>
      </c>
      <c r="V911" s="16" t="s">
        <v>58</v>
      </c>
      <c r="W911" s="17" t="s">
        <v>251</v>
      </c>
    </row>
    <row r="912" ht="15.75" customHeight="1">
      <c r="A912" s="14" t="s">
        <v>18116</v>
      </c>
      <c r="B912" s="14" t="s">
        <v>18117</v>
      </c>
      <c r="C912" s="14">
        <v>1985.0</v>
      </c>
      <c r="D912" s="71">
        <v>1.0</v>
      </c>
      <c r="E912" s="14">
        <v>157000.0</v>
      </c>
      <c r="F912" s="14" t="s">
        <v>14407</v>
      </c>
      <c r="G912" s="14" t="s">
        <v>17774</v>
      </c>
      <c r="H912" s="14" t="s">
        <v>13605</v>
      </c>
      <c r="I912" s="14">
        <v>0.363</v>
      </c>
      <c r="J912" s="14">
        <v>0.0885</v>
      </c>
      <c r="K912" s="14">
        <v>0.5784227749967186</v>
      </c>
      <c r="L912" s="14">
        <v>0.0505</v>
      </c>
      <c r="M912" s="14">
        <v>0.989</v>
      </c>
      <c r="N912" s="14">
        <v>4.97E-5</v>
      </c>
      <c r="O912" s="14">
        <v>0.0952</v>
      </c>
      <c r="P912" s="14">
        <v>0.107</v>
      </c>
      <c r="Q912" s="14">
        <v>67.781</v>
      </c>
      <c r="R912" s="14">
        <v>7.0</v>
      </c>
      <c r="S912" s="14">
        <v>0.0</v>
      </c>
      <c r="T912" s="14" t="s">
        <v>1264</v>
      </c>
      <c r="U912" s="14" t="s">
        <v>35</v>
      </c>
      <c r="V912" s="16" t="s">
        <v>58</v>
      </c>
      <c r="W912" s="17" t="s">
        <v>251</v>
      </c>
    </row>
    <row r="913" ht="15.75" customHeight="1">
      <c r="A913" s="14" t="s">
        <v>18122</v>
      </c>
      <c r="B913" s="14" t="s">
        <v>18123</v>
      </c>
      <c r="C913" s="14">
        <v>2018.0</v>
      </c>
      <c r="D913" s="71">
        <v>1.0</v>
      </c>
      <c r="E913" s="14">
        <v>151853.0</v>
      </c>
      <c r="F913" s="14" t="s">
        <v>13601</v>
      </c>
      <c r="G913" s="14" t="s">
        <v>18126</v>
      </c>
      <c r="H913" s="14" t="s">
        <v>18127</v>
      </c>
      <c r="I913" s="14">
        <v>0.401</v>
      </c>
      <c r="J913" s="14">
        <v>0.0393</v>
      </c>
      <c r="K913" s="14">
        <v>0.4155455264813906</v>
      </c>
      <c r="L913" s="14">
        <v>0.0463</v>
      </c>
      <c r="M913" s="14">
        <v>0.991</v>
      </c>
      <c r="N913" s="14">
        <v>0.354</v>
      </c>
      <c r="O913" s="14">
        <v>0.107</v>
      </c>
      <c r="P913" s="14">
        <v>0.0391</v>
      </c>
      <c r="Q913" s="14">
        <v>73.768</v>
      </c>
      <c r="R913" s="14">
        <v>6.0</v>
      </c>
      <c r="S913" s="14">
        <v>0.0</v>
      </c>
      <c r="T913" s="14" t="s">
        <v>1264</v>
      </c>
      <c r="U913" s="14" t="s">
        <v>35</v>
      </c>
      <c r="V913" s="16" t="s">
        <v>75</v>
      </c>
      <c r="W913" s="17" t="s">
        <v>251</v>
      </c>
    </row>
    <row r="914" ht="15.75" customHeight="1">
      <c r="A914" s="14" t="s">
        <v>18132</v>
      </c>
      <c r="B914" s="14" t="s">
        <v>18133</v>
      </c>
      <c r="C914" s="14">
        <v>2022.0</v>
      </c>
      <c r="D914" s="71">
        <v>1.0</v>
      </c>
      <c r="E914" s="14">
        <v>94120.0</v>
      </c>
      <c r="F914" s="14" t="s">
        <v>12615</v>
      </c>
      <c r="G914" s="14" t="s">
        <v>18134</v>
      </c>
      <c r="H914" s="14" t="s">
        <v>18135</v>
      </c>
      <c r="I914" s="14">
        <v>0.307</v>
      </c>
      <c r="J914" s="14">
        <v>0.0763</v>
      </c>
      <c r="K914" s="14">
        <v>0.5188330160520431</v>
      </c>
      <c r="L914" s="14">
        <v>0.0749</v>
      </c>
      <c r="M914" s="14">
        <v>0.995</v>
      </c>
      <c r="N914" s="14">
        <v>0.787</v>
      </c>
      <c r="O914" s="14">
        <v>0.0872</v>
      </c>
      <c r="P914" s="14">
        <v>0.313</v>
      </c>
      <c r="Q914" s="14">
        <v>180.968</v>
      </c>
      <c r="R914" s="14">
        <v>7.0</v>
      </c>
      <c r="S914" s="14">
        <v>1.0</v>
      </c>
      <c r="T914" s="14" t="s">
        <v>1264</v>
      </c>
      <c r="U914" s="14" t="s">
        <v>35</v>
      </c>
      <c r="V914" s="16" t="s">
        <v>45</v>
      </c>
      <c r="W914" s="17" t="s">
        <v>251</v>
      </c>
    </row>
    <row r="915" ht="15.75" customHeight="1">
      <c r="A915" s="14" t="s">
        <v>18144</v>
      </c>
      <c r="B915" s="14" t="s">
        <v>18145</v>
      </c>
      <c r="C915" s="14">
        <v>2016.0</v>
      </c>
      <c r="D915" s="71">
        <v>1.0</v>
      </c>
      <c r="E915" s="14">
        <v>56626.0</v>
      </c>
      <c r="F915" s="14" t="s">
        <v>12615</v>
      </c>
      <c r="G915" s="14" t="s">
        <v>18148</v>
      </c>
      <c r="H915" s="14" t="s">
        <v>18149</v>
      </c>
      <c r="I915" s="14">
        <v>0.537</v>
      </c>
      <c r="J915" s="14">
        <v>0.0746</v>
      </c>
      <c r="K915" s="14">
        <v>0.4836267191306735</v>
      </c>
      <c r="L915" s="14">
        <v>0.046</v>
      </c>
      <c r="M915" s="14">
        <v>0.994</v>
      </c>
      <c r="N915" s="14">
        <v>0.948</v>
      </c>
      <c r="O915" s="14">
        <v>0.105</v>
      </c>
      <c r="P915" s="14">
        <v>0.349</v>
      </c>
      <c r="Q915" s="14">
        <v>108.882</v>
      </c>
      <c r="R915" s="14">
        <v>4.0</v>
      </c>
      <c r="S915" s="14">
        <v>0.0</v>
      </c>
      <c r="T915" s="14" t="s">
        <v>1264</v>
      </c>
      <c r="U915" s="14" t="s">
        <v>35</v>
      </c>
      <c r="V915" s="16" t="s">
        <v>45</v>
      </c>
      <c r="W915" s="17" t="s">
        <v>251</v>
      </c>
    </row>
    <row r="916" ht="15.75" customHeight="1">
      <c r="A916" s="14" t="s">
        <v>18156</v>
      </c>
      <c r="B916" s="14" t="s">
        <v>18158</v>
      </c>
      <c r="C916" s="14">
        <v>1985.0</v>
      </c>
      <c r="D916" s="71">
        <v>1.0</v>
      </c>
      <c r="E916" s="14">
        <v>202000.0</v>
      </c>
      <c r="F916" s="14" t="s">
        <v>12615</v>
      </c>
      <c r="G916" s="14" t="s">
        <v>16394</v>
      </c>
      <c r="H916" s="14" t="s">
        <v>13605</v>
      </c>
      <c r="I916" s="14">
        <v>0.358</v>
      </c>
      <c r="J916" s="14">
        <v>0.111</v>
      </c>
      <c r="K916" s="14">
        <v>0.5942720253118673</v>
      </c>
      <c r="L916" s="14">
        <v>0.0441</v>
      </c>
      <c r="M916" s="14">
        <v>0.994</v>
      </c>
      <c r="N916" s="14">
        <v>1.06E-4</v>
      </c>
      <c r="O916" s="14">
        <v>0.0987</v>
      </c>
      <c r="P916" s="14">
        <v>0.165</v>
      </c>
      <c r="Q916" s="14">
        <v>143.186</v>
      </c>
      <c r="R916" s="14">
        <v>6.0</v>
      </c>
      <c r="S916" s="14">
        <v>1.0</v>
      </c>
      <c r="T916" s="14" t="s">
        <v>1264</v>
      </c>
      <c r="U916" s="14" t="s">
        <v>35</v>
      </c>
      <c r="V916" s="16" t="s">
        <v>58</v>
      </c>
      <c r="W916" s="17" t="s">
        <v>251</v>
      </c>
    </row>
    <row r="917" ht="15.75" customHeight="1">
      <c r="A917" s="14" t="s">
        <v>18166</v>
      </c>
      <c r="B917" s="14" t="s">
        <v>18167</v>
      </c>
      <c r="C917" s="14">
        <v>1997.0</v>
      </c>
      <c r="D917" s="71">
        <v>1.0</v>
      </c>
      <c r="E917" s="14">
        <v>115000.0</v>
      </c>
      <c r="F917" s="14" t="s">
        <v>16316</v>
      </c>
      <c r="G917" s="14" t="s">
        <v>16317</v>
      </c>
      <c r="H917" s="14" t="s">
        <v>16318</v>
      </c>
      <c r="I917" s="14">
        <v>0.438</v>
      </c>
      <c r="J917" s="14">
        <v>0.112</v>
      </c>
      <c r="K917" s="14">
        <v>0.7116120890485829</v>
      </c>
      <c r="L917" s="14">
        <v>0.0472</v>
      </c>
      <c r="M917" s="14">
        <v>0.798</v>
      </c>
      <c r="N917" s="14">
        <v>0.0</v>
      </c>
      <c r="O917" s="14">
        <v>0.356</v>
      </c>
      <c r="P917" s="14">
        <v>0.135</v>
      </c>
      <c r="Q917" s="14">
        <v>125.309</v>
      </c>
      <c r="R917" s="14">
        <v>1.0</v>
      </c>
      <c r="S917" s="14">
        <v>1.0</v>
      </c>
      <c r="T917" s="14" t="s">
        <v>1264</v>
      </c>
      <c r="U917" s="14" t="s">
        <v>35</v>
      </c>
      <c r="V917" s="16" t="s">
        <v>58</v>
      </c>
      <c r="W917" s="17" t="s">
        <v>251</v>
      </c>
    </row>
    <row r="918" ht="15.75" customHeight="1">
      <c r="A918" s="14" t="s">
        <v>18173</v>
      </c>
      <c r="B918" s="14" t="s">
        <v>18175</v>
      </c>
      <c r="C918" s="14">
        <v>1992.0</v>
      </c>
      <c r="D918" s="71">
        <v>1.0</v>
      </c>
      <c r="E918" s="14">
        <v>166333.0</v>
      </c>
      <c r="F918" s="14" t="s">
        <v>13652</v>
      </c>
      <c r="G918" s="14" t="s">
        <v>18109</v>
      </c>
      <c r="H918" s="14" t="s">
        <v>18110</v>
      </c>
      <c r="I918" s="14">
        <v>0.414</v>
      </c>
      <c r="J918" s="14">
        <v>0.0221</v>
      </c>
      <c r="K918" s="14">
        <v>0.4223686180475614</v>
      </c>
      <c r="L918" s="14">
        <v>0.0514</v>
      </c>
      <c r="M918" s="14">
        <v>0.991</v>
      </c>
      <c r="N918" s="14">
        <v>2.23E-6</v>
      </c>
      <c r="O918" s="14">
        <v>0.116</v>
      </c>
      <c r="P918" s="14">
        <v>0.286</v>
      </c>
      <c r="Q918" s="14">
        <v>72.847</v>
      </c>
      <c r="R918" s="14">
        <v>2.0</v>
      </c>
      <c r="S918" s="14">
        <v>0.0</v>
      </c>
      <c r="T918" s="14" t="s">
        <v>1264</v>
      </c>
      <c r="U918" s="14" t="s">
        <v>35</v>
      </c>
      <c r="V918" s="16" t="s">
        <v>36</v>
      </c>
      <c r="W918" s="17" t="s">
        <v>251</v>
      </c>
    </row>
    <row r="919" ht="15.75" customHeight="1">
      <c r="A919" s="14" t="s">
        <v>18179</v>
      </c>
      <c r="B919" s="14" t="s">
        <v>18182</v>
      </c>
      <c r="C919" s="14">
        <v>1997.0</v>
      </c>
      <c r="D919" s="71">
        <v>1.0</v>
      </c>
      <c r="E919" s="14">
        <v>144333.0</v>
      </c>
      <c r="F919" s="14" t="s">
        <v>16316</v>
      </c>
      <c r="G919" s="14" t="s">
        <v>18185</v>
      </c>
      <c r="H919" s="14" t="s">
        <v>16318</v>
      </c>
      <c r="I919" s="14">
        <v>0.585</v>
      </c>
      <c r="J919" s="14">
        <v>0.284</v>
      </c>
      <c r="K919" s="14">
        <v>0.6825658246383641</v>
      </c>
      <c r="L919" s="14">
        <v>0.0467</v>
      </c>
      <c r="M919" s="14">
        <v>0.877</v>
      </c>
      <c r="N919" s="14">
        <v>4.42E-6</v>
      </c>
      <c r="O919" s="14">
        <v>0.26</v>
      </c>
      <c r="P919" s="14">
        <v>0.685</v>
      </c>
      <c r="Q919" s="14">
        <v>104.97</v>
      </c>
      <c r="R919" s="14">
        <v>0.0</v>
      </c>
      <c r="S919" s="14">
        <v>1.0</v>
      </c>
      <c r="T919" s="14" t="s">
        <v>1264</v>
      </c>
      <c r="U919" s="14" t="s">
        <v>35</v>
      </c>
      <c r="V919" s="16" t="s">
        <v>407</v>
      </c>
      <c r="W919" s="17" t="s">
        <v>185</v>
      </c>
    </row>
    <row r="920" ht="15.75" customHeight="1">
      <c r="A920" s="14" t="s">
        <v>18189</v>
      </c>
      <c r="B920" s="14" t="s">
        <v>18190</v>
      </c>
      <c r="C920" s="14">
        <v>1997.0</v>
      </c>
      <c r="D920" s="71">
        <v>1.0</v>
      </c>
      <c r="E920" s="14">
        <v>175600.0</v>
      </c>
      <c r="F920" s="14" t="s">
        <v>16316</v>
      </c>
      <c r="G920" s="14" t="s">
        <v>16317</v>
      </c>
      <c r="H920" s="14" t="s">
        <v>16318</v>
      </c>
      <c r="I920" s="14">
        <v>0.463</v>
      </c>
      <c r="J920" s="14">
        <v>0.371</v>
      </c>
      <c r="K920" s="14">
        <v>0.81368040551807</v>
      </c>
      <c r="L920" s="14">
        <v>0.0381</v>
      </c>
      <c r="M920" s="14">
        <v>0.822</v>
      </c>
      <c r="N920" s="14">
        <v>0.0</v>
      </c>
      <c r="O920" s="14">
        <v>0.0967</v>
      </c>
      <c r="P920" s="14">
        <v>0.607</v>
      </c>
      <c r="Q920" s="14">
        <v>184.677</v>
      </c>
      <c r="R920" s="14">
        <v>3.0</v>
      </c>
      <c r="S920" s="14">
        <v>1.0</v>
      </c>
      <c r="T920" s="14" t="s">
        <v>1264</v>
      </c>
      <c r="U920" s="14" t="s">
        <v>35</v>
      </c>
      <c r="V920" s="16" t="s">
        <v>407</v>
      </c>
      <c r="W920" s="17" t="s">
        <v>185</v>
      </c>
    </row>
    <row r="921" ht="15.75" customHeight="1">
      <c r="A921" s="14" t="s">
        <v>18198</v>
      </c>
      <c r="B921" s="14" t="s">
        <v>18199</v>
      </c>
      <c r="C921" s="14">
        <v>2013.0</v>
      </c>
      <c r="D921" s="71">
        <v>1.0</v>
      </c>
      <c r="E921" s="14">
        <v>297144.0</v>
      </c>
      <c r="F921" s="14" t="s">
        <v>14355</v>
      </c>
      <c r="G921" s="14" t="s">
        <v>18202</v>
      </c>
      <c r="H921" s="14" t="s">
        <v>18203</v>
      </c>
      <c r="I921" s="14">
        <v>0.452</v>
      </c>
      <c r="J921" s="14">
        <v>0.416</v>
      </c>
      <c r="K921" s="14">
        <v>0.7284666224471485</v>
      </c>
      <c r="L921" s="14">
        <v>0.0337</v>
      </c>
      <c r="M921" s="14">
        <v>0.737</v>
      </c>
      <c r="N921" s="14">
        <v>1.3E-4</v>
      </c>
      <c r="O921" s="14">
        <v>0.197</v>
      </c>
      <c r="P921" s="14">
        <v>0.274</v>
      </c>
      <c r="Q921" s="14">
        <v>113.594</v>
      </c>
      <c r="R921" s="14">
        <v>5.0</v>
      </c>
      <c r="S921" s="14">
        <v>0.0</v>
      </c>
      <c r="T921" s="14" t="s">
        <v>1264</v>
      </c>
      <c r="U921" s="14" t="s">
        <v>35</v>
      </c>
      <c r="V921" s="16" t="s">
        <v>36</v>
      </c>
      <c r="W921" s="17" t="s">
        <v>251</v>
      </c>
    </row>
    <row r="922" ht="15.75" customHeight="1">
      <c r="A922" s="14" t="s">
        <v>18207</v>
      </c>
      <c r="B922" s="14" t="s">
        <v>18209</v>
      </c>
      <c r="C922" s="14">
        <v>2015.0</v>
      </c>
      <c r="D922" s="71">
        <v>1.0</v>
      </c>
      <c r="E922" s="14">
        <v>136000.0</v>
      </c>
      <c r="F922" s="14" t="s">
        <v>12615</v>
      </c>
      <c r="G922" s="14" t="s">
        <v>18210</v>
      </c>
      <c r="H922" s="14" t="s">
        <v>18211</v>
      </c>
      <c r="I922" s="14">
        <v>0.234</v>
      </c>
      <c r="J922" s="14">
        <v>0.194</v>
      </c>
      <c r="K922" s="14">
        <v>0.5195816311141621</v>
      </c>
      <c r="L922" s="14">
        <v>0.0489</v>
      </c>
      <c r="M922" s="14">
        <v>0.983</v>
      </c>
      <c r="N922" s="14">
        <v>0.871</v>
      </c>
      <c r="O922" s="14">
        <v>0.0939</v>
      </c>
      <c r="P922" s="14">
        <v>0.12</v>
      </c>
      <c r="Q922" s="14">
        <v>60.93</v>
      </c>
      <c r="R922" s="14">
        <v>9.0</v>
      </c>
      <c r="S922" s="14">
        <v>0.0</v>
      </c>
      <c r="T922" s="14" t="s">
        <v>1264</v>
      </c>
      <c r="U922" s="14" t="s">
        <v>35</v>
      </c>
      <c r="V922" s="16" t="s">
        <v>58</v>
      </c>
      <c r="W922" s="17" t="s">
        <v>251</v>
      </c>
    </row>
    <row r="923" ht="15.75" customHeight="1">
      <c r="A923" s="14" t="s">
        <v>18216</v>
      </c>
      <c r="B923" s="14" t="s">
        <v>18217</v>
      </c>
      <c r="C923" s="14">
        <v>2012.0</v>
      </c>
      <c r="D923" s="71">
        <v>1.0</v>
      </c>
      <c r="E923" s="14">
        <v>87146.0</v>
      </c>
      <c r="F923" s="14" t="s">
        <v>12615</v>
      </c>
      <c r="G923" s="14" t="s">
        <v>16290</v>
      </c>
      <c r="H923" s="14" t="s">
        <v>13605</v>
      </c>
      <c r="I923" s="14">
        <v>0.494</v>
      </c>
      <c r="J923" s="14">
        <v>0.131</v>
      </c>
      <c r="K923" s="14">
        <v>0.5749149787056465</v>
      </c>
      <c r="L923" s="14">
        <v>0.0405</v>
      </c>
      <c r="M923" s="14">
        <v>0.993</v>
      </c>
      <c r="N923" s="14">
        <v>0.035</v>
      </c>
      <c r="O923" s="14">
        <v>0.11</v>
      </c>
      <c r="P923" s="14">
        <v>0.193</v>
      </c>
      <c r="Q923" s="14">
        <v>81.706</v>
      </c>
      <c r="R923" s="14">
        <v>7.0</v>
      </c>
      <c r="S923" s="14">
        <v>0.0</v>
      </c>
      <c r="T923" s="14" t="s">
        <v>1264</v>
      </c>
      <c r="U923" s="14" t="s">
        <v>35</v>
      </c>
      <c r="V923" s="16" t="s">
        <v>58</v>
      </c>
      <c r="W923" s="17" t="s">
        <v>251</v>
      </c>
    </row>
    <row r="924" ht="15.75" customHeight="1">
      <c r="A924" s="14" t="s">
        <v>18221</v>
      </c>
      <c r="B924" s="14" t="s">
        <v>18222</v>
      </c>
      <c r="C924" s="14">
        <v>2020.0</v>
      </c>
      <c r="D924" s="71">
        <v>1.0</v>
      </c>
      <c r="E924" s="14">
        <v>336866.0</v>
      </c>
      <c r="F924" s="14" t="s">
        <v>13206</v>
      </c>
      <c r="G924" s="14" t="s">
        <v>16327</v>
      </c>
      <c r="H924" s="14" t="s">
        <v>16328</v>
      </c>
      <c r="I924" s="14">
        <v>0.629</v>
      </c>
      <c r="J924" s="14">
        <v>0.794</v>
      </c>
      <c r="K924" s="14">
        <v>0.7788163326250976</v>
      </c>
      <c r="L924" s="14">
        <v>0.0312</v>
      </c>
      <c r="M924" s="14">
        <v>0.0454</v>
      </c>
      <c r="N924" s="14">
        <v>0.00789</v>
      </c>
      <c r="O924" s="14">
        <v>0.127</v>
      </c>
      <c r="P924" s="14">
        <v>0.797</v>
      </c>
      <c r="Q924" s="14">
        <v>124.973</v>
      </c>
      <c r="R924" s="14">
        <v>9.0</v>
      </c>
      <c r="S924" s="14">
        <v>1.0</v>
      </c>
      <c r="T924" s="14" t="s">
        <v>1264</v>
      </c>
      <c r="U924" s="14" t="s">
        <v>35</v>
      </c>
      <c r="V924" s="16" t="s">
        <v>181</v>
      </c>
      <c r="W924" s="17" t="s">
        <v>185</v>
      </c>
    </row>
    <row r="925" ht="15.75" customHeight="1">
      <c r="A925" s="14" t="s">
        <v>18226</v>
      </c>
      <c r="B925" s="14" t="s">
        <v>18227</v>
      </c>
      <c r="C925" s="14">
        <v>2003.0</v>
      </c>
      <c r="D925" s="71">
        <v>1.0</v>
      </c>
      <c r="E925" s="14">
        <v>135866.0</v>
      </c>
      <c r="F925" s="14" t="s">
        <v>12847</v>
      </c>
      <c r="G925" s="14" t="s">
        <v>18230</v>
      </c>
      <c r="H925" s="14" t="s">
        <v>18232</v>
      </c>
      <c r="I925" s="14">
        <v>0.299</v>
      </c>
      <c r="J925" s="14">
        <v>0.028</v>
      </c>
      <c r="K925" s="14">
        <v>0.2801103672431693</v>
      </c>
      <c r="L925" s="14">
        <v>0.0764</v>
      </c>
      <c r="M925" s="14">
        <v>0.992</v>
      </c>
      <c r="N925" s="14">
        <v>0.111</v>
      </c>
      <c r="O925" s="14">
        <v>0.0638</v>
      </c>
      <c r="P925" s="14">
        <v>0.0335</v>
      </c>
      <c r="Q925" s="14">
        <v>133.505</v>
      </c>
      <c r="R925" s="14">
        <v>5.0</v>
      </c>
      <c r="S925" s="14">
        <v>0.0</v>
      </c>
      <c r="T925" s="14" t="s">
        <v>1264</v>
      </c>
      <c r="U925" s="14" t="s">
        <v>68</v>
      </c>
      <c r="V925" s="16" t="s">
        <v>75</v>
      </c>
      <c r="W925" s="17" t="s">
        <v>251</v>
      </c>
    </row>
    <row r="926" ht="15.75" customHeight="1">
      <c r="A926" s="14" t="s">
        <v>18236</v>
      </c>
      <c r="B926" s="14" t="s">
        <v>18237</v>
      </c>
      <c r="C926" s="14">
        <v>1985.0</v>
      </c>
      <c r="D926" s="71">
        <v>1.0</v>
      </c>
      <c r="E926" s="14">
        <v>106000.0</v>
      </c>
      <c r="F926" s="14" t="s">
        <v>12615</v>
      </c>
      <c r="G926" s="14" t="s">
        <v>16394</v>
      </c>
      <c r="H926" s="14" t="s">
        <v>13605</v>
      </c>
      <c r="I926" s="14">
        <v>0.276</v>
      </c>
      <c r="J926" s="14">
        <v>0.0323</v>
      </c>
      <c r="K926" s="14">
        <v>0.3307595234459659</v>
      </c>
      <c r="L926" s="14">
        <v>0.0466</v>
      </c>
      <c r="M926" s="14">
        <v>0.995</v>
      </c>
      <c r="N926" s="14">
        <v>0.00226</v>
      </c>
      <c r="O926" s="14">
        <v>0.0768</v>
      </c>
      <c r="P926" s="14">
        <v>0.174</v>
      </c>
      <c r="Q926" s="14">
        <v>78.703</v>
      </c>
      <c r="R926" s="14">
        <v>11.0</v>
      </c>
      <c r="S926" s="14">
        <v>0.0</v>
      </c>
      <c r="T926" s="14" t="s">
        <v>1264</v>
      </c>
      <c r="U926" s="14" t="s">
        <v>35</v>
      </c>
      <c r="V926" s="16" t="s">
        <v>58</v>
      </c>
      <c r="W926" s="17" t="s">
        <v>251</v>
      </c>
    </row>
    <row r="927" ht="15.75" customHeight="1">
      <c r="A927" s="14" t="s">
        <v>18241</v>
      </c>
      <c r="B927" s="14" t="s">
        <v>18242</v>
      </c>
      <c r="C927" s="14">
        <v>1936.0</v>
      </c>
      <c r="D927" s="71">
        <v>1.0</v>
      </c>
      <c r="E927" s="14">
        <v>74973.0</v>
      </c>
      <c r="F927" s="14" t="s">
        <v>13206</v>
      </c>
      <c r="G927" s="14" t="s">
        <v>18243</v>
      </c>
      <c r="H927" s="14" t="s">
        <v>18244</v>
      </c>
      <c r="I927" s="14">
        <v>0.781</v>
      </c>
      <c r="J927" s="14">
        <v>0.624</v>
      </c>
      <c r="K927" s="14">
        <v>0.7744529762630322</v>
      </c>
      <c r="L927" s="14">
        <v>0.0514</v>
      </c>
      <c r="M927" s="14">
        <v>0.984</v>
      </c>
      <c r="N927" s="14">
        <v>0.0</v>
      </c>
      <c r="O927" s="14">
        <v>0.319</v>
      </c>
      <c r="P927" s="14">
        <v>0.748</v>
      </c>
      <c r="Q927" s="14">
        <v>111.308</v>
      </c>
      <c r="R927" s="14">
        <v>5.0</v>
      </c>
      <c r="S927" s="14">
        <v>1.0</v>
      </c>
      <c r="T927" s="14" t="s">
        <v>1264</v>
      </c>
      <c r="U927" s="14" t="s">
        <v>35</v>
      </c>
      <c r="V927" s="16" t="s">
        <v>181</v>
      </c>
      <c r="W927" s="17" t="s">
        <v>185</v>
      </c>
    </row>
    <row r="928" ht="15.75" customHeight="1">
      <c r="A928" s="14" t="s">
        <v>18248</v>
      </c>
      <c r="B928" s="14" t="s">
        <v>18249</v>
      </c>
      <c r="C928" s="14">
        <v>2015.0</v>
      </c>
      <c r="D928" s="71">
        <v>1.0</v>
      </c>
      <c r="E928" s="14">
        <v>175306.0</v>
      </c>
      <c r="F928" s="14" t="s">
        <v>13652</v>
      </c>
      <c r="G928" s="14" t="s">
        <v>18252</v>
      </c>
      <c r="H928" s="14" t="s">
        <v>14488</v>
      </c>
      <c r="I928" s="14">
        <v>0.615</v>
      </c>
      <c r="J928" s="14">
        <v>0.967</v>
      </c>
      <c r="K928" s="14">
        <v>0.9385493978795255</v>
      </c>
      <c r="L928" s="14">
        <v>0.177</v>
      </c>
      <c r="M928" s="14">
        <v>0.246</v>
      </c>
      <c r="N928" s="14">
        <v>0.0</v>
      </c>
      <c r="O928" s="14">
        <v>0.146</v>
      </c>
      <c r="P928" s="14">
        <v>0.335</v>
      </c>
      <c r="Q928" s="14">
        <v>128.102</v>
      </c>
      <c r="R928" s="14">
        <v>7.0</v>
      </c>
      <c r="S928" s="14">
        <v>0.0</v>
      </c>
      <c r="T928" s="14" t="s">
        <v>1264</v>
      </c>
      <c r="U928" s="14" t="s">
        <v>35</v>
      </c>
      <c r="V928" s="16" t="s">
        <v>45</v>
      </c>
      <c r="W928" s="17" t="s">
        <v>251</v>
      </c>
    </row>
    <row r="929" ht="15.75" customHeight="1">
      <c r="A929" s="14" t="s">
        <v>18255</v>
      </c>
      <c r="B929" s="14" t="s">
        <v>18258</v>
      </c>
      <c r="C929" s="14">
        <v>2015.0</v>
      </c>
      <c r="D929" s="71">
        <v>1.0</v>
      </c>
      <c r="E929" s="14">
        <v>208593.0</v>
      </c>
      <c r="F929" s="14" t="s">
        <v>14474</v>
      </c>
      <c r="G929" s="14" t="s">
        <v>18252</v>
      </c>
      <c r="H929" s="14" t="s">
        <v>14488</v>
      </c>
      <c r="I929" s="14">
        <v>0.398</v>
      </c>
      <c r="J929" s="14">
        <v>0.91</v>
      </c>
      <c r="K929" s="14">
        <v>0.8812696511265318</v>
      </c>
      <c r="L929" s="14">
        <v>0.153</v>
      </c>
      <c r="M929" s="14">
        <v>0.285</v>
      </c>
      <c r="N929" s="14">
        <v>0.0</v>
      </c>
      <c r="O929" s="14">
        <v>0.268</v>
      </c>
      <c r="P929" s="14">
        <v>0.663</v>
      </c>
      <c r="Q929" s="14">
        <v>128.05</v>
      </c>
      <c r="R929" s="14">
        <v>1.0</v>
      </c>
      <c r="S929" s="14">
        <v>1.0</v>
      </c>
      <c r="T929" s="14" t="s">
        <v>1264</v>
      </c>
      <c r="U929" s="14" t="s">
        <v>35</v>
      </c>
      <c r="V929" s="16" t="s">
        <v>407</v>
      </c>
      <c r="W929" s="17" t="s">
        <v>185</v>
      </c>
    </row>
    <row r="930" ht="15.75" customHeight="1">
      <c r="A930" s="14" t="s">
        <v>18262</v>
      </c>
      <c r="B930" s="14" t="s">
        <v>18263</v>
      </c>
      <c r="C930" s="14">
        <v>2015.0</v>
      </c>
      <c r="D930" s="71">
        <v>1.0</v>
      </c>
      <c r="E930" s="14">
        <v>273365.0</v>
      </c>
      <c r="F930" s="14" t="s">
        <v>14355</v>
      </c>
      <c r="G930" s="14" t="s">
        <v>18265</v>
      </c>
      <c r="H930" s="14" t="s">
        <v>14488</v>
      </c>
      <c r="I930" s="14">
        <v>0.634</v>
      </c>
      <c r="J930" s="14">
        <v>0.89</v>
      </c>
      <c r="K930" s="14">
        <v>0.7990931063076361</v>
      </c>
      <c r="L930" s="14">
        <v>0.0568</v>
      </c>
      <c r="M930" s="14">
        <v>0.393</v>
      </c>
      <c r="N930" s="14">
        <v>0.0</v>
      </c>
      <c r="O930" s="14">
        <v>0.331</v>
      </c>
      <c r="P930" s="14">
        <v>0.582</v>
      </c>
      <c r="Q930" s="14">
        <v>94.972</v>
      </c>
      <c r="R930" s="14">
        <v>7.0</v>
      </c>
      <c r="S930" s="14">
        <v>1.0</v>
      </c>
      <c r="T930" s="14" t="s">
        <v>1264</v>
      </c>
      <c r="U930" s="14" t="s">
        <v>35</v>
      </c>
      <c r="V930" s="16" t="s">
        <v>333</v>
      </c>
      <c r="W930" s="17" t="s">
        <v>185</v>
      </c>
    </row>
    <row r="931" ht="15.75" customHeight="1">
      <c r="A931" s="14" t="s">
        <v>18269</v>
      </c>
      <c r="B931" s="14" t="s">
        <v>18270</v>
      </c>
      <c r="C931" s="14">
        <v>2015.0</v>
      </c>
      <c r="D931" s="71">
        <v>1.0</v>
      </c>
      <c r="E931" s="14">
        <v>199105.0</v>
      </c>
      <c r="F931" s="14" t="s">
        <v>12561</v>
      </c>
      <c r="G931" s="14" t="s">
        <v>18271</v>
      </c>
      <c r="H931" s="14" t="s">
        <v>14488</v>
      </c>
      <c r="I931" s="14">
        <v>0.729</v>
      </c>
      <c r="J931" s="14">
        <v>0.838</v>
      </c>
      <c r="K931" s="14">
        <v>0.8065792569288265</v>
      </c>
      <c r="L931" s="14">
        <v>0.205</v>
      </c>
      <c r="M931" s="14">
        <v>0.351</v>
      </c>
      <c r="N931" s="14">
        <v>0.0</v>
      </c>
      <c r="O931" s="14">
        <v>0.123</v>
      </c>
      <c r="P931" s="14">
        <v>0.86</v>
      </c>
      <c r="Q931" s="14">
        <v>94.985</v>
      </c>
      <c r="R931" s="14">
        <v>0.0</v>
      </c>
      <c r="S931" s="14">
        <v>1.0</v>
      </c>
      <c r="T931" s="14" t="s">
        <v>1264</v>
      </c>
      <c r="U931" s="14" t="s">
        <v>35</v>
      </c>
      <c r="V931" s="16" t="s">
        <v>560</v>
      </c>
      <c r="W931" s="17" t="s">
        <v>185</v>
      </c>
    </row>
    <row r="932" ht="15.75" customHeight="1">
      <c r="A932" s="14" t="s">
        <v>18275</v>
      </c>
      <c r="B932" s="14" t="s">
        <v>18276</v>
      </c>
      <c r="C932" s="14">
        <v>2019.0</v>
      </c>
      <c r="D932" s="71">
        <v>1.0</v>
      </c>
      <c r="E932" s="14">
        <v>63503.0</v>
      </c>
      <c r="F932" s="14" t="s">
        <v>5251</v>
      </c>
      <c r="G932" s="14" t="s">
        <v>18279</v>
      </c>
      <c r="H932" s="14" t="s">
        <v>14506</v>
      </c>
      <c r="I932" s="14">
        <v>0.883</v>
      </c>
      <c r="J932" s="14">
        <v>0.521</v>
      </c>
      <c r="K932" s="14">
        <v>0.7868372082906588</v>
      </c>
      <c r="L932" s="14">
        <v>0.0575</v>
      </c>
      <c r="M932" s="14">
        <v>0.374</v>
      </c>
      <c r="N932" s="14">
        <v>0.0737</v>
      </c>
      <c r="O932" s="14">
        <v>0.135</v>
      </c>
      <c r="P932" s="14">
        <v>0.97</v>
      </c>
      <c r="Q932" s="14">
        <v>119.965</v>
      </c>
      <c r="R932" s="14">
        <v>4.0</v>
      </c>
      <c r="S932" s="14">
        <v>1.0</v>
      </c>
      <c r="T932" s="14" t="s">
        <v>1434</v>
      </c>
      <c r="U932" s="14" t="s">
        <v>35</v>
      </c>
      <c r="V932" s="16" t="s">
        <v>819</v>
      </c>
      <c r="W932" s="17" t="s">
        <v>185</v>
      </c>
    </row>
    <row r="933" ht="15.75" customHeight="1">
      <c r="A933" s="14" t="s">
        <v>18284</v>
      </c>
      <c r="B933" s="14" t="s">
        <v>18285</v>
      </c>
      <c r="C933" s="14">
        <v>2015.0</v>
      </c>
      <c r="D933" s="71">
        <v>1.0</v>
      </c>
      <c r="E933" s="14">
        <v>32870.0</v>
      </c>
      <c r="F933" s="14" t="s">
        <v>5251</v>
      </c>
      <c r="G933" s="14" t="s">
        <v>1630</v>
      </c>
      <c r="H933" s="14" t="s">
        <v>14555</v>
      </c>
      <c r="I933" s="14">
        <v>0.79</v>
      </c>
      <c r="J933" s="14">
        <v>0.446</v>
      </c>
      <c r="K933" s="14">
        <v>0.8571856351280734</v>
      </c>
      <c r="L933" s="14">
        <v>0.044</v>
      </c>
      <c r="M933" s="14">
        <v>0.419</v>
      </c>
      <c r="N933" s="14">
        <v>2.78E-6</v>
      </c>
      <c r="O933" s="14">
        <v>0.609</v>
      </c>
      <c r="P933" s="14">
        <v>0.803</v>
      </c>
      <c r="Q933" s="14">
        <v>120.095</v>
      </c>
      <c r="R933" s="14">
        <v>1.0</v>
      </c>
      <c r="S933" s="14">
        <v>1.0</v>
      </c>
      <c r="T933" s="14" t="s">
        <v>1434</v>
      </c>
      <c r="U933" s="14" t="s">
        <v>35</v>
      </c>
      <c r="V933" s="16" t="s">
        <v>560</v>
      </c>
      <c r="W933" s="17" t="s">
        <v>185</v>
      </c>
    </row>
    <row r="934" ht="15.75" customHeight="1">
      <c r="A934" s="14" t="s">
        <v>18294</v>
      </c>
      <c r="B934" s="14" t="s">
        <v>18295</v>
      </c>
      <c r="C934" s="14">
        <v>2015.0</v>
      </c>
      <c r="D934" s="71">
        <v>1.0</v>
      </c>
      <c r="E934" s="14">
        <v>80584.0</v>
      </c>
      <c r="F934" s="14" t="s">
        <v>16764</v>
      </c>
      <c r="G934" s="14" t="s">
        <v>1630</v>
      </c>
      <c r="H934" s="14" t="s">
        <v>14555</v>
      </c>
      <c r="I934" s="14">
        <v>0.802</v>
      </c>
      <c r="J934" s="14">
        <v>0.587</v>
      </c>
      <c r="K934" s="14">
        <v>0.8226637862634985</v>
      </c>
      <c r="L934" s="14">
        <v>0.0576</v>
      </c>
      <c r="M934" s="14">
        <v>0.214</v>
      </c>
      <c r="N934" s="14">
        <v>4.3E-4</v>
      </c>
      <c r="O934" s="14">
        <v>0.297</v>
      </c>
      <c r="P934" s="14">
        <v>0.82</v>
      </c>
      <c r="Q934" s="14">
        <v>120.074</v>
      </c>
      <c r="R934" s="14">
        <v>11.0</v>
      </c>
      <c r="S934" s="14">
        <v>1.0</v>
      </c>
      <c r="T934" s="14" t="s">
        <v>1434</v>
      </c>
      <c r="U934" s="14" t="s">
        <v>35</v>
      </c>
      <c r="V934" s="16" t="s">
        <v>560</v>
      </c>
      <c r="W934" s="17" t="s">
        <v>185</v>
      </c>
    </row>
    <row r="935" ht="15.75" customHeight="1">
      <c r="A935" s="14" t="s">
        <v>18302</v>
      </c>
      <c r="B935" s="14" t="s">
        <v>18303</v>
      </c>
      <c r="C935" s="14">
        <v>2015.0</v>
      </c>
      <c r="D935" s="71">
        <v>1.0</v>
      </c>
      <c r="E935" s="14">
        <v>82581.0</v>
      </c>
      <c r="F935" s="14" t="s">
        <v>14888</v>
      </c>
      <c r="G935" s="14" t="s">
        <v>1630</v>
      </c>
      <c r="H935" s="14" t="s">
        <v>14555</v>
      </c>
      <c r="I935" s="14">
        <v>0.522</v>
      </c>
      <c r="J935" s="14">
        <v>0.504</v>
      </c>
      <c r="K935" s="14">
        <v>0.8018736765383639</v>
      </c>
      <c r="L935" s="14">
        <v>0.0257</v>
      </c>
      <c r="M935" s="14">
        <v>0.382</v>
      </c>
      <c r="N935" s="14">
        <v>0.00201</v>
      </c>
      <c r="O935" s="14">
        <v>0.356</v>
      </c>
      <c r="P935" s="14">
        <v>0.801</v>
      </c>
      <c r="Q935" s="14">
        <v>200.085</v>
      </c>
      <c r="R935" s="14">
        <v>2.0</v>
      </c>
      <c r="S935" s="14">
        <v>1.0</v>
      </c>
      <c r="T935" s="14" t="s">
        <v>1434</v>
      </c>
      <c r="U935" s="14" t="s">
        <v>35</v>
      </c>
      <c r="V935" s="16" t="s">
        <v>560</v>
      </c>
      <c r="W935" s="17" t="s">
        <v>185</v>
      </c>
    </row>
    <row r="936" ht="15.75" customHeight="1">
      <c r="A936" s="14" t="s">
        <v>18308</v>
      </c>
      <c r="B936" s="14" t="s">
        <v>18310</v>
      </c>
      <c r="C936" s="14">
        <v>2015.0</v>
      </c>
      <c r="D936" s="71">
        <v>1.0</v>
      </c>
      <c r="E936" s="14">
        <v>104968.0</v>
      </c>
      <c r="F936" s="14" t="s">
        <v>2193</v>
      </c>
      <c r="G936" s="14" t="s">
        <v>1630</v>
      </c>
      <c r="H936" s="14" t="s">
        <v>14555</v>
      </c>
      <c r="I936" s="14">
        <v>0.935</v>
      </c>
      <c r="J936" s="14">
        <v>0.738</v>
      </c>
      <c r="K936" s="14">
        <v>0.8627253865877543</v>
      </c>
      <c r="L936" s="14">
        <v>0.0381</v>
      </c>
      <c r="M936" s="14">
        <v>0.79</v>
      </c>
      <c r="N936" s="14">
        <v>0.035</v>
      </c>
      <c r="O936" s="14">
        <v>0.0882</v>
      </c>
      <c r="P936" s="14">
        <v>0.847</v>
      </c>
      <c r="Q936" s="14">
        <v>119.949</v>
      </c>
      <c r="R936" s="14">
        <v>5.0</v>
      </c>
      <c r="S936" s="14">
        <v>0.0</v>
      </c>
      <c r="T936" s="14" t="s">
        <v>1434</v>
      </c>
      <c r="U936" s="14" t="s">
        <v>35</v>
      </c>
      <c r="V936" s="16" t="s">
        <v>560</v>
      </c>
      <c r="W936" s="17" t="s">
        <v>185</v>
      </c>
    </row>
    <row r="937" ht="15.75" customHeight="1">
      <c r="A937" s="14" t="s">
        <v>18316</v>
      </c>
      <c r="B937" s="14" t="s">
        <v>18317</v>
      </c>
      <c r="C937" s="14">
        <v>2022.0</v>
      </c>
      <c r="D937" s="71">
        <v>1.0</v>
      </c>
      <c r="E937" s="14">
        <v>159083.0</v>
      </c>
      <c r="F937" s="14" t="s">
        <v>213</v>
      </c>
      <c r="G937" s="14" t="s">
        <v>14528</v>
      </c>
      <c r="H937" s="14" t="s">
        <v>14529</v>
      </c>
      <c r="I937" s="14">
        <v>0.841</v>
      </c>
      <c r="J937" s="14">
        <v>0.204</v>
      </c>
      <c r="K937" s="14">
        <v>0.5511945757373604</v>
      </c>
      <c r="L937" s="14">
        <v>0.192</v>
      </c>
      <c r="M937" s="14">
        <v>0.106</v>
      </c>
      <c r="N937" s="14">
        <v>0.0103</v>
      </c>
      <c r="O937" s="14">
        <v>0.0934</v>
      </c>
      <c r="P937" s="14">
        <v>0.483</v>
      </c>
      <c r="Q937" s="14">
        <v>146.583</v>
      </c>
      <c r="R937" s="14">
        <v>1.0</v>
      </c>
      <c r="S937" s="14">
        <v>1.0</v>
      </c>
      <c r="T937" s="14" t="s">
        <v>1434</v>
      </c>
      <c r="U937" s="14" t="s">
        <v>35</v>
      </c>
      <c r="V937" s="16" t="s">
        <v>54</v>
      </c>
      <c r="W937" s="17" t="s">
        <v>251</v>
      </c>
    </row>
    <row r="938" ht="15.75" customHeight="1">
      <c r="A938" s="14" t="s">
        <v>18322</v>
      </c>
      <c r="B938" s="14" t="s">
        <v>18323</v>
      </c>
      <c r="C938" s="14">
        <v>2015.0</v>
      </c>
      <c r="D938" s="71">
        <v>1.0</v>
      </c>
      <c r="E938" s="14">
        <v>146721.0</v>
      </c>
      <c r="F938" s="14" t="s">
        <v>8128</v>
      </c>
      <c r="G938" s="14" t="s">
        <v>1630</v>
      </c>
      <c r="H938" s="14" t="s">
        <v>14555</v>
      </c>
      <c r="I938" s="14">
        <v>0.723</v>
      </c>
      <c r="J938" s="14">
        <v>0.576</v>
      </c>
      <c r="K938" s="14">
        <v>0.811541505340587</v>
      </c>
      <c r="L938" s="14">
        <v>0.0252</v>
      </c>
      <c r="M938" s="14">
        <v>0.0511</v>
      </c>
      <c r="N938" s="14">
        <v>0.0206</v>
      </c>
      <c r="O938" s="14">
        <v>0.64</v>
      </c>
      <c r="P938" s="14">
        <v>0.773</v>
      </c>
      <c r="Q938" s="14">
        <v>128.033</v>
      </c>
      <c r="R938" s="14">
        <v>2.0</v>
      </c>
      <c r="S938" s="14">
        <v>1.0</v>
      </c>
      <c r="T938" s="14" t="s">
        <v>1434</v>
      </c>
      <c r="U938" s="14" t="s">
        <v>35</v>
      </c>
      <c r="V938" s="16" t="s">
        <v>181</v>
      </c>
      <c r="W938" s="17" t="s">
        <v>185</v>
      </c>
    </row>
    <row r="939" ht="15.75" customHeight="1">
      <c r="A939" s="14" t="s">
        <v>18330</v>
      </c>
      <c r="B939" s="14" t="s">
        <v>18331</v>
      </c>
      <c r="C939" s="14">
        <v>2022.0</v>
      </c>
      <c r="D939" s="71">
        <v>1.0</v>
      </c>
      <c r="E939" s="14">
        <v>100916.0</v>
      </c>
      <c r="F939" s="14" t="s">
        <v>213</v>
      </c>
      <c r="G939" s="14" t="s">
        <v>14528</v>
      </c>
      <c r="H939" s="14" t="s">
        <v>14529</v>
      </c>
      <c r="I939" s="14">
        <v>0.871</v>
      </c>
      <c r="J939" s="14">
        <v>0.051</v>
      </c>
      <c r="K939" s="14">
        <v>0.5131649305817132</v>
      </c>
      <c r="L939" s="14">
        <v>0.0593</v>
      </c>
      <c r="M939" s="14">
        <v>0.924</v>
      </c>
      <c r="N939" s="14">
        <v>0.0</v>
      </c>
      <c r="O939" s="14">
        <v>0.0464</v>
      </c>
      <c r="P939" s="14">
        <v>0.523</v>
      </c>
      <c r="Q939" s="14">
        <v>112.196</v>
      </c>
      <c r="R939" s="14">
        <v>1.0</v>
      </c>
      <c r="S939" s="14">
        <v>1.0</v>
      </c>
      <c r="T939" s="14" t="s">
        <v>1434</v>
      </c>
      <c r="U939" s="14" t="s">
        <v>35</v>
      </c>
      <c r="V939" s="16" t="s">
        <v>333</v>
      </c>
      <c r="W939" s="17" t="s">
        <v>185</v>
      </c>
    </row>
    <row r="940" ht="15.75" customHeight="1">
      <c r="A940" s="14" t="s">
        <v>18338</v>
      </c>
      <c r="B940" s="14" t="s">
        <v>18339</v>
      </c>
      <c r="C940" s="14">
        <v>2019.0</v>
      </c>
      <c r="D940" s="71">
        <v>1.0</v>
      </c>
      <c r="E940" s="14">
        <v>189022.0</v>
      </c>
      <c r="F940" s="14" t="s">
        <v>14680</v>
      </c>
      <c r="G940" s="14" t="s">
        <v>14681</v>
      </c>
      <c r="H940" s="14" t="s">
        <v>15284</v>
      </c>
      <c r="I940" s="14">
        <v>0.647</v>
      </c>
      <c r="J940" s="14">
        <v>0.7</v>
      </c>
      <c r="K940" s="14">
        <v>0.8825743802347964</v>
      </c>
      <c r="L940" s="14">
        <v>0.0241</v>
      </c>
      <c r="M940" s="14">
        <v>0.23</v>
      </c>
      <c r="N940" s="14">
        <v>0.0</v>
      </c>
      <c r="O940" s="14">
        <v>0.0582</v>
      </c>
      <c r="P940" s="14">
        <v>0.739</v>
      </c>
      <c r="Q940" s="14">
        <v>101.942</v>
      </c>
      <c r="R940" s="14">
        <v>1.0</v>
      </c>
      <c r="S940" s="14">
        <v>0.0</v>
      </c>
      <c r="T940" s="14" t="s">
        <v>1434</v>
      </c>
      <c r="U940" s="14" t="s">
        <v>35</v>
      </c>
      <c r="V940" s="16" t="s">
        <v>181</v>
      </c>
      <c r="W940" s="17" t="s">
        <v>185</v>
      </c>
    </row>
    <row r="941" ht="15.75" customHeight="1">
      <c r="A941" s="14" t="s">
        <v>18347</v>
      </c>
      <c r="B941" s="14" t="s">
        <v>18348</v>
      </c>
      <c r="C941" s="14">
        <v>2015.0</v>
      </c>
      <c r="D941" s="71">
        <v>1.0</v>
      </c>
      <c r="E941" s="14">
        <v>108374.0</v>
      </c>
      <c r="F941" s="14" t="s">
        <v>14888</v>
      </c>
      <c r="G941" s="14" t="s">
        <v>1630</v>
      </c>
      <c r="H941" s="14" t="s">
        <v>14555</v>
      </c>
      <c r="I941" s="14">
        <v>0.789</v>
      </c>
      <c r="J941" s="14">
        <v>0.337</v>
      </c>
      <c r="K941" s="14">
        <v>0.7891899984858901</v>
      </c>
      <c r="L941" s="14">
        <v>0.0344</v>
      </c>
      <c r="M941" s="14">
        <v>0.559</v>
      </c>
      <c r="N941" s="14">
        <v>2.91E-6</v>
      </c>
      <c r="O941" s="14">
        <v>0.39</v>
      </c>
      <c r="P941" s="14">
        <v>0.55</v>
      </c>
      <c r="Q941" s="14">
        <v>130.897</v>
      </c>
      <c r="R941" s="14">
        <v>8.0</v>
      </c>
      <c r="S941" s="14">
        <v>0.0</v>
      </c>
      <c r="T941" s="14" t="s">
        <v>1434</v>
      </c>
      <c r="U941" s="14" t="s">
        <v>35</v>
      </c>
      <c r="V941" s="16" t="s">
        <v>333</v>
      </c>
      <c r="W941" s="17" t="s">
        <v>185</v>
      </c>
    </row>
    <row r="942" ht="15.75" customHeight="1">
      <c r="A942" s="14" t="s">
        <v>18354</v>
      </c>
      <c r="B942" s="14" t="s">
        <v>18356</v>
      </c>
      <c r="C942" s="14">
        <v>2015.0</v>
      </c>
      <c r="D942" s="71">
        <v>1.0</v>
      </c>
      <c r="E942" s="14">
        <v>135059.0</v>
      </c>
      <c r="F942" s="14" t="s">
        <v>8128</v>
      </c>
      <c r="G942" s="14" t="s">
        <v>1630</v>
      </c>
      <c r="H942" s="14" t="s">
        <v>14555</v>
      </c>
      <c r="I942" s="14">
        <v>0.432</v>
      </c>
      <c r="J942" s="14">
        <v>0.226</v>
      </c>
      <c r="K942" s="14">
        <v>0.8179795948748108</v>
      </c>
      <c r="L942" s="14">
        <v>0.0293</v>
      </c>
      <c r="M942" s="14">
        <v>0.908</v>
      </c>
      <c r="N942" s="14">
        <v>0.0</v>
      </c>
      <c r="O942" s="14">
        <v>0.0681</v>
      </c>
      <c r="P942" s="14">
        <v>0.39</v>
      </c>
      <c r="Q942" s="14">
        <v>145.769</v>
      </c>
      <c r="R942" s="14">
        <v>5.0</v>
      </c>
      <c r="S942" s="14">
        <v>1.0</v>
      </c>
      <c r="T942" s="14" t="s">
        <v>1434</v>
      </c>
      <c r="U942" s="14" t="s">
        <v>35</v>
      </c>
      <c r="V942" s="16" t="s">
        <v>45</v>
      </c>
      <c r="W942" s="17" t="s">
        <v>251</v>
      </c>
    </row>
    <row r="943" ht="15.75" customHeight="1">
      <c r="A943" s="14" t="s">
        <v>18361</v>
      </c>
      <c r="B943" s="14" t="s">
        <v>18362</v>
      </c>
      <c r="C943" s="14">
        <v>2015.0</v>
      </c>
      <c r="D943" s="71">
        <v>1.0</v>
      </c>
      <c r="E943" s="14">
        <v>82279.0</v>
      </c>
      <c r="F943" s="14" t="s">
        <v>14554</v>
      </c>
      <c r="G943" s="14" t="s">
        <v>1630</v>
      </c>
      <c r="H943" s="14" t="s">
        <v>14555</v>
      </c>
      <c r="I943" s="14">
        <v>0.725</v>
      </c>
      <c r="J943" s="14">
        <v>0.511</v>
      </c>
      <c r="K943" s="14">
        <v>0.8512181036328961</v>
      </c>
      <c r="L943" s="14">
        <v>0.0276</v>
      </c>
      <c r="M943" s="14">
        <v>0.634</v>
      </c>
      <c r="N943" s="14">
        <v>0.0</v>
      </c>
      <c r="O943" s="14">
        <v>0.284</v>
      </c>
      <c r="P943" s="14">
        <v>0.8</v>
      </c>
      <c r="Q943" s="14">
        <v>129.92</v>
      </c>
      <c r="R943" s="14">
        <v>5.0</v>
      </c>
      <c r="S943" s="14">
        <v>1.0</v>
      </c>
      <c r="T943" s="14" t="s">
        <v>1434</v>
      </c>
      <c r="U943" s="14" t="s">
        <v>35</v>
      </c>
      <c r="V943" s="16" t="s">
        <v>560</v>
      </c>
      <c r="W943" s="17" t="s">
        <v>185</v>
      </c>
    </row>
    <row r="944" ht="15.75" customHeight="1">
      <c r="A944" s="14" t="s">
        <v>18369</v>
      </c>
      <c r="B944" s="14" t="s">
        <v>18370</v>
      </c>
      <c r="C944" s="14">
        <v>2014.0</v>
      </c>
      <c r="D944" s="71">
        <v>1.0</v>
      </c>
      <c r="E944" s="14">
        <v>164200.0</v>
      </c>
      <c r="F944" s="14" t="s">
        <v>14735</v>
      </c>
      <c r="G944" s="14" t="s">
        <v>14736</v>
      </c>
      <c r="H944" s="14" t="s">
        <v>14737</v>
      </c>
      <c r="I944" s="14">
        <v>0.337</v>
      </c>
      <c r="J944" s="14">
        <v>0.111</v>
      </c>
      <c r="K944" s="14">
        <v>0.5852672555646641</v>
      </c>
      <c r="L944" s="14">
        <v>0.0383</v>
      </c>
      <c r="M944" s="14">
        <v>0.948</v>
      </c>
      <c r="N944" s="14">
        <v>0.00266</v>
      </c>
      <c r="O944" s="14">
        <v>0.193</v>
      </c>
      <c r="P944" s="14">
        <v>0.121</v>
      </c>
      <c r="Q944" s="14">
        <v>62.255</v>
      </c>
      <c r="R944" s="14">
        <v>4.0</v>
      </c>
      <c r="S944" s="14">
        <v>0.0</v>
      </c>
      <c r="T944" s="14" t="s">
        <v>1434</v>
      </c>
      <c r="U944" s="14" t="s">
        <v>35</v>
      </c>
      <c r="V944" s="16" t="s">
        <v>58</v>
      </c>
      <c r="W944" s="17" t="s">
        <v>251</v>
      </c>
    </row>
    <row r="945" ht="15.75" customHeight="1">
      <c r="A945" s="14" t="s">
        <v>18380</v>
      </c>
      <c r="B945" s="14" t="s">
        <v>18381</v>
      </c>
      <c r="C945" s="14">
        <v>2015.0</v>
      </c>
      <c r="D945" s="71">
        <v>1.0</v>
      </c>
      <c r="E945" s="14">
        <v>41851.0</v>
      </c>
      <c r="F945" s="14" t="s">
        <v>14888</v>
      </c>
      <c r="G945" s="14" t="s">
        <v>1630</v>
      </c>
      <c r="H945" s="14" t="s">
        <v>14555</v>
      </c>
      <c r="I945" s="14">
        <v>0.756</v>
      </c>
      <c r="J945" s="14">
        <v>0.75</v>
      </c>
      <c r="K945" s="14">
        <v>0.8639873376924694</v>
      </c>
      <c r="L945" s="14">
        <v>0.0603</v>
      </c>
      <c r="M945" s="14">
        <v>0.538</v>
      </c>
      <c r="N945" s="14">
        <v>0.00346</v>
      </c>
      <c r="O945" s="14">
        <v>0.339</v>
      </c>
      <c r="P945" s="14">
        <v>0.641</v>
      </c>
      <c r="Q945" s="14">
        <v>140.038</v>
      </c>
      <c r="R945" s="14">
        <v>3.0</v>
      </c>
      <c r="S945" s="14">
        <v>1.0</v>
      </c>
      <c r="T945" s="14" t="s">
        <v>1434</v>
      </c>
      <c r="U945" s="14" t="s">
        <v>35</v>
      </c>
      <c r="V945" s="16" t="s">
        <v>407</v>
      </c>
      <c r="W945" s="17" t="s">
        <v>185</v>
      </c>
    </row>
    <row r="946" ht="15.75" customHeight="1">
      <c r="A946" s="14" t="s">
        <v>18389</v>
      </c>
      <c r="B946" s="14" t="s">
        <v>18390</v>
      </c>
      <c r="C946" s="14">
        <v>2024.0</v>
      </c>
      <c r="D946" s="71">
        <v>1.0</v>
      </c>
      <c r="E946" s="14">
        <v>150351.0</v>
      </c>
      <c r="F946" s="14" t="s">
        <v>14610</v>
      </c>
      <c r="G946" s="14" t="s">
        <v>18391</v>
      </c>
      <c r="H946" s="14" t="s">
        <v>18392</v>
      </c>
      <c r="I946" s="14">
        <v>0.69</v>
      </c>
      <c r="J946" s="14">
        <v>0.108</v>
      </c>
      <c r="K946" s="14">
        <v>0.4915620387891353</v>
      </c>
      <c r="L946" s="14">
        <v>0.058</v>
      </c>
      <c r="M946" s="14">
        <v>0.983</v>
      </c>
      <c r="N946" s="14">
        <v>0.964</v>
      </c>
      <c r="O946" s="14">
        <v>0.14</v>
      </c>
      <c r="P946" s="14">
        <v>0.533</v>
      </c>
      <c r="Q946" s="14">
        <v>93.293</v>
      </c>
      <c r="R946" s="14">
        <v>2.0</v>
      </c>
      <c r="S946" s="14">
        <v>1.0</v>
      </c>
      <c r="T946" s="14" t="s">
        <v>1434</v>
      </c>
      <c r="U946" s="14" t="s">
        <v>68</v>
      </c>
      <c r="V946" s="16" t="s">
        <v>333</v>
      </c>
      <c r="W946" s="17" t="s">
        <v>185</v>
      </c>
    </row>
    <row r="947" ht="15.75" customHeight="1">
      <c r="A947" s="14" t="s">
        <v>18398</v>
      </c>
      <c r="B947" s="14" t="s">
        <v>18399</v>
      </c>
      <c r="C947" s="14">
        <v>2024.0</v>
      </c>
      <c r="D947" s="71">
        <v>1.0</v>
      </c>
      <c r="E947" s="14">
        <v>170206.0</v>
      </c>
      <c r="F947" s="14" t="s">
        <v>14716</v>
      </c>
      <c r="G947" s="14" t="s">
        <v>18401</v>
      </c>
      <c r="H947" s="14" t="s">
        <v>18402</v>
      </c>
      <c r="I947" s="14">
        <v>0.47</v>
      </c>
      <c r="J947" s="14">
        <v>0.65</v>
      </c>
      <c r="K947" s="14">
        <v>0.8017239535259402</v>
      </c>
      <c r="L947" s="14">
        <v>0.0448</v>
      </c>
      <c r="M947" s="14">
        <v>0.00843</v>
      </c>
      <c r="N947" s="14">
        <v>0.485</v>
      </c>
      <c r="O947" s="14">
        <v>0.149</v>
      </c>
      <c r="P947" s="14">
        <v>0.39</v>
      </c>
      <c r="Q947" s="14">
        <v>164.054</v>
      </c>
      <c r="R947" s="14">
        <v>0.0</v>
      </c>
      <c r="S947" s="14">
        <v>1.0</v>
      </c>
      <c r="T947" s="14" t="s">
        <v>1434</v>
      </c>
      <c r="U947" s="14" t="s">
        <v>35</v>
      </c>
      <c r="V947" s="16" t="s">
        <v>45</v>
      </c>
      <c r="W947" s="17" t="s">
        <v>251</v>
      </c>
    </row>
    <row r="948" ht="15.75" customHeight="1">
      <c r="A948" s="14" t="s">
        <v>18406</v>
      </c>
      <c r="B948" s="14" t="s">
        <v>18407</v>
      </c>
      <c r="C948" s="14">
        <v>2021.0</v>
      </c>
      <c r="D948" s="71">
        <v>1.0</v>
      </c>
      <c r="E948" s="14">
        <v>253971.0</v>
      </c>
      <c r="F948" s="14" t="s">
        <v>18411</v>
      </c>
      <c r="G948" s="14" t="s">
        <v>18413</v>
      </c>
      <c r="H948" s="14" t="s">
        <v>18414</v>
      </c>
      <c r="I948" s="14">
        <v>0.145</v>
      </c>
      <c r="J948" s="14">
        <v>0.106</v>
      </c>
      <c r="K948" s="14">
        <v>0.5896947789320538</v>
      </c>
      <c r="L948" s="14">
        <v>0.0427</v>
      </c>
      <c r="M948" s="14">
        <v>0.981</v>
      </c>
      <c r="N948" s="14">
        <v>0.924</v>
      </c>
      <c r="O948" s="14">
        <v>0.0864</v>
      </c>
      <c r="P948" s="14">
        <v>0.0567</v>
      </c>
      <c r="Q948" s="14">
        <v>81.188</v>
      </c>
      <c r="R948" s="14">
        <v>7.0</v>
      </c>
      <c r="S948" s="14">
        <v>1.0</v>
      </c>
      <c r="T948" s="14" t="s">
        <v>1434</v>
      </c>
      <c r="U948" s="14" t="s">
        <v>68</v>
      </c>
      <c r="V948" s="16" t="s">
        <v>75</v>
      </c>
      <c r="W948" s="17" t="s">
        <v>251</v>
      </c>
    </row>
    <row r="949" ht="15.75" customHeight="1">
      <c r="A949" s="14" t="s">
        <v>18417</v>
      </c>
      <c r="B949" s="14" t="s">
        <v>18418</v>
      </c>
      <c r="C949" s="14">
        <v>2015.0</v>
      </c>
      <c r="D949" s="71">
        <v>1.0</v>
      </c>
      <c r="E949" s="14">
        <v>40324.0</v>
      </c>
      <c r="F949" s="14" t="s">
        <v>223</v>
      </c>
      <c r="G949" s="14" t="s">
        <v>1630</v>
      </c>
      <c r="H949" s="14" t="s">
        <v>14555</v>
      </c>
      <c r="I949" s="14">
        <v>0.811</v>
      </c>
      <c r="J949" s="14">
        <v>0.522</v>
      </c>
      <c r="K949" s="14">
        <v>0.8467905802655062</v>
      </c>
      <c r="L949" s="14">
        <v>0.033</v>
      </c>
      <c r="M949" s="14">
        <v>0.666</v>
      </c>
      <c r="N949" s="14">
        <v>2.8E-4</v>
      </c>
      <c r="O949" s="14">
        <v>0.154</v>
      </c>
      <c r="P949" s="14">
        <v>0.89</v>
      </c>
      <c r="Q949" s="14">
        <v>130.024</v>
      </c>
      <c r="R949" s="14">
        <v>1.0</v>
      </c>
      <c r="S949" s="14">
        <v>1.0</v>
      </c>
      <c r="T949" s="14" t="s">
        <v>1434</v>
      </c>
      <c r="U949" s="14" t="s">
        <v>35</v>
      </c>
      <c r="V949" s="16" t="s">
        <v>560</v>
      </c>
      <c r="W949" s="17" t="s">
        <v>185</v>
      </c>
    </row>
    <row r="950" ht="15.75" customHeight="1">
      <c r="A950" s="14" t="s">
        <v>18425</v>
      </c>
      <c r="B950" s="14" t="s">
        <v>18426</v>
      </c>
      <c r="C950" s="14">
        <v>2022.0</v>
      </c>
      <c r="D950" s="71">
        <v>1.0</v>
      </c>
      <c r="E950" s="14">
        <v>93816.0</v>
      </c>
      <c r="F950" s="14" t="s">
        <v>14716</v>
      </c>
      <c r="G950" s="14" t="s">
        <v>1658</v>
      </c>
      <c r="H950" s="14" t="s">
        <v>18429</v>
      </c>
      <c r="I950" s="14">
        <v>0.627</v>
      </c>
      <c r="J950" s="14">
        <v>0.343</v>
      </c>
      <c r="K950" s="14">
        <v>0.5019143156481528</v>
      </c>
      <c r="L950" s="14">
        <v>0.146</v>
      </c>
      <c r="M950" s="14">
        <v>0.181</v>
      </c>
      <c r="N950" s="14">
        <v>0.0</v>
      </c>
      <c r="O950" s="14">
        <v>0.829</v>
      </c>
      <c r="P950" s="14">
        <v>0.751</v>
      </c>
      <c r="Q950" s="14">
        <v>150.034</v>
      </c>
      <c r="R950" s="14">
        <v>7.0</v>
      </c>
      <c r="S950" s="14">
        <v>1.0</v>
      </c>
      <c r="T950" s="14" t="s">
        <v>1434</v>
      </c>
      <c r="U950" s="14" t="s">
        <v>35</v>
      </c>
      <c r="V950" s="16" t="s">
        <v>181</v>
      </c>
      <c r="W950" s="17" t="s">
        <v>185</v>
      </c>
    </row>
    <row r="951" ht="15.75" customHeight="1">
      <c r="A951" s="14" t="s">
        <v>18434</v>
      </c>
      <c r="B951" s="14" t="s">
        <v>18435</v>
      </c>
      <c r="C951" s="14">
        <v>2015.0</v>
      </c>
      <c r="D951" s="71">
        <v>1.0</v>
      </c>
      <c r="E951" s="14">
        <v>39771.0</v>
      </c>
      <c r="F951" s="14" t="s">
        <v>14645</v>
      </c>
      <c r="G951" s="14" t="s">
        <v>1630</v>
      </c>
      <c r="H951" s="14" t="s">
        <v>14555</v>
      </c>
      <c r="I951" s="14">
        <v>0.913</v>
      </c>
      <c r="J951" s="14">
        <v>0.526</v>
      </c>
      <c r="K951" s="14">
        <v>0.8670673539480448</v>
      </c>
      <c r="L951" s="14">
        <v>0.0403</v>
      </c>
      <c r="M951" s="14">
        <v>0.163</v>
      </c>
      <c r="N951" s="14">
        <v>0.0</v>
      </c>
      <c r="O951" s="14">
        <v>0.166</v>
      </c>
      <c r="P951" s="14">
        <v>0.944</v>
      </c>
      <c r="Q951" s="14">
        <v>125.155</v>
      </c>
      <c r="R951" s="14">
        <v>4.0</v>
      </c>
      <c r="S951" s="14">
        <v>1.0</v>
      </c>
      <c r="T951" s="14" t="s">
        <v>1434</v>
      </c>
      <c r="U951" s="14" t="s">
        <v>35</v>
      </c>
      <c r="V951" s="16" t="s">
        <v>819</v>
      </c>
      <c r="W951" s="17" t="s">
        <v>185</v>
      </c>
    </row>
    <row r="952" ht="15.75" customHeight="1">
      <c r="A952" s="14" t="s">
        <v>18442</v>
      </c>
      <c r="B952" s="14" t="s">
        <v>18443</v>
      </c>
      <c r="C952" s="14">
        <v>2021.0</v>
      </c>
      <c r="D952" s="71">
        <v>1.0</v>
      </c>
      <c r="E952" s="14">
        <v>112633.0</v>
      </c>
      <c r="F952" s="14" t="s">
        <v>14569</v>
      </c>
      <c r="G952" s="14" t="s">
        <v>18444</v>
      </c>
      <c r="H952" s="14" t="s">
        <v>18445</v>
      </c>
      <c r="I952" s="14">
        <v>0.576</v>
      </c>
      <c r="J952" s="14">
        <v>0.0665</v>
      </c>
      <c r="K952" s="14">
        <v>0.4738305563178015</v>
      </c>
      <c r="L952" s="14">
        <v>0.0394</v>
      </c>
      <c r="M952" s="14">
        <v>0.966</v>
      </c>
      <c r="N952" s="14">
        <v>0.874</v>
      </c>
      <c r="O952" s="14">
        <v>0.0933</v>
      </c>
      <c r="P952" s="14">
        <v>0.27</v>
      </c>
      <c r="Q952" s="14">
        <v>86.093</v>
      </c>
      <c r="R952" s="14">
        <v>7.0</v>
      </c>
      <c r="S952" s="14">
        <v>1.0</v>
      </c>
      <c r="T952" s="14" t="s">
        <v>1434</v>
      </c>
      <c r="U952" s="14" t="s">
        <v>68</v>
      </c>
      <c r="V952" s="16" t="s">
        <v>36</v>
      </c>
      <c r="W952" s="17" t="s">
        <v>251</v>
      </c>
    </row>
    <row r="953" ht="15.75" customHeight="1">
      <c r="A953" s="14" t="s">
        <v>18452</v>
      </c>
      <c r="B953" s="14" t="s">
        <v>18453</v>
      </c>
      <c r="C953" s="14">
        <v>2024.0</v>
      </c>
      <c r="D953" s="71">
        <v>1.0</v>
      </c>
      <c r="E953" s="14">
        <v>226624.0</v>
      </c>
      <c r="F953" s="14" t="s">
        <v>14504</v>
      </c>
      <c r="G953" s="14" t="s">
        <v>18454</v>
      </c>
      <c r="H953" s="14" t="s">
        <v>18453</v>
      </c>
      <c r="I953" s="14">
        <v>0.917</v>
      </c>
      <c r="J953" s="14">
        <v>0.113</v>
      </c>
      <c r="K953" s="14">
        <v>0.6740316129302071</v>
      </c>
      <c r="L953" s="14">
        <v>0.0791</v>
      </c>
      <c r="M953" s="14">
        <v>0.592</v>
      </c>
      <c r="N953" s="14">
        <v>0.0</v>
      </c>
      <c r="O953" s="14">
        <v>0.118</v>
      </c>
      <c r="P953" s="14">
        <v>0.614</v>
      </c>
      <c r="Q953" s="14">
        <v>99.003</v>
      </c>
      <c r="R953" s="14">
        <v>7.0</v>
      </c>
      <c r="S953" s="14">
        <v>1.0</v>
      </c>
      <c r="T953" s="14" t="s">
        <v>1434</v>
      </c>
      <c r="U953" s="14" t="s">
        <v>35</v>
      </c>
      <c r="V953" s="16" t="s">
        <v>407</v>
      </c>
      <c r="W953" s="17" t="s">
        <v>185</v>
      </c>
    </row>
    <row r="954" ht="15.75" customHeight="1">
      <c r="A954" s="14" t="s">
        <v>18460</v>
      </c>
      <c r="B954" s="14" t="s">
        <v>18462</v>
      </c>
      <c r="C954" s="14">
        <v>2021.0</v>
      </c>
      <c r="D954" s="71">
        <v>1.0</v>
      </c>
      <c r="E954" s="14">
        <v>119225.0</v>
      </c>
      <c r="F954" s="14" t="s">
        <v>14716</v>
      </c>
      <c r="G954" s="14" t="s">
        <v>1658</v>
      </c>
      <c r="H954" s="14" t="s">
        <v>14847</v>
      </c>
      <c r="I954" s="14">
        <v>0.678</v>
      </c>
      <c r="J954" s="14">
        <v>0.951</v>
      </c>
      <c r="K954" s="14">
        <v>0.9079845143432939</v>
      </c>
      <c r="L954" s="14">
        <v>0.118</v>
      </c>
      <c r="M954" s="14">
        <v>0.124</v>
      </c>
      <c r="N954" s="14">
        <v>0.0</v>
      </c>
      <c r="O954" s="14">
        <v>0.0627</v>
      </c>
      <c r="P954" s="14">
        <v>0.765</v>
      </c>
      <c r="Q954" s="14">
        <v>155.033</v>
      </c>
      <c r="R954" s="14">
        <v>0.0</v>
      </c>
      <c r="S954" s="14">
        <v>1.0</v>
      </c>
      <c r="T954" s="14" t="s">
        <v>1434</v>
      </c>
      <c r="U954" s="14" t="s">
        <v>35</v>
      </c>
      <c r="V954" s="16" t="s">
        <v>181</v>
      </c>
      <c r="W954" s="17" t="s">
        <v>185</v>
      </c>
    </row>
    <row r="955" ht="15.75" customHeight="1">
      <c r="A955" s="14" t="s">
        <v>18469</v>
      </c>
      <c r="B955" s="14" t="s">
        <v>18470</v>
      </c>
      <c r="C955" s="14">
        <v>2021.0</v>
      </c>
      <c r="D955" s="71">
        <v>1.0</v>
      </c>
      <c r="E955" s="14">
        <v>200071.0</v>
      </c>
      <c r="F955" s="14" t="s">
        <v>14569</v>
      </c>
      <c r="G955" s="14" t="s">
        <v>16551</v>
      </c>
      <c r="H955" s="14" t="s">
        <v>15201</v>
      </c>
      <c r="I955" s="14">
        <v>0.53</v>
      </c>
      <c r="J955" s="14">
        <v>0.877</v>
      </c>
      <c r="K955" s="14">
        <v>0.9206895813975428</v>
      </c>
      <c r="L955" s="14">
        <v>0.0748</v>
      </c>
      <c r="M955" s="14">
        <v>0.463</v>
      </c>
      <c r="N955" s="14">
        <v>1.03E-4</v>
      </c>
      <c r="O955" s="14">
        <v>0.0467</v>
      </c>
      <c r="P955" s="14">
        <v>0.822</v>
      </c>
      <c r="Q955" s="14">
        <v>136.098</v>
      </c>
      <c r="R955" s="14">
        <v>1.0</v>
      </c>
      <c r="S955" s="14">
        <v>0.0</v>
      </c>
      <c r="T955" s="14" t="s">
        <v>1434</v>
      </c>
      <c r="U955" s="14" t="s">
        <v>68</v>
      </c>
      <c r="V955" s="16" t="s">
        <v>560</v>
      </c>
      <c r="W955" s="17" t="s">
        <v>185</v>
      </c>
    </row>
    <row r="956" ht="15.75" customHeight="1">
      <c r="A956" s="14" t="s">
        <v>18476</v>
      </c>
      <c r="B956" s="14" t="s">
        <v>18477</v>
      </c>
      <c r="C956" s="14">
        <v>2014.0</v>
      </c>
      <c r="D956" s="71">
        <v>1.0</v>
      </c>
      <c r="E956" s="14">
        <v>158200.0</v>
      </c>
      <c r="F956" s="14" t="s">
        <v>14735</v>
      </c>
      <c r="G956" s="14" t="s">
        <v>14736</v>
      </c>
      <c r="H956" s="14" t="s">
        <v>14737</v>
      </c>
      <c r="I956" s="14">
        <v>0.589</v>
      </c>
      <c r="J956" s="14">
        <v>0.337</v>
      </c>
      <c r="K956" s="14">
        <v>0.7092165208498019</v>
      </c>
      <c r="L956" s="14">
        <v>0.0369</v>
      </c>
      <c r="M956" s="14">
        <v>0.855</v>
      </c>
      <c r="N956" s="14">
        <v>0.0252</v>
      </c>
      <c r="O956" s="14">
        <v>0.297</v>
      </c>
      <c r="P956" s="14">
        <v>0.832</v>
      </c>
      <c r="Q956" s="14">
        <v>78.395</v>
      </c>
      <c r="R956" s="14">
        <v>9.0</v>
      </c>
      <c r="S956" s="14">
        <v>1.0</v>
      </c>
      <c r="T956" s="14" t="s">
        <v>1434</v>
      </c>
      <c r="U956" s="14" t="s">
        <v>35</v>
      </c>
      <c r="V956" s="16" t="s">
        <v>560</v>
      </c>
      <c r="W956" s="17" t="s">
        <v>185</v>
      </c>
    </row>
    <row r="957" ht="15.75" customHeight="1">
      <c r="A957" s="14" t="s">
        <v>18487</v>
      </c>
      <c r="B957" s="14" t="s">
        <v>18488</v>
      </c>
      <c r="C957" s="14">
        <v>2023.0</v>
      </c>
      <c r="D957" s="71">
        <v>1.0</v>
      </c>
      <c r="E957" s="14">
        <v>169315.0</v>
      </c>
      <c r="F957" s="14" t="s">
        <v>14716</v>
      </c>
      <c r="G957" s="14" t="s">
        <v>4257</v>
      </c>
      <c r="H957" s="14" t="s">
        <v>18491</v>
      </c>
      <c r="I957" s="14">
        <v>0.743</v>
      </c>
      <c r="J957" s="14">
        <v>0.881</v>
      </c>
      <c r="K957" s="14">
        <v>0.920775137404642</v>
      </c>
      <c r="L957" s="14">
        <v>0.134</v>
      </c>
      <c r="M957" s="14">
        <v>0.446</v>
      </c>
      <c r="N957" s="14">
        <v>0.0</v>
      </c>
      <c r="O957" s="14">
        <v>0.0642</v>
      </c>
      <c r="P957" s="14">
        <v>0.93</v>
      </c>
      <c r="Q957" s="14">
        <v>145.804</v>
      </c>
      <c r="R957" s="14">
        <v>4.0</v>
      </c>
      <c r="S957" s="14">
        <v>1.0</v>
      </c>
      <c r="T957" s="14" t="s">
        <v>1434</v>
      </c>
      <c r="U957" s="14" t="s">
        <v>35</v>
      </c>
      <c r="V957" s="16" t="s">
        <v>819</v>
      </c>
      <c r="W957" s="17" t="s">
        <v>185</v>
      </c>
    </row>
    <row r="958" ht="15.75" customHeight="1">
      <c r="A958" s="14" t="s">
        <v>18497</v>
      </c>
      <c r="B958" s="14" t="s">
        <v>18498</v>
      </c>
      <c r="C958" s="14">
        <v>2021.0</v>
      </c>
      <c r="D958" s="71">
        <v>1.0</v>
      </c>
      <c r="E958" s="14">
        <v>186000.0</v>
      </c>
      <c r="F958" s="14" t="s">
        <v>5921</v>
      </c>
      <c r="G958" s="14" t="s">
        <v>18499</v>
      </c>
      <c r="H958" s="14" t="s">
        <v>18500</v>
      </c>
      <c r="I958" s="14">
        <v>0.554</v>
      </c>
      <c r="J958" s="14">
        <v>0.133</v>
      </c>
      <c r="K958" s="14">
        <v>0.6286227621622437</v>
      </c>
      <c r="L958" s="14">
        <v>0.0317</v>
      </c>
      <c r="M958" s="14">
        <v>0.956</v>
      </c>
      <c r="N958" s="14">
        <v>0.851</v>
      </c>
      <c r="O958" s="14">
        <v>0.373</v>
      </c>
      <c r="P958" s="14">
        <v>0.187</v>
      </c>
      <c r="Q958" s="14">
        <v>80.001</v>
      </c>
      <c r="R958" s="14">
        <v>6.0</v>
      </c>
      <c r="S958" s="14">
        <v>0.0</v>
      </c>
      <c r="T958" s="14" t="s">
        <v>1434</v>
      </c>
      <c r="U958" s="14" t="s">
        <v>68</v>
      </c>
      <c r="V958" s="16" t="s">
        <v>58</v>
      </c>
      <c r="W958" s="17" t="s">
        <v>251</v>
      </c>
    </row>
    <row r="959" ht="15.75" customHeight="1">
      <c r="A959" s="14" t="s">
        <v>18505</v>
      </c>
      <c r="B959" s="14" t="s">
        <v>18507</v>
      </c>
      <c r="C959" s="14">
        <v>2012.0</v>
      </c>
      <c r="D959" s="71">
        <v>1.0</v>
      </c>
      <c r="E959" s="14">
        <v>295941.0</v>
      </c>
      <c r="F959" s="14" t="s">
        <v>14854</v>
      </c>
      <c r="G959" s="14" t="s">
        <v>1630</v>
      </c>
      <c r="H959" s="14" t="s">
        <v>15131</v>
      </c>
      <c r="I959" s="14">
        <v>0.335</v>
      </c>
      <c r="J959" s="14">
        <v>0.292</v>
      </c>
      <c r="K959" s="14">
        <v>0.7783243855842765</v>
      </c>
      <c r="L959" s="14">
        <v>0.0275</v>
      </c>
      <c r="M959" s="14">
        <v>0.907</v>
      </c>
      <c r="N959" s="14">
        <v>0.0</v>
      </c>
      <c r="O959" s="14">
        <v>0.0826</v>
      </c>
      <c r="P959" s="14">
        <v>0.297</v>
      </c>
      <c r="Q959" s="14">
        <v>143.219</v>
      </c>
      <c r="R959" s="14">
        <v>7.0</v>
      </c>
      <c r="S959" s="14">
        <v>1.0</v>
      </c>
      <c r="T959" s="14" t="s">
        <v>1434</v>
      </c>
      <c r="U959" s="14" t="s">
        <v>68</v>
      </c>
      <c r="V959" s="16" t="s">
        <v>36</v>
      </c>
      <c r="W959" s="17" t="s">
        <v>251</v>
      </c>
    </row>
    <row r="960" ht="15.75" customHeight="1">
      <c r="A960" s="14" t="s">
        <v>18512</v>
      </c>
      <c r="B960" s="14" t="s">
        <v>18514</v>
      </c>
      <c r="C960" s="14">
        <v>2021.0</v>
      </c>
      <c r="D960" s="71">
        <v>1.0</v>
      </c>
      <c r="E960" s="14">
        <v>109809.0</v>
      </c>
      <c r="F960" s="14" t="s">
        <v>14672</v>
      </c>
      <c r="G960" s="14" t="s">
        <v>15217</v>
      </c>
      <c r="H960" s="14" t="s">
        <v>18515</v>
      </c>
      <c r="I960" s="14">
        <v>0.853</v>
      </c>
      <c r="J960" s="14">
        <v>0.98</v>
      </c>
      <c r="K960" s="14">
        <v>0.8365024704118131</v>
      </c>
      <c r="L960" s="14">
        <v>0.118</v>
      </c>
      <c r="M960" s="14">
        <v>0.0895</v>
      </c>
      <c r="N960" s="14">
        <v>5.6E-4</v>
      </c>
      <c r="O960" s="14">
        <v>0.0468</v>
      </c>
      <c r="P960" s="14">
        <v>0.845</v>
      </c>
      <c r="Q960" s="14">
        <v>153.187</v>
      </c>
      <c r="R960" s="14">
        <v>4.0</v>
      </c>
      <c r="S960" s="14">
        <v>0.0</v>
      </c>
      <c r="T960" s="14" t="s">
        <v>1434</v>
      </c>
      <c r="U960" s="14" t="s">
        <v>35</v>
      </c>
      <c r="V960" s="16" t="s">
        <v>560</v>
      </c>
      <c r="W960" s="17" t="s">
        <v>185</v>
      </c>
    </row>
    <row r="961" ht="15.75" customHeight="1">
      <c r="A961" s="14" t="s">
        <v>18520</v>
      </c>
      <c r="B961" s="14" t="s">
        <v>18522</v>
      </c>
      <c r="C961" s="14">
        <v>2021.0</v>
      </c>
      <c r="D961" s="71">
        <v>1.0</v>
      </c>
      <c r="E961" s="14">
        <v>129267.0</v>
      </c>
      <c r="F961" s="14" t="s">
        <v>14698</v>
      </c>
      <c r="G961" s="14" t="s">
        <v>15217</v>
      </c>
      <c r="H961" s="14" t="s">
        <v>15218</v>
      </c>
      <c r="I961" s="14">
        <v>0.84</v>
      </c>
      <c r="J961" s="14">
        <v>0.485</v>
      </c>
      <c r="K961" s="14">
        <v>0.7989219942934376</v>
      </c>
      <c r="L961" s="14">
        <v>0.0632</v>
      </c>
      <c r="M961" s="14">
        <v>0.0985</v>
      </c>
      <c r="N961" s="14">
        <v>0.0</v>
      </c>
      <c r="O961" s="14">
        <v>0.106</v>
      </c>
      <c r="P961" s="14">
        <v>0.631</v>
      </c>
      <c r="Q961" s="14">
        <v>106.089</v>
      </c>
      <c r="R961" s="14">
        <v>2.0</v>
      </c>
      <c r="S961" s="14">
        <v>1.0</v>
      </c>
      <c r="T961" s="14" t="s">
        <v>1434</v>
      </c>
      <c r="U961" s="14" t="s">
        <v>35</v>
      </c>
      <c r="V961" s="16" t="s">
        <v>407</v>
      </c>
      <c r="W961" s="17" t="s">
        <v>185</v>
      </c>
    </row>
    <row r="962" ht="15.75" customHeight="1">
      <c r="A962" s="14" t="s">
        <v>18531</v>
      </c>
      <c r="B962" s="14" t="s">
        <v>18533</v>
      </c>
      <c r="C962" s="14">
        <v>2013.0</v>
      </c>
      <c r="D962" s="71">
        <v>1.0</v>
      </c>
      <c r="E962" s="14">
        <v>279226.0</v>
      </c>
      <c r="F962" s="14" t="s">
        <v>18534</v>
      </c>
      <c r="G962" s="14" t="s">
        <v>18535</v>
      </c>
      <c r="H962" s="14" t="s">
        <v>18536</v>
      </c>
      <c r="I962" s="14">
        <v>0.451</v>
      </c>
      <c r="J962" s="14">
        <v>0.277</v>
      </c>
      <c r="K962" s="14">
        <v>0.7261138322519173</v>
      </c>
      <c r="L962" s="14">
        <v>0.0269</v>
      </c>
      <c r="M962" s="14">
        <v>0.894</v>
      </c>
      <c r="N962" s="14">
        <v>0.0</v>
      </c>
      <c r="O962" s="14">
        <v>0.108</v>
      </c>
      <c r="P962" s="14">
        <v>0.267</v>
      </c>
      <c r="Q962" s="14">
        <v>78.881</v>
      </c>
      <c r="R962" s="14">
        <v>7.0</v>
      </c>
      <c r="S962" s="14">
        <v>1.0</v>
      </c>
      <c r="T962" s="14" t="s">
        <v>1434</v>
      </c>
      <c r="U962" s="14" t="s">
        <v>35</v>
      </c>
      <c r="V962" s="16" t="s">
        <v>36</v>
      </c>
      <c r="W962" s="17" t="s">
        <v>251</v>
      </c>
    </row>
    <row r="963" ht="15.75" customHeight="1">
      <c r="A963" s="14" t="s">
        <v>18542</v>
      </c>
      <c r="B963" s="14" t="s">
        <v>18543</v>
      </c>
      <c r="C963" s="14">
        <v>2016.0</v>
      </c>
      <c r="D963" s="71">
        <v>1.0</v>
      </c>
      <c r="E963" s="14">
        <v>73476.0</v>
      </c>
      <c r="F963" s="14" t="s">
        <v>18411</v>
      </c>
      <c r="G963" s="14" t="s">
        <v>18545</v>
      </c>
      <c r="H963" s="14" t="s">
        <v>18546</v>
      </c>
      <c r="I963" s="14">
        <v>0.8</v>
      </c>
      <c r="J963" s="14">
        <v>0.481</v>
      </c>
      <c r="K963" s="14">
        <v>0.6425470023176579</v>
      </c>
      <c r="L963" s="14">
        <v>0.0642</v>
      </c>
      <c r="M963" s="14">
        <v>0.0401</v>
      </c>
      <c r="N963" s="14">
        <v>0.826</v>
      </c>
      <c r="O963" s="14">
        <v>0.0476</v>
      </c>
      <c r="P963" s="14">
        <v>0.642</v>
      </c>
      <c r="Q963" s="14">
        <v>104.991</v>
      </c>
      <c r="R963" s="14">
        <v>2.0</v>
      </c>
      <c r="S963" s="14">
        <v>1.0</v>
      </c>
      <c r="T963" s="14" t="s">
        <v>1434</v>
      </c>
      <c r="U963" s="14" t="s">
        <v>35</v>
      </c>
      <c r="V963" s="16" t="s">
        <v>407</v>
      </c>
      <c r="W963" s="17" t="s">
        <v>185</v>
      </c>
    </row>
    <row r="964" ht="15.75" customHeight="1">
      <c r="A964" s="14" t="s">
        <v>18551</v>
      </c>
      <c r="B964" s="14" t="s">
        <v>18553</v>
      </c>
      <c r="C964" s="14">
        <v>2021.0</v>
      </c>
      <c r="D964" s="71">
        <v>1.0</v>
      </c>
      <c r="E964" s="14">
        <v>205627.0</v>
      </c>
      <c r="F964" s="14" t="s">
        <v>18555</v>
      </c>
      <c r="G964" s="14" t="s">
        <v>18556</v>
      </c>
      <c r="H964" s="14" t="s">
        <v>18557</v>
      </c>
      <c r="I964" s="14">
        <v>0.204</v>
      </c>
      <c r="J964" s="14">
        <v>0.0199</v>
      </c>
      <c r="K964" s="14">
        <v>0.330738134444191</v>
      </c>
      <c r="L964" s="14">
        <v>0.0422</v>
      </c>
      <c r="M964" s="14">
        <v>0.88</v>
      </c>
      <c r="N964" s="14">
        <v>0.747</v>
      </c>
      <c r="O964" s="14">
        <v>0.0981</v>
      </c>
      <c r="P964" s="14">
        <v>0.0358</v>
      </c>
      <c r="Q964" s="14">
        <v>72.359</v>
      </c>
      <c r="R964" s="14">
        <v>11.0</v>
      </c>
      <c r="S964" s="14">
        <v>0.0</v>
      </c>
      <c r="T964" s="14" t="s">
        <v>1434</v>
      </c>
      <c r="U964" s="14" t="s">
        <v>35</v>
      </c>
      <c r="V964" s="16" t="s">
        <v>75</v>
      </c>
      <c r="W964" s="17" t="s">
        <v>251</v>
      </c>
    </row>
    <row r="965" ht="15.75" customHeight="1">
      <c r="A965" s="14" t="s">
        <v>18561</v>
      </c>
      <c r="B965" s="14" t="s">
        <v>18562</v>
      </c>
      <c r="C965" s="14">
        <v>2022.0</v>
      </c>
      <c r="D965" s="71">
        <v>1.0</v>
      </c>
      <c r="E965" s="14">
        <v>240091.0</v>
      </c>
      <c r="F965" s="14" t="s">
        <v>18565</v>
      </c>
      <c r="G965" s="14" t="s">
        <v>18567</v>
      </c>
      <c r="H965" s="14" t="s">
        <v>18568</v>
      </c>
      <c r="I965" s="14">
        <v>0.338</v>
      </c>
      <c r="J965" s="14">
        <v>0.0307</v>
      </c>
      <c r="K965" s="14">
        <v>0.5471092763983679</v>
      </c>
      <c r="L965" s="14">
        <v>0.0514</v>
      </c>
      <c r="M965" s="14">
        <v>0.99</v>
      </c>
      <c r="N965" s="14">
        <v>0.881</v>
      </c>
      <c r="O965" s="14">
        <v>0.106</v>
      </c>
      <c r="P965" s="14">
        <v>0.416</v>
      </c>
      <c r="Q965" s="14">
        <v>178.632</v>
      </c>
      <c r="R965" s="14">
        <v>6.0</v>
      </c>
      <c r="S965" s="14">
        <v>0.0</v>
      </c>
      <c r="T965" s="14" t="s">
        <v>1434</v>
      </c>
      <c r="U965" s="14" t="s">
        <v>68</v>
      </c>
      <c r="V965" s="16" t="s">
        <v>54</v>
      </c>
      <c r="W965" s="17" t="s">
        <v>251</v>
      </c>
    </row>
    <row r="966" ht="15.75" customHeight="1">
      <c r="A966" s="14" t="s">
        <v>18575</v>
      </c>
      <c r="B966" s="14" t="s">
        <v>18576</v>
      </c>
      <c r="C966" s="14">
        <v>2024.0</v>
      </c>
      <c r="D966" s="71">
        <v>1.0</v>
      </c>
      <c r="E966" s="14">
        <v>188760.0</v>
      </c>
      <c r="F966" s="14" t="s">
        <v>14610</v>
      </c>
      <c r="G966" s="14" t="s">
        <v>18581</v>
      </c>
      <c r="H966" s="14" t="s">
        <v>18582</v>
      </c>
      <c r="I966" s="14">
        <v>0.491</v>
      </c>
      <c r="J966" s="14">
        <v>0.0446</v>
      </c>
      <c r="K966" s="14">
        <v>0.3572177186414301</v>
      </c>
      <c r="L966" s="14">
        <v>0.0447</v>
      </c>
      <c r="M966" s="14">
        <v>0.996</v>
      </c>
      <c r="N966" s="14">
        <v>0.919</v>
      </c>
      <c r="O966" s="14">
        <v>0.0941</v>
      </c>
      <c r="P966" s="14">
        <v>0.376</v>
      </c>
      <c r="Q966" s="14">
        <v>216.029</v>
      </c>
      <c r="R966" s="14">
        <v>6.0</v>
      </c>
      <c r="S966" s="14">
        <v>1.0</v>
      </c>
      <c r="T966" s="14" t="s">
        <v>1434</v>
      </c>
      <c r="U966" s="14" t="s">
        <v>35</v>
      </c>
      <c r="V966" s="16" t="s">
        <v>45</v>
      </c>
      <c r="W966" s="17" t="s">
        <v>251</v>
      </c>
    </row>
    <row r="967" ht="15.75" customHeight="1">
      <c r="A967" s="14" t="s">
        <v>18586</v>
      </c>
      <c r="B967" s="14" t="s">
        <v>18587</v>
      </c>
      <c r="C967" s="14">
        <v>2022.0</v>
      </c>
      <c r="D967" s="71">
        <v>1.0</v>
      </c>
      <c r="E967" s="14">
        <v>96089.0</v>
      </c>
      <c r="F967" s="14" t="s">
        <v>14716</v>
      </c>
      <c r="G967" s="14" t="s">
        <v>1658</v>
      </c>
      <c r="H967" s="14" t="s">
        <v>18591</v>
      </c>
      <c r="I967" s="14">
        <v>0.859</v>
      </c>
      <c r="J967" s="14">
        <v>0.884</v>
      </c>
      <c r="K967" s="14">
        <v>0.8957500053280915</v>
      </c>
      <c r="L967" s="14">
        <v>0.0699</v>
      </c>
      <c r="M967" s="14">
        <v>0.182</v>
      </c>
      <c r="N967" s="14">
        <v>0.0</v>
      </c>
      <c r="O967" s="14">
        <v>0.053</v>
      </c>
      <c r="P967" s="14">
        <v>0.882</v>
      </c>
      <c r="Q967" s="14">
        <v>118.012</v>
      </c>
      <c r="R967" s="14">
        <v>8.0</v>
      </c>
      <c r="S967" s="14">
        <v>1.0</v>
      </c>
      <c r="T967" s="14" t="s">
        <v>1434</v>
      </c>
      <c r="U967" s="14" t="s">
        <v>68</v>
      </c>
      <c r="V967" s="16" t="s">
        <v>560</v>
      </c>
      <c r="W967" s="17" t="s">
        <v>185</v>
      </c>
    </row>
    <row r="968" ht="15.75" customHeight="1">
      <c r="A968" s="14" t="s">
        <v>18594</v>
      </c>
      <c r="B968" s="14" t="s">
        <v>18595</v>
      </c>
      <c r="C968" s="14">
        <v>2021.0</v>
      </c>
      <c r="D968" s="71">
        <v>1.0</v>
      </c>
      <c r="E968" s="14">
        <v>151263.0</v>
      </c>
      <c r="F968" s="14" t="s">
        <v>14735</v>
      </c>
      <c r="G968" s="14" t="s">
        <v>18444</v>
      </c>
      <c r="H968" s="14" t="s">
        <v>18445</v>
      </c>
      <c r="I968" s="14">
        <v>0.616</v>
      </c>
      <c r="J968" s="14">
        <v>0.193</v>
      </c>
      <c r="K968" s="14">
        <v>0.5298483519660804</v>
      </c>
      <c r="L968" s="14">
        <v>0.0518</v>
      </c>
      <c r="M968" s="14">
        <v>0.656</v>
      </c>
      <c r="N968" s="14">
        <v>0.513</v>
      </c>
      <c r="O968" s="14">
        <v>0.0987</v>
      </c>
      <c r="P968" s="14">
        <v>0.422</v>
      </c>
      <c r="Q968" s="14">
        <v>113.225</v>
      </c>
      <c r="R968" s="14">
        <v>7.0</v>
      </c>
      <c r="S968" s="14">
        <v>1.0</v>
      </c>
      <c r="T968" s="14" t="s">
        <v>1434</v>
      </c>
      <c r="U968" s="14" t="s">
        <v>68</v>
      </c>
      <c r="V968" s="16" t="s">
        <v>54</v>
      </c>
      <c r="W968" s="17" t="s">
        <v>251</v>
      </c>
    </row>
    <row r="969" ht="15.75" customHeight="1">
      <c r="A969" s="14" t="s">
        <v>18602</v>
      </c>
      <c r="B969" s="14" t="s">
        <v>18604</v>
      </c>
      <c r="C969" s="14">
        <v>2022.0</v>
      </c>
      <c r="D969" s="71">
        <v>1.0</v>
      </c>
      <c r="E969" s="14">
        <v>117413.0</v>
      </c>
      <c r="F969" s="14" t="s">
        <v>14716</v>
      </c>
      <c r="G969" s="14" t="s">
        <v>1658</v>
      </c>
      <c r="H969" s="14" t="s">
        <v>18591</v>
      </c>
      <c r="I969" s="14">
        <v>0.831</v>
      </c>
      <c r="J969" s="14">
        <v>0.939</v>
      </c>
      <c r="K969" s="14">
        <v>0.9078134023290954</v>
      </c>
      <c r="L969" s="14">
        <v>0.188</v>
      </c>
      <c r="M969" s="14">
        <v>0.475</v>
      </c>
      <c r="N969" s="14">
        <v>0.0</v>
      </c>
      <c r="O969" s="14">
        <v>0.0835</v>
      </c>
      <c r="P969" s="14">
        <v>0.792</v>
      </c>
      <c r="Q969" s="14">
        <v>116.136</v>
      </c>
      <c r="R969" s="14">
        <v>5.0</v>
      </c>
      <c r="S969" s="14">
        <v>1.0</v>
      </c>
      <c r="T969" s="14" t="s">
        <v>1434</v>
      </c>
      <c r="U969" s="14" t="s">
        <v>35</v>
      </c>
      <c r="V969" s="16" t="s">
        <v>181</v>
      </c>
      <c r="W969" s="17" t="s">
        <v>185</v>
      </c>
    </row>
    <row r="970" ht="15.75" customHeight="1">
      <c r="A970" s="14" t="s">
        <v>18613</v>
      </c>
      <c r="B970" s="14" t="s">
        <v>18614</v>
      </c>
      <c r="C970" s="14">
        <v>2022.0</v>
      </c>
      <c r="D970" s="71">
        <v>1.0</v>
      </c>
      <c r="E970" s="14">
        <v>126000.0</v>
      </c>
      <c r="F970" s="14" t="s">
        <v>14716</v>
      </c>
      <c r="G970" s="14" t="s">
        <v>1658</v>
      </c>
      <c r="H970" s="14" t="s">
        <v>14816</v>
      </c>
      <c r="I970" s="14">
        <v>0.966</v>
      </c>
      <c r="J970" s="14">
        <v>0.693</v>
      </c>
      <c r="K970" s="14">
        <v>0.8944452762198268</v>
      </c>
      <c r="L970" s="14">
        <v>0.0452</v>
      </c>
      <c r="M970" s="14">
        <v>0.378</v>
      </c>
      <c r="N970" s="14">
        <v>4.92E-6</v>
      </c>
      <c r="O970" s="14">
        <v>0.0929</v>
      </c>
      <c r="P970" s="14">
        <v>0.759</v>
      </c>
      <c r="Q970" s="14">
        <v>120.0</v>
      </c>
      <c r="R970" s="14">
        <v>9.0</v>
      </c>
      <c r="S970" s="14">
        <v>1.0</v>
      </c>
      <c r="T970" s="14" t="s">
        <v>1434</v>
      </c>
      <c r="U970" s="14" t="s">
        <v>35</v>
      </c>
      <c r="V970" s="16" t="s">
        <v>181</v>
      </c>
      <c r="W970" s="17" t="s">
        <v>185</v>
      </c>
    </row>
    <row r="971" ht="15.75" customHeight="1">
      <c r="A971" s="14" t="s">
        <v>18619</v>
      </c>
      <c r="B971" s="14" t="s">
        <v>18620</v>
      </c>
      <c r="C971" s="14">
        <v>2015.0</v>
      </c>
      <c r="D971" s="71">
        <v>1.0</v>
      </c>
      <c r="E971" s="14">
        <v>111195.0</v>
      </c>
      <c r="F971" s="14" t="s">
        <v>14824</v>
      </c>
      <c r="G971" s="14" t="s">
        <v>1630</v>
      </c>
      <c r="H971" s="14" t="s">
        <v>14555</v>
      </c>
      <c r="I971" s="14">
        <v>0.575</v>
      </c>
      <c r="J971" s="14">
        <v>0.279</v>
      </c>
      <c r="K971" s="14">
        <v>0.7570209398165462</v>
      </c>
      <c r="L971" s="14">
        <v>0.0267</v>
      </c>
      <c r="M971" s="14">
        <v>0.841</v>
      </c>
      <c r="N971" s="14">
        <v>0.01</v>
      </c>
      <c r="O971" s="14">
        <v>0.14</v>
      </c>
      <c r="P971" s="14">
        <v>0.243</v>
      </c>
      <c r="Q971" s="14">
        <v>135.682</v>
      </c>
      <c r="R971" s="14">
        <v>10.0</v>
      </c>
      <c r="S971" s="14">
        <v>1.0</v>
      </c>
      <c r="T971" s="14" t="s">
        <v>1434</v>
      </c>
      <c r="U971" s="14" t="s">
        <v>35</v>
      </c>
      <c r="V971" s="16" t="s">
        <v>36</v>
      </c>
      <c r="W971" s="17" t="s">
        <v>251</v>
      </c>
    </row>
    <row r="972" ht="15.75" customHeight="1">
      <c r="A972" s="14" t="s">
        <v>18628</v>
      </c>
      <c r="B972" s="14" t="s">
        <v>18629</v>
      </c>
      <c r="C972" s="14">
        <v>2019.0</v>
      </c>
      <c r="D972" s="71">
        <v>1.0</v>
      </c>
      <c r="E972" s="14">
        <v>217808.0</v>
      </c>
      <c r="F972" s="14" t="s">
        <v>14680</v>
      </c>
      <c r="G972" s="14" t="s">
        <v>14681</v>
      </c>
      <c r="H972" s="14" t="s">
        <v>15284</v>
      </c>
      <c r="I972" s="14">
        <v>0.768</v>
      </c>
      <c r="J972" s="14">
        <v>0.782</v>
      </c>
      <c r="K972" s="14">
        <v>0.8908733129234302</v>
      </c>
      <c r="L972" s="14">
        <v>0.0391</v>
      </c>
      <c r="M972" s="14">
        <v>0.0286</v>
      </c>
      <c r="N972" s="14">
        <v>3.86E-5</v>
      </c>
      <c r="O972" s="14">
        <v>0.113</v>
      </c>
      <c r="P972" s="14">
        <v>0.706</v>
      </c>
      <c r="Q972" s="14">
        <v>134.02</v>
      </c>
      <c r="R972" s="14">
        <v>6.0</v>
      </c>
      <c r="S972" s="14">
        <v>0.0</v>
      </c>
      <c r="T972" s="14" t="s">
        <v>1434</v>
      </c>
      <c r="U972" s="14" t="s">
        <v>68</v>
      </c>
      <c r="V972" s="16" t="s">
        <v>181</v>
      </c>
      <c r="W972" s="17" t="s">
        <v>185</v>
      </c>
    </row>
    <row r="973" ht="15.75" customHeight="1">
      <c r="A973" s="14" t="s">
        <v>18636</v>
      </c>
      <c r="B973" s="14" t="s">
        <v>18639</v>
      </c>
      <c r="C973" s="14">
        <v>2020.0</v>
      </c>
      <c r="D973" s="71">
        <v>1.0</v>
      </c>
      <c r="E973" s="14">
        <v>125715.0</v>
      </c>
      <c r="F973" s="14" t="s">
        <v>14698</v>
      </c>
      <c r="G973" s="14" t="s">
        <v>18641</v>
      </c>
      <c r="H973" s="14" t="s">
        <v>15044</v>
      </c>
      <c r="I973" s="14">
        <v>0.683</v>
      </c>
      <c r="J973" s="14">
        <v>0.765</v>
      </c>
      <c r="K973" s="14">
        <v>0.9295874061358718</v>
      </c>
      <c r="L973" s="14">
        <v>0.0313</v>
      </c>
      <c r="M973" s="14">
        <v>0.735</v>
      </c>
      <c r="N973" s="14">
        <v>0.0</v>
      </c>
      <c r="O973" s="14">
        <v>0.124</v>
      </c>
      <c r="P973" s="14">
        <v>0.722</v>
      </c>
      <c r="Q973" s="14">
        <v>124.904</v>
      </c>
      <c r="R973" s="14">
        <v>4.0</v>
      </c>
      <c r="S973" s="14">
        <v>0.0</v>
      </c>
      <c r="T973" s="14" t="s">
        <v>1434</v>
      </c>
      <c r="U973" s="14" t="s">
        <v>35</v>
      </c>
      <c r="V973" s="16" t="s">
        <v>181</v>
      </c>
      <c r="W973" s="17" t="s">
        <v>185</v>
      </c>
    </row>
    <row r="974" ht="15.75" customHeight="1">
      <c r="A974" s="14" t="s">
        <v>18644</v>
      </c>
      <c r="B974" s="14" t="s">
        <v>18645</v>
      </c>
      <c r="C974" s="14">
        <v>2010.0</v>
      </c>
      <c r="D974" s="71">
        <v>1.0</v>
      </c>
      <c r="E974" s="14">
        <v>221727.0</v>
      </c>
      <c r="F974" s="14" t="s">
        <v>2128</v>
      </c>
      <c r="G974" s="14" t="s">
        <v>18648</v>
      </c>
      <c r="H974" s="14" t="s">
        <v>18650</v>
      </c>
      <c r="I974" s="14">
        <v>0.58</v>
      </c>
      <c r="J974" s="14">
        <v>0.967</v>
      </c>
      <c r="K974" s="14">
        <v>0.915128440936087</v>
      </c>
      <c r="L974" s="14">
        <v>0.227</v>
      </c>
      <c r="M974" s="14">
        <v>0.0841</v>
      </c>
      <c r="N974" s="14">
        <v>0.0</v>
      </c>
      <c r="O974" s="14">
        <v>0.447</v>
      </c>
      <c r="P974" s="14">
        <v>0.699</v>
      </c>
      <c r="Q974" s="14">
        <v>138.098</v>
      </c>
      <c r="R974" s="14">
        <v>9.0</v>
      </c>
      <c r="S974" s="14">
        <v>0.0</v>
      </c>
      <c r="T974" s="14" t="s">
        <v>1434</v>
      </c>
      <c r="U974" s="14" t="s">
        <v>35</v>
      </c>
      <c r="V974" s="16" t="s">
        <v>407</v>
      </c>
      <c r="W974" s="17" t="s">
        <v>185</v>
      </c>
    </row>
    <row r="975" ht="15.75" customHeight="1">
      <c r="A975" s="14" t="s">
        <v>18655</v>
      </c>
      <c r="B975" s="14" t="s">
        <v>18656</v>
      </c>
      <c r="C975" s="14">
        <v>2019.0</v>
      </c>
      <c r="D975" s="71">
        <v>1.0</v>
      </c>
      <c r="E975" s="14">
        <v>217495.0</v>
      </c>
      <c r="F975" s="14" t="s">
        <v>14680</v>
      </c>
      <c r="G975" s="14" t="s">
        <v>14681</v>
      </c>
      <c r="H975" s="14" t="s">
        <v>15284</v>
      </c>
      <c r="I975" s="14">
        <v>0.735</v>
      </c>
      <c r="J975" s="14">
        <v>0.785</v>
      </c>
      <c r="K975" s="14">
        <v>0.9059739481764598</v>
      </c>
      <c r="L975" s="14">
        <v>0.0336</v>
      </c>
      <c r="M975" s="14">
        <v>0.0494</v>
      </c>
      <c r="N975" s="14">
        <v>0.0</v>
      </c>
      <c r="O975" s="14">
        <v>0.064</v>
      </c>
      <c r="P975" s="14">
        <v>0.54</v>
      </c>
      <c r="Q975" s="14">
        <v>129.967</v>
      </c>
      <c r="R975" s="14">
        <v>7.0</v>
      </c>
      <c r="S975" s="14">
        <v>0.0</v>
      </c>
      <c r="T975" s="14" t="s">
        <v>1434</v>
      </c>
      <c r="U975" s="14" t="s">
        <v>35</v>
      </c>
      <c r="V975" s="16" t="s">
        <v>333</v>
      </c>
      <c r="W975" s="17" t="s">
        <v>185</v>
      </c>
    </row>
    <row r="976" ht="15.75" customHeight="1">
      <c r="A976" s="14" t="s">
        <v>18660</v>
      </c>
      <c r="B976" s="14" t="s">
        <v>18663</v>
      </c>
      <c r="C976" s="14">
        <v>2023.0</v>
      </c>
      <c r="D976" s="71">
        <v>1.0</v>
      </c>
      <c r="E976" s="14">
        <v>163842.0</v>
      </c>
      <c r="F976" s="14" t="s">
        <v>5921</v>
      </c>
      <c r="G976" s="14" t="s">
        <v>15031</v>
      </c>
      <c r="H976" s="14" t="s">
        <v>15034</v>
      </c>
      <c r="I976" s="14">
        <v>0.501</v>
      </c>
      <c r="J976" s="14">
        <v>0.191</v>
      </c>
      <c r="K976" s="14">
        <v>0.4391589844408026</v>
      </c>
      <c r="L976" s="14">
        <v>0.133</v>
      </c>
      <c r="M976" s="14">
        <v>0.0872</v>
      </c>
      <c r="N976" s="14">
        <v>0.93</v>
      </c>
      <c r="O976" s="14">
        <v>0.388</v>
      </c>
      <c r="P976" s="14">
        <v>0.305</v>
      </c>
      <c r="Q976" s="14">
        <v>80.996</v>
      </c>
      <c r="R976" s="14">
        <v>8.0</v>
      </c>
      <c r="S976" s="14">
        <v>1.0</v>
      </c>
      <c r="T976" s="14" t="s">
        <v>1434</v>
      </c>
      <c r="U976" s="14" t="s">
        <v>35</v>
      </c>
      <c r="V976" s="16" t="s">
        <v>45</v>
      </c>
      <c r="W976" s="17" t="s">
        <v>251</v>
      </c>
    </row>
    <row r="977" ht="15.75" customHeight="1">
      <c r="A977" s="14" t="s">
        <v>18668</v>
      </c>
      <c r="B977" s="14" t="s">
        <v>18669</v>
      </c>
      <c r="C977" s="14">
        <v>2015.0</v>
      </c>
      <c r="D977" s="71">
        <v>1.0</v>
      </c>
      <c r="E977" s="14">
        <v>192052.0</v>
      </c>
      <c r="F977" s="14" t="s">
        <v>14672</v>
      </c>
      <c r="G977" s="14" t="s">
        <v>18672</v>
      </c>
      <c r="H977" s="14" t="s">
        <v>18674</v>
      </c>
      <c r="I977" s="14">
        <v>0.271</v>
      </c>
      <c r="J977" s="14">
        <v>0.593</v>
      </c>
      <c r="K977" s="14">
        <v>0.7806343977759581</v>
      </c>
      <c r="L977" s="14">
        <v>0.0467</v>
      </c>
      <c r="M977" s="14">
        <v>0.892</v>
      </c>
      <c r="N977" s="14">
        <v>0.00212</v>
      </c>
      <c r="O977" s="14">
        <v>0.138</v>
      </c>
      <c r="P977" s="14">
        <v>0.555</v>
      </c>
      <c r="Q977" s="14">
        <v>136.581</v>
      </c>
      <c r="R977" s="14">
        <v>11.0</v>
      </c>
      <c r="S977" s="14">
        <v>0.0</v>
      </c>
      <c r="T977" s="14" t="s">
        <v>1434</v>
      </c>
      <c r="U977" s="14" t="s">
        <v>35</v>
      </c>
      <c r="V977" s="16" t="s">
        <v>333</v>
      </c>
      <c r="W977" s="17" t="s">
        <v>185</v>
      </c>
    </row>
    <row r="978" ht="15.75" customHeight="1">
      <c r="A978" s="14" t="s">
        <v>18679</v>
      </c>
      <c r="B978" s="14" t="s">
        <v>18680</v>
      </c>
      <c r="C978" s="14">
        <v>2021.0</v>
      </c>
      <c r="D978" s="71">
        <v>1.0</v>
      </c>
      <c r="E978" s="14">
        <v>123561.0</v>
      </c>
      <c r="F978" s="14" t="s">
        <v>14645</v>
      </c>
      <c r="G978" s="14" t="s">
        <v>18682</v>
      </c>
      <c r="H978" s="14" t="s">
        <v>18684</v>
      </c>
      <c r="I978" s="14">
        <v>0.177</v>
      </c>
      <c r="J978" s="14">
        <v>0.341</v>
      </c>
      <c r="K978" s="14">
        <v>0.7849549761344736</v>
      </c>
      <c r="L978" s="14">
        <v>0.032</v>
      </c>
      <c r="M978" s="14">
        <v>0.982</v>
      </c>
      <c r="N978" s="14">
        <v>0.749</v>
      </c>
      <c r="O978" s="14">
        <v>0.174</v>
      </c>
      <c r="P978" s="14">
        <v>0.114</v>
      </c>
      <c r="Q978" s="14">
        <v>144.013</v>
      </c>
      <c r="R978" s="14">
        <v>4.0</v>
      </c>
      <c r="S978" s="14">
        <v>0.0</v>
      </c>
      <c r="T978" s="14" t="s">
        <v>1434</v>
      </c>
      <c r="U978" s="14" t="s">
        <v>35</v>
      </c>
      <c r="V978" s="16" t="s">
        <v>58</v>
      </c>
      <c r="W978" s="17" t="s">
        <v>251</v>
      </c>
    </row>
    <row r="979" ht="15.75" customHeight="1">
      <c r="A979" s="14" t="s">
        <v>18690</v>
      </c>
      <c r="B979" s="14" t="s">
        <v>18691</v>
      </c>
      <c r="C979" s="14">
        <v>2012.0</v>
      </c>
      <c r="D979" s="71">
        <v>1.0</v>
      </c>
      <c r="E979" s="14">
        <v>116053.0</v>
      </c>
      <c r="F979" s="14" t="s">
        <v>14709</v>
      </c>
      <c r="G979" s="14" t="s">
        <v>18692</v>
      </c>
      <c r="H979" s="14" t="s">
        <v>18693</v>
      </c>
      <c r="I979" s="14">
        <v>0.668</v>
      </c>
      <c r="J979" s="14">
        <v>0.236</v>
      </c>
      <c r="K979" s="14">
        <v>0.7718435180465031</v>
      </c>
      <c r="L979" s="14">
        <v>0.032</v>
      </c>
      <c r="M979" s="14">
        <v>0.931</v>
      </c>
      <c r="N979" s="14">
        <v>2.51E-4</v>
      </c>
      <c r="O979" s="14">
        <v>0.109</v>
      </c>
      <c r="P979" s="14">
        <v>0.175</v>
      </c>
      <c r="Q979" s="14">
        <v>110.006</v>
      </c>
      <c r="R979" s="14">
        <v>7.0</v>
      </c>
      <c r="S979" s="14">
        <v>1.0</v>
      </c>
      <c r="T979" s="14" t="s">
        <v>1434</v>
      </c>
      <c r="U979" s="14" t="s">
        <v>35</v>
      </c>
      <c r="V979" s="16" t="s">
        <v>58</v>
      </c>
      <c r="W979" s="17" t="s">
        <v>251</v>
      </c>
    </row>
    <row r="980" ht="15.75" customHeight="1">
      <c r="A980" s="14" t="s">
        <v>18697</v>
      </c>
      <c r="B980" s="14" t="s">
        <v>18700</v>
      </c>
      <c r="C980" s="14">
        <v>2020.0</v>
      </c>
      <c r="D980" s="14">
        <v>1.0</v>
      </c>
      <c r="E980" s="14">
        <v>216093.0</v>
      </c>
      <c r="F980" s="14" t="s">
        <v>1656</v>
      </c>
      <c r="G980" s="14" t="s">
        <v>18702</v>
      </c>
      <c r="H980" s="14" t="s">
        <v>16508</v>
      </c>
      <c r="I980" s="14">
        <v>0.143</v>
      </c>
      <c r="J980" s="14">
        <v>0.262</v>
      </c>
      <c r="K980" s="14">
        <v>0.7211515838401569</v>
      </c>
      <c r="L980" s="14">
        <v>0.0384</v>
      </c>
      <c r="M980" s="14">
        <v>0.962</v>
      </c>
      <c r="N980" s="14">
        <v>0.00574</v>
      </c>
      <c r="O980" s="14">
        <v>0.212</v>
      </c>
      <c r="P980" s="14">
        <v>0.0452</v>
      </c>
      <c r="Q980" s="14">
        <v>83.466</v>
      </c>
      <c r="R980" s="14">
        <v>3.0</v>
      </c>
      <c r="S980" s="14">
        <v>1.0</v>
      </c>
      <c r="T980" s="14" t="s">
        <v>1434</v>
      </c>
      <c r="U980" s="14" t="s">
        <v>35</v>
      </c>
      <c r="V980" s="16" t="s">
        <v>75</v>
      </c>
      <c r="W980" s="17" t="s">
        <v>251</v>
      </c>
    </row>
    <row r="981" ht="15.75" customHeight="1">
      <c r="A981" s="14" t="s">
        <v>18708</v>
      </c>
      <c r="B981" s="14" t="s">
        <v>18710</v>
      </c>
      <c r="C981" s="14">
        <v>2001.0</v>
      </c>
      <c r="D981" s="14">
        <v>1.0</v>
      </c>
      <c r="E981" s="14">
        <v>155840.0</v>
      </c>
      <c r="F981" s="14" t="s">
        <v>14854</v>
      </c>
      <c r="G981" s="14" t="s">
        <v>18711</v>
      </c>
      <c r="H981" s="14" t="s">
        <v>18712</v>
      </c>
      <c r="I981" s="14">
        <v>0.597</v>
      </c>
      <c r="J981" s="14">
        <v>0.538</v>
      </c>
      <c r="K981" s="14">
        <v>0.8441383440454273</v>
      </c>
      <c r="L981" s="14">
        <v>0.0268</v>
      </c>
      <c r="M981" s="14">
        <v>0.445</v>
      </c>
      <c r="N981" s="14">
        <v>2.8E-5</v>
      </c>
      <c r="O981" s="14">
        <v>0.12</v>
      </c>
      <c r="P981" s="14">
        <v>0.846</v>
      </c>
      <c r="Q981" s="14">
        <v>97.897</v>
      </c>
      <c r="R981" s="14">
        <v>7.0</v>
      </c>
      <c r="S981" s="14">
        <v>1.0</v>
      </c>
      <c r="T981" s="14" t="s">
        <v>1434</v>
      </c>
      <c r="U981" s="14" t="s">
        <v>68</v>
      </c>
      <c r="V981" s="16" t="s">
        <v>560</v>
      </c>
      <c r="W981" s="17" t="s">
        <v>185</v>
      </c>
    </row>
    <row r="982" ht="15.75" customHeight="1">
      <c r="A982" s="14" t="s">
        <v>18718</v>
      </c>
      <c r="B982" s="14" t="s">
        <v>18719</v>
      </c>
      <c r="C982" s="14">
        <v>2020.0</v>
      </c>
      <c r="D982" s="14">
        <v>1.0</v>
      </c>
      <c r="E982" s="14">
        <v>119972.0</v>
      </c>
      <c r="F982" s="14" t="s">
        <v>1656</v>
      </c>
      <c r="G982" s="14" t="s">
        <v>18721</v>
      </c>
      <c r="H982" s="14" t="s">
        <v>15044</v>
      </c>
      <c r="I982" s="14">
        <v>0.352</v>
      </c>
      <c r="J982" s="14">
        <v>0.841</v>
      </c>
      <c r="K982" s="14">
        <v>0.9265073898802964</v>
      </c>
      <c r="L982" s="14">
        <v>0.0683</v>
      </c>
      <c r="M982" s="14">
        <v>0.398</v>
      </c>
      <c r="N982" s="14">
        <v>0.0</v>
      </c>
      <c r="O982" s="14">
        <v>0.0654</v>
      </c>
      <c r="P982" s="14">
        <v>0.714</v>
      </c>
      <c r="Q982" s="14">
        <v>145.422</v>
      </c>
      <c r="R982" s="14">
        <v>9.0</v>
      </c>
      <c r="S982" s="14">
        <v>1.0</v>
      </c>
      <c r="T982" s="14" t="s">
        <v>1434</v>
      </c>
      <c r="U982" s="14" t="s">
        <v>35</v>
      </c>
      <c r="V982" s="16" t="s">
        <v>181</v>
      </c>
      <c r="W982" s="17" t="s">
        <v>185</v>
      </c>
    </row>
    <row r="983" ht="15.75" customHeight="1">
      <c r="A983" s="14" t="s">
        <v>18725</v>
      </c>
      <c r="B983" s="14" t="s">
        <v>18728</v>
      </c>
      <c r="C983" s="14">
        <v>2021.0</v>
      </c>
      <c r="D983" s="14">
        <v>1.0</v>
      </c>
      <c r="E983" s="14">
        <v>196715.0</v>
      </c>
      <c r="F983" s="14" t="s">
        <v>18730</v>
      </c>
      <c r="G983" s="14" t="s">
        <v>18731</v>
      </c>
      <c r="H983" s="14" t="s">
        <v>18733</v>
      </c>
      <c r="I983" s="14">
        <v>0.656</v>
      </c>
      <c r="J983" s="14">
        <v>0.112</v>
      </c>
      <c r="K983" s="14">
        <v>0.5585523923479018</v>
      </c>
      <c r="L983" s="14">
        <v>0.0608</v>
      </c>
      <c r="M983" s="14">
        <v>0.988</v>
      </c>
      <c r="N983" s="14">
        <v>0.926</v>
      </c>
      <c r="O983" s="14">
        <v>0.152</v>
      </c>
      <c r="P983" s="14">
        <v>0.207</v>
      </c>
      <c r="Q983" s="14">
        <v>69.967</v>
      </c>
      <c r="R983" s="14">
        <v>9.0</v>
      </c>
      <c r="S983" s="14">
        <v>0.0</v>
      </c>
      <c r="T983" s="14" t="s">
        <v>1434</v>
      </c>
      <c r="U983" s="14" t="s">
        <v>35</v>
      </c>
      <c r="V983" s="16" t="s">
        <v>36</v>
      </c>
      <c r="W983" s="17" t="s">
        <v>251</v>
      </c>
    </row>
    <row r="984" ht="15.75" customHeight="1">
      <c r="A984" s="14" t="s">
        <v>18738</v>
      </c>
      <c r="B984" s="14" t="s">
        <v>18739</v>
      </c>
      <c r="C984" s="14">
        <v>2019.0</v>
      </c>
      <c r="D984" s="14">
        <v>1.0</v>
      </c>
      <c r="E984" s="14">
        <v>241397.0</v>
      </c>
      <c r="F984" s="14" t="s">
        <v>5251</v>
      </c>
      <c r="G984" s="14" t="s">
        <v>16531</v>
      </c>
      <c r="H984" s="14" t="s">
        <v>16532</v>
      </c>
      <c r="I984" s="14">
        <v>0.498</v>
      </c>
      <c r="J984" s="14">
        <v>0.547</v>
      </c>
      <c r="K984" s="14">
        <v>0.8350907962946744</v>
      </c>
      <c r="L984" s="14">
        <v>0.0363</v>
      </c>
      <c r="M984" s="14">
        <v>0.804</v>
      </c>
      <c r="N984" s="14">
        <v>0.0</v>
      </c>
      <c r="O984" s="14">
        <v>0.29</v>
      </c>
      <c r="P984" s="14">
        <v>0.239</v>
      </c>
      <c r="Q984" s="14">
        <v>127.791</v>
      </c>
      <c r="R984" s="14">
        <v>5.0</v>
      </c>
      <c r="S984" s="14">
        <v>1.0</v>
      </c>
      <c r="T984" s="14" t="s">
        <v>1434</v>
      </c>
      <c r="U984" s="14" t="s">
        <v>68</v>
      </c>
      <c r="V984" s="16" t="s">
        <v>36</v>
      </c>
      <c r="W984" s="17" t="s">
        <v>251</v>
      </c>
    </row>
    <row r="985" ht="15.75" customHeight="1">
      <c r="A985" s="14" t="s">
        <v>18745</v>
      </c>
      <c r="B985" s="14" t="s">
        <v>8393</v>
      </c>
      <c r="C985" s="14">
        <v>2018.0</v>
      </c>
      <c r="D985" s="14">
        <v>1.0</v>
      </c>
      <c r="E985" s="14">
        <v>249199.0</v>
      </c>
      <c r="F985" s="14" t="s">
        <v>14698</v>
      </c>
      <c r="G985" s="14" t="s">
        <v>18748</v>
      </c>
      <c r="H985" s="14" t="s">
        <v>18749</v>
      </c>
      <c r="I985" s="14">
        <v>0.287</v>
      </c>
      <c r="J985" s="14">
        <v>0.0678</v>
      </c>
      <c r="K985" s="14">
        <v>0.4575107479636064</v>
      </c>
      <c r="L985" s="14">
        <v>0.0508</v>
      </c>
      <c r="M985" s="14">
        <v>0.989</v>
      </c>
      <c r="N985" s="14">
        <v>0.881</v>
      </c>
      <c r="O985" s="14">
        <v>0.0802</v>
      </c>
      <c r="P985" s="14">
        <v>0.0397</v>
      </c>
      <c r="Q985" s="14">
        <v>68.84</v>
      </c>
      <c r="R985" s="14">
        <v>7.0</v>
      </c>
      <c r="S985" s="14">
        <v>1.0</v>
      </c>
      <c r="T985" s="14" t="s">
        <v>1434</v>
      </c>
      <c r="U985" s="14" t="s">
        <v>35</v>
      </c>
      <c r="V985" s="16" t="s">
        <v>75</v>
      </c>
      <c r="W985" s="17" t="s">
        <v>251</v>
      </c>
    </row>
    <row r="986" ht="15.75" customHeight="1">
      <c r="A986" s="14" t="s">
        <v>18754</v>
      </c>
      <c r="B986" s="14" t="s">
        <v>18755</v>
      </c>
      <c r="C986" s="14">
        <v>2021.0</v>
      </c>
      <c r="D986" s="14">
        <v>1.0</v>
      </c>
      <c r="E986" s="14">
        <v>205683.0</v>
      </c>
      <c r="F986" s="14" t="s">
        <v>18730</v>
      </c>
      <c r="G986" s="14" t="s">
        <v>18731</v>
      </c>
      <c r="H986" s="14" t="s">
        <v>18733</v>
      </c>
      <c r="I986" s="14">
        <v>0.589</v>
      </c>
      <c r="J986" s="14">
        <v>0.321</v>
      </c>
      <c r="K986" s="14">
        <v>0.5473017774143414</v>
      </c>
      <c r="L986" s="14">
        <v>0.0644</v>
      </c>
      <c r="M986" s="14">
        <v>0.984</v>
      </c>
      <c r="N986" s="14">
        <v>0.848</v>
      </c>
      <c r="O986" s="14">
        <v>0.123</v>
      </c>
      <c r="P986" s="14">
        <v>0.267</v>
      </c>
      <c r="Q986" s="14">
        <v>172.017</v>
      </c>
      <c r="R986" s="14">
        <v>2.0</v>
      </c>
      <c r="S986" s="14">
        <v>1.0</v>
      </c>
      <c r="T986" s="14" t="s">
        <v>1434</v>
      </c>
      <c r="U986" s="14" t="s">
        <v>35</v>
      </c>
      <c r="V986" s="16" t="s">
        <v>36</v>
      </c>
      <c r="W986" s="17" t="s">
        <v>251</v>
      </c>
    </row>
    <row r="987" ht="15.75" customHeight="1">
      <c r="A987" s="14" t="s">
        <v>18762</v>
      </c>
      <c r="B987" s="14" t="s">
        <v>18763</v>
      </c>
      <c r="C987" s="14">
        <v>2018.0</v>
      </c>
      <c r="D987" s="14">
        <v>1.0</v>
      </c>
      <c r="E987" s="14">
        <v>193760.0</v>
      </c>
      <c r="F987" s="14" t="s">
        <v>18565</v>
      </c>
      <c r="G987" s="14" t="s">
        <v>18567</v>
      </c>
      <c r="H987" s="14" t="s">
        <v>18767</v>
      </c>
      <c r="I987" s="14">
        <v>0.645</v>
      </c>
      <c r="J987" s="14">
        <v>0.15</v>
      </c>
      <c r="K987" s="14">
        <v>0.6257566359244165</v>
      </c>
      <c r="L987" s="14">
        <v>0.0526</v>
      </c>
      <c r="M987" s="14">
        <v>0.992</v>
      </c>
      <c r="N987" s="14">
        <v>0.943</v>
      </c>
      <c r="O987" s="14">
        <v>0.257</v>
      </c>
      <c r="P987" s="14">
        <v>0.149</v>
      </c>
      <c r="Q987" s="14">
        <v>122.024</v>
      </c>
      <c r="R987" s="14">
        <v>8.0</v>
      </c>
      <c r="S987" s="14">
        <v>1.0</v>
      </c>
      <c r="T987" s="14" t="s">
        <v>1434</v>
      </c>
      <c r="U987" s="14" t="s">
        <v>68</v>
      </c>
      <c r="V987" s="16" t="s">
        <v>58</v>
      </c>
      <c r="W987" s="17" t="s">
        <v>251</v>
      </c>
    </row>
    <row r="988" ht="15.75" customHeight="1">
      <c r="A988" s="14" t="s">
        <v>18773</v>
      </c>
      <c r="B988" s="14" t="s">
        <v>18775</v>
      </c>
      <c r="C988" s="14">
        <v>2020.0</v>
      </c>
      <c r="D988" s="14">
        <v>1.0</v>
      </c>
      <c r="E988" s="14">
        <v>352185.0</v>
      </c>
      <c r="F988" s="14" t="s">
        <v>18780</v>
      </c>
      <c r="G988" s="14" t="s">
        <v>18781</v>
      </c>
      <c r="H988" s="14" t="s">
        <v>18775</v>
      </c>
      <c r="I988" s="14">
        <v>0.294</v>
      </c>
      <c r="J988" s="14">
        <v>0.482</v>
      </c>
      <c r="K988" s="14">
        <v>0.8505550445778763</v>
      </c>
      <c r="L988" s="14">
        <v>0.0404</v>
      </c>
      <c r="M988" s="14">
        <v>0.715</v>
      </c>
      <c r="N988" s="14">
        <v>0.00118</v>
      </c>
      <c r="O988" s="14">
        <v>0.271</v>
      </c>
      <c r="P988" s="14">
        <v>0.0895</v>
      </c>
      <c r="Q988" s="14">
        <v>137.207</v>
      </c>
      <c r="R988" s="14">
        <v>11.0</v>
      </c>
      <c r="S988" s="14">
        <v>0.0</v>
      </c>
      <c r="T988" s="14" t="s">
        <v>1434</v>
      </c>
      <c r="U988" s="14" t="s">
        <v>35</v>
      </c>
      <c r="V988" s="16" t="s">
        <v>75</v>
      </c>
      <c r="W988" s="17" t="s">
        <v>251</v>
      </c>
    </row>
    <row r="989" ht="15.75" customHeight="1">
      <c r="A989" s="14" t="s">
        <v>18791</v>
      </c>
      <c r="B989" s="14" t="s">
        <v>18792</v>
      </c>
      <c r="C989" s="14">
        <v>2020.0</v>
      </c>
      <c r="D989" s="14">
        <v>1.0</v>
      </c>
      <c r="E989" s="14">
        <v>117257.0</v>
      </c>
      <c r="F989" s="14" t="s">
        <v>5921</v>
      </c>
      <c r="G989" s="14" t="s">
        <v>18793</v>
      </c>
      <c r="H989" s="14" t="s">
        <v>18795</v>
      </c>
      <c r="I989" s="14">
        <v>0.596</v>
      </c>
      <c r="J989" s="14">
        <v>0.342</v>
      </c>
      <c r="K989" s="14">
        <v>0.7052809445232333</v>
      </c>
      <c r="L989" s="14">
        <v>0.14</v>
      </c>
      <c r="M989" s="14">
        <v>0.067</v>
      </c>
      <c r="N989" s="14">
        <v>0.743</v>
      </c>
      <c r="O989" s="14">
        <v>0.443</v>
      </c>
      <c r="P989" s="14">
        <v>0.41</v>
      </c>
      <c r="Q989" s="14">
        <v>73.86</v>
      </c>
      <c r="R989" s="14">
        <v>6.0</v>
      </c>
      <c r="S989" s="14">
        <v>1.0</v>
      </c>
      <c r="T989" s="14" t="s">
        <v>1434</v>
      </c>
      <c r="U989" s="14" t="s">
        <v>35</v>
      </c>
      <c r="V989" s="16" t="s">
        <v>54</v>
      </c>
      <c r="W989" s="17" t="s">
        <v>251</v>
      </c>
    </row>
    <row r="990" ht="15.75" customHeight="1">
      <c r="A990" s="14" t="s">
        <v>18802</v>
      </c>
      <c r="B990" s="14" t="s">
        <v>18805</v>
      </c>
      <c r="C990" s="14">
        <v>2018.0</v>
      </c>
      <c r="D990" s="14">
        <v>1.0</v>
      </c>
      <c r="E990" s="14">
        <v>233430.0</v>
      </c>
      <c r="F990" s="14" t="s">
        <v>5251</v>
      </c>
      <c r="G990" s="14" t="s">
        <v>18810</v>
      </c>
      <c r="H990" s="14" t="s">
        <v>18811</v>
      </c>
      <c r="I990" s="14">
        <v>0.49</v>
      </c>
      <c r="J990" s="14">
        <v>0.272</v>
      </c>
      <c r="K990" s="14">
        <v>0.8369302504473098</v>
      </c>
      <c r="L990" s="14">
        <v>0.0658</v>
      </c>
      <c r="M990" s="14">
        <v>0.897</v>
      </c>
      <c r="N990" s="14">
        <v>0.0</v>
      </c>
      <c r="O990" s="14">
        <v>0.296</v>
      </c>
      <c r="P990" s="14">
        <v>0.218</v>
      </c>
      <c r="Q990" s="14">
        <v>182.464</v>
      </c>
      <c r="R990" s="14">
        <v>7.0</v>
      </c>
      <c r="S990" s="14">
        <v>1.0</v>
      </c>
      <c r="T990" s="14" t="s">
        <v>1434</v>
      </c>
      <c r="U990" s="14" t="s">
        <v>68</v>
      </c>
      <c r="V990" s="16" t="s">
        <v>36</v>
      </c>
      <c r="W990" s="17" t="s">
        <v>251</v>
      </c>
    </row>
    <row r="991" ht="15.75" customHeight="1">
      <c r="A991" s="14" t="s">
        <v>18820</v>
      </c>
      <c r="B991" s="14" t="s">
        <v>18821</v>
      </c>
      <c r="C991" s="14">
        <v>2021.0</v>
      </c>
      <c r="D991" s="14">
        <v>1.0</v>
      </c>
      <c r="E991" s="14">
        <v>232611.0</v>
      </c>
      <c r="F991" s="14" t="s">
        <v>18555</v>
      </c>
      <c r="G991" s="14" t="s">
        <v>18556</v>
      </c>
      <c r="H991" s="14" t="s">
        <v>18557</v>
      </c>
      <c r="I991" s="14">
        <v>0.219</v>
      </c>
      <c r="J991" s="14">
        <v>0.0568</v>
      </c>
      <c r="K991" s="14">
        <v>0.3777511603452666</v>
      </c>
      <c r="L991" s="14">
        <v>0.0421</v>
      </c>
      <c r="M991" s="14">
        <v>0.98</v>
      </c>
      <c r="N991" s="14">
        <v>0.917</v>
      </c>
      <c r="O991" s="14">
        <v>0.11</v>
      </c>
      <c r="P991" s="14">
        <v>0.0929</v>
      </c>
      <c r="Q991" s="14">
        <v>68.956</v>
      </c>
      <c r="R991" s="14">
        <v>1.0</v>
      </c>
      <c r="S991" s="14">
        <v>0.0</v>
      </c>
      <c r="T991" s="14" t="s">
        <v>1434</v>
      </c>
      <c r="U991" s="14" t="s">
        <v>68</v>
      </c>
      <c r="V991" s="16" t="s">
        <v>75</v>
      </c>
      <c r="W991" s="17" t="s">
        <v>251</v>
      </c>
    </row>
    <row r="992" ht="15.75" customHeight="1">
      <c r="A992" s="14" t="s">
        <v>18835</v>
      </c>
      <c r="B992" s="14" t="s">
        <v>18836</v>
      </c>
      <c r="C992" s="14">
        <v>2021.0</v>
      </c>
      <c r="D992" s="14">
        <v>1.0</v>
      </c>
      <c r="E992" s="14">
        <v>231906.0</v>
      </c>
      <c r="F992" s="14" t="s">
        <v>1656</v>
      </c>
      <c r="G992" s="14" t="s">
        <v>18840</v>
      </c>
      <c r="H992" s="14" t="s">
        <v>18841</v>
      </c>
      <c r="I992" s="14">
        <v>0.679</v>
      </c>
      <c r="J992" s="14">
        <v>0.107</v>
      </c>
      <c r="K992" s="14">
        <v>0.5926678501787551</v>
      </c>
      <c r="L992" s="14">
        <v>0.048</v>
      </c>
      <c r="M992" s="14">
        <v>0.969</v>
      </c>
      <c r="N992" s="14">
        <v>0.918</v>
      </c>
      <c r="O992" s="14">
        <v>0.112</v>
      </c>
      <c r="P992" s="14">
        <v>0.14</v>
      </c>
      <c r="Q992" s="14">
        <v>148.328</v>
      </c>
      <c r="R992" s="14">
        <v>0.0</v>
      </c>
      <c r="S992" s="14">
        <v>0.0</v>
      </c>
      <c r="T992" s="14" t="s">
        <v>1434</v>
      </c>
      <c r="U992" s="14" t="s">
        <v>35</v>
      </c>
      <c r="V992" s="16" t="s">
        <v>58</v>
      </c>
      <c r="W992" s="17" t="s">
        <v>251</v>
      </c>
    </row>
    <row r="993" ht="15.75" customHeight="1">
      <c r="A993" s="14" t="s">
        <v>18847</v>
      </c>
      <c r="B993" s="14" t="s">
        <v>18849</v>
      </c>
      <c r="C993" s="14">
        <v>2021.0</v>
      </c>
      <c r="D993" s="14">
        <v>1.0</v>
      </c>
      <c r="E993" s="14">
        <v>202435.0</v>
      </c>
      <c r="F993" s="14" t="s">
        <v>18730</v>
      </c>
      <c r="G993" s="14" t="s">
        <v>18731</v>
      </c>
      <c r="H993" s="14" t="s">
        <v>18733</v>
      </c>
      <c r="I993" s="14">
        <v>0.608</v>
      </c>
      <c r="J993" s="14">
        <v>0.138</v>
      </c>
      <c r="K993" s="14">
        <v>0.5677282741093037</v>
      </c>
      <c r="L993" s="14">
        <v>0.0521</v>
      </c>
      <c r="M993" s="14">
        <v>0.983</v>
      </c>
      <c r="N993" s="14">
        <v>0.886</v>
      </c>
      <c r="O993" s="14">
        <v>0.124</v>
      </c>
      <c r="P993" s="14">
        <v>0.235</v>
      </c>
      <c r="Q993" s="14">
        <v>140.023</v>
      </c>
      <c r="R993" s="14">
        <v>2.0</v>
      </c>
      <c r="S993" s="14">
        <v>1.0</v>
      </c>
      <c r="T993" s="14" t="s">
        <v>1434</v>
      </c>
      <c r="U993" s="14" t="s">
        <v>35</v>
      </c>
      <c r="V993" s="16" t="s">
        <v>36</v>
      </c>
      <c r="W993" s="17" t="s">
        <v>251</v>
      </c>
    </row>
    <row r="994" ht="15.75" customHeight="1">
      <c r="A994" s="14" t="s">
        <v>18858</v>
      </c>
      <c r="B994" s="14" t="s">
        <v>18859</v>
      </c>
      <c r="C994" s="14">
        <v>2023.0</v>
      </c>
      <c r="D994" s="14">
        <v>1.0</v>
      </c>
      <c r="E994" s="14">
        <v>149779.0</v>
      </c>
      <c r="F994" s="14" t="s">
        <v>5921</v>
      </c>
      <c r="G994" s="14" t="s">
        <v>15031</v>
      </c>
      <c r="H994" s="14" t="s">
        <v>15034</v>
      </c>
      <c r="I994" s="14">
        <v>0.63</v>
      </c>
      <c r="J994" s="14">
        <v>0.27</v>
      </c>
      <c r="K994" s="14">
        <v>0.5520715248101284</v>
      </c>
      <c r="L994" s="14">
        <v>0.0335</v>
      </c>
      <c r="M994" s="14">
        <v>0.235</v>
      </c>
      <c r="N994" s="14">
        <v>0.902</v>
      </c>
      <c r="O994" s="14">
        <v>0.396</v>
      </c>
      <c r="P994" s="14">
        <v>0.399</v>
      </c>
      <c r="Q994" s="14">
        <v>87.055</v>
      </c>
      <c r="R994" s="14">
        <v>9.0</v>
      </c>
      <c r="S994" s="14">
        <v>1.0</v>
      </c>
      <c r="T994" s="14" t="s">
        <v>1434</v>
      </c>
      <c r="U994" s="14" t="s">
        <v>35</v>
      </c>
      <c r="V994" s="16" t="s">
        <v>45</v>
      </c>
      <c r="W994" s="17" t="s">
        <v>251</v>
      </c>
    </row>
    <row r="995" ht="15.75" customHeight="1">
      <c r="A995" s="14" t="s">
        <v>18863</v>
      </c>
      <c r="B995" s="14" t="s">
        <v>18865</v>
      </c>
      <c r="C995" s="14">
        <v>2018.0</v>
      </c>
      <c r="D995" s="14">
        <v>1.0</v>
      </c>
      <c r="E995" s="14">
        <v>194253.0</v>
      </c>
      <c r="F995" s="14" t="s">
        <v>18565</v>
      </c>
      <c r="G995" s="14" t="s">
        <v>18567</v>
      </c>
      <c r="H995" s="14" t="s">
        <v>18767</v>
      </c>
      <c r="I995" s="14">
        <v>0.69</v>
      </c>
      <c r="J995" s="14">
        <v>0.115</v>
      </c>
      <c r="K995" s="14">
        <v>0.5333989262607021</v>
      </c>
      <c r="L995" s="14">
        <v>0.0417</v>
      </c>
      <c r="M995" s="14">
        <v>0.993</v>
      </c>
      <c r="N995" s="14">
        <v>0.932</v>
      </c>
      <c r="O995" s="14">
        <v>0.108</v>
      </c>
      <c r="P995" s="14">
        <v>0.327</v>
      </c>
      <c r="Q995" s="14">
        <v>164.005</v>
      </c>
      <c r="R995" s="14">
        <v>7.0</v>
      </c>
      <c r="S995" s="14">
        <v>1.0</v>
      </c>
      <c r="T995" s="14" t="s">
        <v>1434</v>
      </c>
      <c r="U995" s="14" t="s">
        <v>68</v>
      </c>
      <c r="V995" s="16" t="s">
        <v>45</v>
      </c>
      <c r="W995" s="17" t="s">
        <v>251</v>
      </c>
    </row>
    <row r="996" ht="15.75" customHeight="1">
      <c r="A996" s="14" t="s">
        <v>18870</v>
      </c>
      <c r="B996" s="14" t="s">
        <v>18871</v>
      </c>
      <c r="C996" s="14">
        <v>2001.0</v>
      </c>
      <c r="D996" s="14">
        <v>1.0</v>
      </c>
      <c r="E996" s="14">
        <v>163786.0</v>
      </c>
      <c r="F996" s="14" t="s">
        <v>8128</v>
      </c>
      <c r="G996" s="14" t="s">
        <v>1630</v>
      </c>
      <c r="H996" s="14" t="s">
        <v>18873</v>
      </c>
      <c r="I996" s="14">
        <v>0.524</v>
      </c>
      <c r="J996" s="14">
        <v>0.388</v>
      </c>
      <c r="K996" s="14">
        <v>0.7386905652955171</v>
      </c>
      <c r="L996" s="14">
        <v>0.0304</v>
      </c>
      <c r="M996" s="14">
        <v>0.951</v>
      </c>
      <c r="N996" s="14">
        <v>0.0695</v>
      </c>
      <c r="O996" s="14">
        <v>0.35</v>
      </c>
      <c r="P996" s="14">
        <v>0.379</v>
      </c>
      <c r="Q996" s="14">
        <v>99.908</v>
      </c>
      <c r="R996" s="14">
        <v>8.0</v>
      </c>
      <c r="S996" s="14">
        <v>1.0</v>
      </c>
      <c r="T996" s="14" t="s">
        <v>1434</v>
      </c>
      <c r="U996" s="14" t="s">
        <v>68</v>
      </c>
      <c r="V996" s="16" t="s">
        <v>45</v>
      </c>
      <c r="W996" s="17" t="s">
        <v>251</v>
      </c>
    </row>
    <row r="997" ht="15.75" customHeight="1">
      <c r="A997" s="14" t="s">
        <v>18879</v>
      </c>
      <c r="B997" s="14" t="s">
        <v>18881</v>
      </c>
      <c r="C997" s="14">
        <v>2021.0</v>
      </c>
      <c r="D997" s="14">
        <v>1.0</v>
      </c>
      <c r="E997" s="14">
        <v>188733.0</v>
      </c>
      <c r="F997" s="14" t="s">
        <v>14672</v>
      </c>
      <c r="G997" s="14" t="s">
        <v>18840</v>
      </c>
      <c r="H997" s="14" t="s">
        <v>18841</v>
      </c>
      <c r="I997" s="14">
        <v>0.758</v>
      </c>
      <c r="J997" s="14">
        <v>0.19</v>
      </c>
      <c r="K997" s="14">
        <v>0.6508673240080666</v>
      </c>
      <c r="L997" s="14">
        <v>0.0725</v>
      </c>
      <c r="M997" s="14">
        <v>0.922</v>
      </c>
      <c r="N997" s="14">
        <v>0.829</v>
      </c>
      <c r="O997" s="14">
        <v>0.102</v>
      </c>
      <c r="P997" s="14">
        <v>0.507</v>
      </c>
      <c r="Q997" s="14">
        <v>90.046</v>
      </c>
      <c r="R997" s="14">
        <v>10.0</v>
      </c>
      <c r="S997" s="14">
        <v>1.0</v>
      </c>
      <c r="T997" s="14" t="s">
        <v>1434</v>
      </c>
      <c r="U997" s="14" t="s">
        <v>35</v>
      </c>
      <c r="V997" s="16" t="s">
        <v>333</v>
      </c>
      <c r="W997" s="17" t="s">
        <v>185</v>
      </c>
    </row>
    <row r="998" ht="15.75" customHeight="1">
      <c r="A998" s="14" t="s">
        <v>18883</v>
      </c>
      <c r="B998" s="14" t="s">
        <v>18884</v>
      </c>
      <c r="C998" s="14">
        <v>2021.0</v>
      </c>
      <c r="D998" s="14">
        <v>1.0</v>
      </c>
      <c r="E998" s="14">
        <v>272600.0</v>
      </c>
      <c r="F998" s="14" t="s">
        <v>14610</v>
      </c>
      <c r="G998" s="14" t="s">
        <v>18840</v>
      </c>
      <c r="H998" s="14" t="s">
        <v>18841</v>
      </c>
      <c r="I998" s="14">
        <v>0.546</v>
      </c>
      <c r="J998" s="14">
        <v>0.148</v>
      </c>
      <c r="K998" s="14">
        <v>0.6143135199748827</v>
      </c>
      <c r="L998" s="14">
        <v>0.108</v>
      </c>
      <c r="M998" s="14">
        <v>0.972</v>
      </c>
      <c r="N998" s="14">
        <v>0.795</v>
      </c>
      <c r="O998" s="14">
        <v>0.112</v>
      </c>
      <c r="P998" s="14">
        <v>0.327</v>
      </c>
      <c r="Q998" s="14">
        <v>199.596</v>
      </c>
      <c r="R998" s="14">
        <v>7.0</v>
      </c>
      <c r="S998" s="14">
        <v>0.0</v>
      </c>
      <c r="T998" s="14" t="s">
        <v>1434</v>
      </c>
      <c r="U998" s="14" t="s">
        <v>68</v>
      </c>
      <c r="V998" s="16" t="s">
        <v>45</v>
      </c>
      <c r="W998" s="17" t="s">
        <v>251</v>
      </c>
    </row>
    <row r="999" ht="15.75" customHeight="1">
      <c r="A999" s="14" t="s">
        <v>18891</v>
      </c>
      <c r="B999" s="14" t="s">
        <v>18892</v>
      </c>
      <c r="C999" s="14">
        <v>2021.0</v>
      </c>
      <c r="D999" s="14">
        <v>1.0</v>
      </c>
      <c r="E999" s="14">
        <v>146213.0</v>
      </c>
      <c r="F999" s="14" t="s">
        <v>14504</v>
      </c>
      <c r="G999" s="14" t="s">
        <v>18444</v>
      </c>
      <c r="H999" s="14" t="s">
        <v>18445</v>
      </c>
      <c r="I999" s="14">
        <v>0.641</v>
      </c>
      <c r="J999" s="14">
        <v>0.158</v>
      </c>
      <c r="K999" s="14">
        <v>0.4647830085670486</v>
      </c>
      <c r="L999" s="14">
        <v>0.0612</v>
      </c>
      <c r="M999" s="14">
        <v>0.767</v>
      </c>
      <c r="N999" s="14">
        <v>0.753</v>
      </c>
      <c r="O999" s="14">
        <v>0.0671</v>
      </c>
      <c r="P999" s="14">
        <v>0.457</v>
      </c>
      <c r="Q999" s="14">
        <v>119.198</v>
      </c>
      <c r="R999" s="14">
        <v>7.0</v>
      </c>
      <c r="S999" s="14">
        <v>1.0</v>
      </c>
      <c r="T999" s="14" t="s">
        <v>1434</v>
      </c>
      <c r="U999" s="14" t="s">
        <v>68</v>
      </c>
      <c r="V999" s="16" t="s">
        <v>54</v>
      </c>
      <c r="W999" s="17" t="s">
        <v>251</v>
      </c>
    </row>
    <row r="1000" ht="15.75" customHeight="1">
      <c r="A1000" s="14" t="s">
        <v>18897</v>
      </c>
      <c r="B1000" s="14" t="s">
        <v>18898</v>
      </c>
      <c r="C1000" s="14">
        <v>2017.0</v>
      </c>
      <c r="D1000" s="14">
        <v>1.0</v>
      </c>
      <c r="E1000" s="14">
        <v>128120.0</v>
      </c>
      <c r="F1000" s="14" t="s">
        <v>14888</v>
      </c>
      <c r="G1000" s="14" t="s">
        <v>18899</v>
      </c>
      <c r="H1000" s="14" t="s">
        <v>18901</v>
      </c>
      <c r="I1000" s="14">
        <v>0.519</v>
      </c>
      <c r="J1000" s="14">
        <v>0.851</v>
      </c>
      <c r="K1000" s="14">
        <v>0.8444164010685001</v>
      </c>
      <c r="L1000" s="14">
        <v>0.165</v>
      </c>
      <c r="M1000" s="14">
        <v>0.745</v>
      </c>
      <c r="N1000" s="14">
        <v>1.57E-6</v>
      </c>
      <c r="O1000" s="14">
        <v>0.0699</v>
      </c>
      <c r="P1000" s="14">
        <v>0.383</v>
      </c>
      <c r="Q1000" s="14">
        <v>143.225</v>
      </c>
      <c r="R1000" s="14">
        <v>6.0</v>
      </c>
      <c r="S1000" s="14">
        <v>1.0</v>
      </c>
      <c r="T1000" s="14" t="s">
        <v>1434</v>
      </c>
      <c r="U1000" s="14" t="s">
        <v>35</v>
      </c>
      <c r="V1000" s="16" t="s">
        <v>45</v>
      </c>
      <c r="W1000" s="17" t="s">
        <v>251</v>
      </c>
    </row>
    <row r="1001" ht="15.75" customHeight="1">
      <c r="A1001" s="14" t="s">
        <v>18908</v>
      </c>
      <c r="B1001" s="14" t="s">
        <v>18909</v>
      </c>
      <c r="C1001" s="14">
        <v>2023.0</v>
      </c>
      <c r="D1001" s="14">
        <v>1.0</v>
      </c>
      <c r="E1001" s="14">
        <v>137142.0</v>
      </c>
      <c r="F1001" s="14" t="s">
        <v>14716</v>
      </c>
      <c r="G1001" s="14" t="s">
        <v>4257</v>
      </c>
      <c r="H1001" s="14" t="s">
        <v>18491</v>
      </c>
      <c r="I1001" s="14">
        <v>0.784</v>
      </c>
      <c r="J1001" s="14">
        <v>0.517</v>
      </c>
      <c r="K1001" s="14">
        <v>0.8749812846047318</v>
      </c>
      <c r="L1001" s="14">
        <v>0.14</v>
      </c>
      <c r="M1001" s="14">
        <v>0.642</v>
      </c>
      <c r="N1001" s="14">
        <v>0.0</v>
      </c>
      <c r="O1001" s="14">
        <v>0.0966</v>
      </c>
      <c r="P1001" s="14">
        <v>0.429</v>
      </c>
      <c r="Q1001" s="14">
        <v>140.034</v>
      </c>
      <c r="R1001" s="14">
        <v>3.0</v>
      </c>
      <c r="S1001" s="14">
        <v>1.0</v>
      </c>
      <c r="T1001" s="14" t="s">
        <v>1434</v>
      </c>
      <c r="U1001" s="14" t="s">
        <v>68</v>
      </c>
      <c r="V1001" s="16" t="s">
        <v>54</v>
      </c>
      <c r="W1001" s="17" t="s">
        <v>251</v>
      </c>
    </row>
    <row r="1002" ht="15.75" customHeight="1">
      <c r="A1002" s="14" t="s">
        <v>18914</v>
      </c>
      <c r="B1002" s="14" t="s">
        <v>18915</v>
      </c>
      <c r="C1002" s="14">
        <v>2018.0</v>
      </c>
      <c r="D1002" s="14">
        <v>1.0</v>
      </c>
      <c r="E1002" s="14">
        <v>183840.0</v>
      </c>
      <c r="F1002" s="14" t="s">
        <v>18565</v>
      </c>
      <c r="G1002" s="14" t="s">
        <v>18567</v>
      </c>
      <c r="H1002" s="14" t="s">
        <v>18767</v>
      </c>
      <c r="I1002" s="14">
        <v>0.638</v>
      </c>
      <c r="J1002" s="14">
        <v>0.232</v>
      </c>
      <c r="K1002" s="14">
        <v>0.5536115329379161</v>
      </c>
      <c r="L1002" s="14">
        <v>0.0674</v>
      </c>
      <c r="M1002" s="14">
        <v>0.991</v>
      </c>
      <c r="N1002" s="14">
        <v>0.919</v>
      </c>
      <c r="O1002" s="14">
        <v>0.105</v>
      </c>
      <c r="P1002" s="14">
        <v>0.502</v>
      </c>
      <c r="Q1002" s="14">
        <v>74.987</v>
      </c>
      <c r="R1002" s="14">
        <v>6.0</v>
      </c>
      <c r="S1002" s="14">
        <v>1.0</v>
      </c>
      <c r="T1002" s="14" t="s">
        <v>1434</v>
      </c>
      <c r="U1002" s="14" t="s">
        <v>35</v>
      </c>
      <c r="V1002" s="16" t="s">
        <v>333</v>
      </c>
      <c r="W1002" s="17" t="s">
        <v>185</v>
      </c>
    </row>
    <row r="1003" ht="15.75" customHeight="1">
      <c r="A1003" s="14" t="s">
        <v>18921</v>
      </c>
      <c r="B1003" s="14" t="s">
        <v>18922</v>
      </c>
      <c r="C1003" s="14">
        <v>2023.0</v>
      </c>
      <c r="D1003" s="14">
        <v>1.0</v>
      </c>
      <c r="E1003" s="14">
        <v>124965.0</v>
      </c>
      <c r="F1003" s="14" t="s">
        <v>14716</v>
      </c>
      <c r="G1003" s="14" t="s">
        <v>4257</v>
      </c>
      <c r="H1003" s="14" t="s">
        <v>18924</v>
      </c>
      <c r="I1003" s="14">
        <v>0.754</v>
      </c>
      <c r="J1003" s="14">
        <v>0.918</v>
      </c>
      <c r="K1003" s="14">
        <v>0.8984877975552696</v>
      </c>
      <c r="L1003" s="14">
        <v>0.0485</v>
      </c>
      <c r="M1003" s="14">
        <v>0.051</v>
      </c>
      <c r="N1003" s="14">
        <v>1.92E-6</v>
      </c>
      <c r="O1003" s="14">
        <v>0.272</v>
      </c>
      <c r="P1003" s="14">
        <v>0.966</v>
      </c>
      <c r="Q1003" s="14">
        <v>145.063</v>
      </c>
      <c r="R1003" s="14">
        <v>4.0</v>
      </c>
      <c r="S1003" s="14">
        <v>1.0</v>
      </c>
      <c r="T1003" s="14" t="s">
        <v>1434</v>
      </c>
      <c r="U1003" s="14" t="s">
        <v>35</v>
      </c>
      <c r="V1003" s="16" t="s">
        <v>819</v>
      </c>
      <c r="W1003" s="17" t="s">
        <v>185</v>
      </c>
    </row>
    <row r="1004" ht="15.75" customHeight="1">
      <c r="A1004" s="14" t="s">
        <v>18928</v>
      </c>
      <c r="B1004" s="14" t="s">
        <v>18929</v>
      </c>
      <c r="C1004" s="14">
        <v>2021.0</v>
      </c>
      <c r="D1004" s="14">
        <v>1.0</v>
      </c>
      <c r="E1004" s="14">
        <v>195861.0</v>
      </c>
      <c r="F1004" s="14" t="s">
        <v>15366</v>
      </c>
      <c r="G1004" s="14" t="s">
        <v>18932</v>
      </c>
      <c r="H1004" s="14" t="s">
        <v>16714</v>
      </c>
      <c r="I1004" s="14">
        <v>0.439</v>
      </c>
      <c r="J1004" s="14">
        <v>0.917</v>
      </c>
      <c r="K1004" s="14">
        <v>0.9335229824624406</v>
      </c>
      <c r="L1004" s="14">
        <v>0.0535</v>
      </c>
      <c r="M1004" s="14">
        <v>0.296</v>
      </c>
      <c r="N1004" s="14">
        <v>0.0</v>
      </c>
      <c r="O1004" s="14">
        <v>0.179</v>
      </c>
      <c r="P1004" s="14">
        <v>0.502</v>
      </c>
      <c r="Q1004" s="14">
        <v>140.029</v>
      </c>
      <c r="R1004" s="14">
        <v>7.0</v>
      </c>
      <c r="S1004" s="14">
        <v>0.0</v>
      </c>
      <c r="T1004" s="14" t="s">
        <v>1434</v>
      </c>
      <c r="U1004" s="14" t="s">
        <v>35</v>
      </c>
      <c r="V1004" s="16" t="s">
        <v>333</v>
      </c>
      <c r="W1004" s="17" t="s">
        <v>185</v>
      </c>
    </row>
    <row r="1005" ht="15.75" customHeight="1">
      <c r="A1005" s="14" t="s">
        <v>18937</v>
      </c>
      <c r="B1005" s="14" t="s">
        <v>18938</v>
      </c>
      <c r="C1005" s="14">
        <v>2021.0</v>
      </c>
      <c r="D1005" s="14">
        <v>1.0</v>
      </c>
      <c r="E1005" s="14">
        <v>93061.0</v>
      </c>
      <c r="F1005" s="14" t="s">
        <v>14716</v>
      </c>
      <c r="G1005" s="14" t="s">
        <v>4257</v>
      </c>
      <c r="H1005" s="14" t="s">
        <v>16617</v>
      </c>
      <c r="I1005" s="14">
        <v>0.918</v>
      </c>
      <c r="J1005" s="14">
        <v>0.784</v>
      </c>
      <c r="K1005" s="14">
        <v>0.8984664085534947</v>
      </c>
      <c r="L1005" s="14">
        <v>0.178</v>
      </c>
      <c r="M1005" s="14">
        <v>0.46</v>
      </c>
      <c r="N1005" s="14">
        <v>0.0</v>
      </c>
      <c r="O1005" s="14">
        <v>0.325</v>
      </c>
      <c r="P1005" s="14">
        <v>0.828</v>
      </c>
      <c r="Q1005" s="14">
        <v>98.074</v>
      </c>
      <c r="R1005" s="14">
        <v>10.0</v>
      </c>
      <c r="S1005" s="14">
        <v>1.0</v>
      </c>
      <c r="T1005" s="14" t="s">
        <v>1434</v>
      </c>
      <c r="U1005" s="14" t="s">
        <v>35</v>
      </c>
      <c r="V1005" s="16" t="s">
        <v>560</v>
      </c>
      <c r="W1005" s="17" t="s">
        <v>185</v>
      </c>
    </row>
    <row r="1006" ht="15.75" customHeight="1">
      <c r="A1006" s="14" t="s">
        <v>18948</v>
      </c>
      <c r="B1006" s="14" t="s">
        <v>18950</v>
      </c>
      <c r="C1006" s="14">
        <v>2021.0</v>
      </c>
      <c r="D1006" s="14">
        <v>1.0</v>
      </c>
      <c r="E1006" s="14">
        <v>121006.0</v>
      </c>
      <c r="F1006" s="14" t="s">
        <v>14716</v>
      </c>
      <c r="G1006" s="14" t="s">
        <v>18952</v>
      </c>
      <c r="H1006" s="14" t="s">
        <v>18953</v>
      </c>
      <c r="I1006" s="14">
        <v>0.57</v>
      </c>
      <c r="J1006" s="14">
        <v>0.143</v>
      </c>
      <c r="K1006" s="14">
        <v>0.5172716189224805</v>
      </c>
      <c r="L1006" s="14">
        <v>0.0374</v>
      </c>
      <c r="M1006" s="14">
        <v>0.867</v>
      </c>
      <c r="N1006" s="14">
        <v>0.0222</v>
      </c>
      <c r="O1006" s="14">
        <v>0.105</v>
      </c>
      <c r="P1006" s="14">
        <v>0.277</v>
      </c>
      <c r="Q1006" s="14">
        <v>80.05</v>
      </c>
      <c r="R1006" s="14">
        <v>10.0</v>
      </c>
      <c r="S1006" s="14">
        <v>0.0</v>
      </c>
      <c r="T1006" s="14" t="s">
        <v>1434</v>
      </c>
      <c r="U1006" s="14" t="s">
        <v>35</v>
      </c>
      <c r="V1006" s="16" t="s">
        <v>36</v>
      </c>
      <c r="W1006" s="17" t="s">
        <v>251</v>
      </c>
    </row>
    <row r="1007" ht="15.75" customHeight="1">
      <c r="A1007" s="14" t="s">
        <v>18958</v>
      </c>
      <c r="B1007" s="14" t="s">
        <v>18959</v>
      </c>
      <c r="C1007" s="14">
        <v>2018.0</v>
      </c>
      <c r="D1007" s="14">
        <v>1.0</v>
      </c>
      <c r="E1007" s="14">
        <v>170733.0</v>
      </c>
      <c r="F1007" s="14" t="s">
        <v>18565</v>
      </c>
      <c r="G1007" s="14" t="s">
        <v>18567</v>
      </c>
      <c r="H1007" s="14" t="s">
        <v>18767</v>
      </c>
      <c r="I1007" s="14">
        <v>0.631</v>
      </c>
      <c r="J1007" s="14">
        <v>0.236</v>
      </c>
      <c r="K1007" s="14">
        <v>0.5336769832837749</v>
      </c>
      <c r="L1007" s="14">
        <v>0.0496</v>
      </c>
      <c r="M1007" s="14">
        <v>0.991</v>
      </c>
      <c r="N1007" s="14">
        <v>0.917</v>
      </c>
      <c r="O1007" s="14">
        <v>0.117</v>
      </c>
      <c r="P1007" s="14">
        <v>0.468</v>
      </c>
      <c r="Q1007" s="14">
        <v>140.007</v>
      </c>
      <c r="R1007" s="14">
        <v>10.0</v>
      </c>
      <c r="S1007" s="14">
        <v>0.0</v>
      </c>
      <c r="T1007" s="14" t="s">
        <v>1434</v>
      </c>
      <c r="U1007" s="14" t="s">
        <v>35</v>
      </c>
      <c r="V1007" s="16" t="s">
        <v>54</v>
      </c>
      <c r="W1007" s="17" t="s">
        <v>251</v>
      </c>
    </row>
    <row r="1008" ht="15.75" customHeight="1">
      <c r="A1008" s="14" t="s">
        <v>18967</v>
      </c>
      <c r="B1008" s="14" t="s">
        <v>18968</v>
      </c>
      <c r="C1008" s="14">
        <v>2004.0</v>
      </c>
      <c r="D1008" s="14">
        <v>1.0</v>
      </c>
      <c r="E1008" s="14">
        <v>119626.0</v>
      </c>
      <c r="F1008" s="14" t="s">
        <v>18971</v>
      </c>
      <c r="G1008" s="14" t="s">
        <v>18972</v>
      </c>
      <c r="H1008" s="14" t="s">
        <v>18974</v>
      </c>
      <c r="I1008" s="14">
        <v>0.4</v>
      </c>
      <c r="J1008" s="14">
        <v>0.246</v>
      </c>
      <c r="K1008" s="14">
        <v>0.6829936046738607</v>
      </c>
      <c r="L1008" s="14">
        <v>0.0293</v>
      </c>
      <c r="M1008" s="14">
        <v>0.848</v>
      </c>
      <c r="N1008" s="14">
        <v>0.00107</v>
      </c>
      <c r="O1008" s="14">
        <v>0.168</v>
      </c>
      <c r="P1008" s="14">
        <v>0.169</v>
      </c>
      <c r="Q1008" s="14">
        <v>149.641</v>
      </c>
      <c r="R1008" s="14">
        <v>9.0</v>
      </c>
      <c r="S1008" s="14">
        <v>1.0</v>
      </c>
      <c r="T1008" s="14" t="s">
        <v>1434</v>
      </c>
      <c r="U1008" s="14" t="s">
        <v>68</v>
      </c>
      <c r="V1008" s="16" t="s">
        <v>58</v>
      </c>
      <c r="W1008" s="17" t="s">
        <v>251</v>
      </c>
    </row>
    <row r="1009" ht="15.75" customHeight="1">
      <c r="A1009" s="14" t="s">
        <v>18980</v>
      </c>
      <c r="B1009" s="14" t="s">
        <v>18981</v>
      </c>
      <c r="C1009" s="14">
        <v>2024.0</v>
      </c>
      <c r="D1009" s="14">
        <v>1.0</v>
      </c>
      <c r="E1009" s="14">
        <v>70635.0</v>
      </c>
      <c r="F1009" s="14" t="s">
        <v>14716</v>
      </c>
      <c r="G1009" s="14" t="s">
        <v>4257</v>
      </c>
      <c r="H1009" s="14" t="s">
        <v>18983</v>
      </c>
      <c r="I1009" s="14">
        <v>0.752</v>
      </c>
      <c r="J1009" s="14">
        <v>0.995</v>
      </c>
      <c r="K1009" s="14">
        <v>0.9035783799776791</v>
      </c>
      <c r="L1009" s="14">
        <v>0.209</v>
      </c>
      <c r="M1009" s="14">
        <v>0.168</v>
      </c>
      <c r="N1009" s="14">
        <v>0.0</v>
      </c>
      <c r="O1009" s="14">
        <v>0.0921</v>
      </c>
      <c r="P1009" s="14">
        <v>0.829</v>
      </c>
      <c r="Q1009" s="14">
        <v>143.695</v>
      </c>
      <c r="R1009" s="14">
        <v>0.0</v>
      </c>
      <c r="S1009" s="14">
        <v>1.0</v>
      </c>
      <c r="T1009" s="14" t="s">
        <v>1434</v>
      </c>
      <c r="U1009" s="14" t="s">
        <v>35</v>
      </c>
      <c r="V1009" s="16" t="s">
        <v>560</v>
      </c>
      <c r="W1009" s="17" t="s">
        <v>185</v>
      </c>
    </row>
    <row r="1010" ht="15.75" customHeight="1">
      <c r="A1010" s="14" t="s">
        <v>18990</v>
      </c>
      <c r="B1010" s="14" t="s">
        <v>18991</v>
      </c>
      <c r="C1010" s="14">
        <v>2024.0</v>
      </c>
      <c r="D1010" s="14">
        <v>1.0</v>
      </c>
      <c r="E1010" s="14">
        <v>185808.0</v>
      </c>
      <c r="F1010" s="14" t="s">
        <v>14716</v>
      </c>
      <c r="G1010" s="14" t="s">
        <v>4257</v>
      </c>
      <c r="H1010" s="14" t="s">
        <v>18993</v>
      </c>
      <c r="I1010" s="14">
        <v>0.853</v>
      </c>
      <c r="J1010" s="14">
        <v>0.743</v>
      </c>
      <c r="K1010" s="14">
        <v>0.831005496955682</v>
      </c>
      <c r="L1010" s="14">
        <v>0.0412</v>
      </c>
      <c r="M1010" s="14">
        <v>0.172</v>
      </c>
      <c r="N1010" s="14">
        <v>6.24E-4</v>
      </c>
      <c r="O1010" s="14">
        <v>0.0511</v>
      </c>
      <c r="P1010" s="14">
        <v>0.823</v>
      </c>
      <c r="Q1010" s="14">
        <v>142.999</v>
      </c>
      <c r="R1010" s="14">
        <v>8.0</v>
      </c>
      <c r="S1010" s="14">
        <v>1.0</v>
      </c>
      <c r="T1010" s="14" t="s">
        <v>1434</v>
      </c>
      <c r="U1010" s="14" t="s">
        <v>35</v>
      </c>
      <c r="V1010" s="16" t="s">
        <v>560</v>
      </c>
      <c r="W1010" s="17" t="s">
        <v>185</v>
      </c>
    </row>
    <row r="1011" ht="15.75" customHeight="1">
      <c r="A1011" s="14" t="s">
        <v>19001</v>
      </c>
      <c r="B1011" s="14" t="s">
        <v>19002</v>
      </c>
      <c r="C1011" s="14">
        <v>2021.0</v>
      </c>
      <c r="D1011" s="14">
        <v>1.0</v>
      </c>
      <c r="E1011" s="14">
        <v>188500.0</v>
      </c>
      <c r="F1011" s="14" t="s">
        <v>5251</v>
      </c>
      <c r="G1011" s="14" t="s">
        <v>19005</v>
      </c>
      <c r="H1011" s="14" t="s">
        <v>19006</v>
      </c>
      <c r="I1011" s="14">
        <v>0.447</v>
      </c>
      <c r="J1011" s="14">
        <v>0.485</v>
      </c>
      <c r="K1011" s="14">
        <v>0.7558445447189305</v>
      </c>
      <c r="L1011" s="14">
        <v>0.0311</v>
      </c>
      <c r="M1011" s="14">
        <v>0.712</v>
      </c>
      <c r="N1011" s="14">
        <v>0.159</v>
      </c>
      <c r="O1011" s="14">
        <v>0.292</v>
      </c>
      <c r="P1011" s="14">
        <v>0.682</v>
      </c>
      <c r="Q1011" s="14">
        <v>168.013</v>
      </c>
      <c r="R1011" s="14">
        <v>7.0</v>
      </c>
      <c r="S1011" s="14">
        <v>1.0</v>
      </c>
      <c r="T1011" s="14" t="s">
        <v>1434</v>
      </c>
      <c r="U1011" s="14" t="s">
        <v>35</v>
      </c>
      <c r="V1011" s="16" t="s">
        <v>407</v>
      </c>
      <c r="W1011" s="17" t="s">
        <v>185</v>
      </c>
    </row>
    <row r="1012" ht="15.75" customHeight="1">
      <c r="A1012" s="14" t="s">
        <v>19013</v>
      </c>
      <c r="B1012" s="14" t="s">
        <v>19014</v>
      </c>
      <c r="C1012" s="14">
        <v>2018.0</v>
      </c>
      <c r="D1012" s="14">
        <v>1.0</v>
      </c>
      <c r="E1012" s="14">
        <v>57391.0</v>
      </c>
      <c r="F1012" s="14" t="s">
        <v>3008</v>
      </c>
      <c r="G1012" s="14" t="s">
        <v>3009</v>
      </c>
      <c r="H1012" s="14" t="s">
        <v>3011</v>
      </c>
      <c r="I1012" s="14">
        <v>0.256</v>
      </c>
      <c r="J1012" s="14">
        <v>0.209</v>
      </c>
      <c r="K1012" s="14">
        <v>0.6687485294918242</v>
      </c>
      <c r="L1012" s="14">
        <v>0.0306</v>
      </c>
      <c r="M1012" s="14">
        <v>0.978</v>
      </c>
      <c r="N1012" s="14">
        <v>0.759</v>
      </c>
      <c r="O1012" s="14">
        <v>0.455</v>
      </c>
      <c r="P1012" s="14">
        <v>0.477</v>
      </c>
      <c r="Q1012" s="14">
        <v>103.24</v>
      </c>
      <c r="R1012" s="14">
        <v>8.0</v>
      </c>
      <c r="S1012" s="14">
        <v>1.0</v>
      </c>
      <c r="T1012" s="14" t="s">
        <v>1434</v>
      </c>
      <c r="U1012" s="14" t="s">
        <v>68</v>
      </c>
      <c r="V1012" s="16" t="s">
        <v>54</v>
      </c>
      <c r="W1012" s="17" t="s">
        <v>251</v>
      </c>
    </row>
    <row r="1013" ht="15.75" customHeight="1">
      <c r="A1013" s="14" t="s">
        <v>19024</v>
      </c>
      <c r="B1013" s="14" t="s">
        <v>19025</v>
      </c>
      <c r="C1013" s="14">
        <v>2021.0</v>
      </c>
      <c r="D1013" s="14">
        <v>1.0</v>
      </c>
      <c r="E1013" s="14">
        <v>222608.0</v>
      </c>
      <c r="F1013" s="14" t="s">
        <v>14735</v>
      </c>
      <c r="G1013" s="14" t="s">
        <v>19032</v>
      </c>
      <c r="H1013" s="14" t="s">
        <v>18445</v>
      </c>
      <c r="I1013" s="14">
        <v>0.567</v>
      </c>
      <c r="J1013" s="14">
        <v>0.313</v>
      </c>
      <c r="K1013" s="14">
        <v>0.6171368682091602</v>
      </c>
      <c r="L1013" s="14">
        <v>0.0439</v>
      </c>
      <c r="M1013" s="14">
        <v>0.9</v>
      </c>
      <c r="N1013" s="14">
        <v>0.847</v>
      </c>
      <c r="O1013" s="14">
        <v>0.111</v>
      </c>
      <c r="P1013" s="14">
        <v>0.267</v>
      </c>
      <c r="Q1013" s="14">
        <v>137.81</v>
      </c>
      <c r="R1013" s="14">
        <v>5.0</v>
      </c>
      <c r="S1013" s="14">
        <v>0.0</v>
      </c>
      <c r="T1013" s="14" t="s">
        <v>1434</v>
      </c>
      <c r="U1013" s="14" t="s">
        <v>35</v>
      </c>
      <c r="V1013" s="16" t="s">
        <v>36</v>
      </c>
      <c r="W1013" s="17" t="s">
        <v>251</v>
      </c>
    </row>
    <row r="1014" ht="15.75" customHeight="1">
      <c r="A1014" s="14" t="s">
        <v>19040</v>
      </c>
      <c r="B1014" s="14" t="s">
        <v>19041</v>
      </c>
      <c r="C1014" s="14">
        <v>2018.0</v>
      </c>
      <c r="D1014" s="14">
        <v>1.0</v>
      </c>
      <c r="E1014" s="14">
        <v>231209.0</v>
      </c>
      <c r="F1014" s="14" t="s">
        <v>14824</v>
      </c>
      <c r="G1014" s="14" t="s">
        <v>19042</v>
      </c>
      <c r="H1014" s="14" t="s">
        <v>19043</v>
      </c>
      <c r="I1014" s="14">
        <v>0.573</v>
      </c>
      <c r="J1014" s="14">
        <v>0.238</v>
      </c>
      <c r="K1014" s="14">
        <v>0.7722071310766753</v>
      </c>
      <c r="L1014" s="14">
        <v>0.0364</v>
      </c>
      <c r="M1014" s="14">
        <v>0.979</v>
      </c>
      <c r="N1014" s="14">
        <v>4.61E-4</v>
      </c>
      <c r="O1014" s="14">
        <v>0.169</v>
      </c>
      <c r="P1014" s="14">
        <v>0.382</v>
      </c>
      <c r="Q1014" s="14">
        <v>141.728</v>
      </c>
      <c r="R1014" s="14">
        <v>3.0</v>
      </c>
      <c r="S1014" s="14">
        <v>0.0</v>
      </c>
      <c r="T1014" s="14" t="s">
        <v>1434</v>
      </c>
      <c r="U1014" s="14" t="s">
        <v>35</v>
      </c>
      <c r="V1014" s="16" t="s">
        <v>45</v>
      </c>
      <c r="W1014" s="17" t="s">
        <v>251</v>
      </c>
    </row>
    <row r="1015" ht="15.75" customHeight="1">
      <c r="A1015" s="14" t="s">
        <v>19053</v>
      </c>
      <c r="B1015" s="14" t="s">
        <v>19054</v>
      </c>
      <c r="C1015" s="14">
        <v>1981.0</v>
      </c>
      <c r="D1015" s="14">
        <v>1.0</v>
      </c>
      <c r="E1015" s="14">
        <v>525653.0</v>
      </c>
      <c r="F1015" s="14" t="s">
        <v>14599</v>
      </c>
      <c r="G1015" s="14" t="s">
        <v>19058</v>
      </c>
      <c r="H1015" s="14" t="s">
        <v>19059</v>
      </c>
      <c r="I1015" s="14">
        <v>0.16</v>
      </c>
      <c r="J1015" s="14">
        <v>0.394</v>
      </c>
      <c r="K1015" s="14">
        <v>0.7250016041596261</v>
      </c>
      <c r="L1015" s="14">
        <v>0.0361</v>
      </c>
      <c r="M1015" s="14">
        <v>0.692</v>
      </c>
      <c r="N1015" s="14">
        <v>0.856</v>
      </c>
      <c r="O1015" s="14">
        <v>0.0687</v>
      </c>
      <c r="P1015" s="14">
        <v>0.212</v>
      </c>
      <c r="Q1015" s="14">
        <v>70.187</v>
      </c>
      <c r="R1015" s="14">
        <v>7.0</v>
      </c>
      <c r="S1015" s="14">
        <v>0.0</v>
      </c>
      <c r="T1015" s="14" t="s">
        <v>1434</v>
      </c>
      <c r="U1015" s="14" t="s">
        <v>68</v>
      </c>
      <c r="V1015" s="16" t="s">
        <v>36</v>
      </c>
      <c r="W1015" s="17" t="s">
        <v>251</v>
      </c>
    </row>
    <row r="1016" ht="15.75" customHeight="1">
      <c r="A1016" s="14" t="s">
        <v>19064</v>
      </c>
      <c r="B1016" s="14" t="s">
        <v>19065</v>
      </c>
      <c r="C1016" s="14">
        <v>2021.0</v>
      </c>
      <c r="D1016" s="14">
        <v>1.0</v>
      </c>
      <c r="E1016" s="14">
        <v>226284.0</v>
      </c>
      <c r="F1016" s="14" t="s">
        <v>15366</v>
      </c>
      <c r="G1016" s="14" t="s">
        <v>15430</v>
      </c>
      <c r="H1016" s="14" t="s">
        <v>19065</v>
      </c>
      <c r="I1016" s="14">
        <v>0.664</v>
      </c>
      <c r="J1016" s="14">
        <v>0.188</v>
      </c>
      <c r="K1016" s="14">
        <v>0.5792783350677118</v>
      </c>
      <c r="L1016" s="14">
        <v>0.0338</v>
      </c>
      <c r="M1016" s="14">
        <v>0.852</v>
      </c>
      <c r="N1016" s="14">
        <v>0.854</v>
      </c>
      <c r="O1016" s="14">
        <v>0.221</v>
      </c>
      <c r="P1016" s="14">
        <v>0.533</v>
      </c>
      <c r="Q1016" s="14">
        <v>139.848</v>
      </c>
      <c r="R1016" s="14">
        <v>10.0</v>
      </c>
      <c r="S1016" s="14">
        <v>1.0</v>
      </c>
      <c r="T1016" s="14" t="s">
        <v>1434</v>
      </c>
      <c r="U1016" s="14" t="s">
        <v>35</v>
      </c>
      <c r="V1016" s="16" t="s">
        <v>333</v>
      </c>
      <c r="W1016" s="17" t="s">
        <v>185</v>
      </c>
    </row>
    <row r="1017" ht="15.75" customHeight="1">
      <c r="A1017" s="14" t="s">
        <v>19069</v>
      </c>
      <c r="B1017" s="14" t="s">
        <v>19070</v>
      </c>
      <c r="C1017" s="14">
        <v>2022.0</v>
      </c>
      <c r="D1017" s="14">
        <v>1.0</v>
      </c>
      <c r="E1017" s="14">
        <v>118227.0</v>
      </c>
      <c r="F1017" s="14" t="s">
        <v>14716</v>
      </c>
      <c r="G1017" s="14" t="s">
        <v>1658</v>
      </c>
      <c r="H1017" s="14" t="s">
        <v>18591</v>
      </c>
      <c r="I1017" s="14">
        <v>0.883</v>
      </c>
      <c r="J1017" s="14">
        <v>0.758</v>
      </c>
      <c r="K1017" s="14">
        <v>0.8981669625286471</v>
      </c>
      <c r="L1017" s="14">
        <v>0.0589</v>
      </c>
      <c r="M1017" s="14">
        <v>0.227</v>
      </c>
      <c r="N1017" s="14">
        <v>2.63E-4</v>
      </c>
      <c r="O1017" s="14">
        <v>0.164</v>
      </c>
      <c r="P1017" s="14">
        <v>0.892</v>
      </c>
      <c r="Q1017" s="14">
        <v>135.03</v>
      </c>
      <c r="R1017" s="14">
        <v>9.0</v>
      </c>
      <c r="S1017" s="14">
        <v>1.0</v>
      </c>
      <c r="T1017" s="14" t="s">
        <v>1434</v>
      </c>
      <c r="U1017" s="14" t="s">
        <v>68</v>
      </c>
      <c r="V1017" s="16" t="s">
        <v>560</v>
      </c>
      <c r="W1017" s="17" t="s">
        <v>185</v>
      </c>
    </row>
    <row r="1018" ht="15.75" customHeight="1">
      <c r="A1018" s="14" t="s">
        <v>19071</v>
      </c>
      <c r="B1018" s="14" t="s">
        <v>19072</v>
      </c>
      <c r="C1018" s="14">
        <v>2021.0</v>
      </c>
      <c r="D1018" s="14">
        <v>1.0</v>
      </c>
      <c r="E1018" s="14">
        <v>214662.0</v>
      </c>
      <c r="F1018" s="14" t="s">
        <v>5251</v>
      </c>
      <c r="G1018" s="14" t="s">
        <v>19073</v>
      </c>
      <c r="H1018" s="14" t="s">
        <v>19074</v>
      </c>
      <c r="I1018" s="14">
        <v>0.415</v>
      </c>
      <c r="J1018" s="14">
        <v>0.318</v>
      </c>
      <c r="K1018" s="14">
        <v>0.7999058883750797</v>
      </c>
      <c r="L1018" s="14">
        <v>0.0377</v>
      </c>
      <c r="M1018" s="14">
        <v>0.884</v>
      </c>
      <c r="N1018" s="14">
        <v>0.0</v>
      </c>
      <c r="O1018" s="14">
        <v>0.0842</v>
      </c>
      <c r="P1018" s="14">
        <v>0.196</v>
      </c>
      <c r="Q1018" s="14">
        <v>140.41</v>
      </c>
      <c r="R1018" s="14">
        <v>2.0</v>
      </c>
      <c r="S1018" s="14">
        <v>0.0</v>
      </c>
      <c r="T1018" s="14" t="s">
        <v>1434</v>
      </c>
      <c r="U1018" s="14" t="s">
        <v>68</v>
      </c>
      <c r="V1018" s="16" t="s">
        <v>58</v>
      </c>
      <c r="W1018" s="17" t="s">
        <v>251</v>
      </c>
    </row>
    <row r="1019" ht="15.75" customHeight="1">
      <c r="A1019" s="14" t="s">
        <v>19075</v>
      </c>
      <c r="B1019" s="14" t="s">
        <v>19076</v>
      </c>
      <c r="C1019" s="14">
        <v>2022.0</v>
      </c>
      <c r="D1019" s="14">
        <v>1.0</v>
      </c>
      <c r="E1019" s="14">
        <v>119450.0</v>
      </c>
      <c r="F1019" s="14" t="s">
        <v>14716</v>
      </c>
      <c r="G1019" s="14" t="s">
        <v>1658</v>
      </c>
      <c r="H1019" s="14" t="s">
        <v>18591</v>
      </c>
      <c r="I1019" s="14">
        <v>0.818</v>
      </c>
      <c r="J1019" s="14">
        <v>0.907</v>
      </c>
      <c r="K1019" s="14">
        <v>0.9005411417256531</v>
      </c>
      <c r="L1019" s="14">
        <v>0.0979</v>
      </c>
      <c r="M1019" s="14">
        <v>0.181</v>
      </c>
      <c r="N1019" s="14">
        <v>1.27E-6</v>
      </c>
      <c r="O1019" s="14">
        <v>0.289</v>
      </c>
      <c r="P1019" s="14">
        <v>0.812</v>
      </c>
      <c r="Q1019" s="14">
        <v>104.984</v>
      </c>
      <c r="R1019" s="14">
        <v>2.0</v>
      </c>
      <c r="S1019" s="14">
        <v>1.0</v>
      </c>
      <c r="T1019" s="14" t="s">
        <v>1434</v>
      </c>
      <c r="U1019" s="14" t="s">
        <v>35</v>
      </c>
      <c r="V1019" s="16" t="s">
        <v>560</v>
      </c>
      <c r="W1019" s="17" t="s">
        <v>185</v>
      </c>
    </row>
    <row r="1020" ht="15.75" customHeight="1">
      <c r="A1020" s="14" t="s">
        <v>19077</v>
      </c>
      <c r="B1020" s="14" t="s">
        <v>19078</v>
      </c>
      <c r="C1020" s="14">
        <v>2021.0</v>
      </c>
      <c r="D1020" s="14">
        <v>1.0</v>
      </c>
      <c r="E1020" s="14">
        <v>133714.0</v>
      </c>
      <c r="F1020" s="14" t="s">
        <v>14716</v>
      </c>
      <c r="G1020" s="14" t="s">
        <v>1658</v>
      </c>
      <c r="H1020" s="14" t="s">
        <v>14847</v>
      </c>
      <c r="I1020" s="14">
        <v>0.911</v>
      </c>
      <c r="J1020" s="14">
        <v>0.708</v>
      </c>
      <c r="K1020" s="14">
        <v>0.8803713130519889</v>
      </c>
      <c r="L1020" s="14">
        <v>0.0556</v>
      </c>
      <c r="M1020" s="14">
        <v>0.39</v>
      </c>
      <c r="N1020" s="14">
        <v>0.0</v>
      </c>
      <c r="O1020" s="14">
        <v>0.0592</v>
      </c>
      <c r="P1020" s="14">
        <v>0.756</v>
      </c>
      <c r="Q1020" s="14">
        <v>140.127</v>
      </c>
      <c r="R1020" s="14">
        <v>10.0</v>
      </c>
      <c r="S1020" s="14">
        <v>1.0</v>
      </c>
      <c r="T1020" s="14" t="s">
        <v>1434</v>
      </c>
      <c r="U1020" s="14" t="s">
        <v>68</v>
      </c>
      <c r="V1020" s="16" t="s">
        <v>181</v>
      </c>
      <c r="W1020" s="17" t="s">
        <v>185</v>
      </c>
    </row>
    <row r="1021" ht="15.75" customHeight="1">
      <c r="A1021" s="14" t="s">
        <v>19079</v>
      </c>
      <c r="B1021" s="14" t="s">
        <v>19080</v>
      </c>
      <c r="C1021" s="14">
        <v>2017.0</v>
      </c>
      <c r="D1021" s="14">
        <v>1.0</v>
      </c>
      <c r="E1021" s="14">
        <v>271572.0</v>
      </c>
      <c r="F1021" s="14" t="s">
        <v>16745</v>
      </c>
      <c r="G1021" s="14" t="s">
        <v>19081</v>
      </c>
      <c r="H1021" s="14" t="s">
        <v>19082</v>
      </c>
      <c r="I1021" s="14">
        <v>0.194</v>
      </c>
      <c r="J1021" s="14">
        <v>0.252</v>
      </c>
      <c r="K1021" s="14">
        <v>0.6100998866252412</v>
      </c>
      <c r="L1021" s="14">
        <v>0.0409</v>
      </c>
      <c r="M1021" s="14">
        <v>0.907</v>
      </c>
      <c r="N1021" s="14">
        <v>6.71E-4</v>
      </c>
      <c r="O1021" s="14">
        <v>0.148</v>
      </c>
      <c r="P1021" s="14">
        <v>0.249</v>
      </c>
      <c r="Q1021" s="14">
        <v>87.456</v>
      </c>
      <c r="R1021" s="14">
        <v>10.0</v>
      </c>
      <c r="S1021" s="14">
        <v>1.0</v>
      </c>
      <c r="T1021" s="14" t="s">
        <v>1434</v>
      </c>
      <c r="U1021" s="14" t="s">
        <v>68</v>
      </c>
      <c r="V1021" s="16" t="s">
        <v>36</v>
      </c>
      <c r="W1021" s="17" t="s">
        <v>251</v>
      </c>
    </row>
    <row r="1022" ht="15.75" customHeight="1">
      <c r="A1022" s="14" t="s">
        <v>19083</v>
      </c>
      <c r="B1022" s="14" t="s">
        <v>19084</v>
      </c>
      <c r="C1022" s="14">
        <v>2021.0</v>
      </c>
      <c r="D1022" s="14">
        <v>1.0</v>
      </c>
      <c r="E1022" s="14">
        <v>119117.0</v>
      </c>
      <c r="F1022" s="14" t="s">
        <v>14716</v>
      </c>
      <c r="G1022" s="14" t="s">
        <v>1658</v>
      </c>
      <c r="H1022" s="14" t="s">
        <v>14847</v>
      </c>
      <c r="I1022" s="14">
        <v>0.738</v>
      </c>
      <c r="J1022" s="14">
        <v>0.899</v>
      </c>
      <c r="K1022" s="14">
        <v>0.9057600581587116</v>
      </c>
      <c r="L1022" s="14">
        <v>0.0368</v>
      </c>
      <c r="M1022" s="14">
        <v>0.155</v>
      </c>
      <c r="N1022" s="14">
        <v>7.8E-5</v>
      </c>
      <c r="O1022" s="14">
        <v>0.052</v>
      </c>
      <c r="P1022" s="14">
        <v>0.936</v>
      </c>
      <c r="Q1022" s="14">
        <v>165.009</v>
      </c>
      <c r="R1022" s="14">
        <v>7.0</v>
      </c>
      <c r="S1022" s="14">
        <v>1.0</v>
      </c>
      <c r="T1022" s="14" t="s">
        <v>1434</v>
      </c>
      <c r="U1022" s="14" t="s">
        <v>68</v>
      </c>
      <c r="V1022" s="16" t="s">
        <v>819</v>
      </c>
      <c r="W1022" s="17" t="s">
        <v>185</v>
      </c>
    </row>
    <row r="1023" ht="15.75" customHeight="1">
      <c r="A1023" s="14" t="s">
        <v>19085</v>
      </c>
      <c r="B1023" s="14" t="s">
        <v>19086</v>
      </c>
      <c r="C1023" s="14">
        <v>2022.0</v>
      </c>
      <c r="D1023" s="14">
        <v>1.0</v>
      </c>
      <c r="E1023" s="14">
        <v>111386.0</v>
      </c>
      <c r="F1023" s="14" t="s">
        <v>14716</v>
      </c>
      <c r="G1023" s="14" t="s">
        <v>1658</v>
      </c>
      <c r="H1023" s="14" t="s">
        <v>15152</v>
      </c>
      <c r="I1023" s="14">
        <v>0.946</v>
      </c>
      <c r="J1023" s="14">
        <v>0.671</v>
      </c>
      <c r="K1023" s="14">
        <v>0.8828738262596438</v>
      </c>
      <c r="L1023" s="14">
        <v>0.167</v>
      </c>
      <c r="M1023" s="14">
        <v>0.472</v>
      </c>
      <c r="N1023" s="14">
        <v>0.0</v>
      </c>
      <c r="O1023" s="14">
        <v>0.927</v>
      </c>
      <c r="P1023" s="14">
        <v>0.805</v>
      </c>
      <c r="Q1023" s="14">
        <v>120.006</v>
      </c>
      <c r="R1023" s="14">
        <v>0.0</v>
      </c>
      <c r="S1023" s="14">
        <v>1.0</v>
      </c>
      <c r="T1023" s="14" t="s">
        <v>1434</v>
      </c>
      <c r="U1023" s="14" t="s">
        <v>68</v>
      </c>
      <c r="V1023" s="16" t="s">
        <v>560</v>
      </c>
      <c r="W1023" s="17" t="s">
        <v>185</v>
      </c>
    </row>
    <row r="1024" ht="15.75" customHeight="1">
      <c r="A1024" s="14" t="s">
        <v>19087</v>
      </c>
      <c r="B1024" s="14" t="s">
        <v>19088</v>
      </c>
      <c r="C1024" s="14">
        <v>2022.0</v>
      </c>
      <c r="D1024" s="14">
        <v>1.0</v>
      </c>
      <c r="E1024" s="14">
        <v>106285.0</v>
      </c>
      <c r="F1024" s="14" t="s">
        <v>14716</v>
      </c>
      <c r="G1024" s="14" t="s">
        <v>1658</v>
      </c>
      <c r="H1024" s="14" t="s">
        <v>14816</v>
      </c>
      <c r="I1024" s="14">
        <v>0.656</v>
      </c>
      <c r="J1024" s="14">
        <v>0.989</v>
      </c>
      <c r="K1024" s="14">
        <v>0.9391055119256712</v>
      </c>
      <c r="L1024" s="14">
        <v>0.116</v>
      </c>
      <c r="M1024" s="14">
        <v>0.589</v>
      </c>
      <c r="N1024" s="14">
        <v>0.0</v>
      </c>
      <c r="O1024" s="14">
        <v>0.363</v>
      </c>
      <c r="P1024" s="14">
        <v>0.779</v>
      </c>
      <c r="Q1024" s="14">
        <v>140.082</v>
      </c>
      <c r="R1024" s="14">
        <v>4.0</v>
      </c>
      <c r="S1024" s="14">
        <v>1.0</v>
      </c>
      <c r="T1024" s="14" t="s">
        <v>1434</v>
      </c>
      <c r="U1024" s="14" t="s">
        <v>68</v>
      </c>
      <c r="V1024" s="16" t="s">
        <v>181</v>
      </c>
      <c r="W1024" s="17" t="s">
        <v>185</v>
      </c>
    </row>
    <row r="1025" ht="15.75" customHeight="1">
      <c r="A1025" s="14" t="s">
        <v>19089</v>
      </c>
      <c r="B1025" s="14" t="s">
        <v>19090</v>
      </c>
      <c r="C1025" s="14">
        <v>2022.0</v>
      </c>
      <c r="D1025" s="14">
        <v>1.0</v>
      </c>
      <c r="E1025" s="14">
        <v>105500.0</v>
      </c>
      <c r="F1025" s="14" t="s">
        <v>14716</v>
      </c>
      <c r="G1025" s="14" t="s">
        <v>1658</v>
      </c>
      <c r="H1025" s="14" t="s">
        <v>15152</v>
      </c>
      <c r="I1025" s="14">
        <v>0.85</v>
      </c>
      <c r="J1025" s="14">
        <v>0.65</v>
      </c>
      <c r="K1025" s="14">
        <v>0.8600517613659007</v>
      </c>
      <c r="L1025" s="14">
        <v>0.058</v>
      </c>
      <c r="M1025" s="14">
        <v>0.639</v>
      </c>
      <c r="N1025" s="14">
        <v>1.86E-4</v>
      </c>
      <c r="O1025" s="14">
        <v>0.197</v>
      </c>
      <c r="P1025" s="14">
        <v>0.731</v>
      </c>
      <c r="Q1025" s="14">
        <v>120.096</v>
      </c>
      <c r="R1025" s="14">
        <v>7.0</v>
      </c>
      <c r="S1025" s="14">
        <v>1.0</v>
      </c>
      <c r="T1025" s="14" t="s">
        <v>1434</v>
      </c>
      <c r="U1025" s="14" t="s">
        <v>68</v>
      </c>
      <c r="V1025" s="16" t="s">
        <v>181</v>
      </c>
      <c r="W1025" s="17" t="s">
        <v>185</v>
      </c>
    </row>
    <row r="1026" ht="15.75" customHeight="1">
      <c r="A1026" s="14" t="s">
        <v>19091</v>
      </c>
      <c r="B1026" s="14" t="s">
        <v>19092</v>
      </c>
      <c r="C1026" s="14">
        <v>2022.0</v>
      </c>
      <c r="D1026" s="14">
        <v>1.0</v>
      </c>
      <c r="E1026" s="14">
        <v>108000.0</v>
      </c>
      <c r="F1026" s="14" t="s">
        <v>14716</v>
      </c>
      <c r="G1026" s="14" t="s">
        <v>1658</v>
      </c>
      <c r="H1026" s="14" t="s">
        <v>15152</v>
      </c>
      <c r="I1026" s="14">
        <v>0.884</v>
      </c>
      <c r="J1026" s="14">
        <v>0.656</v>
      </c>
      <c r="K1026" s="14">
        <v>0.8664684618983496</v>
      </c>
      <c r="L1026" s="14">
        <v>0.0631</v>
      </c>
      <c r="M1026" s="14">
        <v>0.681</v>
      </c>
      <c r="N1026" s="14">
        <v>1.37E-6</v>
      </c>
      <c r="O1026" s="14">
        <v>0.0305</v>
      </c>
      <c r="P1026" s="14">
        <v>0.939</v>
      </c>
      <c r="Q1026" s="14">
        <v>120.042</v>
      </c>
      <c r="R1026" s="14">
        <v>8.0</v>
      </c>
      <c r="S1026" s="14">
        <v>1.0</v>
      </c>
      <c r="T1026" s="14" t="s">
        <v>1434</v>
      </c>
      <c r="U1026" s="14" t="s">
        <v>35</v>
      </c>
      <c r="V1026" s="16" t="s">
        <v>819</v>
      </c>
      <c r="W1026" s="17" t="s">
        <v>185</v>
      </c>
    </row>
    <row r="1027" ht="15.75" customHeight="1">
      <c r="A1027" s="14" t="s">
        <v>19093</v>
      </c>
      <c r="B1027" s="14" t="s">
        <v>19094</v>
      </c>
      <c r="C1027" s="14">
        <v>2022.0</v>
      </c>
      <c r="D1027" s="14">
        <v>1.0</v>
      </c>
      <c r="E1027" s="14">
        <v>110453.0</v>
      </c>
      <c r="F1027" s="14" t="s">
        <v>14716</v>
      </c>
      <c r="G1027" s="14" t="s">
        <v>1658</v>
      </c>
      <c r="H1027" s="14" t="s">
        <v>18591</v>
      </c>
      <c r="I1027" s="14">
        <v>0.588</v>
      </c>
      <c r="J1027" s="14">
        <v>0.878</v>
      </c>
      <c r="K1027" s="14">
        <v>0.9208606934117414</v>
      </c>
      <c r="L1027" s="14">
        <v>0.0701</v>
      </c>
      <c r="M1027" s="14">
        <v>0.232</v>
      </c>
      <c r="N1027" s="14">
        <v>3.92E-6</v>
      </c>
      <c r="O1027" s="14">
        <v>0.0606</v>
      </c>
      <c r="P1027" s="14">
        <v>0.806</v>
      </c>
      <c r="Q1027" s="14">
        <v>159.982</v>
      </c>
      <c r="R1027" s="14">
        <v>2.0</v>
      </c>
      <c r="S1027" s="14">
        <v>1.0</v>
      </c>
      <c r="T1027" s="14" t="s">
        <v>1434</v>
      </c>
      <c r="U1027" s="14" t="s">
        <v>35</v>
      </c>
      <c r="V1027" s="16" t="s">
        <v>560</v>
      </c>
      <c r="W1027" s="17" t="s">
        <v>185</v>
      </c>
    </row>
    <row r="1028" ht="15.75" customHeight="1">
      <c r="A1028" s="14" t="s">
        <v>19095</v>
      </c>
      <c r="B1028" s="14" t="s">
        <v>19096</v>
      </c>
      <c r="C1028" s="14">
        <v>2018.0</v>
      </c>
      <c r="D1028" s="14">
        <v>1.0</v>
      </c>
      <c r="E1028" s="14">
        <v>187706.0</v>
      </c>
      <c r="F1028" s="14" t="s">
        <v>5251</v>
      </c>
      <c r="G1028" s="14" t="s">
        <v>18748</v>
      </c>
      <c r="H1028" s="14" t="s">
        <v>18749</v>
      </c>
      <c r="I1028" s="14">
        <v>0.141</v>
      </c>
      <c r="J1028" s="14">
        <v>0.0575</v>
      </c>
      <c r="K1028" s="14">
        <v>0.3830128547818748</v>
      </c>
      <c r="L1028" s="14">
        <v>0.0693</v>
      </c>
      <c r="M1028" s="14">
        <v>0.989</v>
      </c>
      <c r="N1028" s="14">
        <v>0.853</v>
      </c>
      <c r="O1028" s="14">
        <v>0.0919</v>
      </c>
      <c r="P1028" s="14">
        <v>0.0697</v>
      </c>
      <c r="Q1028" s="14">
        <v>75.29</v>
      </c>
      <c r="R1028" s="14">
        <v>0.0</v>
      </c>
      <c r="S1028" s="14">
        <v>1.0</v>
      </c>
      <c r="T1028" s="14" t="s">
        <v>1434</v>
      </c>
      <c r="U1028" s="14" t="s">
        <v>35</v>
      </c>
      <c r="V1028" s="16" t="s">
        <v>75</v>
      </c>
      <c r="W1028" s="17" t="s">
        <v>251</v>
      </c>
    </row>
    <row r="1029" ht="15.75" customHeight="1">
      <c r="A1029" s="14" t="s">
        <v>19097</v>
      </c>
      <c r="B1029" s="14" t="s">
        <v>19098</v>
      </c>
      <c r="C1029" s="14">
        <v>2021.0</v>
      </c>
      <c r="D1029" s="14">
        <v>1.0</v>
      </c>
      <c r="E1029" s="14">
        <v>165576.0</v>
      </c>
      <c r="F1029" s="14" t="s">
        <v>14709</v>
      </c>
      <c r="G1029" s="14" t="s">
        <v>18952</v>
      </c>
      <c r="H1029" s="14" t="s">
        <v>19099</v>
      </c>
      <c r="I1029" s="14">
        <v>0.592</v>
      </c>
      <c r="J1029" s="14">
        <v>0.173</v>
      </c>
      <c r="K1029" s="14">
        <v>0.5438153701250441</v>
      </c>
      <c r="L1029" s="14">
        <v>0.0357</v>
      </c>
      <c r="M1029" s="14">
        <v>0.844</v>
      </c>
      <c r="N1029" s="14">
        <v>0.854</v>
      </c>
      <c r="O1029" s="14">
        <v>0.129</v>
      </c>
      <c r="P1029" s="14">
        <v>0.509</v>
      </c>
      <c r="Q1029" s="14">
        <v>104.884</v>
      </c>
      <c r="R1029" s="14">
        <v>8.0</v>
      </c>
      <c r="S1029" s="14">
        <v>1.0</v>
      </c>
      <c r="T1029" s="14" t="s">
        <v>1434</v>
      </c>
      <c r="U1029" s="14" t="s">
        <v>68</v>
      </c>
      <c r="V1029" s="16" t="s">
        <v>333</v>
      </c>
      <c r="W1029" s="17" t="s">
        <v>185</v>
      </c>
    </row>
    <row r="1030" ht="15.75" customHeight="1">
      <c r="A1030" s="14" t="s">
        <v>19100</v>
      </c>
      <c r="B1030" s="14" t="s">
        <v>19101</v>
      </c>
      <c r="C1030" s="14">
        <v>2022.0</v>
      </c>
      <c r="D1030" s="14">
        <v>1.0</v>
      </c>
      <c r="E1030" s="14">
        <v>126541.0</v>
      </c>
      <c r="F1030" s="14" t="s">
        <v>213</v>
      </c>
      <c r="G1030" s="14" t="s">
        <v>14528</v>
      </c>
      <c r="H1030" s="14" t="s">
        <v>14529</v>
      </c>
      <c r="I1030" s="14">
        <v>0.773</v>
      </c>
      <c r="J1030" s="14">
        <v>0.055</v>
      </c>
      <c r="K1030" s="14">
        <v>0.5140204906527065</v>
      </c>
      <c r="L1030" s="14">
        <v>0.0582</v>
      </c>
      <c r="M1030" s="14">
        <v>0.862</v>
      </c>
      <c r="N1030" s="14">
        <v>0.0</v>
      </c>
      <c r="O1030" s="14">
        <v>0.0804</v>
      </c>
      <c r="P1030" s="14">
        <v>0.8</v>
      </c>
      <c r="Q1030" s="14">
        <v>93.44</v>
      </c>
      <c r="R1030" s="14">
        <v>11.0</v>
      </c>
      <c r="S1030" s="14">
        <v>1.0</v>
      </c>
      <c r="T1030" s="14" t="s">
        <v>1434</v>
      </c>
      <c r="U1030" s="14" t="s">
        <v>35</v>
      </c>
      <c r="V1030" s="16" t="s">
        <v>560</v>
      </c>
      <c r="W1030" s="17" t="s">
        <v>185</v>
      </c>
    </row>
    <row r="1031" ht="15.75" customHeight="1">
      <c r="A1031" s="14" t="s">
        <v>19102</v>
      </c>
      <c r="B1031" s="14" t="s">
        <v>19103</v>
      </c>
      <c r="C1031" s="14">
        <v>2022.0</v>
      </c>
      <c r="D1031" s="14">
        <v>1.0</v>
      </c>
      <c r="E1031" s="14">
        <v>93000.0</v>
      </c>
      <c r="F1031" s="14" t="s">
        <v>14716</v>
      </c>
      <c r="G1031" s="14" t="s">
        <v>1658</v>
      </c>
      <c r="H1031" s="14" t="s">
        <v>15152</v>
      </c>
      <c r="I1031" s="14">
        <v>0.822</v>
      </c>
      <c r="J1031" s="14">
        <v>0.672</v>
      </c>
      <c r="K1031" s="14">
        <v>0.9085406283894395</v>
      </c>
      <c r="L1031" s="14">
        <v>0.0731</v>
      </c>
      <c r="M1031" s="14">
        <v>0.539</v>
      </c>
      <c r="N1031" s="14">
        <v>0.0</v>
      </c>
      <c r="O1031" s="14">
        <v>0.332</v>
      </c>
      <c r="P1031" s="14">
        <v>0.619</v>
      </c>
      <c r="Q1031" s="14">
        <v>119.959</v>
      </c>
      <c r="R1031" s="14">
        <v>5.0</v>
      </c>
      <c r="S1031" s="14">
        <v>1.0</v>
      </c>
      <c r="T1031" s="14" t="s">
        <v>1434</v>
      </c>
      <c r="U1031" s="14" t="s">
        <v>35</v>
      </c>
      <c r="V1031" s="16" t="s">
        <v>407</v>
      </c>
      <c r="W1031" s="17" t="s">
        <v>185</v>
      </c>
    </row>
    <row r="1032" ht="15.75" customHeight="1">
      <c r="A1032" s="14" t="s">
        <v>19104</v>
      </c>
      <c r="B1032" s="14" t="s">
        <v>19105</v>
      </c>
      <c r="C1032" s="14">
        <v>1995.0</v>
      </c>
      <c r="D1032" s="14">
        <v>1.0</v>
      </c>
      <c r="E1032" s="14">
        <v>233866.0</v>
      </c>
      <c r="F1032" s="14" t="s">
        <v>19106</v>
      </c>
      <c r="G1032" s="14" t="s">
        <v>19107</v>
      </c>
      <c r="H1032" s="14" t="s">
        <v>19108</v>
      </c>
      <c r="I1032" s="14">
        <v>0.163</v>
      </c>
      <c r="J1032" s="14">
        <v>0.137</v>
      </c>
      <c r="K1032" s="14">
        <v>0.6085598784974535</v>
      </c>
      <c r="L1032" s="14">
        <v>0.0439</v>
      </c>
      <c r="M1032" s="14">
        <v>0.984</v>
      </c>
      <c r="N1032" s="14">
        <v>0.808</v>
      </c>
      <c r="O1032" s="14">
        <v>0.189</v>
      </c>
      <c r="P1032" s="14">
        <v>0.055</v>
      </c>
      <c r="Q1032" s="14">
        <v>87.82</v>
      </c>
      <c r="R1032" s="14">
        <v>7.0</v>
      </c>
      <c r="S1032" s="14">
        <v>1.0</v>
      </c>
      <c r="T1032" s="14" t="s">
        <v>1434</v>
      </c>
      <c r="U1032" s="14" t="s">
        <v>68</v>
      </c>
      <c r="V1032" s="16" t="s">
        <v>75</v>
      </c>
      <c r="W1032" s="17" t="s">
        <v>251</v>
      </c>
    </row>
    <row r="1033" ht="15.75" customHeight="1">
      <c r="A1033" s="14" t="s">
        <v>19109</v>
      </c>
      <c r="B1033" s="14" t="s">
        <v>19110</v>
      </c>
      <c r="C1033" s="14">
        <v>2019.0</v>
      </c>
      <c r="D1033" s="14">
        <v>1.0</v>
      </c>
      <c r="E1033" s="14">
        <v>154600.0</v>
      </c>
      <c r="F1033" s="14" t="s">
        <v>16764</v>
      </c>
      <c r="G1033" s="14" t="s">
        <v>19111</v>
      </c>
      <c r="H1033" s="14" t="s">
        <v>19110</v>
      </c>
      <c r="I1033" s="14">
        <v>0.928</v>
      </c>
      <c r="J1033" s="14">
        <v>0.5</v>
      </c>
      <c r="K1033" s="14">
        <v>0.8521164417074387</v>
      </c>
      <c r="L1033" s="14">
        <v>0.0866</v>
      </c>
      <c r="M1033" s="14">
        <v>0.701</v>
      </c>
      <c r="N1033" s="14">
        <v>0.0</v>
      </c>
      <c r="O1033" s="14">
        <v>0.0941</v>
      </c>
      <c r="P1033" s="14">
        <v>0.681</v>
      </c>
      <c r="Q1033" s="14">
        <v>130.051</v>
      </c>
      <c r="R1033" s="14">
        <v>1.0</v>
      </c>
      <c r="S1033" s="14">
        <v>0.0</v>
      </c>
      <c r="T1033" s="14" t="s">
        <v>1434</v>
      </c>
      <c r="U1033" s="14" t="s">
        <v>68</v>
      </c>
      <c r="V1033" s="16" t="s">
        <v>407</v>
      </c>
      <c r="W1033" s="17" t="s">
        <v>185</v>
      </c>
    </row>
    <row r="1034" ht="15.75" customHeight="1">
      <c r="A1034" s="14" t="s">
        <v>19112</v>
      </c>
      <c r="B1034" s="14" t="s">
        <v>19113</v>
      </c>
      <c r="C1034" s="14">
        <v>2021.0</v>
      </c>
      <c r="D1034" s="14">
        <v>1.0</v>
      </c>
      <c r="E1034" s="14">
        <v>31200.0</v>
      </c>
      <c r="F1034" s="14" t="s">
        <v>2193</v>
      </c>
      <c r="G1034" s="14" t="s">
        <v>19114</v>
      </c>
      <c r="H1034" s="14" t="s">
        <v>19115</v>
      </c>
      <c r="I1034" s="14">
        <v>0.579</v>
      </c>
      <c r="J1034" s="14">
        <v>0.313</v>
      </c>
      <c r="K1034" s="14">
        <v>0.4835839411271238</v>
      </c>
      <c r="L1034" s="14">
        <v>0.389</v>
      </c>
      <c r="M1034" s="14">
        <v>0.342</v>
      </c>
      <c r="N1034" s="14">
        <v>0.0</v>
      </c>
      <c r="O1034" s="14">
        <v>0.0974</v>
      </c>
      <c r="P1034" s="14">
        <v>0.905</v>
      </c>
      <c r="Q1034" s="14">
        <v>169.754</v>
      </c>
      <c r="R1034" s="14">
        <v>2.0</v>
      </c>
      <c r="S1034" s="14">
        <v>1.0</v>
      </c>
      <c r="T1034" s="14" t="s">
        <v>1434</v>
      </c>
      <c r="U1034" s="14" t="s">
        <v>35</v>
      </c>
      <c r="V1034" s="16" t="s">
        <v>819</v>
      </c>
      <c r="W1034" s="17" t="s">
        <v>185</v>
      </c>
    </row>
    <row r="1035" ht="15.75" customHeight="1">
      <c r="A1035" s="14" t="s">
        <v>19116</v>
      </c>
      <c r="B1035" s="14" t="s">
        <v>19117</v>
      </c>
      <c r="C1035" s="14">
        <v>2018.0</v>
      </c>
      <c r="D1035" s="14">
        <v>1.0</v>
      </c>
      <c r="E1035" s="14">
        <v>152026.0</v>
      </c>
      <c r="F1035" s="14" t="s">
        <v>14824</v>
      </c>
      <c r="G1035" s="14" t="s">
        <v>18748</v>
      </c>
      <c r="H1035" s="14" t="s">
        <v>18749</v>
      </c>
      <c r="I1035" s="14">
        <v>0.173</v>
      </c>
      <c r="J1035" s="14">
        <v>0.0866</v>
      </c>
      <c r="K1035" s="14">
        <v>0.4921181528352809</v>
      </c>
      <c r="L1035" s="14">
        <v>0.0501</v>
      </c>
      <c r="M1035" s="14">
        <v>0.991</v>
      </c>
      <c r="N1035" s="14">
        <v>0.956</v>
      </c>
      <c r="O1035" s="14">
        <v>0.12</v>
      </c>
      <c r="P1035" s="14">
        <v>0.0838</v>
      </c>
      <c r="Q1035" s="14">
        <v>79.961</v>
      </c>
      <c r="R1035" s="14">
        <v>10.0</v>
      </c>
      <c r="S1035" s="14">
        <v>1.0</v>
      </c>
      <c r="T1035" s="14" t="s">
        <v>1434</v>
      </c>
      <c r="U1035" s="14" t="s">
        <v>68</v>
      </c>
      <c r="V1035" s="16" t="s">
        <v>75</v>
      </c>
      <c r="W1035" s="17" t="s">
        <v>251</v>
      </c>
    </row>
    <row r="1036" ht="15.75" customHeight="1">
      <c r="A1036" s="14" t="s">
        <v>19118</v>
      </c>
      <c r="B1036" s="14" t="s">
        <v>19119</v>
      </c>
      <c r="C1036" s="14">
        <v>2022.0</v>
      </c>
      <c r="D1036" s="14">
        <v>1.0</v>
      </c>
      <c r="E1036" s="14">
        <v>102000.0</v>
      </c>
      <c r="F1036" s="14" t="s">
        <v>14716</v>
      </c>
      <c r="G1036" s="14" t="s">
        <v>1658</v>
      </c>
      <c r="H1036" s="14" t="s">
        <v>19120</v>
      </c>
      <c r="I1036" s="14">
        <v>0.538</v>
      </c>
      <c r="J1036" s="14">
        <v>0.818</v>
      </c>
      <c r="K1036" s="14">
        <v>0.8764785147289699</v>
      </c>
      <c r="L1036" s="14">
        <v>0.18</v>
      </c>
      <c r="M1036" s="14">
        <v>0.341</v>
      </c>
      <c r="N1036" s="14">
        <v>0.0</v>
      </c>
      <c r="O1036" s="14">
        <v>0.338</v>
      </c>
      <c r="P1036" s="14">
        <v>0.892</v>
      </c>
      <c r="Q1036" s="14">
        <v>139.833</v>
      </c>
      <c r="R1036" s="14">
        <v>2.0</v>
      </c>
      <c r="S1036" s="14">
        <v>1.0</v>
      </c>
      <c r="T1036" s="14" t="s">
        <v>1434</v>
      </c>
      <c r="U1036" s="14" t="s">
        <v>35</v>
      </c>
      <c r="V1036" s="16" t="s">
        <v>560</v>
      </c>
      <c r="W1036" s="17" t="s">
        <v>185</v>
      </c>
    </row>
    <row r="1037" ht="15.75" customHeight="1">
      <c r="A1037" s="14" t="s">
        <v>19121</v>
      </c>
      <c r="B1037" s="14" t="s">
        <v>19122</v>
      </c>
      <c r="C1037" s="14">
        <v>2018.0</v>
      </c>
      <c r="D1037" s="14">
        <v>1.0</v>
      </c>
      <c r="E1037" s="14">
        <v>201386.0</v>
      </c>
      <c r="F1037" s="14" t="s">
        <v>14610</v>
      </c>
      <c r="G1037" s="14" t="s">
        <v>18748</v>
      </c>
      <c r="H1037" s="14" t="s">
        <v>18749</v>
      </c>
      <c r="I1037" s="14">
        <v>0.248</v>
      </c>
      <c r="J1037" s="14">
        <v>0.111</v>
      </c>
      <c r="K1037" s="14">
        <v>0.5404145188428462</v>
      </c>
      <c r="L1037" s="14">
        <v>0.0434</v>
      </c>
      <c r="M1037" s="14">
        <v>0.989</v>
      </c>
      <c r="N1037" s="14">
        <v>0.87</v>
      </c>
      <c r="O1037" s="14">
        <v>0.133</v>
      </c>
      <c r="P1037" s="14">
        <v>0.0749</v>
      </c>
      <c r="Q1037" s="14">
        <v>76.537</v>
      </c>
      <c r="R1037" s="14">
        <v>1.0</v>
      </c>
      <c r="S1037" s="14">
        <v>1.0</v>
      </c>
      <c r="T1037" s="14" t="s">
        <v>1434</v>
      </c>
      <c r="U1037" s="14" t="s">
        <v>68</v>
      </c>
      <c r="V1037" s="16" t="s">
        <v>75</v>
      </c>
      <c r="W1037" s="17" t="s">
        <v>251</v>
      </c>
    </row>
    <row r="1038" ht="15.75" customHeight="1">
      <c r="A1038" s="14" t="s">
        <v>19123</v>
      </c>
      <c r="B1038" s="14" t="s">
        <v>19124</v>
      </c>
      <c r="C1038" s="14">
        <v>2023.0</v>
      </c>
      <c r="D1038" s="14">
        <v>1.0</v>
      </c>
      <c r="E1038" s="14">
        <v>79714.0</v>
      </c>
      <c r="F1038" s="14" t="s">
        <v>14716</v>
      </c>
      <c r="G1038" s="14" t="s">
        <v>1658</v>
      </c>
      <c r="H1038" s="14" t="s">
        <v>19125</v>
      </c>
      <c r="I1038" s="14">
        <v>0.762</v>
      </c>
      <c r="J1038" s="14">
        <v>0.955</v>
      </c>
      <c r="K1038" s="14">
        <v>0.9289029580790773</v>
      </c>
      <c r="L1038" s="14">
        <v>0.202</v>
      </c>
      <c r="M1038" s="14">
        <v>0.0796</v>
      </c>
      <c r="N1038" s="14">
        <v>0.0</v>
      </c>
      <c r="O1038" s="14">
        <v>0.755</v>
      </c>
      <c r="P1038" s="14">
        <v>0.762</v>
      </c>
      <c r="Q1038" s="14">
        <v>139.902</v>
      </c>
      <c r="R1038" s="14">
        <v>9.0</v>
      </c>
      <c r="S1038" s="14">
        <v>1.0</v>
      </c>
      <c r="T1038" s="14" t="s">
        <v>1434</v>
      </c>
      <c r="U1038" s="14" t="s">
        <v>68</v>
      </c>
      <c r="V1038" s="16" t="s">
        <v>181</v>
      </c>
      <c r="W1038" s="17" t="s">
        <v>185</v>
      </c>
    </row>
    <row r="1039" ht="15.75" customHeight="1">
      <c r="A1039" s="14" t="s">
        <v>19126</v>
      </c>
      <c r="B1039" s="14" t="s">
        <v>19127</v>
      </c>
      <c r="C1039" s="14">
        <v>2022.0</v>
      </c>
      <c r="D1039" s="14">
        <v>1.0</v>
      </c>
      <c r="E1039" s="14">
        <v>108975.0</v>
      </c>
      <c r="F1039" s="14" t="s">
        <v>14716</v>
      </c>
      <c r="G1039" s="14" t="s">
        <v>19128</v>
      </c>
      <c r="H1039" s="14" t="s">
        <v>19129</v>
      </c>
      <c r="I1039" s="14">
        <v>0.807</v>
      </c>
      <c r="J1039" s="14">
        <v>0.768</v>
      </c>
      <c r="K1039" s="14">
        <v>0.8657198468362305</v>
      </c>
      <c r="L1039" s="14">
        <v>0.192</v>
      </c>
      <c r="M1039" s="14">
        <v>0.329</v>
      </c>
      <c r="N1039" s="14">
        <v>0.0</v>
      </c>
      <c r="O1039" s="14">
        <v>0.0621</v>
      </c>
      <c r="P1039" s="14">
        <v>0.648</v>
      </c>
      <c r="Q1039" s="14">
        <v>174.052</v>
      </c>
      <c r="R1039" s="14">
        <v>5.0</v>
      </c>
      <c r="S1039" s="14">
        <v>1.0</v>
      </c>
      <c r="T1039" s="14" t="s">
        <v>1434</v>
      </c>
      <c r="U1039" s="14" t="s">
        <v>68</v>
      </c>
      <c r="V1039" s="16" t="s">
        <v>407</v>
      </c>
      <c r="W1039" s="17" t="s">
        <v>185</v>
      </c>
    </row>
    <row r="1040" ht="15.75" customHeight="1">
      <c r="A1040" s="14" t="s">
        <v>19130</v>
      </c>
      <c r="B1040" s="14" t="s">
        <v>19131</v>
      </c>
      <c r="C1040" s="14">
        <v>2023.0</v>
      </c>
      <c r="D1040" s="14">
        <v>1.0</v>
      </c>
      <c r="E1040" s="14">
        <v>100221.0</v>
      </c>
      <c r="F1040" s="14" t="s">
        <v>14716</v>
      </c>
      <c r="G1040" s="14" t="s">
        <v>1658</v>
      </c>
      <c r="H1040" s="14" t="s">
        <v>19132</v>
      </c>
      <c r="I1040" s="14">
        <v>0.606</v>
      </c>
      <c r="J1040" s="14">
        <v>0.898</v>
      </c>
      <c r="K1040" s="14">
        <v>0.9043056060380232</v>
      </c>
      <c r="L1040" s="14">
        <v>0.0707</v>
      </c>
      <c r="M1040" s="14">
        <v>0.014</v>
      </c>
      <c r="N1040" s="14">
        <v>0.0</v>
      </c>
      <c r="O1040" s="14">
        <v>0.281</v>
      </c>
      <c r="P1040" s="14">
        <v>0.576</v>
      </c>
      <c r="Q1040" s="14">
        <v>182.036</v>
      </c>
      <c r="R1040" s="14">
        <v>7.0</v>
      </c>
      <c r="S1040" s="14">
        <v>1.0</v>
      </c>
      <c r="T1040" s="14" t="s">
        <v>1434</v>
      </c>
      <c r="U1040" s="14" t="s">
        <v>68</v>
      </c>
      <c r="V1040" s="16" t="s">
        <v>333</v>
      </c>
      <c r="W1040" s="17" t="s">
        <v>185</v>
      </c>
    </row>
    <row r="1041" ht="15.75" customHeight="1">
      <c r="A1041" s="14" t="s">
        <v>19133</v>
      </c>
      <c r="B1041" s="14" t="s">
        <v>19134</v>
      </c>
      <c r="C1041" s="14">
        <v>2023.0</v>
      </c>
      <c r="D1041" s="14">
        <v>1.0</v>
      </c>
      <c r="E1041" s="14">
        <v>130481.0</v>
      </c>
      <c r="F1041" s="14" t="s">
        <v>14716</v>
      </c>
      <c r="G1041" s="14" t="s">
        <v>1658</v>
      </c>
      <c r="H1041" s="14" t="s">
        <v>19132</v>
      </c>
      <c r="I1041" s="14">
        <v>0.731</v>
      </c>
      <c r="J1041" s="14">
        <v>0.889</v>
      </c>
      <c r="K1041" s="14">
        <v>0.9168181720762986</v>
      </c>
      <c r="L1041" s="14">
        <v>0.176</v>
      </c>
      <c r="M1041" s="14">
        <v>0.216</v>
      </c>
      <c r="N1041" s="14">
        <v>0.0</v>
      </c>
      <c r="O1041" s="14">
        <v>0.117</v>
      </c>
      <c r="P1041" s="14">
        <v>0.948</v>
      </c>
      <c r="Q1041" s="14">
        <v>132.93</v>
      </c>
      <c r="R1041" s="14">
        <v>7.0</v>
      </c>
      <c r="S1041" s="14">
        <v>1.0</v>
      </c>
      <c r="T1041" s="14" t="s">
        <v>1434</v>
      </c>
      <c r="U1041" s="14" t="s">
        <v>68</v>
      </c>
      <c r="V1041" s="16" t="s">
        <v>819</v>
      </c>
      <c r="W1041" s="17" t="s">
        <v>185</v>
      </c>
    </row>
    <row r="1042" ht="15.75" customHeight="1">
      <c r="A1042" s="14" t="s">
        <v>19135</v>
      </c>
      <c r="B1042" s="14" t="s">
        <v>19136</v>
      </c>
      <c r="C1042" s="14">
        <v>2023.0</v>
      </c>
      <c r="D1042" s="14">
        <v>1.0</v>
      </c>
      <c r="E1042" s="14">
        <v>136285.0</v>
      </c>
      <c r="F1042" s="14" t="s">
        <v>14716</v>
      </c>
      <c r="G1042" s="14" t="s">
        <v>1658</v>
      </c>
      <c r="H1042" s="14" t="s">
        <v>19132</v>
      </c>
      <c r="I1042" s="14">
        <v>0.835</v>
      </c>
      <c r="J1042" s="14">
        <v>0.8</v>
      </c>
      <c r="K1042" s="14">
        <v>0.8758154556739501</v>
      </c>
      <c r="L1042" s="14">
        <v>0.072</v>
      </c>
      <c r="M1042" s="14">
        <v>0.46</v>
      </c>
      <c r="N1042" s="14">
        <v>1.24E-6</v>
      </c>
      <c r="O1042" s="14">
        <v>0.303</v>
      </c>
      <c r="P1042" s="14">
        <v>0.82</v>
      </c>
      <c r="Q1042" s="14">
        <v>140.158</v>
      </c>
      <c r="R1042" s="14">
        <v>10.0</v>
      </c>
      <c r="S1042" s="14">
        <v>1.0</v>
      </c>
      <c r="T1042" s="14" t="s">
        <v>1434</v>
      </c>
      <c r="U1042" s="14" t="s">
        <v>68</v>
      </c>
      <c r="V1042" s="16" t="s">
        <v>560</v>
      </c>
      <c r="W1042" s="17" t="s">
        <v>185</v>
      </c>
    </row>
    <row r="1043" ht="15.75" customHeight="1">
      <c r="A1043" s="14" t="s">
        <v>19137</v>
      </c>
      <c r="B1043" s="14" t="s">
        <v>19138</v>
      </c>
      <c r="C1043" s="14">
        <v>2022.0</v>
      </c>
      <c r="D1043" s="14">
        <v>1.0</v>
      </c>
      <c r="E1043" s="14">
        <v>95280.0</v>
      </c>
      <c r="F1043" s="14" t="s">
        <v>14716</v>
      </c>
      <c r="G1043" s="14" t="s">
        <v>1658</v>
      </c>
      <c r="H1043" s="14" t="s">
        <v>18429</v>
      </c>
      <c r="I1043" s="14">
        <v>0.734</v>
      </c>
      <c r="J1043" s="14">
        <v>0.277</v>
      </c>
      <c r="K1043" s="14">
        <v>0.5421256389848327</v>
      </c>
      <c r="L1043" s="14">
        <v>0.0455</v>
      </c>
      <c r="M1043" s="14">
        <v>0.544</v>
      </c>
      <c r="N1043" s="14">
        <v>0.0</v>
      </c>
      <c r="O1043" s="14">
        <v>0.468</v>
      </c>
      <c r="P1043" s="14">
        <v>0.87</v>
      </c>
      <c r="Q1043" s="14">
        <v>132.002</v>
      </c>
      <c r="R1043" s="14">
        <v>4.0</v>
      </c>
      <c r="S1043" s="14">
        <v>1.0</v>
      </c>
      <c r="T1043" s="14" t="s">
        <v>1434</v>
      </c>
      <c r="U1043" s="14" t="s">
        <v>68</v>
      </c>
      <c r="V1043" s="16" t="s">
        <v>560</v>
      </c>
      <c r="W1043" s="17" t="s">
        <v>185</v>
      </c>
    </row>
    <row r="1044" ht="15.75" customHeight="1">
      <c r="A1044" s="14" t="s">
        <v>19139</v>
      </c>
      <c r="B1044" s="14" t="s">
        <v>19140</v>
      </c>
      <c r="C1044" s="14">
        <v>2022.0</v>
      </c>
      <c r="D1044" s="14">
        <v>1.0</v>
      </c>
      <c r="E1044" s="14">
        <v>168000.0</v>
      </c>
      <c r="F1044" s="14" t="s">
        <v>14716</v>
      </c>
      <c r="G1044" s="14" t="s">
        <v>1658</v>
      </c>
      <c r="H1044" s="14" t="s">
        <v>19120</v>
      </c>
      <c r="I1044" s="14">
        <v>0.68</v>
      </c>
      <c r="J1044" s="14">
        <v>0.844</v>
      </c>
      <c r="K1044" s="14">
        <v>0.8986589095694681</v>
      </c>
      <c r="L1044" s="14">
        <v>0.171</v>
      </c>
      <c r="M1044" s="14">
        <v>0.0477</v>
      </c>
      <c r="N1044" s="14">
        <v>0.0</v>
      </c>
      <c r="O1044" s="14">
        <v>0.387</v>
      </c>
      <c r="P1044" s="14">
        <v>0.743</v>
      </c>
      <c r="Q1044" s="14">
        <v>159.91</v>
      </c>
      <c r="R1044" s="14">
        <v>5.0</v>
      </c>
      <c r="S1044" s="14">
        <v>1.0</v>
      </c>
      <c r="T1044" s="14" t="s">
        <v>1434</v>
      </c>
      <c r="U1044" s="14" t="s">
        <v>68</v>
      </c>
      <c r="V1044" s="16" t="s">
        <v>181</v>
      </c>
      <c r="W1044" s="17" t="s">
        <v>185</v>
      </c>
    </row>
    <row r="1045" ht="15.75" customHeight="1">
      <c r="A1045" s="14" t="s">
        <v>19141</v>
      </c>
      <c r="B1045" s="14" t="s">
        <v>19142</v>
      </c>
      <c r="C1045" s="14">
        <v>2023.0</v>
      </c>
      <c r="D1045" s="14">
        <v>1.0</v>
      </c>
      <c r="E1045" s="14">
        <v>98300.0</v>
      </c>
      <c r="F1045" s="14" t="s">
        <v>14716</v>
      </c>
      <c r="G1045" s="14" t="s">
        <v>1658</v>
      </c>
      <c r="H1045" s="14" t="s">
        <v>19125</v>
      </c>
      <c r="I1045" s="14">
        <v>0.791</v>
      </c>
      <c r="J1045" s="14">
        <v>0.881</v>
      </c>
      <c r="K1045" s="14">
        <v>0.8853121724619746</v>
      </c>
      <c r="L1045" s="14">
        <v>0.0344</v>
      </c>
      <c r="M1045" s="14">
        <v>0.17</v>
      </c>
      <c r="N1045" s="14">
        <v>0.0</v>
      </c>
      <c r="O1045" s="14">
        <v>0.0348</v>
      </c>
      <c r="P1045" s="14">
        <v>0.712</v>
      </c>
      <c r="Q1045" s="14">
        <v>109.986</v>
      </c>
      <c r="R1045" s="14">
        <v>7.0</v>
      </c>
      <c r="S1045" s="14">
        <v>1.0</v>
      </c>
      <c r="T1045" s="14" t="s">
        <v>1434</v>
      </c>
      <c r="U1045" s="14" t="s">
        <v>68</v>
      </c>
      <c r="V1045" s="16" t="s">
        <v>181</v>
      </c>
      <c r="W1045" s="17" t="s">
        <v>185</v>
      </c>
    </row>
    <row r="1046" ht="15.75" customHeight="1">
      <c r="A1046" s="14" t="s">
        <v>19143</v>
      </c>
      <c r="B1046" s="14" t="s">
        <v>19144</v>
      </c>
      <c r="C1046" s="14">
        <v>2023.0</v>
      </c>
      <c r="D1046" s="14">
        <v>1.0</v>
      </c>
      <c r="E1046" s="14">
        <v>114400.0</v>
      </c>
      <c r="F1046" s="14" t="s">
        <v>14716</v>
      </c>
      <c r="G1046" s="14" t="s">
        <v>1658</v>
      </c>
      <c r="H1046" s="14" t="s">
        <v>19132</v>
      </c>
      <c r="I1046" s="14">
        <v>0.738</v>
      </c>
      <c r="J1046" s="14">
        <v>0.854</v>
      </c>
      <c r="K1046" s="14">
        <v>0.9007978097469511</v>
      </c>
      <c r="L1046" s="14">
        <v>0.0679</v>
      </c>
      <c r="M1046" s="14">
        <v>0.0394</v>
      </c>
      <c r="N1046" s="14">
        <v>8.46E-6</v>
      </c>
      <c r="O1046" s="14">
        <v>0.0921</v>
      </c>
      <c r="P1046" s="14">
        <v>0.635</v>
      </c>
      <c r="Q1046" s="14">
        <v>149.966</v>
      </c>
      <c r="R1046" s="14">
        <v>2.0</v>
      </c>
      <c r="S1046" s="14">
        <v>1.0</v>
      </c>
      <c r="T1046" s="14" t="s">
        <v>1434</v>
      </c>
      <c r="U1046" s="14" t="s">
        <v>68</v>
      </c>
      <c r="V1046" s="16" t="s">
        <v>407</v>
      </c>
      <c r="W1046" s="17" t="s">
        <v>185</v>
      </c>
    </row>
    <row r="1047" ht="15.75" customHeight="1">
      <c r="A1047" s="14" t="s">
        <v>19145</v>
      </c>
      <c r="B1047" s="14" t="s">
        <v>19146</v>
      </c>
      <c r="C1047" s="14">
        <v>2024.0</v>
      </c>
      <c r="D1047" s="14">
        <v>1.0</v>
      </c>
      <c r="E1047" s="14">
        <v>63900.0</v>
      </c>
      <c r="F1047" s="14" t="s">
        <v>14716</v>
      </c>
      <c r="G1047" s="14" t="s">
        <v>4257</v>
      </c>
      <c r="H1047" s="14" t="s">
        <v>19147</v>
      </c>
      <c r="I1047" s="14">
        <v>0.785</v>
      </c>
      <c r="J1047" s="14">
        <v>0.961</v>
      </c>
      <c r="K1047" s="14">
        <v>0.9189142942502319</v>
      </c>
      <c r="L1047" s="14">
        <v>0.127</v>
      </c>
      <c r="M1047" s="14">
        <v>0.114</v>
      </c>
      <c r="N1047" s="14">
        <v>0.955</v>
      </c>
      <c r="O1047" s="14">
        <v>0.0492</v>
      </c>
      <c r="P1047" s="14">
        <v>0.931</v>
      </c>
      <c r="Q1047" s="14">
        <v>99.966</v>
      </c>
      <c r="R1047" s="14">
        <v>7.0</v>
      </c>
      <c r="S1047" s="14">
        <v>1.0</v>
      </c>
      <c r="T1047" s="14" t="s">
        <v>1434</v>
      </c>
      <c r="U1047" s="14" t="s">
        <v>35</v>
      </c>
      <c r="V1047" s="16" t="s">
        <v>819</v>
      </c>
      <c r="W1047" s="17" t="s">
        <v>185</v>
      </c>
    </row>
    <row r="1048" ht="15.75" customHeight="1">
      <c r="A1048" s="14" t="s">
        <v>19148</v>
      </c>
      <c r="B1048" s="14" t="s">
        <v>19149</v>
      </c>
      <c r="C1048" s="14">
        <v>2021.0</v>
      </c>
      <c r="D1048" s="14">
        <v>1.0</v>
      </c>
      <c r="E1048" s="14">
        <v>236400.0</v>
      </c>
      <c r="F1048" s="14" t="s">
        <v>14709</v>
      </c>
      <c r="G1048" s="14" t="s">
        <v>19150</v>
      </c>
      <c r="H1048" s="14" t="s">
        <v>19006</v>
      </c>
      <c r="I1048" s="14">
        <v>0.68</v>
      </c>
      <c r="J1048" s="14">
        <v>0.434</v>
      </c>
      <c r="K1048" s="14">
        <v>0.7017089812268367</v>
      </c>
      <c r="L1048" s="14">
        <v>0.0324</v>
      </c>
      <c r="M1048" s="14">
        <v>0.764</v>
      </c>
      <c r="N1048" s="14">
        <v>0.001</v>
      </c>
      <c r="O1048" s="14">
        <v>0.0976</v>
      </c>
      <c r="P1048" s="14">
        <v>0.611</v>
      </c>
      <c r="Q1048" s="14">
        <v>99.953</v>
      </c>
      <c r="R1048" s="14">
        <v>5.0</v>
      </c>
      <c r="S1048" s="14">
        <v>1.0</v>
      </c>
      <c r="T1048" s="14" t="s">
        <v>1434</v>
      </c>
      <c r="U1048" s="14" t="s">
        <v>35</v>
      </c>
      <c r="V1048" s="16" t="s">
        <v>407</v>
      </c>
      <c r="W1048" s="17" t="s">
        <v>185</v>
      </c>
    </row>
    <row r="1049" ht="15.75" customHeight="1">
      <c r="A1049" s="14" t="s">
        <v>19151</v>
      </c>
      <c r="B1049" s="14" t="s">
        <v>19152</v>
      </c>
      <c r="C1049" s="14">
        <v>2024.0</v>
      </c>
      <c r="D1049" s="14">
        <v>1.0</v>
      </c>
      <c r="E1049" s="14">
        <v>91285.0</v>
      </c>
      <c r="F1049" s="14" t="s">
        <v>14716</v>
      </c>
      <c r="G1049" s="14" t="s">
        <v>4257</v>
      </c>
      <c r="H1049" s="14" t="s">
        <v>19147</v>
      </c>
      <c r="I1049" s="14">
        <v>0.748</v>
      </c>
      <c r="J1049" s="14">
        <v>0.883</v>
      </c>
      <c r="K1049" s="14">
        <v>0.8420422218714941</v>
      </c>
      <c r="L1049" s="14">
        <v>0.034</v>
      </c>
      <c r="M1049" s="14">
        <v>0.0374</v>
      </c>
      <c r="N1049" s="14">
        <v>0.899</v>
      </c>
      <c r="O1049" s="14">
        <v>0.0887</v>
      </c>
      <c r="P1049" s="14">
        <v>0.972</v>
      </c>
      <c r="Q1049" s="14">
        <v>139.983</v>
      </c>
      <c r="R1049" s="14">
        <v>0.0</v>
      </c>
      <c r="S1049" s="14">
        <v>1.0</v>
      </c>
      <c r="T1049" s="14" t="s">
        <v>1434</v>
      </c>
      <c r="U1049" s="14" t="s">
        <v>68</v>
      </c>
      <c r="V1049" s="16" t="s">
        <v>819</v>
      </c>
      <c r="W1049" s="17" t="s">
        <v>185</v>
      </c>
    </row>
    <row r="1050" ht="15.75" customHeight="1">
      <c r="A1050" s="14" t="s">
        <v>19153</v>
      </c>
      <c r="B1050" s="14" t="s">
        <v>19154</v>
      </c>
      <c r="C1050" s="14">
        <v>2022.0</v>
      </c>
      <c r="D1050" s="14">
        <v>1.0</v>
      </c>
      <c r="E1050" s="14">
        <v>120000.0</v>
      </c>
      <c r="F1050" s="14" t="s">
        <v>14716</v>
      </c>
      <c r="G1050" s="14" t="s">
        <v>1658</v>
      </c>
      <c r="H1050" s="14" t="s">
        <v>19120</v>
      </c>
      <c r="I1050" s="14">
        <v>0.767</v>
      </c>
      <c r="J1050" s="14">
        <v>0.483</v>
      </c>
      <c r="K1050" s="14">
        <v>0.8374008084863561</v>
      </c>
      <c r="L1050" s="14">
        <v>0.0501</v>
      </c>
      <c r="M1050" s="14">
        <v>0.552</v>
      </c>
      <c r="N1050" s="14">
        <v>0.0</v>
      </c>
      <c r="O1050" s="14">
        <v>0.352</v>
      </c>
      <c r="P1050" s="14">
        <v>0.761</v>
      </c>
      <c r="Q1050" s="14">
        <v>125.948</v>
      </c>
      <c r="R1050" s="14">
        <v>10.0</v>
      </c>
      <c r="S1050" s="14">
        <v>1.0</v>
      </c>
      <c r="T1050" s="14" t="s">
        <v>1434</v>
      </c>
      <c r="U1050" s="14" t="s">
        <v>68</v>
      </c>
      <c r="V1050" s="16" t="s">
        <v>181</v>
      </c>
      <c r="W1050" s="17" t="s">
        <v>185</v>
      </c>
    </row>
    <row r="1051" ht="15.75" customHeight="1">
      <c r="A1051" s="14" t="s">
        <v>19155</v>
      </c>
      <c r="B1051" s="14" t="s">
        <v>19156</v>
      </c>
      <c r="C1051" s="14">
        <v>2023.0</v>
      </c>
      <c r="D1051" s="14">
        <v>1.0</v>
      </c>
      <c r="E1051" s="14">
        <v>127500.0</v>
      </c>
      <c r="F1051" s="14" t="s">
        <v>14716</v>
      </c>
      <c r="G1051" s="14" t="s">
        <v>1658</v>
      </c>
      <c r="H1051" s="14" t="s">
        <v>19132</v>
      </c>
      <c r="I1051" s="14">
        <v>0.783</v>
      </c>
      <c r="J1051" s="14">
        <v>0.928</v>
      </c>
      <c r="K1051" s="14">
        <v>0.894038885186105</v>
      </c>
      <c r="L1051" s="14">
        <v>0.201</v>
      </c>
      <c r="M1051" s="14">
        <v>0.676</v>
      </c>
      <c r="N1051" s="14">
        <v>0.0</v>
      </c>
      <c r="O1051" s="14">
        <v>0.317</v>
      </c>
      <c r="P1051" s="14">
        <v>0.738</v>
      </c>
      <c r="Q1051" s="14">
        <v>120.018</v>
      </c>
      <c r="R1051" s="14">
        <v>0.0</v>
      </c>
      <c r="S1051" s="14">
        <v>1.0</v>
      </c>
      <c r="T1051" s="14" t="s">
        <v>1434</v>
      </c>
      <c r="U1051" s="14" t="s">
        <v>35</v>
      </c>
      <c r="V1051" s="16" t="s">
        <v>181</v>
      </c>
      <c r="W1051" s="17" t="s">
        <v>185</v>
      </c>
    </row>
    <row r="1052" ht="15.75" customHeight="1">
      <c r="A1052" s="14" t="s">
        <v>19157</v>
      </c>
      <c r="B1052" s="14" t="s">
        <v>19158</v>
      </c>
      <c r="C1052" s="14">
        <v>2018.0</v>
      </c>
      <c r="D1052" s="14">
        <v>1.0</v>
      </c>
      <c r="E1052" s="14">
        <v>266599.0</v>
      </c>
      <c r="F1052" s="14" t="s">
        <v>14554</v>
      </c>
      <c r="G1052" s="14" t="s">
        <v>18748</v>
      </c>
      <c r="H1052" s="14" t="s">
        <v>18749</v>
      </c>
      <c r="I1052" s="14">
        <v>0.177</v>
      </c>
      <c r="J1052" s="14">
        <v>0.0611</v>
      </c>
      <c r="K1052" s="14">
        <v>0.47590528948996</v>
      </c>
      <c r="L1052" s="14">
        <v>0.0511</v>
      </c>
      <c r="M1052" s="14">
        <v>0.985</v>
      </c>
      <c r="N1052" s="14">
        <v>0.12</v>
      </c>
      <c r="O1052" s="14">
        <v>0.0934</v>
      </c>
      <c r="P1052" s="14">
        <v>0.0681</v>
      </c>
      <c r="Q1052" s="14">
        <v>78.0</v>
      </c>
      <c r="R1052" s="14">
        <v>7.0</v>
      </c>
      <c r="S1052" s="14">
        <v>1.0</v>
      </c>
      <c r="T1052" s="14" t="s">
        <v>1434</v>
      </c>
      <c r="U1052" s="14" t="s">
        <v>68</v>
      </c>
      <c r="V1052" s="16" t="s">
        <v>75</v>
      </c>
      <c r="W1052" s="17" t="s">
        <v>251</v>
      </c>
    </row>
    <row r="1053" ht="15.75" customHeight="1">
      <c r="A1053" s="14" t="s">
        <v>19159</v>
      </c>
      <c r="B1053" s="14" t="s">
        <v>19160</v>
      </c>
      <c r="C1053" s="14">
        <v>2022.0</v>
      </c>
      <c r="D1053" s="14">
        <v>1.0</v>
      </c>
      <c r="E1053" s="14">
        <v>195295.0</v>
      </c>
      <c r="F1053" s="14" t="s">
        <v>14716</v>
      </c>
      <c r="G1053" s="14" t="s">
        <v>19128</v>
      </c>
      <c r="H1053" s="14" t="s">
        <v>19129</v>
      </c>
      <c r="I1053" s="14">
        <v>0.912</v>
      </c>
      <c r="J1053" s="14">
        <v>0.695</v>
      </c>
      <c r="K1053" s="14">
        <v>0.8665112399018992</v>
      </c>
      <c r="L1053" s="14">
        <v>0.0423</v>
      </c>
      <c r="M1053" s="14">
        <v>0.759</v>
      </c>
      <c r="N1053" s="14">
        <v>0.0</v>
      </c>
      <c r="O1053" s="14">
        <v>0.147</v>
      </c>
      <c r="P1053" s="14">
        <v>0.947</v>
      </c>
      <c r="Q1053" s="14">
        <v>124.045</v>
      </c>
      <c r="R1053" s="14">
        <v>11.0</v>
      </c>
      <c r="S1053" s="14">
        <v>1.0</v>
      </c>
      <c r="T1053" s="14" t="s">
        <v>1434</v>
      </c>
      <c r="U1053" s="14" t="s">
        <v>68</v>
      </c>
      <c r="V1053" s="16" t="s">
        <v>819</v>
      </c>
      <c r="W1053" s="17" t="s">
        <v>185</v>
      </c>
    </row>
    <row r="1054" ht="15.75" customHeight="1">
      <c r="A1054" s="14" t="s">
        <v>19161</v>
      </c>
      <c r="B1054" s="14" t="s">
        <v>19162</v>
      </c>
      <c r="C1054" s="14">
        <v>2023.0</v>
      </c>
      <c r="D1054" s="14">
        <v>1.0</v>
      </c>
      <c r="E1054" s="14">
        <v>69000.0</v>
      </c>
      <c r="F1054" s="14" t="s">
        <v>14716</v>
      </c>
      <c r="G1054" s="14" t="s">
        <v>1658</v>
      </c>
      <c r="H1054" s="14" t="s">
        <v>19163</v>
      </c>
      <c r="I1054" s="14">
        <v>0.911</v>
      </c>
      <c r="J1054" s="14">
        <v>0.646</v>
      </c>
      <c r="K1054" s="14">
        <v>0.8558809060198088</v>
      </c>
      <c r="L1054" s="14">
        <v>0.037</v>
      </c>
      <c r="M1054" s="14">
        <v>0.506</v>
      </c>
      <c r="N1054" s="14">
        <v>3.07E-6</v>
      </c>
      <c r="O1054" s="14">
        <v>0.365</v>
      </c>
      <c r="P1054" s="14">
        <v>0.96</v>
      </c>
      <c r="Q1054" s="14">
        <v>116.156</v>
      </c>
      <c r="R1054" s="14">
        <v>2.0</v>
      </c>
      <c r="S1054" s="14">
        <v>1.0</v>
      </c>
      <c r="T1054" s="14" t="s">
        <v>1434</v>
      </c>
      <c r="U1054" s="14" t="s">
        <v>35</v>
      </c>
      <c r="V1054" s="16" t="s">
        <v>819</v>
      </c>
      <c r="W1054" s="17" t="s">
        <v>185</v>
      </c>
    </row>
    <row r="1055" ht="15.75" customHeight="1">
      <c r="A1055" s="14" t="s">
        <v>19164</v>
      </c>
      <c r="B1055" s="14" t="s">
        <v>19165</v>
      </c>
      <c r="C1055" s="14">
        <v>2004.0</v>
      </c>
      <c r="D1055" s="14">
        <v>1.0</v>
      </c>
      <c r="E1055" s="14">
        <v>217773.0</v>
      </c>
      <c r="F1055" s="14" t="s">
        <v>18971</v>
      </c>
      <c r="G1055" s="14" t="s">
        <v>18972</v>
      </c>
      <c r="H1055" s="14" t="s">
        <v>18974</v>
      </c>
      <c r="I1055" s="14">
        <v>0.483</v>
      </c>
      <c r="J1055" s="14">
        <v>0.233</v>
      </c>
      <c r="K1055" s="14">
        <v>0.6661176822735201</v>
      </c>
      <c r="L1055" s="14">
        <v>0.0254</v>
      </c>
      <c r="M1055" s="14">
        <v>0.818</v>
      </c>
      <c r="N1055" s="14">
        <v>0.00105</v>
      </c>
      <c r="O1055" s="14">
        <v>0.12</v>
      </c>
      <c r="P1055" s="14">
        <v>0.248</v>
      </c>
      <c r="Q1055" s="14">
        <v>85.956</v>
      </c>
      <c r="R1055" s="14">
        <v>9.0</v>
      </c>
      <c r="S1055" s="14">
        <v>1.0</v>
      </c>
      <c r="T1055" s="14" t="s">
        <v>1434</v>
      </c>
      <c r="U1055" s="14" t="s">
        <v>68</v>
      </c>
      <c r="V1055" s="16" t="s">
        <v>36</v>
      </c>
      <c r="W1055" s="17" t="s">
        <v>251</v>
      </c>
    </row>
    <row r="1056" ht="15.75" customHeight="1">
      <c r="A1056" s="14" t="s">
        <v>19166</v>
      </c>
      <c r="B1056" s="14" t="s">
        <v>19167</v>
      </c>
      <c r="C1056" s="14">
        <v>2023.0</v>
      </c>
      <c r="D1056" s="14">
        <v>1.0</v>
      </c>
      <c r="E1056" s="14">
        <v>127500.0</v>
      </c>
      <c r="F1056" s="14" t="s">
        <v>14716</v>
      </c>
      <c r="G1056" s="14" t="s">
        <v>1658</v>
      </c>
      <c r="H1056" s="14" t="s">
        <v>19168</v>
      </c>
      <c r="I1056" s="14">
        <v>0.783</v>
      </c>
      <c r="J1056" s="14">
        <v>0.927</v>
      </c>
      <c r="K1056" s="14">
        <v>0.8940602741878798</v>
      </c>
      <c r="L1056" s="14">
        <v>0.204</v>
      </c>
      <c r="M1056" s="14">
        <v>0.669</v>
      </c>
      <c r="N1056" s="14">
        <v>0.0</v>
      </c>
      <c r="O1056" s="14">
        <v>0.32</v>
      </c>
      <c r="P1056" s="14">
        <v>0.74</v>
      </c>
      <c r="Q1056" s="14">
        <v>120.007</v>
      </c>
      <c r="R1056" s="14">
        <v>0.0</v>
      </c>
      <c r="S1056" s="14">
        <v>1.0</v>
      </c>
      <c r="T1056" s="14" t="s">
        <v>1434</v>
      </c>
      <c r="U1056" s="14" t="s">
        <v>35</v>
      </c>
      <c r="V1056" s="16" t="s">
        <v>181</v>
      </c>
      <c r="W1056" s="17" t="s">
        <v>185</v>
      </c>
    </row>
    <row r="1057" ht="15.75" customHeight="1">
      <c r="A1057" s="14" t="s">
        <v>2478</v>
      </c>
      <c r="B1057" s="14" t="s">
        <v>2479</v>
      </c>
      <c r="C1057" s="14">
        <v>2014.0</v>
      </c>
      <c r="D1057" s="14">
        <v>1.0</v>
      </c>
      <c r="E1057" s="14">
        <v>321640.0</v>
      </c>
      <c r="F1057" s="14" t="s">
        <v>122</v>
      </c>
      <c r="G1057" s="14" t="s">
        <v>123</v>
      </c>
      <c r="H1057" s="14" t="s">
        <v>2482</v>
      </c>
      <c r="I1057" s="14">
        <v>0.6567054320987653</v>
      </c>
      <c r="J1057" s="14">
        <v>0.6703844999999999</v>
      </c>
      <c r="K1057" s="14">
        <v>0.8136264709055699</v>
      </c>
      <c r="L1057" s="14">
        <v>0.08138265432098765</v>
      </c>
      <c r="M1057" s="14">
        <v>0.2693400896296296</v>
      </c>
      <c r="N1057" s="14">
        <v>0.05448885008024692</v>
      </c>
      <c r="O1057" s="14">
        <v>0.1911505555555556</v>
      </c>
      <c r="P1057" s="14">
        <v>0.6187672839506173</v>
      </c>
      <c r="Q1057" s="14">
        <v>120.71</v>
      </c>
      <c r="R1057" s="14">
        <v>5.0</v>
      </c>
      <c r="S1057" s="14">
        <v>1.0</v>
      </c>
      <c r="T1057" s="14" t="s">
        <v>104</v>
      </c>
      <c r="U1057" s="14" t="s">
        <v>35</v>
      </c>
      <c r="V1057" s="16" t="s">
        <v>407</v>
      </c>
      <c r="W1057" s="17" t="s">
        <v>185</v>
      </c>
    </row>
    <row r="1058" ht="15.75" customHeight="1">
      <c r="A1058" s="14" t="s">
        <v>19169</v>
      </c>
      <c r="B1058" s="14" t="s">
        <v>19170</v>
      </c>
      <c r="C1058" s="14">
        <v>2023.0</v>
      </c>
      <c r="D1058" s="14">
        <v>1.0</v>
      </c>
      <c r="E1058" s="14">
        <v>64706.0</v>
      </c>
      <c r="F1058" s="14" t="s">
        <v>5478</v>
      </c>
      <c r="G1058" s="14" t="s">
        <v>5479</v>
      </c>
      <c r="H1058" s="14" t="s">
        <v>19171</v>
      </c>
      <c r="I1058" s="14">
        <v>0.445</v>
      </c>
      <c r="J1058" s="14">
        <v>0.144</v>
      </c>
      <c r="K1058" s="14">
        <v>0.5938870232799204</v>
      </c>
      <c r="L1058" s="14">
        <v>0.0342</v>
      </c>
      <c r="M1058" s="14">
        <v>0.947</v>
      </c>
      <c r="N1058" s="14">
        <v>0.919</v>
      </c>
      <c r="O1058" s="14">
        <v>0.436</v>
      </c>
      <c r="P1058" s="14">
        <v>0.371</v>
      </c>
      <c r="Q1058" s="14">
        <v>52.76</v>
      </c>
      <c r="R1058" s="14">
        <v>0.0</v>
      </c>
      <c r="S1058" s="14">
        <v>1.0</v>
      </c>
      <c r="T1058" s="14" t="s">
        <v>7448</v>
      </c>
      <c r="U1058" s="14" t="s">
        <v>35</v>
      </c>
      <c r="V1058" s="16" t="s">
        <v>45</v>
      </c>
      <c r="W1058" s="17" t="s">
        <v>251</v>
      </c>
    </row>
    <row r="1059" ht="15.75" customHeight="1">
      <c r="A1059" s="14" t="s">
        <v>2483</v>
      </c>
      <c r="B1059" s="14" t="s">
        <v>2484</v>
      </c>
      <c r="C1059" s="14">
        <v>1973.0</v>
      </c>
      <c r="D1059" s="14">
        <v>1.0</v>
      </c>
      <c r="E1059" s="14">
        <v>264880.0</v>
      </c>
      <c r="F1059" s="14" t="s">
        <v>2487</v>
      </c>
      <c r="G1059" s="14" t="s">
        <v>2488</v>
      </c>
      <c r="H1059" s="14" t="s">
        <v>2491</v>
      </c>
      <c r="I1059" s="14">
        <v>0.396</v>
      </c>
      <c r="J1059" s="14">
        <v>0.873</v>
      </c>
      <c r="K1059" s="14">
        <v>0.8765640707360691</v>
      </c>
      <c r="L1059" s="14">
        <v>0.0673</v>
      </c>
      <c r="M1059" s="14">
        <v>0.00171</v>
      </c>
      <c r="N1059" s="14">
        <v>0.812</v>
      </c>
      <c r="O1059" s="14">
        <v>0.214</v>
      </c>
      <c r="P1059" s="14">
        <v>0.569</v>
      </c>
      <c r="Q1059" s="14">
        <v>138.08</v>
      </c>
      <c r="R1059" s="14">
        <v>7.0</v>
      </c>
      <c r="S1059" s="14">
        <v>1.0</v>
      </c>
      <c r="T1059" s="14" t="s">
        <v>103</v>
      </c>
      <c r="U1059" s="14" t="s">
        <v>35</v>
      </c>
      <c r="V1059" s="16" t="s">
        <v>333</v>
      </c>
      <c r="W1059" s="17" t="s">
        <v>185</v>
      </c>
    </row>
    <row r="1060" ht="15.75" customHeight="1">
      <c r="A1060" s="14" t="s">
        <v>2495</v>
      </c>
      <c r="B1060" s="14" t="s">
        <v>2496</v>
      </c>
      <c r="C1060" s="14">
        <v>2024.0</v>
      </c>
      <c r="D1060" s="14">
        <v>1.0</v>
      </c>
      <c r="E1060" s="14">
        <v>298066.0</v>
      </c>
      <c r="F1060" s="14" t="s">
        <v>2497</v>
      </c>
      <c r="G1060" s="14" t="s">
        <v>2498</v>
      </c>
      <c r="H1060" s="14" t="s">
        <v>2499</v>
      </c>
      <c r="I1060" s="14">
        <v>0.875</v>
      </c>
      <c r="J1060" s="14">
        <v>0.854</v>
      </c>
      <c r="K1060" s="14">
        <v>0.8936752721559329</v>
      </c>
      <c r="L1060" s="14">
        <v>0.0361</v>
      </c>
      <c r="M1060" s="14">
        <v>0.00468</v>
      </c>
      <c r="N1060" s="14">
        <v>0.00687</v>
      </c>
      <c r="O1060" s="14">
        <v>0.0804</v>
      </c>
      <c r="P1060" s="14">
        <v>0.746</v>
      </c>
      <c r="Q1060" s="14">
        <v>110.79</v>
      </c>
      <c r="R1060" s="14">
        <v>7.0</v>
      </c>
      <c r="S1060" s="14">
        <v>1.0</v>
      </c>
      <c r="T1060" s="14" t="s">
        <v>103</v>
      </c>
      <c r="U1060" s="14" t="s">
        <v>35</v>
      </c>
      <c r="V1060" s="16" t="s">
        <v>181</v>
      </c>
      <c r="W1060" s="17" t="s">
        <v>185</v>
      </c>
    </row>
    <row r="1061" ht="15.75" customHeight="1">
      <c r="A1061" s="14" t="s">
        <v>19172</v>
      </c>
      <c r="B1061" s="14" t="s">
        <v>19173</v>
      </c>
      <c r="C1061" s="14">
        <v>2021.0</v>
      </c>
      <c r="D1061" s="14">
        <v>1.0</v>
      </c>
      <c r="E1061" s="14">
        <v>198053.0</v>
      </c>
      <c r="F1061" s="14" t="s">
        <v>4278</v>
      </c>
      <c r="G1061" s="14" t="s">
        <v>11801</v>
      </c>
      <c r="H1061" s="14" t="s">
        <v>19173</v>
      </c>
      <c r="I1061" s="14">
        <v>0.808</v>
      </c>
      <c r="J1061" s="14">
        <v>0.903</v>
      </c>
      <c r="K1061" s="14">
        <v>0.9278762859938855</v>
      </c>
      <c r="L1061" s="14">
        <v>0.0729</v>
      </c>
      <c r="M1061" s="14">
        <v>0.0899</v>
      </c>
      <c r="N1061" s="14">
        <v>0.0</v>
      </c>
      <c r="O1061" s="14">
        <v>0.0816</v>
      </c>
      <c r="P1061" s="14">
        <v>0.922</v>
      </c>
      <c r="Q1061" s="14">
        <v>120.04</v>
      </c>
      <c r="R1061" s="14">
        <v>9.0</v>
      </c>
      <c r="S1061" s="14">
        <v>1.0</v>
      </c>
      <c r="T1061" s="14" t="s">
        <v>1434</v>
      </c>
      <c r="U1061" s="14" t="s">
        <v>35</v>
      </c>
      <c r="V1061" s="16" t="s">
        <v>819</v>
      </c>
      <c r="W1061" s="17" t="s">
        <v>185</v>
      </c>
    </row>
    <row r="1062" ht="15.75" customHeight="1">
      <c r="A1062" s="14" t="s">
        <v>1265</v>
      </c>
      <c r="B1062" s="14" t="s">
        <v>1266</v>
      </c>
      <c r="C1062" s="14">
        <v>1966.0</v>
      </c>
      <c r="D1062" s="14">
        <v>1.0</v>
      </c>
      <c r="E1062" s="14">
        <v>162446.0</v>
      </c>
      <c r="F1062" s="14" t="s">
        <v>1267</v>
      </c>
      <c r="G1062" s="14" t="s">
        <v>1268</v>
      </c>
      <c r="H1062" s="14" t="s">
        <v>1269</v>
      </c>
      <c r="I1062" s="14">
        <v>0.509</v>
      </c>
      <c r="J1062" s="14">
        <v>0.0922</v>
      </c>
      <c r="K1062" s="14">
        <v>0.4367206382384721</v>
      </c>
      <c r="L1062" s="14">
        <v>0.0571</v>
      </c>
      <c r="M1062" s="14">
        <v>0.988</v>
      </c>
      <c r="N1062" s="14">
        <v>0.473</v>
      </c>
      <c r="O1062" s="14">
        <v>0.11</v>
      </c>
      <c r="P1062" s="14">
        <v>0.311</v>
      </c>
      <c r="Q1062" s="14">
        <v>124.18</v>
      </c>
      <c r="R1062" s="14">
        <v>5.0</v>
      </c>
      <c r="S1062" s="14">
        <v>0.0</v>
      </c>
      <c r="T1062" s="14" t="s">
        <v>103</v>
      </c>
      <c r="U1062" s="14" t="s">
        <v>35</v>
      </c>
      <c r="V1062" s="16" t="s">
        <v>45</v>
      </c>
      <c r="W1062" s="17" t="s">
        <v>251</v>
      </c>
    </row>
    <row r="1063" ht="15.75" customHeight="1">
      <c r="A1063" s="14" t="s">
        <v>1270</v>
      </c>
      <c r="B1063" s="14" t="s">
        <v>1271</v>
      </c>
      <c r="C1063" s="14">
        <v>2020.0</v>
      </c>
      <c r="D1063" s="14">
        <v>1.0</v>
      </c>
      <c r="E1063" s="14">
        <v>218786.0</v>
      </c>
      <c r="F1063" s="14" t="s">
        <v>1272</v>
      </c>
      <c r="G1063" s="14" t="s">
        <v>1273</v>
      </c>
      <c r="H1063" s="14" t="s">
        <v>1274</v>
      </c>
      <c r="I1063" s="14">
        <v>0.37</v>
      </c>
      <c r="J1063" s="14">
        <v>0.576</v>
      </c>
      <c r="K1063" s="14">
        <v>0.7783243855842765</v>
      </c>
      <c r="L1063" s="14">
        <v>0.0379</v>
      </c>
      <c r="M1063" s="14">
        <v>0.601</v>
      </c>
      <c r="N1063" s="14">
        <v>0.0</v>
      </c>
      <c r="O1063" s="14">
        <v>0.733</v>
      </c>
      <c r="P1063" s="14">
        <v>0.495</v>
      </c>
      <c r="Q1063" s="14">
        <v>155.78</v>
      </c>
      <c r="R1063" s="14">
        <v>0.0</v>
      </c>
      <c r="S1063" s="14">
        <v>0.0</v>
      </c>
      <c r="T1063" s="14" t="s">
        <v>103</v>
      </c>
      <c r="U1063" s="14" t="s">
        <v>35</v>
      </c>
      <c r="V1063" s="16" t="s">
        <v>54</v>
      </c>
      <c r="W1063" s="17" t="s">
        <v>251</v>
      </c>
    </row>
    <row r="1064" ht="15.75" customHeight="1">
      <c r="A1064" s="14" t="s">
        <v>19174</v>
      </c>
      <c r="B1064" s="14" t="s">
        <v>19175</v>
      </c>
      <c r="C1064" s="14">
        <v>2018.0</v>
      </c>
      <c r="D1064" s="14">
        <v>1.0</v>
      </c>
      <c r="E1064" s="14">
        <v>209355.0</v>
      </c>
      <c r="F1064" s="14" t="s">
        <v>4278</v>
      </c>
      <c r="G1064" s="14" t="s">
        <v>8374</v>
      </c>
      <c r="H1064" s="14" t="s">
        <v>19176</v>
      </c>
      <c r="I1064" s="14">
        <v>0.671</v>
      </c>
      <c r="J1064" s="14">
        <v>0.859</v>
      </c>
      <c r="K1064" s="14">
        <v>0.8905952559003575</v>
      </c>
      <c r="L1064" s="14">
        <v>0.0833</v>
      </c>
      <c r="M1064" s="14">
        <v>0.0313</v>
      </c>
      <c r="N1064" s="14">
        <v>0.0</v>
      </c>
      <c r="O1064" s="14">
        <v>0.267</v>
      </c>
      <c r="P1064" s="14">
        <v>0.39</v>
      </c>
      <c r="Q1064" s="14">
        <v>139.93</v>
      </c>
      <c r="R1064" s="14">
        <v>4.0</v>
      </c>
      <c r="S1064" s="14">
        <v>0.0</v>
      </c>
      <c r="T1064" s="14" t="s">
        <v>1434</v>
      </c>
      <c r="U1064" s="14" t="s">
        <v>35</v>
      </c>
      <c r="V1064" s="16" t="s">
        <v>45</v>
      </c>
      <c r="W1064" s="17" t="s">
        <v>251</v>
      </c>
    </row>
    <row r="1065" ht="15.75" customHeight="1">
      <c r="A1065" s="14" t="s">
        <v>2502</v>
      </c>
      <c r="B1065" s="14" t="s">
        <v>2504</v>
      </c>
      <c r="C1065" s="14">
        <v>1993.0</v>
      </c>
      <c r="D1065" s="14">
        <v>1.0</v>
      </c>
      <c r="E1065" s="14">
        <v>246320.0</v>
      </c>
      <c r="F1065" s="14" t="s">
        <v>2506</v>
      </c>
      <c r="G1065" s="14" t="s">
        <v>2507</v>
      </c>
      <c r="H1065" s="14" t="s">
        <v>2508</v>
      </c>
      <c r="I1065" s="14">
        <v>0.734</v>
      </c>
      <c r="J1065" s="14">
        <v>0.735</v>
      </c>
      <c r="K1065" s="14">
        <v>0.8418497208555206</v>
      </c>
      <c r="L1065" s="14">
        <v>0.065</v>
      </c>
      <c r="M1065" s="14">
        <v>8.13E-4</v>
      </c>
      <c r="N1065" s="14">
        <v>3.25E-5</v>
      </c>
      <c r="O1065" s="14">
        <v>0.559</v>
      </c>
      <c r="P1065" s="14">
        <v>0.729</v>
      </c>
      <c r="Q1065" s="14">
        <v>96.81</v>
      </c>
      <c r="R1065" s="14">
        <v>7.0</v>
      </c>
      <c r="S1065" s="14">
        <v>1.0</v>
      </c>
      <c r="T1065" s="14" t="s">
        <v>103</v>
      </c>
      <c r="U1065" s="14" t="s">
        <v>35</v>
      </c>
      <c r="V1065" s="16" t="s">
        <v>181</v>
      </c>
      <c r="W1065" s="17" t="s">
        <v>185</v>
      </c>
    </row>
    <row r="1066" ht="15.75" customHeight="1">
      <c r="A1066" s="14" t="s">
        <v>19177</v>
      </c>
      <c r="B1066" s="14" t="s">
        <v>19178</v>
      </c>
      <c r="C1066" s="14">
        <v>1993.0</v>
      </c>
      <c r="D1066" s="14">
        <v>1.0</v>
      </c>
      <c r="E1066" s="14">
        <v>403562.0</v>
      </c>
      <c r="F1066" s="14" t="s">
        <v>2349</v>
      </c>
      <c r="G1066" s="14" t="s">
        <v>19179</v>
      </c>
      <c r="H1066" s="14" t="s">
        <v>19180</v>
      </c>
      <c r="I1066" s="14">
        <v>0.586</v>
      </c>
      <c r="J1066" s="14">
        <v>0.587</v>
      </c>
      <c r="K1066" s="14">
        <v>0.6604495968031903</v>
      </c>
      <c r="L1066" s="14">
        <v>0.286</v>
      </c>
      <c r="M1066" s="14">
        <v>0.657</v>
      </c>
      <c r="N1066" s="14">
        <v>1.85E-6</v>
      </c>
      <c r="O1066" s="14">
        <v>0.422</v>
      </c>
      <c r="P1066" s="14">
        <v>0.599</v>
      </c>
      <c r="Q1066" s="14">
        <v>112.4</v>
      </c>
      <c r="R1066" s="14">
        <v>6.0</v>
      </c>
      <c r="S1066" s="14">
        <v>1.0</v>
      </c>
      <c r="T1066" s="14" t="s">
        <v>15722</v>
      </c>
      <c r="U1066" s="14" t="s">
        <v>35</v>
      </c>
      <c r="V1066" s="16" t="s">
        <v>333</v>
      </c>
      <c r="W1066" s="17" t="s">
        <v>185</v>
      </c>
    </row>
    <row r="1067" ht="15.75" customHeight="1">
      <c r="A1067" s="14" t="s">
        <v>19181</v>
      </c>
      <c r="B1067" s="14" t="s">
        <v>19182</v>
      </c>
      <c r="C1067" s="14">
        <v>2010.0</v>
      </c>
      <c r="D1067" s="14">
        <v>1.0</v>
      </c>
      <c r="E1067" s="14">
        <v>153786.0</v>
      </c>
      <c r="F1067" s="14" t="s">
        <v>19183</v>
      </c>
      <c r="G1067" s="14" t="s">
        <v>19184</v>
      </c>
      <c r="H1067" s="14" t="s">
        <v>19185</v>
      </c>
      <c r="I1067" s="14">
        <v>0.629</v>
      </c>
      <c r="J1067" s="14">
        <v>0.288</v>
      </c>
      <c r="K1067" s="14">
        <v>0.7203601907744881</v>
      </c>
      <c r="L1067" s="14">
        <v>0.0476</v>
      </c>
      <c r="M1067" s="14">
        <v>0.722</v>
      </c>
      <c r="N1067" s="14">
        <v>2.04E-6</v>
      </c>
      <c r="O1067" s="14">
        <v>0.0733</v>
      </c>
      <c r="P1067" s="14">
        <v>0.625</v>
      </c>
      <c r="Q1067" s="14">
        <v>105.36</v>
      </c>
      <c r="R1067" s="14">
        <v>9.0</v>
      </c>
      <c r="S1067" s="14">
        <v>0.0</v>
      </c>
      <c r="T1067" s="14" t="s">
        <v>1264</v>
      </c>
      <c r="U1067" s="14" t="s">
        <v>35</v>
      </c>
      <c r="V1067" s="16" t="s">
        <v>407</v>
      </c>
      <c r="W1067" s="17" t="s">
        <v>185</v>
      </c>
    </row>
    <row r="1068" ht="15.75" customHeight="1">
      <c r="A1068" s="14" t="s">
        <v>1276</v>
      </c>
      <c r="B1068" s="14" t="s">
        <v>1277</v>
      </c>
      <c r="C1068" s="14">
        <v>1983.0</v>
      </c>
      <c r="D1068" s="14">
        <v>1.0</v>
      </c>
      <c r="E1068" s="14">
        <v>267080.0</v>
      </c>
      <c r="F1068" s="14" t="s">
        <v>1279</v>
      </c>
      <c r="G1068" s="14" t="s">
        <v>1280</v>
      </c>
      <c r="H1068" s="14" t="s">
        <v>1282</v>
      </c>
      <c r="I1068" s="14">
        <v>0.419</v>
      </c>
      <c r="J1068" s="14">
        <v>0.603</v>
      </c>
      <c r="K1068" s="14">
        <v>0.8540628408689483</v>
      </c>
      <c r="L1068" s="14">
        <v>0.0284</v>
      </c>
      <c r="M1068" s="14">
        <v>0.215</v>
      </c>
      <c r="N1068" s="14">
        <v>0.0</v>
      </c>
      <c r="O1068" s="14">
        <v>0.0997</v>
      </c>
      <c r="P1068" s="14">
        <v>0.232</v>
      </c>
      <c r="Q1068" s="14">
        <v>129.54</v>
      </c>
      <c r="R1068" s="14">
        <v>11.0</v>
      </c>
      <c r="S1068" s="14">
        <v>1.0</v>
      </c>
      <c r="T1068" s="14" t="s">
        <v>103</v>
      </c>
      <c r="U1068" s="14" t="s">
        <v>35</v>
      </c>
      <c r="V1068" s="16" t="s">
        <v>36</v>
      </c>
      <c r="W1068" s="17" t="s">
        <v>251</v>
      </c>
    </row>
    <row r="1069" ht="15.75" customHeight="1">
      <c r="A1069" s="14" t="s">
        <v>2512</v>
      </c>
      <c r="B1069" s="14" t="s">
        <v>2513</v>
      </c>
      <c r="C1069" s="14">
        <v>1980.0</v>
      </c>
      <c r="D1069" s="14">
        <v>1.0</v>
      </c>
      <c r="E1069" s="14">
        <v>325266.0</v>
      </c>
      <c r="F1069" s="14" t="s">
        <v>2514</v>
      </c>
      <c r="G1069" s="14" t="s">
        <v>2515</v>
      </c>
      <c r="H1069" s="14" t="s">
        <v>2516</v>
      </c>
      <c r="I1069" s="14">
        <v>0.72</v>
      </c>
      <c r="J1069" s="14">
        <v>0.828</v>
      </c>
      <c r="K1069" s="14">
        <v>0.7774688255132833</v>
      </c>
      <c r="L1069" s="14">
        <v>0.0462</v>
      </c>
      <c r="M1069" s="14">
        <v>0.185</v>
      </c>
      <c r="N1069" s="14">
        <v>0.429</v>
      </c>
      <c r="O1069" s="14">
        <v>0.0839</v>
      </c>
      <c r="P1069" s="14">
        <v>0.768</v>
      </c>
      <c r="Q1069" s="14">
        <v>110.07</v>
      </c>
      <c r="R1069" s="14">
        <v>5.0</v>
      </c>
      <c r="S1069" s="14">
        <v>1.0</v>
      </c>
      <c r="T1069" s="14" t="s">
        <v>103</v>
      </c>
      <c r="U1069" s="14" t="s">
        <v>35</v>
      </c>
      <c r="V1069" s="16" t="s">
        <v>181</v>
      </c>
      <c r="W1069" s="17" t="s">
        <v>185</v>
      </c>
    </row>
    <row r="1070" ht="15.75" customHeight="1">
      <c r="A1070" s="14" t="s">
        <v>19186</v>
      </c>
      <c r="B1070" s="14" t="s">
        <v>19187</v>
      </c>
      <c r="C1070" s="14">
        <v>2001.0</v>
      </c>
      <c r="D1070" s="14">
        <v>1.0</v>
      </c>
      <c r="E1070" s="14">
        <v>174960.0</v>
      </c>
      <c r="F1070" s="14" t="s">
        <v>19188</v>
      </c>
      <c r="G1070" s="14" t="s">
        <v>19189</v>
      </c>
      <c r="H1070" s="14" t="s">
        <v>19190</v>
      </c>
      <c r="I1070" s="14">
        <v>0.477</v>
      </c>
      <c r="J1070" s="14">
        <v>0.605</v>
      </c>
      <c r="K1070" s="14">
        <v>0.7295788505394397</v>
      </c>
      <c r="L1070" s="14">
        <v>0.0437</v>
      </c>
      <c r="M1070" s="14">
        <v>0.26</v>
      </c>
      <c r="N1070" s="14">
        <v>0.0817</v>
      </c>
      <c r="O1070" s="14">
        <v>0.0955</v>
      </c>
      <c r="P1070" s="14">
        <v>0.961</v>
      </c>
      <c r="Q1070" s="14">
        <v>95.51</v>
      </c>
      <c r="R1070" s="14">
        <v>7.0</v>
      </c>
      <c r="S1070" s="14">
        <v>1.0</v>
      </c>
      <c r="T1070" s="14" t="s">
        <v>1264</v>
      </c>
      <c r="U1070" s="14" t="s">
        <v>35</v>
      </c>
      <c r="V1070" s="16" t="s">
        <v>819</v>
      </c>
      <c r="W1070" s="17" t="s">
        <v>185</v>
      </c>
    </row>
    <row r="1071" ht="15.75" customHeight="1">
      <c r="A1071" s="14" t="s">
        <v>1283</v>
      </c>
      <c r="B1071" s="14" t="s">
        <v>1284</v>
      </c>
      <c r="C1071" s="14">
        <v>2005.0</v>
      </c>
      <c r="D1071" s="14">
        <v>1.0</v>
      </c>
      <c r="E1071" s="14">
        <v>268979.0</v>
      </c>
      <c r="F1071" s="14" t="s">
        <v>1285</v>
      </c>
      <c r="G1071" s="14" t="s">
        <v>1286</v>
      </c>
      <c r="H1071" s="14" t="s">
        <v>1287</v>
      </c>
      <c r="I1071" s="14">
        <v>0.447</v>
      </c>
      <c r="J1071" s="14">
        <v>0.17</v>
      </c>
      <c r="K1071" s="14">
        <v>0.7286805124648968</v>
      </c>
      <c r="L1071" s="14">
        <v>0.0732</v>
      </c>
      <c r="M1071" s="14">
        <v>0.896</v>
      </c>
      <c r="N1071" s="14">
        <v>0.0</v>
      </c>
      <c r="O1071" s="14">
        <v>0.195</v>
      </c>
      <c r="P1071" s="14">
        <v>0.106</v>
      </c>
      <c r="Q1071" s="14">
        <v>121.09</v>
      </c>
      <c r="R1071" s="14">
        <v>9.0</v>
      </c>
      <c r="S1071" s="14">
        <v>1.0</v>
      </c>
      <c r="T1071" s="14" t="s">
        <v>103</v>
      </c>
      <c r="U1071" s="14" t="s">
        <v>35</v>
      </c>
      <c r="V1071" s="16" t="s">
        <v>58</v>
      </c>
      <c r="W1071" s="17" t="s">
        <v>251</v>
      </c>
    </row>
    <row r="1072" ht="15.75" customHeight="1">
      <c r="A1072" s="14" t="s">
        <v>19191</v>
      </c>
      <c r="B1072" s="14" t="s">
        <v>19192</v>
      </c>
      <c r="C1072" s="14">
        <v>2019.0</v>
      </c>
      <c r="D1072" s="14">
        <v>1.0</v>
      </c>
      <c r="E1072" s="14">
        <v>141857.0</v>
      </c>
      <c r="F1072" s="14" t="s">
        <v>15810</v>
      </c>
      <c r="G1072" s="14" t="s">
        <v>19193</v>
      </c>
      <c r="H1072" s="14" t="s">
        <v>19194</v>
      </c>
      <c r="I1072" s="14">
        <v>0.688</v>
      </c>
      <c r="J1072" s="14">
        <v>0.0534</v>
      </c>
      <c r="K1072" s="14">
        <v>0.4909417577376652</v>
      </c>
      <c r="L1072" s="14">
        <v>0.0585</v>
      </c>
      <c r="M1072" s="14">
        <v>0.991</v>
      </c>
      <c r="N1072" s="14">
        <v>0.905</v>
      </c>
      <c r="O1072" s="14">
        <v>0.112</v>
      </c>
      <c r="P1072" s="14">
        <v>0.359</v>
      </c>
      <c r="Q1072" s="14">
        <v>140.03</v>
      </c>
      <c r="R1072" s="14">
        <v>8.0</v>
      </c>
      <c r="S1072" s="14">
        <v>1.0</v>
      </c>
      <c r="T1072" s="14" t="s">
        <v>1434</v>
      </c>
      <c r="U1072" s="14" t="s">
        <v>68</v>
      </c>
      <c r="V1072" s="16" t="s">
        <v>45</v>
      </c>
      <c r="W1072" s="17" t="s">
        <v>251</v>
      </c>
    </row>
    <row r="1073" ht="15.75" customHeight="1">
      <c r="A1073" s="14" t="s">
        <v>2519</v>
      </c>
      <c r="B1073" s="14" t="s">
        <v>2520</v>
      </c>
      <c r="C1073" s="14">
        <v>2024.0</v>
      </c>
      <c r="D1073" s="14">
        <v>1.0</v>
      </c>
      <c r="E1073" s="14">
        <v>248466.0</v>
      </c>
      <c r="F1073" s="14" t="s">
        <v>2521</v>
      </c>
      <c r="G1073" s="14" t="s">
        <v>2523</v>
      </c>
      <c r="H1073" s="14" t="s">
        <v>2525</v>
      </c>
      <c r="I1073" s="14">
        <v>0.6567054320987653</v>
      </c>
      <c r="J1073" s="14">
        <v>0.6703844999999999</v>
      </c>
      <c r="K1073" s="14">
        <v>0.8136264709055699</v>
      </c>
      <c r="L1073" s="14">
        <v>0.08138265432098765</v>
      </c>
      <c r="M1073" s="14">
        <v>0.2693400896296296</v>
      </c>
      <c r="N1073" s="14">
        <v>0.05448885008024692</v>
      </c>
      <c r="O1073" s="14">
        <v>0.1911505555555556</v>
      </c>
      <c r="P1073" s="14">
        <v>0.6187672839506173</v>
      </c>
      <c r="Q1073" s="14">
        <v>120.71</v>
      </c>
      <c r="R1073" s="14">
        <v>5.0</v>
      </c>
      <c r="S1073" s="14">
        <v>1.0</v>
      </c>
      <c r="T1073" s="14" t="s">
        <v>103</v>
      </c>
      <c r="U1073" s="14" t="s">
        <v>68</v>
      </c>
      <c r="V1073" s="16" t="s">
        <v>407</v>
      </c>
      <c r="W1073" s="17" t="s">
        <v>185</v>
      </c>
    </row>
    <row r="1074" ht="15.75" customHeight="1">
      <c r="A1074" s="14" t="s">
        <v>1289</v>
      </c>
      <c r="B1074" s="14" t="s">
        <v>1291</v>
      </c>
      <c r="C1074" s="14">
        <v>2008.0</v>
      </c>
      <c r="D1074" s="14">
        <v>1.0</v>
      </c>
      <c r="E1074" s="14">
        <v>300213.0</v>
      </c>
      <c r="F1074" s="14" t="s">
        <v>1292</v>
      </c>
      <c r="G1074" s="14" t="s">
        <v>1293</v>
      </c>
      <c r="H1074" s="14" t="s">
        <v>1294</v>
      </c>
      <c r="I1074" s="14">
        <v>0.742</v>
      </c>
      <c r="J1074" s="14">
        <v>0.743</v>
      </c>
      <c r="K1074" s="14">
        <v>0.8398819326922363</v>
      </c>
      <c r="L1074" s="14">
        <v>0.0508</v>
      </c>
      <c r="M1074" s="14">
        <v>0.00935</v>
      </c>
      <c r="N1074" s="14">
        <v>0.0</v>
      </c>
      <c r="O1074" s="14">
        <v>0.22</v>
      </c>
      <c r="P1074" s="14">
        <v>0.485</v>
      </c>
      <c r="Q1074" s="14">
        <v>135.01</v>
      </c>
      <c r="R1074" s="14">
        <v>10.0</v>
      </c>
      <c r="S1074" s="14">
        <v>0.0</v>
      </c>
      <c r="T1074" s="14" t="s">
        <v>103</v>
      </c>
      <c r="U1074" s="14" t="s">
        <v>35</v>
      </c>
      <c r="V1074" s="16" t="s">
        <v>54</v>
      </c>
      <c r="W1074" s="17" t="s">
        <v>251</v>
      </c>
    </row>
    <row r="1075" ht="15.75" customHeight="1">
      <c r="A1075" s="14" t="s">
        <v>2526</v>
      </c>
      <c r="B1075" s="14" t="s">
        <v>2527</v>
      </c>
      <c r="C1075" s="14">
        <v>2017.0</v>
      </c>
      <c r="D1075" s="14">
        <v>1.0</v>
      </c>
      <c r="E1075" s="14">
        <v>238726.0</v>
      </c>
      <c r="F1075" s="14" t="s">
        <v>2531</v>
      </c>
      <c r="G1075" s="14" t="s">
        <v>2532</v>
      </c>
      <c r="H1075" s="14" t="s">
        <v>2527</v>
      </c>
      <c r="I1075" s="14">
        <v>0.612</v>
      </c>
      <c r="J1075" s="14">
        <v>0.841</v>
      </c>
      <c r="K1075" s="14">
        <v>0.8818257651726772</v>
      </c>
      <c r="L1075" s="14">
        <v>0.219</v>
      </c>
      <c r="M1075" s="14">
        <v>0.0157</v>
      </c>
      <c r="N1075" s="14">
        <v>0.0</v>
      </c>
      <c r="O1075" s="14">
        <v>0.23</v>
      </c>
      <c r="P1075" s="14">
        <v>0.644</v>
      </c>
      <c r="Q1075" s="14">
        <v>169.92</v>
      </c>
      <c r="R1075" s="14">
        <v>10.0</v>
      </c>
      <c r="S1075" s="14">
        <v>0.0</v>
      </c>
      <c r="T1075" s="14" t="s">
        <v>103</v>
      </c>
      <c r="U1075" s="14" t="s">
        <v>68</v>
      </c>
      <c r="V1075" s="16" t="s">
        <v>407</v>
      </c>
      <c r="W1075" s="17" t="s">
        <v>185</v>
      </c>
    </row>
    <row r="1076" ht="15.75" customHeight="1">
      <c r="A1076" s="14" t="s">
        <v>2537</v>
      </c>
      <c r="B1076" s="14" t="s">
        <v>2538</v>
      </c>
      <c r="C1076" s="14">
        <v>1997.0</v>
      </c>
      <c r="D1076" s="14">
        <v>1.0</v>
      </c>
      <c r="E1076" s="14">
        <v>243666.0</v>
      </c>
      <c r="F1076" s="14" t="s">
        <v>2539</v>
      </c>
      <c r="G1076" s="14" t="s">
        <v>2540</v>
      </c>
      <c r="H1076" s="14" t="s">
        <v>2541</v>
      </c>
      <c r="I1076" s="14">
        <v>0.684</v>
      </c>
      <c r="J1076" s="14">
        <v>0.886</v>
      </c>
      <c r="K1076" s="14">
        <v>0.8517528286772668</v>
      </c>
      <c r="L1076" s="14">
        <v>0.0444</v>
      </c>
      <c r="M1076" s="14">
        <v>0.177</v>
      </c>
      <c r="N1076" s="14">
        <v>4.05E-6</v>
      </c>
      <c r="O1076" s="14">
        <v>0.112</v>
      </c>
      <c r="P1076" s="14">
        <v>0.925</v>
      </c>
      <c r="Q1076" s="14">
        <v>125.67</v>
      </c>
      <c r="R1076" s="14">
        <v>11.0</v>
      </c>
      <c r="S1076" s="14">
        <v>1.0</v>
      </c>
      <c r="T1076" s="14" t="s">
        <v>103</v>
      </c>
      <c r="U1076" s="14" t="s">
        <v>68</v>
      </c>
      <c r="V1076" s="16" t="s">
        <v>819</v>
      </c>
      <c r="W1076" s="17" t="s">
        <v>185</v>
      </c>
    </row>
    <row r="1077" ht="15.75" customHeight="1">
      <c r="A1077" s="14" t="s">
        <v>19195</v>
      </c>
      <c r="B1077" s="14" t="s">
        <v>19196</v>
      </c>
      <c r="C1077" s="14">
        <v>2019.0</v>
      </c>
      <c r="D1077" s="14">
        <v>1.0</v>
      </c>
      <c r="E1077" s="14">
        <v>92653.0</v>
      </c>
      <c r="F1077" s="14" t="s">
        <v>175</v>
      </c>
      <c r="G1077" s="14" t="s">
        <v>176</v>
      </c>
      <c r="H1077" s="14" t="s">
        <v>19197</v>
      </c>
      <c r="I1077" s="14">
        <v>0.724</v>
      </c>
      <c r="J1077" s="14">
        <v>0.375</v>
      </c>
      <c r="K1077" s="14">
        <v>0.7482514490888661</v>
      </c>
      <c r="L1077" s="14">
        <v>0.048</v>
      </c>
      <c r="M1077" s="14">
        <v>0.634</v>
      </c>
      <c r="N1077" s="14">
        <v>0.0</v>
      </c>
      <c r="O1077" s="14">
        <v>0.096</v>
      </c>
      <c r="P1077" s="14">
        <v>0.878</v>
      </c>
      <c r="Q1077" s="14">
        <v>131.62</v>
      </c>
      <c r="R1077" s="14">
        <v>4.0</v>
      </c>
      <c r="S1077" s="14">
        <v>1.0</v>
      </c>
      <c r="T1077" s="14" t="s">
        <v>104</v>
      </c>
      <c r="U1077" s="14" t="s">
        <v>94</v>
      </c>
      <c r="V1077" s="16" t="s">
        <v>560</v>
      </c>
      <c r="W1077" s="17" t="s">
        <v>185</v>
      </c>
    </row>
    <row r="1078" ht="15.75" customHeight="1">
      <c r="A1078" s="14" t="s">
        <v>2544</v>
      </c>
      <c r="B1078" s="14" t="s">
        <v>2545</v>
      </c>
      <c r="C1078" s="14">
        <v>1978.0</v>
      </c>
      <c r="D1078" s="14">
        <v>1.0</v>
      </c>
      <c r="E1078" s="14">
        <v>196680.0</v>
      </c>
      <c r="F1078" s="14" t="s">
        <v>2546</v>
      </c>
      <c r="G1078" s="14" t="s">
        <v>2547</v>
      </c>
      <c r="H1078" s="14" t="s">
        <v>2548</v>
      </c>
      <c r="I1078" s="14">
        <v>0.645</v>
      </c>
      <c r="J1078" s="14">
        <v>0.809</v>
      </c>
      <c r="K1078" s="14">
        <v>0.8435822299992819</v>
      </c>
      <c r="L1078" s="14">
        <v>0.0385</v>
      </c>
      <c r="M1078" s="14">
        <v>0.00921</v>
      </c>
      <c r="N1078" s="14">
        <v>0.00108</v>
      </c>
      <c r="O1078" s="14">
        <v>0.106</v>
      </c>
      <c r="P1078" s="14">
        <v>0.966</v>
      </c>
      <c r="Q1078" s="14">
        <v>138.98</v>
      </c>
      <c r="R1078" s="14">
        <v>11.0</v>
      </c>
      <c r="S1078" s="14">
        <v>1.0</v>
      </c>
      <c r="T1078" s="14" t="s">
        <v>103</v>
      </c>
      <c r="U1078" s="14" t="s">
        <v>35</v>
      </c>
      <c r="V1078" s="16" t="s">
        <v>819</v>
      </c>
      <c r="W1078" s="17" t="s">
        <v>185</v>
      </c>
    </row>
    <row r="1079" ht="15.75" customHeight="1">
      <c r="A1079" s="14" t="s">
        <v>2552</v>
      </c>
      <c r="B1079" s="14" t="s">
        <v>2553</v>
      </c>
      <c r="C1079" s="14">
        <v>2017.0</v>
      </c>
      <c r="D1079" s="14">
        <v>1.0</v>
      </c>
      <c r="E1079" s="14">
        <v>204664.0</v>
      </c>
      <c r="F1079" s="14" t="s">
        <v>2554</v>
      </c>
      <c r="G1079" s="14" t="s">
        <v>2555</v>
      </c>
      <c r="H1079" s="14" t="s">
        <v>2553</v>
      </c>
      <c r="I1079" s="14">
        <v>0.671</v>
      </c>
      <c r="J1079" s="14">
        <v>0.672</v>
      </c>
      <c r="K1079" s="14">
        <v>0.9083053493699164</v>
      </c>
      <c r="L1079" s="14">
        <v>0.0688</v>
      </c>
      <c r="M1079" s="14">
        <v>0.0329</v>
      </c>
      <c r="N1079" s="14">
        <v>0.0</v>
      </c>
      <c r="O1079" s="14">
        <v>0.118</v>
      </c>
      <c r="P1079" s="14">
        <v>0.632</v>
      </c>
      <c r="Q1079" s="14">
        <v>97.98</v>
      </c>
      <c r="R1079" s="14">
        <v>0.0</v>
      </c>
      <c r="S1079" s="14">
        <v>0.0</v>
      </c>
      <c r="T1079" s="14" t="s">
        <v>103</v>
      </c>
      <c r="U1079" s="14" t="s">
        <v>35</v>
      </c>
      <c r="V1079" s="16" t="s">
        <v>407</v>
      </c>
      <c r="W1079" s="17" t="s">
        <v>185</v>
      </c>
    </row>
    <row r="1080" ht="15.75" customHeight="1">
      <c r="A1080" s="14" t="s">
        <v>19198</v>
      </c>
      <c r="B1080" s="14" t="s">
        <v>5155</v>
      </c>
      <c r="C1080" s="14">
        <v>2024.0</v>
      </c>
      <c r="D1080" s="14">
        <v>1.0</v>
      </c>
      <c r="E1080" s="14">
        <v>196119.0</v>
      </c>
      <c r="F1080" s="14" t="s">
        <v>19199</v>
      </c>
      <c r="G1080" s="14" t="s">
        <v>1591</v>
      </c>
      <c r="H1080" s="14" t="s">
        <v>5155</v>
      </c>
      <c r="I1080" s="14">
        <v>0.6567054320987653</v>
      </c>
      <c r="J1080" s="14">
        <v>0.6703844999999999</v>
      </c>
      <c r="K1080" s="14">
        <v>0.8136264709055699</v>
      </c>
      <c r="L1080" s="14">
        <v>0.08138265432098765</v>
      </c>
      <c r="M1080" s="14">
        <v>0.2693400896296296</v>
      </c>
      <c r="N1080" s="14">
        <v>0.05448885008024692</v>
      </c>
      <c r="O1080" s="14">
        <v>0.1911505555555556</v>
      </c>
      <c r="P1080" s="14">
        <v>0.6187672839506173</v>
      </c>
      <c r="Q1080" s="14">
        <v>120.71</v>
      </c>
      <c r="R1080" s="14">
        <v>5.0</v>
      </c>
      <c r="S1080" s="14">
        <v>1.0</v>
      </c>
      <c r="T1080" s="14" t="s">
        <v>34</v>
      </c>
      <c r="U1080" s="14" t="s">
        <v>94</v>
      </c>
      <c r="V1080" s="16" t="s">
        <v>407</v>
      </c>
      <c r="W1080" s="17" t="s">
        <v>185</v>
      </c>
    </row>
    <row r="1081" ht="15.75" customHeight="1">
      <c r="A1081" s="14" t="s">
        <v>2560</v>
      </c>
      <c r="B1081" s="14" t="s">
        <v>2561</v>
      </c>
      <c r="C1081" s="14">
        <v>1951.0</v>
      </c>
      <c r="D1081" s="14">
        <v>2.0</v>
      </c>
      <c r="E1081" s="14">
        <v>194800.0</v>
      </c>
      <c r="F1081" s="14" t="s">
        <v>156</v>
      </c>
      <c r="G1081" s="14" t="s">
        <v>157</v>
      </c>
      <c r="H1081" s="14" t="s">
        <v>2564</v>
      </c>
      <c r="I1081" s="14">
        <v>0.492</v>
      </c>
      <c r="J1081" s="14">
        <v>0.247</v>
      </c>
      <c r="K1081" s="14">
        <v>0.8266635295953916</v>
      </c>
      <c r="L1081" s="14">
        <v>0.0275</v>
      </c>
      <c r="M1081" s="14">
        <v>0.987</v>
      </c>
      <c r="N1081" s="14">
        <v>8.32E-6</v>
      </c>
      <c r="O1081" s="14">
        <v>0.303</v>
      </c>
      <c r="P1081" s="14">
        <v>0.619</v>
      </c>
      <c r="Q1081" s="14">
        <v>86.18</v>
      </c>
      <c r="R1081" s="14">
        <v>2.0</v>
      </c>
      <c r="S1081" s="14">
        <v>1.0</v>
      </c>
      <c r="T1081" s="14" t="s">
        <v>104</v>
      </c>
      <c r="U1081" s="14" t="s">
        <v>35</v>
      </c>
      <c r="V1081" s="16" t="s">
        <v>407</v>
      </c>
      <c r="W1081" s="17" t="s">
        <v>185</v>
      </c>
    </row>
    <row r="1082" ht="15.75" customHeight="1">
      <c r="A1082" s="14" t="s">
        <v>1295</v>
      </c>
      <c r="B1082" s="14" t="s">
        <v>1296</v>
      </c>
      <c r="C1082" s="14">
        <v>2000.0</v>
      </c>
      <c r="D1082" s="14">
        <v>2.0</v>
      </c>
      <c r="E1082" s="14">
        <v>462960.0</v>
      </c>
      <c r="F1082" s="14" t="s">
        <v>209</v>
      </c>
      <c r="G1082" s="14" t="s">
        <v>1297</v>
      </c>
      <c r="H1082" s="14" t="s">
        <v>1298</v>
      </c>
      <c r="I1082" s="14">
        <v>0.549</v>
      </c>
      <c r="J1082" s="14">
        <v>0.359</v>
      </c>
      <c r="K1082" s="14">
        <v>0.6561931854499992</v>
      </c>
      <c r="L1082" s="14">
        <v>0.031</v>
      </c>
      <c r="M1082" s="14">
        <v>0.47</v>
      </c>
      <c r="N1082" s="14">
        <v>2.19E-5</v>
      </c>
      <c r="O1082" s="14">
        <v>0.0742</v>
      </c>
      <c r="P1082" s="14">
        <v>0.497</v>
      </c>
      <c r="Q1082" s="14">
        <v>146.911</v>
      </c>
      <c r="R1082" s="14">
        <v>2.0</v>
      </c>
      <c r="S1082" s="14">
        <v>1.0</v>
      </c>
      <c r="T1082" s="14" t="s">
        <v>104</v>
      </c>
      <c r="U1082" s="14" t="s">
        <v>68</v>
      </c>
      <c r="V1082" s="16" t="s">
        <v>54</v>
      </c>
      <c r="W1082" s="17" t="s">
        <v>251</v>
      </c>
    </row>
    <row r="1083" ht="15.75" customHeight="1">
      <c r="A1083" s="14" t="s">
        <v>1299</v>
      </c>
      <c r="B1083" s="14" t="s">
        <v>1300</v>
      </c>
      <c r="C1083" s="14">
        <v>1990.0</v>
      </c>
      <c r="D1083" s="14">
        <v>2.0</v>
      </c>
      <c r="E1083" s="14">
        <v>404320.0</v>
      </c>
      <c r="F1083" s="14" t="s">
        <v>327</v>
      </c>
      <c r="G1083" s="14" t="s">
        <v>1302</v>
      </c>
      <c r="H1083" s="14" t="s">
        <v>1304</v>
      </c>
      <c r="I1083" s="14">
        <v>0.393</v>
      </c>
      <c r="J1083" s="14">
        <v>0.654</v>
      </c>
      <c r="K1083" s="14">
        <v>0.7673732166755638</v>
      </c>
      <c r="L1083" s="14">
        <v>0.0433</v>
      </c>
      <c r="M1083" s="14">
        <v>0.806</v>
      </c>
      <c r="N1083" s="14">
        <v>2.35E-5</v>
      </c>
      <c r="O1083" s="14">
        <v>0.394</v>
      </c>
      <c r="P1083" s="14">
        <v>0.473</v>
      </c>
      <c r="Q1083" s="14">
        <v>79.537</v>
      </c>
      <c r="R1083" s="14">
        <v>8.0</v>
      </c>
      <c r="S1083" s="14">
        <v>1.0</v>
      </c>
      <c r="T1083" s="14" t="s">
        <v>104</v>
      </c>
      <c r="U1083" s="14" t="s">
        <v>35</v>
      </c>
      <c r="V1083" s="16" t="s">
        <v>54</v>
      </c>
      <c r="W1083" s="17" t="s">
        <v>251</v>
      </c>
    </row>
    <row r="1084" ht="15.75" customHeight="1">
      <c r="A1084" s="14" t="s">
        <v>2569</v>
      </c>
      <c r="B1084" s="14" t="s">
        <v>2571</v>
      </c>
      <c r="C1084" s="14">
        <v>2022.0</v>
      </c>
      <c r="D1084" s="14">
        <v>2.0</v>
      </c>
      <c r="E1084" s="14">
        <v>192712.0</v>
      </c>
      <c r="F1084" s="14" t="s">
        <v>241</v>
      </c>
      <c r="G1084" s="14" t="s">
        <v>1957</v>
      </c>
      <c r="H1084" s="14" t="s">
        <v>1534</v>
      </c>
      <c r="I1084" s="14">
        <v>0.681</v>
      </c>
      <c r="J1084" s="14">
        <v>0.635</v>
      </c>
      <c r="K1084" s="14">
        <v>0.7889119414628172</v>
      </c>
      <c r="L1084" s="14">
        <v>0.0822</v>
      </c>
      <c r="M1084" s="14">
        <v>0.00137</v>
      </c>
      <c r="N1084" s="14">
        <v>0.0654</v>
      </c>
      <c r="O1084" s="14">
        <v>0.0773</v>
      </c>
      <c r="P1084" s="14">
        <v>0.721</v>
      </c>
      <c r="Q1084" s="14">
        <v>141.969</v>
      </c>
      <c r="R1084" s="14">
        <v>1.0</v>
      </c>
      <c r="S1084" s="14">
        <v>1.0</v>
      </c>
      <c r="T1084" s="14" t="s">
        <v>104</v>
      </c>
      <c r="U1084" s="14" t="s">
        <v>68</v>
      </c>
      <c r="V1084" s="16" t="s">
        <v>181</v>
      </c>
      <c r="W1084" s="17" t="s">
        <v>185</v>
      </c>
    </row>
    <row r="1085" ht="15.75" customHeight="1">
      <c r="A1085" s="14" t="s">
        <v>1306</v>
      </c>
      <c r="B1085" s="14" t="s">
        <v>1307</v>
      </c>
      <c r="C1085" s="14">
        <v>1985.0</v>
      </c>
      <c r="D1085" s="14">
        <v>2.0</v>
      </c>
      <c r="E1085" s="14">
        <v>307560.0</v>
      </c>
      <c r="F1085" s="14" t="s">
        <v>413</v>
      </c>
      <c r="G1085" s="14" t="s">
        <v>583</v>
      </c>
      <c r="H1085" s="14" t="s">
        <v>584</v>
      </c>
      <c r="I1085" s="14">
        <v>0.258</v>
      </c>
      <c r="J1085" s="14">
        <v>0.272</v>
      </c>
      <c r="K1085" s="14">
        <v>0.7077406797273386</v>
      </c>
      <c r="L1085" s="14">
        <v>0.0339</v>
      </c>
      <c r="M1085" s="14">
        <v>0.983</v>
      </c>
      <c r="N1085" s="14">
        <v>4.57E-4</v>
      </c>
      <c r="O1085" s="14">
        <v>0.191</v>
      </c>
      <c r="P1085" s="14">
        <v>0.267</v>
      </c>
      <c r="Q1085" s="14">
        <v>78.056</v>
      </c>
      <c r="R1085" s="14">
        <v>3.0</v>
      </c>
      <c r="S1085" s="14">
        <v>1.0</v>
      </c>
      <c r="T1085" s="14" t="s">
        <v>34</v>
      </c>
      <c r="U1085" s="14" t="s">
        <v>35</v>
      </c>
      <c r="V1085" s="16" t="s">
        <v>36</v>
      </c>
      <c r="W1085" s="17" t="s">
        <v>251</v>
      </c>
    </row>
    <row r="1086" ht="15.75" customHeight="1">
      <c r="A1086" s="14" t="s">
        <v>2572</v>
      </c>
      <c r="B1086" s="14" t="s">
        <v>2574</v>
      </c>
      <c r="C1086" s="14">
        <v>1998.0</v>
      </c>
      <c r="D1086" s="14">
        <v>2.0</v>
      </c>
      <c r="E1086" s="14">
        <v>269244.0</v>
      </c>
      <c r="F1086" s="14" t="s">
        <v>347</v>
      </c>
      <c r="G1086" s="14" t="s">
        <v>1559</v>
      </c>
      <c r="H1086" s="14" t="s">
        <v>2576</v>
      </c>
      <c r="I1086" s="14">
        <v>0.411</v>
      </c>
      <c r="J1086" s="14">
        <v>0.745</v>
      </c>
      <c r="K1086" s="14">
        <v>0.7749663123056282</v>
      </c>
      <c r="L1086" s="14">
        <v>0.0748</v>
      </c>
      <c r="M1086" s="14">
        <v>0.74</v>
      </c>
      <c r="N1086" s="14">
        <v>2.78E-5</v>
      </c>
      <c r="O1086" s="14">
        <v>0.67</v>
      </c>
      <c r="P1086" s="14">
        <v>0.911</v>
      </c>
      <c r="Q1086" s="14">
        <v>87.787</v>
      </c>
      <c r="R1086" s="14">
        <v>0.0</v>
      </c>
      <c r="S1086" s="14">
        <v>0.0</v>
      </c>
      <c r="T1086" s="14" t="s">
        <v>34</v>
      </c>
      <c r="U1086" s="14" t="s">
        <v>35</v>
      </c>
      <c r="V1086" s="16" t="s">
        <v>819</v>
      </c>
      <c r="W1086" s="17" t="s">
        <v>185</v>
      </c>
    </row>
    <row r="1087" ht="15.75" customHeight="1">
      <c r="A1087" s="14" t="s">
        <v>19200</v>
      </c>
      <c r="B1087" s="14" t="s">
        <v>19201</v>
      </c>
      <c r="C1087" s="14">
        <v>2013.0</v>
      </c>
      <c r="D1087" s="14">
        <v>2.0</v>
      </c>
      <c r="E1087" s="14">
        <v>221706.0</v>
      </c>
      <c r="F1087" s="14" t="s">
        <v>13117</v>
      </c>
      <c r="G1087" s="14" t="s">
        <v>19202</v>
      </c>
      <c r="H1087" s="14" t="s">
        <v>19203</v>
      </c>
      <c r="I1087" s="14">
        <v>0.653</v>
      </c>
      <c r="J1087" s="14">
        <v>0.63</v>
      </c>
      <c r="K1087" s="14">
        <v>0.8359677453674424</v>
      </c>
      <c r="L1087" s="14">
        <v>0.0285</v>
      </c>
      <c r="M1087" s="14">
        <v>0.0152</v>
      </c>
      <c r="N1087" s="14">
        <v>0.912</v>
      </c>
      <c r="O1087" s="14">
        <v>0.163</v>
      </c>
      <c r="P1087" s="14">
        <v>0.792</v>
      </c>
      <c r="Q1087" s="14">
        <v>121.761</v>
      </c>
      <c r="R1087" s="14">
        <v>4.0</v>
      </c>
      <c r="S1087" s="14">
        <v>1.0</v>
      </c>
      <c r="T1087" s="14" t="s">
        <v>1264</v>
      </c>
      <c r="U1087" s="14" t="s">
        <v>35</v>
      </c>
      <c r="V1087" s="16" t="s">
        <v>181</v>
      </c>
      <c r="W1087" s="17" t="s">
        <v>185</v>
      </c>
    </row>
    <row r="1088" ht="15.75" customHeight="1">
      <c r="A1088" s="14" t="s">
        <v>19204</v>
      </c>
      <c r="B1088" s="14" t="s">
        <v>19205</v>
      </c>
      <c r="C1088" s="14">
        <v>1992.0</v>
      </c>
      <c r="D1088" s="14">
        <v>2.0</v>
      </c>
      <c r="E1088" s="14">
        <v>101000.0</v>
      </c>
      <c r="F1088" s="14" t="s">
        <v>12989</v>
      </c>
      <c r="G1088" s="14" t="s">
        <v>12990</v>
      </c>
      <c r="H1088" s="14" t="s">
        <v>12991</v>
      </c>
      <c r="I1088" s="14">
        <v>0.332</v>
      </c>
      <c r="J1088" s="14">
        <v>0.0279</v>
      </c>
      <c r="K1088" s="14">
        <v>0.384488695904338</v>
      </c>
      <c r="L1088" s="14">
        <v>0.0761</v>
      </c>
      <c r="M1088" s="14">
        <v>0.994</v>
      </c>
      <c r="N1088" s="14">
        <v>0.00376</v>
      </c>
      <c r="O1088" s="14">
        <v>0.0663</v>
      </c>
      <c r="P1088" s="14">
        <v>0.0427</v>
      </c>
      <c r="Q1088" s="14">
        <v>76.678</v>
      </c>
      <c r="R1088" s="14">
        <v>0.0</v>
      </c>
      <c r="S1088" s="14">
        <v>0.0</v>
      </c>
      <c r="T1088" s="14" t="s">
        <v>1264</v>
      </c>
      <c r="U1088" s="14" t="s">
        <v>35</v>
      </c>
      <c r="V1088" s="16" t="s">
        <v>75</v>
      </c>
      <c r="W1088" s="17" t="s">
        <v>251</v>
      </c>
    </row>
    <row r="1089" ht="15.75" customHeight="1">
      <c r="A1089" s="14" t="s">
        <v>19206</v>
      </c>
      <c r="B1089" s="14" t="s">
        <v>19207</v>
      </c>
      <c r="C1089" s="14">
        <v>2017.0</v>
      </c>
      <c r="D1089" s="14">
        <v>2.0</v>
      </c>
      <c r="E1089" s="14">
        <v>81906.0</v>
      </c>
      <c r="F1089" s="14" t="s">
        <v>12615</v>
      </c>
      <c r="G1089" s="14" t="s">
        <v>19208</v>
      </c>
      <c r="H1089" s="14" t="s">
        <v>19209</v>
      </c>
      <c r="I1089" s="14">
        <v>0.545</v>
      </c>
      <c r="J1089" s="14">
        <v>0.521</v>
      </c>
      <c r="K1089" s="14">
        <v>0.726263555264341</v>
      </c>
      <c r="L1089" s="14">
        <v>0.0499</v>
      </c>
      <c r="M1089" s="14">
        <v>0.875</v>
      </c>
      <c r="N1089" s="14">
        <v>0.885</v>
      </c>
      <c r="O1089" s="14">
        <v>0.155</v>
      </c>
      <c r="P1089" s="14">
        <v>0.273</v>
      </c>
      <c r="Q1089" s="14">
        <v>116.384</v>
      </c>
      <c r="R1089" s="14">
        <v>9.0</v>
      </c>
      <c r="S1089" s="14">
        <v>0.0</v>
      </c>
      <c r="T1089" s="14" t="s">
        <v>1264</v>
      </c>
      <c r="U1089" s="14" t="s">
        <v>35</v>
      </c>
      <c r="V1089" s="16" t="s">
        <v>36</v>
      </c>
      <c r="W1089" s="17" t="s">
        <v>251</v>
      </c>
    </row>
    <row r="1090" ht="15.75" customHeight="1">
      <c r="A1090" s="14" t="s">
        <v>19210</v>
      </c>
      <c r="B1090" s="14" t="s">
        <v>19211</v>
      </c>
      <c r="C1090" s="14">
        <v>2020.0</v>
      </c>
      <c r="D1090" s="14">
        <v>2.0</v>
      </c>
      <c r="E1090" s="14">
        <v>124160.0</v>
      </c>
      <c r="F1090" s="14" t="s">
        <v>8128</v>
      </c>
      <c r="G1090" s="14" t="s">
        <v>16507</v>
      </c>
      <c r="H1090" s="14" t="s">
        <v>16508</v>
      </c>
      <c r="I1090" s="14">
        <v>0.382</v>
      </c>
      <c r="J1090" s="14">
        <v>0.399</v>
      </c>
      <c r="K1090" s="14">
        <v>0.7476311680373959</v>
      </c>
      <c r="L1090" s="14">
        <v>0.0349</v>
      </c>
      <c r="M1090" s="14">
        <v>0.964</v>
      </c>
      <c r="N1090" s="14">
        <v>0.0121</v>
      </c>
      <c r="O1090" s="14">
        <v>0.102</v>
      </c>
      <c r="P1090" s="14">
        <v>0.208</v>
      </c>
      <c r="Q1090" s="14">
        <v>90.529</v>
      </c>
      <c r="R1090" s="14">
        <v>5.0</v>
      </c>
      <c r="S1090" s="14">
        <v>1.0</v>
      </c>
      <c r="T1090" s="14" t="s">
        <v>1434</v>
      </c>
      <c r="U1090" s="14" t="s">
        <v>35</v>
      </c>
      <c r="V1090" s="16" t="s">
        <v>36</v>
      </c>
      <c r="W1090" s="17" t="s">
        <v>251</v>
      </c>
    </row>
    <row r="1091" ht="15.75" customHeight="1">
      <c r="A1091" s="14" t="s">
        <v>19212</v>
      </c>
      <c r="B1091" s="14" t="s">
        <v>19213</v>
      </c>
      <c r="C1091" s="14">
        <v>2021.0</v>
      </c>
      <c r="D1091" s="14">
        <v>2.0</v>
      </c>
      <c r="E1091" s="14">
        <v>143977.0</v>
      </c>
      <c r="F1091" s="14" t="s">
        <v>2193</v>
      </c>
      <c r="G1091" s="14" t="s">
        <v>15217</v>
      </c>
      <c r="H1091" s="14" t="s">
        <v>15218</v>
      </c>
      <c r="I1091" s="14">
        <v>0.926</v>
      </c>
      <c r="J1091" s="14">
        <v>0.686</v>
      </c>
      <c r="K1091" s="14">
        <v>0.7882061044042478</v>
      </c>
      <c r="L1091" s="14">
        <v>0.0573</v>
      </c>
      <c r="M1091" s="14">
        <v>0.067</v>
      </c>
      <c r="N1091" s="14">
        <v>0.0114</v>
      </c>
      <c r="O1091" s="14">
        <v>0.25</v>
      </c>
      <c r="P1091" s="14">
        <v>0.822</v>
      </c>
      <c r="Q1091" s="14">
        <v>112.033</v>
      </c>
      <c r="R1091" s="14">
        <v>11.0</v>
      </c>
      <c r="S1091" s="14">
        <v>0.0</v>
      </c>
      <c r="T1091" s="14" t="s">
        <v>1434</v>
      </c>
      <c r="U1091" s="14" t="s">
        <v>35</v>
      </c>
      <c r="V1091" s="16" t="s">
        <v>560</v>
      </c>
      <c r="W1091" s="17" t="s">
        <v>185</v>
      </c>
    </row>
    <row r="1092" ht="15.75" customHeight="1">
      <c r="A1092" s="14" t="s">
        <v>19214</v>
      </c>
      <c r="B1092" s="14" t="s">
        <v>19215</v>
      </c>
      <c r="C1092" s="14">
        <v>2021.0</v>
      </c>
      <c r="D1092" s="14">
        <v>2.0</v>
      </c>
      <c r="E1092" s="14">
        <v>126092.0</v>
      </c>
      <c r="F1092" s="14" t="s">
        <v>14716</v>
      </c>
      <c r="G1092" s="14" t="s">
        <v>4257</v>
      </c>
      <c r="H1092" s="14" t="s">
        <v>19216</v>
      </c>
      <c r="I1092" s="14">
        <v>0.908</v>
      </c>
      <c r="J1092" s="14">
        <v>0.917</v>
      </c>
      <c r="K1092" s="14">
        <v>0.9064231172137314</v>
      </c>
      <c r="L1092" s="14">
        <v>0.161</v>
      </c>
      <c r="M1092" s="14">
        <v>0.0851</v>
      </c>
      <c r="N1092" s="14">
        <v>2.67E-4</v>
      </c>
      <c r="O1092" s="14">
        <v>0.265</v>
      </c>
      <c r="P1092" s="14">
        <v>0.918</v>
      </c>
      <c r="Q1092" s="14">
        <v>141.943</v>
      </c>
      <c r="R1092" s="14">
        <v>0.0</v>
      </c>
      <c r="S1092" s="14">
        <v>1.0</v>
      </c>
      <c r="T1092" s="14" t="s">
        <v>1434</v>
      </c>
      <c r="U1092" s="14" t="s">
        <v>35</v>
      </c>
      <c r="V1092" s="16" t="s">
        <v>819</v>
      </c>
      <c r="W1092" s="17" t="s">
        <v>185</v>
      </c>
    </row>
    <row r="1093" ht="15.75" customHeight="1">
      <c r="A1093" s="14" t="s">
        <v>19217</v>
      </c>
      <c r="B1093" s="14" t="s">
        <v>19218</v>
      </c>
      <c r="C1093" s="14">
        <v>2020.0</v>
      </c>
      <c r="D1093" s="14">
        <v>2.0</v>
      </c>
      <c r="E1093" s="14">
        <v>169640.0</v>
      </c>
      <c r="F1093" s="14" t="s">
        <v>14569</v>
      </c>
      <c r="G1093" s="14" t="s">
        <v>16507</v>
      </c>
      <c r="H1093" s="14" t="s">
        <v>16508</v>
      </c>
      <c r="I1093" s="14">
        <v>0.183</v>
      </c>
      <c r="J1093" s="14">
        <v>0.411</v>
      </c>
      <c r="K1093" s="14">
        <v>0.7216649198827527</v>
      </c>
      <c r="L1093" s="14">
        <v>0.0356</v>
      </c>
      <c r="M1093" s="14">
        <v>0.896</v>
      </c>
      <c r="N1093" s="14">
        <v>0.00109</v>
      </c>
      <c r="O1093" s="14">
        <v>0.245</v>
      </c>
      <c r="P1093" s="14">
        <v>0.051</v>
      </c>
      <c r="Q1093" s="14">
        <v>83.925</v>
      </c>
      <c r="R1093" s="14">
        <v>11.0</v>
      </c>
      <c r="S1093" s="14">
        <v>0.0</v>
      </c>
      <c r="T1093" s="14" t="s">
        <v>1434</v>
      </c>
      <c r="U1093" s="14" t="s">
        <v>35</v>
      </c>
      <c r="V1093" s="16" t="s">
        <v>75</v>
      </c>
      <c r="W1093" s="17" t="s">
        <v>251</v>
      </c>
    </row>
    <row r="1094" ht="15.75" customHeight="1">
      <c r="A1094" s="14" t="s">
        <v>19219</v>
      </c>
      <c r="B1094" s="14" t="s">
        <v>19220</v>
      </c>
      <c r="C1094" s="14">
        <v>2021.0</v>
      </c>
      <c r="D1094" s="14">
        <v>2.0</v>
      </c>
      <c r="E1094" s="14">
        <v>200024.0</v>
      </c>
      <c r="F1094" s="14" t="s">
        <v>18555</v>
      </c>
      <c r="G1094" s="14" t="s">
        <v>18556</v>
      </c>
      <c r="H1094" s="14" t="s">
        <v>18557</v>
      </c>
      <c r="I1094" s="14">
        <v>0.0917</v>
      </c>
      <c r="J1094" s="14">
        <v>0.218</v>
      </c>
      <c r="K1094" s="14">
        <v>0.5896520009285041</v>
      </c>
      <c r="L1094" s="14">
        <v>0.0493</v>
      </c>
      <c r="M1094" s="14">
        <v>0.974</v>
      </c>
      <c r="N1094" s="14">
        <v>0.984</v>
      </c>
      <c r="O1094" s="14">
        <v>0.42</v>
      </c>
      <c r="P1094" s="14">
        <v>0.0363</v>
      </c>
      <c r="Q1094" s="14">
        <v>70.254</v>
      </c>
      <c r="R1094" s="14">
        <v>2.0</v>
      </c>
      <c r="S1094" s="14">
        <v>1.0</v>
      </c>
      <c r="T1094" s="14" t="s">
        <v>1434</v>
      </c>
      <c r="U1094" s="14" t="s">
        <v>35</v>
      </c>
      <c r="V1094" s="16" t="s">
        <v>75</v>
      </c>
      <c r="W1094" s="17" t="s">
        <v>251</v>
      </c>
    </row>
    <row r="1095" ht="15.75" customHeight="1">
      <c r="A1095" s="14" t="s">
        <v>19221</v>
      </c>
      <c r="B1095" s="14" t="s">
        <v>19222</v>
      </c>
      <c r="C1095" s="14">
        <v>2021.0</v>
      </c>
      <c r="D1095" s="14">
        <v>2.0</v>
      </c>
      <c r="E1095" s="14">
        <v>60011.0</v>
      </c>
      <c r="F1095" s="14" t="s">
        <v>14716</v>
      </c>
      <c r="G1095" s="14" t="s">
        <v>4257</v>
      </c>
      <c r="H1095" s="14" t="s">
        <v>16617</v>
      </c>
      <c r="I1095" s="14">
        <v>0.774</v>
      </c>
      <c r="J1095" s="14">
        <v>0.671</v>
      </c>
      <c r="K1095" s="14">
        <v>0.9126259277284319</v>
      </c>
      <c r="L1095" s="14">
        <v>0.0685</v>
      </c>
      <c r="M1095" s="14">
        <v>0.719</v>
      </c>
      <c r="N1095" s="14">
        <v>0.0</v>
      </c>
      <c r="O1095" s="14">
        <v>0.475</v>
      </c>
      <c r="P1095" s="14">
        <v>0.962</v>
      </c>
      <c r="Q1095" s="14">
        <v>120.023</v>
      </c>
      <c r="R1095" s="14">
        <v>0.0</v>
      </c>
      <c r="S1095" s="14">
        <v>1.0</v>
      </c>
      <c r="T1095" s="14" t="s">
        <v>1434</v>
      </c>
      <c r="U1095" s="14" t="s">
        <v>68</v>
      </c>
      <c r="V1095" s="16" t="s">
        <v>819</v>
      </c>
      <c r="W1095" s="17" t="s">
        <v>185</v>
      </c>
    </row>
    <row r="1096" ht="15.75" customHeight="1">
      <c r="A1096" s="14" t="s">
        <v>19223</v>
      </c>
      <c r="B1096" s="14" t="s">
        <v>19224</v>
      </c>
      <c r="C1096" s="14">
        <v>2001.0</v>
      </c>
      <c r="D1096" s="14">
        <v>2.0</v>
      </c>
      <c r="E1096" s="14">
        <v>52546.0</v>
      </c>
      <c r="F1096" s="14" t="s">
        <v>14735</v>
      </c>
      <c r="G1096" s="14" t="s">
        <v>19225</v>
      </c>
      <c r="H1096" s="14" t="s">
        <v>19226</v>
      </c>
      <c r="I1096" s="14">
        <v>0.601</v>
      </c>
      <c r="J1096" s="14">
        <v>0.595</v>
      </c>
      <c r="K1096" s="14">
        <v>0.7736829721991385</v>
      </c>
      <c r="L1096" s="14">
        <v>0.108</v>
      </c>
      <c r="M1096" s="14">
        <v>7.3E-4</v>
      </c>
      <c r="N1096" s="14">
        <v>0.0129</v>
      </c>
      <c r="O1096" s="14">
        <v>0.232</v>
      </c>
      <c r="P1096" s="14">
        <v>0.499</v>
      </c>
      <c r="Q1096" s="14">
        <v>139.193</v>
      </c>
      <c r="R1096" s="14">
        <v>7.0</v>
      </c>
      <c r="S1096" s="14">
        <v>0.0</v>
      </c>
      <c r="T1096" s="14" t="s">
        <v>1434</v>
      </c>
      <c r="U1096" s="14" t="s">
        <v>35</v>
      </c>
      <c r="V1096" s="16" t="s">
        <v>54</v>
      </c>
      <c r="W1096" s="17" t="s">
        <v>251</v>
      </c>
    </row>
    <row r="1097" ht="15.75" customHeight="1">
      <c r="A1097" s="14" t="s">
        <v>19227</v>
      </c>
      <c r="B1097" s="14" t="s">
        <v>19228</v>
      </c>
      <c r="C1097" s="14">
        <v>2019.0</v>
      </c>
      <c r="D1097" s="14">
        <v>2.0</v>
      </c>
      <c r="E1097" s="14">
        <v>226220.0</v>
      </c>
      <c r="F1097" s="14" t="s">
        <v>14680</v>
      </c>
      <c r="G1097" s="14" t="s">
        <v>14681</v>
      </c>
      <c r="H1097" s="14" t="s">
        <v>14683</v>
      </c>
      <c r="I1097" s="14">
        <v>0.496</v>
      </c>
      <c r="J1097" s="14">
        <v>0.402</v>
      </c>
      <c r="K1097" s="14">
        <v>0.7472675550072239</v>
      </c>
      <c r="L1097" s="14">
        <v>0.0423</v>
      </c>
      <c r="M1097" s="14">
        <v>0.568</v>
      </c>
      <c r="N1097" s="14">
        <v>0.0</v>
      </c>
      <c r="O1097" s="14">
        <v>0.148</v>
      </c>
      <c r="P1097" s="14">
        <v>0.298</v>
      </c>
      <c r="Q1097" s="14">
        <v>143.974</v>
      </c>
      <c r="R1097" s="14">
        <v>1.0</v>
      </c>
      <c r="S1097" s="14">
        <v>1.0</v>
      </c>
      <c r="T1097" s="14" t="s">
        <v>1434</v>
      </c>
      <c r="U1097" s="14" t="s">
        <v>68</v>
      </c>
      <c r="V1097" s="16" t="s">
        <v>36</v>
      </c>
      <c r="W1097" s="17" t="s">
        <v>251</v>
      </c>
    </row>
    <row r="1098" ht="15.75" customHeight="1">
      <c r="A1098" s="14" t="s">
        <v>19229</v>
      </c>
      <c r="B1098" s="14" t="s">
        <v>19230</v>
      </c>
      <c r="C1098" s="14">
        <v>2020.0</v>
      </c>
      <c r="D1098" s="14">
        <v>2.0</v>
      </c>
      <c r="E1098" s="14">
        <v>165066.0</v>
      </c>
      <c r="F1098" s="14" t="s">
        <v>2193</v>
      </c>
      <c r="G1098" s="14" t="s">
        <v>19231</v>
      </c>
      <c r="H1098" s="14" t="s">
        <v>16508</v>
      </c>
      <c r="I1098" s="14">
        <v>0.192</v>
      </c>
      <c r="J1098" s="14">
        <v>0.286</v>
      </c>
      <c r="K1098" s="14">
        <v>0.7204671357833623</v>
      </c>
      <c r="L1098" s="14">
        <v>0.0316</v>
      </c>
      <c r="M1098" s="14">
        <v>0.659</v>
      </c>
      <c r="N1098" s="14">
        <v>0.706</v>
      </c>
      <c r="O1098" s="14">
        <v>0.15</v>
      </c>
      <c r="P1098" s="14">
        <v>0.218</v>
      </c>
      <c r="Q1098" s="14">
        <v>140.161</v>
      </c>
      <c r="R1098" s="14">
        <v>2.0</v>
      </c>
      <c r="S1098" s="14">
        <v>1.0</v>
      </c>
      <c r="T1098" s="14" t="s">
        <v>1434</v>
      </c>
      <c r="U1098" s="14" t="s">
        <v>35</v>
      </c>
      <c r="V1098" s="16" t="s">
        <v>36</v>
      </c>
      <c r="W1098" s="17" t="s">
        <v>251</v>
      </c>
    </row>
    <row r="1099" ht="15.75" customHeight="1">
      <c r="A1099" s="14" t="s">
        <v>19232</v>
      </c>
      <c r="B1099" s="14" t="s">
        <v>19233</v>
      </c>
      <c r="C1099" s="14">
        <v>2015.0</v>
      </c>
      <c r="D1099" s="14">
        <v>2.0</v>
      </c>
      <c r="E1099" s="14">
        <v>367000.0</v>
      </c>
      <c r="F1099" s="14" t="s">
        <v>14709</v>
      </c>
      <c r="G1099" s="14" t="s">
        <v>18672</v>
      </c>
      <c r="H1099" s="14" t="s">
        <v>18674</v>
      </c>
      <c r="I1099" s="14">
        <v>0.142</v>
      </c>
      <c r="J1099" s="14">
        <v>0.545</v>
      </c>
      <c r="K1099" s="14">
        <v>0.7454067118528137</v>
      </c>
      <c r="L1099" s="14">
        <v>0.0391</v>
      </c>
      <c r="M1099" s="14">
        <v>0.968</v>
      </c>
      <c r="N1099" s="14">
        <v>0.281</v>
      </c>
      <c r="O1099" s="14">
        <v>0.12</v>
      </c>
      <c r="P1099" s="14">
        <v>0.0951</v>
      </c>
      <c r="Q1099" s="14">
        <v>86.993</v>
      </c>
      <c r="R1099" s="14">
        <v>8.0</v>
      </c>
      <c r="S1099" s="14">
        <v>1.0</v>
      </c>
      <c r="T1099" s="14" t="s">
        <v>1434</v>
      </c>
      <c r="U1099" s="14" t="s">
        <v>35</v>
      </c>
      <c r="V1099" s="16" t="s">
        <v>75</v>
      </c>
      <c r="W1099" s="17" t="s">
        <v>251</v>
      </c>
    </row>
    <row r="1100" ht="15.75" customHeight="1">
      <c r="A1100" s="14" t="s">
        <v>19234</v>
      </c>
      <c r="B1100" s="14" t="s">
        <v>19235</v>
      </c>
      <c r="C1100" s="14">
        <v>2002.0</v>
      </c>
      <c r="D1100" s="14">
        <v>2.0</v>
      </c>
      <c r="E1100" s="14">
        <v>219693.0</v>
      </c>
      <c r="F1100" s="14" t="s">
        <v>19236</v>
      </c>
      <c r="G1100" s="14" t="s">
        <v>19237</v>
      </c>
      <c r="H1100" s="14" t="s">
        <v>19238</v>
      </c>
      <c r="I1100" s="14">
        <v>0.6567054320987653</v>
      </c>
      <c r="J1100" s="14">
        <v>0.6703844999999999</v>
      </c>
      <c r="K1100" s="14">
        <v>0.8136264709055699</v>
      </c>
      <c r="L1100" s="14">
        <v>0.08138265432098765</v>
      </c>
      <c r="M1100" s="14">
        <v>0.2693400896296296</v>
      </c>
      <c r="N1100" s="14">
        <v>0.05448885008024692</v>
      </c>
      <c r="O1100" s="14">
        <v>0.1911505555555556</v>
      </c>
      <c r="P1100" s="14">
        <v>0.6187672839506173</v>
      </c>
      <c r="Q1100" s="14">
        <v>120.71</v>
      </c>
      <c r="R1100" s="14">
        <v>5.0</v>
      </c>
      <c r="S1100" s="14">
        <v>1.0</v>
      </c>
      <c r="T1100" s="14" t="s">
        <v>1264</v>
      </c>
      <c r="U1100" s="14" t="s">
        <v>35</v>
      </c>
      <c r="V1100" s="16" t="s">
        <v>407</v>
      </c>
      <c r="W1100" s="17" t="s">
        <v>185</v>
      </c>
    </row>
    <row r="1101" ht="15.75" customHeight="1">
      <c r="A1101" s="14" t="s">
        <v>1310</v>
      </c>
      <c r="B1101" s="14" t="s">
        <v>1311</v>
      </c>
      <c r="C1101" s="14">
        <v>2015.0</v>
      </c>
      <c r="D1101" s="14">
        <v>2.0</v>
      </c>
      <c r="E1101" s="14">
        <v>207068.0</v>
      </c>
      <c r="F1101" s="14" t="s">
        <v>1267</v>
      </c>
      <c r="G1101" s="14" t="s">
        <v>1313</v>
      </c>
      <c r="H1101" s="14" t="s">
        <v>1311</v>
      </c>
      <c r="I1101" s="14">
        <v>0.457</v>
      </c>
      <c r="J1101" s="14">
        <v>0.694</v>
      </c>
      <c r="K1101" s="14">
        <v>0.873077663446772</v>
      </c>
      <c r="L1101" s="14">
        <v>0.039</v>
      </c>
      <c r="M1101" s="14">
        <v>0.296</v>
      </c>
      <c r="N1101" s="14">
        <v>0.0</v>
      </c>
      <c r="O1101" s="14">
        <v>0.123</v>
      </c>
      <c r="P1101" s="14">
        <v>0.425</v>
      </c>
      <c r="Q1101" s="14">
        <v>174.119</v>
      </c>
      <c r="R1101" s="14">
        <v>11.0</v>
      </c>
      <c r="S1101" s="14">
        <v>1.0</v>
      </c>
      <c r="T1101" s="14" t="s">
        <v>103</v>
      </c>
      <c r="U1101" s="14" t="s">
        <v>35</v>
      </c>
      <c r="V1101" s="16" t="s">
        <v>54</v>
      </c>
      <c r="W1101" s="17" t="s">
        <v>251</v>
      </c>
    </row>
    <row r="1102" ht="15.75" customHeight="1">
      <c r="A1102" s="14" t="s">
        <v>2580</v>
      </c>
      <c r="B1102" s="14" t="s">
        <v>2581</v>
      </c>
      <c r="C1102" s="14">
        <v>2002.0</v>
      </c>
      <c r="D1102" s="14">
        <v>2.0</v>
      </c>
      <c r="E1102" s="14">
        <v>211666.0</v>
      </c>
      <c r="F1102" s="14" t="s">
        <v>2584</v>
      </c>
      <c r="G1102" s="14" t="s">
        <v>2585</v>
      </c>
      <c r="H1102" s="14" t="s">
        <v>2586</v>
      </c>
      <c r="I1102" s="14">
        <v>0.741</v>
      </c>
      <c r="J1102" s="14">
        <v>0.824</v>
      </c>
      <c r="K1102" s="14">
        <v>0.88586828650812</v>
      </c>
      <c r="L1102" s="14">
        <v>0.0352</v>
      </c>
      <c r="M1102" s="14">
        <v>0.614</v>
      </c>
      <c r="N1102" s="14">
        <v>0.0</v>
      </c>
      <c r="O1102" s="14">
        <v>0.158</v>
      </c>
      <c r="P1102" s="14">
        <v>0.725</v>
      </c>
      <c r="Q1102" s="14">
        <v>100.216</v>
      </c>
      <c r="R1102" s="14">
        <v>10.0</v>
      </c>
      <c r="S1102" s="14">
        <v>0.0</v>
      </c>
      <c r="T1102" s="14" t="s">
        <v>103</v>
      </c>
      <c r="U1102" s="14" t="s">
        <v>35</v>
      </c>
      <c r="V1102" s="16" t="s">
        <v>181</v>
      </c>
      <c r="W1102" s="17" t="s">
        <v>185</v>
      </c>
    </row>
    <row r="1103" ht="15.75" customHeight="1">
      <c r="A1103" s="14" t="s">
        <v>19239</v>
      </c>
      <c r="B1103" s="14" t="s">
        <v>19240</v>
      </c>
      <c r="C1103" s="14">
        <v>2018.0</v>
      </c>
      <c r="D1103" s="14">
        <v>2.0</v>
      </c>
      <c r="E1103" s="14">
        <v>173627.0</v>
      </c>
      <c r="F1103" s="14" t="s">
        <v>6605</v>
      </c>
      <c r="G1103" s="14" t="s">
        <v>16927</v>
      </c>
      <c r="H1103" s="14" t="s">
        <v>19240</v>
      </c>
      <c r="I1103" s="14">
        <v>0.594</v>
      </c>
      <c r="J1103" s="14">
        <v>0.749</v>
      </c>
      <c r="K1103" s="14">
        <v>0.8611639894581917</v>
      </c>
      <c r="L1103" s="14">
        <v>0.056</v>
      </c>
      <c r="M1103" s="14">
        <v>0.0338</v>
      </c>
      <c r="N1103" s="14">
        <v>0.00106</v>
      </c>
      <c r="O1103" s="14">
        <v>0.3</v>
      </c>
      <c r="P1103" s="14">
        <v>0.694</v>
      </c>
      <c r="Q1103" s="14">
        <v>179.968</v>
      </c>
      <c r="R1103" s="14">
        <v>9.0</v>
      </c>
      <c r="S1103" s="14">
        <v>0.0</v>
      </c>
      <c r="T1103" s="14" t="s">
        <v>1264</v>
      </c>
      <c r="U1103" s="14" t="s">
        <v>35</v>
      </c>
      <c r="V1103" s="16" t="s">
        <v>407</v>
      </c>
      <c r="W1103" s="17" t="s">
        <v>185</v>
      </c>
    </row>
    <row r="1104" ht="15.75" customHeight="1">
      <c r="A1104" s="14" t="s">
        <v>19241</v>
      </c>
      <c r="B1104" s="14" t="s">
        <v>19242</v>
      </c>
      <c r="C1104" s="14">
        <v>2007.0</v>
      </c>
      <c r="D1104" s="14">
        <v>2.0</v>
      </c>
      <c r="E1104" s="14">
        <v>246640.0</v>
      </c>
      <c r="F1104" s="14" t="s">
        <v>19243</v>
      </c>
      <c r="G1104" s="14" t="s">
        <v>19244</v>
      </c>
      <c r="H1104" s="14" t="s">
        <v>19245</v>
      </c>
      <c r="I1104" s="14">
        <v>0.911</v>
      </c>
      <c r="J1104" s="14">
        <v>0.569</v>
      </c>
      <c r="K1104" s="14">
        <v>0.8121831753938319</v>
      </c>
      <c r="L1104" s="14">
        <v>0.0559</v>
      </c>
      <c r="M1104" s="14">
        <v>0.0769</v>
      </c>
      <c r="N1104" s="14">
        <v>2.94E-4</v>
      </c>
      <c r="O1104" s="14">
        <v>0.073</v>
      </c>
      <c r="P1104" s="14">
        <v>0.83</v>
      </c>
      <c r="Q1104" s="14">
        <v>129.988</v>
      </c>
      <c r="R1104" s="14">
        <v>1.0</v>
      </c>
      <c r="S1104" s="14">
        <v>0.0</v>
      </c>
      <c r="T1104" s="14" t="s">
        <v>1264</v>
      </c>
      <c r="U1104" s="14" t="s">
        <v>35</v>
      </c>
      <c r="V1104" s="16" t="s">
        <v>560</v>
      </c>
      <c r="W1104" s="17" t="s">
        <v>185</v>
      </c>
    </row>
    <row r="1105" ht="15.75" customHeight="1">
      <c r="A1105" s="14" t="s">
        <v>1314</v>
      </c>
      <c r="B1105" s="14" t="s">
        <v>1315</v>
      </c>
      <c r="C1105" s="14">
        <v>2024.0</v>
      </c>
      <c r="D1105" s="14">
        <v>2.0</v>
      </c>
      <c r="E1105" s="14">
        <v>133343.0</v>
      </c>
      <c r="F1105" s="14" t="s">
        <v>1316</v>
      </c>
      <c r="G1105" s="14" t="s">
        <v>1317</v>
      </c>
      <c r="H1105" s="14" t="s">
        <v>1320</v>
      </c>
      <c r="I1105" s="14">
        <v>0.644</v>
      </c>
      <c r="J1105" s="14">
        <v>0.815</v>
      </c>
      <c r="K1105" s="14">
        <v>0.8647145637528135</v>
      </c>
      <c r="L1105" s="14">
        <v>0.3</v>
      </c>
      <c r="M1105" s="14">
        <v>0.0246</v>
      </c>
      <c r="N1105" s="14">
        <v>0.0</v>
      </c>
      <c r="O1105" s="14">
        <v>0.747</v>
      </c>
      <c r="P1105" s="14">
        <v>0.228</v>
      </c>
      <c r="Q1105" s="14">
        <v>143.869</v>
      </c>
      <c r="R1105" s="14">
        <v>11.0</v>
      </c>
      <c r="S1105" s="14">
        <v>0.0</v>
      </c>
      <c r="T1105" s="14" t="s">
        <v>103</v>
      </c>
      <c r="U1105" s="14" t="s">
        <v>94</v>
      </c>
      <c r="V1105" s="16" t="s">
        <v>36</v>
      </c>
      <c r="W1105" s="17" t="s">
        <v>251</v>
      </c>
    </row>
    <row r="1106" ht="15.75" customHeight="1">
      <c r="A1106" s="14" t="s">
        <v>1322</v>
      </c>
      <c r="B1106" s="14" t="s">
        <v>1323</v>
      </c>
      <c r="C1106" s="14">
        <v>2011.0</v>
      </c>
      <c r="D1106" s="14">
        <v>2.0</v>
      </c>
      <c r="E1106" s="14">
        <v>294813.0</v>
      </c>
      <c r="F1106" s="14" t="s">
        <v>1324</v>
      </c>
      <c r="G1106" s="14" t="s">
        <v>1325</v>
      </c>
      <c r="H1106" s="14" t="s">
        <v>1326</v>
      </c>
      <c r="I1106" s="14">
        <v>0.218</v>
      </c>
      <c r="J1106" s="14">
        <v>0.426</v>
      </c>
      <c r="K1106" s="14">
        <v>0.7820460718930969</v>
      </c>
      <c r="L1106" s="14">
        <v>0.0305</v>
      </c>
      <c r="M1106" s="14">
        <v>0.675</v>
      </c>
      <c r="N1106" s="14">
        <v>9.1E-4</v>
      </c>
      <c r="O1106" s="14">
        <v>0.242</v>
      </c>
      <c r="P1106" s="14">
        <v>0.0952</v>
      </c>
      <c r="Q1106" s="14">
        <v>153.191</v>
      </c>
      <c r="R1106" s="14">
        <v>5.0</v>
      </c>
      <c r="S1106" s="14">
        <v>1.0</v>
      </c>
      <c r="T1106" s="14" t="s">
        <v>104</v>
      </c>
      <c r="U1106" s="14" t="s">
        <v>94</v>
      </c>
      <c r="V1106" s="16" t="s">
        <v>75</v>
      </c>
      <c r="W1106" s="17" t="s">
        <v>251</v>
      </c>
    </row>
    <row r="1107" ht="15.75" customHeight="1">
      <c r="A1107" s="14" t="s">
        <v>1328</v>
      </c>
      <c r="B1107" s="14" t="s">
        <v>1329</v>
      </c>
      <c r="C1107" s="14">
        <v>2019.0</v>
      </c>
      <c r="D1107" s="14">
        <v>2.0</v>
      </c>
      <c r="E1107" s="14">
        <v>227234.0</v>
      </c>
      <c r="F1107" s="14" t="s">
        <v>1331</v>
      </c>
      <c r="G1107" s="14" t="s">
        <v>1332</v>
      </c>
      <c r="H1107" s="14" t="s">
        <v>1333</v>
      </c>
      <c r="I1107" s="14">
        <v>0.408</v>
      </c>
      <c r="J1107" s="14">
        <v>0.344</v>
      </c>
      <c r="K1107" s="14">
        <v>0.7766132654422903</v>
      </c>
      <c r="L1107" s="14">
        <v>0.0343</v>
      </c>
      <c r="M1107" s="14">
        <v>0.619</v>
      </c>
      <c r="N1107" s="14">
        <v>0.0</v>
      </c>
      <c r="O1107" s="14">
        <v>0.111</v>
      </c>
      <c r="P1107" s="14">
        <v>0.0798</v>
      </c>
      <c r="Q1107" s="14">
        <v>92.933</v>
      </c>
      <c r="R1107" s="14">
        <v>2.0</v>
      </c>
      <c r="S1107" s="14">
        <v>1.0</v>
      </c>
      <c r="T1107" s="14" t="s">
        <v>104</v>
      </c>
      <c r="U1107" s="14" t="s">
        <v>94</v>
      </c>
      <c r="V1107" s="16" t="s">
        <v>75</v>
      </c>
      <c r="W1107" s="17" t="s">
        <v>251</v>
      </c>
    </row>
    <row r="1108" ht="15.75" customHeight="1">
      <c r="A1108" s="14" t="s">
        <v>19246</v>
      </c>
      <c r="B1108" s="14" t="s">
        <v>19247</v>
      </c>
      <c r="C1108" s="14">
        <v>2011.0</v>
      </c>
      <c r="D1108" s="14">
        <v>2.0</v>
      </c>
      <c r="E1108" s="14">
        <v>365609.0</v>
      </c>
      <c r="F1108" s="14" t="s">
        <v>19248</v>
      </c>
      <c r="G1108" s="14" t="s">
        <v>19249</v>
      </c>
      <c r="H1108" s="14" t="s">
        <v>19250</v>
      </c>
      <c r="I1108" s="14">
        <v>0.431</v>
      </c>
      <c r="J1108" s="14">
        <v>0.854</v>
      </c>
      <c r="K1108" s="14">
        <v>0.8595812033268544</v>
      </c>
      <c r="L1108" s="14">
        <v>0.123</v>
      </c>
      <c r="M1108" s="14">
        <v>0.45</v>
      </c>
      <c r="N1108" s="14">
        <v>3.76E-6</v>
      </c>
      <c r="O1108" s="14">
        <v>0.346</v>
      </c>
      <c r="P1108" s="14">
        <v>0.831</v>
      </c>
      <c r="Q1108" s="14">
        <v>83.289</v>
      </c>
      <c r="R1108" s="14">
        <v>9.0</v>
      </c>
      <c r="S1108" s="14">
        <v>1.0</v>
      </c>
      <c r="T1108" s="14" t="s">
        <v>104</v>
      </c>
      <c r="U1108" s="14" t="s">
        <v>94</v>
      </c>
      <c r="V1108" s="16" t="s">
        <v>560</v>
      </c>
      <c r="W1108" s="17" t="s">
        <v>185</v>
      </c>
    </row>
    <row r="1109" ht="15.75" customHeight="1">
      <c r="A1109" s="14" t="s">
        <v>1334</v>
      </c>
      <c r="B1109" s="14" t="s">
        <v>1335</v>
      </c>
      <c r="C1109" s="14">
        <v>2015.0</v>
      </c>
      <c r="D1109" s="14">
        <v>2.0</v>
      </c>
      <c r="E1109" s="14">
        <v>273127.0</v>
      </c>
      <c r="F1109" s="14" t="s">
        <v>1336</v>
      </c>
      <c r="G1109" s="14" t="s">
        <v>1337</v>
      </c>
      <c r="H1109" s="14" t="s">
        <v>1338</v>
      </c>
      <c r="I1109" s="14">
        <v>0.387</v>
      </c>
      <c r="J1109" s="14">
        <v>0.317</v>
      </c>
      <c r="K1109" s="14">
        <v>0.779393835673018</v>
      </c>
      <c r="L1109" s="14">
        <v>0.0411</v>
      </c>
      <c r="M1109" s="14">
        <v>0.903</v>
      </c>
      <c r="N1109" s="14">
        <v>0.0</v>
      </c>
      <c r="O1109" s="14">
        <v>0.252</v>
      </c>
      <c r="P1109" s="14">
        <v>0.372</v>
      </c>
      <c r="Q1109" s="14">
        <v>170.276</v>
      </c>
      <c r="R1109" s="14">
        <v>0.0</v>
      </c>
      <c r="S1109" s="14">
        <v>1.0</v>
      </c>
      <c r="T1109" s="14" t="s">
        <v>104</v>
      </c>
      <c r="U1109" s="14" t="s">
        <v>35</v>
      </c>
      <c r="V1109" s="16" t="s">
        <v>45</v>
      </c>
      <c r="W1109" s="17" t="s">
        <v>251</v>
      </c>
    </row>
    <row r="1110" ht="15.75" customHeight="1">
      <c r="A1110" s="14" t="s">
        <v>1341</v>
      </c>
      <c r="B1110" s="14" t="s">
        <v>1342</v>
      </c>
      <c r="C1110" s="14">
        <v>2011.0</v>
      </c>
      <c r="D1110" s="14">
        <v>2.0</v>
      </c>
      <c r="E1110" s="14">
        <v>1751668.0</v>
      </c>
      <c r="F1110" s="14" t="s">
        <v>1343</v>
      </c>
      <c r="G1110" s="14" t="s">
        <v>1344</v>
      </c>
      <c r="H1110" s="14" t="s">
        <v>1345</v>
      </c>
      <c r="I1110" s="14">
        <v>0.622</v>
      </c>
      <c r="J1110" s="14">
        <v>0.583</v>
      </c>
      <c r="K1110" s="14">
        <v>0.6981370179304401</v>
      </c>
      <c r="L1110" s="14">
        <v>0.912</v>
      </c>
      <c r="M1110" s="14">
        <v>0.975</v>
      </c>
      <c r="N1110" s="14">
        <v>0.0</v>
      </c>
      <c r="O1110" s="14">
        <v>0.844</v>
      </c>
      <c r="P1110" s="14">
        <v>0.21</v>
      </c>
      <c r="Q1110" s="14">
        <v>115.241</v>
      </c>
      <c r="R1110" s="14">
        <v>6.0</v>
      </c>
      <c r="S1110" s="14">
        <v>1.0</v>
      </c>
      <c r="T1110" s="14" t="s">
        <v>103</v>
      </c>
      <c r="U1110" s="14" t="s">
        <v>68</v>
      </c>
      <c r="V1110" s="16" t="s">
        <v>36</v>
      </c>
      <c r="W1110" s="17" t="s">
        <v>251</v>
      </c>
    </row>
    <row r="1111" ht="15.75" customHeight="1">
      <c r="A1111" s="14" t="s">
        <v>2590</v>
      </c>
      <c r="B1111" s="14" t="s">
        <v>2591</v>
      </c>
      <c r="C1111" s="14">
        <v>2020.0</v>
      </c>
      <c r="D1111" s="14">
        <v>2.0</v>
      </c>
      <c r="E1111" s="14">
        <v>259019.0</v>
      </c>
      <c r="F1111" s="14" t="s">
        <v>2594</v>
      </c>
      <c r="G1111" s="14" t="s">
        <v>2595</v>
      </c>
      <c r="H1111" s="14" t="s">
        <v>2596</v>
      </c>
      <c r="I1111" s="14">
        <v>0.782</v>
      </c>
      <c r="J1111" s="14">
        <v>0.606</v>
      </c>
      <c r="K1111" s="14">
        <v>0.7371505571677294</v>
      </c>
      <c r="L1111" s="14">
        <v>0.252</v>
      </c>
      <c r="M1111" s="14">
        <v>0.258</v>
      </c>
      <c r="N1111" s="14">
        <v>0.0</v>
      </c>
      <c r="O1111" s="14">
        <v>0.112</v>
      </c>
      <c r="P1111" s="14">
        <v>0.802</v>
      </c>
      <c r="Q1111" s="14">
        <v>88.034</v>
      </c>
      <c r="R1111" s="14">
        <v>11.0</v>
      </c>
      <c r="S1111" s="14">
        <v>0.0</v>
      </c>
      <c r="T1111" s="14" t="s">
        <v>103</v>
      </c>
      <c r="U1111" s="14" t="s">
        <v>68</v>
      </c>
      <c r="V1111" s="16" t="s">
        <v>560</v>
      </c>
      <c r="W1111" s="17" t="s">
        <v>185</v>
      </c>
    </row>
    <row r="1112" ht="15.75" customHeight="1">
      <c r="A1112" s="14" t="s">
        <v>2601</v>
      </c>
      <c r="B1112" s="14" t="s">
        <v>2602</v>
      </c>
      <c r="C1112" s="14">
        <v>2017.0</v>
      </c>
      <c r="D1112" s="14">
        <v>2.0</v>
      </c>
      <c r="E1112" s="14">
        <v>193506.0</v>
      </c>
      <c r="F1112" s="14" t="s">
        <v>26</v>
      </c>
      <c r="G1112" s="14" t="s">
        <v>1888</v>
      </c>
      <c r="H1112" s="14" t="s">
        <v>2604</v>
      </c>
      <c r="I1112" s="14">
        <v>0.513</v>
      </c>
      <c r="J1112" s="14">
        <v>0.501</v>
      </c>
      <c r="K1112" s="14">
        <v>0.845828075185639</v>
      </c>
      <c r="L1112" s="14">
        <v>0.0462</v>
      </c>
      <c r="M1112" s="14">
        <v>0.895</v>
      </c>
      <c r="N1112" s="14">
        <v>0.0</v>
      </c>
      <c r="O1112" s="14">
        <v>0.157</v>
      </c>
      <c r="P1112" s="14">
        <v>0.814</v>
      </c>
      <c r="Q1112" s="14">
        <v>164.969</v>
      </c>
      <c r="R1112" s="14">
        <v>5.0</v>
      </c>
      <c r="S1112" s="14">
        <v>0.0</v>
      </c>
      <c r="T1112" s="14" t="s">
        <v>34</v>
      </c>
      <c r="U1112" s="14" t="s">
        <v>68</v>
      </c>
      <c r="V1112" s="16" t="s">
        <v>560</v>
      </c>
      <c r="W1112" s="17" t="s">
        <v>185</v>
      </c>
    </row>
    <row r="1113" ht="15.75" customHeight="1">
      <c r="A1113" s="14" t="s">
        <v>1347</v>
      </c>
      <c r="B1113" s="14" t="s">
        <v>1349</v>
      </c>
      <c r="C1113" s="14">
        <v>2014.0</v>
      </c>
      <c r="D1113" s="14">
        <v>2.0</v>
      </c>
      <c r="E1113" s="14">
        <v>178365.0</v>
      </c>
      <c r="F1113" s="14" t="s">
        <v>1350</v>
      </c>
      <c r="G1113" s="14" t="s">
        <v>1352</v>
      </c>
      <c r="H1113" s="14" t="s">
        <v>1354</v>
      </c>
      <c r="I1113" s="14">
        <v>0.517</v>
      </c>
      <c r="J1113" s="14">
        <v>0.946</v>
      </c>
      <c r="K1113" s="14">
        <v>0.8695057001503753</v>
      </c>
      <c r="L1113" s="14">
        <v>0.918</v>
      </c>
      <c r="M1113" s="14">
        <v>0.509</v>
      </c>
      <c r="N1113" s="14">
        <v>0.0</v>
      </c>
      <c r="O1113" s="14">
        <v>0.95</v>
      </c>
      <c r="P1113" s="14">
        <v>0.235</v>
      </c>
      <c r="Q1113" s="14">
        <v>120.766</v>
      </c>
      <c r="R1113" s="14">
        <v>11.0</v>
      </c>
      <c r="S1113" s="14">
        <v>1.0</v>
      </c>
      <c r="T1113" s="14" t="s">
        <v>103</v>
      </c>
      <c r="U1113" s="14" t="s">
        <v>68</v>
      </c>
      <c r="V1113" s="16" t="s">
        <v>36</v>
      </c>
      <c r="W1113" s="17" t="s">
        <v>251</v>
      </c>
    </row>
    <row r="1114" ht="15.75" customHeight="1">
      <c r="A1114" s="14" t="s">
        <v>2607</v>
      </c>
      <c r="B1114" s="14" t="s">
        <v>2608</v>
      </c>
      <c r="C1114" s="14">
        <v>1994.0</v>
      </c>
      <c r="D1114" s="14">
        <v>2.0</v>
      </c>
      <c r="E1114" s="14">
        <v>253960.0</v>
      </c>
      <c r="F1114" s="14" t="s">
        <v>2611</v>
      </c>
      <c r="G1114" s="14" t="s">
        <v>2612</v>
      </c>
      <c r="H1114" s="14" t="s">
        <v>2613</v>
      </c>
      <c r="I1114" s="14">
        <v>0.886</v>
      </c>
      <c r="J1114" s="14">
        <v>0.558</v>
      </c>
      <c r="K1114" s="14">
        <v>0.7219643659076004</v>
      </c>
      <c r="L1114" s="14">
        <v>0.23</v>
      </c>
      <c r="M1114" s="14">
        <v>0.00564</v>
      </c>
      <c r="N1114" s="14">
        <v>4.22E-4</v>
      </c>
      <c r="O1114" s="14">
        <v>0.295</v>
      </c>
      <c r="P1114" s="14">
        <v>0.606</v>
      </c>
      <c r="Q1114" s="14">
        <v>109.339</v>
      </c>
      <c r="R1114" s="14">
        <v>7.0</v>
      </c>
      <c r="S1114" s="14">
        <v>1.0</v>
      </c>
      <c r="T1114" s="14" t="s">
        <v>103</v>
      </c>
      <c r="U1114" s="14" t="s">
        <v>68</v>
      </c>
      <c r="V1114" s="16" t="s">
        <v>407</v>
      </c>
      <c r="W1114" s="17" t="s">
        <v>185</v>
      </c>
    </row>
    <row r="1115" ht="15.75" customHeight="1">
      <c r="A1115" s="14" t="s">
        <v>2617</v>
      </c>
      <c r="B1115" s="14" t="s">
        <v>2618</v>
      </c>
      <c r="C1115" s="14">
        <v>2022.0</v>
      </c>
      <c r="D1115" s="14">
        <v>2.0</v>
      </c>
      <c r="E1115" s="14">
        <v>154285.0</v>
      </c>
      <c r="F1115" s="14" t="s">
        <v>2620</v>
      </c>
      <c r="G1115" s="14" t="s">
        <v>2621</v>
      </c>
      <c r="H1115" s="14" t="s">
        <v>2622</v>
      </c>
      <c r="I1115" s="14">
        <v>0.893</v>
      </c>
      <c r="J1115" s="14">
        <v>0.812</v>
      </c>
      <c r="K1115" s="14">
        <v>0.8581053622043912</v>
      </c>
      <c r="L1115" s="14">
        <v>0.262</v>
      </c>
      <c r="M1115" s="14">
        <v>0.00553</v>
      </c>
      <c r="N1115" s="14">
        <v>0.0</v>
      </c>
      <c r="O1115" s="14">
        <v>0.117</v>
      </c>
      <c r="P1115" s="14">
        <v>0.881</v>
      </c>
      <c r="Q1115" s="14">
        <v>140.074</v>
      </c>
      <c r="R1115" s="14">
        <v>0.0</v>
      </c>
      <c r="S1115" s="14">
        <v>1.0</v>
      </c>
      <c r="T1115" s="14" t="s">
        <v>103</v>
      </c>
      <c r="U1115" s="14" t="s">
        <v>68</v>
      </c>
      <c r="V1115" s="16" t="s">
        <v>560</v>
      </c>
      <c r="W1115" s="17" t="s">
        <v>185</v>
      </c>
    </row>
    <row r="1116" ht="15.75" customHeight="1">
      <c r="A1116" s="14" t="s">
        <v>1355</v>
      </c>
      <c r="B1116" s="14" t="s">
        <v>1356</v>
      </c>
      <c r="C1116" s="14">
        <v>2023.0</v>
      </c>
      <c r="D1116" s="14">
        <v>2.0</v>
      </c>
      <c r="E1116" s="14">
        <v>1784071.0</v>
      </c>
      <c r="F1116" s="14" t="s">
        <v>1357</v>
      </c>
      <c r="G1116" s="14" t="s">
        <v>1358</v>
      </c>
      <c r="H1116" s="14" t="s">
        <v>1359</v>
      </c>
      <c r="I1116" s="14">
        <v>0.617</v>
      </c>
      <c r="J1116" s="14">
        <v>0.263</v>
      </c>
      <c r="K1116" s="14">
        <v>0.7163176694390453</v>
      </c>
      <c r="L1116" s="14">
        <v>0.945</v>
      </c>
      <c r="M1116" s="14">
        <v>0.873</v>
      </c>
      <c r="N1116" s="14">
        <v>0.0</v>
      </c>
      <c r="O1116" s="14">
        <v>0.305</v>
      </c>
      <c r="P1116" s="14">
        <v>0.435</v>
      </c>
      <c r="Q1116" s="14">
        <v>70.772</v>
      </c>
      <c r="R1116" s="14">
        <v>5.0</v>
      </c>
      <c r="S1116" s="14">
        <v>1.0</v>
      </c>
      <c r="T1116" s="14" t="s">
        <v>103</v>
      </c>
      <c r="U1116" s="14" t="s">
        <v>68</v>
      </c>
      <c r="V1116" s="16" t="s">
        <v>54</v>
      </c>
      <c r="W1116" s="17" t="s">
        <v>251</v>
      </c>
    </row>
    <row r="1117" ht="15.75" customHeight="1">
      <c r="A1117" s="14" t="s">
        <v>1362</v>
      </c>
      <c r="B1117" s="14" t="s">
        <v>1363</v>
      </c>
      <c r="C1117" s="14">
        <v>2020.0</v>
      </c>
      <c r="D1117" s="14">
        <v>2.0</v>
      </c>
      <c r="E1117" s="14">
        <v>141794.0</v>
      </c>
      <c r="F1117" s="14" t="s">
        <v>1364</v>
      </c>
      <c r="G1117" s="14" t="s">
        <v>1365</v>
      </c>
      <c r="H1117" s="14" t="s">
        <v>1363</v>
      </c>
      <c r="I1117" s="14">
        <v>0.317</v>
      </c>
      <c r="J1117" s="14">
        <v>0.384</v>
      </c>
      <c r="K1117" s="14">
        <v>0.6983081299446388</v>
      </c>
      <c r="L1117" s="14">
        <v>0.141</v>
      </c>
      <c r="M1117" s="14">
        <v>0.234</v>
      </c>
      <c r="N1117" s="14">
        <v>0.00267</v>
      </c>
      <c r="O1117" s="14">
        <v>0.381</v>
      </c>
      <c r="P1117" s="14">
        <v>0.0796</v>
      </c>
      <c r="Q1117" s="14">
        <v>86.548</v>
      </c>
      <c r="R1117" s="14">
        <v>10.0</v>
      </c>
      <c r="S1117" s="14">
        <v>0.0</v>
      </c>
      <c r="T1117" s="14" t="s">
        <v>104</v>
      </c>
      <c r="U1117" s="14" t="s">
        <v>68</v>
      </c>
      <c r="V1117" s="16" t="s">
        <v>75</v>
      </c>
      <c r="W1117" s="17" t="s">
        <v>251</v>
      </c>
    </row>
    <row r="1118" ht="15.75" customHeight="1">
      <c r="A1118" s="14" t="s">
        <v>2626</v>
      </c>
      <c r="B1118" s="14" t="s">
        <v>2627</v>
      </c>
      <c r="C1118" s="14">
        <v>2024.0</v>
      </c>
      <c r="D1118" s="14">
        <v>2.0</v>
      </c>
      <c r="E1118" s="14">
        <v>387947.0</v>
      </c>
      <c r="F1118" s="14" t="s">
        <v>880</v>
      </c>
      <c r="G1118" s="14" t="s">
        <v>1822</v>
      </c>
      <c r="H1118" s="14" t="s">
        <v>1250</v>
      </c>
      <c r="I1118" s="14">
        <v>0.558</v>
      </c>
      <c r="J1118" s="14">
        <v>0.756</v>
      </c>
      <c r="K1118" s="14">
        <v>0.8606506534155959</v>
      </c>
      <c r="L1118" s="14">
        <v>0.037</v>
      </c>
      <c r="M1118" s="14">
        <v>0.438</v>
      </c>
      <c r="N1118" s="14">
        <v>8.95E-4</v>
      </c>
      <c r="O1118" s="14">
        <v>0.121</v>
      </c>
      <c r="P1118" s="14">
        <v>0.552</v>
      </c>
      <c r="Q1118" s="14">
        <v>118.902</v>
      </c>
      <c r="R1118" s="14">
        <v>9.0</v>
      </c>
      <c r="S1118" s="14">
        <v>0.0</v>
      </c>
      <c r="T1118" s="14" t="s">
        <v>104</v>
      </c>
      <c r="U1118" s="14" t="s">
        <v>68</v>
      </c>
      <c r="V1118" s="16" t="s">
        <v>333</v>
      </c>
      <c r="W1118" s="17" t="s">
        <v>185</v>
      </c>
    </row>
    <row r="1119" ht="15.75" customHeight="1">
      <c r="A1119" s="14" t="s">
        <v>19251</v>
      </c>
      <c r="B1119" s="14" t="s">
        <v>19252</v>
      </c>
      <c r="C1119" s="14">
        <v>2020.0</v>
      </c>
      <c r="D1119" s="14">
        <v>2.0</v>
      </c>
      <c r="E1119" s="14">
        <v>423941.0</v>
      </c>
      <c r="F1119" s="14" t="s">
        <v>26</v>
      </c>
      <c r="G1119" s="14" t="s">
        <v>19253</v>
      </c>
      <c r="H1119" s="14" t="s">
        <v>19252</v>
      </c>
      <c r="I1119" s="14">
        <v>0.726</v>
      </c>
      <c r="J1119" s="14">
        <v>0.766</v>
      </c>
      <c r="K1119" s="14">
        <v>0.8252518554782527</v>
      </c>
      <c r="L1119" s="14">
        <v>0.318</v>
      </c>
      <c r="M1119" s="14">
        <v>0.336</v>
      </c>
      <c r="N1119" s="14">
        <v>0.0</v>
      </c>
      <c r="O1119" s="14">
        <v>0.219</v>
      </c>
      <c r="P1119" s="14">
        <v>0.404</v>
      </c>
      <c r="Q1119" s="14">
        <v>92.95</v>
      </c>
      <c r="R1119" s="14">
        <v>6.0</v>
      </c>
      <c r="S1119" s="14">
        <v>0.0</v>
      </c>
      <c r="T1119" s="14" t="s">
        <v>34</v>
      </c>
      <c r="U1119" s="14" t="s">
        <v>68</v>
      </c>
      <c r="V1119" s="16" t="s">
        <v>54</v>
      </c>
      <c r="W1119" s="17" t="s">
        <v>251</v>
      </c>
    </row>
    <row r="1120" ht="15.75" customHeight="1">
      <c r="A1120" s="14" t="s">
        <v>19254</v>
      </c>
      <c r="B1120" s="14" t="s">
        <v>6414</v>
      </c>
      <c r="C1120" s="14">
        <v>2015.0</v>
      </c>
      <c r="D1120" s="14">
        <v>2.0</v>
      </c>
      <c r="E1120" s="14">
        <v>301840.0</v>
      </c>
      <c r="F1120" s="14" t="s">
        <v>6415</v>
      </c>
      <c r="G1120" s="14" t="s">
        <v>6416</v>
      </c>
      <c r="H1120" s="14" t="s">
        <v>19255</v>
      </c>
      <c r="I1120" s="14">
        <v>0.708</v>
      </c>
      <c r="J1120" s="14">
        <v>0.78</v>
      </c>
      <c r="K1120" s="14">
        <v>0.8651209547865353</v>
      </c>
      <c r="L1120" s="14">
        <v>0.159</v>
      </c>
      <c r="M1120" s="14">
        <v>0.171</v>
      </c>
      <c r="N1120" s="14">
        <v>3.0E-6</v>
      </c>
      <c r="O1120" s="14">
        <v>0.0715</v>
      </c>
      <c r="P1120" s="14">
        <v>0.734</v>
      </c>
      <c r="Q1120" s="14">
        <v>87.339</v>
      </c>
      <c r="R1120" s="14">
        <v>9.0</v>
      </c>
      <c r="S1120" s="14">
        <v>1.0</v>
      </c>
      <c r="T1120" s="14" t="s">
        <v>103</v>
      </c>
      <c r="U1120" s="14" t="s">
        <v>94</v>
      </c>
      <c r="V1120" s="16" t="s">
        <v>181</v>
      </c>
      <c r="W1120" s="17" t="s">
        <v>185</v>
      </c>
    </row>
    <row r="1121" ht="15.75" customHeight="1">
      <c r="A1121" s="14" t="s">
        <v>19256</v>
      </c>
      <c r="B1121" s="14" t="s">
        <v>19257</v>
      </c>
      <c r="C1121" s="14">
        <v>2016.0</v>
      </c>
      <c r="D1121" s="14">
        <v>2.0</v>
      </c>
      <c r="E1121" s="14">
        <v>291346.0</v>
      </c>
      <c r="F1121" s="14" t="s">
        <v>880</v>
      </c>
      <c r="G1121" s="14" t="s">
        <v>881</v>
      </c>
      <c r="H1121" s="14" t="s">
        <v>19258</v>
      </c>
      <c r="I1121" s="14">
        <v>0.669</v>
      </c>
      <c r="J1121" s="14">
        <v>0.581</v>
      </c>
      <c r="K1121" s="14">
        <v>0.7909652856332009</v>
      </c>
      <c r="L1121" s="14">
        <v>0.0491</v>
      </c>
      <c r="M1121" s="14">
        <v>0.306</v>
      </c>
      <c r="N1121" s="14">
        <v>0.0</v>
      </c>
      <c r="O1121" s="14">
        <v>0.0814</v>
      </c>
      <c r="P1121" s="14">
        <v>0.716</v>
      </c>
      <c r="Q1121" s="14">
        <v>92.02</v>
      </c>
      <c r="R1121" s="14">
        <v>4.0</v>
      </c>
      <c r="S1121" s="14">
        <v>0.0</v>
      </c>
      <c r="T1121" s="14" t="s">
        <v>104</v>
      </c>
      <c r="U1121" s="14" t="s">
        <v>94</v>
      </c>
      <c r="V1121" s="16" t="s">
        <v>181</v>
      </c>
      <c r="W1121" s="17" t="s">
        <v>185</v>
      </c>
    </row>
    <row r="1122" ht="15.75" customHeight="1">
      <c r="A1122" s="14" t="s">
        <v>2632</v>
      </c>
      <c r="B1122" s="14" t="s">
        <v>2633</v>
      </c>
      <c r="C1122" s="14">
        <v>2020.0</v>
      </c>
      <c r="D1122" s="14">
        <v>2.0</v>
      </c>
      <c r="E1122" s="14">
        <v>200866.0</v>
      </c>
      <c r="F1122" s="14" t="s">
        <v>2128</v>
      </c>
      <c r="G1122" s="14" t="s">
        <v>2636</v>
      </c>
      <c r="H1122" s="14" t="s">
        <v>2633</v>
      </c>
      <c r="I1122" s="14">
        <v>0.787</v>
      </c>
      <c r="J1122" s="14">
        <v>0.75</v>
      </c>
      <c r="K1122" s="14">
        <v>0.8667892969249721</v>
      </c>
      <c r="L1122" s="14">
        <v>0.109</v>
      </c>
      <c r="M1122" s="14">
        <v>0.188</v>
      </c>
      <c r="N1122" s="14">
        <v>0.0</v>
      </c>
      <c r="O1122" s="14">
        <v>0.279</v>
      </c>
      <c r="P1122" s="14">
        <v>0.607</v>
      </c>
      <c r="Q1122" s="14">
        <v>100.03</v>
      </c>
      <c r="R1122" s="14">
        <v>8.0</v>
      </c>
      <c r="S1122" s="14">
        <v>1.0</v>
      </c>
      <c r="T1122" s="14" t="s">
        <v>103</v>
      </c>
      <c r="U1122" s="14" t="s">
        <v>68</v>
      </c>
      <c r="V1122" s="16" t="s">
        <v>407</v>
      </c>
      <c r="W1122" s="17" t="s">
        <v>185</v>
      </c>
    </row>
    <row r="1123" ht="15.75" customHeight="1">
      <c r="A1123" s="14" t="s">
        <v>1366</v>
      </c>
      <c r="B1123" s="14" t="s">
        <v>1367</v>
      </c>
      <c r="C1123" s="14">
        <v>2023.0</v>
      </c>
      <c r="D1123" s="14">
        <v>2.0</v>
      </c>
      <c r="E1123" s="14">
        <v>200835.0</v>
      </c>
      <c r="F1123" s="14" t="s">
        <v>1370</v>
      </c>
      <c r="G1123" s="14" t="s">
        <v>1371</v>
      </c>
      <c r="H1123" s="14" t="s">
        <v>1367</v>
      </c>
      <c r="I1123" s="14">
        <v>0.712</v>
      </c>
      <c r="J1123" s="14">
        <v>0.574</v>
      </c>
      <c r="K1123" s="14">
        <v>0.7494920111918062</v>
      </c>
      <c r="L1123" s="14">
        <v>0.0652</v>
      </c>
      <c r="M1123" s="14">
        <v>0.323</v>
      </c>
      <c r="N1123" s="14">
        <v>0.0297</v>
      </c>
      <c r="O1123" s="14">
        <v>0.336</v>
      </c>
      <c r="P1123" s="14">
        <v>0.393</v>
      </c>
      <c r="Q1123" s="14">
        <v>98.014</v>
      </c>
      <c r="R1123" s="14">
        <v>9.0</v>
      </c>
      <c r="S1123" s="14">
        <v>1.0</v>
      </c>
      <c r="T1123" s="14" t="s">
        <v>103</v>
      </c>
      <c r="U1123" s="14" t="s">
        <v>68</v>
      </c>
      <c r="V1123" s="16" t="s">
        <v>45</v>
      </c>
      <c r="W1123" s="17" t="s">
        <v>251</v>
      </c>
    </row>
    <row r="1124" ht="15.75" customHeight="1">
      <c r="A1124" s="14" t="s">
        <v>1372</v>
      </c>
      <c r="B1124" s="14" t="s">
        <v>1373</v>
      </c>
      <c r="C1124" s="14">
        <v>2005.0</v>
      </c>
      <c r="D1124" s="14">
        <v>2.0</v>
      </c>
      <c r="E1124" s="14">
        <v>1254973.0</v>
      </c>
      <c r="F1124" s="14" t="s">
        <v>1375</v>
      </c>
      <c r="G1124" s="14" t="s">
        <v>1376</v>
      </c>
      <c r="H1124" s="14" t="s">
        <v>1377</v>
      </c>
      <c r="I1124" s="14">
        <v>0.454</v>
      </c>
      <c r="J1124" s="14">
        <v>0.292</v>
      </c>
      <c r="K1124" s="14">
        <v>0.6109982246997842</v>
      </c>
      <c r="L1124" s="14">
        <v>0.278</v>
      </c>
      <c r="M1124" s="14">
        <v>0.872</v>
      </c>
      <c r="N1124" s="14">
        <v>6.74E-6</v>
      </c>
      <c r="O1124" s="14">
        <v>0.0876</v>
      </c>
      <c r="P1124" s="14">
        <v>0.277</v>
      </c>
      <c r="Q1124" s="14">
        <v>61.85</v>
      </c>
      <c r="R1124" s="14">
        <v>1.0</v>
      </c>
      <c r="S1124" s="14">
        <v>1.0</v>
      </c>
      <c r="T1124" s="14" t="s">
        <v>103</v>
      </c>
      <c r="U1124" s="14" t="s">
        <v>68</v>
      </c>
      <c r="V1124" s="16" t="s">
        <v>36</v>
      </c>
      <c r="W1124" s="17" t="s">
        <v>251</v>
      </c>
    </row>
    <row r="1125" ht="15.75" customHeight="1">
      <c r="A1125" s="14" t="s">
        <v>19259</v>
      </c>
      <c r="B1125" s="14" t="s">
        <v>19260</v>
      </c>
      <c r="C1125" s="14">
        <v>2019.0</v>
      </c>
      <c r="D1125" s="14">
        <v>2.0</v>
      </c>
      <c r="E1125" s="14">
        <v>229773.0</v>
      </c>
      <c r="F1125" s="14" t="s">
        <v>4278</v>
      </c>
      <c r="G1125" s="14" t="s">
        <v>2532</v>
      </c>
      <c r="H1125" s="14" t="s">
        <v>19261</v>
      </c>
      <c r="I1125" s="14">
        <v>0.645</v>
      </c>
      <c r="J1125" s="14">
        <v>0.862</v>
      </c>
      <c r="K1125" s="14">
        <v>0.8726498834112753</v>
      </c>
      <c r="L1125" s="14">
        <v>0.0845</v>
      </c>
      <c r="M1125" s="14">
        <v>0.0933</v>
      </c>
      <c r="N1125" s="14">
        <v>0.0</v>
      </c>
      <c r="O1125" s="14">
        <v>0.193</v>
      </c>
      <c r="P1125" s="14">
        <v>0.803</v>
      </c>
      <c r="Q1125" s="14">
        <v>119.947</v>
      </c>
      <c r="R1125" s="14">
        <v>11.0</v>
      </c>
      <c r="S1125" s="14">
        <v>0.0</v>
      </c>
      <c r="T1125" s="14" t="s">
        <v>1434</v>
      </c>
      <c r="U1125" s="14" t="s">
        <v>35</v>
      </c>
      <c r="V1125" s="16" t="s">
        <v>560</v>
      </c>
      <c r="W1125" s="17" t="s">
        <v>185</v>
      </c>
    </row>
    <row r="1126" ht="15.75" customHeight="1">
      <c r="A1126" s="14" t="s">
        <v>19262</v>
      </c>
      <c r="B1126" s="14" t="s">
        <v>19263</v>
      </c>
      <c r="C1126" s="14">
        <v>2019.0</v>
      </c>
      <c r="D1126" s="14">
        <v>2.0</v>
      </c>
      <c r="E1126" s="14">
        <v>228635.0</v>
      </c>
      <c r="F1126" s="14" t="s">
        <v>19264</v>
      </c>
      <c r="G1126" s="14" t="s">
        <v>19265</v>
      </c>
      <c r="H1126" s="14" t="s">
        <v>19266</v>
      </c>
      <c r="I1126" s="14">
        <v>0.394</v>
      </c>
      <c r="J1126" s="14">
        <v>0.525</v>
      </c>
      <c r="K1126" s="14">
        <v>0.8686501400793821</v>
      </c>
      <c r="L1126" s="14">
        <v>0.0372</v>
      </c>
      <c r="M1126" s="14">
        <v>0.799</v>
      </c>
      <c r="N1126" s="14">
        <v>0.0</v>
      </c>
      <c r="O1126" s="14">
        <v>0.183</v>
      </c>
      <c r="P1126" s="14">
        <v>0.246</v>
      </c>
      <c r="Q1126" s="14">
        <v>136.173</v>
      </c>
      <c r="R1126" s="14">
        <v>4.0</v>
      </c>
      <c r="S1126" s="14">
        <v>1.0</v>
      </c>
      <c r="T1126" s="14" t="s">
        <v>1434</v>
      </c>
      <c r="U1126" s="14" t="s">
        <v>35</v>
      </c>
      <c r="V1126" s="16" t="s">
        <v>36</v>
      </c>
      <c r="W1126" s="17" t="s">
        <v>251</v>
      </c>
    </row>
    <row r="1127" ht="15.75" customHeight="1">
      <c r="A1127" s="14" t="s">
        <v>19267</v>
      </c>
      <c r="B1127" s="14" t="s">
        <v>19268</v>
      </c>
      <c r="C1127" s="14">
        <v>2008.0</v>
      </c>
      <c r="D1127" s="14">
        <v>2.0</v>
      </c>
      <c r="E1127" s="14">
        <v>122706.0</v>
      </c>
      <c r="F1127" s="14" t="s">
        <v>17167</v>
      </c>
      <c r="G1127" s="14" t="s">
        <v>17185</v>
      </c>
      <c r="H1127" s="14" t="s">
        <v>15449</v>
      </c>
      <c r="I1127" s="14">
        <v>0.449</v>
      </c>
      <c r="J1127" s="14">
        <v>0.335</v>
      </c>
      <c r="K1127" s="14">
        <v>0.7138151562313904</v>
      </c>
      <c r="L1127" s="14">
        <v>0.0644</v>
      </c>
      <c r="M1127" s="14">
        <v>0.755</v>
      </c>
      <c r="N1127" s="14">
        <v>0.0</v>
      </c>
      <c r="O1127" s="14">
        <v>0.112</v>
      </c>
      <c r="P1127" s="14">
        <v>0.615</v>
      </c>
      <c r="Q1127" s="14">
        <v>102.709</v>
      </c>
      <c r="R1127" s="14">
        <v>3.0</v>
      </c>
      <c r="S1127" s="14">
        <v>1.0</v>
      </c>
      <c r="T1127" s="14" t="s">
        <v>1434</v>
      </c>
      <c r="U1127" s="14" t="s">
        <v>68</v>
      </c>
      <c r="V1127" s="16" t="s">
        <v>407</v>
      </c>
      <c r="W1127" s="17" t="s">
        <v>185</v>
      </c>
    </row>
    <row r="1128" ht="15.75" customHeight="1">
      <c r="A1128" s="14" t="s">
        <v>2643</v>
      </c>
      <c r="B1128" s="14" t="s">
        <v>2645</v>
      </c>
      <c r="C1128" s="14">
        <v>2024.0</v>
      </c>
      <c r="D1128" s="14">
        <v>2.0</v>
      </c>
      <c r="E1128" s="14">
        <v>73086.0</v>
      </c>
      <c r="F1128" s="14" t="s">
        <v>213</v>
      </c>
      <c r="G1128" s="14" t="s">
        <v>1955</v>
      </c>
      <c r="H1128" s="14" t="s">
        <v>2645</v>
      </c>
      <c r="I1128" s="14">
        <v>0.611</v>
      </c>
      <c r="J1128" s="14">
        <v>0.602</v>
      </c>
      <c r="K1128" s="14">
        <v>0.6788655273313187</v>
      </c>
      <c r="L1128" s="14">
        <v>0.0423</v>
      </c>
      <c r="M1128" s="14">
        <v>0.0753</v>
      </c>
      <c r="N1128" s="14">
        <v>0.881</v>
      </c>
      <c r="O1128" s="14">
        <v>0.115</v>
      </c>
      <c r="P1128" s="14">
        <v>0.943</v>
      </c>
      <c r="Q1128" s="14">
        <v>99.009</v>
      </c>
      <c r="R1128" s="14">
        <v>0.0</v>
      </c>
      <c r="S1128" s="14">
        <v>1.0</v>
      </c>
      <c r="T1128" s="14" t="s">
        <v>103</v>
      </c>
      <c r="U1128" s="14" t="s">
        <v>35</v>
      </c>
      <c r="V1128" s="16" t="s">
        <v>819</v>
      </c>
      <c r="W1128" s="17" t="s">
        <v>185</v>
      </c>
    </row>
    <row r="1129" ht="15.75" customHeight="1">
      <c r="A1129" s="14" t="s">
        <v>1380</v>
      </c>
      <c r="B1129" s="14" t="s">
        <v>1381</v>
      </c>
      <c r="C1129" s="14">
        <v>2024.0</v>
      </c>
      <c r="D1129" s="14">
        <v>2.0</v>
      </c>
      <c r="E1129" s="14">
        <v>123612.0</v>
      </c>
      <c r="F1129" s="14" t="s">
        <v>213</v>
      </c>
      <c r="G1129" s="14" t="s">
        <v>1044</v>
      </c>
      <c r="H1129" s="14" t="s">
        <v>1046</v>
      </c>
      <c r="I1129" s="14">
        <v>0.587</v>
      </c>
      <c r="J1129" s="14">
        <v>0.00918</v>
      </c>
      <c r="K1129" s="14">
        <v>0.4547087887311038</v>
      </c>
      <c r="L1129" s="14">
        <v>0.0515</v>
      </c>
      <c r="M1129" s="14">
        <v>0.994</v>
      </c>
      <c r="N1129" s="14">
        <v>0.921</v>
      </c>
      <c r="O1129" s="14">
        <v>0.113</v>
      </c>
      <c r="P1129" s="14">
        <v>0.274</v>
      </c>
      <c r="Q1129" s="14">
        <v>115.719</v>
      </c>
      <c r="R1129" s="14">
        <v>0.0</v>
      </c>
      <c r="S1129" s="14">
        <v>1.0</v>
      </c>
      <c r="T1129" s="14" t="s">
        <v>103</v>
      </c>
      <c r="U1129" s="14" t="s">
        <v>35</v>
      </c>
      <c r="V1129" s="16" t="s">
        <v>36</v>
      </c>
      <c r="W1129" s="17" t="s">
        <v>251</v>
      </c>
    </row>
    <row r="1130" ht="15.75" customHeight="1">
      <c r="A1130" s="14" t="s">
        <v>9849</v>
      </c>
      <c r="B1130" s="14" t="s">
        <v>9850</v>
      </c>
      <c r="C1130" s="14">
        <v>2020.0</v>
      </c>
      <c r="D1130" s="14">
        <v>2.0</v>
      </c>
      <c r="E1130" s="14">
        <v>76392.0</v>
      </c>
      <c r="F1130" s="14" t="s">
        <v>1049</v>
      </c>
      <c r="G1130" s="14" t="s">
        <v>9851</v>
      </c>
      <c r="H1130" s="14" t="s">
        <v>9850</v>
      </c>
      <c r="I1130" s="14">
        <v>0.548</v>
      </c>
      <c r="J1130" s="14">
        <v>0.944</v>
      </c>
      <c r="K1130" s="14">
        <v>0.8783607468851549</v>
      </c>
      <c r="L1130" s="14">
        <v>0.187</v>
      </c>
      <c r="M1130" s="14">
        <v>0.493</v>
      </c>
      <c r="N1130" s="14">
        <v>0.0</v>
      </c>
      <c r="O1130" s="14">
        <v>0.256</v>
      </c>
      <c r="P1130" s="14">
        <v>0.273</v>
      </c>
      <c r="Q1130" s="14">
        <v>109.968</v>
      </c>
      <c r="R1130" s="14">
        <v>3.0</v>
      </c>
      <c r="S1130" s="14">
        <v>1.0</v>
      </c>
      <c r="T1130" s="14" t="s">
        <v>103</v>
      </c>
      <c r="U1130" s="14" t="s">
        <v>35</v>
      </c>
      <c r="V1130" s="16" t="s">
        <v>36</v>
      </c>
      <c r="W1130" s="17" t="s">
        <v>251</v>
      </c>
    </row>
    <row r="1131" ht="15.75" customHeight="1">
      <c r="A1131" s="14" t="s">
        <v>2649</v>
      </c>
      <c r="B1131" s="14" t="s">
        <v>2650</v>
      </c>
      <c r="C1131" s="14">
        <v>2020.0</v>
      </c>
      <c r="D1131" s="14">
        <v>2.0</v>
      </c>
      <c r="E1131" s="14">
        <v>149028.0</v>
      </c>
      <c r="F1131" s="14" t="s">
        <v>223</v>
      </c>
      <c r="G1131" s="14" t="s">
        <v>2653</v>
      </c>
      <c r="H1131" s="14" t="s">
        <v>1059</v>
      </c>
      <c r="I1131" s="14">
        <v>0.749</v>
      </c>
      <c r="J1131" s="14">
        <v>0.456</v>
      </c>
      <c r="K1131" s="14">
        <v>0.7517592453799382</v>
      </c>
      <c r="L1131" s="14">
        <v>0.0384</v>
      </c>
      <c r="M1131" s="14">
        <v>0.709</v>
      </c>
      <c r="N1131" s="14">
        <v>0.0</v>
      </c>
      <c r="O1131" s="14">
        <v>0.0591</v>
      </c>
      <c r="P1131" s="14">
        <v>0.833</v>
      </c>
      <c r="Q1131" s="14">
        <v>129.985</v>
      </c>
      <c r="R1131" s="14">
        <v>6.0</v>
      </c>
      <c r="S1131" s="14">
        <v>0.0</v>
      </c>
      <c r="T1131" s="14" t="s">
        <v>103</v>
      </c>
      <c r="U1131" s="14" t="s">
        <v>35</v>
      </c>
      <c r="V1131" s="16" t="s">
        <v>560</v>
      </c>
      <c r="W1131" s="17" t="s">
        <v>185</v>
      </c>
    </row>
    <row r="1132" ht="15.75" customHeight="1">
      <c r="A1132" s="14" t="s">
        <v>2655</v>
      </c>
      <c r="B1132" s="14" t="s">
        <v>2656</v>
      </c>
      <c r="C1132" s="14">
        <v>2023.0</v>
      </c>
      <c r="D1132" s="14">
        <v>2.0</v>
      </c>
      <c r="E1132" s="14">
        <v>122735.0</v>
      </c>
      <c r="F1132" s="14" t="s">
        <v>303</v>
      </c>
      <c r="G1132" s="14" t="s">
        <v>1052</v>
      </c>
      <c r="H1132" s="14" t="s">
        <v>1390</v>
      </c>
      <c r="I1132" s="14">
        <v>0.635</v>
      </c>
      <c r="J1132" s="14">
        <v>0.488</v>
      </c>
      <c r="K1132" s="14">
        <v>0.6588668106718528</v>
      </c>
      <c r="L1132" s="14">
        <v>0.0596</v>
      </c>
      <c r="M1132" s="14">
        <v>0.731</v>
      </c>
      <c r="N1132" s="14">
        <v>0.934</v>
      </c>
      <c r="O1132" s="14">
        <v>0.128</v>
      </c>
      <c r="P1132" s="14">
        <v>0.769</v>
      </c>
      <c r="Q1132" s="14">
        <v>82.158</v>
      </c>
      <c r="R1132" s="14">
        <v>1.0</v>
      </c>
      <c r="S1132" s="14">
        <v>0.0</v>
      </c>
      <c r="T1132" s="14" t="s">
        <v>103</v>
      </c>
      <c r="U1132" s="14" t="s">
        <v>35</v>
      </c>
      <c r="V1132" s="16" t="s">
        <v>181</v>
      </c>
      <c r="W1132" s="17" t="s">
        <v>185</v>
      </c>
    </row>
    <row r="1133" ht="15.75" customHeight="1">
      <c r="A1133" s="14" t="s">
        <v>2659</v>
      </c>
      <c r="B1133" s="14" t="s">
        <v>2660</v>
      </c>
      <c r="C1133" s="14">
        <v>2023.0</v>
      </c>
      <c r="D1133" s="14">
        <v>2.0</v>
      </c>
      <c r="E1133" s="14">
        <v>116890.0</v>
      </c>
      <c r="F1133" s="14" t="s">
        <v>1697</v>
      </c>
      <c r="G1133" s="14" t="s">
        <v>1052</v>
      </c>
      <c r="H1133" s="14" t="s">
        <v>1390</v>
      </c>
      <c r="I1133" s="14">
        <v>0.636</v>
      </c>
      <c r="J1133" s="14">
        <v>0.53</v>
      </c>
      <c r="K1133" s="14">
        <v>0.6818813765815696</v>
      </c>
      <c r="L1133" s="14">
        <v>0.0413</v>
      </c>
      <c r="M1133" s="14">
        <v>0.739</v>
      </c>
      <c r="N1133" s="14">
        <v>0.925</v>
      </c>
      <c r="O1133" s="14">
        <v>0.263</v>
      </c>
      <c r="P1133" s="14">
        <v>0.669</v>
      </c>
      <c r="Q1133" s="14">
        <v>164.244</v>
      </c>
      <c r="R1133" s="14">
        <v>0.0</v>
      </c>
      <c r="S1133" s="14">
        <v>1.0</v>
      </c>
      <c r="T1133" s="14" t="s">
        <v>103</v>
      </c>
      <c r="U1133" s="14" t="s">
        <v>35</v>
      </c>
      <c r="V1133" s="16" t="s">
        <v>407</v>
      </c>
      <c r="W1133" s="17" t="s">
        <v>185</v>
      </c>
    </row>
    <row r="1134" ht="15.75" customHeight="1">
      <c r="A1134" s="14" t="s">
        <v>2664</v>
      </c>
      <c r="B1134" s="14" t="s">
        <v>2665</v>
      </c>
      <c r="C1134" s="14">
        <v>2023.0</v>
      </c>
      <c r="D1134" s="14">
        <v>2.0</v>
      </c>
      <c r="E1134" s="14">
        <v>122448.0</v>
      </c>
      <c r="F1134" s="14" t="s">
        <v>1049</v>
      </c>
      <c r="G1134" s="14" t="s">
        <v>2666</v>
      </c>
      <c r="H1134" s="14" t="s">
        <v>2667</v>
      </c>
      <c r="I1134" s="14">
        <v>0.708</v>
      </c>
      <c r="J1134" s="14">
        <v>0.239</v>
      </c>
      <c r="K1134" s="14">
        <v>0.7190768506679983</v>
      </c>
      <c r="L1134" s="14">
        <v>0.0679</v>
      </c>
      <c r="M1134" s="14">
        <v>0.995</v>
      </c>
      <c r="N1134" s="14">
        <v>0.945</v>
      </c>
      <c r="O1134" s="14">
        <v>0.129</v>
      </c>
      <c r="P1134" s="14">
        <v>0.6</v>
      </c>
      <c r="Q1134" s="14">
        <v>156.879</v>
      </c>
      <c r="R1134" s="14">
        <v>5.0</v>
      </c>
      <c r="S1134" s="14">
        <v>1.0</v>
      </c>
      <c r="T1134" s="14" t="s">
        <v>103</v>
      </c>
      <c r="U1134" s="14" t="s">
        <v>35</v>
      </c>
      <c r="V1134" s="16" t="s">
        <v>407</v>
      </c>
      <c r="W1134" s="17" t="s">
        <v>185</v>
      </c>
    </row>
    <row r="1135" ht="15.75" customHeight="1">
      <c r="A1135" s="14" t="s">
        <v>2672</v>
      </c>
      <c r="B1135" s="14" t="s">
        <v>2673</v>
      </c>
      <c r="C1135" s="14">
        <v>2020.0</v>
      </c>
      <c r="D1135" s="14">
        <v>2.0</v>
      </c>
      <c r="E1135" s="14">
        <v>156577.0</v>
      </c>
      <c r="F1135" s="14" t="s">
        <v>199</v>
      </c>
      <c r="G1135" s="14" t="s">
        <v>2675</v>
      </c>
      <c r="H1135" s="14" t="s">
        <v>1059</v>
      </c>
      <c r="I1135" s="14">
        <v>0.849</v>
      </c>
      <c r="J1135" s="14">
        <v>0.728</v>
      </c>
      <c r="K1135" s="14">
        <v>0.8512181036328961</v>
      </c>
      <c r="L1135" s="14">
        <v>0.312</v>
      </c>
      <c r="M1135" s="14">
        <v>0.102</v>
      </c>
      <c r="N1135" s="14">
        <v>0.0</v>
      </c>
      <c r="O1135" s="14">
        <v>0.104</v>
      </c>
      <c r="P1135" s="14">
        <v>0.709</v>
      </c>
      <c r="Q1135" s="14">
        <v>84.486</v>
      </c>
      <c r="R1135" s="14">
        <v>11.0</v>
      </c>
      <c r="S1135" s="14">
        <v>1.0</v>
      </c>
      <c r="T1135" s="14" t="s">
        <v>103</v>
      </c>
      <c r="U1135" s="14" t="s">
        <v>35</v>
      </c>
      <c r="V1135" s="16" t="s">
        <v>181</v>
      </c>
      <c r="W1135" s="17" t="s">
        <v>185</v>
      </c>
    </row>
    <row r="1136" ht="15.75" customHeight="1">
      <c r="A1136" s="14" t="s">
        <v>2679</v>
      </c>
      <c r="B1136" s="14" t="s">
        <v>2680</v>
      </c>
      <c r="C1136" s="14">
        <v>2023.0</v>
      </c>
      <c r="D1136" s="14">
        <v>2.0</v>
      </c>
      <c r="E1136" s="14">
        <v>63252.0</v>
      </c>
      <c r="F1136" s="14" t="s">
        <v>236</v>
      </c>
      <c r="G1136" s="14" t="s">
        <v>1070</v>
      </c>
      <c r="H1136" s="14" t="s">
        <v>1071</v>
      </c>
      <c r="I1136" s="14">
        <v>0.859</v>
      </c>
      <c r="J1136" s="14">
        <v>0.8</v>
      </c>
      <c r="K1136" s="14">
        <v>0.7968258721195043</v>
      </c>
      <c r="L1136" s="14">
        <v>0.045</v>
      </c>
      <c r="M1136" s="14">
        <v>0.022</v>
      </c>
      <c r="N1136" s="14">
        <v>0.919</v>
      </c>
      <c r="O1136" s="14">
        <v>0.264</v>
      </c>
      <c r="P1136" s="14">
        <v>0.597</v>
      </c>
      <c r="Q1136" s="14">
        <v>134.087</v>
      </c>
      <c r="R1136" s="14">
        <v>6.0</v>
      </c>
      <c r="S1136" s="14">
        <v>1.0</v>
      </c>
      <c r="T1136" s="14" t="s">
        <v>103</v>
      </c>
      <c r="U1136" s="14" t="s">
        <v>35</v>
      </c>
      <c r="V1136" s="16" t="s">
        <v>333</v>
      </c>
      <c r="W1136" s="17" t="s">
        <v>185</v>
      </c>
    </row>
    <row r="1137" ht="15.75" customHeight="1">
      <c r="A1137" s="14" t="s">
        <v>2684</v>
      </c>
      <c r="B1137" s="14" t="s">
        <v>2685</v>
      </c>
      <c r="C1137" s="14">
        <v>2023.0</v>
      </c>
      <c r="D1137" s="14">
        <v>2.0</v>
      </c>
      <c r="E1137" s="14">
        <v>111953.0</v>
      </c>
      <c r="F1137" s="14" t="s">
        <v>1049</v>
      </c>
      <c r="G1137" s="14" t="s">
        <v>2686</v>
      </c>
      <c r="H1137" s="14" t="s">
        <v>2687</v>
      </c>
      <c r="I1137" s="14">
        <v>0.828</v>
      </c>
      <c r="J1137" s="14">
        <v>0.777</v>
      </c>
      <c r="K1137" s="14">
        <v>0.6577759715813365</v>
      </c>
      <c r="L1137" s="14">
        <v>0.0794</v>
      </c>
      <c r="M1137" s="14">
        <v>0.974</v>
      </c>
      <c r="N1137" s="14">
        <v>0.915</v>
      </c>
      <c r="O1137" s="14">
        <v>0.14</v>
      </c>
      <c r="P1137" s="14">
        <v>0.736</v>
      </c>
      <c r="Q1137" s="14">
        <v>137.392</v>
      </c>
      <c r="R1137" s="14">
        <v>1.0</v>
      </c>
      <c r="S1137" s="14">
        <v>1.0</v>
      </c>
      <c r="T1137" s="14" t="s">
        <v>103</v>
      </c>
      <c r="U1137" s="14" t="s">
        <v>35</v>
      </c>
      <c r="V1137" s="16" t="s">
        <v>181</v>
      </c>
      <c r="W1137" s="17" t="s">
        <v>185</v>
      </c>
    </row>
    <row r="1138" ht="15.75" customHeight="1">
      <c r="A1138" s="14" t="s">
        <v>1383</v>
      </c>
      <c r="B1138" s="14" t="s">
        <v>1384</v>
      </c>
      <c r="C1138" s="14">
        <v>2023.0</v>
      </c>
      <c r="D1138" s="14">
        <v>2.0</v>
      </c>
      <c r="E1138" s="14">
        <v>201176.0</v>
      </c>
      <c r="F1138" s="14" t="s">
        <v>223</v>
      </c>
      <c r="G1138" s="14" t="s">
        <v>1076</v>
      </c>
      <c r="H1138" s="14" t="s">
        <v>1077</v>
      </c>
      <c r="I1138" s="14">
        <v>0.762</v>
      </c>
      <c r="J1138" s="14">
        <v>0.118</v>
      </c>
      <c r="K1138" s="14">
        <v>0.6195966034132656</v>
      </c>
      <c r="L1138" s="14">
        <v>0.074</v>
      </c>
      <c r="M1138" s="14">
        <v>0.989</v>
      </c>
      <c r="N1138" s="14">
        <v>0.952</v>
      </c>
      <c r="O1138" s="14">
        <v>0.115</v>
      </c>
      <c r="P1138" s="14">
        <v>0.441</v>
      </c>
      <c r="Q1138" s="14">
        <v>136.01</v>
      </c>
      <c r="R1138" s="14">
        <v>1.0</v>
      </c>
      <c r="S1138" s="14">
        <v>1.0</v>
      </c>
      <c r="T1138" s="14" t="s">
        <v>103</v>
      </c>
      <c r="U1138" s="14" t="s">
        <v>35</v>
      </c>
      <c r="V1138" s="16" t="s">
        <v>54</v>
      </c>
      <c r="W1138" s="17" t="s">
        <v>251</v>
      </c>
    </row>
    <row r="1139" ht="15.75" customHeight="1">
      <c r="A1139" s="14" t="s">
        <v>1388</v>
      </c>
      <c r="B1139" s="14" t="s">
        <v>1389</v>
      </c>
      <c r="C1139" s="14">
        <v>2023.0</v>
      </c>
      <c r="D1139" s="14">
        <v>2.0</v>
      </c>
      <c r="E1139" s="14">
        <v>122735.0</v>
      </c>
      <c r="F1139" s="14" t="s">
        <v>1049</v>
      </c>
      <c r="G1139" s="14" t="s">
        <v>1052</v>
      </c>
      <c r="H1139" s="14" t="s">
        <v>1390</v>
      </c>
      <c r="I1139" s="14">
        <v>0.28</v>
      </c>
      <c r="J1139" s="14">
        <v>0.318</v>
      </c>
      <c r="K1139" s="14">
        <v>0.6260346929474894</v>
      </c>
      <c r="L1139" s="14">
        <v>0.0858</v>
      </c>
      <c r="M1139" s="14">
        <v>0.974</v>
      </c>
      <c r="N1139" s="14">
        <v>0.917</v>
      </c>
      <c r="O1139" s="14">
        <v>0.469</v>
      </c>
      <c r="P1139" s="14">
        <v>0.113</v>
      </c>
      <c r="Q1139" s="14">
        <v>80.796</v>
      </c>
      <c r="R1139" s="14">
        <v>2.0</v>
      </c>
      <c r="S1139" s="14">
        <v>1.0</v>
      </c>
      <c r="T1139" s="14" t="s">
        <v>103</v>
      </c>
      <c r="U1139" s="14" t="s">
        <v>35</v>
      </c>
      <c r="V1139" s="16" t="s">
        <v>58</v>
      </c>
      <c r="W1139" s="17" t="s">
        <v>251</v>
      </c>
    </row>
    <row r="1140" ht="15.75" customHeight="1">
      <c r="A1140" s="14" t="s">
        <v>2693</v>
      </c>
      <c r="B1140" s="14" t="s">
        <v>2694</v>
      </c>
      <c r="C1140" s="14">
        <v>2020.0</v>
      </c>
      <c r="D1140" s="14">
        <v>2.0</v>
      </c>
      <c r="E1140" s="14">
        <v>166347.0</v>
      </c>
      <c r="F1140" s="14" t="s">
        <v>236</v>
      </c>
      <c r="G1140" s="14" t="s">
        <v>2697</v>
      </c>
      <c r="H1140" s="14" t="s">
        <v>1059</v>
      </c>
      <c r="I1140" s="14">
        <v>0.705</v>
      </c>
      <c r="J1140" s="14">
        <v>0.796</v>
      </c>
      <c r="K1140" s="14">
        <v>0.8308985519468078</v>
      </c>
      <c r="L1140" s="14">
        <v>0.109</v>
      </c>
      <c r="M1140" s="14">
        <v>0.331</v>
      </c>
      <c r="N1140" s="14">
        <v>0.0</v>
      </c>
      <c r="O1140" s="14">
        <v>0.141</v>
      </c>
      <c r="P1140" s="14">
        <v>0.582</v>
      </c>
      <c r="Q1140" s="14">
        <v>121.929</v>
      </c>
      <c r="R1140" s="14">
        <v>8.0</v>
      </c>
      <c r="S1140" s="14">
        <v>0.0</v>
      </c>
      <c r="T1140" s="14" t="s">
        <v>103</v>
      </c>
      <c r="U1140" s="14" t="s">
        <v>35</v>
      </c>
      <c r="V1140" s="16" t="s">
        <v>333</v>
      </c>
      <c r="W1140" s="17" t="s">
        <v>185</v>
      </c>
    </row>
    <row r="1141" ht="15.75" customHeight="1">
      <c r="A1141" s="14" t="s">
        <v>2702</v>
      </c>
      <c r="B1141" s="14" t="s">
        <v>2704</v>
      </c>
      <c r="C1141" s="14">
        <v>2024.0</v>
      </c>
      <c r="D1141" s="14">
        <v>2.0</v>
      </c>
      <c r="E1141" s="14">
        <v>155375.0</v>
      </c>
      <c r="F1141" s="14" t="s">
        <v>1415</v>
      </c>
      <c r="G1141" s="14" t="s">
        <v>1064</v>
      </c>
      <c r="H1141" s="14" t="s">
        <v>1065</v>
      </c>
      <c r="I1141" s="14">
        <v>0.734</v>
      </c>
      <c r="J1141" s="14">
        <v>0.282</v>
      </c>
      <c r="K1141" s="14">
        <v>0.573717194606256</v>
      </c>
      <c r="L1141" s="14">
        <v>0.0949</v>
      </c>
      <c r="M1141" s="14">
        <v>0.592</v>
      </c>
      <c r="N1141" s="14">
        <v>0.912</v>
      </c>
      <c r="O1141" s="14">
        <v>0.107</v>
      </c>
      <c r="P1141" s="14">
        <v>0.822</v>
      </c>
      <c r="Q1141" s="14">
        <v>129.997</v>
      </c>
      <c r="R1141" s="14">
        <v>9.0</v>
      </c>
      <c r="S1141" s="14">
        <v>1.0</v>
      </c>
      <c r="T1141" s="14" t="s">
        <v>103</v>
      </c>
      <c r="U1141" s="14" t="s">
        <v>35</v>
      </c>
      <c r="V1141" s="16" t="s">
        <v>560</v>
      </c>
      <c r="W1141" s="17" t="s">
        <v>185</v>
      </c>
    </row>
    <row r="1142" ht="15.75" customHeight="1">
      <c r="A1142" s="14" t="s">
        <v>2710</v>
      </c>
      <c r="B1142" s="14">
        <v>1979.0</v>
      </c>
      <c r="C1142" s="14">
        <v>2014.0</v>
      </c>
      <c r="D1142" s="14">
        <v>2.0</v>
      </c>
      <c r="E1142" s="14">
        <v>257523.0</v>
      </c>
      <c r="F1142" s="14" t="s">
        <v>303</v>
      </c>
      <c r="G1142" s="14" t="s">
        <v>2712</v>
      </c>
      <c r="H1142" s="14" t="s">
        <v>2713</v>
      </c>
      <c r="I1142" s="14">
        <v>0.835</v>
      </c>
      <c r="J1142" s="14">
        <v>0.451</v>
      </c>
      <c r="K1142" s="14">
        <v>0.6849186148335955</v>
      </c>
      <c r="L1142" s="14">
        <v>0.0436</v>
      </c>
      <c r="M1142" s="14">
        <v>0.00631</v>
      </c>
      <c r="N1142" s="14">
        <v>0.195</v>
      </c>
      <c r="O1142" s="14">
        <v>0.0843</v>
      </c>
      <c r="P1142" s="14">
        <v>0.966</v>
      </c>
      <c r="Q1142" s="14">
        <v>128.088</v>
      </c>
      <c r="R1142" s="14">
        <v>8.0</v>
      </c>
      <c r="S1142" s="14">
        <v>1.0</v>
      </c>
      <c r="T1142" s="14" t="s">
        <v>103</v>
      </c>
      <c r="U1142" s="14" t="s">
        <v>68</v>
      </c>
      <c r="V1142" s="16" t="s">
        <v>819</v>
      </c>
      <c r="W1142" s="17" t="s">
        <v>185</v>
      </c>
    </row>
    <row r="1143" ht="15.75" customHeight="1">
      <c r="A1143" s="14" t="s">
        <v>1394</v>
      </c>
      <c r="B1143" s="14" t="s">
        <v>1396</v>
      </c>
      <c r="C1143" s="14">
        <v>2024.0</v>
      </c>
      <c r="D1143" s="14">
        <v>2.0</v>
      </c>
      <c r="E1143" s="14">
        <v>184152.0</v>
      </c>
      <c r="F1143" s="14" t="s">
        <v>259</v>
      </c>
      <c r="G1143" s="14" t="s">
        <v>1400</v>
      </c>
      <c r="H1143" s="14" t="s">
        <v>1401</v>
      </c>
      <c r="I1143" s="14">
        <v>0.714</v>
      </c>
      <c r="J1143" s="14">
        <v>0.406</v>
      </c>
      <c r="K1143" s="14">
        <v>0.6891108591814621</v>
      </c>
      <c r="L1143" s="14">
        <v>0.141</v>
      </c>
      <c r="M1143" s="14">
        <v>0.364</v>
      </c>
      <c r="N1143" s="14">
        <v>0.925</v>
      </c>
      <c r="O1143" s="14">
        <v>0.121</v>
      </c>
      <c r="P1143" s="14">
        <v>0.483</v>
      </c>
      <c r="Q1143" s="14">
        <v>164.028</v>
      </c>
      <c r="R1143" s="14">
        <v>10.0</v>
      </c>
      <c r="S1143" s="14">
        <v>1.0</v>
      </c>
      <c r="T1143" s="14" t="s">
        <v>103</v>
      </c>
      <c r="U1143" s="14" t="s">
        <v>35</v>
      </c>
      <c r="V1143" s="16" t="s">
        <v>54</v>
      </c>
      <c r="W1143" s="17" t="s">
        <v>251</v>
      </c>
    </row>
    <row r="1144" ht="15.75" customHeight="1">
      <c r="A1144" s="14" t="s">
        <v>2716</v>
      </c>
      <c r="B1144" s="14" t="s">
        <v>2717</v>
      </c>
      <c r="C1144" s="14">
        <v>2022.0</v>
      </c>
      <c r="D1144" s="14">
        <v>2.0</v>
      </c>
      <c r="E1144" s="14">
        <v>253387.0</v>
      </c>
      <c r="F1144" s="14" t="s">
        <v>259</v>
      </c>
      <c r="G1144" s="14" t="s">
        <v>270</v>
      </c>
      <c r="H1144" s="14" t="s">
        <v>2721</v>
      </c>
      <c r="I1144" s="14">
        <v>0.32</v>
      </c>
      <c r="J1144" s="14">
        <v>0.678</v>
      </c>
      <c r="K1144" s="14">
        <v>0.6852608388619927</v>
      </c>
      <c r="L1144" s="14">
        <v>0.0432</v>
      </c>
      <c r="M1144" s="14">
        <v>8.53E-5</v>
      </c>
      <c r="N1144" s="14">
        <v>0.575</v>
      </c>
      <c r="O1144" s="14">
        <v>0.219</v>
      </c>
      <c r="P1144" s="14">
        <v>0.746</v>
      </c>
      <c r="Q1144" s="14">
        <v>139.966</v>
      </c>
      <c r="R1144" s="14">
        <v>6.0</v>
      </c>
      <c r="S1144" s="14">
        <v>0.0</v>
      </c>
      <c r="T1144" s="14" t="s">
        <v>103</v>
      </c>
      <c r="U1144" s="14" t="s">
        <v>35</v>
      </c>
      <c r="V1144" s="16" t="s">
        <v>181</v>
      </c>
      <c r="W1144" s="17" t="s">
        <v>185</v>
      </c>
    </row>
    <row r="1145" ht="15.75" customHeight="1">
      <c r="A1145" s="14" t="s">
        <v>2724</v>
      </c>
      <c r="B1145" s="14" t="s">
        <v>2726</v>
      </c>
      <c r="C1145" s="14">
        <v>2024.0</v>
      </c>
      <c r="D1145" s="14">
        <v>2.0</v>
      </c>
      <c r="E1145" s="14">
        <v>240004.0</v>
      </c>
      <c r="F1145" s="14" t="s">
        <v>213</v>
      </c>
      <c r="G1145" s="14" t="s">
        <v>2269</v>
      </c>
      <c r="H1145" s="14" t="s">
        <v>2270</v>
      </c>
      <c r="I1145" s="14">
        <v>0.708</v>
      </c>
      <c r="J1145" s="14">
        <v>0.567</v>
      </c>
      <c r="K1145" s="14">
        <v>0.7606998481218169</v>
      </c>
      <c r="L1145" s="14">
        <v>0.0658</v>
      </c>
      <c r="M1145" s="14">
        <v>0.0715</v>
      </c>
      <c r="N1145" s="14">
        <v>0.77</v>
      </c>
      <c r="O1145" s="14">
        <v>0.117</v>
      </c>
      <c r="P1145" s="14">
        <v>0.925</v>
      </c>
      <c r="Q1145" s="14">
        <v>104.007</v>
      </c>
      <c r="R1145" s="14">
        <v>1.0</v>
      </c>
      <c r="S1145" s="14">
        <v>0.0</v>
      </c>
      <c r="T1145" s="14" t="s">
        <v>103</v>
      </c>
      <c r="U1145" s="14" t="s">
        <v>35</v>
      </c>
      <c r="V1145" s="16" t="s">
        <v>819</v>
      </c>
      <c r="W1145" s="17" t="s">
        <v>185</v>
      </c>
    </row>
    <row r="1146" ht="15.75" customHeight="1">
      <c r="A1146" s="14" t="s">
        <v>1403</v>
      </c>
      <c r="B1146" s="14" t="s">
        <v>1404</v>
      </c>
      <c r="C1146" s="14">
        <v>2018.0</v>
      </c>
      <c r="D1146" s="14">
        <v>2.0</v>
      </c>
      <c r="E1146" s="14">
        <v>251076.0</v>
      </c>
      <c r="F1146" s="14" t="s">
        <v>223</v>
      </c>
      <c r="G1146" s="14" t="s">
        <v>1405</v>
      </c>
      <c r="H1146" s="14" t="s">
        <v>1407</v>
      </c>
      <c r="I1146" s="14">
        <v>0.667</v>
      </c>
      <c r="J1146" s="14">
        <v>0.18</v>
      </c>
      <c r="K1146" s="14">
        <v>0.5299980749785042</v>
      </c>
      <c r="L1146" s="14">
        <v>0.0451</v>
      </c>
      <c r="M1146" s="14">
        <v>0.787</v>
      </c>
      <c r="N1146" s="14">
        <v>0.919</v>
      </c>
      <c r="O1146" s="14">
        <v>0.107</v>
      </c>
      <c r="P1146" s="14">
        <v>0.422</v>
      </c>
      <c r="Q1146" s="14">
        <v>97.511</v>
      </c>
      <c r="R1146" s="14">
        <v>3.0</v>
      </c>
      <c r="S1146" s="14">
        <v>0.0</v>
      </c>
      <c r="T1146" s="14" t="s">
        <v>103</v>
      </c>
      <c r="U1146" s="14" t="s">
        <v>35</v>
      </c>
      <c r="V1146" s="16" t="s">
        <v>54</v>
      </c>
      <c r="W1146" s="17" t="s">
        <v>251</v>
      </c>
    </row>
    <row r="1147" ht="15.75" customHeight="1">
      <c r="A1147" s="14" t="s">
        <v>2733</v>
      </c>
      <c r="B1147" s="14" t="s">
        <v>2734</v>
      </c>
      <c r="C1147" s="14">
        <v>2018.0</v>
      </c>
      <c r="D1147" s="14">
        <v>2.0</v>
      </c>
      <c r="E1147" s="14">
        <v>200000.0</v>
      </c>
      <c r="F1147" s="14" t="s">
        <v>303</v>
      </c>
      <c r="G1147" s="14" t="s">
        <v>2737</v>
      </c>
      <c r="H1147" s="14" t="s">
        <v>2738</v>
      </c>
      <c r="I1147" s="14">
        <v>0.565</v>
      </c>
      <c r="J1147" s="14">
        <v>0.643</v>
      </c>
      <c r="K1147" s="14">
        <v>0.6231685667096621</v>
      </c>
      <c r="L1147" s="14">
        <v>0.0323</v>
      </c>
      <c r="M1147" s="14">
        <v>0.0141</v>
      </c>
      <c r="N1147" s="14">
        <v>0.851</v>
      </c>
      <c r="O1147" s="14">
        <v>0.141</v>
      </c>
      <c r="P1147" s="14">
        <v>0.848</v>
      </c>
      <c r="Q1147" s="14">
        <v>119.972</v>
      </c>
      <c r="R1147" s="14">
        <v>1.0</v>
      </c>
      <c r="S1147" s="14">
        <v>1.0</v>
      </c>
      <c r="T1147" s="14" t="s">
        <v>103</v>
      </c>
      <c r="U1147" s="14" t="s">
        <v>35</v>
      </c>
      <c r="V1147" s="16" t="s">
        <v>560</v>
      </c>
      <c r="W1147" s="17" t="s">
        <v>185</v>
      </c>
    </row>
    <row r="1148" ht="15.75" customHeight="1">
      <c r="A1148" s="14" t="s">
        <v>2741</v>
      </c>
      <c r="B1148" s="14" t="s">
        <v>2742</v>
      </c>
      <c r="C1148" s="14">
        <v>2021.0</v>
      </c>
      <c r="D1148" s="14">
        <v>2.0</v>
      </c>
      <c r="E1148" s="14">
        <v>110811.0</v>
      </c>
      <c r="F1148" s="14" t="s">
        <v>259</v>
      </c>
      <c r="G1148" s="14" t="s">
        <v>1086</v>
      </c>
      <c r="H1148" s="14" t="s">
        <v>1087</v>
      </c>
      <c r="I1148" s="14">
        <v>0.63</v>
      </c>
      <c r="J1148" s="14">
        <v>0.75</v>
      </c>
      <c r="K1148" s="14">
        <v>0.8801574230342406</v>
      </c>
      <c r="L1148" s="14">
        <v>0.0457</v>
      </c>
      <c r="M1148" s="14">
        <v>0.00648</v>
      </c>
      <c r="N1148" s="14">
        <v>0.881</v>
      </c>
      <c r="O1148" s="14">
        <v>0.355</v>
      </c>
      <c r="P1148" s="14">
        <v>0.648</v>
      </c>
      <c r="Q1148" s="14">
        <v>129.944</v>
      </c>
      <c r="R1148" s="14">
        <v>0.0</v>
      </c>
      <c r="S1148" s="14">
        <v>1.0</v>
      </c>
      <c r="T1148" s="14" t="s">
        <v>103</v>
      </c>
      <c r="U1148" s="14" t="s">
        <v>35</v>
      </c>
      <c r="V1148" s="16" t="s">
        <v>407</v>
      </c>
      <c r="W1148" s="17" t="s">
        <v>185</v>
      </c>
    </row>
    <row r="1149" ht="15.75" customHeight="1">
      <c r="A1149" s="14" t="s">
        <v>2745</v>
      </c>
      <c r="B1149" s="14" t="s">
        <v>2746</v>
      </c>
      <c r="C1149" s="14">
        <v>2009.0</v>
      </c>
      <c r="D1149" s="14">
        <v>2.0</v>
      </c>
      <c r="E1149" s="14">
        <v>40266.0</v>
      </c>
      <c r="F1149" s="14" t="s">
        <v>213</v>
      </c>
      <c r="G1149" s="14" t="s">
        <v>1102</v>
      </c>
      <c r="H1149" s="14" t="s">
        <v>1103</v>
      </c>
      <c r="I1149" s="14">
        <v>0.722</v>
      </c>
      <c r="J1149" s="14">
        <v>0.314</v>
      </c>
      <c r="K1149" s="14">
        <v>0.8199259940363203</v>
      </c>
      <c r="L1149" s="14">
        <v>0.0752</v>
      </c>
      <c r="M1149" s="14">
        <v>0.906</v>
      </c>
      <c r="N1149" s="14">
        <v>0.00119</v>
      </c>
      <c r="O1149" s="14">
        <v>0.0902</v>
      </c>
      <c r="P1149" s="14">
        <v>0.592</v>
      </c>
      <c r="Q1149" s="14">
        <v>144.168</v>
      </c>
      <c r="R1149" s="14">
        <v>10.0</v>
      </c>
      <c r="S1149" s="14">
        <v>1.0</v>
      </c>
      <c r="T1149" s="14" t="s">
        <v>103</v>
      </c>
      <c r="U1149" s="14" t="s">
        <v>35</v>
      </c>
      <c r="V1149" s="16" t="s">
        <v>333</v>
      </c>
      <c r="W1149" s="17" t="s">
        <v>185</v>
      </c>
    </row>
    <row r="1150" ht="15.75" customHeight="1">
      <c r="A1150" s="14" t="s">
        <v>1413</v>
      </c>
      <c r="B1150" s="14" t="s">
        <v>1414</v>
      </c>
      <c r="C1150" s="14">
        <v>2021.0</v>
      </c>
      <c r="D1150" s="14">
        <v>2.0</v>
      </c>
      <c r="E1150" s="14">
        <v>134661.0</v>
      </c>
      <c r="F1150" s="14" t="s">
        <v>1415</v>
      </c>
      <c r="G1150" s="14" t="s">
        <v>1086</v>
      </c>
      <c r="H1150" s="14" t="s">
        <v>1087</v>
      </c>
      <c r="I1150" s="14">
        <v>0.417</v>
      </c>
      <c r="J1150" s="14">
        <v>0.738</v>
      </c>
      <c r="K1150" s="14">
        <v>0.884242722373233</v>
      </c>
      <c r="L1150" s="14">
        <v>0.0358</v>
      </c>
      <c r="M1150" s="14">
        <v>0.00118</v>
      </c>
      <c r="N1150" s="14">
        <v>0.708</v>
      </c>
      <c r="O1150" s="14">
        <v>0.0983</v>
      </c>
      <c r="P1150" s="14">
        <v>0.432</v>
      </c>
      <c r="Q1150" s="14">
        <v>163.978</v>
      </c>
      <c r="R1150" s="14">
        <v>5.0</v>
      </c>
      <c r="S1150" s="14">
        <v>1.0</v>
      </c>
      <c r="T1150" s="14" t="s">
        <v>103</v>
      </c>
      <c r="U1150" s="14" t="s">
        <v>35</v>
      </c>
      <c r="V1150" s="16" t="s">
        <v>54</v>
      </c>
      <c r="W1150" s="17" t="s">
        <v>251</v>
      </c>
    </row>
    <row r="1151" ht="15.75" customHeight="1">
      <c r="A1151" s="14" t="s">
        <v>1418</v>
      </c>
      <c r="B1151" s="14" t="s">
        <v>1419</v>
      </c>
      <c r="C1151" s="14">
        <v>2022.0</v>
      </c>
      <c r="D1151" s="14">
        <v>2.0</v>
      </c>
      <c r="E1151" s="14">
        <v>238176.0</v>
      </c>
      <c r="F1151" s="14" t="s">
        <v>213</v>
      </c>
      <c r="G1151" s="14" t="s">
        <v>1420</v>
      </c>
      <c r="H1151" s="14" t="s">
        <v>1421</v>
      </c>
      <c r="I1151" s="14">
        <v>0.452</v>
      </c>
      <c r="J1151" s="14">
        <v>0.762</v>
      </c>
      <c r="K1151" s="14">
        <v>0.8132740144843482</v>
      </c>
      <c r="L1151" s="14">
        <v>0.0524</v>
      </c>
      <c r="M1151" s="14">
        <v>0.0359</v>
      </c>
      <c r="N1151" s="14">
        <v>0.888</v>
      </c>
      <c r="O1151" s="14">
        <v>0.137</v>
      </c>
      <c r="P1151" s="14">
        <v>0.339</v>
      </c>
      <c r="Q1151" s="14">
        <v>169.989</v>
      </c>
      <c r="R1151" s="14">
        <v>4.0</v>
      </c>
      <c r="S1151" s="14">
        <v>0.0</v>
      </c>
      <c r="T1151" s="14" t="s">
        <v>103</v>
      </c>
      <c r="U1151" s="14" t="s">
        <v>68</v>
      </c>
      <c r="V1151" s="16" t="s">
        <v>45</v>
      </c>
      <c r="W1151" s="17" t="s">
        <v>251</v>
      </c>
    </row>
    <row r="1152" ht="15.75" customHeight="1">
      <c r="A1152" s="14" t="s">
        <v>2751</v>
      </c>
      <c r="B1152" s="14" t="s">
        <v>2752</v>
      </c>
      <c r="C1152" s="14">
        <v>2024.0</v>
      </c>
      <c r="D1152" s="14">
        <v>2.0</v>
      </c>
      <c r="E1152" s="14">
        <v>243600.0</v>
      </c>
      <c r="F1152" s="14" t="s">
        <v>2754</v>
      </c>
      <c r="G1152" s="14" t="s">
        <v>2756</v>
      </c>
      <c r="H1152" s="14" t="s">
        <v>2235</v>
      </c>
      <c r="I1152" s="14">
        <v>0.364</v>
      </c>
      <c r="J1152" s="14">
        <v>0.57</v>
      </c>
      <c r="K1152" s="14">
        <v>0.7977242101940472</v>
      </c>
      <c r="L1152" s="14">
        <v>0.0518</v>
      </c>
      <c r="M1152" s="14">
        <v>0.103</v>
      </c>
      <c r="N1152" s="14">
        <v>0.0</v>
      </c>
      <c r="O1152" s="14">
        <v>0.113</v>
      </c>
      <c r="P1152" s="14">
        <v>0.515</v>
      </c>
      <c r="Q1152" s="14">
        <v>177.135</v>
      </c>
      <c r="R1152" s="14">
        <v>9.0</v>
      </c>
      <c r="S1152" s="14">
        <v>1.0</v>
      </c>
      <c r="T1152" s="14" t="s">
        <v>103</v>
      </c>
      <c r="U1152" s="14" t="s">
        <v>35</v>
      </c>
      <c r="V1152" s="16" t="s">
        <v>333</v>
      </c>
      <c r="W1152" s="17" t="s">
        <v>185</v>
      </c>
    </row>
    <row r="1153" ht="15.75" customHeight="1">
      <c r="A1153" s="14" t="s">
        <v>2758</v>
      </c>
      <c r="B1153" s="14" t="s">
        <v>2760</v>
      </c>
      <c r="C1153" s="14">
        <v>2018.0</v>
      </c>
      <c r="D1153" s="14">
        <v>2.0</v>
      </c>
      <c r="E1153" s="14">
        <v>296333.0</v>
      </c>
      <c r="F1153" s="14" t="s">
        <v>926</v>
      </c>
      <c r="G1153" s="14" t="s">
        <v>927</v>
      </c>
      <c r="H1153" s="14" t="s">
        <v>928</v>
      </c>
      <c r="I1153" s="14">
        <v>0.597</v>
      </c>
      <c r="J1153" s="14">
        <v>0.998</v>
      </c>
      <c r="K1153" s="14">
        <v>0.8622334395469333</v>
      </c>
      <c r="L1153" s="14">
        <v>0.0529</v>
      </c>
      <c r="M1153" s="14">
        <v>0.00141</v>
      </c>
      <c r="N1153" s="14">
        <v>0.00856</v>
      </c>
      <c r="O1153" s="14">
        <v>0.291</v>
      </c>
      <c r="P1153" s="14">
        <v>0.625</v>
      </c>
      <c r="Q1153" s="14">
        <v>125.023</v>
      </c>
      <c r="R1153" s="14">
        <v>7.0</v>
      </c>
      <c r="S1153" s="14">
        <v>1.0</v>
      </c>
      <c r="T1153" s="14" t="s">
        <v>103</v>
      </c>
      <c r="U1153" s="14" t="s">
        <v>35</v>
      </c>
      <c r="V1153" s="16" t="s">
        <v>407</v>
      </c>
      <c r="W1153" s="17" t="s">
        <v>185</v>
      </c>
    </row>
    <row r="1154" ht="15.75" customHeight="1">
      <c r="A1154" s="14" t="s">
        <v>1422</v>
      </c>
      <c r="B1154" s="14" t="s">
        <v>1423</v>
      </c>
      <c r="C1154" s="14">
        <v>2018.0</v>
      </c>
      <c r="D1154" s="14">
        <v>2.0</v>
      </c>
      <c r="E1154" s="14">
        <v>358466.0</v>
      </c>
      <c r="F1154" s="14" t="s">
        <v>926</v>
      </c>
      <c r="G1154" s="14" t="s">
        <v>927</v>
      </c>
      <c r="H1154" s="14" t="s">
        <v>928</v>
      </c>
      <c r="I1154" s="14">
        <v>0.76</v>
      </c>
      <c r="J1154" s="14">
        <v>0.754</v>
      </c>
      <c r="K1154" s="14">
        <v>0.7994567193378083</v>
      </c>
      <c r="L1154" s="14">
        <v>0.0367</v>
      </c>
      <c r="M1154" s="14">
        <v>0.00443</v>
      </c>
      <c r="N1154" s="14">
        <v>0.00968</v>
      </c>
      <c r="O1154" s="14">
        <v>0.371</v>
      </c>
      <c r="P1154" s="14">
        <v>0.44</v>
      </c>
      <c r="Q1154" s="14">
        <v>101.995</v>
      </c>
      <c r="R1154" s="14">
        <v>5.0</v>
      </c>
      <c r="S1154" s="14">
        <v>1.0</v>
      </c>
      <c r="T1154" s="14" t="s">
        <v>103</v>
      </c>
      <c r="U1154" s="14" t="s">
        <v>35</v>
      </c>
      <c r="V1154" s="16" t="s">
        <v>54</v>
      </c>
      <c r="W1154" s="17" t="s">
        <v>251</v>
      </c>
    </row>
    <row r="1155" ht="15.75" customHeight="1">
      <c r="A1155" s="14" t="s">
        <v>1428</v>
      </c>
      <c r="B1155" s="14" t="s">
        <v>1429</v>
      </c>
      <c r="C1155" s="14">
        <v>2020.0</v>
      </c>
      <c r="D1155" s="14">
        <v>2.0</v>
      </c>
      <c r="E1155" s="14">
        <v>158625.0</v>
      </c>
      <c r="F1155" s="14" t="s">
        <v>1430</v>
      </c>
      <c r="G1155" s="14" t="s">
        <v>1431</v>
      </c>
      <c r="H1155" s="14" t="s">
        <v>1429</v>
      </c>
      <c r="I1155" s="14">
        <v>0.352</v>
      </c>
      <c r="J1155" s="14">
        <v>0.36</v>
      </c>
      <c r="K1155" s="14">
        <v>0.7714585160145561</v>
      </c>
      <c r="L1155" s="14">
        <v>0.0296</v>
      </c>
      <c r="M1155" s="14">
        <v>0.864</v>
      </c>
      <c r="N1155" s="14">
        <v>1.21E-4</v>
      </c>
      <c r="O1155" s="14">
        <v>0.309</v>
      </c>
      <c r="P1155" s="14">
        <v>0.206</v>
      </c>
      <c r="Q1155" s="14">
        <v>85.246</v>
      </c>
      <c r="R1155" s="14">
        <v>9.0</v>
      </c>
      <c r="S1155" s="14">
        <v>0.0</v>
      </c>
      <c r="T1155" s="14" t="s">
        <v>104</v>
      </c>
      <c r="U1155" s="14" t="s">
        <v>35</v>
      </c>
      <c r="V1155" s="16" t="s">
        <v>36</v>
      </c>
      <c r="W1155" s="17" t="s">
        <v>251</v>
      </c>
    </row>
    <row r="1156" ht="15.75" customHeight="1">
      <c r="A1156" s="14" t="s">
        <v>1435</v>
      </c>
      <c r="B1156" s="14" t="s">
        <v>1436</v>
      </c>
      <c r="C1156" s="14">
        <v>2014.0</v>
      </c>
      <c r="D1156" s="14">
        <v>2.0</v>
      </c>
      <c r="E1156" s="14">
        <v>291213.0</v>
      </c>
      <c r="F1156" s="14" t="s">
        <v>1437</v>
      </c>
      <c r="G1156" s="14" t="s">
        <v>1439</v>
      </c>
      <c r="H1156" s="14" t="s">
        <v>1440</v>
      </c>
      <c r="I1156" s="14">
        <v>0.702</v>
      </c>
      <c r="J1156" s="14">
        <v>0.503</v>
      </c>
      <c r="K1156" s="14">
        <v>0.8236262913433658</v>
      </c>
      <c r="L1156" s="14">
        <v>0.0606</v>
      </c>
      <c r="M1156" s="14">
        <v>0.0613</v>
      </c>
      <c r="N1156" s="14">
        <v>0.588</v>
      </c>
      <c r="O1156" s="14">
        <v>0.072</v>
      </c>
      <c r="P1156" s="14">
        <v>0.42</v>
      </c>
      <c r="Q1156" s="14">
        <v>148.011</v>
      </c>
      <c r="R1156" s="14">
        <v>8.0</v>
      </c>
      <c r="S1156" s="14">
        <v>1.0</v>
      </c>
      <c r="T1156" s="14" t="s">
        <v>104</v>
      </c>
      <c r="U1156" s="14" t="s">
        <v>35</v>
      </c>
      <c r="V1156" s="16" t="s">
        <v>54</v>
      </c>
      <c r="W1156" s="17" t="s">
        <v>251</v>
      </c>
    </row>
    <row r="1157" ht="15.75" customHeight="1">
      <c r="A1157" s="14" t="s">
        <v>1441</v>
      </c>
      <c r="B1157" s="14" t="s">
        <v>1442</v>
      </c>
      <c r="C1157" s="14">
        <v>2016.0</v>
      </c>
      <c r="D1157" s="14">
        <v>2.0</v>
      </c>
      <c r="E1157" s="14">
        <v>467256.0</v>
      </c>
      <c r="F1157" s="14" t="s">
        <v>255</v>
      </c>
      <c r="G1157" s="14" t="s">
        <v>1443</v>
      </c>
      <c r="H1157" s="14" t="s">
        <v>1444</v>
      </c>
      <c r="I1157" s="14">
        <v>0.322</v>
      </c>
      <c r="J1157" s="14">
        <v>0.436</v>
      </c>
      <c r="K1157" s="14">
        <v>0.6328791735154349</v>
      </c>
      <c r="L1157" s="14">
        <v>0.0603</v>
      </c>
      <c r="M1157" s="14">
        <v>0.77</v>
      </c>
      <c r="N1157" s="14">
        <v>0.876</v>
      </c>
      <c r="O1157" s="14">
        <v>0.717</v>
      </c>
      <c r="P1157" s="14">
        <v>0.143</v>
      </c>
      <c r="Q1157" s="14">
        <v>140.962</v>
      </c>
      <c r="R1157" s="14">
        <v>3.0</v>
      </c>
      <c r="S1157" s="14">
        <v>1.0</v>
      </c>
      <c r="T1157" s="14" t="s">
        <v>104</v>
      </c>
      <c r="U1157" s="14" t="s">
        <v>35</v>
      </c>
      <c r="V1157" s="16" t="s">
        <v>58</v>
      </c>
      <c r="W1157" s="17" t="s">
        <v>251</v>
      </c>
    </row>
    <row r="1158" ht="15.75" customHeight="1">
      <c r="A1158" s="14" t="s">
        <v>2763</v>
      </c>
      <c r="B1158" s="14" t="s">
        <v>2764</v>
      </c>
      <c r="C1158" s="14">
        <v>2000.0</v>
      </c>
      <c r="D1158" s="14">
        <v>2.0</v>
      </c>
      <c r="E1158" s="14">
        <v>213506.0</v>
      </c>
      <c r="F1158" s="14" t="s">
        <v>2765</v>
      </c>
      <c r="G1158" s="14" t="s">
        <v>2766</v>
      </c>
      <c r="H1158" s="14" t="s">
        <v>2767</v>
      </c>
      <c r="I1158" s="14">
        <v>0.419</v>
      </c>
      <c r="J1158" s="14">
        <v>0.425</v>
      </c>
      <c r="K1158" s="14">
        <v>0.7865805402693609</v>
      </c>
      <c r="L1158" s="14">
        <v>0.0271</v>
      </c>
      <c r="M1158" s="14">
        <v>0.357</v>
      </c>
      <c r="N1158" s="14">
        <v>1.56E-4</v>
      </c>
      <c r="O1158" s="14">
        <v>0.259</v>
      </c>
      <c r="P1158" s="14">
        <v>0.522</v>
      </c>
      <c r="Q1158" s="14">
        <v>106.956</v>
      </c>
      <c r="R1158" s="14">
        <v>6.0</v>
      </c>
      <c r="S1158" s="14">
        <v>0.0</v>
      </c>
      <c r="T1158" s="14" t="s">
        <v>104</v>
      </c>
      <c r="U1158" s="14" t="s">
        <v>68</v>
      </c>
      <c r="V1158" s="16" t="s">
        <v>333</v>
      </c>
      <c r="W1158" s="17" t="s">
        <v>185</v>
      </c>
    </row>
    <row r="1159" ht="15.75" customHeight="1">
      <c r="A1159" s="14" t="s">
        <v>2768</v>
      </c>
      <c r="B1159" s="14" t="s">
        <v>2769</v>
      </c>
      <c r="C1159" s="14">
        <v>2023.0</v>
      </c>
      <c r="D1159" s="14">
        <v>2.0</v>
      </c>
      <c r="E1159" s="14">
        <v>302481.0</v>
      </c>
      <c r="F1159" s="14" t="s">
        <v>140</v>
      </c>
      <c r="G1159" s="14" t="s">
        <v>2770</v>
      </c>
      <c r="H1159" s="14" t="s">
        <v>1202</v>
      </c>
      <c r="I1159" s="14">
        <v>0.669</v>
      </c>
      <c r="J1159" s="14">
        <v>0.808</v>
      </c>
      <c r="K1159" s="14">
        <v>0.7718221290447282</v>
      </c>
      <c r="L1159" s="14">
        <v>0.0479</v>
      </c>
      <c r="M1159" s="14">
        <v>0.0237</v>
      </c>
      <c r="N1159" s="14">
        <v>1.62E-5</v>
      </c>
      <c r="O1159" s="14">
        <v>0.231</v>
      </c>
      <c r="P1159" s="14">
        <v>0.946</v>
      </c>
      <c r="Q1159" s="14">
        <v>157.597</v>
      </c>
      <c r="R1159" s="14">
        <v>6.0</v>
      </c>
      <c r="S1159" s="14">
        <v>0.0</v>
      </c>
      <c r="T1159" s="14" t="s">
        <v>104</v>
      </c>
      <c r="U1159" s="14" t="s">
        <v>35</v>
      </c>
      <c r="V1159" s="16" t="s">
        <v>819</v>
      </c>
      <c r="W1159" s="17" t="s">
        <v>185</v>
      </c>
    </row>
    <row r="1160" ht="15.75" customHeight="1">
      <c r="A1160" s="14" t="s">
        <v>1447</v>
      </c>
      <c r="B1160" s="14" t="s">
        <v>1448</v>
      </c>
      <c r="C1160" s="14">
        <v>1955.0</v>
      </c>
      <c r="D1160" s="14">
        <v>2.0</v>
      </c>
      <c r="E1160" s="14">
        <v>336600.0</v>
      </c>
      <c r="F1160" s="14" t="s">
        <v>156</v>
      </c>
      <c r="G1160" s="14" t="s">
        <v>1449</v>
      </c>
      <c r="H1160" s="14" t="s">
        <v>1450</v>
      </c>
      <c r="I1160" s="14">
        <v>0.361</v>
      </c>
      <c r="J1160" s="14">
        <v>0.38</v>
      </c>
      <c r="K1160" s="14">
        <v>0.7253438281880236</v>
      </c>
      <c r="L1160" s="14">
        <v>0.0325</v>
      </c>
      <c r="M1160" s="14">
        <v>0.845</v>
      </c>
      <c r="N1160" s="14">
        <v>1.75E-5</v>
      </c>
      <c r="O1160" s="14">
        <v>0.279</v>
      </c>
      <c r="P1160" s="14">
        <v>0.436</v>
      </c>
      <c r="Q1160" s="14">
        <v>121.18</v>
      </c>
      <c r="R1160" s="14">
        <v>5.0</v>
      </c>
      <c r="S1160" s="14">
        <v>1.0</v>
      </c>
      <c r="T1160" s="14" t="s">
        <v>104</v>
      </c>
      <c r="U1160" s="14" t="s">
        <v>68</v>
      </c>
      <c r="V1160" s="16" t="s">
        <v>54</v>
      </c>
      <c r="W1160" s="17" t="s">
        <v>251</v>
      </c>
    </row>
    <row r="1161" ht="15.75" customHeight="1">
      <c r="A1161" s="14" t="s">
        <v>2771</v>
      </c>
      <c r="B1161" s="14" t="s">
        <v>2772</v>
      </c>
      <c r="C1161" s="14">
        <v>1963.0</v>
      </c>
      <c r="D1161" s="14">
        <v>2.0</v>
      </c>
      <c r="E1161" s="14">
        <v>178440.0</v>
      </c>
      <c r="F1161" s="14" t="s">
        <v>327</v>
      </c>
      <c r="G1161" s="14" t="s">
        <v>420</v>
      </c>
      <c r="H1161" s="14" t="s">
        <v>2773</v>
      </c>
      <c r="I1161" s="14">
        <v>0.478</v>
      </c>
      <c r="J1161" s="14">
        <v>0.486</v>
      </c>
      <c r="K1161" s="14">
        <v>0.7622398562496046</v>
      </c>
      <c r="L1161" s="14">
        <v>0.0287</v>
      </c>
      <c r="M1161" s="14">
        <v>0.965</v>
      </c>
      <c r="N1161" s="14">
        <v>0.194</v>
      </c>
      <c r="O1161" s="14">
        <v>0.615</v>
      </c>
      <c r="P1161" s="14">
        <v>0.81</v>
      </c>
      <c r="Q1161" s="14">
        <v>102.595</v>
      </c>
      <c r="R1161" s="14">
        <v>2.0</v>
      </c>
      <c r="S1161" s="14">
        <v>1.0</v>
      </c>
      <c r="T1161" s="14" t="s">
        <v>104</v>
      </c>
      <c r="U1161" s="14" t="s">
        <v>35</v>
      </c>
      <c r="V1161" s="16" t="s">
        <v>560</v>
      </c>
      <c r="W1161" s="17" t="s">
        <v>185</v>
      </c>
    </row>
    <row r="1162" ht="15.75" customHeight="1">
      <c r="A1162" s="14" t="s">
        <v>2776</v>
      </c>
      <c r="B1162" s="14" t="s">
        <v>2778</v>
      </c>
      <c r="C1162" s="14">
        <v>1955.0</v>
      </c>
      <c r="D1162" s="14">
        <v>2.0</v>
      </c>
      <c r="E1162" s="14">
        <v>273293.0</v>
      </c>
      <c r="F1162" s="14" t="s">
        <v>327</v>
      </c>
      <c r="G1162" s="14" t="s">
        <v>2779</v>
      </c>
      <c r="H1162" s="14" t="s">
        <v>2780</v>
      </c>
      <c r="I1162" s="14">
        <v>0.501</v>
      </c>
      <c r="J1162" s="14">
        <v>0.449</v>
      </c>
      <c r="K1162" s="14">
        <v>0.8452933501412682</v>
      </c>
      <c r="L1162" s="14">
        <v>0.0349</v>
      </c>
      <c r="M1162" s="14">
        <v>0.859</v>
      </c>
      <c r="N1162" s="14">
        <v>0.0</v>
      </c>
      <c r="O1162" s="14">
        <v>0.0643</v>
      </c>
      <c r="P1162" s="14">
        <v>0.658</v>
      </c>
      <c r="Q1162" s="14">
        <v>112.805</v>
      </c>
      <c r="R1162" s="14">
        <v>7.0</v>
      </c>
      <c r="S1162" s="14">
        <v>0.0</v>
      </c>
      <c r="T1162" s="14" t="s">
        <v>104</v>
      </c>
      <c r="U1162" s="14" t="s">
        <v>35</v>
      </c>
      <c r="V1162" s="16" t="s">
        <v>407</v>
      </c>
      <c r="W1162" s="17" t="s">
        <v>185</v>
      </c>
    </row>
    <row r="1163" ht="15.75" customHeight="1">
      <c r="A1163" s="14" t="s">
        <v>2782</v>
      </c>
      <c r="B1163" s="14" t="s">
        <v>2783</v>
      </c>
      <c r="C1163" s="14">
        <v>2023.0</v>
      </c>
      <c r="D1163" s="14">
        <v>2.0</v>
      </c>
      <c r="E1163" s="14">
        <v>446440.0</v>
      </c>
      <c r="F1163" s="14" t="s">
        <v>156</v>
      </c>
      <c r="G1163" s="14" t="s">
        <v>2786</v>
      </c>
      <c r="H1163" s="14" t="s">
        <v>1192</v>
      </c>
      <c r="I1163" s="14">
        <v>0.496</v>
      </c>
      <c r="J1163" s="14">
        <v>0.829</v>
      </c>
      <c r="K1163" s="14">
        <v>0.9081128483539429</v>
      </c>
      <c r="L1163" s="14">
        <v>0.0492</v>
      </c>
      <c r="M1163" s="14">
        <v>0.87</v>
      </c>
      <c r="N1163" s="14">
        <v>1.61E-4</v>
      </c>
      <c r="O1163" s="14">
        <v>0.238</v>
      </c>
      <c r="P1163" s="14">
        <v>0.775</v>
      </c>
      <c r="Q1163" s="14">
        <v>133.486</v>
      </c>
      <c r="R1163" s="14">
        <v>11.0</v>
      </c>
      <c r="S1163" s="14">
        <v>0.0</v>
      </c>
      <c r="T1163" s="14" t="s">
        <v>104</v>
      </c>
      <c r="U1163" s="14" t="s">
        <v>35</v>
      </c>
      <c r="V1163" s="16" t="s">
        <v>181</v>
      </c>
      <c r="W1163" s="17" t="s">
        <v>185</v>
      </c>
    </row>
    <row r="1164" ht="15.75" customHeight="1">
      <c r="A1164" s="14" t="s">
        <v>1451</v>
      </c>
      <c r="B1164" s="14" t="s">
        <v>1452</v>
      </c>
      <c r="C1164" s="14">
        <v>1971.0</v>
      </c>
      <c r="D1164" s="14">
        <v>2.0</v>
      </c>
      <c r="E1164" s="14">
        <v>233404.0</v>
      </c>
      <c r="F1164" s="14" t="s">
        <v>156</v>
      </c>
      <c r="G1164" s="14" t="s">
        <v>157</v>
      </c>
      <c r="H1164" s="14" t="s">
        <v>1453</v>
      </c>
      <c r="I1164" s="14">
        <v>0.485</v>
      </c>
      <c r="J1164" s="14">
        <v>0.393</v>
      </c>
      <c r="K1164" s="14">
        <v>0.7695335058548215</v>
      </c>
      <c r="L1164" s="14">
        <v>0.0283</v>
      </c>
      <c r="M1164" s="14">
        <v>0.938</v>
      </c>
      <c r="N1164" s="14">
        <v>2.61E-4</v>
      </c>
      <c r="O1164" s="14">
        <v>0.203</v>
      </c>
      <c r="P1164" s="14">
        <v>0.488</v>
      </c>
      <c r="Q1164" s="14">
        <v>82.178</v>
      </c>
      <c r="R1164" s="14">
        <v>6.0</v>
      </c>
      <c r="S1164" s="14">
        <v>1.0</v>
      </c>
      <c r="T1164" s="14" t="s">
        <v>104</v>
      </c>
      <c r="U1164" s="14" t="s">
        <v>35</v>
      </c>
      <c r="V1164" s="16" t="s">
        <v>54</v>
      </c>
      <c r="W1164" s="17" t="s">
        <v>251</v>
      </c>
    </row>
    <row r="1165" ht="15.75" customHeight="1">
      <c r="A1165" s="14" t="s">
        <v>2789</v>
      </c>
      <c r="B1165" s="14" t="s">
        <v>2790</v>
      </c>
      <c r="C1165" s="14">
        <v>1962.0</v>
      </c>
      <c r="D1165" s="14">
        <v>2.0</v>
      </c>
      <c r="E1165" s="14">
        <v>198400.0</v>
      </c>
      <c r="F1165" s="14" t="s">
        <v>156</v>
      </c>
      <c r="G1165" s="14" t="s">
        <v>157</v>
      </c>
      <c r="H1165" s="14" t="s">
        <v>2793</v>
      </c>
      <c r="I1165" s="14">
        <v>0.479</v>
      </c>
      <c r="J1165" s="14">
        <v>0.383</v>
      </c>
      <c r="K1165" s="14">
        <v>0.7170448954993895</v>
      </c>
      <c r="L1165" s="14">
        <v>0.0409</v>
      </c>
      <c r="M1165" s="14">
        <v>0.989</v>
      </c>
      <c r="N1165" s="14">
        <v>0.551</v>
      </c>
      <c r="O1165" s="14">
        <v>0.726</v>
      </c>
      <c r="P1165" s="14">
        <v>0.818</v>
      </c>
      <c r="Q1165" s="14">
        <v>112.226</v>
      </c>
      <c r="R1165" s="14">
        <v>5.0</v>
      </c>
      <c r="S1165" s="14">
        <v>1.0</v>
      </c>
      <c r="T1165" s="14" t="s">
        <v>104</v>
      </c>
      <c r="U1165" s="14" t="s">
        <v>35</v>
      </c>
      <c r="V1165" s="16" t="s">
        <v>560</v>
      </c>
      <c r="W1165" s="17" t="s">
        <v>185</v>
      </c>
    </row>
    <row r="1166" ht="15.75" customHeight="1">
      <c r="A1166" s="14" t="s">
        <v>2796</v>
      </c>
      <c r="B1166" s="14" t="s">
        <v>2797</v>
      </c>
      <c r="C1166" s="14">
        <v>2023.0</v>
      </c>
      <c r="D1166" s="14">
        <v>2.0</v>
      </c>
      <c r="E1166" s="14">
        <v>197253.0</v>
      </c>
      <c r="F1166" s="14" t="s">
        <v>289</v>
      </c>
      <c r="G1166" s="14" t="s">
        <v>297</v>
      </c>
      <c r="H1166" s="14" t="s">
        <v>1211</v>
      </c>
      <c r="I1166" s="14">
        <v>0.401</v>
      </c>
      <c r="J1166" s="14">
        <v>0.127</v>
      </c>
      <c r="K1166" s="14">
        <v>0.5411203559014156</v>
      </c>
      <c r="L1166" s="14">
        <v>0.0641</v>
      </c>
      <c r="M1166" s="14">
        <v>0.979</v>
      </c>
      <c r="N1166" s="14">
        <v>0.92</v>
      </c>
      <c r="O1166" s="14">
        <v>0.125</v>
      </c>
      <c r="P1166" s="14">
        <v>0.561</v>
      </c>
      <c r="Q1166" s="14">
        <v>132.608</v>
      </c>
      <c r="R1166" s="14">
        <v>4.0</v>
      </c>
      <c r="S1166" s="14">
        <v>1.0</v>
      </c>
      <c r="T1166" s="14" t="s">
        <v>104</v>
      </c>
      <c r="U1166" s="14" t="s">
        <v>35</v>
      </c>
      <c r="V1166" s="16" t="s">
        <v>333</v>
      </c>
      <c r="W1166" s="17" t="s">
        <v>185</v>
      </c>
    </row>
    <row r="1167" ht="15.75" customHeight="1">
      <c r="A1167" s="14" t="s">
        <v>1457</v>
      </c>
      <c r="B1167" s="14" t="s">
        <v>1459</v>
      </c>
      <c r="C1167" s="14">
        <v>1990.0</v>
      </c>
      <c r="D1167" s="14">
        <v>2.0</v>
      </c>
      <c r="E1167" s="14">
        <v>197360.0</v>
      </c>
      <c r="F1167" s="14" t="s">
        <v>156</v>
      </c>
      <c r="G1167" s="14" t="s">
        <v>1460</v>
      </c>
      <c r="H1167" s="14" t="s">
        <v>1461</v>
      </c>
      <c r="I1167" s="14">
        <v>0.326</v>
      </c>
      <c r="J1167" s="14">
        <v>0.238</v>
      </c>
      <c r="K1167" s="14">
        <v>0.6938164395719245</v>
      </c>
      <c r="L1167" s="14">
        <v>0.0324</v>
      </c>
      <c r="M1167" s="14">
        <v>0.967</v>
      </c>
      <c r="N1167" s="14">
        <v>0.115</v>
      </c>
      <c r="O1167" s="14">
        <v>0.294</v>
      </c>
      <c r="P1167" s="14">
        <v>0.237</v>
      </c>
      <c r="Q1167" s="14">
        <v>132.678</v>
      </c>
      <c r="R1167" s="14">
        <v>10.0</v>
      </c>
      <c r="S1167" s="14">
        <v>1.0</v>
      </c>
      <c r="T1167" s="14" t="s">
        <v>104</v>
      </c>
      <c r="U1167" s="14" t="s">
        <v>35</v>
      </c>
      <c r="V1167" s="16" t="s">
        <v>36</v>
      </c>
      <c r="W1167" s="17" t="s">
        <v>251</v>
      </c>
    </row>
    <row r="1168" ht="15.75" customHeight="1">
      <c r="A1168" s="14" t="s">
        <v>2800</v>
      </c>
      <c r="B1168" s="14" t="s">
        <v>2801</v>
      </c>
      <c r="C1168" s="14">
        <v>1994.0</v>
      </c>
      <c r="D1168" s="14">
        <v>2.0</v>
      </c>
      <c r="E1168" s="14">
        <v>310600.0</v>
      </c>
      <c r="F1168" s="14" t="s">
        <v>194</v>
      </c>
      <c r="G1168" s="14" t="s">
        <v>2803</v>
      </c>
      <c r="H1168" s="14" t="s">
        <v>2805</v>
      </c>
      <c r="I1168" s="14">
        <v>0.771</v>
      </c>
      <c r="J1168" s="14">
        <v>0.301</v>
      </c>
      <c r="K1168" s="14">
        <v>0.555643488106525</v>
      </c>
      <c r="L1168" s="14">
        <v>0.226</v>
      </c>
      <c r="M1168" s="14">
        <v>0.499</v>
      </c>
      <c r="N1168" s="14">
        <v>0.0</v>
      </c>
      <c r="O1168" s="14">
        <v>0.0737</v>
      </c>
      <c r="P1168" s="14">
        <v>0.661</v>
      </c>
      <c r="Q1168" s="14">
        <v>148.259</v>
      </c>
      <c r="R1168" s="14">
        <v>7.0</v>
      </c>
      <c r="S1168" s="14">
        <v>0.0</v>
      </c>
      <c r="T1168" s="14" t="s">
        <v>104</v>
      </c>
      <c r="U1168" s="14" t="s">
        <v>35</v>
      </c>
      <c r="V1168" s="16" t="s">
        <v>407</v>
      </c>
      <c r="W1168" s="17" t="s">
        <v>185</v>
      </c>
    </row>
    <row r="1169" ht="15.75" customHeight="1">
      <c r="A1169" s="14" t="s">
        <v>2809</v>
      </c>
      <c r="B1169" s="14" t="s">
        <v>2810</v>
      </c>
      <c r="C1169" s="14">
        <v>1990.0</v>
      </c>
      <c r="D1169" s="14">
        <v>2.0</v>
      </c>
      <c r="E1169" s="14">
        <v>486786.0</v>
      </c>
      <c r="F1169" s="14" t="s">
        <v>209</v>
      </c>
      <c r="G1169" s="14" t="s">
        <v>2812</v>
      </c>
      <c r="H1169" s="14" t="s">
        <v>1500</v>
      </c>
      <c r="I1169" s="14">
        <v>0.543</v>
      </c>
      <c r="J1169" s="14">
        <v>0.557</v>
      </c>
      <c r="K1169" s="14">
        <v>0.7772121574919854</v>
      </c>
      <c r="L1169" s="14">
        <v>0.0305</v>
      </c>
      <c r="M1169" s="14">
        <v>0.726</v>
      </c>
      <c r="N1169" s="14">
        <v>0.0987</v>
      </c>
      <c r="O1169" s="14">
        <v>0.11</v>
      </c>
      <c r="P1169" s="14">
        <v>0.532</v>
      </c>
      <c r="Q1169" s="14">
        <v>93.869</v>
      </c>
      <c r="R1169" s="14">
        <v>6.0</v>
      </c>
      <c r="S1169" s="14">
        <v>1.0</v>
      </c>
      <c r="T1169" s="14" t="s">
        <v>104</v>
      </c>
      <c r="U1169" s="14" t="s">
        <v>68</v>
      </c>
      <c r="V1169" s="16" t="s">
        <v>333</v>
      </c>
      <c r="W1169" s="17" t="s">
        <v>185</v>
      </c>
    </row>
    <row r="1170" ht="15.75" customHeight="1">
      <c r="A1170" s="14" t="s">
        <v>2817</v>
      </c>
      <c r="B1170" s="14" t="s">
        <v>2818</v>
      </c>
      <c r="C1170" s="14">
        <v>1964.0</v>
      </c>
      <c r="D1170" s="14">
        <v>2.0</v>
      </c>
      <c r="E1170" s="14">
        <v>185480.0</v>
      </c>
      <c r="F1170" s="14" t="s">
        <v>156</v>
      </c>
      <c r="G1170" s="14" t="s">
        <v>157</v>
      </c>
      <c r="H1170" s="14" t="s">
        <v>2819</v>
      </c>
      <c r="I1170" s="14">
        <v>0.498</v>
      </c>
      <c r="J1170" s="14">
        <v>0.265</v>
      </c>
      <c r="K1170" s="14">
        <v>0.6602570957872168</v>
      </c>
      <c r="L1170" s="14">
        <v>0.0747</v>
      </c>
      <c r="M1170" s="14">
        <v>0.969</v>
      </c>
      <c r="N1170" s="14">
        <v>0.00134</v>
      </c>
      <c r="O1170" s="14">
        <v>0.631</v>
      </c>
      <c r="P1170" s="14">
        <v>0.83</v>
      </c>
      <c r="Q1170" s="14">
        <v>109.488</v>
      </c>
      <c r="R1170" s="14">
        <v>4.0</v>
      </c>
      <c r="S1170" s="14">
        <v>1.0</v>
      </c>
      <c r="T1170" s="14" t="s">
        <v>104</v>
      </c>
      <c r="U1170" s="14" t="s">
        <v>35</v>
      </c>
      <c r="V1170" s="16" t="s">
        <v>560</v>
      </c>
      <c r="W1170" s="17" t="s">
        <v>185</v>
      </c>
    </row>
    <row r="1171" ht="15.75" customHeight="1">
      <c r="A1171" s="14" t="s">
        <v>2825</v>
      </c>
      <c r="B1171" s="14" t="s">
        <v>2826</v>
      </c>
      <c r="C1171" s="14">
        <v>2023.0</v>
      </c>
      <c r="D1171" s="14">
        <v>2.0</v>
      </c>
      <c r="E1171" s="14">
        <v>288480.0</v>
      </c>
      <c r="F1171" s="14" t="s">
        <v>327</v>
      </c>
      <c r="G1171" s="14" t="s">
        <v>2827</v>
      </c>
      <c r="H1171" s="14" t="s">
        <v>1192</v>
      </c>
      <c r="I1171" s="14">
        <v>0.389</v>
      </c>
      <c r="J1171" s="14">
        <v>0.615</v>
      </c>
      <c r="K1171" s="14">
        <v>0.8273907556557357</v>
      </c>
      <c r="L1171" s="14">
        <v>0.0428</v>
      </c>
      <c r="M1171" s="14">
        <v>0.668</v>
      </c>
      <c r="N1171" s="14">
        <v>0.0</v>
      </c>
      <c r="O1171" s="14">
        <v>0.15</v>
      </c>
      <c r="P1171" s="14">
        <v>0.845</v>
      </c>
      <c r="Q1171" s="14">
        <v>180.632</v>
      </c>
      <c r="R1171" s="14">
        <v>5.0</v>
      </c>
      <c r="S1171" s="14">
        <v>0.0</v>
      </c>
      <c r="T1171" s="14" t="s">
        <v>104</v>
      </c>
      <c r="U1171" s="14" t="s">
        <v>35</v>
      </c>
      <c r="V1171" s="16" t="s">
        <v>560</v>
      </c>
      <c r="W1171" s="17" t="s">
        <v>185</v>
      </c>
    </row>
    <row r="1172" ht="15.75" customHeight="1">
      <c r="A1172" s="14" t="s">
        <v>2832</v>
      </c>
      <c r="B1172" s="14" t="s">
        <v>2833</v>
      </c>
      <c r="C1172" s="14">
        <v>1989.0</v>
      </c>
      <c r="D1172" s="14">
        <v>2.0</v>
      </c>
      <c r="E1172" s="14">
        <v>52767.0</v>
      </c>
      <c r="F1172" s="14" t="s">
        <v>194</v>
      </c>
      <c r="G1172" s="14" t="s">
        <v>2834</v>
      </c>
      <c r="H1172" s="14" t="s">
        <v>1500</v>
      </c>
      <c r="I1172" s="14">
        <v>0.627</v>
      </c>
      <c r="J1172" s="14">
        <v>0.581</v>
      </c>
      <c r="K1172" s="14">
        <v>0.7048103864841869</v>
      </c>
      <c r="L1172" s="14">
        <v>0.713</v>
      </c>
      <c r="M1172" s="14">
        <v>0.921</v>
      </c>
      <c r="N1172" s="14">
        <v>1.27E-5</v>
      </c>
      <c r="O1172" s="14">
        <v>0.651</v>
      </c>
      <c r="P1172" s="14">
        <v>0.746</v>
      </c>
      <c r="Q1172" s="14">
        <v>86.051</v>
      </c>
      <c r="R1172" s="14">
        <v>7.0</v>
      </c>
      <c r="S1172" s="14">
        <v>1.0</v>
      </c>
      <c r="T1172" s="14" t="s">
        <v>104</v>
      </c>
      <c r="U1172" s="14" t="s">
        <v>35</v>
      </c>
      <c r="V1172" s="16" t="s">
        <v>181</v>
      </c>
      <c r="W1172" s="17" t="s">
        <v>185</v>
      </c>
    </row>
    <row r="1173" ht="15.75" customHeight="1">
      <c r="A1173" s="14" t="s">
        <v>1464</v>
      </c>
      <c r="B1173" s="14" t="s">
        <v>1465</v>
      </c>
      <c r="C1173" s="14">
        <v>2011.0</v>
      </c>
      <c r="D1173" s="14">
        <v>2.0</v>
      </c>
      <c r="E1173" s="14">
        <v>3626448.0</v>
      </c>
      <c r="F1173" s="14" t="s">
        <v>209</v>
      </c>
      <c r="G1173" s="14" t="s">
        <v>1465</v>
      </c>
      <c r="H1173" s="14" t="s">
        <v>1469</v>
      </c>
      <c r="I1173" s="14">
        <v>0.0729</v>
      </c>
      <c r="J1173" s="14">
        <v>0.106</v>
      </c>
      <c r="K1173" s="14">
        <v>0.4976792932967365</v>
      </c>
      <c r="L1173" s="14">
        <v>0.0402</v>
      </c>
      <c r="M1173" s="14">
        <v>0.00697</v>
      </c>
      <c r="N1173" s="14">
        <v>0.11</v>
      </c>
      <c r="O1173" s="14">
        <v>0.103</v>
      </c>
      <c r="P1173" s="14">
        <v>0.0325</v>
      </c>
      <c r="Q1173" s="14">
        <v>70.466</v>
      </c>
      <c r="R1173" s="14">
        <v>9.0</v>
      </c>
      <c r="S1173" s="14">
        <v>0.0</v>
      </c>
      <c r="T1173" s="14" t="s">
        <v>104</v>
      </c>
      <c r="U1173" s="14" t="s">
        <v>35</v>
      </c>
      <c r="V1173" s="16" t="s">
        <v>75</v>
      </c>
      <c r="W1173" s="17" t="s">
        <v>251</v>
      </c>
    </row>
    <row r="1174" ht="15.75" customHeight="1">
      <c r="A1174" s="14" t="s">
        <v>1470</v>
      </c>
      <c r="B1174" s="14" t="s">
        <v>1471</v>
      </c>
      <c r="C1174" s="14">
        <v>2017.0</v>
      </c>
      <c r="D1174" s="14">
        <v>2.0</v>
      </c>
      <c r="E1174" s="14">
        <v>314369.0</v>
      </c>
      <c r="F1174" s="14" t="s">
        <v>368</v>
      </c>
      <c r="G1174" s="14" t="s">
        <v>1474</v>
      </c>
      <c r="H1174" s="14" t="s">
        <v>1475</v>
      </c>
      <c r="I1174" s="14">
        <v>0.504</v>
      </c>
      <c r="J1174" s="14">
        <v>0.391</v>
      </c>
      <c r="K1174" s="14">
        <v>0.743481701693079</v>
      </c>
      <c r="L1174" s="14">
        <v>0.0307</v>
      </c>
      <c r="M1174" s="14">
        <v>0.479</v>
      </c>
      <c r="N1174" s="14">
        <v>0.0576</v>
      </c>
      <c r="O1174" s="14">
        <v>0.0955</v>
      </c>
      <c r="P1174" s="14">
        <v>0.251</v>
      </c>
      <c r="Q1174" s="14">
        <v>74.98</v>
      </c>
      <c r="R1174" s="14">
        <v>7.0</v>
      </c>
      <c r="S1174" s="14">
        <v>1.0</v>
      </c>
      <c r="T1174" s="14" t="s">
        <v>104</v>
      </c>
      <c r="U1174" s="14" t="s">
        <v>35</v>
      </c>
      <c r="V1174" s="16" t="s">
        <v>36</v>
      </c>
      <c r="W1174" s="17" t="s">
        <v>251</v>
      </c>
    </row>
    <row r="1175" ht="15.75" customHeight="1">
      <c r="A1175" s="14" t="s">
        <v>2840</v>
      </c>
      <c r="B1175" s="14" t="s">
        <v>2841</v>
      </c>
      <c r="C1175" s="14">
        <v>2016.0</v>
      </c>
      <c r="D1175" s="14">
        <v>2.0</v>
      </c>
      <c r="E1175" s="14">
        <v>313906.0</v>
      </c>
      <c r="F1175" s="14" t="s">
        <v>140</v>
      </c>
      <c r="G1175" s="14" t="s">
        <v>364</v>
      </c>
      <c r="H1175" s="14" t="s">
        <v>2842</v>
      </c>
      <c r="I1175" s="14">
        <v>0.608</v>
      </c>
      <c r="J1175" s="14">
        <v>0.659</v>
      </c>
      <c r="K1175" s="14">
        <v>0.799991444382179</v>
      </c>
      <c r="L1175" s="14">
        <v>0.0389</v>
      </c>
      <c r="M1175" s="14">
        <v>0.492</v>
      </c>
      <c r="N1175" s="14">
        <v>0.0</v>
      </c>
      <c r="O1175" s="14">
        <v>0.261</v>
      </c>
      <c r="P1175" s="14">
        <v>0.774</v>
      </c>
      <c r="Q1175" s="14">
        <v>82.061</v>
      </c>
      <c r="R1175" s="14">
        <v>0.0</v>
      </c>
      <c r="S1175" s="14">
        <v>1.0</v>
      </c>
      <c r="T1175" s="14" t="s">
        <v>104</v>
      </c>
      <c r="U1175" s="14" t="s">
        <v>35</v>
      </c>
      <c r="V1175" s="16" t="s">
        <v>181</v>
      </c>
      <c r="W1175" s="17" t="s">
        <v>185</v>
      </c>
    </row>
    <row r="1176" ht="15.75" customHeight="1">
      <c r="A1176" s="14" t="s">
        <v>1477</v>
      </c>
      <c r="B1176" s="14" t="s">
        <v>1478</v>
      </c>
      <c r="C1176" s="14">
        <v>2023.0</v>
      </c>
      <c r="D1176" s="14">
        <v>2.0</v>
      </c>
      <c r="E1176" s="14">
        <v>171353.0</v>
      </c>
      <c r="F1176" s="14" t="s">
        <v>255</v>
      </c>
      <c r="G1176" s="14" t="s">
        <v>1479</v>
      </c>
      <c r="H1176" s="14" t="s">
        <v>1480</v>
      </c>
      <c r="I1176" s="14">
        <v>0.535</v>
      </c>
      <c r="J1176" s="14">
        <v>0.369</v>
      </c>
      <c r="K1176" s="14">
        <v>0.5873419887368224</v>
      </c>
      <c r="L1176" s="14">
        <v>0.0511</v>
      </c>
      <c r="M1176" s="14">
        <v>0.0681</v>
      </c>
      <c r="N1176" s="14">
        <v>0.623</v>
      </c>
      <c r="O1176" s="14">
        <v>0.106</v>
      </c>
      <c r="P1176" s="14">
        <v>0.222</v>
      </c>
      <c r="Q1176" s="14">
        <v>91.009</v>
      </c>
      <c r="R1176" s="14">
        <v>6.0</v>
      </c>
      <c r="S1176" s="14">
        <v>1.0</v>
      </c>
      <c r="T1176" s="14" t="s">
        <v>104</v>
      </c>
      <c r="U1176" s="14" t="s">
        <v>35</v>
      </c>
      <c r="V1176" s="16" t="s">
        <v>36</v>
      </c>
      <c r="W1176" s="17" t="s">
        <v>251</v>
      </c>
    </row>
    <row r="1177" ht="15.75" customHeight="1">
      <c r="A1177" s="14" t="s">
        <v>1484</v>
      </c>
      <c r="B1177" s="14" t="s">
        <v>1486</v>
      </c>
      <c r="C1177" s="14">
        <v>1980.0</v>
      </c>
      <c r="D1177" s="14">
        <v>2.0</v>
      </c>
      <c r="E1177" s="14">
        <v>431693.0</v>
      </c>
      <c r="F1177" s="14" t="s">
        <v>156</v>
      </c>
      <c r="G1177" s="14" t="s">
        <v>157</v>
      </c>
      <c r="H1177" s="14" t="s">
        <v>1487</v>
      </c>
      <c r="I1177" s="14">
        <v>0.27</v>
      </c>
      <c r="J1177" s="14">
        <v>0.332</v>
      </c>
      <c r="K1177" s="14">
        <v>0.7746882552825555</v>
      </c>
      <c r="L1177" s="14">
        <v>0.029</v>
      </c>
      <c r="M1177" s="14">
        <v>0.716</v>
      </c>
      <c r="N1177" s="14">
        <v>0.00143</v>
      </c>
      <c r="O1177" s="14">
        <v>0.354</v>
      </c>
      <c r="P1177" s="14">
        <v>0.212</v>
      </c>
      <c r="Q1177" s="14">
        <v>145.636</v>
      </c>
      <c r="R1177" s="14">
        <v>3.0</v>
      </c>
      <c r="S1177" s="14">
        <v>0.0</v>
      </c>
      <c r="T1177" s="14" t="s">
        <v>104</v>
      </c>
      <c r="U1177" s="14" t="s">
        <v>68</v>
      </c>
      <c r="V1177" s="16" t="s">
        <v>36</v>
      </c>
      <c r="W1177" s="17" t="s">
        <v>251</v>
      </c>
    </row>
    <row r="1178" ht="15.75" customHeight="1">
      <c r="A1178" s="14" t="s">
        <v>2845</v>
      </c>
      <c r="B1178" s="14" t="s">
        <v>2846</v>
      </c>
      <c r="C1178" s="14">
        <v>2023.0</v>
      </c>
      <c r="D1178" s="14">
        <v>2.0</v>
      </c>
      <c r="E1178" s="14">
        <v>285466.0</v>
      </c>
      <c r="F1178" s="14" t="s">
        <v>170</v>
      </c>
      <c r="G1178" s="14" t="s">
        <v>2848</v>
      </c>
      <c r="H1178" s="14" t="s">
        <v>1192</v>
      </c>
      <c r="I1178" s="14">
        <v>0.46</v>
      </c>
      <c r="J1178" s="14">
        <v>0.589</v>
      </c>
      <c r="K1178" s="14">
        <v>0.8489080914412144</v>
      </c>
      <c r="L1178" s="14">
        <v>0.0549</v>
      </c>
      <c r="M1178" s="14">
        <v>0.474</v>
      </c>
      <c r="N1178" s="14">
        <v>0.0</v>
      </c>
      <c r="O1178" s="14">
        <v>0.338</v>
      </c>
      <c r="P1178" s="14">
        <v>0.607</v>
      </c>
      <c r="Q1178" s="14">
        <v>147.543</v>
      </c>
      <c r="R1178" s="14">
        <v>7.0</v>
      </c>
      <c r="S1178" s="14">
        <v>1.0</v>
      </c>
      <c r="T1178" s="14" t="s">
        <v>104</v>
      </c>
      <c r="U1178" s="14" t="s">
        <v>35</v>
      </c>
      <c r="V1178" s="16" t="s">
        <v>407</v>
      </c>
      <c r="W1178" s="17" t="s">
        <v>185</v>
      </c>
    </row>
    <row r="1179" ht="15.75" customHeight="1">
      <c r="A1179" s="14" t="s">
        <v>1490</v>
      </c>
      <c r="B1179" s="14" t="s">
        <v>1491</v>
      </c>
      <c r="C1179" s="14">
        <v>1991.0</v>
      </c>
      <c r="D1179" s="14">
        <v>2.0</v>
      </c>
      <c r="E1179" s="14">
        <v>471037.0</v>
      </c>
      <c r="F1179" s="14" t="s">
        <v>368</v>
      </c>
      <c r="G1179" s="14" t="s">
        <v>1492</v>
      </c>
      <c r="H1179" s="14" t="s">
        <v>1493</v>
      </c>
      <c r="I1179" s="14">
        <v>0.263</v>
      </c>
      <c r="J1179" s="14">
        <v>0.488</v>
      </c>
      <c r="K1179" s="14">
        <v>0.590293670981749</v>
      </c>
      <c r="L1179" s="14">
        <v>0.0988</v>
      </c>
      <c r="M1179" s="14">
        <v>0.886</v>
      </c>
      <c r="N1179" s="14">
        <v>0.787</v>
      </c>
      <c r="O1179" s="14">
        <v>0.19</v>
      </c>
      <c r="P1179" s="14">
        <v>0.372</v>
      </c>
      <c r="Q1179" s="14">
        <v>195.383</v>
      </c>
      <c r="R1179" s="14">
        <v>0.0</v>
      </c>
      <c r="S1179" s="14">
        <v>1.0</v>
      </c>
      <c r="T1179" s="14" t="s">
        <v>104</v>
      </c>
      <c r="U1179" s="14" t="s">
        <v>35</v>
      </c>
      <c r="V1179" s="16" t="s">
        <v>45</v>
      </c>
      <c r="W1179" s="17" t="s">
        <v>251</v>
      </c>
    </row>
    <row r="1180" ht="15.75" customHeight="1">
      <c r="A1180" s="14" t="s">
        <v>1497</v>
      </c>
      <c r="B1180" s="14" t="s">
        <v>1498</v>
      </c>
      <c r="C1180" s="14">
        <v>1989.0</v>
      </c>
      <c r="D1180" s="14">
        <v>2.0</v>
      </c>
      <c r="E1180" s="14">
        <v>266223.0</v>
      </c>
      <c r="F1180" s="14" t="s">
        <v>194</v>
      </c>
      <c r="G1180" s="14" t="s">
        <v>1499</v>
      </c>
      <c r="H1180" s="14" t="s">
        <v>1500</v>
      </c>
      <c r="I1180" s="14">
        <v>0.578</v>
      </c>
      <c r="J1180" s="14">
        <v>0.235</v>
      </c>
      <c r="K1180" s="14">
        <v>0.564049365804033</v>
      </c>
      <c r="L1180" s="14">
        <v>0.935</v>
      </c>
      <c r="M1180" s="14">
        <v>0.895</v>
      </c>
      <c r="N1180" s="14">
        <v>1.13E-4</v>
      </c>
      <c r="O1180" s="14">
        <v>0.123</v>
      </c>
      <c r="P1180" s="14">
        <v>0.472</v>
      </c>
      <c r="Q1180" s="14">
        <v>82.641</v>
      </c>
      <c r="R1180" s="14">
        <v>7.0</v>
      </c>
      <c r="S1180" s="14">
        <v>1.0</v>
      </c>
      <c r="T1180" s="14" t="s">
        <v>104</v>
      </c>
      <c r="U1180" s="14" t="s">
        <v>35</v>
      </c>
      <c r="V1180" s="16" t="s">
        <v>54</v>
      </c>
      <c r="W1180" s="17" t="s">
        <v>251</v>
      </c>
    </row>
    <row r="1181" ht="15.75" customHeight="1">
      <c r="A1181" s="14" t="s">
        <v>1503</v>
      </c>
      <c r="B1181" s="14" t="s">
        <v>1504</v>
      </c>
      <c r="C1181" s="14">
        <v>2023.0</v>
      </c>
      <c r="D1181" s="14">
        <v>2.0</v>
      </c>
      <c r="E1181" s="14">
        <v>380435.0</v>
      </c>
      <c r="F1181" s="14" t="s">
        <v>289</v>
      </c>
      <c r="G1181" s="14" t="s">
        <v>297</v>
      </c>
      <c r="H1181" s="14" t="s">
        <v>1211</v>
      </c>
      <c r="I1181" s="14">
        <v>0.398</v>
      </c>
      <c r="J1181" s="14">
        <v>0.453</v>
      </c>
      <c r="K1181" s="14">
        <v>0.7810621778114547</v>
      </c>
      <c r="L1181" s="14">
        <v>0.043</v>
      </c>
      <c r="M1181" s="14">
        <v>0.988</v>
      </c>
      <c r="N1181" s="14">
        <v>0.672</v>
      </c>
      <c r="O1181" s="14">
        <v>0.0948</v>
      </c>
      <c r="P1181" s="14">
        <v>0.369</v>
      </c>
      <c r="Q1181" s="14">
        <v>123.85</v>
      </c>
      <c r="R1181" s="14">
        <v>0.0</v>
      </c>
      <c r="S1181" s="14">
        <v>0.0</v>
      </c>
      <c r="T1181" s="14" t="s">
        <v>104</v>
      </c>
      <c r="U1181" s="14" t="s">
        <v>68</v>
      </c>
      <c r="V1181" s="16" t="s">
        <v>45</v>
      </c>
      <c r="W1181" s="17" t="s">
        <v>251</v>
      </c>
    </row>
    <row r="1182" ht="15.75" customHeight="1">
      <c r="A1182" s="14" t="s">
        <v>1505</v>
      </c>
      <c r="B1182" s="14" t="s">
        <v>1506</v>
      </c>
      <c r="C1182" s="14">
        <v>2020.0</v>
      </c>
      <c r="D1182" s="14">
        <v>2.0</v>
      </c>
      <c r="E1182" s="14">
        <v>282645.0</v>
      </c>
      <c r="F1182" s="14" t="s">
        <v>194</v>
      </c>
      <c r="G1182" s="14" t="s">
        <v>1509</v>
      </c>
      <c r="H1182" s="14" t="s">
        <v>1510</v>
      </c>
      <c r="I1182" s="14">
        <v>0.404</v>
      </c>
      <c r="J1182" s="14">
        <v>0.42</v>
      </c>
      <c r="K1182" s="14">
        <v>0.8500417085352804</v>
      </c>
      <c r="L1182" s="14">
        <v>0.0368</v>
      </c>
      <c r="M1182" s="14">
        <v>0.886</v>
      </c>
      <c r="N1182" s="14">
        <v>1.5E-5</v>
      </c>
      <c r="O1182" s="14">
        <v>0.111</v>
      </c>
      <c r="P1182" s="14">
        <v>0.374</v>
      </c>
      <c r="Q1182" s="14">
        <v>119.482</v>
      </c>
      <c r="R1182" s="14">
        <v>3.0</v>
      </c>
      <c r="S1182" s="14">
        <v>0.0</v>
      </c>
      <c r="T1182" s="14" t="s">
        <v>104</v>
      </c>
      <c r="U1182" s="14" t="s">
        <v>35</v>
      </c>
      <c r="V1182" s="16" t="s">
        <v>45</v>
      </c>
      <c r="W1182" s="17" t="s">
        <v>251</v>
      </c>
    </row>
    <row r="1183" ht="15.75" customHeight="1">
      <c r="A1183" s="14" t="s">
        <v>2850</v>
      </c>
      <c r="B1183" s="14" t="s">
        <v>2852</v>
      </c>
      <c r="C1183" s="14">
        <v>1985.0</v>
      </c>
      <c r="D1183" s="14">
        <v>2.0</v>
      </c>
      <c r="E1183" s="14">
        <v>359893.0</v>
      </c>
      <c r="F1183" s="14" t="s">
        <v>209</v>
      </c>
      <c r="G1183" s="14" t="s">
        <v>2426</v>
      </c>
      <c r="H1183" s="14" t="s">
        <v>2853</v>
      </c>
      <c r="I1183" s="14">
        <v>0.611</v>
      </c>
      <c r="J1183" s="14">
        <v>0.568</v>
      </c>
      <c r="K1183" s="14">
        <v>0.6366008598242552</v>
      </c>
      <c r="L1183" s="14">
        <v>0.0721</v>
      </c>
      <c r="M1183" s="14">
        <v>0.745</v>
      </c>
      <c r="N1183" s="14">
        <v>0.0255</v>
      </c>
      <c r="O1183" s="14">
        <v>0.126</v>
      </c>
      <c r="P1183" s="14">
        <v>0.698</v>
      </c>
      <c r="Q1183" s="14">
        <v>135.051</v>
      </c>
      <c r="R1183" s="14">
        <v>3.0</v>
      </c>
      <c r="S1183" s="14">
        <v>1.0</v>
      </c>
      <c r="T1183" s="14" t="s">
        <v>104</v>
      </c>
      <c r="U1183" s="14" t="s">
        <v>35</v>
      </c>
      <c r="V1183" s="16" t="s">
        <v>407</v>
      </c>
      <c r="W1183" s="17" t="s">
        <v>185</v>
      </c>
    </row>
    <row r="1184" ht="15.75" customHeight="1">
      <c r="A1184" s="14" t="s">
        <v>2855</v>
      </c>
      <c r="B1184" s="14" t="s">
        <v>2858</v>
      </c>
      <c r="C1184" s="14">
        <v>1958.0</v>
      </c>
      <c r="D1184" s="14">
        <v>2.0</v>
      </c>
      <c r="E1184" s="14">
        <v>301106.0</v>
      </c>
      <c r="F1184" s="14" t="s">
        <v>156</v>
      </c>
      <c r="G1184" s="14" t="s">
        <v>2859</v>
      </c>
      <c r="H1184" s="14" t="s">
        <v>2861</v>
      </c>
      <c r="I1184" s="14">
        <v>0.495</v>
      </c>
      <c r="J1184" s="14">
        <v>0.537</v>
      </c>
      <c r="K1184" s="14">
        <v>0.7295574615376649</v>
      </c>
      <c r="L1184" s="14">
        <v>0.0997</v>
      </c>
      <c r="M1184" s="14">
        <v>0.449</v>
      </c>
      <c r="N1184" s="14">
        <v>1.53E-6</v>
      </c>
      <c r="O1184" s="14">
        <v>0.178</v>
      </c>
      <c r="P1184" s="14">
        <v>0.829</v>
      </c>
      <c r="Q1184" s="14">
        <v>141.244</v>
      </c>
      <c r="R1184" s="14">
        <v>4.0</v>
      </c>
      <c r="S1184" s="14">
        <v>0.0</v>
      </c>
      <c r="T1184" s="14" t="s">
        <v>104</v>
      </c>
      <c r="U1184" s="14" t="s">
        <v>68</v>
      </c>
      <c r="V1184" s="16" t="s">
        <v>560</v>
      </c>
      <c r="W1184" s="17" t="s">
        <v>185</v>
      </c>
    </row>
    <row r="1185" ht="15.75" customHeight="1">
      <c r="A1185" s="14" t="s">
        <v>2862</v>
      </c>
      <c r="B1185" s="14" t="s">
        <v>2863</v>
      </c>
      <c r="C1185" s="14">
        <v>2016.0</v>
      </c>
      <c r="D1185" s="14">
        <v>2.0</v>
      </c>
      <c r="E1185" s="14">
        <v>427546.0</v>
      </c>
      <c r="F1185" s="14" t="s">
        <v>2866</v>
      </c>
      <c r="G1185" s="14" t="s">
        <v>2867</v>
      </c>
      <c r="H1185" s="14" t="s">
        <v>2868</v>
      </c>
      <c r="I1185" s="14">
        <v>0.626</v>
      </c>
      <c r="J1185" s="14">
        <v>0.69</v>
      </c>
      <c r="K1185" s="14">
        <v>0.849335871476711</v>
      </c>
      <c r="L1185" s="14">
        <v>0.0595</v>
      </c>
      <c r="M1185" s="14">
        <v>0.329</v>
      </c>
      <c r="N1185" s="14">
        <v>2.09E-4</v>
      </c>
      <c r="O1185" s="14">
        <v>0.134</v>
      </c>
      <c r="P1185" s="14">
        <v>0.566</v>
      </c>
      <c r="Q1185" s="14">
        <v>79.995</v>
      </c>
      <c r="R1185" s="14">
        <v>5.0</v>
      </c>
      <c r="S1185" s="14">
        <v>1.0</v>
      </c>
      <c r="T1185" s="14" t="s">
        <v>104</v>
      </c>
      <c r="U1185" s="14" t="s">
        <v>35</v>
      </c>
      <c r="V1185" s="16" t="s">
        <v>333</v>
      </c>
      <c r="W1185" s="17" t="s">
        <v>185</v>
      </c>
    </row>
    <row r="1186" ht="15.75" customHeight="1">
      <c r="A1186" s="14" t="s">
        <v>2870</v>
      </c>
      <c r="B1186" s="14" t="s">
        <v>2871</v>
      </c>
      <c r="C1186" s="14">
        <v>1981.0</v>
      </c>
      <c r="D1186" s="14">
        <v>2.0</v>
      </c>
      <c r="E1186" s="14">
        <v>281372.0</v>
      </c>
      <c r="F1186" s="14" t="s">
        <v>327</v>
      </c>
      <c r="G1186" s="14" t="s">
        <v>2874</v>
      </c>
      <c r="H1186" s="14" t="s">
        <v>2875</v>
      </c>
      <c r="I1186" s="14">
        <v>0.43</v>
      </c>
      <c r="J1186" s="14">
        <v>0.438</v>
      </c>
      <c r="K1186" s="14">
        <v>0.7065856736314979</v>
      </c>
      <c r="L1186" s="14">
        <v>0.0407</v>
      </c>
      <c r="M1186" s="14">
        <v>0.985</v>
      </c>
      <c r="N1186" s="14">
        <v>0.801</v>
      </c>
      <c r="O1186" s="14">
        <v>0.178</v>
      </c>
      <c r="P1186" s="14">
        <v>0.611</v>
      </c>
      <c r="Q1186" s="14">
        <v>80.19</v>
      </c>
      <c r="R1186" s="14">
        <v>7.0</v>
      </c>
      <c r="S1186" s="14">
        <v>1.0</v>
      </c>
      <c r="T1186" s="14" t="s">
        <v>104</v>
      </c>
      <c r="U1186" s="14" t="s">
        <v>35</v>
      </c>
      <c r="V1186" s="16" t="s">
        <v>407</v>
      </c>
      <c r="W1186" s="17" t="s">
        <v>185</v>
      </c>
    </row>
    <row r="1187" ht="15.75" customHeight="1">
      <c r="A1187" s="14" t="s">
        <v>2877</v>
      </c>
      <c r="B1187" s="14" t="s">
        <v>2878</v>
      </c>
      <c r="C1187" s="14">
        <v>2013.0</v>
      </c>
      <c r="D1187" s="14">
        <v>2.0</v>
      </c>
      <c r="E1187" s="14">
        <v>166028.0</v>
      </c>
      <c r="F1187" s="14" t="s">
        <v>327</v>
      </c>
      <c r="G1187" s="14" t="s">
        <v>2880</v>
      </c>
      <c r="H1187" s="14" t="s">
        <v>2881</v>
      </c>
      <c r="I1187" s="14">
        <v>0.891</v>
      </c>
      <c r="J1187" s="14">
        <v>0.547</v>
      </c>
      <c r="K1187" s="14">
        <v>0.7805702307706336</v>
      </c>
      <c r="L1187" s="14">
        <v>0.0408</v>
      </c>
      <c r="M1187" s="14">
        <v>0.1</v>
      </c>
      <c r="N1187" s="14">
        <v>0.131</v>
      </c>
      <c r="O1187" s="14">
        <v>0.0703</v>
      </c>
      <c r="P1187" s="14">
        <v>0.691</v>
      </c>
      <c r="Q1187" s="14">
        <v>100.014</v>
      </c>
      <c r="R1187" s="14">
        <v>5.0</v>
      </c>
      <c r="S1187" s="14">
        <v>0.0</v>
      </c>
      <c r="T1187" s="14" t="s">
        <v>104</v>
      </c>
      <c r="U1187" s="14" t="s">
        <v>35</v>
      </c>
      <c r="V1187" s="16" t="s">
        <v>407</v>
      </c>
      <c r="W1187" s="17" t="s">
        <v>185</v>
      </c>
    </row>
    <row r="1188" ht="15.75" customHeight="1">
      <c r="A1188" s="14" t="s">
        <v>1513</v>
      </c>
      <c r="B1188" s="14" t="s">
        <v>104</v>
      </c>
      <c r="C1188" s="14">
        <v>2021.0</v>
      </c>
      <c r="D1188" s="14">
        <v>2.0</v>
      </c>
      <c r="E1188" s="14">
        <v>229153.0</v>
      </c>
      <c r="F1188" s="14" t="s">
        <v>255</v>
      </c>
      <c r="G1188" s="14" t="s">
        <v>1514</v>
      </c>
      <c r="H1188" s="14" t="s">
        <v>104</v>
      </c>
      <c r="I1188" s="14">
        <v>0.648</v>
      </c>
      <c r="J1188" s="14">
        <v>0.887</v>
      </c>
      <c r="K1188" s="14">
        <v>0.870168759205395</v>
      </c>
      <c r="L1188" s="14">
        <v>0.0295</v>
      </c>
      <c r="M1188" s="14">
        <v>6.05E-4</v>
      </c>
      <c r="N1188" s="14">
        <v>0.00185</v>
      </c>
      <c r="O1188" s="14">
        <v>0.0599</v>
      </c>
      <c r="P1188" s="14">
        <v>0.489</v>
      </c>
      <c r="Q1188" s="14">
        <v>129.994</v>
      </c>
      <c r="R1188" s="14">
        <v>7.0</v>
      </c>
      <c r="S1188" s="14">
        <v>0.0</v>
      </c>
      <c r="T1188" s="14" t="s">
        <v>104</v>
      </c>
      <c r="U1188" s="14" t="s">
        <v>35</v>
      </c>
      <c r="V1188" s="16" t="s">
        <v>54</v>
      </c>
      <c r="W1188" s="17" t="s">
        <v>251</v>
      </c>
    </row>
    <row r="1189" ht="15.75" customHeight="1">
      <c r="A1189" s="14" t="s">
        <v>2885</v>
      </c>
      <c r="B1189" s="14" t="s">
        <v>2886</v>
      </c>
      <c r="C1189" s="14">
        <v>1993.0</v>
      </c>
      <c r="D1189" s="14">
        <v>2.0</v>
      </c>
      <c r="E1189" s="14">
        <v>291280.0</v>
      </c>
      <c r="F1189" s="14" t="s">
        <v>2888</v>
      </c>
      <c r="G1189" s="14" t="s">
        <v>2890</v>
      </c>
      <c r="H1189" s="14" t="s">
        <v>2891</v>
      </c>
      <c r="I1189" s="14">
        <v>0.552</v>
      </c>
      <c r="J1189" s="14">
        <v>0.451</v>
      </c>
      <c r="K1189" s="14">
        <v>0.7347335999671736</v>
      </c>
      <c r="L1189" s="14">
        <v>0.0487</v>
      </c>
      <c r="M1189" s="14">
        <v>0.701</v>
      </c>
      <c r="N1189" s="14">
        <v>2.44E-6</v>
      </c>
      <c r="O1189" s="14">
        <v>0.606</v>
      </c>
      <c r="P1189" s="14">
        <v>0.686</v>
      </c>
      <c r="Q1189" s="14">
        <v>94.284</v>
      </c>
      <c r="R1189" s="14">
        <v>9.0</v>
      </c>
      <c r="S1189" s="14">
        <v>1.0</v>
      </c>
      <c r="T1189" s="14" t="s">
        <v>104</v>
      </c>
      <c r="U1189" s="14" t="s">
        <v>68</v>
      </c>
      <c r="V1189" s="16" t="s">
        <v>407</v>
      </c>
      <c r="W1189" s="17" t="s">
        <v>185</v>
      </c>
    </row>
    <row r="1190" ht="15.75" customHeight="1">
      <c r="A1190" s="14" t="s">
        <v>2895</v>
      </c>
      <c r="B1190" s="14" t="s">
        <v>2896</v>
      </c>
      <c r="C1190" s="14">
        <v>2016.0</v>
      </c>
      <c r="D1190" s="14">
        <v>2.0</v>
      </c>
      <c r="E1190" s="14">
        <v>267733.0</v>
      </c>
      <c r="F1190" s="14" t="s">
        <v>255</v>
      </c>
      <c r="G1190" s="14" t="s">
        <v>2897</v>
      </c>
      <c r="H1190" s="14" t="s">
        <v>2868</v>
      </c>
      <c r="I1190" s="14">
        <v>0.651</v>
      </c>
      <c r="J1190" s="14">
        <v>0.552</v>
      </c>
      <c r="K1190" s="14">
        <v>0.758282890921261</v>
      </c>
      <c r="L1190" s="14">
        <v>0.0337</v>
      </c>
      <c r="M1190" s="14">
        <v>0.446</v>
      </c>
      <c r="N1190" s="14">
        <v>0.00309</v>
      </c>
      <c r="O1190" s="14">
        <v>0.0667</v>
      </c>
      <c r="P1190" s="14">
        <v>0.621</v>
      </c>
      <c r="Q1190" s="14">
        <v>108.071</v>
      </c>
      <c r="R1190" s="14">
        <v>8.0</v>
      </c>
      <c r="S1190" s="14">
        <v>0.0</v>
      </c>
      <c r="T1190" s="14" t="s">
        <v>104</v>
      </c>
      <c r="U1190" s="14" t="s">
        <v>35</v>
      </c>
      <c r="V1190" s="16" t="s">
        <v>407</v>
      </c>
      <c r="W1190" s="17" t="s">
        <v>185</v>
      </c>
    </row>
    <row r="1191" ht="15.75" customHeight="1">
      <c r="A1191" s="14" t="s">
        <v>1517</v>
      </c>
      <c r="B1191" s="14" t="s">
        <v>1518</v>
      </c>
      <c r="C1191" s="14">
        <v>1990.0</v>
      </c>
      <c r="D1191" s="14">
        <v>2.0</v>
      </c>
      <c r="E1191" s="14">
        <v>240093.0</v>
      </c>
      <c r="F1191" s="14" t="s">
        <v>156</v>
      </c>
      <c r="G1191" s="14" t="s">
        <v>157</v>
      </c>
      <c r="H1191" s="14" t="s">
        <v>1461</v>
      </c>
      <c r="I1191" s="14">
        <v>0.321</v>
      </c>
      <c r="J1191" s="14">
        <v>0.307</v>
      </c>
      <c r="K1191" s="14">
        <v>0.6473595277169946</v>
      </c>
      <c r="L1191" s="14">
        <v>0.033</v>
      </c>
      <c r="M1191" s="14">
        <v>0.981</v>
      </c>
      <c r="N1191" s="14">
        <v>0.48</v>
      </c>
      <c r="O1191" s="14">
        <v>0.364</v>
      </c>
      <c r="P1191" s="14">
        <v>0.389</v>
      </c>
      <c r="Q1191" s="14">
        <v>80.73</v>
      </c>
      <c r="R1191" s="14">
        <v>4.0</v>
      </c>
      <c r="S1191" s="14">
        <v>0.0</v>
      </c>
      <c r="T1191" s="14" t="s">
        <v>104</v>
      </c>
      <c r="U1191" s="14" t="s">
        <v>35</v>
      </c>
      <c r="V1191" s="16" t="s">
        <v>45</v>
      </c>
      <c r="W1191" s="17" t="s">
        <v>251</v>
      </c>
    </row>
    <row r="1192" ht="15.75" customHeight="1">
      <c r="A1192" s="14" t="s">
        <v>1520</v>
      </c>
      <c r="B1192" s="14" t="s">
        <v>1521</v>
      </c>
      <c r="C1192" s="14">
        <v>2024.0</v>
      </c>
      <c r="D1192" s="14">
        <v>2.0</v>
      </c>
      <c r="E1192" s="14">
        <v>262910.0</v>
      </c>
      <c r="F1192" s="14" t="s">
        <v>1177</v>
      </c>
      <c r="G1192" s="14" t="s">
        <v>1522</v>
      </c>
      <c r="H1192" s="14" t="s">
        <v>220</v>
      </c>
      <c r="I1192" s="14">
        <v>0.337</v>
      </c>
      <c r="J1192" s="14">
        <v>0.449</v>
      </c>
      <c r="K1192" s="14">
        <v>0.7587320599585324</v>
      </c>
      <c r="L1192" s="14">
        <v>0.0291</v>
      </c>
      <c r="M1192" s="14">
        <v>0.527</v>
      </c>
      <c r="N1192" s="14">
        <v>1.52E-4</v>
      </c>
      <c r="O1192" s="14">
        <v>0.124</v>
      </c>
      <c r="P1192" s="14">
        <v>0.223</v>
      </c>
      <c r="Q1192" s="14">
        <v>81.64</v>
      </c>
      <c r="R1192" s="14">
        <v>1.0</v>
      </c>
      <c r="S1192" s="14">
        <v>0.0</v>
      </c>
      <c r="T1192" s="14" t="s">
        <v>104</v>
      </c>
      <c r="U1192" s="14" t="s">
        <v>35</v>
      </c>
      <c r="V1192" s="16" t="s">
        <v>36</v>
      </c>
      <c r="W1192" s="17" t="s">
        <v>251</v>
      </c>
    </row>
    <row r="1193" ht="15.75" customHeight="1">
      <c r="A1193" s="14" t="s">
        <v>2902</v>
      </c>
      <c r="B1193" s="14" t="s">
        <v>2903</v>
      </c>
      <c r="C1193" s="14">
        <v>1977.0</v>
      </c>
      <c r="D1193" s="14">
        <v>2.0</v>
      </c>
      <c r="E1193" s="14">
        <v>197186.0</v>
      </c>
      <c r="F1193" s="14" t="s">
        <v>156</v>
      </c>
      <c r="G1193" s="14" t="s">
        <v>2904</v>
      </c>
      <c r="H1193" s="14" t="s">
        <v>2905</v>
      </c>
      <c r="I1193" s="14">
        <v>0.613</v>
      </c>
      <c r="J1193" s="14">
        <v>0.543</v>
      </c>
      <c r="K1193" s="14">
        <v>0.7952858639917164</v>
      </c>
      <c r="L1193" s="14">
        <v>0.0556</v>
      </c>
      <c r="M1193" s="14">
        <v>0.9</v>
      </c>
      <c r="N1193" s="14">
        <v>0.00282</v>
      </c>
      <c r="O1193" s="14">
        <v>0.138</v>
      </c>
      <c r="P1193" s="14">
        <v>0.887</v>
      </c>
      <c r="Q1193" s="14">
        <v>92.645</v>
      </c>
      <c r="R1193" s="14">
        <v>7.0</v>
      </c>
      <c r="S1193" s="14">
        <v>1.0</v>
      </c>
      <c r="T1193" s="14" t="s">
        <v>104</v>
      </c>
      <c r="U1193" s="14" t="s">
        <v>35</v>
      </c>
      <c r="V1193" s="16" t="s">
        <v>560</v>
      </c>
      <c r="W1193" s="17" t="s">
        <v>185</v>
      </c>
    </row>
    <row r="1194" ht="15.75" customHeight="1">
      <c r="A1194" s="14" t="s">
        <v>2911</v>
      </c>
      <c r="B1194" s="14" t="s">
        <v>2912</v>
      </c>
      <c r="C1194" s="14">
        <v>1992.0</v>
      </c>
      <c r="D1194" s="14">
        <v>2.0</v>
      </c>
      <c r="E1194" s="14">
        <v>235075.0</v>
      </c>
      <c r="F1194" s="14" t="s">
        <v>194</v>
      </c>
      <c r="G1194" s="14" t="s">
        <v>671</v>
      </c>
      <c r="H1194" s="14" t="s">
        <v>2913</v>
      </c>
      <c r="I1194" s="14">
        <v>0.595</v>
      </c>
      <c r="J1194" s="14">
        <v>0.54</v>
      </c>
      <c r="K1194" s="14">
        <v>0.739075567327464</v>
      </c>
      <c r="L1194" s="14">
        <v>0.0317</v>
      </c>
      <c r="M1194" s="14">
        <v>0.619</v>
      </c>
      <c r="N1194" s="14">
        <v>6.36E-6</v>
      </c>
      <c r="O1194" s="14">
        <v>0.423</v>
      </c>
      <c r="P1194" s="14">
        <v>0.774</v>
      </c>
      <c r="Q1194" s="14">
        <v>124.062</v>
      </c>
      <c r="R1194" s="14">
        <v>1.0</v>
      </c>
      <c r="S1194" s="14">
        <v>0.0</v>
      </c>
      <c r="T1194" s="14" t="s">
        <v>104</v>
      </c>
      <c r="U1194" s="14" t="s">
        <v>35</v>
      </c>
      <c r="V1194" s="16" t="s">
        <v>181</v>
      </c>
      <c r="W1194" s="17" t="s">
        <v>185</v>
      </c>
    </row>
    <row r="1195" ht="15.75" customHeight="1">
      <c r="A1195" s="14" t="s">
        <v>2919</v>
      </c>
      <c r="B1195" s="14" t="s">
        <v>2920</v>
      </c>
      <c r="C1195" s="14">
        <v>2014.0</v>
      </c>
      <c r="D1195" s="14">
        <v>2.0</v>
      </c>
      <c r="E1195" s="14">
        <v>351000.0</v>
      </c>
      <c r="F1195" s="14" t="s">
        <v>194</v>
      </c>
      <c r="G1195" s="14" t="s">
        <v>2921</v>
      </c>
      <c r="H1195" s="14" t="s">
        <v>2920</v>
      </c>
      <c r="I1195" s="14">
        <v>0.502</v>
      </c>
      <c r="J1195" s="14">
        <v>0.718</v>
      </c>
      <c r="K1195" s="14">
        <v>0.8374435864899058</v>
      </c>
      <c r="L1195" s="14">
        <v>0.057</v>
      </c>
      <c r="M1195" s="14">
        <v>0.225</v>
      </c>
      <c r="N1195" s="14">
        <v>0.0</v>
      </c>
      <c r="O1195" s="14">
        <v>0.0695</v>
      </c>
      <c r="P1195" s="14">
        <v>0.655</v>
      </c>
      <c r="Q1195" s="14">
        <v>159.956</v>
      </c>
      <c r="R1195" s="14">
        <v>10.0</v>
      </c>
      <c r="S1195" s="14">
        <v>1.0</v>
      </c>
      <c r="T1195" s="14" t="s">
        <v>104</v>
      </c>
      <c r="U1195" s="14" t="s">
        <v>68</v>
      </c>
      <c r="V1195" s="16" t="s">
        <v>407</v>
      </c>
      <c r="W1195" s="17" t="s">
        <v>185</v>
      </c>
    </row>
    <row r="1196" ht="15.75" customHeight="1">
      <c r="A1196" s="14" t="s">
        <v>2924</v>
      </c>
      <c r="B1196" s="14" t="s">
        <v>2925</v>
      </c>
      <c r="C1196" s="14">
        <v>2016.0</v>
      </c>
      <c r="D1196" s="14">
        <v>2.0</v>
      </c>
      <c r="E1196" s="14">
        <v>471946.0</v>
      </c>
      <c r="F1196" s="14" t="s">
        <v>255</v>
      </c>
      <c r="G1196" s="14" t="s">
        <v>2926</v>
      </c>
      <c r="H1196" s="14" t="s">
        <v>2868</v>
      </c>
      <c r="I1196" s="14">
        <v>0.429</v>
      </c>
      <c r="J1196" s="14">
        <v>0.763</v>
      </c>
      <c r="K1196" s="14">
        <v>0.8480739203719961</v>
      </c>
      <c r="L1196" s="14">
        <v>0.107</v>
      </c>
      <c r="M1196" s="14">
        <v>0.524</v>
      </c>
      <c r="N1196" s="14">
        <v>1.99E-4</v>
      </c>
      <c r="O1196" s="14">
        <v>0.127</v>
      </c>
      <c r="P1196" s="14">
        <v>0.668</v>
      </c>
      <c r="Q1196" s="14">
        <v>100.835</v>
      </c>
      <c r="R1196" s="14">
        <v>1.0</v>
      </c>
      <c r="S1196" s="14">
        <v>1.0</v>
      </c>
      <c r="T1196" s="14" t="s">
        <v>104</v>
      </c>
      <c r="U1196" s="14" t="s">
        <v>35</v>
      </c>
      <c r="V1196" s="16" t="s">
        <v>407</v>
      </c>
      <c r="W1196" s="17" t="s">
        <v>185</v>
      </c>
    </row>
    <row r="1197" ht="15.75" customHeight="1">
      <c r="A1197" s="14" t="s">
        <v>1525</v>
      </c>
      <c r="B1197" s="14" t="s">
        <v>1526</v>
      </c>
      <c r="C1197" s="14">
        <v>2023.0</v>
      </c>
      <c r="D1197" s="14">
        <v>2.0</v>
      </c>
      <c r="E1197" s="14">
        <v>179478.0</v>
      </c>
      <c r="F1197" s="14" t="s">
        <v>327</v>
      </c>
      <c r="G1197" s="14" t="s">
        <v>1527</v>
      </c>
      <c r="H1197" s="14" t="s">
        <v>1528</v>
      </c>
      <c r="I1197" s="14">
        <v>0.212</v>
      </c>
      <c r="J1197" s="14">
        <v>0.0291</v>
      </c>
      <c r="K1197" s="14">
        <v>0.562659080688669</v>
      </c>
      <c r="L1197" s="14">
        <v>0.0423</v>
      </c>
      <c r="M1197" s="14">
        <v>0.992</v>
      </c>
      <c r="N1197" s="14">
        <v>0.832</v>
      </c>
      <c r="O1197" s="14">
        <v>0.0921</v>
      </c>
      <c r="P1197" s="14">
        <v>0.0903</v>
      </c>
      <c r="Q1197" s="14">
        <v>80.855</v>
      </c>
      <c r="R1197" s="14">
        <v>10.0</v>
      </c>
      <c r="S1197" s="14">
        <v>1.0</v>
      </c>
      <c r="T1197" s="14" t="s">
        <v>104</v>
      </c>
      <c r="U1197" s="14" t="s">
        <v>35</v>
      </c>
      <c r="V1197" s="16" t="s">
        <v>75</v>
      </c>
      <c r="W1197" s="17" t="s">
        <v>251</v>
      </c>
    </row>
    <row r="1198" ht="15.75" customHeight="1">
      <c r="A1198" s="14" t="s">
        <v>2930</v>
      </c>
      <c r="B1198" s="14" t="s">
        <v>2931</v>
      </c>
      <c r="C1198" s="14">
        <v>2021.0</v>
      </c>
      <c r="D1198" s="14">
        <v>2.0</v>
      </c>
      <c r="E1198" s="14">
        <v>108675.0</v>
      </c>
      <c r="F1198" s="14" t="s">
        <v>396</v>
      </c>
      <c r="G1198" s="14" t="s">
        <v>397</v>
      </c>
      <c r="H1198" s="14" t="s">
        <v>2934</v>
      </c>
      <c r="I1198" s="14">
        <v>0.866</v>
      </c>
      <c r="J1198" s="14">
        <v>0.465</v>
      </c>
      <c r="K1198" s="14">
        <v>0.766581823609895</v>
      </c>
      <c r="L1198" s="14">
        <v>0.0736</v>
      </c>
      <c r="M1198" s="14">
        <v>0.528</v>
      </c>
      <c r="N1198" s="14">
        <v>1.61E-5</v>
      </c>
      <c r="O1198" s="14">
        <v>0.0503</v>
      </c>
      <c r="P1198" s="14">
        <v>0.706</v>
      </c>
      <c r="Q1198" s="14">
        <v>95.014</v>
      </c>
      <c r="R1198" s="14">
        <v>6.0</v>
      </c>
      <c r="S1198" s="14">
        <v>0.0</v>
      </c>
      <c r="T1198" s="14" t="s">
        <v>104</v>
      </c>
      <c r="U1198" s="14" t="s">
        <v>35</v>
      </c>
      <c r="V1198" s="16" t="s">
        <v>181</v>
      </c>
      <c r="W1198" s="17" t="s">
        <v>185</v>
      </c>
    </row>
    <row r="1199" ht="15.75" customHeight="1">
      <c r="A1199" s="14" t="s">
        <v>2935</v>
      </c>
      <c r="B1199" s="14" t="s">
        <v>2937</v>
      </c>
      <c r="C1199" s="14">
        <v>2022.0</v>
      </c>
      <c r="D1199" s="14">
        <v>2.0</v>
      </c>
      <c r="E1199" s="14">
        <v>191638.0</v>
      </c>
      <c r="F1199" s="14" t="s">
        <v>327</v>
      </c>
      <c r="G1199" s="14" t="s">
        <v>1941</v>
      </c>
      <c r="H1199" s="14" t="s">
        <v>1534</v>
      </c>
      <c r="I1199" s="14">
        <v>0.642</v>
      </c>
      <c r="J1199" s="14">
        <v>0.647</v>
      </c>
      <c r="K1199" s="14">
        <v>0.822214617226227</v>
      </c>
      <c r="L1199" s="14">
        <v>0.0337</v>
      </c>
      <c r="M1199" s="14">
        <v>0.0137</v>
      </c>
      <c r="N1199" s="14">
        <v>0.513</v>
      </c>
      <c r="O1199" s="14">
        <v>0.111</v>
      </c>
      <c r="P1199" s="14">
        <v>0.848</v>
      </c>
      <c r="Q1199" s="14">
        <v>102.022</v>
      </c>
      <c r="R1199" s="14">
        <v>5.0</v>
      </c>
      <c r="S1199" s="14">
        <v>0.0</v>
      </c>
      <c r="T1199" s="14" t="s">
        <v>104</v>
      </c>
      <c r="U1199" s="14" t="s">
        <v>35</v>
      </c>
      <c r="V1199" s="16" t="s">
        <v>560</v>
      </c>
      <c r="W1199" s="17" t="s">
        <v>185</v>
      </c>
    </row>
    <row r="1200" ht="15.75" customHeight="1">
      <c r="A1200" s="14" t="s">
        <v>1529</v>
      </c>
      <c r="B1200" s="14" t="s">
        <v>1530</v>
      </c>
      <c r="C1200" s="14">
        <v>2022.0</v>
      </c>
      <c r="D1200" s="14">
        <v>2.0</v>
      </c>
      <c r="E1200" s="14">
        <v>213913.0</v>
      </c>
      <c r="F1200" s="14" t="s">
        <v>235</v>
      </c>
      <c r="G1200" s="14" t="s">
        <v>1533</v>
      </c>
      <c r="H1200" s="14" t="s">
        <v>1534</v>
      </c>
      <c r="I1200" s="14">
        <v>0.576</v>
      </c>
      <c r="J1200" s="14">
        <v>0.663</v>
      </c>
      <c r="K1200" s="14">
        <v>0.7591384509922544</v>
      </c>
      <c r="L1200" s="14">
        <v>0.0335</v>
      </c>
      <c r="M1200" s="14">
        <v>0.17</v>
      </c>
      <c r="N1200" s="14">
        <v>0.891</v>
      </c>
      <c r="O1200" s="14">
        <v>0.22</v>
      </c>
      <c r="P1200" s="14">
        <v>0.392</v>
      </c>
      <c r="Q1200" s="14">
        <v>100.01</v>
      </c>
      <c r="R1200" s="14">
        <v>7.0</v>
      </c>
      <c r="S1200" s="14">
        <v>1.0</v>
      </c>
      <c r="T1200" s="14" t="s">
        <v>104</v>
      </c>
      <c r="U1200" s="14" t="s">
        <v>35</v>
      </c>
      <c r="V1200" s="16" t="s">
        <v>45</v>
      </c>
      <c r="W1200" s="17" t="s">
        <v>251</v>
      </c>
    </row>
    <row r="1201" ht="15.75" customHeight="1">
      <c r="A1201" s="14" t="s">
        <v>1535</v>
      </c>
      <c r="B1201" s="14" t="s">
        <v>1536</v>
      </c>
      <c r="C1201" s="14">
        <v>2022.0</v>
      </c>
      <c r="D1201" s="14">
        <v>2.0</v>
      </c>
      <c r="E1201" s="14">
        <v>96052.0</v>
      </c>
      <c r="F1201" s="14" t="s">
        <v>1125</v>
      </c>
      <c r="G1201" s="14" t="s">
        <v>1537</v>
      </c>
      <c r="H1201" s="14" t="s">
        <v>1538</v>
      </c>
      <c r="I1201" s="14">
        <v>0.483</v>
      </c>
      <c r="J1201" s="14">
        <v>0.476</v>
      </c>
      <c r="K1201" s="14">
        <v>0.7355463820346172</v>
      </c>
      <c r="L1201" s="14">
        <v>0.0969</v>
      </c>
      <c r="M1201" s="14">
        <v>0.094</v>
      </c>
      <c r="N1201" s="14">
        <v>0.231</v>
      </c>
      <c r="O1201" s="14">
        <v>0.111</v>
      </c>
      <c r="P1201" s="14">
        <v>0.462</v>
      </c>
      <c r="Q1201" s="14">
        <v>61.911</v>
      </c>
      <c r="R1201" s="14">
        <v>8.0</v>
      </c>
      <c r="S1201" s="14">
        <v>1.0</v>
      </c>
      <c r="T1201" s="14" t="s">
        <v>104</v>
      </c>
      <c r="U1201" s="14" t="s">
        <v>35</v>
      </c>
      <c r="V1201" s="16" t="s">
        <v>54</v>
      </c>
      <c r="W1201" s="17" t="s">
        <v>251</v>
      </c>
    </row>
    <row r="1202" ht="15.75" customHeight="1">
      <c r="A1202" s="14" t="s">
        <v>1541</v>
      </c>
      <c r="B1202" s="14" t="s">
        <v>1542</v>
      </c>
      <c r="C1202" s="14">
        <v>2011.0</v>
      </c>
      <c r="D1202" s="14">
        <v>2.0</v>
      </c>
      <c r="E1202" s="14">
        <v>134661.0</v>
      </c>
      <c r="F1202" s="14" t="s">
        <v>1543</v>
      </c>
      <c r="G1202" s="14" t="s">
        <v>1544</v>
      </c>
      <c r="H1202" s="14" t="s">
        <v>1545</v>
      </c>
      <c r="I1202" s="14">
        <v>0.769</v>
      </c>
      <c r="J1202" s="14">
        <v>0.931</v>
      </c>
      <c r="K1202" s="14">
        <v>0.726776891306937</v>
      </c>
      <c r="L1202" s="14">
        <v>0.043</v>
      </c>
      <c r="M1202" s="14">
        <v>0.00112</v>
      </c>
      <c r="N1202" s="14">
        <v>0.938</v>
      </c>
      <c r="O1202" s="14">
        <v>0.121</v>
      </c>
      <c r="P1202" s="14">
        <v>0.453</v>
      </c>
      <c r="Q1202" s="14">
        <v>100.009</v>
      </c>
      <c r="R1202" s="14">
        <v>7.0</v>
      </c>
      <c r="S1202" s="14">
        <v>1.0</v>
      </c>
      <c r="T1202" s="14" t="s">
        <v>104</v>
      </c>
      <c r="U1202" s="14" t="s">
        <v>35</v>
      </c>
      <c r="V1202" s="16" t="s">
        <v>54</v>
      </c>
      <c r="W1202" s="17" t="s">
        <v>251</v>
      </c>
    </row>
    <row r="1203" ht="15.75" customHeight="1">
      <c r="A1203" s="14" t="s">
        <v>2942</v>
      </c>
      <c r="B1203" s="14" t="s">
        <v>2943</v>
      </c>
      <c r="C1203" s="14">
        <v>2009.0</v>
      </c>
      <c r="D1203" s="14">
        <v>2.0</v>
      </c>
      <c r="E1203" s="14">
        <v>213870.0</v>
      </c>
      <c r="F1203" s="14" t="s">
        <v>170</v>
      </c>
      <c r="G1203" s="14" t="s">
        <v>2945</v>
      </c>
      <c r="H1203" s="14" t="s">
        <v>2947</v>
      </c>
      <c r="I1203" s="14">
        <v>0.511</v>
      </c>
      <c r="J1203" s="14">
        <v>0.961</v>
      </c>
      <c r="K1203" s="14">
        <v>0.8324813380781452</v>
      </c>
      <c r="L1203" s="14">
        <v>0.0503</v>
      </c>
      <c r="M1203" s="14">
        <v>0.00816</v>
      </c>
      <c r="N1203" s="14">
        <v>0.891</v>
      </c>
      <c r="O1203" s="14">
        <v>0.139</v>
      </c>
      <c r="P1203" s="14">
        <v>0.784</v>
      </c>
      <c r="Q1203" s="14">
        <v>120.034</v>
      </c>
      <c r="R1203" s="14">
        <v>8.0</v>
      </c>
      <c r="S1203" s="14">
        <v>1.0</v>
      </c>
      <c r="T1203" s="14" t="s">
        <v>104</v>
      </c>
      <c r="U1203" s="14" t="s">
        <v>68</v>
      </c>
      <c r="V1203" s="16" t="s">
        <v>181</v>
      </c>
      <c r="W1203" s="17" t="s">
        <v>185</v>
      </c>
    </row>
    <row r="1204" ht="15.75" customHeight="1">
      <c r="A1204" s="14" t="s">
        <v>1546</v>
      </c>
      <c r="B1204" s="14" t="s">
        <v>1547</v>
      </c>
      <c r="C1204" s="14">
        <v>2016.0</v>
      </c>
      <c r="D1204" s="14">
        <v>2.0</v>
      </c>
      <c r="E1204" s="14">
        <v>319253.0</v>
      </c>
      <c r="F1204" s="14" t="s">
        <v>194</v>
      </c>
      <c r="G1204" s="14" t="s">
        <v>1548</v>
      </c>
      <c r="H1204" s="14" t="s">
        <v>1549</v>
      </c>
      <c r="I1204" s="14">
        <v>0.527</v>
      </c>
      <c r="J1204" s="14">
        <v>0.989</v>
      </c>
      <c r="K1204" s="14">
        <v>0.8745535045692352</v>
      </c>
      <c r="L1204" s="14">
        <v>0.153</v>
      </c>
      <c r="M1204" s="14">
        <v>0.118</v>
      </c>
      <c r="N1204" s="14">
        <v>5.78E-6</v>
      </c>
      <c r="O1204" s="14">
        <v>0.205</v>
      </c>
      <c r="P1204" s="14">
        <v>0.34</v>
      </c>
      <c r="Q1204" s="14">
        <v>139.992</v>
      </c>
      <c r="R1204" s="14">
        <v>0.0</v>
      </c>
      <c r="S1204" s="14">
        <v>1.0</v>
      </c>
      <c r="T1204" s="14" t="s">
        <v>104</v>
      </c>
      <c r="U1204" s="14" t="s">
        <v>35</v>
      </c>
      <c r="V1204" s="16" t="s">
        <v>45</v>
      </c>
      <c r="W1204" s="17" t="s">
        <v>251</v>
      </c>
    </row>
    <row r="1205" ht="15.75" customHeight="1">
      <c r="A1205" s="14" t="s">
        <v>2948</v>
      </c>
      <c r="B1205" s="14" t="s">
        <v>2949</v>
      </c>
      <c r="C1205" s="14">
        <v>1982.0</v>
      </c>
      <c r="D1205" s="14">
        <v>2.0</v>
      </c>
      <c r="E1205" s="14">
        <v>186400.0</v>
      </c>
      <c r="F1205" s="14" t="s">
        <v>361</v>
      </c>
      <c r="G1205" s="14" t="s">
        <v>2051</v>
      </c>
      <c r="H1205" s="14" t="s">
        <v>286</v>
      </c>
      <c r="I1205" s="14">
        <v>0.756</v>
      </c>
      <c r="J1205" s="14">
        <v>0.62</v>
      </c>
      <c r="K1205" s="14">
        <v>0.7773191025008594</v>
      </c>
      <c r="L1205" s="14">
        <v>0.0375</v>
      </c>
      <c r="M1205" s="14">
        <v>0.716</v>
      </c>
      <c r="N1205" s="14">
        <v>0.0</v>
      </c>
      <c r="O1205" s="14">
        <v>0.827</v>
      </c>
      <c r="P1205" s="14">
        <v>0.94</v>
      </c>
      <c r="Q1205" s="14">
        <v>115.164</v>
      </c>
      <c r="R1205" s="14">
        <v>6.0</v>
      </c>
      <c r="S1205" s="14">
        <v>0.0</v>
      </c>
      <c r="T1205" s="14" t="s">
        <v>34</v>
      </c>
      <c r="U1205" s="14" t="s">
        <v>35</v>
      </c>
      <c r="V1205" s="16" t="s">
        <v>819</v>
      </c>
      <c r="W1205" s="17" t="s">
        <v>185</v>
      </c>
    </row>
    <row r="1206" ht="15.75" customHeight="1">
      <c r="A1206" s="14" t="s">
        <v>2955</v>
      </c>
      <c r="B1206" s="14" t="s">
        <v>2956</v>
      </c>
      <c r="C1206" s="14">
        <v>1972.0</v>
      </c>
      <c r="D1206" s="14">
        <v>2.0</v>
      </c>
      <c r="E1206" s="14">
        <v>182120.0</v>
      </c>
      <c r="F1206" s="14" t="s">
        <v>306</v>
      </c>
      <c r="G1206" s="14" t="s">
        <v>2958</v>
      </c>
      <c r="H1206" s="14" t="s">
        <v>972</v>
      </c>
      <c r="I1206" s="14">
        <v>0.659</v>
      </c>
      <c r="J1206" s="14">
        <v>0.483</v>
      </c>
      <c r="K1206" s="14">
        <v>0.7538339785520966</v>
      </c>
      <c r="L1206" s="14">
        <v>0.0633</v>
      </c>
      <c r="M1206" s="14">
        <v>0.948</v>
      </c>
      <c r="N1206" s="14">
        <v>0.00178</v>
      </c>
      <c r="O1206" s="14">
        <v>0.227</v>
      </c>
      <c r="P1206" s="14">
        <v>0.757</v>
      </c>
      <c r="Q1206" s="14">
        <v>112.64</v>
      </c>
      <c r="R1206" s="14">
        <v>6.0</v>
      </c>
      <c r="S1206" s="14">
        <v>1.0</v>
      </c>
      <c r="T1206" s="14" t="s">
        <v>34</v>
      </c>
      <c r="U1206" s="14" t="s">
        <v>35</v>
      </c>
      <c r="V1206" s="16" t="s">
        <v>181</v>
      </c>
      <c r="W1206" s="17" t="s">
        <v>185</v>
      </c>
    </row>
    <row r="1207" ht="15.75" customHeight="1">
      <c r="A1207" s="14" t="s">
        <v>19269</v>
      </c>
      <c r="B1207" s="14" t="s">
        <v>19270</v>
      </c>
      <c r="C1207" s="14">
        <v>2024.0</v>
      </c>
      <c r="D1207" s="14">
        <v>2.0</v>
      </c>
      <c r="E1207" s="14">
        <v>240000.0</v>
      </c>
      <c r="F1207" s="14" t="s">
        <v>401</v>
      </c>
      <c r="G1207" s="14" t="s">
        <v>19271</v>
      </c>
      <c r="H1207" s="14" t="s">
        <v>19272</v>
      </c>
      <c r="I1207" s="14">
        <v>0.347</v>
      </c>
      <c r="J1207" s="14">
        <v>0.263</v>
      </c>
      <c r="K1207" s="14">
        <v>0.6873997390394757</v>
      </c>
      <c r="L1207" s="14">
        <v>0.0349</v>
      </c>
      <c r="M1207" s="14">
        <v>0.96</v>
      </c>
      <c r="N1207" s="14">
        <v>0.798</v>
      </c>
      <c r="O1207" s="14">
        <v>0.13</v>
      </c>
      <c r="P1207" s="14">
        <v>0.166</v>
      </c>
      <c r="Q1207" s="14">
        <v>107.942</v>
      </c>
      <c r="R1207" s="14">
        <v>8.0</v>
      </c>
      <c r="S1207" s="14">
        <v>1.0</v>
      </c>
      <c r="T1207" s="14" t="s">
        <v>34</v>
      </c>
      <c r="U1207" s="14" t="s">
        <v>35</v>
      </c>
      <c r="V1207" s="16" t="s">
        <v>58</v>
      </c>
      <c r="W1207" s="17" t="s">
        <v>251</v>
      </c>
    </row>
    <row r="1208" ht="15.75" customHeight="1">
      <c r="A1208" s="14" t="s">
        <v>2961</v>
      </c>
      <c r="B1208" s="14" t="s">
        <v>2962</v>
      </c>
      <c r="C1208" s="14">
        <v>1959.0</v>
      </c>
      <c r="D1208" s="14">
        <v>2.0</v>
      </c>
      <c r="E1208" s="14">
        <v>198440.0</v>
      </c>
      <c r="F1208" s="14" t="s">
        <v>731</v>
      </c>
      <c r="G1208" s="14" t="s">
        <v>2964</v>
      </c>
      <c r="H1208" s="14" t="s">
        <v>291</v>
      </c>
      <c r="I1208" s="14">
        <v>0.603</v>
      </c>
      <c r="J1208" s="14">
        <v>0.187</v>
      </c>
      <c r="K1208" s="14">
        <v>0.5775886039275001</v>
      </c>
      <c r="L1208" s="14">
        <v>0.0705</v>
      </c>
      <c r="M1208" s="14">
        <v>0.989</v>
      </c>
      <c r="N1208" s="14">
        <v>0.895</v>
      </c>
      <c r="O1208" s="14">
        <v>0.103</v>
      </c>
      <c r="P1208" s="14">
        <v>0.695</v>
      </c>
      <c r="Q1208" s="14">
        <v>113.924</v>
      </c>
      <c r="R1208" s="14">
        <v>2.0</v>
      </c>
      <c r="S1208" s="14">
        <v>1.0</v>
      </c>
      <c r="T1208" s="14" t="s">
        <v>34</v>
      </c>
      <c r="U1208" s="14" t="s">
        <v>35</v>
      </c>
      <c r="V1208" s="16" t="s">
        <v>407</v>
      </c>
      <c r="W1208" s="17" t="s">
        <v>185</v>
      </c>
    </row>
    <row r="1209" ht="15.75" customHeight="1">
      <c r="A1209" s="14" t="s">
        <v>2965</v>
      </c>
      <c r="B1209" s="14" t="s">
        <v>2967</v>
      </c>
      <c r="C1209" s="14">
        <v>2006.0</v>
      </c>
      <c r="D1209" s="14">
        <v>2.0</v>
      </c>
      <c r="E1209" s="14">
        <v>253200.0</v>
      </c>
      <c r="F1209" s="14" t="s">
        <v>368</v>
      </c>
      <c r="G1209" s="14" t="s">
        <v>1802</v>
      </c>
      <c r="H1209" s="14" t="s">
        <v>291</v>
      </c>
      <c r="I1209" s="14">
        <v>0.497</v>
      </c>
      <c r="J1209" s="14">
        <v>0.481</v>
      </c>
      <c r="K1209" s="14">
        <v>0.7174085085295617</v>
      </c>
      <c r="L1209" s="14">
        <v>0.0406</v>
      </c>
      <c r="M1209" s="14">
        <v>0.765</v>
      </c>
      <c r="N1209" s="14">
        <v>0.0</v>
      </c>
      <c r="O1209" s="14">
        <v>0.169</v>
      </c>
      <c r="P1209" s="14">
        <v>0.526</v>
      </c>
      <c r="Q1209" s="14">
        <v>73.005</v>
      </c>
      <c r="R1209" s="14">
        <v>11.0</v>
      </c>
      <c r="S1209" s="14">
        <v>1.0</v>
      </c>
      <c r="T1209" s="14" t="s">
        <v>34</v>
      </c>
      <c r="U1209" s="14" t="s">
        <v>35</v>
      </c>
      <c r="V1209" s="16" t="s">
        <v>333</v>
      </c>
      <c r="W1209" s="17" t="s">
        <v>185</v>
      </c>
    </row>
    <row r="1210" ht="15.75" customHeight="1">
      <c r="A1210" s="14" t="s">
        <v>2970</v>
      </c>
      <c r="B1210" s="14" t="s">
        <v>2971</v>
      </c>
      <c r="C1210" s="14">
        <v>1987.0</v>
      </c>
      <c r="D1210" s="14">
        <v>2.0</v>
      </c>
      <c r="E1210" s="14">
        <v>214253.0</v>
      </c>
      <c r="F1210" s="14" t="s">
        <v>413</v>
      </c>
      <c r="G1210" s="14" t="s">
        <v>2972</v>
      </c>
      <c r="H1210" s="14" t="s">
        <v>2973</v>
      </c>
      <c r="I1210" s="14">
        <v>0.539</v>
      </c>
      <c r="J1210" s="14">
        <v>0.571</v>
      </c>
      <c r="K1210" s="14">
        <v>0.7642718114182134</v>
      </c>
      <c r="L1210" s="14">
        <v>0.0352</v>
      </c>
      <c r="M1210" s="14">
        <v>0.724</v>
      </c>
      <c r="N1210" s="14">
        <v>1.62E-4</v>
      </c>
      <c r="O1210" s="14">
        <v>0.0615</v>
      </c>
      <c r="P1210" s="14">
        <v>0.849</v>
      </c>
      <c r="Q1210" s="14">
        <v>163.787</v>
      </c>
      <c r="R1210" s="14">
        <v>3.0</v>
      </c>
      <c r="S1210" s="14">
        <v>1.0</v>
      </c>
      <c r="T1210" s="14" t="s">
        <v>34</v>
      </c>
      <c r="U1210" s="14" t="s">
        <v>35</v>
      </c>
      <c r="V1210" s="16" t="s">
        <v>560</v>
      </c>
      <c r="W1210" s="17" t="s">
        <v>185</v>
      </c>
    </row>
    <row r="1211" ht="15.75" customHeight="1">
      <c r="A1211" s="14" t="s">
        <v>2977</v>
      </c>
      <c r="B1211" s="14" t="s">
        <v>2979</v>
      </c>
      <c r="C1211" s="14">
        <v>1989.0</v>
      </c>
      <c r="D1211" s="14">
        <v>2.0</v>
      </c>
      <c r="E1211" s="14">
        <v>311613.0</v>
      </c>
      <c r="F1211" s="14" t="s">
        <v>327</v>
      </c>
      <c r="G1211" s="14" t="s">
        <v>123</v>
      </c>
      <c r="H1211" s="14" t="s">
        <v>2980</v>
      </c>
      <c r="I1211" s="14">
        <v>0.555</v>
      </c>
      <c r="J1211" s="14">
        <v>0.338</v>
      </c>
      <c r="K1211" s="14">
        <v>0.6745235599710282</v>
      </c>
      <c r="L1211" s="14">
        <v>0.0342</v>
      </c>
      <c r="M1211" s="14">
        <v>0.555</v>
      </c>
      <c r="N1211" s="14">
        <v>0.00113</v>
      </c>
      <c r="O1211" s="14">
        <v>0.107</v>
      </c>
      <c r="P1211" s="14">
        <v>0.582</v>
      </c>
      <c r="Q1211" s="14">
        <v>141.006</v>
      </c>
      <c r="R1211" s="14">
        <v>0.0</v>
      </c>
      <c r="S1211" s="14">
        <v>1.0</v>
      </c>
      <c r="T1211" s="14" t="s">
        <v>34</v>
      </c>
      <c r="U1211" s="14" t="s">
        <v>35</v>
      </c>
      <c r="V1211" s="16" t="s">
        <v>333</v>
      </c>
      <c r="W1211" s="17" t="s">
        <v>185</v>
      </c>
    </row>
    <row r="1212" ht="15.75" customHeight="1">
      <c r="A1212" s="14" t="s">
        <v>1550</v>
      </c>
      <c r="B1212" s="14" t="s">
        <v>1552</v>
      </c>
      <c r="C1212" s="14">
        <v>2022.0</v>
      </c>
      <c r="D1212" s="14">
        <v>2.0</v>
      </c>
      <c r="E1212" s="14">
        <v>266250.0</v>
      </c>
      <c r="F1212" s="14" t="s">
        <v>450</v>
      </c>
      <c r="G1212" s="14" t="s">
        <v>1554</v>
      </c>
      <c r="H1212" s="14" t="s">
        <v>1555</v>
      </c>
      <c r="I1212" s="14">
        <v>0.402</v>
      </c>
      <c r="J1212" s="14">
        <v>0.263</v>
      </c>
      <c r="K1212" s="14">
        <v>0.6975167368789701</v>
      </c>
      <c r="L1212" s="14">
        <v>0.0364</v>
      </c>
      <c r="M1212" s="14">
        <v>0.911</v>
      </c>
      <c r="N1212" s="14">
        <v>8.3E-4</v>
      </c>
      <c r="O1212" s="14">
        <v>0.109</v>
      </c>
      <c r="P1212" s="14">
        <v>0.234</v>
      </c>
      <c r="Q1212" s="14">
        <v>127.961</v>
      </c>
      <c r="R1212" s="14">
        <v>8.0</v>
      </c>
      <c r="S1212" s="14">
        <v>1.0</v>
      </c>
      <c r="T1212" s="14" t="s">
        <v>34</v>
      </c>
      <c r="U1212" s="14" t="s">
        <v>35</v>
      </c>
      <c r="V1212" s="16" t="s">
        <v>36</v>
      </c>
      <c r="W1212" s="17" t="s">
        <v>251</v>
      </c>
    </row>
    <row r="1213" ht="15.75" customHeight="1">
      <c r="A1213" s="14" t="s">
        <v>2983</v>
      </c>
      <c r="B1213" s="14" t="s">
        <v>2985</v>
      </c>
      <c r="C1213" s="14">
        <v>1987.0</v>
      </c>
      <c r="D1213" s="14">
        <v>2.0</v>
      </c>
      <c r="E1213" s="14">
        <v>345166.0</v>
      </c>
      <c r="F1213" s="14" t="s">
        <v>413</v>
      </c>
      <c r="G1213" s="14" t="s">
        <v>2972</v>
      </c>
      <c r="H1213" s="14" t="s">
        <v>2973</v>
      </c>
      <c r="I1213" s="14">
        <v>0.606</v>
      </c>
      <c r="J1213" s="14">
        <v>0.604</v>
      </c>
      <c r="K1213" s="14">
        <v>0.7806771757795078</v>
      </c>
      <c r="L1213" s="14">
        <v>0.159</v>
      </c>
      <c r="M1213" s="14">
        <v>0.768</v>
      </c>
      <c r="N1213" s="14">
        <v>0.0107</v>
      </c>
      <c r="O1213" s="14">
        <v>0.118</v>
      </c>
      <c r="P1213" s="14">
        <v>0.918</v>
      </c>
      <c r="Q1213" s="14">
        <v>107.923</v>
      </c>
      <c r="R1213" s="14">
        <v>0.0</v>
      </c>
      <c r="S1213" s="14">
        <v>1.0</v>
      </c>
      <c r="T1213" s="14" t="s">
        <v>34</v>
      </c>
      <c r="U1213" s="14" t="s">
        <v>35</v>
      </c>
      <c r="V1213" s="16" t="s">
        <v>819</v>
      </c>
      <c r="W1213" s="17" t="s">
        <v>185</v>
      </c>
    </row>
    <row r="1214" ht="15.75" customHeight="1">
      <c r="A1214" s="14" t="s">
        <v>1557</v>
      </c>
      <c r="B1214" s="14" t="s">
        <v>1558</v>
      </c>
      <c r="C1214" s="14">
        <v>1951.0</v>
      </c>
      <c r="D1214" s="14">
        <v>2.0</v>
      </c>
      <c r="E1214" s="14">
        <v>335973.0</v>
      </c>
      <c r="F1214" s="14" t="s">
        <v>347</v>
      </c>
      <c r="G1214" s="14" t="s">
        <v>1559</v>
      </c>
      <c r="H1214" s="14" t="s">
        <v>1560</v>
      </c>
      <c r="I1214" s="14">
        <v>0.366</v>
      </c>
      <c r="J1214" s="14">
        <v>0.206</v>
      </c>
      <c r="K1214" s="14">
        <v>0.7564862147721755</v>
      </c>
      <c r="L1214" s="14">
        <v>0.0567</v>
      </c>
      <c r="M1214" s="14">
        <v>0.964</v>
      </c>
      <c r="N1214" s="14">
        <v>0.0</v>
      </c>
      <c r="O1214" s="14">
        <v>0.0592</v>
      </c>
      <c r="P1214" s="14">
        <v>0.22</v>
      </c>
      <c r="Q1214" s="14">
        <v>55.915</v>
      </c>
      <c r="R1214" s="14">
        <v>9.0</v>
      </c>
      <c r="S1214" s="14">
        <v>1.0</v>
      </c>
      <c r="T1214" s="14" t="s">
        <v>34</v>
      </c>
      <c r="U1214" s="14" t="s">
        <v>35</v>
      </c>
      <c r="V1214" s="16" t="s">
        <v>36</v>
      </c>
      <c r="W1214" s="17" t="s">
        <v>251</v>
      </c>
    </row>
    <row r="1215" ht="15.75" customHeight="1">
      <c r="A1215" s="14" t="s">
        <v>19273</v>
      </c>
      <c r="B1215" s="14" t="s">
        <v>19274</v>
      </c>
      <c r="C1215" s="14">
        <v>2019.0</v>
      </c>
      <c r="D1215" s="14">
        <v>2.0</v>
      </c>
      <c r="E1215" s="14">
        <v>91872.0</v>
      </c>
      <c r="F1215" s="14" t="s">
        <v>312</v>
      </c>
      <c r="G1215" s="14" t="s">
        <v>9992</v>
      </c>
      <c r="H1215" s="14" t="s">
        <v>19275</v>
      </c>
      <c r="I1215" s="14">
        <v>0.635</v>
      </c>
      <c r="J1215" s="14">
        <v>0.518</v>
      </c>
      <c r="K1215" s="14">
        <v>0.8245460184196834</v>
      </c>
      <c r="L1215" s="14">
        <v>0.259</v>
      </c>
      <c r="M1215" s="14">
        <v>0.349</v>
      </c>
      <c r="N1215" s="14">
        <v>1.12E-6</v>
      </c>
      <c r="O1215" s="14">
        <v>0.105</v>
      </c>
      <c r="P1215" s="14">
        <v>0.458</v>
      </c>
      <c r="Q1215" s="14">
        <v>171.915</v>
      </c>
      <c r="R1215" s="14">
        <v>3.0</v>
      </c>
      <c r="S1215" s="14">
        <v>1.0</v>
      </c>
      <c r="T1215" s="14" t="s">
        <v>34</v>
      </c>
      <c r="U1215" s="14" t="s">
        <v>35</v>
      </c>
      <c r="V1215" s="16" t="s">
        <v>54</v>
      </c>
      <c r="W1215" s="17" t="s">
        <v>251</v>
      </c>
    </row>
    <row r="1216" ht="15.75" customHeight="1">
      <c r="A1216" s="14" t="s">
        <v>2991</v>
      </c>
      <c r="B1216" s="14" t="s">
        <v>2992</v>
      </c>
      <c r="C1216" s="14">
        <v>2001.0</v>
      </c>
      <c r="D1216" s="14">
        <v>2.0</v>
      </c>
      <c r="E1216" s="14">
        <v>287546.0</v>
      </c>
      <c r="F1216" s="14" t="s">
        <v>964</v>
      </c>
      <c r="G1216" s="14" t="s">
        <v>965</v>
      </c>
      <c r="H1216" s="14" t="s">
        <v>953</v>
      </c>
      <c r="I1216" s="14">
        <v>0.608</v>
      </c>
      <c r="J1216" s="14">
        <v>0.324</v>
      </c>
      <c r="K1216" s="14">
        <v>0.6566423544872706</v>
      </c>
      <c r="L1216" s="14">
        <v>0.0381</v>
      </c>
      <c r="M1216" s="14">
        <v>0.229</v>
      </c>
      <c r="N1216" s="14">
        <v>0.0173</v>
      </c>
      <c r="O1216" s="14">
        <v>0.225</v>
      </c>
      <c r="P1216" s="14">
        <v>0.598</v>
      </c>
      <c r="Q1216" s="14">
        <v>145.243</v>
      </c>
      <c r="R1216" s="14">
        <v>0.0</v>
      </c>
      <c r="S1216" s="14">
        <v>1.0</v>
      </c>
      <c r="T1216" s="14" t="s">
        <v>34</v>
      </c>
      <c r="U1216" s="14" t="s">
        <v>35</v>
      </c>
      <c r="V1216" s="16" t="s">
        <v>333</v>
      </c>
      <c r="W1216" s="17" t="s">
        <v>185</v>
      </c>
    </row>
    <row r="1217" ht="15.75" customHeight="1">
      <c r="A1217" s="14" t="s">
        <v>2995</v>
      </c>
      <c r="B1217" s="14" t="s">
        <v>2996</v>
      </c>
      <c r="C1217" s="14">
        <v>2001.0</v>
      </c>
      <c r="D1217" s="14">
        <v>2.0</v>
      </c>
      <c r="E1217" s="14">
        <v>237720.0</v>
      </c>
      <c r="F1217" s="14" t="s">
        <v>951</v>
      </c>
      <c r="G1217" s="14" t="s">
        <v>952</v>
      </c>
      <c r="H1217" s="14" t="s">
        <v>953</v>
      </c>
      <c r="I1217" s="14">
        <v>0.646</v>
      </c>
      <c r="J1217" s="14">
        <v>0.504</v>
      </c>
      <c r="K1217" s="14">
        <v>0.7481658930817666</v>
      </c>
      <c r="L1217" s="14">
        <v>0.0263</v>
      </c>
      <c r="M1217" s="14">
        <v>0.103</v>
      </c>
      <c r="N1217" s="14">
        <v>0.0</v>
      </c>
      <c r="O1217" s="14">
        <v>0.0755</v>
      </c>
      <c r="P1217" s="14">
        <v>0.69</v>
      </c>
      <c r="Q1217" s="14">
        <v>157.943</v>
      </c>
      <c r="R1217" s="14">
        <v>9.0</v>
      </c>
      <c r="S1217" s="14">
        <v>1.0</v>
      </c>
      <c r="T1217" s="14" t="s">
        <v>34</v>
      </c>
      <c r="U1217" s="14" t="s">
        <v>35</v>
      </c>
      <c r="V1217" s="16" t="s">
        <v>407</v>
      </c>
      <c r="W1217" s="17" t="s">
        <v>185</v>
      </c>
    </row>
    <row r="1218" ht="15.75" customHeight="1">
      <c r="A1218" s="14" t="s">
        <v>19276</v>
      </c>
      <c r="B1218" s="14" t="s">
        <v>19277</v>
      </c>
      <c r="C1218" s="14">
        <v>1972.0</v>
      </c>
      <c r="D1218" s="14">
        <v>2.0</v>
      </c>
      <c r="E1218" s="14">
        <v>725000.0</v>
      </c>
      <c r="F1218" s="14" t="s">
        <v>306</v>
      </c>
      <c r="G1218" s="14" t="s">
        <v>971</v>
      </c>
      <c r="H1218" s="14" t="s">
        <v>972</v>
      </c>
      <c r="I1218" s="14">
        <v>0.393</v>
      </c>
      <c r="J1218" s="14">
        <v>0.417</v>
      </c>
      <c r="K1218" s="14">
        <v>0.7215793638756535</v>
      </c>
      <c r="L1218" s="14">
        <v>0.0869</v>
      </c>
      <c r="M1218" s="14">
        <v>0.658</v>
      </c>
      <c r="N1218" s="14">
        <v>0.0</v>
      </c>
      <c r="O1218" s="14">
        <v>0.0743</v>
      </c>
      <c r="P1218" s="14">
        <v>0.486</v>
      </c>
      <c r="Q1218" s="14">
        <v>93.372</v>
      </c>
      <c r="R1218" s="14">
        <v>1.0</v>
      </c>
      <c r="S1218" s="14">
        <v>0.0</v>
      </c>
      <c r="T1218" s="14" t="s">
        <v>34</v>
      </c>
      <c r="U1218" s="14" t="s">
        <v>35</v>
      </c>
      <c r="V1218" s="16" t="s">
        <v>54</v>
      </c>
      <c r="W1218" s="17" t="s">
        <v>251</v>
      </c>
    </row>
    <row r="1219" ht="15.75" customHeight="1">
      <c r="A1219" s="14" t="s">
        <v>19278</v>
      </c>
      <c r="B1219" s="14" t="s">
        <v>2451</v>
      </c>
      <c r="C1219" s="14">
        <v>2021.0</v>
      </c>
      <c r="D1219" s="14">
        <v>2.0</v>
      </c>
      <c r="E1219" s="14">
        <v>219587.0</v>
      </c>
      <c r="F1219" s="14" t="s">
        <v>413</v>
      </c>
      <c r="G1219" s="14" t="s">
        <v>2449</v>
      </c>
      <c r="H1219" s="14" t="s">
        <v>2451</v>
      </c>
      <c r="I1219" s="14">
        <v>0.683</v>
      </c>
      <c r="J1219" s="14">
        <v>0.179</v>
      </c>
      <c r="K1219" s="14">
        <v>0.5817808482753668</v>
      </c>
      <c r="L1219" s="14">
        <v>0.0357</v>
      </c>
      <c r="M1219" s="14">
        <v>0.854</v>
      </c>
      <c r="N1219" s="14">
        <v>0.78</v>
      </c>
      <c r="O1219" s="14">
        <v>0.0993</v>
      </c>
      <c r="P1219" s="14">
        <v>0.308</v>
      </c>
      <c r="Q1219" s="14">
        <v>141.01</v>
      </c>
      <c r="R1219" s="14">
        <v>1.0</v>
      </c>
      <c r="S1219" s="14">
        <v>1.0</v>
      </c>
      <c r="T1219" s="14" t="s">
        <v>34</v>
      </c>
      <c r="U1219" s="14" t="s">
        <v>35</v>
      </c>
      <c r="V1219" s="16" t="s">
        <v>45</v>
      </c>
      <c r="W1219" s="17" t="s">
        <v>251</v>
      </c>
    </row>
    <row r="1220" ht="15.75" customHeight="1">
      <c r="A1220" s="14" t="s">
        <v>1563</v>
      </c>
      <c r="B1220" s="14" t="s">
        <v>1564</v>
      </c>
      <c r="C1220" s="14">
        <v>2019.0</v>
      </c>
      <c r="D1220" s="14">
        <v>2.0</v>
      </c>
      <c r="E1220" s="14">
        <v>201000.0</v>
      </c>
      <c r="F1220" s="14" t="s">
        <v>347</v>
      </c>
      <c r="G1220" s="14" t="s">
        <v>1565</v>
      </c>
      <c r="H1220" s="14" t="s">
        <v>1564</v>
      </c>
      <c r="I1220" s="14">
        <v>0.447</v>
      </c>
      <c r="J1220" s="14">
        <v>0.343</v>
      </c>
      <c r="K1220" s="14">
        <v>0.7659829315601999</v>
      </c>
      <c r="L1220" s="14">
        <v>0.0357</v>
      </c>
      <c r="M1220" s="14">
        <v>0.426</v>
      </c>
      <c r="N1220" s="14">
        <v>0.0</v>
      </c>
      <c r="O1220" s="14">
        <v>0.0855</v>
      </c>
      <c r="P1220" s="14">
        <v>0.157</v>
      </c>
      <c r="Q1220" s="14">
        <v>79.814</v>
      </c>
      <c r="R1220" s="14">
        <v>0.0</v>
      </c>
      <c r="S1220" s="14">
        <v>1.0</v>
      </c>
      <c r="T1220" s="14" t="s">
        <v>34</v>
      </c>
      <c r="U1220" s="14" t="s">
        <v>35</v>
      </c>
      <c r="V1220" s="16" t="s">
        <v>58</v>
      </c>
      <c r="W1220" s="17" t="s">
        <v>251</v>
      </c>
    </row>
    <row r="1221" ht="15.75" customHeight="1">
      <c r="A1221" s="14" t="s">
        <v>1566</v>
      </c>
      <c r="B1221" s="14" t="s">
        <v>1567</v>
      </c>
      <c r="C1221" s="14">
        <v>2021.0</v>
      </c>
      <c r="D1221" s="14">
        <v>2.0</v>
      </c>
      <c r="E1221" s="14">
        <v>204800.0</v>
      </c>
      <c r="F1221" s="14" t="s">
        <v>684</v>
      </c>
      <c r="G1221" s="14" t="s">
        <v>1570</v>
      </c>
      <c r="H1221" s="14" t="s">
        <v>1567</v>
      </c>
      <c r="I1221" s="14">
        <v>0.516</v>
      </c>
      <c r="J1221" s="14">
        <v>0.635</v>
      </c>
      <c r="K1221" s="14">
        <v>0.7957778110325374</v>
      </c>
      <c r="L1221" s="14">
        <v>0.055</v>
      </c>
      <c r="M1221" s="14">
        <v>0.482</v>
      </c>
      <c r="N1221" s="14">
        <v>4.44E-4</v>
      </c>
      <c r="O1221" s="14">
        <v>0.141</v>
      </c>
      <c r="P1221" s="14">
        <v>0.377</v>
      </c>
      <c r="Q1221" s="14">
        <v>150.037</v>
      </c>
      <c r="R1221" s="14">
        <v>4.0</v>
      </c>
      <c r="S1221" s="14">
        <v>0.0</v>
      </c>
      <c r="T1221" s="14" t="s">
        <v>34</v>
      </c>
      <c r="U1221" s="14" t="s">
        <v>35</v>
      </c>
      <c r="V1221" s="16" t="s">
        <v>45</v>
      </c>
      <c r="W1221" s="17" t="s">
        <v>251</v>
      </c>
    </row>
    <row r="1222" ht="15.75" customHeight="1">
      <c r="A1222" s="14" t="s">
        <v>2998</v>
      </c>
      <c r="B1222" s="14" t="s">
        <v>2999</v>
      </c>
      <c r="C1222" s="14">
        <v>2021.0</v>
      </c>
      <c r="D1222" s="14">
        <v>2.0</v>
      </c>
      <c r="E1222" s="14">
        <v>344536.0</v>
      </c>
      <c r="F1222" s="14" t="s">
        <v>413</v>
      </c>
      <c r="G1222" s="14" t="s">
        <v>3002</v>
      </c>
      <c r="H1222" s="14" t="s">
        <v>2999</v>
      </c>
      <c r="I1222" s="14">
        <v>0.705</v>
      </c>
      <c r="J1222" s="14">
        <v>0.425</v>
      </c>
      <c r="K1222" s="14">
        <v>0.7176010095455352</v>
      </c>
      <c r="L1222" s="14">
        <v>0.0356</v>
      </c>
      <c r="M1222" s="14">
        <v>0.628</v>
      </c>
      <c r="N1222" s="14">
        <v>5.09E-6</v>
      </c>
      <c r="O1222" s="14">
        <v>0.119</v>
      </c>
      <c r="P1222" s="14">
        <v>0.631</v>
      </c>
      <c r="Q1222" s="14">
        <v>140.014</v>
      </c>
      <c r="R1222" s="14">
        <v>9.0</v>
      </c>
      <c r="S1222" s="14">
        <v>1.0</v>
      </c>
      <c r="T1222" s="14" t="s">
        <v>34</v>
      </c>
      <c r="U1222" s="14" t="s">
        <v>35</v>
      </c>
      <c r="V1222" s="16" t="s">
        <v>407</v>
      </c>
      <c r="W1222" s="17" t="s">
        <v>185</v>
      </c>
    </row>
    <row r="1223" ht="15.75" customHeight="1">
      <c r="A1223" s="14" t="s">
        <v>1572</v>
      </c>
      <c r="B1223" s="14" t="s">
        <v>1573</v>
      </c>
      <c r="C1223" s="14">
        <v>2021.0</v>
      </c>
      <c r="D1223" s="14">
        <v>2.0</v>
      </c>
      <c r="E1223" s="14">
        <v>376500.0</v>
      </c>
      <c r="F1223" s="14" t="s">
        <v>26</v>
      </c>
      <c r="G1223" s="14" t="s">
        <v>1574</v>
      </c>
      <c r="H1223" s="14" t="s">
        <v>1573</v>
      </c>
      <c r="I1223" s="14">
        <v>0.354</v>
      </c>
      <c r="J1223" s="14">
        <v>0.559</v>
      </c>
      <c r="K1223" s="14">
        <v>0.7466900519593035</v>
      </c>
      <c r="L1223" s="14">
        <v>0.0733</v>
      </c>
      <c r="M1223" s="14">
        <v>0.396</v>
      </c>
      <c r="N1223" s="14">
        <v>2.82E-5</v>
      </c>
      <c r="O1223" s="14">
        <v>0.102</v>
      </c>
      <c r="P1223" s="14">
        <v>0.238</v>
      </c>
      <c r="Q1223" s="14">
        <v>78.763</v>
      </c>
      <c r="R1223" s="14">
        <v>7.0</v>
      </c>
      <c r="S1223" s="14">
        <v>0.0</v>
      </c>
      <c r="T1223" s="14" t="s">
        <v>34</v>
      </c>
      <c r="U1223" s="14" t="s">
        <v>35</v>
      </c>
      <c r="V1223" s="16" t="s">
        <v>36</v>
      </c>
      <c r="W1223" s="17" t="s">
        <v>251</v>
      </c>
    </row>
    <row r="1224" ht="15.75" customHeight="1">
      <c r="A1224" s="14" t="s">
        <v>1577</v>
      </c>
      <c r="B1224" s="14" t="s">
        <v>1578</v>
      </c>
      <c r="C1224" s="14">
        <v>2019.0</v>
      </c>
      <c r="D1224" s="14">
        <v>2.0</v>
      </c>
      <c r="E1224" s="14">
        <v>283818.0</v>
      </c>
      <c r="F1224" s="14" t="s">
        <v>424</v>
      </c>
      <c r="G1224" s="14" t="s">
        <v>1580</v>
      </c>
      <c r="H1224" s="14" t="s">
        <v>1578</v>
      </c>
      <c r="I1224" s="14">
        <v>0.678</v>
      </c>
      <c r="J1224" s="14">
        <v>0.577</v>
      </c>
      <c r="K1224" s="14">
        <v>0.8327380060994432</v>
      </c>
      <c r="L1224" s="14">
        <v>0.032</v>
      </c>
      <c r="M1224" s="14">
        <v>0.761</v>
      </c>
      <c r="N1224" s="14">
        <v>5.1E-5</v>
      </c>
      <c r="O1224" s="14">
        <v>0.644</v>
      </c>
      <c r="P1224" s="14">
        <v>0.277</v>
      </c>
      <c r="Q1224" s="14">
        <v>99.981</v>
      </c>
      <c r="R1224" s="14">
        <v>2.0</v>
      </c>
      <c r="S1224" s="14">
        <v>1.0</v>
      </c>
      <c r="T1224" s="14" t="s">
        <v>34</v>
      </c>
      <c r="U1224" s="14" t="s">
        <v>35</v>
      </c>
      <c r="V1224" s="16" t="s">
        <v>36</v>
      </c>
      <c r="W1224" s="17" t="s">
        <v>251</v>
      </c>
    </row>
    <row r="1225" ht="15.75" customHeight="1">
      <c r="A1225" s="14" t="s">
        <v>3005</v>
      </c>
      <c r="B1225" s="14" t="s">
        <v>3007</v>
      </c>
      <c r="C1225" s="14">
        <v>2018.0</v>
      </c>
      <c r="D1225" s="14">
        <v>2.0</v>
      </c>
      <c r="E1225" s="14">
        <v>134870.0</v>
      </c>
      <c r="F1225" s="14" t="s">
        <v>3008</v>
      </c>
      <c r="G1225" s="14" t="s">
        <v>3009</v>
      </c>
      <c r="H1225" s="14" t="s">
        <v>3011</v>
      </c>
      <c r="I1225" s="14">
        <v>0.275</v>
      </c>
      <c r="J1225" s="14">
        <v>0.35</v>
      </c>
      <c r="K1225" s="14">
        <v>0.7011314781789163</v>
      </c>
      <c r="L1225" s="14">
        <v>0.0375</v>
      </c>
      <c r="M1225" s="14">
        <v>0.838</v>
      </c>
      <c r="N1225" s="14">
        <v>0.0781</v>
      </c>
      <c r="O1225" s="14">
        <v>0.383</v>
      </c>
      <c r="P1225" s="14">
        <v>0.838</v>
      </c>
      <c r="Q1225" s="14">
        <v>132.79</v>
      </c>
      <c r="R1225" s="14">
        <v>8.0</v>
      </c>
      <c r="S1225" s="14">
        <v>1.0</v>
      </c>
      <c r="T1225" s="14" t="s">
        <v>34</v>
      </c>
      <c r="U1225" s="14" t="s">
        <v>35</v>
      </c>
      <c r="V1225" s="16" t="s">
        <v>560</v>
      </c>
      <c r="W1225" s="17" t="s">
        <v>185</v>
      </c>
    </row>
    <row r="1226" ht="15.75" customHeight="1">
      <c r="A1226" s="14" t="s">
        <v>3013</v>
      </c>
      <c r="B1226" s="14" t="s">
        <v>3014</v>
      </c>
      <c r="C1226" s="14">
        <v>2020.0</v>
      </c>
      <c r="D1226" s="14">
        <v>2.0</v>
      </c>
      <c r="E1226" s="14">
        <v>327000.0</v>
      </c>
      <c r="F1226" s="14" t="s">
        <v>26</v>
      </c>
      <c r="G1226" s="14" t="s">
        <v>3017</v>
      </c>
      <c r="H1226" s="14" t="s">
        <v>3014</v>
      </c>
      <c r="I1226" s="14">
        <v>0.569</v>
      </c>
      <c r="J1226" s="14">
        <v>0.551</v>
      </c>
      <c r="K1226" s="14">
        <v>0.8433683399815335</v>
      </c>
      <c r="L1226" s="14">
        <v>0.0345</v>
      </c>
      <c r="M1226" s="14">
        <v>0.737</v>
      </c>
      <c r="N1226" s="14">
        <v>7.08E-6</v>
      </c>
      <c r="O1226" s="14">
        <v>0.121</v>
      </c>
      <c r="P1226" s="14">
        <v>0.508</v>
      </c>
      <c r="Q1226" s="14">
        <v>139.899</v>
      </c>
      <c r="R1226" s="14">
        <v>8.0</v>
      </c>
      <c r="S1226" s="14">
        <v>0.0</v>
      </c>
      <c r="T1226" s="14" t="s">
        <v>34</v>
      </c>
      <c r="U1226" s="14" t="s">
        <v>68</v>
      </c>
      <c r="V1226" s="16" t="s">
        <v>333</v>
      </c>
      <c r="W1226" s="17" t="s">
        <v>185</v>
      </c>
    </row>
    <row r="1227" ht="15.75" customHeight="1">
      <c r="A1227" s="14" t="s">
        <v>1583</v>
      </c>
      <c r="B1227" s="14" t="s">
        <v>1584</v>
      </c>
      <c r="C1227" s="14">
        <v>2019.0</v>
      </c>
      <c r="D1227" s="14">
        <v>2.0</v>
      </c>
      <c r="E1227" s="14">
        <v>347124.0</v>
      </c>
      <c r="F1227" s="14" t="s">
        <v>194</v>
      </c>
      <c r="G1227" s="14" t="s">
        <v>1585</v>
      </c>
      <c r="H1227" s="14" t="s">
        <v>715</v>
      </c>
      <c r="I1227" s="14">
        <v>0.43</v>
      </c>
      <c r="J1227" s="14">
        <v>0.228</v>
      </c>
      <c r="K1227" s="14">
        <v>0.728402455441824</v>
      </c>
      <c r="L1227" s="14">
        <v>0.0323</v>
      </c>
      <c r="M1227" s="14">
        <v>0.926</v>
      </c>
      <c r="N1227" s="14">
        <v>0.00277</v>
      </c>
      <c r="O1227" s="14">
        <v>0.0978</v>
      </c>
      <c r="P1227" s="14">
        <v>0.272</v>
      </c>
      <c r="Q1227" s="14">
        <v>128.475</v>
      </c>
      <c r="R1227" s="14">
        <v>7.0</v>
      </c>
      <c r="S1227" s="14">
        <v>1.0</v>
      </c>
      <c r="T1227" s="14" t="s">
        <v>34</v>
      </c>
      <c r="U1227" s="14" t="s">
        <v>68</v>
      </c>
      <c r="V1227" s="16" t="s">
        <v>36</v>
      </c>
      <c r="W1227" s="17" t="s">
        <v>251</v>
      </c>
    </row>
    <row r="1228" ht="15.75" customHeight="1">
      <c r="A1228" s="14" t="s">
        <v>1589</v>
      </c>
      <c r="B1228" s="14" t="s">
        <v>1590</v>
      </c>
      <c r="C1228" s="14">
        <v>2019.0</v>
      </c>
      <c r="D1228" s="14">
        <v>2.0</v>
      </c>
      <c r="E1228" s="14">
        <v>347124.0</v>
      </c>
      <c r="F1228" s="14" t="s">
        <v>194</v>
      </c>
      <c r="G1228" s="14" t="s">
        <v>1593</v>
      </c>
      <c r="H1228" s="14" t="s">
        <v>763</v>
      </c>
      <c r="I1228" s="14">
        <v>0.468</v>
      </c>
      <c r="J1228" s="14">
        <v>0.293</v>
      </c>
      <c r="K1228" s="14">
        <v>0.7528286954686796</v>
      </c>
      <c r="L1228" s="14">
        <v>0.0321</v>
      </c>
      <c r="M1228" s="14">
        <v>0.953</v>
      </c>
      <c r="N1228" s="14">
        <v>0.0167</v>
      </c>
      <c r="O1228" s="14">
        <v>0.0935</v>
      </c>
      <c r="P1228" s="14">
        <v>0.273</v>
      </c>
      <c r="Q1228" s="14">
        <v>127.927</v>
      </c>
      <c r="R1228" s="14">
        <v>7.0</v>
      </c>
      <c r="S1228" s="14">
        <v>1.0</v>
      </c>
      <c r="T1228" s="14" t="s">
        <v>34</v>
      </c>
      <c r="U1228" s="14" t="s">
        <v>35</v>
      </c>
      <c r="V1228" s="16" t="s">
        <v>36</v>
      </c>
      <c r="W1228" s="17" t="s">
        <v>251</v>
      </c>
    </row>
    <row r="1229" ht="15.75" customHeight="1">
      <c r="A1229" s="14" t="s">
        <v>3021</v>
      </c>
      <c r="B1229" s="14" t="s">
        <v>3023</v>
      </c>
      <c r="C1229" s="14">
        <v>2019.0</v>
      </c>
      <c r="D1229" s="14">
        <v>2.0</v>
      </c>
      <c r="E1229" s="14">
        <v>195360.0</v>
      </c>
      <c r="F1229" s="14" t="s">
        <v>341</v>
      </c>
      <c r="G1229" s="14" t="s">
        <v>3025</v>
      </c>
      <c r="H1229" s="14" t="s">
        <v>3025</v>
      </c>
      <c r="I1229" s="14">
        <v>0.502</v>
      </c>
      <c r="J1229" s="14">
        <v>0.6</v>
      </c>
      <c r="K1229" s="14">
        <v>0.7888263854557179</v>
      </c>
      <c r="L1229" s="14">
        <v>0.0272</v>
      </c>
      <c r="M1229" s="14">
        <v>0.00231</v>
      </c>
      <c r="N1229" s="14">
        <v>9.85E-6</v>
      </c>
      <c r="O1229" s="14">
        <v>0.275</v>
      </c>
      <c r="P1229" s="14">
        <v>0.654</v>
      </c>
      <c r="Q1229" s="14">
        <v>92.111</v>
      </c>
      <c r="R1229" s="14">
        <v>8.0</v>
      </c>
      <c r="S1229" s="14">
        <v>0.0</v>
      </c>
      <c r="T1229" s="14" t="s">
        <v>34</v>
      </c>
      <c r="U1229" s="14" t="s">
        <v>35</v>
      </c>
      <c r="V1229" s="16" t="s">
        <v>407</v>
      </c>
      <c r="W1229" s="17" t="s">
        <v>185</v>
      </c>
    </row>
    <row r="1230" ht="15.75" customHeight="1">
      <c r="A1230" s="14" t="s">
        <v>3029</v>
      </c>
      <c r="B1230" s="14" t="s">
        <v>3030</v>
      </c>
      <c r="C1230" s="14">
        <v>2002.0</v>
      </c>
      <c r="D1230" s="14">
        <v>2.0</v>
      </c>
      <c r="E1230" s="14">
        <v>268659.0</v>
      </c>
      <c r="F1230" s="14" t="s">
        <v>413</v>
      </c>
      <c r="G1230" s="14" t="s">
        <v>3033</v>
      </c>
      <c r="H1230" s="14" t="s">
        <v>3034</v>
      </c>
      <c r="I1230" s="14">
        <v>0.689</v>
      </c>
      <c r="J1230" s="14">
        <v>0.65</v>
      </c>
      <c r="K1230" s="14">
        <v>0.8312407759752051</v>
      </c>
      <c r="L1230" s="14">
        <v>0.0472</v>
      </c>
      <c r="M1230" s="14">
        <v>0.424</v>
      </c>
      <c r="N1230" s="14">
        <v>0.0</v>
      </c>
      <c r="O1230" s="14">
        <v>0.248</v>
      </c>
      <c r="P1230" s="14">
        <v>0.936</v>
      </c>
      <c r="Q1230" s="14">
        <v>140.17</v>
      </c>
      <c r="R1230" s="14">
        <v>0.0</v>
      </c>
      <c r="S1230" s="14">
        <v>1.0</v>
      </c>
      <c r="T1230" s="14" t="s">
        <v>34</v>
      </c>
      <c r="U1230" s="14" t="s">
        <v>35</v>
      </c>
      <c r="V1230" s="16" t="s">
        <v>819</v>
      </c>
      <c r="W1230" s="17" t="s">
        <v>185</v>
      </c>
    </row>
    <row r="1231" ht="15.75" customHeight="1">
      <c r="A1231" s="14" t="s">
        <v>3039</v>
      </c>
      <c r="B1231" s="14" t="s">
        <v>3040</v>
      </c>
      <c r="C1231" s="14">
        <v>2021.0</v>
      </c>
      <c r="D1231" s="14">
        <v>2.0</v>
      </c>
      <c r="E1231" s="14">
        <v>333600.0</v>
      </c>
      <c r="F1231" s="14" t="s">
        <v>424</v>
      </c>
      <c r="G1231" s="14" t="s">
        <v>3041</v>
      </c>
      <c r="H1231" s="14" t="s">
        <v>3040</v>
      </c>
      <c r="I1231" s="14">
        <v>0.471</v>
      </c>
      <c r="J1231" s="14">
        <v>0.716</v>
      </c>
      <c r="K1231" s="14">
        <v>0.8619339935220857</v>
      </c>
      <c r="L1231" s="14">
        <v>0.0519</v>
      </c>
      <c r="M1231" s="14">
        <v>0.854</v>
      </c>
      <c r="N1231" s="14">
        <v>0.0</v>
      </c>
      <c r="O1231" s="14">
        <v>0.136</v>
      </c>
      <c r="P1231" s="14">
        <v>0.621</v>
      </c>
      <c r="Q1231" s="14">
        <v>149.691</v>
      </c>
      <c r="R1231" s="14">
        <v>4.0</v>
      </c>
      <c r="S1231" s="14">
        <v>0.0</v>
      </c>
      <c r="T1231" s="14" t="s">
        <v>34</v>
      </c>
      <c r="U1231" s="14" t="s">
        <v>35</v>
      </c>
      <c r="V1231" s="16" t="s">
        <v>407</v>
      </c>
      <c r="W1231" s="17" t="s">
        <v>185</v>
      </c>
    </row>
    <row r="1232" ht="15.75" customHeight="1">
      <c r="A1232" s="14" t="s">
        <v>3047</v>
      </c>
      <c r="B1232" s="14" t="s">
        <v>3049</v>
      </c>
      <c r="C1232" s="14">
        <v>2020.0</v>
      </c>
      <c r="D1232" s="14">
        <v>2.0</v>
      </c>
      <c r="E1232" s="14">
        <v>196702.0</v>
      </c>
      <c r="F1232" s="14" t="s">
        <v>26</v>
      </c>
      <c r="G1232" s="14" t="s">
        <v>3050</v>
      </c>
      <c r="H1232" s="14" t="s">
        <v>3051</v>
      </c>
      <c r="I1232" s="14">
        <v>0.716</v>
      </c>
      <c r="J1232" s="14">
        <v>0.721</v>
      </c>
      <c r="K1232" s="14">
        <v>0.7837144140315336</v>
      </c>
      <c r="L1232" s="14">
        <v>0.0994</v>
      </c>
      <c r="M1232" s="14">
        <v>0.0395</v>
      </c>
      <c r="N1232" s="14">
        <v>5.72E-4</v>
      </c>
      <c r="O1232" s="14">
        <v>0.0608</v>
      </c>
      <c r="P1232" s="14">
        <v>0.851</v>
      </c>
      <c r="Q1232" s="14">
        <v>77.502</v>
      </c>
      <c r="R1232" s="14">
        <v>10.0</v>
      </c>
      <c r="S1232" s="14">
        <v>0.0</v>
      </c>
      <c r="T1232" s="14" t="s">
        <v>34</v>
      </c>
      <c r="U1232" s="14" t="s">
        <v>35</v>
      </c>
      <c r="V1232" s="16" t="s">
        <v>560</v>
      </c>
      <c r="W1232" s="17" t="s">
        <v>185</v>
      </c>
    </row>
    <row r="1233" ht="15.75" customHeight="1">
      <c r="A1233" s="14" t="s">
        <v>3053</v>
      </c>
      <c r="B1233" s="14" t="s">
        <v>3054</v>
      </c>
      <c r="C1233" s="14">
        <v>2000.0</v>
      </c>
      <c r="D1233" s="14">
        <v>2.0</v>
      </c>
      <c r="E1233" s="14">
        <v>289274.0</v>
      </c>
      <c r="F1233" s="14" t="s">
        <v>413</v>
      </c>
      <c r="G1233" s="14" t="s">
        <v>3026</v>
      </c>
      <c r="H1233" s="14" t="s">
        <v>3057</v>
      </c>
      <c r="I1233" s="14">
        <v>0.576</v>
      </c>
      <c r="J1233" s="14">
        <v>0.613</v>
      </c>
      <c r="K1233" s="14">
        <v>0.7757790943730718</v>
      </c>
      <c r="L1233" s="14">
        <v>0.0542</v>
      </c>
      <c r="M1233" s="14">
        <v>0.242</v>
      </c>
      <c r="N1233" s="14">
        <v>0.0</v>
      </c>
      <c r="O1233" s="14">
        <v>0.322</v>
      </c>
      <c r="P1233" s="14">
        <v>0.678</v>
      </c>
      <c r="Q1233" s="14">
        <v>153.96</v>
      </c>
      <c r="R1233" s="14">
        <v>7.0</v>
      </c>
      <c r="S1233" s="14">
        <v>1.0</v>
      </c>
      <c r="T1233" s="14" t="s">
        <v>34</v>
      </c>
      <c r="U1233" s="14" t="s">
        <v>35</v>
      </c>
      <c r="V1233" s="16" t="s">
        <v>407</v>
      </c>
      <c r="W1233" s="17" t="s">
        <v>185</v>
      </c>
    </row>
    <row r="1234" ht="15.75" customHeight="1">
      <c r="A1234" s="14" t="s">
        <v>3060</v>
      </c>
      <c r="B1234" s="14" t="s">
        <v>3061</v>
      </c>
      <c r="C1234" s="14">
        <v>2014.0</v>
      </c>
      <c r="D1234" s="14">
        <v>2.0</v>
      </c>
      <c r="E1234" s="14">
        <v>296013.0</v>
      </c>
      <c r="F1234" s="14" t="s">
        <v>3062</v>
      </c>
      <c r="G1234" s="14" t="s">
        <v>3063</v>
      </c>
      <c r="H1234" s="14" t="s">
        <v>1399</v>
      </c>
      <c r="I1234" s="14">
        <v>0.61</v>
      </c>
      <c r="J1234" s="14">
        <v>0.634</v>
      </c>
      <c r="K1234" s="14">
        <v>0.8350907962946744</v>
      </c>
      <c r="L1234" s="14">
        <v>0.0363</v>
      </c>
      <c r="M1234" s="14">
        <v>0.669</v>
      </c>
      <c r="N1234" s="14">
        <v>0.0</v>
      </c>
      <c r="O1234" s="14">
        <v>0.0839</v>
      </c>
      <c r="P1234" s="14">
        <v>0.678</v>
      </c>
      <c r="Q1234" s="14">
        <v>151.993</v>
      </c>
      <c r="R1234" s="14">
        <v>11.0</v>
      </c>
      <c r="S1234" s="14">
        <v>0.0</v>
      </c>
      <c r="T1234" s="14" t="s">
        <v>34</v>
      </c>
      <c r="U1234" s="14" t="s">
        <v>35</v>
      </c>
      <c r="V1234" s="16" t="s">
        <v>407</v>
      </c>
      <c r="W1234" s="17" t="s">
        <v>185</v>
      </c>
    </row>
    <row r="1235" ht="15.75" customHeight="1">
      <c r="A1235" s="14" t="s">
        <v>19279</v>
      </c>
      <c r="B1235" s="14" t="s">
        <v>19280</v>
      </c>
      <c r="C1235" s="14">
        <v>2021.0</v>
      </c>
      <c r="D1235" s="14">
        <v>2.0</v>
      </c>
      <c r="E1235" s="14">
        <v>165705.0</v>
      </c>
      <c r="F1235" s="14" t="s">
        <v>533</v>
      </c>
      <c r="G1235" s="14" t="s">
        <v>19281</v>
      </c>
      <c r="H1235" s="14" t="s">
        <v>19282</v>
      </c>
      <c r="I1235" s="14">
        <v>0.732</v>
      </c>
      <c r="J1235" s="14">
        <v>0.66</v>
      </c>
      <c r="K1235" s="14">
        <v>0.7602079010809958</v>
      </c>
      <c r="L1235" s="14">
        <v>0.157</v>
      </c>
      <c r="M1235" s="14">
        <v>0.0729</v>
      </c>
      <c r="N1235" s="14">
        <v>0.0</v>
      </c>
      <c r="O1235" s="14">
        <v>0.29</v>
      </c>
      <c r="P1235" s="14">
        <v>0.383</v>
      </c>
      <c r="Q1235" s="14">
        <v>94.954</v>
      </c>
      <c r="R1235" s="14">
        <v>0.0</v>
      </c>
      <c r="S1235" s="14">
        <v>1.0</v>
      </c>
      <c r="T1235" s="14" t="s">
        <v>34</v>
      </c>
      <c r="U1235" s="14" t="s">
        <v>35</v>
      </c>
      <c r="V1235" s="16" t="s">
        <v>45</v>
      </c>
      <c r="W1235" s="17" t="s">
        <v>251</v>
      </c>
    </row>
    <row r="1236" ht="15.75" customHeight="1">
      <c r="A1236" s="14" t="s">
        <v>3068</v>
      </c>
      <c r="B1236" s="14" t="s">
        <v>3069</v>
      </c>
      <c r="C1236" s="14">
        <v>2021.0</v>
      </c>
      <c r="D1236" s="14">
        <v>2.0</v>
      </c>
      <c r="E1236" s="14">
        <v>189999.0</v>
      </c>
      <c r="F1236" s="14" t="s">
        <v>424</v>
      </c>
      <c r="G1236" s="14" t="s">
        <v>3070</v>
      </c>
      <c r="H1236" s="14" t="s">
        <v>3069</v>
      </c>
      <c r="I1236" s="14">
        <v>0.714</v>
      </c>
      <c r="J1236" s="14">
        <v>0.388</v>
      </c>
      <c r="K1236" s="14">
        <v>0.7060295595853522</v>
      </c>
      <c r="L1236" s="14">
        <v>0.0361</v>
      </c>
      <c r="M1236" s="14">
        <v>0.746</v>
      </c>
      <c r="N1236" s="14">
        <v>0.00108</v>
      </c>
      <c r="O1236" s="14">
        <v>0.0628</v>
      </c>
      <c r="P1236" s="14">
        <v>0.513</v>
      </c>
      <c r="Q1236" s="14">
        <v>96.018</v>
      </c>
      <c r="R1236" s="14">
        <v>7.0</v>
      </c>
      <c r="S1236" s="14">
        <v>1.0</v>
      </c>
      <c r="T1236" s="14" t="s">
        <v>34</v>
      </c>
      <c r="U1236" s="14" t="s">
        <v>35</v>
      </c>
      <c r="V1236" s="16" t="s">
        <v>333</v>
      </c>
      <c r="W1236" s="17" t="s">
        <v>185</v>
      </c>
    </row>
    <row r="1237" ht="15.75" customHeight="1">
      <c r="A1237" s="14" t="s">
        <v>3074</v>
      </c>
      <c r="B1237" s="14" t="s">
        <v>3076</v>
      </c>
      <c r="C1237" s="14">
        <v>1987.0</v>
      </c>
      <c r="D1237" s="14">
        <v>2.0</v>
      </c>
      <c r="E1237" s="14">
        <v>190753.0</v>
      </c>
      <c r="F1237" s="14" t="s">
        <v>413</v>
      </c>
      <c r="G1237" s="14" t="s">
        <v>3078</v>
      </c>
      <c r="H1237" s="14" t="s">
        <v>2973</v>
      </c>
      <c r="I1237" s="14">
        <v>0.535</v>
      </c>
      <c r="J1237" s="14">
        <v>0.633</v>
      </c>
      <c r="K1237" s="14">
        <v>0.7361666630860874</v>
      </c>
      <c r="L1237" s="14">
        <v>0.0579</v>
      </c>
      <c r="M1237" s="14">
        <v>0.991</v>
      </c>
      <c r="N1237" s="14">
        <v>0.744</v>
      </c>
      <c r="O1237" s="14">
        <v>0.125</v>
      </c>
      <c r="P1237" s="14">
        <v>0.863</v>
      </c>
      <c r="Q1237" s="14">
        <v>133.747</v>
      </c>
      <c r="R1237" s="14">
        <v>10.0</v>
      </c>
      <c r="S1237" s="14">
        <v>1.0</v>
      </c>
      <c r="T1237" s="14" t="s">
        <v>34</v>
      </c>
      <c r="U1237" s="14" t="s">
        <v>35</v>
      </c>
      <c r="V1237" s="16" t="s">
        <v>560</v>
      </c>
      <c r="W1237" s="17" t="s">
        <v>185</v>
      </c>
    </row>
    <row r="1238" ht="15.75" customHeight="1">
      <c r="A1238" s="14" t="s">
        <v>3083</v>
      </c>
      <c r="B1238" s="14" t="s">
        <v>3084</v>
      </c>
      <c r="C1238" s="14">
        <v>2017.0</v>
      </c>
      <c r="D1238" s="14">
        <v>2.0</v>
      </c>
      <c r="E1238" s="14">
        <v>244750.0</v>
      </c>
      <c r="F1238" s="14" t="s">
        <v>341</v>
      </c>
      <c r="G1238" s="14" t="s">
        <v>2670</v>
      </c>
      <c r="H1238" s="14" t="s">
        <v>3087</v>
      </c>
      <c r="I1238" s="14">
        <v>0.539</v>
      </c>
      <c r="J1238" s="14">
        <v>0.86</v>
      </c>
      <c r="K1238" s="14">
        <v>0.8622762175504829</v>
      </c>
      <c r="L1238" s="14">
        <v>0.0709</v>
      </c>
      <c r="M1238" s="14">
        <v>1.46E-4</v>
      </c>
      <c r="N1238" s="14">
        <v>5.74E-5</v>
      </c>
      <c r="O1238" s="14">
        <v>0.388</v>
      </c>
      <c r="P1238" s="14">
        <v>0.65</v>
      </c>
      <c r="Q1238" s="14">
        <v>120.025</v>
      </c>
      <c r="R1238" s="14">
        <v>0.0</v>
      </c>
      <c r="S1238" s="14">
        <v>1.0</v>
      </c>
      <c r="T1238" s="14" t="s">
        <v>34</v>
      </c>
      <c r="U1238" s="14" t="s">
        <v>35</v>
      </c>
      <c r="V1238" s="16" t="s">
        <v>407</v>
      </c>
      <c r="W1238" s="17" t="s">
        <v>185</v>
      </c>
    </row>
    <row r="1239" ht="15.75" customHeight="1">
      <c r="A1239" s="14" t="s">
        <v>1594</v>
      </c>
      <c r="B1239" s="14" t="s">
        <v>1595</v>
      </c>
      <c r="C1239" s="14">
        <v>2021.0</v>
      </c>
      <c r="D1239" s="14">
        <v>2.0</v>
      </c>
      <c r="E1239" s="14">
        <v>272066.0</v>
      </c>
      <c r="F1239" s="14" t="s">
        <v>424</v>
      </c>
      <c r="G1239" s="14" t="s">
        <v>544</v>
      </c>
      <c r="H1239" s="14" t="s">
        <v>1595</v>
      </c>
      <c r="I1239" s="14">
        <v>0.298</v>
      </c>
      <c r="J1239" s="14">
        <v>0.251</v>
      </c>
      <c r="K1239" s="14">
        <v>0.7806771757795078</v>
      </c>
      <c r="L1239" s="14">
        <v>0.033</v>
      </c>
      <c r="M1239" s="14">
        <v>0.972</v>
      </c>
      <c r="N1239" s="14">
        <v>1.67E-5</v>
      </c>
      <c r="O1239" s="14">
        <v>0.103</v>
      </c>
      <c r="P1239" s="14">
        <v>0.102</v>
      </c>
      <c r="Q1239" s="14">
        <v>154.974</v>
      </c>
      <c r="R1239" s="14">
        <v>0.0</v>
      </c>
      <c r="S1239" s="14">
        <v>1.0</v>
      </c>
      <c r="T1239" s="14" t="s">
        <v>34</v>
      </c>
      <c r="U1239" s="14" t="s">
        <v>35</v>
      </c>
      <c r="V1239" s="16" t="s">
        <v>58</v>
      </c>
      <c r="W1239" s="17" t="s">
        <v>251</v>
      </c>
    </row>
    <row r="1240" ht="15.75" customHeight="1">
      <c r="A1240" s="14" t="s">
        <v>3090</v>
      </c>
      <c r="B1240" s="14" t="s">
        <v>3092</v>
      </c>
      <c r="C1240" s="14">
        <v>2008.0</v>
      </c>
      <c r="D1240" s="14">
        <v>2.0</v>
      </c>
      <c r="E1240" s="14">
        <v>210938.0</v>
      </c>
      <c r="F1240" s="14" t="s">
        <v>413</v>
      </c>
      <c r="G1240" s="14" t="s">
        <v>2278</v>
      </c>
      <c r="H1240" s="14" t="s">
        <v>2279</v>
      </c>
      <c r="I1240" s="14">
        <v>0.531</v>
      </c>
      <c r="J1240" s="14">
        <v>0.724</v>
      </c>
      <c r="K1240" s="14">
        <v>0.8161829187257251</v>
      </c>
      <c r="L1240" s="14">
        <v>0.451</v>
      </c>
      <c r="M1240" s="14">
        <v>0.771</v>
      </c>
      <c r="N1240" s="14">
        <v>0.0</v>
      </c>
      <c r="O1240" s="14">
        <v>0.801</v>
      </c>
      <c r="P1240" s="14">
        <v>0.582</v>
      </c>
      <c r="Q1240" s="14">
        <v>110.518</v>
      </c>
      <c r="R1240" s="14">
        <v>5.0</v>
      </c>
      <c r="S1240" s="14">
        <v>1.0</v>
      </c>
      <c r="T1240" s="14" t="s">
        <v>34</v>
      </c>
      <c r="U1240" s="14" t="s">
        <v>35</v>
      </c>
      <c r="V1240" s="16" t="s">
        <v>333</v>
      </c>
      <c r="W1240" s="17" t="s">
        <v>185</v>
      </c>
    </row>
    <row r="1241" ht="15.75" customHeight="1">
      <c r="A1241" s="14" t="s">
        <v>1599</v>
      </c>
      <c r="B1241" s="14" t="s">
        <v>1600</v>
      </c>
      <c r="C1241" s="14">
        <v>2023.0</v>
      </c>
      <c r="D1241" s="14">
        <v>2.0</v>
      </c>
      <c r="E1241" s="14">
        <v>170526.0</v>
      </c>
      <c r="F1241" s="14" t="s">
        <v>951</v>
      </c>
      <c r="G1241" s="14" t="s">
        <v>1601</v>
      </c>
      <c r="H1241" s="14" t="s">
        <v>1602</v>
      </c>
      <c r="I1241" s="14">
        <v>0.518</v>
      </c>
      <c r="J1241" s="14">
        <v>0.451</v>
      </c>
      <c r="K1241" s="14">
        <v>0.739717237380709</v>
      </c>
      <c r="L1241" s="14">
        <v>0.0363</v>
      </c>
      <c r="M1241" s="14">
        <v>0.555</v>
      </c>
      <c r="N1241" s="14">
        <v>2.33E-4</v>
      </c>
      <c r="O1241" s="14">
        <v>0.111</v>
      </c>
      <c r="P1241" s="14">
        <v>0.32</v>
      </c>
      <c r="Q1241" s="14">
        <v>151.223</v>
      </c>
      <c r="R1241" s="14">
        <v>9.0</v>
      </c>
      <c r="S1241" s="14">
        <v>1.0</v>
      </c>
      <c r="T1241" s="14" t="s">
        <v>34</v>
      </c>
      <c r="U1241" s="14" t="s">
        <v>35</v>
      </c>
      <c r="V1241" s="16" t="s">
        <v>45</v>
      </c>
      <c r="W1241" s="17" t="s">
        <v>251</v>
      </c>
    </row>
    <row r="1242" ht="15.75" customHeight="1">
      <c r="A1242" s="14" t="s">
        <v>3098</v>
      </c>
      <c r="B1242" s="14" t="s">
        <v>3099</v>
      </c>
      <c r="C1242" s="14">
        <v>2023.0</v>
      </c>
      <c r="D1242" s="14">
        <v>2.0</v>
      </c>
      <c r="E1242" s="14">
        <v>171088.0</v>
      </c>
      <c r="F1242" s="14" t="s">
        <v>951</v>
      </c>
      <c r="G1242" s="14" t="s">
        <v>1601</v>
      </c>
      <c r="H1242" s="14" t="s">
        <v>1602</v>
      </c>
      <c r="I1242" s="14">
        <v>0.786</v>
      </c>
      <c r="J1242" s="14">
        <v>0.658</v>
      </c>
      <c r="K1242" s="14">
        <v>0.762453746267353</v>
      </c>
      <c r="L1242" s="14">
        <v>0.0624</v>
      </c>
      <c r="M1242" s="14">
        <v>0.91</v>
      </c>
      <c r="N1242" s="14">
        <v>0.0655</v>
      </c>
      <c r="O1242" s="14">
        <v>0.0675</v>
      </c>
      <c r="P1242" s="14">
        <v>0.621</v>
      </c>
      <c r="Q1242" s="14">
        <v>101.045</v>
      </c>
      <c r="R1242" s="14">
        <v>2.0</v>
      </c>
      <c r="S1242" s="14">
        <v>0.0</v>
      </c>
      <c r="T1242" s="14" t="s">
        <v>34</v>
      </c>
      <c r="U1242" s="14" t="s">
        <v>35</v>
      </c>
      <c r="V1242" s="16" t="s">
        <v>407</v>
      </c>
      <c r="W1242" s="17" t="s">
        <v>185</v>
      </c>
    </row>
    <row r="1243" ht="15.75" customHeight="1">
      <c r="A1243" s="14" t="s">
        <v>1604</v>
      </c>
      <c r="B1243" s="14" t="s">
        <v>1606</v>
      </c>
      <c r="C1243" s="14">
        <v>2023.0</v>
      </c>
      <c r="D1243" s="14">
        <v>2.0</v>
      </c>
      <c r="E1243" s="14">
        <v>167710.0</v>
      </c>
      <c r="F1243" s="14" t="s">
        <v>951</v>
      </c>
      <c r="G1243" s="14" t="s">
        <v>1601</v>
      </c>
      <c r="H1243" s="14" t="s">
        <v>1602</v>
      </c>
      <c r="I1243" s="14">
        <v>0.595</v>
      </c>
      <c r="J1243" s="14">
        <v>0.352</v>
      </c>
      <c r="K1243" s="14">
        <v>0.7575128868573673</v>
      </c>
      <c r="L1243" s="14">
        <v>0.0367</v>
      </c>
      <c r="M1243" s="14">
        <v>0.83</v>
      </c>
      <c r="N1243" s="14">
        <v>0.0463</v>
      </c>
      <c r="O1243" s="14">
        <v>0.0943</v>
      </c>
      <c r="P1243" s="14">
        <v>0.489</v>
      </c>
      <c r="Q1243" s="14">
        <v>83.018</v>
      </c>
      <c r="R1243" s="14">
        <v>9.0</v>
      </c>
      <c r="S1243" s="14">
        <v>1.0</v>
      </c>
      <c r="T1243" s="14" t="s">
        <v>34</v>
      </c>
      <c r="U1243" s="14" t="s">
        <v>35</v>
      </c>
      <c r="V1243" s="16" t="s">
        <v>54</v>
      </c>
      <c r="W1243" s="17" t="s">
        <v>251</v>
      </c>
    </row>
    <row r="1244" ht="15.75" customHeight="1">
      <c r="A1244" s="14" t="s">
        <v>19283</v>
      </c>
      <c r="B1244" s="14" t="s">
        <v>19284</v>
      </c>
      <c r="C1244" s="14">
        <v>2024.0</v>
      </c>
      <c r="D1244" s="14">
        <v>2.0</v>
      </c>
      <c r="E1244" s="14">
        <v>218040.0</v>
      </c>
      <c r="F1244" s="14" t="s">
        <v>401</v>
      </c>
      <c r="G1244" s="14" t="s">
        <v>12130</v>
      </c>
      <c r="H1244" s="14" t="s">
        <v>19284</v>
      </c>
      <c r="I1244" s="14">
        <v>0.5</v>
      </c>
      <c r="J1244" s="14">
        <v>0.945</v>
      </c>
      <c r="K1244" s="14">
        <v>0.8455072401590165</v>
      </c>
      <c r="L1244" s="14">
        <v>0.0982</v>
      </c>
      <c r="M1244" s="14">
        <v>0.0581</v>
      </c>
      <c r="N1244" s="14">
        <v>0.0333</v>
      </c>
      <c r="O1244" s="14">
        <v>0.364</v>
      </c>
      <c r="P1244" s="14">
        <v>0.931</v>
      </c>
      <c r="Q1244" s="14">
        <v>147.143</v>
      </c>
      <c r="R1244" s="14">
        <v>8.0</v>
      </c>
      <c r="S1244" s="14">
        <v>1.0</v>
      </c>
      <c r="T1244" s="14" t="s">
        <v>34</v>
      </c>
      <c r="U1244" s="14" t="s">
        <v>35</v>
      </c>
      <c r="V1244" s="16" t="s">
        <v>819</v>
      </c>
      <c r="W1244" s="17" t="s">
        <v>185</v>
      </c>
    </row>
    <row r="1245" ht="15.75" customHeight="1">
      <c r="A1245" s="14" t="s">
        <v>19285</v>
      </c>
      <c r="B1245" s="14" t="s">
        <v>19286</v>
      </c>
      <c r="C1245" s="14">
        <v>2024.0</v>
      </c>
      <c r="D1245" s="14">
        <v>2.0</v>
      </c>
      <c r="E1245" s="14">
        <v>162749.0</v>
      </c>
      <c r="F1245" s="14" t="s">
        <v>12847</v>
      </c>
      <c r="G1245" s="14" t="s">
        <v>19287</v>
      </c>
      <c r="H1245" s="14" t="s">
        <v>19288</v>
      </c>
      <c r="I1245" s="14">
        <v>0.23</v>
      </c>
      <c r="J1245" s="14">
        <v>0.057</v>
      </c>
      <c r="K1245" s="14">
        <v>0.4177913716677478</v>
      </c>
      <c r="L1245" s="14">
        <v>0.0495</v>
      </c>
      <c r="M1245" s="14">
        <v>0.99</v>
      </c>
      <c r="N1245" s="14">
        <v>1.24E-4</v>
      </c>
      <c r="O1245" s="14">
        <v>0.0924</v>
      </c>
      <c r="P1245" s="14">
        <v>0.0388</v>
      </c>
      <c r="Q1245" s="14">
        <v>83.702</v>
      </c>
      <c r="R1245" s="14">
        <v>4.0</v>
      </c>
      <c r="S1245" s="14">
        <v>0.0</v>
      </c>
      <c r="T1245" s="14" t="s">
        <v>1264</v>
      </c>
      <c r="U1245" s="14" t="s">
        <v>35</v>
      </c>
      <c r="V1245" s="16" t="s">
        <v>75</v>
      </c>
      <c r="W1245" s="17" t="s">
        <v>251</v>
      </c>
    </row>
    <row r="1246" ht="15.75" customHeight="1">
      <c r="A1246" s="14" t="s">
        <v>19289</v>
      </c>
      <c r="B1246" s="14" t="s">
        <v>19290</v>
      </c>
      <c r="C1246" s="14">
        <v>2024.0</v>
      </c>
      <c r="D1246" s="14">
        <v>2.0</v>
      </c>
      <c r="E1246" s="14">
        <v>168097.0</v>
      </c>
      <c r="F1246" s="14" t="s">
        <v>12847</v>
      </c>
      <c r="G1246" s="14" t="s">
        <v>19287</v>
      </c>
      <c r="H1246" s="14" t="s">
        <v>19288</v>
      </c>
      <c r="I1246" s="14">
        <v>0.277</v>
      </c>
      <c r="J1246" s="14">
        <v>0.226</v>
      </c>
      <c r="K1246" s="14">
        <v>0.6379911449396192</v>
      </c>
      <c r="L1246" s="14">
        <v>0.0471</v>
      </c>
      <c r="M1246" s="14">
        <v>0.988</v>
      </c>
      <c r="N1246" s="14">
        <v>0.0</v>
      </c>
      <c r="O1246" s="14">
        <v>0.127</v>
      </c>
      <c r="P1246" s="14">
        <v>0.0405</v>
      </c>
      <c r="Q1246" s="14">
        <v>142.686</v>
      </c>
      <c r="R1246" s="14">
        <v>2.0</v>
      </c>
      <c r="S1246" s="14">
        <v>1.0</v>
      </c>
      <c r="T1246" s="14" t="s">
        <v>1264</v>
      </c>
      <c r="U1246" s="14" t="s">
        <v>35</v>
      </c>
      <c r="V1246" s="16" t="s">
        <v>75</v>
      </c>
      <c r="W1246" s="17" t="s">
        <v>251</v>
      </c>
    </row>
    <row r="1247" ht="15.75" customHeight="1">
      <c r="A1247" s="14" t="s">
        <v>19291</v>
      </c>
      <c r="B1247" s="14" t="s">
        <v>19292</v>
      </c>
      <c r="C1247" s="14">
        <v>1965.0</v>
      </c>
      <c r="D1247" s="14">
        <v>2.0</v>
      </c>
      <c r="E1247" s="14">
        <v>100738.0</v>
      </c>
      <c r="F1247" s="14" t="s">
        <v>17800</v>
      </c>
      <c r="G1247" s="14" t="s">
        <v>19293</v>
      </c>
      <c r="H1247" s="14" t="s">
        <v>19294</v>
      </c>
      <c r="I1247" s="14">
        <v>0.665</v>
      </c>
      <c r="J1247" s="14">
        <v>0.0579</v>
      </c>
      <c r="K1247" s="14">
        <v>0.5907856180225701</v>
      </c>
      <c r="L1247" s="14">
        <v>0.0467</v>
      </c>
      <c r="M1247" s="14">
        <v>0.993</v>
      </c>
      <c r="N1247" s="14">
        <v>0.921</v>
      </c>
      <c r="O1247" s="14">
        <v>0.0929</v>
      </c>
      <c r="P1247" s="14">
        <v>0.477</v>
      </c>
      <c r="Q1247" s="14">
        <v>75.334</v>
      </c>
      <c r="R1247" s="14">
        <v>2.0</v>
      </c>
      <c r="S1247" s="14">
        <v>0.0</v>
      </c>
      <c r="T1247" s="14" t="s">
        <v>1264</v>
      </c>
      <c r="U1247" s="14" t="s">
        <v>35</v>
      </c>
      <c r="V1247" s="16" t="s">
        <v>54</v>
      </c>
      <c r="W1247" s="17" t="s">
        <v>251</v>
      </c>
    </row>
    <row r="1248" ht="15.75" customHeight="1">
      <c r="A1248" s="14" t="s">
        <v>19295</v>
      </c>
      <c r="B1248" s="14" t="s">
        <v>19296</v>
      </c>
      <c r="C1248" s="14">
        <v>1992.0</v>
      </c>
      <c r="D1248" s="14">
        <v>2.0</v>
      </c>
      <c r="E1248" s="14">
        <v>131000.0</v>
      </c>
      <c r="F1248" s="14" t="s">
        <v>12989</v>
      </c>
      <c r="G1248" s="14" t="s">
        <v>12990</v>
      </c>
      <c r="H1248" s="14" t="s">
        <v>12991</v>
      </c>
      <c r="I1248" s="14">
        <v>0.423</v>
      </c>
      <c r="J1248" s="14">
        <v>0.126</v>
      </c>
      <c r="K1248" s="14">
        <v>0.6433811733868762</v>
      </c>
      <c r="L1248" s="14">
        <v>0.0473</v>
      </c>
      <c r="M1248" s="14">
        <v>0.982</v>
      </c>
      <c r="N1248" s="14">
        <v>0.0054</v>
      </c>
      <c r="O1248" s="14">
        <v>0.0832</v>
      </c>
      <c r="P1248" s="14">
        <v>0.576</v>
      </c>
      <c r="Q1248" s="14">
        <v>112.412</v>
      </c>
      <c r="R1248" s="14">
        <v>9.0</v>
      </c>
      <c r="S1248" s="14">
        <v>1.0</v>
      </c>
      <c r="T1248" s="14" t="s">
        <v>1264</v>
      </c>
      <c r="U1248" s="14" t="s">
        <v>35</v>
      </c>
      <c r="V1248" s="16" t="s">
        <v>333</v>
      </c>
      <c r="W1248" s="17" t="s">
        <v>185</v>
      </c>
    </row>
    <row r="1249" ht="15.75" customHeight="1">
      <c r="A1249" s="14" t="s">
        <v>19297</v>
      </c>
      <c r="B1249" s="14" t="s">
        <v>19298</v>
      </c>
      <c r="C1249" s="14">
        <v>1997.0</v>
      </c>
      <c r="D1249" s="14">
        <v>2.0</v>
      </c>
      <c r="E1249" s="14">
        <v>82826.0</v>
      </c>
      <c r="F1249" s="14" t="s">
        <v>3936</v>
      </c>
      <c r="G1249" s="14" t="s">
        <v>19299</v>
      </c>
      <c r="H1249" s="14" t="s">
        <v>19300</v>
      </c>
      <c r="I1249" s="14">
        <v>0.54</v>
      </c>
      <c r="J1249" s="14">
        <v>0.162</v>
      </c>
      <c r="K1249" s="14">
        <v>0.5742305306488519</v>
      </c>
      <c r="L1249" s="14">
        <v>0.0393</v>
      </c>
      <c r="M1249" s="14">
        <v>0.973</v>
      </c>
      <c r="N1249" s="14">
        <v>0.113</v>
      </c>
      <c r="O1249" s="14">
        <v>0.128</v>
      </c>
      <c r="P1249" s="14">
        <v>0.275</v>
      </c>
      <c r="Q1249" s="14">
        <v>120.346</v>
      </c>
      <c r="R1249" s="14">
        <v>9.0</v>
      </c>
      <c r="S1249" s="14">
        <v>0.0</v>
      </c>
      <c r="T1249" s="14" t="s">
        <v>1264</v>
      </c>
      <c r="U1249" s="14" t="s">
        <v>35</v>
      </c>
      <c r="V1249" s="16" t="s">
        <v>36</v>
      </c>
      <c r="W1249" s="17" t="s">
        <v>251</v>
      </c>
    </row>
    <row r="1250" ht="15.75" customHeight="1">
      <c r="A1250" s="14" t="s">
        <v>19301</v>
      </c>
      <c r="B1250" s="14" t="s">
        <v>19302</v>
      </c>
      <c r="C1250" s="14">
        <v>2005.0</v>
      </c>
      <c r="D1250" s="14">
        <v>2.0</v>
      </c>
      <c r="E1250" s="14">
        <v>437000.0</v>
      </c>
      <c r="F1250" s="14" t="s">
        <v>13479</v>
      </c>
      <c r="G1250" s="14" t="s">
        <v>19303</v>
      </c>
      <c r="H1250" s="14" t="s">
        <v>17811</v>
      </c>
      <c r="I1250" s="14">
        <v>0.481</v>
      </c>
      <c r="J1250" s="14">
        <v>0.116</v>
      </c>
      <c r="K1250" s="14">
        <v>0.5382970076671381</v>
      </c>
      <c r="L1250" s="14">
        <v>0.0628</v>
      </c>
      <c r="M1250" s="14">
        <v>0.96</v>
      </c>
      <c r="N1250" s="14">
        <v>0.791</v>
      </c>
      <c r="O1250" s="14">
        <v>0.127</v>
      </c>
      <c r="P1250" s="14">
        <v>0.119</v>
      </c>
      <c r="Q1250" s="14">
        <v>102.808</v>
      </c>
      <c r="R1250" s="14">
        <v>2.0</v>
      </c>
      <c r="S1250" s="14">
        <v>0.0</v>
      </c>
      <c r="T1250" s="14" t="s">
        <v>1264</v>
      </c>
      <c r="U1250" s="14" t="s">
        <v>68</v>
      </c>
      <c r="V1250" s="16" t="s">
        <v>58</v>
      </c>
      <c r="W1250" s="17" t="s">
        <v>251</v>
      </c>
    </row>
    <row r="1251" ht="15.75" customHeight="1">
      <c r="A1251" s="14" t="s">
        <v>19304</v>
      </c>
      <c r="B1251" s="14" t="s">
        <v>19305</v>
      </c>
      <c r="C1251" s="14">
        <v>1936.0</v>
      </c>
      <c r="D1251" s="14">
        <v>2.0</v>
      </c>
      <c r="E1251" s="14">
        <v>83560.0</v>
      </c>
      <c r="F1251" s="14" t="s">
        <v>14355</v>
      </c>
      <c r="G1251" s="14" t="s">
        <v>18243</v>
      </c>
      <c r="H1251" s="14" t="s">
        <v>18244</v>
      </c>
      <c r="I1251" s="14">
        <v>0.604</v>
      </c>
      <c r="J1251" s="14">
        <v>0.7</v>
      </c>
      <c r="K1251" s="14">
        <v>0.796590593099981</v>
      </c>
      <c r="L1251" s="14">
        <v>0.0627</v>
      </c>
      <c r="M1251" s="14">
        <v>0.967</v>
      </c>
      <c r="N1251" s="14">
        <v>1.26E-5</v>
      </c>
      <c r="O1251" s="14">
        <v>0.611</v>
      </c>
      <c r="P1251" s="14">
        <v>0.783</v>
      </c>
      <c r="Q1251" s="14">
        <v>117.938</v>
      </c>
      <c r="R1251" s="14">
        <v>5.0</v>
      </c>
      <c r="S1251" s="14">
        <v>1.0</v>
      </c>
      <c r="T1251" s="14" t="s">
        <v>1264</v>
      </c>
      <c r="U1251" s="14" t="s">
        <v>35</v>
      </c>
      <c r="V1251" s="16" t="s">
        <v>181</v>
      </c>
      <c r="W1251" s="17" t="s">
        <v>185</v>
      </c>
    </row>
    <row r="1252" ht="15.75" customHeight="1">
      <c r="A1252" s="14" t="s">
        <v>19306</v>
      </c>
      <c r="B1252" s="14" t="s">
        <v>19307</v>
      </c>
      <c r="C1252" s="14">
        <v>2016.0</v>
      </c>
      <c r="D1252" s="14">
        <v>2.0</v>
      </c>
      <c r="E1252" s="14">
        <v>203026.0</v>
      </c>
      <c r="F1252" s="14" t="s">
        <v>13628</v>
      </c>
      <c r="G1252" s="14" t="s">
        <v>17710</v>
      </c>
      <c r="H1252" s="14" t="s">
        <v>17711</v>
      </c>
      <c r="I1252" s="14">
        <v>0.608</v>
      </c>
      <c r="J1252" s="14">
        <v>0.0619</v>
      </c>
      <c r="K1252" s="14">
        <v>0.4937437169701679</v>
      </c>
      <c r="L1252" s="14">
        <v>0.0494</v>
      </c>
      <c r="M1252" s="14">
        <v>0.993</v>
      </c>
      <c r="N1252" s="14">
        <v>0.00196</v>
      </c>
      <c r="O1252" s="14">
        <v>0.112</v>
      </c>
      <c r="P1252" s="14">
        <v>0.88</v>
      </c>
      <c r="Q1252" s="14">
        <v>115.28</v>
      </c>
      <c r="R1252" s="14">
        <v>2.0</v>
      </c>
      <c r="S1252" s="14">
        <v>1.0</v>
      </c>
      <c r="T1252" s="14" t="s">
        <v>1264</v>
      </c>
      <c r="U1252" s="14" t="s">
        <v>68</v>
      </c>
      <c r="V1252" s="16" t="s">
        <v>560</v>
      </c>
      <c r="W1252" s="17" t="s">
        <v>185</v>
      </c>
    </row>
    <row r="1253" ht="15.75" customHeight="1">
      <c r="A1253" s="14" t="s">
        <v>19308</v>
      </c>
      <c r="B1253" s="14" t="s">
        <v>19309</v>
      </c>
      <c r="C1253" s="14">
        <v>1936.0</v>
      </c>
      <c r="D1253" s="14">
        <v>2.0</v>
      </c>
      <c r="E1253" s="14">
        <v>222573.0</v>
      </c>
      <c r="F1253" s="14" t="s">
        <v>12561</v>
      </c>
      <c r="G1253" s="14" t="s">
        <v>18243</v>
      </c>
      <c r="H1253" s="14" t="s">
        <v>18244</v>
      </c>
      <c r="I1253" s="14">
        <v>0.453</v>
      </c>
      <c r="J1253" s="14">
        <v>0.622</v>
      </c>
      <c r="K1253" s="14">
        <v>0.803862853703423</v>
      </c>
      <c r="L1253" s="14">
        <v>0.0567</v>
      </c>
      <c r="M1253" s="14">
        <v>0.977</v>
      </c>
      <c r="N1253" s="14">
        <v>0.214</v>
      </c>
      <c r="O1253" s="14">
        <v>0.505</v>
      </c>
      <c r="P1253" s="14">
        <v>0.565</v>
      </c>
      <c r="Q1253" s="14">
        <v>126.793</v>
      </c>
      <c r="R1253" s="14">
        <v>10.0</v>
      </c>
      <c r="S1253" s="14">
        <v>1.0</v>
      </c>
      <c r="T1253" s="14" t="s">
        <v>1264</v>
      </c>
      <c r="U1253" s="14" t="s">
        <v>35</v>
      </c>
      <c r="V1253" s="16" t="s">
        <v>333</v>
      </c>
      <c r="W1253" s="17" t="s">
        <v>185</v>
      </c>
    </row>
    <row r="1254" ht="15.75" customHeight="1">
      <c r="A1254" s="14" t="s">
        <v>19310</v>
      </c>
      <c r="B1254" s="14" t="s">
        <v>19311</v>
      </c>
      <c r="C1254" s="14">
        <v>2019.0</v>
      </c>
      <c r="D1254" s="14">
        <v>2.0</v>
      </c>
      <c r="E1254" s="14">
        <v>139973.0</v>
      </c>
      <c r="F1254" s="14" t="s">
        <v>17800</v>
      </c>
      <c r="G1254" s="14" t="s">
        <v>19312</v>
      </c>
      <c r="H1254" s="14" t="s">
        <v>19313</v>
      </c>
      <c r="I1254" s="14">
        <v>0.522</v>
      </c>
      <c r="J1254" s="14">
        <v>0.116</v>
      </c>
      <c r="K1254" s="14">
        <v>0.477530853624847</v>
      </c>
      <c r="L1254" s="14">
        <v>0.0449</v>
      </c>
      <c r="M1254" s="14">
        <v>0.979</v>
      </c>
      <c r="N1254" s="14">
        <v>0.809</v>
      </c>
      <c r="O1254" s="14">
        <v>0.0896</v>
      </c>
      <c r="P1254" s="14">
        <v>0.402</v>
      </c>
      <c r="Q1254" s="14">
        <v>111.245</v>
      </c>
      <c r="R1254" s="14">
        <v>2.0</v>
      </c>
      <c r="S1254" s="14">
        <v>1.0</v>
      </c>
      <c r="T1254" s="14" t="s">
        <v>1264</v>
      </c>
      <c r="U1254" s="14" t="s">
        <v>35</v>
      </c>
      <c r="V1254" s="16" t="s">
        <v>54</v>
      </c>
      <c r="W1254" s="17" t="s">
        <v>251</v>
      </c>
    </row>
    <row r="1255" ht="15.75" customHeight="1">
      <c r="A1255" s="14" t="s">
        <v>19314</v>
      </c>
      <c r="B1255" s="14" t="s">
        <v>19315</v>
      </c>
      <c r="C1255" s="14">
        <v>2012.0</v>
      </c>
      <c r="D1255" s="14">
        <v>2.0</v>
      </c>
      <c r="E1255" s="14">
        <v>152608.0</v>
      </c>
      <c r="F1255" s="14" t="s">
        <v>13206</v>
      </c>
      <c r="G1255" s="14" t="s">
        <v>16234</v>
      </c>
      <c r="H1255" s="14" t="s">
        <v>16235</v>
      </c>
      <c r="I1255" s="14">
        <v>0.154</v>
      </c>
      <c r="J1255" s="14">
        <v>0.0309</v>
      </c>
      <c r="K1255" s="14">
        <v>0.402562402404069</v>
      </c>
      <c r="L1255" s="14">
        <v>0.0534</v>
      </c>
      <c r="M1255" s="14">
        <v>0.989</v>
      </c>
      <c r="N1255" s="14">
        <v>0.956</v>
      </c>
      <c r="O1255" s="14">
        <v>0.0653</v>
      </c>
      <c r="P1255" s="14">
        <v>0.107</v>
      </c>
      <c r="Q1255" s="14">
        <v>178.863</v>
      </c>
      <c r="R1255" s="14">
        <v>9.0</v>
      </c>
      <c r="S1255" s="14">
        <v>0.0</v>
      </c>
      <c r="T1255" s="14" t="s">
        <v>1264</v>
      </c>
      <c r="U1255" s="14" t="s">
        <v>35</v>
      </c>
      <c r="V1255" s="16" t="s">
        <v>58</v>
      </c>
      <c r="W1255" s="17" t="s">
        <v>251</v>
      </c>
    </row>
    <row r="1256" ht="15.75" customHeight="1">
      <c r="A1256" s="14" t="s">
        <v>19316</v>
      </c>
      <c r="B1256" s="14" t="s">
        <v>19317</v>
      </c>
      <c r="C1256" s="14">
        <v>1990.0</v>
      </c>
      <c r="D1256" s="14">
        <v>2.0</v>
      </c>
      <c r="E1256" s="14">
        <v>170400.0</v>
      </c>
      <c r="F1256" s="14" t="s">
        <v>16276</v>
      </c>
      <c r="G1256" s="14" t="s">
        <v>19318</v>
      </c>
      <c r="H1256" s="14" t="s">
        <v>19319</v>
      </c>
      <c r="I1256" s="14">
        <v>0.482</v>
      </c>
      <c r="J1256" s="14">
        <v>0.352</v>
      </c>
      <c r="K1256" s="14">
        <v>0.6668449083338643</v>
      </c>
      <c r="L1256" s="14">
        <v>0.029</v>
      </c>
      <c r="M1256" s="14">
        <v>0.734</v>
      </c>
      <c r="N1256" s="14">
        <v>0.22</v>
      </c>
      <c r="O1256" s="14">
        <v>0.0718</v>
      </c>
      <c r="P1256" s="14">
        <v>0.572</v>
      </c>
      <c r="Q1256" s="14">
        <v>114.66</v>
      </c>
      <c r="R1256" s="14">
        <v>6.0</v>
      </c>
      <c r="S1256" s="14">
        <v>0.0</v>
      </c>
      <c r="T1256" s="14" t="s">
        <v>1264</v>
      </c>
      <c r="U1256" s="14" t="s">
        <v>35</v>
      </c>
      <c r="V1256" s="16" t="s">
        <v>333</v>
      </c>
      <c r="W1256" s="17" t="s">
        <v>185</v>
      </c>
    </row>
    <row r="1257" ht="15.75" customHeight="1">
      <c r="A1257" s="14" t="s">
        <v>19320</v>
      </c>
      <c r="B1257" s="14" t="s">
        <v>19321</v>
      </c>
      <c r="C1257" s="14">
        <v>2022.0</v>
      </c>
      <c r="D1257" s="14">
        <v>2.0</v>
      </c>
      <c r="E1257" s="14">
        <v>202533.0</v>
      </c>
      <c r="F1257" s="14" t="s">
        <v>12615</v>
      </c>
      <c r="G1257" s="14" t="s">
        <v>17827</v>
      </c>
      <c r="H1257" s="14" t="s">
        <v>17828</v>
      </c>
      <c r="I1257" s="14">
        <v>0.379</v>
      </c>
      <c r="J1257" s="14">
        <v>0.0455</v>
      </c>
      <c r="K1257" s="14">
        <v>0.4383248133715842</v>
      </c>
      <c r="L1257" s="14">
        <v>0.0444</v>
      </c>
      <c r="M1257" s="14">
        <v>0.986</v>
      </c>
      <c r="N1257" s="14">
        <v>0.00111</v>
      </c>
      <c r="O1257" s="14">
        <v>0.125</v>
      </c>
      <c r="P1257" s="14">
        <v>0.133</v>
      </c>
      <c r="Q1257" s="14">
        <v>124.106</v>
      </c>
      <c r="R1257" s="14">
        <v>4.0</v>
      </c>
      <c r="S1257" s="14">
        <v>1.0</v>
      </c>
      <c r="T1257" s="14" t="s">
        <v>1264</v>
      </c>
      <c r="U1257" s="14" t="s">
        <v>35</v>
      </c>
      <c r="V1257" s="16" t="s">
        <v>58</v>
      </c>
      <c r="W1257" s="17" t="s">
        <v>251</v>
      </c>
    </row>
    <row r="1258" ht="15.75" customHeight="1">
      <c r="A1258" s="14" t="s">
        <v>19322</v>
      </c>
      <c r="B1258" s="14" t="s">
        <v>19323</v>
      </c>
      <c r="C1258" s="14">
        <v>2020.0</v>
      </c>
      <c r="D1258" s="14">
        <v>2.0</v>
      </c>
      <c r="E1258" s="14">
        <v>170855.0</v>
      </c>
      <c r="F1258" s="14" t="s">
        <v>12615</v>
      </c>
      <c r="G1258" s="14" t="s">
        <v>17972</v>
      </c>
      <c r="H1258" s="14" t="s">
        <v>17975</v>
      </c>
      <c r="I1258" s="14">
        <v>0.307</v>
      </c>
      <c r="J1258" s="14">
        <v>0.0144</v>
      </c>
      <c r="K1258" s="14">
        <v>0.5293991829288089</v>
      </c>
      <c r="L1258" s="14">
        <v>0.0393</v>
      </c>
      <c r="M1258" s="14">
        <v>0.991</v>
      </c>
      <c r="N1258" s="14">
        <v>0.00995</v>
      </c>
      <c r="O1258" s="14">
        <v>0.111</v>
      </c>
      <c r="P1258" s="14">
        <v>0.0902</v>
      </c>
      <c r="Q1258" s="14">
        <v>84.649</v>
      </c>
      <c r="R1258" s="14">
        <v>5.0</v>
      </c>
      <c r="S1258" s="14">
        <v>0.0</v>
      </c>
      <c r="T1258" s="14" t="s">
        <v>1264</v>
      </c>
      <c r="U1258" s="14" t="s">
        <v>35</v>
      </c>
      <c r="V1258" s="16" t="s">
        <v>75</v>
      </c>
      <c r="W1258" s="17" t="s">
        <v>251</v>
      </c>
    </row>
    <row r="1259" ht="15.75" customHeight="1">
      <c r="A1259" s="14" t="s">
        <v>19324</v>
      </c>
      <c r="B1259" s="14" t="s">
        <v>19325</v>
      </c>
      <c r="C1259" s="14">
        <v>2020.0</v>
      </c>
      <c r="D1259" s="14">
        <v>2.0</v>
      </c>
      <c r="E1259" s="14">
        <v>73280.0</v>
      </c>
      <c r="F1259" s="14" t="s">
        <v>12615</v>
      </c>
      <c r="G1259" s="14" t="s">
        <v>19326</v>
      </c>
      <c r="H1259" s="14" t="s">
        <v>19327</v>
      </c>
      <c r="I1259" s="14">
        <v>0.32</v>
      </c>
      <c r="J1259" s="14">
        <v>0.196</v>
      </c>
      <c r="K1259" s="14">
        <v>0.5516651337764066</v>
      </c>
      <c r="L1259" s="14">
        <v>0.0503</v>
      </c>
      <c r="M1259" s="14">
        <v>0.991</v>
      </c>
      <c r="N1259" s="14">
        <v>0.828</v>
      </c>
      <c r="O1259" s="14">
        <v>0.133</v>
      </c>
      <c r="P1259" s="14">
        <v>0.211</v>
      </c>
      <c r="Q1259" s="14">
        <v>105.467</v>
      </c>
      <c r="R1259" s="14">
        <v>7.0</v>
      </c>
      <c r="S1259" s="14">
        <v>1.0</v>
      </c>
      <c r="T1259" s="14" t="s">
        <v>1264</v>
      </c>
      <c r="U1259" s="14" t="s">
        <v>35</v>
      </c>
      <c r="V1259" s="16" t="s">
        <v>36</v>
      </c>
      <c r="W1259" s="17" t="s">
        <v>251</v>
      </c>
    </row>
    <row r="1260" ht="15.75" customHeight="1">
      <c r="A1260" s="14" t="s">
        <v>19328</v>
      </c>
      <c r="B1260" s="14" t="s">
        <v>19329</v>
      </c>
      <c r="C1260" s="14">
        <v>2022.0</v>
      </c>
      <c r="D1260" s="14">
        <v>2.0</v>
      </c>
      <c r="E1260" s="14">
        <v>87693.0</v>
      </c>
      <c r="F1260" s="14" t="s">
        <v>12615</v>
      </c>
      <c r="G1260" s="14" t="s">
        <v>17827</v>
      </c>
      <c r="H1260" s="14" t="s">
        <v>17828</v>
      </c>
      <c r="I1260" s="14">
        <v>0.436</v>
      </c>
      <c r="J1260" s="14">
        <v>0.09</v>
      </c>
      <c r="K1260" s="14">
        <v>0.4442495668632121</v>
      </c>
      <c r="L1260" s="14">
        <v>0.0533</v>
      </c>
      <c r="M1260" s="14">
        <v>0.955</v>
      </c>
      <c r="N1260" s="14">
        <v>4.49E-6</v>
      </c>
      <c r="O1260" s="14">
        <v>0.0876</v>
      </c>
      <c r="P1260" s="14">
        <v>0.188</v>
      </c>
      <c r="Q1260" s="14">
        <v>79.483</v>
      </c>
      <c r="R1260" s="14">
        <v>5.0</v>
      </c>
      <c r="S1260" s="14">
        <v>1.0</v>
      </c>
      <c r="T1260" s="14" t="s">
        <v>1264</v>
      </c>
      <c r="U1260" s="14" t="s">
        <v>35</v>
      </c>
      <c r="V1260" s="16" t="s">
        <v>58</v>
      </c>
      <c r="W1260" s="17" t="s">
        <v>251</v>
      </c>
    </row>
    <row r="1261" ht="15.75" customHeight="1">
      <c r="A1261" s="14" t="s">
        <v>19330</v>
      </c>
      <c r="B1261" s="14" t="s">
        <v>19331</v>
      </c>
      <c r="C1261" s="14">
        <v>2016.0</v>
      </c>
      <c r="D1261" s="14">
        <v>2.0</v>
      </c>
      <c r="E1261" s="14">
        <v>262533.0</v>
      </c>
      <c r="F1261" s="14" t="s">
        <v>13038</v>
      </c>
      <c r="G1261" s="14" t="s">
        <v>17710</v>
      </c>
      <c r="H1261" s="14" t="s">
        <v>17711</v>
      </c>
      <c r="I1261" s="14">
        <v>0.286</v>
      </c>
      <c r="J1261" s="14">
        <v>0.00348</v>
      </c>
      <c r="K1261" s="14">
        <v>0.3100121917243812</v>
      </c>
      <c r="L1261" s="14">
        <v>0.0452</v>
      </c>
      <c r="M1261" s="14">
        <v>0.994</v>
      </c>
      <c r="N1261" s="14">
        <v>8.61E-5</v>
      </c>
      <c r="O1261" s="14">
        <v>0.0965</v>
      </c>
      <c r="P1261" s="14">
        <v>0.102</v>
      </c>
      <c r="Q1261" s="14">
        <v>89.97</v>
      </c>
      <c r="R1261" s="14">
        <v>5.0</v>
      </c>
      <c r="S1261" s="14">
        <v>0.0</v>
      </c>
      <c r="T1261" s="14" t="s">
        <v>1264</v>
      </c>
      <c r="U1261" s="14" t="s">
        <v>35</v>
      </c>
      <c r="V1261" s="16" t="s">
        <v>58</v>
      </c>
      <c r="W1261" s="17" t="s">
        <v>251</v>
      </c>
    </row>
    <row r="1262" ht="15.75" customHeight="1">
      <c r="A1262" s="14" t="s">
        <v>19332</v>
      </c>
      <c r="B1262" s="14" t="s">
        <v>19333</v>
      </c>
      <c r="C1262" s="14">
        <v>2020.0</v>
      </c>
      <c r="D1262" s="14">
        <v>2.0</v>
      </c>
      <c r="E1262" s="14">
        <v>137656.0</v>
      </c>
      <c r="F1262" s="14" t="s">
        <v>12502</v>
      </c>
      <c r="G1262" s="14" t="s">
        <v>19334</v>
      </c>
      <c r="H1262" s="14" t="s">
        <v>19335</v>
      </c>
      <c r="I1262" s="14">
        <v>0.777</v>
      </c>
      <c r="J1262" s="14">
        <v>0.598</v>
      </c>
      <c r="K1262" s="14">
        <v>0.7706243449453378</v>
      </c>
      <c r="L1262" s="14">
        <v>0.0695</v>
      </c>
      <c r="M1262" s="14">
        <v>0.00135</v>
      </c>
      <c r="N1262" s="14">
        <v>0.645</v>
      </c>
      <c r="O1262" s="14">
        <v>0.129</v>
      </c>
      <c r="P1262" s="14">
        <v>0.431</v>
      </c>
      <c r="Q1262" s="14">
        <v>140.007</v>
      </c>
      <c r="R1262" s="14">
        <v>1.0</v>
      </c>
      <c r="S1262" s="14">
        <v>1.0</v>
      </c>
      <c r="T1262" s="14" t="s">
        <v>1264</v>
      </c>
      <c r="U1262" s="14" t="s">
        <v>35</v>
      </c>
      <c r="V1262" s="16" t="s">
        <v>54</v>
      </c>
      <c r="W1262" s="17" t="s">
        <v>251</v>
      </c>
    </row>
    <row r="1263" ht="15.75" customHeight="1">
      <c r="A1263" s="14" t="s">
        <v>19336</v>
      </c>
      <c r="B1263" s="14" t="s">
        <v>19337</v>
      </c>
      <c r="C1263" s="14">
        <v>1992.0</v>
      </c>
      <c r="D1263" s="14">
        <v>2.0</v>
      </c>
      <c r="E1263" s="14">
        <v>239960.0</v>
      </c>
      <c r="F1263" s="14" t="s">
        <v>19338</v>
      </c>
      <c r="G1263" s="14" t="s">
        <v>19339</v>
      </c>
      <c r="H1263" s="14" t="s">
        <v>19340</v>
      </c>
      <c r="I1263" s="14">
        <v>0.621</v>
      </c>
      <c r="J1263" s="14">
        <v>0.108</v>
      </c>
      <c r="K1263" s="14">
        <v>0.530639745031749</v>
      </c>
      <c r="L1263" s="14">
        <v>0.0445</v>
      </c>
      <c r="M1263" s="14">
        <v>0.984</v>
      </c>
      <c r="N1263" s="14">
        <v>0.00182</v>
      </c>
      <c r="O1263" s="14">
        <v>0.155</v>
      </c>
      <c r="P1263" s="14">
        <v>0.42</v>
      </c>
      <c r="Q1263" s="14">
        <v>99.638</v>
      </c>
      <c r="R1263" s="14">
        <v>5.0</v>
      </c>
      <c r="S1263" s="14">
        <v>1.0</v>
      </c>
      <c r="T1263" s="14" t="s">
        <v>1264</v>
      </c>
      <c r="U1263" s="14" t="s">
        <v>35</v>
      </c>
      <c r="V1263" s="16" t="s">
        <v>54</v>
      </c>
      <c r="W1263" s="17" t="s">
        <v>251</v>
      </c>
    </row>
    <row r="1264" ht="15.75" customHeight="1">
      <c r="A1264" s="14" t="s">
        <v>19341</v>
      </c>
      <c r="B1264" s="14" t="s">
        <v>19342</v>
      </c>
      <c r="C1264" s="14">
        <v>2020.0</v>
      </c>
      <c r="D1264" s="14">
        <v>2.0</v>
      </c>
      <c r="E1264" s="14">
        <v>142938.0</v>
      </c>
      <c r="F1264" s="14" t="s">
        <v>13117</v>
      </c>
      <c r="G1264" s="14" t="s">
        <v>13630</v>
      </c>
      <c r="H1264" s="14" t="s">
        <v>19343</v>
      </c>
      <c r="I1264" s="14">
        <v>0.91</v>
      </c>
      <c r="J1264" s="14">
        <v>0.499</v>
      </c>
      <c r="K1264" s="14">
        <v>0.5442217611587659</v>
      </c>
      <c r="L1264" s="14">
        <v>0.0525</v>
      </c>
      <c r="M1264" s="14">
        <v>0.805</v>
      </c>
      <c r="N1264" s="14">
        <v>0.896</v>
      </c>
      <c r="O1264" s="14">
        <v>0.115</v>
      </c>
      <c r="P1264" s="14">
        <v>0.534</v>
      </c>
      <c r="Q1264" s="14">
        <v>122.584</v>
      </c>
      <c r="R1264" s="14">
        <v>7.0</v>
      </c>
      <c r="S1264" s="14">
        <v>0.0</v>
      </c>
      <c r="T1264" s="14" t="s">
        <v>1264</v>
      </c>
      <c r="U1264" s="14" t="s">
        <v>35</v>
      </c>
      <c r="V1264" s="16" t="s">
        <v>333</v>
      </c>
      <c r="W1264" s="17" t="s">
        <v>185</v>
      </c>
    </row>
    <row r="1265" ht="15.75" customHeight="1">
      <c r="A1265" s="14" t="s">
        <v>19344</v>
      </c>
      <c r="B1265" s="14" t="s">
        <v>19345</v>
      </c>
      <c r="C1265" s="14">
        <v>2005.0</v>
      </c>
      <c r="D1265" s="14">
        <v>2.0</v>
      </c>
      <c r="E1265" s="14">
        <v>160640.0</v>
      </c>
      <c r="F1265" s="14" t="s">
        <v>12615</v>
      </c>
      <c r="G1265" s="14" t="s">
        <v>19346</v>
      </c>
      <c r="H1265" s="14" t="s">
        <v>19347</v>
      </c>
      <c r="I1265" s="14">
        <v>0.148</v>
      </c>
      <c r="J1265" s="14">
        <v>0.00679</v>
      </c>
      <c r="K1265" s="14">
        <v>0.2334609543722657</v>
      </c>
      <c r="L1265" s="14">
        <v>0.0443</v>
      </c>
      <c r="M1265" s="14">
        <v>0.973</v>
      </c>
      <c r="N1265" s="14">
        <v>0.939</v>
      </c>
      <c r="O1265" s="14">
        <v>0.129</v>
      </c>
      <c r="P1265" s="14">
        <v>0.0427</v>
      </c>
      <c r="Q1265" s="14">
        <v>86.094</v>
      </c>
      <c r="R1265" s="14">
        <v>5.0</v>
      </c>
      <c r="S1265" s="14">
        <v>0.0</v>
      </c>
      <c r="T1265" s="14" t="s">
        <v>1264</v>
      </c>
      <c r="U1265" s="14" t="s">
        <v>35</v>
      </c>
      <c r="V1265" s="16" t="s">
        <v>75</v>
      </c>
      <c r="W1265" s="17" t="s">
        <v>251</v>
      </c>
    </row>
    <row r="1266" ht="15.75" customHeight="1">
      <c r="A1266" s="14" t="s">
        <v>19348</v>
      </c>
      <c r="B1266" s="14" t="s">
        <v>19349</v>
      </c>
      <c r="C1266" s="14">
        <v>2007.0</v>
      </c>
      <c r="D1266" s="14">
        <v>2.0</v>
      </c>
      <c r="E1266" s="14">
        <v>140906.0</v>
      </c>
      <c r="F1266" s="14" t="s">
        <v>12615</v>
      </c>
      <c r="G1266" s="14" t="s">
        <v>19350</v>
      </c>
      <c r="H1266" s="14" t="s">
        <v>19351</v>
      </c>
      <c r="I1266" s="14">
        <v>0.21</v>
      </c>
      <c r="J1266" s="14">
        <v>0.0283</v>
      </c>
      <c r="K1266" s="14">
        <v>0.3867131520889203</v>
      </c>
      <c r="L1266" s="14">
        <v>0.0435</v>
      </c>
      <c r="M1266" s="14">
        <v>0.973</v>
      </c>
      <c r="N1266" s="14">
        <v>0.916</v>
      </c>
      <c r="O1266" s="14">
        <v>0.088</v>
      </c>
      <c r="P1266" s="14">
        <v>0.124</v>
      </c>
      <c r="Q1266" s="14">
        <v>107.767</v>
      </c>
      <c r="R1266" s="14">
        <v>9.0</v>
      </c>
      <c r="S1266" s="14">
        <v>0.0</v>
      </c>
      <c r="T1266" s="14" t="s">
        <v>1264</v>
      </c>
      <c r="U1266" s="14" t="s">
        <v>35</v>
      </c>
      <c r="V1266" s="16" t="s">
        <v>58</v>
      </c>
      <c r="W1266" s="17" t="s">
        <v>251</v>
      </c>
    </row>
    <row r="1267" ht="15.75" customHeight="1">
      <c r="A1267" s="14" t="s">
        <v>19352</v>
      </c>
      <c r="B1267" s="14" t="s">
        <v>19353</v>
      </c>
      <c r="C1267" s="14">
        <v>2011.0</v>
      </c>
      <c r="D1267" s="14">
        <v>2.0</v>
      </c>
      <c r="E1267" s="14">
        <v>124226.0</v>
      </c>
      <c r="F1267" s="14" t="s">
        <v>12561</v>
      </c>
      <c r="G1267" s="14" t="s">
        <v>19354</v>
      </c>
      <c r="H1267" s="14" t="s">
        <v>19355</v>
      </c>
      <c r="I1267" s="14">
        <v>0.285</v>
      </c>
      <c r="J1267" s="14">
        <v>0.185</v>
      </c>
      <c r="K1267" s="14">
        <v>0.6422475562928102</v>
      </c>
      <c r="L1267" s="14">
        <v>0.0479</v>
      </c>
      <c r="M1267" s="14">
        <v>0.986</v>
      </c>
      <c r="N1267" s="14">
        <v>0.0154</v>
      </c>
      <c r="O1267" s="14">
        <v>0.114</v>
      </c>
      <c r="P1267" s="14">
        <v>0.0392</v>
      </c>
      <c r="Q1267" s="14">
        <v>90.337</v>
      </c>
      <c r="R1267" s="14">
        <v>9.0</v>
      </c>
      <c r="S1267" s="14">
        <v>0.0</v>
      </c>
      <c r="T1267" s="14" t="s">
        <v>1264</v>
      </c>
      <c r="U1267" s="14" t="s">
        <v>35</v>
      </c>
      <c r="V1267" s="16" t="s">
        <v>75</v>
      </c>
      <c r="W1267" s="17" t="s">
        <v>251</v>
      </c>
    </row>
    <row r="1268" ht="15.75" customHeight="1">
      <c r="A1268" s="14" t="s">
        <v>19356</v>
      </c>
      <c r="B1268" s="14" t="s">
        <v>19357</v>
      </c>
      <c r="C1268" s="14">
        <v>2012.0</v>
      </c>
      <c r="D1268" s="14">
        <v>2.0</v>
      </c>
      <c r="E1268" s="14">
        <v>101406.0</v>
      </c>
      <c r="F1268" s="14" t="s">
        <v>13418</v>
      </c>
      <c r="G1268" s="14" t="s">
        <v>19358</v>
      </c>
      <c r="H1268" s="14" t="s">
        <v>19359</v>
      </c>
      <c r="I1268" s="14">
        <v>0.524</v>
      </c>
      <c r="J1268" s="14">
        <v>0.052</v>
      </c>
      <c r="K1268" s="14">
        <v>0.5690116142157935</v>
      </c>
      <c r="L1268" s="14">
        <v>0.0655</v>
      </c>
      <c r="M1268" s="14">
        <v>0.982</v>
      </c>
      <c r="N1268" s="14">
        <v>4.97E-5</v>
      </c>
      <c r="O1268" s="14">
        <v>0.179</v>
      </c>
      <c r="P1268" s="14">
        <v>0.576</v>
      </c>
      <c r="Q1268" s="14">
        <v>92.501</v>
      </c>
      <c r="R1268" s="14">
        <v>7.0</v>
      </c>
      <c r="S1268" s="14">
        <v>1.0</v>
      </c>
      <c r="T1268" s="14" t="s">
        <v>1264</v>
      </c>
      <c r="U1268" s="14" t="s">
        <v>35</v>
      </c>
      <c r="V1268" s="16" t="s">
        <v>333</v>
      </c>
      <c r="W1268" s="17" t="s">
        <v>185</v>
      </c>
    </row>
    <row r="1269" ht="15.75" customHeight="1">
      <c r="A1269" s="14" t="s">
        <v>19360</v>
      </c>
      <c r="B1269" s="14" t="s">
        <v>19361</v>
      </c>
      <c r="C1269" s="14">
        <v>1977.0</v>
      </c>
      <c r="D1269" s="14">
        <v>2.0</v>
      </c>
      <c r="E1269" s="14">
        <v>235720.0</v>
      </c>
      <c r="F1269" s="14" t="s">
        <v>14407</v>
      </c>
      <c r="G1269" s="14" t="s">
        <v>19362</v>
      </c>
      <c r="H1269" s="14" t="s">
        <v>19363</v>
      </c>
      <c r="I1269" s="14">
        <v>0.341</v>
      </c>
      <c r="J1269" s="14">
        <v>0.151</v>
      </c>
      <c r="K1269" s="14">
        <v>0.5086518512072242</v>
      </c>
      <c r="L1269" s="14">
        <v>0.0596</v>
      </c>
      <c r="M1269" s="14">
        <v>0.994</v>
      </c>
      <c r="N1269" s="14">
        <v>0.945</v>
      </c>
      <c r="O1269" s="14">
        <v>0.0869</v>
      </c>
      <c r="P1269" s="14">
        <v>0.187</v>
      </c>
      <c r="Q1269" s="14">
        <v>105.094</v>
      </c>
      <c r="R1269" s="14">
        <v>3.0</v>
      </c>
      <c r="S1269" s="14">
        <v>0.0</v>
      </c>
      <c r="T1269" s="14" t="s">
        <v>1264</v>
      </c>
      <c r="U1269" s="14" t="s">
        <v>35</v>
      </c>
      <c r="V1269" s="16" t="s">
        <v>58</v>
      </c>
      <c r="W1269" s="17" t="s">
        <v>251</v>
      </c>
    </row>
    <row r="1270" ht="15.75" customHeight="1">
      <c r="A1270" s="14" t="s">
        <v>19364</v>
      </c>
      <c r="B1270" s="14" t="s">
        <v>19365</v>
      </c>
      <c r="C1270" s="14">
        <v>2023.0</v>
      </c>
      <c r="D1270" s="14">
        <v>2.0</v>
      </c>
      <c r="E1270" s="14">
        <v>130880.0</v>
      </c>
      <c r="F1270" s="14" t="s">
        <v>12615</v>
      </c>
      <c r="G1270" s="14" t="s">
        <v>19366</v>
      </c>
      <c r="H1270" s="14" t="s">
        <v>17882</v>
      </c>
      <c r="I1270" s="14">
        <v>0.2</v>
      </c>
      <c r="J1270" s="14">
        <v>0.0415</v>
      </c>
      <c r="K1270" s="14">
        <v>0.421662780988992</v>
      </c>
      <c r="L1270" s="14">
        <v>0.0413</v>
      </c>
      <c r="M1270" s="14">
        <v>0.988</v>
      </c>
      <c r="N1270" s="14">
        <v>0.914</v>
      </c>
      <c r="O1270" s="14">
        <v>0.109</v>
      </c>
      <c r="P1270" s="14">
        <v>0.285</v>
      </c>
      <c r="Q1270" s="14">
        <v>205.056</v>
      </c>
      <c r="R1270" s="14">
        <v>11.0</v>
      </c>
      <c r="S1270" s="14">
        <v>0.0</v>
      </c>
      <c r="T1270" s="14" t="s">
        <v>1264</v>
      </c>
      <c r="U1270" s="14" t="s">
        <v>35</v>
      </c>
      <c r="V1270" s="16" t="s">
        <v>36</v>
      </c>
      <c r="W1270" s="17" t="s">
        <v>251</v>
      </c>
    </row>
    <row r="1271" ht="15.75" customHeight="1">
      <c r="A1271" s="14" t="s">
        <v>19367</v>
      </c>
      <c r="B1271" s="14" t="s">
        <v>19368</v>
      </c>
      <c r="C1271" s="14">
        <v>2023.0</v>
      </c>
      <c r="D1271" s="14">
        <v>2.0</v>
      </c>
      <c r="E1271" s="14">
        <v>186560.0</v>
      </c>
      <c r="F1271" s="14" t="s">
        <v>12615</v>
      </c>
      <c r="G1271" s="14" t="s">
        <v>19366</v>
      </c>
      <c r="H1271" s="14" t="s">
        <v>17882</v>
      </c>
      <c r="I1271" s="14">
        <v>0.354</v>
      </c>
      <c r="J1271" s="14">
        <v>0.0341</v>
      </c>
      <c r="K1271" s="14">
        <v>0.4386884264017564</v>
      </c>
      <c r="L1271" s="14">
        <v>0.0425</v>
      </c>
      <c r="M1271" s="14">
        <v>0.99</v>
      </c>
      <c r="N1271" s="14">
        <v>0.923</v>
      </c>
      <c r="O1271" s="14">
        <v>0.101</v>
      </c>
      <c r="P1271" s="14">
        <v>0.107</v>
      </c>
      <c r="Q1271" s="14">
        <v>120.502</v>
      </c>
      <c r="R1271" s="14">
        <v>4.0</v>
      </c>
      <c r="S1271" s="14">
        <v>1.0</v>
      </c>
      <c r="T1271" s="14" t="s">
        <v>1264</v>
      </c>
      <c r="U1271" s="14" t="s">
        <v>35</v>
      </c>
      <c r="V1271" s="16" t="s">
        <v>58</v>
      </c>
      <c r="W1271" s="17" t="s">
        <v>251</v>
      </c>
    </row>
    <row r="1272" ht="15.75" customHeight="1">
      <c r="A1272" s="14" t="s">
        <v>19369</v>
      </c>
      <c r="B1272" s="14" t="s">
        <v>19370</v>
      </c>
      <c r="C1272" s="14">
        <v>2020.0</v>
      </c>
      <c r="D1272" s="14">
        <v>2.0</v>
      </c>
      <c r="E1272" s="14">
        <v>104450.0</v>
      </c>
      <c r="F1272" s="14" t="s">
        <v>12615</v>
      </c>
      <c r="G1272" s="14" t="s">
        <v>17972</v>
      </c>
      <c r="H1272" s="14" t="s">
        <v>17975</v>
      </c>
      <c r="I1272" s="14">
        <v>0.328</v>
      </c>
      <c r="J1272" s="14">
        <v>0.049</v>
      </c>
      <c r="K1272" s="14">
        <v>0.5512587427426849</v>
      </c>
      <c r="L1272" s="14">
        <v>0.0469</v>
      </c>
      <c r="M1272" s="14">
        <v>0.992</v>
      </c>
      <c r="N1272" s="14">
        <v>0.132</v>
      </c>
      <c r="O1272" s="14">
        <v>0.0659</v>
      </c>
      <c r="P1272" s="14">
        <v>0.128</v>
      </c>
      <c r="Q1272" s="14">
        <v>101.36</v>
      </c>
      <c r="R1272" s="14">
        <v>9.0</v>
      </c>
      <c r="S1272" s="14">
        <v>1.0</v>
      </c>
      <c r="T1272" s="14" t="s">
        <v>1264</v>
      </c>
      <c r="U1272" s="14" t="s">
        <v>35</v>
      </c>
      <c r="V1272" s="16" t="s">
        <v>58</v>
      </c>
      <c r="W1272" s="17" t="s">
        <v>251</v>
      </c>
    </row>
    <row r="1273" ht="15.75" customHeight="1">
      <c r="A1273" s="14" t="s">
        <v>19371</v>
      </c>
      <c r="B1273" s="14" t="s">
        <v>19372</v>
      </c>
      <c r="C1273" s="14">
        <v>2014.0</v>
      </c>
      <c r="D1273" s="14">
        <v>2.0</v>
      </c>
      <c r="E1273" s="14">
        <v>117680.0</v>
      </c>
      <c r="F1273" s="14" t="s">
        <v>12615</v>
      </c>
      <c r="G1273" s="14" t="s">
        <v>17993</v>
      </c>
      <c r="H1273" s="14" t="s">
        <v>17994</v>
      </c>
      <c r="I1273" s="14">
        <v>0.604</v>
      </c>
      <c r="J1273" s="14">
        <v>0.261</v>
      </c>
      <c r="K1273" s="14">
        <v>0.6516373280719604</v>
      </c>
      <c r="L1273" s="14">
        <v>0.0351</v>
      </c>
      <c r="M1273" s="14">
        <v>0.97</v>
      </c>
      <c r="N1273" s="14">
        <v>0.893</v>
      </c>
      <c r="O1273" s="14">
        <v>0.13</v>
      </c>
      <c r="P1273" s="14">
        <v>0.453</v>
      </c>
      <c r="Q1273" s="14">
        <v>116.104</v>
      </c>
      <c r="R1273" s="14">
        <v>11.0</v>
      </c>
      <c r="S1273" s="14">
        <v>0.0</v>
      </c>
      <c r="T1273" s="14" t="s">
        <v>1264</v>
      </c>
      <c r="U1273" s="14" t="s">
        <v>35</v>
      </c>
      <c r="V1273" s="16" t="s">
        <v>54</v>
      </c>
      <c r="W1273" s="17" t="s">
        <v>251</v>
      </c>
    </row>
    <row r="1274" ht="15.75" customHeight="1">
      <c r="A1274" s="14" t="s">
        <v>19373</v>
      </c>
      <c r="B1274" s="14" t="s">
        <v>19374</v>
      </c>
      <c r="C1274" s="14">
        <v>2016.0</v>
      </c>
      <c r="D1274" s="14">
        <v>2.0</v>
      </c>
      <c r="E1274" s="14">
        <v>187546.0</v>
      </c>
      <c r="F1274" s="14" t="s">
        <v>12615</v>
      </c>
      <c r="G1274" s="14" t="s">
        <v>19375</v>
      </c>
      <c r="H1274" s="14" t="s">
        <v>17711</v>
      </c>
      <c r="I1274" s="14">
        <v>0.51</v>
      </c>
      <c r="J1274" s="14">
        <v>0.0332</v>
      </c>
      <c r="K1274" s="14">
        <v>0.4514790494631045</v>
      </c>
      <c r="L1274" s="14">
        <v>0.0411</v>
      </c>
      <c r="M1274" s="14">
        <v>0.993</v>
      </c>
      <c r="N1274" s="14">
        <v>5.74E-4</v>
      </c>
      <c r="O1274" s="14">
        <v>0.0917</v>
      </c>
      <c r="P1274" s="14">
        <v>0.328</v>
      </c>
      <c r="Q1274" s="14">
        <v>115.151</v>
      </c>
      <c r="R1274" s="14">
        <v>10.0</v>
      </c>
      <c r="S1274" s="14">
        <v>1.0</v>
      </c>
      <c r="T1274" s="14" t="s">
        <v>1264</v>
      </c>
      <c r="U1274" s="14" t="s">
        <v>35</v>
      </c>
      <c r="V1274" s="16" t="s">
        <v>45</v>
      </c>
      <c r="W1274" s="17" t="s">
        <v>251</v>
      </c>
    </row>
    <row r="1275" ht="15.75" customHeight="1">
      <c r="A1275" s="14" t="s">
        <v>19376</v>
      </c>
      <c r="B1275" s="14" t="s">
        <v>19377</v>
      </c>
      <c r="C1275" s="14">
        <v>2012.0</v>
      </c>
      <c r="D1275" s="14">
        <v>2.0</v>
      </c>
      <c r="E1275" s="14">
        <v>134993.0</v>
      </c>
      <c r="F1275" s="14" t="s">
        <v>13117</v>
      </c>
      <c r="G1275" s="14" t="s">
        <v>19358</v>
      </c>
      <c r="H1275" s="14" t="s">
        <v>19359</v>
      </c>
      <c r="I1275" s="14">
        <v>0.405</v>
      </c>
      <c r="J1275" s="14">
        <v>0.103</v>
      </c>
      <c r="K1275" s="14">
        <v>0.637007250857977</v>
      </c>
      <c r="L1275" s="14">
        <v>0.0968</v>
      </c>
      <c r="M1275" s="14">
        <v>0.972</v>
      </c>
      <c r="N1275" s="14">
        <v>8.86E-5</v>
      </c>
      <c r="O1275" s="14">
        <v>0.096</v>
      </c>
      <c r="P1275" s="14">
        <v>0.285</v>
      </c>
      <c r="Q1275" s="14">
        <v>78.168</v>
      </c>
      <c r="R1275" s="14">
        <v>0.0</v>
      </c>
      <c r="S1275" s="14">
        <v>1.0</v>
      </c>
      <c r="T1275" s="14" t="s">
        <v>1264</v>
      </c>
      <c r="U1275" s="14" t="s">
        <v>35</v>
      </c>
      <c r="V1275" s="16" t="s">
        <v>36</v>
      </c>
      <c r="W1275" s="17" t="s">
        <v>251</v>
      </c>
    </row>
    <row r="1276" ht="15.75" customHeight="1">
      <c r="A1276" s="14" t="s">
        <v>19378</v>
      </c>
      <c r="B1276" s="14" t="s">
        <v>19379</v>
      </c>
      <c r="C1276" s="14">
        <v>2023.0</v>
      </c>
      <c r="D1276" s="14">
        <v>2.0</v>
      </c>
      <c r="E1276" s="14">
        <v>179520.0</v>
      </c>
      <c r="F1276" s="14" t="s">
        <v>12615</v>
      </c>
      <c r="G1276" s="14" t="s">
        <v>19366</v>
      </c>
      <c r="H1276" s="14" t="s">
        <v>17882</v>
      </c>
      <c r="I1276" s="14">
        <v>0.171</v>
      </c>
      <c r="J1276" s="14">
        <v>0.00248</v>
      </c>
      <c r="K1276" s="14">
        <v>0.2390434838354963</v>
      </c>
      <c r="L1276" s="14">
        <v>0.0427</v>
      </c>
      <c r="M1276" s="14">
        <v>0.986</v>
      </c>
      <c r="N1276" s="14">
        <v>0.97</v>
      </c>
      <c r="O1276" s="14">
        <v>0.0997</v>
      </c>
      <c r="P1276" s="14">
        <v>0.0373</v>
      </c>
      <c r="Q1276" s="14">
        <v>69.992</v>
      </c>
      <c r="R1276" s="14">
        <v>5.0</v>
      </c>
      <c r="S1276" s="14">
        <v>0.0</v>
      </c>
      <c r="T1276" s="14" t="s">
        <v>1264</v>
      </c>
      <c r="U1276" s="14" t="s">
        <v>35</v>
      </c>
      <c r="V1276" s="16" t="s">
        <v>75</v>
      </c>
      <c r="W1276" s="17" t="s">
        <v>251</v>
      </c>
    </row>
    <row r="1277" ht="15.75" customHeight="1">
      <c r="A1277" s="14" t="s">
        <v>19380</v>
      </c>
      <c r="B1277" s="14" t="s">
        <v>19381</v>
      </c>
      <c r="C1277" s="14">
        <v>2020.0</v>
      </c>
      <c r="D1277" s="14">
        <v>2.0</v>
      </c>
      <c r="E1277" s="14">
        <v>157047.0</v>
      </c>
      <c r="F1277" s="14" t="s">
        <v>12615</v>
      </c>
      <c r="G1277" s="14" t="s">
        <v>13630</v>
      </c>
      <c r="H1277" s="14" t="s">
        <v>19343</v>
      </c>
      <c r="I1277" s="14">
        <v>0.581</v>
      </c>
      <c r="J1277" s="14">
        <v>0.116</v>
      </c>
      <c r="K1277" s="14">
        <v>0.3663294333975076</v>
      </c>
      <c r="L1277" s="14">
        <v>0.0597</v>
      </c>
      <c r="M1277" s="14">
        <v>0.991</v>
      </c>
      <c r="N1277" s="14">
        <v>0.929</v>
      </c>
      <c r="O1277" s="14">
        <v>0.11</v>
      </c>
      <c r="P1277" s="14">
        <v>0.266</v>
      </c>
      <c r="Q1277" s="14">
        <v>96.861</v>
      </c>
      <c r="R1277" s="14">
        <v>11.0</v>
      </c>
      <c r="S1277" s="14">
        <v>0.0</v>
      </c>
      <c r="T1277" s="14" t="s">
        <v>1264</v>
      </c>
      <c r="U1277" s="14" t="s">
        <v>35</v>
      </c>
      <c r="V1277" s="16" t="s">
        <v>36</v>
      </c>
      <c r="W1277" s="17" t="s">
        <v>251</v>
      </c>
    </row>
    <row r="1278" ht="15.75" customHeight="1">
      <c r="A1278" s="14" t="s">
        <v>19382</v>
      </c>
      <c r="B1278" s="14" t="s">
        <v>19383</v>
      </c>
      <c r="C1278" s="14">
        <v>1987.0</v>
      </c>
      <c r="D1278" s="14">
        <v>2.0</v>
      </c>
      <c r="E1278" s="14">
        <v>112893.0</v>
      </c>
      <c r="F1278" s="14" t="s">
        <v>13628</v>
      </c>
      <c r="G1278" s="14" t="s">
        <v>17835</v>
      </c>
      <c r="H1278" s="14" t="s">
        <v>17836</v>
      </c>
      <c r="I1278" s="14">
        <v>0.282</v>
      </c>
      <c r="J1278" s="14">
        <v>0.0283</v>
      </c>
      <c r="K1278" s="14">
        <v>0.4799050328218531</v>
      </c>
      <c r="L1278" s="14">
        <v>0.0404</v>
      </c>
      <c r="M1278" s="14">
        <v>0.993</v>
      </c>
      <c r="N1278" s="14">
        <v>0.00323</v>
      </c>
      <c r="O1278" s="14">
        <v>0.129</v>
      </c>
      <c r="P1278" s="14">
        <v>0.182</v>
      </c>
      <c r="Q1278" s="14">
        <v>73.652</v>
      </c>
      <c r="R1278" s="14">
        <v>0.0</v>
      </c>
      <c r="S1278" s="14">
        <v>0.0</v>
      </c>
      <c r="T1278" s="14" t="s">
        <v>1264</v>
      </c>
      <c r="U1278" s="14" t="s">
        <v>35</v>
      </c>
      <c r="V1278" s="16" t="s">
        <v>58</v>
      </c>
      <c r="W1278" s="17" t="s">
        <v>251</v>
      </c>
    </row>
    <row r="1279" ht="15.75" customHeight="1">
      <c r="A1279" s="14" t="s">
        <v>19384</v>
      </c>
      <c r="B1279" s="14" t="s">
        <v>19385</v>
      </c>
      <c r="C1279" s="14">
        <v>2009.0</v>
      </c>
      <c r="D1279" s="14">
        <v>2.0</v>
      </c>
      <c r="E1279" s="14">
        <v>147160.0</v>
      </c>
      <c r="F1279" s="14" t="s">
        <v>12615</v>
      </c>
      <c r="G1279" s="14" t="s">
        <v>19386</v>
      </c>
      <c r="H1279" s="14" t="s">
        <v>19387</v>
      </c>
      <c r="I1279" s="14">
        <v>0.212</v>
      </c>
      <c r="J1279" s="14">
        <v>0.00908</v>
      </c>
      <c r="K1279" s="14">
        <v>0.3299039633749727</v>
      </c>
      <c r="L1279" s="14">
        <v>0.0412</v>
      </c>
      <c r="M1279" s="14">
        <v>0.986</v>
      </c>
      <c r="N1279" s="14">
        <v>0.918</v>
      </c>
      <c r="O1279" s="14">
        <v>0.103</v>
      </c>
      <c r="P1279" s="14">
        <v>0.04</v>
      </c>
      <c r="Q1279" s="14">
        <v>83.095</v>
      </c>
      <c r="R1279" s="14">
        <v>11.0</v>
      </c>
      <c r="S1279" s="14">
        <v>0.0</v>
      </c>
      <c r="T1279" s="14" t="s">
        <v>1264</v>
      </c>
      <c r="U1279" s="14" t="s">
        <v>68</v>
      </c>
      <c r="V1279" s="16" t="s">
        <v>75</v>
      </c>
      <c r="W1279" s="17" t="s">
        <v>251</v>
      </c>
    </row>
    <row r="1280" ht="15.75" customHeight="1">
      <c r="A1280" s="14" t="s">
        <v>19388</v>
      </c>
      <c r="B1280" s="14" t="s">
        <v>19389</v>
      </c>
      <c r="C1280" s="14">
        <v>2011.0</v>
      </c>
      <c r="D1280" s="14">
        <v>2.0</v>
      </c>
      <c r="E1280" s="14">
        <v>96887.0</v>
      </c>
      <c r="F1280" s="14" t="s">
        <v>12847</v>
      </c>
      <c r="G1280" s="14" t="s">
        <v>19390</v>
      </c>
      <c r="H1280" s="14" t="s">
        <v>19391</v>
      </c>
      <c r="I1280" s="14">
        <v>0.383</v>
      </c>
      <c r="J1280" s="14">
        <v>0.105</v>
      </c>
      <c r="K1280" s="14">
        <v>0.5511945757373604</v>
      </c>
      <c r="L1280" s="14">
        <v>0.0503</v>
      </c>
      <c r="M1280" s="14">
        <v>0.995</v>
      </c>
      <c r="N1280" s="14">
        <v>0.711</v>
      </c>
      <c r="O1280" s="14">
        <v>0.104</v>
      </c>
      <c r="P1280" s="14">
        <v>0.157</v>
      </c>
      <c r="Q1280" s="14">
        <v>68.589</v>
      </c>
      <c r="R1280" s="14">
        <v>1.0</v>
      </c>
      <c r="S1280" s="14">
        <v>0.0</v>
      </c>
      <c r="T1280" s="14" t="s">
        <v>1264</v>
      </c>
      <c r="U1280" s="14" t="s">
        <v>35</v>
      </c>
      <c r="V1280" s="16" t="s">
        <v>58</v>
      </c>
      <c r="W1280" s="17" t="s">
        <v>251</v>
      </c>
    </row>
    <row r="1281" ht="15.75" customHeight="1">
      <c r="A1281" s="14" t="s">
        <v>19392</v>
      </c>
      <c r="B1281" s="14" t="s">
        <v>19393</v>
      </c>
      <c r="C1281" s="14">
        <v>2015.0</v>
      </c>
      <c r="D1281" s="14">
        <v>2.0</v>
      </c>
      <c r="E1281" s="14">
        <v>220744.0</v>
      </c>
      <c r="F1281" s="14" t="s">
        <v>13652</v>
      </c>
      <c r="G1281" s="14" t="s">
        <v>18025</v>
      </c>
      <c r="H1281" s="14" t="s">
        <v>18026</v>
      </c>
      <c r="I1281" s="14">
        <v>0.619</v>
      </c>
      <c r="J1281" s="14">
        <v>0.701</v>
      </c>
      <c r="K1281" s="14">
        <v>0.834769961268052</v>
      </c>
      <c r="L1281" s="14">
        <v>0.0386</v>
      </c>
      <c r="M1281" s="14">
        <v>0.211</v>
      </c>
      <c r="N1281" s="14">
        <v>0.0</v>
      </c>
      <c r="O1281" s="14">
        <v>0.109</v>
      </c>
      <c r="P1281" s="14">
        <v>0.532</v>
      </c>
      <c r="Q1281" s="14">
        <v>98.057</v>
      </c>
      <c r="R1281" s="14">
        <v>5.0</v>
      </c>
      <c r="S1281" s="14">
        <v>1.0</v>
      </c>
      <c r="T1281" s="14" t="s">
        <v>1264</v>
      </c>
      <c r="U1281" s="14" t="s">
        <v>35</v>
      </c>
      <c r="V1281" s="16" t="s">
        <v>333</v>
      </c>
      <c r="W1281" s="17" t="s">
        <v>185</v>
      </c>
    </row>
    <row r="1282" ht="15.75" customHeight="1">
      <c r="A1282" s="14" t="s">
        <v>19394</v>
      </c>
      <c r="B1282" s="14" t="s">
        <v>19395</v>
      </c>
      <c r="C1282" s="14">
        <v>2012.0</v>
      </c>
      <c r="D1282" s="14">
        <v>2.0</v>
      </c>
      <c r="E1282" s="14">
        <v>172389.0</v>
      </c>
      <c r="F1282" s="14" t="s">
        <v>12561</v>
      </c>
      <c r="G1282" s="14" t="s">
        <v>19358</v>
      </c>
      <c r="H1282" s="14" t="s">
        <v>19359</v>
      </c>
      <c r="I1282" s="14">
        <v>0.342</v>
      </c>
      <c r="J1282" s="14">
        <v>0.106</v>
      </c>
      <c r="K1282" s="14">
        <v>0.6493700938838285</v>
      </c>
      <c r="L1282" s="14">
        <v>0.111</v>
      </c>
      <c r="M1282" s="14">
        <v>0.989</v>
      </c>
      <c r="N1282" s="14">
        <v>0.00338</v>
      </c>
      <c r="O1282" s="14">
        <v>0.131</v>
      </c>
      <c r="P1282" s="14">
        <v>0.229</v>
      </c>
      <c r="Q1282" s="14">
        <v>174.228</v>
      </c>
      <c r="R1282" s="14">
        <v>7.0</v>
      </c>
      <c r="S1282" s="14">
        <v>1.0</v>
      </c>
      <c r="T1282" s="14" t="s">
        <v>1264</v>
      </c>
      <c r="U1282" s="14" t="s">
        <v>35</v>
      </c>
      <c r="V1282" s="16" t="s">
        <v>36</v>
      </c>
      <c r="W1282" s="17" t="s">
        <v>251</v>
      </c>
    </row>
    <row r="1283" ht="15.75" customHeight="1">
      <c r="A1283" s="14" t="s">
        <v>19396</v>
      </c>
      <c r="B1283" s="14" t="s">
        <v>19397</v>
      </c>
      <c r="C1283" s="14">
        <v>1999.0</v>
      </c>
      <c r="D1283" s="14">
        <v>2.0</v>
      </c>
      <c r="E1283" s="14">
        <v>118866.0</v>
      </c>
      <c r="F1283" s="14" t="s">
        <v>19398</v>
      </c>
      <c r="G1283" s="14" t="s">
        <v>19399</v>
      </c>
      <c r="H1283" s="14" t="s">
        <v>19400</v>
      </c>
      <c r="I1283" s="14">
        <v>0.473</v>
      </c>
      <c r="J1283" s="14">
        <v>0.228</v>
      </c>
      <c r="K1283" s="14">
        <v>0.7081042927575107</v>
      </c>
      <c r="L1283" s="14">
        <v>0.0518</v>
      </c>
      <c r="M1283" s="14">
        <v>0.847</v>
      </c>
      <c r="N1283" s="14">
        <v>0.0</v>
      </c>
      <c r="O1283" s="14">
        <v>0.119</v>
      </c>
      <c r="P1283" s="14">
        <v>0.409</v>
      </c>
      <c r="Q1283" s="14">
        <v>151.099</v>
      </c>
      <c r="R1283" s="14">
        <v>9.0</v>
      </c>
      <c r="S1283" s="14">
        <v>0.0</v>
      </c>
      <c r="T1283" s="14" t="s">
        <v>1264</v>
      </c>
      <c r="U1283" s="14" t="s">
        <v>35</v>
      </c>
      <c r="V1283" s="16" t="s">
        <v>54</v>
      </c>
      <c r="W1283" s="17" t="s">
        <v>251</v>
      </c>
    </row>
    <row r="1284" ht="15.75" customHeight="1">
      <c r="A1284" s="14" t="s">
        <v>19401</v>
      </c>
      <c r="B1284" s="14" t="s">
        <v>19402</v>
      </c>
      <c r="C1284" s="14">
        <v>2016.0</v>
      </c>
      <c r="D1284" s="14">
        <v>2.0</v>
      </c>
      <c r="E1284" s="14">
        <v>79253.0</v>
      </c>
      <c r="F1284" s="14" t="s">
        <v>12615</v>
      </c>
      <c r="G1284" s="14" t="s">
        <v>19375</v>
      </c>
      <c r="H1284" s="14" t="s">
        <v>17711</v>
      </c>
      <c r="I1284" s="14">
        <v>0.464</v>
      </c>
      <c r="J1284" s="14">
        <v>0.231</v>
      </c>
      <c r="K1284" s="14">
        <v>0.6334566765633551</v>
      </c>
      <c r="L1284" s="14">
        <v>0.0392</v>
      </c>
      <c r="M1284" s="14">
        <v>0.98</v>
      </c>
      <c r="N1284" s="14">
        <v>0.124</v>
      </c>
      <c r="O1284" s="14">
        <v>0.167</v>
      </c>
      <c r="P1284" s="14">
        <v>0.547</v>
      </c>
      <c r="Q1284" s="14">
        <v>62.292</v>
      </c>
      <c r="R1284" s="14">
        <v>5.0</v>
      </c>
      <c r="S1284" s="14">
        <v>0.0</v>
      </c>
      <c r="T1284" s="14" t="s">
        <v>1264</v>
      </c>
      <c r="U1284" s="14" t="s">
        <v>35</v>
      </c>
      <c r="V1284" s="16" t="s">
        <v>333</v>
      </c>
      <c r="W1284" s="17" t="s">
        <v>185</v>
      </c>
    </row>
    <row r="1285" ht="15.75" customHeight="1">
      <c r="A1285" s="14" t="s">
        <v>19403</v>
      </c>
      <c r="B1285" s="14" t="s">
        <v>19404</v>
      </c>
      <c r="C1285" s="14">
        <v>1999.0</v>
      </c>
      <c r="D1285" s="14">
        <v>2.0</v>
      </c>
      <c r="E1285" s="14">
        <v>139200.0</v>
      </c>
      <c r="F1285" s="14" t="s">
        <v>19398</v>
      </c>
      <c r="G1285" s="14" t="s">
        <v>19399</v>
      </c>
      <c r="H1285" s="14" t="s">
        <v>19400</v>
      </c>
      <c r="I1285" s="14">
        <v>0.447</v>
      </c>
      <c r="J1285" s="14">
        <v>0.187</v>
      </c>
      <c r="K1285" s="14">
        <v>0.7340919299139287</v>
      </c>
      <c r="L1285" s="14">
        <v>0.033</v>
      </c>
      <c r="M1285" s="14">
        <v>0.702</v>
      </c>
      <c r="N1285" s="14">
        <v>0.0</v>
      </c>
      <c r="O1285" s="14">
        <v>0.129</v>
      </c>
      <c r="P1285" s="14">
        <v>0.32</v>
      </c>
      <c r="Q1285" s="14">
        <v>132.904</v>
      </c>
      <c r="R1285" s="14">
        <v>2.0</v>
      </c>
      <c r="S1285" s="14">
        <v>1.0</v>
      </c>
      <c r="T1285" s="14" t="s">
        <v>1264</v>
      </c>
      <c r="U1285" s="14" t="s">
        <v>35</v>
      </c>
      <c r="V1285" s="16" t="s">
        <v>45</v>
      </c>
      <c r="W1285" s="17" t="s">
        <v>251</v>
      </c>
    </row>
    <row r="1286" ht="15.75" customHeight="1">
      <c r="A1286" s="14" t="s">
        <v>19405</v>
      </c>
      <c r="B1286" s="14" t="s">
        <v>19406</v>
      </c>
      <c r="C1286" s="14">
        <v>1999.0</v>
      </c>
      <c r="D1286" s="14">
        <v>2.0</v>
      </c>
      <c r="E1286" s="14">
        <v>173426.0</v>
      </c>
      <c r="F1286" s="14" t="s">
        <v>19398</v>
      </c>
      <c r="G1286" s="14" t="s">
        <v>19399</v>
      </c>
      <c r="H1286" s="14" t="s">
        <v>19400</v>
      </c>
      <c r="I1286" s="14">
        <v>0.794</v>
      </c>
      <c r="J1286" s="14">
        <v>0.578</v>
      </c>
      <c r="K1286" s="14">
        <v>0.7570637178200958</v>
      </c>
      <c r="L1286" s="14">
        <v>0.0713</v>
      </c>
      <c r="M1286" s="14">
        <v>0.694</v>
      </c>
      <c r="N1286" s="14">
        <v>5.91E-6</v>
      </c>
      <c r="O1286" s="14">
        <v>0.069</v>
      </c>
      <c r="P1286" s="14">
        <v>0.822</v>
      </c>
      <c r="Q1286" s="14">
        <v>104.38</v>
      </c>
      <c r="R1286" s="14">
        <v>7.0</v>
      </c>
      <c r="S1286" s="14">
        <v>0.0</v>
      </c>
      <c r="T1286" s="14" t="s">
        <v>1264</v>
      </c>
      <c r="U1286" s="14" t="s">
        <v>35</v>
      </c>
      <c r="V1286" s="16" t="s">
        <v>560</v>
      </c>
      <c r="W1286" s="17" t="s">
        <v>185</v>
      </c>
    </row>
    <row r="1287" ht="15.75" customHeight="1">
      <c r="A1287" s="14" t="s">
        <v>19407</v>
      </c>
      <c r="B1287" s="14" t="s">
        <v>19408</v>
      </c>
      <c r="C1287" s="14">
        <v>1957.0</v>
      </c>
      <c r="D1287" s="14">
        <v>2.0</v>
      </c>
      <c r="E1287" s="14">
        <v>162378.0</v>
      </c>
      <c r="F1287" s="14" t="s">
        <v>14474</v>
      </c>
      <c r="G1287" s="14" t="s">
        <v>19409</v>
      </c>
      <c r="H1287" s="14" t="s">
        <v>19410</v>
      </c>
      <c r="I1287" s="14">
        <v>0.573</v>
      </c>
      <c r="J1287" s="14">
        <v>0.483</v>
      </c>
      <c r="K1287" s="14">
        <v>0.8458494641874137</v>
      </c>
      <c r="L1287" s="14">
        <v>0.0449</v>
      </c>
      <c r="M1287" s="14">
        <v>0.962</v>
      </c>
      <c r="N1287" s="14">
        <v>0.0</v>
      </c>
      <c r="O1287" s="14">
        <v>0.315</v>
      </c>
      <c r="P1287" s="14">
        <v>0.793</v>
      </c>
      <c r="Q1287" s="14">
        <v>112.526</v>
      </c>
      <c r="R1287" s="14">
        <v>9.0</v>
      </c>
      <c r="S1287" s="14">
        <v>0.0</v>
      </c>
      <c r="T1287" s="14" t="s">
        <v>1264</v>
      </c>
      <c r="U1287" s="14" t="s">
        <v>35</v>
      </c>
      <c r="V1287" s="16" t="s">
        <v>181</v>
      </c>
      <c r="W1287" s="17" t="s">
        <v>185</v>
      </c>
    </row>
    <row r="1288" ht="15.75" customHeight="1">
      <c r="A1288" s="14" t="s">
        <v>19411</v>
      </c>
      <c r="B1288" s="14" t="s">
        <v>19412</v>
      </c>
      <c r="C1288" s="14">
        <v>2015.0</v>
      </c>
      <c r="D1288" s="14">
        <v>2.0</v>
      </c>
      <c r="E1288" s="14">
        <v>297489.0</v>
      </c>
      <c r="F1288" s="14" t="s">
        <v>13038</v>
      </c>
      <c r="G1288" s="14" t="s">
        <v>19413</v>
      </c>
      <c r="H1288" s="14" t="s">
        <v>19414</v>
      </c>
      <c r="I1288" s="14">
        <v>0.694</v>
      </c>
      <c r="J1288" s="14">
        <v>0.551</v>
      </c>
      <c r="K1288" s="14">
        <v>0.8223643402386508</v>
      </c>
      <c r="L1288" s="14">
        <v>0.0264</v>
      </c>
      <c r="M1288" s="14">
        <v>0.375</v>
      </c>
      <c r="N1288" s="14">
        <v>2.65E-6</v>
      </c>
      <c r="O1288" s="14">
        <v>0.14</v>
      </c>
      <c r="P1288" s="14">
        <v>0.51</v>
      </c>
      <c r="Q1288" s="14">
        <v>116.114</v>
      </c>
      <c r="R1288" s="14">
        <v>3.0</v>
      </c>
      <c r="S1288" s="14">
        <v>0.0</v>
      </c>
      <c r="T1288" s="14" t="s">
        <v>1264</v>
      </c>
      <c r="U1288" s="14" t="s">
        <v>35</v>
      </c>
      <c r="V1288" s="16" t="s">
        <v>333</v>
      </c>
      <c r="W1288" s="17" t="s">
        <v>185</v>
      </c>
    </row>
    <row r="1289" ht="15.75" customHeight="1">
      <c r="A1289" s="14" t="s">
        <v>19415</v>
      </c>
      <c r="B1289" s="14" t="s">
        <v>19416</v>
      </c>
      <c r="C1289" s="14">
        <v>2015.0</v>
      </c>
      <c r="D1289" s="14">
        <v>2.0</v>
      </c>
      <c r="E1289" s="14">
        <v>230625.0</v>
      </c>
      <c r="F1289" s="14" t="s">
        <v>13117</v>
      </c>
      <c r="G1289" s="14" t="s">
        <v>19417</v>
      </c>
      <c r="H1289" s="14" t="s">
        <v>14488</v>
      </c>
      <c r="I1289" s="14">
        <v>0.643</v>
      </c>
      <c r="J1289" s="14">
        <v>0.875</v>
      </c>
      <c r="K1289" s="14">
        <v>0.8518169956825913</v>
      </c>
      <c r="L1289" s="14">
        <v>0.263</v>
      </c>
      <c r="M1289" s="14">
        <v>0.17</v>
      </c>
      <c r="N1289" s="14">
        <v>0.0</v>
      </c>
      <c r="O1289" s="14">
        <v>0.312</v>
      </c>
      <c r="P1289" s="14">
        <v>0.918</v>
      </c>
      <c r="Q1289" s="14">
        <v>128.046</v>
      </c>
      <c r="R1289" s="14">
        <v>0.0</v>
      </c>
      <c r="S1289" s="14">
        <v>1.0</v>
      </c>
      <c r="T1289" s="14" t="s">
        <v>1264</v>
      </c>
      <c r="U1289" s="14" t="s">
        <v>35</v>
      </c>
      <c r="V1289" s="16" t="s">
        <v>819</v>
      </c>
      <c r="W1289" s="17" t="s">
        <v>185</v>
      </c>
    </row>
    <row r="1290" ht="15.75" customHeight="1">
      <c r="A1290" s="14" t="s">
        <v>19418</v>
      </c>
      <c r="B1290" s="14" t="s">
        <v>19419</v>
      </c>
      <c r="C1290" s="14">
        <v>2015.0</v>
      </c>
      <c r="D1290" s="14">
        <v>2.0</v>
      </c>
      <c r="E1290" s="14">
        <v>205086.0</v>
      </c>
      <c r="F1290" s="14" t="s">
        <v>12561</v>
      </c>
      <c r="G1290" s="14" t="s">
        <v>18265</v>
      </c>
      <c r="H1290" s="14" t="s">
        <v>14488</v>
      </c>
      <c r="I1290" s="14">
        <v>0.74</v>
      </c>
      <c r="J1290" s="14">
        <v>0.835</v>
      </c>
      <c r="K1290" s="14">
        <v>0.8509186576080484</v>
      </c>
      <c r="L1290" s="14">
        <v>0.0313</v>
      </c>
      <c r="M1290" s="14">
        <v>0.0867</v>
      </c>
      <c r="N1290" s="14">
        <v>1.07E-6</v>
      </c>
      <c r="O1290" s="14">
        <v>0.15</v>
      </c>
      <c r="P1290" s="14">
        <v>0.658</v>
      </c>
      <c r="Q1290" s="14">
        <v>110.024</v>
      </c>
      <c r="R1290" s="14">
        <v>11.0</v>
      </c>
      <c r="S1290" s="14">
        <v>1.0</v>
      </c>
      <c r="T1290" s="14" t="s">
        <v>1264</v>
      </c>
      <c r="U1290" s="14" t="s">
        <v>35</v>
      </c>
      <c r="V1290" s="16" t="s">
        <v>407</v>
      </c>
      <c r="W1290" s="17" t="s">
        <v>185</v>
      </c>
    </row>
    <row r="1291" ht="15.75" customHeight="1">
      <c r="A1291" s="14" t="s">
        <v>19420</v>
      </c>
      <c r="B1291" s="14" t="s">
        <v>16924</v>
      </c>
      <c r="C1291" s="14">
        <v>2015.0</v>
      </c>
      <c r="D1291" s="14">
        <v>2.0</v>
      </c>
      <c r="E1291" s="14">
        <v>168191.0</v>
      </c>
      <c r="F1291" s="14" t="s">
        <v>14444</v>
      </c>
      <c r="G1291" s="14" t="s">
        <v>18271</v>
      </c>
      <c r="H1291" s="14" t="s">
        <v>14488</v>
      </c>
      <c r="I1291" s="14">
        <v>0.805</v>
      </c>
      <c r="J1291" s="14">
        <v>0.795</v>
      </c>
      <c r="K1291" s="14">
        <v>0.819583770007923</v>
      </c>
      <c r="L1291" s="14">
        <v>0.0636</v>
      </c>
      <c r="M1291" s="14">
        <v>0.178</v>
      </c>
      <c r="N1291" s="14">
        <v>0.0</v>
      </c>
      <c r="O1291" s="14">
        <v>0.186</v>
      </c>
      <c r="P1291" s="14">
        <v>0.586</v>
      </c>
      <c r="Q1291" s="14">
        <v>93.989</v>
      </c>
      <c r="R1291" s="14">
        <v>1.0</v>
      </c>
      <c r="S1291" s="14">
        <v>1.0</v>
      </c>
      <c r="T1291" s="14" t="s">
        <v>1264</v>
      </c>
      <c r="U1291" s="14" t="s">
        <v>35</v>
      </c>
      <c r="V1291" s="16" t="s">
        <v>333</v>
      </c>
      <c r="W1291" s="17" t="s">
        <v>185</v>
      </c>
    </row>
    <row r="1292" ht="15.75" customHeight="1">
      <c r="A1292" s="14" t="s">
        <v>19421</v>
      </c>
      <c r="B1292" s="14" t="s">
        <v>19422</v>
      </c>
      <c r="C1292" s="14">
        <v>1993.0</v>
      </c>
      <c r="D1292" s="14">
        <v>2.0</v>
      </c>
      <c r="E1292" s="14">
        <v>148003.0</v>
      </c>
      <c r="F1292" s="14" t="s">
        <v>14504</v>
      </c>
      <c r="G1292" s="14" t="s">
        <v>19058</v>
      </c>
      <c r="H1292" s="14" t="s">
        <v>19423</v>
      </c>
      <c r="I1292" s="14">
        <v>0.413</v>
      </c>
      <c r="J1292" s="14">
        <v>0.433</v>
      </c>
      <c r="K1292" s="14">
        <v>0.7059653925800278</v>
      </c>
      <c r="L1292" s="14">
        <v>0.0441</v>
      </c>
      <c r="M1292" s="14">
        <v>0.966</v>
      </c>
      <c r="N1292" s="14">
        <v>0.42</v>
      </c>
      <c r="O1292" s="14">
        <v>0.571</v>
      </c>
      <c r="P1292" s="14">
        <v>0.451</v>
      </c>
      <c r="Q1292" s="14">
        <v>117.707</v>
      </c>
      <c r="R1292" s="14">
        <v>5.0</v>
      </c>
      <c r="S1292" s="14">
        <v>0.0</v>
      </c>
      <c r="T1292" s="14" t="s">
        <v>1434</v>
      </c>
      <c r="U1292" s="14" t="s">
        <v>35</v>
      </c>
      <c r="V1292" s="16" t="s">
        <v>54</v>
      </c>
      <c r="W1292" s="17" t="s">
        <v>251</v>
      </c>
    </row>
    <row r="1293" ht="15.75" customHeight="1">
      <c r="A1293" s="14" t="s">
        <v>19424</v>
      </c>
      <c r="B1293" s="14" t="s">
        <v>19425</v>
      </c>
      <c r="C1293" s="14">
        <v>2022.0</v>
      </c>
      <c r="D1293" s="14">
        <v>2.0</v>
      </c>
      <c r="E1293" s="14">
        <v>132800.0</v>
      </c>
      <c r="F1293" s="14" t="s">
        <v>19426</v>
      </c>
      <c r="G1293" s="14" t="s">
        <v>19427</v>
      </c>
      <c r="H1293" s="14" t="s">
        <v>19428</v>
      </c>
      <c r="I1293" s="14">
        <v>0.391</v>
      </c>
      <c r="J1293" s="14">
        <v>0.288</v>
      </c>
      <c r="K1293" s="14">
        <v>0.7517378563781633</v>
      </c>
      <c r="L1293" s="14">
        <v>0.0325</v>
      </c>
      <c r="M1293" s="14">
        <v>0.819</v>
      </c>
      <c r="N1293" s="14">
        <v>1.32E-6</v>
      </c>
      <c r="O1293" s="14">
        <v>0.119</v>
      </c>
      <c r="P1293" s="14">
        <v>0.377</v>
      </c>
      <c r="Q1293" s="14">
        <v>109.642</v>
      </c>
      <c r="R1293" s="14">
        <v>1.0</v>
      </c>
      <c r="S1293" s="14">
        <v>1.0</v>
      </c>
      <c r="T1293" s="14" t="s">
        <v>1434</v>
      </c>
      <c r="U1293" s="14" t="s">
        <v>35</v>
      </c>
      <c r="V1293" s="16" t="s">
        <v>45</v>
      </c>
      <c r="W1293" s="17" t="s">
        <v>251</v>
      </c>
    </row>
    <row r="1294" ht="15.75" customHeight="1">
      <c r="A1294" s="14" t="s">
        <v>19429</v>
      </c>
      <c r="B1294" s="14" t="s">
        <v>19430</v>
      </c>
      <c r="C1294" s="14">
        <v>2015.0</v>
      </c>
      <c r="D1294" s="14">
        <v>2.0</v>
      </c>
      <c r="E1294" s="14">
        <v>45636.0</v>
      </c>
      <c r="F1294" s="14" t="s">
        <v>223</v>
      </c>
      <c r="G1294" s="14" t="s">
        <v>1630</v>
      </c>
      <c r="H1294" s="14" t="s">
        <v>14555</v>
      </c>
      <c r="I1294" s="14">
        <v>0.716</v>
      </c>
      <c r="J1294" s="14">
        <v>0.628</v>
      </c>
      <c r="K1294" s="14">
        <v>0.8214018351587835</v>
      </c>
      <c r="L1294" s="14">
        <v>0.0313</v>
      </c>
      <c r="M1294" s="14">
        <v>0.738</v>
      </c>
      <c r="N1294" s="14">
        <v>3.43E-6</v>
      </c>
      <c r="O1294" s="14">
        <v>0.21</v>
      </c>
      <c r="P1294" s="14">
        <v>0.909</v>
      </c>
      <c r="Q1294" s="14">
        <v>131.862</v>
      </c>
      <c r="R1294" s="14">
        <v>7.0</v>
      </c>
      <c r="S1294" s="14">
        <v>1.0</v>
      </c>
      <c r="T1294" s="14" t="s">
        <v>1434</v>
      </c>
      <c r="U1294" s="14" t="s">
        <v>35</v>
      </c>
      <c r="V1294" s="16" t="s">
        <v>819</v>
      </c>
      <c r="W1294" s="17" t="s">
        <v>185</v>
      </c>
    </row>
    <row r="1295" ht="15.75" customHeight="1">
      <c r="A1295" s="14" t="s">
        <v>19431</v>
      </c>
      <c r="B1295" s="14" t="s">
        <v>19432</v>
      </c>
      <c r="C1295" s="14">
        <v>2015.0</v>
      </c>
      <c r="D1295" s="14">
        <v>2.0</v>
      </c>
      <c r="E1295" s="14">
        <v>95448.0</v>
      </c>
      <c r="F1295" s="14" t="s">
        <v>14569</v>
      </c>
      <c r="G1295" s="14" t="s">
        <v>1630</v>
      </c>
      <c r="H1295" s="14" t="s">
        <v>14555</v>
      </c>
      <c r="I1295" s="14">
        <v>0.96</v>
      </c>
      <c r="J1295" s="14">
        <v>0.449</v>
      </c>
      <c r="K1295" s="14">
        <v>0.8303852159042119</v>
      </c>
      <c r="L1295" s="14">
        <v>0.13</v>
      </c>
      <c r="M1295" s="14">
        <v>0.441</v>
      </c>
      <c r="N1295" s="14">
        <v>0.0</v>
      </c>
      <c r="O1295" s="14">
        <v>0.0586</v>
      </c>
      <c r="P1295" s="14">
        <v>0.677</v>
      </c>
      <c r="Q1295" s="14">
        <v>124.025</v>
      </c>
      <c r="R1295" s="14">
        <v>4.0</v>
      </c>
      <c r="S1295" s="14">
        <v>1.0</v>
      </c>
      <c r="T1295" s="14" t="s">
        <v>1434</v>
      </c>
      <c r="U1295" s="14" t="s">
        <v>35</v>
      </c>
      <c r="V1295" s="16" t="s">
        <v>407</v>
      </c>
      <c r="W1295" s="17" t="s">
        <v>185</v>
      </c>
    </row>
    <row r="1296" ht="15.75" customHeight="1">
      <c r="A1296" s="14" t="s">
        <v>19433</v>
      </c>
      <c r="B1296" s="14" t="s">
        <v>19434</v>
      </c>
      <c r="C1296" s="14">
        <v>2015.0</v>
      </c>
      <c r="D1296" s="14">
        <v>2.0</v>
      </c>
      <c r="E1296" s="14">
        <v>73992.0</v>
      </c>
      <c r="F1296" s="14" t="s">
        <v>8128</v>
      </c>
      <c r="G1296" s="14" t="s">
        <v>1630</v>
      </c>
      <c r="H1296" s="14" t="s">
        <v>14555</v>
      </c>
      <c r="I1296" s="14">
        <v>0.76</v>
      </c>
      <c r="J1296" s="14">
        <v>0.725</v>
      </c>
      <c r="K1296" s="14">
        <v>0.8730348854432222</v>
      </c>
      <c r="L1296" s="14">
        <v>0.0375</v>
      </c>
      <c r="M1296" s="14">
        <v>0.262</v>
      </c>
      <c r="N1296" s="14">
        <v>1.65E-5</v>
      </c>
      <c r="O1296" s="14">
        <v>0.214</v>
      </c>
      <c r="P1296" s="14">
        <v>0.985</v>
      </c>
      <c r="Q1296" s="14">
        <v>210.057</v>
      </c>
      <c r="R1296" s="14">
        <v>1.0</v>
      </c>
      <c r="S1296" s="14">
        <v>1.0</v>
      </c>
      <c r="T1296" s="14" t="s">
        <v>1434</v>
      </c>
      <c r="U1296" s="14" t="s">
        <v>68</v>
      </c>
      <c r="V1296" s="16" t="s">
        <v>819</v>
      </c>
      <c r="W1296" s="17" t="s">
        <v>185</v>
      </c>
    </row>
    <row r="1297" ht="15.75" customHeight="1">
      <c r="A1297" s="14" t="s">
        <v>19435</v>
      </c>
      <c r="B1297" s="14" t="s">
        <v>19436</v>
      </c>
      <c r="C1297" s="14">
        <v>2023.0</v>
      </c>
      <c r="D1297" s="14">
        <v>2.0</v>
      </c>
      <c r="E1297" s="14">
        <v>116640.0</v>
      </c>
      <c r="F1297" s="14" t="s">
        <v>14716</v>
      </c>
      <c r="G1297" s="14" t="s">
        <v>1658</v>
      </c>
      <c r="H1297" s="14" t="s">
        <v>19437</v>
      </c>
      <c r="I1297" s="14">
        <v>0.957</v>
      </c>
      <c r="J1297" s="14">
        <v>0.791</v>
      </c>
      <c r="K1297" s="14">
        <v>0.893782217164807</v>
      </c>
      <c r="L1297" s="14">
        <v>0.0632</v>
      </c>
      <c r="M1297" s="14">
        <v>0.447</v>
      </c>
      <c r="N1297" s="14">
        <v>0.0</v>
      </c>
      <c r="O1297" s="14">
        <v>0.0431</v>
      </c>
      <c r="P1297" s="14">
        <v>0.498</v>
      </c>
      <c r="Q1297" s="14">
        <v>125.057</v>
      </c>
      <c r="R1297" s="14">
        <v>5.0</v>
      </c>
      <c r="S1297" s="14">
        <v>0.0</v>
      </c>
      <c r="T1297" s="14" t="s">
        <v>1434</v>
      </c>
      <c r="U1297" s="14" t="s">
        <v>68</v>
      </c>
      <c r="V1297" s="16" t="s">
        <v>54</v>
      </c>
      <c r="W1297" s="17" t="s">
        <v>251</v>
      </c>
    </row>
    <row r="1298" ht="15.75" customHeight="1">
      <c r="A1298" s="14" t="s">
        <v>19438</v>
      </c>
      <c r="B1298" s="14" t="s">
        <v>19439</v>
      </c>
      <c r="C1298" s="14">
        <v>2022.0</v>
      </c>
      <c r="D1298" s="14">
        <v>2.0</v>
      </c>
      <c r="E1298" s="14">
        <v>73177.0</v>
      </c>
      <c r="F1298" s="14" t="s">
        <v>14716</v>
      </c>
      <c r="G1298" s="14" t="s">
        <v>1658</v>
      </c>
      <c r="H1298" s="14" t="s">
        <v>19120</v>
      </c>
      <c r="I1298" s="14">
        <v>0.946</v>
      </c>
      <c r="J1298" s="14">
        <v>0.865</v>
      </c>
      <c r="K1298" s="14">
        <v>0.8566295210819279</v>
      </c>
      <c r="L1298" s="14">
        <v>0.226</v>
      </c>
      <c r="M1298" s="14">
        <v>0.0687</v>
      </c>
      <c r="N1298" s="14">
        <v>0.0</v>
      </c>
      <c r="O1298" s="14">
        <v>0.275</v>
      </c>
      <c r="P1298" s="14">
        <v>0.874</v>
      </c>
      <c r="Q1298" s="14">
        <v>132.121</v>
      </c>
      <c r="R1298" s="14">
        <v>11.0</v>
      </c>
      <c r="S1298" s="14">
        <v>0.0</v>
      </c>
      <c r="T1298" s="14" t="s">
        <v>1434</v>
      </c>
      <c r="U1298" s="14" t="s">
        <v>35</v>
      </c>
      <c r="V1298" s="16" t="s">
        <v>560</v>
      </c>
      <c r="W1298" s="17" t="s">
        <v>185</v>
      </c>
    </row>
    <row r="1299" ht="15.75" customHeight="1">
      <c r="A1299" s="14" t="s">
        <v>19440</v>
      </c>
      <c r="B1299" s="14" t="s">
        <v>19441</v>
      </c>
      <c r="C1299" s="14">
        <v>2015.0</v>
      </c>
      <c r="D1299" s="14">
        <v>2.0</v>
      </c>
      <c r="E1299" s="14">
        <v>65965.0</v>
      </c>
      <c r="F1299" s="14" t="s">
        <v>14698</v>
      </c>
      <c r="G1299" s="14" t="s">
        <v>1630</v>
      </c>
      <c r="H1299" s="14" t="s">
        <v>14555</v>
      </c>
      <c r="I1299" s="14">
        <v>0.975</v>
      </c>
      <c r="J1299" s="14">
        <v>0.837</v>
      </c>
      <c r="K1299" s="14">
        <v>0.8489508694447641</v>
      </c>
      <c r="L1299" s="14">
        <v>0.0596</v>
      </c>
      <c r="M1299" s="14">
        <v>0.241</v>
      </c>
      <c r="N1299" s="14">
        <v>1.02E-4</v>
      </c>
      <c r="O1299" s="14">
        <v>0.288</v>
      </c>
      <c r="P1299" s="14">
        <v>0.962</v>
      </c>
      <c r="Q1299" s="14">
        <v>118.034</v>
      </c>
      <c r="R1299" s="14">
        <v>5.0</v>
      </c>
      <c r="S1299" s="14">
        <v>1.0</v>
      </c>
      <c r="T1299" s="14" t="s">
        <v>1434</v>
      </c>
      <c r="U1299" s="14" t="s">
        <v>35</v>
      </c>
      <c r="V1299" s="16" t="s">
        <v>819</v>
      </c>
      <c r="W1299" s="17" t="s">
        <v>185</v>
      </c>
    </row>
    <row r="1300" ht="15.75" customHeight="1">
      <c r="A1300" s="14" t="s">
        <v>19442</v>
      </c>
      <c r="B1300" s="14" t="s">
        <v>19443</v>
      </c>
      <c r="C1300" s="14">
        <v>2023.0</v>
      </c>
      <c r="D1300" s="14">
        <v>2.0</v>
      </c>
      <c r="E1300" s="14">
        <v>108387.0</v>
      </c>
      <c r="F1300" s="14" t="s">
        <v>5251</v>
      </c>
      <c r="G1300" s="14" t="s">
        <v>19444</v>
      </c>
      <c r="H1300" s="14" t="s">
        <v>19443</v>
      </c>
      <c r="I1300" s="14">
        <v>0.646</v>
      </c>
      <c r="J1300" s="14">
        <v>0.498</v>
      </c>
      <c r="K1300" s="14">
        <v>0.6986931319765858</v>
      </c>
      <c r="L1300" s="14">
        <v>0.0309</v>
      </c>
      <c r="M1300" s="14">
        <v>0.0018</v>
      </c>
      <c r="N1300" s="14">
        <v>0.424</v>
      </c>
      <c r="O1300" s="14">
        <v>0.289</v>
      </c>
      <c r="P1300" s="14">
        <v>0.503</v>
      </c>
      <c r="Q1300" s="14">
        <v>123.984</v>
      </c>
      <c r="R1300" s="14">
        <v>9.0</v>
      </c>
      <c r="S1300" s="14">
        <v>1.0</v>
      </c>
      <c r="T1300" s="14" t="s">
        <v>1434</v>
      </c>
      <c r="U1300" s="14" t="s">
        <v>35</v>
      </c>
      <c r="V1300" s="16" t="s">
        <v>333</v>
      </c>
      <c r="W1300" s="17" t="s">
        <v>185</v>
      </c>
    </row>
    <row r="1301" ht="15.75" customHeight="1">
      <c r="A1301" s="14" t="s">
        <v>19445</v>
      </c>
      <c r="B1301" s="14" t="s">
        <v>19446</v>
      </c>
      <c r="C1301" s="14">
        <v>2020.0</v>
      </c>
      <c r="D1301" s="14">
        <v>2.0</v>
      </c>
      <c r="E1301" s="14">
        <v>72937.0</v>
      </c>
      <c r="F1301" s="14" t="s">
        <v>14888</v>
      </c>
      <c r="G1301" s="14" t="s">
        <v>19447</v>
      </c>
      <c r="H1301" s="14" t="s">
        <v>19448</v>
      </c>
      <c r="I1301" s="14">
        <v>0.655</v>
      </c>
      <c r="J1301" s="14">
        <v>0.585</v>
      </c>
      <c r="K1301" s="14">
        <v>0.822214617226227</v>
      </c>
      <c r="L1301" s="14">
        <v>0.0298</v>
      </c>
      <c r="M1301" s="14">
        <v>0.782</v>
      </c>
      <c r="N1301" s="14">
        <v>0.892</v>
      </c>
      <c r="O1301" s="14">
        <v>0.0818</v>
      </c>
      <c r="P1301" s="14">
        <v>0.95</v>
      </c>
      <c r="Q1301" s="14">
        <v>156.091</v>
      </c>
      <c r="R1301" s="14">
        <v>3.0</v>
      </c>
      <c r="S1301" s="14">
        <v>1.0</v>
      </c>
      <c r="T1301" s="14" t="s">
        <v>1434</v>
      </c>
      <c r="U1301" s="14" t="s">
        <v>35</v>
      </c>
      <c r="V1301" s="16" t="s">
        <v>819</v>
      </c>
      <c r="W1301" s="17" t="s">
        <v>185</v>
      </c>
    </row>
    <row r="1302" ht="15.75" customHeight="1">
      <c r="A1302" s="14" t="s">
        <v>19449</v>
      </c>
      <c r="B1302" s="14" t="s">
        <v>19450</v>
      </c>
      <c r="C1302" s="14">
        <v>2020.0</v>
      </c>
      <c r="D1302" s="14">
        <v>2.0</v>
      </c>
      <c r="E1302" s="14">
        <v>122452.0</v>
      </c>
      <c r="F1302" s="14" t="s">
        <v>14504</v>
      </c>
      <c r="G1302" s="14" t="s">
        <v>19447</v>
      </c>
      <c r="H1302" s="14" t="s">
        <v>19451</v>
      </c>
      <c r="I1302" s="14">
        <v>0.421</v>
      </c>
      <c r="J1302" s="14">
        <v>0.468</v>
      </c>
      <c r="K1302" s="14">
        <v>0.7997989433662055</v>
      </c>
      <c r="L1302" s="14">
        <v>0.0312</v>
      </c>
      <c r="M1302" s="14">
        <v>0.666</v>
      </c>
      <c r="N1302" s="14">
        <v>0.92</v>
      </c>
      <c r="O1302" s="14">
        <v>0.204</v>
      </c>
      <c r="P1302" s="14">
        <v>0.668</v>
      </c>
      <c r="Q1302" s="14">
        <v>108.013</v>
      </c>
      <c r="R1302" s="14">
        <v>9.0</v>
      </c>
      <c r="S1302" s="14">
        <v>1.0</v>
      </c>
      <c r="T1302" s="14" t="s">
        <v>1434</v>
      </c>
      <c r="U1302" s="14" t="s">
        <v>35</v>
      </c>
      <c r="V1302" s="16" t="s">
        <v>407</v>
      </c>
      <c r="W1302" s="17" t="s">
        <v>185</v>
      </c>
    </row>
    <row r="1303" ht="15.75" customHeight="1">
      <c r="A1303" s="14" t="s">
        <v>19452</v>
      </c>
      <c r="B1303" s="14" t="s">
        <v>19453</v>
      </c>
      <c r="C1303" s="14">
        <v>2021.0</v>
      </c>
      <c r="D1303" s="14">
        <v>2.0</v>
      </c>
      <c r="E1303" s="14">
        <v>94549.0</v>
      </c>
      <c r="F1303" s="14" t="s">
        <v>2193</v>
      </c>
      <c r="G1303" s="14" t="s">
        <v>19454</v>
      </c>
      <c r="H1303" s="14" t="s">
        <v>19455</v>
      </c>
      <c r="I1303" s="14">
        <v>0.86</v>
      </c>
      <c r="J1303" s="14">
        <v>0.696</v>
      </c>
      <c r="K1303" s="14">
        <v>0.8714307103101101</v>
      </c>
      <c r="L1303" s="14">
        <v>0.0316</v>
      </c>
      <c r="M1303" s="14">
        <v>0.627</v>
      </c>
      <c r="N1303" s="14">
        <v>4.63E-4</v>
      </c>
      <c r="O1303" s="14">
        <v>0.0677</v>
      </c>
      <c r="P1303" s="14">
        <v>0.963</v>
      </c>
      <c r="Q1303" s="14">
        <v>99.93</v>
      </c>
      <c r="R1303" s="14">
        <v>0.0</v>
      </c>
      <c r="S1303" s="14">
        <v>1.0</v>
      </c>
      <c r="T1303" s="14" t="s">
        <v>1434</v>
      </c>
      <c r="U1303" s="14" t="s">
        <v>35</v>
      </c>
      <c r="V1303" s="16" t="s">
        <v>819</v>
      </c>
      <c r="W1303" s="17" t="s">
        <v>185</v>
      </c>
    </row>
    <row r="1304" ht="15.75" customHeight="1">
      <c r="A1304" s="14" t="s">
        <v>19456</v>
      </c>
      <c r="B1304" s="14" t="s">
        <v>19457</v>
      </c>
      <c r="C1304" s="14">
        <v>2019.0</v>
      </c>
      <c r="D1304" s="14">
        <v>2.0</v>
      </c>
      <c r="E1304" s="14">
        <v>201168.0</v>
      </c>
      <c r="F1304" s="14" t="s">
        <v>14680</v>
      </c>
      <c r="G1304" s="14" t="s">
        <v>14681</v>
      </c>
      <c r="H1304" s="14" t="s">
        <v>14683</v>
      </c>
      <c r="I1304" s="14">
        <v>0.509</v>
      </c>
      <c r="J1304" s="14">
        <v>0.701</v>
      </c>
      <c r="K1304" s="14">
        <v>0.883472718309339</v>
      </c>
      <c r="L1304" s="14">
        <v>0.0489</v>
      </c>
      <c r="M1304" s="14">
        <v>0.333</v>
      </c>
      <c r="N1304" s="14">
        <v>0.0</v>
      </c>
      <c r="O1304" s="14">
        <v>0.0565</v>
      </c>
      <c r="P1304" s="14">
        <v>0.795</v>
      </c>
      <c r="Q1304" s="14">
        <v>199.982</v>
      </c>
      <c r="R1304" s="14">
        <v>11.0</v>
      </c>
      <c r="S1304" s="14">
        <v>0.0</v>
      </c>
      <c r="T1304" s="14" t="s">
        <v>1434</v>
      </c>
      <c r="U1304" s="14" t="s">
        <v>35</v>
      </c>
      <c r="V1304" s="16" t="s">
        <v>181</v>
      </c>
      <c r="W1304" s="17" t="s">
        <v>185</v>
      </c>
    </row>
    <row r="1305" ht="15.75" customHeight="1">
      <c r="A1305" s="14" t="s">
        <v>19458</v>
      </c>
      <c r="B1305" s="14" t="s">
        <v>19459</v>
      </c>
      <c r="C1305" s="14">
        <v>2023.0</v>
      </c>
      <c r="D1305" s="14">
        <v>2.0</v>
      </c>
      <c r="E1305" s="14">
        <v>149779.0</v>
      </c>
      <c r="F1305" s="14" t="s">
        <v>5921</v>
      </c>
      <c r="G1305" s="14" t="s">
        <v>15031</v>
      </c>
      <c r="H1305" s="14" t="s">
        <v>15034</v>
      </c>
      <c r="I1305" s="14">
        <v>0.619</v>
      </c>
      <c r="J1305" s="14">
        <v>0.17</v>
      </c>
      <c r="K1305" s="14">
        <v>0.525249716584492</v>
      </c>
      <c r="L1305" s="14">
        <v>0.0477</v>
      </c>
      <c r="M1305" s="14">
        <v>0.605</v>
      </c>
      <c r="N1305" s="14">
        <v>0.9</v>
      </c>
      <c r="O1305" s="14">
        <v>0.117</v>
      </c>
      <c r="P1305" s="14">
        <v>0.264</v>
      </c>
      <c r="Q1305" s="14">
        <v>86.996</v>
      </c>
      <c r="R1305" s="14">
        <v>11.0</v>
      </c>
      <c r="S1305" s="14">
        <v>1.0</v>
      </c>
      <c r="T1305" s="14" t="s">
        <v>1434</v>
      </c>
      <c r="U1305" s="14" t="s">
        <v>35</v>
      </c>
      <c r="V1305" s="16" t="s">
        <v>36</v>
      </c>
      <c r="W1305" s="17" t="s">
        <v>251</v>
      </c>
    </row>
    <row r="1306" ht="15.75" customHeight="1">
      <c r="A1306" s="14" t="s">
        <v>19460</v>
      </c>
      <c r="B1306" s="14" t="s">
        <v>19461</v>
      </c>
      <c r="C1306" s="14">
        <v>2021.0</v>
      </c>
      <c r="D1306" s="14">
        <v>2.0</v>
      </c>
      <c r="E1306" s="14">
        <v>134675.0</v>
      </c>
      <c r="F1306" s="14" t="s">
        <v>16745</v>
      </c>
      <c r="G1306" s="14" t="s">
        <v>19462</v>
      </c>
      <c r="H1306" s="14" t="s">
        <v>19463</v>
      </c>
      <c r="I1306" s="14">
        <v>0.623</v>
      </c>
      <c r="J1306" s="14">
        <v>0.418</v>
      </c>
      <c r="K1306" s="14">
        <v>0.726028276244818</v>
      </c>
      <c r="L1306" s="14">
        <v>0.0253</v>
      </c>
      <c r="M1306" s="14">
        <v>0.885</v>
      </c>
      <c r="N1306" s="14">
        <v>0.833</v>
      </c>
      <c r="O1306" s="14">
        <v>0.124</v>
      </c>
      <c r="P1306" s="14">
        <v>0.0863</v>
      </c>
      <c r="Q1306" s="14">
        <v>85.007</v>
      </c>
      <c r="R1306" s="14">
        <v>2.0</v>
      </c>
      <c r="S1306" s="14">
        <v>0.0</v>
      </c>
      <c r="T1306" s="14" t="s">
        <v>1434</v>
      </c>
      <c r="U1306" s="14" t="s">
        <v>68</v>
      </c>
      <c r="V1306" s="16" t="s">
        <v>75</v>
      </c>
      <c r="W1306" s="17" t="s">
        <v>251</v>
      </c>
    </row>
    <row r="1307" ht="15.75" customHeight="1">
      <c r="A1307" s="14" t="s">
        <v>19464</v>
      </c>
      <c r="B1307" s="14" t="s">
        <v>19465</v>
      </c>
      <c r="C1307" s="14">
        <v>2023.0</v>
      </c>
      <c r="D1307" s="14">
        <v>2.0</v>
      </c>
      <c r="E1307" s="14">
        <v>126400.0</v>
      </c>
      <c r="F1307" s="14" t="s">
        <v>14716</v>
      </c>
      <c r="G1307" s="14" t="s">
        <v>1658</v>
      </c>
      <c r="H1307" s="14" t="s">
        <v>19132</v>
      </c>
      <c r="I1307" s="14">
        <v>0.769</v>
      </c>
      <c r="J1307" s="14">
        <v>0.838</v>
      </c>
      <c r="K1307" s="14">
        <v>0.906979231259877</v>
      </c>
      <c r="L1307" s="14">
        <v>0.0939</v>
      </c>
      <c r="M1307" s="14">
        <v>0.0711</v>
      </c>
      <c r="N1307" s="14">
        <v>4.45E-4</v>
      </c>
      <c r="O1307" s="14">
        <v>0.359</v>
      </c>
      <c r="P1307" s="14">
        <v>0.708</v>
      </c>
      <c r="Q1307" s="14">
        <v>150.099</v>
      </c>
      <c r="R1307" s="14">
        <v>7.0</v>
      </c>
      <c r="S1307" s="14">
        <v>1.0</v>
      </c>
      <c r="T1307" s="14" t="s">
        <v>1434</v>
      </c>
      <c r="U1307" s="14" t="s">
        <v>68</v>
      </c>
      <c r="V1307" s="16" t="s">
        <v>181</v>
      </c>
      <c r="W1307" s="17" t="s">
        <v>185</v>
      </c>
    </row>
    <row r="1308" ht="15.75" customHeight="1">
      <c r="A1308" s="14" t="s">
        <v>19466</v>
      </c>
      <c r="B1308" s="14" t="s">
        <v>19467</v>
      </c>
      <c r="C1308" s="14">
        <v>2022.0</v>
      </c>
      <c r="D1308" s="14">
        <v>2.0</v>
      </c>
      <c r="E1308" s="14">
        <v>87272.0</v>
      </c>
      <c r="F1308" s="14" t="s">
        <v>14716</v>
      </c>
      <c r="G1308" s="14" t="s">
        <v>1658</v>
      </c>
      <c r="H1308" s="14" t="s">
        <v>19120</v>
      </c>
      <c r="I1308" s="14">
        <v>0.856</v>
      </c>
      <c r="J1308" s="14">
        <v>0.868</v>
      </c>
      <c r="K1308" s="14">
        <v>0.8751096186153807</v>
      </c>
      <c r="L1308" s="14">
        <v>0.131</v>
      </c>
      <c r="M1308" s="14">
        <v>0.573</v>
      </c>
      <c r="N1308" s="14">
        <v>0.0</v>
      </c>
      <c r="O1308" s="14">
        <v>0.209</v>
      </c>
      <c r="P1308" s="14">
        <v>0.964</v>
      </c>
      <c r="Q1308" s="14">
        <v>109.848</v>
      </c>
      <c r="R1308" s="14">
        <v>4.0</v>
      </c>
      <c r="S1308" s="14">
        <v>1.0</v>
      </c>
      <c r="T1308" s="14" t="s">
        <v>1434</v>
      </c>
      <c r="U1308" s="14" t="s">
        <v>68</v>
      </c>
      <c r="V1308" s="16" t="s">
        <v>819</v>
      </c>
      <c r="W1308" s="17" t="s">
        <v>185</v>
      </c>
    </row>
    <row r="1309" ht="15.75" customHeight="1">
      <c r="A1309" s="14" t="s">
        <v>19468</v>
      </c>
      <c r="B1309" s="14" t="s">
        <v>19469</v>
      </c>
      <c r="C1309" s="14">
        <v>2022.0</v>
      </c>
      <c r="D1309" s="14">
        <v>2.0</v>
      </c>
      <c r="E1309" s="14">
        <v>75468.0</v>
      </c>
      <c r="F1309" s="14" t="s">
        <v>14716</v>
      </c>
      <c r="G1309" s="14" t="s">
        <v>1658</v>
      </c>
      <c r="H1309" s="14" t="s">
        <v>19120</v>
      </c>
      <c r="I1309" s="14">
        <v>0.897</v>
      </c>
      <c r="J1309" s="14">
        <v>0.856</v>
      </c>
      <c r="K1309" s="14">
        <v>0.9283468440329319</v>
      </c>
      <c r="L1309" s="14">
        <v>0.0726</v>
      </c>
      <c r="M1309" s="14">
        <v>0.497</v>
      </c>
      <c r="N1309" s="14">
        <v>0.0</v>
      </c>
      <c r="O1309" s="14">
        <v>0.722</v>
      </c>
      <c r="P1309" s="14">
        <v>0.966</v>
      </c>
      <c r="Q1309" s="14">
        <v>128.018</v>
      </c>
      <c r="R1309" s="14">
        <v>11.0</v>
      </c>
      <c r="S1309" s="14">
        <v>0.0</v>
      </c>
      <c r="T1309" s="14" t="s">
        <v>1434</v>
      </c>
      <c r="U1309" s="14" t="s">
        <v>68</v>
      </c>
      <c r="V1309" s="16" t="s">
        <v>819</v>
      </c>
      <c r="W1309" s="17" t="s">
        <v>185</v>
      </c>
    </row>
    <row r="1310" ht="15.75" customHeight="1">
      <c r="A1310" s="14" t="s">
        <v>19470</v>
      </c>
      <c r="B1310" s="14" t="s">
        <v>19471</v>
      </c>
      <c r="C1310" s="14">
        <v>2023.0</v>
      </c>
      <c r="D1310" s="14">
        <v>2.0</v>
      </c>
      <c r="E1310" s="14">
        <v>118736.0</v>
      </c>
      <c r="F1310" s="14" t="s">
        <v>14716</v>
      </c>
      <c r="G1310" s="14" t="s">
        <v>1658</v>
      </c>
      <c r="H1310" s="14" t="s">
        <v>19132</v>
      </c>
      <c r="I1310" s="14">
        <v>0.672</v>
      </c>
      <c r="J1310" s="14">
        <v>0.934</v>
      </c>
      <c r="K1310" s="14">
        <v>0.9257801638199522</v>
      </c>
      <c r="L1310" s="14">
        <v>0.0728</v>
      </c>
      <c r="M1310" s="14">
        <v>0.685</v>
      </c>
      <c r="N1310" s="14">
        <v>0.0</v>
      </c>
      <c r="O1310" s="14">
        <v>0.202</v>
      </c>
      <c r="P1310" s="14">
        <v>0.961</v>
      </c>
      <c r="Q1310" s="14">
        <v>94.915</v>
      </c>
      <c r="R1310" s="14">
        <v>0.0</v>
      </c>
      <c r="S1310" s="14">
        <v>1.0</v>
      </c>
      <c r="T1310" s="14" t="s">
        <v>1434</v>
      </c>
      <c r="U1310" s="14" t="s">
        <v>68</v>
      </c>
      <c r="V1310" s="16" t="s">
        <v>819</v>
      </c>
      <c r="W1310" s="17" t="s">
        <v>185</v>
      </c>
    </row>
    <row r="1311" ht="15.75" customHeight="1">
      <c r="A1311" s="14" t="s">
        <v>19472</v>
      </c>
      <c r="B1311" s="14" t="s">
        <v>19473</v>
      </c>
      <c r="C1311" s="14">
        <v>2022.0</v>
      </c>
      <c r="D1311" s="14">
        <v>2.0</v>
      </c>
      <c r="E1311" s="14">
        <v>133152.0</v>
      </c>
      <c r="F1311" s="14" t="s">
        <v>14716</v>
      </c>
      <c r="G1311" s="14" t="s">
        <v>1658</v>
      </c>
      <c r="H1311" s="14" t="s">
        <v>18429</v>
      </c>
      <c r="I1311" s="14">
        <v>0.729</v>
      </c>
      <c r="J1311" s="14">
        <v>0.427</v>
      </c>
      <c r="K1311" s="14">
        <v>0.5064701730261916</v>
      </c>
      <c r="L1311" s="14">
        <v>0.0479</v>
      </c>
      <c r="M1311" s="14">
        <v>0.616</v>
      </c>
      <c r="N1311" s="14">
        <v>0.0</v>
      </c>
      <c r="O1311" s="14">
        <v>0.522</v>
      </c>
      <c r="P1311" s="14">
        <v>0.974</v>
      </c>
      <c r="Q1311" s="14">
        <v>127.99</v>
      </c>
      <c r="R1311" s="14">
        <v>2.0</v>
      </c>
      <c r="S1311" s="14">
        <v>1.0</v>
      </c>
      <c r="T1311" s="14" t="s">
        <v>1434</v>
      </c>
      <c r="U1311" s="14" t="s">
        <v>68</v>
      </c>
      <c r="V1311" s="16" t="s">
        <v>819</v>
      </c>
      <c r="W1311" s="17" t="s">
        <v>185</v>
      </c>
    </row>
    <row r="1312" ht="15.75" customHeight="1">
      <c r="A1312" s="14" t="s">
        <v>19474</v>
      </c>
      <c r="B1312" s="14" t="s">
        <v>19475</v>
      </c>
      <c r="C1312" s="14">
        <v>2022.0</v>
      </c>
      <c r="D1312" s="14">
        <v>2.0</v>
      </c>
      <c r="E1312" s="14">
        <v>117288.0</v>
      </c>
      <c r="F1312" s="14" t="s">
        <v>14716</v>
      </c>
      <c r="G1312" s="14" t="s">
        <v>1658</v>
      </c>
      <c r="H1312" s="14" t="s">
        <v>18429</v>
      </c>
      <c r="I1312" s="14">
        <v>0.75</v>
      </c>
      <c r="J1312" s="14">
        <v>0.473</v>
      </c>
      <c r="K1312" s="14">
        <v>0.5226402583679628</v>
      </c>
      <c r="L1312" s="14">
        <v>0.0454</v>
      </c>
      <c r="M1312" s="14">
        <v>0.372</v>
      </c>
      <c r="N1312" s="14">
        <v>0.0</v>
      </c>
      <c r="O1312" s="14">
        <v>0.0683</v>
      </c>
      <c r="P1312" s="14">
        <v>0.947</v>
      </c>
      <c r="Q1312" s="14">
        <v>140.011</v>
      </c>
      <c r="R1312" s="14">
        <v>0.0</v>
      </c>
      <c r="S1312" s="14">
        <v>1.0</v>
      </c>
      <c r="T1312" s="14" t="s">
        <v>1434</v>
      </c>
      <c r="U1312" s="14" t="s">
        <v>35</v>
      </c>
      <c r="V1312" s="16" t="s">
        <v>819</v>
      </c>
      <c r="W1312" s="17" t="s">
        <v>185</v>
      </c>
    </row>
    <row r="1313" ht="15.75" customHeight="1">
      <c r="A1313" s="14" t="s">
        <v>19476</v>
      </c>
      <c r="B1313" s="14" t="s">
        <v>19477</v>
      </c>
      <c r="C1313" s="14">
        <v>2015.0</v>
      </c>
      <c r="D1313" s="14">
        <v>2.0</v>
      </c>
      <c r="E1313" s="14">
        <v>188734.0</v>
      </c>
      <c r="F1313" s="14" t="s">
        <v>15366</v>
      </c>
      <c r="G1313" s="14" t="s">
        <v>18672</v>
      </c>
      <c r="H1313" s="14" t="s">
        <v>18674</v>
      </c>
      <c r="I1313" s="14">
        <v>0.554</v>
      </c>
      <c r="J1313" s="14">
        <v>0.661</v>
      </c>
      <c r="K1313" s="14">
        <v>0.7706243449453378</v>
      </c>
      <c r="L1313" s="14">
        <v>0.0848</v>
      </c>
      <c r="M1313" s="14">
        <v>0.5</v>
      </c>
      <c r="N1313" s="14">
        <v>3.44E-5</v>
      </c>
      <c r="O1313" s="14">
        <v>0.265</v>
      </c>
      <c r="P1313" s="14">
        <v>0.718</v>
      </c>
      <c r="Q1313" s="14">
        <v>123.383</v>
      </c>
      <c r="R1313" s="14">
        <v>11.0</v>
      </c>
      <c r="S1313" s="14">
        <v>0.0</v>
      </c>
      <c r="T1313" s="14" t="s">
        <v>1434</v>
      </c>
      <c r="U1313" s="14" t="s">
        <v>35</v>
      </c>
      <c r="V1313" s="16" t="s">
        <v>181</v>
      </c>
      <c r="W1313" s="17" t="s">
        <v>185</v>
      </c>
    </row>
    <row r="1314" ht="15.75" customHeight="1">
      <c r="A1314" s="14" t="s">
        <v>19478</v>
      </c>
      <c r="B1314" s="14" t="s">
        <v>19479</v>
      </c>
      <c r="C1314" s="14">
        <v>2008.0</v>
      </c>
      <c r="D1314" s="14">
        <v>2.0</v>
      </c>
      <c r="E1314" s="14">
        <v>97293.0</v>
      </c>
      <c r="F1314" s="14" t="s">
        <v>18971</v>
      </c>
      <c r="G1314" s="14" t="s">
        <v>18972</v>
      </c>
      <c r="H1314" s="14" t="s">
        <v>19480</v>
      </c>
      <c r="I1314" s="14">
        <v>0.868</v>
      </c>
      <c r="J1314" s="14">
        <v>0.131</v>
      </c>
      <c r="K1314" s="14">
        <v>0.7681004427359079</v>
      </c>
      <c r="L1314" s="14">
        <v>0.0486</v>
      </c>
      <c r="M1314" s="14">
        <v>0.841</v>
      </c>
      <c r="N1314" s="14">
        <v>2.6E-5</v>
      </c>
      <c r="O1314" s="14">
        <v>0.0788</v>
      </c>
      <c r="P1314" s="14">
        <v>0.622</v>
      </c>
      <c r="Q1314" s="14">
        <v>120.13</v>
      </c>
      <c r="R1314" s="14">
        <v>2.0</v>
      </c>
      <c r="S1314" s="14">
        <v>1.0</v>
      </c>
      <c r="T1314" s="14" t="s">
        <v>1434</v>
      </c>
      <c r="U1314" s="14" t="s">
        <v>68</v>
      </c>
      <c r="V1314" s="16" t="s">
        <v>407</v>
      </c>
      <c r="W1314" s="17" t="s">
        <v>185</v>
      </c>
    </row>
    <row r="1315" ht="15.75" customHeight="1">
      <c r="A1315" s="14" t="s">
        <v>19481</v>
      </c>
      <c r="B1315" s="14" t="s">
        <v>19482</v>
      </c>
      <c r="C1315" s="14">
        <v>2023.0</v>
      </c>
      <c r="D1315" s="14">
        <v>2.0</v>
      </c>
      <c r="E1315" s="14">
        <v>111724.0</v>
      </c>
      <c r="F1315" s="14" t="s">
        <v>14716</v>
      </c>
      <c r="G1315" s="14" t="s">
        <v>4257</v>
      </c>
      <c r="H1315" s="14" t="s">
        <v>19483</v>
      </c>
      <c r="I1315" s="14">
        <v>0.884</v>
      </c>
      <c r="J1315" s="14">
        <v>0.577</v>
      </c>
      <c r="K1315" s="14">
        <v>0.8973969584647533</v>
      </c>
      <c r="L1315" s="14">
        <v>0.276</v>
      </c>
      <c r="M1315" s="14">
        <v>0.521</v>
      </c>
      <c r="N1315" s="14">
        <v>0.0</v>
      </c>
      <c r="O1315" s="14">
        <v>0.492</v>
      </c>
      <c r="P1315" s="14">
        <v>0.949</v>
      </c>
      <c r="Q1315" s="14">
        <v>145.147</v>
      </c>
      <c r="R1315" s="14">
        <v>0.0</v>
      </c>
      <c r="S1315" s="14">
        <v>1.0</v>
      </c>
      <c r="T1315" s="14" t="s">
        <v>1434</v>
      </c>
      <c r="U1315" s="14" t="s">
        <v>68</v>
      </c>
      <c r="V1315" s="16" t="s">
        <v>819</v>
      </c>
      <c r="W1315" s="17" t="s">
        <v>185</v>
      </c>
    </row>
    <row r="1316" ht="15.75" customHeight="1">
      <c r="A1316" s="14" t="s">
        <v>19484</v>
      </c>
      <c r="B1316" s="14" t="s">
        <v>19485</v>
      </c>
      <c r="C1316" s="14">
        <v>2023.0</v>
      </c>
      <c r="D1316" s="14">
        <v>2.0</v>
      </c>
      <c r="E1316" s="14">
        <v>140307.0</v>
      </c>
      <c r="F1316" s="14" t="s">
        <v>14716</v>
      </c>
      <c r="G1316" s="14" t="s">
        <v>4257</v>
      </c>
      <c r="H1316" s="14" t="s">
        <v>19483</v>
      </c>
      <c r="I1316" s="14">
        <v>0.883</v>
      </c>
      <c r="J1316" s="14">
        <v>0.755</v>
      </c>
      <c r="K1316" s="14">
        <v>0.9181656791881128</v>
      </c>
      <c r="L1316" s="14">
        <v>0.0502</v>
      </c>
      <c r="M1316" s="14">
        <v>0.64</v>
      </c>
      <c r="N1316" s="14">
        <v>0.0</v>
      </c>
      <c r="O1316" s="14">
        <v>0.212</v>
      </c>
      <c r="P1316" s="14">
        <v>0.783</v>
      </c>
      <c r="Q1316" s="14">
        <v>129.957</v>
      </c>
      <c r="R1316" s="14">
        <v>5.0</v>
      </c>
      <c r="S1316" s="14">
        <v>1.0</v>
      </c>
      <c r="T1316" s="14" t="s">
        <v>1434</v>
      </c>
      <c r="U1316" s="14" t="s">
        <v>35</v>
      </c>
      <c r="V1316" s="16" t="s">
        <v>181</v>
      </c>
      <c r="W1316" s="17" t="s">
        <v>185</v>
      </c>
    </row>
    <row r="1317" ht="15.75" customHeight="1">
      <c r="A1317" s="14" t="s">
        <v>19486</v>
      </c>
      <c r="B1317" s="14" t="s">
        <v>19487</v>
      </c>
      <c r="C1317" s="14">
        <v>2021.0</v>
      </c>
      <c r="D1317" s="14">
        <v>2.0</v>
      </c>
      <c r="E1317" s="14">
        <v>124409.0</v>
      </c>
      <c r="F1317" s="14" t="s">
        <v>14716</v>
      </c>
      <c r="G1317" s="14" t="s">
        <v>19488</v>
      </c>
      <c r="H1317" s="14" t="s">
        <v>19489</v>
      </c>
      <c r="I1317" s="14">
        <v>0.965</v>
      </c>
      <c r="J1317" s="14">
        <v>0.445</v>
      </c>
      <c r="K1317" s="14">
        <v>0.836780527434886</v>
      </c>
      <c r="L1317" s="14">
        <v>0.0459</v>
      </c>
      <c r="M1317" s="14">
        <v>0.553</v>
      </c>
      <c r="N1317" s="14">
        <v>0.0</v>
      </c>
      <c r="O1317" s="14">
        <v>0.0704</v>
      </c>
      <c r="P1317" s="14">
        <v>0.966</v>
      </c>
      <c r="Q1317" s="14">
        <v>110.083</v>
      </c>
      <c r="R1317" s="14">
        <v>7.0</v>
      </c>
      <c r="S1317" s="14">
        <v>1.0</v>
      </c>
      <c r="T1317" s="14" t="s">
        <v>1434</v>
      </c>
      <c r="U1317" s="14" t="s">
        <v>35</v>
      </c>
      <c r="V1317" s="16" t="s">
        <v>819</v>
      </c>
      <c r="W1317" s="17" t="s">
        <v>185</v>
      </c>
    </row>
    <row r="1318" ht="15.75" customHeight="1">
      <c r="A1318" s="14" t="s">
        <v>19490</v>
      </c>
      <c r="B1318" s="14" t="s">
        <v>19491</v>
      </c>
      <c r="C1318" s="14">
        <v>2021.0</v>
      </c>
      <c r="D1318" s="14">
        <v>2.0</v>
      </c>
      <c r="E1318" s="14">
        <v>132587.0</v>
      </c>
      <c r="F1318" s="14" t="s">
        <v>8128</v>
      </c>
      <c r="G1318" s="14" t="s">
        <v>18444</v>
      </c>
      <c r="H1318" s="14" t="s">
        <v>18445</v>
      </c>
      <c r="I1318" s="14">
        <v>0.49</v>
      </c>
      <c r="J1318" s="14">
        <v>0.161</v>
      </c>
      <c r="K1318" s="14">
        <v>0.4829850490774286</v>
      </c>
      <c r="L1318" s="14">
        <v>0.0404</v>
      </c>
      <c r="M1318" s="14">
        <v>0.89</v>
      </c>
      <c r="N1318" s="14">
        <v>0.777</v>
      </c>
      <c r="O1318" s="14">
        <v>0.0769</v>
      </c>
      <c r="P1318" s="14">
        <v>0.721</v>
      </c>
      <c r="Q1318" s="14">
        <v>143.343</v>
      </c>
      <c r="R1318" s="14">
        <v>0.0</v>
      </c>
      <c r="S1318" s="14">
        <v>0.0</v>
      </c>
      <c r="T1318" s="14" t="s">
        <v>1434</v>
      </c>
      <c r="U1318" s="14" t="s">
        <v>35</v>
      </c>
      <c r="V1318" s="16" t="s">
        <v>181</v>
      </c>
      <c r="W1318" s="17" t="s">
        <v>185</v>
      </c>
    </row>
    <row r="1319" ht="15.75" customHeight="1">
      <c r="A1319" s="14" t="s">
        <v>19492</v>
      </c>
      <c r="B1319" s="14" t="s">
        <v>19493</v>
      </c>
      <c r="C1319" s="14">
        <v>2007.0</v>
      </c>
      <c r="D1319" s="14">
        <v>2.0</v>
      </c>
      <c r="E1319" s="14">
        <v>301926.0</v>
      </c>
      <c r="F1319" s="14" t="s">
        <v>19494</v>
      </c>
      <c r="G1319" s="14" t="s">
        <v>19495</v>
      </c>
      <c r="H1319" s="14" t="s">
        <v>19496</v>
      </c>
      <c r="I1319" s="14">
        <v>0.603</v>
      </c>
      <c r="J1319" s="14">
        <v>0.947</v>
      </c>
      <c r="K1319" s="14">
        <v>0.8419352768626199</v>
      </c>
      <c r="L1319" s="14">
        <v>0.0471</v>
      </c>
      <c r="M1319" s="14">
        <v>0.0129</v>
      </c>
      <c r="N1319" s="14">
        <v>0.437</v>
      </c>
      <c r="O1319" s="14">
        <v>0.123</v>
      </c>
      <c r="P1319" s="14">
        <v>0.524</v>
      </c>
      <c r="Q1319" s="14">
        <v>121.001</v>
      </c>
      <c r="R1319" s="14">
        <v>2.0</v>
      </c>
      <c r="S1319" s="14">
        <v>1.0</v>
      </c>
      <c r="T1319" s="14" t="s">
        <v>1434</v>
      </c>
      <c r="U1319" s="14" t="s">
        <v>35</v>
      </c>
      <c r="V1319" s="16" t="s">
        <v>333</v>
      </c>
      <c r="W1319" s="17" t="s">
        <v>185</v>
      </c>
    </row>
    <row r="1320" ht="15.75" customHeight="1">
      <c r="A1320" s="14" t="s">
        <v>19497</v>
      </c>
      <c r="B1320" s="14" t="s">
        <v>19498</v>
      </c>
      <c r="C1320" s="14">
        <v>2008.0</v>
      </c>
      <c r="D1320" s="14">
        <v>2.0</v>
      </c>
      <c r="E1320" s="14">
        <v>164600.0</v>
      </c>
      <c r="F1320" s="14" t="s">
        <v>18971</v>
      </c>
      <c r="G1320" s="14" t="s">
        <v>18972</v>
      </c>
      <c r="H1320" s="14" t="s">
        <v>19480</v>
      </c>
      <c r="I1320" s="14">
        <v>0.635</v>
      </c>
      <c r="J1320" s="14">
        <v>0.16</v>
      </c>
      <c r="K1320" s="14">
        <v>0.7050028875001604</v>
      </c>
      <c r="L1320" s="14">
        <v>0.0396</v>
      </c>
      <c r="M1320" s="14">
        <v>0.806</v>
      </c>
      <c r="N1320" s="14">
        <v>2.01E-4</v>
      </c>
      <c r="O1320" s="14">
        <v>0.0959</v>
      </c>
      <c r="P1320" s="14">
        <v>0.684</v>
      </c>
      <c r="Q1320" s="14">
        <v>125.973</v>
      </c>
      <c r="R1320" s="14">
        <v>0.0</v>
      </c>
      <c r="S1320" s="14">
        <v>1.0</v>
      </c>
      <c r="T1320" s="14" t="s">
        <v>1434</v>
      </c>
      <c r="U1320" s="14" t="s">
        <v>35</v>
      </c>
      <c r="V1320" s="16" t="s">
        <v>407</v>
      </c>
      <c r="W1320" s="17" t="s">
        <v>185</v>
      </c>
    </row>
    <row r="1321" ht="15.75" customHeight="1">
      <c r="A1321" s="14" t="s">
        <v>19499</v>
      </c>
      <c r="B1321" s="14" t="s">
        <v>19500</v>
      </c>
      <c r="C1321" s="14">
        <v>2003.0</v>
      </c>
      <c r="D1321" s="14">
        <v>2.0</v>
      </c>
      <c r="E1321" s="14">
        <v>141000.0</v>
      </c>
      <c r="F1321" s="14" t="s">
        <v>19501</v>
      </c>
      <c r="G1321" s="14" t="s">
        <v>19502</v>
      </c>
      <c r="H1321" s="14" t="s">
        <v>19503</v>
      </c>
      <c r="I1321" s="14">
        <v>0.451</v>
      </c>
      <c r="J1321" s="14">
        <v>0.00471</v>
      </c>
      <c r="K1321" s="14">
        <v>0.3562979915651125</v>
      </c>
      <c r="L1321" s="14">
        <v>0.0418</v>
      </c>
      <c r="M1321" s="14">
        <v>0.996</v>
      </c>
      <c r="N1321" s="14">
        <v>0.794</v>
      </c>
      <c r="O1321" s="14">
        <v>0.0933</v>
      </c>
      <c r="P1321" s="14">
        <v>0.964</v>
      </c>
      <c r="Q1321" s="14">
        <v>90.205</v>
      </c>
      <c r="R1321" s="14">
        <v>0.0</v>
      </c>
      <c r="S1321" s="14">
        <v>0.0</v>
      </c>
      <c r="T1321" s="14" t="s">
        <v>1434</v>
      </c>
      <c r="U1321" s="14" t="s">
        <v>35</v>
      </c>
      <c r="V1321" s="16" t="s">
        <v>819</v>
      </c>
      <c r="W1321" s="17" t="s">
        <v>185</v>
      </c>
    </row>
    <row r="1322" ht="15.75" customHeight="1">
      <c r="A1322" s="14" t="s">
        <v>19504</v>
      </c>
      <c r="B1322" s="14" t="s">
        <v>19505</v>
      </c>
      <c r="C1322" s="14">
        <v>2021.0</v>
      </c>
      <c r="D1322" s="14">
        <v>2.0</v>
      </c>
      <c r="E1322" s="14">
        <v>103132.0</v>
      </c>
      <c r="F1322" s="14" t="s">
        <v>15366</v>
      </c>
      <c r="G1322" s="14" t="s">
        <v>18444</v>
      </c>
      <c r="H1322" s="14" t="s">
        <v>18445</v>
      </c>
      <c r="I1322" s="14">
        <v>0.756</v>
      </c>
      <c r="J1322" s="14">
        <v>0.0788</v>
      </c>
      <c r="K1322" s="14">
        <v>0.460954377249354</v>
      </c>
      <c r="L1322" s="14">
        <v>0.0392</v>
      </c>
      <c r="M1322" s="14">
        <v>0.805</v>
      </c>
      <c r="N1322" s="14">
        <v>0.786</v>
      </c>
      <c r="O1322" s="14">
        <v>0.112</v>
      </c>
      <c r="P1322" s="14">
        <v>0.775</v>
      </c>
      <c r="Q1322" s="14">
        <v>94.085</v>
      </c>
      <c r="R1322" s="14">
        <v>0.0</v>
      </c>
      <c r="S1322" s="14">
        <v>1.0</v>
      </c>
      <c r="T1322" s="14" t="s">
        <v>1434</v>
      </c>
      <c r="U1322" s="14" t="s">
        <v>35</v>
      </c>
      <c r="V1322" s="16" t="s">
        <v>181</v>
      </c>
      <c r="W1322" s="17" t="s">
        <v>185</v>
      </c>
    </row>
    <row r="1323" ht="15.75" customHeight="1">
      <c r="A1323" s="14" t="s">
        <v>19506</v>
      </c>
      <c r="B1323" s="14" t="s">
        <v>19507</v>
      </c>
      <c r="C1323" s="14">
        <v>2021.0</v>
      </c>
      <c r="D1323" s="14">
        <v>2.0</v>
      </c>
      <c r="E1323" s="14">
        <v>176431.0</v>
      </c>
      <c r="F1323" s="14" t="s">
        <v>223</v>
      </c>
      <c r="G1323" s="14" t="s">
        <v>19508</v>
      </c>
      <c r="H1323" s="14" t="s">
        <v>19074</v>
      </c>
      <c r="I1323" s="14">
        <v>0.461</v>
      </c>
      <c r="J1323" s="14">
        <v>0.924</v>
      </c>
      <c r="K1323" s="14">
        <v>0.9157487219875571</v>
      </c>
      <c r="L1323" s="14">
        <v>0.367</v>
      </c>
      <c r="M1323" s="14">
        <v>0.784</v>
      </c>
      <c r="N1323" s="14">
        <v>0.0</v>
      </c>
      <c r="O1323" s="14">
        <v>0.67</v>
      </c>
      <c r="P1323" s="14">
        <v>0.664</v>
      </c>
      <c r="Q1323" s="14">
        <v>126.923</v>
      </c>
      <c r="R1323" s="14">
        <v>5.0</v>
      </c>
      <c r="S1323" s="14">
        <v>1.0</v>
      </c>
      <c r="T1323" s="14" t="s">
        <v>1434</v>
      </c>
      <c r="U1323" s="14" t="s">
        <v>35</v>
      </c>
      <c r="V1323" s="16" t="s">
        <v>407</v>
      </c>
      <c r="W1323" s="17" t="s">
        <v>185</v>
      </c>
    </row>
    <row r="1324" ht="15.75" customHeight="1">
      <c r="A1324" s="14" t="s">
        <v>19509</v>
      </c>
      <c r="B1324" s="14" t="s">
        <v>19510</v>
      </c>
      <c r="C1324" s="14">
        <v>2021.0</v>
      </c>
      <c r="D1324" s="14">
        <v>2.0</v>
      </c>
      <c r="E1324" s="14">
        <v>244437.0</v>
      </c>
      <c r="F1324" s="14" t="s">
        <v>14680</v>
      </c>
      <c r="G1324" s="14" t="s">
        <v>19511</v>
      </c>
      <c r="H1324" s="14" t="s">
        <v>15332</v>
      </c>
      <c r="I1324" s="14">
        <v>0.453</v>
      </c>
      <c r="J1324" s="14">
        <v>0.64</v>
      </c>
      <c r="K1324" s="14">
        <v>0.8801146450306909</v>
      </c>
      <c r="L1324" s="14">
        <v>0.0581</v>
      </c>
      <c r="M1324" s="14">
        <v>0.651</v>
      </c>
      <c r="N1324" s="14">
        <v>0.0</v>
      </c>
      <c r="O1324" s="14">
        <v>0.162</v>
      </c>
      <c r="P1324" s="14">
        <v>0.208</v>
      </c>
      <c r="Q1324" s="14">
        <v>137.882</v>
      </c>
      <c r="R1324" s="14">
        <v>4.0</v>
      </c>
      <c r="S1324" s="14">
        <v>0.0</v>
      </c>
      <c r="T1324" s="14" t="s">
        <v>1434</v>
      </c>
      <c r="U1324" s="14" t="s">
        <v>35</v>
      </c>
      <c r="V1324" s="16" t="s">
        <v>36</v>
      </c>
      <c r="W1324" s="17" t="s">
        <v>251</v>
      </c>
    </row>
    <row r="1325" ht="15.75" customHeight="1">
      <c r="A1325" s="14" t="s">
        <v>19512</v>
      </c>
      <c r="B1325" s="14" t="s">
        <v>19513</v>
      </c>
      <c r="C1325" s="14">
        <v>2015.0</v>
      </c>
      <c r="D1325" s="14">
        <v>2.0</v>
      </c>
      <c r="E1325" s="14">
        <v>334760.0</v>
      </c>
      <c r="F1325" s="14" t="s">
        <v>15366</v>
      </c>
      <c r="G1325" s="14" t="s">
        <v>19514</v>
      </c>
      <c r="H1325" s="14" t="s">
        <v>19514</v>
      </c>
      <c r="I1325" s="14">
        <v>0.655</v>
      </c>
      <c r="J1325" s="14">
        <v>0.378</v>
      </c>
      <c r="K1325" s="14">
        <v>0.6586743096558794</v>
      </c>
      <c r="L1325" s="14">
        <v>0.0394</v>
      </c>
      <c r="M1325" s="14">
        <v>0.973</v>
      </c>
      <c r="N1325" s="14">
        <v>0.657</v>
      </c>
      <c r="O1325" s="14">
        <v>0.101</v>
      </c>
      <c r="P1325" s="14">
        <v>0.392</v>
      </c>
      <c r="Q1325" s="14">
        <v>112.997</v>
      </c>
      <c r="R1325" s="14">
        <v>3.0</v>
      </c>
      <c r="S1325" s="14">
        <v>1.0</v>
      </c>
      <c r="T1325" s="14" t="s">
        <v>1434</v>
      </c>
      <c r="U1325" s="14" t="s">
        <v>68</v>
      </c>
      <c r="V1325" s="16" t="s">
        <v>45</v>
      </c>
      <c r="W1325" s="17" t="s">
        <v>251</v>
      </c>
    </row>
    <row r="1326" ht="15.75" customHeight="1">
      <c r="A1326" s="14" t="s">
        <v>19515</v>
      </c>
      <c r="B1326" s="14" t="s">
        <v>19516</v>
      </c>
      <c r="C1326" s="14">
        <v>2022.0</v>
      </c>
      <c r="D1326" s="14">
        <v>2.0</v>
      </c>
      <c r="E1326" s="14">
        <v>125500.0</v>
      </c>
      <c r="F1326" s="14" t="s">
        <v>14716</v>
      </c>
      <c r="G1326" s="14" t="s">
        <v>1658</v>
      </c>
      <c r="H1326" s="14" t="s">
        <v>14816</v>
      </c>
      <c r="I1326" s="14">
        <v>0.968</v>
      </c>
      <c r="J1326" s="14">
        <v>0.707</v>
      </c>
      <c r="K1326" s="14">
        <v>0.8996000256475607</v>
      </c>
      <c r="L1326" s="14">
        <v>0.0545</v>
      </c>
      <c r="M1326" s="14">
        <v>0.663</v>
      </c>
      <c r="N1326" s="14">
        <v>0.0</v>
      </c>
      <c r="O1326" s="14">
        <v>0.0958</v>
      </c>
      <c r="P1326" s="14">
        <v>0.816</v>
      </c>
      <c r="Q1326" s="14">
        <v>120.025</v>
      </c>
      <c r="R1326" s="14">
        <v>9.0</v>
      </c>
      <c r="S1326" s="14">
        <v>1.0</v>
      </c>
      <c r="T1326" s="14" t="s">
        <v>1434</v>
      </c>
      <c r="U1326" s="14" t="s">
        <v>68</v>
      </c>
      <c r="V1326" s="16" t="s">
        <v>560</v>
      </c>
      <c r="W1326" s="17" t="s">
        <v>185</v>
      </c>
    </row>
    <row r="1327" ht="15.75" customHeight="1">
      <c r="A1327" s="14" t="s">
        <v>19517</v>
      </c>
      <c r="B1327" s="14" t="s">
        <v>19518</v>
      </c>
      <c r="C1327" s="14">
        <v>2007.0</v>
      </c>
      <c r="D1327" s="14">
        <v>2.0</v>
      </c>
      <c r="E1327" s="14">
        <v>283266.0</v>
      </c>
      <c r="F1327" s="14" t="s">
        <v>19519</v>
      </c>
      <c r="G1327" s="14" t="s">
        <v>19520</v>
      </c>
      <c r="H1327" s="14" t="s">
        <v>19521</v>
      </c>
      <c r="I1327" s="14">
        <v>0.468</v>
      </c>
      <c r="J1327" s="14">
        <v>0.218</v>
      </c>
      <c r="K1327" s="14">
        <v>0.6409856051880953</v>
      </c>
      <c r="L1327" s="14">
        <v>0.0419</v>
      </c>
      <c r="M1327" s="14">
        <v>0.911</v>
      </c>
      <c r="N1327" s="14">
        <v>0.153</v>
      </c>
      <c r="O1327" s="14">
        <v>0.138</v>
      </c>
      <c r="P1327" s="14">
        <v>0.0936</v>
      </c>
      <c r="Q1327" s="14">
        <v>82.564</v>
      </c>
      <c r="R1327" s="14">
        <v>0.0</v>
      </c>
      <c r="S1327" s="14">
        <v>1.0</v>
      </c>
      <c r="T1327" s="14" t="s">
        <v>1434</v>
      </c>
      <c r="U1327" s="14" t="s">
        <v>35</v>
      </c>
      <c r="V1327" s="16" t="s">
        <v>75</v>
      </c>
      <c r="W1327" s="17" t="s">
        <v>251</v>
      </c>
    </row>
    <row r="1328" ht="15.75" customHeight="1">
      <c r="A1328" s="14" t="s">
        <v>19522</v>
      </c>
      <c r="B1328" s="14" t="s">
        <v>19523</v>
      </c>
      <c r="C1328" s="14">
        <v>2015.0</v>
      </c>
      <c r="D1328" s="14">
        <v>2.0</v>
      </c>
      <c r="E1328" s="14">
        <v>370076.0</v>
      </c>
      <c r="F1328" s="14" t="s">
        <v>5251</v>
      </c>
      <c r="G1328" s="14" t="s">
        <v>18672</v>
      </c>
      <c r="H1328" s="14" t="s">
        <v>18674</v>
      </c>
      <c r="I1328" s="14">
        <v>0.208</v>
      </c>
      <c r="J1328" s="14">
        <v>0.424</v>
      </c>
      <c r="K1328" s="14">
        <v>0.730541355619307</v>
      </c>
      <c r="L1328" s="14">
        <v>0.0362</v>
      </c>
      <c r="M1328" s="14">
        <v>0.975</v>
      </c>
      <c r="N1328" s="14">
        <v>0.00491</v>
      </c>
      <c r="O1328" s="14">
        <v>0.397</v>
      </c>
      <c r="P1328" s="14">
        <v>0.0468</v>
      </c>
      <c r="Q1328" s="14">
        <v>109.349</v>
      </c>
      <c r="R1328" s="14">
        <v>8.0</v>
      </c>
      <c r="S1328" s="14">
        <v>1.0</v>
      </c>
      <c r="T1328" s="14" t="s">
        <v>1434</v>
      </c>
      <c r="U1328" s="14" t="s">
        <v>35</v>
      </c>
      <c r="V1328" s="16" t="s">
        <v>75</v>
      </c>
      <c r="W1328" s="17" t="s">
        <v>251</v>
      </c>
    </row>
    <row r="1329" ht="15.75" customHeight="1">
      <c r="A1329" s="14" t="s">
        <v>19524</v>
      </c>
      <c r="B1329" s="14" t="s">
        <v>19525</v>
      </c>
      <c r="C1329" s="14">
        <v>2018.0</v>
      </c>
      <c r="D1329" s="14">
        <v>2.0</v>
      </c>
      <c r="E1329" s="14">
        <v>283373.0</v>
      </c>
      <c r="F1329" s="14" t="s">
        <v>18565</v>
      </c>
      <c r="G1329" s="14" t="s">
        <v>18567</v>
      </c>
      <c r="H1329" s="14" t="s">
        <v>19526</v>
      </c>
      <c r="I1329" s="14">
        <v>0.46</v>
      </c>
      <c r="J1329" s="14">
        <v>0.183</v>
      </c>
      <c r="K1329" s="14">
        <v>0.5961542574680524</v>
      </c>
      <c r="L1329" s="14">
        <v>0.0466</v>
      </c>
      <c r="M1329" s="14">
        <v>0.989</v>
      </c>
      <c r="N1329" s="14">
        <v>0.89</v>
      </c>
      <c r="O1329" s="14">
        <v>0.101</v>
      </c>
      <c r="P1329" s="14">
        <v>0.288</v>
      </c>
      <c r="Q1329" s="14">
        <v>131.417</v>
      </c>
      <c r="R1329" s="14">
        <v>2.0</v>
      </c>
      <c r="S1329" s="14">
        <v>1.0</v>
      </c>
      <c r="T1329" s="14" t="s">
        <v>1434</v>
      </c>
      <c r="U1329" s="14" t="s">
        <v>35</v>
      </c>
      <c r="V1329" s="16" t="s">
        <v>36</v>
      </c>
      <c r="W1329" s="17" t="s">
        <v>251</v>
      </c>
    </row>
    <row r="1330" ht="15.75" customHeight="1">
      <c r="A1330" s="14" t="s">
        <v>19527</v>
      </c>
      <c r="B1330" s="14" t="s">
        <v>19528</v>
      </c>
      <c r="C1330" s="14">
        <v>2021.0</v>
      </c>
      <c r="D1330" s="14">
        <v>2.0</v>
      </c>
      <c r="E1330" s="14">
        <v>201219.0</v>
      </c>
      <c r="F1330" s="14" t="s">
        <v>19529</v>
      </c>
      <c r="G1330" s="14" t="s">
        <v>19530</v>
      </c>
      <c r="H1330" s="14" t="s">
        <v>18557</v>
      </c>
      <c r="I1330" s="14">
        <v>0.142</v>
      </c>
      <c r="J1330" s="14">
        <v>0.194</v>
      </c>
      <c r="K1330" s="14">
        <v>0.6603854297978657</v>
      </c>
      <c r="L1330" s="14">
        <v>0.0694</v>
      </c>
      <c r="M1330" s="14">
        <v>0.993</v>
      </c>
      <c r="N1330" s="14">
        <v>0.947</v>
      </c>
      <c r="O1330" s="14">
        <v>0.0676</v>
      </c>
      <c r="P1330" s="14">
        <v>0.0373</v>
      </c>
      <c r="Q1330" s="14">
        <v>69.118</v>
      </c>
      <c r="R1330" s="14">
        <v>8.0</v>
      </c>
      <c r="S1330" s="14">
        <v>1.0</v>
      </c>
      <c r="T1330" s="14" t="s">
        <v>1434</v>
      </c>
      <c r="U1330" s="14" t="s">
        <v>35</v>
      </c>
      <c r="V1330" s="16" t="s">
        <v>75</v>
      </c>
      <c r="W1330" s="17" t="s">
        <v>251</v>
      </c>
    </row>
    <row r="1331" ht="15.75" customHeight="1">
      <c r="A1331" s="14" t="s">
        <v>19531</v>
      </c>
      <c r="B1331" s="14" t="s">
        <v>19532</v>
      </c>
      <c r="C1331" s="14">
        <v>2015.0</v>
      </c>
      <c r="D1331" s="14">
        <v>2.0</v>
      </c>
      <c r="E1331" s="14">
        <v>177424.0</v>
      </c>
      <c r="F1331" s="14" t="s">
        <v>15366</v>
      </c>
      <c r="G1331" s="14" t="s">
        <v>18672</v>
      </c>
      <c r="H1331" s="14" t="s">
        <v>18674</v>
      </c>
      <c r="I1331" s="14">
        <v>0.492</v>
      </c>
      <c r="J1331" s="14">
        <v>0.86</v>
      </c>
      <c r="K1331" s="14">
        <v>0.7782816075807268</v>
      </c>
      <c r="L1331" s="14">
        <v>0.178</v>
      </c>
      <c r="M1331" s="14">
        <v>0.477</v>
      </c>
      <c r="N1331" s="14">
        <v>7.19E-6</v>
      </c>
      <c r="O1331" s="14">
        <v>0.0805</v>
      </c>
      <c r="P1331" s="14">
        <v>0.466</v>
      </c>
      <c r="Q1331" s="14">
        <v>120.035</v>
      </c>
      <c r="R1331" s="14">
        <v>4.0</v>
      </c>
      <c r="S1331" s="14">
        <v>0.0</v>
      </c>
      <c r="T1331" s="14" t="s">
        <v>1434</v>
      </c>
      <c r="U1331" s="14" t="s">
        <v>35</v>
      </c>
      <c r="V1331" s="16" t="s">
        <v>54</v>
      </c>
      <c r="W1331" s="17" t="s">
        <v>251</v>
      </c>
    </row>
    <row r="1332" ht="15.75" customHeight="1">
      <c r="A1332" s="14" t="s">
        <v>19533</v>
      </c>
      <c r="B1332" s="14" t="s">
        <v>19534</v>
      </c>
      <c r="C1332" s="14">
        <v>2024.0</v>
      </c>
      <c r="D1332" s="14">
        <v>2.0</v>
      </c>
      <c r="E1332" s="14">
        <v>134250.0</v>
      </c>
      <c r="F1332" s="14" t="s">
        <v>14709</v>
      </c>
      <c r="G1332" s="14" t="s">
        <v>19535</v>
      </c>
      <c r="H1332" s="14" t="s">
        <v>19536</v>
      </c>
      <c r="I1332" s="14">
        <v>0.699</v>
      </c>
      <c r="J1332" s="14">
        <v>0.122</v>
      </c>
      <c r="K1332" s="14">
        <v>0.4995187474493719</v>
      </c>
      <c r="L1332" s="14">
        <v>0.0403</v>
      </c>
      <c r="M1332" s="14">
        <v>0.866</v>
      </c>
      <c r="N1332" s="14">
        <v>0.954</v>
      </c>
      <c r="O1332" s="14">
        <v>0.0793</v>
      </c>
      <c r="P1332" s="14">
        <v>0.274</v>
      </c>
      <c r="Q1332" s="14">
        <v>80.016</v>
      </c>
      <c r="R1332" s="14">
        <v>1.0</v>
      </c>
      <c r="S1332" s="14">
        <v>1.0</v>
      </c>
      <c r="T1332" s="14" t="s">
        <v>1434</v>
      </c>
      <c r="U1332" s="14" t="s">
        <v>35</v>
      </c>
      <c r="V1332" s="16" t="s">
        <v>36</v>
      </c>
      <c r="W1332" s="17" t="s">
        <v>251</v>
      </c>
    </row>
    <row r="1333" ht="15.75" customHeight="1">
      <c r="A1333" s="14" t="s">
        <v>19537</v>
      </c>
      <c r="B1333" s="14" t="s">
        <v>19538</v>
      </c>
      <c r="C1333" s="14">
        <v>2013.0</v>
      </c>
      <c r="D1333" s="14">
        <v>2.0</v>
      </c>
      <c r="E1333" s="14">
        <v>220577.0</v>
      </c>
      <c r="F1333" s="14" t="s">
        <v>16764</v>
      </c>
      <c r="G1333" s="14" t="s">
        <v>19539</v>
      </c>
      <c r="H1333" s="14" t="s">
        <v>19540</v>
      </c>
      <c r="I1333" s="14">
        <v>0.354</v>
      </c>
      <c r="J1333" s="14">
        <v>0.932</v>
      </c>
      <c r="K1333" s="14">
        <v>0.8712595982959114</v>
      </c>
      <c r="L1333" s="14">
        <v>0.0935</v>
      </c>
      <c r="M1333" s="14">
        <v>0.108</v>
      </c>
      <c r="N1333" s="14">
        <v>0.0</v>
      </c>
      <c r="O1333" s="14">
        <v>0.11</v>
      </c>
      <c r="P1333" s="14">
        <v>0.265</v>
      </c>
      <c r="Q1333" s="14">
        <v>196.155</v>
      </c>
      <c r="R1333" s="14">
        <v>3.0</v>
      </c>
      <c r="S1333" s="14">
        <v>0.0</v>
      </c>
      <c r="T1333" s="14" t="s">
        <v>1434</v>
      </c>
      <c r="U1333" s="14" t="s">
        <v>35</v>
      </c>
      <c r="V1333" s="16" t="s">
        <v>36</v>
      </c>
      <c r="W1333" s="17" t="s">
        <v>251</v>
      </c>
    </row>
    <row r="1334" ht="15.75" customHeight="1">
      <c r="A1334" s="14" t="s">
        <v>19541</v>
      </c>
      <c r="B1334" s="14" t="s">
        <v>19542</v>
      </c>
      <c r="C1334" s="14">
        <v>2021.0</v>
      </c>
      <c r="D1334" s="14">
        <v>2.0</v>
      </c>
      <c r="E1334" s="14">
        <v>177331.0</v>
      </c>
      <c r="F1334" s="14" t="s">
        <v>14554</v>
      </c>
      <c r="G1334" s="14" t="s">
        <v>18952</v>
      </c>
      <c r="H1334" s="14" t="s">
        <v>19543</v>
      </c>
      <c r="I1334" s="14">
        <v>0.635</v>
      </c>
      <c r="J1334" s="14">
        <v>0.171</v>
      </c>
      <c r="K1334" s="14">
        <v>0.5233033174229824</v>
      </c>
      <c r="L1334" s="14">
        <v>0.0563</v>
      </c>
      <c r="M1334" s="14">
        <v>0.795</v>
      </c>
      <c r="N1334" s="14">
        <v>0.493</v>
      </c>
      <c r="O1334" s="14">
        <v>0.122</v>
      </c>
      <c r="P1334" s="14">
        <v>0.394</v>
      </c>
      <c r="Q1334" s="14">
        <v>97.672</v>
      </c>
      <c r="R1334" s="14">
        <v>8.0</v>
      </c>
      <c r="S1334" s="14">
        <v>1.0</v>
      </c>
      <c r="T1334" s="14" t="s">
        <v>1434</v>
      </c>
      <c r="U1334" s="14" t="s">
        <v>35</v>
      </c>
      <c r="V1334" s="16" t="s">
        <v>45</v>
      </c>
      <c r="W1334" s="17" t="s">
        <v>251</v>
      </c>
    </row>
    <row r="1335" ht="15.75" customHeight="1">
      <c r="A1335" s="14" t="s">
        <v>19544</v>
      </c>
      <c r="B1335" s="14" t="s">
        <v>19545</v>
      </c>
      <c r="C1335" s="14">
        <v>2021.0</v>
      </c>
      <c r="D1335" s="14">
        <v>2.0</v>
      </c>
      <c r="E1335" s="14">
        <v>124083.0</v>
      </c>
      <c r="F1335" s="14" t="s">
        <v>14599</v>
      </c>
      <c r="G1335" s="14" t="s">
        <v>18444</v>
      </c>
      <c r="H1335" s="14" t="s">
        <v>18445</v>
      </c>
      <c r="I1335" s="14">
        <v>0.593</v>
      </c>
      <c r="J1335" s="14">
        <v>0.115</v>
      </c>
      <c r="K1335" s="14">
        <v>0.4155455264813906</v>
      </c>
      <c r="L1335" s="14">
        <v>0.0386</v>
      </c>
      <c r="M1335" s="14">
        <v>0.905</v>
      </c>
      <c r="N1335" s="14">
        <v>0.818</v>
      </c>
      <c r="O1335" s="14">
        <v>0.131</v>
      </c>
      <c r="P1335" s="14">
        <v>0.245</v>
      </c>
      <c r="Q1335" s="14">
        <v>77.949</v>
      </c>
      <c r="R1335" s="14">
        <v>11.0</v>
      </c>
      <c r="S1335" s="14">
        <v>0.0</v>
      </c>
      <c r="T1335" s="14" t="s">
        <v>1434</v>
      </c>
      <c r="U1335" s="14" t="s">
        <v>68</v>
      </c>
      <c r="V1335" s="16" t="s">
        <v>36</v>
      </c>
      <c r="W1335" s="17" t="s">
        <v>251</v>
      </c>
    </row>
    <row r="1336" ht="15.75" customHeight="1">
      <c r="A1336" s="14" t="s">
        <v>19546</v>
      </c>
      <c r="B1336" s="14" t="s">
        <v>19547</v>
      </c>
      <c r="C1336" s="14">
        <v>2021.0</v>
      </c>
      <c r="D1336" s="14">
        <v>2.0</v>
      </c>
      <c r="E1336" s="14">
        <v>250960.0</v>
      </c>
      <c r="F1336" s="14" t="s">
        <v>14888</v>
      </c>
      <c r="G1336" s="14" t="s">
        <v>18840</v>
      </c>
      <c r="H1336" s="14" t="s">
        <v>18841</v>
      </c>
      <c r="I1336" s="14">
        <v>0.733</v>
      </c>
      <c r="J1336" s="14">
        <v>0.0658</v>
      </c>
      <c r="K1336" s="14">
        <v>0.5747866446949975</v>
      </c>
      <c r="L1336" s="14">
        <v>0.043</v>
      </c>
      <c r="M1336" s="14">
        <v>0.971</v>
      </c>
      <c r="N1336" s="14">
        <v>0.923</v>
      </c>
      <c r="O1336" s="14">
        <v>0.11</v>
      </c>
      <c r="P1336" s="14">
        <v>0.405</v>
      </c>
      <c r="Q1336" s="14">
        <v>143.896</v>
      </c>
      <c r="R1336" s="14">
        <v>6.0</v>
      </c>
      <c r="S1336" s="14">
        <v>1.0</v>
      </c>
      <c r="T1336" s="14" t="s">
        <v>1434</v>
      </c>
      <c r="U1336" s="14" t="s">
        <v>35</v>
      </c>
      <c r="V1336" s="16" t="s">
        <v>54</v>
      </c>
      <c r="W1336" s="17" t="s">
        <v>251</v>
      </c>
    </row>
    <row r="1337" ht="15.75" customHeight="1">
      <c r="A1337" s="14" t="s">
        <v>19548</v>
      </c>
      <c r="B1337" s="14" t="s">
        <v>19549</v>
      </c>
      <c r="C1337" s="14">
        <v>2018.0</v>
      </c>
      <c r="D1337" s="14">
        <v>2.0</v>
      </c>
      <c r="E1337" s="14">
        <v>224039.0</v>
      </c>
      <c r="F1337" s="14" t="s">
        <v>14854</v>
      </c>
      <c r="G1337" s="14" t="s">
        <v>18748</v>
      </c>
      <c r="H1337" s="14" t="s">
        <v>18749</v>
      </c>
      <c r="I1337" s="14">
        <v>0.282</v>
      </c>
      <c r="J1337" s="14">
        <v>0.0641</v>
      </c>
      <c r="K1337" s="14">
        <v>0.4852308942637857</v>
      </c>
      <c r="L1337" s="14">
        <v>0.0619</v>
      </c>
      <c r="M1337" s="14">
        <v>0.993</v>
      </c>
      <c r="N1337" s="14">
        <v>0.852</v>
      </c>
      <c r="O1337" s="14">
        <v>0.0769</v>
      </c>
      <c r="P1337" s="14">
        <v>0.0423</v>
      </c>
      <c r="Q1337" s="14">
        <v>70.219</v>
      </c>
      <c r="R1337" s="14">
        <v>7.0</v>
      </c>
      <c r="S1337" s="14">
        <v>1.0</v>
      </c>
      <c r="T1337" s="14" t="s">
        <v>1434</v>
      </c>
      <c r="U1337" s="14" t="s">
        <v>35</v>
      </c>
      <c r="V1337" s="16" t="s">
        <v>75</v>
      </c>
      <c r="W1337" s="17" t="s">
        <v>251</v>
      </c>
    </row>
    <row r="1338" ht="15.75" customHeight="1">
      <c r="A1338" s="14" t="s">
        <v>19550</v>
      </c>
      <c r="B1338" s="14" t="s">
        <v>19551</v>
      </c>
      <c r="C1338" s="14">
        <v>2018.0</v>
      </c>
      <c r="D1338" s="14">
        <v>2.0</v>
      </c>
      <c r="E1338" s="14">
        <v>163693.0</v>
      </c>
      <c r="F1338" s="14" t="s">
        <v>18565</v>
      </c>
      <c r="G1338" s="14" t="s">
        <v>18567</v>
      </c>
      <c r="H1338" s="14" t="s">
        <v>19526</v>
      </c>
      <c r="I1338" s="14">
        <v>0.586</v>
      </c>
      <c r="J1338" s="14">
        <v>0.255</v>
      </c>
      <c r="K1338" s="14">
        <v>0.6023570679827529</v>
      </c>
      <c r="L1338" s="14">
        <v>0.0284</v>
      </c>
      <c r="M1338" s="14">
        <v>0.98</v>
      </c>
      <c r="N1338" s="14">
        <v>0.953</v>
      </c>
      <c r="O1338" s="14">
        <v>0.0833</v>
      </c>
      <c r="P1338" s="14">
        <v>0.141</v>
      </c>
      <c r="Q1338" s="14">
        <v>142.027</v>
      </c>
      <c r="R1338" s="14">
        <v>7.0</v>
      </c>
      <c r="S1338" s="14">
        <v>0.0</v>
      </c>
      <c r="T1338" s="14" t="s">
        <v>1434</v>
      </c>
      <c r="U1338" s="14" t="s">
        <v>35</v>
      </c>
      <c r="V1338" s="16" t="s">
        <v>58</v>
      </c>
      <c r="W1338" s="17" t="s">
        <v>251</v>
      </c>
    </row>
    <row r="1339" ht="15.75" customHeight="1">
      <c r="A1339" s="14" t="s">
        <v>19552</v>
      </c>
      <c r="B1339" s="14" t="s">
        <v>19553</v>
      </c>
      <c r="C1339" s="14">
        <v>2020.0</v>
      </c>
      <c r="D1339" s="14">
        <v>2.0</v>
      </c>
      <c r="E1339" s="14">
        <v>278257.0</v>
      </c>
      <c r="F1339" s="14" t="s">
        <v>14854</v>
      </c>
      <c r="G1339" s="14" t="s">
        <v>19554</v>
      </c>
      <c r="H1339" s="14" t="s">
        <v>19555</v>
      </c>
      <c r="I1339" s="14">
        <v>0.584</v>
      </c>
      <c r="J1339" s="14">
        <v>0.427</v>
      </c>
      <c r="K1339" s="14">
        <v>0.8134879045020965</v>
      </c>
      <c r="L1339" s="14">
        <v>0.058</v>
      </c>
      <c r="M1339" s="14">
        <v>0.873</v>
      </c>
      <c r="N1339" s="14">
        <v>0.0</v>
      </c>
      <c r="O1339" s="14">
        <v>0.135</v>
      </c>
      <c r="P1339" s="14">
        <v>0.402</v>
      </c>
      <c r="Q1339" s="14">
        <v>90.761</v>
      </c>
      <c r="R1339" s="14">
        <v>8.0</v>
      </c>
      <c r="S1339" s="14">
        <v>1.0</v>
      </c>
      <c r="T1339" s="14" t="s">
        <v>1434</v>
      </c>
      <c r="U1339" s="14" t="s">
        <v>35</v>
      </c>
      <c r="V1339" s="16" t="s">
        <v>54</v>
      </c>
      <c r="W1339" s="17" t="s">
        <v>251</v>
      </c>
    </row>
    <row r="1340" ht="15.75" customHeight="1">
      <c r="A1340" s="14" t="s">
        <v>19556</v>
      </c>
      <c r="B1340" s="14" t="s">
        <v>19557</v>
      </c>
      <c r="C1340" s="14">
        <v>2012.0</v>
      </c>
      <c r="D1340" s="14">
        <v>2.0</v>
      </c>
      <c r="E1340" s="14">
        <v>450533.0</v>
      </c>
      <c r="F1340" s="14" t="s">
        <v>19558</v>
      </c>
      <c r="G1340" s="14" t="s">
        <v>19559</v>
      </c>
      <c r="H1340" s="14" t="s">
        <v>19560</v>
      </c>
      <c r="I1340" s="14">
        <v>0.381</v>
      </c>
      <c r="J1340" s="14">
        <v>0.386</v>
      </c>
      <c r="K1340" s="14">
        <v>0.7332791478464853</v>
      </c>
      <c r="L1340" s="14">
        <v>0.0302</v>
      </c>
      <c r="M1340" s="14">
        <v>0.551</v>
      </c>
      <c r="N1340" s="14">
        <v>0.0237</v>
      </c>
      <c r="O1340" s="14">
        <v>0.392</v>
      </c>
      <c r="P1340" s="14">
        <v>0.131</v>
      </c>
      <c r="Q1340" s="14">
        <v>79.834</v>
      </c>
      <c r="R1340" s="14">
        <v>5.0</v>
      </c>
      <c r="S1340" s="14">
        <v>1.0</v>
      </c>
      <c r="T1340" s="14" t="s">
        <v>1434</v>
      </c>
      <c r="U1340" s="14" t="s">
        <v>35</v>
      </c>
      <c r="V1340" s="16" t="s">
        <v>58</v>
      </c>
      <c r="W1340" s="17" t="s">
        <v>251</v>
      </c>
    </row>
    <row r="1341" ht="15.75" customHeight="1">
      <c r="A1341" s="14" t="s">
        <v>19561</v>
      </c>
      <c r="B1341" s="14" t="s">
        <v>19562</v>
      </c>
      <c r="C1341" s="14">
        <v>2012.0</v>
      </c>
      <c r="D1341" s="14">
        <v>2.0</v>
      </c>
      <c r="E1341" s="14">
        <v>318306.0</v>
      </c>
      <c r="F1341" s="14" t="s">
        <v>19558</v>
      </c>
      <c r="G1341" s="14" t="s">
        <v>19559</v>
      </c>
      <c r="H1341" s="14" t="s">
        <v>19560</v>
      </c>
      <c r="I1341" s="14">
        <v>0.425</v>
      </c>
      <c r="J1341" s="14">
        <v>0.741</v>
      </c>
      <c r="K1341" s="14">
        <v>0.863003443610827</v>
      </c>
      <c r="L1341" s="14">
        <v>0.0316</v>
      </c>
      <c r="M1341" s="14">
        <v>0.123</v>
      </c>
      <c r="N1341" s="14">
        <v>3.56E-5</v>
      </c>
      <c r="O1341" s="14">
        <v>0.416</v>
      </c>
      <c r="P1341" s="14">
        <v>0.135</v>
      </c>
      <c r="Q1341" s="14">
        <v>93.989</v>
      </c>
      <c r="R1341" s="14">
        <v>8.0</v>
      </c>
      <c r="S1341" s="14">
        <v>1.0</v>
      </c>
      <c r="T1341" s="14" t="s">
        <v>1434</v>
      </c>
      <c r="U1341" s="14" t="s">
        <v>35</v>
      </c>
      <c r="V1341" s="16" t="s">
        <v>58</v>
      </c>
      <c r="W1341" s="17" t="s">
        <v>251</v>
      </c>
    </row>
    <row r="1342" ht="15.75" customHeight="1">
      <c r="A1342" s="14" t="s">
        <v>19563</v>
      </c>
      <c r="B1342" s="14" t="s">
        <v>19564</v>
      </c>
      <c r="C1342" s="14">
        <v>2012.0</v>
      </c>
      <c r="D1342" s="14">
        <v>2.0</v>
      </c>
      <c r="E1342" s="14">
        <v>285853.0</v>
      </c>
      <c r="F1342" s="14" t="s">
        <v>19558</v>
      </c>
      <c r="G1342" s="14" t="s">
        <v>19559</v>
      </c>
      <c r="H1342" s="14" t="s">
        <v>19560</v>
      </c>
      <c r="I1342" s="14">
        <v>0.501</v>
      </c>
      <c r="J1342" s="14">
        <v>0.898</v>
      </c>
      <c r="K1342" s="14">
        <v>0.8835796633182132</v>
      </c>
      <c r="L1342" s="14">
        <v>0.0297</v>
      </c>
      <c r="M1342" s="14">
        <v>0.0145</v>
      </c>
      <c r="N1342" s="14">
        <v>5.92E-6</v>
      </c>
      <c r="O1342" s="14">
        <v>0.651</v>
      </c>
      <c r="P1342" s="14">
        <v>0.349</v>
      </c>
      <c r="Q1342" s="14">
        <v>104.01</v>
      </c>
      <c r="R1342" s="14">
        <v>10.0</v>
      </c>
      <c r="S1342" s="14">
        <v>1.0</v>
      </c>
      <c r="T1342" s="14" t="s">
        <v>1434</v>
      </c>
      <c r="U1342" s="14" t="s">
        <v>35</v>
      </c>
      <c r="V1342" s="16" t="s">
        <v>45</v>
      </c>
      <c r="W1342" s="17" t="s">
        <v>251</v>
      </c>
    </row>
    <row r="1343" ht="15.75" customHeight="1">
      <c r="A1343" s="14" t="s">
        <v>19565</v>
      </c>
      <c r="B1343" s="14" t="s">
        <v>19566</v>
      </c>
      <c r="C1343" s="14">
        <v>2012.0</v>
      </c>
      <c r="D1343" s="14">
        <v>2.0</v>
      </c>
      <c r="E1343" s="14">
        <v>236160.0</v>
      </c>
      <c r="F1343" s="14" t="s">
        <v>19558</v>
      </c>
      <c r="G1343" s="14" t="s">
        <v>19559</v>
      </c>
      <c r="H1343" s="14" t="s">
        <v>19560</v>
      </c>
      <c r="I1343" s="14">
        <v>0.314</v>
      </c>
      <c r="J1343" s="14">
        <v>0.477</v>
      </c>
      <c r="K1343" s="14">
        <v>0.7899600025497838</v>
      </c>
      <c r="L1343" s="14">
        <v>0.0279</v>
      </c>
      <c r="M1343" s="14">
        <v>0.103</v>
      </c>
      <c r="N1343" s="14">
        <v>0.0876</v>
      </c>
      <c r="O1343" s="14">
        <v>0.154</v>
      </c>
      <c r="P1343" s="14">
        <v>0.13</v>
      </c>
      <c r="Q1343" s="14">
        <v>159.804</v>
      </c>
      <c r="R1343" s="14">
        <v>4.0</v>
      </c>
      <c r="S1343" s="14">
        <v>1.0</v>
      </c>
      <c r="T1343" s="14" t="s">
        <v>1434</v>
      </c>
      <c r="U1343" s="14" t="s">
        <v>68</v>
      </c>
      <c r="V1343" s="16" t="s">
        <v>58</v>
      </c>
      <c r="W1343" s="17" t="s">
        <v>251</v>
      </c>
    </row>
    <row r="1344" ht="15.75" customHeight="1">
      <c r="A1344" s="14" t="s">
        <v>19567</v>
      </c>
      <c r="B1344" s="14" t="s">
        <v>19568</v>
      </c>
      <c r="C1344" s="14">
        <v>2023.0</v>
      </c>
      <c r="D1344" s="14">
        <v>2.0</v>
      </c>
      <c r="E1344" s="14">
        <v>130893.0</v>
      </c>
      <c r="F1344" s="14" t="s">
        <v>14716</v>
      </c>
      <c r="G1344" s="14" t="s">
        <v>4257</v>
      </c>
      <c r="H1344" s="14" t="s">
        <v>18924</v>
      </c>
      <c r="I1344" s="14">
        <v>0.894</v>
      </c>
      <c r="J1344" s="14">
        <v>0.487</v>
      </c>
      <c r="K1344" s="14">
        <v>0.8535281158245775</v>
      </c>
      <c r="L1344" s="14">
        <v>0.138</v>
      </c>
      <c r="M1344" s="14">
        <v>0.811</v>
      </c>
      <c r="N1344" s="14">
        <v>2.91E-4</v>
      </c>
      <c r="O1344" s="14">
        <v>0.266</v>
      </c>
      <c r="P1344" s="14">
        <v>0.439</v>
      </c>
      <c r="Q1344" s="14">
        <v>127.998</v>
      </c>
      <c r="R1344" s="14">
        <v>0.0</v>
      </c>
      <c r="S1344" s="14">
        <v>1.0</v>
      </c>
      <c r="T1344" s="14" t="s">
        <v>1434</v>
      </c>
      <c r="U1344" s="14" t="s">
        <v>35</v>
      </c>
      <c r="V1344" s="16" t="s">
        <v>54</v>
      </c>
      <c r="W1344" s="17" t="s">
        <v>251</v>
      </c>
    </row>
    <row r="1345" ht="15.75" customHeight="1">
      <c r="A1345" s="14" t="s">
        <v>19569</v>
      </c>
      <c r="B1345" s="14" t="s">
        <v>19570</v>
      </c>
      <c r="C1345" s="14">
        <v>2021.0</v>
      </c>
      <c r="D1345" s="14">
        <v>2.0</v>
      </c>
      <c r="E1345" s="14">
        <v>219446.0</v>
      </c>
      <c r="F1345" s="14" t="s">
        <v>8128</v>
      </c>
      <c r="G1345" s="14" t="s">
        <v>19571</v>
      </c>
      <c r="H1345" s="14" t="s">
        <v>19572</v>
      </c>
      <c r="I1345" s="14">
        <v>0.16</v>
      </c>
      <c r="J1345" s="14">
        <v>0.0857</v>
      </c>
      <c r="K1345" s="14">
        <v>0.3729600239477048</v>
      </c>
      <c r="L1345" s="14">
        <v>0.0569</v>
      </c>
      <c r="M1345" s="14">
        <v>0.921</v>
      </c>
      <c r="N1345" s="14">
        <v>0.948</v>
      </c>
      <c r="O1345" s="14">
        <v>0.1</v>
      </c>
      <c r="P1345" s="14">
        <v>0.0297</v>
      </c>
      <c r="Q1345" s="14">
        <v>110.113</v>
      </c>
      <c r="R1345" s="14">
        <v>7.0</v>
      </c>
      <c r="S1345" s="14">
        <v>0.0</v>
      </c>
      <c r="T1345" s="14" t="s">
        <v>1434</v>
      </c>
      <c r="U1345" s="14" t="s">
        <v>35</v>
      </c>
      <c r="V1345" s="16" t="s">
        <v>75</v>
      </c>
      <c r="W1345" s="17" t="s">
        <v>251</v>
      </c>
    </row>
    <row r="1346" ht="15.75" customHeight="1">
      <c r="A1346" s="14" t="s">
        <v>19573</v>
      </c>
      <c r="B1346" s="14" t="s">
        <v>19574</v>
      </c>
      <c r="C1346" s="14">
        <v>2007.0</v>
      </c>
      <c r="D1346" s="14">
        <v>2.0</v>
      </c>
      <c r="E1346" s="14">
        <v>106400.0</v>
      </c>
      <c r="F1346" s="14" t="s">
        <v>18971</v>
      </c>
      <c r="G1346" s="14" t="s">
        <v>18972</v>
      </c>
      <c r="H1346" s="14" t="s">
        <v>19575</v>
      </c>
      <c r="I1346" s="14">
        <v>0.794</v>
      </c>
      <c r="J1346" s="14">
        <v>0.398</v>
      </c>
      <c r="K1346" s="14">
        <v>0.7345838769547498</v>
      </c>
      <c r="L1346" s="14">
        <v>0.0519</v>
      </c>
      <c r="M1346" s="14">
        <v>0.231</v>
      </c>
      <c r="N1346" s="14">
        <v>1.02E-4</v>
      </c>
      <c r="O1346" s="14">
        <v>0.0677</v>
      </c>
      <c r="P1346" s="14">
        <v>0.655</v>
      </c>
      <c r="Q1346" s="14">
        <v>121.953</v>
      </c>
      <c r="R1346" s="14">
        <v>10.0</v>
      </c>
      <c r="S1346" s="14">
        <v>0.0</v>
      </c>
      <c r="T1346" s="14" t="s">
        <v>1434</v>
      </c>
      <c r="U1346" s="14" t="s">
        <v>35</v>
      </c>
      <c r="V1346" s="16" t="s">
        <v>407</v>
      </c>
      <c r="W1346" s="17" t="s">
        <v>185</v>
      </c>
    </row>
    <row r="1347" ht="15.75" customHeight="1">
      <c r="A1347" s="14" t="s">
        <v>19576</v>
      </c>
      <c r="B1347" s="14" t="s">
        <v>19577</v>
      </c>
      <c r="C1347" s="14">
        <v>2007.0</v>
      </c>
      <c r="D1347" s="14">
        <v>2.0</v>
      </c>
      <c r="E1347" s="14">
        <v>103386.0</v>
      </c>
      <c r="F1347" s="14" t="s">
        <v>18971</v>
      </c>
      <c r="G1347" s="14" t="s">
        <v>18972</v>
      </c>
      <c r="H1347" s="14" t="s">
        <v>19575</v>
      </c>
      <c r="I1347" s="14">
        <v>0.718</v>
      </c>
      <c r="J1347" s="14">
        <v>0.2</v>
      </c>
      <c r="K1347" s="14">
        <v>0.6898380852418062</v>
      </c>
      <c r="L1347" s="14">
        <v>0.0363</v>
      </c>
      <c r="M1347" s="14">
        <v>0.413</v>
      </c>
      <c r="N1347" s="14">
        <v>1.87E-6</v>
      </c>
      <c r="O1347" s="14">
        <v>0.139</v>
      </c>
      <c r="P1347" s="14">
        <v>0.611</v>
      </c>
      <c r="Q1347" s="14">
        <v>75.925</v>
      </c>
      <c r="R1347" s="14">
        <v>2.0</v>
      </c>
      <c r="S1347" s="14">
        <v>1.0</v>
      </c>
      <c r="T1347" s="14" t="s">
        <v>1434</v>
      </c>
      <c r="U1347" s="14" t="s">
        <v>35</v>
      </c>
      <c r="V1347" s="16" t="s">
        <v>407</v>
      </c>
      <c r="W1347" s="17" t="s">
        <v>185</v>
      </c>
    </row>
    <row r="1348" ht="15.75" customHeight="1">
      <c r="A1348" s="14" t="s">
        <v>19578</v>
      </c>
      <c r="B1348" s="14" t="s">
        <v>19579</v>
      </c>
      <c r="C1348" s="14">
        <v>2007.0</v>
      </c>
      <c r="D1348" s="14">
        <v>2.0</v>
      </c>
      <c r="E1348" s="14">
        <v>103826.0</v>
      </c>
      <c r="F1348" s="14" t="s">
        <v>18971</v>
      </c>
      <c r="G1348" s="14" t="s">
        <v>18972</v>
      </c>
      <c r="H1348" s="14" t="s">
        <v>19575</v>
      </c>
      <c r="I1348" s="14">
        <v>0.853</v>
      </c>
      <c r="J1348" s="14">
        <v>0.196</v>
      </c>
      <c r="K1348" s="14">
        <v>0.6941586636003217</v>
      </c>
      <c r="L1348" s="14">
        <v>0.0683</v>
      </c>
      <c r="M1348" s="14">
        <v>0.495</v>
      </c>
      <c r="N1348" s="14">
        <v>0.0</v>
      </c>
      <c r="O1348" s="14">
        <v>0.112</v>
      </c>
      <c r="P1348" s="14">
        <v>0.498</v>
      </c>
      <c r="Q1348" s="14">
        <v>119.916</v>
      </c>
      <c r="R1348" s="14">
        <v>2.0</v>
      </c>
      <c r="S1348" s="14">
        <v>1.0</v>
      </c>
      <c r="T1348" s="14" t="s">
        <v>1434</v>
      </c>
      <c r="U1348" s="14" t="s">
        <v>35</v>
      </c>
      <c r="V1348" s="16" t="s">
        <v>54</v>
      </c>
      <c r="W1348" s="17" t="s">
        <v>251</v>
      </c>
    </row>
    <row r="1349" ht="15.75" customHeight="1">
      <c r="A1349" s="14" t="s">
        <v>19580</v>
      </c>
      <c r="B1349" s="14" t="s">
        <v>19581</v>
      </c>
      <c r="C1349" s="14">
        <v>1995.0</v>
      </c>
      <c r="D1349" s="14">
        <v>2.0</v>
      </c>
      <c r="E1349" s="14">
        <v>142440.0</v>
      </c>
      <c r="F1349" s="14" t="s">
        <v>19106</v>
      </c>
      <c r="G1349" s="14" t="s">
        <v>19107</v>
      </c>
      <c r="H1349" s="14" t="s">
        <v>19582</v>
      </c>
      <c r="I1349" s="14">
        <v>0.242</v>
      </c>
      <c r="J1349" s="14">
        <v>0.181</v>
      </c>
      <c r="K1349" s="14">
        <v>0.6482578657915373</v>
      </c>
      <c r="L1349" s="14">
        <v>0.0396</v>
      </c>
      <c r="M1349" s="14">
        <v>0.971</v>
      </c>
      <c r="N1349" s="14">
        <v>0.733</v>
      </c>
      <c r="O1349" s="14">
        <v>0.121</v>
      </c>
      <c r="P1349" s="14">
        <v>0.164</v>
      </c>
      <c r="Q1349" s="14">
        <v>85.728</v>
      </c>
      <c r="R1349" s="14">
        <v>2.0</v>
      </c>
      <c r="S1349" s="14">
        <v>1.0</v>
      </c>
      <c r="T1349" s="14" t="s">
        <v>1434</v>
      </c>
      <c r="U1349" s="14" t="s">
        <v>35</v>
      </c>
      <c r="V1349" s="16" t="s">
        <v>58</v>
      </c>
      <c r="W1349" s="17" t="s">
        <v>251</v>
      </c>
    </row>
    <row r="1350" ht="15.75" customHeight="1">
      <c r="A1350" s="14" t="s">
        <v>19583</v>
      </c>
      <c r="B1350" s="14" t="s">
        <v>19584</v>
      </c>
      <c r="C1350" s="14">
        <v>2011.0</v>
      </c>
      <c r="D1350" s="14">
        <v>2.0</v>
      </c>
      <c r="E1350" s="14">
        <v>172911.0</v>
      </c>
      <c r="F1350" s="14" t="s">
        <v>14716</v>
      </c>
      <c r="G1350" s="14" t="s">
        <v>19585</v>
      </c>
      <c r="H1350" s="14" t="s">
        <v>19586</v>
      </c>
      <c r="I1350" s="14">
        <v>0.74</v>
      </c>
      <c r="J1350" s="14">
        <v>0.811</v>
      </c>
      <c r="K1350" s="14">
        <v>0.8641798387084428</v>
      </c>
      <c r="L1350" s="14">
        <v>0.205</v>
      </c>
      <c r="M1350" s="14">
        <v>0.134</v>
      </c>
      <c r="N1350" s="14">
        <v>1.06E-4</v>
      </c>
      <c r="O1350" s="14">
        <v>0.436</v>
      </c>
      <c r="P1350" s="14">
        <v>0.604</v>
      </c>
      <c r="Q1350" s="14">
        <v>113.461</v>
      </c>
      <c r="R1350" s="14">
        <v>0.0</v>
      </c>
      <c r="S1350" s="14">
        <v>1.0</v>
      </c>
      <c r="T1350" s="14" t="s">
        <v>1434</v>
      </c>
      <c r="U1350" s="14" t="s">
        <v>35</v>
      </c>
      <c r="V1350" s="16" t="s">
        <v>407</v>
      </c>
      <c r="W1350" s="17" t="s">
        <v>185</v>
      </c>
    </row>
    <row r="1351" ht="15.75" customHeight="1">
      <c r="A1351" s="14" t="s">
        <v>19587</v>
      </c>
      <c r="B1351" s="14" t="s">
        <v>19588</v>
      </c>
      <c r="C1351" s="14">
        <v>2021.0</v>
      </c>
      <c r="D1351" s="14">
        <v>2.0</v>
      </c>
      <c r="E1351" s="14">
        <v>241742.0</v>
      </c>
      <c r="F1351" s="14" t="s">
        <v>14698</v>
      </c>
      <c r="G1351" s="14" t="s">
        <v>19571</v>
      </c>
      <c r="H1351" s="14" t="s">
        <v>19572</v>
      </c>
      <c r="I1351" s="14">
        <v>0.216</v>
      </c>
      <c r="J1351" s="14">
        <v>0.151</v>
      </c>
      <c r="K1351" s="14">
        <v>0.523239150417658</v>
      </c>
      <c r="L1351" s="14">
        <v>0.04</v>
      </c>
      <c r="M1351" s="14">
        <v>0.968</v>
      </c>
      <c r="N1351" s="14">
        <v>7.68E-4</v>
      </c>
      <c r="O1351" s="14">
        <v>0.258</v>
      </c>
      <c r="P1351" s="14">
        <v>0.118</v>
      </c>
      <c r="Q1351" s="14">
        <v>133.623</v>
      </c>
      <c r="R1351" s="14">
        <v>7.0</v>
      </c>
      <c r="S1351" s="14">
        <v>1.0</v>
      </c>
      <c r="T1351" s="14" t="s">
        <v>1434</v>
      </c>
      <c r="U1351" s="14" t="s">
        <v>68</v>
      </c>
      <c r="V1351" s="16" t="s">
        <v>58</v>
      </c>
      <c r="W1351" s="17" t="s">
        <v>251</v>
      </c>
    </row>
    <row r="1352" ht="15.75" customHeight="1">
      <c r="A1352" s="14" t="s">
        <v>19589</v>
      </c>
      <c r="B1352" s="14" t="s">
        <v>19590</v>
      </c>
      <c r="C1352" s="14">
        <v>2024.0</v>
      </c>
      <c r="D1352" s="14">
        <v>2.0</v>
      </c>
      <c r="E1352" s="14">
        <v>87111.0</v>
      </c>
      <c r="F1352" s="14" t="s">
        <v>14716</v>
      </c>
      <c r="G1352" s="14" t="s">
        <v>4257</v>
      </c>
      <c r="H1352" s="14" t="s">
        <v>19591</v>
      </c>
      <c r="I1352" s="14">
        <v>0.815</v>
      </c>
      <c r="J1352" s="14">
        <v>0.845</v>
      </c>
      <c r="K1352" s="14">
        <v>0.9148503839130143</v>
      </c>
      <c r="L1352" s="14">
        <v>0.0597</v>
      </c>
      <c r="M1352" s="14">
        <v>0.128</v>
      </c>
      <c r="N1352" s="14">
        <v>0.0</v>
      </c>
      <c r="O1352" s="14">
        <v>0.342</v>
      </c>
      <c r="P1352" s="14">
        <v>0.917</v>
      </c>
      <c r="Q1352" s="14">
        <v>134.938</v>
      </c>
      <c r="R1352" s="14">
        <v>0.0</v>
      </c>
      <c r="S1352" s="14">
        <v>1.0</v>
      </c>
      <c r="T1352" s="14" t="s">
        <v>1434</v>
      </c>
      <c r="U1352" s="14" t="s">
        <v>35</v>
      </c>
      <c r="V1352" s="16" t="s">
        <v>819</v>
      </c>
      <c r="W1352" s="17" t="s">
        <v>185</v>
      </c>
    </row>
    <row r="1353" ht="15.75" customHeight="1">
      <c r="A1353" s="14" t="s">
        <v>19592</v>
      </c>
      <c r="B1353" s="14" t="s">
        <v>19593</v>
      </c>
      <c r="C1353" s="14">
        <v>2021.0</v>
      </c>
      <c r="D1353" s="14">
        <v>2.0</v>
      </c>
      <c r="E1353" s="14">
        <v>175804.0</v>
      </c>
      <c r="F1353" s="14" t="s">
        <v>14610</v>
      </c>
      <c r="G1353" s="14" t="s">
        <v>19594</v>
      </c>
      <c r="H1353" s="14" t="s">
        <v>15178</v>
      </c>
      <c r="I1353" s="14">
        <v>0.726</v>
      </c>
      <c r="J1353" s="14">
        <v>0.788</v>
      </c>
      <c r="K1353" s="14">
        <v>0.9197056873159006</v>
      </c>
      <c r="L1353" s="14">
        <v>0.0415</v>
      </c>
      <c r="M1353" s="14">
        <v>0.261</v>
      </c>
      <c r="N1353" s="14">
        <v>4.16E-6</v>
      </c>
      <c r="O1353" s="14">
        <v>0.339</v>
      </c>
      <c r="P1353" s="14">
        <v>0.966</v>
      </c>
      <c r="Q1353" s="14">
        <v>115.964</v>
      </c>
      <c r="R1353" s="14">
        <v>7.0</v>
      </c>
      <c r="S1353" s="14">
        <v>1.0</v>
      </c>
      <c r="T1353" s="14" t="s">
        <v>1434</v>
      </c>
      <c r="U1353" s="14" t="s">
        <v>35</v>
      </c>
      <c r="V1353" s="16" t="s">
        <v>819</v>
      </c>
      <c r="W1353" s="17" t="s">
        <v>185</v>
      </c>
    </row>
    <row r="1354" ht="15.75" customHeight="1">
      <c r="A1354" s="14" t="s">
        <v>19595</v>
      </c>
      <c r="B1354" s="14" t="s">
        <v>19596</v>
      </c>
      <c r="C1354" s="14">
        <v>2020.0</v>
      </c>
      <c r="D1354" s="14">
        <v>2.0</v>
      </c>
      <c r="E1354" s="14">
        <v>225286.0</v>
      </c>
      <c r="F1354" s="14" t="s">
        <v>19597</v>
      </c>
      <c r="G1354" s="14" t="s">
        <v>19598</v>
      </c>
      <c r="H1354" s="14" t="s">
        <v>19599</v>
      </c>
      <c r="I1354" s="14">
        <v>0.669</v>
      </c>
      <c r="J1354" s="14">
        <v>0.482</v>
      </c>
      <c r="K1354" s="14">
        <v>0.8066862019377007</v>
      </c>
      <c r="L1354" s="14">
        <v>0.132</v>
      </c>
      <c r="M1354" s="14">
        <v>0.195</v>
      </c>
      <c r="N1354" s="14">
        <v>0.0</v>
      </c>
      <c r="O1354" s="14">
        <v>0.168</v>
      </c>
      <c r="P1354" s="14">
        <v>0.598</v>
      </c>
      <c r="Q1354" s="14">
        <v>174.125</v>
      </c>
      <c r="R1354" s="14">
        <v>11.0</v>
      </c>
      <c r="S1354" s="14">
        <v>1.0</v>
      </c>
      <c r="T1354" s="14" t="s">
        <v>1434</v>
      </c>
      <c r="U1354" s="14" t="s">
        <v>35</v>
      </c>
      <c r="V1354" s="16" t="s">
        <v>333</v>
      </c>
      <c r="W1354" s="17" t="s">
        <v>185</v>
      </c>
    </row>
    <row r="1355" ht="15.75" customHeight="1">
      <c r="A1355" s="14" t="s">
        <v>19600</v>
      </c>
      <c r="B1355" s="14" t="s">
        <v>19601</v>
      </c>
      <c r="C1355" s="14">
        <v>2021.0</v>
      </c>
      <c r="D1355" s="14">
        <v>2.0</v>
      </c>
      <c r="E1355" s="14">
        <v>156243.0</v>
      </c>
      <c r="F1355" s="14" t="s">
        <v>5251</v>
      </c>
      <c r="G1355" s="14" t="s">
        <v>15430</v>
      </c>
      <c r="H1355" s="14" t="s">
        <v>19602</v>
      </c>
      <c r="I1355" s="14">
        <v>0.528</v>
      </c>
      <c r="J1355" s="14">
        <v>0.00916</v>
      </c>
      <c r="K1355" s="14">
        <v>0.4507732124045352</v>
      </c>
      <c r="L1355" s="14">
        <v>0.178</v>
      </c>
      <c r="M1355" s="14">
        <v>0.995</v>
      </c>
      <c r="N1355" s="14">
        <v>0.966</v>
      </c>
      <c r="O1355" s="14">
        <v>0.132</v>
      </c>
      <c r="P1355" s="14">
        <v>0.567</v>
      </c>
      <c r="Q1355" s="14">
        <v>160.09</v>
      </c>
      <c r="R1355" s="14">
        <v>5.0</v>
      </c>
      <c r="S1355" s="14">
        <v>0.0</v>
      </c>
      <c r="T1355" s="14" t="s">
        <v>1434</v>
      </c>
      <c r="U1355" s="14" t="s">
        <v>35</v>
      </c>
      <c r="V1355" s="16" t="s">
        <v>333</v>
      </c>
      <c r="W1355" s="17" t="s">
        <v>185</v>
      </c>
    </row>
    <row r="1356" ht="15.75" customHeight="1">
      <c r="A1356" s="14" t="s">
        <v>19603</v>
      </c>
      <c r="B1356" s="14" t="s">
        <v>19604</v>
      </c>
      <c r="C1356" s="14">
        <v>2021.0</v>
      </c>
      <c r="D1356" s="14">
        <v>2.0</v>
      </c>
      <c r="E1356" s="14">
        <v>195246.0</v>
      </c>
      <c r="F1356" s="14" t="s">
        <v>14504</v>
      </c>
      <c r="G1356" s="14" t="s">
        <v>19571</v>
      </c>
      <c r="H1356" s="14" t="s">
        <v>19572</v>
      </c>
      <c r="I1356" s="14">
        <v>0.161</v>
      </c>
      <c r="J1356" s="14">
        <v>0.457</v>
      </c>
      <c r="K1356" s="14">
        <v>0.525121382573843</v>
      </c>
      <c r="L1356" s="14">
        <v>0.087</v>
      </c>
      <c r="M1356" s="14">
        <v>0.987</v>
      </c>
      <c r="N1356" s="14">
        <v>0.825</v>
      </c>
      <c r="O1356" s="14">
        <v>0.0875</v>
      </c>
      <c r="P1356" s="14">
        <v>0.0336</v>
      </c>
      <c r="Q1356" s="14">
        <v>85.284</v>
      </c>
      <c r="R1356" s="14">
        <v>10.0</v>
      </c>
      <c r="S1356" s="14">
        <v>0.0</v>
      </c>
      <c r="T1356" s="14" t="s">
        <v>1434</v>
      </c>
      <c r="U1356" s="14" t="s">
        <v>68</v>
      </c>
      <c r="V1356" s="16" t="s">
        <v>75</v>
      </c>
      <c r="W1356" s="17" t="s">
        <v>251</v>
      </c>
    </row>
    <row r="1357" ht="15.75" customHeight="1">
      <c r="A1357" s="14" t="s">
        <v>19605</v>
      </c>
      <c r="B1357" s="14" t="s">
        <v>19606</v>
      </c>
      <c r="C1357" s="14">
        <v>2022.0</v>
      </c>
      <c r="D1357" s="14">
        <v>2.0</v>
      </c>
      <c r="E1357" s="14">
        <v>75750.0</v>
      </c>
      <c r="F1357" s="14" t="s">
        <v>14716</v>
      </c>
      <c r="G1357" s="14" t="s">
        <v>19128</v>
      </c>
      <c r="H1357" s="14" t="s">
        <v>19129</v>
      </c>
      <c r="I1357" s="14">
        <v>0.794</v>
      </c>
      <c r="J1357" s="14">
        <v>0.714</v>
      </c>
      <c r="K1357" s="14">
        <v>0.8326096720887941</v>
      </c>
      <c r="L1357" s="14">
        <v>0.0628</v>
      </c>
      <c r="M1357" s="14">
        <v>0.363</v>
      </c>
      <c r="N1357" s="14">
        <v>0.00321</v>
      </c>
      <c r="O1357" s="14">
        <v>0.089</v>
      </c>
      <c r="P1357" s="14">
        <v>0.81</v>
      </c>
      <c r="Q1357" s="14">
        <v>149.938</v>
      </c>
      <c r="R1357" s="14">
        <v>7.0</v>
      </c>
      <c r="S1357" s="14">
        <v>1.0</v>
      </c>
      <c r="T1357" s="14" t="s">
        <v>1434</v>
      </c>
      <c r="U1357" s="14" t="s">
        <v>68</v>
      </c>
      <c r="V1357" s="16" t="s">
        <v>560</v>
      </c>
      <c r="W1357" s="17" t="s">
        <v>185</v>
      </c>
    </row>
    <row r="1358" ht="15.75" customHeight="1">
      <c r="A1358" s="14" t="s">
        <v>19607</v>
      </c>
      <c r="B1358" s="14" t="s">
        <v>19608</v>
      </c>
      <c r="C1358" s="14">
        <v>2023.0</v>
      </c>
      <c r="D1358" s="14">
        <v>2.0</v>
      </c>
      <c r="E1358" s="14">
        <v>110847.0</v>
      </c>
      <c r="F1358" s="14" t="s">
        <v>14716</v>
      </c>
      <c r="G1358" s="14" t="s">
        <v>1658</v>
      </c>
      <c r="H1358" s="14" t="s">
        <v>19609</v>
      </c>
      <c r="I1358" s="14">
        <v>0.699</v>
      </c>
      <c r="J1358" s="14">
        <v>0.864</v>
      </c>
      <c r="K1358" s="14">
        <v>0.8790665839437243</v>
      </c>
      <c r="L1358" s="14">
        <v>0.076</v>
      </c>
      <c r="M1358" s="14">
        <v>0.167</v>
      </c>
      <c r="N1358" s="14">
        <v>0.0</v>
      </c>
      <c r="O1358" s="14">
        <v>0.148</v>
      </c>
      <c r="P1358" s="14">
        <v>0.961</v>
      </c>
      <c r="Q1358" s="14">
        <v>117.964</v>
      </c>
      <c r="R1358" s="14">
        <v>7.0</v>
      </c>
      <c r="S1358" s="14">
        <v>1.0</v>
      </c>
      <c r="T1358" s="14" t="s">
        <v>1434</v>
      </c>
      <c r="U1358" s="14" t="s">
        <v>35</v>
      </c>
      <c r="V1358" s="16" t="s">
        <v>819</v>
      </c>
      <c r="W1358" s="17" t="s">
        <v>185</v>
      </c>
    </row>
    <row r="1359" ht="15.75" customHeight="1">
      <c r="A1359" s="14" t="s">
        <v>3106</v>
      </c>
      <c r="B1359" s="14" t="s">
        <v>3107</v>
      </c>
      <c r="C1359" s="14">
        <v>2022.0</v>
      </c>
      <c r="D1359" s="14">
        <v>2.0</v>
      </c>
      <c r="E1359" s="14">
        <v>208106.0</v>
      </c>
      <c r="F1359" s="14" t="s">
        <v>3108</v>
      </c>
      <c r="G1359" s="14" t="s">
        <v>3109</v>
      </c>
      <c r="H1359" s="14" t="s">
        <v>3110</v>
      </c>
      <c r="I1359" s="14">
        <v>0.59</v>
      </c>
      <c r="J1359" s="14">
        <v>0.744</v>
      </c>
      <c r="K1359" s="14">
        <v>0.8427052809265138</v>
      </c>
      <c r="L1359" s="14">
        <v>0.0336</v>
      </c>
      <c r="M1359" s="14">
        <v>0.332</v>
      </c>
      <c r="N1359" s="14">
        <v>1.55E-5</v>
      </c>
      <c r="O1359" s="14">
        <v>0.099</v>
      </c>
      <c r="P1359" s="14">
        <v>0.536</v>
      </c>
      <c r="Q1359" s="14">
        <v>118.02</v>
      </c>
      <c r="R1359" s="14">
        <v>8.0</v>
      </c>
      <c r="S1359" s="14">
        <v>1.0</v>
      </c>
      <c r="T1359" s="14" t="s">
        <v>103</v>
      </c>
      <c r="U1359" s="14" t="s">
        <v>35</v>
      </c>
      <c r="V1359" s="16" t="s">
        <v>333</v>
      </c>
      <c r="W1359" s="17" t="s">
        <v>185</v>
      </c>
    </row>
    <row r="1360" ht="15.75" customHeight="1">
      <c r="A1360" s="14" t="s">
        <v>3114</v>
      </c>
      <c r="B1360" s="14" t="s">
        <v>3115</v>
      </c>
      <c r="C1360" s="14">
        <v>2025.0</v>
      </c>
      <c r="D1360" s="14">
        <v>2.0</v>
      </c>
      <c r="E1360" s="14">
        <v>200572.0</v>
      </c>
      <c r="F1360" s="14" t="s">
        <v>3118</v>
      </c>
      <c r="G1360" s="14" t="s">
        <v>3119</v>
      </c>
      <c r="H1360" s="14" t="s">
        <v>3115</v>
      </c>
      <c r="I1360" s="14">
        <v>0.6567054320987653</v>
      </c>
      <c r="J1360" s="14">
        <v>0.6703844999999999</v>
      </c>
      <c r="K1360" s="14">
        <v>0.8136264709055699</v>
      </c>
      <c r="L1360" s="14">
        <v>0.08138265432098765</v>
      </c>
      <c r="M1360" s="14">
        <v>0.2693400896296296</v>
      </c>
      <c r="N1360" s="14">
        <v>0.05448885008024692</v>
      </c>
      <c r="O1360" s="14">
        <v>0.1911505555555556</v>
      </c>
      <c r="P1360" s="14">
        <v>0.6187672839506173</v>
      </c>
      <c r="Q1360" s="14">
        <v>120.71</v>
      </c>
      <c r="R1360" s="14">
        <v>5.0</v>
      </c>
      <c r="S1360" s="14">
        <v>1.0</v>
      </c>
      <c r="T1360" s="14" t="s">
        <v>103</v>
      </c>
      <c r="U1360" s="14" t="s">
        <v>35</v>
      </c>
      <c r="V1360" s="16" t="s">
        <v>407</v>
      </c>
      <c r="W1360" s="17" t="s">
        <v>185</v>
      </c>
    </row>
    <row r="1361" ht="15.75" customHeight="1">
      <c r="A1361" s="14" t="s">
        <v>1610</v>
      </c>
      <c r="B1361" s="14" t="s">
        <v>1611</v>
      </c>
      <c r="C1361" s="14">
        <v>2019.0</v>
      </c>
      <c r="D1361" s="14">
        <v>2.0</v>
      </c>
      <c r="E1361" s="14">
        <v>178640.0</v>
      </c>
      <c r="F1361" s="14" t="s">
        <v>1267</v>
      </c>
      <c r="G1361" s="14" t="s">
        <v>1614</v>
      </c>
      <c r="H1361" s="14" t="s">
        <v>1611</v>
      </c>
      <c r="I1361" s="14">
        <v>0.777</v>
      </c>
      <c r="J1361" s="14">
        <v>0.317</v>
      </c>
      <c r="K1361" s="14">
        <v>0.7449361538137674</v>
      </c>
      <c r="L1361" s="14">
        <v>0.308</v>
      </c>
      <c r="M1361" s="14">
        <v>0.591</v>
      </c>
      <c r="N1361" s="14">
        <v>0.0</v>
      </c>
      <c r="O1361" s="14">
        <v>0.0881</v>
      </c>
      <c r="P1361" s="14">
        <v>0.33</v>
      </c>
      <c r="Q1361" s="14">
        <v>139.85</v>
      </c>
      <c r="R1361" s="14">
        <v>1.0</v>
      </c>
      <c r="S1361" s="14">
        <v>0.0</v>
      </c>
      <c r="T1361" s="14" t="s">
        <v>103</v>
      </c>
      <c r="U1361" s="14" t="s">
        <v>94</v>
      </c>
      <c r="V1361" s="16" t="s">
        <v>45</v>
      </c>
      <c r="W1361" s="17" t="s">
        <v>251</v>
      </c>
    </row>
    <row r="1362" ht="15.75" customHeight="1">
      <c r="A1362" s="14" t="s">
        <v>3123</v>
      </c>
      <c r="B1362" s="14" t="s">
        <v>2541</v>
      </c>
      <c r="C1362" s="14">
        <v>2020.0</v>
      </c>
      <c r="D1362" s="14">
        <v>2.0</v>
      </c>
      <c r="E1362" s="14">
        <v>317026.0</v>
      </c>
      <c r="F1362" s="14" t="s">
        <v>3126</v>
      </c>
      <c r="G1362" s="14" t="s">
        <v>2540</v>
      </c>
      <c r="H1362" s="14" t="s">
        <v>3127</v>
      </c>
      <c r="I1362" s="14">
        <v>0.808</v>
      </c>
      <c r="J1362" s="14">
        <v>0.796</v>
      </c>
      <c r="K1362" s="14">
        <v>0.8305991059219602</v>
      </c>
      <c r="L1362" s="14">
        <v>0.0327</v>
      </c>
      <c r="M1362" s="14">
        <v>0.517</v>
      </c>
      <c r="N1362" s="14">
        <v>0.0</v>
      </c>
      <c r="O1362" s="14">
        <v>0.242</v>
      </c>
      <c r="P1362" s="14">
        <v>0.936</v>
      </c>
      <c r="Q1362" s="14">
        <v>110.09</v>
      </c>
      <c r="R1362" s="14">
        <v>9.0</v>
      </c>
      <c r="S1362" s="14">
        <v>1.0</v>
      </c>
      <c r="T1362" s="14" t="s">
        <v>103</v>
      </c>
      <c r="U1362" s="14" t="s">
        <v>35</v>
      </c>
      <c r="V1362" s="16" t="s">
        <v>819</v>
      </c>
      <c r="W1362" s="17" t="s">
        <v>185</v>
      </c>
    </row>
    <row r="1363" ht="15.75" customHeight="1">
      <c r="A1363" s="14" t="s">
        <v>19610</v>
      </c>
      <c r="B1363" s="14" t="s">
        <v>19611</v>
      </c>
      <c r="C1363" s="14">
        <v>1969.0</v>
      </c>
      <c r="D1363" s="14">
        <v>2.0</v>
      </c>
      <c r="E1363" s="14">
        <v>349413.0</v>
      </c>
      <c r="F1363" s="14" t="s">
        <v>19612</v>
      </c>
      <c r="G1363" s="14" t="s">
        <v>19613</v>
      </c>
      <c r="H1363" s="14" t="s">
        <v>19614</v>
      </c>
      <c r="I1363" s="14">
        <v>0.305</v>
      </c>
      <c r="J1363" s="14">
        <v>0.429</v>
      </c>
      <c r="K1363" s="14">
        <v>0.7939811348834518</v>
      </c>
      <c r="L1363" s="14">
        <v>0.0361</v>
      </c>
      <c r="M1363" s="14">
        <v>0.0204</v>
      </c>
      <c r="N1363" s="14">
        <v>0.71</v>
      </c>
      <c r="O1363" s="14">
        <v>0.149</v>
      </c>
      <c r="P1363" s="14">
        <v>0.385</v>
      </c>
      <c r="Q1363" s="14">
        <v>67.85</v>
      </c>
      <c r="R1363" s="14">
        <v>5.0</v>
      </c>
      <c r="S1363" s="14">
        <v>0.0</v>
      </c>
      <c r="T1363" s="14" t="s">
        <v>19615</v>
      </c>
      <c r="U1363" s="14" t="s">
        <v>35</v>
      </c>
      <c r="V1363" s="16" t="s">
        <v>45</v>
      </c>
      <c r="W1363" s="17" t="s">
        <v>251</v>
      </c>
    </row>
    <row r="1364" ht="15.75" customHeight="1">
      <c r="A1364" s="14" t="s">
        <v>3129</v>
      </c>
      <c r="B1364" s="14" t="s">
        <v>3130</v>
      </c>
      <c r="C1364" s="14">
        <v>1986.0</v>
      </c>
      <c r="D1364" s="14">
        <v>2.0</v>
      </c>
      <c r="E1364" s="14">
        <v>285733.0</v>
      </c>
      <c r="F1364" s="14" t="s">
        <v>3132</v>
      </c>
      <c r="G1364" s="14" t="s">
        <v>3133</v>
      </c>
      <c r="H1364" s="14" t="s">
        <v>3134</v>
      </c>
      <c r="I1364" s="14">
        <v>0.656</v>
      </c>
      <c r="J1364" s="14">
        <v>0.914</v>
      </c>
      <c r="K1364" s="14">
        <v>0.8146856886014868</v>
      </c>
      <c r="L1364" s="14">
        <v>0.0394</v>
      </c>
      <c r="M1364" s="14">
        <v>9.43E-4</v>
      </c>
      <c r="N1364" s="14">
        <v>0.0628</v>
      </c>
      <c r="O1364" s="14">
        <v>0.159</v>
      </c>
      <c r="P1364" s="14">
        <v>0.576</v>
      </c>
      <c r="Q1364" s="14">
        <v>113.26</v>
      </c>
      <c r="R1364" s="14">
        <v>4.0</v>
      </c>
      <c r="S1364" s="14">
        <v>0.0</v>
      </c>
      <c r="T1364" s="14" t="s">
        <v>103</v>
      </c>
      <c r="U1364" s="14" t="s">
        <v>68</v>
      </c>
      <c r="V1364" s="16" t="s">
        <v>333</v>
      </c>
      <c r="W1364" s="17" t="s">
        <v>185</v>
      </c>
    </row>
    <row r="1365" ht="15.75" customHeight="1">
      <c r="A1365" s="14" t="s">
        <v>19616</v>
      </c>
      <c r="B1365" s="14" t="s">
        <v>19617</v>
      </c>
      <c r="C1365" s="14">
        <v>2004.0</v>
      </c>
      <c r="D1365" s="14">
        <v>2.0</v>
      </c>
      <c r="E1365" s="14">
        <v>186506.0</v>
      </c>
      <c r="F1365" s="14" t="s">
        <v>9973</v>
      </c>
      <c r="G1365" s="14" t="s">
        <v>19618</v>
      </c>
      <c r="H1365" s="14" t="s">
        <v>19619</v>
      </c>
      <c r="I1365" s="14">
        <v>0.827</v>
      </c>
      <c r="J1365" s="14">
        <v>0.842</v>
      </c>
      <c r="K1365" s="14">
        <v>0.8623617735575824</v>
      </c>
      <c r="L1365" s="14">
        <v>0.104</v>
      </c>
      <c r="M1365" s="14">
        <v>0.297</v>
      </c>
      <c r="N1365" s="14">
        <v>0.0</v>
      </c>
      <c r="O1365" s="14">
        <v>0.277</v>
      </c>
      <c r="P1365" s="14">
        <v>0.733</v>
      </c>
      <c r="Q1365" s="14">
        <v>94.89</v>
      </c>
      <c r="R1365" s="14">
        <v>5.0</v>
      </c>
      <c r="S1365" s="14">
        <v>1.0</v>
      </c>
      <c r="T1365" s="14" t="s">
        <v>1264</v>
      </c>
      <c r="U1365" s="14" t="s">
        <v>35</v>
      </c>
      <c r="V1365" s="16" t="s">
        <v>181</v>
      </c>
      <c r="W1365" s="17" t="s">
        <v>185</v>
      </c>
    </row>
    <row r="1366" ht="15.75" customHeight="1">
      <c r="A1366" s="14" t="s">
        <v>3140</v>
      </c>
      <c r="B1366" s="14" t="s">
        <v>3141</v>
      </c>
      <c r="C1366" s="14">
        <v>2023.0</v>
      </c>
      <c r="D1366" s="14">
        <v>2.0</v>
      </c>
      <c r="E1366" s="14">
        <v>332818.0</v>
      </c>
      <c r="F1366" s="14" t="s">
        <v>3143</v>
      </c>
      <c r="G1366" s="14" t="s">
        <v>3144</v>
      </c>
      <c r="H1366" s="14" t="s">
        <v>3145</v>
      </c>
      <c r="I1366" s="14">
        <v>0.6567054320987653</v>
      </c>
      <c r="J1366" s="14">
        <v>0.6703844999999999</v>
      </c>
      <c r="K1366" s="14">
        <v>0.8136264709055699</v>
      </c>
      <c r="L1366" s="14">
        <v>0.08138265432098765</v>
      </c>
      <c r="M1366" s="14">
        <v>0.2693400896296296</v>
      </c>
      <c r="N1366" s="14">
        <v>0.05448885008024692</v>
      </c>
      <c r="O1366" s="14">
        <v>0.1911505555555556</v>
      </c>
      <c r="P1366" s="14">
        <v>0.6187672839506173</v>
      </c>
      <c r="Q1366" s="14">
        <v>120.71</v>
      </c>
      <c r="R1366" s="14">
        <v>5.0</v>
      </c>
      <c r="S1366" s="14">
        <v>1.0</v>
      </c>
      <c r="T1366" s="14" t="s">
        <v>103</v>
      </c>
      <c r="U1366" s="14" t="s">
        <v>35</v>
      </c>
      <c r="V1366" s="16" t="s">
        <v>407</v>
      </c>
      <c r="W1366" s="17" t="s">
        <v>185</v>
      </c>
    </row>
    <row r="1367" ht="15.75" customHeight="1">
      <c r="A1367" s="14" t="s">
        <v>19620</v>
      </c>
      <c r="B1367" s="14" t="s">
        <v>19621</v>
      </c>
      <c r="C1367" s="14">
        <v>2017.0</v>
      </c>
      <c r="D1367" s="14">
        <v>2.0</v>
      </c>
      <c r="E1367" s="14">
        <v>181106.0</v>
      </c>
      <c r="F1367" s="14" t="s">
        <v>16906</v>
      </c>
      <c r="G1367" s="14" t="s">
        <v>16908</v>
      </c>
      <c r="H1367" s="14" t="s">
        <v>19622</v>
      </c>
      <c r="I1367" s="14">
        <v>0.782</v>
      </c>
      <c r="J1367" s="14">
        <v>0.791</v>
      </c>
      <c r="K1367" s="14">
        <v>0.845336128144818</v>
      </c>
      <c r="L1367" s="14">
        <v>0.102</v>
      </c>
      <c r="M1367" s="14">
        <v>0.144</v>
      </c>
      <c r="N1367" s="14">
        <v>0.0</v>
      </c>
      <c r="O1367" s="14">
        <v>0.169</v>
      </c>
      <c r="P1367" s="14">
        <v>0.896</v>
      </c>
      <c r="Q1367" s="14">
        <v>96.02</v>
      </c>
      <c r="R1367" s="14">
        <v>11.0</v>
      </c>
      <c r="S1367" s="14">
        <v>0.0</v>
      </c>
      <c r="T1367" s="14" t="s">
        <v>1264</v>
      </c>
      <c r="U1367" s="14" t="s">
        <v>35</v>
      </c>
      <c r="V1367" s="16" t="s">
        <v>560</v>
      </c>
      <c r="W1367" s="17" t="s">
        <v>185</v>
      </c>
    </row>
    <row r="1368" ht="15.75" customHeight="1">
      <c r="A1368" s="14" t="s">
        <v>1618</v>
      </c>
      <c r="B1368" s="14" t="s">
        <v>1619</v>
      </c>
      <c r="C1368" s="14">
        <v>2018.0</v>
      </c>
      <c r="D1368" s="14">
        <v>2.0</v>
      </c>
      <c r="E1368" s="14">
        <v>168657.0</v>
      </c>
      <c r="F1368" s="14" t="s">
        <v>1620</v>
      </c>
      <c r="G1368" s="14" t="s">
        <v>1621</v>
      </c>
      <c r="H1368" s="14" t="s">
        <v>1623</v>
      </c>
      <c r="I1368" s="14">
        <v>0.687</v>
      </c>
      <c r="J1368" s="14">
        <v>0.905</v>
      </c>
      <c r="K1368" s="14">
        <v>0.9267426688998196</v>
      </c>
      <c r="L1368" s="14">
        <v>0.125</v>
      </c>
      <c r="M1368" s="14">
        <v>0.152</v>
      </c>
      <c r="N1368" s="14">
        <v>0.0</v>
      </c>
      <c r="O1368" s="14">
        <v>0.171</v>
      </c>
      <c r="P1368" s="14">
        <v>0.293</v>
      </c>
      <c r="Q1368" s="14">
        <v>101.86</v>
      </c>
      <c r="R1368" s="14">
        <v>4.0</v>
      </c>
      <c r="S1368" s="14">
        <v>1.0</v>
      </c>
      <c r="T1368" s="14" t="s">
        <v>104</v>
      </c>
      <c r="U1368" s="14" t="s">
        <v>68</v>
      </c>
      <c r="V1368" s="16" t="s">
        <v>36</v>
      </c>
      <c r="W1368" s="17" t="s">
        <v>251</v>
      </c>
    </row>
    <row r="1369" ht="15.75" customHeight="1">
      <c r="A1369" s="14" t="s">
        <v>3149</v>
      </c>
      <c r="B1369" s="14" t="s">
        <v>3150</v>
      </c>
      <c r="C1369" s="14">
        <v>2018.0</v>
      </c>
      <c r="D1369" s="14">
        <v>2.0</v>
      </c>
      <c r="E1369" s="14">
        <v>326687.0</v>
      </c>
      <c r="F1369" s="14" t="s">
        <v>3153</v>
      </c>
      <c r="G1369" s="14" t="s">
        <v>3155</v>
      </c>
      <c r="H1369" s="14" t="s">
        <v>3156</v>
      </c>
      <c r="I1369" s="14">
        <v>0.6567054320987653</v>
      </c>
      <c r="J1369" s="14">
        <v>0.6703844999999999</v>
      </c>
      <c r="K1369" s="14">
        <v>0.8136264709055699</v>
      </c>
      <c r="L1369" s="14">
        <v>0.08138265432098765</v>
      </c>
      <c r="M1369" s="14">
        <v>0.2693400896296296</v>
      </c>
      <c r="N1369" s="14">
        <v>0.05448885008024692</v>
      </c>
      <c r="O1369" s="14">
        <v>0.1911505555555556</v>
      </c>
      <c r="P1369" s="14">
        <v>0.6187672839506173</v>
      </c>
      <c r="Q1369" s="14">
        <v>120.71</v>
      </c>
      <c r="R1369" s="14">
        <v>5.0</v>
      </c>
      <c r="S1369" s="14">
        <v>1.0</v>
      </c>
      <c r="T1369" s="14" t="s">
        <v>104</v>
      </c>
      <c r="U1369" s="14" t="s">
        <v>35</v>
      </c>
      <c r="V1369" s="16" t="s">
        <v>407</v>
      </c>
      <c r="W1369" s="17" t="s">
        <v>185</v>
      </c>
    </row>
    <row r="1370" ht="15.75" customHeight="1">
      <c r="A1370" s="14" t="s">
        <v>3163</v>
      </c>
      <c r="B1370" s="14" t="s">
        <v>3164</v>
      </c>
      <c r="C1370" s="14">
        <v>2023.0</v>
      </c>
      <c r="D1370" s="14">
        <v>2.0</v>
      </c>
      <c r="E1370" s="14">
        <v>319294.0</v>
      </c>
      <c r="F1370" s="14" t="s">
        <v>1629</v>
      </c>
      <c r="G1370" s="14" t="s">
        <v>3165</v>
      </c>
      <c r="H1370" s="14" t="s">
        <v>3167</v>
      </c>
      <c r="I1370" s="14">
        <v>0.653</v>
      </c>
      <c r="J1370" s="14">
        <v>0.602</v>
      </c>
      <c r="K1370" s="14">
        <v>0.7877355463652015</v>
      </c>
      <c r="L1370" s="14">
        <v>0.0379</v>
      </c>
      <c r="M1370" s="14">
        <v>0.132</v>
      </c>
      <c r="N1370" s="14">
        <v>0.0224</v>
      </c>
      <c r="O1370" s="14">
        <v>0.0902</v>
      </c>
      <c r="P1370" s="14">
        <v>0.887</v>
      </c>
      <c r="Q1370" s="14">
        <v>75.0</v>
      </c>
      <c r="R1370" s="14">
        <v>6.0</v>
      </c>
      <c r="S1370" s="14">
        <v>0.0</v>
      </c>
      <c r="T1370" s="14" t="s">
        <v>104</v>
      </c>
      <c r="U1370" s="14" t="s">
        <v>94</v>
      </c>
      <c r="V1370" s="16" t="s">
        <v>560</v>
      </c>
      <c r="W1370" s="17" t="s">
        <v>185</v>
      </c>
    </row>
    <row r="1371" ht="15.75" customHeight="1">
      <c r="A1371" s="14" t="s">
        <v>3174</v>
      </c>
      <c r="B1371" s="14" t="s">
        <v>3176</v>
      </c>
      <c r="C1371" s="14">
        <v>2024.0</v>
      </c>
      <c r="D1371" s="14">
        <v>3.0</v>
      </c>
      <c r="E1371" s="14">
        <v>247484.0</v>
      </c>
      <c r="F1371" s="14" t="s">
        <v>170</v>
      </c>
      <c r="G1371" s="14" t="s">
        <v>3179</v>
      </c>
      <c r="H1371" s="14" t="s">
        <v>3180</v>
      </c>
      <c r="I1371" s="14">
        <v>0.559</v>
      </c>
      <c r="J1371" s="14">
        <v>0.6</v>
      </c>
      <c r="K1371" s="14">
        <v>0.8211665561392604</v>
      </c>
      <c r="L1371" s="14">
        <v>0.0333</v>
      </c>
      <c r="M1371" s="14">
        <v>0.872</v>
      </c>
      <c r="N1371" s="14">
        <v>0.00579</v>
      </c>
      <c r="O1371" s="14">
        <v>0.457</v>
      </c>
      <c r="P1371" s="14">
        <v>0.67</v>
      </c>
      <c r="Q1371" s="14">
        <v>96.224</v>
      </c>
      <c r="R1371" s="14">
        <v>7.0</v>
      </c>
      <c r="S1371" s="14">
        <v>1.0</v>
      </c>
      <c r="T1371" s="14" t="s">
        <v>34</v>
      </c>
      <c r="U1371" s="14" t="s">
        <v>35</v>
      </c>
      <c r="V1371" s="16" t="s">
        <v>407</v>
      </c>
      <c r="W1371" s="17" t="s">
        <v>185</v>
      </c>
    </row>
    <row r="1372" ht="15.75" customHeight="1">
      <c r="A1372" s="14" t="s">
        <v>19623</v>
      </c>
      <c r="B1372" s="14" t="s">
        <v>19624</v>
      </c>
      <c r="C1372" s="14">
        <v>1967.0</v>
      </c>
      <c r="D1372" s="14">
        <v>3.0</v>
      </c>
      <c r="E1372" s="14">
        <v>169573.0</v>
      </c>
      <c r="F1372" s="14" t="s">
        <v>12615</v>
      </c>
      <c r="G1372" s="14" t="s">
        <v>19625</v>
      </c>
      <c r="H1372" s="14" t="s">
        <v>19626</v>
      </c>
      <c r="I1372" s="14">
        <v>0.428</v>
      </c>
      <c r="J1372" s="14">
        <v>0.189</v>
      </c>
      <c r="K1372" s="14">
        <v>0.6274677560664029</v>
      </c>
      <c r="L1372" s="14">
        <v>0.0421</v>
      </c>
      <c r="M1372" s="14">
        <v>0.978</v>
      </c>
      <c r="N1372" s="14">
        <v>0.836</v>
      </c>
      <c r="O1372" s="14">
        <v>0.133</v>
      </c>
      <c r="P1372" s="14">
        <v>0.323</v>
      </c>
      <c r="Q1372" s="14">
        <v>138.216</v>
      </c>
      <c r="R1372" s="14">
        <v>4.0</v>
      </c>
      <c r="S1372" s="14">
        <v>1.0</v>
      </c>
      <c r="T1372" s="14" t="s">
        <v>1264</v>
      </c>
      <c r="U1372" s="14" t="s">
        <v>35</v>
      </c>
      <c r="V1372" s="16" t="s">
        <v>45</v>
      </c>
      <c r="W1372" s="17" t="s">
        <v>251</v>
      </c>
    </row>
    <row r="1373" ht="15.75" customHeight="1">
      <c r="A1373" s="14" t="s">
        <v>19627</v>
      </c>
      <c r="B1373" s="14" t="s">
        <v>19628</v>
      </c>
      <c r="C1373" s="14">
        <v>1967.0</v>
      </c>
      <c r="D1373" s="14">
        <v>3.0</v>
      </c>
      <c r="E1373" s="14">
        <v>132026.0</v>
      </c>
      <c r="F1373" s="14" t="s">
        <v>12615</v>
      </c>
      <c r="G1373" s="14" t="s">
        <v>19625</v>
      </c>
      <c r="H1373" s="14" t="s">
        <v>19626</v>
      </c>
      <c r="I1373" s="14">
        <v>0.13</v>
      </c>
      <c r="J1373" s="14">
        <v>0.0474</v>
      </c>
      <c r="K1373" s="14">
        <v>0.3779864393647898</v>
      </c>
      <c r="L1373" s="14">
        <v>0.0447</v>
      </c>
      <c r="M1373" s="14">
        <v>0.974</v>
      </c>
      <c r="N1373" s="14">
        <v>0.0153</v>
      </c>
      <c r="O1373" s="14">
        <v>0.0939</v>
      </c>
      <c r="P1373" s="14">
        <v>0.125</v>
      </c>
      <c r="Q1373" s="14">
        <v>91.102</v>
      </c>
      <c r="R1373" s="14">
        <v>9.0</v>
      </c>
      <c r="S1373" s="14">
        <v>0.0</v>
      </c>
      <c r="T1373" s="14" t="s">
        <v>1264</v>
      </c>
      <c r="U1373" s="14" t="s">
        <v>35</v>
      </c>
      <c r="V1373" s="16" t="s">
        <v>58</v>
      </c>
      <c r="W1373" s="17" t="s">
        <v>251</v>
      </c>
    </row>
    <row r="1374" ht="15.75" customHeight="1">
      <c r="A1374" s="14" t="s">
        <v>19629</v>
      </c>
      <c r="B1374" s="14" t="s">
        <v>19630</v>
      </c>
      <c r="C1374" s="14">
        <v>2020.0</v>
      </c>
      <c r="D1374" s="14">
        <v>3.0</v>
      </c>
      <c r="E1374" s="14">
        <v>101333.0</v>
      </c>
      <c r="F1374" s="14" t="s">
        <v>14735</v>
      </c>
      <c r="G1374" s="14" t="s">
        <v>19631</v>
      </c>
      <c r="H1374" s="14" t="s">
        <v>16508</v>
      </c>
      <c r="I1374" s="14">
        <v>0.299</v>
      </c>
      <c r="J1374" s="14">
        <v>0.363</v>
      </c>
      <c r="K1374" s="14">
        <v>0.73520415800622</v>
      </c>
      <c r="L1374" s="14">
        <v>0.0316</v>
      </c>
      <c r="M1374" s="14">
        <v>0.928</v>
      </c>
      <c r="N1374" s="14">
        <v>0.263</v>
      </c>
      <c r="O1374" s="14">
        <v>0.371</v>
      </c>
      <c r="P1374" s="14">
        <v>0.15</v>
      </c>
      <c r="Q1374" s="14">
        <v>80.578</v>
      </c>
      <c r="R1374" s="14">
        <v>4.0</v>
      </c>
      <c r="S1374" s="14">
        <v>1.0</v>
      </c>
      <c r="T1374" s="14" t="s">
        <v>1434</v>
      </c>
      <c r="U1374" s="14" t="s">
        <v>35</v>
      </c>
      <c r="V1374" s="16" t="s">
        <v>58</v>
      </c>
      <c r="W1374" s="17" t="s">
        <v>251</v>
      </c>
    </row>
    <row r="1375" ht="15.75" customHeight="1">
      <c r="A1375" s="14" t="s">
        <v>19632</v>
      </c>
      <c r="B1375" s="14" t="s">
        <v>19633</v>
      </c>
      <c r="C1375" s="14">
        <v>2021.0</v>
      </c>
      <c r="D1375" s="14">
        <v>3.0</v>
      </c>
      <c r="E1375" s="14">
        <v>287324.0</v>
      </c>
      <c r="F1375" s="14" t="s">
        <v>14854</v>
      </c>
      <c r="G1375" s="14" t="s">
        <v>16597</v>
      </c>
      <c r="H1375" s="14" t="s">
        <v>16714</v>
      </c>
      <c r="I1375" s="14">
        <v>0.274</v>
      </c>
      <c r="J1375" s="14">
        <v>0.492</v>
      </c>
      <c r="K1375" s="14">
        <v>0.862147883539834</v>
      </c>
      <c r="L1375" s="14">
        <v>0.0554</v>
      </c>
      <c r="M1375" s="14">
        <v>0.597</v>
      </c>
      <c r="N1375" s="14">
        <v>2.08E-5</v>
      </c>
      <c r="O1375" s="14">
        <v>0.0697</v>
      </c>
      <c r="P1375" s="14">
        <v>0.132</v>
      </c>
      <c r="Q1375" s="14">
        <v>78.248</v>
      </c>
      <c r="R1375" s="14">
        <v>10.0</v>
      </c>
      <c r="S1375" s="14">
        <v>0.0</v>
      </c>
      <c r="T1375" s="14" t="s">
        <v>1434</v>
      </c>
      <c r="U1375" s="14" t="s">
        <v>35</v>
      </c>
      <c r="V1375" s="16" t="s">
        <v>58</v>
      </c>
      <c r="W1375" s="17" t="s">
        <v>251</v>
      </c>
    </row>
    <row r="1376" ht="15.75" customHeight="1">
      <c r="A1376" s="14" t="s">
        <v>19634</v>
      </c>
      <c r="B1376" s="14" t="s">
        <v>19635</v>
      </c>
      <c r="C1376" s="14">
        <v>2021.0</v>
      </c>
      <c r="D1376" s="14">
        <v>3.0</v>
      </c>
      <c r="E1376" s="14">
        <v>302089.0</v>
      </c>
      <c r="F1376" s="14" t="s">
        <v>18555</v>
      </c>
      <c r="G1376" s="14" t="s">
        <v>18556</v>
      </c>
      <c r="H1376" s="14" t="s">
        <v>18557</v>
      </c>
      <c r="I1376" s="14">
        <v>0.275</v>
      </c>
      <c r="J1376" s="14">
        <v>0.0453</v>
      </c>
      <c r="K1376" s="14">
        <v>0.4691891429326635</v>
      </c>
      <c r="L1376" s="14">
        <v>0.0715</v>
      </c>
      <c r="M1376" s="14">
        <v>0.988</v>
      </c>
      <c r="N1376" s="14">
        <v>0.0139</v>
      </c>
      <c r="O1376" s="14">
        <v>0.118</v>
      </c>
      <c r="P1376" s="14">
        <v>0.129</v>
      </c>
      <c r="Q1376" s="14">
        <v>119.722</v>
      </c>
      <c r="R1376" s="14">
        <v>8.0</v>
      </c>
      <c r="S1376" s="14">
        <v>0.0</v>
      </c>
      <c r="T1376" s="14" t="s">
        <v>1434</v>
      </c>
      <c r="U1376" s="14" t="s">
        <v>35</v>
      </c>
      <c r="V1376" s="16" t="s">
        <v>58</v>
      </c>
      <c r="W1376" s="17" t="s">
        <v>251</v>
      </c>
    </row>
    <row r="1377" ht="15.75" customHeight="1">
      <c r="A1377" s="14" t="s">
        <v>3187</v>
      </c>
      <c r="B1377" s="14" t="s">
        <v>3189</v>
      </c>
      <c r="C1377" s="14">
        <v>1980.0</v>
      </c>
      <c r="D1377" s="14">
        <v>3.0</v>
      </c>
      <c r="E1377" s="14">
        <v>210992.0</v>
      </c>
      <c r="F1377" s="14" t="s">
        <v>3193</v>
      </c>
      <c r="G1377" s="14" t="s">
        <v>313</v>
      </c>
      <c r="H1377" s="14" t="s">
        <v>3194</v>
      </c>
      <c r="I1377" s="14">
        <v>0.6567054320987653</v>
      </c>
      <c r="J1377" s="14">
        <v>0.6703844999999999</v>
      </c>
      <c r="K1377" s="14">
        <v>0.8136264709055699</v>
      </c>
      <c r="L1377" s="14">
        <v>0.08138265432098765</v>
      </c>
      <c r="M1377" s="14">
        <v>0.2693400896296296</v>
      </c>
      <c r="N1377" s="14">
        <v>0.05448885008024692</v>
      </c>
      <c r="O1377" s="14">
        <v>0.1911505555555556</v>
      </c>
      <c r="P1377" s="14">
        <v>0.6187672839506173</v>
      </c>
      <c r="Q1377" s="14">
        <v>120.71</v>
      </c>
      <c r="R1377" s="14">
        <v>5.0</v>
      </c>
      <c r="S1377" s="14">
        <v>1.0</v>
      </c>
      <c r="T1377" s="14" t="s">
        <v>34</v>
      </c>
      <c r="U1377" s="14" t="s">
        <v>35</v>
      </c>
      <c r="V1377" s="16" t="s">
        <v>407</v>
      </c>
      <c r="W1377" s="17" t="s">
        <v>185</v>
      </c>
    </row>
    <row r="1378" ht="15.75" customHeight="1">
      <c r="A1378" s="14" t="s">
        <v>9919</v>
      </c>
      <c r="B1378" s="14" t="s">
        <v>9921</v>
      </c>
      <c r="C1378" s="14">
        <v>2017.0</v>
      </c>
      <c r="D1378" s="14">
        <v>3.0</v>
      </c>
      <c r="E1378" s="14">
        <v>225933.0</v>
      </c>
      <c r="F1378" s="14" t="s">
        <v>4278</v>
      </c>
      <c r="G1378" s="14" t="s">
        <v>9923</v>
      </c>
      <c r="H1378" s="14" t="s">
        <v>9925</v>
      </c>
      <c r="I1378" s="14">
        <v>0.279</v>
      </c>
      <c r="J1378" s="14">
        <v>0.304</v>
      </c>
      <c r="K1378" s="14">
        <v>0.7042114944344918</v>
      </c>
      <c r="L1378" s="14">
        <v>0.0336</v>
      </c>
      <c r="M1378" s="14">
        <v>0.993</v>
      </c>
      <c r="N1378" s="14">
        <v>0.472</v>
      </c>
      <c r="O1378" s="14">
        <v>0.101</v>
      </c>
      <c r="P1378" s="14">
        <v>0.224</v>
      </c>
      <c r="Q1378" s="14">
        <v>136.31</v>
      </c>
      <c r="R1378" s="14">
        <v>7.0</v>
      </c>
      <c r="S1378" s="14">
        <v>0.0</v>
      </c>
      <c r="T1378" s="14" t="s">
        <v>103</v>
      </c>
      <c r="U1378" s="14" t="s">
        <v>35</v>
      </c>
      <c r="V1378" s="16" t="s">
        <v>36</v>
      </c>
      <c r="W1378" s="17" t="s">
        <v>251</v>
      </c>
    </row>
    <row r="1379" ht="15.75" customHeight="1">
      <c r="A1379" s="14" t="s">
        <v>1627</v>
      </c>
      <c r="B1379" s="14" t="s">
        <v>1628</v>
      </c>
      <c r="C1379" s="14">
        <v>2018.0</v>
      </c>
      <c r="D1379" s="14">
        <v>3.0</v>
      </c>
      <c r="E1379" s="14">
        <v>317245.0</v>
      </c>
      <c r="F1379" s="14" t="s">
        <v>1629</v>
      </c>
      <c r="G1379" s="14" t="s">
        <v>1630</v>
      </c>
      <c r="H1379" s="14" t="s">
        <v>1631</v>
      </c>
      <c r="I1379" s="14">
        <v>0.705</v>
      </c>
      <c r="J1379" s="14">
        <v>0.509</v>
      </c>
      <c r="K1379" s="14">
        <v>0.7178148995632834</v>
      </c>
      <c r="L1379" s="14">
        <v>0.0383</v>
      </c>
      <c r="M1379" s="14">
        <v>0.0424</v>
      </c>
      <c r="N1379" s="14">
        <v>1.82E-4</v>
      </c>
      <c r="O1379" s="14">
        <v>0.0982</v>
      </c>
      <c r="P1379" s="14">
        <v>0.348</v>
      </c>
      <c r="Q1379" s="14">
        <v>136.98</v>
      </c>
      <c r="R1379" s="14">
        <v>4.0</v>
      </c>
      <c r="S1379" s="14">
        <v>0.0</v>
      </c>
      <c r="T1379" s="14" t="s">
        <v>104</v>
      </c>
      <c r="U1379" s="14" t="s">
        <v>35</v>
      </c>
      <c r="V1379" s="16" t="s">
        <v>45</v>
      </c>
      <c r="W1379" s="17" t="s">
        <v>251</v>
      </c>
    </row>
    <row r="1380" ht="15.75" customHeight="1">
      <c r="A1380" s="14" t="s">
        <v>1635</v>
      </c>
      <c r="B1380" s="14" t="s">
        <v>1637</v>
      </c>
      <c r="C1380" s="14">
        <v>1992.0</v>
      </c>
      <c r="D1380" s="14">
        <v>3.0</v>
      </c>
      <c r="E1380" s="14">
        <v>225400.0</v>
      </c>
      <c r="F1380" s="14" t="s">
        <v>1639</v>
      </c>
      <c r="G1380" s="14" t="s">
        <v>1640</v>
      </c>
      <c r="H1380" s="14" t="s">
        <v>1641</v>
      </c>
      <c r="I1380" s="14">
        <v>0.455</v>
      </c>
      <c r="J1380" s="14">
        <v>0.234</v>
      </c>
      <c r="K1380" s="14">
        <v>0.6368147498420035</v>
      </c>
      <c r="L1380" s="14">
        <v>0.0577</v>
      </c>
      <c r="M1380" s="14">
        <v>0.848</v>
      </c>
      <c r="N1380" s="14">
        <v>0.0142</v>
      </c>
      <c r="O1380" s="14">
        <v>0.177</v>
      </c>
      <c r="P1380" s="14">
        <v>0.396</v>
      </c>
      <c r="Q1380" s="14">
        <v>187.9</v>
      </c>
      <c r="R1380" s="14">
        <v>4.0</v>
      </c>
      <c r="S1380" s="14">
        <v>1.0</v>
      </c>
      <c r="T1380" s="14" t="s">
        <v>103</v>
      </c>
      <c r="U1380" s="14" t="s">
        <v>35</v>
      </c>
      <c r="V1380" s="16" t="s">
        <v>45</v>
      </c>
      <c r="W1380" s="17" t="s">
        <v>251</v>
      </c>
    </row>
    <row r="1381" ht="15.75" customHeight="1">
      <c r="A1381" s="14" t="s">
        <v>3200</v>
      </c>
      <c r="B1381" s="14" t="s">
        <v>3201</v>
      </c>
      <c r="C1381" s="14">
        <v>2021.0</v>
      </c>
      <c r="D1381" s="14">
        <v>3.0</v>
      </c>
      <c r="E1381" s="14">
        <v>242096.0</v>
      </c>
      <c r="F1381" s="14" t="s">
        <v>3108</v>
      </c>
      <c r="G1381" s="14" t="s">
        <v>3206</v>
      </c>
      <c r="H1381" s="14" t="s">
        <v>3201</v>
      </c>
      <c r="I1381" s="14">
        <v>0.586</v>
      </c>
      <c r="J1381" s="14">
        <v>0.616</v>
      </c>
      <c r="K1381" s="14">
        <v>0.804140910726496</v>
      </c>
      <c r="L1381" s="14">
        <v>0.0324</v>
      </c>
      <c r="M1381" s="14">
        <v>0.182</v>
      </c>
      <c r="N1381" s="14">
        <v>0.0</v>
      </c>
      <c r="O1381" s="14">
        <v>0.0927</v>
      </c>
      <c r="P1381" s="14">
        <v>0.719</v>
      </c>
      <c r="Q1381" s="14">
        <v>148.088</v>
      </c>
      <c r="R1381" s="14">
        <v>5.0</v>
      </c>
      <c r="S1381" s="14">
        <v>1.0</v>
      </c>
      <c r="T1381" s="14" t="s">
        <v>103</v>
      </c>
      <c r="U1381" s="14" t="s">
        <v>35</v>
      </c>
      <c r="V1381" s="16" t="s">
        <v>181</v>
      </c>
      <c r="W1381" s="17" t="s">
        <v>185</v>
      </c>
    </row>
    <row r="1382" ht="15.75" customHeight="1">
      <c r="A1382" s="14" t="s">
        <v>19636</v>
      </c>
      <c r="B1382" s="14" t="s">
        <v>19637</v>
      </c>
      <c r="C1382" s="14">
        <v>2020.0</v>
      </c>
      <c r="D1382" s="14">
        <v>3.0</v>
      </c>
      <c r="E1382" s="14">
        <v>200449.0</v>
      </c>
      <c r="F1382" s="14" t="s">
        <v>19638</v>
      </c>
      <c r="G1382" s="14" t="s">
        <v>19639</v>
      </c>
      <c r="H1382" s="14" t="s">
        <v>19637</v>
      </c>
      <c r="I1382" s="14">
        <v>0.595</v>
      </c>
      <c r="J1382" s="14">
        <v>0.728</v>
      </c>
      <c r="K1382" s="14">
        <v>0.8316685560107017</v>
      </c>
      <c r="L1382" s="14">
        <v>0.0471</v>
      </c>
      <c r="M1382" s="14">
        <v>0.345</v>
      </c>
      <c r="N1382" s="14">
        <v>1.14E-5</v>
      </c>
      <c r="O1382" s="14">
        <v>0.109</v>
      </c>
      <c r="P1382" s="14">
        <v>0.714</v>
      </c>
      <c r="Q1382" s="14">
        <v>126.919</v>
      </c>
      <c r="R1382" s="14">
        <v>10.0</v>
      </c>
      <c r="S1382" s="14">
        <v>0.0</v>
      </c>
      <c r="T1382" s="14" t="s">
        <v>1264</v>
      </c>
      <c r="U1382" s="14" t="s">
        <v>35</v>
      </c>
      <c r="V1382" s="16" t="s">
        <v>181</v>
      </c>
      <c r="W1382" s="17" t="s">
        <v>185</v>
      </c>
    </row>
    <row r="1383" ht="15.75" customHeight="1">
      <c r="A1383" s="14" t="s">
        <v>3210</v>
      </c>
      <c r="B1383" s="14" t="s">
        <v>3211</v>
      </c>
      <c r="C1383" s="14">
        <v>2005.0</v>
      </c>
      <c r="D1383" s="14">
        <v>3.0</v>
      </c>
      <c r="E1383" s="14">
        <v>258716.0</v>
      </c>
      <c r="F1383" s="14" t="s">
        <v>3212</v>
      </c>
      <c r="G1383" s="14" t="s">
        <v>3213</v>
      </c>
      <c r="H1383" s="14" t="s">
        <v>3214</v>
      </c>
      <c r="I1383" s="14">
        <v>0.674</v>
      </c>
      <c r="J1383" s="14">
        <v>0.661</v>
      </c>
      <c r="K1383" s="14">
        <v>0.799991444382179</v>
      </c>
      <c r="L1383" s="14">
        <v>0.154</v>
      </c>
      <c r="M1383" s="14">
        <v>0.765</v>
      </c>
      <c r="N1383" s="14">
        <v>1.09E-4</v>
      </c>
      <c r="O1383" s="14">
        <v>0.27</v>
      </c>
      <c r="P1383" s="14">
        <v>0.666</v>
      </c>
      <c r="Q1383" s="14">
        <v>96.14</v>
      </c>
      <c r="R1383" s="14">
        <v>5.0</v>
      </c>
      <c r="S1383" s="14">
        <v>1.0</v>
      </c>
      <c r="T1383" s="14" t="s">
        <v>103</v>
      </c>
      <c r="U1383" s="14" t="s">
        <v>68</v>
      </c>
      <c r="V1383" s="16" t="s">
        <v>407</v>
      </c>
      <c r="W1383" s="17" t="s">
        <v>185</v>
      </c>
    </row>
    <row r="1384" ht="15.75" customHeight="1">
      <c r="A1384" s="14" t="s">
        <v>1642</v>
      </c>
      <c r="B1384" s="14" t="s">
        <v>1643</v>
      </c>
      <c r="C1384" s="14">
        <v>1981.0</v>
      </c>
      <c r="D1384" s="14">
        <v>3.0</v>
      </c>
      <c r="E1384" s="14">
        <v>246781.0</v>
      </c>
      <c r="F1384" s="14" t="s">
        <v>26</v>
      </c>
      <c r="G1384" s="14" t="s">
        <v>1646</v>
      </c>
      <c r="H1384" s="14" t="s">
        <v>1643</v>
      </c>
      <c r="I1384" s="14">
        <v>0.286</v>
      </c>
      <c r="J1384" s="14">
        <v>0.0758</v>
      </c>
      <c r="K1384" s="14">
        <v>0.6344619596467723</v>
      </c>
      <c r="L1384" s="14">
        <v>0.038</v>
      </c>
      <c r="M1384" s="14">
        <v>0.982</v>
      </c>
      <c r="N1384" s="14">
        <v>0.0</v>
      </c>
      <c r="O1384" s="14">
        <v>0.107</v>
      </c>
      <c r="P1384" s="14">
        <v>0.323</v>
      </c>
      <c r="Q1384" s="14">
        <v>71.56</v>
      </c>
      <c r="R1384" s="14">
        <v>7.0</v>
      </c>
      <c r="S1384" s="14">
        <v>1.0</v>
      </c>
      <c r="T1384" s="14" t="s">
        <v>34</v>
      </c>
      <c r="U1384" s="14" t="s">
        <v>68</v>
      </c>
      <c r="V1384" s="16" t="s">
        <v>45</v>
      </c>
      <c r="W1384" s="17" t="s">
        <v>251</v>
      </c>
    </row>
    <row r="1385" ht="15.75" customHeight="1">
      <c r="A1385" s="14" t="s">
        <v>1650</v>
      </c>
      <c r="B1385" s="14" t="s">
        <v>1651</v>
      </c>
      <c r="C1385" s="14">
        <v>2015.0</v>
      </c>
      <c r="D1385" s="14">
        <v>3.0</v>
      </c>
      <c r="E1385" s="14">
        <v>233273.0</v>
      </c>
      <c r="F1385" s="14" t="s">
        <v>1652</v>
      </c>
      <c r="G1385" s="14" t="s">
        <v>1653</v>
      </c>
      <c r="H1385" s="14" t="s">
        <v>1651</v>
      </c>
      <c r="I1385" s="14">
        <v>0.662</v>
      </c>
      <c r="J1385" s="14">
        <v>0.61</v>
      </c>
      <c r="K1385" s="14">
        <v>0.8194126579937243</v>
      </c>
      <c r="L1385" s="14">
        <v>0.161</v>
      </c>
      <c r="M1385" s="14">
        <v>0.283</v>
      </c>
      <c r="N1385" s="14">
        <v>0.0</v>
      </c>
      <c r="O1385" s="14">
        <v>0.197</v>
      </c>
      <c r="P1385" s="14">
        <v>0.329</v>
      </c>
      <c r="Q1385" s="14">
        <v>123.98</v>
      </c>
      <c r="R1385" s="14">
        <v>2.0</v>
      </c>
      <c r="S1385" s="14">
        <v>1.0</v>
      </c>
      <c r="T1385" s="14" t="s">
        <v>103</v>
      </c>
      <c r="U1385" s="14" t="s">
        <v>68</v>
      </c>
      <c r="V1385" s="16" t="s">
        <v>45</v>
      </c>
      <c r="W1385" s="17" t="s">
        <v>251</v>
      </c>
    </row>
    <row r="1386" ht="15.75" customHeight="1">
      <c r="A1386" s="14" t="s">
        <v>19640</v>
      </c>
      <c r="B1386" s="14" t="s">
        <v>19641</v>
      </c>
      <c r="C1386" s="14">
        <v>2023.0</v>
      </c>
      <c r="D1386" s="14">
        <v>3.0</v>
      </c>
      <c r="E1386" s="14">
        <v>149553.0</v>
      </c>
      <c r="F1386" s="14" t="s">
        <v>3574</v>
      </c>
      <c r="G1386" s="14" t="s">
        <v>19642</v>
      </c>
      <c r="H1386" s="14" t="s">
        <v>19643</v>
      </c>
      <c r="I1386" s="14">
        <v>0.753</v>
      </c>
      <c r="J1386" s="14">
        <v>0.721</v>
      </c>
      <c r="K1386" s="14">
        <v>0.8075631510104686</v>
      </c>
      <c r="L1386" s="14">
        <v>0.105</v>
      </c>
      <c r="M1386" s="14">
        <v>0.291</v>
      </c>
      <c r="N1386" s="14">
        <v>0.0</v>
      </c>
      <c r="O1386" s="14">
        <v>0.143</v>
      </c>
      <c r="P1386" s="14">
        <v>0.726</v>
      </c>
      <c r="Q1386" s="14">
        <v>120.002</v>
      </c>
      <c r="R1386" s="14">
        <v>10.0</v>
      </c>
      <c r="S1386" s="14">
        <v>1.0</v>
      </c>
      <c r="T1386" s="14" t="s">
        <v>103</v>
      </c>
      <c r="U1386" s="14" t="s">
        <v>68</v>
      </c>
      <c r="V1386" s="16" t="s">
        <v>181</v>
      </c>
      <c r="W1386" s="17" t="s">
        <v>185</v>
      </c>
    </row>
    <row r="1387" ht="15.75" customHeight="1">
      <c r="A1387" s="14" t="s">
        <v>3221</v>
      </c>
      <c r="B1387" s="14" t="s">
        <v>3222</v>
      </c>
      <c r="C1387" s="14">
        <v>2020.0</v>
      </c>
      <c r="D1387" s="14">
        <v>3.0</v>
      </c>
      <c r="E1387" s="14">
        <v>198391.0</v>
      </c>
      <c r="F1387" s="14" t="s">
        <v>3223</v>
      </c>
      <c r="G1387" s="14" t="s">
        <v>3226</v>
      </c>
      <c r="H1387" s="14" t="s">
        <v>3227</v>
      </c>
      <c r="I1387" s="14">
        <v>0.801</v>
      </c>
      <c r="J1387" s="14">
        <v>0.562</v>
      </c>
      <c r="K1387" s="14">
        <v>0.7517378563781633</v>
      </c>
      <c r="L1387" s="14">
        <v>0.287</v>
      </c>
      <c r="M1387" s="14">
        <v>0.0903</v>
      </c>
      <c r="N1387" s="14">
        <v>0.0443</v>
      </c>
      <c r="O1387" s="14">
        <v>0.0933</v>
      </c>
      <c r="P1387" s="14">
        <v>0.501</v>
      </c>
      <c r="Q1387" s="14">
        <v>175.551</v>
      </c>
      <c r="R1387" s="14">
        <v>1.0</v>
      </c>
      <c r="S1387" s="14">
        <v>1.0</v>
      </c>
      <c r="T1387" s="14" t="s">
        <v>104</v>
      </c>
      <c r="U1387" s="14" t="s">
        <v>94</v>
      </c>
      <c r="V1387" s="16" t="s">
        <v>333</v>
      </c>
      <c r="W1387" s="17" t="s">
        <v>185</v>
      </c>
    </row>
    <row r="1388" ht="15.75" customHeight="1">
      <c r="A1388" s="14" t="s">
        <v>3229</v>
      </c>
      <c r="B1388" s="14" t="s">
        <v>3230</v>
      </c>
      <c r="C1388" s="14">
        <v>2013.0</v>
      </c>
      <c r="D1388" s="14">
        <v>3.0</v>
      </c>
      <c r="E1388" s="14">
        <v>303882.0</v>
      </c>
      <c r="F1388" s="14" t="s">
        <v>901</v>
      </c>
      <c r="G1388" s="14" t="s">
        <v>671</v>
      </c>
      <c r="H1388" s="14" t="s">
        <v>3235</v>
      </c>
      <c r="I1388" s="14">
        <v>0.449</v>
      </c>
      <c r="J1388" s="14">
        <v>0.76</v>
      </c>
      <c r="K1388" s="14">
        <v>0.8211237781357107</v>
      </c>
      <c r="L1388" s="14">
        <v>0.0684</v>
      </c>
      <c r="M1388" s="14">
        <v>0.351</v>
      </c>
      <c r="N1388" s="14">
        <v>0.0</v>
      </c>
      <c r="O1388" s="14">
        <v>0.708</v>
      </c>
      <c r="P1388" s="14">
        <v>0.752</v>
      </c>
      <c r="Q1388" s="14">
        <v>116.105</v>
      </c>
      <c r="R1388" s="14">
        <v>11.0</v>
      </c>
      <c r="S1388" s="14">
        <v>0.0</v>
      </c>
      <c r="T1388" s="14" t="s">
        <v>104</v>
      </c>
      <c r="U1388" s="14" t="s">
        <v>35</v>
      </c>
      <c r="V1388" s="16" t="s">
        <v>181</v>
      </c>
      <c r="W1388" s="17" t="s">
        <v>185</v>
      </c>
    </row>
    <row r="1389" ht="15.75" customHeight="1">
      <c r="A1389" s="14" t="s">
        <v>19644</v>
      </c>
      <c r="B1389" s="14" t="s">
        <v>19645</v>
      </c>
      <c r="C1389" s="14">
        <v>2017.0</v>
      </c>
      <c r="D1389" s="14">
        <v>3.0</v>
      </c>
      <c r="E1389" s="14">
        <v>231000.0</v>
      </c>
      <c r="F1389" s="14" t="s">
        <v>19646</v>
      </c>
      <c r="G1389" s="14" t="s">
        <v>19647</v>
      </c>
      <c r="H1389" s="14" t="s">
        <v>19648</v>
      </c>
      <c r="I1389" s="14">
        <v>0.398</v>
      </c>
      <c r="J1389" s="14">
        <v>0.78</v>
      </c>
      <c r="K1389" s="14">
        <v>0.8294227108243447</v>
      </c>
      <c r="L1389" s="14">
        <v>0.0363</v>
      </c>
      <c r="M1389" s="14">
        <v>0.0017</v>
      </c>
      <c r="N1389" s="14">
        <v>0.00187</v>
      </c>
      <c r="O1389" s="14">
        <v>0.353</v>
      </c>
      <c r="P1389" s="14">
        <v>0.255</v>
      </c>
      <c r="Q1389" s="14">
        <v>179.994</v>
      </c>
      <c r="R1389" s="14">
        <v>2.0</v>
      </c>
      <c r="S1389" s="14">
        <v>1.0</v>
      </c>
      <c r="T1389" s="14" t="s">
        <v>1434</v>
      </c>
      <c r="U1389" s="14" t="s">
        <v>68</v>
      </c>
      <c r="V1389" s="16" t="s">
        <v>36</v>
      </c>
      <c r="W1389" s="17" t="s">
        <v>251</v>
      </c>
    </row>
    <row r="1390" ht="15.75" customHeight="1">
      <c r="A1390" s="14" t="s">
        <v>19649</v>
      </c>
      <c r="B1390" s="14" t="s">
        <v>19650</v>
      </c>
      <c r="C1390" s="14">
        <v>2022.0</v>
      </c>
      <c r="D1390" s="14">
        <v>3.0</v>
      </c>
      <c r="E1390" s="14">
        <v>241727.0</v>
      </c>
      <c r="F1390" s="14" t="s">
        <v>19651</v>
      </c>
      <c r="G1390" s="14" t="s">
        <v>19652</v>
      </c>
      <c r="H1390" s="14" t="s">
        <v>19650</v>
      </c>
      <c r="I1390" s="14">
        <v>0.794</v>
      </c>
      <c r="J1390" s="14">
        <v>0.522</v>
      </c>
      <c r="K1390" s="14">
        <v>0.7816182918576003</v>
      </c>
      <c r="L1390" s="14">
        <v>0.0403</v>
      </c>
      <c r="M1390" s="14">
        <v>0.324</v>
      </c>
      <c r="N1390" s="14">
        <v>0.0</v>
      </c>
      <c r="O1390" s="14">
        <v>0.0829</v>
      </c>
      <c r="P1390" s="14">
        <v>0.465</v>
      </c>
      <c r="Q1390" s="14">
        <v>132.0</v>
      </c>
      <c r="R1390" s="14">
        <v>0.0</v>
      </c>
      <c r="S1390" s="14">
        <v>1.0</v>
      </c>
      <c r="T1390" s="14" t="s">
        <v>1434</v>
      </c>
      <c r="U1390" s="14" t="s">
        <v>68</v>
      </c>
      <c r="V1390" s="16" t="s">
        <v>54</v>
      </c>
      <c r="W1390" s="17" t="s">
        <v>251</v>
      </c>
    </row>
    <row r="1391" ht="15.75" customHeight="1">
      <c r="A1391" s="14" t="s">
        <v>1657</v>
      </c>
      <c r="B1391" s="14" t="s">
        <v>1659</v>
      </c>
      <c r="C1391" s="14">
        <v>2022.0</v>
      </c>
      <c r="D1391" s="14">
        <v>3.0</v>
      </c>
      <c r="E1391" s="14">
        <v>206897.0</v>
      </c>
      <c r="F1391" s="14" t="s">
        <v>1662</v>
      </c>
      <c r="G1391" s="14" t="s">
        <v>1663</v>
      </c>
      <c r="H1391" s="14" t="s">
        <v>1664</v>
      </c>
      <c r="I1391" s="14">
        <v>0.928</v>
      </c>
      <c r="J1391" s="14">
        <v>0.656</v>
      </c>
      <c r="K1391" s="14">
        <v>0.8655487348220318</v>
      </c>
      <c r="L1391" s="14">
        <v>0.103</v>
      </c>
      <c r="M1391" s="14">
        <v>0.144</v>
      </c>
      <c r="N1391" s="14">
        <v>0.0</v>
      </c>
      <c r="O1391" s="14">
        <v>0.107</v>
      </c>
      <c r="P1391" s="14">
        <v>0.399</v>
      </c>
      <c r="Q1391" s="14">
        <v>103.014</v>
      </c>
      <c r="R1391" s="14">
        <v>11.0</v>
      </c>
      <c r="S1391" s="14">
        <v>1.0</v>
      </c>
      <c r="T1391" s="14" t="s">
        <v>103</v>
      </c>
      <c r="U1391" s="14" t="s">
        <v>68</v>
      </c>
      <c r="V1391" s="16" t="s">
        <v>45</v>
      </c>
      <c r="W1391" s="17" t="s">
        <v>251</v>
      </c>
    </row>
    <row r="1392" ht="15.75" customHeight="1">
      <c r="A1392" s="14" t="s">
        <v>3239</v>
      </c>
      <c r="B1392" s="14" t="s">
        <v>3241</v>
      </c>
      <c r="C1392" s="14">
        <v>2013.0</v>
      </c>
      <c r="D1392" s="14">
        <v>3.0</v>
      </c>
      <c r="E1392" s="14">
        <v>245246.0</v>
      </c>
      <c r="F1392" s="14" t="s">
        <v>2128</v>
      </c>
      <c r="G1392" s="14" t="s">
        <v>3242</v>
      </c>
      <c r="H1392" s="14" t="s">
        <v>3243</v>
      </c>
      <c r="I1392" s="14">
        <v>0.539</v>
      </c>
      <c r="J1392" s="14">
        <v>0.704</v>
      </c>
      <c r="K1392" s="14">
        <v>0.8224071182422005</v>
      </c>
      <c r="L1392" s="14">
        <v>0.416</v>
      </c>
      <c r="M1392" s="14">
        <v>0.0874</v>
      </c>
      <c r="N1392" s="14">
        <v>0.0</v>
      </c>
      <c r="O1392" s="14">
        <v>0.0833</v>
      </c>
      <c r="P1392" s="14">
        <v>0.794</v>
      </c>
      <c r="Q1392" s="14">
        <v>183.457</v>
      </c>
      <c r="R1392" s="14">
        <v>4.0</v>
      </c>
      <c r="S1392" s="14">
        <v>1.0</v>
      </c>
      <c r="T1392" s="14" t="s">
        <v>103</v>
      </c>
      <c r="U1392" s="14" t="s">
        <v>68</v>
      </c>
      <c r="V1392" s="16" t="s">
        <v>181</v>
      </c>
      <c r="W1392" s="17" t="s">
        <v>185</v>
      </c>
    </row>
    <row r="1393" ht="15.75" customHeight="1">
      <c r="A1393" s="14" t="s">
        <v>19653</v>
      </c>
      <c r="B1393" s="14" t="s">
        <v>19654</v>
      </c>
      <c r="C1393" s="14">
        <v>2019.0</v>
      </c>
      <c r="D1393" s="14">
        <v>3.0</v>
      </c>
      <c r="E1393" s="14">
        <v>209482.0</v>
      </c>
      <c r="F1393" s="14" t="s">
        <v>19655</v>
      </c>
      <c r="G1393" s="14" t="s">
        <v>19656</v>
      </c>
      <c r="H1393" s="14" t="s">
        <v>19657</v>
      </c>
      <c r="I1393" s="14">
        <v>0.533</v>
      </c>
      <c r="J1393" s="14">
        <v>0.292</v>
      </c>
      <c r="K1393" s="14">
        <v>0.8226210082599488</v>
      </c>
      <c r="L1393" s="14">
        <v>0.0364</v>
      </c>
      <c r="M1393" s="14">
        <v>0.914</v>
      </c>
      <c r="N1393" s="14">
        <v>0.0</v>
      </c>
      <c r="O1393" s="14">
        <v>0.118</v>
      </c>
      <c r="P1393" s="14">
        <v>0.472</v>
      </c>
      <c r="Q1393" s="14">
        <v>135.624</v>
      </c>
      <c r="R1393" s="14">
        <v>9.0</v>
      </c>
      <c r="S1393" s="14">
        <v>1.0</v>
      </c>
      <c r="T1393" s="14" t="s">
        <v>1434</v>
      </c>
      <c r="U1393" s="14" t="s">
        <v>35</v>
      </c>
      <c r="V1393" s="16" t="s">
        <v>54</v>
      </c>
      <c r="W1393" s="17" t="s">
        <v>251</v>
      </c>
    </row>
    <row r="1394" ht="15.75" customHeight="1">
      <c r="A1394" s="14" t="s">
        <v>1668</v>
      </c>
      <c r="B1394" s="14" t="s">
        <v>1670</v>
      </c>
      <c r="C1394" s="14">
        <v>2024.0</v>
      </c>
      <c r="D1394" s="14">
        <v>3.0</v>
      </c>
      <c r="E1394" s="14">
        <v>137812.0</v>
      </c>
      <c r="F1394" s="14" t="s">
        <v>213</v>
      </c>
      <c r="G1394" s="14" t="s">
        <v>1044</v>
      </c>
      <c r="H1394" s="14" t="s">
        <v>1046</v>
      </c>
      <c r="I1394" s="14">
        <v>0.375</v>
      </c>
      <c r="J1394" s="14">
        <v>0.08</v>
      </c>
      <c r="K1394" s="14">
        <v>0.4534040596228392</v>
      </c>
      <c r="L1394" s="14">
        <v>0.0603</v>
      </c>
      <c r="M1394" s="14">
        <v>0.996</v>
      </c>
      <c r="N1394" s="14">
        <v>0.955</v>
      </c>
      <c r="O1394" s="14">
        <v>0.112</v>
      </c>
      <c r="P1394" s="14">
        <v>0.21</v>
      </c>
      <c r="Q1394" s="14">
        <v>87.847</v>
      </c>
      <c r="R1394" s="14">
        <v>5.0</v>
      </c>
      <c r="S1394" s="14">
        <v>1.0</v>
      </c>
      <c r="T1394" s="14" t="s">
        <v>103</v>
      </c>
      <c r="U1394" s="14" t="s">
        <v>35</v>
      </c>
      <c r="V1394" s="16" t="s">
        <v>36</v>
      </c>
      <c r="W1394" s="17" t="s">
        <v>251</v>
      </c>
    </row>
    <row r="1395" ht="15.75" customHeight="1">
      <c r="A1395" s="14" t="s">
        <v>3248</v>
      </c>
      <c r="B1395" s="14" t="s">
        <v>3249</v>
      </c>
      <c r="C1395" s="14">
        <v>2009.0</v>
      </c>
      <c r="D1395" s="14">
        <v>3.0</v>
      </c>
      <c r="E1395" s="14">
        <v>200973.0</v>
      </c>
      <c r="F1395" s="14" t="s">
        <v>1415</v>
      </c>
      <c r="G1395" s="14" t="s">
        <v>3251</v>
      </c>
      <c r="H1395" s="14" t="s">
        <v>3253</v>
      </c>
      <c r="I1395" s="14">
        <v>0.801</v>
      </c>
      <c r="J1395" s="14">
        <v>0.597</v>
      </c>
      <c r="K1395" s="14">
        <v>0.7778752165470051</v>
      </c>
      <c r="L1395" s="14">
        <v>0.0429</v>
      </c>
      <c r="M1395" s="14">
        <v>0.0934</v>
      </c>
      <c r="N1395" s="14">
        <v>2.49E-4</v>
      </c>
      <c r="O1395" s="14">
        <v>0.0547</v>
      </c>
      <c r="P1395" s="14">
        <v>0.937</v>
      </c>
      <c r="Q1395" s="14">
        <v>96.092</v>
      </c>
      <c r="R1395" s="14">
        <v>0.0</v>
      </c>
      <c r="S1395" s="14">
        <v>1.0</v>
      </c>
      <c r="T1395" s="14" t="s">
        <v>103</v>
      </c>
      <c r="U1395" s="14" t="s">
        <v>35</v>
      </c>
      <c r="V1395" s="16" t="s">
        <v>819</v>
      </c>
      <c r="W1395" s="17" t="s">
        <v>185</v>
      </c>
    </row>
    <row r="1396" ht="15.75" customHeight="1">
      <c r="A1396" s="14" t="s">
        <v>3256</v>
      </c>
      <c r="B1396" s="14" t="s">
        <v>3257</v>
      </c>
      <c r="C1396" s="14">
        <v>2024.0</v>
      </c>
      <c r="D1396" s="14">
        <v>3.0</v>
      </c>
      <c r="E1396" s="14">
        <v>92682.0</v>
      </c>
      <c r="F1396" s="14" t="s">
        <v>199</v>
      </c>
      <c r="G1396" s="14" t="s">
        <v>1955</v>
      </c>
      <c r="H1396" s="14" t="s">
        <v>1956</v>
      </c>
      <c r="I1396" s="14">
        <v>0.728</v>
      </c>
      <c r="J1396" s="14">
        <v>0.532</v>
      </c>
      <c r="K1396" s="14">
        <v>0.6813894295407485</v>
      </c>
      <c r="L1396" s="14">
        <v>0.0372</v>
      </c>
      <c r="M1396" s="14">
        <v>0.226</v>
      </c>
      <c r="N1396" s="14">
        <v>0.841</v>
      </c>
      <c r="O1396" s="14">
        <v>0.103</v>
      </c>
      <c r="P1396" s="14">
        <v>0.729</v>
      </c>
      <c r="Q1396" s="14">
        <v>132.723</v>
      </c>
      <c r="R1396" s="14">
        <v>2.0</v>
      </c>
      <c r="S1396" s="14">
        <v>1.0</v>
      </c>
      <c r="T1396" s="14" t="s">
        <v>103</v>
      </c>
      <c r="U1396" s="14" t="s">
        <v>68</v>
      </c>
      <c r="V1396" s="16" t="s">
        <v>181</v>
      </c>
      <c r="W1396" s="17" t="s">
        <v>185</v>
      </c>
    </row>
    <row r="1397" ht="15.75" customHeight="1">
      <c r="A1397" s="14" t="s">
        <v>3263</v>
      </c>
      <c r="B1397" s="14" t="s">
        <v>3265</v>
      </c>
      <c r="C1397" s="14">
        <v>2017.0</v>
      </c>
      <c r="D1397" s="14">
        <v>3.0</v>
      </c>
      <c r="E1397" s="14">
        <v>238152.0</v>
      </c>
      <c r="F1397" s="14" t="s">
        <v>926</v>
      </c>
      <c r="G1397" s="14" t="s">
        <v>3267</v>
      </c>
      <c r="H1397" s="14" t="s">
        <v>3268</v>
      </c>
      <c r="I1397" s="14">
        <v>0.723</v>
      </c>
      <c r="J1397" s="14">
        <v>0.888</v>
      </c>
      <c r="K1397" s="14">
        <v>0.8824674352259222</v>
      </c>
      <c r="L1397" s="14">
        <v>0.0433</v>
      </c>
      <c r="M1397" s="14">
        <v>0.00104</v>
      </c>
      <c r="N1397" s="14">
        <v>0.0</v>
      </c>
      <c r="O1397" s="14">
        <v>0.0368</v>
      </c>
      <c r="P1397" s="14">
        <v>0.915</v>
      </c>
      <c r="Q1397" s="14">
        <v>127.98</v>
      </c>
      <c r="R1397" s="14">
        <v>1.0</v>
      </c>
      <c r="S1397" s="14">
        <v>1.0</v>
      </c>
      <c r="T1397" s="14" t="s">
        <v>103</v>
      </c>
      <c r="U1397" s="14" t="s">
        <v>35</v>
      </c>
      <c r="V1397" s="16" t="s">
        <v>819</v>
      </c>
      <c r="W1397" s="17" t="s">
        <v>185</v>
      </c>
    </row>
    <row r="1398" ht="15.75" customHeight="1">
      <c r="A1398" s="14" t="s">
        <v>3271</v>
      </c>
      <c r="B1398" s="14" t="s">
        <v>3272</v>
      </c>
      <c r="C1398" s="14">
        <v>2020.0</v>
      </c>
      <c r="D1398" s="14">
        <v>3.0</v>
      </c>
      <c r="E1398" s="14">
        <v>171624.0</v>
      </c>
      <c r="F1398" s="14" t="s">
        <v>303</v>
      </c>
      <c r="G1398" s="14" t="s">
        <v>3276</v>
      </c>
      <c r="H1398" s="14" t="s">
        <v>1059</v>
      </c>
      <c r="I1398" s="14">
        <v>0.725</v>
      </c>
      <c r="J1398" s="14">
        <v>0.647</v>
      </c>
      <c r="K1398" s="14">
        <v>0.9053750561267647</v>
      </c>
      <c r="L1398" s="14">
        <v>0.0627</v>
      </c>
      <c r="M1398" s="14">
        <v>0.157</v>
      </c>
      <c r="N1398" s="14">
        <v>0.0</v>
      </c>
      <c r="O1398" s="14">
        <v>0.0779</v>
      </c>
      <c r="P1398" s="14">
        <v>0.662</v>
      </c>
      <c r="Q1398" s="14">
        <v>149.977</v>
      </c>
      <c r="R1398" s="14">
        <v>0.0</v>
      </c>
      <c r="S1398" s="14">
        <v>0.0</v>
      </c>
      <c r="T1398" s="14" t="s">
        <v>103</v>
      </c>
      <c r="U1398" s="14" t="s">
        <v>35</v>
      </c>
      <c r="V1398" s="16" t="s">
        <v>407</v>
      </c>
      <c r="W1398" s="17" t="s">
        <v>185</v>
      </c>
    </row>
    <row r="1399" ht="15.75" customHeight="1">
      <c r="A1399" s="14" t="s">
        <v>1671</v>
      </c>
      <c r="B1399" s="14" t="s">
        <v>1672</v>
      </c>
      <c r="C1399" s="14">
        <v>2024.0</v>
      </c>
      <c r="D1399" s="14">
        <v>3.0</v>
      </c>
      <c r="E1399" s="14">
        <v>237979.0</v>
      </c>
      <c r="F1399" s="14" t="s">
        <v>1415</v>
      </c>
      <c r="G1399" s="14" t="s">
        <v>1675</v>
      </c>
      <c r="H1399" s="14" t="s">
        <v>1676</v>
      </c>
      <c r="I1399" s="14">
        <v>0.787</v>
      </c>
      <c r="J1399" s="14">
        <v>0.433</v>
      </c>
      <c r="K1399" s="14">
        <v>0.666267405285944</v>
      </c>
      <c r="L1399" s="14">
        <v>0.0516</v>
      </c>
      <c r="M1399" s="14">
        <v>0.0028</v>
      </c>
      <c r="N1399" s="14">
        <v>0.0012</v>
      </c>
      <c r="O1399" s="14">
        <v>0.0755</v>
      </c>
      <c r="P1399" s="14">
        <v>0.325</v>
      </c>
      <c r="Q1399" s="14">
        <v>101.023</v>
      </c>
      <c r="R1399" s="14">
        <v>1.0</v>
      </c>
      <c r="S1399" s="14">
        <v>0.0</v>
      </c>
      <c r="T1399" s="14" t="s">
        <v>103</v>
      </c>
      <c r="U1399" s="14" t="s">
        <v>35</v>
      </c>
      <c r="V1399" s="16" t="s">
        <v>45</v>
      </c>
      <c r="W1399" s="17" t="s">
        <v>251</v>
      </c>
    </row>
    <row r="1400" ht="15.75" customHeight="1">
      <c r="A1400" s="14" t="s">
        <v>3279</v>
      </c>
      <c r="B1400" s="14" t="s">
        <v>3280</v>
      </c>
      <c r="C1400" s="14">
        <v>2023.0</v>
      </c>
      <c r="D1400" s="14">
        <v>3.0</v>
      </c>
      <c r="E1400" s="14">
        <v>122735.0</v>
      </c>
      <c r="F1400" s="14" t="s">
        <v>1049</v>
      </c>
      <c r="G1400" s="14" t="s">
        <v>1052</v>
      </c>
      <c r="H1400" s="14" t="s">
        <v>1689</v>
      </c>
      <c r="I1400" s="14">
        <v>0.461</v>
      </c>
      <c r="J1400" s="14">
        <v>0.774</v>
      </c>
      <c r="K1400" s="14">
        <v>0.6438517314259224</v>
      </c>
      <c r="L1400" s="14">
        <v>0.55</v>
      </c>
      <c r="M1400" s="14">
        <v>0.983</v>
      </c>
      <c r="N1400" s="14">
        <v>0.904</v>
      </c>
      <c r="O1400" s="14">
        <v>0.413</v>
      </c>
      <c r="P1400" s="14">
        <v>0.649</v>
      </c>
      <c r="Q1400" s="14">
        <v>164.226</v>
      </c>
      <c r="R1400" s="14">
        <v>5.0</v>
      </c>
      <c r="S1400" s="14">
        <v>0.0</v>
      </c>
      <c r="T1400" s="14" t="s">
        <v>103</v>
      </c>
      <c r="U1400" s="14" t="s">
        <v>35</v>
      </c>
      <c r="V1400" s="16" t="s">
        <v>407</v>
      </c>
      <c r="W1400" s="17" t="s">
        <v>185</v>
      </c>
    </row>
    <row r="1401" ht="15.75" customHeight="1">
      <c r="A1401" s="14" t="s">
        <v>3284</v>
      </c>
      <c r="B1401" s="14" t="s">
        <v>3285</v>
      </c>
      <c r="C1401" s="14">
        <v>2024.0</v>
      </c>
      <c r="D1401" s="14">
        <v>3.0</v>
      </c>
      <c r="E1401" s="14">
        <v>94040.0</v>
      </c>
      <c r="F1401" s="14" t="s">
        <v>303</v>
      </c>
      <c r="G1401" s="14" t="s">
        <v>1960</v>
      </c>
      <c r="H1401" s="14" t="s">
        <v>3287</v>
      </c>
      <c r="I1401" s="14">
        <v>0.703</v>
      </c>
      <c r="J1401" s="14">
        <v>0.307</v>
      </c>
      <c r="K1401" s="14">
        <v>0.663615169065865</v>
      </c>
      <c r="L1401" s="14">
        <v>0.0768</v>
      </c>
      <c r="M1401" s="14">
        <v>0.771</v>
      </c>
      <c r="N1401" s="14">
        <v>0.933</v>
      </c>
      <c r="O1401" s="14">
        <v>0.0947</v>
      </c>
      <c r="P1401" s="14">
        <v>0.545</v>
      </c>
      <c r="Q1401" s="14">
        <v>128.028</v>
      </c>
      <c r="R1401" s="14">
        <v>9.0</v>
      </c>
      <c r="S1401" s="14">
        <v>1.0</v>
      </c>
      <c r="T1401" s="14" t="s">
        <v>103</v>
      </c>
      <c r="U1401" s="14" t="s">
        <v>35</v>
      </c>
      <c r="V1401" s="16" t="s">
        <v>333</v>
      </c>
      <c r="W1401" s="17" t="s">
        <v>185</v>
      </c>
    </row>
    <row r="1402" ht="15.75" customHeight="1">
      <c r="A1402" s="14" t="s">
        <v>1678</v>
      </c>
      <c r="B1402" s="14" t="s">
        <v>1679</v>
      </c>
      <c r="C1402" s="14">
        <v>2024.0</v>
      </c>
      <c r="D1402" s="14">
        <v>3.0</v>
      </c>
      <c r="E1402" s="14">
        <v>89840.0</v>
      </c>
      <c r="F1402" s="14" t="s">
        <v>316</v>
      </c>
      <c r="G1402" s="14" t="s">
        <v>1675</v>
      </c>
      <c r="H1402" s="14" t="s">
        <v>1680</v>
      </c>
      <c r="I1402" s="14">
        <v>0.79</v>
      </c>
      <c r="J1402" s="14">
        <v>0.482</v>
      </c>
      <c r="K1402" s="14">
        <v>0.6635937800640902</v>
      </c>
      <c r="L1402" s="14">
        <v>0.0844</v>
      </c>
      <c r="M1402" s="14">
        <v>0.0165</v>
      </c>
      <c r="N1402" s="14">
        <v>1.31E-6</v>
      </c>
      <c r="O1402" s="14">
        <v>0.0897</v>
      </c>
      <c r="P1402" s="14">
        <v>0.244</v>
      </c>
      <c r="Q1402" s="14">
        <v>125.065</v>
      </c>
      <c r="R1402" s="14">
        <v>2.0</v>
      </c>
      <c r="S1402" s="14">
        <v>1.0</v>
      </c>
      <c r="T1402" s="14" t="s">
        <v>103</v>
      </c>
      <c r="U1402" s="14" t="s">
        <v>35</v>
      </c>
      <c r="V1402" s="16" t="s">
        <v>36</v>
      </c>
      <c r="W1402" s="17" t="s">
        <v>251</v>
      </c>
    </row>
    <row r="1403" ht="15.75" customHeight="1">
      <c r="A1403" s="14" t="s">
        <v>1686</v>
      </c>
      <c r="B1403" s="14" t="s">
        <v>1687</v>
      </c>
      <c r="C1403" s="14">
        <v>2023.0</v>
      </c>
      <c r="D1403" s="14">
        <v>3.0</v>
      </c>
      <c r="E1403" s="14">
        <v>128578.0</v>
      </c>
      <c r="F1403" s="14" t="s">
        <v>236</v>
      </c>
      <c r="G1403" s="14" t="s">
        <v>1052</v>
      </c>
      <c r="H1403" s="14" t="s">
        <v>1689</v>
      </c>
      <c r="I1403" s="14">
        <v>0.531</v>
      </c>
      <c r="J1403" s="14">
        <v>0.327</v>
      </c>
      <c r="K1403" s="14">
        <v>0.5498470686255461</v>
      </c>
      <c r="L1403" s="14">
        <v>0.0601</v>
      </c>
      <c r="M1403" s="14">
        <v>0.981</v>
      </c>
      <c r="N1403" s="14">
        <v>0.914</v>
      </c>
      <c r="O1403" s="14">
        <v>0.124</v>
      </c>
      <c r="P1403" s="14">
        <v>0.196</v>
      </c>
      <c r="Q1403" s="14">
        <v>164.226</v>
      </c>
      <c r="R1403" s="14">
        <v>7.0</v>
      </c>
      <c r="S1403" s="14">
        <v>1.0</v>
      </c>
      <c r="T1403" s="14" t="s">
        <v>103</v>
      </c>
      <c r="U1403" s="14" t="s">
        <v>35</v>
      </c>
      <c r="V1403" s="16" t="s">
        <v>58</v>
      </c>
      <c r="W1403" s="17" t="s">
        <v>251</v>
      </c>
    </row>
    <row r="1404" ht="15.75" customHeight="1">
      <c r="A1404" s="14" t="s">
        <v>3294</v>
      </c>
      <c r="B1404" s="14" t="s">
        <v>3295</v>
      </c>
      <c r="C1404" s="14">
        <v>2023.0</v>
      </c>
      <c r="D1404" s="14">
        <v>3.0</v>
      </c>
      <c r="E1404" s="14">
        <v>122735.0</v>
      </c>
      <c r="F1404" s="14" t="s">
        <v>1049</v>
      </c>
      <c r="G1404" s="14" t="s">
        <v>1052</v>
      </c>
      <c r="H1404" s="14" t="s">
        <v>1689</v>
      </c>
      <c r="I1404" s="14">
        <v>0.675</v>
      </c>
      <c r="J1404" s="14">
        <v>0.258</v>
      </c>
      <c r="K1404" s="14">
        <v>0.717494064536661</v>
      </c>
      <c r="L1404" s="14">
        <v>0.11</v>
      </c>
      <c r="M1404" s="14">
        <v>0.99</v>
      </c>
      <c r="N1404" s="14">
        <v>0.931</v>
      </c>
      <c r="O1404" s="14">
        <v>0.287</v>
      </c>
      <c r="P1404" s="14">
        <v>0.534</v>
      </c>
      <c r="Q1404" s="14">
        <v>82.115</v>
      </c>
      <c r="R1404" s="14">
        <v>9.0</v>
      </c>
      <c r="S1404" s="14">
        <v>1.0</v>
      </c>
      <c r="T1404" s="14" t="s">
        <v>103</v>
      </c>
      <c r="U1404" s="14" t="s">
        <v>35</v>
      </c>
      <c r="V1404" s="16" t="s">
        <v>333</v>
      </c>
      <c r="W1404" s="17" t="s">
        <v>185</v>
      </c>
    </row>
    <row r="1405" ht="15.75" customHeight="1">
      <c r="A1405" s="14" t="s">
        <v>1695</v>
      </c>
      <c r="B1405" s="14" t="s">
        <v>1696</v>
      </c>
      <c r="C1405" s="14">
        <v>2024.0</v>
      </c>
      <c r="D1405" s="14">
        <v>3.0</v>
      </c>
      <c r="E1405" s="14">
        <v>112078.0</v>
      </c>
      <c r="F1405" s="14" t="s">
        <v>1697</v>
      </c>
      <c r="G1405" s="14" t="s">
        <v>1675</v>
      </c>
      <c r="H1405" s="14" t="s">
        <v>1698</v>
      </c>
      <c r="I1405" s="14">
        <v>0.767</v>
      </c>
      <c r="J1405" s="14">
        <v>0.329</v>
      </c>
      <c r="K1405" s="14">
        <v>0.602592347002276</v>
      </c>
      <c r="L1405" s="14">
        <v>0.0373</v>
      </c>
      <c r="M1405" s="14">
        <v>0.0722</v>
      </c>
      <c r="N1405" s="14">
        <v>0.0498</v>
      </c>
      <c r="O1405" s="14">
        <v>0.117</v>
      </c>
      <c r="P1405" s="14">
        <v>0.355</v>
      </c>
      <c r="Q1405" s="14">
        <v>106.021</v>
      </c>
      <c r="R1405" s="14">
        <v>6.0</v>
      </c>
      <c r="S1405" s="14">
        <v>1.0</v>
      </c>
      <c r="T1405" s="14" t="s">
        <v>103</v>
      </c>
      <c r="U1405" s="14" t="s">
        <v>35</v>
      </c>
      <c r="V1405" s="16" t="s">
        <v>45</v>
      </c>
      <c r="W1405" s="17" t="s">
        <v>251</v>
      </c>
    </row>
    <row r="1406" ht="15.75" customHeight="1">
      <c r="A1406" s="14" t="s">
        <v>3302</v>
      </c>
      <c r="B1406" s="14" t="s">
        <v>3304</v>
      </c>
      <c r="C1406" s="14">
        <v>2022.0</v>
      </c>
      <c r="D1406" s="14">
        <v>3.0</v>
      </c>
      <c r="E1406" s="14">
        <v>288411.0</v>
      </c>
      <c r="F1406" s="14" t="s">
        <v>303</v>
      </c>
      <c r="G1406" s="14" t="s">
        <v>3305</v>
      </c>
      <c r="H1406" s="14" t="s">
        <v>3306</v>
      </c>
      <c r="I1406" s="14">
        <v>0.66</v>
      </c>
      <c r="J1406" s="14">
        <v>0.726</v>
      </c>
      <c r="K1406" s="14">
        <v>0.8430902829584607</v>
      </c>
      <c r="L1406" s="14">
        <v>0.0304</v>
      </c>
      <c r="M1406" s="14">
        <v>1.28E-4</v>
      </c>
      <c r="N1406" s="14">
        <v>0.787</v>
      </c>
      <c r="O1406" s="14">
        <v>0.117</v>
      </c>
      <c r="P1406" s="14">
        <v>0.544</v>
      </c>
      <c r="Q1406" s="14">
        <v>117.956</v>
      </c>
      <c r="R1406" s="14">
        <v>5.0</v>
      </c>
      <c r="S1406" s="14">
        <v>0.0</v>
      </c>
      <c r="T1406" s="14" t="s">
        <v>103</v>
      </c>
      <c r="U1406" s="14" t="s">
        <v>35</v>
      </c>
      <c r="V1406" s="16" t="s">
        <v>333</v>
      </c>
      <c r="W1406" s="17" t="s">
        <v>185</v>
      </c>
    </row>
    <row r="1407" ht="15.75" customHeight="1">
      <c r="A1407" s="14" t="s">
        <v>1701</v>
      </c>
      <c r="B1407" s="14" t="s">
        <v>1702</v>
      </c>
      <c r="C1407" s="14">
        <v>2020.0</v>
      </c>
      <c r="D1407" s="14">
        <v>3.0</v>
      </c>
      <c r="E1407" s="14">
        <v>172904.0</v>
      </c>
      <c r="F1407" s="14" t="s">
        <v>223</v>
      </c>
      <c r="G1407" s="14" t="s">
        <v>1704</v>
      </c>
      <c r="H1407" s="14" t="s">
        <v>1059</v>
      </c>
      <c r="I1407" s="14">
        <v>0.595</v>
      </c>
      <c r="J1407" s="14">
        <v>0.584</v>
      </c>
      <c r="K1407" s="14">
        <v>0.8212735011481346</v>
      </c>
      <c r="L1407" s="14">
        <v>0.0665</v>
      </c>
      <c r="M1407" s="14">
        <v>0.0231</v>
      </c>
      <c r="N1407" s="14">
        <v>1.11E-6</v>
      </c>
      <c r="O1407" s="14">
        <v>0.0757</v>
      </c>
      <c r="P1407" s="14">
        <v>0.415</v>
      </c>
      <c r="Q1407" s="14">
        <v>94.104</v>
      </c>
      <c r="R1407" s="14">
        <v>4.0</v>
      </c>
      <c r="S1407" s="14">
        <v>1.0</v>
      </c>
      <c r="T1407" s="14" t="s">
        <v>103</v>
      </c>
      <c r="U1407" s="14" t="s">
        <v>35</v>
      </c>
      <c r="V1407" s="16" t="s">
        <v>54</v>
      </c>
      <c r="W1407" s="17" t="s">
        <v>251</v>
      </c>
    </row>
    <row r="1408" ht="15.75" customHeight="1">
      <c r="A1408" s="14" t="s">
        <v>1706</v>
      </c>
      <c r="B1408" s="14" t="s">
        <v>1707</v>
      </c>
      <c r="C1408" s="14">
        <v>2023.0</v>
      </c>
      <c r="D1408" s="14">
        <v>3.0</v>
      </c>
      <c r="E1408" s="14">
        <v>111046.0</v>
      </c>
      <c r="F1408" s="14" t="s">
        <v>199</v>
      </c>
      <c r="G1408" s="14" t="s">
        <v>1052</v>
      </c>
      <c r="H1408" s="14" t="s">
        <v>1689</v>
      </c>
      <c r="I1408" s="14">
        <v>0.505</v>
      </c>
      <c r="J1408" s="14">
        <v>0.456</v>
      </c>
      <c r="K1408" s="14">
        <v>0.7058370585693787</v>
      </c>
      <c r="L1408" s="14">
        <v>0.137</v>
      </c>
      <c r="M1408" s="14">
        <v>0.941</v>
      </c>
      <c r="N1408" s="14">
        <v>0.964</v>
      </c>
      <c r="O1408" s="14">
        <v>0.148</v>
      </c>
      <c r="P1408" s="14">
        <v>0.0528</v>
      </c>
      <c r="Q1408" s="14">
        <v>74.818</v>
      </c>
      <c r="R1408" s="14">
        <v>8.0</v>
      </c>
      <c r="S1408" s="14">
        <v>1.0</v>
      </c>
      <c r="T1408" s="14" t="s">
        <v>103</v>
      </c>
      <c r="U1408" s="14" t="s">
        <v>35</v>
      </c>
      <c r="V1408" s="16" t="s">
        <v>75</v>
      </c>
      <c r="W1408" s="17" t="s">
        <v>251</v>
      </c>
    </row>
    <row r="1409" ht="15.75" customHeight="1">
      <c r="A1409" s="14" t="s">
        <v>1713</v>
      </c>
      <c r="B1409" s="14" t="s">
        <v>1714</v>
      </c>
      <c r="C1409" s="14">
        <v>2024.0</v>
      </c>
      <c r="D1409" s="14">
        <v>3.0</v>
      </c>
      <c r="E1409" s="14">
        <v>111512.0</v>
      </c>
      <c r="F1409" s="14" t="s">
        <v>1415</v>
      </c>
      <c r="G1409" s="14" t="s">
        <v>1675</v>
      </c>
      <c r="H1409" s="14" t="s">
        <v>1698</v>
      </c>
      <c r="I1409" s="14">
        <v>0.754</v>
      </c>
      <c r="J1409" s="14">
        <v>0.247</v>
      </c>
      <c r="K1409" s="14">
        <v>0.6040467991229644</v>
      </c>
      <c r="L1409" s="14">
        <v>0.0926</v>
      </c>
      <c r="M1409" s="14">
        <v>0.0881</v>
      </c>
      <c r="N1409" s="14">
        <v>0.208</v>
      </c>
      <c r="O1409" s="14">
        <v>0.121</v>
      </c>
      <c r="P1409" s="14">
        <v>0.0983</v>
      </c>
      <c r="Q1409" s="14">
        <v>105.012</v>
      </c>
      <c r="R1409" s="14">
        <v>1.0</v>
      </c>
      <c r="S1409" s="14">
        <v>0.0</v>
      </c>
      <c r="T1409" s="14" t="s">
        <v>103</v>
      </c>
      <c r="U1409" s="14" t="s">
        <v>35</v>
      </c>
      <c r="V1409" s="16" t="s">
        <v>75</v>
      </c>
      <c r="W1409" s="17" t="s">
        <v>251</v>
      </c>
    </row>
    <row r="1410" ht="15.75" customHeight="1">
      <c r="A1410" s="14" t="s">
        <v>3315</v>
      </c>
      <c r="B1410" s="14" t="s">
        <v>3316</v>
      </c>
      <c r="C1410" s="14">
        <v>2024.0</v>
      </c>
      <c r="D1410" s="14">
        <v>3.0</v>
      </c>
      <c r="E1410" s="14">
        <v>114840.0</v>
      </c>
      <c r="F1410" s="14" t="s">
        <v>199</v>
      </c>
      <c r="G1410" s="14" t="s">
        <v>1675</v>
      </c>
      <c r="H1410" s="14" t="s">
        <v>1680</v>
      </c>
      <c r="I1410" s="14">
        <v>0.751</v>
      </c>
      <c r="J1410" s="14">
        <v>0.354</v>
      </c>
      <c r="K1410" s="14">
        <v>0.6887044681477401</v>
      </c>
      <c r="L1410" s="14">
        <v>0.0975</v>
      </c>
      <c r="M1410" s="14">
        <v>0.184</v>
      </c>
      <c r="N1410" s="14">
        <v>0.0</v>
      </c>
      <c r="O1410" s="14">
        <v>0.0641</v>
      </c>
      <c r="P1410" s="14">
        <v>0.639</v>
      </c>
      <c r="Q1410" s="14">
        <v>167.966</v>
      </c>
      <c r="R1410" s="14">
        <v>0.0</v>
      </c>
      <c r="S1410" s="14">
        <v>1.0</v>
      </c>
      <c r="T1410" s="14" t="s">
        <v>103</v>
      </c>
      <c r="U1410" s="14" t="s">
        <v>35</v>
      </c>
      <c r="V1410" s="16" t="s">
        <v>407</v>
      </c>
      <c r="W1410" s="17" t="s">
        <v>185</v>
      </c>
    </row>
    <row r="1411" ht="15.75" customHeight="1">
      <c r="A1411" s="14" t="s">
        <v>3323</v>
      </c>
      <c r="B1411" s="14" t="s">
        <v>3324</v>
      </c>
      <c r="C1411" s="14">
        <v>2022.0</v>
      </c>
      <c r="D1411" s="14">
        <v>3.0</v>
      </c>
      <c r="E1411" s="14">
        <v>233478.0</v>
      </c>
      <c r="F1411" s="14" t="s">
        <v>3325</v>
      </c>
      <c r="G1411" s="14" t="s">
        <v>3206</v>
      </c>
      <c r="H1411" s="14" t="s">
        <v>2713</v>
      </c>
      <c r="I1411" s="14">
        <v>0.726</v>
      </c>
      <c r="J1411" s="14">
        <v>0.699</v>
      </c>
      <c r="K1411" s="14">
        <v>0.8853977284690738</v>
      </c>
      <c r="L1411" s="14">
        <v>0.0431</v>
      </c>
      <c r="M1411" s="14">
        <v>0.049</v>
      </c>
      <c r="N1411" s="14">
        <v>0.0</v>
      </c>
      <c r="O1411" s="14">
        <v>0.309</v>
      </c>
      <c r="P1411" s="14">
        <v>0.866</v>
      </c>
      <c r="Q1411" s="14">
        <v>143.994</v>
      </c>
      <c r="R1411" s="14">
        <v>5.0</v>
      </c>
      <c r="S1411" s="14">
        <v>1.0</v>
      </c>
      <c r="T1411" s="14" t="s">
        <v>103</v>
      </c>
      <c r="U1411" s="14" t="s">
        <v>35</v>
      </c>
      <c r="V1411" s="16" t="s">
        <v>560</v>
      </c>
      <c r="W1411" s="17" t="s">
        <v>185</v>
      </c>
    </row>
    <row r="1412" ht="15.75" customHeight="1">
      <c r="A1412" s="14" t="s">
        <v>3330</v>
      </c>
      <c r="B1412" s="14" t="s">
        <v>3331</v>
      </c>
      <c r="C1412" s="14">
        <v>2010.0</v>
      </c>
      <c r="D1412" s="14">
        <v>3.0</v>
      </c>
      <c r="E1412" s="14">
        <v>320473.0</v>
      </c>
      <c r="F1412" s="14" t="s">
        <v>213</v>
      </c>
      <c r="G1412" s="14" t="s">
        <v>3333</v>
      </c>
      <c r="H1412" s="14" t="s">
        <v>3335</v>
      </c>
      <c r="I1412" s="14">
        <v>0.657</v>
      </c>
      <c r="J1412" s="14">
        <v>0.495</v>
      </c>
      <c r="K1412" s="14">
        <v>0.7801852287386867</v>
      </c>
      <c r="L1412" s="14">
        <v>0.0488</v>
      </c>
      <c r="M1412" s="14">
        <v>0.235</v>
      </c>
      <c r="N1412" s="14">
        <v>0.0</v>
      </c>
      <c r="O1412" s="14">
        <v>0.206</v>
      </c>
      <c r="P1412" s="14">
        <v>0.784</v>
      </c>
      <c r="Q1412" s="14">
        <v>177.568</v>
      </c>
      <c r="R1412" s="14">
        <v>1.0</v>
      </c>
      <c r="S1412" s="14">
        <v>1.0</v>
      </c>
      <c r="T1412" s="14" t="s">
        <v>103</v>
      </c>
      <c r="U1412" s="14" t="s">
        <v>35</v>
      </c>
      <c r="V1412" s="16" t="s">
        <v>181</v>
      </c>
      <c r="W1412" s="17" t="s">
        <v>185</v>
      </c>
    </row>
    <row r="1413" ht="15.75" customHeight="1">
      <c r="A1413" s="14" t="s">
        <v>3337</v>
      </c>
      <c r="B1413" s="14" t="s">
        <v>3338</v>
      </c>
      <c r="C1413" s="14">
        <v>2008.0</v>
      </c>
      <c r="D1413" s="14">
        <v>3.0</v>
      </c>
      <c r="E1413" s="14">
        <v>183800.0</v>
      </c>
      <c r="F1413" s="14" t="s">
        <v>303</v>
      </c>
      <c r="G1413" s="14" t="s">
        <v>2260</v>
      </c>
      <c r="H1413" s="14" t="s">
        <v>3342</v>
      </c>
      <c r="I1413" s="14">
        <v>0.867</v>
      </c>
      <c r="J1413" s="14">
        <v>0.317</v>
      </c>
      <c r="K1413" s="14">
        <v>0.7274399503619569</v>
      </c>
      <c r="L1413" s="14">
        <v>0.0635</v>
      </c>
      <c r="M1413" s="14">
        <v>8.2E-4</v>
      </c>
      <c r="N1413" s="14">
        <v>0.864</v>
      </c>
      <c r="O1413" s="14">
        <v>0.0812</v>
      </c>
      <c r="P1413" s="14">
        <v>0.573</v>
      </c>
      <c r="Q1413" s="14">
        <v>131.067</v>
      </c>
      <c r="R1413" s="14">
        <v>9.0</v>
      </c>
      <c r="S1413" s="14">
        <v>0.0</v>
      </c>
      <c r="T1413" s="14" t="s">
        <v>103</v>
      </c>
      <c r="U1413" s="14" t="s">
        <v>35</v>
      </c>
      <c r="V1413" s="16" t="s">
        <v>333</v>
      </c>
      <c r="W1413" s="17" t="s">
        <v>185</v>
      </c>
    </row>
    <row r="1414" ht="15.75" customHeight="1">
      <c r="A1414" s="14" t="s">
        <v>1716</v>
      </c>
      <c r="B1414" s="14" t="s">
        <v>1717</v>
      </c>
      <c r="C1414" s="14">
        <v>2018.0</v>
      </c>
      <c r="D1414" s="14">
        <v>3.0</v>
      </c>
      <c r="E1414" s="14">
        <v>251076.0</v>
      </c>
      <c r="F1414" s="14" t="s">
        <v>223</v>
      </c>
      <c r="G1414" s="14" t="s">
        <v>1405</v>
      </c>
      <c r="H1414" s="14" t="s">
        <v>1407</v>
      </c>
      <c r="I1414" s="14">
        <v>0.68</v>
      </c>
      <c r="J1414" s="14">
        <v>0.121</v>
      </c>
      <c r="K1414" s="14">
        <v>0.4839903321608456</v>
      </c>
      <c r="L1414" s="14">
        <v>0.0509</v>
      </c>
      <c r="M1414" s="14">
        <v>0.8</v>
      </c>
      <c r="N1414" s="14">
        <v>0.926</v>
      </c>
      <c r="O1414" s="14">
        <v>0.123</v>
      </c>
      <c r="P1414" s="14">
        <v>0.402</v>
      </c>
      <c r="Q1414" s="14">
        <v>97.55</v>
      </c>
      <c r="R1414" s="14">
        <v>7.0</v>
      </c>
      <c r="S1414" s="14">
        <v>0.0</v>
      </c>
      <c r="T1414" s="14" t="s">
        <v>103</v>
      </c>
      <c r="U1414" s="14" t="s">
        <v>35</v>
      </c>
      <c r="V1414" s="16" t="s">
        <v>54</v>
      </c>
      <c r="W1414" s="17" t="s">
        <v>251</v>
      </c>
    </row>
    <row r="1415" ht="15.75" customHeight="1">
      <c r="A1415" s="14" t="s">
        <v>3345</v>
      </c>
      <c r="B1415" s="14" t="s">
        <v>3346</v>
      </c>
      <c r="C1415" s="14">
        <v>2008.0</v>
      </c>
      <c r="D1415" s="14">
        <v>3.0</v>
      </c>
      <c r="E1415" s="14">
        <v>282933.0</v>
      </c>
      <c r="F1415" s="14" t="s">
        <v>1697</v>
      </c>
      <c r="G1415" s="14" t="s">
        <v>2260</v>
      </c>
      <c r="H1415" s="14" t="s">
        <v>3342</v>
      </c>
      <c r="I1415" s="14">
        <v>0.707</v>
      </c>
      <c r="J1415" s="14">
        <v>0.623</v>
      </c>
      <c r="K1415" s="14">
        <v>0.726156610255467</v>
      </c>
      <c r="L1415" s="14">
        <v>0.0428</v>
      </c>
      <c r="M1415" s="14">
        <v>0.09</v>
      </c>
      <c r="N1415" s="14">
        <v>0.828</v>
      </c>
      <c r="O1415" s="14">
        <v>0.104</v>
      </c>
      <c r="P1415" s="14">
        <v>0.627</v>
      </c>
      <c r="Q1415" s="14">
        <v>129.02</v>
      </c>
      <c r="R1415" s="14">
        <v>2.0</v>
      </c>
      <c r="S1415" s="14">
        <v>1.0</v>
      </c>
      <c r="T1415" s="14" t="s">
        <v>103</v>
      </c>
      <c r="U1415" s="14" t="s">
        <v>35</v>
      </c>
      <c r="V1415" s="16" t="s">
        <v>407</v>
      </c>
      <c r="W1415" s="17" t="s">
        <v>185</v>
      </c>
    </row>
    <row r="1416" ht="15.75" customHeight="1">
      <c r="A1416" s="14" t="s">
        <v>1720</v>
      </c>
      <c r="B1416" s="14" t="s">
        <v>1721</v>
      </c>
      <c r="C1416" s="14">
        <v>2021.0</v>
      </c>
      <c r="D1416" s="14">
        <v>3.0</v>
      </c>
      <c r="E1416" s="14">
        <v>137195.0</v>
      </c>
      <c r="F1416" s="14" t="s">
        <v>259</v>
      </c>
      <c r="G1416" s="14" t="s">
        <v>1725</v>
      </c>
      <c r="H1416" s="14" t="s">
        <v>260</v>
      </c>
      <c r="I1416" s="14">
        <v>0.448</v>
      </c>
      <c r="J1416" s="14">
        <v>0.532</v>
      </c>
      <c r="K1416" s="14">
        <v>0.705559001546306</v>
      </c>
      <c r="L1416" s="14">
        <v>0.0447</v>
      </c>
      <c r="M1416" s="14">
        <v>0.069</v>
      </c>
      <c r="N1416" s="14">
        <v>0.745</v>
      </c>
      <c r="O1416" s="14">
        <v>0.296</v>
      </c>
      <c r="P1416" s="14">
        <v>0.112</v>
      </c>
      <c r="Q1416" s="14">
        <v>168.009</v>
      </c>
      <c r="R1416" s="14">
        <v>0.0</v>
      </c>
      <c r="S1416" s="14">
        <v>1.0</v>
      </c>
      <c r="T1416" s="14" t="s">
        <v>103</v>
      </c>
      <c r="U1416" s="14" t="s">
        <v>35</v>
      </c>
      <c r="V1416" s="16" t="s">
        <v>58</v>
      </c>
      <c r="W1416" s="17" t="s">
        <v>251</v>
      </c>
    </row>
    <row r="1417" ht="15.75" customHeight="1">
      <c r="A1417" s="14" t="s">
        <v>3350</v>
      </c>
      <c r="B1417" s="14" t="s">
        <v>3351</v>
      </c>
      <c r="C1417" s="14">
        <v>2018.0</v>
      </c>
      <c r="D1417" s="14">
        <v>3.0</v>
      </c>
      <c r="E1417" s="14">
        <v>234813.0</v>
      </c>
      <c r="F1417" s="14" t="s">
        <v>926</v>
      </c>
      <c r="G1417" s="14" t="s">
        <v>927</v>
      </c>
      <c r="H1417" s="14" t="s">
        <v>928</v>
      </c>
      <c r="I1417" s="14">
        <v>0.595</v>
      </c>
      <c r="J1417" s="14">
        <v>0.811</v>
      </c>
      <c r="K1417" s="14">
        <v>0.8416144418359974</v>
      </c>
      <c r="L1417" s="14">
        <v>0.0358</v>
      </c>
      <c r="M1417" s="14">
        <v>1.13E-4</v>
      </c>
      <c r="N1417" s="14">
        <v>0.239</v>
      </c>
      <c r="O1417" s="14">
        <v>0.0879</v>
      </c>
      <c r="P1417" s="14">
        <v>0.771</v>
      </c>
      <c r="Q1417" s="14">
        <v>134.995</v>
      </c>
      <c r="R1417" s="14">
        <v>7.0</v>
      </c>
      <c r="S1417" s="14">
        <v>1.0</v>
      </c>
      <c r="T1417" s="14" t="s">
        <v>103</v>
      </c>
      <c r="U1417" s="14" t="s">
        <v>35</v>
      </c>
      <c r="V1417" s="16" t="s">
        <v>181</v>
      </c>
      <c r="W1417" s="17" t="s">
        <v>185</v>
      </c>
    </row>
    <row r="1418" ht="15.75" customHeight="1">
      <c r="A1418" s="14" t="s">
        <v>1731</v>
      </c>
      <c r="B1418" s="14" t="s">
        <v>1732</v>
      </c>
      <c r="C1418" s="14">
        <v>2022.0</v>
      </c>
      <c r="D1418" s="14">
        <v>3.0</v>
      </c>
      <c r="E1418" s="14">
        <v>257000.0</v>
      </c>
      <c r="F1418" s="14" t="s">
        <v>124</v>
      </c>
      <c r="G1418" s="14" t="s">
        <v>1420</v>
      </c>
      <c r="H1418" s="14" t="s">
        <v>1421</v>
      </c>
      <c r="I1418" s="14">
        <v>0.445</v>
      </c>
      <c r="J1418" s="14">
        <v>0.629</v>
      </c>
      <c r="K1418" s="14">
        <v>0.7794793916801173</v>
      </c>
      <c r="L1418" s="14">
        <v>0.0279</v>
      </c>
      <c r="M1418" s="14">
        <v>0.0243</v>
      </c>
      <c r="N1418" s="14">
        <v>0.699</v>
      </c>
      <c r="O1418" s="14">
        <v>0.152</v>
      </c>
      <c r="P1418" s="14">
        <v>0.314</v>
      </c>
      <c r="Q1418" s="14">
        <v>179.938</v>
      </c>
      <c r="R1418" s="14">
        <v>10.0</v>
      </c>
      <c r="S1418" s="14">
        <v>1.0</v>
      </c>
      <c r="T1418" s="14" t="s">
        <v>103</v>
      </c>
      <c r="U1418" s="14" t="s">
        <v>35</v>
      </c>
      <c r="V1418" s="16" t="s">
        <v>45</v>
      </c>
      <c r="W1418" s="17" t="s">
        <v>251</v>
      </c>
    </row>
    <row r="1419" ht="15.75" customHeight="1">
      <c r="A1419" s="14" t="s">
        <v>3355</v>
      </c>
      <c r="B1419" s="14" t="s">
        <v>3356</v>
      </c>
      <c r="C1419" s="14">
        <v>2021.0</v>
      </c>
      <c r="D1419" s="14">
        <v>3.0</v>
      </c>
      <c r="E1419" s="14">
        <v>126354.0</v>
      </c>
      <c r="F1419" s="14" t="s">
        <v>1049</v>
      </c>
      <c r="G1419" s="14" t="s">
        <v>1086</v>
      </c>
      <c r="H1419" s="14" t="s">
        <v>3358</v>
      </c>
      <c r="I1419" s="14">
        <v>0.361</v>
      </c>
      <c r="J1419" s="14">
        <v>0.683</v>
      </c>
      <c r="K1419" s="14">
        <v>0.8544264538991204</v>
      </c>
      <c r="L1419" s="14">
        <v>0.0539</v>
      </c>
      <c r="M1419" s="14">
        <v>1.07E-4</v>
      </c>
      <c r="N1419" s="14">
        <v>0.928</v>
      </c>
      <c r="O1419" s="14">
        <v>0.33</v>
      </c>
      <c r="P1419" s="14">
        <v>0.519</v>
      </c>
      <c r="Q1419" s="14">
        <v>76.06</v>
      </c>
      <c r="R1419" s="14">
        <v>5.0</v>
      </c>
      <c r="S1419" s="14">
        <v>1.0</v>
      </c>
      <c r="T1419" s="14" t="s">
        <v>103</v>
      </c>
      <c r="U1419" s="14" t="s">
        <v>35</v>
      </c>
      <c r="V1419" s="16" t="s">
        <v>333</v>
      </c>
      <c r="W1419" s="17" t="s">
        <v>185</v>
      </c>
    </row>
    <row r="1420" ht="15.75" customHeight="1">
      <c r="A1420" s="14" t="s">
        <v>3361</v>
      </c>
      <c r="B1420" s="14" t="s">
        <v>3362</v>
      </c>
      <c r="C1420" s="14">
        <v>2017.0</v>
      </c>
      <c r="D1420" s="14">
        <v>3.0</v>
      </c>
      <c r="E1420" s="14">
        <v>157219.0</v>
      </c>
      <c r="F1420" s="14" t="s">
        <v>259</v>
      </c>
      <c r="G1420" s="14" t="s">
        <v>3363</v>
      </c>
      <c r="H1420" s="14" t="s">
        <v>3364</v>
      </c>
      <c r="I1420" s="14">
        <v>0.633</v>
      </c>
      <c r="J1420" s="14">
        <v>0.843</v>
      </c>
      <c r="K1420" s="14">
        <v>0.883622441321763</v>
      </c>
      <c r="L1420" s="14">
        <v>0.0312</v>
      </c>
      <c r="M1420" s="14">
        <v>2.11E-5</v>
      </c>
      <c r="N1420" s="14">
        <v>0.832</v>
      </c>
      <c r="O1420" s="14">
        <v>0.0594</v>
      </c>
      <c r="P1420" s="14">
        <v>0.733</v>
      </c>
      <c r="Q1420" s="14">
        <v>142.074</v>
      </c>
      <c r="R1420" s="14">
        <v>0.0</v>
      </c>
      <c r="S1420" s="14">
        <v>1.0</v>
      </c>
      <c r="T1420" s="14" t="s">
        <v>103</v>
      </c>
      <c r="U1420" s="14" t="s">
        <v>35</v>
      </c>
      <c r="V1420" s="16" t="s">
        <v>181</v>
      </c>
      <c r="W1420" s="17" t="s">
        <v>185</v>
      </c>
    </row>
    <row r="1421" ht="15.75" customHeight="1">
      <c r="A1421" s="14" t="s">
        <v>3367</v>
      </c>
      <c r="B1421" s="14" t="s">
        <v>3368</v>
      </c>
      <c r="C1421" s="14">
        <v>2020.0</v>
      </c>
      <c r="D1421" s="14">
        <v>3.0</v>
      </c>
      <c r="E1421" s="14">
        <v>83840.0</v>
      </c>
      <c r="F1421" s="14" t="s">
        <v>236</v>
      </c>
      <c r="G1421" s="14" t="s">
        <v>3369</v>
      </c>
      <c r="H1421" s="14" t="s">
        <v>3370</v>
      </c>
      <c r="I1421" s="14">
        <v>0.672</v>
      </c>
      <c r="J1421" s="14">
        <v>0.768</v>
      </c>
      <c r="K1421" s="14">
        <v>0.8548756229363919</v>
      </c>
      <c r="L1421" s="14">
        <v>0.0284</v>
      </c>
      <c r="M1421" s="14">
        <v>0.37</v>
      </c>
      <c r="N1421" s="14">
        <v>6.81E-5</v>
      </c>
      <c r="O1421" s="14">
        <v>0.145</v>
      </c>
      <c r="P1421" s="14">
        <v>0.777</v>
      </c>
      <c r="Q1421" s="14">
        <v>90.101</v>
      </c>
      <c r="R1421" s="14">
        <v>7.0</v>
      </c>
      <c r="S1421" s="14">
        <v>1.0</v>
      </c>
      <c r="T1421" s="14" t="s">
        <v>103</v>
      </c>
      <c r="U1421" s="14" t="s">
        <v>35</v>
      </c>
      <c r="V1421" s="16" t="s">
        <v>181</v>
      </c>
      <c r="W1421" s="17" t="s">
        <v>185</v>
      </c>
    </row>
    <row r="1422" ht="15.75" customHeight="1">
      <c r="A1422" s="14" t="s">
        <v>3374</v>
      </c>
      <c r="B1422" s="14" t="s">
        <v>3376</v>
      </c>
      <c r="C1422" s="14">
        <v>1990.0</v>
      </c>
      <c r="D1422" s="14">
        <v>3.0</v>
      </c>
      <c r="E1422" s="14">
        <v>368840.0</v>
      </c>
      <c r="F1422" s="14" t="s">
        <v>156</v>
      </c>
      <c r="G1422" s="14" t="s">
        <v>157</v>
      </c>
      <c r="H1422" s="14" t="s">
        <v>1461</v>
      </c>
      <c r="I1422" s="14">
        <v>0.402</v>
      </c>
      <c r="J1422" s="14">
        <v>0.623</v>
      </c>
      <c r="K1422" s="14">
        <v>0.8009111714584966</v>
      </c>
      <c r="L1422" s="14">
        <v>0.0587</v>
      </c>
      <c r="M1422" s="14">
        <v>0.473</v>
      </c>
      <c r="N1422" s="14">
        <v>5.23E-5</v>
      </c>
      <c r="O1422" s="14">
        <v>0.111</v>
      </c>
      <c r="P1422" s="14">
        <v>0.712</v>
      </c>
      <c r="Q1422" s="14">
        <v>129.03</v>
      </c>
      <c r="R1422" s="14">
        <v>1.0</v>
      </c>
      <c r="S1422" s="14">
        <v>1.0</v>
      </c>
      <c r="T1422" s="14" t="s">
        <v>104</v>
      </c>
      <c r="U1422" s="14" t="s">
        <v>35</v>
      </c>
      <c r="V1422" s="16" t="s">
        <v>181</v>
      </c>
      <c r="W1422" s="17" t="s">
        <v>185</v>
      </c>
    </row>
    <row r="1423" ht="15.75" customHeight="1">
      <c r="A1423" s="14" t="s">
        <v>3379</v>
      </c>
      <c r="B1423" s="14" t="s">
        <v>3380</v>
      </c>
      <c r="C1423" s="14">
        <v>2018.0</v>
      </c>
      <c r="D1423" s="14">
        <v>3.0</v>
      </c>
      <c r="E1423" s="14">
        <v>282007.0</v>
      </c>
      <c r="F1423" s="14" t="s">
        <v>194</v>
      </c>
      <c r="G1423" s="14" t="s">
        <v>3381</v>
      </c>
      <c r="H1423" s="14" t="s">
        <v>1992</v>
      </c>
      <c r="I1423" s="14">
        <v>0.546</v>
      </c>
      <c r="J1423" s="14">
        <v>0.805</v>
      </c>
      <c r="K1423" s="14">
        <v>0.8158406946973277</v>
      </c>
      <c r="L1423" s="14">
        <v>0.126</v>
      </c>
      <c r="M1423" s="14">
        <v>0.397</v>
      </c>
      <c r="N1423" s="14">
        <v>0.0</v>
      </c>
      <c r="O1423" s="14">
        <v>0.337</v>
      </c>
      <c r="P1423" s="14">
        <v>0.742</v>
      </c>
      <c r="Q1423" s="14">
        <v>168.022</v>
      </c>
      <c r="R1423" s="14">
        <v>2.0</v>
      </c>
      <c r="S1423" s="14">
        <v>1.0</v>
      </c>
      <c r="T1423" s="14" t="s">
        <v>104</v>
      </c>
      <c r="U1423" s="14" t="s">
        <v>68</v>
      </c>
      <c r="V1423" s="16" t="s">
        <v>181</v>
      </c>
      <c r="W1423" s="17" t="s">
        <v>185</v>
      </c>
    </row>
    <row r="1424" ht="15.75" customHeight="1">
      <c r="A1424" s="14" t="s">
        <v>1738</v>
      </c>
      <c r="B1424" s="14" t="s">
        <v>1739</v>
      </c>
      <c r="C1424" s="14">
        <v>1963.0</v>
      </c>
      <c r="D1424" s="14">
        <v>3.0</v>
      </c>
      <c r="E1424" s="14">
        <v>262613.0</v>
      </c>
      <c r="F1424" s="14" t="s">
        <v>156</v>
      </c>
      <c r="G1424" s="14" t="s">
        <v>157</v>
      </c>
      <c r="H1424" s="14" t="s">
        <v>1741</v>
      </c>
      <c r="I1424" s="14">
        <v>0.372</v>
      </c>
      <c r="J1424" s="14">
        <v>0.575</v>
      </c>
      <c r="K1424" s="14">
        <v>0.7930400188053592</v>
      </c>
      <c r="L1424" s="14">
        <v>0.0662</v>
      </c>
      <c r="M1424" s="14">
        <v>0.938</v>
      </c>
      <c r="N1424" s="14">
        <v>0.00737</v>
      </c>
      <c r="O1424" s="14">
        <v>0.274</v>
      </c>
      <c r="P1424" s="14">
        <v>0.47</v>
      </c>
      <c r="Q1424" s="14">
        <v>74.721</v>
      </c>
      <c r="R1424" s="14">
        <v>0.0</v>
      </c>
      <c r="S1424" s="14">
        <v>1.0</v>
      </c>
      <c r="T1424" s="14" t="s">
        <v>104</v>
      </c>
      <c r="U1424" s="14" t="s">
        <v>35</v>
      </c>
      <c r="V1424" s="16" t="s">
        <v>54</v>
      </c>
      <c r="W1424" s="17" t="s">
        <v>251</v>
      </c>
    </row>
    <row r="1425" ht="15.75" customHeight="1">
      <c r="A1425" s="14" t="s">
        <v>3384</v>
      </c>
      <c r="B1425" s="14" t="s">
        <v>3385</v>
      </c>
      <c r="C1425" s="14">
        <v>1958.0</v>
      </c>
      <c r="D1425" s="14">
        <v>3.0</v>
      </c>
      <c r="E1425" s="14">
        <v>217760.0</v>
      </c>
      <c r="F1425" s="14" t="s">
        <v>170</v>
      </c>
      <c r="G1425" s="14" t="s">
        <v>176</v>
      </c>
      <c r="H1425" s="14" t="s">
        <v>3387</v>
      </c>
      <c r="I1425" s="14">
        <v>0.639</v>
      </c>
      <c r="J1425" s="14">
        <v>0.342</v>
      </c>
      <c r="K1425" s="14">
        <v>0.717986011577482</v>
      </c>
      <c r="L1425" s="14">
        <v>0.0843</v>
      </c>
      <c r="M1425" s="14">
        <v>0.95</v>
      </c>
      <c r="N1425" s="14">
        <v>2.53E-4</v>
      </c>
      <c r="O1425" s="14">
        <v>0.164</v>
      </c>
      <c r="P1425" s="14">
        <v>0.774</v>
      </c>
      <c r="Q1425" s="14">
        <v>103.347</v>
      </c>
      <c r="R1425" s="14">
        <v>11.0</v>
      </c>
      <c r="S1425" s="14">
        <v>1.0</v>
      </c>
      <c r="T1425" s="14" t="s">
        <v>104</v>
      </c>
      <c r="U1425" s="14" t="s">
        <v>35</v>
      </c>
      <c r="V1425" s="16" t="s">
        <v>181</v>
      </c>
      <c r="W1425" s="17" t="s">
        <v>185</v>
      </c>
    </row>
    <row r="1426" ht="15.75" customHeight="1">
      <c r="A1426" s="14" t="s">
        <v>3395</v>
      </c>
      <c r="B1426" s="14" t="s">
        <v>3397</v>
      </c>
      <c r="C1426" s="14">
        <v>2016.0</v>
      </c>
      <c r="D1426" s="14">
        <v>3.0</v>
      </c>
      <c r="E1426" s="14">
        <v>438426.0</v>
      </c>
      <c r="F1426" s="14" t="s">
        <v>2989</v>
      </c>
      <c r="G1426" s="14" t="s">
        <v>3398</v>
      </c>
      <c r="H1426" s="14" t="s">
        <v>3399</v>
      </c>
      <c r="I1426" s="14">
        <v>0.56</v>
      </c>
      <c r="J1426" s="14">
        <v>0.884</v>
      </c>
      <c r="K1426" s="14">
        <v>0.8310268859574568</v>
      </c>
      <c r="L1426" s="14">
        <v>0.0572</v>
      </c>
      <c r="M1426" s="14">
        <v>0.44</v>
      </c>
      <c r="N1426" s="14">
        <v>3.92E-5</v>
      </c>
      <c r="O1426" s="14">
        <v>0.333</v>
      </c>
      <c r="P1426" s="14">
        <v>0.906</v>
      </c>
      <c r="Q1426" s="14">
        <v>76.78</v>
      </c>
      <c r="R1426" s="14">
        <v>2.0</v>
      </c>
      <c r="S1426" s="14">
        <v>1.0</v>
      </c>
      <c r="T1426" s="14" t="s">
        <v>104</v>
      </c>
      <c r="U1426" s="14" t="s">
        <v>35</v>
      </c>
      <c r="V1426" s="16" t="s">
        <v>819</v>
      </c>
      <c r="W1426" s="17" t="s">
        <v>185</v>
      </c>
    </row>
    <row r="1427" ht="15.75" customHeight="1">
      <c r="A1427" s="14" t="s">
        <v>1746</v>
      </c>
      <c r="B1427" s="14" t="s">
        <v>1747</v>
      </c>
      <c r="C1427" s="14">
        <v>1981.0</v>
      </c>
      <c r="D1427" s="14">
        <v>3.0</v>
      </c>
      <c r="E1427" s="14">
        <v>299626.0</v>
      </c>
      <c r="F1427" s="14" t="s">
        <v>327</v>
      </c>
      <c r="G1427" s="14" t="s">
        <v>123</v>
      </c>
      <c r="H1427" s="14" t="s">
        <v>1748</v>
      </c>
      <c r="I1427" s="14">
        <v>0.452</v>
      </c>
      <c r="J1427" s="14">
        <v>0.384</v>
      </c>
      <c r="K1427" s="14">
        <v>0.7857035911965927</v>
      </c>
      <c r="L1427" s="14">
        <v>0.0326</v>
      </c>
      <c r="M1427" s="14">
        <v>0.475</v>
      </c>
      <c r="N1427" s="14">
        <v>5.84E-6</v>
      </c>
      <c r="O1427" s="14">
        <v>0.21</v>
      </c>
      <c r="P1427" s="14">
        <v>0.483</v>
      </c>
      <c r="Q1427" s="14">
        <v>109.881</v>
      </c>
      <c r="R1427" s="14">
        <v>7.0</v>
      </c>
      <c r="S1427" s="14">
        <v>0.0</v>
      </c>
      <c r="T1427" s="14" t="s">
        <v>104</v>
      </c>
      <c r="U1427" s="14" t="s">
        <v>35</v>
      </c>
      <c r="V1427" s="16" t="s">
        <v>54</v>
      </c>
      <c r="W1427" s="17" t="s">
        <v>251</v>
      </c>
    </row>
    <row r="1428" ht="15.75" customHeight="1">
      <c r="A1428" s="14" t="s">
        <v>1752</v>
      </c>
      <c r="B1428" s="14" t="s">
        <v>1754</v>
      </c>
      <c r="C1428" s="14">
        <v>1996.0</v>
      </c>
      <c r="D1428" s="14">
        <v>3.0</v>
      </c>
      <c r="E1428" s="14">
        <v>249533.0</v>
      </c>
      <c r="F1428" s="14" t="s">
        <v>194</v>
      </c>
      <c r="G1428" s="14" t="s">
        <v>1757</v>
      </c>
      <c r="H1428" s="14" t="s">
        <v>1758</v>
      </c>
      <c r="I1428" s="14">
        <v>0.618</v>
      </c>
      <c r="J1428" s="14">
        <v>0.31</v>
      </c>
      <c r="K1428" s="14">
        <v>0.6294355442296873</v>
      </c>
      <c r="L1428" s="14">
        <v>0.0479</v>
      </c>
      <c r="M1428" s="14">
        <v>0.214</v>
      </c>
      <c r="N1428" s="14">
        <v>0.0</v>
      </c>
      <c r="O1428" s="14">
        <v>0.101</v>
      </c>
      <c r="P1428" s="14">
        <v>0.0678</v>
      </c>
      <c r="Q1428" s="14">
        <v>110.251</v>
      </c>
      <c r="R1428" s="14">
        <v>6.0</v>
      </c>
      <c r="S1428" s="14">
        <v>1.0</v>
      </c>
      <c r="T1428" s="14" t="s">
        <v>104</v>
      </c>
      <c r="U1428" s="14" t="s">
        <v>35</v>
      </c>
      <c r="V1428" s="16" t="s">
        <v>75</v>
      </c>
      <c r="W1428" s="17" t="s">
        <v>251</v>
      </c>
    </row>
    <row r="1429" ht="15.75" customHeight="1">
      <c r="A1429" s="14" t="s">
        <v>3402</v>
      </c>
      <c r="B1429" s="14" t="s">
        <v>3403</v>
      </c>
      <c r="C1429" s="14">
        <v>1982.0</v>
      </c>
      <c r="D1429" s="14">
        <v>3.0</v>
      </c>
      <c r="E1429" s="14">
        <v>297906.0</v>
      </c>
      <c r="F1429" s="14" t="s">
        <v>156</v>
      </c>
      <c r="G1429" s="14" t="s">
        <v>157</v>
      </c>
      <c r="H1429" s="14" t="s">
        <v>3407</v>
      </c>
      <c r="I1429" s="14">
        <v>0.278</v>
      </c>
      <c r="J1429" s="14">
        <v>0.512</v>
      </c>
      <c r="K1429" s="14">
        <v>0.7864949842622614</v>
      </c>
      <c r="L1429" s="14">
        <v>0.0359</v>
      </c>
      <c r="M1429" s="14">
        <v>0.78</v>
      </c>
      <c r="N1429" s="14">
        <v>9.91E-5</v>
      </c>
      <c r="O1429" s="14">
        <v>0.147</v>
      </c>
      <c r="P1429" s="14">
        <v>0.814</v>
      </c>
      <c r="Q1429" s="14">
        <v>85.4</v>
      </c>
      <c r="R1429" s="14">
        <v>6.0</v>
      </c>
      <c r="S1429" s="14">
        <v>0.0</v>
      </c>
      <c r="T1429" s="14" t="s">
        <v>104</v>
      </c>
      <c r="U1429" s="14" t="s">
        <v>68</v>
      </c>
      <c r="V1429" s="16" t="s">
        <v>560</v>
      </c>
      <c r="W1429" s="17" t="s">
        <v>185</v>
      </c>
    </row>
    <row r="1430" ht="15.75" customHeight="1">
      <c r="A1430" s="14" t="s">
        <v>3411</v>
      </c>
      <c r="B1430" s="14" t="s">
        <v>3412</v>
      </c>
      <c r="C1430" s="14">
        <v>2016.0</v>
      </c>
      <c r="D1430" s="14">
        <v>3.0</v>
      </c>
      <c r="E1430" s="14">
        <v>212115.0</v>
      </c>
      <c r="F1430" s="14" t="s">
        <v>241</v>
      </c>
      <c r="G1430" s="14" t="s">
        <v>3415</v>
      </c>
      <c r="H1430" s="14" t="s">
        <v>3416</v>
      </c>
      <c r="I1430" s="14">
        <v>0.796</v>
      </c>
      <c r="J1430" s="14">
        <v>0.85</v>
      </c>
      <c r="K1430" s="14">
        <v>0.8966055653990845</v>
      </c>
      <c r="L1430" s="14">
        <v>0.203</v>
      </c>
      <c r="M1430" s="14">
        <v>0.0992</v>
      </c>
      <c r="N1430" s="14">
        <v>0.0</v>
      </c>
      <c r="O1430" s="14">
        <v>0.129</v>
      </c>
      <c r="P1430" s="14">
        <v>0.559</v>
      </c>
      <c r="Q1430" s="14">
        <v>136.03</v>
      </c>
      <c r="R1430" s="14">
        <v>1.0</v>
      </c>
      <c r="S1430" s="14">
        <v>1.0</v>
      </c>
      <c r="T1430" s="14" t="s">
        <v>104</v>
      </c>
      <c r="U1430" s="14" t="s">
        <v>35</v>
      </c>
      <c r="V1430" s="16" t="s">
        <v>333</v>
      </c>
      <c r="W1430" s="17" t="s">
        <v>185</v>
      </c>
    </row>
    <row r="1431" ht="15.75" customHeight="1">
      <c r="A1431" s="14" t="s">
        <v>1761</v>
      </c>
      <c r="B1431" s="14" t="s">
        <v>1762</v>
      </c>
      <c r="C1431" s="14">
        <v>2022.0</v>
      </c>
      <c r="D1431" s="14">
        <v>3.0</v>
      </c>
      <c r="E1431" s="14">
        <v>246666.0</v>
      </c>
      <c r="F1431" s="14" t="s">
        <v>194</v>
      </c>
      <c r="G1431" s="14" t="s">
        <v>1765</v>
      </c>
      <c r="H1431" s="14" t="s">
        <v>1766</v>
      </c>
      <c r="I1431" s="14">
        <v>0.704</v>
      </c>
      <c r="J1431" s="14">
        <v>0.307</v>
      </c>
      <c r="K1431" s="14">
        <v>0.6876350180589987</v>
      </c>
      <c r="L1431" s="14">
        <v>0.0302</v>
      </c>
      <c r="M1431" s="14">
        <v>0.863</v>
      </c>
      <c r="N1431" s="14">
        <v>7.57E-4</v>
      </c>
      <c r="O1431" s="14">
        <v>0.112</v>
      </c>
      <c r="P1431" s="14">
        <v>0.463</v>
      </c>
      <c r="Q1431" s="14">
        <v>99.049</v>
      </c>
      <c r="R1431" s="14">
        <v>0.0</v>
      </c>
      <c r="S1431" s="14">
        <v>1.0</v>
      </c>
      <c r="T1431" s="14" t="s">
        <v>104</v>
      </c>
      <c r="U1431" s="14" t="s">
        <v>68</v>
      </c>
      <c r="V1431" s="16" t="s">
        <v>54</v>
      </c>
      <c r="W1431" s="17" t="s">
        <v>251</v>
      </c>
    </row>
    <row r="1432" ht="15.75" customHeight="1">
      <c r="A1432" s="14" t="s">
        <v>3422</v>
      </c>
      <c r="B1432" s="14" t="s">
        <v>3423</v>
      </c>
      <c r="C1432" s="14">
        <v>2023.0</v>
      </c>
      <c r="D1432" s="14">
        <v>3.0</v>
      </c>
      <c r="E1432" s="14">
        <v>257618.0</v>
      </c>
      <c r="F1432" s="14" t="s">
        <v>194</v>
      </c>
      <c r="G1432" s="14" t="s">
        <v>3426</v>
      </c>
      <c r="H1432" s="14" t="s">
        <v>3427</v>
      </c>
      <c r="I1432" s="14">
        <v>0.725</v>
      </c>
      <c r="J1432" s="14">
        <v>0.767</v>
      </c>
      <c r="K1432" s="14">
        <v>0.8353260753141976</v>
      </c>
      <c r="L1432" s="14">
        <v>0.0575</v>
      </c>
      <c r="M1432" s="14">
        <v>0.297</v>
      </c>
      <c r="N1432" s="14">
        <v>0.0</v>
      </c>
      <c r="O1432" s="14">
        <v>0.0546</v>
      </c>
      <c r="P1432" s="14">
        <v>0.884</v>
      </c>
      <c r="Q1432" s="14">
        <v>94.961</v>
      </c>
      <c r="R1432" s="14">
        <v>1.0</v>
      </c>
      <c r="S1432" s="14">
        <v>0.0</v>
      </c>
      <c r="T1432" s="14" t="s">
        <v>104</v>
      </c>
      <c r="U1432" s="14" t="s">
        <v>68</v>
      </c>
      <c r="V1432" s="16" t="s">
        <v>560</v>
      </c>
      <c r="W1432" s="17" t="s">
        <v>185</v>
      </c>
    </row>
    <row r="1433" ht="15.75" customHeight="1">
      <c r="A1433" s="14" t="s">
        <v>1769</v>
      </c>
      <c r="B1433" s="14" t="s">
        <v>1771</v>
      </c>
      <c r="C1433" s="14">
        <v>2020.0</v>
      </c>
      <c r="D1433" s="14">
        <v>3.0</v>
      </c>
      <c r="E1433" s="14">
        <v>147395.0</v>
      </c>
      <c r="F1433" s="14" t="s">
        <v>194</v>
      </c>
      <c r="G1433" s="14" t="s">
        <v>1774</v>
      </c>
      <c r="H1433" s="14" t="s">
        <v>1510</v>
      </c>
      <c r="I1433" s="14">
        <v>0.844</v>
      </c>
      <c r="J1433" s="14">
        <v>0.772</v>
      </c>
      <c r="K1433" s="14">
        <v>0.8756443436597514</v>
      </c>
      <c r="L1433" s="14">
        <v>0.194</v>
      </c>
      <c r="M1433" s="14">
        <v>0.284</v>
      </c>
      <c r="N1433" s="14">
        <v>2.38E-6</v>
      </c>
      <c r="O1433" s="14">
        <v>0.368</v>
      </c>
      <c r="P1433" s="14">
        <v>0.336</v>
      </c>
      <c r="Q1433" s="14">
        <v>100.014</v>
      </c>
      <c r="R1433" s="14">
        <v>7.0</v>
      </c>
      <c r="S1433" s="14">
        <v>1.0</v>
      </c>
      <c r="T1433" s="14" t="s">
        <v>104</v>
      </c>
      <c r="U1433" s="14" t="s">
        <v>35</v>
      </c>
      <c r="V1433" s="16" t="s">
        <v>45</v>
      </c>
      <c r="W1433" s="17" t="s">
        <v>251</v>
      </c>
    </row>
    <row r="1434" ht="15.75" customHeight="1">
      <c r="A1434" s="14" t="s">
        <v>3430</v>
      </c>
      <c r="B1434" s="14" t="s">
        <v>3431</v>
      </c>
      <c r="C1434" s="14">
        <v>1981.0</v>
      </c>
      <c r="D1434" s="14">
        <v>3.0</v>
      </c>
      <c r="E1434" s="14">
        <v>296000.0</v>
      </c>
      <c r="F1434" s="14" t="s">
        <v>140</v>
      </c>
      <c r="G1434" s="14" t="s">
        <v>364</v>
      </c>
      <c r="H1434" s="14" t="s">
        <v>180</v>
      </c>
      <c r="I1434" s="14">
        <v>0.448</v>
      </c>
      <c r="J1434" s="14">
        <v>0.397</v>
      </c>
      <c r="K1434" s="14">
        <v>0.7423053065954633</v>
      </c>
      <c r="L1434" s="14">
        <v>0.0419</v>
      </c>
      <c r="M1434" s="14">
        <v>0.471</v>
      </c>
      <c r="N1434" s="14">
        <v>0.0</v>
      </c>
      <c r="O1434" s="14">
        <v>0.0791</v>
      </c>
      <c r="P1434" s="14">
        <v>0.665</v>
      </c>
      <c r="Q1434" s="14">
        <v>123.381</v>
      </c>
      <c r="R1434" s="14">
        <v>11.0</v>
      </c>
      <c r="S1434" s="14">
        <v>1.0</v>
      </c>
      <c r="T1434" s="14" t="s">
        <v>104</v>
      </c>
      <c r="U1434" s="14" t="s">
        <v>68</v>
      </c>
      <c r="V1434" s="16" t="s">
        <v>407</v>
      </c>
      <c r="W1434" s="17" t="s">
        <v>185</v>
      </c>
    </row>
    <row r="1435" ht="15.75" customHeight="1">
      <c r="A1435" s="14" t="s">
        <v>3436</v>
      </c>
      <c r="B1435" s="14" t="s">
        <v>3437</v>
      </c>
      <c r="C1435" s="14">
        <v>1991.0</v>
      </c>
      <c r="D1435" s="14">
        <v>3.0</v>
      </c>
      <c r="E1435" s="14">
        <v>277200.0</v>
      </c>
      <c r="F1435" s="14" t="s">
        <v>170</v>
      </c>
      <c r="G1435" s="14" t="s">
        <v>3442</v>
      </c>
      <c r="H1435" s="14" t="s">
        <v>3443</v>
      </c>
      <c r="I1435" s="14">
        <v>0.507</v>
      </c>
      <c r="J1435" s="14">
        <v>0.435</v>
      </c>
      <c r="K1435" s="14">
        <v>0.7644001454288624</v>
      </c>
      <c r="L1435" s="14">
        <v>0.0397</v>
      </c>
      <c r="M1435" s="14">
        <v>0.77</v>
      </c>
      <c r="N1435" s="14">
        <v>0.0</v>
      </c>
      <c r="O1435" s="14">
        <v>0.353</v>
      </c>
      <c r="P1435" s="14">
        <v>0.71</v>
      </c>
      <c r="Q1435" s="14">
        <v>80.516</v>
      </c>
      <c r="R1435" s="14">
        <v>7.0</v>
      </c>
      <c r="S1435" s="14">
        <v>0.0</v>
      </c>
      <c r="T1435" s="14" t="s">
        <v>104</v>
      </c>
      <c r="U1435" s="14" t="s">
        <v>35</v>
      </c>
      <c r="V1435" s="16" t="s">
        <v>181</v>
      </c>
      <c r="W1435" s="17" t="s">
        <v>185</v>
      </c>
    </row>
    <row r="1436" ht="15.75" customHeight="1">
      <c r="A1436" s="14" t="s">
        <v>3447</v>
      </c>
      <c r="B1436" s="14" t="s">
        <v>3448</v>
      </c>
      <c r="C1436" s="14">
        <v>2008.0</v>
      </c>
      <c r="D1436" s="14">
        <v>3.0</v>
      </c>
      <c r="E1436" s="14">
        <v>191211.0</v>
      </c>
      <c r="F1436" s="14" t="s">
        <v>731</v>
      </c>
      <c r="G1436" s="14" t="s">
        <v>2964</v>
      </c>
      <c r="H1436" s="14" t="s">
        <v>3451</v>
      </c>
      <c r="I1436" s="14">
        <v>0.468</v>
      </c>
      <c r="J1436" s="14">
        <v>0.299</v>
      </c>
      <c r="K1436" s="14">
        <v>0.639274485046109</v>
      </c>
      <c r="L1436" s="14">
        <v>0.0341</v>
      </c>
      <c r="M1436" s="14">
        <v>0.942</v>
      </c>
      <c r="N1436" s="14">
        <v>0.901</v>
      </c>
      <c r="O1436" s="14">
        <v>0.207</v>
      </c>
      <c r="P1436" s="14">
        <v>0.653</v>
      </c>
      <c r="Q1436" s="14">
        <v>89.103</v>
      </c>
      <c r="R1436" s="14">
        <v>10.0</v>
      </c>
      <c r="S1436" s="14">
        <v>1.0</v>
      </c>
      <c r="T1436" s="14" t="s">
        <v>104</v>
      </c>
      <c r="U1436" s="14" t="s">
        <v>35</v>
      </c>
      <c r="V1436" s="16" t="s">
        <v>407</v>
      </c>
      <c r="W1436" s="17" t="s">
        <v>185</v>
      </c>
    </row>
    <row r="1437" ht="15.75" customHeight="1">
      <c r="A1437" s="14" t="s">
        <v>3454</v>
      </c>
      <c r="B1437" s="14" t="s">
        <v>3456</v>
      </c>
      <c r="C1437" s="14">
        <v>1992.0</v>
      </c>
      <c r="D1437" s="14">
        <v>3.0</v>
      </c>
      <c r="E1437" s="14">
        <v>382333.0</v>
      </c>
      <c r="F1437" s="14" t="s">
        <v>327</v>
      </c>
      <c r="G1437" s="14" t="s">
        <v>3457</v>
      </c>
      <c r="H1437" s="14" t="s">
        <v>2399</v>
      </c>
      <c r="I1437" s="14">
        <v>0.651</v>
      </c>
      <c r="J1437" s="14">
        <v>0.672</v>
      </c>
      <c r="K1437" s="14">
        <v>0.7281885654240758</v>
      </c>
      <c r="L1437" s="14">
        <v>0.0764</v>
      </c>
      <c r="M1437" s="14">
        <v>0.074</v>
      </c>
      <c r="N1437" s="14">
        <v>0.0</v>
      </c>
      <c r="O1437" s="14">
        <v>0.533</v>
      </c>
      <c r="P1437" s="14">
        <v>0.923</v>
      </c>
      <c r="Q1437" s="14">
        <v>114.345</v>
      </c>
      <c r="R1437" s="14">
        <v>7.0</v>
      </c>
      <c r="S1437" s="14">
        <v>1.0</v>
      </c>
      <c r="T1437" s="14" t="s">
        <v>104</v>
      </c>
      <c r="U1437" s="14" t="s">
        <v>35</v>
      </c>
      <c r="V1437" s="16" t="s">
        <v>819</v>
      </c>
      <c r="W1437" s="17" t="s">
        <v>185</v>
      </c>
    </row>
    <row r="1438" ht="15.75" customHeight="1">
      <c r="A1438" s="14" t="s">
        <v>1778</v>
      </c>
      <c r="B1438" s="14" t="s">
        <v>1780</v>
      </c>
      <c r="C1438" s="14">
        <v>2014.0</v>
      </c>
      <c r="D1438" s="14">
        <v>3.0</v>
      </c>
      <c r="E1438" s="14">
        <v>276108.0</v>
      </c>
      <c r="F1438" s="14" t="s">
        <v>1782</v>
      </c>
      <c r="G1438" s="14" t="s">
        <v>1439</v>
      </c>
      <c r="H1438" s="14" t="s">
        <v>1440</v>
      </c>
      <c r="I1438" s="14">
        <v>0.718</v>
      </c>
      <c r="J1438" s="14">
        <v>0.619</v>
      </c>
      <c r="K1438" s="14">
        <v>0.8030072936324301</v>
      </c>
      <c r="L1438" s="14">
        <v>0.0777</v>
      </c>
      <c r="M1438" s="14">
        <v>0.0375</v>
      </c>
      <c r="N1438" s="14">
        <v>0.825</v>
      </c>
      <c r="O1438" s="14">
        <v>0.119</v>
      </c>
      <c r="P1438" s="14">
        <v>0.203</v>
      </c>
      <c r="Q1438" s="14">
        <v>156.012</v>
      </c>
      <c r="R1438" s="14">
        <v>5.0</v>
      </c>
      <c r="S1438" s="14">
        <v>0.0</v>
      </c>
      <c r="T1438" s="14" t="s">
        <v>104</v>
      </c>
      <c r="U1438" s="14" t="s">
        <v>35</v>
      </c>
      <c r="V1438" s="16" t="s">
        <v>36</v>
      </c>
      <c r="W1438" s="17" t="s">
        <v>251</v>
      </c>
    </row>
    <row r="1439" ht="15.75" customHeight="1">
      <c r="A1439" s="14" t="s">
        <v>1788</v>
      </c>
      <c r="B1439" s="14" t="s">
        <v>1789</v>
      </c>
      <c r="C1439" s="14">
        <v>2023.0</v>
      </c>
      <c r="D1439" s="14">
        <v>3.0</v>
      </c>
      <c r="E1439" s="14">
        <v>137325.0</v>
      </c>
      <c r="F1439" s="14" t="s">
        <v>147</v>
      </c>
      <c r="G1439" s="14" t="s">
        <v>1537</v>
      </c>
      <c r="H1439" s="14" t="s">
        <v>1790</v>
      </c>
      <c r="I1439" s="14">
        <v>0.799</v>
      </c>
      <c r="J1439" s="14">
        <v>0.152</v>
      </c>
      <c r="K1439" s="14">
        <v>0.6044531901566862</v>
      </c>
      <c r="L1439" s="14">
        <v>0.0557</v>
      </c>
      <c r="M1439" s="14">
        <v>0.407</v>
      </c>
      <c r="N1439" s="14">
        <v>0.0837</v>
      </c>
      <c r="O1439" s="14">
        <v>0.142</v>
      </c>
      <c r="P1439" s="14">
        <v>0.307</v>
      </c>
      <c r="Q1439" s="14">
        <v>133.985</v>
      </c>
      <c r="R1439" s="14">
        <v>2.0</v>
      </c>
      <c r="S1439" s="14">
        <v>1.0</v>
      </c>
      <c r="T1439" s="14" t="s">
        <v>104</v>
      </c>
      <c r="U1439" s="14" t="s">
        <v>35</v>
      </c>
      <c r="V1439" s="16" t="s">
        <v>45</v>
      </c>
      <c r="W1439" s="17" t="s">
        <v>251</v>
      </c>
    </row>
    <row r="1440" ht="15.75" customHeight="1">
      <c r="A1440" s="14" t="s">
        <v>3461</v>
      </c>
      <c r="B1440" s="14" t="s">
        <v>3462</v>
      </c>
      <c r="C1440" s="14">
        <v>2023.0</v>
      </c>
      <c r="D1440" s="14">
        <v>3.0</v>
      </c>
      <c r="E1440" s="14">
        <v>129253.0</v>
      </c>
      <c r="F1440" s="14" t="s">
        <v>335</v>
      </c>
      <c r="G1440" s="14" t="s">
        <v>1537</v>
      </c>
      <c r="H1440" s="14" t="s">
        <v>1793</v>
      </c>
      <c r="I1440" s="14">
        <v>0.643</v>
      </c>
      <c r="J1440" s="14">
        <v>0.57</v>
      </c>
      <c r="K1440" s="14">
        <v>0.838277757559124</v>
      </c>
      <c r="L1440" s="14">
        <v>0.0426</v>
      </c>
      <c r="M1440" s="14">
        <v>0.026</v>
      </c>
      <c r="N1440" s="14">
        <v>0.0117</v>
      </c>
      <c r="O1440" s="14">
        <v>0.189</v>
      </c>
      <c r="P1440" s="14">
        <v>0.702</v>
      </c>
      <c r="Q1440" s="14">
        <v>128.081</v>
      </c>
      <c r="R1440" s="14">
        <v>7.0</v>
      </c>
      <c r="S1440" s="14">
        <v>0.0</v>
      </c>
      <c r="T1440" s="14" t="s">
        <v>104</v>
      </c>
      <c r="U1440" s="14" t="s">
        <v>35</v>
      </c>
      <c r="V1440" s="16" t="s">
        <v>181</v>
      </c>
      <c r="W1440" s="17" t="s">
        <v>185</v>
      </c>
    </row>
    <row r="1441" ht="15.75" customHeight="1">
      <c r="A1441" s="14" t="s">
        <v>3467</v>
      </c>
      <c r="B1441" s="14" t="s">
        <v>3469</v>
      </c>
      <c r="C1441" s="14">
        <v>2023.0</v>
      </c>
      <c r="D1441" s="14">
        <v>3.0</v>
      </c>
      <c r="E1441" s="14">
        <v>121312.0</v>
      </c>
      <c r="F1441" s="14" t="s">
        <v>273</v>
      </c>
      <c r="G1441" s="14" t="s">
        <v>1537</v>
      </c>
      <c r="H1441" s="14" t="s">
        <v>1793</v>
      </c>
      <c r="I1441" s="14">
        <v>0.869</v>
      </c>
      <c r="J1441" s="14">
        <v>0.447</v>
      </c>
      <c r="K1441" s="14">
        <v>0.806001753880906</v>
      </c>
      <c r="L1441" s="14">
        <v>0.0845</v>
      </c>
      <c r="M1441" s="14">
        <v>3.43E-4</v>
      </c>
      <c r="N1441" s="14">
        <v>0.702</v>
      </c>
      <c r="O1441" s="14">
        <v>0.171</v>
      </c>
      <c r="P1441" s="14">
        <v>0.544</v>
      </c>
      <c r="Q1441" s="14">
        <v>94.97</v>
      </c>
      <c r="R1441" s="14">
        <v>7.0</v>
      </c>
      <c r="S1441" s="14">
        <v>1.0</v>
      </c>
      <c r="T1441" s="14" t="s">
        <v>104</v>
      </c>
      <c r="U1441" s="14" t="s">
        <v>35</v>
      </c>
      <c r="V1441" s="16" t="s">
        <v>333</v>
      </c>
      <c r="W1441" s="17" t="s">
        <v>185</v>
      </c>
    </row>
    <row r="1442" ht="15.75" customHeight="1">
      <c r="A1442" s="14" t="s">
        <v>1791</v>
      </c>
      <c r="B1442" s="14" t="s">
        <v>1792</v>
      </c>
      <c r="C1442" s="14">
        <v>2023.0</v>
      </c>
      <c r="D1442" s="14">
        <v>3.0</v>
      </c>
      <c r="E1442" s="14">
        <v>147408.0</v>
      </c>
      <c r="F1442" s="14" t="s">
        <v>203</v>
      </c>
      <c r="G1442" s="14" t="s">
        <v>1537</v>
      </c>
      <c r="H1442" s="14" t="s">
        <v>1793</v>
      </c>
      <c r="I1442" s="14">
        <v>0.767</v>
      </c>
      <c r="J1442" s="14">
        <v>0.65</v>
      </c>
      <c r="K1442" s="14">
        <v>0.8326096720887941</v>
      </c>
      <c r="L1442" s="14">
        <v>0.0306</v>
      </c>
      <c r="M1442" s="14">
        <v>0.009</v>
      </c>
      <c r="N1442" s="14">
        <v>5.64E-4</v>
      </c>
      <c r="O1442" s="14">
        <v>0.149</v>
      </c>
      <c r="P1442" s="14">
        <v>0.241</v>
      </c>
      <c r="Q1442" s="14">
        <v>117.999</v>
      </c>
      <c r="R1442" s="14">
        <v>5.0</v>
      </c>
      <c r="S1442" s="14">
        <v>0.0</v>
      </c>
      <c r="T1442" s="14" t="s">
        <v>104</v>
      </c>
      <c r="U1442" s="14" t="s">
        <v>68</v>
      </c>
      <c r="V1442" s="16" t="s">
        <v>36</v>
      </c>
      <c r="W1442" s="17" t="s">
        <v>251</v>
      </c>
    </row>
    <row r="1443" ht="15.75" customHeight="1">
      <c r="A1443" s="14" t="s">
        <v>3472</v>
      </c>
      <c r="B1443" s="14" t="s">
        <v>3473</v>
      </c>
      <c r="C1443" s="14">
        <v>2016.0</v>
      </c>
      <c r="D1443" s="14">
        <v>3.0</v>
      </c>
      <c r="E1443" s="14">
        <v>309640.0</v>
      </c>
      <c r="F1443" s="14" t="s">
        <v>194</v>
      </c>
      <c r="G1443" s="14" t="s">
        <v>3474</v>
      </c>
      <c r="H1443" s="14" t="s">
        <v>3475</v>
      </c>
      <c r="I1443" s="14">
        <v>0.811</v>
      </c>
      <c r="J1443" s="14">
        <v>0.843</v>
      </c>
      <c r="K1443" s="14">
        <v>0.7909225076296512</v>
      </c>
      <c r="L1443" s="14">
        <v>0.0957</v>
      </c>
      <c r="M1443" s="14">
        <v>0.375</v>
      </c>
      <c r="N1443" s="14">
        <v>3.54E-5</v>
      </c>
      <c r="O1443" s="14">
        <v>0.0896</v>
      </c>
      <c r="P1443" s="14">
        <v>0.894</v>
      </c>
      <c r="Q1443" s="14">
        <v>96.987</v>
      </c>
      <c r="R1443" s="14">
        <v>7.0</v>
      </c>
      <c r="S1443" s="14">
        <v>1.0</v>
      </c>
      <c r="T1443" s="14" t="s">
        <v>104</v>
      </c>
      <c r="U1443" s="14" t="s">
        <v>35</v>
      </c>
      <c r="V1443" s="16" t="s">
        <v>560</v>
      </c>
      <c r="W1443" s="17" t="s">
        <v>185</v>
      </c>
    </row>
    <row r="1444" ht="15.75" customHeight="1">
      <c r="A1444" s="14" t="s">
        <v>1797</v>
      </c>
      <c r="B1444" s="14" t="s">
        <v>1798</v>
      </c>
      <c r="C1444" s="14">
        <v>2014.0</v>
      </c>
      <c r="D1444" s="14">
        <v>3.0</v>
      </c>
      <c r="E1444" s="14">
        <v>319216.0</v>
      </c>
      <c r="F1444" s="14" t="s">
        <v>170</v>
      </c>
      <c r="G1444" s="14" t="s">
        <v>1439</v>
      </c>
      <c r="H1444" s="14" t="s">
        <v>1440</v>
      </c>
      <c r="I1444" s="14">
        <v>0.692</v>
      </c>
      <c r="J1444" s="14">
        <v>0.486</v>
      </c>
      <c r="K1444" s="14">
        <v>0.8066648129359257</v>
      </c>
      <c r="L1444" s="14">
        <v>0.0367</v>
      </c>
      <c r="M1444" s="14">
        <v>0.0882</v>
      </c>
      <c r="N1444" s="14">
        <v>0.69</v>
      </c>
      <c r="O1444" s="14">
        <v>0.0642</v>
      </c>
      <c r="P1444" s="14">
        <v>0.11</v>
      </c>
      <c r="Q1444" s="14">
        <v>154.062</v>
      </c>
      <c r="R1444" s="14">
        <v>1.0</v>
      </c>
      <c r="S1444" s="14">
        <v>1.0</v>
      </c>
      <c r="T1444" s="14" t="s">
        <v>104</v>
      </c>
      <c r="U1444" s="14" t="s">
        <v>68</v>
      </c>
      <c r="V1444" s="16" t="s">
        <v>58</v>
      </c>
      <c r="W1444" s="17" t="s">
        <v>251</v>
      </c>
    </row>
    <row r="1445" ht="15.75" customHeight="1">
      <c r="A1445" s="14" t="s">
        <v>3479</v>
      </c>
      <c r="B1445" s="14" t="s">
        <v>3480</v>
      </c>
      <c r="C1445" s="14">
        <v>2016.0</v>
      </c>
      <c r="D1445" s="14">
        <v>3.0</v>
      </c>
      <c r="E1445" s="14">
        <v>298760.0</v>
      </c>
      <c r="F1445" s="14" t="s">
        <v>194</v>
      </c>
      <c r="G1445" s="14" t="s">
        <v>1548</v>
      </c>
      <c r="H1445" s="14" t="s">
        <v>1549</v>
      </c>
      <c r="I1445" s="14">
        <v>0.682</v>
      </c>
      <c r="J1445" s="14">
        <v>0.512</v>
      </c>
      <c r="K1445" s="14">
        <v>0.7547750946301891</v>
      </c>
      <c r="L1445" s="14">
        <v>0.0522</v>
      </c>
      <c r="M1445" s="14">
        <v>0.732</v>
      </c>
      <c r="N1445" s="14">
        <v>0.0</v>
      </c>
      <c r="O1445" s="14">
        <v>0.0946</v>
      </c>
      <c r="P1445" s="14">
        <v>0.587</v>
      </c>
      <c r="Q1445" s="14">
        <v>131.97</v>
      </c>
      <c r="R1445" s="14">
        <v>9.0</v>
      </c>
      <c r="S1445" s="14">
        <v>1.0</v>
      </c>
      <c r="T1445" s="14" t="s">
        <v>104</v>
      </c>
      <c r="U1445" s="14" t="s">
        <v>35</v>
      </c>
      <c r="V1445" s="16" t="s">
        <v>333</v>
      </c>
      <c r="W1445" s="17" t="s">
        <v>185</v>
      </c>
    </row>
    <row r="1446" ht="15.75" customHeight="1">
      <c r="A1446" s="14" t="s">
        <v>1800</v>
      </c>
      <c r="B1446" s="14" t="s">
        <v>1801</v>
      </c>
      <c r="C1446" s="14">
        <v>1979.0</v>
      </c>
      <c r="D1446" s="14">
        <v>3.0</v>
      </c>
      <c r="E1446" s="14">
        <v>199640.0</v>
      </c>
      <c r="F1446" s="14" t="s">
        <v>368</v>
      </c>
      <c r="G1446" s="14" t="s">
        <v>1802</v>
      </c>
      <c r="H1446" s="14" t="s">
        <v>286</v>
      </c>
      <c r="I1446" s="14">
        <v>0.414</v>
      </c>
      <c r="J1446" s="14">
        <v>0.302</v>
      </c>
      <c r="K1446" s="14">
        <v>0.6101212756270161</v>
      </c>
      <c r="L1446" s="14">
        <v>0.0449</v>
      </c>
      <c r="M1446" s="14">
        <v>0.959</v>
      </c>
      <c r="N1446" s="14">
        <v>0.0</v>
      </c>
      <c r="O1446" s="14">
        <v>0.176</v>
      </c>
      <c r="P1446" s="14">
        <v>0.43</v>
      </c>
      <c r="Q1446" s="14">
        <v>142.661</v>
      </c>
      <c r="R1446" s="14">
        <v>0.0</v>
      </c>
      <c r="S1446" s="14">
        <v>1.0</v>
      </c>
      <c r="T1446" s="14" t="s">
        <v>34</v>
      </c>
      <c r="U1446" s="14" t="s">
        <v>35</v>
      </c>
      <c r="V1446" s="16" t="s">
        <v>54</v>
      </c>
      <c r="W1446" s="17" t="s">
        <v>251</v>
      </c>
    </row>
    <row r="1447" ht="15.75" customHeight="1">
      <c r="A1447" s="14" t="s">
        <v>1803</v>
      </c>
      <c r="B1447" s="14" t="s">
        <v>1804</v>
      </c>
      <c r="C1447" s="14">
        <v>1979.0</v>
      </c>
      <c r="D1447" s="14">
        <v>3.0</v>
      </c>
      <c r="E1447" s="14">
        <v>214440.0</v>
      </c>
      <c r="F1447" s="14" t="s">
        <v>368</v>
      </c>
      <c r="G1447" s="14" t="s">
        <v>1802</v>
      </c>
      <c r="H1447" s="14" t="s">
        <v>286</v>
      </c>
      <c r="I1447" s="14">
        <v>0.361</v>
      </c>
      <c r="J1447" s="14">
        <v>0.365</v>
      </c>
      <c r="K1447" s="14">
        <v>0.6936881055612756</v>
      </c>
      <c r="L1447" s="14">
        <v>0.0441</v>
      </c>
      <c r="M1447" s="14">
        <v>0.827</v>
      </c>
      <c r="N1447" s="14">
        <v>0.0</v>
      </c>
      <c r="O1447" s="14">
        <v>0.301</v>
      </c>
      <c r="P1447" s="14">
        <v>0.267</v>
      </c>
      <c r="Q1447" s="14">
        <v>152.044</v>
      </c>
      <c r="R1447" s="14">
        <v>11.0</v>
      </c>
      <c r="S1447" s="14">
        <v>0.0</v>
      </c>
      <c r="T1447" s="14" t="s">
        <v>34</v>
      </c>
      <c r="U1447" s="14" t="s">
        <v>35</v>
      </c>
      <c r="V1447" s="16" t="s">
        <v>36</v>
      </c>
      <c r="W1447" s="17" t="s">
        <v>251</v>
      </c>
    </row>
    <row r="1448" ht="15.75" customHeight="1">
      <c r="A1448" s="14" t="s">
        <v>1805</v>
      </c>
      <c r="B1448" s="14" t="s">
        <v>1806</v>
      </c>
      <c r="C1448" s="14">
        <v>1972.0</v>
      </c>
      <c r="D1448" s="14">
        <v>3.0</v>
      </c>
      <c r="E1448" s="14">
        <v>311720.0</v>
      </c>
      <c r="F1448" s="14" t="s">
        <v>306</v>
      </c>
      <c r="G1448" s="14" t="s">
        <v>1807</v>
      </c>
      <c r="H1448" s="14" t="s">
        <v>972</v>
      </c>
      <c r="I1448" s="14">
        <v>0.593</v>
      </c>
      <c r="J1448" s="14">
        <v>0.2</v>
      </c>
      <c r="K1448" s="14">
        <v>0.6128162898506446</v>
      </c>
      <c r="L1448" s="14">
        <v>0.0974</v>
      </c>
      <c r="M1448" s="14">
        <v>0.898</v>
      </c>
      <c r="N1448" s="14">
        <v>2.17E-6</v>
      </c>
      <c r="O1448" s="14">
        <v>0.12</v>
      </c>
      <c r="P1448" s="14">
        <v>0.469</v>
      </c>
      <c r="Q1448" s="14">
        <v>106.787</v>
      </c>
      <c r="R1448" s="14">
        <v>1.0</v>
      </c>
      <c r="S1448" s="14">
        <v>1.0</v>
      </c>
      <c r="T1448" s="14" t="s">
        <v>34</v>
      </c>
      <c r="U1448" s="14" t="s">
        <v>68</v>
      </c>
      <c r="V1448" s="16" t="s">
        <v>54</v>
      </c>
      <c r="W1448" s="17" t="s">
        <v>251</v>
      </c>
    </row>
    <row r="1449" ht="15.75" customHeight="1">
      <c r="A1449" s="14" t="s">
        <v>1808</v>
      </c>
      <c r="B1449" s="14" t="s">
        <v>1809</v>
      </c>
      <c r="C1449" s="14">
        <v>1981.0</v>
      </c>
      <c r="D1449" s="14">
        <v>3.0</v>
      </c>
      <c r="E1449" s="14">
        <v>370007.0</v>
      </c>
      <c r="F1449" s="14" t="s">
        <v>289</v>
      </c>
      <c r="G1449" s="14" t="s">
        <v>69</v>
      </c>
      <c r="H1449" s="14" t="s">
        <v>291</v>
      </c>
      <c r="I1449" s="14">
        <v>0.383</v>
      </c>
      <c r="J1449" s="14">
        <v>0.0884</v>
      </c>
      <c r="K1449" s="14">
        <v>0.5902081149746496</v>
      </c>
      <c r="L1449" s="14">
        <v>0.0365</v>
      </c>
      <c r="M1449" s="14">
        <v>0.994</v>
      </c>
      <c r="N1449" s="14">
        <v>0.257</v>
      </c>
      <c r="O1449" s="14">
        <v>0.129</v>
      </c>
      <c r="P1449" s="14">
        <v>0.158</v>
      </c>
      <c r="Q1449" s="14">
        <v>115.864</v>
      </c>
      <c r="R1449" s="14">
        <v>0.0</v>
      </c>
      <c r="S1449" s="14">
        <v>0.0</v>
      </c>
      <c r="T1449" s="14" t="s">
        <v>34</v>
      </c>
      <c r="U1449" s="14" t="s">
        <v>35</v>
      </c>
      <c r="V1449" s="16" t="s">
        <v>58</v>
      </c>
      <c r="W1449" s="17" t="s">
        <v>251</v>
      </c>
    </row>
    <row r="1450" ht="15.75" customHeight="1">
      <c r="A1450" s="14" t="s">
        <v>3487</v>
      </c>
      <c r="B1450" s="14" t="s">
        <v>3489</v>
      </c>
      <c r="C1450" s="14">
        <v>1987.0</v>
      </c>
      <c r="D1450" s="14">
        <v>3.0</v>
      </c>
      <c r="E1450" s="14">
        <v>177115.0</v>
      </c>
      <c r="F1450" s="14" t="s">
        <v>413</v>
      </c>
      <c r="G1450" s="14" t="s">
        <v>2972</v>
      </c>
      <c r="H1450" s="14" t="s">
        <v>2973</v>
      </c>
      <c r="I1450" s="14">
        <v>0.755</v>
      </c>
      <c r="J1450" s="14">
        <v>0.783</v>
      </c>
      <c r="K1450" s="14">
        <v>0.8171882018091421</v>
      </c>
      <c r="L1450" s="14">
        <v>0.186</v>
      </c>
      <c r="M1450" s="14">
        <v>0.733</v>
      </c>
      <c r="N1450" s="14">
        <v>0.0129</v>
      </c>
      <c r="O1450" s="14">
        <v>0.0884</v>
      </c>
      <c r="P1450" s="14">
        <v>0.953</v>
      </c>
      <c r="Q1450" s="14">
        <v>139.282</v>
      </c>
      <c r="R1450" s="14">
        <v>2.0</v>
      </c>
      <c r="S1450" s="14">
        <v>1.0</v>
      </c>
      <c r="T1450" s="14" t="s">
        <v>34</v>
      </c>
      <c r="U1450" s="14" t="s">
        <v>35</v>
      </c>
      <c r="V1450" s="16" t="s">
        <v>819</v>
      </c>
      <c r="W1450" s="17" t="s">
        <v>185</v>
      </c>
    </row>
    <row r="1451" ht="15.75" customHeight="1">
      <c r="A1451" s="14" t="s">
        <v>19658</v>
      </c>
      <c r="B1451" s="14" t="s">
        <v>19659</v>
      </c>
      <c r="C1451" s="14">
        <v>2019.0</v>
      </c>
      <c r="D1451" s="14">
        <v>3.0</v>
      </c>
      <c r="E1451" s="14">
        <v>187533.0</v>
      </c>
      <c r="F1451" s="14" t="s">
        <v>312</v>
      </c>
      <c r="G1451" s="14" t="s">
        <v>9992</v>
      </c>
      <c r="H1451" s="14" t="s">
        <v>19275</v>
      </c>
      <c r="I1451" s="14">
        <v>0.546</v>
      </c>
      <c r="J1451" s="14">
        <v>0.576</v>
      </c>
      <c r="K1451" s="14">
        <v>0.8104292772482958</v>
      </c>
      <c r="L1451" s="14">
        <v>0.0291</v>
      </c>
      <c r="M1451" s="14">
        <v>0.0159</v>
      </c>
      <c r="N1451" s="14">
        <v>1.87E-4</v>
      </c>
      <c r="O1451" s="14">
        <v>0.0699</v>
      </c>
      <c r="P1451" s="14">
        <v>0.229</v>
      </c>
      <c r="Q1451" s="14">
        <v>81.997</v>
      </c>
      <c r="R1451" s="14">
        <v>9.0</v>
      </c>
      <c r="S1451" s="14">
        <v>1.0</v>
      </c>
      <c r="T1451" s="14" t="s">
        <v>34</v>
      </c>
      <c r="U1451" s="14" t="s">
        <v>35</v>
      </c>
      <c r="V1451" s="16" t="s">
        <v>36</v>
      </c>
      <c r="W1451" s="17" t="s">
        <v>251</v>
      </c>
    </row>
    <row r="1452" ht="15.75" customHeight="1">
      <c r="A1452" s="14" t="s">
        <v>19660</v>
      </c>
      <c r="B1452" s="14" t="s">
        <v>19661</v>
      </c>
      <c r="C1452" s="14">
        <v>2018.0</v>
      </c>
      <c r="D1452" s="14">
        <v>3.0</v>
      </c>
      <c r="E1452" s="14">
        <v>173913.0</v>
      </c>
      <c r="F1452" s="14" t="s">
        <v>450</v>
      </c>
      <c r="G1452" s="14" t="s">
        <v>19662</v>
      </c>
      <c r="H1452" s="14" t="s">
        <v>19661</v>
      </c>
      <c r="I1452" s="14">
        <v>0.273</v>
      </c>
      <c r="J1452" s="14">
        <v>0.981</v>
      </c>
      <c r="K1452" s="14">
        <v>0.8877291296625303</v>
      </c>
      <c r="L1452" s="14">
        <v>0.0725</v>
      </c>
      <c r="M1452" s="14">
        <v>0.00607</v>
      </c>
      <c r="N1452" s="14">
        <v>0.404</v>
      </c>
      <c r="O1452" s="14">
        <v>0.591</v>
      </c>
      <c r="P1452" s="14">
        <v>0.174</v>
      </c>
      <c r="Q1452" s="14">
        <v>103.48</v>
      </c>
      <c r="R1452" s="14">
        <v>5.0</v>
      </c>
      <c r="S1452" s="14">
        <v>1.0</v>
      </c>
      <c r="T1452" s="14" t="s">
        <v>34</v>
      </c>
      <c r="U1452" s="14" t="s">
        <v>35</v>
      </c>
      <c r="V1452" s="16" t="s">
        <v>58</v>
      </c>
      <c r="W1452" s="17" t="s">
        <v>251</v>
      </c>
    </row>
    <row r="1453" ht="15.75" customHeight="1">
      <c r="A1453" s="14" t="s">
        <v>1811</v>
      </c>
      <c r="B1453" s="14" t="s">
        <v>1812</v>
      </c>
      <c r="C1453" s="14">
        <v>2001.0</v>
      </c>
      <c r="D1453" s="14">
        <v>3.0</v>
      </c>
      <c r="E1453" s="14">
        <v>300546.0</v>
      </c>
      <c r="F1453" s="14" t="s">
        <v>413</v>
      </c>
      <c r="G1453" s="14" t="s">
        <v>1813</v>
      </c>
      <c r="H1453" s="14" t="s">
        <v>953</v>
      </c>
      <c r="I1453" s="14">
        <v>0.683</v>
      </c>
      <c r="J1453" s="14">
        <v>0.488</v>
      </c>
      <c r="K1453" s="14">
        <v>0.7073984556989413</v>
      </c>
      <c r="L1453" s="14">
        <v>0.0303</v>
      </c>
      <c r="M1453" s="14">
        <v>0.373</v>
      </c>
      <c r="N1453" s="14">
        <v>4.96E-5</v>
      </c>
      <c r="O1453" s="14">
        <v>0.0865</v>
      </c>
      <c r="P1453" s="14">
        <v>0.389</v>
      </c>
      <c r="Q1453" s="14">
        <v>100.007</v>
      </c>
      <c r="R1453" s="14">
        <v>0.0</v>
      </c>
      <c r="S1453" s="14">
        <v>1.0</v>
      </c>
      <c r="T1453" s="14" t="s">
        <v>34</v>
      </c>
      <c r="U1453" s="14" t="s">
        <v>35</v>
      </c>
      <c r="V1453" s="16" t="s">
        <v>45</v>
      </c>
      <c r="W1453" s="17" t="s">
        <v>251</v>
      </c>
    </row>
    <row r="1454" ht="15.75" customHeight="1">
      <c r="A1454" s="14" t="s">
        <v>1815</v>
      </c>
      <c r="B1454" s="14" t="s">
        <v>1816</v>
      </c>
      <c r="C1454" s="14">
        <v>2022.0</v>
      </c>
      <c r="D1454" s="14">
        <v>3.0</v>
      </c>
      <c r="E1454" s="14">
        <v>246545.0</v>
      </c>
      <c r="F1454" s="14" t="s">
        <v>1818</v>
      </c>
      <c r="G1454" s="14" t="s">
        <v>1820</v>
      </c>
      <c r="H1454" s="14" t="s">
        <v>1821</v>
      </c>
      <c r="I1454" s="14">
        <v>0.434</v>
      </c>
      <c r="J1454" s="14">
        <v>0.385</v>
      </c>
      <c r="K1454" s="14">
        <v>0.7506042392840974</v>
      </c>
      <c r="L1454" s="14">
        <v>0.03</v>
      </c>
      <c r="M1454" s="14">
        <v>0.0484</v>
      </c>
      <c r="N1454" s="14">
        <v>0.00682</v>
      </c>
      <c r="O1454" s="14">
        <v>0.256</v>
      </c>
      <c r="P1454" s="14">
        <v>0.0838</v>
      </c>
      <c r="Q1454" s="14">
        <v>110.144</v>
      </c>
      <c r="R1454" s="14">
        <v>6.0</v>
      </c>
      <c r="S1454" s="14">
        <v>0.0</v>
      </c>
      <c r="T1454" s="14" t="s">
        <v>34</v>
      </c>
      <c r="U1454" s="14" t="s">
        <v>35</v>
      </c>
      <c r="V1454" s="16" t="s">
        <v>75</v>
      </c>
      <c r="W1454" s="17" t="s">
        <v>251</v>
      </c>
    </row>
    <row r="1455" ht="15.75" customHeight="1">
      <c r="A1455" s="14" t="s">
        <v>1823</v>
      </c>
      <c r="B1455" s="14" t="s">
        <v>1824</v>
      </c>
      <c r="C1455" s="14">
        <v>2021.0</v>
      </c>
      <c r="D1455" s="14">
        <v>3.0</v>
      </c>
      <c r="E1455" s="14">
        <v>333819.0</v>
      </c>
      <c r="F1455" s="14" t="s">
        <v>424</v>
      </c>
      <c r="G1455" s="14" t="s">
        <v>1825</v>
      </c>
      <c r="H1455" s="14" t="s">
        <v>1826</v>
      </c>
      <c r="I1455" s="14">
        <v>0.305</v>
      </c>
      <c r="J1455" s="14">
        <v>0.511</v>
      </c>
      <c r="K1455" s="14">
        <v>0.767330438672014</v>
      </c>
      <c r="L1455" s="14">
        <v>0.0393</v>
      </c>
      <c r="M1455" s="14">
        <v>0.764</v>
      </c>
      <c r="N1455" s="14">
        <v>1.87E-4</v>
      </c>
      <c r="O1455" s="14">
        <v>0.218</v>
      </c>
      <c r="P1455" s="14">
        <v>0.229</v>
      </c>
      <c r="Q1455" s="14">
        <v>166.011</v>
      </c>
      <c r="R1455" s="14">
        <v>0.0</v>
      </c>
      <c r="S1455" s="14">
        <v>1.0</v>
      </c>
      <c r="T1455" s="14" t="s">
        <v>34</v>
      </c>
      <c r="U1455" s="14" t="s">
        <v>35</v>
      </c>
      <c r="V1455" s="16" t="s">
        <v>36</v>
      </c>
      <c r="W1455" s="17" t="s">
        <v>251</v>
      </c>
    </row>
    <row r="1456" ht="15.75" customHeight="1">
      <c r="A1456" s="14" t="s">
        <v>3493</v>
      </c>
      <c r="B1456" s="14" t="s">
        <v>3494</v>
      </c>
      <c r="C1456" s="14">
        <v>2020.0</v>
      </c>
      <c r="D1456" s="14">
        <v>3.0</v>
      </c>
      <c r="E1456" s="14">
        <v>332400.0</v>
      </c>
      <c r="F1456" s="14" t="s">
        <v>3100</v>
      </c>
      <c r="G1456" s="14" t="s">
        <v>3101</v>
      </c>
      <c r="H1456" s="14" t="s">
        <v>3495</v>
      </c>
      <c r="I1456" s="14">
        <v>0.863</v>
      </c>
      <c r="J1456" s="14">
        <v>0.351</v>
      </c>
      <c r="K1456" s="14">
        <v>0.7864094282551621</v>
      </c>
      <c r="L1456" s="14">
        <v>0.0546</v>
      </c>
      <c r="M1456" s="14">
        <v>0.393</v>
      </c>
      <c r="N1456" s="14">
        <v>1.43E-4</v>
      </c>
      <c r="O1456" s="14">
        <v>0.08</v>
      </c>
      <c r="P1456" s="14">
        <v>0.725</v>
      </c>
      <c r="Q1456" s="14">
        <v>100.015</v>
      </c>
      <c r="R1456" s="14">
        <v>4.0</v>
      </c>
      <c r="S1456" s="14">
        <v>0.0</v>
      </c>
      <c r="T1456" s="14" t="s">
        <v>34</v>
      </c>
      <c r="U1456" s="14" t="s">
        <v>35</v>
      </c>
      <c r="V1456" s="16" t="s">
        <v>181</v>
      </c>
      <c r="W1456" s="17" t="s">
        <v>185</v>
      </c>
    </row>
    <row r="1457" ht="15.75" customHeight="1">
      <c r="A1457" s="14" t="s">
        <v>1828</v>
      </c>
      <c r="B1457" s="14" t="s">
        <v>1829</v>
      </c>
      <c r="C1457" s="14">
        <v>2016.0</v>
      </c>
      <c r="D1457" s="14">
        <v>3.0</v>
      </c>
      <c r="E1457" s="14">
        <v>185344.0</v>
      </c>
      <c r="F1457" s="14" t="s">
        <v>964</v>
      </c>
      <c r="G1457" s="14" t="s">
        <v>965</v>
      </c>
      <c r="H1457" s="14" t="s">
        <v>1830</v>
      </c>
      <c r="I1457" s="14">
        <v>0.326</v>
      </c>
      <c r="J1457" s="14">
        <v>0.277</v>
      </c>
      <c r="K1457" s="14">
        <v>0.6427181143318565</v>
      </c>
      <c r="L1457" s="14">
        <v>0.0432</v>
      </c>
      <c r="M1457" s="14">
        <v>0.279</v>
      </c>
      <c r="N1457" s="14">
        <v>0.00625</v>
      </c>
      <c r="O1457" s="14">
        <v>0.131</v>
      </c>
      <c r="P1457" s="14">
        <v>0.323</v>
      </c>
      <c r="Q1457" s="14">
        <v>76.586</v>
      </c>
      <c r="R1457" s="14">
        <v>0.0</v>
      </c>
      <c r="S1457" s="14">
        <v>1.0</v>
      </c>
      <c r="T1457" s="14" t="s">
        <v>34</v>
      </c>
      <c r="U1457" s="14" t="s">
        <v>35</v>
      </c>
      <c r="V1457" s="16" t="s">
        <v>45</v>
      </c>
      <c r="W1457" s="17" t="s">
        <v>251</v>
      </c>
    </row>
    <row r="1458" ht="15.75" customHeight="1">
      <c r="A1458" s="14" t="s">
        <v>1831</v>
      </c>
      <c r="B1458" s="14" t="s">
        <v>1832</v>
      </c>
      <c r="C1458" s="14">
        <v>2021.0</v>
      </c>
      <c r="D1458" s="14">
        <v>3.0</v>
      </c>
      <c r="E1458" s="14">
        <v>260747.0</v>
      </c>
      <c r="F1458" s="14" t="s">
        <v>26</v>
      </c>
      <c r="G1458" s="14" t="s">
        <v>1835</v>
      </c>
      <c r="H1458" s="14" t="s">
        <v>1832</v>
      </c>
      <c r="I1458" s="14">
        <v>0.558</v>
      </c>
      <c r="J1458" s="14">
        <v>0.382</v>
      </c>
      <c r="K1458" s="14">
        <v>0.737578337203226</v>
      </c>
      <c r="L1458" s="14">
        <v>0.0317</v>
      </c>
      <c r="M1458" s="14">
        <v>0.803</v>
      </c>
      <c r="N1458" s="14">
        <v>1.07E-5</v>
      </c>
      <c r="O1458" s="14">
        <v>0.129</v>
      </c>
      <c r="P1458" s="14">
        <v>0.473</v>
      </c>
      <c r="Q1458" s="14">
        <v>143.9</v>
      </c>
      <c r="R1458" s="14">
        <v>11.0</v>
      </c>
      <c r="S1458" s="14">
        <v>1.0</v>
      </c>
      <c r="T1458" s="14" t="s">
        <v>34</v>
      </c>
      <c r="U1458" s="14" t="s">
        <v>35</v>
      </c>
      <c r="V1458" s="16" t="s">
        <v>54</v>
      </c>
      <c r="W1458" s="17" t="s">
        <v>251</v>
      </c>
    </row>
    <row r="1459" ht="15.75" customHeight="1">
      <c r="A1459" s="14" t="s">
        <v>1839</v>
      </c>
      <c r="B1459" s="14" t="s">
        <v>1840</v>
      </c>
      <c r="C1459" s="14">
        <v>2001.0</v>
      </c>
      <c r="D1459" s="14">
        <v>3.0</v>
      </c>
      <c r="E1459" s="14">
        <v>271952.0</v>
      </c>
      <c r="F1459" s="14" t="s">
        <v>341</v>
      </c>
      <c r="G1459" s="14" t="s">
        <v>1841</v>
      </c>
      <c r="H1459" s="14" t="s">
        <v>1842</v>
      </c>
      <c r="I1459" s="14">
        <v>0.44</v>
      </c>
      <c r="J1459" s="14">
        <v>0.876</v>
      </c>
      <c r="K1459" s="14">
        <v>0.787436100340354</v>
      </c>
      <c r="L1459" s="14">
        <v>0.101</v>
      </c>
      <c r="M1459" s="14">
        <v>1.6E-4</v>
      </c>
      <c r="N1459" s="14">
        <v>0.00427</v>
      </c>
      <c r="O1459" s="14">
        <v>0.202</v>
      </c>
      <c r="P1459" s="14">
        <v>0.455</v>
      </c>
      <c r="Q1459" s="14">
        <v>157.948</v>
      </c>
      <c r="R1459" s="14">
        <v>1.0</v>
      </c>
      <c r="S1459" s="14">
        <v>1.0</v>
      </c>
      <c r="T1459" s="14" t="s">
        <v>34</v>
      </c>
      <c r="U1459" s="14" t="s">
        <v>35</v>
      </c>
      <c r="V1459" s="16" t="s">
        <v>54</v>
      </c>
      <c r="W1459" s="17" t="s">
        <v>251</v>
      </c>
    </row>
    <row r="1460" ht="15.75" customHeight="1">
      <c r="A1460" s="14" t="s">
        <v>1843</v>
      </c>
      <c r="B1460" s="14" t="s">
        <v>1844</v>
      </c>
      <c r="C1460" s="14">
        <v>2020.0</v>
      </c>
      <c r="D1460" s="14">
        <v>3.0</v>
      </c>
      <c r="E1460" s="14">
        <v>282857.0</v>
      </c>
      <c r="F1460" s="14" t="s">
        <v>424</v>
      </c>
      <c r="G1460" s="14" t="s">
        <v>1845</v>
      </c>
      <c r="H1460" s="14" t="s">
        <v>1844</v>
      </c>
      <c r="I1460" s="14">
        <v>0.477</v>
      </c>
      <c r="J1460" s="14">
        <v>0.61</v>
      </c>
      <c r="K1460" s="14">
        <v>0.8157979166937781</v>
      </c>
      <c r="L1460" s="14">
        <v>0.0318</v>
      </c>
      <c r="M1460" s="14">
        <v>0.375</v>
      </c>
      <c r="N1460" s="14">
        <v>0.0088</v>
      </c>
      <c r="O1460" s="14">
        <v>0.183</v>
      </c>
      <c r="P1460" s="14">
        <v>0.444</v>
      </c>
      <c r="Q1460" s="14">
        <v>84.01</v>
      </c>
      <c r="R1460" s="14">
        <v>0.0</v>
      </c>
      <c r="S1460" s="14">
        <v>0.0</v>
      </c>
      <c r="T1460" s="14" t="s">
        <v>34</v>
      </c>
      <c r="U1460" s="14" t="s">
        <v>35</v>
      </c>
      <c r="V1460" s="16" t="s">
        <v>54</v>
      </c>
      <c r="W1460" s="17" t="s">
        <v>251</v>
      </c>
    </row>
    <row r="1461" ht="15.75" customHeight="1">
      <c r="A1461" s="14" t="s">
        <v>3501</v>
      </c>
      <c r="B1461" s="14" t="s">
        <v>3502</v>
      </c>
      <c r="C1461" s="14">
        <v>2022.0</v>
      </c>
      <c r="D1461" s="14">
        <v>3.0</v>
      </c>
      <c r="E1461" s="14">
        <v>176000.0</v>
      </c>
      <c r="F1461" s="14" t="s">
        <v>26</v>
      </c>
      <c r="G1461" s="14" t="s">
        <v>3505</v>
      </c>
      <c r="H1461" s="14" t="s">
        <v>3502</v>
      </c>
      <c r="I1461" s="14">
        <v>0.802</v>
      </c>
      <c r="J1461" s="14">
        <v>0.673</v>
      </c>
      <c r="K1461" s="14">
        <v>0.7690201698122255</v>
      </c>
      <c r="L1461" s="14">
        <v>0.0399</v>
      </c>
      <c r="M1461" s="14">
        <v>0.198</v>
      </c>
      <c r="N1461" s="14">
        <v>0.0</v>
      </c>
      <c r="O1461" s="14">
        <v>0.0772</v>
      </c>
      <c r="P1461" s="14">
        <v>0.637</v>
      </c>
      <c r="Q1461" s="14">
        <v>122.03</v>
      </c>
      <c r="R1461" s="14">
        <v>6.0</v>
      </c>
      <c r="S1461" s="14">
        <v>1.0</v>
      </c>
      <c r="T1461" s="14" t="s">
        <v>34</v>
      </c>
      <c r="U1461" s="14" t="s">
        <v>35</v>
      </c>
      <c r="V1461" s="16" t="s">
        <v>407</v>
      </c>
      <c r="W1461" s="17" t="s">
        <v>185</v>
      </c>
    </row>
    <row r="1462" ht="15.75" customHeight="1">
      <c r="A1462" s="14" t="s">
        <v>1848</v>
      </c>
      <c r="B1462" s="14" t="s">
        <v>1849</v>
      </c>
      <c r="C1462" s="14">
        <v>2022.0</v>
      </c>
      <c r="D1462" s="14">
        <v>3.0</v>
      </c>
      <c r="E1462" s="14">
        <v>203414.0</v>
      </c>
      <c r="F1462" s="14" t="s">
        <v>424</v>
      </c>
      <c r="G1462" s="14" t="s">
        <v>425</v>
      </c>
      <c r="H1462" s="14" t="s">
        <v>1849</v>
      </c>
      <c r="I1462" s="14">
        <v>0.328</v>
      </c>
      <c r="J1462" s="14">
        <v>0.446</v>
      </c>
      <c r="K1462" s="14">
        <v>0.8107715012766932</v>
      </c>
      <c r="L1462" s="14">
        <v>0.0366</v>
      </c>
      <c r="M1462" s="14">
        <v>0.47</v>
      </c>
      <c r="N1462" s="14">
        <v>0.0</v>
      </c>
      <c r="O1462" s="14">
        <v>0.16</v>
      </c>
      <c r="P1462" s="14">
        <v>0.175</v>
      </c>
      <c r="Q1462" s="14">
        <v>83.718</v>
      </c>
      <c r="R1462" s="14">
        <v>7.0</v>
      </c>
      <c r="S1462" s="14">
        <v>1.0</v>
      </c>
      <c r="T1462" s="14" t="s">
        <v>34</v>
      </c>
      <c r="U1462" s="14" t="s">
        <v>35</v>
      </c>
      <c r="V1462" s="16" t="s">
        <v>58</v>
      </c>
      <c r="W1462" s="17" t="s">
        <v>251</v>
      </c>
    </row>
    <row r="1463" ht="15.75" customHeight="1">
      <c r="A1463" s="14" t="s">
        <v>3508</v>
      </c>
      <c r="B1463" s="14" t="s">
        <v>3510</v>
      </c>
      <c r="C1463" s="14">
        <v>2011.0</v>
      </c>
      <c r="D1463" s="14">
        <v>3.0</v>
      </c>
      <c r="E1463" s="14">
        <v>317856.0</v>
      </c>
      <c r="F1463" s="14" t="s">
        <v>453</v>
      </c>
      <c r="G1463" s="14" t="s">
        <v>2295</v>
      </c>
      <c r="H1463" s="14" t="s">
        <v>2310</v>
      </c>
      <c r="I1463" s="14">
        <v>0.47</v>
      </c>
      <c r="J1463" s="14">
        <v>0.922</v>
      </c>
      <c r="K1463" s="14">
        <v>0.8676448569959653</v>
      </c>
      <c r="L1463" s="14">
        <v>0.0469</v>
      </c>
      <c r="M1463" s="14">
        <v>5.52E-4</v>
      </c>
      <c r="N1463" s="14">
        <v>3.17E-4</v>
      </c>
      <c r="O1463" s="14">
        <v>0.191</v>
      </c>
      <c r="P1463" s="14">
        <v>0.602</v>
      </c>
      <c r="Q1463" s="14">
        <v>129.966</v>
      </c>
      <c r="R1463" s="14">
        <v>6.0</v>
      </c>
      <c r="S1463" s="14">
        <v>1.0</v>
      </c>
      <c r="T1463" s="14" t="s">
        <v>34</v>
      </c>
      <c r="U1463" s="14" t="s">
        <v>35</v>
      </c>
      <c r="V1463" s="16" t="s">
        <v>407</v>
      </c>
      <c r="W1463" s="17" t="s">
        <v>185</v>
      </c>
    </row>
    <row r="1464" ht="15.75" customHeight="1">
      <c r="A1464" s="14" t="s">
        <v>1850</v>
      </c>
      <c r="B1464" s="14" t="s">
        <v>1851</v>
      </c>
      <c r="C1464" s="14">
        <v>2022.0</v>
      </c>
      <c r="D1464" s="14">
        <v>3.0</v>
      </c>
      <c r="E1464" s="14">
        <v>283636.0</v>
      </c>
      <c r="F1464" s="14" t="s">
        <v>347</v>
      </c>
      <c r="G1464" s="14" t="s">
        <v>1852</v>
      </c>
      <c r="H1464" s="14" t="s">
        <v>1851</v>
      </c>
      <c r="I1464" s="14">
        <v>0.505</v>
      </c>
      <c r="J1464" s="14">
        <v>0.629</v>
      </c>
      <c r="K1464" s="14">
        <v>0.8047611917779659</v>
      </c>
      <c r="L1464" s="14">
        <v>0.0341</v>
      </c>
      <c r="M1464" s="14">
        <v>0.734</v>
      </c>
      <c r="N1464" s="14">
        <v>0.0013</v>
      </c>
      <c r="O1464" s="14">
        <v>0.144</v>
      </c>
      <c r="P1464" s="14">
        <v>0.466</v>
      </c>
      <c r="Q1464" s="14">
        <v>143.097</v>
      </c>
      <c r="R1464" s="14">
        <v>0.0</v>
      </c>
      <c r="S1464" s="14">
        <v>0.0</v>
      </c>
      <c r="T1464" s="14" t="s">
        <v>34</v>
      </c>
      <c r="U1464" s="14" t="s">
        <v>68</v>
      </c>
      <c r="V1464" s="16" t="s">
        <v>54</v>
      </c>
      <c r="W1464" s="17" t="s">
        <v>251</v>
      </c>
    </row>
    <row r="1465" ht="15.75" customHeight="1">
      <c r="A1465" s="14" t="s">
        <v>1855</v>
      </c>
      <c r="B1465" s="14" t="s">
        <v>1856</v>
      </c>
      <c r="C1465" s="14">
        <v>2017.0</v>
      </c>
      <c r="D1465" s="14">
        <v>3.0</v>
      </c>
      <c r="E1465" s="14">
        <v>380466.0</v>
      </c>
      <c r="F1465" s="14" t="s">
        <v>489</v>
      </c>
      <c r="G1465" s="14" t="s">
        <v>1494</v>
      </c>
      <c r="H1465" s="14" t="s">
        <v>1495</v>
      </c>
      <c r="I1465" s="14">
        <v>0.417</v>
      </c>
      <c r="J1465" s="14">
        <v>0.303</v>
      </c>
      <c r="K1465" s="14">
        <v>0.7569139948076721</v>
      </c>
      <c r="L1465" s="14">
        <v>0.0442</v>
      </c>
      <c r="M1465" s="14">
        <v>0.926</v>
      </c>
      <c r="N1465" s="14">
        <v>1.45E-5</v>
      </c>
      <c r="O1465" s="14">
        <v>0.264</v>
      </c>
      <c r="P1465" s="14">
        <v>0.321</v>
      </c>
      <c r="Q1465" s="14">
        <v>152.069</v>
      </c>
      <c r="R1465" s="14">
        <v>1.0</v>
      </c>
      <c r="S1465" s="14">
        <v>1.0</v>
      </c>
      <c r="T1465" s="14" t="s">
        <v>34</v>
      </c>
      <c r="U1465" s="14" t="s">
        <v>35</v>
      </c>
      <c r="V1465" s="16" t="s">
        <v>45</v>
      </c>
      <c r="W1465" s="17" t="s">
        <v>251</v>
      </c>
    </row>
    <row r="1466" ht="15.75" customHeight="1">
      <c r="A1466" s="14" t="s">
        <v>3515</v>
      </c>
      <c r="B1466" s="14" t="s">
        <v>3516</v>
      </c>
      <c r="C1466" s="14">
        <v>2021.0</v>
      </c>
      <c r="D1466" s="14">
        <v>3.0</v>
      </c>
      <c r="E1466" s="14">
        <v>310140.0</v>
      </c>
      <c r="F1466" s="14" t="s">
        <v>1818</v>
      </c>
      <c r="G1466" s="14" t="s">
        <v>3518</v>
      </c>
      <c r="H1466" s="14" t="s">
        <v>3516</v>
      </c>
      <c r="I1466" s="14">
        <v>0.523</v>
      </c>
      <c r="J1466" s="14">
        <v>0.901</v>
      </c>
      <c r="K1466" s="14">
        <v>0.7988150492845634</v>
      </c>
      <c r="L1466" s="14">
        <v>0.0554</v>
      </c>
      <c r="M1466" s="14">
        <v>6.26E-4</v>
      </c>
      <c r="N1466" s="14">
        <v>0.00194</v>
      </c>
      <c r="O1466" s="14">
        <v>0.303</v>
      </c>
      <c r="P1466" s="14">
        <v>0.695</v>
      </c>
      <c r="Q1466" s="14">
        <v>141.976</v>
      </c>
      <c r="R1466" s="14">
        <v>6.0</v>
      </c>
      <c r="S1466" s="14">
        <v>1.0</v>
      </c>
      <c r="T1466" s="14" t="s">
        <v>34</v>
      </c>
      <c r="U1466" s="14" t="s">
        <v>35</v>
      </c>
      <c r="V1466" s="16" t="s">
        <v>407</v>
      </c>
      <c r="W1466" s="17" t="s">
        <v>185</v>
      </c>
    </row>
    <row r="1467" ht="15.75" customHeight="1">
      <c r="A1467" s="14" t="s">
        <v>1858</v>
      </c>
      <c r="B1467" s="14" t="s">
        <v>1859</v>
      </c>
      <c r="C1467" s="14">
        <v>2020.0</v>
      </c>
      <c r="D1467" s="14">
        <v>3.0</v>
      </c>
      <c r="E1467" s="14">
        <v>263835.0</v>
      </c>
      <c r="F1467" s="14" t="s">
        <v>194</v>
      </c>
      <c r="G1467" s="14" t="s">
        <v>1593</v>
      </c>
      <c r="H1467" s="14" t="s">
        <v>1860</v>
      </c>
      <c r="I1467" s="14">
        <v>0.622</v>
      </c>
      <c r="J1467" s="14">
        <v>0.525</v>
      </c>
      <c r="K1467" s="14">
        <v>0.7774902145150582</v>
      </c>
      <c r="L1467" s="14">
        <v>0.039</v>
      </c>
      <c r="M1467" s="14">
        <v>0.3</v>
      </c>
      <c r="N1467" s="14">
        <v>0.0</v>
      </c>
      <c r="O1467" s="14">
        <v>0.0549</v>
      </c>
      <c r="P1467" s="14">
        <v>0.17</v>
      </c>
      <c r="Q1467" s="14">
        <v>145.925</v>
      </c>
      <c r="R1467" s="14">
        <v>9.0</v>
      </c>
      <c r="S1467" s="14">
        <v>1.0</v>
      </c>
      <c r="T1467" s="14" t="s">
        <v>34</v>
      </c>
      <c r="U1467" s="14" t="s">
        <v>35</v>
      </c>
      <c r="V1467" s="16" t="s">
        <v>58</v>
      </c>
      <c r="W1467" s="17" t="s">
        <v>251</v>
      </c>
    </row>
    <row r="1468" ht="15.75" customHeight="1">
      <c r="A1468" s="14" t="s">
        <v>1863</v>
      </c>
      <c r="B1468" s="14" t="s">
        <v>1864</v>
      </c>
      <c r="C1468" s="14">
        <v>2020.0</v>
      </c>
      <c r="D1468" s="14">
        <v>3.0</v>
      </c>
      <c r="E1468" s="14">
        <v>317241.0</v>
      </c>
      <c r="F1468" s="14" t="s">
        <v>26</v>
      </c>
      <c r="G1468" s="14" t="s">
        <v>1312</v>
      </c>
      <c r="H1468" s="14" t="s">
        <v>1867</v>
      </c>
      <c r="I1468" s="14">
        <v>0.387</v>
      </c>
      <c r="J1468" s="14">
        <v>0.292</v>
      </c>
      <c r="K1468" s="14">
        <v>0.757427330850268</v>
      </c>
      <c r="L1468" s="14">
        <v>0.0313</v>
      </c>
      <c r="M1468" s="14">
        <v>0.914</v>
      </c>
      <c r="N1468" s="14">
        <v>1.55E-6</v>
      </c>
      <c r="O1468" s="14">
        <v>0.122</v>
      </c>
      <c r="P1468" s="14">
        <v>0.292</v>
      </c>
      <c r="Q1468" s="14">
        <v>130.364</v>
      </c>
      <c r="R1468" s="14">
        <v>2.0</v>
      </c>
      <c r="S1468" s="14">
        <v>1.0</v>
      </c>
      <c r="T1468" s="14" t="s">
        <v>34</v>
      </c>
      <c r="U1468" s="14" t="s">
        <v>35</v>
      </c>
      <c r="V1468" s="16" t="s">
        <v>36</v>
      </c>
      <c r="W1468" s="17" t="s">
        <v>251</v>
      </c>
    </row>
    <row r="1469" ht="15.75" customHeight="1">
      <c r="A1469" s="14" t="s">
        <v>1868</v>
      </c>
      <c r="B1469" s="14" t="s">
        <v>1869</v>
      </c>
      <c r="C1469" s="14">
        <v>2022.0</v>
      </c>
      <c r="D1469" s="14">
        <v>3.0</v>
      </c>
      <c r="E1469" s="14">
        <v>222374.0</v>
      </c>
      <c r="F1469" s="14" t="s">
        <v>413</v>
      </c>
      <c r="G1469" s="14" t="s">
        <v>1870</v>
      </c>
      <c r="H1469" s="14" t="s">
        <v>1871</v>
      </c>
      <c r="I1469" s="14">
        <v>0.621</v>
      </c>
      <c r="J1469" s="14">
        <v>0.706</v>
      </c>
      <c r="K1469" s="14">
        <v>0.8235193463344916</v>
      </c>
      <c r="L1469" s="14">
        <v>0.0413</v>
      </c>
      <c r="M1469" s="14">
        <v>0.0644</v>
      </c>
      <c r="N1469" s="14">
        <v>1.29E-6</v>
      </c>
      <c r="O1469" s="14">
        <v>0.0981</v>
      </c>
      <c r="P1469" s="14">
        <v>0.287</v>
      </c>
      <c r="Q1469" s="14">
        <v>126.628</v>
      </c>
      <c r="R1469" s="14">
        <v>8.0</v>
      </c>
      <c r="S1469" s="14">
        <v>1.0</v>
      </c>
      <c r="T1469" s="14" t="s">
        <v>34</v>
      </c>
      <c r="U1469" s="14" t="s">
        <v>35</v>
      </c>
      <c r="V1469" s="16" t="s">
        <v>36</v>
      </c>
      <c r="W1469" s="17" t="s">
        <v>251</v>
      </c>
    </row>
    <row r="1470" ht="15.75" customHeight="1">
      <c r="A1470" s="14" t="s">
        <v>3521</v>
      </c>
      <c r="B1470" s="14" t="s">
        <v>3522</v>
      </c>
      <c r="C1470" s="14">
        <v>2022.0</v>
      </c>
      <c r="D1470" s="14">
        <v>3.0</v>
      </c>
      <c r="E1470" s="14">
        <v>342000.0</v>
      </c>
      <c r="F1470" s="14" t="s">
        <v>413</v>
      </c>
      <c r="G1470" s="14" t="s">
        <v>1870</v>
      </c>
      <c r="H1470" s="14" t="s">
        <v>3524</v>
      </c>
      <c r="I1470" s="14">
        <v>0.401</v>
      </c>
      <c r="J1470" s="14">
        <v>0.679</v>
      </c>
      <c r="K1470" s="14">
        <v>0.8798793660111677</v>
      </c>
      <c r="L1470" s="14">
        <v>0.0554</v>
      </c>
      <c r="M1470" s="14">
        <v>0.401</v>
      </c>
      <c r="N1470" s="14">
        <v>0.0</v>
      </c>
      <c r="O1470" s="14">
        <v>0.194</v>
      </c>
      <c r="P1470" s="14">
        <v>0.568</v>
      </c>
      <c r="Q1470" s="14">
        <v>113.854</v>
      </c>
      <c r="R1470" s="14">
        <v>10.0</v>
      </c>
      <c r="S1470" s="14">
        <v>1.0</v>
      </c>
      <c r="T1470" s="14" t="s">
        <v>34</v>
      </c>
      <c r="U1470" s="14" t="s">
        <v>35</v>
      </c>
      <c r="V1470" s="16" t="s">
        <v>333</v>
      </c>
      <c r="W1470" s="17" t="s">
        <v>185</v>
      </c>
    </row>
    <row r="1471" ht="15.75" customHeight="1">
      <c r="A1471" s="14" t="s">
        <v>1876</v>
      </c>
      <c r="B1471" s="14" t="s">
        <v>1877</v>
      </c>
      <c r="C1471" s="14">
        <v>2021.0</v>
      </c>
      <c r="D1471" s="14">
        <v>3.0</v>
      </c>
      <c r="E1471" s="14">
        <v>277455.0</v>
      </c>
      <c r="F1471" s="14" t="s">
        <v>26</v>
      </c>
      <c r="G1471" s="14" t="s">
        <v>1878</v>
      </c>
      <c r="H1471" s="14" t="s">
        <v>1877</v>
      </c>
      <c r="I1471" s="14">
        <v>0.585</v>
      </c>
      <c r="J1471" s="14">
        <v>0.445</v>
      </c>
      <c r="K1471" s="14">
        <v>0.8380210895378261</v>
      </c>
      <c r="L1471" s="14">
        <v>0.0306</v>
      </c>
      <c r="M1471" s="14">
        <v>0.644</v>
      </c>
      <c r="N1471" s="14">
        <v>7.43E-6</v>
      </c>
      <c r="O1471" s="14">
        <v>0.0683</v>
      </c>
      <c r="P1471" s="14">
        <v>0.415</v>
      </c>
      <c r="Q1471" s="14">
        <v>160.031</v>
      </c>
      <c r="R1471" s="14">
        <v>2.0</v>
      </c>
      <c r="S1471" s="14">
        <v>1.0</v>
      </c>
      <c r="T1471" s="14" t="s">
        <v>34</v>
      </c>
      <c r="U1471" s="14" t="s">
        <v>35</v>
      </c>
      <c r="V1471" s="16" t="s">
        <v>54</v>
      </c>
      <c r="W1471" s="17" t="s">
        <v>251</v>
      </c>
    </row>
    <row r="1472" ht="15.75" customHeight="1">
      <c r="A1472" s="14" t="s">
        <v>1879</v>
      </c>
      <c r="B1472" s="14" t="s">
        <v>1880</v>
      </c>
      <c r="C1472" s="14">
        <v>2020.0</v>
      </c>
      <c r="D1472" s="14">
        <v>3.0</v>
      </c>
      <c r="E1472" s="14">
        <v>83147.0</v>
      </c>
      <c r="F1472" s="14" t="s">
        <v>389</v>
      </c>
      <c r="G1472" s="14" t="s">
        <v>1884</v>
      </c>
      <c r="H1472" s="14" t="s">
        <v>1885</v>
      </c>
      <c r="I1472" s="14">
        <v>0.162</v>
      </c>
      <c r="J1472" s="14">
        <v>0.402</v>
      </c>
      <c r="K1472" s="14">
        <v>0.7288516244790955</v>
      </c>
      <c r="L1472" s="14">
        <v>0.0374</v>
      </c>
      <c r="M1472" s="14">
        <v>0.903</v>
      </c>
      <c r="N1472" s="14">
        <v>0.892</v>
      </c>
      <c r="O1472" s="14">
        <v>0.653</v>
      </c>
      <c r="P1472" s="14">
        <v>0.475</v>
      </c>
      <c r="Q1472" s="14">
        <v>176.519</v>
      </c>
      <c r="R1472" s="14">
        <v>8.0</v>
      </c>
      <c r="S1472" s="14">
        <v>1.0</v>
      </c>
      <c r="T1472" s="14" t="s">
        <v>34</v>
      </c>
      <c r="U1472" s="14" t="s">
        <v>35</v>
      </c>
      <c r="V1472" s="16" t="s">
        <v>54</v>
      </c>
      <c r="W1472" s="17" t="s">
        <v>251</v>
      </c>
    </row>
    <row r="1473" ht="15.75" customHeight="1">
      <c r="A1473" s="14" t="s">
        <v>19663</v>
      </c>
      <c r="B1473" s="14" t="s">
        <v>19664</v>
      </c>
      <c r="C1473" s="14">
        <v>2012.0</v>
      </c>
      <c r="D1473" s="14">
        <v>3.0</v>
      </c>
      <c r="E1473" s="14">
        <v>153013.0</v>
      </c>
      <c r="F1473" s="14" t="s">
        <v>3936</v>
      </c>
      <c r="G1473" s="14" t="s">
        <v>19665</v>
      </c>
      <c r="H1473" s="14" t="s">
        <v>19666</v>
      </c>
      <c r="I1473" s="14">
        <v>0.262</v>
      </c>
      <c r="J1473" s="14">
        <v>0.142</v>
      </c>
      <c r="K1473" s="14">
        <v>0.546103993314951</v>
      </c>
      <c r="L1473" s="14">
        <v>0.0395</v>
      </c>
      <c r="M1473" s="14">
        <v>0.978</v>
      </c>
      <c r="N1473" s="14">
        <v>0.858</v>
      </c>
      <c r="O1473" s="14">
        <v>0.171</v>
      </c>
      <c r="P1473" s="14">
        <v>0.158</v>
      </c>
      <c r="Q1473" s="14">
        <v>81.935</v>
      </c>
      <c r="R1473" s="14">
        <v>0.0</v>
      </c>
      <c r="S1473" s="14">
        <v>1.0</v>
      </c>
      <c r="T1473" s="14" t="s">
        <v>1264</v>
      </c>
      <c r="U1473" s="14" t="s">
        <v>35</v>
      </c>
      <c r="V1473" s="16" t="s">
        <v>58</v>
      </c>
      <c r="W1473" s="17" t="s">
        <v>251</v>
      </c>
    </row>
    <row r="1474" ht="15.75" customHeight="1">
      <c r="A1474" s="14" t="s">
        <v>19667</v>
      </c>
      <c r="B1474" s="14" t="s">
        <v>14467</v>
      </c>
      <c r="C1474" s="14">
        <v>2019.0</v>
      </c>
      <c r="D1474" s="14">
        <v>3.0</v>
      </c>
      <c r="E1474" s="14">
        <v>116982.0</v>
      </c>
      <c r="F1474" s="14" t="s">
        <v>12615</v>
      </c>
      <c r="G1474" s="14" t="s">
        <v>14466</v>
      </c>
      <c r="H1474" s="14" t="s">
        <v>14467</v>
      </c>
      <c r="I1474" s="14">
        <v>0.675</v>
      </c>
      <c r="J1474" s="14">
        <v>0.254</v>
      </c>
      <c r="K1474" s="14">
        <v>0.4807178148892966</v>
      </c>
      <c r="L1474" s="14">
        <v>0.0553</v>
      </c>
      <c r="M1474" s="14">
        <v>0.739</v>
      </c>
      <c r="N1474" s="14">
        <v>0.851</v>
      </c>
      <c r="O1474" s="14">
        <v>0.109</v>
      </c>
      <c r="P1474" s="14">
        <v>0.853</v>
      </c>
      <c r="Q1474" s="14">
        <v>149.064</v>
      </c>
      <c r="R1474" s="14">
        <v>0.0</v>
      </c>
      <c r="S1474" s="14">
        <v>1.0</v>
      </c>
      <c r="T1474" s="14" t="s">
        <v>1264</v>
      </c>
      <c r="U1474" s="14" t="s">
        <v>35</v>
      </c>
      <c r="V1474" s="16" t="s">
        <v>560</v>
      </c>
      <c r="W1474" s="17" t="s">
        <v>185</v>
      </c>
    </row>
    <row r="1475" ht="15.75" customHeight="1">
      <c r="A1475" s="14" t="s">
        <v>19668</v>
      </c>
      <c r="B1475" s="14" t="s">
        <v>19669</v>
      </c>
      <c r="C1475" s="14">
        <v>2020.0</v>
      </c>
      <c r="D1475" s="14">
        <v>3.0</v>
      </c>
      <c r="E1475" s="14">
        <v>231151.0</v>
      </c>
      <c r="F1475" s="14" t="s">
        <v>12561</v>
      </c>
      <c r="G1475" s="14" t="s">
        <v>13630</v>
      </c>
      <c r="H1475" s="14" t="s">
        <v>19343</v>
      </c>
      <c r="I1475" s="14">
        <v>0.369</v>
      </c>
      <c r="J1475" s="14">
        <v>0.024</v>
      </c>
      <c r="K1475" s="14">
        <v>0.2461018544211901</v>
      </c>
      <c r="L1475" s="14">
        <v>0.0544</v>
      </c>
      <c r="M1475" s="14">
        <v>0.985</v>
      </c>
      <c r="N1475" s="14">
        <v>0.874</v>
      </c>
      <c r="O1475" s="14">
        <v>0.106</v>
      </c>
      <c r="P1475" s="14">
        <v>0.114</v>
      </c>
      <c r="Q1475" s="14">
        <v>137.624</v>
      </c>
      <c r="R1475" s="14">
        <v>2.0</v>
      </c>
      <c r="S1475" s="14">
        <v>1.0</v>
      </c>
      <c r="T1475" s="14" t="s">
        <v>1264</v>
      </c>
      <c r="U1475" s="14" t="s">
        <v>35</v>
      </c>
      <c r="V1475" s="16" t="s">
        <v>58</v>
      </c>
      <c r="W1475" s="17" t="s">
        <v>251</v>
      </c>
    </row>
    <row r="1476" ht="15.75" customHeight="1">
      <c r="A1476" s="14" t="s">
        <v>19670</v>
      </c>
      <c r="B1476" s="14" t="s">
        <v>19671</v>
      </c>
      <c r="C1476" s="14">
        <v>2019.0</v>
      </c>
      <c r="D1476" s="14">
        <v>3.0</v>
      </c>
      <c r="E1476" s="14">
        <v>129671.0</v>
      </c>
      <c r="F1476" s="14" t="s">
        <v>13117</v>
      </c>
      <c r="G1476" s="14" t="s">
        <v>14466</v>
      </c>
      <c r="H1476" s="14" t="s">
        <v>14467</v>
      </c>
      <c r="I1476" s="14">
        <v>0.7</v>
      </c>
      <c r="J1476" s="14">
        <v>0.254</v>
      </c>
      <c r="K1476" s="14">
        <v>0.4647402305634989</v>
      </c>
      <c r="L1476" s="14">
        <v>0.0526</v>
      </c>
      <c r="M1476" s="14">
        <v>0.217</v>
      </c>
      <c r="N1476" s="14">
        <v>0.807</v>
      </c>
      <c r="O1476" s="14">
        <v>0.0979</v>
      </c>
      <c r="P1476" s="14">
        <v>0.77</v>
      </c>
      <c r="Q1476" s="14">
        <v>96.989</v>
      </c>
      <c r="R1476" s="14">
        <v>1.0</v>
      </c>
      <c r="S1476" s="14">
        <v>1.0</v>
      </c>
      <c r="T1476" s="14" t="s">
        <v>1264</v>
      </c>
      <c r="U1476" s="14" t="s">
        <v>35</v>
      </c>
      <c r="V1476" s="16" t="s">
        <v>181</v>
      </c>
      <c r="W1476" s="17" t="s">
        <v>185</v>
      </c>
    </row>
    <row r="1477" ht="15.75" customHeight="1">
      <c r="A1477" s="14" t="s">
        <v>19672</v>
      </c>
      <c r="B1477" s="14" t="s">
        <v>19673</v>
      </c>
      <c r="C1477" s="14">
        <v>2012.0</v>
      </c>
      <c r="D1477" s="14">
        <v>3.0</v>
      </c>
      <c r="E1477" s="14">
        <v>92424.0</v>
      </c>
      <c r="F1477" s="14" t="s">
        <v>13038</v>
      </c>
      <c r="G1477" s="14" t="s">
        <v>19358</v>
      </c>
      <c r="H1477" s="14" t="s">
        <v>19359</v>
      </c>
      <c r="I1477" s="14">
        <v>0.362</v>
      </c>
      <c r="J1477" s="14">
        <v>0.0454</v>
      </c>
      <c r="K1477" s="14">
        <v>0.5861014266338823</v>
      </c>
      <c r="L1477" s="14">
        <v>0.0617</v>
      </c>
      <c r="M1477" s="14">
        <v>0.995</v>
      </c>
      <c r="N1477" s="14">
        <v>0.00365</v>
      </c>
      <c r="O1477" s="14">
        <v>0.107</v>
      </c>
      <c r="P1477" s="14">
        <v>0.13</v>
      </c>
      <c r="Q1477" s="14">
        <v>128.993</v>
      </c>
      <c r="R1477" s="14">
        <v>7.0</v>
      </c>
      <c r="S1477" s="14">
        <v>1.0</v>
      </c>
      <c r="T1477" s="14" t="s">
        <v>1264</v>
      </c>
      <c r="U1477" s="14" t="s">
        <v>35</v>
      </c>
      <c r="V1477" s="16" t="s">
        <v>58</v>
      </c>
      <c r="W1477" s="17" t="s">
        <v>251</v>
      </c>
    </row>
    <row r="1478" ht="15.75" customHeight="1">
      <c r="A1478" s="14" t="s">
        <v>19674</v>
      </c>
      <c r="B1478" s="14" t="s">
        <v>19675</v>
      </c>
      <c r="C1478" s="14">
        <v>2020.0</v>
      </c>
      <c r="D1478" s="14">
        <v>3.0</v>
      </c>
      <c r="E1478" s="14">
        <v>155040.0</v>
      </c>
      <c r="F1478" s="14" t="s">
        <v>12615</v>
      </c>
      <c r="G1478" s="14" t="s">
        <v>19326</v>
      </c>
      <c r="H1478" s="14" t="s">
        <v>19327</v>
      </c>
      <c r="I1478" s="14">
        <v>0.158</v>
      </c>
      <c r="J1478" s="14">
        <v>0.00153</v>
      </c>
      <c r="K1478" s="14">
        <v>0.07387761213026166</v>
      </c>
      <c r="L1478" s="14">
        <v>0.049</v>
      </c>
      <c r="M1478" s="14">
        <v>0.988</v>
      </c>
      <c r="N1478" s="14">
        <v>0.738</v>
      </c>
      <c r="O1478" s="14">
        <v>0.0638</v>
      </c>
      <c r="P1478" s="14">
        <v>0.0932</v>
      </c>
      <c r="Q1478" s="14">
        <v>75.951</v>
      </c>
      <c r="R1478" s="14">
        <v>7.0</v>
      </c>
      <c r="S1478" s="14">
        <v>0.0</v>
      </c>
      <c r="T1478" s="14" t="s">
        <v>1264</v>
      </c>
      <c r="U1478" s="14" t="s">
        <v>35</v>
      </c>
      <c r="V1478" s="16" t="s">
        <v>75</v>
      </c>
      <c r="W1478" s="17" t="s">
        <v>251</v>
      </c>
    </row>
    <row r="1479" ht="15.75" customHeight="1">
      <c r="A1479" s="14" t="s">
        <v>19676</v>
      </c>
      <c r="B1479" s="14" t="s">
        <v>19677</v>
      </c>
      <c r="C1479" s="14">
        <v>2014.0</v>
      </c>
      <c r="D1479" s="14">
        <v>3.0</v>
      </c>
      <c r="E1479" s="14">
        <v>97493.0</v>
      </c>
      <c r="F1479" s="14" t="s">
        <v>12615</v>
      </c>
      <c r="G1479" s="14" t="s">
        <v>17993</v>
      </c>
      <c r="H1479" s="14" t="s">
        <v>17994</v>
      </c>
      <c r="I1479" s="14">
        <v>0.357</v>
      </c>
      <c r="J1479" s="14">
        <v>0.162</v>
      </c>
      <c r="K1479" s="14">
        <v>0.5421256389848327</v>
      </c>
      <c r="L1479" s="14">
        <v>0.0501</v>
      </c>
      <c r="M1479" s="14">
        <v>0.989</v>
      </c>
      <c r="N1479" s="14">
        <v>0.877</v>
      </c>
      <c r="O1479" s="14">
        <v>0.105</v>
      </c>
      <c r="P1479" s="14">
        <v>0.482</v>
      </c>
      <c r="Q1479" s="14">
        <v>181.66</v>
      </c>
      <c r="R1479" s="14">
        <v>7.0</v>
      </c>
      <c r="S1479" s="14">
        <v>1.0</v>
      </c>
      <c r="T1479" s="14" t="s">
        <v>1264</v>
      </c>
      <c r="U1479" s="14" t="s">
        <v>35</v>
      </c>
      <c r="V1479" s="16" t="s">
        <v>54</v>
      </c>
      <c r="W1479" s="17" t="s">
        <v>251</v>
      </c>
    </row>
    <row r="1480" ht="15.75" customHeight="1">
      <c r="A1480" s="14" t="s">
        <v>19678</v>
      </c>
      <c r="B1480" s="14" t="s">
        <v>19679</v>
      </c>
      <c r="C1480" s="14">
        <v>2012.0</v>
      </c>
      <c r="D1480" s="14">
        <v>3.0</v>
      </c>
      <c r="E1480" s="14">
        <v>86351.0</v>
      </c>
      <c r="F1480" s="14" t="s">
        <v>12502</v>
      </c>
      <c r="G1480" s="14" t="s">
        <v>19358</v>
      </c>
      <c r="H1480" s="14" t="s">
        <v>19359</v>
      </c>
      <c r="I1480" s="14">
        <v>0.306</v>
      </c>
      <c r="J1480" s="14">
        <v>0.117</v>
      </c>
      <c r="K1480" s="14">
        <v>0.6561290184446746</v>
      </c>
      <c r="L1480" s="14">
        <v>0.0648</v>
      </c>
      <c r="M1480" s="14">
        <v>0.983</v>
      </c>
      <c r="N1480" s="14">
        <v>8.78E-4</v>
      </c>
      <c r="O1480" s="14">
        <v>0.0682</v>
      </c>
      <c r="P1480" s="14">
        <v>0.319</v>
      </c>
      <c r="Q1480" s="14">
        <v>81.314</v>
      </c>
      <c r="R1480" s="14">
        <v>8.0</v>
      </c>
      <c r="S1480" s="14">
        <v>1.0</v>
      </c>
      <c r="T1480" s="14" t="s">
        <v>1264</v>
      </c>
      <c r="U1480" s="14" t="s">
        <v>35</v>
      </c>
      <c r="V1480" s="16" t="s">
        <v>45</v>
      </c>
      <c r="W1480" s="17" t="s">
        <v>251</v>
      </c>
    </row>
    <row r="1481" ht="15.75" customHeight="1">
      <c r="A1481" s="14" t="s">
        <v>19680</v>
      </c>
      <c r="B1481" s="14" t="s">
        <v>19681</v>
      </c>
      <c r="C1481" s="14">
        <v>2013.0</v>
      </c>
      <c r="D1481" s="14">
        <v>3.0</v>
      </c>
      <c r="E1481" s="14">
        <v>195840.0</v>
      </c>
      <c r="F1481" s="14" t="s">
        <v>19682</v>
      </c>
      <c r="G1481" s="14" t="s">
        <v>19683</v>
      </c>
      <c r="H1481" s="14" t="s">
        <v>19684</v>
      </c>
      <c r="I1481" s="14">
        <v>0.531</v>
      </c>
      <c r="J1481" s="14">
        <v>0.334</v>
      </c>
      <c r="K1481" s="14">
        <v>0.8410369387880772</v>
      </c>
      <c r="L1481" s="14">
        <v>0.0371</v>
      </c>
      <c r="M1481" s="14">
        <v>0.944</v>
      </c>
      <c r="N1481" s="14">
        <v>0.0</v>
      </c>
      <c r="O1481" s="14">
        <v>0.19</v>
      </c>
      <c r="P1481" s="14">
        <v>0.699</v>
      </c>
      <c r="Q1481" s="14">
        <v>103.579</v>
      </c>
      <c r="R1481" s="14">
        <v>5.0</v>
      </c>
      <c r="S1481" s="14">
        <v>0.0</v>
      </c>
      <c r="T1481" s="14" t="s">
        <v>1264</v>
      </c>
      <c r="U1481" s="14" t="s">
        <v>35</v>
      </c>
      <c r="V1481" s="16" t="s">
        <v>407</v>
      </c>
      <c r="W1481" s="17" t="s">
        <v>185</v>
      </c>
    </row>
    <row r="1482" ht="15.75" customHeight="1">
      <c r="A1482" s="14" t="s">
        <v>19685</v>
      </c>
      <c r="B1482" s="14" t="s">
        <v>19686</v>
      </c>
      <c r="C1482" s="14">
        <v>1995.0</v>
      </c>
      <c r="D1482" s="14">
        <v>3.0</v>
      </c>
      <c r="E1482" s="14">
        <v>166000.0</v>
      </c>
      <c r="F1482" s="14" t="s">
        <v>13117</v>
      </c>
      <c r="G1482" s="14" t="s">
        <v>19687</v>
      </c>
      <c r="H1482" s="14" t="s">
        <v>19688</v>
      </c>
      <c r="I1482" s="14">
        <v>0.653</v>
      </c>
      <c r="J1482" s="14">
        <v>0.489</v>
      </c>
      <c r="K1482" s="14">
        <v>0.7843560840847785</v>
      </c>
      <c r="L1482" s="14">
        <v>0.076</v>
      </c>
      <c r="M1482" s="14">
        <v>0.911</v>
      </c>
      <c r="N1482" s="14">
        <v>0.0</v>
      </c>
      <c r="O1482" s="14">
        <v>0.0987</v>
      </c>
      <c r="P1482" s="14">
        <v>0.975</v>
      </c>
      <c r="Q1482" s="14">
        <v>99.531</v>
      </c>
      <c r="R1482" s="14">
        <v>0.0</v>
      </c>
      <c r="S1482" s="14">
        <v>1.0</v>
      </c>
      <c r="T1482" s="14" t="s">
        <v>1264</v>
      </c>
      <c r="U1482" s="14" t="s">
        <v>68</v>
      </c>
      <c r="V1482" s="16" t="s">
        <v>819</v>
      </c>
      <c r="W1482" s="17" t="s">
        <v>185</v>
      </c>
    </row>
    <row r="1483" ht="15.75" customHeight="1">
      <c r="A1483" s="14" t="s">
        <v>19689</v>
      </c>
      <c r="B1483" s="14" t="s">
        <v>19690</v>
      </c>
      <c r="C1483" s="14">
        <v>1993.0</v>
      </c>
      <c r="D1483" s="14">
        <v>3.0</v>
      </c>
      <c r="E1483" s="14">
        <v>164800.0</v>
      </c>
      <c r="F1483" s="14" t="s">
        <v>13320</v>
      </c>
      <c r="G1483" s="14" t="s">
        <v>19691</v>
      </c>
      <c r="H1483" s="14" t="s">
        <v>19692</v>
      </c>
      <c r="I1483" s="14">
        <v>0.675</v>
      </c>
      <c r="J1483" s="14">
        <v>0.17</v>
      </c>
      <c r="K1483" s="14">
        <v>0.6930892135115804</v>
      </c>
      <c r="L1483" s="14">
        <v>0.381</v>
      </c>
      <c r="M1483" s="14">
        <v>0.995</v>
      </c>
      <c r="N1483" s="14">
        <v>0.693</v>
      </c>
      <c r="O1483" s="14">
        <v>0.107</v>
      </c>
      <c r="P1483" s="14">
        <v>0.607</v>
      </c>
      <c r="Q1483" s="14">
        <v>65.138</v>
      </c>
      <c r="R1483" s="14">
        <v>2.0</v>
      </c>
      <c r="S1483" s="14">
        <v>0.0</v>
      </c>
      <c r="T1483" s="14" t="s">
        <v>1264</v>
      </c>
      <c r="U1483" s="14" t="s">
        <v>35</v>
      </c>
      <c r="V1483" s="16" t="s">
        <v>407</v>
      </c>
      <c r="W1483" s="17" t="s">
        <v>185</v>
      </c>
    </row>
    <row r="1484" ht="15.75" customHeight="1">
      <c r="A1484" s="14" t="s">
        <v>19693</v>
      </c>
      <c r="B1484" s="14" t="s">
        <v>19694</v>
      </c>
      <c r="C1484" s="14">
        <v>2020.0</v>
      </c>
      <c r="D1484" s="14">
        <v>3.0</v>
      </c>
      <c r="E1484" s="14">
        <v>228571.0</v>
      </c>
      <c r="F1484" s="14" t="s">
        <v>14474</v>
      </c>
      <c r="G1484" s="14" t="s">
        <v>13630</v>
      </c>
      <c r="H1484" s="14" t="s">
        <v>19343</v>
      </c>
      <c r="I1484" s="14">
        <v>0.633</v>
      </c>
      <c r="J1484" s="14">
        <v>0.19</v>
      </c>
      <c r="K1484" s="14">
        <v>0.4658738476575648</v>
      </c>
      <c r="L1484" s="14">
        <v>0.0814</v>
      </c>
      <c r="M1484" s="14">
        <v>0.596</v>
      </c>
      <c r="N1484" s="14">
        <v>0.799</v>
      </c>
      <c r="O1484" s="14">
        <v>0.113</v>
      </c>
      <c r="P1484" s="14">
        <v>0.739</v>
      </c>
      <c r="Q1484" s="14">
        <v>216.229</v>
      </c>
      <c r="R1484" s="14">
        <v>8.0</v>
      </c>
      <c r="S1484" s="14">
        <v>1.0</v>
      </c>
      <c r="T1484" s="14" t="s">
        <v>1264</v>
      </c>
      <c r="U1484" s="14" t="s">
        <v>35</v>
      </c>
      <c r="V1484" s="16" t="s">
        <v>181</v>
      </c>
      <c r="W1484" s="17" t="s">
        <v>185</v>
      </c>
    </row>
    <row r="1485" ht="15.75" customHeight="1">
      <c r="A1485" s="14" t="s">
        <v>19695</v>
      </c>
      <c r="B1485" s="14" t="s">
        <v>19696</v>
      </c>
      <c r="C1485" s="14">
        <v>2020.0</v>
      </c>
      <c r="D1485" s="14">
        <v>3.0</v>
      </c>
      <c r="E1485" s="14">
        <v>182528.0</v>
      </c>
      <c r="F1485" s="14" t="s">
        <v>13418</v>
      </c>
      <c r="G1485" s="14" t="s">
        <v>19697</v>
      </c>
      <c r="H1485" s="14" t="s">
        <v>19696</v>
      </c>
      <c r="I1485" s="14">
        <v>0.414</v>
      </c>
      <c r="J1485" s="14">
        <v>0.438</v>
      </c>
      <c r="K1485" s="14">
        <v>0.8473680833134267</v>
      </c>
      <c r="L1485" s="14">
        <v>0.028</v>
      </c>
      <c r="M1485" s="14">
        <v>0.826</v>
      </c>
      <c r="N1485" s="14">
        <v>0.0</v>
      </c>
      <c r="O1485" s="14">
        <v>0.113</v>
      </c>
      <c r="P1485" s="14">
        <v>0.498</v>
      </c>
      <c r="Q1485" s="14">
        <v>159.725</v>
      </c>
      <c r="R1485" s="14">
        <v>4.0</v>
      </c>
      <c r="S1485" s="14">
        <v>1.0</v>
      </c>
      <c r="T1485" s="14" t="s">
        <v>1264</v>
      </c>
      <c r="U1485" s="14" t="s">
        <v>35</v>
      </c>
      <c r="V1485" s="16" t="s">
        <v>54</v>
      </c>
      <c r="W1485" s="17" t="s">
        <v>251</v>
      </c>
    </row>
    <row r="1486" ht="15.75" customHeight="1">
      <c r="A1486" s="14" t="s">
        <v>19698</v>
      </c>
      <c r="B1486" s="14" t="s">
        <v>19699</v>
      </c>
      <c r="C1486" s="14">
        <v>2011.0</v>
      </c>
      <c r="D1486" s="14">
        <v>3.0</v>
      </c>
      <c r="E1486" s="14">
        <v>140080.0</v>
      </c>
      <c r="F1486" s="14" t="s">
        <v>14355</v>
      </c>
      <c r="G1486" s="14" t="s">
        <v>19354</v>
      </c>
      <c r="H1486" s="14" t="s">
        <v>19355</v>
      </c>
      <c r="I1486" s="14">
        <v>0.426</v>
      </c>
      <c r="J1486" s="14">
        <v>0.306</v>
      </c>
      <c r="K1486" s="14">
        <v>0.735952773068339</v>
      </c>
      <c r="L1486" s="14">
        <v>0.0355</v>
      </c>
      <c r="M1486" s="14">
        <v>0.98</v>
      </c>
      <c r="N1486" s="14">
        <v>0.583</v>
      </c>
      <c r="O1486" s="14">
        <v>0.245</v>
      </c>
      <c r="P1486" s="14">
        <v>0.442</v>
      </c>
      <c r="Q1486" s="14">
        <v>114.696</v>
      </c>
      <c r="R1486" s="14">
        <v>11.0</v>
      </c>
      <c r="S1486" s="14">
        <v>0.0</v>
      </c>
      <c r="T1486" s="14" t="s">
        <v>1264</v>
      </c>
      <c r="U1486" s="14" t="s">
        <v>35</v>
      </c>
      <c r="V1486" s="16" t="s">
        <v>54</v>
      </c>
      <c r="W1486" s="17" t="s">
        <v>251</v>
      </c>
    </row>
    <row r="1487" ht="15.75" customHeight="1">
      <c r="A1487" s="14" t="s">
        <v>19700</v>
      </c>
      <c r="B1487" s="14" t="s">
        <v>19701</v>
      </c>
      <c r="C1487" s="14">
        <v>2007.0</v>
      </c>
      <c r="D1487" s="14">
        <v>3.0</v>
      </c>
      <c r="E1487" s="14">
        <v>155146.0</v>
      </c>
      <c r="F1487" s="14" t="s">
        <v>12615</v>
      </c>
      <c r="G1487" s="14" t="s">
        <v>19350</v>
      </c>
      <c r="H1487" s="14" t="s">
        <v>19351</v>
      </c>
      <c r="I1487" s="14">
        <v>0.143</v>
      </c>
      <c r="J1487" s="14">
        <v>0.0162</v>
      </c>
      <c r="K1487" s="14">
        <v>0.325968387048404</v>
      </c>
      <c r="L1487" s="14">
        <v>0.0437</v>
      </c>
      <c r="M1487" s="14">
        <v>0.979</v>
      </c>
      <c r="N1487" s="14">
        <v>0.649</v>
      </c>
      <c r="O1487" s="14">
        <v>0.0894</v>
      </c>
      <c r="P1487" s="14">
        <v>0.0385</v>
      </c>
      <c r="Q1487" s="14">
        <v>95.667</v>
      </c>
      <c r="R1487" s="14">
        <v>5.0</v>
      </c>
      <c r="S1487" s="14">
        <v>0.0</v>
      </c>
      <c r="T1487" s="14" t="s">
        <v>1264</v>
      </c>
      <c r="U1487" s="14" t="s">
        <v>35</v>
      </c>
      <c r="V1487" s="16" t="s">
        <v>75</v>
      </c>
      <c r="W1487" s="17" t="s">
        <v>251</v>
      </c>
    </row>
    <row r="1488" ht="15.75" customHeight="1">
      <c r="A1488" s="14" t="s">
        <v>19702</v>
      </c>
      <c r="B1488" s="14" t="s">
        <v>19703</v>
      </c>
      <c r="C1488" s="14">
        <v>2021.0</v>
      </c>
      <c r="D1488" s="14">
        <v>3.0</v>
      </c>
      <c r="E1488" s="14">
        <v>158506.0</v>
      </c>
      <c r="F1488" s="14" t="s">
        <v>19704</v>
      </c>
      <c r="G1488" s="14" t="s">
        <v>19705</v>
      </c>
      <c r="H1488" s="14" t="s">
        <v>19706</v>
      </c>
      <c r="I1488" s="14">
        <v>0.213</v>
      </c>
      <c r="J1488" s="14">
        <v>0.0536</v>
      </c>
      <c r="K1488" s="14">
        <v>0.4520993305145746</v>
      </c>
      <c r="L1488" s="14">
        <v>0.0417</v>
      </c>
      <c r="M1488" s="14">
        <v>0.995</v>
      </c>
      <c r="N1488" s="14">
        <v>0.00118</v>
      </c>
      <c r="O1488" s="14">
        <v>0.085</v>
      </c>
      <c r="P1488" s="14">
        <v>0.0875</v>
      </c>
      <c r="Q1488" s="14">
        <v>92.768</v>
      </c>
      <c r="R1488" s="14">
        <v>2.0</v>
      </c>
      <c r="S1488" s="14">
        <v>0.0</v>
      </c>
      <c r="T1488" s="14" t="s">
        <v>1264</v>
      </c>
      <c r="U1488" s="14" t="s">
        <v>35</v>
      </c>
      <c r="V1488" s="16" t="s">
        <v>75</v>
      </c>
      <c r="W1488" s="17" t="s">
        <v>251</v>
      </c>
    </row>
    <row r="1489" ht="15.75" customHeight="1">
      <c r="A1489" s="14" t="s">
        <v>19707</v>
      </c>
      <c r="B1489" s="14" t="s">
        <v>19708</v>
      </c>
      <c r="C1489" s="14">
        <v>1987.0</v>
      </c>
      <c r="D1489" s="14">
        <v>3.0</v>
      </c>
      <c r="E1489" s="14">
        <v>82026.0</v>
      </c>
      <c r="F1489" s="14" t="s">
        <v>13628</v>
      </c>
      <c r="G1489" s="14" t="s">
        <v>17835</v>
      </c>
      <c r="H1489" s="14" t="s">
        <v>19709</v>
      </c>
      <c r="I1489" s="14">
        <v>0.475</v>
      </c>
      <c r="J1489" s="14">
        <v>0.114</v>
      </c>
      <c r="K1489" s="14">
        <v>0.5198596881372349</v>
      </c>
      <c r="L1489" s="14">
        <v>0.0441</v>
      </c>
      <c r="M1489" s="14">
        <v>0.994</v>
      </c>
      <c r="N1489" s="14">
        <v>0.00551</v>
      </c>
      <c r="O1489" s="14">
        <v>0.0678</v>
      </c>
      <c r="P1489" s="14">
        <v>0.153</v>
      </c>
      <c r="Q1489" s="14">
        <v>89.678</v>
      </c>
      <c r="R1489" s="14">
        <v>5.0</v>
      </c>
      <c r="S1489" s="14">
        <v>1.0</v>
      </c>
      <c r="T1489" s="14" t="s">
        <v>1264</v>
      </c>
      <c r="U1489" s="14" t="s">
        <v>35</v>
      </c>
      <c r="V1489" s="16" t="s">
        <v>58</v>
      </c>
      <c r="W1489" s="17" t="s">
        <v>251</v>
      </c>
    </row>
    <row r="1490" ht="15.75" customHeight="1">
      <c r="A1490" s="14" t="s">
        <v>19710</v>
      </c>
      <c r="B1490" s="14" t="s">
        <v>19711</v>
      </c>
      <c r="C1490" s="14">
        <v>2022.0</v>
      </c>
      <c r="D1490" s="14">
        <v>3.0</v>
      </c>
      <c r="E1490" s="14">
        <v>136986.0</v>
      </c>
      <c r="F1490" s="14" t="s">
        <v>12615</v>
      </c>
      <c r="G1490" s="14" t="s">
        <v>19712</v>
      </c>
      <c r="H1490" s="14" t="s">
        <v>19713</v>
      </c>
      <c r="I1490" s="14">
        <v>0.171</v>
      </c>
      <c r="J1490" s="14">
        <v>0.1</v>
      </c>
      <c r="K1490" s="14">
        <v>0.563921031793384</v>
      </c>
      <c r="L1490" s="14">
        <v>0.0384</v>
      </c>
      <c r="M1490" s="14">
        <v>0.985</v>
      </c>
      <c r="N1490" s="14">
        <v>0.958</v>
      </c>
      <c r="O1490" s="14">
        <v>0.0938</v>
      </c>
      <c r="P1490" s="14">
        <v>0.0971</v>
      </c>
      <c r="Q1490" s="14">
        <v>84.098</v>
      </c>
      <c r="R1490" s="14">
        <v>9.0</v>
      </c>
      <c r="S1490" s="14">
        <v>0.0</v>
      </c>
      <c r="T1490" s="14" t="s">
        <v>1264</v>
      </c>
      <c r="U1490" s="14" t="s">
        <v>35</v>
      </c>
      <c r="V1490" s="16" t="s">
        <v>75</v>
      </c>
      <c r="W1490" s="17" t="s">
        <v>251</v>
      </c>
    </row>
    <row r="1491" ht="15.75" customHeight="1">
      <c r="A1491" s="14" t="s">
        <v>19714</v>
      </c>
      <c r="B1491" s="14" t="s">
        <v>19715</v>
      </c>
      <c r="C1491" s="14">
        <v>2012.0</v>
      </c>
      <c r="D1491" s="14">
        <v>3.0</v>
      </c>
      <c r="E1491" s="14">
        <v>134146.0</v>
      </c>
      <c r="F1491" s="14" t="s">
        <v>13652</v>
      </c>
      <c r="G1491" s="14" t="s">
        <v>19716</v>
      </c>
      <c r="H1491" s="14" t="s">
        <v>19717</v>
      </c>
      <c r="I1491" s="14">
        <v>0.398</v>
      </c>
      <c r="J1491" s="14">
        <v>0.213</v>
      </c>
      <c r="K1491" s="14">
        <v>0.6295852672421111</v>
      </c>
      <c r="L1491" s="14">
        <v>0.0348</v>
      </c>
      <c r="M1491" s="14">
        <v>0.979</v>
      </c>
      <c r="N1491" s="14">
        <v>0.817</v>
      </c>
      <c r="O1491" s="14">
        <v>0.292</v>
      </c>
      <c r="P1491" s="14">
        <v>0.377</v>
      </c>
      <c r="Q1491" s="14">
        <v>110.049</v>
      </c>
      <c r="R1491" s="14">
        <v>11.0</v>
      </c>
      <c r="S1491" s="14">
        <v>0.0</v>
      </c>
      <c r="T1491" s="14" t="s">
        <v>1264</v>
      </c>
      <c r="U1491" s="14" t="s">
        <v>35</v>
      </c>
      <c r="V1491" s="16" t="s">
        <v>45</v>
      </c>
      <c r="W1491" s="17" t="s">
        <v>251</v>
      </c>
    </row>
    <row r="1492" ht="15.75" customHeight="1">
      <c r="A1492" s="14" t="s">
        <v>19718</v>
      </c>
      <c r="B1492" s="14" t="s">
        <v>19719</v>
      </c>
      <c r="C1492" s="14">
        <v>2021.0</v>
      </c>
      <c r="D1492" s="14">
        <v>3.0</v>
      </c>
      <c r="E1492" s="14">
        <v>190619.0</v>
      </c>
      <c r="F1492" s="14" t="s">
        <v>13117</v>
      </c>
      <c r="G1492" s="14" t="s">
        <v>14308</v>
      </c>
      <c r="H1492" s="14" t="s">
        <v>14309</v>
      </c>
      <c r="I1492" s="14">
        <v>0.824</v>
      </c>
      <c r="J1492" s="14">
        <v>0.232</v>
      </c>
      <c r="K1492" s="14">
        <v>0.6474450837240938</v>
      </c>
      <c r="L1492" s="14">
        <v>0.132</v>
      </c>
      <c r="M1492" s="14">
        <v>0.922</v>
      </c>
      <c r="N1492" s="14">
        <v>0.903</v>
      </c>
      <c r="O1492" s="14">
        <v>0.108</v>
      </c>
      <c r="P1492" s="14">
        <v>0.797</v>
      </c>
      <c r="Q1492" s="14">
        <v>113.054</v>
      </c>
      <c r="R1492" s="14">
        <v>11.0</v>
      </c>
      <c r="S1492" s="14">
        <v>1.0</v>
      </c>
      <c r="T1492" s="14" t="s">
        <v>1264</v>
      </c>
      <c r="U1492" s="14" t="s">
        <v>35</v>
      </c>
      <c r="V1492" s="16" t="s">
        <v>181</v>
      </c>
      <c r="W1492" s="17" t="s">
        <v>185</v>
      </c>
    </row>
    <row r="1493" ht="15.75" customHeight="1">
      <c r="A1493" s="14" t="s">
        <v>19720</v>
      </c>
      <c r="B1493" s="14" t="s">
        <v>19721</v>
      </c>
      <c r="C1493" s="14">
        <v>2021.0</v>
      </c>
      <c r="D1493" s="14">
        <v>3.0</v>
      </c>
      <c r="E1493" s="14">
        <v>181312.0</v>
      </c>
      <c r="F1493" s="14" t="s">
        <v>13628</v>
      </c>
      <c r="G1493" s="14" t="s">
        <v>19722</v>
      </c>
      <c r="H1493" s="14" t="s">
        <v>19723</v>
      </c>
      <c r="I1493" s="14">
        <v>0.473</v>
      </c>
      <c r="J1493" s="14">
        <v>0.095</v>
      </c>
      <c r="K1493" s="14">
        <v>0.7001261950954993</v>
      </c>
      <c r="L1493" s="14">
        <v>0.208</v>
      </c>
      <c r="M1493" s="14">
        <v>0.994</v>
      </c>
      <c r="N1493" s="14">
        <v>0.00848</v>
      </c>
      <c r="O1493" s="14">
        <v>0.103</v>
      </c>
      <c r="P1493" s="14">
        <v>0.611</v>
      </c>
      <c r="Q1493" s="14">
        <v>170.647</v>
      </c>
      <c r="R1493" s="14">
        <v>0.0</v>
      </c>
      <c r="S1493" s="14">
        <v>1.0</v>
      </c>
      <c r="T1493" s="14" t="s">
        <v>1264</v>
      </c>
      <c r="U1493" s="14" t="s">
        <v>35</v>
      </c>
      <c r="V1493" s="16" t="s">
        <v>407</v>
      </c>
      <c r="W1493" s="17" t="s">
        <v>185</v>
      </c>
    </row>
    <row r="1494" ht="15.75" customHeight="1">
      <c r="A1494" s="14" t="s">
        <v>19724</v>
      </c>
      <c r="B1494" s="14" t="s">
        <v>19725</v>
      </c>
      <c r="C1494" s="14">
        <v>2012.0</v>
      </c>
      <c r="D1494" s="14">
        <v>3.0</v>
      </c>
      <c r="E1494" s="14">
        <v>93153.0</v>
      </c>
      <c r="F1494" s="14" t="s">
        <v>12561</v>
      </c>
      <c r="G1494" s="14" t="s">
        <v>19358</v>
      </c>
      <c r="H1494" s="14" t="s">
        <v>19359</v>
      </c>
      <c r="I1494" s="14">
        <v>0.646</v>
      </c>
      <c r="J1494" s="14">
        <v>0.202</v>
      </c>
      <c r="K1494" s="14">
        <v>0.6381194789502681</v>
      </c>
      <c r="L1494" s="14">
        <v>0.0488</v>
      </c>
      <c r="M1494" s="14">
        <v>0.988</v>
      </c>
      <c r="N1494" s="14">
        <v>0.00166</v>
      </c>
      <c r="O1494" s="14">
        <v>0.103</v>
      </c>
      <c r="P1494" s="14">
        <v>0.453</v>
      </c>
      <c r="Q1494" s="14">
        <v>100.907</v>
      </c>
      <c r="R1494" s="14">
        <v>4.0</v>
      </c>
      <c r="S1494" s="14">
        <v>1.0</v>
      </c>
      <c r="T1494" s="14" t="s">
        <v>1264</v>
      </c>
      <c r="U1494" s="14" t="s">
        <v>35</v>
      </c>
      <c r="V1494" s="16" t="s">
        <v>54</v>
      </c>
      <c r="W1494" s="17" t="s">
        <v>251</v>
      </c>
    </row>
    <row r="1495" ht="15.75" customHeight="1">
      <c r="A1495" s="14" t="s">
        <v>19726</v>
      </c>
      <c r="B1495" s="14" t="s">
        <v>19727</v>
      </c>
      <c r="C1495" s="14">
        <v>2012.0</v>
      </c>
      <c r="D1495" s="14">
        <v>3.0</v>
      </c>
      <c r="E1495" s="14">
        <v>165397.0</v>
      </c>
      <c r="F1495" s="14" t="s">
        <v>13652</v>
      </c>
      <c r="G1495" s="14" t="s">
        <v>19358</v>
      </c>
      <c r="H1495" s="14" t="s">
        <v>19359</v>
      </c>
      <c r="I1495" s="14">
        <v>0.318</v>
      </c>
      <c r="J1495" s="14">
        <v>0.0075</v>
      </c>
      <c r="K1495" s="14">
        <v>0.4158235835044635</v>
      </c>
      <c r="L1495" s="14">
        <v>0.0521</v>
      </c>
      <c r="M1495" s="14">
        <v>0.981</v>
      </c>
      <c r="N1495" s="14">
        <v>0.00297</v>
      </c>
      <c r="O1495" s="14">
        <v>0.113</v>
      </c>
      <c r="P1495" s="14">
        <v>0.158</v>
      </c>
      <c r="Q1495" s="14">
        <v>170.069</v>
      </c>
      <c r="R1495" s="14">
        <v>7.0</v>
      </c>
      <c r="S1495" s="14">
        <v>1.0</v>
      </c>
      <c r="T1495" s="14" t="s">
        <v>1264</v>
      </c>
      <c r="U1495" s="14" t="s">
        <v>35</v>
      </c>
      <c r="V1495" s="16" t="s">
        <v>58</v>
      </c>
      <c r="W1495" s="17" t="s">
        <v>251</v>
      </c>
    </row>
    <row r="1496" ht="15.75" customHeight="1">
      <c r="A1496" s="14" t="s">
        <v>19728</v>
      </c>
      <c r="B1496" s="14" t="s">
        <v>19729</v>
      </c>
      <c r="C1496" s="14">
        <v>2000.0</v>
      </c>
      <c r="D1496" s="14">
        <v>3.0</v>
      </c>
      <c r="E1496" s="14">
        <v>238666.0</v>
      </c>
      <c r="F1496" s="14" t="s">
        <v>12615</v>
      </c>
      <c r="G1496" s="14" t="s">
        <v>19730</v>
      </c>
      <c r="H1496" s="14" t="s">
        <v>19731</v>
      </c>
      <c r="I1496" s="14">
        <v>0.498</v>
      </c>
      <c r="J1496" s="14">
        <v>0.212</v>
      </c>
      <c r="K1496" s="14">
        <v>0.5349603233902647</v>
      </c>
      <c r="L1496" s="14">
        <v>0.0399</v>
      </c>
      <c r="M1496" s="14">
        <v>0.887</v>
      </c>
      <c r="N1496" s="14">
        <v>0.93</v>
      </c>
      <c r="O1496" s="14">
        <v>0.0651</v>
      </c>
      <c r="P1496" s="14">
        <v>0.498</v>
      </c>
      <c r="Q1496" s="14">
        <v>155.126</v>
      </c>
      <c r="R1496" s="14">
        <v>7.0</v>
      </c>
      <c r="S1496" s="14">
        <v>1.0</v>
      </c>
      <c r="T1496" s="14" t="s">
        <v>1264</v>
      </c>
      <c r="U1496" s="14" t="s">
        <v>35</v>
      </c>
      <c r="V1496" s="16" t="s">
        <v>54</v>
      </c>
      <c r="W1496" s="17" t="s">
        <v>251</v>
      </c>
    </row>
    <row r="1497" ht="15.75" customHeight="1">
      <c r="A1497" s="14" t="s">
        <v>19732</v>
      </c>
      <c r="B1497" s="14" t="s">
        <v>19733</v>
      </c>
      <c r="C1497" s="14">
        <v>2019.0</v>
      </c>
      <c r="D1497" s="14">
        <v>3.0</v>
      </c>
      <c r="E1497" s="14">
        <v>159909.0</v>
      </c>
      <c r="F1497" s="14" t="s">
        <v>14355</v>
      </c>
      <c r="G1497" s="14" t="s">
        <v>14057</v>
      </c>
      <c r="H1497" s="14" t="s">
        <v>19734</v>
      </c>
      <c r="I1497" s="14">
        <v>0.907</v>
      </c>
      <c r="J1497" s="14">
        <v>0.152</v>
      </c>
      <c r="K1497" s="14">
        <v>0.5432164780753489</v>
      </c>
      <c r="L1497" s="14">
        <v>0.0618</v>
      </c>
      <c r="M1497" s="14">
        <v>0.26</v>
      </c>
      <c r="N1497" s="14">
        <v>0.92</v>
      </c>
      <c r="O1497" s="14">
        <v>0.102</v>
      </c>
      <c r="P1497" s="14">
        <v>0.437</v>
      </c>
      <c r="Q1497" s="14">
        <v>103.054</v>
      </c>
      <c r="R1497" s="14">
        <v>5.0</v>
      </c>
      <c r="S1497" s="14">
        <v>1.0</v>
      </c>
      <c r="T1497" s="14" t="s">
        <v>1264</v>
      </c>
      <c r="U1497" s="14" t="s">
        <v>35</v>
      </c>
      <c r="V1497" s="16" t="s">
        <v>54</v>
      </c>
      <c r="W1497" s="17" t="s">
        <v>251</v>
      </c>
    </row>
    <row r="1498" ht="15.75" customHeight="1">
      <c r="A1498" s="14" t="s">
        <v>19735</v>
      </c>
      <c r="B1498" s="14" t="s">
        <v>19736</v>
      </c>
      <c r="C1498" s="14">
        <v>1987.0</v>
      </c>
      <c r="D1498" s="14">
        <v>3.0</v>
      </c>
      <c r="E1498" s="14">
        <v>194040.0</v>
      </c>
      <c r="F1498" s="14" t="s">
        <v>13628</v>
      </c>
      <c r="G1498" s="14" t="s">
        <v>17835</v>
      </c>
      <c r="H1498" s="14" t="s">
        <v>17836</v>
      </c>
      <c r="I1498" s="14">
        <v>0.234</v>
      </c>
      <c r="J1498" s="14">
        <v>0.011</v>
      </c>
      <c r="K1498" s="14">
        <v>0.4417898316591066</v>
      </c>
      <c r="L1498" s="14">
        <v>0.0436</v>
      </c>
      <c r="M1498" s="14">
        <v>0.993</v>
      </c>
      <c r="N1498" s="14">
        <v>0.0</v>
      </c>
      <c r="O1498" s="14">
        <v>0.0817</v>
      </c>
      <c r="P1498" s="14">
        <v>0.132</v>
      </c>
      <c r="Q1498" s="14">
        <v>179.601</v>
      </c>
      <c r="R1498" s="14">
        <v>10.0</v>
      </c>
      <c r="S1498" s="14">
        <v>1.0</v>
      </c>
      <c r="T1498" s="14" t="s">
        <v>1264</v>
      </c>
      <c r="U1498" s="14" t="s">
        <v>35</v>
      </c>
      <c r="V1498" s="16" t="s">
        <v>58</v>
      </c>
      <c r="W1498" s="17" t="s">
        <v>251</v>
      </c>
    </row>
    <row r="1499" ht="15.75" customHeight="1">
      <c r="A1499" s="14" t="s">
        <v>19737</v>
      </c>
      <c r="B1499" s="14" t="s">
        <v>19738</v>
      </c>
      <c r="C1499" s="14">
        <v>1987.0</v>
      </c>
      <c r="D1499" s="14">
        <v>3.0</v>
      </c>
      <c r="E1499" s="14">
        <v>191800.0</v>
      </c>
      <c r="F1499" s="14" t="s">
        <v>13628</v>
      </c>
      <c r="G1499" s="14" t="s">
        <v>17835</v>
      </c>
      <c r="H1499" s="14" t="s">
        <v>17836</v>
      </c>
      <c r="I1499" s="14">
        <v>0.241</v>
      </c>
      <c r="J1499" s="14">
        <v>0.00316</v>
      </c>
      <c r="K1499" s="14">
        <v>0.454302397697382</v>
      </c>
      <c r="L1499" s="14">
        <v>0.0429</v>
      </c>
      <c r="M1499" s="14">
        <v>0.991</v>
      </c>
      <c r="N1499" s="14">
        <v>1.1E-4</v>
      </c>
      <c r="O1499" s="14">
        <v>0.0957</v>
      </c>
      <c r="P1499" s="14">
        <v>0.0397</v>
      </c>
      <c r="Q1499" s="14">
        <v>146.732</v>
      </c>
      <c r="R1499" s="14">
        <v>2.0</v>
      </c>
      <c r="S1499" s="14">
        <v>0.0</v>
      </c>
      <c r="T1499" s="14" t="s">
        <v>1264</v>
      </c>
      <c r="U1499" s="14" t="s">
        <v>35</v>
      </c>
      <c r="V1499" s="16" t="s">
        <v>75</v>
      </c>
      <c r="W1499" s="17" t="s">
        <v>251</v>
      </c>
    </row>
    <row r="1500" ht="15.75" customHeight="1">
      <c r="A1500" s="14" t="s">
        <v>19739</v>
      </c>
      <c r="B1500" s="14" t="s">
        <v>19740</v>
      </c>
      <c r="C1500" s="14">
        <v>2012.0</v>
      </c>
      <c r="D1500" s="14">
        <v>3.0</v>
      </c>
      <c r="E1500" s="14">
        <v>43187.0</v>
      </c>
      <c r="F1500" s="14" t="s">
        <v>13038</v>
      </c>
      <c r="G1500" s="14" t="s">
        <v>19358</v>
      </c>
      <c r="H1500" s="14" t="s">
        <v>19359</v>
      </c>
      <c r="I1500" s="14">
        <v>0.488</v>
      </c>
      <c r="J1500" s="14">
        <v>0.183</v>
      </c>
      <c r="K1500" s="14">
        <v>0.7370008341553056</v>
      </c>
      <c r="L1500" s="14">
        <v>0.105</v>
      </c>
      <c r="M1500" s="14">
        <v>0.978</v>
      </c>
      <c r="N1500" s="14">
        <v>0.0</v>
      </c>
      <c r="O1500" s="14">
        <v>0.129</v>
      </c>
      <c r="P1500" s="14">
        <v>0.575</v>
      </c>
      <c r="Q1500" s="14">
        <v>70.954</v>
      </c>
      <c r="R1500" s="14">
        <v>8.0</v>
      </c>
      <c r="S1500" s="14">
        <v>1.0</v>
      </c>
      <c r="T1500" s="14" t="s">
        <v>1264</v>
      </c>
      <c r="U1500" s="14" t="s">
        <v>35</v>
      </c>
      <c r="V1500" s="16" t="s">
        <v>333</v>
      </c>
      <c r="W1500" s="17" t="s">
        <v>185</v>
      </c>
    </row>
    <row r="1501" ht="15.75" customHeight="1">
      <c r="A1501" s="14" t="s">
        <v>19741</v>
      </c>
      <c r="B1501" s="14" t="s">
        <v>19742</v>
      </c>
      <c r="C1501" s="14">
        <v>2012.0</v>
      </c>
      <c r="D1501" s="14">
        <v>3.0</v>
      </c>
      <c r="E1501" s="14">
        <v>66416.0</v>
      </c>
      <c r="F1501" s="14" t="s">
        <v>13117</v>
      </c>
      <c r="G1501" s="14" t="s">
        <v>19358</v>
      </c>
      <c r="H1501" s="14" t="s">
        <v>19359</v>
      </c>
      <c r="I1501" s="14">
        <v>0.488</v>
      </c>
      <c r="J1501" s="14">
        <v>0.185</v>
      </c>
      <c r="K1501" s="14">
        <v>0.6937736615683748</v>
      </c>
      <c r="L1501" s="14">
        <v>0.0575</v>
      </c>
      <c r="M1501" s="14">
        <v>0.983</v>
      </c>
      <c r="N1501" s="14">
        <v>0.00249</v>
      </c>
      <c r="O1501" s="14">
        <v>0.386</v>
      </c>
      <c r="P1501" s="14">
        <v>0.5</v>
      </c>
      <c r="Q1501" s="14">
        <v>85.911</v>
      </c>
      <c r="R1501" s="14">
        <v>7.0</v>
      </c>
      <c r="S1501" s="14">
        <v>1.0</v>
      </c>
      <c r="T1501" s="14" t="s">
        <v>1264</v>
      </c>
      <c r="U1501" s="14" t="s">
        <v>35</v>
      </c>
      <c r="V1501" s="16" t="s">
        <v>333</v>
      </c>
      <c r="W1501" s="17" t="s">
        <v>185</v>
      </c>
    </row>
    <row r="1502" ht="15.75" customHeight="1">
      <c r="A1502" s="14" t="s">
        <v>19743</v>
      </c>
      <c r="B1502" s="14" t="s">
        <v>19744</v>
      </c>
      <c r="C1502" s="14">
        <v>2017.0</v>
      </c>
      <c r="D1502" s="14">
        <v>3.0</v>
      </c>
      <c r="E1502" s="14">
        <v>124550.0</v>
      </c>
      <c r="F1502" s="14" t="s">
        <v>12533</v>
      </c>
      <c r="G1502" s="14" t="s">
        <v>19745</v>
      </c>
      <c r="H1502" s="14" t="s">
        <v>4197</v>
      </c>
      <c r="I1502" s="14">
        <v>0.511</v>
      </c>
      <c r="J1502" s="14">
        <v>0.649</v>
      </c>
      <c r="K1502" s="14">
        <v>0.7462194939202573</v>
      </c>
      <c r="L1502" s="14">
        <v>0.048</v>
      </c>
      <c r="M1502" s="14">
        <v>0.126</v>
      </c>
      <c r="N1502" s="14">
        <v>0.0262</v>
      </c>
      <c r="O1502" s="14">
        <v>0.332</v>
      </c>
      <c r="P1502" s="14">
        <v>0.962</v>
      </c>
      <c r="Q1502" s="14">
        <v>180.095</v>
      </c>
      <c r="R1502" s="14">
        <v>0.0</v>
      </c>
      <c r="S1502" s="14">
        <v>1.0</v>
      </c>
      <c r="T1502" s="14" t="s">
        <v>1264</v>
      </c>
      <c r="U1502" s="14" t="s">
        <v>35</v>
      </c>
      <c r="V1502" s="16" t="s">
        <v>819</v>
      </c>
      <c r="W1502" s="17" t="s">
        <v>185</v>
      </c>
    </row>
    <row r="1503" ht="15.75" customHeight="1">
      <c r="A1503" s="14" t="s">
        <v>19746</v>
      </c>
      <c r="B1503" s="14" t="s">
        <v>19747</v>
      </c>
      <c r="C1503" s="14">
        <v>2008.0</v>
      </c>
      <c r="D1503" s="14">
        <v>3.0</v>
      </c>
      <c r="E1503" s="14">
        <v>128199.0</v>
      </c>
      <c r="F1503" s="14" t="s">
        <v>18971</v>
      </c>
      <c r="G1503" s="14" t="s">
        <v>18972</v>
      </c>
      <c r="H1503" s="14" t="s">
        <v>19480</v>
      </c>
      <c r="I1503" s="14">
        <v>0.485</v>
      </c>
      <c r="J1503" s="14">
        <v>0.14</v>
      </c>
      <c r="K1503" s="14">
        <v>0.6905439223003756</v>
      </c>
      <c r="L1503" s="14">
        <v>0.0321</v>
      </c>
      <c r="M1503" s="14">
        <v>0.967</v>
      </c>
      <c r="N1503" s="14">
        <v>0.0313</v>
      </c>
      <c r="O1503" s="14">
        <v>0.086</v>
      </c>
      <c r="P1503" s="14">
        <v>0.424</v>
      </c>
      <c r="Q1503" s="14">
        <v>100.02</v>
      </c>
      <c r="R1503" s="14">
        <v>2.0</v>
      </c>
      <c r="S1503" s="14">
        <v>1.0</v>
      </c>
      <c r="T1503" s="14" t="s">
        <v>1434</v>
      </c>
      <c r="U1503" s="14" t="s">
        <v>35</v>
      </c>
      <c r="V1503" s="16" t="s">
        <v>54</v>
      </c>
      <c r="W1503" s="17" t="s">
        <v>251</v>
      </c>
    </row>
    <row r="1504" ht="15.75" customHeight="1">
      <c r="A1504" s="14" t="s">
        <v>19748</v>
      </c>
      <c r="B1504" s="14" t="s">
        <v>19749</v>
      </c>
      <c r="C1504" s="14">
        <v>2024.0</v>
      </c>
      <c r="D1504" s="14">
        <v>3.0</v>
      </c>
      <c r="E1504" s="14">
        <v>84732.0</v>
      </c>
      <c r="F1504" s="14" t="s">
        <v>14716</v>
      </c>
      <c r="G1504" s="14" t="s">
        <v>4257</v>
      </c>
      <c r="H1504" s="14" t="s">
        <v>19147</v>
      </c>
      <c r="I1504" s="14">
        <v>0.769</v>
      </c>
      <c r="J1504" s="14">
        <v>0.861</v>
      </c>
      <c r="K1504" s="14">
        <v>0.8811413171158827</v>
      </c>
      <c r="L1504" s="14">
        <v>0.0386</v>
      </c>
      <c r="M1504" s="14">
        <v>0.047</v>
      </c>
      <c r="N1504" s="14">
        <v>0.38</v>
      </c>
      <c r="O1504" s="14">
        <v>0.345</v>
      </c>
      <c r="P1504" s="14">
        <v>0.739</v>
      </c>
      <c r="Q1504" s="14">
        <v>139.909</v>
      </c>
      <c r="R1504" s="14">
        <v>0.0</v>
      </c>
      <c r="S1504" s="14">
        <v>1.0</v>
      </c>
      <c r="T1504" s="14" t="s">
        <v>1434</v>
      </c>
      <c r="U1504" s="14" t="s">
        <v>35</v>
      </c>
      <c r="V1504" s="16" t="s">
        <v>181</v>
      </c>
      <c r="W1504" s="17" t="s">
        <v>185</v>
      </c>
    </row>
    <row r="1505" ht="15.75" customHeight="1">
      <c r="A1505" s="14" t="s">
        <v>19750</v>
      </c>
      <c r="B1505" s="14" t="s">
        <v>18444</v>
      </c>
      <c r="C1505" s="14">
        <v>2021.0</v>
      </c>
      <c r="D1505" s="14">
        <v>3.0</v>
      </c>
      <c r="E1505" s="14">
        <v>146623.0</v>
      </c>
      <c r="F1505" s="14" t="s">
        <v>8128</v>
      </c>
      <c r="G1505" s="14" t="s">
        <v>18444</v>
      </c>
      <c r="H1505" s="14" t="s">
        <v>18445</v>
      </c>
      <c r="I1505" s="14">
        <v>0.647</v>
      </c>
      <c r="J1505" s="14">
        <v>0.0747</v>
      </c>
      <c r="K1505" s="14">
        <v>0.490471199698619</v>
      </c>
      <c r="L1505" s="14">
        <v>0.036</v>
      </c>
      <c r="M1505" s="14">
        <v>0.849</v>
      </c>
      <c r="N1505" s="14">
        <v>0.798</v>
      </c>
      <c r="O1505" s="14">
        <v>0.138</v>
      </c>
      <c r="P1505" s="14">
        <v>0.28</v>
      </c>
      <c r="Q1505" s="14">
        <v>88.961</v>
      </c>
      <c r="R1505" s="14">
        <v>1.0</v>
      </c>
      <c r="S1505" s="14">
        <v>1.0</v>
      </c>
      <c r="T1505" s="14" t="s">
        <v>1434</v>
      </c>
      <c r="U1505" s="14" t="s">
        <v>35</v>
      </c>
      <c r="V1505" s="16" t="s">
        <v>36</v>
      </c>
      <c r="W1505" s="17" t="s">
        <v>251</v>
      </c>
    </row>
    <row r="1506" ht="15.75" customHeight="1">
      <c r="A1506" s="14" t="s">
        <v>19751</v>
      </c>
      <c r="B1506" s="14" t="s">
        <v>19752</v>
      </c>
      <c r="C1506" s="14">
        <v>2019.0</v>
      </c>
      <c r="D1506" s="14">
        <v>3.0</v>
      </c>
      <c r="E1506" s="14">
        <v>184389.0</v>
      </c>
      <c r="F1506" s="14" t="s">
        <v>14504</v>
      </c>
      <c r="G1506" s="14" t="s">
        <v>19753</v>
      </c>
      <c r="H1506" s="14" t="s">
        <v>19754</v>
      </c>
      <c r="I1506" s="14">
        <v>0.156</v>
      </c>
      <c r="J1506" s="14">
        <v>0.227</v>
      </c>
      <c r="K1506" s="14">
        <v>0.5644771458395296</v>
      </c>
      <c r="L1506" s="14">
        <v>0.0376</v>
      </c>
      <c r="M1506" s="14">
        <v>0.982</v>
      </c>
      <c r="N1506" s="14">
        <v>0.933</v>
      </c>
      <c r="O1506" s="14">
        <v>0.677</v>
      </c>
      <c r="P1506" s="14">
        <v>0.189</v>
      </c>
      <c r="Q1506" s="14">
        <v>82.631</v>
      </c>
      <c r="R1506" s="14">
        <v>10.0</v>
      </c>
      <c r="S1506" s="14">
        <v>1.0</v>
      </c>
      <c r="T1506" s="14" t="s">
        <v>1434</v>
      </c>
      <c r="U1506" s="14" t="s">
        <v>35</v>
      </c>
      <c r="V1506" s="16" t="s">
        <v>58</v>
      </c>
      <c r="W1506" s="17" t="s">
        <v>251</v>
      </c>
    </row>
    <row r="1507" ht="15.75" customHeight="1">
      <c r="A1507" s="14" t="s">
        <v>19755</v>
      </c>
      <c r="B1507" s="14" t="s">
        <v>19756</v>
      </c>
      <c r="C1507" s="14">
        <v>2022.0</v>
      </c>
      <c r="D1507" s="14">
        <v>3.0</v>
      </c>
      <c r="E1507" s="14">
        <v>192000.0</v>
      </c>
      <c r="F1507" s="14" t="s">
        <v>15366</v>
      </c>
      <c r="G1507" s="14" t="s">
        <v>19757</v>
      </c>
      <c r="H1507" s="14" t="s">
        <v>19758</v>
      </c>
      <c r="I1507" s="14">
        <v>0.863</v>
      </c>
      <c r="J1507" s="14">
        <v>0.185</v>
      </c>
      <c r="K1507" s="14">
        <v>0.5436870361143952</v>
      </c>
      <c r="L1507" s="14">
        <v>0.0588</v>
      </c>
      <c r="M1507" s="14">
        <v>0.283</v>
      </c>
      <c r="N1507" s="14">
        <v>0.898</v>
      </c>
      <c r="O1507" s="14">
        <v>0.0613</v>
      </c>
      <c r="P1507" s="14">
        <v>0.153</v>
      </c>
      <c r="Q1507" s="14">
        <v>80.02</v>
      </c>
      <c r="R1507" s="14">
        <v>1.0</v>
      </c>
      <c r="S1507" s="14">
        <v>0.0</v>
      </c>
      <c r="T1507" s="14" t="s">
        <v>1434</v>
      </c>
      <c r="U1507" s="14" t="s">
        <v>35</v>
      </c>
      <c r="V1507" s="16" t="s">
        <v>58</v>
      </c>
      <c r="W1507" s="17" t="s">
        <v>251</v>
      </c>
    </row>
    <row r="1508" ht="15.75" customHeight="1">
      <c r="A1508" s="14" t="s">
        <v>19759</v>
      </c>
      <c r="B1508" s="14" t="s">
        <v>19760</v>
      </c>
      <c r="C1508" s="14">
        <v>2008.0</v>
      </c>
      <c r="D1508" s="14">
        <v>3.0</v>
      </c>
      <c r="E1508" s="14">
        <v>84666.0</v>
      </c>
      <c r="F1508" s="14" t="s">
        <v>18971</v>
      </c>
      <c r="G1508" s="14" t="s">
        <v>18972</v>
      </c>
      <c r="H1508" s="14" t="s">
        <v>19480</v>
      </c>
      <c r="I1508" s="14">
        <v>0.925</v>
      </c>
      <c r="J1508" s="14">
        <v>0.077</v>
      </c>
      <c r="K1508" s="14">
        <v>0.6648129531652555</v>
      </c>
      <c r="L1508" s="14">
        <v>0.0627</v>
      </c>
      <c r="M1508" s="14">
        <v>0.958</v>
      </c>
      <c r="N1508" s="14">
        <v>0.00536</v>
      </c>
      <c r="O1508" s="14">
        <v>0.0955</v>
      </c>
      <c r="P1508" s="14">
        <v>0.901</v>
      </c>
      <c r="Q1508" s="14">
        <v>125.996</v>
      </c>
      <c r="R1508" s="14">
        <v>2.0</v>
      </c>
      <c r="S1508" s="14">
        <v>1.0</v>
      </c>
      <c r="T1508" s="14" t="s">
        <v>1434</v>
      </c>
      <c r="U1508" s="14" t="s">
        <v>35</v>
      </c>
      <c r="V1508" s="16" t="s">
        <v>819</v>
      </c>
      <c r="W1508" s="17" t="s">
        <v>185</v>
      </c>
    </row>
    <row r="1509" ht="15.75" customHeight="1">
      <c r="A1509" s="14" t="s">
        <v>19761</v>
      </c>
      <c r="B1509" s="14" t="s">
        <v>19762</v>
      </c>
      <c r="C1509" s="14">
        <v>2021.0</v>
      </c>
      <c r="D1509" s="14">
        <v>3.0</v>
      </c>
      <c r="E1509" s="14">
        <v>246925.0</v>
      </c>
      <c r="F1509" s="14" t="s">
        <v>19529</v>
      </c>
      <c r="G1509" s="14" t="s">
        <v>19530</v>
      </c>
      <c r="H1509" s="14" t="s">
        <v>18557</v>
      </c>
      <c r="I1509" s="14">
        <v>0.196</v>
      </c>
      <c r="J1509" s="14">
        <v>0.0764</v>
      </c>
      <c r="K1509" s="14">
        <v>0.4335550659757972</v>
      </c>
      <c r="L1509" s="14">
        <v>0.0433</v>
      </c>
      <c r="M1509" s="14">
        <v>0.907</v>
      </c>
      <c r="N1509" s="14">
        <v>0.863</v>
      </c>
      <c r="O1509" s="14">
        <v>0.106</v>
      </c>
      <c r="P1509" s="14">
        <v>0.122</v>
      </c>
      <c r="Q1509" s="14">
        <v>77.162</v>
      </c>
      <c r="R1509" s="14">
        <v>3.0</v>
      </c>
      <c r="S1509" s="14">
        <v>0.0</v>
      </c>
      <c r="T1509" s="14" t="s">
        <v>1434</v>
      </c>
      <c r="U1509" s="14" t="s">
        <v>35</v>
      </c>
      <c r="V1509" s="16" t="s">
        <v>58</v>
      </c>
      <c r="W1509" s="17" t="s">
        <v>251</v>
      </c>
    </row>
    <row r="1510" ht="15.75" customHeight="1">
      <c r="A1510" s="14" t="s">
        <v>19763</v>
      </c>
      <c r="B1510" s="14" t="s">
        <v>19764</v>
      </c>
      <c r="C1510" s="14">
        <v>2008.0</v>
      </c>
      <c r="D1510" s="14">
        <v>3.0</v>
      </c>
      <c r="E1510" s="14">
        <v>87626.0</v>
      </c>
      <c r="F1510" s="14" t="s">
        <v>18971</v>
      </c>
      <c r="G1510" s="14" t="s">
        <v>18972</v>
      </c>
      <c r="H1510" s="14" t="s">
        <v>19480</v>
      </c>
      <c r="I1510" s="14">
        <v>0.951</v>
      </c>
      <c r="J1510" s="14">
        <v>0.11</v>
      </c>
      <c r="K1510" s="14">
        <v>0.6547173443275359</v>
      </c>
      <c r="L1510" s="14">
        <v>0.136</v>
      </c>
      <c r="M1510" s="14">
        <v>0.974</v>
      </c>
      <c r="N1510" s="14">
        <v>1.53E-4</v>
      </c>
      <c r="O1510" s="14">
        <v>0.0609</v>
      </c>
      <c r="P1510" s="14">
        <v>0.486</v>
      </c>
      <c r="Q1510" s="14">
        <v>112.014</v>
      </c>
      <c r="R1510" s="14">
        <v>2.0</v>
      </c>
      <c r="S1510" s="14">
        <v>1.0</v>
      </c>
      <c r="T1510" s="14" t="s">
        <v>1434</v>
      </c>
      <c r="U1510" s="14" t="s">
        <v>35</v>
      </c>
      <c r="V1510" s="16" t="s">
        <v>54</v>
      </c>
      <c r="W1510" s="17" t="s">
        <v>251</v>
      </c>
    </row>
    <row r="1511" ht="15.75" customHeight="1">
      <c r="A1511" s="14" t="s">
        <v>19765</v>
      </c>
      <c r="B1511" s="14" t="s">
        <v>19766</v>
      </c>
      <c r="C1511" s="14">
        <v>2008.0</v>
      </c>
      <c r="D1511" s="14">
        <v>3.0</v>
      </c>
      <c r="E1511" s="14">
        <v>149933.0</v>
      </c>
      <c r="F1511" s="14" t="s">
        <v>18971</v>
      </c>
      <c r="G1511" s="14" t="s">
        <v>18972</v>
      </c>
      <c r="H1511" s="14" t="s">
        <v>19480</v>
      </c>
      <c r="I1511" s="14">
        <v>0.286</v>
      </c>
      <c r="J1511" s="14">
        <v>0.15</v>
      </c>
      <c r="K1511" s="14">
        <v>0.694500887628719</v>
      </c>
      <c r="L1511" s="14">
        <v>0.0383</v>
      </c>
      <c r="M1511" s="14">
        <v>0.93</v>
      </c>
      <c r="N1511" s="14">
        <v>0.0187</v>
      </c>
      <c r="O1511" s="14">
        <v>0.284</v>
      </c>
      <c r="P1511" s="14">
        <v>0.356</v>
      </c>
      <c r="Q1511" s="14">
        <v>153.524</v>
      </c>
      <c r="R1511" s="14">
        <v>10.0</v>
      </c>
      <c r="S1511" s="14">
        <v>1.0</v>
      </c>
      <c r="T1511" s="14" t="s">
        <v>1434</v>
      </c>
      <c r="U1511" s="14" t="s">
        <v>35</v>
      </c>
      <c r="V1511" s="16" t="s">
        <v>45</v>
      </c>
      <c r="W1511" s="17" t="s">
        <v>251</v>
      </c>
    </row>
    <row r="1512" ht="15.75" customHeight="1">
      <c r="A1512" s="14" t="s">
        <v>19767</v>
      </c>
      <c r="B1512" s="14" t="s">
        <v>19768</v>
      </c>
      <c r="C1512" s="14">
        <v>2008.0</v>
      </c>
      <c r="D1512" s="14">
        <v>3.0</v>
      </c>
      <c r="E1512" s="14">
        <v>88973.0</v>
      </c>
      <c r="F1512" s="14" t="s">
        <v>18971</v>
      </c>
      <c r="G1512" s="14" t="s">
        <v>18972</v>
      </c>
      <c r="H1512" s="14" t="s">
        <v>19480</v>
      </c>
      <c r="I1512" s="14">
        <v>0.831</v>
      </c>
      <c r="J1512" s="14">
        <v>0.364</v>
      </c>
      <c r="K1512" s="14">
        <v>0.7539195345591959</v>
      </c>
      <c r="L1512" s="14">
        <v>0.0428</v>
      </c>
      <c r="M1512" s="14">
        <v>0.705</v>
      </c>
      <c r="N1512" s="14">
        <v>1.39E-4</v>
      </c>
      <c r="O1512" s="14">
        <v>0.184</v>
      </c>
      <c r="P1512" s="14">
        <v>0.967</v>
      </c>
      <c r="Q1512" s="14">
        <v>116.149</v>
      </c>
      <c r="R1512" s="14">
        <v>10.0</v>
      </c>
      <c r="S1512" s="14">
        <v>1.0</v>
      </c>
      <c r="T1512" s="14" t="s">
        <v>1434</v>
      </c>
      <c r="U1512" s="14" t="s">
        <v>35</v>
      </c>
      <c r="V1512" s="16" t="s">
        <v>819</v>
      </c>
      <c r="W1512" s="17" t="s">
        <v>185</v>
      </c>
    </row>
    <row r="1513" ht="15.75" customHeight="1">
      <c r="A1513" s="14" t="s">
        <v>19769</v>
      </c>
      <c r="B1513" s="14" t="s">
        <v>19770</v>
      </c>
      <c r="C1513" s="14">
        <v>2008.0</v>
      </c>
      <c r="D1513" s="14">
        <v>3.0</v>
      </c>
      <c r="E1513" s="14">
        <v>141066.0</v>
      </c>
      <c r="F1513" s="14" t="s">
        <v>18971</v>
      </c>
      <c r="G1513" s="14" t="s">
        <v>18972</v>
      </c>
      <c r="H1513" s="14" t="s">
        <v>19480</v>
      </c>
      <c r="I1513" s="14">
        <v>0.821</v>
      </c>
      <c r="J1513" s="14">
        <v>0.15</v>
      </c>
      <c r="K1513" s="14">
        <v>0.7606998481218169</v>
      </c>
      <c r="L1513" s="14">
        <v>0.0534</v>
      </c>
      <c r="M1513" s="14">
        <v>0.96</v>
      </c>
      <c r="N1513" s="14">
        <v>8.52E-5</v>
      </c>
      <c r="O1513" s="14">
        <v>0.0926</v>
      </c>
      <c r="P1513" s="14">
        <v>0.496</v>
      </c>
      <c r="Q1513" s="14">
        <v>126.03</v>
      </c>
      <c r="R1513" s="14">
        <v>7.0</v>
      </c>
      <c r="S1513" s="14">
        <v>1.0</v>
      </c>
      <c r="T1513" s="14" t="s">
        <v>1434</v>
      </c>
      <c r="U1513" s="14" t="s">
        <v>35</v>
      </c>
      <c r="V1513" s="16" t="s">
        <v>54</v>
      </c>
      <c r="W1513" s="17" t="s">
        <v>251</v>
      </c>
    </row>
    <row r="1514" ht="15.75" customHeight="1">
      <c r="A1514" s="14" t="s">
        <v>19771</v>
      </c>
      <c r="B1514" s="14" t="s">
        <v>19772</v>
      </c>
      <c r="C1514" s="14">
        <v>2007.0</v>
      </c>
      <c r="D1514" s="14">
        <v>3.0</v>
      </c>
      <c r="E1514" s="14">
        <v>119333.0</v>
      </c>
      <c r="F1514" s="14" t="s">
        <v>18971</v>
      </c>
      <c r="G1514" s="14" t="s">
        <v>18972</v>
      </c>
      <c r="H1514" s="14" t="s">
        <v>19575</v>
      </c>
      <c r="I1514" s="14">
        <v>0.681</v>
      </c>
      <c r="J1514" s="14">
        <v>0.417</v>
      </c>
      <c r="K1514" s="14">
        <v>0.710585416963391</v>
      </c>
      <c r="L1514" s="14">
        <v>0.0296</v>
      </c>
      <c r="M1514" s="14">
        <v>0.234</v>
      </c>
      <c r="N1514" s="14">
        <v>1.19E-4</v>
      </c>
      <c r="O1514" s="14">
        <v>0.287</v>
      </c>
      <c r="P1514" s="14">
        <v>0.596</v>
      </c>
      <c r="Q1514" s="14">
        <v>104.142</v>
      </c>
      <c r="R1514" s="14">
        <v>9.0</v>
      </c>
      <c r="S1514" s="14">
        <v>0.0</v>
      </c>
      <c r="T1514" s="14" t="s">
        <v>1434</v>
      </c>
      <c r="U1514" s="14" t="s">
        <v>35</v>
      </c>
      <c r="V1514" s="16" t="s">
        <v>333</v>
      </c>
      <c r="W1514" s="17" t="s">
        <v>185</v>
      </c>
    </row>
    <row r="1515" ht="15.75" customHeight="1">
      <c r="A1515" s="14" t="s">
        <v>19773</v>
      </c>
      <c r="B1515" s="14" t="s">
        <v>19774</v>
      </c>
      <c r="C1515" s="14">
        <v>2021.0</v>
      </c>
      <c r="D1515" s="14">
        <v>3.0</v>
      </c>
      <c r="E1515" s="14">
        <v>242416.0</v>
      </c>
      <c r="F1515" s="14" t="s">
        <v>16745</v>
      </c>
      <c r="G1515" s="14" t="s">
        <v>19462</v>
      </c>
      <c r="H1515" s="14" t="s">
        <v>19463</v>
      </c>
      <c r="I1515" s="14">
        <v>0.437</v>
      </c>
      <c r="J1515" s="14">
        <v>0.363</v>
      </c>
      <c r="K1515" s="14">
        <v>0.7381986182546961</v>
      </c>
      <c r="L1515" s="14">
        <v>0.0267</v>
      </c>
      <c r="M1515" s="14">
        <v>0.827</v>
      </c>
      <c r="N1515" s="14">
        <v>0.646</v>
      </c>
      <c r="O1515" s="14">
        <v>0.125</v>
      </c>
      <c r="P1515" s="14">
        <v>0.122</v>
      </c>
      <c r="Q1515" s="14">
        <v>85.024</v>
      </c>
      <c r="R1515" s="14">
        <v>5.0</v>
      </c>
      <c r="S1515" s="14">
        <v>1.0</v>
      </c>
      <c r="T1515" s="14" t="s">
        <v>1434</v>
      </c>
      <c r="U1515" s="14" t="s">
        <v>68</v>
      </c>
      <c r="V1515" s="16" t="s">
        <v>58</v>
      </c>
      <c r="W1515" s="17" t="s">
        <v>251</v>
      </c>
    </row>
    <row r="1516" ht="15.75" customHeight="1">
      <c r="A1516" s="14" t="s">
        <v>19775</v>
      </c>
      <c r="B1516" s="14" t="s">
        <v>19776</v>
      </c>
      <c r="C1516" s="14">
        <v>2023.0</v>
      </c>
      <c r="D1516" s="14">
        <v>3.0</v>
      </c>
      <c r="E1516" s="14">
        <v>118500.0</v>
      </c>
      <c r="F1516" s="14" t="s">
        <v>14716</v>
      </c>
      <c r="G1516" s="14" t="s">
        <v>4257</v>
      </c>
      <c r="H1516" s="14" t="s">
        <v>19483</v>
      </c>
      <c r="I1516" s="14">
        <v>0.868</v>
      </c>
      <c r="J1516" s="14">
        <v>0.897</v>
      </c>
      <c r="K1516" s="14">
        <v>0.9101020255190021</v>
      </c>
      <c r="L1516" s="14">
        <v>0.105</v>
      </c>
      <c r="M1516" s="14">
        <v>0.427</v>
      </c>
      <c r="N1516" s="14">
        <v>0.0</v>
      </c>
      <c r="O1516" s="14">
        <v>0.0486</v>
      </c>
      <c r="P1516" s="14">
        <v>0.786</v>
      </c>
      <c r="Q1516" s="14">
        <v>120.009</v>
      </c>
      <c r="R1516" s="14">
        <v>2.0</v>
      </c>
      <c r="S1516" s="14">
        <v>1.0</v>
      </c>
      <c r="T1516" s="14" t="s">
        <v>1434</v>
      </c>
      <c r="U1516" s="14" t="s">
        <v>68</v>
      </c>
      <c r="V1516" s="16" t="s">
        <v>181</v>
      </c>
      <c r="W1516" s="17" t="s">
        <v>185</v>
      </c>
    </row>
    <row r="1517" ht="15.75" customHeight="1">
      <c r="A1517" s="14" t="s">
        <v>19777</v>
      </c>
      <c r="B1517" s="14" t="s">
        <v>19778</v>
      </c>
      <c r="C1517" s="14">
        <v>2023.0</v>
      </c>
      <c r="D1517" s="14">
        <v>3.0</v>
      </c>
      <c r="E1517" s="14">
        <v>111555.0</v>
      </c>
      <c r="F1517" s="14" t="s">
        <v>14716</v>
      </c>
      <c r="G1517" s="14" t="s">
        <v>4257</v>
      </c>
      <c r="H1517" s="14" t="s">
        <v>19483</v>
      </c>
      <c r="I1517" s="14">
        <v>0.941</v>
      </c>
      <c r="J1517" s="14">
        <v>0.929</v>
      </c>
      <c r="K1517" s="14">
        <v>0.9172887301153448</v>
      </c>
      <c r="L1517" s="14">
        <v>0.168</v>
      </c>
      <c r="M1517" s="14">
        <v>0.386</v>
      </c>
      <c r="N1517" s="14">
        <v>0.0152</v>
      </c>
      <c r="O1517" s="14">
        <v>0.131</v>
      </c>
      <c r="P1517" s="14">
        <v>0.902</v>
      </c>
      <c r="Q1517" s="14">
        <v>135.015</v>
      </c>
      <c r="R1517" s="14">
        <v>11.0</v>
      </c>
      <c r="S1517" s="14">
        <v>0.0</v>
      </c>
      <c r="T1517" s="14" t="s">
        <v>1434</v>
      </c>
      <c r="U1517" s="14" t="s">
        <v>35</v>
      </c>
      <c r="V1517" s="16" t="s">
        <v>819</v>
      </c>
      <c r="W1517" s="17" t="s">
        <v>185</v>
      </c>
    </row>
    <row r="1518" ht="15.75" customHeight="1">
      <c r="A1518" s="14" t="s">
        <v>19779</v>
      </c>
      <c r="B1518" s="14" t="s">
        <v>19780</v>
      </c>
      <c r="C1518" s="14">
        <v>2016.0</v>
      </c>
      <c r="D1518" s="14">
        <v>3.0</v>
      </c>
      <c r="E1518" s="14">
        <v>4495487.0</v>
      </c>
      <c r="F1518" s="14" t="s">
        <v>19781</v>
      </c>
      <c r="G1518" s="14" t="s">
        <v>19782</v>
      </c>
      <c r="H1518" s="14" t="s">
        <v>19783</v>
      </c>
      <c r="I1518" s="14">
        <v>0.701</v>
      </c>
      <c r="J1518" s="14">
        <v>0.129</v>
      </c>
      <c r="K1518" s="14">
        <v>0.5819305712877906</v>
      </c>
      <c r="L1518" s="14">
        <v>0.872</v>
      </c>
      <c r="M1518" s="14">
        <v>0.735</v>
      </c>
      <c r="N1518" s="14">
        <v>0.0</v>
      </c>
      <c r="O1518" s="14">
        <v>0.245</v>
      </c>
      <c r="P1518" s="14">
        <v>0.297</v>
      </c>
      <c r="Q1518" s="14">
        <v>115.751</v>
      </c>
      <c r="R1518" s="14">
        <v>11.0</v>
      </c>
      <c r="S1518" s="14">
        <v>1.0</v>
      </c>
      <c r="T1518" s="14" t="s">
        <v>1434</v>
      </c>
      <c r="U1518" s="14" t="s">
        <v>35</v>
      </c>
      <c r="V1518" s="16" t="s">
        <v>36</v>
      </c>
      <c r="W1518" s="17" t="s">
        <v>251</v>
      </c>
    </row>
    <row r="1519" ht="15.75" customHeight="1">
      <c r="A1519" s="14" t="s">
        <v>19784</v>
      </c>
      <c r="B1519" s="14" t="s">
        <v>19785</v>
      </c>
      <c r="C1519" s="14">
        <v>2013.0</v>
      </c>
      <c r="D1519" s="14">
        <v>3.0</v>
      </c>
      <c r="E1519" s="14">
        <v>533880.0</v>
      </c>
      <c r="F1519" s="14" t="s">
        <v>14520</v>
      </c>
      <c r="G1519" s="14" t="s">
        <v>19786</v>
      </c>
      <c r="H1519" s="14" t="s">
        <v>19787</v>
      </c>
      <c r="I1519" s="14">
        <v>0.394</v>
      </c>
      <c r="J1519" s="14">
        <v>0.394</v>
      </c>
      <c r="K1519" s="14">
        <v>0.7970611511390273</v>
      </c>
      <c r="L1519" s="14">
        <v>0.0759</v>
      </c>
      <c r="M1519" s="14">
        <v>0.828</v>
      </c>
      <c r="N1519" s="14">
        <v>0.0</v>
      </c>
      <c r="O1519" s="14">
        <v>0.0658</v>
      </c>
      <c r="P1519" s="14">
        <v>0.0723</v>
      </c>
      <c r="Q1519" s="14">
        <v>82.291</v>
      </c>
      <c r="R1519" s="14">
        <v>8.0</v>
      </c>
      <c r="S1519" s="14">
        <v>0.0</v>
      </c>
      <c r="T1519" s="14" t="s">
        <v>1434</v>
      </c>
      <c r="U1519" s="14" t="s">
        <v>35</v>
      </c>
      <c r="V1519" s="16" t="s">
        <v>75</v>
      </c>
      <c r="W1519" s="17" t="s">
        <v>251</v>
      </c>
    </row>
    <row r="1520" ht="15.75" customHeight="1">
      <c r="A1520" s="14" t="s">
        <v>19788</v>
      </c>
      <c r="B1520" s="14" t="s">
        <v>19789</v>
      </c>
      <c r="C1520" s="14">
        <v>2021.0</v>
      </c>
      <c r="D1520" s="14">
        <v>3.0</v>
      </c>
      <c r="E1520" s="14">
        <v>122524.0</v>
      </c>
      <c r="F1520" s="14" t="s">
        <v>2193</v>
      </c>
      <c r="G1520" s="14" t="s">
        <v>18952</v>
      </c>
      <c r="H1520" s="14" t="s">
        <v>19543</v>
      </c>
      <c r="I1520" s="14">
        <v>0.504</v>
      </c>
      <c r="J1520" s="14">
        <v>0.136</v>
      </c>
      <c r="K1520" s="14">
        <v>0.5359014394683572</v>
      </c>
      <c r="L1520" s="14">
        <v>0.0314</v>
      </c>
      <c r="M1520" s="14">
        <v>0.651</v>
      </c>
      <c r="N1520" s="14">
        <v>0.819</v>
      </c>
      <c r="O1520" s="14">
        <v>0.35</v>
      </c>
      <c r="P1520" s="14">
        <v>0.552</v>
      </c>
      <c r="Q1520" s="14">
        <v>78.498</v>
      </c>
      <c r="R1520" s="14">
        <v>0.0</v>
      </c>
      <c r="S1520" s="14">
        <v>0.0</v>
      </c>
      <c r="T1520" s="14" t="s">
        <v>1434</v>
      </c>
      <c r="U1520" s="14" t="s">
        <v>35</v>
      </c>
      <c r="V1520" s="16" t="s">
        <v>333</v>
      </c>
      <c r="W1520" s="17" t="s">
        <v>185</v>
      </c>
    </row>
    <row r="1521" ht="15.75" customHeight="1">
      <c r="A1521" s="14" t="s">
        <v>19790</v>
      </c>
      <c r="B1521" s="14" t="s">
        <v>19791</v>
      </c>
      <c r="C1521" s="14">
        <v>2018.0</v>
      </c>
      <c r="D1521" s="14">
        <v>3.0</v>
      </c>
      <c r="E1521" s="14">
        <v>115720.0</v>
      </c>
      <c r="F1521" s="14" t="s">
        <v>18565</v>
      </c>
      <c r="G1521" s="14" t="s">
        <v>18567</v>
      </c>
      <c r="H1521" s="14" t="s">
        <v>19526</v>
      </c>
      <c r="I1521" s="14">
        <v>0.528</v>
      </c>
      <c r="J1521" s="14">
        <v>0.046</v>
      </c>
      <c r="K1521" s="14">
        <v>0.546980942387719</v>
      </c>
      <c r="L1521" s="14">
        <v>0.079</v>
      </c>
      <c r="M1521" s="14">
        <v>0.995</v>
      </c>
      <c r="N1521" s="14">
        <v>0.947</v>
      </c>
      <c r="O1521" s="14">
        <v>0.0912</v>
      </c>
      <c r="P1521" s="14">
        <v>0.492</v>
      </c>
      <c r="Q1521" s="14">
        <v>94.255</v>
      </c>
      <c r="R1521" s="14">
        <v>0.0</v>
      </c>
      <c r="S1521" s="14">
        <v>1.0</v>
      </c>
      <c r="T1521" s="14" t="s">
        <v>1434</v>
      </c>
      <c r="U1521" s="14" t="s">
        <v>35</v>
      </c>
      <c r="V1521" s="16" t="s">
        <v>54</v>
      </c>
      <c r="W1521" s="17" t="s">
        <v>251</v>
      </c>
    </row>
    <row r="1522" ht="15.75" customHeight="1">
      <c r="A1522" s="14" t="s">
        <v>19792</v>
      </c>
      <c r="B1522" s="14" t="s">
        <v>19793</v>
      </c>
      <c r="C1522" s="14">
        <v>2016.0</v>
      </c>
      <c r="D1522" s="14">
        <v>3.0</v>
      </c>
      <c r="E1522" s="14">
        <v>264924.0</v>
      </c>
      <c r="F1522" s="14" t="s">
        <v>14735</v>
      </c>
      <c r="G1522" s="14" t="s">
        <v>19794</v>
      </c>
      <c r="H1522" s="14" t="s">
        <v>19795</v>
      </c>
      <c r="I1522" s="14">
        <v>0.428</v>
      </c>
      <c r="J1522" s="14">
        <v>0.503</v>
      </c>
      <c r="K1522" s="14">
        <v>0.8597095373375034</v>
      </c>
      <c r="L1522" s="14">
        <v>0.0361</v>
      </c>
      <c r="M1522" s="14">
        <v>0.458</v>
      </c>
      <c r="N1522" s="14">
        <v>3.87E-6</v>
      </c>
      <c r="O1522" s="14">
        <v>0.337</v>
      </c>
      <c r="P1522" s="14">
        <v>0.133</v>
      </c>
      <c r="Q1522" s="14">
        <v>132.042</v>
      </c>
      <c r="R1522" s="14">
        <v>3.0</v>
      </c>
      <c r="S1522" s="14">
        <v>1.0</v>
      </c>
      <c r="T1522" s="14" t="s">
        <v>1434</v>
      </c>
      <c r="U1522" s="14" t="s">
        <v>68</v>
      </c>
      <c r="V1522" s="16" t="s">
        <v>58</v>
      </c>
      <c r="W1522" s="17" t="s">
        <v>251</v>
      </c>
    </row>
    <row r="1523" ht="15.75" customHeight="1">
      <c r="A1523" s="14" t="s">
        <v>19796</v>
      </c>
      <c r="B1523" s="14" t="s">
        <v>19797</v>
      </c>
      <c r="C1523" s="14">
        <v>2017.0</v>
      </c>
      <c r="D1523" s="14">
        <v>3.0</v>
      </c>
      <c r="E1523" s="14">
        <v>94807.0</v>
      </c>
      <c r="F1523" s="14" t="s">
        <v>15366</v>
      </c>
      <c r="G1523" s="14" t="s">
        <v>2066</v>
      </c>
      <c r="H1523" s="14" t="s">
        <v>19798</v>
      </c>
      <c r="I1523" s="14">
        <v>0.841</v>
      </c>
      <c r="J1523" s="14">
        <v>0.845</v>
      </c>
      <c r="K1523" s="14">
        <v>0.8873869056341329</v>
      </c>
      <c r="L1523" s="14">
        <v>0.137</v>
      </c>
      <c r="M1523" s="14">
        <v>0.307</v>
      </c>
      <c r="N1523" s="14">
        <v>0.0</v>
      </c>
      <c r="O1523" s="14">
        <v>0.0425</v>
      </c>
      <c r="P1523" s="14">
        <v>0.968</v>
      </c>
      <c r="Q1523" s="14">
        <v>138.026</v>
      </c>
      <c r="R1523" s="14">
        <v>10.0</v>
      </c>
      <c r="S1523" s="14">
        <v>1.0</v>
      </c>
      <c r="T1523" s="14" t="s">
        <v>1434</v>
      </c>
      <c r="U1523" s="14" t="s">
        <v>35</v>
      </c>
      <c r="V1523" s="16" t="s">
        <v>819</v>
      </c>
      <c r="W1523" s="17" t="s">
        <v>185</v>
      </c>
    </row>
    <row r="1524" ht="15.75" customHeight="1">
      <c r="A1524" s="14" t="s">
        <v>19799</v>
      </c>
      <c r="B1524" s="14" t="s">
        <v>19800</v>
      </c>
      <c r="C1524" s="14">
        <v>2020.0</v>
      </c>
      <c r="D1524" s="14">
        <v>3.0</v>
      </c>
      <c r="E1524" s="14">
        <v>177425.0</v>
      </c>
      <c r="F1524" s="14" t="s">
        <v>14569</v>
      </c>
      <c r="G1524" s="14" t="s">
        <v>19447</v>
      </c>
      <c r="H1524" s="14" t="s">
        <v>19451</v>
      </c>
      <c r="I1524" s="14">
        <v>0.349</v>
      </c>
      <c r="J1524" s="14">
        <v>0.491</v>
      </c>
      <c r="K1524" s="14">
        <v>0.7896605565249363</v>
      </c>
      <c r="L1524" s="14">
        <v>0.0324</v>
      </c>
      <c r="M1524" s="14">
        <v>0.611</v>
      </c>
      <c r="N1524" s="14">
        <v>0.948</v>
      </c>
      <c r="O1524" s="14">
        <v>0.252</v>
      </c>
      <c r="P1524" s="14">
        <v>0.59</v>
      </c>
      <c r="Q1524" s="14">
        <v>93.928</v>
      </c>
      <c r="R1524" s="14">
        <v>10.0</v>
      </c>
      <c r="S1524" s="14">
        <v>1.0</v>
      </c>
      <c r="T1524" s="14" t="s">
        <v>1434</v>
      </c>
      <c r="U1524" s="14" t="s">
        <v>68</v>
      </c>
      <c r="V1524" s="16" t="s">
        <v>333</v>
      </c>
      <c r="W1524" s="17" t="s">
        <v>185</v>
      </c>
    </row>
    <row r="1525" ht="15.75" customHeight="1">
      <c r="A1525" s="14" t="s">
        <v>19801</v>
      </c>
      <c r="B1525" s="14" t="s">
        <v>19802</v>
      </c>
      <c r="C1525" s="14">
        <v>2021.0</v>
      </c>
      <c r="D1525" s="14">
        <v>3.0</v>
      </c>
      <c r="E1525" s="14">
        <v>116246.0</v>
      </c>
      <c r="F1525" s="14" t="s">
        <v>14716</v>
      </c>
      <c r="G1525" s="14" t="s">
        <v>4257</v>
      </c>
      <c r="H1525" s="14" t="s">
        <v>19803</v>
      </c>
      <c r="I1525" s="14">
        <v>0.885</v>
      </c>
      <c r="J1525" s="14">
        <v>0.727</v>
      </c>
      <c r="K1525" s="14">
        <v>0.9146578828970409</v>
      </c>
      <c r="L1525" s="14">
        <v>0.0549</v>
      </c>
      <c r="M1525" s="14">
        <v>0.364</v>
      </c>
      <c r="N1525" s="14">
        <v>0.0</v>
      </c>
      <c r="O1525" s="14">
        <v>0.0511</v>
      </c>
      <c r="P1525" s="14">
        <v>0.836</v>
      </c>
      <c r="Q1525" s="14">
        <v>110.257</v>
      </c>
      <c r="R1525" s="14">
        <v>0.0</v>
      </c>
      <c r="S1525" s="14">
        <v>1.0</v>
      </c>
      <c r="T1525" s="14" t="s">
        <v>1434</v>
      </c>
      <c r="U1525" s="14" t="s">
        <v>35</v>
      </c>
      <c r="V1525" s="16" t="s">
        <v>560</v>
      </c>
      <c r="W1525" s="17" t="s">
        <v>185</v>
      </c>
    </row>
    <row r="1526" ht="15.75" customHeight="1">
      <c r="A1526" s="14" t="s">
        <v>19804</v>
      </c>
      <c r="B1526" s="14" t="s">
        <v>19805</v>
      </c>
      <c r="C1526" s="14">
        <v>2006.0</v>
      </c>
      <c r="D1526" s="14">
        <v>3.0</v>
      </c>
      <c r="E1526" s="14">
        <v>68791.0</v>
      </c>
      <c r="F1526" s="14" t="s">
        <v>14599</v>
      </c>
      <c r="G1526" s="14" t="s">
        <v>19806</v>
      </c>
      <c r="H1526" s="14" t="s">
        <v>19807</v>
      </c>
      <c r="I1526" s="14">
        <v>0.643</v>
      </c>
      <c r="J1526" s="14">
        <v>0.786</v>
      </c>
      <c r="K1526" s="14">
        <v>0.8529078347731076</v>
      </c>
      <c r="L1526" s="14">
        <v>0.553</v>
      </c>
      <c r="M1526" s="14">
        <v>0.201</v>
      </c>
      <c r="N1526" s="14">
        <v>0.0</v>
      </c>
      <c r="O1526" s="14">
        <v>0.318</v>
      </c>
      <c r="P1526" s="14">
        <v>0.611</v>
      </c>
      <c r="Q1526" s="14">
        <v>80.136</v>
      </c>
      <c r="R1526" s="14">
        <v>8.0</v>
      </c>
      <c r="S1526" s="14">
        <v>1.0</v>
      </c>
      <c r="T1526" s="14" t="s">
        <v>1434</v>
      </c>
      <c r="U1526" s="14" t="s">
        <v>68</v>
      </c>
      <c r="V1526" s="16" t="s">
        <v>407</v>
      </c>
      <c r="W1526" s="17" t="s">
        <v>185</v>
      </c>
    </row>
    <row r="1527" ht="15.75" customHeight="1">
      <c r="A1527" s="14" t="s">
        <v>19808</v>
      </c>
      <c r="B1527" s="14" t="s">
        <v>19809</v>
      </c>
      <c r="C1527" s="14">
        <v>2019.0</v>
      </c>
      <c r="D1527" s="14">
        <v>3.0</v>
      </c>
      <c r="E1527" s="14">
        <v>86400.0</v>
      </c>
      <c r="F1527" s="14" t="s">
        <v>14716</v>
      </c>
      <c r="G1527" s="14" t="s">
        <v>1658</v>
      </c>
      <c r="H1527" s="14" t="s">
        <v>19810</v>
      </c>
      <c r="I1527" s="14">
        <v>0.847</v>
      </c>
      <c r="J1527" s="14">
        <v>0.912</v>
      </c>
      <c r="K1527" s="14">
        <v>0.9018672598356926</v>
      </c>
      <c r="L1527" s="14">
        <v>0.168</v>
      </c>
      <c r="M1527" s="14">
        <v>0.278</v>
      </c>
      <c r="N1527" s="14">
        <v>7.77E-5</v>
      </c>
      <c r="O1527" s="14">
        <v>0.177</v>
      </c>
      <c r="P1527" s="14">
        <v>0.911</v>
      </c>
      <c r="Q1527" s="14">
        <v>149.733</v>
      </c>
      <c r="R1527" s="14">
        <v>2.0</v>
      </c>
      <c r="S1527" s="14">
        <v>1.0</v>
      </c>
      <c r="T1527" s="14" t="s">
        <v>1434</v>
      </c>
      <c r="U1527" s="14" t="s">
        <v>35</v>
      </c>
      <c r="V1527" s="16" t="s">
        <v>819</v>
      </c>
      <c r="W1527" s="17" t="s">
        <v>185</v>
      </c>
    </row>
    <row r="1528" ht="15.75" customHeight="1">
      <c r="A1528" s="14" t="s">
        <v>19811</v>
      </c>
      <c r="B1528" s="14" t="s">
        <v>19812</v>
      </c>
      <c r="C1528" s="14">
        <v>2020.0</v>
      </c>
      <c r="D1528" s="14">
        <v>3.0</v>
      </c>
      <c r="E1528" s="14">
        <v>286077.0</v>
      </c>
      <c r="F1528" s="14" t="s">
        <v>16745</v>
      </c>
      <c r="G1528" s="14" t="s">
        <v>19813</v>
      </c>
      <c r="H1528" s="14" t="s">
        <v>19814</v>
      </c>
      <c r="I1528" s="14">
        <v>0.532</v>
      </c>
      <c r="J1528" s="14">
        <v>0.84</v>
      </c>
      <c r="K1528" s="14">
        <v>0.8888413577548214</v>
      </c>
      <c r="L1528" s="14">
        <v>0.0552</v>
      </c>
      <c r="M1528" s="14">
        <v>0.486</v>
      </c>
      <c r="N1528" s="14">
        <v>0.0823</v>
      </c>
      <c r="O1528" s="14">
        <v>0.321</v>
      </c>
      <c r="P1528" s="14">
        <v>0.643</v>
      </c>
      <c r="Q1528" s="14">
        <v>102.528</v>
      </c>
      <c r="R1528" s="14">
        <v>6.0</v>
      </c>
      <c r="S1528" s="14">
        <v>0.0</v>
      </c>
      <c r="T1528" s="14" t="s">
        <v>1434</v>
      </c>
      <c r="U1528" s="14" t="s">
        <v>68</v>
      </c>
      <c r="V1528" s="16" t="s">
        <v>407</v>
      </c>
      <c r="W1528" s="17" t="s">
        <v>185</v>
      </c>
    </row>
    <row r="1529" ht="15.75" customHeight="1">
      <c r="A1529" s="14" t="s">
        <v>19815</v>
      </c>
      <c r="B1529" s="14" t="s">
        <v>19816</v>
      </c>
      <c r="C1529" s="14">
        <v>2008.0</v>
      </c>
      <c r="D1529" s="14">
        <v>3.0</v>
      </c>
      <c r="E1529" s="14">
        <v>176146.0</v>
      </c>
      <c r="F1529" s="14" t="s">
        <v>19817</v>
      </c>
      <c r="G1529" s="14" t="s">
        <v>19818</v>
      </c>
      <c r="H1529" s="14" t="s">
        <v>19819</v>
      </c>
      <c r="I1529" s="14">
        <v>0.686</v>
      </c>
      <c r="J1529" s="14">
        <v>0.949</v>
      </c>
      <c r="K1529" s="14">
        <v>0.9172673411135701</v>
      </c>
      <c r="L1529" s="14">
        <v>0.0673</v>
      </c>
      <c r="M1529" s="14">
        <v>0.162</v>
      </c>
      <c r="N1529" s="14">
        <v>0.0</v>
      </c>
      <c r="O1529" s="14">
        <v>0.24</v>
      </c>
      <c r="P1529" s="14">
        <v>0.779</v>
      </c>
      <c r="Q1529" s="14">
        <v>120.032</v>
      </c>
      <c r="R1529" s="14">
        <v>10.0</v>
      </c>
      <c r="S1529" s="14">
        <v>1.0</v>
      </c>
      <c r="T1529" s="14" t="s">
        <v>1434</v>
      </c>
      <c r="U1529" s="14" t="s">
        <v>68</v>
      </c>
      <c r="V1529" s="16" t="s">
        <v>181</v>
      </c>
      <c r="W1529" s="17" t="s">
        <v>185</v>
      </c>
    </row>
    <row r="1530" ht="15.75" customHeight="1">
      <c r="A1530" s="14" t="s">
        <v>19820</v>
      </c>
      <c r="B1530" s="14" t="s">
        <v>19821</v>
      </c>
      <c r="C1530" s="14">
        <v>2015.0</v>
      </c>
      <c r="D1530" s="14">
        <v>3.0</v>
      </c>
      <c r="E1530" s="14">
        <v>222786.0</v>
      </c>
      <c r="F1530" s="14" t="s">
        <v>19822</v>
      </c>
      <c r="G1530" s="14" t="s">
        <v>19823</v>
      </c>
      <c r="H1530" s="14" t="s">
        <v>19824</v>
      </c>
      <c r="I1530" s="14">
        <v>0.694</v>
      </c>
      <c r="J1530" s="14">
        <v>0.889</v>
      </c>
      <c r="K1530" s="14">
        <v>0.8938463841701314</v>
      </c>
      <c r="L1530" s="14">
        <v>0.0596</v>
      </c>
      <c r="M1530" s="14">
        <v>0.0316</v>
      </c>
      <c r="N1530" s="14">
        <v>0.0</v>
      </c>
      <c r="O1530" s="14">
        <v>0.101</v>
      </c>
      <c r="P1530" s="14">
        <v>0.698</v>
      </c>
      <c r="Q1530" s="14">
        <v>120.009</v>
      </c>
      <c r="R1530" s="14">
        <v>9.0</v>
      </c>
      <c r="S1530" s="14">
        <v>0.0</v>
      </c>
      <c r="T1530" s="14" t="s">
        <v>1434</v>
      </c>
      <c r="U1530" s="14" t="s">
        <v>35</v>
      </c>
      <c r="V1530" s="16" t="s">
        <v>407</v>
      </c>
      <c r="W1530" s="17" t="s">
        <v>185</v>
      </c>
    </row>
    <row r="1531" ht="15.75" customHeight="1">
      <c r="A1531" s="14" t="s">
        <v>19825</v>
      </c>
      <c r="B1531" s="14" t="s">
        <v>19826</v>
      </c>
      <c r="C1531" s="14">
        <v>2020.0</v>
      </c>
      <c r="D1531" s="14">
        <v>3.0</v>
      </c>
      <c r="E1531" s="14">
        <v>216626.0</v>
      </c>
      <c r="F1531" s="14" t="s">
        <v>14680</v>
      </c>
      <c r="G1531" s="14" t="s">
        <v>19827</v>
      </c>
      <c r="H1531" s="14" t="s">
        <v>19828</v>
      </c>
      <c r="I1531" s="14">
        <v>0.538</v>
      </c>
      <c r="J1531" s="14">
        <v>0.959</v>
      </c>
      <c r="K1531" s="14">
        <v>0.9565803263757069</v>
      </c>
      <c r="L1531" s="14">
        <v>0.0965</v>
      </c>
      <c r="M1531" s="14">
        <v>0.298</v>
      </c>
      <c r="N1531" s="14">
        <v>0.0</v>
      </c>
      <c r="O1531" s="14">
        <v>0.264</v>
      </c>
      <c r="P1531" s="14">
        <v>0.565</v>
      </c>
      <c r="Q1531" s="14">
        <v>142.857</v>
      </c>
      <c r="R1531" s="14">
        <v>2.0</v>
      </c>
      <c r="S1531" s="14">
        <v>0.0</v>
      </c>
      <c r="T1531" s="14" t="s">
        <v>1434</v>
      </c>
      <c r="U1531" s="14" t="s">
        <v>35</v>
      </c>
      <c r="V1531" s="16" t="s">
        <v>333</v>
      </c>
      <c r="W1531" s="17" t="s">
        <v>185</v>
      </c>
    </row>
    <row r="1532" ht="15.75" customHeight="1">
      <c r="A1532" s="14" t="s">
        <v>19829</v>
      </c>
      <c r="B1532" s="14" t="s">
        <v>19830</v>
      </c>
      <c r="C1532" s="14">
        <v>2022.0</v>
      </c>
      <c r="D1532" s="14">
        <v>3.0</v>
      </c>
      <c r="E1532" s="14">
        <v>204040.0</v>
      </c>
      <c r="F1532" s="14" t="s">
        <v>5251</v>
      </c>
      <c r="G1532" s="14" t="s">
        <v>19831</v>
      </c>
      <c r="H1532" s="14" t="s">
        <v>19832</v>
      </c>
      <c r="I1532" s="14">
        <v>0.435</v>
      </c>
      <c r="J1532" s="14">
        <v>0.919</v>
      </c>
      <c r="K1532" s="14">
        <v>0.9050328320983674</v>
      </c>
      <c r="L1532" s="14">
        <v>0.228</v>
      </c>
      <c r="M1532" s="14">
        <v>0.0836</v>
      </c>
      <c r="N1532" s="14">
        <v>7.46E-5</v>
      </c>
      <c r="O1532" s="14">
        <v>0.0681</v>
      </c>
      <c r="P1532" s="14">
        <v>0.418</v>
      </c>
      <c r="Q1532" s="14">
        <v>127.879</v>
      </c>
      <c r="R1532" s="14">
        <v>1.0</v>
      </c>
      <c r="S1532" s="14">
        <v>1.0</v>
      </c>
      <c r="T1532" s="14" t="s">
        <v>1434</v>
      </c>
      <c r="U1532" s="14" t="s">
        <v>35</v>
      </c>
      <c r="V1532" s="16" t="s">
        <v>54</v>
      </c>
      <c r="W1532" s="17" t="s">
        <v>251</v>
      </c>
    </row>
    <row r="1533" ht="15.75" customHeight="1">
      <c r="A1533" s="14" t="s">
        <v>19833</v>
      </c>
      <c r="B1533" s="14" t="s">
        <v>19834</v>
      </c>
      <c r="C1533" s="14">
        <v>1988.0</v>
      </c>
      <c r="D1533" s="14">
        <v>3.0</v>
      </c>
      <c r="E1533" s="14">
        <v>184163.0</v>
      </c>
      <c r="F1533" s="14" t="s">
        <v>19835</v>
      </c>
      <c r="G1533" s="14" t="s">
        <v>19836</v>
      </c>
      <c r="H1533" s="14" t="s">
        <v>19837</v>
      </c>
      <c r="I1533" s="14">
        <v>0.263</v>
      </c>
      <c r="J1533" s="14">
        <v>0.0661</v>
      </c>
      <c r="K1533" s="14">
        <v>0.5582529463230541</v>
      </c>
      <c r="L1533" s="14">
        <v>0.0402</v>
      </c>
      <c r="M1533" s="14">
        <v>0.713</v>
      </c>
      <c r="N1533" s="14">
        <v>0.682</v>
      </c>
      <c r="O1533" s="14">
        <v>0.101</v>
      </c>
      <c r="P1533" s="14">
        <v>0.04</v>
      </c>
      <c r="Q1533" s="14">
        <v>65.734</v>
      </c>
      <c r="R1533" s="14">
        <v>11.0</v>
      </c>
      <c r="S1533" s="14">
        <v>0.0</v>
      </c>
      <c r="T1533" s="14" t="s">
        <v>1434</v>
      </c>
      <c r="U1533" s="14" t="s">
        <v>68</v>
      </c>
      <c r="V1533" s="16" t="s">
        <v>75</v>
      </c>
      <c r="W1533" s="17" t="s">
        <v>251</v>
      </c>
    </row>
    <row r="1534" ht="15.75" customHeight="1">
      <c r="A1534" s="14" t="s">
        <v>19838</v>
      </c>
      <c r="B1534" s="14" t="s">
        <v>19839</v>
      </c>
      <c r="C1534" s="14">
        <v>2021.0</v>
      </c>
      <c r="D1534" s="14">
        <v>3.0</v>
      </c>
      <c r="E1534" s="14">
        <v>203932.0</v>
      </c>
      <c r="F1534" s="14" t="s">
        <v>18730</v>
      </c>
      <c r="G1534" s="14" t="s">
        <v>18731</v>
      </c>
      <c r="H1534" s="14" t="s">
        <v>18733</v>
      </c>
      <c r="I1534" s="14">
        <v>0.704</v>
      </c>
      <c r="J1534" s="14">
        <v>0.104</v>
      </c>
      <c r="K1534" s="14">
        <v>0.5884328278273389</v>
      </c>
      <c r="L1534" s="14">
        <v>0.0617</v>
      </c>
      <c r="M1534" s="14">
        <v>0.991</v>
      </c>
      <c r="N1534" s="14">
        <v>0.831</v>
      </c>
      <c r="O1534" s="14">
        <v>0.114</v>
      </c>
      <c r="P1534" s="14">
        <v>0.348</v>
      </c>
      <c r="Q1534" s="14">
        <v>127.855</v>
      </c>
      <c r="R1534" s="14">
        <v>7.0</v>
      </c>
      <c r="S1534" s="14">
        <v>1.0</v>
      </c>
      <c r="T1534" s="14" t="s">
        <v>1434</v>
      </c>
      <c r="U1534" s="14" t="s">
        <v>68</v>
      </c>
      <c r="V1534" s="16" t="s">
        <v>45</v>
      </c>
      <c r="W1534" s="17" t="s">
        <v>251</v>
      </c>
    </row>
    <row r="1535" ht="15.75" customHeight="1">
      <c r="A1535" s="14" t="s">
        <v>19840</v>
      </c>
      <c r="B1535" s="14" t="s">
        <v>19841</v>
      </c>
      <c r="C1535" s="14">
        <v>2021.0</v>
      </c>
      <c r="D1535" s="14">
        <v>3.0</v>
      </c>
      <c r="E1535" s="14">
        <v>199642.0</v>
      </c>
      <c r="F1535" s="14" t="s">
        <v>18730</v>
      </c>
      <c r="G1535" s="14" t="s">
        <v>18731</v>
      </c>
      <c r="H1535" s="14" t="s">
        <v>18733</v>
      </c>
      <c r="I1535" s="14">
        <v>0.49</v>
      </c>
      <c r="J1535" s="14">
        <v>0.133</v>
      </c>
      <c r="K1535" s="14">
        <v>0.5969242615319461</v>
      </c>
      <c r="L1535" s="14">
        <v>0.076</v>
      </c>
      <c r="M1535" s="14">
        <v>0.989</v>
      </c>
      <c r="N1535" s="14">
        <v>0.958</v>
      </c>
      <c r="O1535" s="14">
        <v>0.0794</v>
      </c>
      <c r="P1535" s="14">
        <v>0.172</v>
      </c>
      <c r="Q1535" s="14">
        <v>181.985</v>
      </c>
      <c r="R1535" s="14">
        <v>3.0</v>
      </c>
      <c r="S1535" s="14">
        <v>1.0</v>
      </c>
      <c r="T1535" s="14" t="s">
        <v>1434</v>
      </c>
      <c r="U1535" s="14" t="s">
        <v>68</v>
      </c>
      <c r="V1535" s="16" t="s">
        <v>58</v>
      </c>
      <c r="W1535" s="17" t="s">
        <v>251</v>
      </c>
    </row>
    <row r="1536" ht="15.75" customHeight="1">
      <c r="A1536" s="14" t="s">
        <v>19842</v>
      </c>
      <c r="B1536" s="14" t="s">
        <v>19843</v>
      </c>
      <c r="C1536" s="14">
        <v>2021.0</v>
      </c>
      <c r="D1536" s="14">
        <v>3.0</v>
      </c>
      <c r="E1536" s="14">
        <v>189121.0</v>
      </c>
      <c r="F1536" s="14" t="s">
        <v>18730</v>
      </c>
      <c r="G1536" s="14" t="s">
        <v>18731</v>
      </c>
      <c r="H1536" s="14" t="s">
        <v>18733</v>
      </c>
      <c r="I1536" s="14">
        <v>0.643</v>
      </c>
      <c r="J1536" s="14">
        <v>0.329</v>
      </c>
      <c r="K1536" s="14">
        <v>0.6433811733868762</v>
      </c>
      <c r="L1536" s="14">
        <v>0.0686</v>
      </c>
      <c r="M1536" s="14">
        <v>0.952</v>
      </c>
      <c r="N1536" s="14">
        <v>0.941</v>
      </c>
      <c r="O1536" s="14">
        <v>0.0987</v>
      </c>
      <c r="P1536" s="14">
        <v>0.423</v>
      </c>
      <c r="Q1536" s="14">
        <v>74.03</v>
      </c>
      <c r="R1536" s="14">
        <v>4.0</v>
      </c>
      <c r="S1536" s="14">
        <v>1.0</v>
      </c>
      <c r="T1536" s="14" t="s">
        <v>1434</v>
      </c>
      <c r="U1536" s="14" t="s">
        <v>68</v>
      </c>
      <c r="V1536" s="16" t="s">
        <v>54</v>
      </c>
      <c r="W1536" s="17" t="s">
        <v>251</v>
      </c>
    </row>
    <row r="1537" ht="15.75" customHeight="1">
      <c r="A1537" s="14" t="s">
        <v>19844</v>
      </c>
      <c r="B1537" s="14" t="s">
        <v>19845</v>
      </c>
      <c r="C1537" s="14">
        <v>2021.0</v>
      </c>
      <c r="D1537" s="14">
        <v>3.0</v>
      </c>
      <c r="E1537" s="14">
        <v>208353.0</v>
      </c>
      <c r="F1537" s="14" t="s">
        <v>18730</v>
      </c>
      <c r="G1537" s="14" t="s">
        <v>18731</v>
      </c>
      <c r="H1537" s="14" t="s">
        <v>18733</v>
      </c>
      <c r="I1537" s="14">
        <v>0.639</v>
      </c>
      <c r="J1537" s="14">
        <v>0.1</v>
      </c>
      <c r="K1537" s="14">
        <v>0.5784227749967186</v>
      </c>
      <c r="L1537" s="14">
        <v>0.0475</v>
      </c>
      <c r="M1537" s="14">
        <v>0.984</v>
      </c>
      <c r="N1537" s="14">
        <v>0.931</v>
      </c>
      <c r="O1537" s="14">
        <v>0.139</v>
      </c>
      <c r="P1537" s="14">
        <v>0.135</v>
      </c>
      <c r="Q1537" s="14">
        <v>95.99</v>
      </c>
      <c r="R1537" s="14">
        <v>7.0</v>
      </c>
      <c r="S1537" s="14">
        <v>1.0</v>
      </c>
      <c r="T1537" s="14" t="s">
        <v>1434</v>
      </c>
      <c r="U1537" s="14" t="s">
        <v>68</v>
      </c>
      <c r="V1537" s="16" t="s">
        <v>58</v>
      </c>
      <c r="W1537" s="17" t="s">
        <v>251</v>
      </c>
    </row>
    <row r="1538" ht="15.75" customHeight="1">
      <c r="A1538" s="14" t="s">
        <v>19846</v>
      </c>
      <c r="B1538" s="14" t="s">
        <v>19847</v>
      </c>
      <c r="C1538" s="14">
        <v>2021.0</v>
      </c>
      <c r="D1538" s="14">
        <v>3.0</v>
      </c>
      <c r="E1538" s="14">
        <v>199176.0</v>
      </c>
      <c r="F1538" s="14" t="s">
        <v>18730</v>
      </c>
      <c r="G1538" s="14" t="s">
        <v>18731</v>
      </c>
      <c r="H1538" s="14" t="s">
        <v>18733</v>
      </c>
      <c r="I1538" s="14">
        <v>0.746</v>
      </c>
      <c r="J1538" s="14">
        <v>0.241</v>
      </c>
      <c r="K1538" s="14">
        <v>0.5976728765940652</v>
      </c>
      <c r="L1538" s="14">
        <v>0.0671</v>
      </c>
      <c r="M1538" s="14">
        <v>0.987</v>
      </c>
      <c r="N1538" s="14">
        <v>0.889</v>
      </c>
      <c r="O1538" s="14">
        <v>0.161</v>
      </c>
      <c r="P1538" s="14">
        <v>0.475</v>
      </c>
      <c r="Q1538" s="14">
        <v>134.009</v>
      </c>
      <c r="R1538" s="14">
        <v>9.0</v>
      </c>
      <c r="S1538" s="14">
        <v>0.0</v>
      </c>
      <c r="T1538" s="14" t="s">
        <v>1434</v>
      </c>
      <c r="U1538" s="14" t="s">
        <v>35</v>
      </c>
      <c r="V1538" s="16" t="s">
        <v>54</v>
      </c>
      <c r="W1538" s="17" t="s">
        <v>251</v>
      </c>
    </row>
    <row r="1539" ht="15.75" customHeight="1">
      <c r="A1539" s="14" t="s">
        <v>19848</v>
      </c>
      <c r="B1539" s="14" t="s">
        <v>19849</v>
      </c>
      <c r="C1539" s="14">
        <v>2020.0</v>
      </c>
      <c r="D1539" s="14">
        <v>3.0</v>
      </c>
      <c r="E1539" s="14">
        <v>164939.0</v>
      </c>
      <c r="F1539" s="14" t="s">
        <v>14824</v>
      </c>
      <c r="G1539" s="14" t="s">
        <v>19850</v>
      </c>
      <c r="H1539" s="14" t="s">
        <v>19555</v>
      </c>
      <c r="I1539" s="14">
        <v>0.473</v>
      </c>
      <c r="J1539" s="14">
        <v>0.405</v>
      </c>
      <c r="K1539" s="14">
        <v>0.8542125638813722</v>
      </c>
      <c r="L1539" s="14">
        <v>0.0536</v>
      </c>
      <c r="M1539" s="14">
        <v>0.861</v>
      </c>
      <c r="N1539" s="14">
        <v>0.0</v>
      </c>
      <c r="O1539" s="14">
        <v>0.0567</v>
      </c>
      <c r="P1539" s="14">
        <v>0.515</v>
      </c>
      <c r="Q1539" s="14">
        <v>170.891</v>
      </c>
      <c r="R1539" s="14">
        <v>7.0</v>
      </c>
      <c r="S1539" s="14">
        <v>1.0</v>
      </c>
      <c r="T1539" s="14" t="s">
        <v>1434</v>
      </c>
      <c r="U1539" s="14" t="s">
        <v>35</v>
      </c>
      <c r="V1539" s="16" t="s">
        <v>333</v>
      </c>
      <c r="W1539" s="17" t="s">
        <v>185</v>
      </c>
    </row>
    <row r="1540" ht="15.75" customHeight="1">
      <c r="A1540" s="14" t="s">
        <v>19851</v>
      </c>
      <c r="B1540" s="14">
        <v>1876.0</v>
      </c>
      <c r="C1540" s="14">
        <v>2020.0</v>
      </c>
      <c r="D1540" s="14">
        <v>3.0</v>
      </c>
      <c r="E1540" s="14">
        <v>150782.0</v>
      </c>
      <c r="F1540" s="14" t="s">
        <v>14569</v>
      </c>
      <c r="G1540" s="14" t="s">
        <v>19852</v>
      </c>
      <c r="H1540" s="14" t="s">
        <v>19555</v>
      </c>
      <c r="I1540" s="14">
        <v>0.38</v>
      </c>
      <c r="J1540" s="14">
        <v>0.26</v>
      </c>
      <c r="K1540" s="14">
        <v>0.7913716766669227</v>
      </c>
      <c r="L1540" s="14">
        <v>0.0345</v>
      </c>
      <c r="M1540" s="14">
        <v>0.9</v>
      </c>
      <c r="N1540" s="14">
        <v>1.87E-5</v>
      </c>
      <c r="O1540" s="14">
        <v>0.13</v>
      </c>
      <c r="P1540" s="14">
        <v>0.394</v>
      </c>
      <c r="Q1540" s="14">
        <v>83.756</v>
      </c>
      <c r="R1540" s="14">
        <v>0.0</v>
      </c>
      <c r="S1540" s="14">
        <v>1.0</v>
      </c>
      <c r="T1540" s="14" t="s">
        <v>1434</v>
      </c>
      <c r="U1540" s="14" t="s">
        <v>68</v>
      </c>
      <c r="V1540" s="16" t="s">
        <v>45</v>
      </c>
      <c r="W1540" s="17" t="s">
        <v>251</v>
      </c>
    </row>
    <row r="1541" ht="15.75" customHeight="1">
      <c r="A1541" s="14" t="s">
        <v>19853</v>
      </c>
      <c r="B1541" s="14" t="s">
        <v>19854</v>
      </c>
      <c r="C1541" s="14">
        <v>2023.0</v>
      </c>
      <c r="D1541" s="14">
        <v>3.0</v>
      </c>
      <c r="E1541" s="14">
        <v>81853.0</v>
      </c>
      <c r="F1541" s="14" t="s">
        <v>14716</v>
      </c>
      <c r="G1541" s="14" t="s">
        <v>4257</v>
      </c>
      <c r="H1541" s="14" t="s">
        <v>19855</v>
      </c>
      <c r="I1541" s="14">
        <v>0.747</v>
      </c>
      <c r="J1541" s="14">
        <v>0.501</v>
      </c>
      <c r="K1541" s="14">
        <v>0.8983380745428456</v>
      </c>
      <c r="L1541" s="14">
        <v>0.0355</v>
      </c>
      <c r="M1541" s="14">
        <v>0.557</v>
      </c>
      <c r="N1541" s="14">
        <v>0.0</v>
      </c>
      <c r="O1541" s="14">
        <v>0.614</v>
      </c>
      <c r="P1541" s="14">
        <v>0.958</v>
      </c>
      <c r="Q1541" s="14">
        <v>115.941</v>
      </c>
      <c r="R1541" s="14">
        <v>0.0</v>
      </c>
      <c r="S1541" s="14">
        <v>1.0</v>
      </c>
      <c r="T1541" s="14" t="s">
        <v>1434</v>
      </c>
      <c r="U1541" s="14" t="s">
        <v>35</v>
      </c>
      <c r="V1541" s="16" t="s">
        <v>819</v>
      </c>
      <c r="W1541" s="17" t="s">
        <v>185</v>
      </c>
    </row>
    <row r="1542" ht="15.75" customHeight="1">
      <c r="A1542" s="14" t="s">
        <v>19856</v>
      </c>
      <c r="B1542" s="14" t="s">
        <v>19857</v>
      </c>
      <c r="C1542" s="14">
        <v>2007.0</v>
      </c>
      <c r="D1542" s="14">
        <v>3.0</v>
      </c>
      <c r="E1542" s="14">
        <v>153386.0</v>
      </c>
      <c r="F1542" s="14" t="s">
        <v>18971</v>
      </c>
      <c r="G1542" s="14" t="s">
        <v>18972</v>
      </c>
      <c r="H1542" s="14" t="s">
        <v>19575</v>
      </c>
      <c r="I1542" s="14">
        <v>0.717</v>
      </c>
      <c r="J1542" s="14">
        <v>0.0996</v>
      </c>
      <c r="K1542" s="14">
        <v>0.6814322075442981</v>
      </c>
      <c r="L1542" s="14">
        <v>0.0423</v>
      </c>
      <c r="M1542" s="14">
        <v>0.979</v>
      </c>
      <c r="N1542" s="14">
        <v>0.00279</v>
      </c>
      <c r="O1542" s="14">
        <v>0.124</v>
      </c>
      <c r="P1542" s="14">
        <v>0.584</v>
      </c>
      <c r="Q1542" s="14">
        <v>117.903</v>
      </c>
      <c r="R1542" s="14">
        <v>4.0</v>
      </c>
      <c r="S1542" s="14">
        <v>1.0</v>
      </c>
      <c r="T1542" s="14" t="s">
        <v>1434</v>
      </c>
      <c r="U1542" s="14" t="s">
        <v>35</v>
      </c>
      <c r="V1542" s="16" t="s">
        <v>333</v>
      </c>
      <c r="W1542" s="17" t="s">
        <v>185</v>
      </c>
    </row>
    <row r="1543" ht="15.75" customHeight="1">
      <c r="A1543" s="14" t="s">
        <v>19858</v>
      </c>
      <c r="B1543" s="14" t="s">
        <v>19859</v>
      </c>
      <c r="C1543" s="14">
        <v>2008.0</v>
      </c>
      <c r="D1543" s="14">
        <v>3.0</v>
      </c>
      <c r="E1543" s="14">
        <v>108173.0</v>
      </c>
      <c r="F1543" s="14" t="s">
        <v>18971</v>
      </c>
      <c r="G1543" s="14" t="s">
        <v>18972</v>
      </c>
      <c r="H1543" s="14" t="s">
        <v>19480</v>
      </c>
      <c r="I1543" s="14">
        <v>0.536</v>
      </c>
      <c r="J1543" s="14">
        <v>0.0986</v>
      </c>
      <c r="K1543" s="14">
        <v>0.6971959018523477</v>
      </c>
      <c r="L1543" s="14">
        <v>0.0363</v>
      </c>
      <c r="M1543" s="14">
        <v>0.992</v>
      </c>
      <c r="N1543" s="14">
        <v>0.00303</v>
      </c>
      <c r="O1543" s="14">
        <v>0.0934</v>
      </c>
      <c r="P1543" s="14">
        <v>0.354</v>
      </c>
      <c r="Q1543" s="14">
        <v>112.132</v>
      </c>
      <c r="R1543" s="14">
        <v>5.0</v>
      </c>
      <c r="S1543" s="14">
        <v>1.0</v>
      </c>
      <c r="T1543" s="14" t="s">
        <v>1434</v>
      </c>
      <c r="U1543" s="14" t="s">
        <v>35</v>
      </c>
      <c r="V1543" s="16" t="s">
        <v>45</v>
      </c>
      <c r="W1543" s="17" t="s">
        <v>251</v>
      </c>
    </row>
    <row r="1544" ht="15.75" customHeight="1">
      <c r="A1544" s="14" t="s">
        <v>19860</v>
      </c>
      <c r="B1544" s="14" t="s">
        <v>19861</v>
      </c>
      <c r="C1544" s="14">
        <v>2018.0</v>
      </c>
      <c r="D1544" s="14">
        <v>3.0</v>
      </c>
      <c r="E1544" s="14">
        <v>226292.0</v>
      </c>
      <c r="F1544" s="14" t="s">
        <v>14504</v>
      </c>
      <c r="G1544" s="14" t="s">
        <v>19862</v>
      </c>
      <c r="H1544" s="14" t="s">
        <v>19863</v>
      </c>
      <c r="I1544" s="14">
        <v>0.841</v>
      </c>
      <c r="J1544" s="14">
        <v>0.464</v>
      </c>
      <c r="K1544" s="14">
        <v>0.7139007122384896</v>
      </c>
      <c r="L1544" s="14">
        <v>0.0924</v>
      </c>
      <c r="M1544" s="14">
        <v>0.521</v>
      </c>
      <c r="N1544" s="14">
        <v>0.0</v>
      </c>
      <c r="O1544" s="14">
        <v>0.111</v>
      </c>
      <c r="P1544" s="14">
        <v>0.866</v>
      </c>
      <c r="Q1544" s="14">
        <v>127.984</v>
      </c>
      <c r="R1544" s="14">
        <v>11.0</v>
      </c>
      <c r="S1544" s="14">
        <v>0.0</v>
      </c>
      <c r="T1544" s="14" t="s">
        <v>1434</v>
      </c>
      <c r="U1544" s="14" t="s">
        <v>35</v>
      </c>
      <c r="V1544" s="16" t="s">
        <v>560</v>
      </c>
      <c r="W1544" s="17" t="s">
        <v>185</v>
      </c>
    </row>
    <row r="1545" ht="15.75" customHeight="1">
      <c r="A1545" s="14" t="s">
        <v>19864</v>
      </c>
      <c r="B1545" s="14" t="s">
        <v>19865</v>
      </c>
      <c r="C1545" s="14">
        <v>1999.0</v>
      </c>
      <c r="D1545" s="14">
        <v>3.0</v>
      </c>
      <c r="E1545" s="14">
        <v>331650.0</v>
      </c>
      <c r="F1545" s="14" t="s">
        <v>14520</v>
      </c>
      <c r="G1545" s="14" t="s">
        <v>19866</v>
      </c>
      <c r="H1545" s="14" t="s">
        <v>19867</v>
      </c>
      <c r="I1545" s="14">
        <v>0.173</v>
      </c>
      <c r="J1545" s="14">
        <v>0.131</v>
      </c>
      <c r="K1545" s="14">
        <v>0.539580347773628</v>
      </c>
      <c r="L1545" s="14">
        <v>0.0364</v>
      </c>
      <c r="M1545" s="14">
        <v>0.731</v>
      </c>
      <c r="N1545" s="14">
        <v>0.735</v>
      </c>
      <c r="O1545" s="14">
        <v>0.0654</v>
      </c>
      <c r="P1545" s="14">
        <v>0.0878</v>
      </c>
      <c r="Q1545" s="14">
        <v>92.168</v>
      </c>
      <c r="R1545" s="14">
        <v>8.0</v>
      </c>
      <c r="S1545" s="14">
        <v>1.0</v>
      </c>
      <c r="T1545" s="14" t="s">
        <v>1434</v>
      </c>
      <c r="U1545" s="14" t="s">
        <v>35</v>
      </c>
      <c r="V1545" s="16" t="s">
        <v>75</v>
      </c>
      <c r="W1545" s="17" t="s">
        <v>251</v>
      </c>
    </row>
    <row r="1546" ht="15.75" customHeight="1">
      <c r="A1546" s="14" t="s">
        <v>19868</v>
      </c>
      <c r="B1546" s="14" t="s">
        <v>19869</v>
      </c>
      <c r="C1546" s="14">
        <v>2018.0</v>
      </c>
      <c r="D1546" s="14">
        <v>3.0</v>
      </c>
      <c r="E1546" s="14">
        <v>199040.0</v>
      </c>
      <c r="F1546" s="14" t="s">
        <v>18565</v>
      </c>
      <c r="G1546" s="14" t="s">
        <v>18567</v>
      </c>
      <c r="H1546" s="14" t="s">
        <v>19870</v>
      </c>
      <c r="I1546" s="14">
        <v>0.665</v>
      </c>
      <c r="J1546" s="14">
        <v>0.209</v>
      </c>
      <c r="K1546" s="14">
        <v>0.5655252069264962</v>
      </c>
      <c r="L1546" s="14">
        <v>0.0571</v>
      </c>
      <c r="M1546" s="14">
        <v>0.988</v>
      </c>
      <c r="N1546" s="14">
        <v>0.898</v>
      </c>
      <c r="O1546" s="14">
        <v>0.14</v>
      </c>
      <c r="P1546" s="14">
        <v>0.318</v>
      </c>
      <c r="Q1546" s="14">
        <v>140.001</v>
      </c>
      <c r="R1546" s="14">
        <v>4.0</v>
      </c>
      <c r="S1546" s="14">
        <v>0.0</v>
      </c>
      <c r="T1546" s="14" t="s">
        <v>1434</v>
      </c>
      <c r="U1546" s="14" t="s">
        <v>35</v>
      </c>
      <c r="V1546" s="16" t="s">
        <v>45</v>
      </c>
      <c r="W1546" s="17" t="s">
        <v>251</v>
      </c>
    </row>
    <row r="1547" ht="15.75" customHeight="1">
      <c r="A1547" s="14" t="s">
        <v>19871</v>
      </c>
      <c r="B1547" s="14" t="s">
        <v>15854</v>
      </c>
      <c r="C1547" s="14">
        <v>2021.0</v>
      </c>
      <c r="D1547" s="14">
        <v>3.0</v>
      </c>
      <c r="E1547" s="14">
        <v>161429.0</v>
      </c>
      <c r="F1547" s="14" t="s">
        <v>14569</v>
      </c>
      <c r="G1547" s="14" t="s">
        <v>15430</v>
      </c>
      <c r="H1547" s="14" t="s">
        <v>19602</v>
      </c>
      <c r="I1547" s="14">
        <v>0.641</v>
      </c>
      <c r="J1547" s="14">
        <v>0.0285</v>
      </c>
      <c r="K1547" s="14">
        <v>0.4886103565442088</v>
      </c>
      <c r="L1547" s="14">
        <v>0.0454</v>
      </c>
      <c r="M1547" s="14">
        <v>0.994</v>
      </c>
      <c r="N1547" s="14">
        <v>0.939</v>
      </c>
      <c r="O1547" s="14">
        <v>0.105</v>
      </c>
      <c r="P1547" s="14">
        <v>0.38</v>
      </c>
      <c r="Q1547" s="14">
        <v>85.895</v>
      </c>
      <c r="R1547" s="14">
        <v>10.0</v>
      </c>
      <c r="S1547" s="14">
        <v>0.0</v>
      </c>
      <c r="T1547" s="14" t="s">
        <v>1434</v>
      </c>
      <c r="U1547" s="14" t="s">
        <v>68</v>
      </c>
      <c r="V1547" s="16" t="s">
        <v>45</v>
      </c>
      <c r="W1547" s="17" t="s">
        <v>251</v>
      </c>
    </row>
    <row r="1548" ht="15.75" customHeight="1">
      <c r="A1548" s="14" t="s">
        <v>19872</v>
      </c>
      <c r="B1548" s="14" t="s">
        <v>19873</v>
      </c>
      <c r="C1548" s="14">
        <v>2021.0</v>
      </c>
      <c r="D1548" s="14">
        <v>3.0</v>
      </c>
      <c r="E1548" s="14">
        <v>114666.0</v>
      </c>
      <c r="F1548" s="14" t="s">
        <v>14716</v>
      </c>
      <c r="G1548" s="14" t="s">
        <v>1658</v>
      </c>
      <c r="H1548" s="14" t="s">
        <v>19874</v>
      </c>
      <c r="I1548" s="14">
        <v>0.767</v>
      </c>
      <c r="J1548" s="14">
        <v>0.545</v>
      </c>
      <c r="K1548" s="14">
        <v>0.8907877569163309</v>
      </c>
      <c r="L1548" s="14">
        <v>0.0565</v>
      </c>
      <c r="M1548" s="14">
        <v>0.627</v>
      </c>
      <c r="N1548" s="14">
        <v>0.0</v>
      </c>
      <c r="O1548" s="14">
        <v>0.0942</v>
      </c>
      <c r="P1548" s="14">
        <v>0.554</v>
      </c>
      <c r="Q1548" s="14">
        <v>119.846</v>
      </c>
      <c r="R1548" s="14">
        <v>9.0</v>
      </c>
      <c r="S1548" s="14">
        <v>0.0</v>
      </c>
      <c r="T1548" s="14" t="s">
        <v>1434</v>
      </c>
      <c r="U1548" s="14" t="s">
        <v>35</v>
      </c>
      <c r="V1548" s="16" t="s">
        <v>333</v>
      </c>
      <c r="W1548" s="17" t="s">
        <v>185</v>
      </c>
    </row>
    <row r="1549" ht="15.75" customHeight="1">
      <c r="A1549" s="14" t="s">
        <v>19875</v>
      </c>
      <c r="B1549" s="14" t="s">
        <v>19876</v>
      </c>
      <c r="C1549" s="14">
        <v>2020.0</v>
      </c>
      <c r="D1549" s="14">
        <v>3.0</v>
      </c>
      <c r="E1549" s="14">
        <v>176228.0</v>
      </c>
      <c r="F1549" s="14" t="s">
        <v>14735</v>
      </c>
      <c r="G1549" s="14" t="s">
        <v>18932</v>
      </c>
      <c r="H1549" s="14" t="s">
        <v>19877</v>
      </c>
      <c r="I1549" s="14">
        <v>0.438</v>
      </c>
      <c r="J1549" s="14">
        <v>0.759</v>
      </c>
      <c r="K1549" s="14">
        <v>0.9034286569652551</v>
      </c>
      <c r="L1549" s="14">
        <v>0.0311</v>
      </c>
      <c r="M1549" s="14">
        <v>0.503</v>
      </c>
      <c r="N1549" s="14">
        <v>4.07E-6</v>
      </c>
      <c r="O1549" s="14">
        <v>0.315</v>
      </c>
      <c r="P1549" s="14">
        <v>0.626</v>
      </c>
      <c r="Q1549" s="14">
        <v>132.963</v>
      </c>
      <c r="R1549" s="14">
        <v>7.0</v>
      </c>
      <c r="S1549" s="14">
        <v>1.0</v>
      </c>
      <c r="T1549" s="14" t="s">
        <v>1434</v>
      </c>
      <c r="U1549" s="14" t="s">
        <v>68</v>
      </c>
      <c r="V1549" s="16" t="s">
        <v>407</v>
      </c>
      <c r="W1549" s="17" t="s">
        <v>185</v>
      </c>
    </row>
    <row r="1550" ht="15.75" customHeight="1">
      <c r="A1550" s="14" t="s">
        <v>19878</v>
      </c>
      <c r="B1550" s="14" t="s">
        <v>19879</v>
      </c>
      <c r="C1550" s="14">
        <v>2022.0</v>
      </c>
      <c r="D1550" s="14">
        <v>3.0</v>
      </c>
      <c r="E1550" s="14">
        <v>132666.0</v>
      </c>
      <c r="F1550" s="14" t="s">
        <v>14716</v>
      </c>
      <c r="G1550" s="14" t="s">
        <v>19128</v>
      </c>
      <c r="H1550" s="14" t="s">
        <v>19129</v>
      </c>
      <c r="I1550" s="14">
        <v>0.911</v>
      </c>
      <c r="J1550" s="14">
        <v>0.771</v>
      </c>
      <c r="K1550" s="14">
        <v>0.8808418710910351</v>
      </c>
      <c r="L1550" s="14">
        <v>0.0585</v>
      </c>
      <c r="M1550" s="14">
        <v>0.455</v>
      </c>
      <c r="N1550" s="14">
        <v>0.00113</v>
      </c>
      <c r="O1550" s="14">
        <v>0.0975</v>
      </c>
      <c r="P1550" s="14">
        <v>0.667</v>
      </c>
      <c r="Q1550" s="14">
        <v>119.973</v>
      </c>
      <c r="R1550" s="14">
        <v>9.0</v>
      </c>
      <c r="S1550" s="14">
        <v>1.0</v>
      </c>
      <c r="T1550" s="14" t="s">
        <v>1434</v>
      </c>
      <c r="U1550" s="14" t="s">
        <v>68</v>
      </c>
      <c r="V1550" s="16" t="s">
        <v>407</v>
      </c>
      <c r="W1550" s="17" t="s">
        <v>185</v>
      </c>
    </row>
    <row r="1551" ht="15.75" customHeight="1">
      <c r="A1551" s="14" t="s">
        <v>19880</v>
      </c>
      <c r="B1551" s="14" t="s">
        <v>19881</v>
      </c>
      <c r="C1551" s="14">
        <v>2022.0</v>
      </c>
      <c r="D1551" s="14">
        <v>3.0</v>
      </c>
      <c r="E1551" s="14">
        <v>74985.0</v>
      </c>
      <c r="F1551" s="14" t="s">
        <v>14716</v>
      </c>
      <c r="G1551" s="14" t="s">
        <v>19128</v>
      </c>
      <c r="H1551" s="14" t="s">
        <v>19129</v>
      </c>
      <c r="I1551" s="14">
        <v>0.863</v>
      </c>
      <c r="J1551" s="14">
        <v>0.364</v>
      </c>
      <c r="K1551" s="14">
        <v>0.819690715016797</v>
      </c>
      <c r="L1551" s="14">
        <v>0.0643</v>
      </c>
      <c r="M1551" s="14">
        <v>0.49</v>
      </c>
      <c r="N1551" s="14">
        <v>0.0</v>
      </c>
      <c r="O1551" s="14">
        <v>0.183</v>
      </c>
      <c r="P1551" s="14">
        <v>0.956</v>
      </c>
      <c r="Q1551" s="14">
        <v>119.925</v>
      </c>
      <c r="R1551" s="14">
        <v>0.0</v>
      </c>
      <c r="S1551" s="14">
        <v>1.0</v>
      </c>
      <c r="T1551" s="14" t="s">
        <v>1434</v>
      </c>
      <c r="U1551" s="14" t="s">
        <v>35</v>
      </c>
      <c r="V1551" s="16" t="s">
        <v>819</v>
      </c>
      <c r="W1551" s="17" t="s">
        <v>185</v>
      </c>
    </row>
    <row r="1552" ht="15.75" customHeight="1">
      <c r="A1552" s="14" t="s">
        <v>1886</v>
      </c>
      <c r="B1552" s="14" t="s">
        <v>1887</v>
      </c>
      <c r="C1552" s="14">
        <v>1994.0</v>
      </c>
      <c r="D1552" s="14">
        <v>3.0</v>
      </c>
      <c r="E1552" s="14">
        <v>346281.0</v>
      </c>
      <c r="F1552" s="14" t="s">
        <v>26</v>
      </c>
      <c r="G1552" s="14" t="s">
        <v>1888</v>
      </c>
      <c r="H1552" s="14" t="s">
        <v>1889</v>
      </c>
      <c r="I1552" s="14">
        <v>0.39</v>
      </c>
      <c r="J1552" s="14">
        <v>0.226</v>
      </c>
      <c r="K1552" s="14">
        <v>0.7101148589243448</v>
      </c>
      <c r="L1552" s="14">
        <v>0.0304</v>
      </c>
      <c r="M1552" s="14">
        <v>0.919</v>
      </c>
      <c r="N1552" s="14">
        <v>0.0</v>
      </c>
      <c r="O1552" s="14">
        <v>0.118</v>
      </c>
      <c r="P1552" s="14">
        <v>0.289</v>
      </c>
      <c r="Q1552" s="14">
        <v>89.13</v>
      </c>
      <c r="R1552" s="14">
        <v>3.0</v>
      </c>
      <c r="S1552" s="14">
        <v>1.0</v>
      </c>
      <c r="T1552" s="14" t="s">
        <v>34</v>
      </c>
      <c r="U1552" s="14" t="s">
        <v>35</v>
      </c>
      <c r="V1552" s="16" t="s">
        <v>36</v>
      </c>
      <c r="W1552" s="17" t="s">
        <v>251</v>
      </c>
    </row>
    <row r="1553" ht="15.75" customHeight="1">
      <c r="A1553" s="14" t="s">
        <v>3529</v>
      </c>
      <c r="B1553" s="14" t="s">
        <v>3530</v>
      </c>
      <c r="C1553" s="14">
        <v>2023.0</v>
      </c>
      <c r="D1553" s="14">
        <v>3.0</v>
      </c>
      <c r="E1553" s="14">
        <v>283376.0</v>
      </c>
      <c r="F1553" s="14" t="s">
        <v>1629</v>
      </c>
      <c r="G1553" s="14" t="s">
        <v>3531</v>
      </c>
      <c r="H1553" s="14" t="s">
        <v>3533</v>
      </c>
      <c r="I1553" s="14">
        <v>0.793</v>
      </c>
      <c r="J1553" s="14">
        <v>0.848</v>
      </c>
      <c r="K1553" s="14">
        <v>0.7962483690715838</v>
      </c>
      <c r="L1553" s="14">
        <v>0.0665</v>
      </c>
      <c r="M1553" s="14">
        <v>0.149</v>
      </c>
      <c r="N1553" s="14">
        <v>1.41E-5</v>
      </c>
      <c r="O1553" s="14">
        <v>0.311</v>
      </c>
      <c r="P1553" s="14">
        <v>0.849</v>
      </c>
      <c r="Q1553" s="14">
        <v>109.98</v>
      </c>
      <c r="R1553" s="14">
        <v>7.0</v>
      </c>
      <c r="S1553" s="14">
        <v>1.0</v>
      </c>
      <c r="T1553" s="14" t="s">
        <v>104</v>
      </c>
      <c r="U1553" s="14" t="s">
        <v>35</v>
      </c>
      <c r="V1553" s="16" t="s">
        <v>560</v>
      </c>
      <c r="W1553" s="17" t="s">
        <v>185</v>
      </c>
    </row>
    <row r="1554" ht="15.75" customHeight="1">
      <c r="A1554" s="14" t="s">
        <v>19882</v>
      </c>
      <c r="B1554" s="14" t="s">
        <v>19883</v>
      </c>
      <c r="C1554" s="14">
        <v>2008.0</v>
      </c>
      <c r="D1554" s="14">
        <v>3.0</v>
      </c>
      <c r="E1554" s="14">
        <v>215373.0</v>
      </c>
      <c r="F1554" s="14" t="s">
        <v>5520</v>
      </c>
      <c r="G1554" s="14" t="s">
        <v>19884</v>
      </c>
      <c r="H1554" s="14" t="s">
        <v>19883</v>
      </c>
      <c r="I1554" s="14">
        <v>0.611</v>
      </c>
      <c r="J1554" s="14">
        <v>0.511</v>
      </c>
      <c r="K1554" s="14">
        <v>0.8506619895867504</v>
      </c>
      <c r="L1554" s="14">
        <v>0.0251</v>
      </c>
      <c r="M1554" s="14">
        <v>0.561</v>
      </c>
      <c r="N1554" s="14">
        <v>0.0</v>
      </c>
      <c r="O1554" s="14">
        <v>0.171</v>
      </c>
      <c r="P1554" s="14">
        <v>0.482</v>
      </c>
      <c r="Q1554" s="14">
        <v>110.91</v>
      </c>
      <c r="R1554" s="14">
        <v>5.0</v>
      </c>
      <c r="S1554" s="14">
        <v>1.0</v>
      </c>
      <c r="T1554" s="14" t="s">
        <v>1264</v>
      </c>
      <c r="U1554" s="14" t="s">
        <v>35</v>
      </c>
      <c r="V1554" s="16" t="s">
        <v>54</v>
      </c>
      <c r="W1554" s="17" t="s">
        <v>251</v>
      </c>
    </row>
    <row r="1555" ht="15.75" customHeight="1">
      <c r="A1555" s="14" t="s">
        <v>19885</v>
      </c>
      <c r="B1555" s="14" t="s">
        <v>19886</v>
      </c>
      <c r="C1555" s="14">
        <v>1987.0</v>
      </c>
      <c r="D1555" s="14">
        <v>3.0</v>
      </c>
      <c r="E1555" s="14">
        <v>1724293.0</v>
      </c>
      <c r="F1555" s="14" t="s">
        <v>19887</v>
      </c>
      <c r="G1555" s="14" t="s">
        <v>19888</v>
      </c>
      <c r="H1555" s="14" t="s">
        <v>19889</v>
      </c>
      <c r="I1555" s="14">
        <v>0.296</v>
      </c>
      <c r="J1555" s="14">
        <v>0.791</v>
      </c>
      <c r="K1555" s="14">
        <v>0.7694051718441726</v>
      </c>
      <c r="L1555" s="14">
        <v>0.0732</v>
      </c>
      <c r="M1555" s="14">
        <v>0.579</v>
      </c>
      <c r="N1555" s="14">
        <v>0.0105</v>
      </c>
      <c r="O1555" s="14">
        <v>0.466</v>
      </c>
      <c r="P1555" s="14">
        <v>0.544</v>
      </c>
      <c r="Q1555" s="14">
        <v>121.2</v>
      </c>
      <c r="R1555" s="14">
        <v>11.0</v>
      </c>
      <c r="S1555" s="14">
        <v>0.0</v>
      </c>
      <c r="T1555" s="14" t="s">
        <v>15761</v>
      </c>
      <c r="U1555" s="14" t="s">
        <v>35</v>
      </c>
      <c r="V1555" s="16" t="s">
        <v>333</v>
      </c>
      <c r="W1555" s="17" t="s">
        <v>185</v>
      </c>
    </row>
    <row r="1556" ht="15.75" customHeight="1">
      <c r="A1556" s="14" t="s">
        <v>1892</v>
      </c>
      <c r="B1556" s="14" t="s">
        <v>1893</v>
      </c>
      <c r="C1556" s="14">
        <v>2010.0</v>
      </c>
      <c r="D1556" s="14">
        <v>3.0</v>
      </c>
      <c r="E1556" s="14">
        <v>188824.0</v>
      </c>
      <c r="F1556" s="14" t="s">
        <v>1895</v>
      </c>
      <c r="G1556" s="14" t="s">
        <v>1896</v>
      </c>
      <c r="H1556" s="14" t="s">
        <v>1897</v>
      </c>
      <c r="I1556" s="14">
        <v>0.626</v>
      </c>
      <c r="J1556" s="14">
        <v>0.267</v>
      </c>
      <c r="K1556" s="14">
        <v>0.7968900391248287</v>
      </c>
      <c r="L1556" s="14">
        <v>0.0604</v>
      </c>
      <c r="M1556" s="14">
        <v>0.984</v>
      </c>
      <c r="N1556" s="14">
        <v>0.795</v>
      </c>
      <c r="O1556" s="14">
        <v>0.1</v>
      </c>
      <c r="P1556" s="14">
        <v>0.371</v>
      </c>
      <c r="Q1556" s="14">
        <v>145.26</v>
      </c>
      <c r="R1556" s="14">
        <v>10.0</v>
      </c>
      <c r="S1556" s="14">
        <v>1.0</v>
      </c>
      <c r="T1556" s="14" t="s">
        <v>103</v>
      </c>
      <c r="U1556" s="14" t="s">
        <v>35</v>
      </c>
      <c r="V1556" s="16" t="s">
        <v>45</v>
      </c>
      <c r="W1556" s="17" t="s">
        <v>251</v>
      </c>
    </row>
    <row r="1557" ht="15.75" customHeight="1">
      <c r="A1557" s="14" t="s">
        <v>3536</v>
      </c>
      <c r="B1557" s="14" t="s">
        <v>3537</v>
      </c>
      <c r="C1557" s="14">
        <v>1992.0</v>
      </c>
      <c r="D1557" s="14">
        <v>3.0</v>
      </c>
      <c r="E1557" s="14">
        <v>332229.0</v>
      </c>
      <c r="F1557" s="14" t="s">
        <v>3538</v>
      </c>
      <c r="G1557" s="14" t="s">
        <v>3540</v>
      </c>
      <c r="H1557" s="14" t="s">
        <v>3542</v>
      </c>
      <c r="I1557" s="14">
        <v>0.757</v>
      </c>
      <c r="J1557" s="14">
        <v>0.652</v>
      </c>
      <c r="K1557" s="14">
        <v>0.6554445703878802</v>
      </c>
      <c r="L1557" s="14">
        <v>0.0333</v>
      </c>
      <c r="M1557" s="14">
        <v>0.214</v>
      </c>
      <c r="N1557" s="14">
        <v>0.257</v>
      </c>
      <c r="O1557" s="14">
        <v>0.0903</v>
      </c>
      <c r="P1557" s="14">
        <v>0.862</v>
      </c>
      <c r="Q1557" s="14">
        <v>124.37</v>
      </c>
      <c r="R1557" s="14">
        <v>9.0</v>
      </c>
      <c r="S1557" s="14">
        <v>0.0</v>
      </c>
      <c r="T1557" s="14" t="s">
        <v>103</v>
      </c>
      <c r="U1557" s="14" t="s">
        <v>35</v>
      </c>
      <c r="V1557" s="16" t="s">
        <v>560</v>
      </c>
      <c r="W1557" s="17" t="s">
        <v>185</v>
      </c>
    </row>
    <row r="1558" ht="15.75" customHeight="1">
      <c r="A1558" s="14" t="s">
        <v>3545</v>
      </c>
      <c r="B1558" s="14" t="s">
        <v>3547</v>
      </c>
      <c r="C1558" s="14">
        <v>2023.0</v>
      </c>
      <c r="D1558" s="14">
        <v>3.0</v>
      </c>
      <c r="E1558" s="14">
        <v>159272.0</v>
      </c>
      <c r="F1558" s="14" t="s">
        <v>3549</v>
      </c>
      <c r="G1558" s="14" t="s">
        <v>3550</v>
      </c>
      <c r="H1558" s="14" t="s">
        <v>3551</v>
      </c>
      <c r="I1558" s="14">
        <v>0.6567054320987653</v>
      </c>
      <c r="J1558" s="14">
        <v>0.6703844999999999</v>
      </c>
      <c r="K1558" s="14">
        <v>0.8136264709055699</v>
      </c>
      <c r="L1558" s="14">
        <v>0.08138265432098765</v>
      </c>
      <c r="M1558" s="14">
        <v>0.2693400896296296</v>
      </c>
      <c r="N1558" s="14">
        <v>0.05448885008024692</v>
      </c>
      <c r="O1558" s="14">
        <v>0.1911505555555556</v>
      </c>
      <c r="P1558" s="14">
        <v>0.6187672839506173</v>
      </c>
      <c r="Q1558" s="14">
        <v>120.71</v>
      </c>
      <c r="R1558" s="14">
        <v>5.0</v>
      </c>
      <c r="S1558" s="14">
        <v>1.0</v>
      </c>
      <c r="T1558" s="14" t="s">
        <v>104</v>
      </c>
      <c r="U1558" s="14" t="s">
        <v>68</v>
      </c>
      <c r="V1558" s="16" t="s">
        <v>407</v>
      </c>
      <c r="W1558" s="17" t="s">
        <v>185</v>
      </c>
    </row>
    <row r="1559" ht="15.75" customHeight="1">
      <c r="A1559" s="14" t="s">
        <v>3554</v>
      </c>
      <c r="B1559" s="14" t="s">
        <v>3555</v>
      </c>
      <c r="C1559" s="14">
        <v>2021.0</v>
      </c>
      <c r="D1559" s="14">
        <v>3.0</v>
      </c>
      <c r="E1559" s="14">
        <v>221253.0</v>
      </c>
      <c r="F1559" s="14" t="s">
        <v>19890</v>
      </c>
      <c r="G1559" s="14" t="s">
        <v>3558</v>
      </c>
      <c r="H1559" s="14" t="s">
        <v>3559</v>
      </c>
      <c r="I1559" s="14">
        <v>0.6567054320987653</v>
      </c>
      <c r="J1559" s="14">
        <v>0.6703844999999999</v>
      </c>
      <c r="K1559" s="14">
        <v>0.8136264709055699</v>
      </c>
      <c r="L1559" s="14">
        <v>0.08138265432098765</v>
      </c>
      <c r="M1559" s="14">
        <v>0.2693400896296296</v>
      </c>
      <c r="N1559" s="14">
        <v>0.05448885008024692</v>
      </c>
      <c r="O1559" s="14">
        <v>0.1911505555555556</v>
      </c>
      <c r="P1559" s="14">
        <v>0.6187672839506173</v>
      </c>
      <c r="Q1559" s="14">
        <v>120.71</v>
      </c>
      <c r="R1559" s="14">
        <v>5.0</v>
      </c>
      <c r="S1559" s="14">
        <v>1.0</v>
      </c>
      <c r="T1559" s="14" t="s">
        <v>103</v>
      </c>
      <c r="U1559" s="14" t="s">
        <v>94</v>
      </c>
      <c r="V1559" s="16" t="s">
        <v>407</v>
      </c>
      <c r="W1559" s="17" t="s">
        <v>185</v>
      </c>
    </row>
    <row r="1560" ht="15.75" customHeight="1">
      <c r="A1560" s="14" t="s">
        <v>3563</v>
      </c>
      <c r="B1560" s="14" t="s">
        <v>3564</v>
      </c>
      <c r="C1560" s="14">
        <v>1946.0</v>
      </c>
      <c r="D1560" s="14">
        <v>4.0</v>
      </c>
      <c r="E1560" s="14">
        <v>194440.0</v>
      </c>
      <c r="F1560" s="14" t="s">
        <v>327</v>
      </c>
      <c r="G1560" s="14" t="s">
        <v>568</v>
      </c>
      <c r="H1560" s="14" t="s">
        <v>569</v>
      </c>
      <c r="I1560" s="14">
        <v>0.412</v>
      </c>
      <c r="J1560" s="14">
        <v>0.0861</v>
      </c>
      <c r="K1560" s="14">
        <v>0.5563707141668692</v>
      </c>
      <c r="L1560" s="14">
        <v>0.0415</v>
      </c>
      <c r="M1560" s="14">
        <v>0.979</v>
      </c>
      <c r="N1560" s="14">
        <v>0.892</v>
      </c>
      <c r="O1560" s="14">
        <v>0.0868</v>
      </c>
      <c r="P1560" s="14">
        <v>0.659</v>
      </c>
      <c r="Q1560" s="14">
        <v>67.493</v>
      </c>
      <c r="R1560" s="14">
        <v>1.0</v>
      </c>
      <c r="S1560" s="14">
        <v>1.0</v>
      </c>
      <c r="T1560" s="14" t="s">
        <v>34</v>
      </c>
      <c r="U1560" s="14" t="s">
        <v>35</v>
      </c>
      <c r="V1560" s="16" t="s">
        <v>407</v>
      </c>
      <c r="W1560" s="17" t="s">
        <v>185</v>
      </c>
    </row>
    <row r="1561" ht="15.75" customHeight="1">
      <c r="A1561" s="14" t="s">
        <v>19891</v>
      </c>
      <c r="B1561" s="14" t="s">
        <v>19892</v>
      </c>
      <c r="C1561" s="14">
        <v>2015.0</v>
      </c>
      <c r="D1561" s="14">
        <v>4.0</v>
      </c>
      <c r="E1561" s="14">
        <v>174681.0</v>
      </c>
      <c r="F1561" s="14" t="s">
        <v>14569</v>
      </c>
      <c r="G1561" s="14" t="s">
        <v>18672</v>
      </c>
      <c r="H1561" s="14" t="s">
        <v>18674</v>
      </c>
      <c r="I1561" s="14">
        <v>0.423</v>
      </c>
      <c r="J1561" s="14">
        <v>0.704</v>
      </c>
      <c r="K1561" s="14">
        <v>0.7776185485257071</v>
      </c>
      <c r="L1561" s="14">
        <v>0.125</v>
      </c>
      <c r="M1561" s="14">
        <v>0.775</v>
      </c>
      <c r="N1561" s="14">
        <v>1.86E-5</v>
      </c>
      <c r="O1561" s="14">
        <v>0.0763</v>
      </c>
      <c r="P1561" s="14">
        <v>0.346</v>
      </c>
      <c r="Q1561" s="14">
        <v>131.278</v>
      </c>
      <c r="R1561" s="14">
        <v>0.0</v>
      </c>
      <c r="S1561" s="14">
        <v>1.0</v>
      </c>
      <c r="T1561" s="14" t="s">
        <v>1434</v>
      </c>
      <c r="U1561" s="14" t="s">
        <v>35</v>
      </c>
      <c r="V1561" s="16" t="s">
        <v>45</v>
      </c>
      <c r="W1561" s="17" t="s">
        <v>251</v>
      </c>
    </row>
    <row r="1562" ht="15.75" customHeight="1">
      <c r="A1562" s="14" t="s">
        <v>19893</v>
      </c>
      <c r="B1562" s="14" t="s">
        <v>19894</v>
      </c>
      <c r="C1562" s="14">
        <v>2015.0</v>
      </c>
      <c r="D1562" s="14">
        <v>4.0</v>
      </c>
      <c r="E1562" s="14">
        <v>373054.0</v>
      </c>
      <c r="F1562" s="14" t="s">
        <v>14610</v>
      </c>
      <c r="G1562" s="14" t="s">
        <v>18672</v>
      </c>
      <c r="H1562" s="14" t="s">
        <v>18674</v>
      </c>
      <c r="I1562" s="14">
        <v>0.248</v>
      </c>
      <c r="J1562" s="14">
        <v>0.486</v>
      </c>
      <c r="K1562" s="14">
        <v>0.7715868500252051</v>
      </c>
      <c r="L1562" s="14">
        <v>0.0339</v>
      </c>
      <c r="M1562" s="14">
        <v>0.98</v>
      </c>
      <c r="N1562" s="14">
        <v>0.0219</v>
      </c>
      <c r="O1562" s="14">
        <v>0.17</v>
      </c>
      <c r="P1562" s="14">
        <v>0.147</v>
      </c>
      <c r="Q1562" s="14">
        <v>130.505</v>
      </c>
      <c r="R1562" s="14">
        <v>0.0</v>
      </c>
      <c r="S1562" s="14">
        <v>0.0</v>
      </c>
      <c r="T1562" s="14" t="s">
        <v>1434</v>
      </c>
      <c r="U1562" s="14" t="s">
        <v>35</v>
      </c>
      <c r="V1562" s="16" t="s">
        <v>58</v>
      </c>
      <c r="W1562" s="17" t="s">
        <v>251</v>
      </c>
    </row>
    <row r="1563" ht="15.75" customHeight="1">
      <c r="A1563" s="14" t="s">
        <v>19895</v>
      </c>
      <c r="B1563" s="14" t="s">
        <v>19896</v>
      </c>
      <c r="C1563" s="14">
        <v>2015.0</v>
      </c>
      <c r="D1563" s="14">
        <v>4.0</v>
      </c>
      <c r="E1563" s="14">
        <v>258215.0</v>
      </c>
      <c r="F1563" s="14" t="s">
        <v>8128</v>
      </c>
      <c r="G1563" s="14" t="s">
        <v>18672</v>
      </c>
      <c r="H1563" s="14" t="s">
        <v>18674</v>
      </c>
      <c r="I1563" s="14">
        <v>0.123</v>
      </c>
      <c r="J1563" s="14">
        <v>0.699</v>
      </c>
      <c r="K1563" s="14">
        <v>0.7798216157085146</v>
      </c>
      <c r="L1563" s="14">
        <v>0.0643</v>
      </c>
      <c r="M1563" s="14">
        <v>0.526</v>
      </c>
      <c r="N1563" s="14">
        <v>8.38E-5</v>
      </c>
      <c r="O1563" s="14">
        <v>0.0978</v>
      </c>
      <c r="P1563" s="14">
        <v>0.163</v>
      </c>
      <c r="Q1563" s="14">
        <v>92.534</v>
      </c>
      <c r="R1563" s="14">
        <v>8.0</v>
      </c>
      <c r="S1563" s="14">
        <v>1.0</v>
      </c>
      <c r="T1563" s="14" t="s">
        <v>1434</v>
      </c>
      <c r="U1563" s="14" t="s">
        <v>35</v>
      </c>
      <c r="V1563" s="16" t="s">
        <v>58</v>
      </c>
      <c r="W1563" s="17" t="s">
        <v>251</v>
      </c>
    </row>
    <row r="1564" ht="15.75" customHeight="1">
      <c r="A1564" s="14" t="s">
        <v>19897</v>
      </c>
      <c r="B1564" s="14" t="s">
        <v>19898</v>
      </c>
      <c r="C1564" s="14">
        <v>2015.0</v>
      </c>
      <c r="D1564" s="14">
        <v>4.0</v>
      </c>
      <c r="E1564" s="14">
        <v>154000.0</v>
      </c>
      <c r="F1564" s="14" t="s">
        <v>14716</v>
      </c>
      <c r="G1564" s="14" t="s">
        <v>18672</v>
      </c>
      <c r="H1564" s="14" t="s">
        <v>18674</v>
      </c>
      <c r="I1564" s="14">
        <v>0.378</v>
      </c>
      <c r="J1564" s="14">
        <v>0.586</v>
      </c>
      <c r="K1564" s="14">
        <v>0.8015314525099667</v>
      </c>
      <c r="L1564" s="14">
        <v>0.0531</v>
      </c>
      <c r="M1564" s="14">
        <v>0.968</v>
      </c>
      <c r="N1564" s="14">
        <v>0.14</v>
      </c>
      <c r="O1564" s="14">
        <v>0.0476</v>
      </c>
      <c r="P1564" s="14">
        <v>0.534</v>
      </c>
      <c r="Q1564" s="14">
        <v>102.548</v>
      </c>
      <c r="R1564" s="14">
        <v>5.0</v>
      </c>
      <c r="S1564" s="14">
        <v>0.0</v>
      </c>
      <c r="T1564" s="14" t="s">
        <v>1434</v>
      </c>
      <c r="U1564" s="14" t="s">
        <v>35</v>
      </c>
      <c r="V1564" s="16" t="s">
        <v>333</v>
      </c>
      <c r="W1564" s="17" t="s">
        <v>185</v>
      </c>
    </row>
    <row r="1565" ht="15.75" customHeight="1">
      <c r="A1565" s="14" t="s">
        <v>19899</v>
      </c>
      <c r="B1565" s="14" t="s">
        <v>19900</v>
      </c>
      <c r="C1565" s="14">
        <v>2015.0</v>
      </c>
      <c r="D1565" s="14">
        <v>4.0</v>
      </c>
      <c r="E1565" s="14">
        <v>165042.0</v>
      </c>
      <c r="F1565" s="14" t="s">
        <v>14672</v>
      </c>
      <c r="G1565" s="14" t="s">
        <v>18672</v>
      </c>
      <c r="H1565" s="14" t="s">
        <v>18674</v>
      </c>
      <c r="I1565" s="14">
        <v>0.563</v>
      </c>
      <c r="J1565" s="14">
        <v>0.727</v>
      </c>
      <c r="K1565" s="14">
        <v>0.790195281569307</v>
      </c>
      <c r="L1565" s="14">
        <v>0.0865</v>
      </c>
      <c r="M1565" s="14">
        <v>0.602</v>
      </c>
      <c r="N1565" s="14">
        <v>4.24E-6</v>
      </c>
      <c r="O1565" s="14">
        <v>0.285</v>
      </c>
      <c r="P1565" s="14">
        <v>0.566</v>
      </c>
      <c r="Q1565" s="14">
        <v>132.979</v>
      </c>
      <c r="R1565" s="14">
        <v>10.0</v>
      </c>
      <c r="S1565" s="14">
        <v>1.0</v>
      </c>
      <c r="T1565" s="14" t="s">
        <v>1434</v>
      </c>
      <c r="U1565" s="14" t="s">
        <v>35</v>
      </c>
      <c r="V1565" s="16" t="s">
        <v>333</v>
      </c>
      <c r="W1565" s="17" t="s">
        <v>185</v>
      </c>
    </row>
    <row r="1566" ht="15.75" customHeight="1">
      <c r="A1566" s="14" t="s">
        <v>19901</v>
      </c>
      <c r="B1566" s="14" t="s">
        <v>19902</v>
      </c>
      <c r="C1566" s="14">
        <v>2021.0</v>
      </c>
      <c r="D1566" s="14">
        <v>4.0</v>
      </c>
      <c r="E1566" s="14">
        <v>219043.0</v>
      </c>
      <c r="F1566" s="14" t="s">
        <v>14716</v>
      </c>
      <c r="G1566" s="14" t="s">
        <v>16597</v>
      </c>
      <c r="H1566" s="14" t="s">
        <v>15201</v>
      </c>
      <c r="I1566" s="14">
        <v>0.494</v>
      </c>
      <c r="J1566" s="14">
        <v>0.734</v>
      </c>
      <c r="K1566" s="14">
        <v>0.9040489380167253</v>
      </c>
      <c r="L1566" s="14">
        <v>0.0416</v>
      </c>
      <c r="M1566" s="14">
        <v>0.261</v>
      </c>
      <c r="N1566" s="14">
        <v>8.77E-6</v>
      </c>
      <c r="O1566" s="14">
        <v>0.41</v>
      </c>
      <c r="P1566" s="14">
        <v>0.438</v>
      </c>
      <c r="Q1566" s="14">
        <v>123.8</v>
      </c>
      <c r="R1566" s="14">
        <v>4.0</v>
      </c>
      <c r="S1566" s="14">
        <v>0.0</v>
      </c>
      <c r="T1566" s="14" t="s">
        <v>1434</v>
      </c>
      <c r="U1566" s="14" t="s">
        <v>68</v>
      </c>
      <c r="V1566" s="16" t="s">
        <v>54</v>
      </c>
      <c r="W1566" s="17" t="s">
        <v>251</v>
      </c>
    </row>
    <row r="1567" ht="15.75" customHeight="1">
      <c r="A1567" s="14" t="s">
        <v>19903</v>
      </c>
      <c r="B1567" s="14" t="s">
        <v>18587</v>
      </c>
      <c r="C1567" s="14">
        <v>2022.0</v>
      </c>
      <c r="D1567" s="14">
        <v>4.0</v>
      </c>
      <c r="E1567" s="14">
        <v>96089.0</v>
      </c>
      <c r="F1567" s="14" t="s">
        <v>19904</v>
      </c>
      <c r="G1567" s="14" t="s">
        <v>1658</v>
      </c>
      <c r="H1567" s="14" t="s">
        <v>18591</v>
      </c>
      <c r="I1567" s="14">
        <v>0.6567054320987653</v>
      </c>
      <c r="J1567" s="14">
        <v>0.6703844999999999</v>
      </c>
      <c r="K1567" s="14">
        <v>0.8136264709055699</v>
      </c>
      <c r="L1567" s="14">
        <v>0.08138265432098765</v>
      </c>
      <c r="M1567" s="14">
        <v>0.2693400896296296</v>
      </c>
      <c r="N1567" s="14">
        <v>0.05448885008024692</v>
      </c>
      <c r="O1567" s="14">
        <v>0.1911505555555556</v>
      </c>
      <c r="P1567" s="14">
        <v>0.6187672839506173</v>
      </c>
      <c r="Q1567" s="14">
        <v>120.71</v>
      </c>
      <c r="R1567" s="14">
        <v>5.0</v>
      </c>
      <c r="S1567" s="14">
        <v>1.0</v>
      </c>
      <c r="T1567" s="14" t="s">
        <v>1434</v>
      </c>
      <c r="U1567" s="14" t="s">
        <v>68</v>
      </c>
      <c r="V1567" s="16" t="s">
        <v>407</v>
      </c>
      <c r="W1567" s="17" t="s">
        <v>185</v>
      </c>
    </row>
    <row r="1568" ht="15.75" customHeight="1">
      <c r="A1568" s="14" t="s">
        <v>1898</v>
      </c>
      <c r="B1568" s="14" t="s">
        <v>1899</v>
      </c>
      <c r="C1568" s="14">
        <v>2014.0</v>
      </c>
      <c r="D1568" s="14">
        <v>4.0</v>
      </c>
      <c r="E1568" s="14">
        <v>323004.0</v>
      </c>
      <c r="F1568" s="14" t="s">
        <v>26</v>
      </c>
      <c r="G1568" s="14" t="s">
        <v>63</v>
      </c>
      <c r="H1568" s="14" t="s">
        <v>994</v>
      </c>
      <c r="I1568" s="14">
        <v>0.498</v>
      </c>
      <c r="J1568" s="14">
        <v>0.0491</v>
      </c>
      <c r="K1568" s="14">
        <v>0.6295638782403362</v>
      </c>
      <c r="L1568" s="14">
        <v>0.0488</v>
      </c>
      <c r="M1568" s="14">
        <v>0.964</v>
      </c>
      <c r="N1568" s="14">
        <v>1.43E-6</v>
      </c>
      <c r="O1568" s="14">
        <v>0.11</v>
      </c>
      <c r="P1568" s="14">
        <v>0.327</v>
      </c>
      <c r="Q1568" s="14">
        <v>60.9</v>
      </c>
      <c r="R1568" s="14">
        <v>4.0</v>
      </c>
      <c r="S1568" s="14">
        <v>1.0</v>
      </c>
      <c r="T1568" s="14" t="s">
        <v>34</v>
      </c>
      <c r="U1568" s="14" t="s">
        <v>35</v>
      </c>
      <c r="V1568" s="16" t="s">
        <v>45</v>
      </c>
      <c r="W1568" s="17" t="s">
        <v>251</v>
      </c>
    </row>
    <row r="1569" ht="15.75" customHeight="1">
      <c r="A1569" s="14" t="s">
        <v>1903</v>
      </c>
      <c r="B1569" s="14" t="s">
        <v>1904</v>
      </c>
      <c r="C1569" s="14">
        <v>2020.0</v>
      </c>
      <c r="D1569" s="14">
        <v>4.0</v>
      </c>
      <c r="E1569" s="14">
        <v>251640.0</v>
      </c>
      <c r="F1569" s="14" t="s">
        <v>67</v>
      </c>
      <c r="G1569" s="14" t="s">
        <v>69</v>
      </c>
      <c r="H1569" s="14" t="s">
        <v>80</v>
      </c>
      <c r="I1569" s="14">
        <v>0.258</v>
      </c>
      <c r="J1569" s="14">
        <v>0.547</v>
      </c>
      <c r="K1569" s="14">
        <v>0.8395183196620641</v>
      </c>
      <c r="L1569" s="14">
        <v>0.0326</v>
      </c>
      <c r="M1569" s="14">
        <v>0.821</v>
      </c>
      <c r="N1569" s="14">
        <v>9.76E-5</v>
      </c>
      <c r="O1569" s="14">
        <v>0.361</v>
      </c>
      <c r="P1569" s="14">
        <v>0.12</v>
      </c>
      <c r="Q1569" s="14">
        <v>103.48</v>
      </c>
      <c r="R1569" s="14">
        <v>11.0</v>
      </c>
      <c r="S1569" s="14">
        <v>1.0</v>
      </c>
      <c r="T1569" s="14" t="s">
        <v>34</v>
      </c>
      <c r="U1569" s="14" t="s">
        <v>35</v>
      </c>
      <c r="V1569" s="16" t="s">
        <v>58</v>
      </c>
      <c r="W1569" s="17" t="s">
        <v>251</v>
      </c>
    </row>
    <row r="1570" ht="15.75" customHeight="1">
      <c r="A1570" s="14" t="s">
        <v>1909</v>
      </c>
      <c r="B1570" s="14" t="s">
        <v>1910</v>
      </c>
      <c r="C1570" s="14">
        <v>2009.0</v>
      </c>
      <c r="D1570" s="14">
        <v>4.0</v>
      </c>
      <c r="E1570" s="14">
        <v>239253.0</v>
      </c>
      <c r="F1570" s="14" t="s">
        <v>1911</v>
      </c>
      <c r="G1570" s="14" t="s">
        <v>1912</v>
      </c>
      <c r="H1570" s="14" t="s">
        <v>1913</v>
      </c>
      <c r="I1570" s="14">
        <v>0.911</v>
      </c>
      <c r="J1570" s="14">
        <v>0.575</v>
      </c>
      <c r="K1570" s="14">
        <v>0.7951361409792926</v>
      </c>
      <c r="L1570" s="14">
        <v>0.064</v>
      </c>
      <c r="M1570" s="14">
        <v>6.38E-4</v>
      </c>
      <c r="N1570" s="14">
        <v>0.276</v>
      </c>
      <c r="O1570" s="14">
        <v>0.108</v>
      </c>
      <c r="P1570" s="14">
        <v>0.211</v>
      </c>
      <c r="Q1570" s="14">
        <v>122.884</v>
      </c>
      <c r="R1570" s="14">
        <v>0.0</v>
      </c>
      <c r="S1570" s="14">
        <v>1.0</v>
      </c>
      <c r="T1570" s="14" t="s">
        <v>103</v>
      </c>
      <c r="U1570" s="14" t="s">
        <v>68</v>
      </c>
      <c r="V1570" s="16" t="s">
        <v>36</v>
      </c>
      <c r="W1570" s="17" t="s">
        <v>251</v>
      </c>
    </row>
    <row r="1571" ht="15.75" customHeight="1">
      <c r="A1571" s="14" t="s">
        <v>1914</v>
      </c>
      <c r="B1571" s="14" t="s">
        <v>1915</v>
      </c>
      <c r="C1571" s="14">
        <v>2012.0</v>
      </c>
      <c r="D1571" s="14">
        <v>4.0</v>
      </c>
      <c r="E1571" s="14">
        <v>290400.0</v>
      </c>
      <c r="F1571" s="14" t="s">
        <v>1918</v>
      </c>
      <c r="G1571" s="14" t="s">
        <v>1919</v>
      </c>
      <c r="H1571" s="14" t="s">
        <v>1920</v>
      </c>
      <c r="I1571" s="14">
        <v>0.499</v>
      </c>
      <c r="J1571" s="14">
        <v>0.547</v>
      </c>
      <c r="K1571" s="14">
        <v>0.8093384381577795</v>
      </c>
      <c r="L1571" s="14">
        <v>0.0324</v>
      </c>
      <c r="M1571" s="14">
        <v>0.605</v>
      </c>
      <c r="N1571" s="14">
        <v>6.75E-6</v>
      </c>
      <c r="O1571" s="14">
        <v>0.197</v>
      </c>
      <c r="P1571" s="14">
        <v>0.39</v>
      </c>
      <c r="Q1571" s="14">
        <v>77.942</v>
      </c>
      <c r="R1571" s="14">
        <v>11.0</v>
      </c>
      <c r="S1571" s="14">
        <v>0.0</v>
      </c>
      <c r="T1571" s="14" t="s">
        <v>104</v>
      </c>
      <c r="U1571" s="14" t="s">
        <v>35</v>
      </c>
      <c r="V1571" s="16" t="s">
        <v>45</v>
      </c>
      <c r="W1571" s="17" t="s">
        <v>251</v>
      </c>
    </row>
    <row r="1572" ht="15.75" customHeight="1">
      <c r="A1572" s="14" t="s">
        <v>19905</v>
      </c>
      <c r="B1572" s="14" t="s">
        <v>19906</v>
      </c>
      <c r="C1572" s="14">
        <v>2021.0</v>
      </c>
      <c r="D1572" s="14">
        <v>4.0</v>
      </c>
      <c r="E1572" s="14">
        <v>239845.0</v>
      </c>
      <c r="F1572" s="14" t="s">
        <v>19907</v>
      </c>
      <c r="G1572" s="14" t="s">
        <v>19908</v>
      </c>
      <c r="H1572" s="14" t="s">
        <v>19906</v>
      </c>
      <c r="I1572" s="14">
        <v>0.69</v>
      </c>
      <c r="J1572" s="14">
        <v>0.597</v>
      </c>
      <c r="K1572" s="14">
        <v>0.8141937415606658</v>
      </c>
      <c r="L1572" s="14">
        <v>0.0395</v>
      </c>
      <c r="M1572" s="14">
        <v>0.311</v>
      </c>
      <c r="N1572" s="14">
        <v>4.18E-5</v>
      </c>
      <c r="O1572" s="14">
        <v>0.0727</v>
      </c>
      <c r="P1572" s="14">
        <v>0.453</v>
      </c>
      <c r="Q1572" s="14">
        <v>185.084</v>
      </c>
      <c r="R1572" s="14">
        <v>9.0</v>
      </c>
      <c r="S1572" s="14">
        <v>0.0</v>
      </c>
      <c r="T1572" s="14" t="s">
        <v>1264</v>
      </c>
      <c r="U1572" s="14" t="s">
        <v>35</v>
      </c>
      <c r="V1572" s="16" t="s">
        <v>54</v>
      </c>
      <c r="W1572" s="17" t="s">
        <v>251</v>
      </c>
    </row>
    <row r="1573" ht="15.75" customHeight="1">
      <c r="A1573" s="14" t="s">
        <v>19909</v>
      </c>
      <c r="B1573" s="14" t="s">
        <v>19910</v>
      </c>
      <c r="C1573" s="14">
        <v>2023.0</v>
      </c>
      <c r="D1573" s="14">
        <v>4.0</v>
      </c>
      <c r="E1573" s="14">
        <v>112087.0</v>
      </c>
      <c r="F1573" s="14" t="s">
        <v>19911</v>
      </c>
      <c r="G1573" s="14" t="s">
        <v>19912</v>
      </c>
      <c r="H1573" s="14" t="s">
        <v>19910</v>
      </c>
      <c r="I1573" s="14">
        <v>0.724</v>
      </c>
      <c r="J1573" s="14">
        <v>0.771</v>
      </c>
      <c r="K1573" s="14">
        <v>0.856757855092577</v>
      </c>
      <c r="L1573" s="14">
        <v>0.036</v>
      </c>
      <c r="M1573" s="14">
        <v>0.105</v>
      </c>
      <c r="N1573" s="14">
        <v>0.0</v>
      </c>
      <c r="O1573" s="14">
        <v>0.0735</v>
      </c>
      <c r="P1573" s="14">
        <v>0.926</v>
      </c>
      <c r="Q1573" s="14">
        <v>140.15</v>
      </c>
      <c r="R1573" s="14">
        <v>7.0</v>
      </c>
      <c r="S1573" s="14">
        <v>0.0</v>
      </c>
      <c r="T1573" s="14" t="s">
        <v>1264</v>
      </c>
      <c r="U1573" s="14" t="s">
        <v>35</v>
      </c>
      <c r="V1573" s="16" t="s">
        <v>819</v>
      </c>
      <c r="W1573" s="17" t="s">
        <v>185</v>
      </c>
    </row>
    <row r="1574" ht="15.75" customHeight="1">
      <c r="A1574" s="14" t="s">
        <v>1922</v>
      </c>
      <c r="B1574" s="14" t="s">
        <v>1923</v>
      </c>
      <c r="C1574" s="14">
        <v>2021.0</v>
      </c>
      <c r="D1574" s="14">
        <v>4.0</v>
      </c>
      <c r="E1574" s="14">
        <v>219004.0</v>
      </c>
      <c r="F1574" s="14" t="s">
        <v>1924</v>
      </c>
      <c r="G1574" s="14" t="s">
        <v>1925</v>
      </c>
      <c r="H1574" s="14" t="s">
        <v>1926</v>
      </c>
      <c r="I1574" s="14">
        <v>0.26</v>
      </c>
      <c r="J1574" s="14">
        <v>0.545</v>
      </c>
      <c r="K1574" s="14">
        <v>0.8250379654605045</v>
      </c>
      <c r="L1574" s="14">
        <v>0.0579</v>
      </c>
      <c r="M1574" s="14">
        <v>0.853</v>
      </c>
      <c r="N1574" s="14">
        <v>2.24E-4</v>
      </c>
      <c r="O1574" s="14">
        <v>0.588</v>
      </c>
      <c r="P1574" s="14">
        <v>0.158</v>
      </c>
      <c r="Q1574" s="14">
        <v>84.821</v>
      </c>
      <c r="R1574" s="14">
        <v>6.0</v>
      </c>
      <c r="S1574" s="14">
        <v>0.0</v>
      </c>
      <c r="T1574" s="14" t="s">
        <v>104</v>
      </c>
      <c r="U1574" s="14" t="s">
        <v>68</v>
      </c>
      <c r="V1574" s="16" t="s">
        <v>58</v>
      </c>
      <c r="W1574" s="17" t="s">
        <v>251</v>
      </c>
    </row>
    <row r="1575" ht="15.75" customHeight="1">
      <c r="A1575" s="14" t="s">
        <v>1931</v>
      </c>
      <c r="B1575" s="14" t="s">
        <v>1932</v>
      </c>
      <c r="C1575" s="14">
        <v>2016.0</v>
      </c>
      <c r="D1575" s="14">
        <v>4.0</v>
      </c>
      <c r="E1575" s="14">
        <v>181159.0</v>
      </c>
      <c r="F1575" s="14" t="s">
        <v>1933</v>
      </c>
      <c r="G1575" s="14" t="s">
        <v>1934</v>
      </c>
      <c r="H1575" s="14" t="s">
        <v>1932</v>
      </c>
      <c r="I1575" s="14">
        <v>0.626</v>
      </c>
      <c r="J1575" s="14">
        <v>0.755</v>
      </c>
      <c r="K1575" s="14">
        <v>0.8427694479318383</v>
      </c>
      <c r="L1575" s="14">
        <v>0.0429</v>
      </c>
      <c r="M1575" s="14">
        <v>0.157</v>
      </c>
      <c r="N1575" s="14">
        <v>0.0</v>
      </c>
      <c r="O1575" s="14">
        <v>0.171</v>
      </c>
      <c r="P1575" s="14">
        <v>0.459</v>
      </c>
      <c r="Q1575" s="14">
        <v>133.991</v>
      </c>
      <c r="R1575" s="14">
        <v>3.0</v>
      </c>
      <c r="S1575" s="14">
        <v>0.0</v>
      </c>
      <c r="T1575" s="14" t="s">
        <v>104</v>
      </c>
      <c r="U1575" s="14" t="s">
        <v>94</v>
      </c>
      <c r="V1575" s="16" t="s">
        <v>54</v>
      </c>
      <c r="W1575" s="17" t="s">
        <v>251</v>
      </c>
    </row>
    <row r="1576" ht="15.75" customHeight="1">
      <c r="A1576" s="14" t="s">
        <v>3570</v>
      </c>
      <c r="B1576" s="14" t="s">
        <v>3571</v>
      </c>
      <c r="C1576" s="14">
        <v>2022.0</v>
      </c>
      <c r="D1576" s="14">
        <v>4.0</v>
      </c>
      <c r="E1576" s="14">
        <v>210750.0</v>
      </c>
      <c r="F1576" s="14" t="s">
        <v>3574</v>
      </c>
      <c r="G1576" s="14" t="s">
        <v>3575</v>
      </c>
      <c r="H1576" s="14" t="s">
        <v>3571</v>
      </c>
      <c r="I1576" s="14">
        <v>0.759</v>
      </c>
      <c r="J1576" s="14">
        <v>0.848</v>
      </c>
      <c r="K1576" s="14">
        <v>0.8412722178076002</v>
      </c>
      <c r="L1576" s="14">
        <v>0.336</v>
      </c>
      <c r="M1576" s="14">
        <v>0.149</v>
      </c>
      <c r="N1576" s="14">
        <v>0.0</v>
      </c>
      <c r="O1576" s="14">
        <v>0.262</v>
      </c>
      <c r="P1576" s="14">
        <v>0.8</v>
      </c>
      <c r="Q1576" s="14">
        <v>80.023</v>
      </c>
      <c r="R1576" s="14">
        <v>9.0</v>
      </c>
      <c r="S1576" s="14">
        <v>1.0</v>
      </c>
      <c r="T1576" s="14" t="s">
        <v>104</v>
      </c>
      <c r="U1576" s="14" t="s">
        <v>94</v>
      </c>
      <c r="V1576" s="16" t="s">
        <v>560</v>
      </c>
      <c r="W1576" s="17" t="s">
        <v>185</v>
      </c>
    </row>
    <row r="1577" ht="15.75" customHeight="1">
      <c r="A1577" s="14" t="s">
        <v>19913</v>
      </c>
      <c r="B1577" s="14" t="s">
        <v>19914</v>
      </c>
      <c r="C1577" s="14">
        <v>2006.0</v>
      </c>
      <c r="D1577" s="14">
        <v>4.0</v>
      </c>
      <c r="E1577" s="14">
        <v>339293.0</v>
      </c>
      <c r="F1577" s="14" t="s">
        <v>19915</v>
      </c>
      <c r="G1577" s="14" t="s">
        <v>19916</v>
      </c>
      <c r="H1577" s="14" t="s">
        <v>19917</v>
      </c>
      <c r="I1577" s="14">
        <v>0.607</v>
      </c>
      <c r="J1577" s="14">
        <v>0.454</v>
      </c>
      <c r="K1577" s="14">
        <v>0.7855110901806193</v>
      </c>
      <c r="L1577" s="14">
        <v>0.0282</v>
      </c>
      <c r="M1577" s="14">
        <v>0.108</v>
      </c>
      <c r="N1577" s="14">
        <v>0.888</v>
      </c>
      <c r="O1577" s="14">
        <v>0.299</v>
      </c>
      <c r="P1577" s="14">
        <v>0.139</v>
      </c>
      <c r="Q1577" s="14">
        <v>139.97</v>
      </c>
      <c r="R1577" s="14">
        <v>4.0</v>
      </c>
      <c r="S1577" s="14">
        <v>1.0</v>
      </c>
      <c r="T1577" s="14" t="s">
        <v>1264</v>
      </c>
      <c r="U1577" s="14" t="s">
        <v>94</v>
      </c>
      <c r="V1577" s="16" t="s">
        <v>58</v>
      </c>
      <c r="W1577" s="17" t="s">
        <v>251</v>
      </c>
    </row>
    <row r="1578" ht="15.75" customHeight="1">
      <c r="A1578" s="14" t="s">
        <v>3578</v>
      </c>
      <c r="B1578" s="14" t="s">
        <v>3580</v>
      </c>
      <c r="C1578" s="14">
        <v>2016.0</v>
      </c>
      <c r="D1578" s="14">
        <v>4.0</v>
      </c>
      <c r="E1578" s="14">
        <v>317906.0</v>
      </c>
      <c r="F1578" s="14" t="s">
        <v>3582</v>
      </c>
      <c r="G1578" s="14" t="s">
        <v>3583</v>
      </c>
      <c r="H1578" s="14" t="s">
        <v>3584</v>
      </c>
      <c r="I1578" s="14">
        <v>0.667</v>
      </c>
      <c r="J1578" s="14">
        <v>0.627</v>
      </c>
      <c r="K1578" s="14">
        <v>0.7934250208373061</v>
      </c>
      <c r="L1578" s="14">
        <v>0.0466</v>
      </c>
      <c r="M1578" s="14">
        <v>0.278</v>
      </c>
      <c r="N1578" s="14">
        <v>0.00107</v>
      </c>
      <c r="O1578" s="14">
        <v>0.161</v>
      </c>
      <c r="P1578" s="14">
        <v>0.557</v>
      </c>
      <c r="Q1578" s="14">
        <v>80.003</v>
      </c>
      <c r="R1578" s="14">
        <v>9.0</v>
      </c>
      <c r="S1578" s="14">
        <v>1.0</v>
      </c>
      <c r="T1578" s="14" t="s">
        <v>104</v>
      </c>
      <c r="U1578" s="14" t="s">
        <v>68</v>
      </c>
      <c r="V1578" s="16" t="s">
        <v>333</v>
      </c>
      <c r="W1578" s="17" t="s">
        <v>185</v>
      </c>
    </row>
    <row r="1579" ht="15.75" customHeight="1">
      <c r="A1579" s="14" t="s">
        <v>1937</v>
      </c>
      <c r="B1579" s="14" t="s">
        <v>1938</v>
      </c>
      <c r="C1579" s="14">
        <v>2010.0</v>
      </c>
      <c r="D1579" s="14">
        <v>4.0</v>
      </c>
      <c r="E1579" s="14">
        <v>182293.0</v>
      </c>
      <c r="F1579" s="14" t="s">
        <v>1939</v>
      </c>
      <c r="G1579" s="14" t="s">
        <v>1940</v>
      </c>
      <c r="H1579" s="14" t="s">
        <v>1942</v>
      </c>
      <c r="I1579" s="14">
        <v>0.444</v>
      </c>
      <c r="J1579" s="14">
        <v>0.245</v>
      </c>
      <c r="K1579" s="14">
        <v>0.7161465574248467</v>
      </c>
      <c r="L1579" s="14">
        <v>0.0273</v>
      </c>
      <c r="M1579" s="14">
        <v>0.853</v>
      </c>
      <c r="N1579" s="14">
        <v>0.0</v>
      </c>
      <c r="O1579" s="14">
        <v>0.117</v>
      </c>
      <c r="P1579" s="14">
        <v>0.245</v>
      </c>
      <c r="Q1579" s="14">
        <v>88.148</v>
      </c>
      <c r="R1579" s="14">
        <v>2.0</v>
      </c>
      <c r="S1579" s="14">
        <v>1.0</v>
      </c>
      <c r="T1579" s="14" t="s">
        <v>103</v>
      </c>
      <c r="U1579" s="14" t="s">
        <v>68</v>
      </c>
      <c r="V1579" s="16" t="s">
        <v>36</v>
      </c>
      <c r="W1579" s="17" t="s">
        <v>251</v>
      </c>
    </row>
    <row r="1580" ht="15.75" customHeight="1">
      <c r="A1580" s="14" t="s">
        <v>3589</v>
      </c>
      <c r="B1580" s="14" t="s">
        <v>3590</v>
      </c>
      <c r="C1580" s="14">
        <v>2006.0</v>
      </c>
      <c r="D1580" s="14">
        <v>4.0</v>
      </c>
      <c r="E1580" s="14">
        <v>225853.0</v>
      </c>
      <c r="F1580" s="14" t="s">
        <v>880</v>
      </c>
      <c r="G1580" s="14" t="s">
        <v>3591</v>
      </c>
      <c r="H1580" s="14" t="s">
        <v>3593</v>
      </c>
      <c r="I1580" s="14">
        <v>0.536</v>
      </c>
      <c r="J1580" s="14">
        <v>0.323</v>
      </c>
      <c r="K1580" s="14">
        <v>0.7196757427176936</v>
      </c>
      <c r="L1580" s="14">
        <v>0.0291</v>
      </c>
      <c r="M1580" s="14">
        <v>0.51</v>
      </c>
      <c r="N1580" s="14">
        <v>5.6E-6</v>
      </c>
      <c r="O1580" s="14">
        <v>0.103</v>
      </c>
      <c r="P1580" s="14">
        <v>0.547</v>
      </c>
      <c r="Q1580" s="14">
        <v>132.001</v>
      </c>
      <c r="R1580" s="14">
        <v>10.0</v>
      </c>
      <c r="S1580" s="14">
        <v>1.0</v>
      </c>
      <c r="T1580" s="14" t="s">
        <v>104</v>
      </c>
      <c r="U1580" s="14" t="s">
        <v>68</v>
      </c>
      <c r="V1580" s="16" t="s">
        <v>333</v>
      </c>
      <c r="W1580" s="17" t="s">
        <v>185</v>
      </c>
    </row>
    <row r="1581" ht="15.75" customHeight="1">
      <c r="A1581" s="14" t="s">
        <v>3598</v>
      </c>
      <c r="B1581" s="14" t="s">
        <v>3599</v>
      </c>
      <c r="C1581" s="14">
        <v>2018.0</v>
      </c>
      <c r="D1581" s="14">
        <v>4.0</v>
      </c>
      <c r="E1581" s="14">
        <v>331533.0</v>
      </c>
      <c r="F1581" s="14" t="s">
        <v>1629</v>
      </c>
      <c r="G1581" s="14" t="s">
        <v>3601</v>
      </c>
      <c r="H1581" s="14" t="s">
        <v>3603</v>
      </c>
      <c r="I1581" s="14">
        <v>0.714</v>
      </c>
      <c r="J1581" s="14">
        <v>0.845</v>
      </c>
      <c r="K1581" s="14">
        <v>0.7339849849050546</v>
      </c>
      <c r="L1581" s="14">
        <v>0.236</v>
      </c>
      <c r="M1581" s="14">
        <v>0.188</v>
      </c>
      <c r="N1581" s="14">
        <v>9.94E-5</v>
      </c>
      <c r="O1581" s="14">
        <v>0.221</v>
      </c>
      <c r="P1581" s="14">
        <v>0.642</v>
      </c>
      <c r="Q1581" s="14">
        <v>94.21</v>
      </c>
      <c r="R1581" s="14">
        <v>10.0</v>
      </c>
      <c r="S1581" s="14">
        <v>0.0</v>
      </c>
      <c r="T1581" s="14" t="s">
        <v>104</v>
      </c>
      <c r="U1581" s="14" t="s">
        <v>68</v>
      </c>
      <c r="V1581" s="16" t="s">
        <v>407</v>
      </c>
      <c r="W1581" s="17" t="s">
        <v>185</v>
      </c>
    </row>
    <row r="1582" ht="15.75" customHeight="1">
      <c r="A1582" s="14" t="s">
        <v>1943</v>
      </c>
      <c r="B1582" s="14" t="s">
        <v>1944</v>
      </c>
      <c r="C1582" s="14">
        <v>2001.0</v>
      </c>
      <c r="D1582" s="14">
        <v>4.0</v>
      </c>
      <c r="E1582" s="14">
        <v>304800.0</v>
      </c>
      <c r="F1582" s="14" t="s">
        <v>1946</v>
      </c>
      <c r="G1582" s="14" t="s">
        <v>1948</v>
      </c>
      <c r="H1582" s="14" t="s">
        <v>1949</v>
      </c>
      <c r="I1582" s="14">
        <v>0.792</v>
      </c>
      <c r="J1582" s="14">
        <v>0.896</v>
      </c>
      <c r="K1582" s="14">
        <v>0.8163112527363741</v>
      </c>
      <c r="L1582" s="14">
        <v>0.309</v>
      </c>
      <c r="M1582" s="14">
        <v>0.0545</v>
      </c>
      <c r="N1582" s="14">
        <v>2.69E-6</v>
      </c>
      <c r="O1582" s="14">
        <v>0.0828</v>
      </c>
      <c r="P1582" s="14">
        <v>0.295</v>
      </c>
      <c r="Q1582" s="14">
        <v>96.877</v>
      </c>
      <c r="R1582" s="14">
        <v>5.0</v>
      </c>
      <c r="S1582" s="14">
        <v>1.0</v>
      </c>
      <c r="T1582" s="14" t="s">
        <v>103</v>
      </c>
      <c r="U1582" s="14" t="s">
        <v>68</v>
      </c>
      <c r="V1582" s="16" t="s">
        <v>36</v>
      </c>
      <c r="W1582" s="17" t="s">
        <v>251</v>
      </c>
    </row>
    <row r="1583" ht="15.75" customHeight="1">
      <c r="A1583" s="14" t="s">
        <v>19918</v>
      </c>
      <c r="B1583" s="14" t="s">
        <v>19919</v>
      </c>
      <c r="C1583" s="14">
        <v>2022.0</v>
      </c>
      <c r="D1583" s="14">
        <v>4.0</v>
      </c>
      <c r="E1583" s="14">
        <v>200614.0</v>
      </c>
      <c r="F1583" s="14" t="s">
        <v>19920</v>
      </c>
      <c r="G1583" s="14" t="s">
        <v>19921</v>
      </c>
      <c r="H1583" s="14" t="s">
        <v>19922</v>
      </c>
      <c r="I1583" s="14">
        <v>0.587</v>
      </c>
      <c r="J1583" s="14">
        <v>0.371</v>
      </c>
      <c r="K1583" s="14">
        <v>0.7949436399633192</v>
      </c>
      <c r="L1583" s="14">
        <v>0.0338</v>
      </c>
      <c r="M1583" s="14">
        <v>0.874</v>
      </c>
      <c r="N1583" s="14">
        <v>0.0</v>
      </c>
      <c r="O1583" s="14">
        <v>0.312</v>
      </c>
      <c r="P1583" s="14">
        <v>0.383</v>
      </c>
      <c r="Q1583" s="14">
        <v>119.087</v>
      </c>
      <c r="R1583" s="14">
        <v>1.0</v>
      </c>
      <c r="S1583" s="14">
        <v>0.0</v>
      </c>
      <c r="T1583" s="14" t="s">
        <v>1264</v>
      </c>
      <c r="U1583" s="14" t="s">
        <v>68</v>
      </c>
      <c r="V1583" s="16" t="s">
        <v>45</v>
      </c>
      <c r="W1583" s="17" t="s">
        <v>251</v>
      </c>
    </row>
    <row r="1584" ht="15.75" customHeight="1">
      <c r="A1584" s="14" t="s">
        <v>3608</v>
      </c>
      <c r="B1584" s="14" t="s">
        <v>3609</v>
      </c>
      <c r="C1584" s="14">
        <v>2010.0</v>
      </c>
      <c r="D1584" s="14">
        <v>4.0</v>
      </c>
      <c r="E1584" s="14">
        <v>1965546.0</v>
      </c>
      <c r="F1584" s="14" t="s">
        <v>3610</v>
      </c>
      <c r="G1584" s="14" t="s">
        <v>3611</v>
      </c>
      <c r="H1584" s="14" t="s">
        <v>3612</v>
      </c>
      <c r="I1584" s="14">
        <v>0.525</v>
      </c>
      <c r="J1584" s="14">
        <v>0.332</v>
      </c>
      <c r="K1584" s="14">
        <v>0.5382114516600388</v>
      </c>
      <c r="L1584" s="14">
        <v>0.9</v>
      </c>
      <c r="M1584" s="14">
        <v>0.872</v>
      </c>
      <c r="N1584" s="14">
        <v>0.0</v>
      </c>
      <c r="O1584" s="14">
        <v>0.904</v>
      </c>
      <c r="P1584" s="14">
        <v>0.718</v>
      </c>
      <c r="Q1584" s="14">
        <v>87.108</v>
      </c>
      <c r="R1584" s="14">
        <v>2.0</v>
      </c>
      <c r="S1584" s="14">
        <v>1.0</v>
      </c>
      <c r="T1584" s="14" t="s">
        <v>103</v>
      </c>
      <c r="U1584" s="14" t="s">
        <v>68</v>
      </c>
      <c r="V1584" s="16" t="s">
        <v>181</v>
      </c>
      <c r="W1584" s="17" t="s">
        <v>185</v>
      </c>
    </row>
    <row r="1585" ht="15.75" customHeight="1">
      <c r="A1585" s="14" t="s">
        <v>19923</v>
      </c>
      <c r="B1585" s="14" t="s">
        <v>19924</v>
      </c>
      <c r="C1585" s="14">
        <v>2023.0</v>
      </c>
      <c r="D1585" s="14">
        <v>4.0</v>
      </c>
      <c r="E1585" s="14">
        <v>242200.0</v>
      </c>
      <c r="F1585" s="14" t="s">
        <v>1357</v>
      </c>
      <c r="G1585" s="14" t="s">
        <v>1358</v>
      </c>
      <c r="H1585" s="14" t="s">
        <v>19925</v>
      </c>
      <c r="I1585" s="14">
        <v>0.608</v>
      </c>
      <c r="J1585" s="14">
        <v>0.692</v>
      </c>
      <c r="K1585" s="14">
        <v>0.9064231172137314</v>
      </c>
      <c r="L1585" s="14">
        <v>0.0441</v>
      </c>
      <c r="M1585" s="14">
        <v>0.151</v>
      </c>
      <c r="N1585" s="14">
        <v>0.0</v>
      </c>
      <c r="O1585" s="14">
        <v>0.173</v>
      </c>
      <c r="P1585" s="14">
        <v>0.569</v>
      </c>
      <c r="Q1585" s="14">
        <v>131.973</v>
      </c>
      <c r="R1585" s="14">
        <v>9.0</v>
      </c>
      <c r="S1585" s="14">
        <v>0.0</v>
      </c>
      <c r="T1585" s="14" t="s">
        <v>1434</v>
      </c>
      <c r="U1585" s="14" t="s">
        <v>35</v>
      </c>
      <c r="V1585" s="16" t="s">
        <v>333</v>
      </c>
      <c r="W1585" s="17" t="s">
        <v>185</v>
      </c>
    </row>
    <row r="1586" ht="15.75" customHeight="1">
      <c r="A1586" s="14" t="s">
        <v>19926</v>
      </c>
      <c r="B1586" s="14" t="s">
        <v>19927</v>
      </c>
      <c r="C1586" s="14">
        <v>2011.0</v>
      </c>
      <c r="D1586" s="14">
        <v>4.0</v>
      </c>
      <c r="E1586" s="14">
        <v>107173.0</v>
      </c>
      <c r="F1586" s="14" t="s">
        <v>17167</v>
      </c>
      <c r="G1586" s="14" t="s">
        <v>19928</v>
      </c>
      <c r="H1586" s="14" t="s">
        <v>19929</v>
      </c>
      <c r="I1586" s="14">
        <v>0.695</v>
      </c>
      <c r="J1586" s="14">
        <v>0.0923</v>
      </c>
      <c r="K1586" s="14">
        <v>0.6050520822063815</v>
      </c>
      <c r="L1586" s="14">
        <v>0.067</v>
      </c>
      <c r="M1586" s="14">
        <v>0.978</v>
      </c>
      <c r="N1586" s="14">
        <v>0.913</v>
      </c>
      <c r="O1586" s="14">
        <v>0.097</v>
      </c>
      <c r="P1586" s="14">
        <v>0.158</v>
      </c>
      <c r="Q1586" s="14">
        <v>104.629</v>
      </c>
      <c r="R1586" s="14">
        <v>0.0</v>
      </c>
      <c r="S1586" s="14">
        <v>1.0</v>
      </c>
      <c r="T1586" s="14" t="s">
        <v>1434</v>
      </c>
      <c r="U1586" s="14" t="s">
        <v>35</v>
      </c>
      <c r="V1586" s="16" t="s">
        <v>58</v>
      </c>
      <c r="W1586" s="17" t="s">
        <v>251</v>
      </c>
    </row>
    <row r="1587" ht="15.75" customHeight="1">
      <c r="A1587" s="14" t="s">
        <v>1951</v>
      </c>
      <c r="B1587" s="14" t="s">
        <v>1952</v>
      </c>
      <c r="C1587" s="14">
        <v>2024.0</v>
      </c>
      <c r="D1587" s="14">
        <v>4.0</v>
      </c>
      <c r="E1587" s="14">
        <v>83551.0</v>
      </c>
      <c r="F1587" s="14" t="s">
        <v>316</v>
      </c>
      <c r="G1587" s="14" t="s">
        <v>1955</v>
      </c>
      <c r="H1587" s="14" t="s">
        <v>1956</v>
      </c>
      <c r="I1587" s="14">
        <v>0.514</v>
      </c>
      <c r="J1587" s="14">
        <v>0.241</v>
      </c>
      <c r="K1587" s="14">
        <v>0.6134151819003398</v>
      </c>
      <c r="L1587" s="14">
        <v>0.0347</v>
      </c>
      <c r="M1587" s="14">
        <v>0.822</v>
      </c>
      <c r="N1587" s="14">
        <v>0.955</v>
      </c>
      <c r="O1587" s="14">
        <v>0.109</v>
      </c>
      <c r="P1587" s="14">
        <v>0.118</v>
      </c>
      <c r="Q1587" s="14">
        <v>163.887</v>
      </c>
      <c r="R1587" s="14">
        <v>6.0</v>
      </c>
      <c r="S1587" s="14">
        <v>1.0</v>
      </c>
      <c r="T1587" s="14" t="s">
        <v>103</v>
      </c>
      <c r="U1587" s="14" t="s">
        <v>35</v>
      </c>
      <c r="V1587" s="16" t="s">
        <v>58</v>
      </c>
      <c r="W1587" s="17" t="s">
        <v>251</v>
      </c>
    </row>
    <row r="1588" ht="15.75" customHeight="1">
      <c r="A1588" s="14" t="s">
        <v>3616</v>
      </c>
      <c r="B1588" s="14" t="s">
        <v>3617</v>
      </c>
      <c r="C1588" s="14">
        <v>2024.0</v>
      </c>
      <c r="D1588" s="14">
        <v>4.0</v>
      </c>
      <c r="E1588" s="14">
        <v>203561.0</v>
      </c>
      <c r="F1588" s="14" t="s">
        <v>1049</v>
      </c>
      <c r="G1588" s="14" t="s">
        <v>1675</v>
      </c>
      <c r="H1588" s="14" t="s">
        <v>1676</v>
      </c>
      <c r="I1588" s="14">
        <v>0.783</v>
      </c>
      <c r="J1588" s="14">
        <v>0.442</v>
      </c>
      <c r="K1588" s="14">
        <v>0.6985006309606122</v>
      </c>
      <c r="L1588" s="14">
        <v>0.0434</v>
      </c>
      <c r="M1588" s="14">
        <v>0.231</v>
      </c>
      <c r="N1588" s="14">
        <v>0.0</v>
      </c>
      <c r="O1588" s="14">
        <v>0.0759</v>
      </c>
      <c r="P1588" s="14">
        <v>0.522</v>
      </c>
      <c r="Q1588" s="14">
        <v>108.994</v>
      </c>
      <c r="R1588" s="14">
        <v>9.0</v>
      </c>
      <c r="S1588" s="14">
        <v>1.0</v>
      </c>
      <c r="T1588" s="14" t="s">
        <v>103</v>
      </c>
      <c r="U1588" s="14" t="s">
        <v>35</v>
      </c>
      <c r="V1588" s="16" t="s">
        <v>333</v>
      </c>
      <c r="W1588" s="17" t="s">
        <v>185</v>
      </c>
    </row>
    <row r="1589" ht="15.75" customHeight="1">
      <c r="A1589" s="14" t="s">
        <v>3623</v>
      </c>
      <c r="B1589" s="14" t="s">
        <v>3625</v>
      </c>
      <c r="C1589" s="14">
        <v>2024.0</v>
      </c>
      <c r="D1589" s="14">
        <v>4.0</v>
      </c>
      <c r="E1589" s="14">
        <v>150628.0</v>
      </c>
      <c r="F1589" s="14" t="s">
        <v>1049</v>
      </c>
      <c r="G1589" s="14" t="s">
        <v>1955</v>
      </c>
      <c r="H1589" s="14" t="s">
        <v>2360</v>
      </c>
      <c r="I1589" s="14">
        <v>0.87</v>
      </c>
      <c r="J1589" s="14">
        <v>0.136</v>
      </c>
      <c r="K1589" s="14">
        <v>0.6224841186528676</v>
      </c>
      <c r="L1589" s="14">
        <v>0.0879</v>
      </c>
      <c r="M1589" s="14">
        <v>0.68</v>
      </c>
      <c r="N1589" s="14">
        <v>0.809</v>
      </c>
      <c r="O1589" s="14">
        <v>0.101</v>
      </c>
      <c r="P1589" s="14">
        <v>0.746</v>
      </c>
      <c r="Q1589" s="14">
        <v>94.663</v>
      </c>
      <c r="R1589" s="14">
        <v>1.0</v>
      </c>
      <c r="S1589" s="14">
        <v>1.0</v>
      </c>
      <c r="T1589" s="14" t="s">
        <v>103</v>
      </c>
      <c r="U1589" s="14" t="s">
        <v>35</v>
      </c>
      <c r="V1589" s="16" t="s">
        <v>181</v>
      </c>
      <c r="W1589" s="17" t="s">
        <v>185</v>
      </c>
    </row>
    <row r="1590" ht="15.75" customHeight="1">
      <c r="A1590" s="14" t="s">
        <v>3631</v>
      </c>
      <c r="B1590" s="14" t="s">
        <v>3632</v>
      </c>
      <c r="C1590" s="14">
        <v>2024.0</v>
      </c>
      <c r="D1590" s="14">
        <v>4.0</v>
      </c>
      <c r="E1590" s="14">
        <v>203561.0</v>
      </c>
      <c r="F1590" s="14" t="s">
        <v>303</v>
      </c>
      <c r="G1590" s="14" t="s">
        <v>1675</v>
      </c>
      <c r="H1590" s="14" t="s">
        <v>1676</v>
      </c>
      <c r="I1590" s="14">
        <v>0.735</v>
      </c>
      <c r="J1590" s="14">
        <v>0.314</v>
      </c>
      <c r="K1590" s="14">
        <v>0.6756571770650942</v>
      </c>
      <c r="L1590" s="14">
        <v>0.0462</v>
      </c>
      <c r="M1590" s="14">
        <v>0.0406</v>
      </c>
      <c r="N1590" s="14">
        <v>0.0</v>
      </c>
      <c r="O1590" s="14">
        <v>0.111</v>
      </c>
      <c r="P1590" s="14">
        <v>0.502</v>
      </c>
      <c r="Q1590" s="14">
        <v>103.943</v>
      </c>
      <c r="R1590" s="14">
        <v>5.0</v>
      </c>
      <c r="S1590" s="14">
        <v>1.0</v>
      </c>
      <c r="T1590" s="14" t="s">
        <v>103</v>
      </c>
      <c r="U1590" s="14" t="s">
        <v>35</v>
      </c>
      <c r="V1590" s="16" t="s">
        <v>333</v>
      </c>
      <c r="W1590" s="17" t="s">
        <v>185</v>
      </c>
    </row>
    <row r="1591" ht="15.75" customHeight="1">
      <c r="A1591" s="14" t="s">
        <v>3638</v>
      </c>
      <c r="B1591" s="14" t="s">
        <v>3639</v>
      </c>
      <c r="C1591" s="14">
        <v>2024.0</v>
      </c>
      <c r="D1591" s="14">
        <v>4.0</v>
      </c>
      <c r="E1591" s="14">
        <v>149280.0</v>
      </c>
      <c r="F1591" s="14" t="s">
        <v>236</v>
      </c>
      <c r="G1591" s="14" t="s">
        <v>1675</v>
      </c>
      <c r="H1591" s="14" t="s">
        <v>1977</v>
      </c>
      <c r="I1591" s="14">
        <v>0.831</v>
      </c>
      <c r="J1591" s="14">
        <v>0.346</v>
      </c>
      <c r="K1591" s="14">
        <v>0.6595298697268726</v>
      </c>
      <c r="L1591" s="14">
        <v>0.0554</v>
      </c>
      <c r="M1591" s="14">
        <v>0.101</v>
      </c>
      <c r="N1591" s="14">
        <v>0.0</v>
      </c>
      <c r="O1591" s="14">
        <v>0.399</v>
      </c>
      <c r="P1591" s="14">
        <v>0.548</v>
      </c>
      <c r="Q1591" s="14">
        <v>106.976</v>
      </c>
      <c r="R1591" s="14">
        <v>9.0</v>
      </c>
      <c r="S1591" s="14">
        <v>1.0</v>
      </c>
      <c r="T1591" s="14" t="s">
        <v>103</v>
      </c>
      <c r="U1591" s="14" t="s">
        <v>35</v>
      </c>
      <c r="V1591" s="16" t="s">
        <v>333</v>
      </c>
      <c r="W1591" s="17" t="s">
        <v>185</v>
      </c>
    </row>
    <row r="1592" ht="15.75" customHeight="1">
      <c r="A1592" s="14" t="s">
        <v>3645</v>
      </c>
      <c r="B1592" s="14" t="s">
        <v>3646</v>
      </c>
      <c r="C1592" s="14">
        <v>2020.0</v>
      </c>
      <c r="D1592" s="14">
        <v>4.0</v>
      </c>
      <c r="E1592" s="14">
        <v>216293.0</v>
      </c>
      <c r="F1592" s="14" t="s">
        <v>223</v>
      </c>
      <c r="G1592" s="14" t="s">
        <v>3644</v>
      </c>
      <c r="H1592" s="14" t="s">
        <v>2559</v>
      </c>
      <c r="I1592" s="14">
        <v>0.74</v>
      </c>
      <c r="J1592" s="14">
        <v>0.871</v>
      </c>
      <c r="K1592" s="14">
        <v>0.8806279810732869</v>
      </c>
      <c r="L1592" s="14">
        <v>0.0483</v>
      </c>
      <c r="M1592" s="14">
        <v>0.233</v>
      </c>
      <c r="N1592" s="14">
        <v>2.52E-6</v>
      </c>
      <c r="O1592" s="14">
        <v>0.0891</v>
      </c>
      <c r="P1592" s="14">
        <v>0.773</v>
      </c>
      <c r="Q1592" s="14">
        <v>117.983</v>
      </c>
      <c r="R1592" s="14">
        <v>2.0</v>
      </c>
      <c r="S1592" s="14">
        <v>0.0</v>
      </c>
      <c r="T1592" s="14" t="s">
        <v>103</v>
      </c>
      <c r="U1592" s="14" t="s">
        <v>35</v>
      </c>
      <c r="V1592" s="16" t="s">
        <v>181</v>
      </c>
      <c r="W1592" s="17" t="s">
        <v>185</v>
      </c>
    </row>
    <row r="1593" ht="15.75" customHeight="1">
      <c r="A1593" s="14" t="s">
        <v>1958</v>
      </c>
      <c r="B1593" s="14" t="s">
        <v>1959</v>
      </c>
      <c r="C1593" s="14">
        <v>2024.0</v>
      </c>
      <c r="D1593" s="14">
        <v>4.0</v>
      </c>
      <c r="E1593" s="14">
        <v>200899.0</v>
      </c>
      <c r="F1593" s="14" t="s">
        <v>223</v>
      </c>
      <c r="G1593" s="14" t="s">
        <v>1960</v>
      </c>
      <c r="H1593" s="14" t="s">
        <v>1961</v>
      </c>
      <c r="I1593" s="14">
        <v>0.39</v>
      </c>
      <c r="J1593" s="14">
        <v>0.224</v>
      </c>
      <c r="K1593" s="14">
        <v>0.5923897931556823</v>
      </c>
      <c r="L1593" s="14">
        <v>0.0526</v>
      </c>
      <c r="M1593" s="14">
        <v>0.923</v>
      </c>
      <c r="N1593" s="14">
        <v>0.932</v>
      </c>
      <c r="O1593" s="14">
        <v>0.113</v>
      </c>
      <c r="P1593" s="14">
        <v>0.228</v>
      </c>
      <c r="Q1593" s="14">
        <v>113.9</v>
      </c>
      <c r="R1593" s="14">
        <v>6.0</v>
      </c>
      <c r="S1593" s="14">
        <v>0.0</v>
      </c>
      <c r="T1593" s="14" t="s">
        <v>103</v>
      </c>
      <c r="U1593" s="14" t="s">
        <v>35</v>
      </c>
      <c r="V1593" s="16" t="s">
        <v>36</v>
      </c>
      <c r="W1593" s="17" t="s">
        <v>251</v>
      </c>
    </row>
    <row r="1594" ht="15.75" customHeight="1">
      <c r="A1594" s="14" t="s">
        <v>1966</v>
      </c>
      <c r="B1594" s="14" t="s">
        <v>1968</v>
      </c>
      <c r="C1594" s="14">
        <v>2024.0</v>
      </c>
      <c r="D1594" s="14">
        <v>4.0</v>
      </c>
      <c r="E1594" s="14">
        <v>142204.0</v>
      </c>
      <c r="F1594" s="14" t="s">
        <v>1415</v>
      </c>
      <c r="G1594" s="14" t="s">
        <v>1960</v>
      </c>
      <c r="H1594" s="14" t="s">
        <v>1969</v>
      </c>
      <c r="I1594" s="14">
        <v>0.69</v>
      </c>
      <c r="J1594" s="14">
        <v>0.174</v>
      </c>
      <c r="K1594" s="14">
        <v>0.6036404080892427</v>
      </c>
      <c r="L1594" s="14">
        <v>0.0343</v>
      </c>
      <c r="M1594" s="14">
        <v>0.955</v>
      </c>
      <c r="N1594" s="14">
        <v>0.954</v>
      </c>
      <c r="O1594" s="14">
        <v>0.105</v>
      </c>
      <c r="P1594" s="14">
        <v>0.401</v>
      </c>
      <c r="Q1594" s="14">
        <v>123.007</v>
      </c>
      <c r="R1594" s="14">
        <v>9.0</v>
      </c>
      <c r="S1594" s="14">
        <v>1.0</v>
      </c>
      <c r="T1594" s="14" t="s">
        <v>103</v>
      </c>
      <c r="U1594" s="14" t="s">
        <v>68</v>
      </c>
      <c r="V1594" s="16" t="s">
        <v>54</v>
      </c>
      <c r="W1594" s="17" t="s">
        <v>251</v>
      </c>
    </row>
    <row r="1595" ht="15.75" customHeight="1">
      <c r="A1595" s="14" t="s">
        <v>3650</v>
      </c>
      <c r="B1595" s="14" t="s">
        <v>3651</v>
      </c>
      <c r="C1595" s="14">
        <v>2024.0</v>
      </c>
      <c r="D1595" s="14">
        <v>4.0</v>
      </c>
      <c r="E1595" s="14">
        <v>200057.0</v>
      </c>
      <c r="F1595" s="14" t="s">
        <v>303</v>
      </c>
      <c r="G1595" s="14" t="s">
        <v>2533</v>
      </c>
      <c r="H1595" s="14" t="s">
        <v>2534</v>
      </c>
      <c r="I1595" s="14">
        <v>0.584</v>
      </c>
      <c r="J1595" s="14">
        <v>0.27</v>
      </c>
      <c r="K1595" s="14">
        <v>0.6337561225882029</v>
      </c>
      <c r="L1595" s="14">
        <v>0.0486</v>
      </c>
      <c r="M1595" s="14">
        <v>0.945</v>
      </c>
      <c r="N1595" s="14">
        <v>0.894</v>
      </c>
      <c r="O1595" s="14">
        <v>0.107</v>
      </c>
      <c r="P1595" s="14">
        <v>0.519</v>
      </c>
      <c r="Q1595" s="14">
        <v>88.601</v>
      </c>
      <c r="R1595" s="14">
        <v>6.0</v>
      </c>
      <c r="S1595" s="14">
        <v>1.0</v>
      </c>
      <c r="T1595" s="14" t="s">
        <v>103</v>
      </c>
      <c r="U1595" s="14" t="s">
        <v>35</v>
      </c>
      <c r="V1595" s="16" t="s">
        <v>333</v>
      </c>
      <c r="W1595" s="17" t="s">
        <v>185</v>
      </c>
    </row>
    <row r="1596" ht="15.75" customHeight="1">
      <c r="A1596" s="14" t="s">
        <v>1971</v>
      </c>
      <c r="B1596" s="14" t="s">
        <v>1972</v>
      </c>
      <c r="C1596" s="14">
        <v>2024.0</v>
      </c>
      <c r="D1596" s="14">
        <v>4.0</v>
      </c>
      <c r="E1596" s="14">
        <v>210354.0</v>
      </c>
      <c r="F1596" s="14" t="s">
        <v>316</v>
      </c>
      <c r="G1596" s="14" t="s">
        <v>1675</v>
      </c>
      <c r="H1596" s="14" t="s">
        <v>1676</v>
      </c>
      <c r="I1596" s="14">
        <v>0.751</v>
      </c>
      <c r="J1596" s="14">
        <v>0.403</v>
      </c>
      <c r="K1596" s="14">
        <v>0.6621607169451766</v>
      </c>
      <c r="L1596" s="14">
        <v>0.0448</v>
      </c>
      <c r="M1596" s="14">
        <v>0.0666</v>
      </c>
      <c r="N1596" s="14">
        <v>0.0</v>
      </c>
      <c r="O1596" s="14">
        <v>0.108</v>
      </c>
      <c r="P1596" s="14">
        <v>0.325</v>
      </c>
      <c r="Q1596" s="14">
        <v>104.981</v>
      </c>
      <c r="R1596" s="14">
        <v>11.0</v>
      </c>
      <c r="S1596" s="14">
        <v>1.0</v>
      </c>
      <c r="T1596" s="14" t="s">
        <v>103</v>
      </c>
      <c r="U1596" s="14" t="s">
        <v>35</v>
      </c>
      <c r="V1596" s="16" t="s">
        <v>45</v>
      </c>
      <c r="W1596" s="17" t="s">
        <v>251</v>
      </c>
    </row>
    <row r="1597" ht="15.75" customHeight="1">
      <c r="A1597" s="14" t="s">
        <v>3659</v>
      </c>
      <c r="B1597" s="14" t="s">
        <v>3660</v>
      </c>
      <c r="C1597" s="14">
        <v>2024.0</v>
      </c>
      <c r="D1597" s="14">
        <v>4.0</v>
      </c>
      <c r="E1597" s="14">
        <v>120000.0</v>
      </c>
      <c r="F1597" s="14" t="s">
        <v>1049</v>
      </c>
      <c r="G1597" s="14" t="s">
        <v>1675</v>
      </c>
      <c r="H1597" s="14" t="s">
        <v>3662</v>
      </c>
      <c r="I1597" s="14">
        <v>0.853</v>
      </c>
      <c r="J1597" s="14">
        <v>0.323</v>
      </c>
      <c r="K1597" s="14">
        <v>0.6324086154763885</v>
      </c>
      <c r="L1597" s="14">
        <v>0.0681</v>
      </c>
      <c r="M1597" s="14">
        <v>0.125</v>
      </c>
      <c r="N1597" s="14">
        <v>8.34E-6</v>
      </c>
      <c r="O1597" s="14">
        <v>0.0844</v>
      </c>
      <c r="P1597" s="14">
        <v>0.731</v>
      </c>
      <c r="Q1597" s="14">
        <v>119.988</v>
      </c>
      <c r="R1597" s="14">
        <v>9.0</v>
      </c>
      <c r="S1597" s="14">
        <v>0.0</v>
      </c>
      <c r="T1597" s="14" t="s">
        <v>103</v>
      </c>
      <c r="U1597" s="14" t="s">
        <v>35</v>
      </c>
      <c r="V1597" s="16" t="s">
        <v>181</v>
      </c>
      <c r="W1597" s="17" t="s">
        <v>185</v>
      </c>
    </row>
    <row r="1598" ht="15.75" customHeight="1">
      <c r="A1598" s="14" t="s">
        <v>3666</v>
      </c>
      <c r="B1598" s="14" t="s">
        <v>3667</v>
      </c>
      <c r="C1598" s="14">
        <v>2024.0</v>
      </c>
      <c r="D1598" s="14">
        <v>4.0</v>
      </c>
      <c r="E1598" s="14">
        <v>115948.0</v>
      </c>
      <c r="F1598" s="14" t="s">
        <v>199</v>
      </c>
      <c r="G1598" s="14" t="s">
        <v>1675</v>
      </c>
      <c r="H1598" s="14" t="s">
        <v>3668</v>
      </c>
      <c r="I1598" s="14">
        <v>0.809</v>
      </c>
      <c r="J1598" s="14">
        <v>0.438</v>
      </c>
      <c r="K1598" s="14">
        <v>0.664748786159931</v>
      </c>
      <c r="L1598" s="14">
        <v>0.081</v>
      </c>
      <c r="M1598" s="14">
        <v>0.209</v>
      </c>
      <c r="N1598" s="14">
        <v>0.0479</v>
      </c>
      <c r="O1598" s="14">
        <v>0.247</v>
      </c>
      <c r="P1598" s="14">
        <v>0.692</v>
      </c>
      <c r="Q1598" s="14">
        <v>107.978</v>
      </c>
      <c r="R1598" s="14">
        <v>0.0</v>
      </c>
      <c r="S1598" s="14">
        <v>0.0</v>
      </c>
      <c r="T1598" s="14" t="s">
        <v>103</v>
      </c>
      <c r="U1598" s="14" t="s">
        <v>35</v>
      </c>
      <c r="V1598" s="16" t="s">
        <v>407</v>
      </c>
      <c r="W1598" s="17" t="s">
        <v>185</v>
      </c>
    </row>
    <row r="1599" ht="15.75" customHeight="1">
      <c r="A1599" s="14" t="s">
        <v>3672</v>
      </c>
      <c r="B1599" s="14" t="s">
        <v>1862</v>
      </c>
      <c r="C1599" s="14">
        <v>2024.0</v>
      </c>
      <c r="D1599" s="14">
        <v>4.0</v>
      </c>
      <c r="E1599" s="14">
        <v>166000.0</v>
      </c>
      <c r="F1599" s="14" t="s">
        <v>223</v>
      </c>
      <c r="G1599" s="14" t="s">
        <v>1675</v>
      </c>
      <c r="H1599" s="14" t="s">
        <v>1977</v>
      </c>
      <c r="I1599" s="14">
        <v>0.874</v>
      </c>
      <c r="J1599" s="14">
        <v>0.344</v>
      </c>
      <c r="K1599" s="14">
        <v>0.6738177229124588</v>
      </c>
      <c r="L1599" s="14">
        <v>0.0575</v>
      </c>
      <c r="M1599" s="14">
        <v>0.178</v>
      </c>
      <c r="N1599" s="14">
        <v>0.0</v>
      </c>
      <c r="O1599" s="14">
        <v>0.133</v>
      </c>
      <c r="P1599" s="14">
        <v>0.742</v>
      </c>
      <c r="Q1599" s="14">
        <v>110.008</v>
      </c>
      <c r="R1599" s="14">
        <v>0.0</v>
      </c>
      <c r="S1599" s="14">
        <v>1.0</v>
      </c>
      <c r="T1599" s="14" t="s">
        <v>103</v>
      </c>
      <c r="U1599" s="14" t="s">
        <v>35</v>
      </c>
      <c r="V1599" s="16" t="s">
        <v>181</v>
      </c>
      <c r="W1599" s="17" t="s">
        <v>185</v>
      </c>
    </row>
    <row r="1600" ht="15.75" customHeight="1">
      <c r="A1600" s="14" t="s">
        <v>1975</v>
      </c>
      <c r="B1600" s="14" t="s">
        <v>1976</v>
      </c>
      <c r="C1600" s="14">
        <v>2024.0</v>
      </c>
      <c r="D1600" s="14">
        <v>4.0</v>
      </c>
      <c r="E1600" s="14">
        <v>165160.0</v>
      </c>
      <c r="F1600" s="14" t="s">
        <v>303</v>
      </c>
      <c r="G1600" s="14" t="s">
        <v>1675</v>
      </c>
      <c r="H1600" s="14" t="s">
        <v>1977</v>
      </c>
      <c r="I1600" s="14">
        <v>0.784</v>
      </c>
      <c r="J1600" s="14">
        <v>0.41</v>
      </c>
      <c r="K1600" s="14">
        <v>0.6809402605034771</v>
      </c>
      <c r="L1600" s="14">
        <v>0.0921</v>
      </c>
      <c r="M1600" s="14">
        <v>0.424</v>
      </c>
      <c r="N1600" s="14">
        <v>5.55E-6</v>
      </c>
      <c r="O1600" s="14">
        <v>0.0945</v>
      </c>
      <c r="P1600" s="14">
        <v>0.374</v>
      </c>
      <c r="Q1600" s="14">
        <v>105.039</v>
      </c>
      <c r="R1600" s="14">
        <v>10.0</v>
      </c>
      <c r="S1600" s="14">
        <v>1.0</v>
      </c>
      <c r="T1600" s="14" t="s">
        <v>103</v>
      </c>
      <c r="U1600" s="14" t="s">
        <v>35</v>
      </c>
      <c r="V1600" s="16" t="s">
        <v>45</v>
      </c>
      <c r="W1600" s="17" t="s">
        <v>251</v>
      </c>
    </row>
    <row r="1601" ht="15.75" customHeight="1">
      <c r="A1601" s="14" t="s">
        <v>1980</v>
      </c>
      <c r="B1601" s="14" t="s">
        <v>1981</v>
      </c>
      <c r="C1601" s="14">
        <v>2011.0</v>
      </c>
      <c r="D1601" s="14">
        <v>4.0</v>
      </c>
      <c r="E1601" s="14">
        <v>228500.0</v>
      </c>
      <c r="F1601" s="14" t="s">
        <v>1982</v>
      </c>
      <c r="G1601" s="14" t="s">
        <v>1983</v>
      </c>
      <c r="H1601" s="14" t="s">
        <v>1984</v>
      </c>
      <c r="I1601" s="14">
        <v>0.51</v>
      </c>
      <c r="J1601" s="14">
        <v>0.794</v>
      </c>
      <c r="K1601" s="14">
        <v>0.7858105362054669</v>
      </c>
      <c r="L1601" s="14">
        <v>0.363</v>
      </c>
      <c r="M1601" s="14">
        <v>0.157</v>
      </c>
      <c r="N1601" s="14">
        <v>0.0</v>
      </c>
      <c r="O1601" s="14">
        <v>0.45</v>
      </c>
      <c r="P1601" s="14">
        <v>0.444</v>
      </c>
      <c r="Q1601" s="14">
        <v>119.982</v>
      </c>
      <c r="R1601" s="14">
        <v>6.0</v>
      </c>
      <c r="S1601" s="14">
        <v>1.0</v>
      </c>
      <c r="T1601" s="14" t="s">
        <v>103</v>
      </c>
      <c r="U1601" s="14" t="s">
        <v>35</v>
      </c>
      <c r="V1601" s="16" t="s">
        <v>54</v>
      </c>
      <c r="W1601" s="17" t="s">
        <v>251</v>
      </c>
    </row>
    <row r="1602" ht="15.75" customHeight="1">
      <c r="A1602" s="14" t="s">
        <v>3680</v>
      </c>
      <c r="B1602" s="14" t="s">
        <v>3681</v>
      </c>
      <c r="C1602" s="14">
        <v>2018.0</v>
      </c>
      <c r="D1602" s="14">
        <v>4.0</v>
      </c>
      <c r="E1602" s="14">
        <v>122005.0</v>
      </c>
      <c r="F1602" s="14" t="s">
        <v>1697</v>
      </c>
      <c r="G1602" s="14" t="s">
        <v>3684</v>
      </c>
      <c r="H1602" s="14" t="s">
        <v>3686</v>
      </c>
      <c r="I1602" s="14">
        <v>0.807</v>
      </c>
      <c r="J1602" s="14">
        <v>0.85</v>
      </c>
      <c r="K1602" s="14">
        <v>0.8293371548172452</v>
      </c>
      <c r="L1602" s="14">
        <v>0.0571</v>
      </c>
      <c r="M1602" s="14">
        <v>2.28E-4</v>
      </c>
      <c r="N1602" s="14">
        <v>0.881</v>
      </c>
      <c r="O1602" s="14">
        <v>0.068</v>
      </c>
      <c r="P1602" s="14">
        <v>0.977</v>
      </c>
      <c r="Q1602" s="14">
        <v>119.986</v>
      </c>
      <c r="R1602" s="14">
        <v>0.0</v>
      </c>
      <c r="S1602" s="14">
        <v>1.0</v>
      </c>
      <c r="T1602" s="14" t="s">
        <v>103</v>
      </c>
      <c r="U1602" s="14" t="s">
        <v>35</v>
      </c>
      <c r="V1602" s="16" t="s">
        <v>819</v>
      </c>
      <c r="W1602" s="17" t="s">
        <v>185</v>
      </c>
    </row>
    <row r="1603" ht="15.75" customHeight="1">
      <c r="A1603" s="14" t="s">
        <v>3689</v>
      </c>
      <c r="B1603" s="14" t="s">
        <v>3690</v>
      </c>
      <c r="C1603" s="14">
        <v>1984.0</v>
      </c>
      <c r="D1603" s="14">
        <v>4.0</v>
      </c>
      <c r="E1603" s="14">
        <v>175173.0</v>
      </c>
      <c r="F1603" s="14" t="s">
        <v>3691</v>
      </c>
      <c r="G1603" s="14" t="s">
        <v>3693</v>
      </c>
      <c r="H1603" s="14" t="s">
        <v>3695</v>
      </c>
      <c r="I1603" s="14">
        <v>0.892</v>
      </c>
      <c r="J1603" s="14">
        <v>0.286</v>
      </c>
      <c r="K1603" s="14">
        <v>0.726028276244818</v>
      </c>
      <c r="L1603" s="14">
        <v>0.0969</v>
      </c>
      <c r="M1603" s="14">
        <v>0.272</v>
      </c>
      <c r="N1603" s="14">
        <v>3.2E-6</v>
      </c>
      <c r="O1603" s="14">
        <v>0.0392</v>
      </c>
      <c r="P1603" s="14">
        <v>0.679</v>
      </c>
      <c r="Q1603" s="14">
        <v>134.682</v>
      </c>
      <c r="R1603" s="14">
        <v>7.0</v>
      </c>
      <c r="S1603" s="14">
        <v>0.0</v>
      </c>
      <c r="T1603" s="14" t="s">
        <v>103</v>
      </c>
      <c r="U1603" s="14" t="s">
        <v>35</v>
      </c>
      <c r="V1603" s="16" t="s">
        <v>407</v>
      </c>
      <c r="W1603" s="17" t="s">
        <v>185</v>
      </c>
    </row>
    <row r="1604" ht="15.75" customHeight="1">
      <c r="A1604" s="14" t="s">
        <v>3697</v>
      </c>
      <c r="B1604" s="14" t="s">
        <v>3698</v>
      </c>
      <c r="C1604" s="14">
        <v>2009.0</v>
      </c>
      <c r="D1604" s="14">
        <v>4.0</v>
      </c>
      <c r="E1604" s="14">
        <v>110520.0</v>
      </c>
      <c r="F1604" s="14" t="s">
        <v>1697</v>
      </c>
      <c r="G1604" s="14" t="s">
        <v>1102</v>
      </c>
      <c r="H1604" s="14" t="s">
        <v>1103</v>
      </c>
      <c r="I1604" s="14">
        <v>0.762</v>
      </c>
      <c r="J1604" s="14">
        <v>0.692</v>
      </c>
      <c r="K1604" s="14">
        <v>0.890509699893258</v>
      </c>
      <c r="L1604" s="14">
        <v>0.292</v>
      </c>
      <c r="M1604" s="14">
        <v>0.518</v>
      </c>
      <c r="N1604" s="14">
        <v>0.0</v>
      </c>
      <c r="O1604" s="14">
        <v>0.357</v>
      </c>
      <c r="P1604" s="14">
        <v>0.799</v>
      </c>
      <c r="Q1604" s="14">
        <v>99.227</v>
      </c>
      <c r="R1604" s="14">
        <v>1.0</v>
      </c>
      <c r="S1604" s="14">
        <v>1.0</v>
      </c>
      <c r="T1604" s="14" t="s">
        <v>103</v>
      </c>
      <c r="U1604" s="14" t="s">
        <v>35</v>
      </c>
      <c r="V1604" s="16" t="s">
        <v>181</v>
      </c>
      <c r="W1604" s="17" t="s">
        <v>185</v>
      </c>
    </row>
    <row r="1605" ht="15.75" customHeight="1">
      <c r="A1605" s="14" t="s">
        <v>3704</v>
      </c>
      <c r="B1605" s="14" t="s">
        <v>3705</v>
      </c>
      <c r="C1605" s="14">
        <v>2012.0</v>
      </c>
      <c r="D1605" s="14">
        <v>4.0</v>
      </c>
      <c r="E1605" s="14">
        <v>200575.0</v>
      </c>
      <c r="F1605" s="14" t="s">
        <v>236</v>
      </c>
      <c r="G1605" s="14" t="s">
        <v>3707</v>
      </c>
      <c r="H1605" s="14" t="s">
        <v>3708</v>
      </c>
      <c r="I1605" s="14">
        <v>0.653</v>
      </c>
      <c r="J1605" s="14">
        <v>0.909</v>
      </c>
      <c r="K1605" s="14">
        <v>0.9032575449510566</v>
      </c>
      <c r="L1605" s="14">
        <v>0.0889</v>
      </c>
      <c r="M1605" s="14">
        <v>0.439</v>
      </c>
      <c r="N1605" s="14">
        <v>0.0</v>
      </c>
      <c r="O1605" s="14">
        <v>0.106</v>
      </c>
      <c r="P1605" s="14">
        <v>0.762</v>
      </c>
      <c r="Q1605" s="14">
        <v>123.013</v>
      </c>
      <c r="R1605" s="14">
        <v>6.0</v>
      </c>
      <c r="S1605" s="14">
        <v>1.0</v>
      </c>
      <c r="T1605" s="14" t="s">
        <v>103</v>
      </c>
      <c r="U1605" s="14" t="s">
        <v>35</v>
      </c>
      <c r="V1605" s="16" t="s">
        <v>181</v>
      </c>
      <c r="W1605" s="17" t="s">
        <v>185</v>
      </c>
    </row>
    <row r="1606" ht="15.75" customHeight="1">
      <c r="A1606" s="14" t="s">
        <v>3713</v>
      </c>
      <c r="B1606" s="14" t="s">
        <v>3714</v>
      </c>
      <c r="C1606" s="14">
        <v>2018.0</v>
      </c>
      <c r="D1606" s="14">
        <v>4.0</v>
      </c>
      <c r="E1606" s="14">
        <v>389013.0</v>
      </c>
      <c r="F1606" s="14" t="s">
        <v>926</v>
      </c>
      <c r="G1606" s="14" t="s">
        <v>927</v>
      </c>
      <c r="H1606" s="14" t="s">
        <v>928</v>
      </c>
      <c r="I1606" s="14">
        <v>0.482</v>
      </c>
      <c r="J1606" s="14">
        <v>0.957</v>
      </c>
      <c r="K1606" s="14">
        <v>0.8540628408689483</v>
      </c>
      <c r="L1606" s="14">
        <v>0.0466</v>
      </c>
      <c r="M1606" s="14">
        <v>3.2E-4</v>
      </c>
      <c r="N1606" s="14">
        <v>1.36E-5</v>
      </c>
      <c r="O1606" s="14">
        <v>0.0989</v>
      </c>
      <c r="P1606" s="14">
        <v>0.782</v>
      </c>
      <c r="Q1606" s="14">
        <v>175.999</v>
      </c>
      <c r="R1606" s="14">
        <v>6.0</v>
      </c>
      <c r="S1606" s="14">
        <v>0.0</v>
      </c>
      <c r="T1606" s="14" t="s">
        <v>103</v>
      </c>
      <c r="U1606" s="14" t="s">
        <v>35</v>
      </c>
      <c r="V1606" s="16" t="s">
        <v>181</v>
      </c>
      <c r="W1606" s="17" t="s">
        <v>185</v>
      </c>
    </row>
    <row r="1607" ht="15.75" customHeight="1">
      <c r="A1607" s="14" t="s">
        <v>3720</v>
      </c>
      <c r="B1607" s="14" t="s">
        <v>3722</v>
      </c>
      <c r="C1607" s="14">
        <v>2022.0</v>
      </c>
      <c r="D1607" s="14">
        <v>4.0</v>
      </c>
      <c r="E1607" s="14">
        <v>257000.0</v>
      </c>
      <c r="F1607" s="14" t="s">
        <v>1415</v>
      </c>
      <c r="G1607" s="14" t="s">
        <v>1420</v>
      </c>
      <c r="H1607" s="14" t="s">
        <v>1421</v>
      </c>
      <c r="I1607" s="14">
        <v>0.373</v>
      </c>
      <c r="J1607" s="14">
        <v>0.718</v>
      </c>
      <c r="K1607" s="14">
        <v>0.7837999700386329</v>
      </c>
      <c r="L1607" s="14">
        <v>0.0574</v>
      </c>
      <c r="M1607" s="14">
        <v>2.53E-5</v>
      </c>
      <c r="N1607" s="14">
        <v>0.931</v>
      </c>
      <c r="O1607" s="14">
        <v>0.142</v>
      </c>
      <c r="P1607" s="14">
        <v>0.539</v>
      </c>
      <c r="Q1607" s="14">
        <v>180.027</v>
      </c>
      <c r="R1607" s="14">
        <v>9.0</v>
      </c>
      <c r="S1607" s="14">
        <v>1.0</v>
      </c>
      <c r="T1607" s="14" t="s">
        <v>103</v>
      </c>
      <c r="U1607" s="14" t="s">
        <v>35</v>
      </c>
      <c r="V1607" s="16" t="s">
        <v>333</v>
      </c>
      <c r="W1607" s="17" t="s">
        <v>185</v>
      </c>
    </row>
    <row r="1608" ht="15.75" customHeight="1">
      <c r="A1608" s="14" t="s">
        <v>3726</v>
      </c>
      <c r="B1608" s="14" t="s">
        <v>3727</v>
      </c>
      <c r="C1608" s="14">
        <v>2024.0</v>
      </c>
      <c r="D1608" s="14">
        <v>4.0</v>
      </c>
      <c r="E1608" s="14">
        <v>227266.0</v>
      </c>
      <c r="F1608" s="14" t="s">
        <v>3732</v>
      </c>
      <c r="G1608" s="14" t="s">
        <v>3735</v>
      </c>
      <c r="H1608" s="14" t="s">
        <v>2235</v>
      </c>
      <c r="I1608" s="14">
        <v>0.645</v>
      </c>
      <c r="J1608" s="14">
        <v>0.598</v>
      </c>
      <c r="K1608" s="14">
        <v>0.6925758774689844</v>
      </c>
      <c r="L1608" s="14">
        <v>0.0334</v>
      </c>
      <c r="M1608" s="14">
        <v>0.221</v>
      </c>
      <c r="N1608" s="14">
        <v>3.53E-6</v>
      </c>
      <c r="O1608" s="14">
        <v>0.0721</v>
      </c>
      <c r="P1608" s="14">
        <v>0.913</v>
      </c>
      <c r="Q1608" s="14">
        <v>105.929</v>
      </c>
      <c r="R1608" s="14">
        <v>1.0</v>
      </c>
      <c r="S1608" s="14">
        <v>0.0</v>
      </c>
      <c r="T1608" s="14" t="s">
        <v>103</v>
      </c>
      <c r="U1608" s="14" t="s">
        <v>68</v>
      </c>
      <c r="V1608" s="16" t="s">
        <v>819</v>
      </c>
      <c r="W1608" s="17" t="s">
        <v>185</v>
      </c>
    </row>
    <row r="1609" ht="15.75" customHeight="1">
      <c r="A1609" s="14" t="s">
        <v>3740</v>
      </c>
      <c r="B1609" s="14" t="s">
        <v>3741</v>
      </c>
      <c r="C1609" s="14">
        <v>2024.0</v>
      </c>
      <c r="D1609" s="14">
        <v>4.0</v>
      </c>
      <c r="E1609" s="14">
        <v>207453.0</v>
      </c>
      <c r="F1609" s="14" t="s">
        <v>3742</v>
      </c>
      <c r="G1609" s="14" t="s">
        <v>3191</v>
      </c>
      <c r="H1609" s="14" t="s">
        <v>2235</v>
      </c>
      <c r="I1609" s="14">
        <v>0.495</v>
      </c>
      <c r="J1609" s="14">
        <v>0.865</v>
      </c>
      <c r="K1609" s="14">
        <v>0.7778110495416806</v>
      </c>
      <c r="L1609" s="14">
        <v>0.0812</v>
      </c>
      <c r="M1609" s="14">
        <v>0.0548</v>
      </c>
      <c r="N1609" s="14">
        <v>0.806</v>
      </c>
      <c r="O1609" s="14">
        <v>0.214</v>
      </c>
      <c r="P1609" s="14">
        <v>0.724</v>
      </c>
      <c r="Q1609" s="14">
        <v>134.768</v>
      </c>
      <c r="R1609" s="14">
        <v>9.0</v>
      </c>
      <c r="S1609" s="14">
        <v>1.0</v>
      </c>
      <c r="T1609" s="14" t="s">
        <v>103</v>
      </c>
      <c r="U1609" s="14" t="s">
        <v>35</v>
      </c>
      <c r="V1609" s="16" t="s">
        <v>181</v>
      </c>
      <c r="W1609" s="17" t="s">
        <v>185</v>
      </c>
    </row>
    <row r="1610" ht="15.75" customHeight="1">
      <c r="A1610" s="14" t="s">
        <v>3746</v>
      </c>
      <c r="B1610" s="14" t="s">
        <v>3747</v>
      </c>
      <c r="C1610" s="14">
        <v>2022.0</v>
      </c>
      <c r="D1610" s="14">
        <v>4.0</v>
      </c>
      <c r="E1610" s="14">
        <v>141205.0</v>
      </c>
      <c r="F1610" s="14" t="s">
        <v>140</v>
      </c>
      <c r="G1610" s="14" t="s">
        <v>3749</v>
      </c>
      <c r="H1610" s="14" t="s">
        <v>3747</v>
      </c>
      <c r="I1610" s="14">
        <v>0.757</v>
      </c>
      <c r="J1610" s="14">
        <v>0.741</v>
      </c>
      <c r="K1610" s="14">
        <v>0.815434303663606</v>
      </c>
      <c r="L1610" s="14">
        <v>0.0434</v>
      </c>
      <c r="M1610" s="14">
        <v>0.273</v>
      </c>
      <c r="N1610" s="14">
        <v>0.0307</v>
      </c>
      <c r="O1610" s="14">
        <v>0.149</v>
      </c>
      <c r="P1610" s="14">
        <v>0.533</v>
      </c>
      <c r="Q1610" s="14">
        <v>115.008</v>
      </c>
      <c r="R1610" s="14">
        <v>10.0</v>
      </c>
      <c r="S1610" s="14">
        <v>0.0</v>
      </c>
      <c r="T1610" s="14" t="s">
        <v>104</v>
      </c>
      <c r="U1610" s="14" t="s">
        <v>35</v>
      </c>
      <c r="V1610" s="16" t="s">
        <v>333</v>
      </c>
      <c r="W1610" s="17" t="s">
        <v>185</v>
      </c>
    </row>
    <row r="1611" ht="15.75" customHeight="1">
      <c r="A1611" s="14" t="s">
        <v>3752</v>
      </c>
      <c r="B1611" s="14" t="s">
        <v>3753</v>
      </c>
      <c r="C1611" s="14">
        <v>2024.0</v>
      </c>
      <c r="D1611" s="14">
        <v>4.0</v>
      </c>
      <c r="E1611" s="14">
        <v>296500.0</v>
      </c>
      <c r="F1611" s="14" t="s">
        <v>1125</v>
      </c>
      <c r="G1611" s="14" t="s">
        <v>139</v>
      </c>
      <c r="H1611" s="14" t="s">
        <v>3753</v>
      </c>
      <c r="I1611" s="14">
        <v>0.701</v>
      </c>
      <c r="J1611" s="14">
        <v>0.885</v>
      </c>
      <c r="K1611" s="14">
        <v>0.7750518683127277</v>
      </c>
      <c r="L1611" s="14">
        <v>0.101</v>
      </c>
      <c r="M1611" s="14">
        <v>0.134</v>
      </c>
      <c r="N1611" s="14">
        <v>4.62E-4</v>
      </c>
      <c r="O1611" s="14">
        <v>0.39</v>
      </c>
      <c r="P1611" s="14">
        <v>0.775</v>
      </c>
      <c r="Q1611" s="14">
        <v>130.022</v>
      </c>
      <c r="R1611" s="14">
        <v>11.0</v>
      </c>
      <c r="S1611" s="14">
        <v>0.0</v>
      </c>
      <c r="T1611" s="14" t="s">
        <v>104</v>
      </c>
      <c r="U1611" s="14" t="s">
        <v>35</v>
      </c>
      <c r="V1611" s="16" t="s">
        <v>181</v>
      </c>
      <c r="W1611" s="17" t="s">
        <v>185</v>
      </c>
    </row>
    <row r="1612" ht="15.75" customHeight="1">
      <c r="A1612" s="14" t="s">
        <v>1985</v>
      </c>
      <c r="B1612" s="14" t="s">
        <v>1533</v>
      </c>
      <c r="C1612" s="14">
        <v>2024.0</v>
      </c>
      <c r="D1612" s="14">
        <v>4.0</v>
      </c>
      <c r="E1612" s="14">
        <v>223786.0</v>
      </c>
      <c r="F1612" s="14" t="s">
        <v>1170</v>
      </c>
      <c r="G1612" s="14" t="s">
        <v>1987</v>
      </c>
      <c r="H1612" s="14" t="s">
        <v>1989</v>
      </c>
      <c r="I1612" s="14">
        <v>0.546</v>
      </c>
      <c r="J1612" s="14">
        <v>0.295</v>
      </c>
      <c r="K1612" s="14">
        <v>0.7436314247055028</v>
      </c>
      <c r="L1612" s="14">
        <v>0.0296</v>
      </c>
      <c r="M1612" s="14">
        <v>0.00199</v>
      </c>
      <c r="N1612" s="14">
        <v>0.855</v>
      </c>
      <c r="O1612" s="14">
        <v>0.176</v>
      </c>
      <c r="P1612" s="14">
        <v>0.248</v>
      </c>
      <c r="Q1612" s="14">
        <v>155.819</v>
      </c>
      <c r="R1612" s="14">
        <v>10.0</v>
      </c>
      <c r="S1612" s="14">
        <v>0.0</v>
      </c>
      <c r="T1612" s="14" t="s">
        <v>104</v>
      </c>
      <c r="U1612" s="14" t="s">
        <v>35</v>
      </c>
      <c r="V1612" s="16" t="s">
        <v>36</v>
      </c>
      <c r="W1612" s="17" t="s">
        <v>251</v>
      </c>
    </row>
    <row r="1613" ht="15.75" customHeight="1">
      <c r="A1613" s="14" t="s">
        <v>3759</v>
      </c>
      <c r="B1613" s="14" t="s">
        <v>3761</v>
      </c>
      <c r="C1613" s="14">
        <v>1954.0</v>
      </c>
      <c r="D1613" s="14">
        <v>4.0</v>
      </c>
      <c r="E1613" s="14">
        <v>224706.0</v>
      </c>
      <c r="F1613" s="14" t="s">
        <v>156</v>
      </c>
      <c r="G1613" s="14" t="s">
        <v>157</v>
      </c>
      <c r="H1613" s="14" t="s">
        <v>3765</v>
      </c>
      <c r="I1613" s="14">
        <v>0.35</v>
      </c>
      <c r="J1613" s="14">
        <v>0.44</v>
      </c>
      <c r="K1613" s="14">
        <v>0.7609992941466645</v>
      </c>
      <c r="L1613" s="14">
        <v>0.0368</v>
      </c>
      <c r="M1613" s="14">
        <v>0.983</v>
      </c>
      <c r="N1613" s="14">
        <v>0.825</v>
      </c>
      <c r="O1613" s="14">
        <v>0.36</v>
      </c>
      <c r="P1613" s="14">
        <v>0.839</v>
      </c>
      <c r="Q1613" s="14">
        <v>149.711</v>
      </c>
      <c r="R1613" s="14">
        <v>10.0</v>
      </c>
      <c r="S1613" s="14">
        <v>0.0</v>
      </c>
      <c r="T1613" s="14" t="s">
        <v>104</v>
      </c>
      <c r="U1613" s="14" t="s">
        <v>35</v>
      </c>
      <c r="V1613" s="16" t="s">
        <v>560</v>
      </c>
      <c r="W1613" s="17" t="s">
        <v>185</v>
      </c>
    </row>
    <row r="1614" ht="15.75" customHeight="1">
      <c r="A1614" s="14" t="s">
        <v>1990</v>
      </c>
      <c r="B1614" s="14" t="s">
        <v>1991</v>
      </c>
      <c r="C1614" s="14">
        <v>2018.0</v>
      </c>
      <c r="D1614" s="14">
        <v>4.0</v>
      </c>
      <c r="E1614" s="14">
        <v>192803.0</v>
      </c>
      <c r="F1614" s="14" t="s">
        <v>194</v>
      </c>
      <c r="G1614" s="14" t="s">
        <v>1585</v>
      </c>
      <c r="H1614" s="14" t="s">
        <v>1992</v>
      </c>
      <c r="I1614" s="14">
        <v>0.44</v>
      </c>
      <c r="J1614" s="14">
        <v>0.704</v>
      </c>
      <c r="K1614" s="14">
        <v>0.8535495048263525</v>
      </c>
      <c r="L1614" s="14">
        <v>0.0514</v>
      </c>
      <c r="M1614" s="14">
        <v>0.154</v>
      </c>
      <c r="N1614" s="14">
        <v>0.0</v>
      </c>
      <c r="O1614" s="14">
        <v>0.347</v>
      </c>
      <c r="P1614" s="14">
        <v>0.493</v>
      </c>
      <c r="Q1614" s="14">
        <v>179.768</v>
      </c>
      <c r="R1614" s="14">
        <v>0.0</v>
      </c>
      <c r="S1614" s="14">
        <v>1.0</v>
      </c>
      <c r="T1614" s="14" t="s">
        <v>104</v>
      </c>
      <c r="U1614" s="14" t="s">
        <v>35</v>
      </c>
      <c r="V1614" s="16" t="s">
        <v>54</v>
      </c>
      <c r="W1614" s="17" t="s">
        <v>251</v>
      </c>
    </row>
    <row r="1615" ht="15.75" customHeight="1">
      <c r="A1615" s="14" t="s">
        <v>1996</v>
      </c>
      <c r="B1615" s="14" t="s">
        <v>1997</v>
      </c>
      <c r="C1615" s="14">
        <v>2024.0</v>
      </c>
      <c r="D1615" s="14">
        <v>4.0</v>
      </c>
      <c r="E1615" s="14">
        <v>94390.0</v>
      </c>
      <c r="F1615" s="14" t="s">
        <v>194</v>
      </c>
      <c r="G1615" s="14" t="s">
        <v>1164</v>
      </c>
      <c r="H1615" s="14" t="s">
        <v>1165</v>
      </c>
      <c r="I1615" s="14">
        <v>0.591</v>
      </c>
      <c r="J1615" s="14">
        <v>0.441</v>
      </c>
      <c r="K1615" s="14">
        <v>0.7245524351223547</v>
      </c>
      <c r="L1615" s="14">
        <v>0.0337</v>
      </c>
      <c r="M1615" s="14">
        <v>0.219</v>
      </c>
      <c r="N1615" s="14">
        <v>0.796</v>
      </c>
      <c r="O1615" s="14">
        <v>0.119</v>
      </c>
      <c r="P1615" s="14">
        <v>0.299</v>
      </c>
      <c r="Q1615" s="14">
        <v>163.977</v>
      </c>
      <c r="R1615" s="14">
        <v>1.0</v>
      </c>
      <c r="S1615" s="14">
        <v>1.0</v>
      </c>
      <c r="T1615" s="14" t="s">
        <v>104</v>
      </c>
      <c r="U1615" s="14" t="s">
        <v>68</v>
      </c>
      <c r="V1615" s="16" t="s">
        <v>36</v>
      </c>
      <c r="W1615" s="17" t="s">
        <v>251</v>
      </c>
    </row>
    <row r="1616" ht="15.75" customHeight="1">
      <c r="A1616" s="14" t="s">
        <v>3769</v>
      </c>
      <c r="B1616" s="14" t="s">
        <v>3770</v>
      </c>
      <c r="C1616" s="14">
        <v>2023.0</v>
      </c>
      <c r="D1616" s="14">
        <v>4.0</v>
      </c>
      <c r="E1616" s="14">
        <v>341496.0</v>
      </c>
      <c r="F1616" s="14" t="s">
        <v>209</v>
      </c>
      <c r="G1616" s="14" t="s">
        <v>2426</v>
      </c>
      <c r="H1616" s="14" t="s">
        <v>3771</v>
      </c>
      <c r="I1616" s="14">
        <v>0.642</v>
      </c>
      <c r="J1616" s="14">
        <v>0.952</v>
      </c>
      <c r="K1616" s="14">
        <v>0.923042371592774</v>
      </c>
      <c r="L1616" s="14">
        <v>0.133</v>
      </c>
      <c r="M1616" s="14">
        <v>0.318</v>
      </c>
      <c r="N1616" s="14">
        <v>3.45E-4</v>
      </c>
      <c r="O1616" s="14">
        <v>0.0613</v>
      </c>
      <c r="P1616" s="14">
        <v>0.71</v>
      </c>
      <c r="Q1616" s="14">
        <v>101.983</v>
      </c>
      <c r="R1616" s="14">
        <v>4.0</v>
      </c>
      <c r="S1616" s="14">
        <v>0.0</v>
      </c>
      <c r="T1616" s="14" t="s">
        <v>104</v>
      </c>
      <c r="U1616" s="14" t="s">
        <v>35</v>
      </c>
      <c r="V1616" s="16" t="s">
        <v>181</v>
      </c>
      <c r="W1616" s="17" t="s">
        <v>185</v>
      </c>
    </row>
    <row r="1617" ht="15.75" customHeight="1">
      <c r="A1617" s="14" t="s">
        <v>3775</v>
      </c>
      <c r="B1617" s="14" t="s">
        <v>3776</v>
      </c>
      <c r="C1617" s="14">
        <v>2023.0</v>
      </c>
      <c r="D1617" s="14">
        <v>4.0</v>
      </c>
      <c r="E1617" s="14">
        <v>250564.0</v>
      </c>
      <c r="F1617" s="14" t="s">
        <v>335</v>
      </c>
      <c r="G1617" s="14" t="s">
        <v>1479</v>
      </c>
      <c r="H1617" s="14" t="s">
        <v>1480</v>
      </c>
      <c r="I1617" s="14">
        <v>0.778</v>
      </c>
      <c r="J1617" s="14">
        <v>0.674</v>
      </c>
      <c r="K1617" s="14">
        <v>0.6719996577615983</v>
      </c>
      <c r="L1617" s="14">
        <v>0.0374</v>
      </c>
      <c r="M1617" s="14">
        <v>0.0916</v>
      </c>
      <c r="N1617" s="14">
        <v>0.894</v>
      </c>
      <c r="O1617" s="14">
        <v>0.0688</v>
      </c>
      <c r="P1617" s="14">
        <v>0.96</v>
      </c>
      <c r="Q1617" s="14">
        <v>120.901</v>
      </c>
      <c r="R1617" s="14">
        <v>8.0</v>
      </c>
      <c r="S1617" s="14">
        <v>1.0</v>
      </c>
      <c r="T1617" s="14" t="s">
        <v>104</v>
      </c>
      <c r="U1617" s="14" t="s">
        <v>35</v>
      </c>
      <c r="V1617" s="16" t="s">
        <v>819</v>
      </c>
      <c r="W1617" s="17" t="s">
        <v>185</v>
      </c>
    </row>
    <row r="1618" ht="15.75" customHeight="1">
      <c r="A1618" s="14" t="s">
        <v>2001</v>
      </c>
      <c r="B1618" s="14" t="s">
        <v>2002</v>
      </c>
      <c r="C1618" s="14">
        <v>2023.0</v>
      </c>
      <c r="D1618" s="14">
        <v>4.0</v>
      </c>
      <c r="E1618" s="14">
        <v>409026.0</v>
      </c>
      <c r="F1618" s="14" t="s">
        <v>209</v>
      </c>
      <c r="G1618" s="14" t="s">
        <v>2003</v>
      </c>
      <c r="H1618" s="14" t="s">
        <v>1192</v>
      </c>
      <c r="I1618" s="14">
        <v>0.613</v>
      </c>
      <c r="J1618" s="14">
        <v>0.437</v>
      </c>
      <c r="K1618" s="14">
        <v>0.7209163048206336</v>
      </c>
      <c r="L1618" s="14">
        <v>0.0318</v>
      </c>
      <c r="M1618" s="14">
        <v>0.379</v>
      </c>
      <c r="N1618" s="14">
        <v>1.56E-5</v>
      </c>
      <c r="O1618" s="14">
        <v>0.139</v>
      </c>
      <c r="P1618" s="14">
        <v>0.453</v>
      </c>
      <c r="Q1618" s="14">
        <v>108.728</v>
      </c>
      <c r="R1618" s="14">
        <v>9.0</v>
      </c>
      <c r="S1618" s="14">
        <v>1.0</v>
      </c>
      <c r="T1618" s="14" t="s">
        <v>104</v>
      </c>
      <c r="U1618" s="14" t="s">
        <v>35</v>
      </c>
      <c r="V1618" s="16" t="s">
        <v>54</v>
      </c>
      <c r="W1618" s="17" t="s">
        <v>251</v>
      </c>
    </row>
    <row r="1619" ht="15.75" customHeight="1">
      <c r="A1619" s="14" t="s">
        <v>2004</v>
      </c>
      <c r="B1619" s="14" t="s">
        <v>2005</v>
      </c>
      <c r="C1619" s="14">
        <v>2022.0</v>
      </c>
      <c r="D1619" s="14">
        <v>4.0</v>
      </c>
      <c r="E1619" s="14">
        <v>334285.0</v>
      </c>
      <c r="F1619" s="14" t="s">
        <v>194</v>
      </c>
      <c r="G1619" s="14" t="s">
        <v>2006</v>
      </c>
      <c r="H1619" s="14" t="s">
        <v>2007</v>
      </c>
      <c r="I1619" s="14">
        <v>0.519</v>
      </c>
      <c r="J1619" s="14">
        <v>0.241</v>
      </c>
      <c r="K1619" s="14">
        <v>0.701922871244585</v>
      </c>
      <c r="L1619" s="14">
        <v>0.0296</v>
      </c>
      <c r="M1619" s="14">
        <v>0.874</v>
      </c>
      <c r="N1619" s="14">
        <v>7.79E-6</v>
      </c>
      <c r="O1619" s="14">
        <v>0.101</v>
      </c>
      <c r="P1619" s="14">
        <v>0.304</v>
      </c>
      <c r="Q1619" s="14">
        <v>139.838</v>
      </c>
      <c r="R1619" s="14">
        <v>9.0</v>
      </c>
      <c r="S1619" s="14">
        <v>1.0</v>
      </c>
      <c r="T1619" s="14" t="s">
        <v>104</v>
      </c>
      <c r="U1619" s="14" t="s">
        <v>68</v>
      </c>
      <c r="V1619" s="16" t="s">
        <v>45</v>
      </c>
      <c r="W1619" s="17" t="s">
        <v>251</v>
      </c>
    </row>
    <row r="1620" ht="15.75" customHeight="1">
      <c r="A1620" s="14" t="s">
        <v>3783</v>
      </c>
      <c r="B1620" s="14" t="s">
        <v>3784</v>
      </c>
      <c r="C1620" s="14">
        <v>2021.0</v>
      </c>
      <c r="D1620" s="14">
        <v>4.0</v>
      </c>
      <c r="E1620" s="14">
        <v>191089.0</v>
      </c>
      <c r="F1620" s="14" t="s">
        <v>194</v>
      </c>
      <c r="G1620" s="14" t="s">
        <v>3787</v>
      </c>
      <c r="H1620" s="14" t="s">
        <v>3789</v>
      </c>
      <c r="I1620" s="14">
        <v>0.737</v>
      </c>
      <c r="J1620" s="14">
        <v>0.961</v>
      </c>
      <c r="K1620" s="14">
        <v>0.9711676255861407</v>
      </c>
      <c r="L1620" s="14">
        <v>0.0747</v>
      </c>
      <c r="M1620" s="14">
        <v>0.163</v>
      </c>
      <c r="N1620" s="14">
        <v>0.0</v>
      </c>
      <c r="O1620" s="14">
        <v>0.361</v>
      </c>
      <c r="P1620" s="14">
        <v>0.568</v>
      </c>
      <c r="Q1620" s="14">
        <v>108.014</v>
      </c>
      <c r="R1620" s="14">
        <v>10.0</v>
      </c>
      <c r="S1620" s="14">
        <v>0.0</v>
      </c>
      <c r="T1620" s="14" t="s">
        <v>104</v>
      </c>
      <c r="U1620" s="14" t="s">
        <v>35</v>
      </c>
      <c r="V1620" s="16" t="s">
        <v>333</v>
      </c>
      <c r="W1620" s="17" t="s">
        <v>185</v>
      </c>
    </row>
    <row r="1621" ht="15.75" customHeight="1">
      <c r="A1621" s="14" t="s">
        <v>2010</v>
      </c>
      <c r="B1621" s="14" t="s">
        <v>2012</v>
      </c>
      <c r="C1621" s="14">
        <v>1980.0</v>
      </c>
      <c r="D1621" s="14">
        <v>4.0</v>
      </c>
      <c r="E1621" s="14">
        <v>317866.0</v>
      </c>
      <c r="F1621" s="14" t="s">
        <v>156</v>
      </c>
      <c r="G1621" s="14" t="s">
        <v>2014</v>
      </c>
      <c r="H1621" s="14" t="s">
        <v>2015</v>
      </c>
      <c r="I1621" s="14">
        <v>0.488</v>
      </c>
      <c r="J1621" s="14">
        <v>0.452</v>
      </c>
      <c r="K1621" s="14">
        <v>0.7794793916801173</v>
      </c>
      <c r="L1621" s="14">
        <v>0.0299</v>
      </c>
      <c r="M1621" s="14">
        <v>0.73</v>
      </c>
      <c r="N1621" s="14">
        <v>0.0305</v>
      </c>
      <c r="O1621" s="14">
        <v>0.793</v>
      </c>
      <c r="P1621" s="14">
        <v>0.339</v>
      </c>
      <c r="Q1621" s="14">
        <v>94.827</v>
      </c>
      <c r="R1621" s="14">
        <v>2.0</v>
      </c>
      <c r="S1621" s="14">
        <v>0.0</v>
      </c>
      <c r="T1621" s="14" t="s">
        <v>104</v>
      </c>
      <c r="U1621" s="14" t="s">
        <v>35</v>
      </c>
      <c r="V1621" s="16" t="s">
        <v>45</v>
      </c>
      <c r="W1621" s="17" t="s">
        <v>251</v>
      </c>
    </row>
    <row r="1622" ht="15.75" customHeight="1">
      <c r="A1622" s="14" t="s">
        <v>2016</v>
      </c>
      <c r="B1622" s="14" t="s">
        <v>2017</v>
      </c>
      <c r="C1622" s="14">
        <v>2018.0</v>
      </c>
      <c r="D1622" s="14">
        <v>4.0</v>
      </c>
      <c r="E1622" s="14">
        <v>312666.0</v>
      </c>
      <c r="F1622" s="14" t="s">
        <v>1543</v>
      </c>
      <c r="G1622" s="14" t="s">
        <v>2020</v>
      </c>
      <c r="H1622" s="14" t="s">
        <v>2021</v>
      </c>
      <c r="I1622" s="14">
        <v>0.616</v>
      </c>
      <c r="J1622" s="14">
        <v>0.259</v>
      </c>
      <c r="K1622" s="14">
        <v>0.7107565289775897</v>
      </c>
      <c r="L1622" s="14">
        <v>0.0279</v>
      </c>
      <c r="M1622" s="14">
        <v>0.904</v>
      </c>
      <c r="N1622" s="14">
        <v>3.18E-4</v>
      </c>
      <c r="O1622" s="14">
        <v>0.0676</v>
      </c>
      <c r="P1622" s="14">
        <v>0.158</v>
      </c>
      <c r="Q1622" s="14">
        <v>108.856</v>
      </c>
      <c r="R1622" s="14">
        <v>9.0</v>
      </c>
      <c r="S1622" s="14">
        <v>1.0</v>
      </c>
      <c r="T1622" s="14" t="s">
        <v>104</v>
      </c>
      <c r="U1622" s="14" t="s">
        <v>35</v>
      </c>
      <c r="V1622" s="16" t="s">
        <v>58</v>
      </c>
      <c r="W1622" s="17" t="s">
        <v>251</v>
      </c>
    </row>
    <row r="1623" ht="15.75" customHeight="1">
      <c r="A1623" s="14" t="s">
        <v>3790</v>
      </c>
      <c r="B1623" s="14" t="s">
        <v>3792</v>
      </c>
      <c r="C1623" s="14">
        <v>2024.0</v>
      </c>
      <c r="D1623" s="14">
        <v>4.0</v>
      </c>
      <c r="E1623" s="14">
        <v>263571.0</v>
      </c>
      <c r="F1623" s="14" t="s">
        <v>255</v>
      </c>
      <c r="G1623" s="14" t="s">
        <v>3795</v>
      </c>
      <c r="H1623" s="14" t="s">
        <v>3796</v>
      </c>
      <c r="I1623" s="14">
        <v>0.546</v>
      </c>
      <c r="J1623" s="14">
        <v>0.615</v>
      </c>
      <c r="K1623" s="14">
        <v>0.72200714391115</v>
      </c>
      <c r="L1623" s="14">
        <v>0.0417</v>
      </c>
      <c r="M1623" s="14">
        <v>0.00676</v>
      </c>
      <c r="N1623" s="14">
        <v>7.5E-5</v>
      </c>
      <c r="O1623" s="14">
        <v>0.31</v>
      </c>
      <c r="P1623" s="14">
        <v>0.556</v>
      </c>
      <c r="Q1623" s="14">
        <v>168.008</v>
      </c>
      <c r="R1623" s="14">
        <v>0.0</v>
      </c>
      <c r="S1623" s="14">
        <v>0.0</v>
      </c>
      <c r="T1623" s="14" t="s">
        <v>104</v>
      </c>
      <c r="U1623" s="14" t="s">
        <v>35</v>
      </c>
      <c r="V1623" s="16" t="s">
        <v>333</v>
      </c>
      <c r="W1623" s="17" t="s">
        <v>185</v>
      </c>
    </row>
    <row r="1624" ht="15.75" customHeight="1">
      <c r="A1624" s="14" t="s">
        <v>2024</v>
      </c>
      <c r="B1624" s="14" t="s">
        <v>2025</v>
      </c>
      <c r="C1624" s="14">
        <v>2018.0</v>
      </c>
      <c r="D1624" s="14">
        <v>4.0</v>
      </c>
      <c r="E1624" s="14">
        <v>236325.0</v>
      </c>
      <c r="F1624" s="14" t="s">
        <v>209</v>
      </c>
      <c r="G1624" s="14" t="s">
        <v>2027</v>
      </c>
      <c r="H1624" s="14" t="s">
        <v>2028</v>
      </c>
      <c r="I1624" s="14">
        <v>0.325</v>
      </c>
      <c r="J1624" s="14">
        <v>0.421</v>
      </c>
      <c r="K1624" s="14">
        <v>0.7897675015338105</v>
      </c>
      <c r="L1624" s="14">
        <v>0.0561</v>
      </c>
      <c r="M1624" s="14">
        <v>0.659</v>
      </c>
      <c r="N1624" s="14">
        <v>4.46E-6</v>
      </c>
      <c r="O1624" s="14">
        <v>0.0825</v>
      </c>
      <c r="P1624" s="14">
        <v>0.204</v>
      </c>
      <c r="Q1624" s="14">
        <v>170.363</v>
      </c>
      <c r="R1624" s="14">
        <v>2.0</v>
      </c>
      <c r="S1624" s="14">
        <v>1.0</v>
      </c>
      <c r="T1624" s="14" t="s">
        <v>104</v>
      </c>
      <c r="U1624" s="14" t="s">
        <v>35</v>
      </c>
      <c r="V1624" s="16" t="s">
        <v>36</v>
      </c>
      <c r="W1624" s="17" t="s">
        <v>251</v>
      </c>
    </row>
    <row r="1625" ht="15.75" customHeight="1">
      <c r="A1625" s="14" t="s">
        <v>3799</v>
      </c>
      <c r="B1625" s="14" t="s">
        <v>3800</v>
      </c>
      <c r="C1625" s="14">
        <v>2017.0</v>
      </c>
      <c r="D1625" s="14">
        <v>4.0</v>
      </c>
      <c r="E1625" s="14">
        <v>205894.0</v>
      </c>
      <c r="F1625" s="14" t="s">
        <v>203</v>
      </c>
      <c r="G1625" s="14" t="s">
        <v>3801</v>
      </c>
      <c r="H1625" s="14" t="s">
        <v>3800</v>
      </c>
      <c r="I1625" s="14">
        <v>0.687</v>
      </c>
      <c r="J1625" s="14">
        <v>0.877</v>
      </c>
      <c r="K1625" s="14">
        <v>0.8861677325329678</v>
      </c>
      <c r="L1625" s="14">
        <v>0.037</v>
      </c>
      <c r="M1625" s="14">
        <v>0.237</v>
      </c>
      <c r="N1625" s="14">
        <v>2.16E-5</v>
      </c>
      <c r="O1625" s="14">
        <v>0.153</v>
      </c>
      <c r="P1625" s="14">
        <v>0.901</v>
      </c>
      <c r="Q1625" s="14">
        <v>97.016</v>
      </c>
      <c r="R1625" s="14">
        <v>11.0</v>
      </c>
      <c r="S1625" s="14">
        <v>0.0</v>
      </c>
      <c r="T1625" s="14" t="s">
        <v>104</v>
      </c>
      <c r="U1625" s="14" t="s">
        <v>35</v>
      </c>
      <c r="V1625" s="16" t="s">
        <v>819</v>
      </c>
      <c r="W1625" s="17" t="s">
        <v>185</v>
      </c>
    </row>
    <row r="1626" ht="15.75" customHeight="1">
      <c r="A1626" s="14" t="s">
        <v>2031</v>
      </c>
      <c r="B1626" s="14" t="s">
        <v>2032</v>
      </c>
      <c r="C1626" s="14">
        <v>2018.0</v>
      </c>
      <c r="D1626" s="14">
        <v>4.0</v>
      </c>
      <c r="E1626" s="14">
        <v>315504.0</v>
      </c>
      <c r="F1626" s="14" t="s">
        <v>1437</v>
      </c>
      <c r="G1626" s="14" t="s">
        <v>2035</v>
      </c>
      <c r="H1626" s="14" t="s">
        <v>2036</v>
      </c>
      <c r="I1626" s="14">
        <v>0.627</v>
      </c>
      <c r="J1626" s="14">
        <v>0.641</v>
      </c>
      <c r="K1626" s="14">
        <v>0.7970611511390273</v>
      </c>
      <c r="L1626" s="14">
        <v>0.0369</v>
      </c>
      <c r="M1626" s="14">
        <v>0.574</v>
      </c>
      <c r="N1626" s="14">
        <v>1.71E-5</v>
      </c>
      <c r="O1626" s="14">
        <v>0.105</v>
      </c>
      <c r="P1626" s="14">
        <v>0.434</v>
      </c>
      <c r="Q1626" s="14">
        <v>89.935</v>
      </c>
      <c r="R1626" s="14">
        <v>4.0</v>
      </c>
      <c r="S1626" s="14">
        <v>0.0</v>
      </c>
      <c r="T1626" s="14" t="s">
        <v>104</v>
      </c>
      <c r="U1626" s="14" t="s">
        <v>35</v>
      </c>
      <c r="V1626" s="16" t="s">
        <v>54</v>
      </c>
      <c r="W1626" s="17" t="s">
        <v>251</v>
      </c>
    </row>
    <row r="1627" ht="15.75" customHeight="1">
      <c r="A1627" s="14" t="s">
        <v>2037</v>
      </c>
      <c r="B1627" s="14" t="s">
        <v>2038</v>
      </c>
      <c r="C1627" s="14">
        <v>2023.0</v>
      </c>
      <c r="D1627" s="14">
        <v>4.0</v>
      </c>
      <c r="E1627" s="14">
        <v>104019.0</v>
      </c>
      <c r="F1627" s="14" t="s">
        <v>140</v>
      </c>
      <c r="G1627" s="14" t="s">
        <v>1537</v>
      </c>
      <c r="H1627" s="14" t="s">
        <v>1793</v>
      </c>
      <c r="I1627" s="14">
        <v>0.767</v>
      </c>
      <c r="J1627" s="14">
        <v>0.71</v>
      </c>
      <c r="K1627" s="14">
        <v>0.8858041195027956</v>
      </c>
      <c r="L1627" s="14">
        <v>0.0717</v>
      </c>
      <c r="M1627" s="14">
        <v>0.00752</v>
      </c>
      <c r="N1627" s="14">
        <v>0.557</v>
      </c>
      <c r="O1627" s="14">
        <v>0.0796</v>
      </c>
      <c r="P1627" s="14">
        <v>0.306</v>
      </c>
      <c r="Q1627" s="14">
        <v>100.097</v>
      </c>
      <c r="R1627" s="14">
        <v>4.0</v>
      </c>
      <c r="S1627" s="14">
        <v>1.0</v>
      </c>
      <c r="T1627" s="14" t="s">
        <v>104</v>
      </c>
      <c r="U1627" s="14" t="s">
        <v>35</v>
      </c>
      <c r="V1627" s="16" t="s">
        <v>45</v>
      </c>
      <c r="W1627" s="17" t="s">
        <v>251</v>
      </c>
    </row>
    <row r="1628" ht="15.75" customHeight="1">
      <c r="A1628" s="14" t="s">
        <v>3805</v>
      </c>
      <c r="B1628" s="14" t="s">
        <v>3806</v>
      </c>
      <c r="C1628" s="14">
        <v>2023.0</v>
      </c>
      <c r="D1628" s="14">
        <v>4.0</v>
      </c>
      <c r="E1628" s="14">
        <v>209475.0</v>
      </c>
      <c r="F1628" s="14" t="s">
        <v>273</v>
      </c>
      <c r="G1628" s="14" t="s">
        <v>1537</v>
      </c>
      <c r="H1628" s="14" t="s">
        <v>1790</v>
      </c>
      <c r="I1628" s="14">
        <v>0.629</v>
      </c>
      <c r="J1628" s="14">
        <v>0.339</v>
      </c>
      <c r="K1628" s="14">
        <v>0.6613907128812828</v>
      </c>
      <c r="L1628" s="14">
        <v>0.0327</v>
      </c>
      <c r="M1628" s="14">
        <v>0.0486</v>
      </c>
      <c r="N1628" s="14">
        <v>0.0</v>
      </c>
      <c r="O1628" s="14">
        <v>0.0349</v>
      </c>
      <c r="P1628" s="14">
        <v>0.748</v>
      </c>
      <c r="Q1628" s="14">
        <v>159.989</v>
      </c>
      <c r="R1628" s="14">
        <v>2.0</v>
      </c>
      <c r="S1628" s="14">
        <v>1.0</v>
      </c>
      <c r="T1628" s="14" t="s">
        <v>104</v>
      </c>
      <c r="U1628" s="14" t="s">
        <v>35</v>
      </c>
      <c r="V1628" s="16" t="s">
        <v>181</v>
      </c>
      <c r="W1628" s="17" t="s">
        <v>185</v>
      </c>
    </row>
    <row r="1629" ht="15.75" customHeight="1">
      <c r="A1629" s="14" t="s">
        <v>2044</v>
      </c>
      <c r="B1629" s="14" t="s">
        <v>2045</v>
      </c>
      <c r="C1629" s="14">
        <v>2023.0</v>
      </c>
      <c r="D1629" s="14">
        <v>4.0</v>
      </c>
      <c r="E1629" s="14">
        <v>193044.0</v>
      </c>
      <c r="F1629" s="14" t="s">
        <v>147</v>
      </c>
      <c r="G1629" s="14" t="s">
        <v>1537</v>
      </c>
      <c r="H1629" s="14" t="s">
        <v>1790</v>
      </c>
      <c r="I1629" s="14">
        <v>0.609</v>
      </c>
      <c r="J1629" s="14">
        <v>0.344</v>
      </c>
      <c r="K1629" s="14">
        <v>0.679571364389888</v>
      </c>
      <c r="L1629" s="14">
        <v>0.0476</v>
      </c>
      <c r="M1629" s="14">
        <v>0.567</v>
      </c>
      <c r="N1629" s="14">
        <v>1.8E-5</v>
      </c>
      <c r="O1629" s="14">
        <v>0.124</v>
      </c>
      <c r="P1629" s="14">
        <v>0.257</v>
      </c>
      <c r="Q1629" s="14">
        <v>176.061</v>
      </c>
      <c r="R1629" s="14">
        <v>7.0</v>
      </c>
      <c r="S1629" s="14">
        <v>0.0</v>
      </c>
      <c r="T1629" s="14" t="s">
        <v>104</v>
      </c>
      <c r="U1629" s="14" t="s">
        <v>68</v>
      </c>
      <c r="V1629" s="16" t="s">
        <v>36</v>
      </c>
      <c r="W1629" s="17" t="s">
        <v>251</v>
      </c>
    </row>
    <row r="1630" ht="15.75" customHeight="1">
      <c r="A1630" s="14" t="s">
        <v>3809</v>
      </c>
      <c r="B1630" s="14" t="s">
        <v>3810</v>
      </c>
      <c r="C1630" s="14">
        <v>2016.0</v>
      </c>
      <c r="D1630" s="14">
        <v>4.0</v>
      </c>
      <c r="E1630" s="14">
        <v>329626.0</v>
      </c>
      <c r="F1630" s="14" t="s">
        <v>194</v>
      </c>
      <c r="G1630" s="14" t="s">
        <v>3812</v>
      </c>
      <c r="H1630" s="14" t="s">
        <v>1549</v>
      </c>
      <c r="I1630" s="14">
        <v>0.826</v>
      </c>
      <c r="J1630" s="14">
        <v>0.753</v>
      </c>
      <c r="K1630" s="14">
        <v>0.7735546381884896</v>
      </c>
      <c r="L1630" s="14">
        <v>0.0807</v>
      </c>
      <c r="M1630" s="14">
        <v>0.00185</v>
      </c>
      <c r="N1630" s="14">
        <v>0.00103</v>
      </c>
      <c r="O1630" s="14">
        <v>0.0224</v>
      </c>
      <c r="P1630" s="14">
        <v>0.586</v>
      </c>
      <c r="Q1630" s="14">
        <v>134.983</v>
      </c>
      <c r="R1630" s="14">
        <v>11.0</v>
      </c>
      <c r="S1630" s="14">
        <v>0.0</v>
      </c>
      <c r="T1630" s="14" t="s">
        <v>104</v>
      </c>
      <c r="U1630" s="14" t="s">
        <v>68</v>
      </c>
      <c r="V1630" s="16" t="s">
        <v>333</v>
      </c>
      <c r="W1630" s="17" t="s">
        <v>185</v>
      </c>
    </row>
    <row r="1631" ht="15.75" customHeight="1">
      <c r="A1631" s="14" t="s">
        <v>3817</v>
      </c>
      <c r="B1631" s="14" t="s">
        <v>3818</v>
      </c>
      <c r="C1631" s="14">
        <v>2016.0</v>
      </c>
      <c r="D1631" s="14">
        <v>4.0</v>
      </c>
      <c r="E1631" s="14">
        <v>288866.0</v>
      </c>
      <c r="F1631" s="14" t="s">
        <v>194</v>
      </c>
      <c r="G1631" s="14" t="s">
        <v>1511</v>
      </c>
      <c r="H1631" s="14" t="s">
        <v>3822</v>
      </c>
      <c r="I1631" s="14">
        <v>0.712</v>
      </c>
      <c r="J1631" s="14">
        <v>0.881</v>
      </c>
      <c r="K1631" s="14">
        <v>0.8696126451592495</v>
      </c>
      <c r="L1631" s="14">
        <v>0.0526</v>
      </c>
      <c r="M1631" s="14">
        <v>0.104</v>
      </c>
      <c r="N1631" s="14">
        <v>1.78E-4</v>
      </c>
      <c r="O1631" s="14">
        <v>0.0876</v>
      </c>
      <c r="P1631" s="14">
        <v>0.571</v>
      </c>
      <c r="Q1631" s="14">
        <v>93.013</v>
      </c>
      <c r="R1631" s="14">
        <v>1.0</v>
      </c>
      <c r="S1631" s="14">
        <v>0.0</v>
      </c>
      <c r="T1631" s="14" t="s">
        <v>104</v>
      </c>
      <c r="U1631" s="14" t="s">
        <v>68</v>
      </c>
      <c r="V1631" s="16" t="s">
        <v>333</v>
      </c>
      <c r="W1631" s="17" t="s">
        <v>185</v>
      </c>
    </row>
    <row r="1632" ht="15.75" customHeight="1">
      <c r="A1632" s="14" t="s">
        <v>3825</v>
      </c>
      <c r="B1632" s="14" t="s">
        <v>3826</v>
      </c>
      <c r="C1632" s="14">
        <v>2016.0</v>
      </c>
      <c r="D1632" s="14">
        <v>4.0</v>
      </c>
      <c r="E1632" s="14">
        <v>243090.0</v>
      </c>
      <c r="F1632" s="14" t="s">
        <v>194</v>
      </c>
      <c r="G1632" s="14" t="s">
        <v>3829</v>
      </c>
      <c r="H1632" s="14" t="s">
        <v>1549</v>
      </c>
      <c r="I1632" s="14">
        <v>0.606</v>
      </c>
      <c r="J1632" s="14">
        <v>0.924</v>
      </c>
      <c r="K1632" s="14">
        <v>0.9281543430169583</v>
      </c>
      <c r="L1632" s="14">
        <v>0.0883</v>
      </c>
      <c r="M1632" s="14">
        <v>0.649</v>
      </c>
      <c r="N1632" s="14">
        <v>0.0</v>
      </c>
      <c r="O1632" s="14">
        <v>0.316</v>
      </c>
      <c r="P1632" s="14">
        <v>0.896</v>
      </c>
      <c r="Q1632" s="14">
        <v>95.068</v>
      </c>
      <c r="R1632" s="14">
        <v>5.0</v>
      </c>
      <c r="S1632" s="14">
        <v>1.0</v>
      </c>
      <c r="T1632" s="14" t="s">
        <v>104</v>
      </c>
      <c r="U1632" s="14" t="s">
        <v>35</v>
      </c>
      <c r="V1632" s="16" t="s">
        <v>560</v>
      </c>
      <c r="W1632" s="17" t="s">
        <v>185</v>
      </c>
    </row>
    <row r="1633" ht="15.75" customHeight="1">
      <c r="A1633" s="14" t="s">
        <v>3832</v>
      </c>
      <c r="B1633" s="14" t="s">
        <v>3833</v>
      </c>
      <c r="C1633" s="14">
        <v>2011.0</v>
      </c>
      <c r="D1633" s="14">
        <v>4.0</v>
      </c>
      <c r="E1633" s="14">
        <v>421135.0</v>
      </c>
      <c r="F1633" s="14" t="s">
        <v>273</v>
      </c>
      <c r="G1633" s="14" t="s">
        <v>3834</v>
      </c>
      <c r="H1633" s="14" t="s">
        <v>3835</v>
      </c>
      <c r="I1633" s="14">
        <v>0.701</v>
      </c>
      <c r="J1633" s="14">
        <v>0.664</v>
      </c>
      <c r="K1633" s="14">
        <v>0.7645926464448358</v>
      </c>
      <c r="L1633" s="14">
        <v>0.0627</v>
      </c>
      <c r="M1633" s="14">
        <v>0.0779</v>
      </c>
      <c r="N1633" s="14">
        <v>0.708</v>
      </c>
      <c r="O1633" s="14">
        <v>0.0782</v>
      </c>
      <c r="P1633" s="14">
        <v>0.852</v>
      </c>
      <c r="Q1633" s="14">
        <v>180.112</v>
      </c>
      <c r="R1633" s="14">
        <v>4.0</v>
      </c>
      <c r="S1633" s="14">
        <v>0.0</v>
      </c>
      <c r="T1633" s="14" t="s">
        <v>104</v>
      </c>
      <c r="U1633" s="14" t="s">
        <v>68</v>
      </c>
      <c r="V1633" s="16" t="s">
        <v>560</v>
      </c>
      <c r="W1633" s="17" t="s">
        <v>185</v>
      </c>
    </row>
    <row r="1634" ht="15.75" customHeight="1">
      <c r="A1634" s="14" t="s">
        <v>3840</v>
      </c>
      <c r="B1634" s="14" t="s">
        <v>3841</v>
      </c>
      <c r="C1634" s="14">
        <v>2016.0</v>
      </c>
      <c r="D1634" s="14">
        <v>4.0</v>
      </c>
      <c r="E1634" s="14">
        <v>247000.0</v>
      </c>
      <c r="F1634" s="14" t="s">
        <v>194</v>
      </c>
      <c r="G1634" s="14" t="s">
        <v>3844</v>
      </c>
      <c r="H1634" s="14" t="s">
        <v>3475</v>
      </c>
      <c r="I1634" s="14">
        <v>0.692</v>
      </c>
      <c r="J1634" s="14">
        <v>0.362</v>
      </c>
      <c r="K1634" s="14">
        <v>0.6900733642613294</v>
      </c>
      <c r="L1634" s="14">
        <v>0.0603</v>
      </c>
      <c r="M1634" s="14">
        <v>0.128</v>
      </c>
      <c r="N1634" s="14">
        <v>3.09E-5</v>
      </c>
      <c r="O1634" s="14">
        <v>0.342</v>
      </c>
      <c r="P1634" s="14">
        <v>0.714</v>
      </c>
      <c r="Q1634" s="14">
        <v>78.504</v>
      </c>
      <c r="R1634" s="14">
        <v>5.0</v>
      </c>
      <c r="S1634" s="14">
        <v>0.0</v>
      </c>
      <c r="T1634" s="14" t="s">
        <v>104</v>
      </c>
      <c r="U1634" s="14" t="s">
        <v>35</v>
      </c>
      <c r="V1634" s="16" t="s">
        <v>181</v>
      </c>
      <c r="W1634" s="17" t="s">
        <v>185</v>
      </c>
    </row>
    <row r="1635" ht="15.75" customHeight="1">
      <c r="A1635" s="14" t="s">
        <v>2048</v>
      </c>
      <c r="B1635" s="14" t="s">
        <v>2049</v>
      </c>
      <c r="C1635" s="14">
        <v>1982.0</v>
      </c>
      <c r="D1635" s="14">
        <v>4.0</v>
      </c>
      <c r="E1635" s="14">
        <v>208826.0</v>
      </c>
      <c r="F1635" s="14" t="s">
        <v>361</v>
      </c>
      <c r="G1635" s="14" t="s">
        <v>2051</v>
      </c>
      <c r="H1635" s="14" t="s">
        <v>286</v>
      </c>
      <c r="I1635" s="14">
        <v>0.321</v>
      </c>
      <c r="J1635" s="14">
        <v>0.159</v>
      </c>
      <c r="K1635" s="14">
        <v>0.6062926443093216</v>
      </c>
      <c r="L1635" s="14">
        <v>0.0338</v>
      </c>
      <c r="M1635" s="14">
        <v>0.959</v>
      </c>
      <c r="N1635" s="14">
        <v>0.00703</v>
      </c>
      <c r="O1635" s="14">
        <v>0.686</v>
      </c>
      <c r="P1635" s="14">
        <v>0.424</v>
      </c>
      <c r="Q1635" s="14">
        <v>90.022</v>
      </c>
      <c r="R1635" s="14">
        <v>1.0</v>
      </c>
      <c r="S1635" s="14">
        <v>1.0</v>
      </c>
      <c r="T1635" s="14" t="s">
        <v>34</v>
      </c>
      <c r="U1635" s="14" t="s">
        <v>68</v>
      </c>
      <c r="V1635" s="16" t="s">
        <v>54</v>
      </c>
      <c r="W1635" s="17" t="s">
        <v>251</v>
      </c>
    </row>
    <row r="1636" ht="15.75" customHeight="1">
      <c r="A1636" s="14" t="s">
        <v>2053</v>
      </c>
      <c r="B1636" s="14" t="s">
        <v>2055</v>
      </c>
      <c r="C1636" s="14">
        <v>2021.0</v>
      </c>
      <c r="D1636" s="14">
        <v>4.0</v>
      </c>
      <c r="E1636" s="14">
        <v>203255.0</v>
      </c>
      <c r="F1636" s="14" t="s">
        <v>194</v>
      </c>
      <c r="G1636" s="14" t="s">
        <v>2057</v>
      </c>
      <c r="H1636" s="14" t="s">
        <v>2058</v>
      </c>
      <c r="I1636" s="14">
        <v>0.771</v>
      </c>
      <c r="J1636" s="14">
        <v>0.722</v>
      </c>
      <c r="K1636" s="14">
        <v>0.8466408572530824</v>
      </c>
      <c r="L1636" s="14">
        <v>0.114</v>
      </c>
      <c r="M1636" s="14">
        <v>0.543</v>
      </c>
      <c r="N1636" s="14">
        <v>3.22E-5</v>
      </c>
      <c r="O1636" s="14">
        <v>0.348</v>
      </c>
      <c r="P1636" s="14">
        <v>0.415</v>
      </c>
      <c r="Q1636" s="14">
        <v>94.012</v>
      </c>
      <c r="R1636" s="14">
        <v>9.0</v>
      </c>
      <c r="S1636" s="14">
        <v>0.0</v>
      </c>
      <c r="T1636" s="14" t="s">
        <v>34</v>
      </c>
      <c r="U1636" s="14" t="s">
        <v>35</v>
      </c>
      <c r="V1636" s="16" t="s">
        <v>54</v>
      </c>
      <c r="W1636" s="17" t="s">
        <v>251</v>
      </c>
    </row>
    <row r="1637" ht="15.75" customHeight="1">
      <c r="A1637" s="14" t="s">
        <v>3850</v>
      </c>
      <c r="B1637" s="14" t="s">
        <v>3851</v>
      </c>
      <c r="C1637" s="14">
        <v>2000.0</v>
      </c>
      <c r="D1637" s="14">
        <v>4.0</v>
      </c>
      <c r="E1637" s="14">
        <v>221546.0</v>
      </c>
      <c r="F1637" s="14" t="s">
        <v>1818</v>
      </c>
      <c r="G1637" s="14" t="s">
        <v>3518</v>
      </c>
      <c r="H1637" s="14" t="s">
        <v>3854</v>
      </c>
      <c r="I1637" s="14">
        <v>0.772</v>
      </c>
      <c r="J1637" s="14">
        <v>0.524</v>
      </c>
      <c r="K1637" s="14">
        <v>0.7299424635696118</v>
      </c>
      <c r="L1637" s="14">
        <v>0.224</v>
      </c>
      <c r="M1637" s="14">
        <v>0.527</v>
      </c>
      <c r="N1637" s="14">
        <v>0.0</v>
      </c>
      <c r="O1637" s="14">
        <v>0.11</v>
      </c>
      <c r="P1637" s="14">
        <v>0.885</v>
      </c>
      <c r="Q1637" s="14">
        <v>159.907</v>
      </c>
      <c r="R1637" s="14">
        <v>9.0</v>
      </c>
      <c r="S1637" s="14">
        <v>1.0</v>
      </c>
      <c r="T1637" s="14" t="s">
        <v>34</v>
      </c>
      <c r="U1637" s="14" t="s">
        <v>35</v>
      </c>
      <c r="V1637" s="16" t="s">
        <v>560</v>
      </c>
      <c r="W1637" s="17" t="s">
        <v>185</v>
      </c>
    </row>
    <row r="1638" ht="15.75" customHeight="1">
      <c r="A1638" s="14" t="s">
        <v>3855</v>
      </c>
      <c r="B1638" s="14" t="s">
        <v>3857</v>
      </c>
      <c r="C1638" s="14">
        <v>2021.0</v>
      </c>
      <c r="D1638" s="14">
        <v>4.0</v>
      </c>
      <c r="E1638" s="14">
        <v>278073.0</v>
      </c>
      <c r="F1638" s="14" t="s">
        <v>3859</v>
      </c>
      <c r="G1638" s="14" t="s">
        <v>3860</v>
      </c>
      <c r="H1638" s="14" t="s">
        <v>3861</v>
      </c>
      <c r="I1638" s="14">
        <v>0.663</v>
      </c>
      <c r="J1638" s="14">
        <v>0.867</v>
      </c>
      <c r="K1638" s="14">
        <v>0.8039697987122972</v>
      </c>
      <c r="L1638" s="14">
        <v>0.0308</v>
      </c>
      <c r="M1638" s="14">
        <v>0.0167</v>
      </c>
      <c r="N1638" s="14">
        <v>1.09E-5</v>
      </c>
      <c r="O1638" s="14">
        <v>0.0672</v>
      </c>
      <c r="P1638" s="14">
        <v>0.826</v>
      </c>
      <c r="Q1638" s="14">
        <v>140.004</v>
      </c>
      <c r="R1638" s="14">
        <v>6.0</v>
      </c>
      <c r="S1638" s="14">
        <v>1.0</v>
      </c>
      <c r="T1638" s="14" t="s">
        <v>34</v>
      </c>
      <c r="U1638" s="14" t="s">
        <v>35</v>
      </c>
      <c r="V1638" s="16" t="s">
        <v>560</v>
      </c>
      <c r="W1638" s="17" t="s">
        <v>185</v>
      </c>
    </row>
    <row r="1639" ht="15.75" customHeight="1">
      <c r="A1639" s="14" t="s">
        <v>3862</v>
      </c>
      <c r="B1639" s="14" t="s">
        <v>3863</v>
      </c>
      <c r="C1639" s="14">
        <v>2002.0</v>
      </c>
      <c r="D1639" s="14">
        <v>4.0</v>
      </c>
      <c r="E1639" s="14">
        <v>243880.0</v>
      </c>
      <c r="F1639" s="14" t="s">
        <v>951</v>
      </c>
      <c r="G1639" s="14" t="s">
        <v>952</v>
      </c>
      <c r="H1639" s="14" t="s">
        <v>3866</v>
      </c>
      <c r="I1639" s="14">
        <v>0.618</v>
      </c>
      <c r="J1639" s="14">
        <v>0.359</v>
      </c>
      <c r="K1639" s="14">
        <v>0.6841913887732513</v>
      </c>
      <c r="L1639" s="14">
        <v>0.0319</v>
      </c>
      <c r="M1639" s="14">
        <v>0.775</v>
      </c>
      <c r="N1639" s="14">
        <v>0.0</v>
      </c>
      <c r="O1639" s="14">
        <v>0.133</v>
      </c>
      <c r="P1639" s="14">
        <v>0.57</v>
      </c>
      <c r="Q1639" s="14">
        <v>149.917</v>
      </c>
      <c r="R1639" s="14">
        <v>9.0</v>
      </c>
      <c r="S1639" s="14">
        <v>1.0</v>
      </c>
      <c r="T1639" s="14" t="s">
        <v>34</v>
      </c>
      <c r="U1639" s="14" t="s">
        <v>35</v>
      </c>
      <c r="V1639" s="16" t="s">
        <v>333</v>
      </c>
      <c r="W1639" s="17" t="s">
        <v>185</v>
      </c>
    </row>
    <row r="1640" ht="15.75" customHeight="1">
      <c r="A1640" s="14" t="s">
        <v>2059</v>
      </c>
      <c r="B1640" s="14" t="s">
        <v>2060</v>
      </c>
      <c r="C1640" s="14">
        <v>2003.0</v>
      </c>
      <c r="D1640" s="14">
        <v>4.0</v>
      </c>
      <c r="E1640" s="14">
        <v>216555.0</v>
      </c>
      <c r="F1640" s="14" t="s">
        <v>489</v>
      </c>
      <c r="G1640" s="14" t="s">
        <v>2063</v>
      </c>
      <c r="H1640" s="14" t="s">
        <v>2064</v>
      </c>
      <c r="I1640" s="14">
        <v>0.296</v>
      </c>
      <c r="J1640" s="14">
        <v>0.212</v>
      </c>
      <c r="K1640" s="14">
        <v>0.7221140889200242</v>
      </c>
      <c r="L1640" s="14">
        <v>0.0338</v>
      </c>
      <c r="M1640" s="14">
        <v>0.875</v>
      </c>
      <c r="N1640" s="14">
        <v>2.49E-5</v>
      </c>
      <c r="O1640" s="14">
        <v>0.111</v>
      </c>
      <c r="P1640" s="14">
        <v>0.132</v>
      </c>
      <c r="Q1640" s="14">
        <v>126.743</v>
      </c>
      <c r="R1640" s="14">
        <v>0.0</v>
      </c>
      <c r="S1640" s="14">
        <v>1.0</v>
      </c>
      <c r="T1640" s="14" t="s">
        <v>34</v>
      </c>
      <c r="U1640" s="14" t="s">
        <v>35</v>
      </c>
      <c r="V1640" s="16" t="s">
        <v>58</v>
      </c>
      <c r="W1640" s="17" t="s">
        <v>251</v>
      </c>
    </row>
    <row r="1641" ht="15.75" customHeight="1">
      <c r="A1641" s="14" t="s">
        <v>3870</v>
      </c>
      <c r="B1641" s="14" t="s">
        <v>3871</v>
      </c>
      <c r="C1641" s="14">
        <v>2024.0</v>
      </c>
      <c r="D1641" s="14">
        <v>4.0</v>
      </c>
      <c r="E1641" s="14">
        <v>202824.0</v>
      </c>
      <c r="F1641" s="14" t="s">
        <v>347</v>
      </c>
      <c r="G1641" s="14" t="s">
        <v>3872</v>
      </c>
      <c r="H1641" s="14" t="s">
        <v>2424</v>
      </c>
      <c r="I1641" s="14">
        <v>0.405</v>
      </c>
      <c r="J1641" s="14">
        <v>0.581</v>
      </c>
      <c r="K1641" s="14">
        <v>0.8152204136458577</v>
      </c>
      <c r="L1641" s="14">
        <v>0.0354</v>
      </c>
      <c r="M1641" s="14">
        <v>0.817</v>
      </c>
      <c r="N1641" s="14">
        <v>0.0</v>
      </c>
      <c r="O1641" s="14">
        <v>0.213</v>
      </c>
      <c r="P1641" s="14">
        <v>0.828</v>
      </c>
      <c r="Q1641" s="14">
        <v>147.464</v>
      </c>
      <c r="R1641" s="14">
        <v>3.0</v>
      </c>
      <c r="S1641" s="14">
        <v>1.0</v>
      </c>
      <c r="T1641" s="14" t="s">
        <v>34</v>
      </c>
      <c r="U1641" s="14" t="s">
        <v>35</v>
      </c>
      <c r="V1641" s="16" t="s">
        <v>560</v>
      </c>
      <c r="W1641" s="17" t="s">
        <v>185</v>
      </c>
    </row>
    <row r="1642" ht="15.75" customHeight="1">
      <c r="A1642" s="14" t="s">
        <v>3878</v>
      </c>
      <c r="B1642" s="14" t="s">
        <v>3880</v>
      </c>
      <c r="C1642" s="14">
        <v>2021.0</v>
      </c>
      <c r="D1642" s="14">
        <v>4.0</v>
      </c>
      <c r="E1642" s="14">
        <v>217931.0</v>
      </c>
      <c r="F1642" s="14" t="s">
        <v>26</v>
      </c>
      <c r="G1642" s="14" t="s">
        <v>2103</v>
      </c>
      <c r="H1642" s="14" t="s">
        <v>3880</v>
      </c>
      <c r="I1642" s="14">
        <v>0.609</v>
      </c>
      <c r="J1642" s="14">
        <v>0.547</v>
      </c>
      <c r="K1642" s="14">
        <v>0.7858533142090165</v>
      </c>
      <c r="L1642" s="14">
        <v>0.0343</v>
      </c>
      <c r="M1642" s="14">
        <v>0.421</v>
      </c>
      <c r="N1642" s="14">
        <v>8.95E-4</v>
      </c>
      <c r="O1642" s="14">
        <v>0.16</v>
      </c>
      <c r="P1642" s="14">
        <v>0.804</v>
      </c>
      <c r="Q1642" s="14">
        <v>174.128</v>
      </c>
      <c r="R1642" s="14">
        <v>1.0</v>
      </c>
      <c r="S1642" s="14">
        <v>0.0</v>
      </c>
      <c r="T1642" s="14" t="s">
        <v>34</v>
      </c>
      <c r="U1642" s="14" t="s">
        <v>35</v>
      </c>
      <c r="V1642" s="16" t="s">
        <v>560</v>
      </c>
      <c r="W1642" s="17" t="s">
        <v>185</v>
      </c>
    </row>
    <row r="1643" ht="15.75" customHeight="1">
      <c r="A1643" s="14" t="s">
        <v>3883</v>
      </c>
      <c r="B1643" s="14" t="s">
        <v>3884</v>
      </c>
      <c r="C1643" s="14">
        <v>2021.0</v>
      </c>
      <c r="D1643" s="14">
        <v>4.0</v>
      </c>
      <c r="E1643" s="14">
        <v>204375.0</v>
      </c>
      <c r="F1643" s="14" t="s">
        <v>26</v>
      </c>
      <c r="G1643" s="14" t="s">
        <v>3885</v>
      </c>
      <c r="H1643" s="14" t="s">
        <v>3884</v>
      </c>
      <c r="I1643" s="14">
        <v>0.488</v>
      </c>
      <c r="J1643" s="14">
        <v>0.749</v>
      </c>
      <c r="K1643" s="14">
        <v>0.8005903364318742</v>
      </c>
      <c r="L1643" s="14">
        <v>0.0322</v>
      </c>
      <c r="M1643" s="14">
        <v>0.0364</v>
      </c>
      <c r="N1643" s="14">
        <v>3.55E-5</v>
      </c>
      <c r="O1643" s="14">
        <v>0.368</v>
      </c>
      <c r="P1643" s="14">
        <v>0.523</v>
      </c>
      <c r="Q1643" s="14">
        <v>147.87</v>
      </c>
      <c r="R1643" s="14">
        <v>7.0</v>
      </c>
      <c r="S1643" s="14">
        <v>1.0</v>
      </c>
      <c r="T1643" s="14" t="s">
        <v>34</v>
      </c>
      <c r="U1643" s="14" t="s">
        <v>35</v>
      </c>
      <c r="V1643" s="16" t="s">
        <v>333</v>
      </c>
      <c r="W1643" s="17" t="s">
        <v>185</v>
      </c>
    </row>
    <row r="1644" ht="15.75" customHeight="1">
      <c r="A1644" s="14" t="s">
        <v>2068</v>
      </c>
      <c r="B1644" s="14" t="s">
        <v>2069</v>
      </c>
      <c r="C1644" s="14">
        <v>2014.0</v>
      </c>
      <c r="D1644" s="14">
        <v>4.0</v>
      </c>
      <c r="E1644" s="14">
        <v>157398.0</v>
      </c>
      <c r="F1644" s="14" t="s">
        <v>341</v>
      </c>
      <c r="G1644" s="14" t="s">
        <v>2070</v>
      </c>
      <c r="H1644" s="14" t="s">
        <v>2071</v>
      </c>
      <c r="I1644" s="14">
        <v>0.471</v>
      </c>
      <c r="J1644" s="14">
        <v>0.596</v>
      </c>
      <c r="K1644" s="14">
        <v>0.8720296023598053</v>
      </c>
      <c r="L1644" s="14">
        <v>0.0296</v>
      </c>
      <c r="M1644" s="14">
        <v>0.307</v>
      </c>
      <c r="N1644" s="14">
        <v>0.0</v>
      </c>
      <c r="O1644" s="14">
        <v>0.1</v>
      </c>
      <c r="P1644" s="14">
        <v>0.436</v>
      </c>
      <c r="Q1644" s="14">
        <v>97.977</v>
      </c>
      <c r="R1644" s="14">
        <v>7.0</v>
      </c>
      <c r="S1644" s="14">
        <v>1.0</v>
      </c>
      <c r="T1644" s="14" t="s">
        <v>34</v>
      </c>
      <c r="U1644" s="14" t="s">
        <v>35</v>
      </c>
      <c r="V1644" s="16" t="s">
        <v>54</v>
      </c>
      <c r="W1644" s="17" t="s">
        <v>251</v>
      </c>
    </row>
    <row r="1645" ht="15.75" customHeight="1">
      <c r="A1645" s="14" t="s">
        <v>2076</v>
      </c>
      <c r="B1645" s="14" t="s">
        <v>2077</v>
      </c>
      <c r="C1645" s="14">
        <v>2005.0</v>
      </c>
      <c r="D1645" s="14">
        <v>4.0</v>
      </c>
      <c r="E1645" s="14">
        <v>296007.0</v>
      </c>
      <c r="F1645" s="14" t="s">
        <v>347</v>
      </c>
      <c r="G1645" s="14" t="s">
        <v>2078</v>
      </c>
      <c r="H1645" s="14" t="s">
        <v>2079</v>
      </c>
      <c r="I1645" s="14">
        <v>0.496</v>
      </c>
      <c r="J1645" s="14">
        <v>0.58</v>
      </c>
      <c r="K1645" s="14">
        <v>0.8212948901499093</v>
      </c>
      <c r="L1645" s="14">
        <v>0.027</v>
      </c>
      <c r="M1645" s="14">
        <v>0.516</v>
      </c>
      <c r="N1645" s="14">
        <v>2.25E-6</v>
      </c>
      <c r="O1645" s="14">
        <v>0.107</v>
      </c>
      <c r="P1645" s="14">
        <v>0.131</v>
      </c>
      <c r="Q1645" s="14">
        <v>95.911</v>
      </c>
      <c r="R1645" s="14">
        <v>9.0</v>
      </c>
      <c r="S1645" s="14">
        <v>1.0</v>
      </c>
      <c r="T1645" s="14" t="s">
        <v>34</v>
      </c>
      <c r="U1645" s="14" t="s">
        <v>35</v>
      </c>
      <c r="V1645" s="16" t="s">
        <v>58</v>
      </c>
      <c r="W1645" s="17" t="s">
        <v>251</v>
      </c>
    </row>
    <row r="1646" ht="15.75" customHeight="1">
      <c r="A1646" s="14" t="s">
        <v>3888</v>
      </c>
      <c r="B1646" s="14" t="s">
        <v>3889</v>
      </c>
      <c r="C1646" s="14">
        <v>2022.0</v>
      </c>
      <c r="D1646" s="14">
        <v>4.0</v>
      </c>
      <c r="E1646" s="14">
        <v>288000.0</v>
      </c>
      <c r="F1646" s="14" t="s">
        <v>413</v>
      </c>
      <c r="G1646" s="14" t="s">
        <v>1870</v>
      </c>
      <c r="H1646" s="14" t="s">
        <v>3524</v>
      </c>
      <c r="I1646" s="14">
        <v>0.686</v>
      </c>
      <c r="J1646" s="14">
        <v>0.861</v>
      </c>
      <c r="K1646" s="14">
        <v>0.8913010929589267</v>
      </c>
      <c r="L1646" s="14">
        <v>0.174</v>
      </c>
      <c r="M1646" s="14">
        <v>0.577</v>
      </c>
      <c r="N1646" s="14">
        <v>0.0</v>
      </c>
      <c r="O1646" s="14">
        <v>0.355</v>
      </c>
      <c r="P1646" s="14">
        <v>0.555</v>
      </c>
      <c r="Q1646" s="14">
        <v>129.891</v>
      </c>
      <c r="R1646" s="14">
        <v>1.0</v>
      </c>
      <c r="S1646" s="14">
        <v>0.0</v>
      </c>
      <c r="T1646" s="14" t="s">
        <v>34</v>
      </c>
      <c r="U1646" s="14" t="s">
        <v>35</v>
      </c>
      <c r="V1646" s="16" t="s">
        <v>333</v>
      </c>
      <c r="W1646" s="17" t="s">
        <v>185</v>
      </c>
    </row>
    <row r="1647" ht="15.75" customHeight="1">
      <c r="A1647" s="14" t="s">
        <v>2080</v>
      </c>
      <c r="B1647" s="14" t="s">
        <v>2082</v>
      </c>
      <c r="C1647" s="14">
        <v>2021.0</v>
      </c>
      <c r="D1647" s="14">
        <v>4.0</v>
      </c>
      <c r="E1647" s="14">
        <v>284000.0</v>
      </c>
      <c r="F1647" s="14" t="s">
        <v>341</v>
      </c>
      <c r="G1647" s="14" t="s">
        <v>2084</v>
      </c>
      <c r="H1647" s="14" t="s">
        <v>2082</v>
      </c>
      <c r="I1647" s="14">
        <v>0.542</v>
      </c>
      <c r="J1647" s="14">
        <v>0.69</v>
      </c>
      <c r="K1647" s="14">
        <v>0.8211237781357107</v>
      </c>
      <c r="L1647" s="14">
        <v>0.0334</v>
      </c>
      <c r="M1647" s="14">
        <v>8.97E-4</v>
      </c>
      <c r="N1647" s="14">
        <v>0.00191</v>
      </c>
      <c r="O1647" s="14">
        <v>0.159</v>
      </c>
      <c r="P1647" s="14">
        <v>0.271</v>
      </c>
      <c r="Q1647" s="14">
        <v>123.924</v>
      </c>
      <c r="R1647" s="14">
        <v>6.0</v>
      </c>
      <c r="S1647" s="14">
        <v>0.0</v>
      </c>
      <c r="T1647" s="14" t="s">
        <v>34</v>
      </c>
      <c r="U1647" s="14" t="s">
        <v>35</v>
      </c>
      <c r="V1647" s="16" t="s">
        <v>36</v>
      </c>
      <c r="W1647" s="17" t="s">
        <v>251</v>
      </c>
    </row>
    <row r="1648" ht="15.75" customHeight="1">
      <c r="A1648" s="14" t="s">
        <v>2088</v>
      </c>
      <c r="B1648" s="14" t="s">
        <v>2089</v>
      </c>
      <c r="C1648" s="14">
        <v>2022.0</v>
      </c>
      <c r="D1648" s="14">
        <v>4.0</v>
      </c>
      <c r="E1648" s="14">
        <v>229633.0</v>
      </c>
      <c r="F1648" s="14" t="s">
        <v>424</v>
      </c>
      <c r="G1648" s="14" t="s">
        <v>2090</v>
      </c>
      <c r="H1648" s="14" t="s">
        <v>2092</v>
      </c>
      <c r="I1648" s="14">
        <v>0.548</v>
      </c>
      <c r="J1648" s="14">
        <v>0.738</v>
      </c>
      <c r="K1648" s="14">
        <v>0.8519881076967898</v>
      </c>
      <c r="L1648" s="14">
        <v>0.0544</v>
      </c>
      <c r="M1648" s="14">
        <v>0.695</v>
      </c>
      <c r="N1648" s="14">
        <v>0.0</v>
      </c>
      <c r="O1648" s="14">
        <v>0.109</v>
      </c>
      <c r="P1648" s="14">
        <v>0.236</v>
      </c>
      <c r="Q1648" s="14">
        <v>107.921</v>
      </c>
      <c r="R1648" s="14">
        <v>5.0</v>
      </c>
      <c r="S1648" s="14">
        <v>0.0</v>
      </c>
      <c r="T1648" s="14" t="s">
        <v>34</v>
      </c>
      <c r="U1648" s="14" t="s">
        <v>35</v>
      </c>
      <c r="V1648" s="16" t="s">
        <v>36</v>
      </c>
      <c r="W1648" s="17" t="s">
        <v>251</v>
      </c>
    </row>
    <row r="1649" ht="15.75" customHeight="1">
      <c r="A1649" s="14" t="s">
        <v>3895</v>
      </c>
      <c r="B1649" s="14" t="s">
        <v>3896</v>
      </c>
      <c r="C1649" s="14">
        <v>2019.0</v>
      </c>
      <c r="D1649" s="14">
        <v>4.0</v>
      </c>
      <c r="E1649" s="14">
        <v>290386.0</v>
      </c>
      <c r="F1649" s="14" t="s">
        <v>341</v>
      </c>
      <c r="G1649" s="14" t="s">
        <v>3025</v>
      </c>
      <c r="H1649" s="14" t="s">
        <v>3025</v>
      </c>
      <c r="I1649" s="14">
        <v>0.58</v>
      </c>
      <c r="J1649" s="14">
        <v>0.683</v>
      </c>
      <c r="K1649" s="14">
        <v>0.7892541654912145</v>
      </c>
      <c r="L1649" s="14">
        <v>0.0266</v>
      </c>
      <c r="M1649" s="14">
        <v>0.0124</v>
      </c>
      <c r="N1649" s="14">
        <v>0.0537</v>
      </c>
      <c r="O1649" s="14">
        <v>0.132</v>
      </c>
      <c r="P1649" s="14">
        <v>0.547</v>
      </c>
      <c r="Q1649" s="14">
        <v>129.497</v>
      </c>
      <c r="R1649" s="14">
        <v>1.0</v>
      </c>
      <c r="S1649" s="14">
        <v>1.0</v>
      </c>
      <c r="T1649" s="14" t="s">
        <v>34</v>
      </c>
      <c r="U1649" s="14" t="s">
        <v>35</v>
      </c>
      <c r="V1649" s="16" t="s">
        <v>333</v>
      </c>
      <c r="W1649" s="17" t="s">
        <v>185</v>
      </c>
    </row>
    <row r="1650" ht="15.75" customHeight="1">
      <c r="A1650" s="14" t="s">
        <v>2095</v>
      </c>
      <c r="B1650" s="14" t="s">
        <v>2096</v>
      </c>
      <c r="C1650" s="14">
        <v>2017.0</v>
      </c>
      <c r="D1650" s="14">
        <v>4.0</v>
      </c>
      <c r="E1650" s="14">
        <v>209500.0</v>
      </c>
      <c r="F1650" s="14" t="s">
        <v>341</v>
      </c>
      <c r="G1650" s="14" t="s">
        <v>2100</v>
      </c>
      <c r="H1650" s="14" t="s">
        <v>2096</v>
      </c>
      <c r="I1650" s="14">
        <v>0.539</v>
      </c>
      <c r="J1650" s="14">
        <v>0.124</v>
      </c>
      <c r="K1650" s="14">
        <v>0.7118687570698808</v>
      </c>
      <c r="L1650" s="14">
        <v>0.0326</v>
      </c>
      <c r="M1650" s="14">
        <v>0.948</v>
      </c>
      <c r="N1650" s="14">
        <v>0.00354</v>
      </c>
      <c r="O1650" s="14">
        <v>0.248</v>
      </c>
      <c r="P1650" s="14">
        <v>0.171</v>
      </c>
      <c r="Q1650" s="14">
        <v>70.022</v>
      </c>
      <c r="R1650" s="14">
        <v>2.0</v>
      </c>
      <c r="S1650" s="14">
        <v>0.0</v>
      </c>
      <c r="T1650" s="14" t="s">
        <v>34</v>
      </c>
      <c r="U1650" s="14" t="s">
        <v>35</v>
      </c>
      <c r="V1650" s="16" t="s">
        <v>58</v>
      </c>
      <c r="W1650" s="17" t="s">
        <v>251</v>
      </c>
    </row>
    <row r="1651" ht="15.75" customHeight="1">
      <c r="A1651" s="14" t="s">
        <v>3901</v>
      </c>
      <c r="B1651" s="14" t="s">
        <v>3902</v>
      </c>
      <c r="C1651" s="14">
        <v>2014.0</v>
      </c>
      <c r="D1651" s="14">
        <v>4.0</v>
      </c>
      <c r="E1651" s="14">
        <v>282426.0</v>
      </c>
      <c r="F1651" s="14" t="s">
        <v>389</v>
      </c>
      <c r="G1651" s="14" t="s">
        <v>3905</v>
      </c>
      <c r="H1651" s="14" t="s">
        <v>1399</v>
      </c>
      <c r="I1651" s="14">
        <v>0.656</v>
      </c>
      <c r="J1651" s="14">
        <v>0.749</v>
      </c>
      <c r="K1651" s="14">
        <v>0.8160759737168509</v>
      </c>
      <c r="L1651" s="14">
        <v>0.0844</v>
      </c>
      <c r="M1651" s="14">
        <v>0.439</v>
      </c>
      <c r="N1651" s="14">
        <v>0.0</v>
      </c>
      <c r="O1651" s="14">
        <v>0.437</v>
      </c>
      <c r="P1651" s="14">
        <v>0.721</v>
      </c>
      <c r="Q1651" s="14">
        <v>92.0</v>
      </c>
      <c r="R1651" s="14">
        <v>10.0</v>
      </c>
      <c r="S1651" s="14">
        <v>1.0</v>
      </c>
      <c r="T1651" s="14" t="s">
        <v>34</v>
      </c>
      <c r="U1651" s="14" t="s">
        <v>35</v>
      </c>
      <c r="V1651" s="16" t="s">
        <v>181</v>
      </c>
      <c r="W1651" s="17" t="s">
        <v>185</v>
      </c>
    </row>
    <row r="1652" ht="15.75" customHeight="1">
      <c r="A1652" s="14" t="s">
        <v>2101</v>
      </c>
      <c r="B1652" s="14" t="s">
        <v>2102</v>
      </c>
      <c r="C1652" s="14">
        <v>2021.0</v>
      </c>
      <c r="D1652" s="14">
        <v>4.0</v>
      </c>
      <c r="E1652" s="14">
        <v>200666.0</v>
      </c>
      <c r="F1652" s="14" t="s">
        <v>26</v>
      </c>
      <c r="G1652" s="14" t="s">
        <v>2103</v>
      </c>
      <c r="H1652" s="14" t="s">
        <v>2102</v>
      </c>
      <c r="I1652" s="14">
        <v>0.474</v>
      </c>
      <c r="J1652" s="14">
        <v>0.477</v>
      </c>
      <c r="K1652" s="14">
        <v>0.8274335336592854</v>
      </c>
      <c r="L1652" s="14">
        <v>0.0341</v>
      </c>
      <c r="M1652" s="14">
        <v>0.41</v>
      </c>
      <c r="N1652" s="14">
        <v>0.0</v>
      </c>
      <c r="O1652" s="14">
        <v>0.0875</v>
      </c>
      <c r="P1652" s="14">
        <v>0.244</v>
      </c>
      <c r="Q1652" s="14">
        <v>179.926</v>
      </c>
      <c r="R1652" s="14">
        <v>1.0</v>
      </c>
      <c r="S1652" s="14">
        <v>0.0</v>
      </c>
      <c r="T1652" s="14" t="s">
        <v>34</v>
      </c>
      <c r="U1652" s="14" t="s">
        <v>35</v>
      </c>
      <c r="V1652" s="16" t="s">
        <v>36</v>
      </c>
      <c r="W1652" s="17" t="s">
        <v>251</v>
      </c>
    </row>
    <row r="1653" ht="15.75" customHeight="1">
      <c r="A1653" s="14" t="s">
        <v>3909</v>
      </c>
      <c r="B1653" s="14" t="s">
        <v>3911</v>
      </c>
      <c r="C1653" s="14">
        <v>1987.0</v>
      </c>
      <c r="D1653" s="14">
        <v>4.0</v>
      </c>
      <c r="E1653" s="14">
        <v>370539.0</v>
      </c>
      <c r="F1653" s="14" t="s">
        <v>413</v>
      </c>
      <c r="G1653" s="14" t="s">
        <v>2972</v>
      </c>
      <c r="H1653" s="14" t="s">
        <v>2973</v>
      </c>
      <c r="I1653" s="14">
        <v>0.579</v>
      </c>
      <c r="J1653" s="14">
        <v>0.682</v>
      </c>
      <c r="K1653" s="14">
        <v>0.7944944709260477</v>
      </c>
      <c r="L1653" s="14">
        <v>0.247</v>
      </c>
      <c r="M1653" s="14">
        <v>0.667</v>
      </c>
      <c r="N1653" s="14">
        <v>0.0138</v>
      </c>
      <c r="O1653" s="14">
        <v>0.652</v>
      </c>
      <c r="P1653" s="14">
        <v>0.929</v>
      </c>
      <c r="Q1653" s="14">
        <v>78.523</v>
      </c>
      <c r="R1653" s="14">
        <v>10.0</v>
      </c>
      <c r="S1653" s="14">
        <v>1.0</v>
      </c>
      <c r="T1653" s="14" t="s">
        <v>34</v>
      </c>
      <c r="U1653" s="14" t="s">
        <v>35</v>
      </c>
      <c r="V1653" s="16" t="s">
        <v>819</v>
      </c>
      <c r="W1653" s="17" t="s">
        <v>185</v>
      </c>
    </row>
    <row r="1654" ht="15.75" customHeight="1">
      <c r="A1654" s="14" t="s">
        <v>2108</v>
      </c>
      <c r="B1654" s="14" t="s">
        <v>2109</v>
      </c>
      <c r="C1654" s="14">
        <v>2024.0</v>
      </c>
      <c r="D1654" s="14">
        <v>4.0</v>
      </c>
      <c r="E1654" s="14">
        <v>164854.0</v>
      </c>
      <c r="F1654" s="14" t="s">
        <v>684</v>
      </c>
      <c r="G1654" s="14" t="s">
        <v>2110</v>
      </c>
      <c r="H1654" s="14" t="s">
        <v>2109</v>
      </c>
      <c r="I1654" s="14">
        <v>0.675</v>
      </c>
      <c r="J1654" s="14">
        <v>0.362</v>
      </c>
      <c r="K1654" s="14">
        <v>0.7023292622783067</v>
      </c>
      <c r="L1654" s="14">
        <v>0.0387</v>
      </c>
      <c r="M1654" s="14">
        <v>0.873</v>
      </c>
      <c r="N1654" s="14">
        <v>0.547</v>
      </c>
      <c r="O1654" s="14">
        <v>0.107</v>
      </c>
      <c r="P1654" s="14">
        <v>0.159</v>
      </c>
      <c r="Q1654" s="14">
        <v>119.968</v>
      </c>
      <c r="R1654" s="14">
        <v>0.0</v>
      </c>
      <c r="S1654" s="14">
        <v>0.0</v>
      </c>
      <c r="T1654" s="14" t="s">
        <v>34</v>
      </c>
      <c r="U1654" s="14" t="s">
        <v>35</v>
      </c>
      <c r="V1654" s="16" t="s">
        <v>58</v>
      </c>
      <c r="W1654" s="17" t="s">
        <v>251</v>
      </c>
    </row>
    <row r="1655" ht="15.75" customHeight="1">
      <c r="A1655" s="14" t="s">
        <v>19930</v>
      </c>
      <c r="B1655" s="14" t="s">
        <v>19931</v>
      </c>
      <c r="C1655" s="14">
        <v>2010.0</v>
      </c>
      <c r="D1655" s="14">
        <v>4.0</v>
      </c>
      <c r="E1655" s="14">
        <v>271569.0</v>
      </c>
      <c r="F1655" s="14" t="s">
        <v>19932</v>
      </c>
      <c r="G1655" s="14" t="s">
        <v>19933</v>
      </c>
      <c r="H1655" s="14" t="s">
        <v>19934</v>
      </c>
      <c r="I1655" s="14">
        <v>0.681</v>
      </c>
      <c r="J1655" s="14">
        <v>0.939</v>
      </c>
      <c r="K1655" s="14">
        <v>0.8920069300174961</v>
      </c>
      <c r="L1655" s="14">
        <v>0.0306</v>
      </c>
      <c r="M1655" s="14">
        <v>0.755</v>
      </c>
      <c r="N1655" s="14">
        <v>0.897</v>
      </c>
      <c r="O1655" s="14">
        <v>0.099</v>
      </c>
      <c r="P1655" s="14">
        <v>0.955</v>
      </c>
      <c r="Q1655" s="14">
        <v>105.998</v>
      </c>
      <c r="R1655" s="14">
        <v>4.0</v>
      </c>
      <c r="S1655" s="14">
        <v>0.0</v>
      </c>
      <c r="T1655" s="14" t="s">
        <v>1264</v>
      </c>
      <c r="U1655" s="14" t="s">
        <v>35</v>
      </c>
      <c r="V1655" s="16" t="s">
        <v>819</v>
      </c>
      <c r="W1655" s="17" t="s">
        <v>185</v>
      </c>
    </row>
    <row r="1656" ht="15.75" customHeight="1">
      <c r="A1656" s="14" t="s">
        <v>19935</v>
      </c>
      <c r="B1656" s="14" t="s">
        <v>19936</v>
      </c>
      <c r="C1656" s="14">
        <v>2020.0</v>
      </c>
      <c r="D1656" s="14">
        <v>4.0</v>
      </c>
      <c r="E1656" s="14">
        <v>197189.0</v>
      </c>
      <c r="F1656" s="14" t="s">
        <v>12615</v>
      </c>
      <c r="G1656" s="14" t="s">
        <v>19937</v>
      </c>
      <c r="H1656" s="14" t="s">
        <v>19938</v>
      </c>
      <c r="I1656" s="14">
        <v>0.327</v>
      </c>
      <c r="J1656" s="14">
        <v>0.17</v>
      </c>
      <c r="K1656" s="14">
        <v>0.6639360040924875</v>
      </c>
      <c r="L1656" s="14">
        <v>0.0507</v>
      </c>
      <c r="M1656" s="14">
        <v>0.995</v>
      </c>
      <c r="N1656" s="14">
        <v>6.13E-4</v>
      </c>
      <c r="O1656" s="14">
        <v>0.104</v>
      </c>
      <c r="P1656" s="14">
        <v>0.128</v>
      </c>
      <c r="Q1656" s="14">
        <v>79.579</v>
      </c>
      <c r="R1656" s="14">
        <v>4.0</v>
      </c>
      <c r="S1656" s="14">
        <v>1.0</v>
      </c>
      <c r="T1656" s="14" t="s">
        <v>1264</v>
      </c>
      <c r="U1656" s="14" t="s">
        <v>35</v>
      </c>
      <c r="V1656" s="16" t="s">
        <v>58</v>
      </c>
      <c r="W1656" s="17" t="s">
        <v>251</v>
      </c>
    </row>
    <row r="1657" ht="15.75" customHeight="1">
      <c r="A1657" s="14" t="s">
        <v>19939</v>
      </c>
      <c r="B1657" s="14" t="s">
        <v>19940</v>
      </c>
      <c r="C1657" s="14">
        <v>2018.0</v>
      </c>
      <c r="D1657" s="14">
        <v>4.0</v>
      </c>
      <c r="E1657" s="14">
        <v>111027.0</v>
      </c>
      <c r="F1657" s="14" t="s">
        <v>12561</v>
      </c>
      <c r="G1657" s="14" t="s">
        <v>19941</v>
      </c>
      <c r="H1657" s="14" t="s">
        <v>19942</v>
      </c>
      <c r="I1657" s="14">
        <v>0.321</v>
      </c>
      <c r="J1657" s="14">
        <v>0.00616</v>
      </c>
      <c r="K1657" s="14">
        <v>0.2542938421009499</v>
      </c>
      <c r="L1657" s="14">
        <v>0.0567</v>
      </c>
      <c r="M1657" s="14">
        <v>0.949</v>
      </c>
      <c r="N1657" s="14">
        <v>0.947</v>
      </c>
      <c r="O1657" s="14">
        <v>0.122</v>
      </c>
      <c r="P1657" s="14">
        <v>0.0366</v>
      </c>
      <c r="Q1657" s="14">
        <v>138.828</v>
      </c>
      <c r="R1657" s="14">
        <v>3.0</v>
      </c>
      <c r="S1657" s="14">
        <v>1.0</v>
      </c>
      <c r="T1657" s="14" t="s">
        <v>1264</v>
      </c>
      <c r="U1657" s="14" t="s">
        <v>35</v>
      </c>
      <c r="V1657" s="16" t="s">
        <v>75</v>
      </c>
      <c r="W1657" s="17" t="s">
        <v>251</v>
      </c>
    </row>
    <row r="1658" ht="15.75" customHeight="1">
      <c r="A1658" s="14" t="s">
        <v>19943</v>
      </c>
      <c r="B1658" s="14" t="s">
        <v>19944</v>
      </c>
      <c r="C1658" s="14">
        <v>2020.0</v>
      </c>
      <c r="D1658" s="14">
        <v>4.0</v>
      </c>
      <c r="E1658" s="14">
        <v>152666.0</v>
      </c>
      <c r="F1658" s="14" t="s">
        <v>13038</v>
      </c>
      <c r="G1658" s="14" t="s">
        <v>13630</v>
      </c>
      <c r="H1658" s="14" t="s">
        <v>19343</v>
      </c>
      <c r="I1658" s="14">
        <v>0.813</v>
      </c>
      <c r="J1658" s="14">
        <v>0.232</v>
      </c>
      <c r="K1658" s="14">
        <v>0.6331572305385077</v>
      </c>
      <c r="L1658" s="14">
        <v>0.112</v>
      </c>
      <c r="M1658" s="14">
        <v>0.557</v>
      </c>
      <c r="N1658" s="14">
        <v>0.918</v>
      </c>
      <c r="O1658" s="14">
        <v>0.102</v>
      </c>
      <c r="P1658" s="14">
        <v>0.522</v>
      </c>
      <c r="Q1658" s="14">
        <v>180.229</v>
      </c>
      <c r="R1658" s="14">
        <v>9.0</v>
      </c>
      <c r="S1658" s="14">
        <v>0.0</v>
      </c>
      <c r="T1658" s="14" t="s">
        <v>1264</v>
      </c>
      <c r="U1658" s="14" t="s">
        <v>35</v>
      </c>
      <c r="V1658" s="16" t="s">
        <v>333</v>
      </c>
      <c r="W1658" s="17" t="s">
        <v>185</v>
      </c>
    </row>
    <row r="1659" ht="15.75" customHeight="1">
      <c r="A1659" s="14" t="s">
        <v>19945</v>
      </c>
      <c r="B1659" s="14" t="s">
        <v>19946</v>
      </c>
      <c r="C1659" s="14">
        <v>2024.0</v>
      </c>
      <c r="D1659" s="14">
        <v>4.0</v>
      </c>
      <c r="E1659" s="14">
        <v>65093.0</v>
      </c>
      <c r="F1659" s="14" t="s">
        <v>12615</v>
      </c>
      <c r="G1659" s="14" t="s">
        <v>19947</v>
      </c>
      <c r="H1659" s="14" t="s">
        <v>19948</v>
      </c>
      <c r="I1659" s="14">
        <v>0.362</v>
      </c>
      <c r="J1659" s="14">
        <v>0.102</v>
      </c>
      <c r="K1659" s="14">
        <v>0.4265180843918783</v>
      </c>
      <c r="L1659" s="14">
        <v>0.0387</v>
      </c>
      <c r="M1659" s="14">
        <v>0.993</v>
      </c>
      <c r="N1659" s="14">
        <v>0.917</v>
      </c>
      <c r="O1659" s="14">
        <v>0.108</v>
      </c>
      <c r="P1659" s="14">
        <v>0.369</v>
      </c>
      <c r="Q1659" s="14">
        <v>132.739</v>
      </c>
      <c r="R1659" s="14">
        <v>4.0</v>
      </c>
      <c r="S1659" s="14">
        <v>0.0</v>
      </c>
      <c r="T1659" s="14" t="s">
        <v>1264</v>
      </c>
      <c r="U1659" s="14" t="s">
        <v>35</v>
      </c>
      <c r="V1659" s="16" t="s">
        <v>45</v>
      </c>
      <c r="W1659" s="17" t="s">
        <v>251</v>
      </c>
    </row>
    <row r="1660" ht="15.75" customHeight="1">
      <c r="A1660" s="14" t="s">
        <v>19949</v>
      </c>
      <c r="B1660" s="14" t="s">
        <v>19950</v>
      </c>
      <c r="C1660" s="14">
        <v>2024.0</v>
      </c>
      <c r="D1660" s="14">
        <v>4.0</v>
      </c>
      <c r="E1660" s="14">
        <v>122000.0</v>
      </c>
      <c r="F1660" s="14" t="s">
        <v>12615</v>
      </c>
      <c r="G1660" s="14" t="s">
        <v>19951</v>
      </c>
      <c r="H1660" s="14" t="s">
        <v>19952</v>
      </c>
      <c r="I1660" s="14">
        <v>0.295</v>
      </c>
      <c r="J1660" s="14">
        <v>0.0235</v>
      </c>
      <c r="K1660" s="14">
        <v>0.4664727397072601</v>
      </c>
      <c r="L1660" s="14">
        <v>0.044</v>
      </c>
      <c r="M1660" s="14">
        <v>0.991</v>
      </c>
      <c r="N1660" s="14">
        <v>0.889</v>
      </c>
      <c r="O1660" s="14">
        <v>0.0668</v>
      </c>
      <c r="P1660" s="14">
        <v>0.205</v>
      </c>
      <c r="Q1660" s="14">
        <v>117.146</v>
      </c>
      <c r="R1660" s="14">
        <v>9.0</v>
      </c>
      <c r="S1660" s="14">
        <v>0.0</v>
      </c>
      <c r="T1660" s="14" t="s">
        <v>1264</v>
      </c>
      <c r="U1660" s="14" t="s">
        <v>35</v>
      </c>
      <c r="V1660" s="16" t="s">
        <v>36</v>
      </c>
      <c r="W1660" s="17" t="s">
        <v>251</v>
      </c>
    </row>
    <row r="1661" ht="15.75" customHeight="1">
      <c r="A1661" s="14" t="s">
        <v>19953</v>
      </c>
      <c r="B1661" s="14" t="s">
        <v>19954</v>
      </c>
      <c r="C1661" s="14">
        <v>2013.0</v>
      </c>
      <c r="D1661" s="14">
        <v>4.0</v>
      </c>
      <c r="E1661" s="14">
        <v>90240.0</v>
      </c>
      <c r="F1661" s="14" t="s">
        <v>12615</v>
      </c>
      <c r="G1661" s="14" t="s">
        <v>19955</v>
      </c>
      <c r="H1661" s="14" t="s">
        <v>19956</v>
      </c>
      <c r="I1661" s="14">
        <v>0.374</v>
      </c>
      <c r="J1661" s="14">
        <v>0.28</v>
      </c>
      <c r="K1661" s="14">
        <v>0.6535409492299202</v>
      </c>
      <c r="L1661" s="14">
        <v>0.0497</v>
      </c>
      <c r="M1661" s="14">
        <v>0.838</v>
      </c>
      <c r="N1661" s="14">
        <v>0.903</v>
      </c>
      <c r="O1661" s="14">
        <v>0.114</v>
      </c>
      <c r="P1661" s="14">
        <v>0.137</v>
      </c>
      <c r="Q1661" s="14">
        <v>105.14</v>
      </c>
      <c r="R1661" s="14">
        <v>9.0</v>
      </c>
      <c r="S1661" s="14">
        <v>0.0</v>
      </c>
      <c r="T1661" s="14" t="s">
        <v>1264</v>
      </c>
      <c r="U1661" s="14" t="s">
        <v>35</v>
      </c>
      <c r="V1661" s="16" t="s">
        <v>58</v>
      </c>
      <c r="W1661" s="17" t="s">
        <v>251</v>
      </c>
    </row>
    <row r="1662" ht="15.75" customHeight="1">
      <c r="A1662" s="14" t="s">
        <v>19957</v>
      </c>
      <c r="B1662" s="14" t="s">
        <v>19958</v>
      </c>
      <c r="C1662" s="14">
        <v>2020.0</v>
      </c>
      <c r="D1662" s="14">
        <v>4.0</v>
      </c>
      <c r="E1662" s="14">
        <v>193431.0</v>
      </c>
      <c r="F1662" s="14" t="s">
        <v>14444</v>
      </c>
      <c r="G1662" s="14" t="s">
        <v>13630</v>
      </c>
      <c r="H1662" s="14" t="s">
        <v>19959</v>
      </c>
      <c r="I1662" s="14">
        <v>0.309</v>
      </c>
      <c r="J1662" s="14">
        <v>0.112</v>
      </c>
      <c r="K1662" s="14">
        <v>0.577224990897328</v>
      </c>
      <c r="L1662" s="14">
        <v>0.0583</v>
      </c>
      <c r="M1662" s="14">
        <v>0.991</v>
      </c>
      <c r="N1662" s="14">
        <v>0.883</v>
      </c>
      <c r="O1662" s="14">
        <v>0.212</v>
      </c>
      <c r="P1662" s="14">
        <v>0.334</v>
      </c>
      <c r="Q1662" s="14">
        <v>113.893</v>
      </c>
      <c r="R1662" s="14">
        <v>4.0</v>
      </c>
      <c r="S1662" s="14">
        <v>1.0</v>
      </c>
      <c r="T1662" s="14" t="s">
        <v>1264</v>
      </c>
      <c r="U1662" s="14" t="s">
        <v>35</v>
      </c>
      <c r="V1662" s="16" t="s">
        <v>45</v>
      </c>
      <c r="W1662" s="17" t="s">
        <v>251</v>
      </c>
    </row>
    <row r="1663" ht="15.75" customHeight="1">
      <c r="A1663" s="14" t="s">
        <v>19960</v>
      </c>
      <c r="B1663" s="14" t="s">
        <v>19961</v>
      </c>
      <c r="C1663" s="14">
        <v>2016.0</v>
      </c>
      <c r="D1663" s="14">
        <v>4.0</v>
      </c>
      <c r="E1663" s="14">
        <v>147133.0</v>
      </c>
      <c r="F1663" s="14" t="s">
        <v>12615</v>
      </c>
      <c r="G1663" s="14" t="s">
        <v>18148</v>
      </c>
      <c r="H1663" s="14" t="s">
        <v>18149</v>
      </c>
      <c r="I1663" s="14">
        <v>0.288</v>
      </c>
      <c r="J1663" s="14">
        <v>0.0117</v>
      </c>
      <c r="K1663" s="14">
        <v>0.3195516865159551</v>
      </c>
      <c r="L1663" s="14">
        <v>0.0386</v>
      </c>
      <c r="M1663" s="14">
        <v>0.994</v>
      </c>
      <c r="N1663" s="14">
        <v>0.883</v>
      </c>
      <c r="O1663" s="14">
        <v>0.0796</v>
      </c>
      <c r="P1663" s="14">
        <v>0.091</v>
      </c>
      <c r="Q1663" s="14">
        <v>48.864</v>
      </c>
      <c r="R1663" s="14">
        <v>6.0</v>
      </c>
      <c r="S1663" s="14">
        <v>0.0</v>
      </c>
      <c r="T1663" s="14" t="s">
        <v>1264</v>
      </c>
      <c r="U1663" s="14" t="s">
        <v>35</v>
      </c>
      <c r="V1663" s="16" t="s">
        <v>75</v>
      </c>
      <c r="W1663" s="17" t="s">
        <v>251</v>
      </c>
    </row>
    <row r="1664" ht="15.75" customHeight="1">
      <c r="A1664" s="14" t="s">
        <v>19962</v>
      </c>
      <c r="B1664" s="14" t="s">
        <v>19963</v>
      </c>
      <c r="C1664" s="14">
        <v>2020.0</v>
      </c>
      <c r="D1664" s="14">
        <v>4.0</v>
      </c>
      <c r="E1664" s="14">
        <v>185659.0</v>
      </c>
      <c r="F1664" s="14" t="s">
        <v>14355</v>
      </c>
      <c r="G1664" s="14" t="s">
        <v>13630</v>
      </c>
      <c r="H1664" s="14" t="s">
        <v>19343</v>
      </c>
      <c r="I1664" s="14">
        <v>0.489</v>
      </c>
      <c r="J1664" s="14">
        <v>0.03</v>
      </c>
      <c r="K1664" s="14">
        <v>0.2985690757748473</v>
      </c>
      <c r="L1664" s="14">
        <v>0.0443</v>
      </c>
      <c r="M1664" s="14">
        <v>0.995</v>
      </c>
      <c r="N1664" s="14">
        <v>0.962</v>
      </c>
      <c r="O1664" s="14">
        <v>0.114</v>
      </c>
      <c r="P1664" s="14">
        <v>0.0516</v>
      </c>
      <c r="Q1664" s="14">
        <v>84.192</v>
      </c>
      <c r="R1664" s="14">
        <v>7.0</v>
      </c>
      <c r="S1664" s="14">
        <v>0.0</v>
      </c>
      <c r="T1664" s="14" t="s">
        <v>1264</v>
      </c>
      <c r="U1664" s="14" t="s">
        <v>35</v>
      </c>
      <c r="V1664" s="16" t="s">
        <v>75</v>
      </c>
      <c r="W1664" s="17" t="s">
        <v>251</v>
      </c>
    </row>
    <row r="1665" ht="15.75" customHeight="1">
      <c r="A1665" s="14" t="s">
        <v>19964</v>
      </c>
      <c r="B1665" s="14" t="s">
        <v>19965</v>
      </c>
      <c r="C1665" s="14">
        <v>2016.0</v>
      </c>
      <c r="D1665" s="14">
        <v>4.0</v>
      </c>
      <c r="E1665" s="14">
        <v>82653.0</v>
      </c>
      <c r="F1665" s="14" t="s">
        <v>12615</v>
      </c>
      <c r="G1665" s="14" t="s">
        <v>19375</v>
      </c>
      <c r="H1665" s="14" t="s">
        <v>17711</v>
      </c>
      <c r="I1665" s="14">
        <v>0.465</v>
      </c>
      <c r="J1665" s="14">
        <v>0.0446</v>
      </c>
      <c r="K1665" s="14">
        <v>0.4627938314019894</v>
      </c>
      <c r="L1665" s="14">
        <v>0.0605</v>
      </c>
      <c r="M1665" s="14">
        <v>0.989</v>
      </c>
      <c r="N1665" s="14">
        <v>5.24E-4</v>
      </c>
      <c r="O1665" s="14">
        <v>0.0881</v>
      </c>
      <c r="P1665" s="14">
        <v>0.279</v>
      </c>
      <c r="Q1665" s="14">
        <v>66.822</v>
      </c>
      <c r="R1665" s="14">
        <v>7.0</v>
      </c>
      <c r="S1665" s="14">
        <v>0.0</v>
      </c>
      <c r="T1665" s="14" t="s">
        <v>1264</v>
      </c>
      <c r="U1665" s="14" t="s">
        <v>35</v>
      </c>
      <c r="V1665" s="16" t="s">
        <v>36</v>
      </c>
      <c r="W1665" s="17" t="s">
        <v>251</v>
      </c>
    </row>
    <row r="1666" ht="15.75" customHeight="1">
      <c r="A1666" s="14" t="s">
        <v>19966</v>
      </c>
      <c r="B1666" s="14" t="s">
        <v>19967</v>
      </c>
      <c r="C1666" s="14">
        <v>2008.0</v>
      </c>
      <c r="D1666" s="14">
        <v>4.0</v>
      </c>
      <c r="E1666" s="14">
        <v>246560.0</v>
      </c>
      <c r="F1666" s="14" t="s">
        <v>14474</v>
      </c>
      <c r="G1666" s="14" t="s">
        <v>19968</v>
      </c>
      <c r="H1666" s="14" t="s">
        <v>19969</v>
      </c>
      <c r="I1666" s="14">
        <v>0.186</v>
      </c>
      <c r="J1666" s="14">
        <v>0.325</v>
      </c>
      <c r="K1666" s="14">
        <v>0.5875131007510211</v>
      </c>
      <c r="L1666" s="14">
        <v>0.0379</v>
      </c>
      <c r="M1666" s="14">
        <v>0.945</v>
      </c>
      <c r="N1666" s="14">
        <v>0.913</v>
      </c>
      <c r="O1666" s="14">
        <v>0.107</v>
      </c>
      <c r="P1666" s="14">
        <v>0.418</v>
      </c>
      <c r="Q1666" s="14">
        <v>144.804</v>
      </c>
      <c r="R1666" s="14">
        <v>9.0</v>
      </c>
      <c r="S1666" s="14">
        <v>1.0</v>
      </c>
      <c r="T1666" s="14" t="s">
        <v>1264</v>
      </c>
      <c r="U1666" s="14" t="s">
        <v>35</v>
      </c>
      <c r="V1666" s="16" t="s">
        <v>54</v>
      </c>
      <c r="W1666" s="17" t="s">
        <v>251</v>
      </c>
    </row>
    <row r="1667" ht="15.75" customHeight="1">
      <c r="A1667" s="14" t="s">
        <v>19970</v>
      </c>
      <c r="B1667" s="14" t="s">
        <v>19971</v>
      </c>
      <c r="C1667" s="14">
        <v>1998.0</v>
      </c>
      <c r="D1667" s="14">
        <v>4.0</v>
      </c>
      <c r="E1667" s="14">
        <v>208906.0</v>
      </c>
      <c r="F1667" s="14" t="s">
        <v>13320</v>
      </c>
      <c r="G1667" s="14" t="s">
        <v>13322</v>
      </c>
      <c r="H1667" s="14" t="s">
        <v>19972</v>
      </c>
      <c r="I1667" s="14">
        <v>0.468</v>
      </c>
      <c r="J1667" s="14">
        <v>0.0789</v>
      </c>
      <c r="K1667" s="14">
        <v>0.6748657839994254</v>
      </c>
      <c r="L1667" s="14">
        <v>0.0524</v>
      </c>
      <c r="M1667" s="14">
        <v>0.992</v>
      </c>
      <c r="N1667" s="14">
        <v>8.59E-5</v>
      </c>
      <c r="O1667" s="14">
        <v>0.105</v>
      </c>
      <c r="P1667" s="14">
        <v>0.264</v>
      </c>
      <c r="Q1667" s="14">
        <v>98.874</v>
      </c>
      <c r="R1667" s="14">
        <v>2.0</v>
      </c>
      <c r="S1667" s="14">
        <v>1.0</v>
      </c>
      <c r="T1667" s="14" t="s">
        <v>1264</v>
      </c>
      <c r="U1667" s="14" t="s">
        <v>35</v>
      </c>
      <c r="V1667" s="16" t="s">
        <v>36</v>
      </c>
      <c r="W1667" s="17" t="s">
        <v>251</v>
      </c>
    </row>
    <row r="1668" ht="15.75" customHeight="1">
      <c r="A1668" s="14" t="s">
        <v>19973</v>
      </c>
      <c r="B1668" s="14" t="s">
        <v>19974</v>
      </c>
      <c r="C1668" s="14">
        <v>2018.0</v>
      </c>
      <c r="D1668" s="14">
        <v>4.0</v>
      </c>
      <c r="E1668" s="14">
        <v>120016.0</v>
      </c>
      <c r="F1668" s="14" t="s">
        <v>12615</v>
      </c>
      <c r="G1668" s="14" t="s">
        <v>19975</v>
      </c>
      <c r="H1668" s="14" t="s">
        <v>19976</v>
      </c>
      <c r="I1668" s="14">
        <v>0.466</v>
      </c>
      <c r="J1668" s="14">
        <v>0.0818</v>
      </c>
      <c r="K1668" s="14">
        <v>0.4685260838776437</v>
      </c>
      <c r="L1668" s="14">
        <v>0.0568</v>
      </c>
      <c r="M1668" s="14">
        <v>0.994</v>
      </c>
      <c r="N1668" s="14">
        <v>0.91</v>
      </c>
      <c r="O1668" s="14">
        <v>0.0649</v>
      </c>
      <c r="P1668" s="14">
        <v>0.103</v>
      </c>
      <c r="Q1668" s="14">
        <v>111.283</v>
      </c>
      <c r="R1668" s="14">
        <v>0.0</v>
      </c>
      <c r="S1668" s="14">
        <v>0.0</v>
      </c>
      <c r="T1668" s="14" t="s">
        <v>1264</v>
      </c>
      <c r="U1668" s="14" t="s">
        <v>35</v>
      </c>
      <c r="V1668" s="16" t="s">
        <v>58</v>
      </c>
      <c r="W1668" s="17" t="s">
        <v>251</v>
      </c>
    </row>
    <row r="1669" ht="15.75" customHeight="1">
      <c r="A1669" s="14" t="s">
        <v>19977</v>
      </c>
      <c r="B1669" s="14" t="s">
        <v>19978</v>
      </c>
      <c r="C1669" s="14">
        <v>2000.0</v>
      </c>
      <c r="D1669" s="14">
        <v>4.0</v>
      </c>
      <c r="E1669" s="14">
        <v>184560.0</v>
      </c>
      <c r="F1669" s="14" t="s">
        <v>19979</v>
      </c>
      <c r="G1669" s="14" t="s">
        <v>19980</v>
      </c>
      <c r="H1669" s="14" t="s">
        <v>13211</v>
      </c>
      <c r="I1669" s="14">
        <v>0.498</v>
      </c>
      <c r="J1669" s="14">
        <v>0.617</v>
      </c>
      <c r="K1669" s="14">
        <v>0.9007336427416267</v>
      </c>
      <c r="L1669" s="14">
        <v>0.043</v>
      </c>
      <c r="M1669" s="14">
        <v>0.825</v>
      </c>
      <c r="N1669" s="14">
        <v>0.0</v>
      </c>
      <c r="O1669" s="14">
        <v>0.248</v>
      </c>
      <c r="P1669" s="14">
        <v>0.624</v>
      </c>
      <c r="Q1669" s="14">
        <v>114.375</v>
      </c>
      <c r="R1669" s="14">
        <v>0.0</v>
      </c>
      <c r="S1669" s="14">
        <v>0.0</v>
      </c>
      <c r="T1669" s="14" t="s">
        <v>1264</v>
      </c>
      <c r="U1669" s="14" t="s">
        <v>68</v>
      </c>
      <c r="V1669" s="16" t="s">
        <v>407</v>
      </c>
      <c r="W1669" s="17" t="s">
        <v>185</v>
      </c>
    </row>
    <row r="1670" ht="15.75" customHeight="1">
      <c r="A1670" s="14" t="s">
        <v>19981</v>
      </c>
      <c r="B1670" s="14" t="s">
        <v>19982</v>
      </c>
      <c r="C1670" s="14">
        <v>1997.0</v>
      </c>
      <c r="D1670" s="14">
        <v>4.0</v>
      </c>
      <c r="E1670" s="14">
        <v>158000.0</v>
      </c>
      <c r="F1670" s="14" t="s">
        <v>13320</v>
      </c>
      <c r="G1670" s="14" t="s">
        <v>13322</v>
      </c>
      <c r="H1670" s="14" t="s">
        <v>19983</v>
      </c>
      <c r="I1670" s="14">
        <v>0.571</v>
      </c>
      <c r="J1670" s="14">
        <v>0.333</v>
      </c>
      <c r="K1670" s="14">
        <v>0.7348405449760478</v>
      </c>
      <c r="L1670" s="14">
        <v>0.367</v>
      </c>
      <c r="M1670" s="14">
        <v>0.984</v>
      </c>
      <c r="N1670" s="14">
        <v>0.00224</v>
      </c>
      <c r="O1670" s="14">
        <v>0.115</v>
      </c>
      <c r="P1670" s="14">
        <v>0.738</v>
      </c>
      <c r="Q1670" s="14">
        <v>178.041</v>
      </c>
      <c r="R1670" s="14">
        <v>4.0</v>
      </c>
      <c r="S1670" s="14">
        <v>1.0</v>
      </c>
      <c r="T1670" s="14" t="s">
        <v>1264</v>
      </c>
      <c r="U1670" s="14" t="s">
        <v>35</v>
      </c>
      <c r="V1670" s="16" t="s">
        <v>181</v>
      </c>
      <c r="W1670" s="17" t="s">
        <v>185</v>
      </c>
    </row>
    <row r="1671" ht="15.75" customHeight="1">
      <c r="A1671" s="14" t="s">
        <v>19984</v>
      </c>
      <c r="B1671" s="14" t="s">
        <v>19985</v>
      </c>
      <c r="C1671" s="14">
        <v>2019.0</v>
      </c>
      <c r="D1671" s="14">
        <v>4.0</v>
      </c>
      <c r="E1671" s="14">
        <v>145333.0</v>
      </c>
      <c r="F1671" s="14" t="s">
        <v>14474</v>
      </c>
      <c r="G1671" s="14" t="s">
        <v>14057</v>
      </c>
      <c r="H1671" s="14" t="s">
        <v>19734</v>
      </c>
      <c r="I1671" s="14">
        <v>0.739</v>
      </c>
      <c r="J1671" s="14">
        <v>0.307</v>
      </c>
      <c r="K1671" s="14">
        <v>0.6390605950283605</v>
      </c>
      <c r="L1671" s="14">
        <v>0.0408</v>
      </c>
      <c r="M1671" s="14">
        <v>0.894</v>
      </c>
      <c r="N1671" s="14">
        <v>0.813</v>
      </c>
      <c r="O1671" s="14">
        <v>0.158</v>
      </c>
      <c r="P1671" s="14">
        <v>0.499</v>
      </c>
      <c r="Q1671" s="14">
        <v>114.124</v>
      </c>
      <c r="R1671" s="14">
        <v>7.0</v>
      </c>
      <c r="S1671" s="14">
        <v>0.0</v>
      </c>
      <c r="T1671" s="14" t="s">
        <v>1264</v>
      </c>
      <c r="U1671" s="14" t="s">
        <v>35</v>
      </c>
      <c r="V1671" s="16" t="s">
        <v>54</v>
      </c>
      <c r="W1671" s="17" t="s">
        <v>251</v>
      </c>
    </row>
    <row r="1672" ht="15.75" customHeight="1">
      <c r="A1672" s="14" t="s">
        <v>19986</v>
      </c>
      <c r="B1672" s="14" t="s">
        <v>19987</v>
      </c>
      <c r="C1672" s="14">
        <v>2020.0</v>
      </c>
      <c r="D1672" s="14">
        <v>4.0</v>
      </c>
      <c r="E1672" s="14">
        <v>82352.0</v>
      </c>
      <c r="F1672" s="14" t="s">
        <v>12615</v>
      </c>
      <c r="G1672" s="14" t="s">
        <v>14057</v>
      </c>
      <c r="H1672" s="14" t="s">
        <v>19988</v>
      </c>
      <c r="I1672" s="14">
        <v>0.862</v>
      </c>
      <c r="J1672" s="14">
        <v>0.185</v>
      </c>
      <c r="K1672" s="14">
        <v>0.5830855773836314</v>
      </c>
      <c r="L1672" s="14">
        <v>0.0923</v>
      </c>
      <c r="M1672" s="14">
        <v>0.206</v>
      </c>
      <c r="N1672" s="14">
        <v>0.00164</v>
      </c>
      <c r="O1672" s="14">
        <v>0.0927</v>
      </c>
      <c r="P1672" s="14">
        <v>0.956</v>
      </c>
      <c r="Q1672" s="14">
        <v>121.959</v>
      </c>
      <c r="R1672" s="14">
        <v>5.0</v>
      </c>
      <c r="S1672" s="14">
        <v>1.0</v>
      </c>
      <c r="T1672" s="14" t="s">
        <v>1264</v>
      </c>
      <c r="U1672" s="14" t="s">
        <v>35</v>
      </c>
      <c r="V1672" s="16" t="s">
        <v>819</v>
      </c>
      <c r="W1672" s="17" t="s">
        <v>185</v>
      </c>
    </row>
    <row r="1673" ht="15.75" customHeight="1">
      <c r="A1673" s="14" t="s">
        <v>19989</v>
      </c>
      <c r="B1673" s="14" t="s">
        <v>19990</v>
      </c>
      <c r="C1673" s="14">
        <v>2020.0</v>
      </c>
      <c r="D1673" s="14">
        <v>4.0</v>
      </c>
      <c r="E1673" s="14">
        <v>84964.0</v>
      </c>
      <c r="F1673" s="14" t="s">
        <v>13038</v>
      </c>
      <c r="G1673" s="14" t="s">
        <v>14057</v>
      </c>
      <c r="H1673" s="14" t="s">
        <v>19988</v>
      </c>
      <c r="I1673" s="14">
        <v>0.945</v>
      </c>
      <c r="J1673" s="14">
        <v>0.229</v>
      </c>
      <c r="K1673" s="14">
        <v>0.6295424892385615</v>
      </c>
      <c r="L1673" s="14">
        <v>0.0729</v>
      </c>
      <c r="M1673" s="14">
        <v>0.283</v>
      </c>
      <c r="N1673" s="14">
        <v>0.0247</v>
      </c>
      <c r="O1673" s="14">
        <v>0.0967</v>
      </c>
      <c r="P1673" s="14">
        <v>0.935</v>
      </c>
      <c r="Q1673" s="14">
        <v>107.065</v>
      </c>
      <c r="R1673" s="14">
        <v>7.0</v>
      </c>
      <c r="S1673" s="14">
        <v>0.0</v>
      </c>
      <c r="T1673" s="14" t="s">
        <v>1264</v>
      </c>
      <c r="U1673" s="14" t="s">
        <v>35</v>
      </c>
      <c r="V1673" s="16" t="s">
        <v>819</v>
      </c>
      <c r="W1673" s="17" t="s">
        <v>185</v>
      </c>
    </row>
    <row r="1674" ht="15.75" customHeight="1">
      <c r="A1674" s="14" t="s">
        <v>19991</v>
      </c>
      <c r="B1674" s="14" t="s">
        <v>19992</v>
      </c>
      <c r="C1674" s="14">
        <v>2020.0</v>
      </c>
      <c r="D1674" s="14">
        <v>4.0</v>
      </c>
      <c r="E1674" s="14">
        <v>73418.0</v>
      </c>
      <c r="F1674" s="14" t="s">
        <v>14355</v>
      </c>
      <c r="G1674" s="14" t="s">
        <v>14057</v>
      </c>
      <c r="H1674" s="14" t="s">
        <v>19988</v>
      </c>
      <c r="I1674" s="14">
        <v>0.924</v>
      </c>
      <c r="J1674" s="14">
        <v>0.204</v>
      </c>
      <c r="K1674" s="14">
        <v>0.6065707013323943</v>
      </c>
      <c r="L1674" s="14">
        <v>0.0936</v>
      </c>
      <c r="M1674" s="14">
        <v>0.194</v>
      </c>
      <c r="N1674" s="14">
        <v>0.582</v>
      </c>
      <c r="O1674" s="14">
        <v>0.337</v>
      </c>
      <c r="P1674" s="14">
        <v>0.907</v>
      </c>
      <c r="Q1674" s="14">
        <v>123.9</v>
      </c>
      <c r="R1674" s="14">
        <v>5.0</v>
      </c>
      <c r="S1674" s="14">
        <v>1.0</v>
      </c>
      <c r="T1674" s="14" t="s">
        <v>1264</v>
      </c>
      <c r="U1674" s="14" t="s">
        <v>35</v>
      </c>
      <c r="V1674" s="16" t="s">
        <v>819</v>
      </c>
      <c r="W1674" s="17" t="s">
        <v>185</v>
      </c>
    </row>
    <row r="1675" ht="15.75" customHeight="1">
      <c r="A1675" s="14" t="s">
        <v>19993</v>
      </c>
      <c r="B1675" s="14" t="s">
        <v>19994</v>
      </c>
      <c r="C1675" s="14">
        <v>1987.0</v>
      </c>
      <c r="D1675" s="14">
        <v>4.0</v>
      </c>
      <c r="E1675" s="14">
        <v>56933.0</v>
      </c>
      <c r="F1675" s="14" t="s">
        <v>13628</v>
      </c>
      <c r="G1675" s="14" t="s">
        <v>17835</v>
      </c>
      <c r="H1675" s="14" t="s">
        <v>17836</v>
      </c>
      <c r="I1675" s="14">
        <v>0.488</v>
      </c>
      <c r="J1675" s="14">
        <v>0.0123</v>
      </c>
      <c r="K1675" s="14">
        <v>0.3248347699543381</v>
      </c>
      <c r="L1675" s="14">
        <v>0.048</v>
      </c>
      <c r="M1675" s="14">
        <v>0.989</v>
      </c>
      <c r="N1675" s="14">
        <v>1.11E-5</v>
      </c>
      <c r="O1675" s="14">
        <v>0.196</v>
      </c>
      <c r="P1675" s="14">
        <v>0.636</v>
      </c>
      <c r="Q1675" s="14">
        <v>74.24</v>
      </c>
      <c r="R1675" s="14">
        <v>10.0</v>
      </c>
      <c r="S1675" s="14">
        <v>1.0</v>
      </c>
      <c r="T1675" s="14" t="s">
        <v>1264</v>
      </c>
      <c r="U1675" s="14" t="s">
        <v>35</v>
      </c>
      <c r="V1675" s="16" t="s">
        <v>407</v>
      </c>
      <c r="W1675" s="17" t="s">
        <v>185</v>
      </c>
    </row>
    <row r="1676" ht="15.75" customHeight="1">
      <c r="A1676" s="14" t="s">
        <v>19995</v>
      </c>
      <c r="B1676" s="14" t="s">
        <v>19996</v>
      </c>
      <c r="C1676" s="14">
        <v>2015.0</v>
      </c>
      <c r="D1676" s="14">
        <v>4.0</v>
      </c>
      <c r="E1676" s="14">
        <v>201834.0</v>
      </c>
      <c r="F1676" s="14" t="s">
        <v>13117</v>
      </c>
      <c r="G1676" s="14" t="s">
        <v>19413</v>
      </c>
      <c r="H1676" s="14" t="s">
        <v>19414</v>
      </c>
      <c r="I1676" s="14">
        <v>0.679</v>
      </c>
      <c r="J1676" s="14">
        <v>0.818</v>
      </c>
      <c r="K1676" s="14">
        <v>0.8823177122134984</v>
      </c>
      <c r="L1676" s="14">
        <v>0.0372</v>
      </c>
      <c r="M1676" s="14">
        <v>0.268</v>
      </c>
      <c r="N1676" s="14">
        <v>0.0</v>
      </c>
      <c r="O1676" s="14">
        <v>0.318</v>
      </c>
      <c r="P1676" s="14">
        <v>0.425</v>
      </c>
      <c r="Q1676" s="14">
        <v>130.766</v>
      </c>
      <c r="R1676" s="14">
        <v>7.0</v>
      </c>
      <c r="S1676" s="14">
        <v>1.0</v>
      </c>
      <c r="T1676" s="14" t="s">
        <v>1264</v>
      </c>
      <c r="U1676" s="14" t="s">
        <v>35</v>
      </c>
      <c r="V1676" s="16" t="s">
        <v>54</v>
      </c>
      <c r="W1676" s="17" t="s">
        <v>251</v>
      </c>
    </row>
    <row r="1677" ht="15.75" customHeight="1">
      <c r="A1677" s="14" t="s">
        <v>19997</v>
      </c>
      <c r="B1677" s="14" t="s">
        <v>19998</v>
      </c>
      <c r="C1677" s="14">
        <v>2011.0</v>
      </c>
      <c r="D1677" s="14">
        <v>4.0</v>
      </c>
      <c r="E1677" s="14">
        <v>173333.0</v>
      </c>
      <c r="F1677" s="14" t="s">
        <v>12561</v>
      </c>
      <c r="G1677" s="14" t="s">
        <v>19999</v>
      </c>
      <c r="H1677" s="14" t="s">
        <v>20000</v>
      </c>
      <c r="I1677" s="14">
        <v>0.447</v>
      </c>
      <c r="J1677" s="14">
        <v>0.529</v>
      </c>
      <c r="K1677" s="14">
        <v>0.7833935790049112</v>
      </c>
      <c r="L1677" s="14">
        <v>0.0415</v>
      </c>
      <c r="M1677" s="14">
        <v>0.976</v>
      </c>
      <c r="N1677" s="14">
        <v>0.0725</v>
      </c>
      <c r="O1677" s="14">
        <v>0.113</v>
      </c>
      <c r="P1677" s="14">
        <v>0.687</v>
      </c>
      <c r="Q1677" s="14">
        <v>117.409</v>
      </c>
      <c r="R1677" s="14">
        <v>9.0</v>
      </c>
      <c r="S1677" s="14">
        <v>1.0</v>
      </c>
      <c r="T1677" s="14" t="s">
        <v>1264</v>
      </c>
      <c r="U1677" s="14" t="s">
        <v>68</v>
      </c>
      <c r="V1677" s="16" t="s">
        <v>407</v>
      </c>
      <c r="W1677" s="17" t="s">
        <v>185</v>
      </c>
    </row>
    <row r="1678" ht="15.75" customHeight="1">
      <c r="A1678" s="14" t="s">
        <v>20001</v>
      </c>
      <c r="B1678" s="14" t="s">
        <v>20002</v>
      </c>
      <c r="C1678" s="14">
        <v>2024.0</v>
      </c>
      <c r="D1678" s="14">
        <v>4.0</v>
      </c>
      <c r="E1678" s="14">
        <v>96104.0</v>
      </c>
      <c r="F1678" s="14" t="s">
        <v>14444</v>
      </c>
      <c r="G1678" s="14" t="s">
        <v>20003</v>
      </c>
      <c r="H1678" s="14" t="s">
        <v>20004</v>
      </c>
      <c r="I1678" s="14">
        <v>0.678</v>
      </c>
      <c r="J1678" s="14">
        <v>0.85</v>
      </c>
      <c r="K1678" s="14">
        <v>0.8696340341610244</v>
      </c>
      <c r="L1678" s="14">
        <v>0.217</v>
      </c>
      <c r="M1678" s="14">
        <v>0.0136</v>
      </c>
      <c r="N1678" s="14">
        <v>0.0</v>
      </c>
      <c r="O1678" s="14">
        <v>0.282</v>
      </c>
      <c r="P1678" s="14">
        <v>0.7</v>
      </c>
      <c r="Q1678" s="14">
        <v>90.159</v>
      </c>
      <c r="R1678" s="14">
        <v>7.0</v>
      </c>
      <c r="S1678" s="14">
        <v>1.0</v>
      </c>
      <c r="T1678" s="14" t="s">
        <v>1264</v>
      </c>
      <c r="U1678" s="14" t="s">
        <v>35</v>
      </c>
      <c r="V1678" s="16" t="s">
        <v>181</v>
      </c>
      <c r="W1678" s="17" t="s">
        <v>185</v>
      </c>
    </row>
    <row r="1679" ht="15.75" customHeight="1">
      <c r="A1679" s="14" t="s">
        <v>20005</v>
      </c>
      <c r="B1679" s="14" t="s">
        <v>20006</v>
      </c>
      <c r="C1679" s="14">
        <v>2023.0</v>
      </c>
      <c r="D1679" s="14">
        <v>4.0</v>
      </c>
      <c r="E1679" s="14">
        <v>258506.0</v>
      </c>
      <c r="F1679" s="14" t="s">
        <v>13038</v>
      </c>
      <c r="G1679" s="14" t="s">
        <v>20007</v>
      </c>
      <c r="H1679" s="14" t="s">
        <v>20006</v>
      </c>
      <c r="I1679" s="14">
        <v>0.56</v>
      </c>
      <c r="J1679" s="14">
        <v>0.772</v>
      </c>
      <c r="K1679" s="14">
        <v>0.8649070647687871</v>
      </c>
      <c r="L1679" s="14">
        <v>0.0436</v>
      </c>
      <c r="M1679" s="14">
        <v>0.196</v>
      </c>
      <c r="N1679" s="14">
        <v>0.0</v>
      </c>
      <c r="O1679" s="14">
        <v>0.26</v>
      </c>
      <c r="P1679" s="14">
        <v>0.962</v>
      </c>
      <c r="Q1679" s="14">
        <v>145.179</v>
      </c>
      <c r="R1679" s="14">
        <v>0.0</v>
      </c>
      <c r="S1679" s="14">
        <v>1.0</v>
      </c>
      <c r="T1679" s="14" t="s">
        <v>1264</v>
      </c>
      <c r="U1679" s="14" t="s">
        <v>68</v>
      </c>
      <c r="V1679" s="16" t="s">
        <v>819</v>
      </c>
      <c r="W1679" s="17" t="s">
        <v>185</v>
      </c>
    </row>
    <row r="1680" ht="15.75" customHeight="1">
      <c r="A1680" s="14" t="s">
        <v>20008</v>
      </c>
      <c r="B1680" s="14" t="s">
        <v>20009</v>
      </c>
      <c r="C1680" s="14">
        <v>2024.0</v>
      </c>
      <c r="D1680" s="14">
        <v>4.0</v>
      </c>
      <c r="E1680" s="14">
        <v>349191.0</v>
      </c>
      <c r="F1680" s="14" t="s">
        <v>13206</v>
      </c>
      <c r="G1680" s="14" t="s">
        <v>20010</v>
      </c>
      <c r="H1680" s="14" t="s">
        <v>20011</v>
      </c>
      <c r="I1680" s="14">
        <v>0.506</v>
      </c>
      <c r="J1680" s="14">
        <v>0.718</v>
      </c>
      <c r="K1680" s="14">
        <v>0.8460847432069369</v>
      </c>
      <c r="L1680" s="14">
        <v>0.0334</v>
      </c>
      <c r="M1680" s="14">
        <v>0.135</v>
      </c>
      <c r="N1680" s="14">
        <v>0.0</v>
      </c>
      <c r="O1680" s="14">
        <v>0.0695</v>
      </c>
      <c r="P1680" s="14">
        <v>0.157</v>
      </c>
      <c r="Q1680" s="14">
        <v>136.05</v>
      </c>
      <c r="R1680" s="14">
        <v>7.0</v>
      </c>
      <c r="S1680" s="14">
        <v>1.0</v>
      </c>
      <c r="T1680" s="14" t="s">
        <v>1264</v>
      </c>
      <c r="U1680" s="14" t="s">
        <v>35</v>
      </c>
      <c r="V1680" s="16" t="s">
        <v>58</v>
      </c>
      <c r="W1680" s="17" t="s">
        <v>251</v>
      </c>
    </row>
    <row r="1681" ht="15.75" customHeight="1">
      <c r="A1681" s="14" t="s">
        <v>20012</v>
      </c>
      <c r="B1681" s="14" t="s">
        <v>20013</v>
      </c>
      <c r="C1681" s="14">
        <v>2018.0</v>
      </c>
      <c r="D1681" s="14">
        <v>4.0</v>
      </c>
      <c r="E1681" s="14">
        <v>215373.0</v>
      </c>
      <c r="F1681" s="14" t="s">
        <v>18565</v>
      </c>
      <c r="G1681" s="14" t="s">
        <v>18567</v>
      </c>
      <c r="H1681" s="14" t="s">
        <v>19526</v>
      </c>
      <c r="I1681" s="14">
        <v>0.545</v>
      </c>
      <c r="J1681" s="14">
        <v>0.0743</v>
      </c>
      <c r="K1681" s="14">
        <v>0.5122024255018459</v>
      </c>
      <c r="L1681" s="14">
        <v>0.0668</v>
      </c>
      <c r="M1681" s="14">
        <v>0.996</v>
      </c>
      <c r="N1681" s="14">
        <v>0.967</v>
      </c>
      <c r="O1681" s="14">
        <v>0.117</v>
      </c>
      <c r="P1681" s="14">
        <v>0.169</v>
      </c>
      <c r="Q1681" s="14">
        <v>128.56</v>
      </c>
      <c r="R1681" s="14">
        <v>0.0</v>
      </c>
      <c r="S1681" s="14">
        <v>1.0</v>
      </c>
      <c r="T1681" s="14" t="s">
        <v>1434</v>
      </c>
      <c r="U1681" s="14" t="s">
        <v>35</v>
      </c>
      <c r="V1681" s="16" t="s">
        <v>58</v>
      </c>
      <c r="W1681" s="17" t="s">
        <v>251</v>
      </c>
    </row>
    <row r="1682" ht="15.75" customHeight="1">
      <c r="A1682" s="14" t="s">
        <v>20014</v>
      </c>
      <c r="B1682" s="14" t="s">
        <v>20015</v>
      </c>
      <c r="C1682" s="14">
        <v>2018.0</v>
      </c>
      <c r="D1682" s="14">
        <v>4.0</v>
      </c>
      <c r="E1682" s="14">
        <v>311493.0</v>
      </c>
      <c r="F1682" s="14" t="s">
        <v>14824</v>
      </c>
      <c r="G1682" s="14" t="s">
        <v>18748</v>
      </c>
      <c r="H1682" s="14" t="s">
        <v>18749</v>
      </c>
      <c r="I1682" s="14">
        <v>0.177</v>
      </c>
      <c r="J1682" s="14">
        <v>0.18</v>
      </c>
      <c r="K1682" s="14">
        <v>0.6112976707246317</v>
      </c>
      <c r="L1682" s="14">
        <v>0.0472</v>
      </c>
      <c r="M1682" s="14">
        <v>0.936</v>
      </c>
      <c r="N1682" s="14">
        <v>0.87</v>
      </c>
      <c r="O1682" s="14">
        <v>0.0707</v>
      </c>
      <c r="P1682" s="14">
        <v>0.128</v>
      </c>
      <c r="Q1682" s="14">
        <v>72.787</v>
      </c>
      <c r="R1682" s="14">
        <v>10.0</v>
      </c>
      <c r="S1682" s="14">
        <v>1.0</v>
      </c>
      <c r="T1682" s="14" t="s">
        <v>1434</v>
      </c>
      <c r="U1682" s="14" t="s">
        <v>35</v>
      </c>
      <c r="V1682" s="16" t="s">
        <v>58</v>
      </c>
      <c r="W1682" s="17" t="s">
        <v>251</v>
      </c>
    </row>
    <row r="1683" ht="15.75" customHeight="1">
      <c r="A1683" s="14" t="s">
        <v>20016</v>
      </c>
      <c r="B1683" s="14" t="s">
        <v>20017</v>
      </c>
      <c r="C1683" s="14">
        <v>2021.0</v>
      </c>
      <c r="D1683" s="14">
        <v>4.0</v>
      </c>
      <c r="E1683" s="14">
        <v>186000.0</v>
      </c>
      <c r="F1683" s="14" t="s">
        <v>5921</v>
      </c>
      <c r="G1683" s="14" t="s">
        <v>18499</v>
      </c>
      <c r="H1683" s="14" t="s">
        <v>18500</v>
      </c>
      <c r="I1683" s="14">
        <v>0.558</v>
      </c>
      <c r="J1683" s="14">
        <v>0.255</v>
      </c>
      <c r="K1683" s="14">
        <v>0.637627531909447</v>
      </c>
      <c r="L1683" s="14">
        <v>0.0297</v>
      </c>
      <c r="M1683" s="14">
        <v>0.935</v>
      </c>
      <c r="N1683" s="14">
        <v>0.941</v>
      </c>
      <c r="O1683" s="14">
        <v>0.105</v>
      </c>
      <c r="P1683" s="14">
        <v>0.175</v>
      </c>
      <c r="Q1683" s="14">
        <v>79.967</v>
      </c>
      <c r="R1683" s="14">
        <v>5.0</v>
      </c>
      <c r="S1683" s="14">
        <v>0.0</v>
      </c>
      <c r="T1683" s="14" t="s">
        <v>1434</v>
      </c>
      <c r="U1683" s="14" t="s">
        <v>68</v>
      </c>
      <c r="V1683" s="16" t="s">
        <v>58</v>
      </c>
      <c r="W1683" s="17" t="s">
        <v>251</v>
      </c>
    </row>
    <row r="1684" ht="15.75" customHeight="1">
      <c r="A1684" s="14" t="s">
        <v>20018</v>
      </c>
      <c r="B1684" s="14" t="s">
        <v>20019</v>
      </c>
      <c r="C1684" s="14">
        <v>2023.0</v>
      </c>
      <c r="D1684" s="14">
        <v>4.0</v>
      </c>
      <c r="E1684" s="14">
        <v>131981.0</v>
      </c>
      <c r="F1684" s="14" t="s">
        <v>14716</v>
      </c>
      <c r="G1684" s="14" t="s">
        <v>1658</v>
      </c>
      <c r="H1684" s="14" t="s">
        <v>19125</v>
      </c>
      <c r="I1684" s="14">
        <v>0.931</v>
      </c>
      <c r="J1684" s="14">
        <v>0.494</v>
      </c>
      <c r="K1684" s="14">
        <v>0.8519667186950151</v>
      </c>
      <c r="L1684" s="14">
        <v>0.0609</v>
      </c>
      <c r="M1684" s="14">
        <v>0.644</v>
      </c>
      <c r="N1684" s="14">
        <v>0.0</v>
      </c>
      <c r="O1684" s="14">
        <v>0.256</v>
      </c>
      <c r="P1684" s="14">
        <v>0.461</v>
      </c>
      <c r="Q1684" s="14">
        <v>110.046</v>
      </c>
      <c r="R1684" s="14">
        <v>7.0</v>
      </c>
      <c r="S1684" s="14">
        <v>1.0</v>
      </c>
      <c r="T1684" s="14" t="s">
        <v>1434</v>
      </c>
      <c r="U1684" s="14" t="s">
        <v>35</v>
      </c>
      <c r="V1684" s="16" t="s">
        <v>54</v>
      </c>
      <c r="W1684" s="17" t="s">
        <v>251</v>
      </c>
    </row>
    <row r="1685" ht="15.75" customHeight="1">
      <c r="A1685" s="14" t="s">
        <v>20020</v>
      </c>
      <c r="B1685" s="14" t="s">
        <v>20021</v>
      </c>
      <c r="C1685" s="14">
        <v>2021.0</v>
      </c>
      <c r="D1685" s="14">
        <v>4.0</v>
      </c>
      <c r="E1685" s="14">
        <v>160000.0</v>
      </c>
      <c r="F1685" s="14" t="s">
        <v>5921</v>
      </c>
      <c r="G1685" s="14" t="s">
        <v>18499</v>
      </c>
      <c r="H1685" s="14" t="s">
        <v>18500</v>
      </c>
      <c r="I1685" s="14">
        <v>0.434</v>
      </c>
      <c r="J1685" s="14">
        <v>0.171</v>
      </c>
      <c r="K1685" s="14">
        <v>0.5560712681420215</v>
      </c>
      <c r="L1685" s="14">
        <v>0.0294</v>
      </c>
      <c r="M1685" s="14">
        <v>0.976</v>
      </c>
      <c r="N1685" s="14">
        <v>0.283</v>
      </c>
      <c r="O1685" s="14">
        <v>0.104</v>
      </c>
      <c r="P1685" s="14">
        <v>0.104</v>
      </c>
      <c r="Q1685" s="14">
        <v>84.031</v>
      </c>
      <c r="R1685" s="14">
        <v>9.0</v>
      </c>
      <c r="S1685" s="14">
        <v>1.0</v>
      </c>
      <c r="T1685" s="14" t="s">
        <v>1434</v>
      </c>
      <c r="U1685" s="14" t="s">
        <v>35</v>
      </c>
      <c r="V1685" s="16" t="s">
        <v>58</v>
      </c>
      <c r="W1685" s="17" t="s">
        <v>251</v>
      </c>
    </row>
    <row r="1686" ht="15.75" customHeight="1">
      <c r="A1686" s="14" t="s">
        <v>20022</v>
      </c>
      <c r="B1686" s="14" t="s">
        <v>20023</v>
      </c>
      <c r="C1686" s="14">
        <v>2022.0</v>
      </c>
      <c r="D1686" s="14">
        <v>4.0</v>
      </c>
      <c r="E1686" s="14">
        <v>228127.0</v>
      </c>
      <c r="F1686" s="14" t="s">
        <v>20024</v>
      </c>
      <c r="G1686" s="14" t="s">
        <v>20025</v>
      </c>
      <c r="H1686" s="14" t="s">
        <v>20026</v>
      </c>
      <c r="I1686" s="14">
        <v>0.936</v>
      </c>
      <c r="J1686" s="14">
        <v>0.712</v>
      </c>
      <c r="K1686" s="14">
        <v>0.8171026458020427</v>
      </c>
      <c r="L1686" s="14">
        <v>0.0405</v>
      </c>
      <c r="M1686" s="14">
        <v>0.0172</v>
      </c>
      <c r="N1686" s="14">
        <v>0.00403</v>
      </c>
      <c r="O1686" s="14">
        <v>0.101</v>
      </c>
      <c r="P1686" s="14">
        <v>0.964</v>
      </c>
      <c r="Q1686" s="14">
        <v>119.991</v>
      </c>
      <c r="R1686" s="14">
        <v>9.0</v>
      </c>
      <c r="S1686" s="14">
        <v>0.0</v>
      </c>
      <c r="T1686" s="14" t="s">
        <v>1434</v>
      </c>
      <c r="U1686" s="14" t="s">
        <v>68</v>
      </c>
      <c r="V1686" s="16" t="s">
        <v>819</v>
      </c>
      <c r="W1686" s="17" t="s">
        <v>185</v>
      </c>
    </row>
    <row r="1687" ht="15.75" customHeight="1">
      <c r="A1687" s="14" t="s">
        <v>20027</v>
      </c>
      <c r="B1687" s="14" t="s">
        <v>20028</v>
      </c>
      <c r="C1687" s="14">
        <v>2022.0</v>
      </c>
      <c r="D1687" s="14">
        <v>4.0</v>
      </c>
      <c r="E1687" s="14">
        <v>93800.0</v>
      </c>
      <c r="F1687" s="14" t="s">
        <v>14554</v>
      </c>
      <c r="G1687" s="14" t="s">
        <v>2066</v>
      </c>
      <c r="H1687" s="14" t="s">
        <v>20029</v>
      </c>
      <c r="I1687" s="14">
        <v>0.861</v>
      </c>
      <c r="J1687" s="14">
        <v>0.918</v>
      </c>
      <c r="K1687" s="14">
        <v>0.8864244005542656</v>
      </c>
      <c r="L1687" s="14">
        <v>0.196</v>
      </c>
      <c r="M1687" s="14">
        <v>0.342</v>
      </c>
      <c r="N1687" s="14">
        <v>1.17E-4</v>
      </c>
      <c r="O1687" s="14">
        <v>0.063</v>
      </c>
      <c r="P1687" s="14">
        <v>0.706</v>
      </c>
      <c r="Q1687" s="14">
        <v>150.187</v>
      </c>
      <c r="R1687" s="14">
        <v>2.0</v>
      </c>
      <c r="S1687" s="14">
        <v>1.0</v>
      </c>
      <c r="T1687" s="14" t="s">
        <v>1434</v>
      </c>
      <c r="U1687" s="14" t="s">
        <v>68</v>
      </c>
      <c r="V1687" s="16" t="s">
        <v>181</v>
      </c>
      <c r="W1687" s="17" t="s">
        <v>185</v>
      </c>
    </row>
    <row r="1688" ht="15.75" customHeight="1">
      <c r="A1688" s="14" t="s">
        <v>20030</v>
      </c>
      <c r="B1688" s="14" t="s">
        <v>20031</v>
      </c>
      <c r="C1688" s="14">
        <v>2021.0</v>
      </c>
      <c r="D1688" s="14">
        <v>4.0</v>
      </c>
      <c r="E1688" s="14">
        <v>159000.0</v>
      </c>
      <c r="F1688" s="14" t="s">
        <v>14716</v>
      </c>
      <c r="G1688" s="14" t="s">
        <v>1658</v>
      </c>
      <c r="H1688" s="14" t="s">
        <v>19874</v>
      </c>
      <c r="I1688" s="14">
        <v>0.697</v>
      </c>
      <c r="J1688" s="14">
        <v>0.636</v>
      </c>
      <c r="K1688" s="14">
        <v>0.9160909460159544</v>
      </c>
      <c r="L1688" s="14">
        <v>0.104</v>
      </c>
      <c r="M1688" s="14">
        <v>0.8</v>
      </c>
      <c r="N1688" s="14">
        <v>1.47E-6</v>
      </c>
      <c r="O1688" s="14">
        <v>0.418</v>
      </c>
      <c r="P1688" s="14">
        <v>0.888</v>
      </c>
      <c r="Q1688" s="14">
        <v>180.009</v>
      </c>
      <c r="R1688" s="14">
        <v>5.0</v>
      </c>
      <c r="S1688" s="14">
        <v>1.0</v>
      </c>
      <c r="T1688" s="14" t="s">
        <v>1434</v>
      </c>
      <c r="U1688" s="14" t="s">
        <v>68</v>
      </c>
      <c r="V1688" s="16" t="s">
        <v>560</v>
      </c>
      <c r="W1688" s="17" t="s">
        <v>185</v>
      </c>
    </row>
    <row r="1689" ht="15.75" customHeight="1">
      <c r="A1689" s="14" t="s">
        <v>20032</v>
      </c>
      <c r="B1689" s="14" t="s">
        <v>20033</v>
      </c>
      <c r="C1689" s="14">
        <v>2021.0</v>
      </c>
      <c r="D1689" s="14">
        <v>4.0</v>
      </c>
      <c r="E1689" s="14">
        <v>120000.0</v>
      </c>
      <c r="F1689" s="14" t="s">
        <v>14716</v>
      </c>
      <c r="G1689" s="14" t="s">
        <v>1658</v>
      </c>
      <c r="H1689" s="14" t="s">
        <v>19874</v>
      </c>
      <c r="I1689" s="14">
        <v>0.888</v>
      </c>
      <c r="J1689" s="14">
        <v>0.545</v>
      </c>
      <c r="K1689" s="14">
        <v>0.8918358180032976</v>
      </c>
      <c r="L1689" s="14">
        <v>0.069</v>
      </c>
      <c r="M1689" s="14">
        <v>0.509</v>
      </c>
      <c r="N1689" s="14">
        <v>2.93E-6</v>
      </c>
      <c r="O1689" s="14">
        <v>0.101</v>
      </c>
      <c r="P1689" s="14">
        <v>0.725</v>
      </c>
      <c r="Q1689" s="14">
        <v>120.187</v>
      </c>
      <c r="R1689" s="14">
        <v>2.0</v>
      </c>
      <c r="S1689" s="14">
        <v>1.0</v>
      </c>
      <c r="T1689" s="14" t="s">
        <v>1434</v>
      </c>
      <c r="U1689" s="14" t="s">
        <v>68</v>
      </c>
      <c r="V1689" s="16" t="s">
        <v>181</v>
      </c>
      <c r="W1689" s="17" t="s">
        <v>185</v>
      </c>
    </row>
    <row r="1690" ht="15.75" customHeight="1">
      <c r="A1690" s="14" t="s">
        <v>20034</v>
      </c>
      <c r="B1690" s="14" t="s">
        <v>20035</v>
      </c>
      <c r="C1690" s="14">
        <v>2021.0</v>
      </c>
      <c r="D1690" s="14">
        <v>4.0</v>
      </c>
      <c r="E1690" s="14">
        <v>122666.0</v>
      </c>
      <c r="F1690" s="14" t="s">
        <v>14716</v>
      </c>
      <c r="G1690" s="14" t="s">
        <v>1658</v>
      </c>
      <c r="H1690" s="14" t="s">
        <v>19874</v>
      </c>
      <c r="I1690" s="14">
        <v>0.8</v>
      </c>
      <c r="J1690" s="14">
        <v>0.737</v>
      </c>
      <c r="K1690" s="14">
        <v>0.9181656791881128</v>
      </c>
      <c r="L1690" s="14">
        <v>0.17</v>
      </c>
      <c r="M1690" s="14">
        <v>0.714</v>
      </c>
      <c r="N1690" s="14">
        <v>0.0</v>
      </c>
      <c r="O1690" s="14">
        <v>0.0271</v>
      </c>
      <c r="P1690" s="14">
        <v>0.907</v>
      </c>
      <c r="Q1690" s="14">
        <v>135.079</v>
      </c>
      <c r="R1690" s="14">
        <v>2.0</v>
      </c>
      <c r="S1690" s="14">
        <v>1.0</v>
      </c>
      <c r="T1690" s="14" t="s">
        <v>1434</v>
      </c>
      <c r="U1690" s="14" t="s">
        <v>68</v>
      </c>
      <c r="V1690" s="16" t="s">
        <v>819</v>
      </c>
      <c r="W1690" s="17" t="s">
        <v>185</v>
      </c>
    </row>
    <row r="1691" ht="15.75" customHeight="1">
      <c r="A1691" s="14" t="s">
        <v>20036</v>
      </c>
      <c r="B1691" s="14" t="s">
        <v>20037</v>
      </c>
      <c r="C1691" s="14">
        <v>2021.0</v>
      </c>
      <c r="D1691" s="14">
        <v>4.0</v>
      </c>
      <c r="E1691" s="14">
        <v>144000.0</v>
      </c>
      <c r="F1691" s="14" t="s">
        <v>14716</v>
      </c>
      <c r="G1691" s="14" t="s">
        <v>1658</v>
      </c>
      <c r="H1691" s="14" t="s">
        <v>19874</v>
      </c>
      <c r="I1691" s="14">
        <v>0.811</v>
      </c>
      <c r="J1691" s="14">
        <v>0.929</v>
      </c>
      <c r="K1691" s="14">
        <v>0.9170106730922721</v>
      </c>
      <c r="L1691" s="14">
        <v>0.279</v>
      </c>
      <c r="M1691" s="14">
        <v>0.172</v>
      </c>
      <c r="N1691" s="14">
        <v>2.12E-6</v>
      </c>
      <c r="O1691" s="14">
        <v>0.199</v>
      </c>
      <c r="P1691" s="14">
        <v>0.7</v>
      </c>
      <c r="Q1691" s="14">
        <v>150.074</v>
      </c>
      <c r="R1691" s="14">
        <v>11.0</v>
      </c>
      <c r="S1691" s="14">
        <v>0.0</v>
      </c>
      <c r="T1691" s="14" t="s">
        <v>1434</v>
      </c>
      <c r="U1691" s="14" t="s">
        <v>35</v>
      </c>
      <c r="V1691" s="16" t="s">
        <v>181</v>
      </c>
      <c r="W1691" s="17" t="s">
        <v>185</v>
      </c>
    </row>
    <row r="1692" ht="15.75" customHeight="1">
      <c r="A1692" s="14" t="s">
        <v>20038</v>
      </c>
      <c r="B1692" s="14" t="s">
        <v>20039</v>
      </c>
      <c r="C1692" s="14">
        <v>2020.0</v>
      </c>
      <c r="D1692" s="14">
        <v>4.0</v>
      </c>
      <c r="E1692" s="14">
        <v>158181.0</v>
      </c>
      <c r="F1692" s="14" t="s">
        <v>14716</v>
      </c>
      <c r="G1692" s="14" t="s">
        <v>4257</v>
      </c>
      <c r="H1692" s="14" t="s">
        <v>20040</v>
      </c>
      <c r="I1692" s="14">
        <v>0.947</v>
      </c>
      <c r="J1692" s="14">
        <v>0.715</v>
      </c>
      <c r="K1692" s="14">
        <v>0.8756015656562018</v>
      </c>
      <c r="L1692" s="14">
        <v>0.047</v>
      </c>
      <c r="M1692" s="14">
        <v>0.511</v>
      </c>
      <c r="N1692" s="14">
        <v>1.69E-6</v>
      </c>
      <c r="O1692" s="14">
        <v>0.0723</v>
      </c>
      <c r="P1692" s="14">
        <v>0.905</v>
      </c>
      <c r="Q1692" s="14">
        <v>131.907</v>
      </c>
      <c r="R1692" s="14">
        <v>10.0</v>
      </c>
      <c r="S1692" s="14">
        <v>1.0</v>
      </c>
      <c r="T1692" s="14" t="s">
        <v>1434</v>
      </c>
      <c r="U1692" s="14" t="s">
        <v>35</v>
      </c>
      <c r="V1692" s="16" t="s">
        <v>819</v>
      </c>
      <c r="W1692" s="17" t="s">
        <v>185</v>
      </c>
    </row>
    <row r="1693" ht="15.75" customHeight="1">
      <c r="A1693" s="14" t="s">
        <v>20041</v>
      </c>
      <c r="B1693" s="14" t="s">
        <v>9554</v>
      </c>
      <c r="C1693" s="14">
        <v>2012.0</v>
      </c>
      <c r="D1693" s="14">
        <v>4.0</v>
      </c>
      <c r="E1693" s="14">
        <v>260333.0</v>
      </c>
      <c r="F1693" s="14" t="s">
        <v>19558</v>
      </c>
      <c r="G1693" s="14" t="s">
        <v>19559</v>
      </c>
      <c r="H1693" s="14" t="s">
        <v>19560</v>
      </c>
      <c r="I1693" s="14">
        <v>0.424</v>
      </c>
      <c r="J1693" s="14">
        <v>0.692</v>
      </c>
      <c r="K1693" s="14">
        <v>0.8529292237748823</v>
      </c>
      <c r="L1693" s="14">
        <v>0.0317</v>
      </c>
      <c r="M1693" s="14">
        <v>0.00366</v>
      </c>
      <c r="N1693" s="14">
        <v>0.00267</v>
      </c>
      <c r="O1693" s="14">
        <v>0.684</v>
      </c>
      <c r="P1693" s="14">
        <v>0.187</v>
      </c>
      <c r="Q1693" s="14">
        <v>140.922</v>
      </c>
      <c r="R1693" s="14">
        <v>0.0</v>
      </c>
      <c r="S1693" s="14">
        <v>1.0</v>
      </c>
      <c r="T1693" s="14" t="s">
        <v>1434</v>
      </c>
      <c r="U1693" s="14" t="s">
        <v>35</v>
      </c>
      <c r="V1693" s="16" t="s">
        <v>58</v>
      </c>
      <c r="W1693" s="17" t="s">
        <v>251</v>
      </c>
    </row>
    <row r="1694" ht="15.75" customHeight="1">
      <c r="A1694" s="14" t="s">
        <v>20042</v>
      </c>
      <c r="B1694" s="14" t="s">
        <v>20043</v>
      </c>
      <c r="C1694" s="14">
        <v>2012.0</v>
      </c>
      <c r="D1694" s="14">
        <v>4.0</v>
      </c>
      <c r="E1694" s="14">
        <v>276781.0</v>
      </c>
      <c r="F1694" s="14" t="s">
        <v>19558</v>
      </c>
      <c r="G1694" s="14" t="s">
        <v>19559</v>
      </c>
      <c r="H1694" s="14" t="s">
        <v>19560</v>
      </c>
      <c r="I1694" s="14">
        <v>0.282</v>
      </c>
      <c r="J1694" s="14">
        <v>0.782</v>
      </c>
      <c r="K1694" s="14">
        <v>0.8653134558025087</v>
      </c>
      <c r="L1694" s="14">
        <v>0.0333</v>
      </c>
      <c r="M1694" s="14">
        <v>0.00318</v>
      </c>
      <c r="N1694" s="14">
        <v>2.56E-5</v>
      </c>
      <c r="O1694" s="14">
        <v>0.476</v>
      </c>
      <c r="P1694" s="14">
        <v>0.254</v>
      </c>
      <c r="Q1694" s="14">
        <v>170.046</v>
      </c>
      <c r="R1694" s="14">
        <v>7.0</v>
      </c>
      <c r="S1694" s="14">
        <v>1.0</v>
      </c>
      <c r="T1694" s="14" t="s">
        <v>1434</v>
      </c>
      <c r="U1694" s="14" t="s">
        <v>35</v>
      </c>
      <c r="V1694" s="16" t="s">
        <v>36</v>
      </c>
      <c r="W1694" s="17" t="s">
        <v>251</v>
      </c>
    </row>
    <row r="1695" ht="15.75" customHeight="1">
      <c r="A1695" s="14" t="s">
        <v>20044</v>
      </c>
      <c r="B1695" s="14" t="s">
        <v>20045</v>
      </c>
      <c r="C1695" s="14">
        <v>2022.0</v>
      </c>
      <c r="D1695" s="14">
        <v>4.0</v>
      </c>
      <c r="E1695" s="14">
        <v>261749.0</v>
      </c>
      <c r="F1695" s="14" t="s">
        <v>223</v>
      </c>
      <c r="G1695" s="14" t="s">
        <v>20046</v>
      </c>
      <c r="H1695" s="14" t="s">
        <v>20047</v>
      </c>
      <c r="I1695" s="14">
        <v>0.765</v>
      </c>
      <c r="J1695" s="14">
        <v>0.866</v>
      </c>
      <c r="K1695" s="14">
        <v>0.8972686244541043</v>
      </c>
      <c r="L1695" s="14">
        <v>0.0453</v>
      </c>
      <c r="M1695" s="14">
        <v>0.435</v>
      </c>
      <c r="N1695" s="14">
        <v>0.0</v>
      </c>
      <c r="O1695" s="14">
        <v>0.107</v>
      </c>
      <c r="P1695" s="14">
        <v>0.775</v>
      </c>
      <c r="Q1695" s="14">
        <v>98.051</v>
      </c>
      <c r="R1695" s="14">
        <v>6.0</v>
      </c>
      <c r="S1695" s="14">
        <v>0.0</v>
      </c>
      <c r="T1695" s="14" t="s">
        <v>1434</v>
      </c>
      <c r="U1695" s="14" t="s">
        <v>35</v>
      </c>
      <c r="V1695" s="16" t="s">
        <v>181</v>
      </c>
      <c r="W1695" s="17" t="s">
        <v>185</v>
      </c>
    </row>
    <row r="1696" ht="15.75" customHeight="1">
      <c r="A1696" s="14" t="s">
        <v>20048</v>
      </c>
      <c r="B1696" s="14" t="s">
        <v>20049</v>
      </c>
      <c r="C1696" s="14">
        <v>2013.0</v>
      </c>
      <c r="D1696" s="14">
        <v>4.0</v>
      </c>
      <c r="E1696" s="14">
        <v>295373.0</v>
      </c>
      <c r="F1696" s="14" t="s">
        <v>14504</v>
      </c>
      <c r="G1696" s="14" t="s">
        <v>20050</v>
      </c>
      <c r="H1696" s="14" t="s">
        <v>20051</v>
      </c>
      <c r="I1696" s="14">
        <v>0.412</v>
      </c>
      <c r="J1696" s="14">
        <v>0.535</v>
      </c>
      <c r="K1696" s="14">
        <v>0.7982803242401926</v>
      </c>
      <c r="L1696" s="14">
        <v>0.0269</v>
      </c>
      <c r="M1696" s="14">
        <v>0.354</v>
      </c>
      <c r="N1696" s="14">
        <v>4.54E-5</v>
      </c>
      <c r="O1696" s="14">
        <v>0.218</v>
      </c>
      <c r="P1696" s="14">
        <v>0.295</v>
      </c>
      <c r="Q1696" s="14">
        <v>72.957</v>
      </c>
      <c r="R1696" s="14">
        <v>9.0</v>
      </c>
      <c r="S1696" s="14">
        <v>1.0</v>
      </c>
      <c r="T1696" s="14" t="s">
        <v>1434</v>
      </c>
      <c r="U1696" s="14" t="s">
        <v>35</v>
      </c>
      <c r="V1696" s="16" t="s">
        <v>36</v>
      </c>
      <c r="W1696" s="17" t="s">
        <v>251</v>
      </c>
    </row>
    <row r="1697" ht="15.75" customHeight="1">
      <c r="A1697" s="14" t="s">
        <v>20052</v>
      </c>
      <c r="B1697" s="14" t="s">
        <v>20053</v>
      </c>
      <c r="C1697" s="14">
        <v>2021.0</v>
      </c>
      <c r="D1697" s="14">
        <v>4.0</v>
      </c>
      <c r="E1697" s="14">
        <v>191071.0</v>
      </c>
      <c r="F1697" s="14" t="s">
        <v>14888</v>
      </c>
      <c r="G1697" s="14" t="s">
        <v>15430</v>
      </c>
      <c r="H1697" s="14" t="s">
        <v>19602</v>
      </c>
      <c r="I1697" s="14">
        <v>0.361</v>
      </c>
      <c r="J1697" s="14">
        <v>0.00718</v>
      </c>
      <c r="K1697" s="14">
        <v>0.3542018693911792</v>
      </c>
      <c r="L1697" s="14">
        <v>0.0509</v>
      </c>
      <c r="M1697" s="14">
        <v>0.994</v>
      </c>
      <c r="N1697" s="14">
        <v>0.941</v>
      </c>
      <c r="O1697" s="14">
        <v>0.105</v>
      </c>
      <c r="P1697" s="14">
        <v>0.44</v>
      </c>
      <c r="Q1697" s="14">
        <v>74.504</v>
      </c>
      <c r="R1697" s="14">
        <v>6.0</v>
      </c>
      <c r="S1697" s="14">
        <v>1.0</v>
      </c>
      <c r="T1697" s="14" t="s">
        <v>1434</v>
      </c>
      <c r="U1697" s="14" t="s">
        <v>35</v>
      </c>
      <c r="V1697" s="16" t="s">
        <v>54</v>
      </c>
      <c r="W1697" s="17" t="s">
        <v>251</v>
      </c>
    </row>
    <row r="1698" ht="15.75" customHeight="1">
      <c r="A1698" s="14" t="s">
        <v>20054</v>
      </c>
      <c r="B1698" s="14" t="s">
        <v>20055</v>
      </c>
      <c r="C1698" s="14">
        <v>2019.0</v>
      </c>
      <c r="D1698" s="14">
        <v>4.0</v>
      </c>
      <c r="E1698" s="14">
        <v>171613.0</v>
      </c>
      <c r="F1698" s="14" t="s">
        <v>14680</v>
      </c>
      <c r="G1698" s="14" t="s">
        <v>20056</v>
      </c>
      <c r="H1698" s="14" t="s">
        <v>20057</v>
      </c>
      <c r="I1698" s="14">
        <v>0.554</v>
      </c>
      <c r="J1698" s="14">
        <v>0.816</v>
      </c>
      <c r="K1698" s="14">
        <v>0.9028725429191097</v>
      </c>
      <c r="L1698" s="14">
        <v>0.038</v>
      </c>
      <c r="M1698" s="14">
        <v>0.124</v>
      </c>
      <c r="N1698" s="14">
        <v>1.14E-5</v>
      </c>
      <c r="O1698" s="14">
        <v>0.102</v>
      </c>
      <c r="P1698" s="14">
        <v>0.624</v>
      </c>
      <c r="Q1698" s="14">
        <v>127.98</v>
      </c>
      <c r="R1698" s="14">
        <v>9.0</v>
      </c>
      <c r="S1698" s="14">
        <v>0.0</v>
      </c>
      <c r="T1698" s="14" t="s">
        <v>1434</v>
      </c>
      <c r="U1698" s="14" t="s">
        <v>35</v>
      </c>
      <c r="V1698" s="16" t="s">
        <v>407</v>
      </c>
      <c r="W1698" s="17" t="s">
        <v>185</v>
      </c>
    </row>
    <row r="1699" ht="15.75" customHeight="1">
      <c r="A1699" s="14" t="s">
        <v>20058</v>
      </c>
      <c r="B1699" s="14" t="s">
        <v>20059</v>
      </c>
      <c r="C1699" s="14">
        <v>2021.0</v>
      </c>
      <c r="D1699" s="14">
        <v>4.0</v>
      </c>
      <c r="E1699" s="14">
        <v>176474.0</v>
      </c>
      <c r="F1699" s="14" t="s">
        <v>14888</v>
      </c>
      <c r="G1699" s="14" t="s">
        <v>19594</v>
      </c>
      <c r="H1699" s="14" t="s">
        <v>16714</v>
      </c>
      <c r="I1699" s="14">
        <v>0.461</v>
      </c>
      <c r="J1699" s="14">
        <v>0.739</v>
      </c>
      <c r="K1699" s="14">
        <v>0.9256518298093032</v>
      </c>
      <c r="L1699" s="14">
        <v>0.0446</v>
      </c>
      <c r="M1699" s="14">
        <v>0.445</v>
      </c>
      <c r="N1699" s="14">
        <v>0.0</v>
      </c>
      <c r="O1699" s="14">
        <v>0.0673</v>
      </c>
      <c r="P1699" s="14">
        <v>0.852</v>
      </c>
      <c r="Q1699" s="14">
        <v>207.494</v>
      </c>
      <c r="R1699" s="14">
        <v>9.0</v>
      </c>
      <c r="S1699" s="14">
        <v>0.0</v>
      </c>
      <c r="T1699" s="14" t="s">
        <v>1434</v>
      </c>
      <c r="U1699" s="14" t="s">
        <v>35</v>
      </c>
      <c r="V1699" s="16" t="s">
        <v>560</v>
      </c>
      <c r="W1699" s="17" t="s">
        <v>185</v>
      </c>
    </row>
    <row r="1700" ht="15.75" customHeight="1">
      <c r="A1700" s="14" t="s">
        <v>20060</v>
      </c>
      <c r="B1700" s="14" t="s">
        <v>20061</v>
      </c>
      <c r="C1700" s="14">
        <v>2018.0</v>
      </c>
      <c r="D1700" s="14">
        <v>4.0</v>
      </c>
      <c r="E1700" s="14">
        <v>201920.0</v>
      </c>
      <c r="F1700" s="14" t="s">
        <v>18565</v>
      </c>
      <c r="G1700" s="14" t="s">
        <v>18567</v>
      </c>
      <c r="H1700" s="14" t="s">
        <v>19526</v>
      </c>
      <c r="I1700" s="14">
        <v>0.607</v>
      </c>
      <c r="J1700" s="14">
        <v>0.00713</v>
      </c>
      <c r="K1700" s="14">
        <v>0.5005454195345637</v>
      </c>
      <c r="L1700" s="14">
        <v>0.106</v>
      </c>
      <c r="M1700" s="14">
        <v>0.996</v>
      </c>
      <c r="N1700" s="14">
        <v>0.97</v>
      </c>
      <c r="O1700" s="14">
        <v>0.107</v>
      </c>
      <c r="P1700" s="14">
        <v>0.381</v>
      </c>
      <c r="Q1700" s="14">
        <v>127.088</v>
      </c>
      <c r="R1700" s="14">
        <v>5.0</v>
      </c>
      <c r="S1700" s="14">
        <v>0.0</v>
      </c>
      <c r="T1700" s="14" t="s">
        <v>1434</v>
      </c>
      <c r="U1700" s="14" t="s">
        <v>35</v>
      </c>
      <c r="V1700" s="16" t="s">
        <v>45</v>
      </c>
      <c r="W1700" s="17" t="s">
        <v>251</v>
      </c>
    </row>
    <row r="1701" ht="15.75" customHeight="1">
      <c r="A1701" s="14" t="s">
        <v>20062</v>
      </c>
      <c r="B1701" s="14" t="s">
        <v>20063</v>
      </c>
      <c r="C1701" s="14">
        <v>2015.0</v>
      </c>
      <c r="D1701" s="14">
        <v>4.0</v>
      </c>
      <c r="E1701" s="14">
        <v>241057.0</v>
      </c>
      <c r="F1701" s="14" t="s">
        <v>14599</v>
      </c>
      <c r="G1701" s="14" t="s">
        <v>18672</v>
      </c>
      <c r="H1701" s="14" t="s">
        <v>18674</v>
      </c>
      <c r="I1701" s="14">
        <v>0.157</v>
      </c>
      <c r="J1701" s="14">
        <v>0.316</v>
      </c>
      <c r="K1701" s="14">
        <v>0.7708382349630861</v>
      </c>
      <c r="L1701" s="14">
        <v>0.0396</v>
      </c>
      <c r="M1701" s="14">
        <v>0.91</v>
      </c>
      <c r="N1701" s="14">
        <v>0.0165</v>
      </c>
      <c r="O1701" s="14">
        <v>0.1</v>
      </c>
      <c r="P1701" s="14">
        <v>0.0803</v>
      </c>
      <c r="Q1701" s="14">
        <v>82.015</v>
      </c>
      <c r="R1701" s="14">
        <v>6.0</v>
      </c>
      <c r="S1701" s="14">
        <v>0.0</v>
      </c>
      <c r="T1701" s="14" t="s">
        <v>1434</v>
      </c>
      <c r="U1701" s="14" t="s">
        <v>68</v>
      </c>
      <c r="V1701" s="16" t="s">
        <v>75</v>
      </c>
      <c r="W1701" s="17" t="s">
        <v>251</v>
      </c>
    </row>
    <row r="1702" ht="15.75" customHeight="1">
      <c r="A1702" s="14" t="s">
        <v>20064</v>
      </c>
      <c r="B1702" s="14" t="s">
        <v>20065</v>
      </c>
      <c r="C1702" s="14">
        <v>2021.0</v>
      </c>
      <c r="D1702" s="14">
        <v>4.0</v>
      </c>
      <c r="E1702" s="14">
        <v>217019.0</v>
      </c>
      <c r="F1702" s="14" t="s">
        <v>18730</v>
      </c>
      <c r="G1702" s="14" t="s">
        <v>18731</v>
      </c>
      <c r="H1702" s="14" t="s">
        <v>18733</v>
      </c>
      <c r="I1702" s="14">
        <v>0.696</v>
      </c>
      <c r="J1702" s="14">
        <v>0.12</v>
      </c>
      <c r="K1702" s="14">
        <v>0.5801980621440294</v>
      </c>
      <c r="L1702" s="14">
        <v>0.0534</v>
      </c>
      <c r="M1702" s="14">
        <v>0.991</v>
      </c>
      <c r="N1702" s="14">
        <v>0.914</v>
      </c>
      <c r="O1702" s="14">
        <v>0.0921</v>
      </c>
      <c r="P1702" s="14">
        <v>0.287</v>
      </c>
      <c r="Q1702" s="14">
        <v>130.165</v>
      </c>
      <c r="R1702" s="14">
        <v>5.0</v>
      </c>
      <c r="S1702" s="14">
        <v>1.0</v>
      </c>
      <c r="T1702" s="14" t="s">
        <v>1434</v>
      </c>
      <c r="U1702" s="14" t="s">
        <v>68</v>
      </c>
      <c r="V1702" s="16" t="s">
        <v>36</v>
      </c>
      <c r="W1702" s="17" t="s">
        <v>251</v>
      </c>
    </row>
    <row r="1703" ht="15.75" customHeight="1">
      <c r="A1703" s="14" t="s">
        <v>20066</v>
      </c>
      <c r="B1703" s="14" t="s">
        <v>20067</v>
      </c>
      <c r="C1703" s="14">
        <v>2021.0</v>
      </c>
      <c r="D1703" s="14">
        <v>4.0</v>
      </c>
      <c r="E1703" s="14">
        <v>200000.0</v>
      </c>
      <c r="F1703" s="14" t="s">
        <v>18730</v>
      </c>
      <c r="G1703" s="14" t="s">
        <v>18731</v>
      </c>
      <c r="H1703" s="14" t="s">
        <v>18733</v>
      </c>
      <c r="I1703" s="14">
        <v>0.591</v>
      </c>
      <c r="J1703" s="14">
        <v>0.202</v>
      </c>
      <c r="K1703" s="14">
        <v>0.5979295446153632</v>
      </c>
      <c r="L1703" s="14">
        <v>0.0594</v>
      </c>
      <c r="M1703" s="14">
        <v>0.971</v>
      </c>
      <c r="N1703" s="14">
        <v>0.947</v>
      </c>
      <c r="O1703" s="14">
        <v>0.117</v>
      </c>
      <c r="P1703" s="14">
        <v>0.199</v>
      </c>
      <c r="Q1703" s="14">
        <v>146.056</v>
      </c>
      <c r="R1703" s="14">
        <v>3.0</v>
      </c>
      <c r="S1703" s="14">
        <v>1.0</v>
      </c>
      <c r="T1703" s="14" t="s">
        <v>1434</v>
      </c>
      <c r="U1703" s="14" t="s">
        <v>68</v>
      </c>
      <c r="V1703" s="16" t="s">
        <v>58</v>
      </c>
      <c r="W1703" s="17" t="s">
        <v>251</v>
      </c>
    </row>
    <row r="1704" ht="15.75" customHeight="1">
      <c r="A1704" s="14" t="s">
        <v>20068</v>
      </c>
      <c r="B1704" s="14" t="s">
        <v>20069</v>
      </c>
      <c r="C1704" s="14">
        <v>2023.0</v>
      </c>
      <c r="D1704" s="14">
        <v>4.0</v>
      </c>
      <c r="E1704" s="14">
        <v>114545.0</v>
      </c>
      <c r="F1704" s="14" t="s">
        <v>14716</v>
      </c>
      <c r="G1704" s="14" t="s">
        <v>4257</v>
      </c>
      <c r="H1704" s="14" t="s">
        <v>20070</v>
      </c>
      <c r="I1704" s="14">
        <v>0.715</v>
      </c>
      <c r="J1704" s="14">
        <v>0.862</v>
      </c>
      <c r="K1704" s="14">
        <v>0.8738904455142154</v>
      </c>
      <c r="L1704" s="14">
        <v>0.0751</v>
      </c>
      <c r="M1704" s="14">
        <v>0.033</v>
      </c>
      <c r="N1704" s="14">
        <v>0.0</v>
      </c>
      <c r="O1704" s="14">
        <v>0.479</v>
      </c>
      <c r="P1704" s="14">
        <v>0.71</v>
      </c>
      <c r="Q1704" s="14">
        <v>110.005</v>
      </c>
      <c r="R1704" s="14">
        <v>4.0</v>
      </c>
      <c r="S1704" s="14">
        <v>1.0</v>
      </c>
      <c r="T1704" s="14" t="s">
        <v>1434</v>
      </c>
      <c r="U1704" s="14" t="s">
        <v>68</v>
      </c>
      <c r="V1704" s="16" t="s">
        <v>181</v>
      </c>
      <c r="W1704" s="17" t="s">
        <v>185</v>
      </c>
    </row>
    <row r="1705" ht="15.75" customHeight="1">
      <c r="A1705" s="14" t="s">
        <v>20071</v>
      </c>
      <c r="B1705" s="14" t="s">
        <v>20072</v>
      </c>
      <c r="C1705" s="14">
        <v>2020.0</v>
      </c>
      <c r="D1705" s="14">
        <v>4.0</v>
      </c>
      <c r="E1705" s="14">
        <v>85068.0</v>
      </c>
      <c r="F1705" s="14" t="s">
        <v>14716</v>
      </c>
      <c r="G1705" s="14" t="s">
        <v>4257</v>
      </c>
      <c r="H1705" s="14" t="s">
        <v>20073</v>
      </c>
      <c r="I1705" s="14">
        <v>0.807</v>
      </c>
      <c r="J1705" s="14">
        <v>0.924</v>
      </c>
      <c r="K1705" s="14">
        <v>0.9147006609005904</v>
      </c>
      <c r="L1705" s="14">
        <v>0.0835</v>
      </c>
      <c r="M1705" s="14">
        <v>0.561</v>
      </c>
      <c r="N1705" s="14">
        <v>0.0</v>
      </c>
      <c r="O1705" s="14">
        <v>0.313</v>
      </c>
      <c r="P1705" s="14">
        <v>0.865</v>
      </c>
      <c r="Q1705" s="14">
        <v>146.006</v>
      </c>
      <c r="R1705" s="14">
        <v>0.0</v>
      </c>
      <c r="S1705" s="14">
        <v>1.0</v>
      </c>
      <c r="T1705" s="14" t="s">
        <v>1434</v>
      </c>
      <c r="U1705" s="14" t="s">
        <v>35</v>
      </c>
      <c r="V1705" s="16" t="s">
        <v>560</v>
      </c>
      <c r="W1705" s="17" t="s">
        <v>185</v>
      </c>
    </row>
    <row r="1706" ht="15.75" customHeight="1">
      <c r="A1706" s="14" t="s">
        <v>20074</v>
      </c>
      <c r="B1706" s="14" t="s">
        <v>20075</v>
      </c>
      <c r="C1706" s="14">
        <v>2007.0</v>
      </c>
      <c r="D1706" s="14">
        <v>4.0</v>
      </c>
      <c r="E1706" s="14">
        <v>89533.0</v>
      </c>
      <c r="F1706" s="14" t="s">
        <v>18971</v>
      </c>
      <c r="G1706" s="14" t="s">
        <v>18972</v>
      </c>
      <c r="H1706" s="14" t="s">
        <v>19575</v>
      </c>
      <c r="I1706" s="14">
        <v>0.947</v>
      </c>
      <c r="J1706" s="14">
        <v>0.204</v>
      </c>
      <c r="K1706" s="14">
        <v>0.7000406390883999</v>
      </c>
      <c r="L1706" s="14">
        <v>0.0633</v>
      </c>
      <c r="M1706" s="14">
        <v>0.839</v>
      </c>
      <c r="N1706" s="14">
        <v>0.00151</v>
      </c>
      <c r="O1706" s="14">
        <v>0.109</v>
      </c>
      <c r="P1706" s="14">
        <v>0.974</v>
      </c>
      <c r="Q1706" s="14">
        <v>115.925</v>
      </c>
      <c r="R1706" s="14">
        <v>7.0</v>
      </c>
      <c r="S1706" s="14">
        <v>1.0</v>
      </c>
      <c r="T1706" s="14" t="s">
        <v>1434</v>
      </c>
      <c r="U1706" s="14" t="s">
        <v>68</v>
      </c>
      <c r="V1706" s="16" t="s">
        <v>819</v>
      </c>
      <c r="W1706" s="17" t="s">
        <v>185</v>
      </c>
    </row>
    <row r="1707" ht="15.75" customHeight="1">
      <c r="A1707" s="14" t="s">
        <v>20076</v>
      </c>
      <c r="B1707" s="14" t="s">
        <v>20077</v>
      </c>
      <c r="C1707" s="14">
        <v>2021.0</v>
      </c>
      <c r="D1707" s="14">
        <v>4.0</v>
      </c>
      <c r="E1707" s="14">
        <v>146823.0</v>
      </c>
      <c r="F1707" s="14" t="s">
        <v>14716</v>
      </c>
      <c r="G1707" s="14" t="s">
        <v>1658</v>
      </c>
      <c r="H1707" s="14" t="s">
        <v>20078</v>
      </c>
      <c r="I1707" s="14">
        <v>0.654</v>
      </c>
      <c r="J1707" s="14">
        <v>0.954</v>
      </c>
      <c r="K1707" s="14">
        <v>0.9170962290993714</v>
      </c>
      <c r="L1707" s="14">
        <v>0.184</v>
      </c>
      <c r="M1707" s="14">
        <v>0.299</v>
      </c>
      <c r="N1707" s="14">
        <v>0.0</v>
      </c>
      <c r="O1707" s="14">
        <v>0.345</v>
      </c>
      <c r="P1707" s="14">
        <v>0.707</v>
      </c>
      <c r="Q1707" s="14">
        <v>169.849</v>
      </c>
      <c r="R1707" s="14">
        <v>7.0</v>
      </c>
      <c r="S1707" s="14">
        <v>1.0</v>
      </c>
      <c r="T1707" s="14" t="s">
        <v>1434</v>
      </c>
      <c r="U1707" s="14" t="s">
        <v>68</v>
      </c>
      <c r="V1707" s="16" t="s">
        <v>181</v>
      </c>
      <c r="W1707" s="17" t="s">
        <v>185</v>
      </c>
    </row>
    <row r="1708" ht="15.75" customHeight="1">
      <c r="A1708" s="14" t="s">
        <v>20079</v>
      </c>
      <c r="B1708" s="14" t="s">
        <v>20080</v>
      </c>
      <c r="C1708" s="14">
        <v>2021.0</v>
      </c>
      <c r="D1708" s="14">
        <v>4.0</v>
      </c>
      <c r="E1708" s="14">
        <v>86615.0</v>
      </c>
      <c r="F1708" s="14" t="s">
        <v>14716</v>
      </c>
      <c r="G1708" s="14" t="s">
        <v>1658</v>
      </c>
      <c r="H1708" s="14" t="s">
        <v>20078</v>
      </c>
      <c r="I1708" s="14">
        <v>0.63</v>
      </c>
      <c r="J1708" s="14">
        <v>0.975</v>
      </c>
      <c r="K1708" s="14">
        <v>0.885996620518769</v>
      </c>
      <c r="L1708" s="14">
        <v>0.185</v>
      </c>
      <c r="M1708" s="14">
        <v>0.245</v>
      </c>
      <c r="N1708" s="14">
        <v>0.0</v>
      </c>
      <c r="O1708" s="14">
        <v>0.477</v>
      </c>
      <c r="P1708" s="14">
        <v>0.178</v>
      </c>
      <c r="Q1708" s="14">
        <v>140.077</v>
      </c>
      <c r="R1708" s="14">
        <v>0.0</v>
      </c>
      <c r="S1708" s="14">
        <v>1.0</v>
      </c>
      <c r="T1708" s="14" t="s">
        <v>1434</v>
      </c>
      <c r="U1708" s="14" t="s">
        <v>68</v>
      </c>
      <c r="V1708" s="16" t="s">
        <v>58</v>
      </c>
      <c r="W1708" s="17" t="s">
        <v>251</v>
      </c>
    </row>
    <row r="1709" ht="15.75" customHeight="1">
      <c r="A1709" s="14" t="s">
        <v>20081</v>
      </c>
      <c r="B1709" s="14" t="s">
        <v>20082</v>
      </c>
      <c r="C1709" s="14">
        <v>2021.0</v>
      </c>
      <c r="D1709" s="14">
        <v>4.0</v>
      </c>
      <c r="E1709" s="14">
        <v>145333.0</v>
      </c>
      <c r="F1709" s="14" t="s">
        <v>14716</v>
      </c>
      <c r="G1709" s="14" t="s">
        <v>1658</v>
      </c>
      <c r="H1709" s="14" t="s">
        <v>20078</v>
      </c>
      <c r="I1709" s="14">
        <v>0.537</v>
      </c>
      <c r="J1709" s="14">
        <v>0.949</v>
      </c>
      <c r="K1709" s="14">
        <v>0.9156845549822326</v>
      </c>
      <c r="L1709" s="14">
        <v>0.259</v>
      </c>
      <c r="M1709" s="14">
        <v>0.0986</v>
      </c>
      <c r="N1709" s="14">
        <v>0.0</v>
      </c>
      <c r="O1709" s="14">
        <v>0.252</v>
      </c>
      <c r="P1709" s="14">
        <v>0.686</v>
      </c>
      <c r="Q1709" s="14">
        <v>180.005</v>
      </c>
      <c r="R1709" s="14">
        <v>8.0</v>
      </c>
      <c r="S1709" s="14">
        <v>1.0</v>
      </c>
      <c r="T1709" s="14" t="s">
        <v>1434</v>
      </c>
      <c r="U1709" s="14" t="s">
        <v>68</v>
      </c>
      <c r="V1709" s="16" t="s">
        <v>407</v>
      </c>
      <c r="W1709" s="17" t="s">
        <v>185</v>
      </c>
    </row>
    <row r="1710" ht="15.75" customHeight="1">
      <c r="A1710" s="14" t="s">
        <v>20083</v>
      </c>
      <c r="B1710" s="14" t="s">
        <v>20084</v>
      </c>
      <c r="C1710" s="14">
        <v>2023.0</v>
      </c>
      <c r="D1710" s="14">
        <v>4.0</v>
      </c>
      <c r="E1710" s="14">
        <v>112500.0</v>
      </c>
      <c r="F1710" s="14" t="s">
        <v>14716</v>
      </c>
      <c r="G1710" s="14" t="s">
        <v>1658</v>
      </c>
      <c r="H1710" s="14" t="s">
        <v>20085</v>
      </c>
      <c r="I1710" s="14">
        <v>0.69</v>
      </c>
      <c r="J1710" s="14">
        <v>0.945</v>
      </c>
      <c r="K1710" s="14">
        <v>0.9034286569652551</v>
      </c>
      <c r="L1710" s="14">
        <v>0.108</v>
      </c>
      <c r="M1710" s="14">
        <v>0.14</v>
      </c>
      <c r="N1710" s="14">
        <v>0.0</v>
      </c>
      <c r="O1710" s="14">
        <v>0.393</v>
      </c>
      <c r="P1710" s="14">
        <v>0.696</v>
      </c>
      <c r="Q1710" s="14">
        <v>127.976</v>
      </c>
      <c r="R1710" s="14">
        <v>6.0</v>
      </c>
      <c r="S1710" s="14">
        <v>0.0</v>
      </c>
      <c r="T1710" s="14" t="s">
        <v>1434</v>
      </c>
      <c r="U1710" s="14" t="s">
        <v>68</v>
      </c>
      <c r="V1710" s="16" t="s">
        <v>407</v>
      </c>
      <c r="W1710" s="17" t="s">
        <v>185</v>
      </c>
    </row>
    <row r="1711" ht="15.75" customHeight="1">
      <c r="A1711" s="14" t="s">
        <v>20086</v>
      </c>
      <c r="B1711" s="14" t="s">
        <v>20087</v>
      </c>
      <c r="C1711" s="14">
        <v>2023.0</v>
      </c>
      <c r="D1711" s="14">
        <v>4.0</v>
      </c>
      <c r="E1711" s="14">
        <v>81230.0</v>
      </c>
      <c r="F1711" s="14" t="s">
        <v>14716</v>
      </c>
      <c r="G1711" s="14" t="s">
        <v>1658</v>
      </c>
      <c r="H1711" s="14" t="s">
        <v>20085</v>
      </c>
      <c r="I1711" s="14">
        <v>0.758</v>
      </c>
      <c r="J1711" s="14">
        <v>0.675</v>
      </c>
      <c r="K1711" s="14">
        <v>0.8968408444186076</v>
      </c>
      <c r="L1711" s="14">
        <v>0.109</v>
      </c>
      <c r="M1711" s="14">
        <v>0.426</v>
      </c>
      <c r="N1711" s="14">
        <v>0.0</v>
      </c>
      <c r="O1711" s="14">
        <v>0.303</v>
      </c>
      <c r="P1711" s="14">
        <v>0.811</v>
      </c>
      <c r="Q1711" s="14">
        <v>130.08</v>
      </c>
      <c r="R1711" s="14">
        <v>0.0</v>
      </c>
      <c r="S1711" s="14">
        <v>1.0</v>
      </c>
      <c r="T1711" s="14" t="s">
        <v>1434</v>
      </c>
      <c r="U1711" s="14" t="s">
        <v>68</v>
      </c>
      <c r="V1711" s="16" t="s">
        <v>560</v>
      </c>
      <c r="W1711" s="17" t="s">
        <v>185</v>
      </c>
    </row>
    <row r="1712" ht="15.75" customHeight="1">
      <c r="A1712" s="14" t="s">
        <v>20088</v>
      </c>
      <c r="B1712" s="14" t="s">
        <v>20089</v>
      </c>
      <c r="C1712" s="14">
        <v>2022.0</v>
      </c>
      <c r="D1712" s="14">
        <v>4.0</v>
      </c>
      <c r="E1712" s="14">
        <v>109830.0</v>
      </c>
      <c r="F1712" s="14" t="s">
        <v>14716</v>
      </c>
      <c r="G1712" s="14" t="s">
        <v>4257</v>
      </c>
      <c r="H1712" s="14" t="s">
        <v>16473</v>
      </c>
      <c r="I1712" s="14">
        <v>0.654</v>
      </c>
      <c r="J1712" s="14">
        <v>0.609</v>
      </c>
      <c r="K1712" s="14">
        <v>0.863153166623251</v>
      </c>
      <c r="L1712" s="14">
        <v>0.288</v>
      </c>
      <c r="M1712" s="14">
        <v>0.461</v>
      </c>
      <c r="N1712" s="14">
        <v>0.0</v>
      </c>
      <c r="O1712" s="14">
        <v>0.0821</v>
      </c>
      <c r="P1712" s="14">
        <v>0.586</v>
      </c>
      <c r="Q1712" s="14">
        <v>128.862</v>
      </c>
      <c r="R1712" s="14">
        <v>7.0</v>
      </c>
      <c r="S1712" s="14">
        <v>1.0</v>
      </c>
      <c r="T1712" s="14" t="s">
        <v>1434</v>
      </c>
      <c r="U1712" s="14" t="s">
        <v>68</v>
      </c>
      <c r="V1712" s="16" t="s">
        <v>333</v>
      </c>
      <c r="W1712" s="17" t="s">
        <v>185</v>
      </c>
    </row>
    <row r="1713" ht="15.75" customHeight="1">
      <c r="A1713" s="14" t="s">
        <v>20090</v>
      </c>
      <c r="B1713" s="14" t="s">
        <v>20091</v>
      </c>
      <c r="C1713" s="14">
        <v>2023.0</v>
      </c>
      <c r="D1713" s="14">
        <v>4.0</v>
      </c>
      <c r="E1713" s="14">
        <v>85657.0</v>
      </c>
      <c r="F1713" s="14" t="s">
        <v>14716</v>
      </c>
      <c r="G1713" s="14" t="s">
        <v>1658</v>
      </c>
      <c r="H1713" s="14" t="s">
        <v>20085</v>
      </c>
      <c r="I1713" s="14">
        <v>0.656</v>
      </c>
      <c r="J1713" s="14">
        <v>0.739</v>
      </c>
      <c r="K1713" s="14">
        <v>0.876713793748493</v>
      </c>
      <c r="L1713" s="14">
        <v>0.127</v>
      </c>
      <c r="M1713" s="14">
        <v>0.109</v>
      </c>
      <c r="N1713" s="14">
        <v>0.0</v>
      </c>
      <c r="O1713" s="14">
        <v>0.74</v>
      </c>
      <c r="P1713" s="14">
        <v>0.659</v>
      </c>
      <c r="Q1713" s="14">
        <v>76.022</v>
      </c>
      <c r="R1713" s="14">
        <v>9.0</v>
      </c>
      <c r="S1713" s="14">
        <v>0.0</v>
      </c>
      <c r="T1713" s="14" t="s">
        <v>1434</v>
      </c>
      <c r="U1713" s="14" t="s">
        <v>35</v>
      </c>
      <c r="V1713" s="16" t="s">
        <v>407</v>
      </c>
      <c r="W1713" s="17" t="s">
        <v>185</v>
      </c>
    </row>
    <row r="1714" ht="15.75" customHeight="1">
      <c r="A1714" s="14" t="s">
        <v>2111</v>
      </c>
      <c r="B1714" s="14" t="s">
        <v>2112</v>
      </c>
      <c r="C1714" s="14">
        <v>1976.0</v>
      </c>
      <c r="D1714" s="14">
        <v>4.0</v>
      </c>
      <c r="E1714" s="14">
        <v>85333.0</v>
      </c>
      <c r="F1714" s="14" t="s">
        <v>2114</v>
      </c>
      <c r="G1714" s="14" t="s">
        <v>2115</v>
      </c>
      <c r="H1714" s="14" t="s">
        <v>2116</v>
      </c>
      <c r="I1714" s="14">
        <v>0.174</v>
      </c>
      <c r="J1714" s="14">
        <v>0.43</v>
      </c>
      <c r="K1714" s="14">
        <v>0.4361217461887767</v>
      </c>
      <c r="L1714" s="14">
        <v>0.0515</v>
      </c>
      <c r="M1714" s="14">
        <v>0.951</v>
      </c>
      <c r="N1714" s="14">
        <v>0.936</v>
      </c>
      <c r="O1714" s="14">
        <v>0.93</v>
      </c>
      <c r="P1714" s="14">
        <v>0.0242</v>
      </c>
      <c r="Q1714" s="14">
        <v>91.83</v>
      </c>
      <c r="R1714" s="14">
        <v>3.0</v>
      </c>
      <c r="S1714" s="14">
        <v>0.0</v>
      </c>
      <c r="T1714" s="14" t="s">
        <v>103</v>
      </c>
      <c r="U1714" s="14" t="s">
        <v>35</v>
      </c>
      <c r="V1714" s="16" t="s">
        <v>75</v>
      </c>
      <c r="W1714" s="17" t="s">
        <v>251</v>
      </c>
    </row>
    <row r="1715" ht="15.75" customHeight="1">
      <c r="A1715" s="14" t="s">
        <v>3915</v>
      </c>
      <c r="B1715" s="14" t="s">
        <v>3916</v>
      </c>
      <c r="C1715" s="14">
        <v>2015.0</v>
      </c>
      <c r="D1715" s="14">
        <v>4.0</v>
      </c>
      <c r="E1715" s="14">
        <v>186506.0</v>
      </c>
      <c r="F1715" s="14" t="s">
        <v>3918</v>
      </c>
      <c r="G1715" s="14" t="s">
        <v>3919</v>
      </c>
      <c r="H1715" s="14" t="s">
        <v>3920</v>
      </c>
      <c r="I1715" s="14">
        <v>0.488</v>
      </c>
      <c r="J1715" s="14">
        <v>0.801</v>
      </c>
      <c r="K1715" s="14">
        <v>0.7940453018887763</v>
      </c>
      <c r="L1715" s="14">
        <v>0.0863</v>
      </c>
      <c r="M1715" s="14">
        <v>0.238</v>
      </c>
      <c r="N1715" s="14">
        <v>7.71E-5</v>
      </c>
      <c r="O1715" s="14">
        <v>0.306</v>
      </c>
      <c r="P1715" s="14">
        <v>0.901</v>
      </c>
      <c r="Q1715" s="14">
        <v>156.4</v>
      </c>
      <c r="R1715" s="14">
        <v>8.0</v>
      </c>
      <c r="S1715" s="14">
        <v>1.0</v>
      </c>
      <c r="T1715" s="14" t="s">
        <v>103</v>
      </c>
      <c r="U1715" s="14" t="s">
        <v>35</v>
      </c>
      <c r="V1715" s="16" t="s">
        <v>819</v>
      </c>
      <c r="W1715" s="17" t="s">
        <v>185</v>
      </c>
    </row>
    <row r="1716" ht="15.75" customHeight="1">
      <c r="A1716" s="14" t="s">
        <v>3922</v>
      </c>
      <c r="B1716" s="14" t="s">
        <v>3923</v>
      </c>
      <c r="C1716" s="14">
        <v>2020.0</v>
      </c>
      <c r="D1716" s="14">
        <v>4.0</v>
      </c>
      <c r="E1716" s="14">
        <v>340656.0</v>
      </c>
      <c r="F1716" s="14" t="s">
        <v>26</v>
      </c>
      <c r="G1716" s="14" t="s">
        <v>3924</v>
      </c>
      <c r="H1716" s="14" t="s">
        <v>3926</v>
      </c>
      <c r="I1716" s="14">
        <v>0.6567054320987653</v>
      </c>
      <c r="J1716" s="14">
        <v>0.6703844999999999</v>
      </c>
      <c r="K1716" s="14">
        <v>0.8136264709055699</v>
      </c>
      <c r="L1716" s="14">
        <v>0.08138265432098765</v>
      </c>
      <c r="M1716" s="14">
        <v>0.2693400896296296</v>
      </c>
      <c r="N1716" s="14">
        <v>0.05448885008024692</v>
      </c>
      <c r="O1716" s="14">
        <v>0.1911505555555556</v>
      </c>
      <c r="P1716" s="14">
        <v>0.6187672839506173</v>
      </c>
      <c r="Q1716" s="14">
        <v>120.71</v>
      </c>
      <c r="R1716" s="14">
        <v>5.0</v>
      </c>
      <c r="S1716" s="14">
        <v>1.0</v>
      </c>
      <c r="T1716" s="14" t="s">
        <v>34</v>
      </c>
      <c r="U1716" s="14" t="s">
        <v>35</v>
      </c>
      <c r="V1716" s="16" t="s">
        <v>407</v>
      </c>
      <c r="W1716" s="17" t="s">
        <v>185</v>
      </c>
    </row>
    <row r="1717" ht="15.75" customHeight="1">
      <c r="A1717" s="14" t="s">
        <v>20092</v>
      </c>
      <c r="B1717" s="14" t="s">
        <v>20093</v>
      </c>
      <c r="C1717" s="14">
        <v>2018.0</v>
      </c>
      <c r="D1717" s="14">
        <v>4.0</v>
      </c>
      <c r="E1717" s="14">
        <v>195533.0</v>
      </c>
      <c r="F1717" s="14" t="s">
        <v>5520</v>
      </c>
      <c r="G1717" s="14" t="s">
        <v>5522</v>
      </c>
      <c r="H1717" s="14" t="s">
        <v>20094</v>
      </c>
      <c r="I1717" s="14">
        <v>0.852</v>
      </c>
      <c r="J1717" s="14">
        <v>0.773</v>
      </c>
      <c r="K1717" s="14">
        <v>0.9120056466769619</v>
      </c>
      <c r="L1717" s="14">
        <v>0.0776</v>
      </c>
      <c r="M1717" s="14">
        <v>0.187</v>
      </c>
      <c r="N1717" s="14">
        <v>3.05E-5</v>
      </c>
      <c r="O1717" s="14">
        <v>0.159</v>
      </c>
      <c r="P1717" s="14">
        <v>0.907</v>
      </c>
      <c r="Q1717" s="14">
        <v>102.03</v>
      </c>
      <c r="R1717" s="14">
        <v>8.0</v>
      </c>
      <c r="S1717" s="14">
        <v>0.0</v>
      </c>
      <c r="T1717" s="14" t="s">
        <v>1264</v>
      </c>
      <c r="U1717" s="14" t="s">
        <v>35</v>
      </c>
      <c r="V1717" s="16" t="s">
        <v>819</v>
      </c>
      <c r="W1717" s="17" t="s">
        <v>185</v>
      </c>
    </row>
    <row r="1718" ht="15.75" customHeight="1">
      <c r="A1718" s="14" t="s">
        <v>3931</v>
      </c>
      <c r="B1718" s="14" t="s">
        <v>3932</v>
      </c>
      <c r="C1718" s="14">
        <v>2017.0</v>
      </c>
      <c r="D1718" s="14">
        <v>4.0</v>
      </c>
      <c r="E1718" s="14">
        <v>278801.0</v>
      </c>
      <c r="F1718" s="14" t="s">
        <v>1629</v>
      </c>
      <c r="G1718" s="14" t="s">
        <v>3601</v>
      </c>
      <c r="H1718" s="14" t="s">
        <v>3935</v>
      </c>
      <c r="I1718" s="14">
        <v>0.608</v>
      </c>
      <c r="J1718" s="14">
        <v>0.742</v>
      </c>
      <c r="K1718" s="14">
        <v>0.7888263854557179</v>
      </c>
      <c r="L1718" s="14">
        <v>0.271</v>
      </c>
      <c r="M1718" s="14">
        <v>0.175</v>
      </c>
      <c r="N1718" s="14">
        <v>0.0</v>
      </c>
      <c r="O1718" s="14">
        <v>0.155</v>
      </c>
      <c r="P1718" s="14">
        <v>0.866</v>
      </c>
      <c r="Q1718" s="14">
        <v>119.88</v>
      </c>
      <c r="R1718" s="14">
        <v>2.0</v>
      </c>
      <c r="S1718" s="14">
        <v>1.0</v>
      </c>
      <c r="T1718" s="14" t="s">
        <v>104</v>
      </c>
      <c r="U1718" s="14" t="s">
        <v>35</v>
      </c>
      <c r="V1718" s="16" t="s">
        <v>560</v>
      </c>
      <c r="W1718" s="17" t="s">
        <v>185</v>
      </c>
    </row>
    <row r="1719" ht="15.75" customHeight="1">
      <c r="A1719" s="14" t="s">
        <v>2120</v>
      </c>
      <c r="B1719" s="14" t="s">
        <v>2121</v>
      </c>
      <c r="C1719" s="14">
        <v>2020.0</v>
      </c>
      <c r="D1719" s="14">
        <v>4.0</v>
      </c>
      <c r="E1719" s="14">
        <v>161384.0</v>
      </c>
      <c r="F1719" s="14" t="s">
        <v>2122</v>
      </c>
      <c r="G1719" s="14" t="s">
        <v>2123</v>
      </c>
      <c r="H1719" s="14" t="s">
        <v>2124</v>
      </c>
      <c r="I1719" s="14">
        <v>0.662</v>
      </c>
      <c r="J1719" s="14">
        <v>0.413</v>
      </c>
      <c r="K1719" s="14">
        <v>0.8171240348038176</v>
      </c>
      <c r="L1719" s="14">
        <v>0.0299</v>
      </c>
      <c r="M1719" s="14">
        <v>0.213</v>
      </c>
      <c r="N1719" s="14">
        <v>0.0</v>
      </c>
      <c r="O1719" s="14">
        <v>0.134</v>
      </c>
      <c r="P1719" s="14">
        <v>0.467</v>
      </c>
      <c r="Q1719" s="14">
        <v>93.0</v>
      </c>
      <c r="R1719" s="14">
        <v>0.0</v>
      </c>
      <c r="S1719" s="14">
        <v>1.0</v>
      </c>
      <c r="T1719" s="14" t="s">
        <v>103</v>
      </c>
      <c r="U1719" s="14" t="s">
        <v>35</v>
      </c>
      <c r="V1719" s="16" t="s">
        <v>54</v>
      </c>
      <c r="W1719" s="17" t="s">
        <v>251</v>
      </c>
    </row>
    <row r="1720" ht="15.75" customHeight="1">
      <c r="A1720" s="14" t="s">
        <v>3939</v>
      </c>
      <c r="B1720" s="14" t="s">
        <v>3941</v>
      </c>
      <c r="C1720" s="14">
        <v>2015.0</v>
      </c>
      <c r="D1720" s="14">
        <v>4.0</v>
      </c>
      <c r="E1720" s="14">
        <v>148520.0</v>
      </c>
      <c r="F1720" s="14" t="s">
        <v>3944</v>
      </c>
      <c r="G1720" s="14" t="s">
        <v>3946</v>
      </c>
      <c r="H1720" s="14" t="s">
        <v>3948</v>
      </c>
      <c r="I1720" s="14">
        <v>0.725</v>
      </c>
      <c r="J1720" s="14">
        <v>0.451</v>
      </c>
      <c r="K1720" s="14">
        <v>0.7007250871451945</v>
      </c>
      <c r="L1720" s="14">
        <v>0.0285</v>
      </c>
      <c r="M1720" s="14">
        <v>0.813</v>
      </c>
      <c r="N1720" s="14">
        <v>0.0</v>
      </c>
      <c r="O1720" s="14">
        <v>0.153</v>
      </c>
      <c r="P1720" s="14">
        <v>0.933</v>
      </c>
      <c r="Q1720" s="14">
        <v>95.43</v>
      </c>
      <c r="R1720" s="14">
        <v>10.0</v>
      </c>
      <c r="S1720" s="14">
        <v>1.0</v>
      </c>
      <c r="T1720" s="14" t="s">
        <v>103</v>
      </c>
      <c r="U1720" s="14" t="s">
        <v>35</v>
      </c>
      <c r="V1720" s="16" t="s">
        <v>819</v>
      </c>
      <c r="W1720" s="17" t="s">
        <v>185</v>
      </c>
    </row>
    <row r="1721" ht="15.75" customHeight="1">
      <c r="A1721" s="14" t="s">
        <v>20095</v>
      </c>
      <c r="B1721" s="14" t="s">
        <v>20096</v>
      </c>
      <c r="C1721" s="14">
        <v>2001.0</v>
      </c>
      <c r="D1721" s="14">
        <v>4.0</v>
      </c>
      <c r="E1721" s="14">
        <v>164346.0</v>
      </c>
      <c r="F1721" s="14" t="s">
        <v>1272</v>
      </c>
      <c r="G1721" s="14" t="s">
        <v>20097</v>
      </c>
      <c r="H1721" s="14" t="s">
        <v>20098</v>
      </c>
      <c r="I1721" s="14">
        <v>0.63</v>
      </c>
      <c r="J1721" s="14">
        <v>0.137</v>
      </c>
      <c r="K1721" s="14">
        <v>0.684341111785675</v>
      </c>
      <c r="L1721" s="14">
        <v>0.0452</v>
      </c>
      <c r="M1721" s="14">
        <v>0.978</v>
      </c>
      <c r="N1721" s="14">
        <v>5.41E-5</v>
      </c>
      <c r="O1721" s="14">
        <v>0.0754</v>
      </c>
      <c r="P1721" s="14">
        <v>0.432</v>
      </c>
      <c r="Q1721" s="14">
        <v>111.69</v>
      </c>
      <c r="R1721" s="14">
        <v>6.0</v>
      </c>
      <c r="S1721" s="14">
        <v>1.0</v>
      </c>
      <c r="T1721" s="14" t="s">
        <v>20099</v>
      </c>
      <c r="U1721" s="14" t="s">
        <v>35</v>
      </c>
      <c r="V1721" s="16" t="s">
        <v>54</v>
      </c>
      <c r="W1721" s="17" t="s">
        <v>251</v>
      </c>
    </row>
    <row r="1722" ht="15.75" customHeight="1">
      <c r="A1722" s="14" t="s">
        <v>3951</v>
      </c>
      <c r="B1722" s="14" t="s">
        <v>3953</v>
      </c>
      <c r="C1722" s="14">
        <v>1997.0</v>
      </c>
      <c r="D1722" s="14">
        <v>4.0</v>
      </c>
      <c r="E1722" s="14">
        <v>280333.0</v>
      </c>
      <c r="F1722" s="14" t="s">
        <v>880</v>
      </c>
      <c r="G1722" s="14" t="s">
        <v>881</v>
      </c>
      <c r="H1722" s="14" t="s">
        <v>3956</v>
      </c>
      <c r="I1722" s="14">
        <v>0.6567054320987653</v>
      </c>
      <c r="J1722" s="14">
        <v>0.6703844999999999</v>
      </c>
      <c r="K1722" s="14">
        <v>0.8136264709055699</v>
      </c>
      <c r="L1722" s="14">
        <v>0.08138265432098765</v>
      </c>
      <c r="M1722" s="14">
        <v>0.2693400896296296</v>
      </c>
      <c r="N1722" s="14">
        <v>0.05448885008024692</v>
      </c>
      <c r="O1722" s="14">
        <v>0.1911505555555556</v>
      </c>
      <c r="P1722" s="14">
        <v>0.6187672839506173</v>
      </c>
      <c r="Q1722" s="14">
        <v>120.71</v>
      </c>
      <c r="R1722" s="14">
        <v>5.0</v>
      </c>
      <c r="S1722" s="14">
        <v>1.0</v>
      </c>
      <c r="T1722" s="14" t="s">
        <v>103</v>
      </c>
      <c r="U1722" s="14" t="s">
        <v>68</v>
      </c>
      <c r="V1722" s="16" t="s">
        <v>407</v>
      </c>
      <c r="W1722" s="17" t="s">
        <v>185</v>
      </c>
    </row>
    <row r="1723" ht="15.75" customHeight="1">
      <c r="A1723" s="14" t="s">
        <v>3959</v>
      </c>
      <c r="B1723" s="14" t="s">
        <v>3960</v>
      </c>
      <c r="C1723" s="14">
        <v>2009.0</v>
      </c>
      <c r="D1723" s="14">
        <v>4.0</v>
      </c>
      <c r="E1723" s="14">
        <v>217520.0</v>
      </c>
      <c r="F1723" s="14" t="s">
        <v>1629</v>
      </c>
      <c r="G1723" s="14" t="s">
        <v>3601</v>
      </c>
      <c r="H1723" s="14" t="s">
        <v>3961</v>
      </c>
      <c r="I1723" s="14">
        <v>0.6567054320987653</v>
      </c>
      <c r="J1723" s="14">
        <v>0.6703844999999999</v>
      </c>
      <c r="K1723" s="14">
        <v>0.8136264709055699</v>
      </c>
      <c r="L1723" s="14">
        <v>0.08138265432098765</v>
      </c>
      <c r="M1723" s="14">
        <v>0.2693400896296296</v>
      </c>
      <c r="N1723" s="14">
        <v>0.05448885008024692</v>
      </c>
      <c r="O1723" s="14">
        <v>0.1911505555555556</v>
      </c>
      <c r="P1723" s="14">
        <v>0.6187672839506173</v>
      </c>
      <c r="Q1723" s="14">
        <v>120.71</v>
      </c>
      <c r="R1723" s="14">
        <v>5.0</v>
      </c>
      <c r="S1723" s="14">
        <v>1.0</v>
      </c>
      <c r="T1723" s="14" t="s">
        <v>104</v>
      </c>
      <c r="U1723" s="14" t="s">
        <v>68</v>
      </c>
      <c r="V1723" s="16" t="s">
        <v>407</v>
      </c>
      <c r="W1723" s="17" t="s">
        <v>185</v>
      </c>
    </row>
    <row r="1724" ht="15.75" customHeight="1">
      <c r="A1724" s="14" t="s">
        <v>3966</v>
      </c>
      <c r="B1724" s="14" t="s">
        <v>3967</v>
      </c>
      <c r="C1724" s="14">
        <v>2007.0</v>
      </c>
      <c r="D1724" s="14">
        <v>4.0</v>
      </c>
      <c r="E1724" s="14">
        <v>270524.0</v>
      </c>
      <c r="F1724" s="14" t="s">
        <v>3969</v>
      </c>
      <c r="G1724" s="14" t="s">
        <v>3970</v>
      </c>
      <c r="H1724" s="14" t="s">
        <v>3971</v>
      </c>
      <c r="I1724" s="14">
        <v>0.6567054320987653</v>
      </c>
      <c r="J1724" s="14">
        <v>0.6703844999999999</v>
      </c>
      <c r="K1724" s="14">
        <v>0.8136264709055699</v>
      </c>
      <c r="L1724" s="14">
        <v>0.08138265432098765</v>
      </c>
      <c r="M1724" s="14">
        <v>0.2693400896296296</v>
      </c>
      <c r="N1724" s="14">
        <v>0.05448885008024692</v>
      </c>
      <c r="O1724" s="14">
        <v>0.1911505555555556</v>
      </c>
      <c r="P1724" s="14">
        <v>0.6187672839506173</v>
      </c>
      <c r="Q1724" s="14">
        <v>120.71</v>
      </c>
      <c r="R1724" s="14">
        <v>5.0</v>
      </c>
      <c r="S1724" s="14">
        <v>1.0</v>
      </c>
      <c r="T1724" s="14" t="s">
        <v>104</v>
      </c>
      <c r="U1724" s="14" t="s">
        <v>94</v>
      </c>
      <c r="V1724" s="16" t="s">
        <v>407</v>
      </c>
      <c r="W1724" s="17" t="s">
        <v>185</v>
      </c>
    </row>
    <row r="1725" ht="15.75" customHeight="1">
      <c r="A1725" s="14" t="s">
        <v>20100</v>
      </c>
      <c r="B1725" s="14" t="s">
        <v>20101</v>
      </c>
      <c r="C1725" s="14">
        <v>2021.0</v>
      </c>
      <c r="D1725" s="14">
        <v>5.0</v>
      </c>
      <c r="E1725" s="14">
        <v>91552.0</v>
      </c>
      <c r="F1725" s="14" t="s">
        <v>14716</v>
      </c>
      <c r="G1725" s="14" t="s">
        <v>19454</v>
      </c>
      <c r="H1725" s="14" t="s">
        <v>20102</v>
      </c>
      <c r="I1725" s="14">
        <v>0.894</v>
      </c>
      <c r="J1725" s="14">
        <v>0.859</v>
      </c>
      <c r="K1725" s="14">
        <v>0.9285393450489051</v>
      </c>
      <c r="L1725" s="14">
        <v>0.288</v>
      </c>
      <c r="M1725" s="14">
        <v>0.413</v>
      </c>
      <c r="N1725" s="14">
        <v>0.00548</v>
      </c>
      <c r="O1725" s="14">
        <v>0.127</v>
      </c>
      <c r="P1725" s="14">
        <v>0.96</v>
      </c>
      <c r="Q1725" s="14">
        <v>125.069</v>
      </c>
      <c r="R1725" s="14">
        <v>7.0</v>
      </c>
      <c r="S1725" s="14">
        <v>1.0</v>
      </c>
      <c r="T1725" s="14" t="s">
        <v>1434</v>
      </c>
      <c r="U1725" s="14" t="s">
        <v>35</v>
      </c>
      <c r="V1725" s="16" t="s">
        <v>819</v>
      </c>
      <c r="W1725" s="17" t="s">
        <v>185</v>
      </c>
    </row>
    <row r="1726" ht="15.75" customHeight="1">
      <c r="A1726" s="14" t="s">
        <v>2129</v>
      </c>
      <c r="B1726" s="14" t="s">
        <v>2131</v>
      </c>
      <c r="C1726" s="14">
        <v>2010.0</v>
      </c>
      <c r="D1726" s="14">
        <v>5.0</v>
      </c>
      <c r="E1726" s="14">
        <v>190226.0</v>
      </c>
      <c r="F1726" s="14" t="s">
        <v>2133</v>
      </c>
      <c r="G1726" s="14" t="s">
        <v>2134</v>
      </c>
      <c r="H1726" s="14" t="s">
        <v>2135</v>
      </c>
      <c r="I1726" s="14">
        <v>0.295</v>
      </c>
      <c r="J1726" s="14">
        <v>0.255</v>
      </c>
      <c r="K1726" s="14">
        <v>0.520479969188705</v>
      </c>
      <c r="L1726" s="14">
        <v>0.0517</v>
      </c>
      <c r="M1726" s="14">
        <v>0.944</v>
      </c>
      <c r="N1726" s="14">
        <v>0.0242</v>
      </c>
      <c r="O1726" s="14">
        <v>0.126</v>
      </c>
      <c r="P1726" s="14">
        <v>0.359</v>
      </c>
      <c r="Q1726" s="14">
        <v>68.69</v>
      </c>
      <c r="R1726" s="14">
        <v>1.0</v>
      </c>
      <c r="S1726" s="14">
        <v>1.0</v>
      </c>
      <c r="T1726" s="14" t="s">
        <v>103</v>
      </c>
      <c r="U1726" s="14" t="s">
        <v>35</v>
      </c>
      <c r="V1726" s="16" t="s">
        <v>45</v>
      </c>
      <c r="W1726" s="17" t="s">
        <v>251</v>
      </c>
    </row>
    <row r="1727" ht="15.75" customHeight="1">
      <c r="A1727" s="14" t="s">
        <v>20103</v>
      </c>
      <c r="B1727" s="14" t="s">
        <v>15300</v>
      </c>
      <c r="C1727" s="14">
        <v>2021.0</v>
      </c>
      <c r="D1727" s="14">
        <v>5.0</v>
      </c>
      <c r="E1727" s="14">
        <v>111157.0</v>
      </c>
      <c r="F1727" s="14" t="s">
        <v>20104</v>
      </c>
      <c r="G1727" s="14" t="s">
        <v>1658</v>
      </c>
      <c r="H1727" s="14" t="s">
        <v>14847</v>
      </c>
      <c r="I1727" s="14">
        <v>0.6567054320987653</v>
      </c>
      <c r="J1727" s="14">
        <v>0.6703844999999999</v>
      </c>
      <c r="K1727" s="14">
        <v>0.8136264709055699</v>
      </c>
      <c r="L1727" s="14">
        <v>0.08138265432098765</v>
      </c>
      <c r="M1727" s="14">
        <v>0.2693400896296296</v>
      </c>
      <c r="N1727" s="14">
        <v>0.05448885008024692</v>
      </c>
      <c r="O1727" s="14">
        <v>0.1911505555555556</v>
      </c>
      <c r="P1727" s="14">
        <v>0.6187672839506173</v>
      </c>
      <c r="Q1727" s="14">
        <v>120.71</v>
      </c>
      <c r="R1727" s="14">
        <v>5.0</v>
      </c>
      <c r="S1727" s="14">
        <v>1.0</v>
      </c>
      <c r="T1727" s="14" t="s">
        <v>1434</v>
      </c>
      <c r="U1727" s="14" t="s">
        <v>68</v>
      </c>
      <c r="V1727" s="16" t="s">
        <v>407</v>
      </c>
      <c r="W1727" s="17" t="s">
        <v>185</v>
      </c>
    </row>
    <row r="1728" ht="15.75" customHeight="1">
      <c r="A1728" s="14" t="s">
        <v>20105</v>
      </c>
      <c r="B1728" s="14" t="s">
        <v>15311</v>
      </c>
      <c r="C1728" s="14">
        <v>2021.0</v>
      </c>
      <c r="D1728" s="14">
        <v>5.0</v>
      </c>
      <c r="E1728" s="14">
        <v>120000.0</v>
      </c>
      <c r="F1728" s="14" t="s">
        <v>1656</v>
      </c>
      <c r="G1728" s="14" t="s">
        <v>1658</v>
      </c>
      <c r="H1728" s="14" t="s">
        <v>14847</v>
      </c>
      <c r="I1728" s="14">
        <v>0.6567054320987653</v>
      </c>
      <c r="J1728" s="14">
        <v>0.6703844999999999</v>
      </c>
      <c r="K1728" s="14">
        <v>0.8136264709055699</v>
      </c>
      <c r="L1728" s="14">
        <v>0.08138265432098765</v>
      </c>
      <c r="M1728" s="14">
        <v>0.2693400896296296</v>
      </c>
      <c r="N1728" s="14">
        <v>0.05448885008024692</v>
      </c>
      <c r="O1728" s="14">
        <v>0.1911505555555556</v>
      </c>
      <c r="P1728" s="14">
        <v>0.6187672839506173</v>
      </c>
      <c r="Q1728" s="14">
        <v>120.71</v>
      </c>
      <c r="R1728" s="14">
        <v>5.0</v>
      </c>
      <c r="S1728" s="14">
        <v>1.0</v>
      </c>
      <c r="T1728" s="14" t="s">
        <v>1434</v>
      </c>
      <c r="U1728" s="14" t="s">
        <v>68</v>
      </c>
      <c r="V1728" s="16" t="s">
        <v>407</v>
      </c>
      <c r="W1728" s="17" t="s">
        <v>185</v>
      </c>
    </row>
    <row r="1729" ht="15.75" customHeight="1">
      <c r="A1729" s="14" t="s">
        <v>20106</v>
      </c>
      <c r="B1729" s="14" t="s">
        <v>20107</v>
      </c>
      <c r="C1729" s="14">
        <v>1996.0</v>
      </c>
      <c r="D1729" s="14">
        <v>5.0</v>
      </c>
      <c r="E1729" s="14">
        <v>355666.0</v>
      </c>
      <c r="F1729" s="14" t="s">
        <v>20108</v>
      </c>
      <c r="G1729" s="14" t="s">
        <v>20109</v>
      </c>
      <c r="H1729" s="14" t="s">
        <v>20110</v>
      </c>
      <c r="I1729" s="14">
        <v>0.812</v>
      </c>
      <c r="J1729" s="14">
        <v>0.88</v>
      </c>
      <c r="K1729" s="14">
        <v>0.7101362479261195</v>
      </c>
      <c r="L1729" s="14">
        <v>0.0662</v>
      </c>
      <c r="M1729" s="14">
        <v>0.0859</v>
      </c>
      <c r="N1729" s="14">
        <v>0.222</v>
      </c>
      <c r="O1729" s="14">
        <v>0.099</v>
      </c>
      <c r="P1729" s="14">
        <v>0.743</v>
      </c>
      <c r="Q1729" s="14">
        <v>131.02</v>
      </c>
      <c r="R1729" s="14">
        <v>8.0</v>
      </c>
      <c r="S1729" s="14">
        <v>1.0</v>
      </c>
      <c r="T1729" s="14" t="s">
        <v>1264</v>
      </c>
      <c r="U1729" s="14" t="s">
        <v>35</v>
      </c>
      <c r="V1729" s="16" t="s">
        <v>181</v>
      </c>
      <c r="W1729" s="17" t="s">
        <v>185</v>
      </c>
    </row>
    <row r="1730" ht="15.75" customHeight="1">
      <c r="A1730" s="14" t="s">
        <v>2138</v>
      </c>
      <c r="B1730" s="14" t="s">
        <v>2139</v>
      </c>
      <c r="C1730" s="14">
        <v>2009.0</v>
      </c>
      <c r="D1730" s="14">
        <v>5.0</v>
      </c>
      <c r="E1730" s="14">
        <v>315002.0</v>
      </c>
      <c r="F1730" s="14" t="s">
        <v>2142</v>
      </c>
      <c r="G1730" s="14" t="s">
        <v>2143</v>
      </c>
      <c r="H1730" s="14" t="s">
        <v>2144</v>
      </c>
      <c r="I1730" s="14">
        <v>0.506</v>
      </c>
      <c r="J1730" s="14">
        <v>0.737</v>
      </c>
      <c r="K1730" s="14">
        <v>0.8015100635081918</v>
      </c>
      <c r="L1730" s="14">
        <v>0.0632</v>
      </c>
      <c r="M1730" s="14">
        <v>0.00159</v>
      </c>
      <c r="N1730" s="14">
        <v>0.548</v>
      </c>
      <c r="O1730" s="14">
        <v>0.682</v>
      </c>
      <c r="P1730" s="14">
        <v>0.0319</v>
      </c>
      <c r="Q1730" s="14">
        <v>127.939</v>
      </c>
      <c r="R1730" s="14">
        <v>5.0</v>
      </c>
      <c r="S1730" s="14">
        <v>1.0</v>
      </c>
      <c r="T1730" s="14" t="s">
        <v>103</v>
      </c>
      <c r="U1730" s="14" t="s">
        <v>94</v>
      </c>
      <c r="V1730" s="16" t="s">
        <v>75</v>
      </c>
      <c r="W1730" s="17" t="s">
        <v>251</v>
      </c>
    </row>
    <row r="1731" ht="15.75" customHeight="1">
      <c r="A1731" s="14" t="s">
        <v>2145</v>
      </c>
      <c r="B1731" s="14" t="s">
        <v>2146</v>
      </c>
      <c r="C1731" s="14">
        <v>2020.0</v>
      </c>
      <c r="D1731" s="14">
        <v>5.0</v>
      </c>
      <c r="E1731" s="14">
        <v>245200.0</v>
      </c>
      <c r="F1731" s="14" t="s">
        <v>26</v>
      </c>
      <c r="G1731" s="14" t="s">
        <v>1009</v>
      </c>
      <c r="H1731" s="14" t="s">
        <v>2147</v>
      </c>
      <c r="I1731" s="14">
        <v>0.498</v>
      </c>
      <c r="J1731" s="14">
        <v>0.506</v>
      </c>
      <c r="K1731" s="14">
        <v>0.8574209141475966</v>
      </c>
      <c r="L1731" s="14">
        <v>0.0342</v>
      </c>
      <c r="M1731" s="14">
        <v>0.815</v>
      </c>
      <c r="N1731" s="14">
        <v>2.69E-4</v>
      </c>
      <c r="O1731" s="14">
        <v>0.376</v>
      </c>
      <c r="P1731" s="14">
        <v>0.266</v>
      </c>
      <c r="Q1731" s="14">
        <v>149.846</v>
      </c>
      <c r="R1731" s="14">
        <v>9.0</v>
      </c>
      <c r="S1731" s="14">
        <v>0.0</v>
      </c>
      <c r="T1731" s="14" t="s">
        <v>34</v>
      </c>
      <c r="U1731" s="14" t="s">
        <v>68</v>
      </c>
      <c r="V1731" s="16" t="s">
        <v>36</v>
      </c>
      <c r="W1731" s="17" t="s">
        <v>251</v>
      </c>
    </row>
    <row r="1732" ht="15.75" customHeight="1">
      <c r="A1732" s="14" t="s">
        <v>2151</v>
      </c>
      <c r="B1732" s="14" t="s">
        <v>2152</v>
      </c>
      <c r="C1732" s="14">
        <v>2024.0</v>
      </c>
      <c r="D1732" s="14">
        <v>5.0</v>
      </c>
      <c r="E1732" s="14">
        <v>125819.0</v>
      </c>
      <c r="F1732" s="14" t="s">
        <v>2153</v>
      </c>
      <c r="G1732" s="14" t="s">
        <v>2154</v>
      </c>
      <c r="H1732" s="14" t="s">
        <v>2155</v>
      </c>
      <c r="I1732" s="14">
        <v>0.668</v>
      </c>
      <c r="J1732" s="14">
        <v>0.768</v>
      </c>
      <c r="K1732" s="14">
        <v>0.8619981605274102</v>
      </c>
      <c r="L1732" s="14">
        <v>0.343</v>
      </c>
      <c r="M1732" s="14">
        <v>0.191</v>
      </c>
      <c r="N1732" s="14">
        <v>0.0</v>
      </c>
      <c r="O1732" s="14">
        <v>0.32</v>
      </c>
      <c r="P1732" s="14">
        <v>0.486</v>
      </c>
      <c r="Q1732" s="14">
        <v>160.068</v>
      </c>
      <c r="R1732" s="14">
        <v>1.0</v>
      </c>
      <c r="S1732" s="14">
        <v>0.0</v>
      </c>
      <c r="T1732" s="14" t="s">
        <v>103</v>
      </c>
      <c r="U1732" s="14" t="s">
        <v>68</v>
      </c>
      <c r="V1732" s="16" t="s">
        <v>54</v>
      </c>
      <c r="W1732" s="17" t="s">
        <v>251</v>
      </c>
    </row>
    <row r="1733" ht="15.75" customHeight="1">
      <c r="A1733" s="14" t="s">
        <v>3974</v>
      </c>
      <c r="B1733" s="14" t="s">
        <v>3975</v>
      </c>
      <c r="C1733" s="14">
        <v>2021.0</v>
      </c>
      <c r="D1733" s="14">
        <v>5.0</v>
      </c>
      <c r="E1733" s="14">
        <v>230468.0</v>
      </c>
      <c r="F1733" s="14" t="s">
        <v>3978</v>
      </c>
      <c r="G1733" s="14" t="s">
        <v>3979</v>
      </c>
      <c r="H1733" s="14" t="s">
        <v>3980</v>
      </c>
      <c r="I1733" s="14">
        <v>0.835</v>
      </c>
      <c r="J1733" s="14">
        <v>0.718</v>
      </c>
      <c r="K1733" s="14">
        <v>0.8330160631225161</v>
      </c>
      <c r="L1733" s="14">
        <v>0.0816</v>
      </c>
      <c r="M1733" s="14">
        <v>0.363</v>
      </c>
      <c r="N1733" s="14">
        <v>9.19E-4</v>
      </c>
      <c r="O1733" s="14">
        <v>0.0625</v>
      </c>
      <c r="P1733" s="14">
        <v>0.64</v>
      </c>
      <c r="Q1733" s="14">
        <v>139.968</v>
      </c>
      <c r="R1733" s="14">
        <v>0.0</v>
      </c>
      <c r="S1733" s="14">
        <v>1.0</v>
      </c>
      <c r="T1733" s="14" t="s">
        <v>104</v>
      </c>
      <c r="U1733" s="14" t="s">
        <v>68</v>
      </c>
      <c r="V1733" s="16" t="s">
        <v>407</v>
      </c>
      <c r="W1733" s="17" t="s">
        <v>185</v>
      </c>
    </row>
    <row r="1734" ht="15.75" customHeight="1">
      <c r="A1734" s="14" t="s">
        <v>3983</v>
      </c>
      <c r="B1734" s="14" t="s">
        <v>3985</v>
      </c>
      <c r="C1734" s="14">
        <v>2001.0</v>
      </c>
      <c r="D1734" s="14">
        <v>5.0</v>
      </c>
      <c r="E1734" s="14">
        <v>181240.0</v>
      </c>
      <c r="F1734" s="14" t="s">
        <v>3987</v>
      </c>
      <c r="G1734" s="14" t="s">
        <v>3988</v>
      </c>
      <c r="H1734" s="14" t="s">
        <v>3989</v>
      </c>
      <c r="I1734" s="14">
        <v>0.789</v>
      </c>
      <c r="J1734" s="14">
        <v>0.851</v>
      </c>
      <c r="K1734" s="14">
        <v>0.8567150770890273</v>
      </c>
      <c r="L1734" s="14">
        <v>0.0494</v>
      </c>
      <c r="M1734" s="14">
        <v>0.051</v>
      </c>
      <c r="N1734" s="14">
        <v>5.79E-6</v>
      </c>
      <c r="O1734" s="14">
        <v>0.0722</v>
      </c>
      <c r="P1734" s="14">
        <v>0.96</v>
      </c>
      <c r="Q1734" s="14">
        <v>138.965</v>
      </c>
      <c r="R1734" s="14">
        <v>0.0</v>
      </c>
      <c r="S1734" s="14">
        <v>1.0</v>
      </c>
      <c r="T1734" s="14" t="s">
        <v>104</v>
      </c>
      <c r="U1734" s="14" t="s">
        <v>68</v>
      </c>
      <c r="V1734" s="16" t="s">
        <v>819</v>
      </c>
      <c r="W1734" s="17" t="s">
        <v>185</v>
      </c>
    </row>
    <row r="1735" ht="15.75" customHeight="1">
      <c r="A1735" s="14" t="s">
        <v>3992</v>
      </c>
      <c r="B1735" s="14" t="s">
        <v>3993</v>
      </c>
      <c r="C1735" s="14">
        <v>2001.0</v>
      </c>
      <c r="D1735" s="14">
        <v>5.0</v>
      </c>
      <c r="E1735" s="14">
        <v>251133.0</v>
      </c>
      <c r="F1735" s="14" t="s">
        <v>3996</v>
      </c>
      <c r="G1735" s="14" t="s">
        <v>3997</v>
      </c>
      <c r="H1735" s="14" t="s">
        <v>3998</v>
      </c>
      <c r="I1735" s="14">
        <v>0.846</v>
      </c>
      <c r="J1735" s="14">
        <v>0.785</v>
      </c>
      <c r="K1735" s="14">
        <v>0.8567150770890273</v>
      </c>
      <c r="L1735" s="14">
        <v>0.372</v>
      </c>
      <c r="M1735" s="14">
        <v>0.0462</v>
      </c>
      <c r="N1735" s="14">
        <v>0.0</v>
      </c>
      <c r="O1735" s="14">
        <v>0.179</v>
      </c>
      <c r="P1735" s="14">
        <v>0.72</v>
      </c>
      <c r="Q1735" s="14">
        <v>99.998</v>
      </c>
      <c r="R1735" s="14">
        <v>1.0</v>
      </c>
      <c r="S1735" s="14">
        <v>0.0</v>
      </c>
      <c r="T1735" s="14" t="s">
        <v>103</v>
      </c>
      <c r="U1735" s="14" t="s">
        <v>94</v>
      </c>
      <c r="V1735" s="16" t="s">
        <v>181</v>
      </c>
      <c r="W1735" s="17" t="s">
        <v>185</v>
      </c>
    </row>
    <row r="1736" ht="15.75" customHeight="1">
      <c r="A1736" s="14" t="s">
        <v>4002</v>
      </c>
      <c r="B1736" s="14" t="s">
        <v>4003</v>
      </c>
      <c r="C1736" s="14">
        <v>1999.0</v>
      </c>
      <c r="D1736" s="14">
        <v>5.0</v>
      </c>
      <c r="E1736" s="14">
        <v>229533.0</v>
      </c>
      <c r="F1736" s="14" t="s">
        <v>3538</v>
      </c>
      <c r="G1736" s="14" t="s">
        <v>4006</v>
      </c>
      <c r="H1736" s="14" t="s">
        <v>4006</v>
      </c>
      <c r="I1736" s="14">
        <v>0.819</v>
      </c>
      <c r="J1736" s="14">
        <v>0.98</v>
      </c>
      <c r="K1736" s="14">
        <v>0.8563086860553055</v>
      </c>
      <c r="L1736" s="14">
        <v>0.0461</v>
      </c>
      <c r="M1736" s="14">
        <v>0.0296</v>
      </c>
      <c r="N1736" s="14">
        <v>3.25E-6</v>
      </c>
      <c r="O1736" s="14">
        <v>0.324</v>
      </c>
      <c r="P1736" s="14">
        <v>0.919</v>
      </c>
      <c r="Q1736" s="14">
        <v>126.967</v>
      </c>
      <c r="R1736" s="14">
        <v>7.0</v>
      </c>
      <c r="S1736" s="14">
        <v>1.0</v>
      </c>
      <c r="T1736" s="14" t="s">
        <v>103</v>
      </c>
      <c r="U1736" s="14" t="s">
        <v>68</v>
      </c>
      <c r="V1736" s="16" t="s">
        <v>819</v>
      </c>
      <c r="W1736" s="17" t="s">
        <v>185</v>
      </c>
    </row>
    <row r="1737" ht="15.75" customHeight="1">
      <c r="A1737" s="14" t="s">
        <v>2161</v>
      </c>
      <c r="B1737" s="14" t="s">
        <v>2162</v>
      </c>
      <c r="C1737" s="14">
        <v>1998.0</v>
      </c>
      <c r="D1737" s="14">
        <v>5.0</v>
      </c>
      <c r="E1737" s="14">
        <v>554266.0</v>
      </c>
      <c r="F1737" s="14" t="s">
        <v>2163</v>
      </c>
      <c r="G1737" s="14" t="s">
        <v>2164</v>
      </c>
      <c r="H1737" s="14" t="s">
        <v>2165</v>
      </c>
      <c r="I1737" s="14">
        <v>0.143</v>
      </c>
      <c r="J1737" s="14">
        <v>0.713</v>
      </c>
      <c r="K1737" s="14">
        <v>0.7799927277227132</v>
      </c>
      <c r="L1737" s="14">
        <v>0.0536</v>
      </c>
      <c r="M1737" s="14">
        <v>0.401</v>
      </c>
      <c r="N1737" s="14">
        <v>0.952</v>
      </c>
      <c r="O1737" s="14">
        <v>0.129</v>
      </c>
      <c r="P1737" s="14">
        <v>0.0615</v>
      </c>
      <c r="Q1737" s="14">
        <v>140.031</v>
      </c>
      <c r="R1737" s="14">
        <v>7.0</v>
      </c>
      <c r="S1737" s="14">
        <v>0.0</v>
      </c>
      <c r="T1737" s="14" t="s">
        <v>103</v>
      </c>
      <c r="U1737" s="14" t="s">
        <v>68</v>
      </c>
      <c r="V1737" s="16" t="s">
        <v>75</v>
      </c>
      <c r="W1737" s="17" t="s">
        <v>251</v>
      </c>
    </row>
    <row r="1738" ht="15.75" customHeight="1">
      <c r="A1738" s="14" t="s">
        <v>4008</v>
      </c>
      <c r="B1738" s="14" t="s">
        <v>4009</v>
      </c>
      <c r="C1738" s="14">
        <v>2007.0</v>
      </c>
      <c r="D1738" s="14">
        <v>5.0</v>
      </c>
      <c r="E1738" s="14">
        <v>220293.0</v>
      </c>
      <c r="F1738" s="14" t="s">
        <v>67</v>
      </c>
      <c r="G1738" s="14" t="s">
        <v>69</v>
      </c>
      <c r="H1738" s="14" t="s">
        <v>4013</v>
      </c>
      <c r="I1738" s="14">
        <v>0.755</v>
      </c>
      <c r="J1738" s="14">
        <v>0.639</v>
      </c>
      <c r="K1738" s="14">
        <v>0.8043120227406945</v>
      </c>
      <c r="L1738" s="14">
        <v>0.0475</v>
      </c>
      <c r="M1738" s="14">
        <v>0.79</v>
      </c>
      <c r="N1738" s="14">
        <v>0.0</v>
      </c>
      <c r="O1738" s="14">
        <v>0.0957</v>
      </c>
      <c r="P1738" s="14">
        <v>0.89</v>
      </c>
      <c r="Q1738" s="14">
        <v>109.209</v>
      </c>
      <c r="R1738" s="14">
        <v>9.0</v>
      </c>
      <c r="S1738" s="14">
        <v>1.0</v>
      </c>
      <c r="T1738" s="14" t="s">
        <v>104</v>
      </c>
      <c r="U1738" s="14" t="s">
        <v>68</v>
      </c>
      <c r="V1738" s="16" t="s">
        <v>560</v>
      </c>
      <c r="W1738" s="17" t="s">
        <v>185</v>
      </c>
    </row>
    <row r="1739" ht="15.75" customHeight="1">
      <c r="A1739" s="14" t="s">
        <v>20111</v>
      </c>
      <c r="B1739" s="14" t="s">
        <v>20112</v>
      </c>
      <c r="C1739" s="14">
        <v>2012.0</v>
      </c>
      <c r="D1739" s="14">
        <v>5.0</v>
      </c>
      <c r="E1739" s="14">
        <v>623240.0</v>
      </c>
      <c r="F1739" s="14" t="s">
        <v>17167</v>
      </c>
      <c r="G1739" s="14" t="s">
        <v>20113</v>
      </c>
      <c r="H1739" s="14" t="s">
        <v>20114</v>
      </c>
      <c r="I1739" s="14">
        <v>0.469</v>
      </c>
      <c r="J1739" s="14">
        <v>0.0907</v>
      </c>
      <c r="K1739" s="14">
        <v>0.533291981251828</v>
      </c>
      <c r="L1739" s="14">
        <v>0.0981</v>
      </c>
      <c r="M1739" s="14">
        <v>0.924</v>
      </c>
      <c r="N1739" s="14">
        <v>0.818</v>
      </c>
      <c r="O1739" s="14">
        <v>0.0754</v>
      </c>
      <c r="P1739" s="14">
        <v>0.0669</v>
      </c>
      <c r="Q1739" s="14">
        <v>92.463</v>
      </c>
      <c r="R1739" s="14">
        <v>7.0</v>
      </c>
      <c r="S1739" s="14">
        <v>1.0</v>
      </c>
      <c r="T1739" s="14" t="s">
        <v>1434</v>
      </c>
      <c r="U1739" s="14" t="s">
        <v>35</v>
      </c>
      <c r="V1739" s="16" t="s">
        <v>75</v>
      </c>
      <c r="W1739" s="17" t="s">
        <v>251</v>
      </c>
    </row>
    <row r="1740" ht="15.75" customHeight="1">
      <c r="A1740" s="14" t="s">
        <v>20115</v>
      </c>
      <c r="B1740" s="14" t="s">
        <v>20116</v>
      </c>
      <c r="C1740" s="14">
        <v>2013.0</v>
      </c>
      <c r="D1740" s="14">
        <v>5.0</v>
      </c>
      <c r="E1740" s="14">
        <v>185586.0</v>
      </c>
      <c r="F1740" s="14" t="s">
        <v>17167</v>
      </c>
      <c r="G1740" s="14" t="s">
        <v>20117</v>
      </c>
      <c r="H1740" s="14" t="s">
        <v>20118</v>
      </c>
      <c r="I1740" s="14">
        <v>0.567</v>
      </c>
      <c r="J1740" s="14">
        <v>0.0922</v>
      </c>
      <c r="K1740" s="14">
        <v>0.443137338770921</v>
      </c>
      <c r="L1740" s="14">
        <v>0.0478</v>
      </c>
      <c r="M1740" s="14">
        <v>0.958</v>
      </c>
      <c r="N1740" s="14">
        <v>0.872</v>
      </c>
      <c r="O1740" s="14">
        <v>0.0887</v>
      </c>
      <c r="P1740" s="14">
        <v>0.236</v>
      </c>
      <c r="Q1740" s="14">
        <v>110.887</v>
      </c>
      <c r="R1740" s="14">
        <v>10.0</v>
      </c>
      <c r="S1740" s="14">
        <v>0.0</v>
      </c>
      <c r="T1740" s="14" t="s">
        <v>1434</v>
      </c>
      <c r="U1740" s="14" t="s">
        <v>35</v>
      </c>
      <c r="V1740" s="16" t="s">
        <v>36</v>
      </c>
      <c r="W1740" s="17" t="s">
        <v>251</v>
      </c>
    </row>
    <row r="1741" ht="15.75" customHeight="1">
      <c r="A1741" s="14" t="s">
        <v>2169</v>
      </c>
      <c r="B1741" s="14" t="s">
        <v>2170</v>
      </c>
      <c r="C1741" s="14">
        <v>2024.0</v>
      </c>
      <c r="D1741" s="14">
        <v>5.0</v>
      </c>
      <c r="E1741" s="14">
        <v>88375.0</v>
      </c>
      <c r="F1741" s="14" t="s">
        <v>236</v>
      </c>
      <c r="G1741" s="14" t="s">
        <v>1960</v>
      </c>
      <c r="H1741" s="14" t="s">
        <v>2174</v>
      </c>
      <c r="I1741" s="14">
        <v>0.58</v>
      </c>
      <c r="J1741" s="14">
        <v>0.269</v>
      </c>
      <c r="K1741" s="14">
        <v>0.5855667015895116</v>
      </c>
      <c r="L1741" s="14">
        <v>0.0368</v>
      </c>
      <c r="M1741" s="14">
        <v>0.964</v>
      </c>
      <c r="N1741" s="14">
        <v>0.931</v>
      </c>
      <c r="O1741" s="14">
        <v>0.0954</v>
      </c>
      <c r="P1741" s="14">
        <v>0.359</v>
      </c>
      <c r="Q1741" s="14">
        <v>105.591</v>
      </c>
      <c r="R1741" s="14">
        <v>8.0</v>
      </c>
      <c r="S1741" s="14">
        <v>1.0</v>
      </c>
      <c r="T1741" s="14" t="s">
        <v>103</v>
      </c>
      <c r="U1741" s="14" t="s">
        <v>35</v>
      </c>
      <c r="V1741" s="16" t="s">
        <v>45</v>
      </c>
      <c r="W1741" s="17" t="s">
        <v>251</v>
      </c>
    </row>
    <row r="1742" ht="15.75" customHeight="1">
      <c r="A1742" s="14" t="s">
        <v>4018</v>
      </c>
      <c r="B1742" s="14" t="s">
        <v>4019</v>
      </c>
      <c r="C1742" s="14">
        <v>2024.0</v>
      </c>
      <c r="D1742" s="14">
        <v>5.0</v>
      </c>
      <c r="E1742" s="14">
        <v>140643.0</v>
      </c>
      <c r="F1742" s="14" t="s">
        <v>124</v>
      </c>
      <c r="G1742" s="14" t="s">
        <v>1960</v>
      </c>
      <c r="H1742" s="14" t="s">
        <v>2174</v>
      </c>
      <c r="I1742" s="14">
        <v>0.715</v>
      </c>
      <c r="J1742" s="14">
        <v>0.403</v>
      </c>
      <c r="K1742" s="14">
        <v>0.7102859709385433</v>
      </c>
      <c r="L1742" s="14">
        <v>0.0441</v>
      </c>
      <c r="M1742" s="14">
        <v>0.0669</v>
      </c>
      <c r="N1742" s="14">
        <v>0.824</v>
      </c>
      <c r="O1742" s="14">
        <v>0.14</v>
      </c>
      <c r="P1742" s="14">
        <v>0.556</v>
      </c>
      <c r="Q1742" s="14">
        <v>102.501</v>
      </c>
      <c r="R1742" s="14">
        <v>2.0</v>
      </c>
      <c r="S1742" s="14">
        <v>1.0</v>
      </c>
      <c r="T1742" s="14" t="s">
        <v>103</v>
      </c>
      <c r="U1742" s="14" t="s">
        <v>35</v>
      </c>
      <c r="V1742" s="16" t="s">
        <v>333</v>
      </c>
      <c r="W1742" s="17" t="s">
        <v>185</v>
      </c>
    </row>
    <row r="1743" ht="15.75" customHeight="1">
      <c r="A1743" s="14" t="s">
        <v>2175</v>
      </c>
      <c r="B1743" s="14" t="s">
        <v>2176</v>
      </c>
      <c r="C1743" s="14">
        <v>2024.0</v>
      </c>
      <c r="D1743" s="14">
        <v>5.0</v>
      </c>
      <c r="E1743" s="14">
        <v>192692.0</v>
      </c>
      <c r="F1743" s="14" t="s">
        <v>316</v>
      </c>
      <c r="G1743" s="14" t="s">
        <v>1675</v>
      </c>
      <c r="H1743" s="14" t="s">
        <v>1676</v>
      </c>
      <c r="I1743" s="14">
        <v>0.722</v>
      </c>
      <c r="J1743" s="14">
        <v>0.374</v>
      </c>
      <c r="K1743" s="14">
        <v>0.6753791200420214</v>
      </c>
      <c r="L1743" s="14">
        <v>0.0355</v>
      </c>
      <c r="M1743" s="14">
        <v>0.348</v>
      </c>
      <c r="N1743" s="14">
        <v>0.0</v>
      </c>
      <c r="O1743" s="14">
        <v>0.294</v>
      </c>
      <c r="P1743" s="14">
        <v>0.299</v>
      </c>
      <c r="Q1743" s="14">
        <v>104.967</v>
      </c>
      <c r="R1743" s="14">
        <v>6.0</v>
      </c>
      <c r="S1743" s="14">
        <v>1.0</v>
      </c>
      <c r="T1743" s="14" t="s">
        <v>103</v>
      </c>
      <c r="U1743" s="14" t="s">
        <v>35</v>
      </c>
      <c r="V1743" s="16" t="s">
        <v>36</v>
      </c>
      <c r="W1743" s="17" t="s">
        <v>251</v>
      </c>
    </row>
    <row r="1744" ht="15.75" customHeight="1">
      <c r="A1744" s="14" t="s">
        <v>2182</v>
      </c>
      <c r="B1744" s="14" t="s">
        <v>2183</v>
      </c>
      <c r="C1744" s="14">
        <v>2024.0</v>
      </c>
      <c r="D1744" s="14">
        <v>5.0</v>
      </c>
      <c r="E1744" s="14">
        <v>182749.0</v>
      </c>
      <c r="F1744" s="14" t="s">
        <v>199</v>
      </c>
      <c r="G1744" s="14" t="s">
        <v>1675</v>
      </c>
      <c r="H1744" s="14" t="s">
        <v>2184</v>
      </c>
      <c r="I1744" s="14">
        <v>0.717</v>
      </c>
      <c r="J1744" s="14">
        <v>0.208</v>
      </c>
      <c r="K1744" s="14">
        <v>0.5800697281333804</v>
      </c>
      <c r="L1744" s="14">
        <v>0.0332</v>
      </c>
      <c r="M1744" s="14">
        <v>0.129</v>
      </c>
      <c r="N1744" s="14">
        <v>0.00791</v>
      </c>
      <c r="O1744" s="14">
        <v>0.318</v>
      </c>
      <c r="P1744" s="14">
        <v>0.039</v>
      </c>
      <c r="Q1744" s="14">
        <v>96.075</v>
      </c>
      <c r="R1744" s="14">
        <v>0.0</v>
      </c>
      <c r="S1744" s="14">
        <v>1.0</v>
      </c>
      <c r="T1744" s="14" t="s">
        <v>103</v>
      </c>
      <c r="U1744" s="14" t="s">
        <v>35</v>
      </c>
      <c r="V1744" s="16" t="s">
        <v>75</v>
      </c>
      <c r="W1744" s="17" t="s">
        <v>251</v>
      </c>
    </row>
    <row r="1745" ht="15.75" customHeight="1">
      <c r="A1745" s="14" t="s">
        <v>2185</v>
      </c>
      <c r="B1745" s="14" t="s">
        <v>2187</v>
      </c>
      <c r="C1745" s="14">
        <v>2024.0</v>
      </c>
      <c r="D1745" s="14">
        <v>5.0</v>
      </c>
      <c r="E1745" s="14">
        <v>81624.0</v>
      </c>
      <c r="F1745" s="14" t="s">
        <v>223</v>
      </c>
      <c r="G1745" s="14" t="s">
        <v>1675</v>
      </c>
      <c r="H1745" s="14" t="s">
        <v>1698</v>
      </c>
      <c r="I1745" s="14">
        <v>0.724</v>
      </c>
      <c r="J1745" s="14">
        <v>0.402</v>
      </c>
      <c r="K1745" s="14">
        <v>0.66740102238001</v>
      </c>
      <c r="L1745" s="14">
        <v>0.0417</v>
      </c>
      <c r="M1745" s="14">
        <v>0.046</v>
      </c>
      <c r="N1745" s="14">
        <v>6.98E-4</v>
      </c>
      <c r="O1745" s="14">
        <v>0.205</v>
      </c>
      <c r="P1745" s="14">
        <v>0.368</v>
      </c>
      <c r="Q1745" s="14">
        <v>100.03</v>
      </c>
      <c r="R1745" s="14">
        <v>9.0</v>
      </c>
      <c r="S1745" s="14">
        <v>1.0</v>
      </c>
      <c r="T1745" s="14" t="s">
        <v>103</v>
      </c>
      <c r="U1745" s="14" t="s">
        <v>68</v>
      </c>
      <c r="V1745" s="16" t="s">
        <v>45</v>
      </c>
      <c r="W1745" s="17" t="s">
        <v>251</v>
      </c>
    </row>
    <row r="1746" ht="15.75" customHeight="1">
      <c r="A1746" s="14" t="s">
        <v>2191</v>
      </c>
      <c r="B1746" s="14" t="s">
        <v>2192</v>
      </c>
      <c r="C1746" s="14">
        <v>2016.0</v>
      </c>
      <c r="D1746" s="14">
        <v>5.0</v>
      </c>
      <c r="E1746" s="14">
        <v>207761.0</v>
      </c>
      <c r="F1746" s="14" t="s">
        <v>2193</v>
      </c>
      <c r="G1746" s="14" t="s">
        <v>2194</v>
      </c>
      <c r="H1746" s="14" t="s">
        <v>2195</v>
      </c>
      <c r="I1746" s="14">
        <v>0.802</v>
      </c>
      <c r="J1746" s="14">
        <v>0.247</v>
      </c>
      <c r="K1746" s="14">
        <v>0.4626654973913404</v>
      </c>
      <c r="L1746" s="14">
        <v>0.0941</v>
      </c>
      <c r="M1746" s="14">
        <v>3.97E-5</v>
      </c>
      <c r="N1746" s="14">
        <v>0.959</v>
      </c>
      <c r="O1746" s="14">
        <v>0.0304</v>
      </c>
      <c r="P1746" s="14">
        <v>0.0415</v>
      </c>
      <c r="Q1746" s="14">
        <v>134.0</v>
      </c>
      <c r="R1746" s="14">
        <v>9.0</v>
      </c>
      <c r="S1746" s="14">
        <v>0.0</v>
      </c>
      <c r="T1746" s="14" t="s">
        <v>103</v>
      </c>
      <c r="U1746" s="14" t="s">
        <v>35</v>
      </c>
      <c r="V1746" s="16" t="s">
        <v>75</v>
      </c>
      <c r="W1746" s="17" t="s">
        <v>251</v>
      </c>
    </row>
    <row r="1747" ht="15.75" customHeight="1">
      <c r="A1747" s="14" t="s">
        <v>4025</v>
      </c>
      <c r="B1747" s="14" t="s">
        <v>4026</v>
      </c>
      <c r="C1747" s="14">
        <v>2024.0</v>
      </c>
      <c r="D1747" s="14">
        <v>5.0</v>
      </c>
      <c r="E1747" s="14">
        <v>182448.0</v>
      </c>
      <c r="F1747" s="14" t="s">
        <v>1415</v>
      </c>
      <c r="G1747" s="14" t="s">
        <v>1675</v>
      </c>
      <c r="H1747" s="14" t="s">
        <v>3465</v>
      </c>
      <c r="I1747" s="14">
        <v>0.828</v>
      </c>
      <c r="J1747" s="14">
        <v>0.339</v>
      </c>
      <c r="K1747" s="14">
        <v>0.6645990631475073</v>
      </c>
      <c r="L1747" s="14">
        <v>0.19</v>
      </c>
      <c r="M1747" s="14">
        <v>0.381</v>
      </c>
      <c r="N1747" s="14">
        <v>0.0</v>
      </c>
      <c r="O1747" s="14">
        <v>0.169</v>
      </c>
      <c r="P1747" s="14">
        <v>0.557</v>
      </c>
      <c r="Q1747" s="14">
        <v>99.003</v>
      </c>
      <c r="R1747" s="14">
        <v>0.0</v>
      </c>
      <c r="S1747" s="14">
        <v>0.0</v>
      </c>
      <c r="T1747" s="14" t="s">
        <v>103</v>
      </c>
      <c r="U1747" s="14" t="s">
        <v>35</v>
      </c>
      <c r="V1747" s="16" t="s">
        <v>333</v>
      </c>
      <c r="W1747" s="17" t="s">
        <v>185</v>
      </c>
    </row>
    <row r="1748" ht="15.75" customHeight="1">
      <c r="A1748" s="14" t="s">
        <v>4033</v>
      </c>
      <c r="B1748" s="14" t="s">
        <v>4034</v>
      </c>
      <c r="C1748" s="14">
        <v>1979.0</v>
      </c>
      <c r="D1748" s="14">
        <v>5.0</v>
      </c>
      <c r="E1748" s="14">
        <v>116933.0</v>
      </c>
      <c r="F1748" s="14" t="s">
        <v>1415</v>
      </c>
      <c r="G1748" s="14" t="s">
        <v>3251</v>
      </c>
      <c r="H1748" s="14" t="s">
        <v>4035</v>
      </c>
      <c r="I1748" s="14">
        <v>0.75</v>
      </c>
      <c r="J1748" s="14">
        <v>0.792</v>
      </c>
      <c r="K1748" s="14">
        <v>0.7939811348834518</v>
      </c>
      <c r="L1748" s="14">
        <v>0.0601</v>
      </c>
      <c r="M1748" s="14">
        <v>0.00264</v>
      </c>
      <c r="N1748" s="14">
        <v>0.822</v>
      </c>
      <c r="O1748" s="14">
        <v>0.355</v>
      </c>
      <c r="P1748" s="14">
        <v>0.769</v>
      </c>
      <c r="Q1748" s="14">
        <v>111.882</v>
      </c>
      <c r="R1748" s="14">
        <v>1.0</v>
      </c>
      <c r="S1748" s="14">
        <v>0.0</v>
      </c>
      <c r="T1748" s="14" t="s">
        <v>103</v>
      </c>
      <c r="U1748" s="14" t="s">
        <v>35</v>
      </c>
      <c r="V1748" s="16" t="s">
        <v>181</v>
      </c>
      <c r="W1748" s="17" t="s">
        <v>185</v>
      </c>
    </row>
    <row r="1749" ht="15.75" customHeight="1">
      <c r="A1749" s="14" t="s">
        <v>2199</v>
      </c>
      <c r="B1749" s="14" t="s">
        <v>2200</v>
      </c>
      <c r="C1749" s="14">
        <v>2024.0</v>
      </c>
      <c r="D1749" s="14">
        <v>5.0</v>
      </c>
      <c r="E1749" s="14">
        <v>164911.0</v>
      </c>
      <c r="F1749" s="14" t="s">
        <v>199</v>
      </c>
      <c r="G1749" s="14" t="s">
        <v>1675</v>
      </c>
      <c r="H1749" s="14" t="s">
        <v>2184</v>
      </c>
      <c r="I1749" s="14">
        <v>0.781</v>
      </c>
      <c r="J1749" s="14">
        <v>0.482</v>
      </c>
      <c r="K1749" s="14">
        <v>0.6758924560846172</v>
      </c>
      <c r="L1749" s="14">
        <v>0.0524</v>
      </c>
      <c r="M1749" s="14">
        <v>0.0906</v>
      </c>
      <c r="N1749" s="14">
        <v>0.0</v>
      </c>
      <c r="O1749" s="14">
        <v>0.0877</v>
      </c>
      <c r="P1749" s="14">
        <v>0.439</v>
      </c>
      <c r="Q1749" s="14">
        <v>104.963</v>
      </c>
      <c r="R1749" s="14">
        <v>6.0</v>
      </c>
      <c r="S1749" s="14">
        <v>0.0</v>
      </c>
      <c r="T1749" s="14" t="s">
        <v>103</v>
      </c>
      <c r="U1749" s="14" t="s">
        <v>35</v>
      </c>
      <c r="V1749" s="16" t="s">
        <v>54</v>
      </c>
      <c r="W1749" s="17" t="s">
        <v>251</v>
      </c>
    </row>
    <row r="1750" ht="15.75" customHeight="1">
      <c r="A1750" s="14" t="s">
        <v>2205</v>
      </c>
      <c r="B1750" s="14" t="s">
        <v>2207</v>
      </c>
      <c r="C1750" s="14">
        <v>2024.0</v>
      </c>
      <c r="D1750" s="14">
        <v>5.0</v>
      </c>
      <c r="E1750" s="14">
        <v>192276.0</v>
      </c>
      <c r="F1750" s="14" t="s">
        <v>2208</v>
      </c>
      <c r="G1750" s="14" t="s">
        <v>2209</v>
      </c>
      <c r="H1750" s="14" t="s">
        <v>2210</v>
      </c>
      <c r="I1750" s="14">
        <v>0.779</v>
      </c>
      <c r="J1750" s="14">
        <v>0.617</v>
      </c>
      <c r="K1750" s="14">
        <v>0.8316471670089269</v>
      </c>
      <c r="L1750" s="14">
        <v>0.0292</v>
      </c>
      <c r="M1750" s="14">
        <v>0.0201</v>
      </c>
      <c r="N1750" s="14">
        <v>8.4E-5</v>
      </c>
      <c r="O1750" s="14">
        <v>0.0731</v>
      </c>
      <c r="P1750" s="14">
        <v>0.339</v>
      </c>
      <c r="Q1750" s="14">
        <v>106.978</v>
      </c>
      <c r="R1750" s="14">
        <v>5.0</v>
      </c>
      <c r="S1750" s="14">
        <v>1.0</v>
      </c>
      <c r="T1750" s="14" t="s">
        <v>103</v>
      </c>
      <c r="U1750" s="14" t="s">
        <v>35</v>
      </c>
      <c r="V1750" s="16" t="s">
        <v>45</v>
      </c>
      <c r="W1750" s="17" t="s">
        <v>251</v>
      </c>
    </row>
    <row r="1751" ht="15.75" customHeight="1">
      <c r="A1751" s="14" t="s">
        <v>4040</v>
      </c>
      <c r="B1751" s="14" t="s">
        <v>4041</v>
      </c>
      <c r="C1751" s="14">
        <v>2022.0</v>
      </c>
      <c r="D1751" s="14">
        <v>5.0</v>
      </c>
      <c r="E1751" s="14">
        <v>190346.0</v>
      </c>
      <c r="F1751" s="14" t="s">
        <v>4042</v>
      </c>
      <c r="G1751" s="14" t="s">
        <v>4043</v>
      </c>
      <c r="H1751" s="14" t="s">
        <v>2713</v>
      </c>
      <c r="I1751" s="14">
        <v>0.796</v>
      </c>
      <c r="J1751" s="14">
        <v>0.7</v>
      </c>
      <c r="K1751" s="14">
        <v>0.8628109425948536</v>
      </c>
      <c r="L1751" s="14">
        <v>0.106</v>
      </c>
      <c r="M1751" s="14">
        <v>0.0579</v>
      </c>
      <c r="N1751" s="14">
        <v>0.0</v>
      </c>
      <c r="O1751" s="14">
        <v>0.0977</v>
      </c>
      <c r="P1751" s="14">
        <v>0.797</v>
      </c>
      <c r="Q1751" s="14">
        <v>119.997</v>
      </c>
      <c r="R1751" s="14">
        <v>6.0</v>
      </c>
      <c r="S1751" s="14">
        <v>0.0</v>
      </c>
      <c r="T1751" s="14" t="s">
        <v>103</v>
      </c>
      <c r="U1751" s="14" t="s">
        <v>35</v>
      </c>
      <c r="V1751" s="16" t="s">
        <v>181</v>
      </c>
      <c r="W1751" s="17" t="s">
        <v>185</v>
      </c>
    </row>
    <row r="1752" ht="15.75" customHeight="1">
      <c r="A1752" s="14" t="s">
        <v>2213</v>
      </c>
      <c r="B1752" s="14" t="s">
        <v>2214</v>
      </c>
      <c r="C1752" s="14">
        <v>2011.0</v>
      </c>
      <c r="D1752" s="14">
        <v>5.0</v>
      </c>
      <c r="E1752" s="14">
        <v>168000.0</v>
      </c>
      <c r="F1752" s="14" t="s">
        <v>1982</v>
      </c>
      <c r="G1752" s="14" t="s">
        <v>1983</v>
      </c>
      <c r="H1752" s="14" t="s">
        <v>1984</v>
      </c>
      <c r="I1752" s="14">
        <v>0.848</v>
      </c>
      <c r="J1752" s="14">
        <v>0.59</v>
      </c>
      <c r="K1752" s="14">
        <v>0.7156973883875752</v>
      </c>
      <c r="L1752" s="14">
        <v>0.611</v>
      </c>
      <c r="M1752" s="14">
        <v>0.947</v>
      </c>
      <c r="N1752" s="14">
        <v>0.805</v>
      </c>
      <c r="O1752" s="14">
        <v>0.111</v>
      </c>
      <c r="P1752" s="14">
        <v>0.495</v>
      </c>
      <c r="Q1752" s="14">
        <v>120.103</v>
      </c>
      <c r="R1752" s="14">
        <v>5.0</v>
      </c>
      <c r="S1752" s="14">
        <v>1.0</v>
      </c>
      <c r="T1752" s="14" t="s">
        <v>103</v>
      </c>
      <c r="U1752" s="14" t="s">
        <v>68</v>
      </c>
      <c r="V1752" s="16" t="s">
        <v>54</v>
      </c>
      <c r="W1752" s="17" t="s">
        <v>251</v>
      </c>
    </row>
    <row r="1753" ht="15.75" customHeight="1">
      <c r="A1753" s="14" t="s">
        <v>2218</v>
      </c>
      <c r="B1753" s="14" t="s">
        <v>2219</v>
      </c>
      <c r="C1753" s="14">
        <v>2024.0</v>
      </c>
      <c r="D1753" s="14">
        <v>5.0</v>
      </c>
      <c r="E1753" s="14">
        <v>226195.0</v>
      </c>
      <c r="F1753" s="14" t="s">
        <v>1697</v>
      </c>
      <c r="G1753" s="14" t="s">
        <v>2222</v>
      </c>
      <c r="H1753" s="14" t="s">
        <v>2223</v>
      </c>
      <c r="I1753" s="14">
        <v>0.742</v>
      </c>
      <c r="J1753" s="14">
        <v>0.0882</v>
      </c>
      <c r="K1753" s="14">
        <v>0.5821016833019893</v>
      </c>
      <c r="L1753" s="14">
        <v>0.0711</v>
      </c>
      <c r="M1753" s="14">
        <v>0.99</v>
      </c>
      <c r="N1753" s="14">
        <v>0.953</v>
      </c>
      <c r="O1753" s="14">
        <v>0.0994</v>
      </c>
      <c r="P1753" s="14">
        <v>0.463</v>
      </c>
      <c r="Q1753" s="14">
        <v>111.164</v>
      </c>
      <c r="R1753" s="14">
        <v>2.0</v>
      </c>
      <c r="S1753" s="14">
        <v>1.0</v>
      </c>
      <c r="T1753" s="14" t="s">
        <v>103</v>
      </c>
      <c r="U1753" s="14" t="s">
        <v>35</v>
      </c>
      <c r="V1753" s="16" t="s">
        <v>54</v>
      </c>
      <c r="W1753" s="17" t="s">
        <v>251</v>
      </c>
    </row>
    <row r="1754" ht="15.75" customHeight="1">
      <c r="A1754" s="14" t="s">
        <v>4049</v>
      </c>
      <c r="B1754" s="14" t="s">
        <v>4050</v>
      </c>
      <c r="C1754" s="14">
        <v>2009.0</v>
      </c>
      <c r="D1754" s="14">
        <v>5.0</v>
      </c>
      <c r="E1754" s="14">
        <v>215346.0</v>
      </c>
      <c r="F1754" s="14" t="s">
        <v>4052</v>
      </c>
      <c r="G1754" s="14" t="s">
        <v>4054</v>
      </c>
      <c r="H1754" s="14" t="s">
        <v>4055</v>
      </c>
      <c r="I1754" s="14">
        <v>0.743</v>
      </c>
      <c r="J1754" s="14">
        <v>0.818</v>
      </c>
      <c r="K1754" s="14">
        <v>0.8377644215165281</v>
      </c>
      <c r="L1754" s="14">
        <v>0.0429</v>
      </c>
      <c r="M1754" s="14">
        <v>0.221</v>
      </c>
      <c r="N1754" s="14">
        <v>0.0</v>
      </c>
      <c r="O1754" s="14">
        <v>0.373</v>
      </c>
      <c r="P1754" s="14">
        <v>0.874</v>
      </c>
      <c r="Q1754" s="14">
        <v>112.011</v>
      </c>
      <c r="R1754" s="14">
        <v>2.0</v>
      </c>
      <c r="S1754" s="14">
        <v>1.0</v>
      </c>
      <c r="T1754" s="14" t="s">
        <v>103</v>
      </c>
      <c r="U1754" s="14" t="s">
        <v>35</v>
      </c>
      <c r="V1754" s="16" t="s">
        <v>560</v>
      </c>
      <c r="W1754" s="17" t="s">
        <v>185</v>
      </c>
    </row>
    <row r="1755" ht="15.75" customHeight="1">
      <c r="A1755" s="14" t="s">
        <v>2225</v>
      </c>
      <c r="B1755" s="14" t="s">
        <v>2226</v>
      </c>
      <c r="C1755" s="14">
        <v>2020.0</v>
      </c>
      <c r="D1755" s="14">
        <v>5.0</v>
      </c>
      <c r="E1755" s="14">
        <v>196363.0</v>
      </c>
      <c r="F1755" s="14" t="s">
        <v>2229</v>
      </c>
      <c r="G1755" s="14" t="s">
        <v>2230</v>
      </c>
      <c r="H1755" s="14" t="s">
        <v>1046</v>
      </c>
      <c r="I1755" s="14">
        <v>0.751</v>
      </c>
      <c r="J1755" s="14">
        <v>0.0648</v>
      </c>
      <c r="K1755" s="14">
        <v>0.5381258956529394</v>
      </c>
      <c r="L1755" s="14">
        <v>0.0495</v>
      </c>
      <c r="M1755" s="14">
        <v>0.993</v>
      </c>
      <c r="N1755" s="14">
        <v>0.946</v>
      </c>
      <c r="O1755" s="14">
        <v>0.0991</v>
      </c>
      <c r="P1755" s="14">
        <v>0.202</v>
      </c>
      <c r="Q1755" s="14">
        <v>121.01</v>
      </c>
      <c r="R1755" s="14">
        <v>2.0</v>
      </c>
      <c r="S1755" s="14">
        <v>0.0</v>
      </c>
      <c r="T1755" s="14" t="s">
        <v>103</v>
      </c>
      <c r="U1755" s="14" t="s">
        <v>35</v>
      </c>
      <c r="V1755" s="16" t="s">
        <v>36</v>
      </c>
      <c r="W1755" s="17" t="s">
        <v>251</v>
      </c>
    </row>
    <row r="1756" ht="15.75" customHeight="1">
      <c r="A1756" s="14" t="s">
        <v>4057</v>
      </c>
      <c r="B1756" s="14" t="s">
        <v>4059</v>
      </c>
      <c r="C1756" s="14">
        <v>2018.0</v>
      </c>
      <c r="D1756" s="14">
        <v>5.0</v>
      </c>
      <c r="E1756" s="14">
        <v>221626.0</v>
      </c>
      <c r="F1756" s="14" t="s">
        <v>223</v>
      </c>
      <c r="G1756" s="14" t="s">
        <v>4062</v>
      </c>
      <c r="H1756" s="14" t="s">
        <v>4063</v>
      </c>
      <c r="I1756" s="14">
        <v>0.666</v>
      </c>
      <c r="J1756" s="14">
        <v>0.804</v>
      </c>
      <c r="K1756" s="14">
        <v>0.7676084956950869</v>
      </c>
      <c r="L1756" s="14">
        <v>0.0323</v>
      </c>
      <c r="M1756" s="14">
        <v>0.247</v>
      </c>
      <c r="N1756" s="14">
        <v>0.0</v>
      </c>
      <c r="O1756" s="14">
        <v>0.0757</v>
      </c>
      <c r="P1756" s="14">
        <v>0.922</v>
      </c>
      <c r="Q1756" s="14">
        <v>136.972</v>
      </c>
      <c r="R1756" s="14">
        <v>9.0</v>
      </c>
      <c r="S1756" s="14">
        <v>1.0</v>
      </c>
      <c r="T1756" s="14" t="s">
        <v>103</v>
      </c>
      <c r="U1756" s="14" t="s">
        <v>35</v>
      </c>
      <c r="V1756" s="16" t="s">
        <v>819</v>
      </c>
      <c r="W1756" s="17" t="s">
        <v>185</v>
      </c>
    </row>
    <row r="1757" ht="15.75" customHeight="1">
      <c r="A1757" s="14" t="s">
        <v>2231</v>
      </c>
      <c r="B1757" s="14" t="s">
        <v>2232</v>
      </c>
      <c r="C1757" s="14">
        <v>2024.0</v>
      </c>
      <c r="D1757" s="14">
        <v>5.0</v>
      </c>
      <c r="E1757" s="14">
        <v>293653.0</v>
      </c>
      <c r="F1757" s="14" t="s">
        <v>2233</v>
      </c>
      <c r="G1757" s="14" t="s">
        <v>2234</v>
      </c>
      <c r="H1757" s="14" t="s">
        <v>2235</v>
      </c>
      <c r="I1757" s="14">
        <v>0.358</v>
      </c>
      <c r="J1757" s="14">
        <v>0.894</v>
      </c>
      <c r="K1757" s="14">
        <v>0.8143648535748645</v>
      </c>
      <c r="L1757" s="14">
        <v>0.12</v>
      </c>
      <c r="M1757" s="14">
        <v>0.0222</v>
      </c>
      <c r="N1757" s="14">
        <v>0.0492</v>
      </c>
      <c r="O1757" s="14">
        <v>0.126</v>
      </c>
      <c r="P1757" s="14">
        <v>0.263</v>
      </c>
      <c r="Q1757" s="14">
        <v>174.226</v>
      </c>
      <c r="R1757" s="14">
        <v>4.0</v>
      </c>
      <c r="S1757" s="14">
        <v>0.0</v>
      </c>
      <c r="T1757" s="14" t="s">
        <v>103</v>
      </c>
      <c r="U1757" s="14" t="s">
        <v>35</v>
      </c>
      <c r="V1757" s="16" t="s">
        <v>36</v>
      </c>
      <c r="W1757" s="17" t="s">
        <v>251</v>
      </c>
    </row>
    <row r="1758" ht="15.75" customHeight="1">
      <c r="A1758" s="14" t="s">
        <v>2240</v>
      </c>
      <c r="B1758" s="14" t="s">
        <v>2241</v>
      </c>
      <c r="C1758" s="14">
        <v>2018.0</v>
      </c>
      <c r="D1758" s="14">
        <v>5.0</v>
      </c>
      <c r="E1758" s="14">
        <v>358360.0</v>
      </c>
      <c r="F1758" s="14" t="s">
        <v>316</v>
      </c>
      <c r="G1758" s="14" t="s">
        <v>2242</v>
      </c>
      <c r="H1758" s="14" t="s">
        <v>2243</v>
      </c>
      <c r="I1758" s="14">
        <v>0.359</v>
      </c>
      <c r="J1758" s="14">
        <v>0.607</v>
      </c>
      <c r="K1758" s="14">
        <v>0.8296366008420929</v>
      </c>
      <c r="L1758" s="14">
        <v>0.034</v>
      </c>
      <c r="M1758" s="14">
        <v>0.0136</v>
      </c>
      <c r="N1758" s="14">
        <v>4.45E-5</v>
      </c>
      <c r="O1758" s="14">
        <v>0.139</v>
      </c>
      <c r="P1758" s="14">
        <v>0.0521</v>
      </c>
      <c r="Q1758" s="14">
        <v>156.245</v>
      </c>
      <c r="R1758" s="14">
        <v>4.0</v>
      </c>
      <c r="S1758" s="14">
        <v>1.0</v>
      </c>
      <c r="T1758" s="14" t="s">
        <v>103</v>
      </c>
      <c r="U1758" s="14" t="s">
        <v>35</v>
      </c>
      <c r="V1758" s="16" t="s">
        <v>75</v>
      </c>
      <c r="W1758" s="17" t="s">
        <v>251</v>
      </c>
    </row>
    <row r="1759" ht="15.75" customHeight="1">
      <c r="A1759" s="14" t="s">
        <v>4067</v>
      </c>
      <c r="B1759" s="14" t="s">
        <v>4068</v>
      </c>
      <c r="C1759" s="14">
        <v>2018.0</v>
      </c>
      <c r="D1759" s="14">
        <v>5.0</v>
      </c>
      <c r="E1759" s="14">
        <v>249741.0</v>
      </c>
      <c r="F1759" s="14" t="s">
        <v>4070</v>
      </c>
      <c r="G1759" s="14" t="s">
        <v>4071</v>
      </c>
      <c r="H1759" s="14" t="s">
        <v>1992</v>
      </c>
      <c r="I1759" s="14">
        <v>0.359</v>
      </c>
      <c r="J1759" s="14">
        <v>0.972</v>
      </c>
      <c r="K1759" s="14">
        <v>0.9006480867345273</v>
      </c>
      <c r="L1759" s="14">
        <v>0.109</v>
      </c>
      <c r="M1759" s="14">
        <v>0.136</v>
      </c>
      <c r="N1759" s="14">
        <v>2.52E-6</v>
      </c>
      <c r="O1759" s="14">
        <v>0.14</v>
      </c>
      <c r="P1759" s="14">
        <v>0.595</v>
      </c>
      <c r="Q1759" s="14">
        <v>62.914</v>
      </c>
      <c r="R1759" s="14">
        <v>7.0</v>
      </c>
      <c r="S1759" s="14">
        <v>1.0</v>
      </c>
      <c r="T1759" s="14" t="s">
        <v>104</v>
      </c>
      <c r="U1759" s="14" t="s">
        <v>35</v>
      </c>
      <c r="V1759" s="16" t="s">
        <v>333</v>
      </c>
      <c r="W1759" s="17" t="s">
        <v>185</v>
      </c>
    </row>
    <row r="1760" ht="15.75" customHeight="1">
      <c r="A1760" s="14" t="s">
        <v>4075</v>
      </c>
      <c r="B1760" s="14" t="s">
        <v>4076</v>
      </c>
      <c r="C1760" s="14">
        <v>1990.0</v>
      </c>
      <c r="D1760" s="14">
        <v>5.0</v>
      </c>
      <c r="E1760" s="14">
        <v>324104.0</v>
      </c>
      <c r="F1760" s="14" t="s">
        <v>156</v>
      </c>
      <c r="G1760" s="14" t="s">
        <v>157</v>
      </c>
      <c r="H1760" s="14" t="s">
        <v>1461</v>
      </c>
      <c r="I1760" s="14">
        <v>0.416</v>
      </c>
      <c r="J1760" s="14">
        <v>0.521</v>
      </c>
      <c r="K1760" s="14">
        <v>0.7994139413342585</v>
      </c>
      <c r="L1760" s="14">
        <v>0.078</v>
      </c>
      <c r="M1760" s="14">
        <v>0.83</v>
      </c>
      <c r="N1760" s="14">
        <v>0.00158</v>
      </c>
      <c r="O1760" s="14">
        <v>0.0869</v>
      </c>
      <c r="P1760" s="14">
        <v>0.678</v>
      </c>
      <c r="Q1760" s="14">
        <v>137.994</v>
      </c>
      <c r="R1760" s="14">
        <v>6.0</v>
      </c>
      <c r="S1760" s="14">
        <v>1.0</v>
      </c>
      <c r="T1760" s="14" t="s">
        <v>104</v>
      </c>
      <c r="U1760" s="14" t="s">
        <v>35</v>
      </c>
      <c r="V1760" s="16" t="s">
        <v>407</v>
      </c>
      <c r="W1760" s="17" t="s">
        <v>185</v>
      </c>
    </row>
    <row r="1761" ht="15.75" customHeight="1">
      <c r="A1761" s="14" t="s">
        <v>4080</v>
      </c>
      <c r="B1761" s="14" t="s">
        <v>4081</v>
      </c>
      <c r="C1761" s="14">
        <v>1965.0</v>
      </c>
      <c r="D1761" s="14">
        <v>5.0</v>
      </c>
      <c r="E1761" s="14">
        <v>289226.0</v>
      </c>
      <c r="F1761" s="14" t="s">
        <v>156</v>
      </c>
      <c r="G1761" s="14" t="s">
        <v>157</v>
      </c>
      <c r="H1761" s="14" t="s">
        <v>4085</v>
      </c>
      <c r="I1761" s="14">
        <v>0.603</v>
      </c>
      <c r="J1761" s="14">
        <v>0.522</v>
      </c>
      <c r="K1761" s="14">
        <v>0.7926336277716375</v>
      </c>
      <c r="L1761" s="14">
        <v>0.0405</v>
      </c>
      <c r="M1761" s="14">
        <v>0.895</v>
      </c>
      <c r="N1761" s="14">
        <v>0.0</v>
      </c>
      <c r="O1761" s="14">
        <v>0.156</v>
      </c>
      <c r="P1761" s="14">
        <v>0.964</v>
      </c>
      <c r="Q1761" s="14">
        <v>108.064</v>
      </c>
      <c r="R1761" s="14">
        <v>10.0</v>
      </c>
      <c r="S1761" s="14">
        <v>0.0</v>
      </c>
      <c r="T1761" s="14" t="s">
        <v>104</v>
      </c>
      <c r="U1761" s="14" t="s">
        <v>35</v>
      </c>
      <c r="V1761" s="16" t="s">
        <v>819</v>
      </c>
      <c r="W1761" s="17" t="s">
        <v>185</v>
      </c>
    </row>
    <row r="1762" ht="15.75" customHeight="1">
      <c r="A1762" s="14" t="s">
        <v>4086</v>
      </c>
      <c r="B1762" s="14" t="s">
        <v>4087</v>
      </c>
      <c r="C1762" s="14">
        <v>1992.0</v>
      </c>
      <c r="D1762" s="14">
        <v>5.0</v>
      </c>
      <c r="E1762" s="14">
        <v>371933.0</v>
      </c>
      <c r="F1762" s="14" t="s">
        <v>156</v>
      </c>
      <c r="G1762" s="14" t="s">
        <v>4090</v>
      </c>
      <c r="H1762" s="14" t="s">
        <v>4091</v>
      </c>
      <c r="I1762" s="14">
        <v>0.584</v>
      </c>
      <c r="J1762" s="14">
        <v>0.689</v>
      </c>
      <c r="K1762" s="14">
        <v>0.8083759330779122</v>
      </c>
      <c r="L1762" s="14">
        <v>0.0887</v>
      </c>
      <c r="M1762" s="14">
        <v>0.724</v>
      </c>
      <c r="N1762" s="14">
        <v>0.0</v>
      </c>
      <c r="O1762" s="14">
        <v>0.0743</v>
      </c>
      <c r="P1762" s="14">
        <v>0.735</v>
      </c>
      <c r="Q1762" s="14">
        <v>120.694</v>
      </c>
      <c r="R1762" s="14">
        <v>1.0</v>
      </c>
      <c r="S1762" s="14">
        <v>1.0</v>
      </c>
      <c r="T1762" s="14" t="s">
        <v>104</v>
      </c>
      <c r="U1762" s="14" t="s">
        <v>68</v>
      </c>
      <c r="V1762" s="16" t="s">
        <v>181</v>
      </c>
      <c r="W1762" s="17" t="s">
        <v>185</v>
      </c>
    </row>
    <row r="1763" ht="15.75" customHeight="1">
      <c r="A1763" s="14" t="s">
        <v>4094</v>
      </c>
      <c r="B1763" s="14" t="s">
        <v>4095</v>
      </c>
      <c r="C1763" s="14">
        <v>1988.0</v>
      </c>
      <c r="D1763" s="14">
        <v>5.0</v>
      </c>
      <c r="E1763" s="14">
        <v>605560.0</v>
      </c>
      <c r="F1763" s="14" t="s">
        <v>4097</v>
      </c>
      <c r="G1763" s="14" t="s">
        <v>4098</v>
      </c>
      <c r="H1763" s="14" t="s">
        <v>4099</v>
      </c>
      <c r="I1763" s="14">
        <v>0.307</v>
      </c>
      <c r="J1763" s="14">
        <v>0.615</v>
      </c>
      <c r="K1763" s="14">
        <v>0.6185057643227493</v>
      </c>
      <c r="L1763" s="14">
        <v>0.0774</v>
      </c>
      <c r="M1763" s="14">
        <v>0.732</v>
      </c>
      <c r="N1763" s="14">
        <v>0.00344</v>
      </c>
      <c r="O1763" s="14">
        <v>0.107</v>
      </c>
      <c r="P1763" s="14">
        <v>0.599</v>
      </c>
      <c r="Q1763" s="14">
        <v>97.411</v>
      </c>
      <c r="R1763" s="14">
        <v>1.0</v>
      </c>
      <c r="S1763" s="14">
        <v>0.0</v>
      </c>
      <c r="T1763" s="14" t="s">
        <v>104</v>
      </c>
      <c r="U1763" s="14" t="s">
        <v>35</v>
      </c>
      <c r="V1763" s="16" t="s">
        <v>333</v>
      </c>
      <c r="W1763" s="17" t="s">
        <v>185</v>
      </c>
    </row>
    <row r="1764" ht="15.75" customHeight="1">
      <c r="A1764" s="14" t="s">
        <v>4103</v>
      </c>
      <c r="B1764" s="14" t="s">
        <v>4104</v>
      </c>
      <c r="C1764" s="14">
        <v>2023.0</v>
      </c>
      <c r="D1764" s="14">
        <v>5.0</v>
      </c>
      <c r="E1764" s="14">
        <v>353893.0</v>
      </c>
      <c r="F1764" s="14" t="s">
        <v>235</v>
      </c>
      <c r="G1764" s="14" t="s">
        <v>4106</v>
      </c>
      <c r="H1764" s="14" t="s">
        <v>1192</v>
      </c>
      <c r="I1764" s="14">
        <v>0.693</v>
      </c>
      <c r="J1764" s="14">
        <v>0.268</v>
      </c>
      <c r="K1764" s="14">
        <v>0.6406861591632477</v>
      </c>
      <c r="L1764" s="14">
        <v>0.0776</v>
      </c>
      <c r="M1764" s="14">
        <v>0.681</v>
      </c>
      <c r="N1764" s="14">
        <v>0.0</v>
      </c>
      <c r="O1764" s="14">
        <v>0.0658</v>
      </c>
      <c r="P1764" s="14">
        <v>0.59</v>
      </c>
      <c r="Q1764" s="14">
        <v>127.065</v>
      </c>
      <c r="R1764" s="14">
        <v>9.0</v>
      </c>
      <c r="S1764" s="14">
        <v>0.0</v>
      </c>
      <c r="T1764" s="14" t="s">
        <v>104</v>
      </c>
      <c r="U1764" s="14" t="s">
        <v>68</v>
      </c>
      <c r="V1764" s="16" t="s">
        <v>333</v>
      </c>
      <c r="W1764" s="17" t="s">
        <v>185</v>
      </c>
    </row>
    <row r="1765" ht="15.75" customHeight="1">
      <c r="A1765" s="14" t="s">
        <v>4110</v>
      </c>
      <c r="B1765" s="14" t="s">
        <v>4111</v>
      </c>
      <c r="C1765" s="14">
        <v>2018.0</v>
      </c>
      <c r="D1765" s="14">
        <v>5.0</v>
      </c>
      <c r="E1765" s="14">
        <v>363013.0</v>
      </c>
      <c r="F1765" s="14" t="s">
        <v>209</v>
      </c>
      <c r="G1765" s="14" t="s">
        <v>1297</v>
      </c>
      <c r="H1765" s="14" t="s">
        <v>4114</v>
      </c>
      <c r="I1765" s="14">
        <v>0.602</v>
      </c>
      <c r="J1765" s="14">
        <v>0.874</v>
      </c>
      <c r="K1765" s="14">
        <v>0.7920561247237172</v>
      </c>
      <c r="L1765" s="14">
        <v>0.0377</v>
      </c>
      <c r="M1765" s="14">
        <v>0.521</v>
      </c>
      <c r="N1765" s="14">
        <v>0.0313</v>
      </c>
      <c r="O1765" s="14">
        <v>0.113</v>
      </c>
      <c r="P1765" s="14">
        <v>0.691</v>
      </c>
      <c r="Q1765" s="14">
        <v>103.198</v>
      </c>
      <c r="R1765" s="14">
        <v>5.0</v>
      </c>
      <c r="S1765" s="14">
        <v>0.0</v>
      </c>
      <c r="T1765" s="14" t="s">
        <v>104</v>
      </c>
      <c r="U1765" s="14" t="s">
        <v>35</v>
      </c>
      <c r="V1765" s="16" t="s">
        <v>407</v>
      </c>
      <c r="W1765" s="17" t="s">
        <v>185</v>
      </c>
    </row>
    <row r="1766" ht="15.75" customHeight="1">
      <c r="A1766" s="14" t="s">
        <v>4117</v>
      </c>
      <c r="B1766" s="14" t="s">
        <v>4119</v>
      </c>
      <c r="C1766" s="14">
        <v>2000.0</v>
      </c>
      <c r="D1766" s="14">
        <v>5.0</v>
      </c>
      <c r="E1766" s="14">
        <v>361360.0</v>
      </c>
      <c r="F1766" s="14" t="s">
        <v>140</v>
      </c>
      <c r="G1766" s="14" t="s">
        <v>881</v>
      </c>
      <c r="H1766" s="14" t="s">
        <v>4122</v>
      </c>
      <c r="I1766" s="14">
        <v>0.596</v>
      </c>
      <c r="J1766" s="14">
        <v>0.753</v>
      </c>
      <c r="K1766" s="14">
        <v>0.763565974359644</v>
      </c>
      <c r="L1766" s="14">
        <v>0.0524</v>
      </c>
      <c r="M1766" s="14">
        <v>0.424</v>
      </c>
      <c r="N1766" s="14">
        <v>8.92E-6</v>
      </c>
      <c r="O1766" s="14">
        <v>0.231</v>
      </c>
      <c r="P1766" s="14">
        <v>0.897</v>
      </c>
      <c r="Q1766" s="14">
        <v>80.017</v>
      </c>
      <c r="R1766" s="14">
        <v>7.0</v>
      </c>
      <c r="S1766" s="14">
        <v>1.0</v>
      </c>
      <c r="T1766" s="14" t="s">
        <v>104</v>
      </c>
      <c r="U1766" s="14" t="s">
        <v>35</v>
      </c>
      <c r="V1766" s="16" t="s">
        <v>560</v>
      </c>
      <c r="W1766" s="17" t="s">
        <v>185</v>
      </c>
    </row>
    <row r="1767" ht="15.75" customHeight="1">
      <c r="A1767" s="14" t="s">
        <v>4125</v>
      </c>
      <c r="B1767" s="14" t="s">
        <v>4126</v>
      </c>
      <c r="C1767" s="14">
        <v>2023.0</v>
      </c>
      <c r="D1767" s="14">
        <v>5.0</v>
      </c>
      <c r="E1767" s="14">
        <v>266820.0</v>
      </c>
      <c r="F1767" s="14" t="s">
        <v>289</v>
      </c>
      <c r="G1767" s="14" t="s">
        <v>297</v>
      </c>
      <c r="H1767" s="14" t="s">
        <v>1211</v>
      </c>
      <c r="I1767" s="14">
        <v>0.295</v>
      </c>
      <c r="J1767" s="14">
        <v>0.208</v>
      </c>
      <c r="K1767" s="14">
        <v>0.5771394348902287</v>
      </c>
      <c r="L1767" s="14">
        <v>0.038</v>
      </c>
      <c r="M1767" s="14">
        <v>0.991</v>
      </c>
      <c r="N1767" s="14">
        <v>0.702</v>
      </c>
      <c r="O1767" s="14">
        <v>0.099</v>
      </c>
      <c r="P1767" s="14">
        <v>0.58</v>
      </c>
      <c r="Q1767" s="14">
        <v>147.515</v>
      </c>
      <c r="R1767" s="14">
        <v>1.0</v>
      </c>
      <c r="S1767" s="14">
        <v>0.0</v>
      </c>
      <c r="T1767" s="14" t="s">
        <v>104</v>
      </c>
      <c r="U1767" s="14" t="s">
        <v>35</v>
      </c>
      <c r="V1767" s="16" t="s">
        <v>333</v>
      </c>
      <c r="W1767" s="17" t="s">
        <v>185</v>
      </c>
    </row>
    <row r="1768" ht="15.75" customHeight="1">
      <c r="A1768" s="14" t="s">
        <v>2245</v>
      </c>
      <c r="B1768" s="14" t="s">
        <v>2247</v>
      </c>
      <c r="C1768" s="14">
        <v>2022.0</v>
      </c>
      <c r="D1768" s="14">
        <v>5.0</v>
      </c>
      <c r="E1768" s="14">
        <v>341899.0</v>
      </c>
      <c r="F1768" s="14" t="s">
        <v>194</v>
      </c>
      <c r="G1768" s="14" t="s">
        <v>2249</v>
      </c>
      <c r="H1768" s="14" t="s">
        <v>2007</v>
      </c>
      <c r="I1768" s="14">
        <v>0.537</v>
      </c>
      <c r="J1768" s="14">
        <v>0.367</v>
      </c>
      <c r="K1768" s="14">
        <v>0.7512245203355673</v>
      </c>
      <c r="L1768" s="14">
        <v>0.0269</v>
      </c>
      <c r="M1768" s="14">
        <v>0.778</v>
      </c>
      <c r="N1768" s="14">
        <v>1.77E-4</v>
      </c>
      <c r="O1768" s="14">
        <v>0.107</v>
      </c>
      <c r="P1768" s="14">
        <v>0.164</v>
      </c>
      <c r="Q1768" s="14">
        <v>140.023</v>
      </c>
      <c r="R1768" s="14">
        <v>4.0</v>
      </c>
      <c r="S1768" s="14">
        <v>1.0</v>
      </c>
      <c r="T1768" s="14" t="s">
        <v>104</v>
      </c>
      <c r="U1768" s="14" t="s">
        <v>35</v>
      </c>
      <c r="V1768" s="16" t="s">
        <v>58</v>
      </c>
      <c r="W1768" s="17" t="s">
        <v>251</v>
      </c>
    </row>
    <row r="1769" ht="15.75" customHeight="1">
      <c r="A1769" s="14" t="s">
        <v>4133</v>
      </c>
      <c r="B1769" s="14" t="s">
        <v>4134</v>
      </c>
      <c r="C1769" s="14">
        <v>2018.0</v>
      </c>
      <c r="D1769" s="14">
        <v>5.0</v>
      </c>
      <c r="E1769" s="14">
        <v>187982.0</v>
      </c>
      <c r="F1769" s="14" t="s">
        <v>241</v>
      </c>
      <c r="G1769" s="14" t="s">
        <v>4135</v>
      </c>
      <c r="H1769" s="14" t="s">
        <v>1992</v>
      </c>
      <c r="I1769" s="14">
        <v>0.825</v>
      </c>
      <c r="J1769" s="14">
        <v>0.666</v>
      </c>
      <c r="K1769" s="14">
        <v>0.8708104292586399</v>
      </c>
      <c r="L1769" s="14">
        <v>0.0554</v>
      </c>
      <c r="M1769" s="14">
        <v>0.143</v>
      </c>
      <c r="N1769" s="14">
        <v>2.81E-6</v>
      </c>
      <c r="O1769" s="14">
        <v>0.237</v>
      </c>
      <c r="P1769" s="14">
        <v>0.763</v>
      </c>
      <c r="Q1769" s="14">
        <v>96.987</v>
      </c>
      <c r="R1769" s="14">
        <v>4.0</v>
      </c>
      <c r="S1769" s="14">
        <v>0.0</v>
      </c>
      <c r="T1769" s="14" t="s">
        <v>104</v>
      </c>
      <c r="U1769" s="14" t="s">
        <v>35</v>
      </c>
      <c r="V1769" s="16" t="s">
        <v>181</v>
      </c>
      <c r="W1769" s="17" t="s">
        <v>185</v>
      </c>
    </row>
    <row r="1770" ht="15.75" customHeight="1">
      <c r="A1770" s="14" t="s">
        <v>4138</v>
      </c>
      <c r="B1770" s="14" t="s">
        <v>4139</v>
      </c>
      <c r="C1770" s="14">
        <v>1997.0</v>
      </c>
      <c r="D1770" s="14">
        <v>5.0</v>
      </c>
      <c r="E1770" s="14">
        <v>370840.0</v>
      </c>
      <c r="F1770" s="14" t="s">
        <v>209</v>
      </c>
      <c r="G1770" s="14" t="s">
        <v>4140</v>
      </c>
      <c r="H1770" s="14" t="s">
        <v>4141</v>
      </c>
      <c r="I1770" s="14">
        <v>0.739</v>
      </c>
      <c r="J1770" s="14">
        <v>0.539</v>
      </c>
      <c r="K1770" s="14">
        <v>0.6206660535020071</v>
      </c>
      <c r="L1770" s="14">
        <v>0.0424</v>
      </c>
      <c r="M1770" s="14">
        <v>0.00807</v>
      </c>
      <c r="N1770" s="14">
        <v>8.98E-6</v>
      </c>
      <c r="O1770" s="14">
        <v>0.0619</v>
      </c>
      <c r="P1770" s="14">
        <v>0.786</v>
      </c>
      <c r="Q1770" s="14">
        <v>128.024</v>
      </c>
      <c r="R1770" s="14">
        <v>11.0</v>
      </c>
      <c r="S1770" s="14">
        <v>0.0</v>
      </c>
      <c r="T1770" s="14" t="s">
        <v>104</v>
      </c>
      <c r="U1770" s="14" t="s">
        <v>68</v>
      </c>
      <c r="V1770" s="16" t="s">
        <v>181</v>
      </c>
      <c r="W1770" s="17" t="s">
        <v>185</v>
      </c>
    </row>
    <row r="1771" ht="15.75" customHeight="1">
      <c r="A1771" s="14" t="s">
        <v>4144</v>
      </c>
      <c r="B1771" s="14" t="s">
        <v>4145</v>
      </c>
      <c r="C1771" s="14">
        <v>2016.0</v>
      </c>
      <c r="D1771" s="14">
        <v>5.0</v>
      </c>
      <c r="E1771" s="14">
        <v>408133.0</v>
      </c>
      <c r="F1771" s="14" t="s">
        <v>255</v>
      </c>
      <c r="G1771" s="14" t="s">
        <v>4146</v>
      </c>
      <c r="H1771" s="14" t="s">
        <v>2868</v>
      </c>
      <c r="I1771" s="14">
        <v>0.59</v>
      </c>
      <c r="J1771" s="14">
        <v>0.875</v>
      </c>
      <c r="K1771" s="14">
        <v>0.8612495454652912</v>
      </c>
      <c r="L1771" s="14">
        <v>0.171</v>
      </c>
      <c r="M1771" s="14">
        <v>0.45</v>
      </c>
      <c r="N1771" s="14">
        <v>1.18E-5</v>
      </c>
      <c r="O1771" s="14">
        <v>0.164</v>
      </c>
      <c r="P1771" s="14">
        <v>0.736</v>
      </c>
      <c r="Q1771" s="14">
        <v>96.915</v>
      </c>
      <c r="R1771" s="14">
        <v>5.0</v>
      </c>
      <c r="S1771" s="14">
        <v>1.0</v>
      </c>
      <c r="T1771" s="14" t="s">
        <v>104</v>
      </c>
      <c r="U1771" s="14" t="s">
        <v>68</v>
      </c>
      <c r="V1771" s="16" t="s">
        <v>181</v>
      </c>
      <c r="W1771" s="17" t="s">
        <v>185</v>
      </c>
    </row>
    <row r="1772" ht="15.75" customHeight="1">
      <c r="A1772" s="14" t="s">
        <v>4148</v>
      </c>
      <c r="B1772" s="14" t="s">
        <v>4150</v>
      </c>
      <c r="C1772" s="14">
        <v>2020.0</v>
      </c>
      <c r="D1772" s="14">
        <v>5.0</v>
      </c>
      <c r="E1772" s="14">
        <v>256678.0</v>
      </c>
      <c r="F1772" s="14" t="s">
        <v>194</v>
      </c>
      <c r="G1772" s="14" t="s">
        <v>1509</v>
      </c>
      <c r="H1772" s="14" t="s">
        <v>1510</v>
      </c>
      <c r="I1772" s="14">
        <v>0.858</v>
      </c>
      <c r="J1772" s="14">
        <v>0.833</v>
      </c>
      <c r="K1772" s="14">
        <v>0.8943383312109526</v>
      </c>
      <c r="L1772" s="14">
        <v>0.0471</v>
      </c>
      <c r="M1772" s="14">
        <v>0.375</v>
      </c>
      <c r="N1772" s="14">
        <v>0.0</v>
      </c>
      <c r="O1772" s="14">
        <v>0.112</v>
      </c>
      <c r="P1772" s="14">
        <v>0.693</v>
      </c>
      <c r="Q1772" s="14">
        <v>107.975</v>
      </c>
      <c r="R1772" s="14">
        <v>5.0</v>
      </c>
      <c r="S1772" s="14">
        <v>0.0</v>
      </c>
      <c r="T1772" s="14" t="s">
        <v>104</v>
      </c>
      <c r="U1772" s="14" t="s">
        <v>68</v>
      </c>
      <c r="V1772" s="16" t="s">
        <v>407</v>
      </c>
      <c r="W1772" s="17" t="s">
        <v>185</v>
      </c>
    </row>
    <row r="1773" ht="15.75" customHeight="1">
      <c r="A1773" s="14" t="s">
        <v>4153</v>
      </c>
      <c r="B1773" s="14" t="s">
        <v>4155</v>
      </c>
      <c r="C1773" s="14">
        <v>2023.0</v>
      </c>
      <c r="D1773" s="14">
        <v>5.0</v>
      </c>
      <c r="E1773" s="14">
        <v>305394.0</v>
      </c>
      <c r="F1773" s="14" t="s">
        <v>327</v>
      </c>
      <c r="G1773" s="14" t="s">
        <v>636</v>
      </c>
      <c r="H1773" s="14" t="s">
        <v>2986</v>
      </c>
      <c r="I1773" s="14">
        <v>0.562</v>
      </c>
      <c r="J1773" s="14">
        <v>0.613</v>
      </c>
      <c r="K1773" s="14">
        <v>0.811413171329938</v>
      </c>
      <c r="L1773" s="14">
        <v>0.0553</v>
      </c>
      <c r="M1773" s="14">
        <v>0.832</v>
      </c>
      <c r="N1773" s="14">
        <v>0.0</v>
      </c>
      <c r="O1773" s="14">
        <v>0.482</v>
      </c>
      <c r="P1773" s="14">
        <v>0.89</v>
      </c>
      <c r="Q1773" s="14">
        <v>98.822</v>
      </c>
      <c r="R1773" s="14">
        <v>11.0</v>
      </c>
      <c r="S1773" s="14">
        <v>1.0</v>
      </c>
      <c r="T1773" s="14" t="s">
        <v>104</v>
      </c>
      <c r="U1773" s="14" t="s">
        <v>68</v>
      </c>
      <c r="V1773" s="16" t="s">
        <v>560</v>
      </c>
      <c r="W1773" s="17" t="s">
        <v>185</v>
      </c>
    </row>
    <row r="1774" ht="15.75" customHeight="1">
      <c r="A1774" s="14" t="s">
        <v>4159</v>
      </c>
      <c r="B1774" s="14" t="s">
        <v>4161</v>
      </c>
      <c r="C1774" s="14">
        <v>2023.0</v>
      </c>
      <c r="D1774" s="14">
        <v>5.0</v>
      </c>
      <c r="E1774" s="14">
        <v>335373.0</v>
      </c>
      <c r="F1774" s="14" t="s">
        <v>156</v>
      </c>
      <c r="G1774" s="14" t="s">
        <v>2976</v>
      </c>
      <c r="H1774" s="14" t="s">
        <v>2986</v>
      </c>
      <c r="I1774" s="14">
        <v>0.346</v>
      </c>
      <c r="J1774" s="14">
        <v>0.689</v>
      </c>
      <c r="K1774" s="14">
        <v>0.8741685025372883</v>
      </c>
      <c r="L1774" s="14">
        <v>0.0466</v>
      </c>
      <c r="M1774" s="14">
        <v>0.748</v>
      </c>
      <c r="N1774" s="14">
        <v>0.0138</v>
      </c>
      <c r="O1774" s="14">
        <v>0.139</v>
      </c>
      <c r="P1774" s="14">
        <v>0.747</v>
      </c>
      <c r="Q1774" s="14">
        <v>175.509</v>
      </c>
      <c r="R1774" s="14">
        <v>6.0</v>
      </c>
      <c r="S1774" s="14">
        <v>1.0</v>
      </c>
      <c r="T1774" s="14" t="s">
        <v>104</v>
      </c>
      <c r="U1774" s="14" t="s">
        <v>68</v>
      </c>
      <c r="V1774" s="16" t="s">
        <v>181</v>
      </c>
      <c r="W1774" s="17" t="s">
        <v>185</v>
      </c>
    </row>
    <row r="1775" ht="15.75" customHeight="1">
      <c r="A1775" s="14" t="s">
        <v>2250</v>
      </c>
      <c r="B1775" s="14" t="s">
        <v>2251</v>
      </c>
      <c r="C1775" s="14">
        <v>2023.0</v>
      </c>
      <c r="D1775" s="14">
        <v>5.0</v>
      </c>
      <c r="E1775" s="14">
        <v>160000.0</v>
      </c>
      <c r="F1775" s="14" t="s">
        <v>2252</v>
      </c>
      <c r="G1775" s="14" t="s">
        <v>2254</v>
      </c>
      <c r="H1775" s="14" t="s">
        <v>2251</v>
      </c>
      <c r="I1775" s="14">
        <v>0.472</v>
      </c>
      <c r="J1775" s="14">
        <v>0.762</v>
      </c>
      <c r="K1775" s="14">
        <v>0.7546895386230899</v>
      </c>
      <c r="L1775" s="14">
        <v>0.0676</v>
      </c>
      <c r="M1775" s="14">
        <v>0.0185</v>
      </c>
      <c r="N1775" s="14">
        <v>0.712</v>
      </c>
      <c r="O1775" s="14">
        <v>0.0919</v>
      </c>
      <c r="P1775" s="14">
        <v>0.429</v>
      </c>
      <c r="Q1775" s="14">
        <v>179.923</v>
      </c>
      <c r="R1775" s="14">
        <v>1.0</v>
      </c>
      <c r="S1775" s="14">
        <v>1.0</v>
      </c>
      <c r="T1775" s="14" t="s">
        <v>104</v>
      </c>
      <c r="U1775" s="14" t="s">
        <v>68</v>
      </c>
      <c r="V1775" s="16" t="s">
        <v>54</v>
      </c>
      <c r="W1775" s="17" t="s">
        <v>251</v>
      </c>
    </row>
    <row r="1776" ht="15.75" customHeight="1">
      <c r="A1776" s="14" t="s">
        <v>4164</v>
      </c>
      <c r="B1776" s="14" t="s">
        <v>4166</v>
      </c>
      <c r="C1776" s="14">
        <v>2018.0</v>
      </c>
      <c r="D1776" s="14">
        <v>5.0</v>
      </c>
      <c r="E1776" s="14">
        <v>209466.0</v>
      </c>
      <c r="F1776" s="14" t="s">
        <v>273</v>
      </c>
      <c r="G1776" s="14" t="s">
        <v>4168</v>
      </c>
      <c r="H1776" s="14" t="s">
        <v>4169</v>
      </c>
      <c r="I1776" s="14">
        <v>0.579</v>
      </c>
      <c r="J1776" s="14">
        <v>0.46</v>
      </c>
      <c r="K1776" s="14">
        <v>0.7552884306727851</v>
      </c>
      <c r="L1776" s="14">
        <v>0.0581</v>
      </c>
      <c r="M1776" s="14">
        <v>0.947</v>
      </c>
      <c r="N1776" s="14">
        <v>1.52E-6</v>
      </c>
      <c r="O1776" s="14">
        <v>0.228</v>
      </c>
      <c r="P1776" s="14">
        <v>0.931</v>
      </c>
      <c r="Q1776" s="14">
        <v>72.825</v>
      </c>
      <c r="R1776" s="14">
        <v>6.0</v>
      </c>
      <c r="S1776" s="14">
        <v>1.0</v>
      </c>
      <c r="T1776" s="14" t="s">
        <v>104</v>
      </c>
      <c r="U1776" s="14" t="s">
        <v>35</v>
      </c>
      <c r="V1776" s="16" t="s">
        <v>819</v>
      </c>
      <c r="W1776" s="17" t="s">
        <v>185</v>
      </c>
    </row>
    <row r="1777" ht="15.75" customHeight="1">
      <c r="A1777" s="14" t="s">
        <v>2256</v>
      </c>
      <c r="B1777" s="14" t="s">
        <v>2257</v>
      </c>
      <c r="C1777" s="14">
        <v>2023.0</v>
      </c>
      <c r="D1777" s="14">
        <v>5.0</v>
      </c>
      <c r="E1777" s="14">
        <v>110367.0</v>
      </c>
      <c r="F1777" s="14" t="s">
        <v>1125</v>
      </c>
      <c r="G1777" s="14" t="s">
        <v>1537</v>
      </c>
      <c r="H1777" s="14" t="s">
        <v>1793</v>
      </c>
      <c r="I1777" s="14">
        <v>0.761</v>
      </c>
      <c r="J1777" s="14">
        <v>0.657</v>
      </c>
      <c r="K1777" s="14">
        <v>0.8277971466894576</v>
      </c>
      <c r="L1777" s="14">
        <v>0.114</v>
      </c>
      <c r="M1777" s="14">
        <v>2.31E-4</v>
      </c>
      <c r="N1777" s="14">
        <v>0.879</v>
      </c>
      <c r="O1777" s="14">
        <v>0.432</v>
      </c>
      <c r="P1777" s="14">
        <v>0.478</v>
      </c>
      <c r="Q1777" s="14">
        <v>99.997</v>
      </c>
      <c r="R1777" s="14">
        <v>6.0</v>
      </c>
      <c r="S1777" s="14">
        <v>0.0</v>
      </c>
      <c r="T1777" s="14" t="s">
        <v>104</v>
      </c>
      <c r="U1777" s="14" t="s">
        <v>68</v>
      </c>
      <c r="V1777" s="16" t="s">
        <v>54</v>
      </c>
      <c r="W1777" s="17" t="s">
        <v>251</v>
      </c>
    </row>
    <row r="1778" ht="15.75" customHeight="1">
      <c r="A1778" s="14" t="s">
        <v>4170</v>
      </c>
      <c r="B1778" s="14" t="s">
        <v>4171</v>
      </c>
      <c r="C1778" s="14">
        <v>2016.0</v>
      </c>
      <c r="D1778" s="14">
        <v>5.0</v>
      </c>
      <c r="E1778" s="14">
        <v>260907.0</v>
      </c>
      <c r="F1778" s="14" t="s">
        <v>194</v>
      </c>
      <c r="G1778" s="14" t="s">
        <v>4173</v>
      </c>
      <c r="H1778" s="14" t="s">
        <v>3475</v>
      </c>
      <c r="I1778" s="14">
        <v>0.836</v>
      </c>
      <c r="J1778" s="14">
        <v>0.822</v>
      </c>
      <c r="K1778" s="14">
        <v>0.8434111179850832</v>
      </c>
      <c r="L1778" s="14">
        <v>0.0496</v>
      </c>
      <c r="M1778" s="14">
        <v>0.24</v>
      </c>
      <c r="N1778" s="14">
        <v>3.44E-4</v>
      </c>
      <c r="O1778" s="14">
        <v>0.0747</v>
      </c>
      <c r="P1778" s="14">
        <v>0.927</v>
      </c>
      <c r="Q1778" s="14">
        <v>120.012</v>
      </c>
      <c r="R1778" s="14">
        <v>0.0</v>
      </c>
      <c r="S1778" s="14">
        <v>1.0</v>
      </c>
      <c r="T1778" s="14" t="s">
        <v>104</v>
      </c>
      <c r="U1778" s="14" t="s">
        <v>35</v>
      </c>
      <c r="V1778" s="16" t="s">
        <v>819</v>
      </c>
      <c r="W1778" s="17" t="s">
        <v>185</v>
      </c>
    </row>
    <row r="1779" ht="15.75" customHeight="1">
      <c r="A1779" s="14" t="s">
        <v>4177</v>
      </c>
      <c r="B1779" s="14" t="s">
        <v>4178</v>
      </c>
      <c r="C1779" s="14">
        <v>2023.0</v>
      </c>
      <c r="D1779" s="14">
        <v>5.0</v>
      </c>
      <c r="E1779" s="14">
        <v>187006.0</v>
      </c>
      <c r="F1779" s="14" t="s">
        <v>209</v>
      </c>
      <c r="G1779" s="14" t="s">
        <v>4179</v>
      </c>
      <c r="H1779" s="14" t="s">
        <v>4180</v>
      </c>
      <c r="I1779" s="14">
        <v>0.801</v>
      </c>
      <c r="J1779" s="14">
        <v>0.856</v>
      </c>
      <c r="K1779" s="14">
        <v>0.8839432763483854</v>
      </c>
      <c r="L1779" s="14">
        <v>0.065</v>
      </c>
      <c r="M1779" s="14">
        <v>0.0984</v>
      </c>
      <c r="N1779" s="14">
        <v>7.24E-5</v>
      </c>
      <c r="O1779" s="14">
        <v>0.228</v>
      </c>
      <c r="P1779" s="14">
        <v>0.919</v>
      </c>
      <c r="Q1779" s="14">
        <v>106.029</v>
      </c>
      <c r="R1779" s="14">
        <v>0.0</v>
      </c>
      <c r="S1779" s="14">
        <v>1.0</v>
      </c>
      <c r="T1779" s="14" t="s">
        <v>104</v>
      </c>
      <c r="U1779" s="14" t="s">
        <v>35</v>
      </c>
      <c r="V1779" s="16" t="s">
        <v>819</v>
      </c>
      <c r="W1779" s="17" t="s">
        <v>185</v>
      </c>
    </row>
    <row r="1780" ht="15.75" customHeight="1">
      <c r="A1780" s="14" t="s">
        <v>4185</v>
      </c>
      <c r="B1780" s="14" t="s">
        <v>4186</v>
      </c>
      <c r="C1780" s="14">
        <v>1982.0</v>
      </c>
      <c r="D1780" s="14">
        <v>5.0</v>
      </c>
      <c r="E1780" s="14">
        <v>202266.0</v>
      </c>
      <c r="F1780" s="14" t="s">
        <v>4187</v>
      </c>
      <c r="G1780" s="14" t="s">
        <v>4189</v>
      </c>
      <c r="H1780" s="14" t="s">
        <v>291</v>
      </c>
      <c r="I1780" s="14">
        <v>0.493</v>
      </c>
      <c r="J1780" s="14">
        <v>0.375</v>
      </c>
      <c r="K1780" s="14">
        <v>0.6520009411021326</v>
      </c>
      <c r="L1780" s="14">
        <v>0.0354</v>
      </c>
      <c r="M1780" s="14">
        <v>0.839</v>
      </c>
      <c r="N1780" s="14">
        <v>0.0194</v>
      </c>
      <c r="O1780" s="14">
        <v>0.118</v>
      </c>
      <c r="P1780" s="14">
        <v>0.751</v>
      </c>
      <c r="Q1780" s="14">
        <v>169.827</v>
      </c>
      <c r="R1780" s="14">
        <v>11.0</v>
      </c>
      <c r="S1780" s="14">
        <v>0.0</v>
      </c>
      <c r="T1780" s="14" t="s">
        <v>34</v>
      </c>
      <c r="U1780" s="14" t="s">
        <v>35</v>
      </c>
      <c r="V1780" s="16" t="s">
        <v>181</v>
      </c>
      <c r="W1780" s="17" t="s">
        <v>185</v>
      </c>
    </row>
    <row r="1781" ht="15.75" customHeight="1">
      <c r="A1781" s="14" t="s">
        <v>4192</v>
      </c>
      <c r="B1781" s="14" t="s">
        <v>4193</v>
      </c>
      <c r="C1781" s="14">
        <v>1982.0</v>
      </c>
      <c r="D1781" s="14">
        <v>5.0</v>
      </c>
      <c r="E1781" s="14">
        <v>191120.0</v>
      </c>
      <c r="F1781" s="14" t="s">
        <v>4187</v>
      </c>
      <c r="G1781" s="14" t="s">
        <v>4189</v>
      </c>
      <c r="H1781" s="14" t="s">
        <v>291</v>
      </c>
      <c r="I1781" s="14">
        <v>0.366</v>
      </c>
      <c r="J1781" s="14">
        <v>0.345</v>
      </c>
      <c r="K1781" s="14">
        <v>0.656214574451774</v>
      </c>
      <c r="L1781" s="14">
        <v>0.032</v>
      </c>
      <c r="M1781" s="14">
        <v>0.679</v>
      </c>
      <c r="N1781" s="14">
        <v>1.31E-5</v>
      </c>
      <c r="O1781" s="14">
        <v>0.185</v>
      </c>
      <c r="P1781" s="14">
        <v>0.586</v>
      </c>
      <c r="Q1781" s="14">
        <v>156.41</v>
      </c>
      <c r="R1781" s="14">
        <v>11.0</v>
      </c>
      <c r="S1781" s="14">
        <v>0.0</v>
      </c>
      <c r="T1781" s="14" t="s">
        <v>34</v>
      </c>
      <c r="U1781" s="14" t="s">
        <v>35</v>
      </c>
      <c r="V1781" s="16" t="s">
        <v>333</v>
      </c>
      <c r="W1781" s="17" t="s">
        <v>185</v>
      </c>
    </row>
    <row r="1782" ht="15.75" customHeight="1">
      <c r="A1782" s="14" t="s">
        <v>4199</v>
      </c>
      <c r="B1782" s="14" t="s">
        <v>4201</v>
      </c>
      <c r="C1782" s="14">
        <v>1987.0</v>
      </c>
      <c r="D1782" s="14">
        <v>5.0</v>
      </c>
      <c r="E1782" s="14">
        <v>215395.0</v>
      </c>
      <c r="F1782" s="14" t="s">
        <v>413</v>
      </c>
      <c r="G1782" s="14" t="s">
        <v>2972</v>
      </c>
      <c r="H1782" s="14" t="s">
        <v>2973</v>
      </c>
      <c r="I1782" s="14">
        <v>0.549</v>
      </c>
      <c r="J1782" s="14">
        <v>0.519</v>
      </c>
      <c r="K1782" s="14">
        <v>0.7852758111610961</v>
      </c>
      <c r="L1782" s="14">
        <v>0.178</v>
      </c>
      <c r="M1782" s="14">
        <v>0.787</v>
      </c>
      <c r="N1782" s="14">
        <v>0.0</v>
      </c>
      <c r="O1782" s="14">
        <v>0.136</v>
      </c>
      <c r="P1782" s="14">
        <v>0.956</v>
      </c>
      <c r="Q1782" s="14">
        <v>151.646</v>
      </c>
      <c r="R1782" s="14">
        <v>8.0</v>
      </c>
      <c r="S1782" s="14">
        <v>1.0</v>
      </c>
      <c r="T1782" s="14" t="s">
        <v>34</v>
      </c>
      <c r="U1782" s="14" t="s">
        <v>35</v>
      </c>
      <c r="V1782" s="16" t="s">
        <v>819</v>
      </c>
      <c r="W1782" s="17" t="s">
        <v>185</v>
      </c>
    </row>
    <row r="1783" ht="15.75" customHeight="1">
      <c r="A1783" s="14" t="s">
        <v>2263</v>
      </c>
      <c r="B1783" s="14" t="s">
        <v>2264</v>
      </c>
      <c r="C1783" s="14">
        <v>1973.0</v>
      </c>
      <c r="D1783" s="14">
        <v>5.0</v>
      </c>
      <c r="E1783" s="14">
        <v>191893.0</v>
      </c>
      <c r="F1783" s="14" t="s">
        <v>413</v>
      </c>
      <c r="G1783" s="14" t="s">
        <v>2265</v>
      </c>
      <c r="H1783" s="14" t="s">
        <v>2266</v>
      </c>
      <c r="I1783" s="14">
        <v>0.378</v>
      </c>
      <c r="J1783" s="14">
        <v>0.3</v>
      </c>
      <c r="K1783" s="14">
        <v>0.6639573930942623</v>
      </c>
      <c r="L1783" s="14">
        <v>0.0958</v>
      </c>
      <c r="M1783" s="14">
        <v>0.994</v>
      </c>
      <c r="N1783" s="14">
        <v>0.646</v>
      </c>
      <c r="O1783" s="14">
        <v>0.182</v>
      </c>
      <c r="P1783" s="14">
        <v>0.491</v>
      </c>
      <c r="Q1783" s="14">
        <v>88.617</v>
      </c>
      <c r="R1783" s="14">
        <v>10.0</v>
      </c>
      <c r="S1783" s="14">
        <v>1.0</v>
      </c>
      <c r="T1783" s="14" t="s">
        <v>34</v>
      </c>
      <c r="U1783" s="14" t="s">
        <v>35</v>
      </c>
      <c r="V1783" s="16" t="s">
        <v>54</v>
      </c>
      <c r="W1783" s="17" t="s">
        <v>251</v>
      </c>
    </row>
    <row r="1784" ht="15.75" customHeight="1">
      <c r="A1784" s="14" t="s">
        <v>4205</v>
      </c>
      <c r="B1784" s="14" t="s">
        <v>4206</v>
      </c>
      <c r="C1784" s="14">
        <v>2017.0</v>
      </c>
      <c r="D1784" s="14">
        <v>5.0</v>
      </c>
      <c r="E1784" s="14">
        <v>322227.0</v>
      </c>
      <c r="F1784" s="14" t="s">
        <v>453</v>
      </c>
      <c r="G1784" s="14" t="s">
        <v>2295</v>
      </c>
      <c r="H1784" s="14" t="s">
        <v>4207</v>
      </c>
      <c r="I1784" s="14">
        <v>0.462</v>
      </c>
      <c r="J1784" s="14">
        <v>0.914</v>
      </c>
      <c r="K1784" s="14">
        <v>0.8609073214368937</v>
      </c>
      <c r="L1784" s="14">
        <v>0.0411</v>
      </c>
      <c r="M1784" s="14">
        <v>0.00345</v>
      </c>
      <c r="N1784" s="14">
        <v>0.0068</v>
      </c>
      <c r="O1784" s="14">
        <v>0.499</v>
      </c>
      <c r="P1784" s="14">
        <v>0.733</v>
      </c>
      <c r="Q1784" s="14">
        <v>167.942</v>
      </c>
      <c r="R1784" s="14">
        <v>5.0</v>
      </c>
      <c r="S1784" s="14">
        <v>0.0</v>
      </c>
      <c r="T1784" s="14" t="s">
        <v>34</v>
      </c>
      <c r="U1784" s="14" t="s">
        <v>35</v>
      </c>
      <c r="V1784" s="16" t="s">
        <v>181</v>
      </c>
      <c r="W1784" s="17" t="s">
        <v>185</v>
      </c>
    </row>
    <row r="1785" ht="15.75" customHeight="1">
      <c r="A1785" s="14" t="s">
        <v>4211</v>
      </c>
      <c r="B1785" s="14" t="s">
        <v>4212</v>
      </c>
      <c r="C1785" s="14">
        <v>2024.0</v>
      </c>
      <c r="D1785" s="14">
        <v>5.0</v>
      </c>
      <c r="E1785" s="14">
        <v>314070.0</v>
      </c>
      <c r="F1785" s="14" t="s">
        <v>368</v>
      </c>
      <c r="G1785" s="14" t="s">
        <v>3872</v>
      </c>
      <c r="H1785" s="14" t="s">
        <v>2424</v>
      </c>
      <c r="I1785" s="14">
        <v>0.611</v>
      </c>
      <c r="J1785" s="14">
        <v>0.667</v>
      </c>
      <c r="K1785" s="14">
        <v>0.8499989305317307</v>
      </c>
      <c r="L1785" s="14">
        <v>0.0269</v>
      </c>
      <c r="M1785" s="14">
        <v>0.709</v>
      </c>
      <c r="N1785" s="14">
        <v>3.87E-6</v>
      </c>
      <c r="O1785" s="14">
        <v>0.061</v>
      </c>
      <c r="P1785" s="14">
        <v>0.783</v>
      </c>
      <c r="Q1785" s="14">
        <v>119.703</v>
      </c>
      <c r="R1785" s="14">
        <v>5.0</v>
      </c>
      <c r="S1785" s="14">
        <v>1.0</v>
      </c>
      <c r="T1785" s="14" t="s">
        <v>34</v>
      </c>
      <c r="U1785" s="14" t="s">
        <v>35</v>
      </c>
      <c r="V1785" s="16" t="s">
        <v>181</v>
      </c>
      <c r="W1785" s="17" t="s">
        <v>185</v>
      </c>
    </row>
    <row r="1786" ht="15.75" customHeight="1">
      <c r="A1786" s="14" t="s">
        <v>2271</v>
      </c>
      <c r="B1786" s="14" t="s">
        <v>2272</v>
      </c>
      <c r="C1786" s="14">
        <v>2001.0</v>
      </c>
      <c r="D1786" s="14">
        <v>5.0</v>
      </c>
      <c r="E1786" s="14">
        <v>264333.0</v>
      </c>
      <c r="F1786" s="14" t="s">
        <v>951</v>
      </c>
      <c r="G1786" s="14" t="s">
        <v>952</v>
      </c>
      <c r="H1786" s="14" t="s">
        <v>953</v>
      </c>
      <c r="I1786" s="14">
        <v>0.753</v>
      </c>
      <c r="J1786" s="14">
        <v>0.396</v>
      </c>
      <c r="K1786" s="14">
        <v>0.6633371120427922</v>
      </c>
      <c r="L1786" s="14">
        <v>0.0358</v>
      </c>
      <c r="M1786" s="14">
        <v>0.507</v>
      </c>
      <c r="N1786" s="14">
        <v>5.23E-6</v>
      </c>
      <c r="O1786" s="14">
        <v>0.133</v>
      </c>
      <c r="P1786" s="14">
        <v>0.478</v>
      </c>
      <c r="Q1786" s="14">
        <v>74.987</v>
      </c>
      <c r="R1786" s="14">
        <v>2.0</v>
      </c>
      <c r="S1786" s="14">
        <v>1.0</v>
      </c>
      <c r="T1786" s="14" t="s">
        <v>34</v>
      </c>
      <c r="U1786" s="14" t="s">
        <v>35</v>
      </c>
      <c r="V1786" s="16" t="s">
        <v>54</v>
      </c>
      <c r="W1786" s="17" t="s">
        <v>251</v>
      </c>
    </row>
    <row r="1787" ht="15.75" customHeight="1">
      <c r="A1787" s="14" t="s">
        <v>2276</v>
      </c>
      <c r="B1787" s="14" t="s">
        <v>2277</v>
      </c>
      <c r="C1787" s="14">
        <v>2008.0</v>
      </c>
      <c r="D1787" s="14">
        <v>5.0</v>
      </c>
      <c r="E1787" s="14">
        <v>236538.0</v>
      </c>
      <c r="F1787" s="14" t="s">
        <v>413</v>
      </c>
      <c r="G1787" s="14" t="s">
        <v>2278</v>
      </c>
      <c r="H1787" s="14" t="s">
        <v>2279</v>
      </c>
      <c r="I1787" s="14">
        <v>0.713</v>
      </c>
      <c r="J1787" s="14">
        <v>0.41</v>
      </c>
      <c r="K1787" s="14">
        <v>0.7842705280776792</v>
      </c>
      <c r="L1787" s="14">
        <v>0.0321</v>
      </c>
      <c r="M1787" s="14">
        <v>0.68</v>
      </c>
      <c r="N1787" s="14">
        <v>1.89E-4</v>
      </c>
      <c r="O1787" s="14">
        <v>0.0942</v>
      </c>
      <c r="P1787" s="14">
        <v>0.346</v>
      </c>
      <c r="Q1787" s="14">
        <v>117.924</v>
      </c>
      <c r="R1787" s="14">
        <v>5.0</v>
      </c>
      <c r="S1787" s="14">
        <v>1.0</v>
      </c>
      <c r="T1787" s="14" t="s">
        <v>34</v>
      </c>
      <c r="U1787" s="14" t="s">
        <v>35</v>
      </c>
      <c r="V1787" s="16" t="s">
        <v>45</v>
      </c>
      <c r="W1787" s="17" t="s">
        <v>251</v>
      </c>
    </row>
    <row r="1788" ht="15.75" customHeight="1">
      <c r="A1788" s="14" t="s">
        <v>4218</v>
      </c>
      <c r="B1788" s="14" t="s">
        <v>4219</v>
      </c>
      <c r="C1788" s="14">
        <v>2019.0</v>
      </c>
      <c r="D1788" s="14">
        <v>5.0</v>
      </c>
      <c r="E1788" s="14">
        <v>215173.0</v>
      </c>
      <c r="F1788" s="14" t="s">
        <v>347</v>
      </c>
      <c r="G1788" s="14" t="s">
        <v>1559</v>
      </c>
      <c r="H1788" s="14" t="s">
        <v>4222</v>
      </c>
      <c r="I1788" s="14">
        <v>0.53</v>
      </c>
      <c r="J1788" s="14">
        <v>0.669</v>
      </c>
      <c r="K1788" s="14">
        <v>0.8409727717827526</v>
      </c>
      <c r="L1788" s="14">
        <v>0.0561</v>
      </c>
      <c r="M1788" s="14">
        <v>0.73</v>
      </c>
      <c r="N1788" s="14">
        <v>8.41E-6</v>
      </c>
      <c r="O1788" s="14">
        <v>0.243</v>
      </c>
      <c r="P1788" s="14">
        <v>0.754</v>
      </c>
      <c r="Q1788" s="14">
        <v>143.881</v>
      </c>
      <c r="R1788" s="14">
        <v>11.0</v>
      </c>
      <c r="S1788" s="14">
        <v>1.0</v>
      </c>
      <c r="T1788" s="14" t="s">
        <v>34</v>
      </c>
      <c r="U1788" s="14" t="s">
        <v>35</v>
      </c>
      <c r="V1788" s="16" t="s">
        <v>181</v>
      </c>
      <c r="W1788" s="17" t="s">
        <v>185</v>
      </c>
    </row>
    <row r="1789" ht="15.75" customHeight="1">
      <c r="A1789" s="14" t="s">
        <v>4227</v>
      </c>
      <c r="B1789" s="14" t="s">
        <v>4228</v>
      </c>
      <c r="C1789" s="14">
        <v>1998.0</v>
      </c>
      <c r="D1789" s="14">
        <v>5.0</v>
      </c>
      <c r="E1789" s="14">
        <v>315618.0</v>
      </c>
      <c r="F1789" s="14" t="s">
        <v>413</v>
      </c>
      <c r="G1789" s="14" t="s">
        <v>4230</v>
      </c>
      <c r="H1789" s="14" t="s">
        <v>4231</v>
      </c>
      <c r="I1789" s="14">
        <v>0.572</v>
      </c>
      <c r="J1789" s="14">
        <v>0.473</v>
      </c>
      <c r="K1789" s="14">
        <v>0.7796505036943159</v>
      </c>
      <c r="L1789" s="14">
        <v>0.0272</v>
      </c>
      <c r="M1789" s="14">
        <v>0.195</v>
      </c>
      <c r="N1789" s="14">
        <v>0.0</v>
      </c>
      <c r="O1789" s="14">
        <v>0.0347</v>
      </c>
      <c r="P1789" s="14">
        <v>0.549</v>
      </c>
      <c r="Q1789" s="14">
        <v>142.466</v>
      </c>
      <c r="R1789" s="14">
        <v>1.0</v>
      </c>
      <c r="S1789" s="14">
        <v>0.0</v>
      </c>
      <c r="T1789" s="14" t="s">
        <v>34</v>
      </c>
      <c r="U1789" s="14" t="s">
        <v>35</v>
      </c>
      <c r="V1789" s="16" t="s">
        <v>333</v>
      </c>
      <c r="W1789" s="17" t="s">
        <v>185</v>
      </c>
    </row>
    <row r="1790" ht="15.75" customHeight="1">
      <c r="A1790" s="14" t="s">
        <v>2285</v>
      </c>
      <c r="B1790" s="14" t="s">
        <v>2286</v>
      </c>
      <c r="C1790" s="14">
        <v>2005.0</v>
      </c>
      <c r="D1790" s="14">
        <v>5.0</v>
      </c>
      <c r="E1790" s="14">
        <v>351266.0</v>
      </c>
      <c r="F1790" s="14" t="s">
        <v>951</v>
      </c>
      <c r="G1790" s="14" t="s">
        <v>952</v>
      </c>
      <c r="H1790" s="14" t="s">
        <v>2287</v>
      </c>
      <c r="I1790" s="14">
        <v>0.737</v>
      </c>
      <c r="J1790" s="14">
        <v>0.385</v>
      </c>
      <c r="K1790" s="14">
        <v>0.8435822299992819</v>
      </c>
      <c r="L1790" s="14">
        <v>0.0286</v>
      </c>
      <c r="M1790" s="14">
        <v>0.0942</v>
      </c>
      <c r="N1790" s="14">
        <v>1.04E-6</v>
      </c>
      <c r="O1790" s="14">
        <v>0.168</v>
      </c>
      <c r="P1790" s="14">
        <v>0.179</v>
      </c>
      <c r="Q1790" s="14">
        <v>139.99</v>
      </c>
      <c r="R1790" s="14">
        <v>0.0</v>
      </c>
      <c r="S1790" s="14">
        <v>1.0</v>
      </c>
      <c r="T1790" s="14" t="s">
        <v>34</v>
      </c>
      <c r="U1790" s="14" t="s">
        <v>35</v>
      </c>
      <c r="V1790" s="16" t="s">
        <v>58</v>
      </c>
      <c r="W1790" s="17" t="s">
        <v>251</v>
      </c>
    </row>
    <row r="1791" ht="15.75" customHeight="1">
      <c r="A1791" s="14" t="s">
        <v>2293</v>
      </c>
      <c r="B1791" s="14" t="s">
        <v>2294</v>
      </c>
      <c r="C1791" s="14">
        <v>2007.0</v>
      </c>
      <c r="D1791" s="14">
        <v>5.0</v>
      </c>
      <c r="E1791" s="14">
        <v>304266.0</v>
      </c>
      <c r="F1791" s="14" t="s">
        <v>453</v>
      </c>
      <c r="G1791" s="14" t="s">
        <v>2295</v>
      </c>
      <c r="H1791" s="14" t="s">
        <v>2296</v>
      </c>
      <c r="I1791" s="14">
        <v>0.187</v>
      </c>
      <c r="J1791" s="14">
        <v>0.692</v>
      </c>
      <c r="K1791" s="14">
        <v>0.8311979979716555</v>
      </c>
      <c r="L1791" s="14">
        <v>0.0733</v>
      </c>
      <c r="M1791" s="14">
        <v>0.00581</v>
      </c>
      <c r="N1791" s="14">
        <v>3.49E-6</v>
      </c>
      <c r="O1791" s="14">
        <v>0.189</v>
      </c>
      <c r="P1791" s="14">
        <v>0.453</v>
      </c>
      <c r="Q1791" s="14">
        <v>51.18</v>
      </c>
      <c r="R1791" s="14">
        <v>1.0</v>
      </c>
      <c r="S1791" s="14">
        <v>1.0</v>
      </c>
      <c r="T1791" s="14" t="s">
        <v>34</v>
      </c>
      <c r="U1791" s="14" t="s">
        <v>35</v>
      </c>
      <c r="V1791" s="16" t="s">
        <v>54</v>
      </c>
      <c r="W1791" s="17" t="s">
        <v>251</v>
      </c>
    </row>
    <row r="1792" ht="15.75" customHeight="1">
      <c r="A1792" s="14" t="s">
        <v>2299</v>
      </c>
      <c r="B1792" s="14" t="s">
        <v>2300</v>
      </c>
      <c r="C1792" s="14">
        <v>2016.0</v>
      </c>
      <c r="D1792" s="14">
        <v>5.0</v>
      </c>
      <c r="E1792" s="14">
        <v>278543.0</v>
      </c>
      <c r="F1792" s="14" t="s">
        <v>413</v>
      </c>
      <c r="G1792" s="14" t="s">
        <v>2301</v>
      </c>
      <c r="H1792" s="14" t="s">
        <v>2023</v>
      </c>
      <c r="I1792" s="14">
        <v>0.637</v>
      </c>
      <c r="J1792" s="14">
        <v>0.389</v>
      </c>
      <c r="K1792" s="14">
        <v>0.776399375424542</v>
      </c>
      <c r="L1792" s="14">
        <v>0.0266</v>
      </c>
      <c r="M1792" s="14">
        <v>0.676</v>
      </c>
      <c r="N1792" s="14">
        <v>2.6E-6</v>
      </c>
      <c r="O1792" s="14">
        <v>0.106</v>
      </c>
      <c r="P1792" s="14">
        <v>0.322</v>
      </c>
      <c r="Q1792" s="14">
        <v>116.006</v>
      </c>
      <c r="R1792" s="14">
        <v>10.0</v>
      </c>
      <c r="S1792" s="14">
        <v>1.0</v>
      </c>
      <c r="T1792" s="14" t="s">
        <v>34</v>
      </c>
      <c r="U1792" s="14" t="s">
        <v>35</v>
      </c>
      <c r="V1792" s="16" t="s">
        <v>45</v>
      </c>
      <c r="W1792" s="17" t="s">
        <v>251</v>
      </c>
    </row>
    <row r="1793" ht="15.75" customHeight="1">
      <c r="A1793" s="14" t="s">
        <v>20119</v>
      </c>
      <c r="B1793" s="14" t="s">
        <v>20120</v>
      </c>
      <c r="C1793" s="14">
        <v>2009.0</v>
      </c>
      <c r="D1793" s="14">
        <v>5.0</v>
      </c>
      <c r="E1793" s="14">
        <v>295311.0</v>
      </c>
      <c r="F1793" s="14" t="s">
        <v>413</v>
      </c>
      <c r="G1793" s="14" t="s">
        <v>20121</v>
      </c>
      <c r="H1793" s="14" t="s">
        <v>3105</v>
      </c>
      <c r="I1793" s="14">
        <v>0.612</v>
      </c>
      <c r="J1793" s="14">
        <v>0.443</v>
      </c>
      <c r="K1793" s="14">
        <v>0.698522019962387</v>
      </c>
      <c r="L1793" s="14">
        <v>0.734</v>
      </c>
      <c r="M1793" s="14">
        <v>0.828</v>
      </c>
      <c r="N1793" s="14">
        <v>0.0</v>
      </c>
      <c r="O1793" s="14">
        <v>0.211</v>
      </c>
      <c r="P1793" s="14">
        <v>0.37</v>
      </c>
      <c r="Q1793" s="14">
        <v>102.452</v>
      </c>
      <c r="R1793" s="14">
        <v>6.0</v>
      </c>
      <c r="S1793" s="14">
        <v>1.0</v>
      </c>
      <c r="T1793" s="14" t="s">
        <v>34</v>
      </c>
      <c r="U1793" s="14" t="s">
        <v>35</v>
      </c>
      <c r="V1793" s="16" t="s">
        <v>45</v>
      </c>
      <c r="W1793" s="17" t="s">
        <v>251</v>
      </c>
    </row>
    <row r="1794" ht="15.75" customHeight="1">
      <c r="A1794" s="14" t="s">
        <v>20122</v>
      </c>
      <c r="B1794" s="14" t="s">
        <v>20123</v>
      </c>
      <c r="C1794" s="14">
        <v>2022.0</v>
      </c>
      <c r="D1794" s="14">
        <v>5.0</v>
      </c>
      <c r="E1794" s="14">
        <v>535637.0</v>
      </c>
      <c r="F1794" s="14" t="s">
        <v>2443</v>
      </c>
      <c r="G1794" s="14" t="s">
        <v>2444</v>
      </c>
      <c r="H1794" s="14" t="s">
        <v>20123</v>
      </c>
      <c r="I1794" s="14">
        <v>0.498</v>
      </c>
      <c r="J1794" s="14">
        <v>0.378</v>
      </c>
      <c r="K1794" s="14">
        <v>0.8298718798616159</v>
      </c>
      <c r="L1794" s="14">
        <v>0.0295</v>
      </c>
      <c r="M1794" s="14">
        <v>0.85</v>
      </c>
      <c r="N1794" s="14">
        <v>0.0</v>
      </c>
      <c r="O1794" s="14">
        <v>0.111</v>
      </c>
      <c r="P1794" s="14">
        <v>0.382</v>
      </c>
      <c r="Q1794" s="14">
        <v>79.822</v>
      </c>
      <c r="R1794" s="14">
        <v>10.0</v>
      </c>
      <c r="S1794" s="14">
        <v>0.0</v>
      </c>
      <c r="T1794" s="14" t="s">
        <v>34</v>
      </c>
      <c r="U1794" s="14" t="s">
        <v>35</v>
      </c>
      <c r="V1794" s="16" t="s">
        <v>45</v>
      </c>
      <c r="W1794" s="17" t="s">
        <v>251</v>
      </c>
    </row>
    <row r="1795" ht="15.75" customHeight="1">
      <c r="A1795" s="14" t="s">
        <v>2302</v>
      </c>
      <c r="B1795" s="14" t="s">
        <v>2303</v>
      </c>
      <c r="C1795" s="14">
        <v>2022.0</v>
      </c>
      <c r="D1795" s="14">
        <v>5.0</v>
      </c>
      <c r="E1795" s="14">
        <v>547410.0</v>
      </c>
      <c r="F1795" s="14" t="s">
        <v>347</v>
      </c>
      <c r="G1795" s="14" t="s">
        <v>2078</v>
      </c>
      <c r="H1795" s="14" t="s">
        <v>2305</v>
      </c>
      <c r="I1795" s="14">
        <v>0.422</v>
      </c>
      <c r="J1795" s="14">
        <v>0.161</v>
      </c>
      <c r="K1795" s="14">
        <v>0.5612687955733051</v>
      </c>
      <c r="L1795" s="14">
        <v>0.256</v>
      </c>
      <c r="M1795" s="14">
        <v>0.859</v>
      </c>
      <c r="N1795" s="14">
        <v>0.0</v>
      </c>
      <c r="O1795" s="14">
        <v>0.348</v>
      </c>
      <c r="P1795" s="14">
        <v>0.103</v>
      </c>
      <c r="Q1795" s="14">
        <v>72.798</v>
      </c>
      <c r="R1795" s="14">
        <v>2.0</v>
      </c>
      <c r="S1795" s="14">
        <v>0.0</v>
      </c>
      <c r="T1795" s="14" t="s">
        <v>34</v>
      </c>
      <c r="U1795" s="14" t="s">
        <v>35</v>
      </c>
      <c r="V1795" s="16" t="s">
        <v>58</v>
      </c>
      <c r="W1795" s="17" t="s">
        <v>251</v>
      </c>
    </row>
    <row r="1796" ht="15.75" customHeight="1">
      <c r="A1796" s="14" t="s">
        <v>4232</v>
      </c>
      <c r="B1796" s="14" t="s">
        <v>4233</v>
      </c>
      <c r="C1796" s="14">
        <v>2008.0</v>
      </c>
      <c r="D1796" s="14">
        <v>5.0</v>
      </c>
      <c r="E1796" s="14">
        <v>212950.0</v>
      </c>
      <c r="F1796" s="14" t="s">
        <v>347</v>
      </c>
      <c r="G1796" s="14" t="s">
        <v>3018</v>
      </c>
      <c r="H1796" s="14" t="s">
        <v>3019</v>
      </c>
      <c r="I1796" s="14">
        <v>0.642</v>
      </c>
      <c r="J1796" s="14">
        <v>0.548</v>
      </c>
      <c r="K1796" s="14">
        <v>0.7338994288979553</v>
      </c>
      <c r="L1796" s="14">
        <v>0.0352</v>
      </c>
      <c r="M1796" s="14">
        <v>0.633</v>
      </c>
      <c r="N1796" s="14">
        <v>1.76E-6</v>
      </c>
      <c r="O1796" s="14">
        <v>0.137</v>
      </c>
      <c r="P1796" s="14">
        <v>0.695</v>
      </c>
      <c r="Q1796" s="14">
        <v>88.01</v>
      </c>
      <c r="R1796" s="14">
        <v>5.0</v>
      </c>
      <c r="S1796" s="14">
        <v>1.0</v>
      </c>
      <c r="T1796" s="14" t="s">
        <v>34</v>
      </c>
      <c r="U1796" s="14" t="s">
        <v>35</v>
      </c>
      <c r="V1796" s="16" t="s">
        <v>407</v>
      </c>
      <c r="W1796" s="17" t="s">
        <v>185</v>
      </c>
    </row>
    <row r="1797" ht="15.75" customHeight="1">
      <c r="A1797" s="14" t="s">
        <v>2308</v>
      </c>
      <c r="B1797" s="14" t="s">
        <v>2309</v>
      </c>
      <c r="C1797" s="14">
        <v>2011.0</v>
      </c>
      <c r="D1797" s="14">
        <v>5.0</v>
      </c>
      <c r="E1797" s="14">
        <v>254072.0</v>
      </c>
      <c r="F1797" s="14" t="s">
        <v>453</v>
      </c>
      <c r="G1797" s="14" t="s">
        <v>2295</v>
      </c>
      <c r="H1797" s="14" t="s">
        <v>2310</v>
      </c>
      <c r="I1797" s="14">
        <v>0.533</v>
      </c>
      <c r="J1797" s="14">
        <v>0.457</v>
      </c>
      <c r="K1797" s="14">
        <v>0.7892541654912145</v>
      </c>
      <c r="L1797" s="14">
        <v>0.0263</v>
      </c>
      <c r="M1797" s="14">
        <v>0.782</v>
      </c>
      <c r="N1797" s="14">
        <v>0.0</v>
      </c>
      <c r="O1797" s="14">
        <v>0.121</v>
      </c>
      <c r="P1797" s="14">
        <v>0.499</v>
      </c>
      <c r="Q1797" s="14">
        <v>135.782</v>
      </c>
      <c r="R1797" s="14">
        <v>6.0</v>
      </c>
      <c r="S1797" s="14">
        <v>1.0</v>
      </c>
      <c r="T1797" s="14" t="s">
        <v>34</v>
      </c>
      <c r="U1797" s="14" t="s">
        <v>35</v>
      </c>
      <c r="V1797" s="16" t="s">
        <v>54</v>
      </c>
      <c r="W1797" s="17" t="s">
        <v>251</v>
      </c>
    </row>
    <row r="1798" ht="15.75" customHeight="1">
      <c r="A1798" s="14" t="s">
        <v>4237</v>
      </c>
      <c r="B1798" s="14" t="s">
        <v>4238</v>
      </c>
      <c r="C1798" s="14">
        <v>2019.0</v>
      </c>
      <c r="D1798" s="14">
        <v>5.0</v>
      </c>
      <c r="E1798" s="14">
        <v>212751.0</v>
      </c>
      <c r="F1798" s="14" t="s">
        <v>413</v>
      </c>
      <c r="G1798" s="14" t="s">
        <v>4241</v>
      </c>
      <c r="H1798" s="14" t="s">
        <v>4238</v>
      </c>
      <c r="I1798" s="14">
        <v>0.604</v>
      </c>
      <c r="J1798" s="14">
        <v>0.655</v>
      </c>
      <c r="K1798" s="14">
        <v>0.8283960387391528</v>
      </c>
      <c r="L1798" s="14">
        <v>0.203</v>
      </c>
      <c r="M1798" s="14">
        <v>0.566</v>
      </c>
      <c r="N1798" s="14">
        <v>3.28E-6</v>
      </c>
      <c r="O1798" s="14">
        <v>0.0727</v>
      </c>
      <c r="P1798" s="14">
        <v>0.537</v>
      </c>
      <c r="Q1798" s="14">
        <v>121.994</v>
      </c>
      <c r="R1798" s="14">
        <v>1.0</v>
      </c>
      <c r="S1798" s="14">
        <v>1.0</v>
      </c>
      <c r="T1798" s="14" t="s">
        <v>34</v>
      </c>
      <c r="U1798" s="14" t="s">
        <v>35</v>
      </c>
      <c r="V1798" s="16" t="s">
        <v>333</v>
      </c>
      <c r="W1798" s="17" t="s">
        <v>185</v>
      </c>
    </row>
    <row r="1799" ht="15.75" customHeight="1">
      <c r="A1799" s="14" t="s">
        <v>2313</v>
      </c>
      <c r="B1799" s="14" t="s">
        <v>2314</v>
      </c>
      <c r="C1799" s="14">
        <v>2022.0</v>
      </c>
      <c r="D1799" s="14">
        <v>5.0</v>
      </c>
      <c r="E1799" s="14">
        <v>239973.0</v>
      </c>
      <c r="F1799" s="14" t="s">
        <v>26</v>
      </c>
      <c r="G1799" s="14" t="s">
        <v>2315</v>
      </c>
      <c r="H1799" s="14" t="s">
        <v>2316</v>
      </c>
      <c r="I1799" s="14">
        <v>0.619</v>
      </c>
      <c r="J1799" s="14">
        <v>0.347</v>
      </c>
      <c r="K1799" s="14">
        <v>0.8245460184196834</v>
      </c>
      <c r="L1799" s="14">
        <v>0.0304</v>
      </c>
      <c r="M1799" s="14">
        <v>0.872</v>
      </c>
      <c r="N1799" s="14">
        <v>0.0</v>
      </c>
      <c r="O1799" s="14">
        <v>0.12</v>
      </c>
      <c r="P1799" s="14">
        <v>0.329</v>
      </c>
      <c r="Q1799" s="14">
        <v>120.161</v>
      </c>
      <c r="R1799" s="14">
        <v>3.0</v>
      </c>
      <c r="S1799" s="14">
        <v>0.0</v>
      </c>
      <c r="T1799" s="14" t="s">
        <v>34</v>
      </c>
      <c r="U1799" s="14" t="s">
        <v>35</v>
      </c>
      <c r="V1799" s="16" t="s">
        <v>45</v>
      </c>
      <c r="W1799" s="17" t="s">
        <v>251</v>
      </c>
    </row>
    <row r="1800" ht="15.75" customHeight="1">
      <c r="A1800" s="14" t="s">
        <v>4242</v>
      </c>
      <c r="B1800" s="14" t="s">
        <v>4243</v>
      </c>
      <c r="C1800" s="14">
        <v>2002.0</v>
      </c>
      <c r="D1800" s="14">
        <v>5.0</v>
      </c>
      <c r="E1800" s="14">
        <v>263621.0</v>
      </c>
      <c r="F1800" s="14" t="s">
        <v>413</v>
      </c>
      <c r="G1800" s="14" t="s">
        <v>3033</v>
      </c>
      <c r="H1800" s="14" t="s">
        <v>3034</v>
      </c>
      <c r="I1800" s="14">
        <v>0.56</v>
      </c>
      <c r="J1800" s="14">
        <v>0.69</v>
      </c>
      <c r="K1800" s="14">
        <v>0.8276474236770337</v>
      </c>
      <c r="L1800" s="14">
        <v>0.0627</v>
      </c>
      <c r="M1800" s="14">
        <v>0.82</v>
      </c>
      <c r="N1800" s="14">
        <v>0.0</v>
      </c>
      <c r="O1800" s="14">
        <v>0.829</v>
      </c>
      <c r="P1800" s="14">
        <v>0.718</v>
      </c>
      <c r="Q1800" s="14">
        <v>147.641</v>
      </c>
      <c r="R1800" s="14">
        <v>1.0</v>
      </c>
      <c r="S1800" s="14">
        <v>0.0</v>
      </c>
      <c r="T1800" s="14" t="s">
        <v>34</v>
      </c>
      <c r="U1800" s="14" t="s">
        <v>35</v>
      </c>
      <c r="V1800" s="16" t="s">
        <v>181</v>
      </c>
      <c r="W1800" s="17" t="s">
        <v>185</v>
      </c>
    </row>
    <row r="1801" ht="15.75" customHeight="1">
      <c r="A1801" s="14" t="s">
        <v>2317</v>
      </c>
      <c r="B1801" s="14" t="s">
        <v>2318</v>
      </c>
      <c r="C1801" s="14">
        <v>2013.0</v>
      </c>
      <c r="D1801" s="14">
        <v>5.0</v>
      </c>
      <c r="E1801" s="14">
        <v>160236.0</v>
      </c>
      <c r="F1801" s="14" t="s">
        <v>347</v>
      </c>
      <c r="G1801" s="14" t="s">
        <v>2320</v>
      </c>
      <c r="H1801" s="14" t="s">
        <v>2322</v>
      </c>
      <c r="I1801" s="14">
        <v>0.5</v>
      </c>
      <c r="J1801" s="14">
        <v>0.364</v>
      </c>
      <c r="K1801" s="14">
        <v>0.864030115696019</v>
      </c>
      <c r="L1801" s="14">
        <v>0.0318</v>
      </c>
      <c r="M1801" s="14">
        <v>0.902</v>
      </c>
      <c r="N1801" s="14">
        <v>2.67E-6</v>
      </c>
      <c r="O1801" s="14">
        <v>0.234</v>
      </c>
      <c r="P1801" s="14">
        <v>0.263</v>
      </c>
      <c r="Q1801" s="14">
        <v>150.225</v>
      </c>
      <c r="R1801" s="14">
        <v>2.0</v>
      </c>
      <c r="S1801" s="14">
        <v>0.0</v>
      </c>
      <c r="T1801" s="14" t="s">
        <v>34</v>
      </c>
      <c r="U1801" s="14" t="s">
        <v>35</v>
      </c>
      <c r="V1801" s="16" t="s">
        <v>36</v>
      </c>
      <c r="W1801" s="17" t="s">
        <v>251</v>
      </c>
    </row>
    <row r="1802" ht="15.75" customHeight="1">
      <c r="A1802" s="14" t="s">
        <v>4247</v>
      </c>
      <c r="B1802" s="14" t="s">
        <v>4248</v>
      </c>
      <c r="C1802" s="14">
        <v>2012.0</v>
      </c>
      <c r="D1802" s="14">
        <v>5.0</v>
      </c>
      <c r="E1802" s="14">
        <v>276637.0</v>
      </c>
      <c r="F1802" s="14" t="s">
        <v>26</v>
      </c>
      <c r="G1802" s="14" t="s">
        <v>4249</v>
      </c>
      <c r="H1802" s="14" t="s">
        <v>4250</v>
      </c>
      <c r="I1802" s="14">
        <v>0.761</v>
      </c>
      <c r="J1802" s="14">
        <v>0.73</v>
      </c>
      <c r="K1802" s="14">
        <v>0.8088037131134087</v>
      </c>
      <c r="L1802" s="14">
        <v>0.0268</v>
      </c>
      <c r="M1802" s="14">
        <v>0.132</v>
      </c>
      <c r="N1802" s="14">
        <v>2.55E-6</v>
      </c>
      <c r="O1802" s="14">
        <v>0.202</v>
      </c>
      <c r="P1802" s="14">
        <v>0.605</v>
      </c>
      <c r="Q1802" s="14">
        <v>117.965</v>
      </c>
      <c r="R1802" s="14">
        <v>9.0</v>
      </c>
      <c r="S1802" s="14">
        <v>1.0</v>
      </c>
      <c r="T1802" s="14" t="s">
        <v>34</v>
      </c>
      <c r="U1802" s="14" t="s">
        <v>35</v>
      </c>
      <c r="V1802" s="16" t="s">
        <v>407</v>
      </c>
      <c r="W1802" s="17" t="s">
        <v>185</v>
      </c>
    </row>
    <row r="1803" ht="15.75" customHeight="1">
      <c r="A1803" s="14" t="s">
        <v>2323</v>
      </c>
      <c r="B1803" s="14" t="s">
        <v>2324</v>
      </c>
      <c r="C1803" s="14">
        <v>2021.0</v>
      </c>
      <c r="D1803" s="14">
        <v>5.0</v>
      </c>
      <c r="E1803" s="14">
        <v>272066.0</v>
      </c>
      <c r="F1803" s="14" t="s">
        <v>424</v>
      </c>
      <c r="G1803" s="14" t="s">
        <v>544</v>
      </c>
      <c r="H1803" s="14" t="s">
        <v>2325</v>
      </c>
      <c r="I1803" s="14">
        <v>0.298</v>
      </c>
      <c r="J1803" s="14">
        <v>0.251</v>
      </c>
      <c r="K1803" s="14">
        <v>0.7806771757795078</v>
      </c>
      <c r="L1803" s="14">
        <v>0.033</v>
      </c>
      <c r="M1803" s="14">
        <v>0.972</v>
      </c>
      <c r="N1803" s="14">
        <v>1.67E-5</v>
      </c>
      <c r="O1803" s="14">
        <v>0.103</v>
      </c>
      <c r="P1803" s="14">
        <v>0.102</v>
      </c>
      <c r="Q1803" s="14">
        <v>154.974</v>
      </c>
      <c r="R1803" s="14">
        <v>0.0</v>
      </c>
      <c r="S1803" s="14">
        <v>1.0</v>
      </c>
      <c r="T1803" s="14" t="s">
        <v>34</v>
      </c>
      <c r="U1803" s="14" t="s">
        <v>35</v>
      </c>
      <c r="V1803" s="16" t="s">
        <v>58</v>
      </c>
      <c r="W1803" s="17" t="s">
        <v>251</v>
      </c>
    </row>
    <row r="1804" ht="15.75" customHeight="1">
      <c r="A1804" s="14" t="s">
        <v>20124</v>
      </c>
      <c r="B1804" s="14" t="s">
        <v>20125</v>
      </c>
      <c r="C1804" s="14">
        <v>2013.0</v>
      </c>
      <c r="D1804" s="14">
        <v>5.0</v>
      </c>
      <c r="E1804" s="14">
        <v>94880.0</v>
      </c>
      <c r="F1804" s="14" t="s">
        <v>336</v>
      </c>
      <c r="G1804" s="14" t="s">
        <v>20126</v>
      </c>
      <c r="H1804" s="14" t="s">
        <v>20127</v>
      </c>
      <c r="I1804" s="14">
        <v>0.155</v>
      </c>
      <c r="J1804" s="14">
        <v>0.206</v>
      </c>
      <c r="K1804" s="14">
        <v>0.5613115735768548</v>
      </c>
      <c r="L1804" s="14">
        <v>0.0347</v>
      </c>
      <c r="M1804" s="14">
        <v>0.864</v>
      </c>
      <c r="N1804" s="14">
        <v>0.933</v>
      </c>
      <c r="O1804" s="14">
        <v>0.364</v>
      </c>
      <c r="P1804" s="14">
        <v>0.469</v>
      </c>
      <c r="Q1804" s="14">
        <v>171.376</v>
      </c>
      <c r="R1804" s="14">
        <v>7.0</v>
      </c>
      <c r="S1804" s="14">
        <v>1.0</v>
      </c>
      <c r="T1804" s="14" t="s">
        <v>34</v>
      </c>
      <c r="U1804" s="14" t="s">
        <v>35</v>
      </c>
      <c r="V1804" s="16" t="s">
        <v>54</v>
      </c>
      <c r="W1804" s="17" t="s">
        <v>251</v>
      </c>
    </row>
    <row r="1805" ht="15.75" customHeight="1">
      <c r="A1805" s="14" t="s">
        <v>20128</v>
      </c>
      <c r="B1805" s="14" t="s">
        <v>20129</v>
      </c>
      <c r="C1805" s="14">
        <v>2020.0</v>
      </c>
      <c r="D1805" s="14">
        <v>5.0</v>
      </c>
      <c r="E1805" s="14">
        <v>91604.0</v>
      </c>
      <c r="F1805" s="14" t="s">
        <v>12615</v>
      </c>
      <c r="G1805" s="14" t="s">
        <v>19937</v>
      </c>
      <c r="H1805" s="14" t="s">
        <v>19938</v>
      </c>
      <c r="I1805" s="14">
        <v>0.368</v>
      </c>
      <c r="J1805" s="14">
        <v>0.089</v>
      </c>
      <c r="K1805" s="14">
        <v>0.6004534468247931</v>
      </c>
      <c r="L1805" s="14">
        <v>0.043</v>
      </c>
      <c r="M1805" s="14">
        <v>0.992</v>
      </c>
      <c r="N1805" s="14">
        <v>0.00974</v>
      </c>
      <c r="O1805" s="14">
        <v>0.0671</v>
      </c>
      <c r="P1805" s="14">
        <v>0.0978</v>
      </c>
      <c r="Q1805" s="14">
        <v>112.312</v>
      </c>
      <c r="R1805" s="14">
        <v>9.0</v>
      </c>
      <c r="S1805" s="14">
        <v>1.0</v>
      </c>
      <c r="T1805" s="14" t="s">
        <v>1264</v>
      </c>
      <c r="U1805" s="14" t="s">
        <v>35</v>
      </c>
      <c r="V1805" s="16" t="s">
        <v>75</v>
      </c>
      <c r="W1805" s="17" t="s">
        <v>251</v>
      </c>
    </row>
    <row r="1806" ht="15.75" customHeight="1">
      <c r="A1806" s="14" t="s">
        <v>20130</v>
      </c>
      <c r="B1806" s="14" t="s">
        <v>20131</v>
      </c>
      <c r="C1806" s="14">
        <v>2012.0</v>
      </c>
      <c r="D1806" s="14">
        <v>5.0</v>
      </c>
      <c r="E1806" s="14">
        <v>81005.0</v>
      </c>
      <c r="F1806" s="14" t="s">
        <v>14185</v>
      </c>
      <c r="G1806" s="14" t="s">
        <v>20132</v>
      </c>
      <c r="H1806" s="14" t="s">
        <v>20133</v>
      </c>
      <c r="I1806" s="14">
        <v>0.586</v>
      </c>
      <c r="J1806" s="14">
        <v>0.374</v>
      </c>
      <c r="K1806" s="14">
        <v>0.7147562723094828</v>
      </c>
      <c r="L1806" s="14">
        <v>0.0474</v>
      </c>
      <c r="M1806" s="14">
        <v>0.886</v>
      </c>
      <c r="N1806" s="14">
        <v>0.806</v>
      </c>
      <c r="O1806" s="14">
        <v>0.115</v>
      </c>
      <c r="P1806" s="14">
        <v>0.748</v>
      </c>
      <c r="Q1806" s="14">
        <v>154.912</v>
      </c>
      <c r="R1806" s="14">
        <v>2.0</v>
      </c>
      <c r="S1806" s="14">
        <v>0.0</v>
      </c>
      <c r="T1806" s="14" t="s">
        <v>1264</v>
      </c>
      <c r="U1806" s="14" t="s">
        <v>35</v>
      </c>
      <c r="V1806" s="16" t="s">
        <v>181</v>
      </c>
      <c r="W1806" s="17" t="s">
        <v>185</v>
      </c>
    </row>
    <row r="1807" ht="15.75" customHeight="1">
      <c r="A1807" s="14" t="s">
        <v>20134</v>
      </c>
      <c r="B1807" s="14" t="s">
        <v>20135</v>
      </c>
      <c r="C1807" s="14">
        <v>2024.0</v>
      </c>
      <c r="D1807" s="14">
        <v>5.0</v>
      </c>
      <c r="E1807" s="14">
        <v>148213.0</v>
      </c>
      <c r="F1807" s="14" t="s">
        <v>12615</v>
      </c>
      <c r="G1807" s="14" t="s">
        <v>19947</v>
      </c>
      <c r="H1807" s="14" t="s">
        <v>19948</v>
      </c>
      <c r="I1807" s="14">
        <v>0.316</v>
      </c>
      <c r="J1807" s="14">
        <v>0.0027</v>
      </c>
      <c r="K1807" s="14">
        <v>0.1672192158756184</v>
      </c>
      <c r="L1807" s="14">
        <v>0.043</v>
      </c>
      <c r="M1807" s="14">
        <v>0.995</v>
      </c>
      <c r="N1807" s="14">
        <v>0.891</v>
      </c>
      <c r="O1807" s="14">
        <v>0.0807</v>
      </c>
      <c r="P1807" s="14">
        <v>0.15</v>
      </c>
      <c r="Q1807" s="14">
        <v>65.763</v>
      </c>
      <c r="R1807" s="14">
        <v>5.0</v>
      </c>
      <c r="S1807" s="14">
        <v>0.0</v>
      </c>
      <c r="T1807" s="14" t="s">
        <v>1264</v>
      </c>
      <c r="U1807" s="14" t="s">
        <v>35</v>
      </c>
      <c r="V1807" s="16" t="s">
        <v>58</v>
      </c>
      <c r="W1807" s="17" t="s">
        <v>251</v>
      </c>
    </row>
    <row r="1808" ht="15.75" customHeight="1">
      <c r="A1808" s="14" t="s">
        <v>20136</v>
      </c>
      <c r="B1808" s="14" t="s">
        <v>20137</v>
      </c>
      <c r="C1808" s="14">
        <v>2020.0</v>
      </c>
      <c r="D1808" s="14">
        <v>5.0</v>
      </c>
      <c r="E1808" s="14">
        <v>137709.0</v>
      </c>
      <c r="F1808" s="14" t="s">
        <v>14444</v>
      </c>
      <c r="G1808" s="14" t="s">
        <v>13630</v>
      </c>
      <c r="H1808" s="14" t="s">
        <v>19343</v>
      </c>
      <c r="I1808" s="14">
        <v>0.422</v>
      </c>
      <c r="J1808" s="14">
        <v>0.0295</v>
      </c>
      <c r="K1808" s="14">
        <v>0.2698650353930259</v>
      </c>
      <c r="L1808" s="14">
        <v>0.064</v>
      </c>
      <c r="M1808" s="14">
        <v>0.982</v>
      </c>
      <c r="N1808" s="14">
        <v>0.749</v>
      </c>
      <c r="O1808" s="14">
        <v>0.104</v>
      </c>
      <c r="P1808" s="14">
        <v>0.165</v>
      </c>
      <c r="Q1808" s="14">
        <v>119.915</v>
      </c>
      <c r="R1808" s="14">
        <v>4.0</v>
      </c>
      <c r="S1808" s="14">
        <v>1.0</v>
      </c>
      <c r="T1808" s="14" t="s">
        <v>1264</v>
      </c>
      <c r="U1808" s="14" t="s">
        <v>35</v>
      </c>
      <c r="V1808" s="16" t="s">
        <v>58</v>
      </c>
      <c r="W1808" s="17" t="s">
        <v>251</v>
      </c>
    </row>
    <row r="1809" ht="15.75" customHeight="1">
      <c r="A1809" s="14" t="s">
        <v>20138</v>
      </c>
      <c r="B1809" s="14" t="s">
        <v>20139</v>
      </c>
      <c r="C1809" s="14">
        <v>2013.0</v>
      </c>
      <c r="D1809" s="14">
        <v>5.0</v>
      </c>
      <c r="E1809" s="14">
        <v>80200.0</v>
      </c>
      <c r="F1809" s="14" t="s">
        <v>12615</v>
      </c>
      <c r="G1809" s="14" t="s">
        <v>20140</v>
      </c>
      <c r="H1809" s="14" t="s">
        <v>17953</v>
      </c>
      <c r="I1809" s="14">
        <v>0.717</v>
      </c>
      <c r="J1809" s="14">
        <v>0.446</v>
      </c>
      <c r="K1809" s="14">
        <v>0.7912219536544989</v>
      </c>
      <c r="L1809" s="14">
        <v>0.0794</v>
      </c>
      <c r="M1809" s="14">
        <v>0.95</v>
      </c>
      <c r="N1809" s="14">
        <v>0.915</v>
      </c>
      <c r="O1809" s="14">
        <v>0.0927</v>
      </c>
      <c r="P1809" s="14">
        <v>0.977</v>
      </c>
      <c r="Q1809" s="14">
        <v>126.19</v>
      </c>
      <c r="R1809" s="14">
        <v>2.0</v>
      </c>
      <c r="S1809" s="14">
        <v>1.0</v>
      </c>
      <c r="T1809" s="14" t="s">
        <v>1264</v>
      </c>
      <c r="U1809" s="14" t="s">
        <v>35</v>
      </c>
      <c r="V1809" s="16" t="s">
        <v>819</v>
      </c>
      <c r="W1809" s="17" t="s">
        <v>185</v>
      </c>
    </row>
    <row r="1810" ht="15.75" customHeight="1">
      <c r="A1810" s="14" t="s">
        <v>20141</v>
      </c>
      <c r="B1810" s="14" t="s">
        <v>20142</v>
      </c>
      <c r="C1810" s="14">
        <v>2008.0</v>
      </c>
      <c r="D1810" s="14">
        <v>5.0</v>
      </c>
      <c r="E1810" s="14">
        <v>88200.0</v>
      </c>
      <c r="F1810" s="14" t="s">
        <v>14444</v>
      </c>
      <c r="G1810" s="14" t="s">
        <v>20143</v>
      </c>
      <c r="H1810" s="14" t="s">
        <v>20144</v>
      </c>
      <c r="I1810" s="14">
        <v>0.695</v>
      </c>
      <c r="J1810" s="14">
        <v>0.152</v>
      </c>
      <c r="K1810" s="14">
        <v>0.5813530682398702</v>
      </c>
      <c r="L1810" s="14">
        <v>0.0613</v>
      </c>
      <c r="M1810" s="14">
        <v>0.945</v>
      </c>
      <c r="N1810" s="14">
        <v>0.869</v>
      </c>
      <c r="O1810" s="14">
        <v>0.108</v>
      </c>
      <c r="P1810" s="14">
        <v>0.728</v>
      </c>
      <c r="Q1810" s="14">
        <v>116.679</v>
      </c>
      <c r="R1810" s="14">
        <v>2.0</v>
      </c>
      <c r="S1810" s="14">
        <v>1.0</v>
      </c>
      <c r="T1810" s="14" t="s">
        <v>1264</v>
      </c>
      <c r="U1810" s="14" t="s">
        <v>35</v>
      </c>
      <c r="V1810" s="16" t="s">
        <v>181</v>
      </c>
      <c r="W1810" s="17" t="s">
        <v>185</v>
      </c>
    </row>
    <row r="1811" ht="15.75" customHeight="1">
      <c r="A1811" s="14" t="s">
        <v>20145</v>
      </c>
      <c r="B1811" s="14" t="s">
        <v>20146</v>
      </c>
      <c r="C1811" s="14">
        <v>2019.0</v>
      </c>
      <c r="D1811" s="14">
        <v>5.0</v>
      </c>
      <c r="E1811" s="14">
        <v>117094.0</v>
      </c>
      <c r="F1811" s="14" t="s">
        <v>12502</v>
      </c>
      <c r="G1811" s="14" t="s">
        <v>14057</v>
      </c>
      <c r="H1811" s="14" t="s">
        <v>19734</v>
      </c>
      <c r="I1811" s="14">
        <v>0.608</v>
      </c>
      <c r="J1811" s="14">
        <v>0.421</v>
      </c>
      <c r="K1811" s="14">
        <v>0.7047889974824121</v>
      </c>
      <c r="L1811" s="14">
        <v>0.0485</v>
      </c>
      <c r="M1811" s="14">
        <v>0.485</v>
      </c>
      <c r="N1811" s="14">
        <v>0.893</v>
      </c>
      <c r="O1811" s="14">
        <v>0.0653</v>
      </c>
      <c r="P1811" s="14">
        <v>0.68</v>
      </c>
      <c r="Q1811" s="14">
        <v>141.07</v>
      </c>
      <c r="R1811" s="14">
        <v>9.0</v>
      </c>
      <c r="S1811" s="14">
        <v>0.0</v>
      </c>
      <c r="T1811" s="14" t="s">
        <v>1264</v>
      </c>
      <c r="U1811" s="14" t="s">
        <v>35</v>
      </c>
      <c r="V1811" s="16" t="s">
        <v>407</v>
      </c>
      <c r="W1811" s="17" t="s">
        <v>185</v>
      </c>
    </row>
    <row r="1812" ht="15.75" customHeight="1">
      <c r="A1812" s="14" t="s">
        <v>20147</v>
      </c>
      <c r="B1812" s="14" t="s">
        <v>20148</v>
      </c>
      <c r="C1812" s="14">
        <v>1991.0</v>
      </c>
      <c r="D1812" s="14">
        <v>5.0</v>
      </c>
      <c r="E1812" s="14">
        <v>96840.0</v>
      </c>
      <c r="F1812" s="14" t="s">
        <v>14355</v>
      </c>
      <c r="G1812" s="14" t="s">
        <v>20149</v>
      </c>
      <c r="H1812" s="14" t="s">
        <v>20150</v>
      </c>
      <c r="I1812" s="14">
        <v>0.515</v>
      </c>
      <c r="J1812" s="14">
        <v>0.834</v>
      </c>
      <c r="K1812" s="14">
        <v>0.8611639894581917</v>
      </c>
      <c r="L1812" s="14">
        <v>0.0747</v>
      </c>
      <c r="M1812" s="14">
        <v>0.0972</v>
      </c>
      <c r="N1812" s="14">
        <v>1.56E-6</v>
      </c>
      <c r="O1812" s="14">
        <v>0.123</v>
      </c>
      <c r="P1812" s="14">
        <v>0.735</v>
      </c>
      <c r="Q1812" s="14">
        <v>91.521</v>
      </c>
      <c r="R1812" s="14">
        <v>2.0</v>
      </c>
      <c r="S1812" s="14">
        <v>1.0</v>
      </c>
      <c r="T1812" s="14" t="s">
        <v>1264</v>
      </c>
      <c r="U1812" s="14" t="s">
        <v>35</v>
      </c>
      <c r="V1812" s="16" t="s">
        <v>181</v>
      </c>
      <c r="W1812" s="17" t="s">
        <v>185</v>
      </c>
    </row>
    <row r="1813" ht="15.75" customHeight="1">
      <c r="A1813" s="14" t="s">
        <v>20151</v>
      </c>
      <c r="B1813" s="14" t="s">
        <v>20152</v>
      </c>
      <c r="C1813" s="14">
        <v>2006.0</v>
      </c>
      <c r="D1813" s="14">
        <v>5.0</v>
      </c>
      <c r="E1813" s="14">
        <v>392400.0</v>
      </c>
      <c r="F1813" s="14" t="s">
        <v>14474</v>
      </c>
      <c r="G1813" s="14" t="s">
        <v>20153</v>
      </c>
      <c r="H1813" s="14" t="s">
        <v>20154</v>
      </c>
      <c r="I1813" s="14">
        <v>0.326</v>
      </c>
      <c r="J1813" s="14">
        <v>0.163</v>
      </c>
      <c r="K1813" s="14">
        <v>0.5427459200363027</v>
      </c>
      <c r="L1813" s="14">
        <v>0.0371</v>
      </c>
      <c r="M1813" s="14">
        <v>0.957</v>
      </c>
      <c r="N1813" s="14">
        <v>0.92</v>
      </c>
      <c r="O1813" s="14">
        <v>0.0404</v>
      </c>
      <c r="P1813" s="14">
        <v>0.296</v>
      </c>
      <c r="Q1813" s="14">
        <v>122.421</v>
      </c>
      <c r="R1813" s="14">
        <v>5.0</v>
      </c>
      <c r="S1813" s="14">
        <v>1.0</v>
      </c>
      <c r="T1813" s="14" t="s">
        <v>1264</v>
      </c>
      <c r="U1813" s="14" t="s">
        <v>35</v>
      </c>
      <c r="V1813" s="16" t="s">
        <v>36</v>
      </c>
      <c r="W1813" s="17" t="s">
        <v>251</v>
      </c>
    </row>
    <row r="1814" ht="15.75" customHeight="1">
      <c r="A1814" s="14" t="s">
        <v>20155</v>
      </c>
      <c r="B1814" s="14" t="s">
        <v>20156</v>
      </c>
      <c r="C1814" s="14">
        <v>1998.0</v>
      </c>
      <c r="D1814" s="14">
        <v>5.0</v>
      </c>
      <c r="E1814" s="14">
        <v>190866.0</v>
      </c>
      <c r="F1814" s="14" t="s">
        <v>13320</v>
      </c>
      <c r="G1814" s="14" t="s">
        <v>20157</v>
      </c>
      <c r="H1814" s="14" t="s">
        <v>20158</v>
      </c>
      <c r="I1814" s="14">
        <v>0.363</v>
      </c>
      <c r="J1814" s="14">
        <v>0.263</v>
      </c>
      <c r="K1814" s="14">
        <v>0.762817359297525</v>
      </c>
      <c r="L1814" s="14">
        <v>0.0746</v>
      </c>
      <c r="M1814" s="14">
        <v>0.961</v>
      </c>
      <c r="N1814" s="14">
        <v>4.02E-5</v>
      </c>
      <c r="O1814" s="14">
        <v>0.364</v>
      </c>
      <c r="P1814" s="14">
        <v>0.648</v>
      </c>
      <c r="Q1814" s="14">
        <v>52.831</v>
      </c>
      <c r="R1814" s="14">
        <v>9.0</v>
      </c>
      <c r="S1814" s="14">
        <v>0.0</v>
      </c>
      <c r="T1814" s="14" t="s">
        <v>1264</v>
      </c>
      <c r="U1814" s="14" t="s">
        <v>35</v>
      </c>
      <c r="V1814" s="16" t="s">
        <v>407</v>
      </c>
      <c r="W1814" s="17" t="s">
        <v>185</v>
      </c>
    </row>
    <row r="1815" ht="15.75" customHeight="1">
      <c r="A1815" s="14" t="s">
        <v>20159</v>
      </c>
      <c r="B1815" s="14" t="s">
        <v>20160</v>
      </c>
      <c r="C1815" s="14">
        <v>2017.0</v>
      </c>
      <c r="D1815" s="14">
        <v>5.0</v>
      </c>
      <c r="E1815" s="14">
        <v>163115.0</v>
      </c>
      <c r="F1815" s="14" t="s">
        <v>12561</v>
      </c>
      <c r="G1815" s="14" t="s">
        <v>16268</v>
      </c>
      <c r="H1815" s="14" t="s">
        <v>16269</v>
      </c>
      <c r="I1815" s="14">
        <v>0.526</v>
      </c>
      <c r="J1815" s="14">
        <v>0.144</v>
      </c>
      <c r="K1815" s="14">
        <v>0.5989134386970053</v>
      </c>
      <c r="L1815" s="14">
        <v>0.0632</v>
      </c>
      <c r="M1815" s="14">
        <v>0.964</v>
      </c>
      <c r="N1815" s="14">
        <v>0.922</v>
      </c>
      <c r="O1815" s="14">
        <v>0.105</v>
      </c>
      <c r="P1815" s="14">
        <v>0.302</v>
      </c>
      <c r="Q1815" s="14">
        <v>100.691</v>
      </c>
      <c r="R1815" s="14">
        <v>4.0</v>
      </c>
      <c r="S1815" s="14">
        <v>1.0</v>
      </c>
      <c r="T1815" s="14" t="s">
        <v>1264</v>
      </c>
      <c r="U1815" s="14" t="s">
        <v>35</v>
      </c>
      <c r="V1815" s="16" t="s">
        <v>45</v>
      </c>
      <c r="W1815" s="17" t="s">
        <v>251</v>
      </c>
    </row>
    <row r="1816" ht="15.75" customHeight="1">
      <c r="A1816" s="14" t="s">
        <v>20161</v>
      </c>
      <c r="B1816" s="14" t="s">
        <v>20162</v>
      </c>
      <c r="C1816" s="14">
        <v>2020.0</v>
      </c>
      <c r="D1816" s="14">
        <v>5.0</v>
      </c>
      <c r="E1816" s="14">
        <v>177449.0</v>
      </c>
      <c r="F1816" s="14" t="s">
        <v>12561</v>
      </c>
      <c r="G1816" s="14" t="s">
        <v>13630</v>
      </c>
      <c r="H1816" s="14" t="s">
        <v>19343</v>
      </c>
      <c r="I1816" s="14">
        <v>0.461</v>
      </c>
      <c r="J1816" s="14">
        <v>0.0934</v>
      </c>
      <c r="K1816" s="14">
        <v>0.4826428250490313</v>
      </c>
      <c r="L1816" s="14">
        <v>0.0454</v>
      </c>
      <c r="M1816" s="14">
        <v>0.985</v>
      </c>
      <c r="N1816" s="14">
        <v>0.932</v>
      </c>
      <c r="O1816" s="14">
        <v>0.1</v>
      </c>
      <c r="P1816" s="14">
        <v>0.0534</v>
      </c>
      <c r="Q1816" s="14">
        <v>94.925</v>
      </c>
      <c r="R1816" s="14">
        <v>0.0</v>
      </c>
      <c r="S1816" s="14">
        <v>0.0</v>
      </c>
      <c r="T1816" s="14" t="s">
        <v>1264</v>
      </c>
      <c r="U1816" s="14" t="s">
        <v>68</v>
      </c>
      <c r="V1816" s="16" t="s">
        <v>75</v>
      </c>
      <c r="W1816" s="17" t="s">
        <v>251</v>
      </c>
    </row>
    <row r="1817" ht="15.75" customHeight="1">
      <c r="A1817" s="14" t="s">
        <v>20163</v>
      </c>
      <c r="B1817" s="14" t="s">
        <v>20164</v>
      </c>
      <c r="C1817" s="14">
        <v>1997.0</v>
      </c>
      <c r="D1817" s="14">
        <v>5.0</v>
      </c>
      <c r="E1817" s="14">
        <v>204840.0</v>
      </c>
      <c r="F1817" s="14" t="s">
        <v>13320</v>
      </c>
      <c r="G1817" s="14" t="s">
        <v>13322</v>
      </c>
      <c r="H1817" s="14" t="s">
        <v>19983</v>
      </c>
      <c r="I1817" s="14">
        <v>0.576</v>
      </c>
      <c r="J1817" s="14">
        <v>0.297</v>
      </c>
      <c r="K1817" s="14">
        <v>0.767351827673789</v>
      </c>
      <c r="L1817" s="14">
        <v>0.218</v>
      </c>
      <c r="M1817" s="14">
        <v>0.959</v>
      </c>
      <c r="N1817" s="14">
        <v>4.17E-6</v>
      </c>
      <c r="O1817" s="14">
        <v>0.347</v>
      </c>
      <c r="P1817" s="14">
        <v>0.611</v>
      </c>
      <c r="Q1817" s="14">
        <v>115.239</v>
      </c>
      <c r="R1817" s="14">
        <v>2.0</v>
      </c>
      <c r="S1817" s="14">
        <v>1.0</v>
      </c>
      <c r="T1817" s="14" t="s">
        <v>1264</v>
      </c>
      <c r="U1817" s="14" t="s">
        <v>35</v>
      </c>
      <c r="V1817" s="16" t="s">
        <v>407</v>
      </c>
      <c r="W1817" s="17" t="s">
        <v>185</v>
      </c>
    </row>
    <row r="1818" ht="15.75" customHeight="1">
      <c r="A1818" s="14" t="s">
        <v>20165</v>
      </c>
      <c r="B1818" s="14" t="s">
        <v>20166</v>
      </c>
      <c r="C1818" s="14">
        <v>2016.0</v>
      </c>
      <c r="D1818" s="14">
        <v>5.0</v>
      </c>
      <c r="E1818" s="14">
        <v>84533.0</v>
      </c>
      <c r="F1818" s="14" t="s">
        <v>12615</v>
      </c>
      <c r="G1818" s="14" t="s">
        <v>19375</v>
      </c>
      <c r="H1818" s="14" t="s">
        <v>17711</v>
      </c>
      <c r="I1818" s="14">
        <v>0.333</v>
      </c>
      <c r="J1818" s="14">
        <v>0.00314</v>
      </c>
      <c r="K1818" s="14">
        <v>0.2383804247804766</v>
      </c>
      <c r="L1818" s="14">
        <v>0.0408</v>
      </c>
      <c r="M1818" s="14">
        <v>0.995</v>
      </c>
      <c r="N1818" s="14">
        <v>2.51E-5</v>
      </c>
      <c r="O1818" s="14">
        <v>0.096</v>
      </c>
      <c r="P1818" s="14">
        <v>0.148</v>
      </c>
      <c r="Q1818" s="14">
        <v>129.555</v>
      </c>
      <c r="R1818" s="14">
        <v>4.0</v>
      </c>
      <c r="S1818" s="14">
        <v>1.0</v>
      </c>
      <c r="T1818" s="14" t="s">
        <v>1264</v>
      </c>
      <c r="U1818" s="14" t="s">
        <v>35</v>
      </c>
      <c r="V1818" s="16" t="s">
        <v>58</v>
      </c>
      <c r="W1818" s="17" t="s">
        <v>251</v>
      </c>
    </row>
    <row r="1819" ht="15.75" customHeight="1">
      <c r="A1819" s="14" t="s">
        <v>20167</v>
      </c>
      <c r="B1819" s="14" t="s">
        <v>20168</v>
      </c>
      <c r="C1819" s="14">
        <v>2016.0</v>
      </c>
      <c r="D1819" s="14">
        <v>5.0</v>
      </c>
      <c r="E1819" s="14">
        <v>132173.0</v>
      </c>
      <c r="F1819" s="14" t="s">
        <v>12615</v>
      </c>
      <c r="G1819" s="14" t="s">
        <v>19375</v>
      </c>
      <c r="H1819" s="14" t="s">
        <v>17711</v>
      </c>
      <c r="I1819" s="14">
        <v>0.323</v>
      </c>
      <c r="J1819" s="14">
        <v>0.00286</v>
      </c>
      <c r="K1819" s="14">
        <v>0.2947832224607024</v>
      </c>
      <c r="L1819" s="14">
        <v>0.0463</v>
      </c>
      <c r="M1819" s="14">
        <v>0.99</v>
      </c>
      <c r="N1819" s="14">
        <v>5.4E-5</v>
      </c>
      <c r="O1819" s="14">
        <v>0.0831</v>
      </c>
      <c r="P1819" s="14">
        <v>0.217</v>
      </c>
      <c r="Q1819" s="14">
        <v>66.599</v>
      </c>
      <c r="R1819" s="14">
        <v>0.0</v>
      </c>
      <c r="S1819" s="14">
        <v>0.0</v>
      </c>
      <c r="T1819" s="14" t="s">
        <v>1264</v>
      </c>
      <c r="U1819" s="14" t="s">
        <v>35</v>
      </c>
      <c r="V1819" s="16" t="s">
        <v>36</v>
      </c>
      <c r="W1819" s="17" t="s">
        <v>251</v>
      </c>
    </row>
    <row r="1820" ht="15.75" customHeight="1">
      <c r="A1820" s="14" t="s">
        <v>20169</v>
      </c>
      <c r="B1820" s="14" t="s">
        <v>20170</v>
      </c>
      <c r="C1820" s="14">
        <v>2024.0</v>
      </c>
      <c r="D1820" s="14">
        <v>5.0</v>
      </c>
      <c r="E1820" s="14">
        <v>97906.0</v>
      </c>
      <c r="F1820" s="14" t="s">
        <v>12615</v>
      </c>
      <c r="G1820" s="14" t="s">
        <v>20003</v>
      </c>
      <c r="H1820" s="14" t="s">
        <v>20170</v>
      </c>
      <c r="I1820" s="14">
        <v>0.606</v>
      </c>
      <c r="J1820" s="14">
        <v>0.754</v>
      </c>
      <c r="K1820" s="14">
        <v>0.8528650567695579</v>
      </c>
      <c r="L1820" s="14">
        <v>0.143</v>
      </c>
      <c r="M1820" s="14">
        <v>0.0101</v>
      </c>
      <c r="N1820" s="14">
        <v>0.0</v>
      </c>
      <c r="O1820" s="14">
        <v>0.447</v>
      </c>
      <c r="P1820" s="14">
        <v>0.516</v>
      </c>
      <c r="Q1820" s="14">
        <v>90.25</v>
      </c>
      <c r="R1820" s="14">
        <v>7.0</v>
      </c>
      <c r="S1820" s="14">
        <v>1.0</v>
      </c>
      <c r="T1820" s="14" t="s">
        <v>1264</v>
      </c>
      <c r="U1820" s="14" t="s">
        <v>35</v>
      </c>
      <c r="V1820" s="16" t="s">
        <v>333</v>
      </c>
      <c r="W1820" s="17" t="s">
        <v>185</v>
      </c>
    </row>
    <row r="1821" ht="15.75" customHeight="1">
      <c r="A1821" s="14" t="s">
        <v>20171</v>
      </c>
      <c r="B1821" s="14" t="s">
        <v>20172</v>
      </c>
      <c r="C1821" s="14">
        <v>2024.0</v>
      </c>
      <c r="D1821" s="14">
        <v>5.0</v>
      </c>
      <c r="E1821" s="14">
        <v>91324.0</v>
      </c>
      <c r="F1821" s="14" t="s">
        <v>12561</v>
      </c>
      <c r="G1821" s="14" t="s">
        <v>20003</v>
      </c>
      <c r="H1821" s="14" t="s">
        <v>20173</v>
      </c>
      <c r="I1821" s="14">
        <v>0.82</v>
      </c>
      <c r="J1821" s="14">
        <v>0.799</v>
      </c>
      <c r="K1821" s="14">
        <v>0.819690715016797</v>
      </c>
      <c r="L1821" s="14">
        <v>0.31</v>
      </c>
      <c r="M1821" s="14">
        <v>0.0675</v>
      </c>
      <c r="N1821" s="14">
        <v>0.0</v>
      </c>
      <c r="O1821" s="14">
        <v>0.0944</v>
      </c>
      <c r="P1821" s="14">
        <v>0.929</v>
      </c>
      <c r="Q1821" s="14">
        <v>107.642</v>
      </c>
      <c r="R1821" s="14">
        <v>11.0</v>
      </c>
      <c r="S1821" s="14">
        <v>0.0</v>
      </c>
      <c r="T1821" s="14" t="s">
        <v>1264</v>
      </c>
      <c r="U1821" s="14" t="s">
        <v>35</v>
      </c>
      <c r="V1821" s="16" t="s">
        <v>819</v>
      </c>
      <c r="W1821" s="17" t="s">
        <v>185</v>
      </c>
    </row>
    <row r="1822" ht="15.75" customHeight="1">
      <c r="A1822" s="14" t="s">
        <v>20174</v>
      </c>
      <c r="B1822" s="14" t="s">
        <v>20175</v>
      </c>
      <c r="C1822" s="14">
        <v>2024.0</v>
      </c>
      <c r="D1822" s="14">
        <v>5.0</v>
      </c>
      <c r="E1822" s="14">
        <v>71549.0</v>
      </c>
      <c r="F1822" s="14" t="s">
        <v>13117</v>
      </c>
      <c r="G1822" s="14" t="s">
        <v>20003</v>
      </c>
      <c r="H1822" s="14" t="s">
        <v>20175</v>
      </c>
      <c r="I1822" s="14">
        <v>0.932</v>
      </c>
      <c r="J1822" s="14">
        <v>0.812</v>
      </c>
      <c r="K1822" s="14">
        <v>0.8556670160020606</v>
      </c>
      <c r="L1822" s="14">
        <v>0.3</v>
      </c>
      <c r="M1822" s="14">
        <v>0.187</v>
      </c>
      <c r="N1822" s="14">
        <v>1.04E-6</v>
      </c>
      <c r="O1822" s="14">
        <v>0.106</v>
      </c>
      <c r="P1822" s="14">
        <v>0.797</v>
      </c>
      <c r="Q1822" s="14">
        <v>111.791</v>
      </c>
      <c r="R1822" s="14">
        <v>1.0</v>
      </c>
      <c r="S1822" s="14">
        <v>1.0</v>
      </c>
      <c r="T1822" s="14" t="s">
        <v>1264</v>
      </c>
      <c r="U1822" s="14" t="s">
        <v>35</v>
      </c>
      <c r="V1822" s="16" t="s">
        <v>181</v>
      </c>
      <c r="W1822" s="17" t="s">
        <v>185</v>
      </c>
    </row>
    <row r="1823" ht="15.75" customHeight="1">
      <c r="A1823" s="14" t="s">
        <v>20176</v>
      </c>
      <c r="B1823" s="14" t="s">
        <v>20177</v>
      </c>
      <c r="C1823" s="14">
        <v>2008.0</v>
      </c>
      <c r="D1823" s="14">
        <v>5.0</v>
      </c>
      <c r="E1823" s="14">
        <v>57815.0</v>
      </c>
      <c r="F1823" s="14" t="s">
        <v>13117</v>
      </c>
      <c r="G1823" s="14" t="s">
        <v>20178</v>
      </c>
      <c r="H1823" s="14" t="s">
        <v>20179</v>
      </c>
      <c r="I1823" s="14">
        <v>0.793</v>
      </c>
      <c r="J1823" s="14">
        <v>0.728</v>
      </c>
      <c r="K1823" s="14">
        <v>0.8631745556250258</v>
      </c>
      <c r="L1823" s="14">
        <v>0.136</v>
      </c>
      <c r="M1823" s="14">
        <v>0.876</v>
      </c>
      <c r="N1823" s="14">
        <v>0.0</v>
      </c>
      <c r="O1823" s="14">
        <v>0.0697</v>
      </c>
      <c r="P1823" s="14">
        <v>0.459</v>
      </c>
      <c r="Q1823" s="14">
        <v>129.727</v>
      </c>
      <c r="R1823" s="14">
        <v>7.0</v>
      </c>
      <c r="S1823" s="14">
        <v>1.0</v>
      </c>
      <c r="T1823" s="14" t="s">
        <v>1264</v>
      </c>
      <c r="U1823" s="14" t="s">
        <v>68</v>
      </c>
      <c r="V1823" s="16" t="s">
        <v>54</v>
      </c>
      <c r="W1823" s="17" t="s">
        <v>251</v>
      </c>
    </row>
    <row r="1824" ht="15.75" customHeight="1">
      <c r="A1824" s="14" t="s">
        <v>20180</v>
      </c>
      <c r="B1824" s="14" t="s">
        <v>20181</v>
      </c>
      <c r="C1824" s="14">
        <v>2024.0</v>
      </c>
      <c r="D1824" s="14">
        <v>5.0</v>
      </c>
      <c r="E1824" s="14">
        <v>92342.0</v>
      </c>
      <c r="F1824" s="14" t="s">
        <v>14474</v>
      </c>
      <c r="G1824" s="14" t="s">
        <v>20003</v>
      </c>
      <c r="H1824" s="14" t="s">
        <v>20173</v>
      </c>
      <c r="I1824" s="14">
        <v>0.882</v>
      </c>
      <c r="J1824" s="14">
        <v>0.924</v>
      </c>
      <c r="K1824" s="14">
        <v>0.872329048384653</v>
      </c>
      <c r="L1824" s="14">
        <v>0.334</v>
      </c>
      <c r="M1824" s="14">
        <v>0.124</v>
      </c>
      <c r="N1824" s="14">
        <v>0.0</v>
      </c>
      <c r="O1824" s="14">
        <v>0.349</v>
      </c>
      <c r="P1824" s="14">
        <v>0.845</v>
      </c>
      <c r="Q1824" s="14">
        <v>109.957</v>
      </c>
      <c r="R1824" s="14">
        <v>2.0</v>
      </c>
      <c r="S1824" s="14">
        <v>1.0</v>
      </c>
      <c r="T1824" s="14" t="s">
        <v>1264</v>
      </c>
      <c r="U1824" s="14" t="s">
        <v>35</v>
      </c>
      <c r="V1824" s="16" t="s">
        <v>560</v>
      </c>
      <c r="W1824" s="17" t="s">
        <v>185</v>
      </c>
    </row>
    <row r="1825" ht="15.75" customHeight="1">
      <c r="A1825" s="14" t="s">
        <v>20182</v>
      </c>
      <c r="B1825" s="14" t="s">
        <v>20183</v>
      </c>
      <c r="C1825" s="14">
        <v>2024.0</v>
      </c>
      <c r="D1825" s="14">
        <v>5.0</v>
      </c>
      <c r="E1825" s="14">
        <v>81266.0</v>
      </c>
      <c r="F1825" s="14" t="s">
        <v>14444</v>
      </c>
      <c r="G1825" s="14" t="s">
        <v>20003</v>
      </c>
      <c r="H1825" s="14" t="s">
        <v>20183</v>
      </c>
      <c r="I1825" s="14">
        <v>0.626</v>
      </c>
      <c r="J1825" s="14">
        <v>0.916</v>
      </c>
      <c r="K1825" s="14">
        <v>0.9287960130702031</v>
      </c>
      <c r="L1825" s="14">
        <v>0.0441</v>
      </c>
      <c r="M1825" s="14">
        <v>0.00271</v>
      </c>
      <c r="N1825" s="14">
        <v>8.22E-4</v>
      </c>
      <c r="O1825" s="14">
        <v>0.345</v>
      </c>
      <c r="P1825" s="14">
        <v>0.821</v>
      </c>
      <c r="Q1825" s="14">
        <v>139.963</v>
      </c>
      <c r="R1825" s="14">
        <v>10.0</v>
      </c>
      <c r="S1825" s="14">
        <v>0.0</v>
      </c>
      <c r="T1825" s="14" t="s">
        <v>1264</v>
      </c>
      <c r="U1825" s="14" t="s">
        <v>35</v>
      </c>
      <c r="V1825" s="16" t="s">
        <v>560</v>
      </c>
      <c r="W1825" s="17" t="s">
        <v>185</v>
      </c>
    </row>
    <row r="1826" ht="15.75" customHeight="1">
      <c r="A1826" s="14" t="s">
        <v>20184</v>
      </c>
      <c r="B1826" s="14" t="s">
        <v>20185</v>
      </c>
      <c r="C1826" s="14">
        <v>2015.0</v>
      </c>
      <c r="D1826" s="14">
        <v>5.0</v>
      </c>
      <c r="E1826" s="14">
        <v>192073.0</v>
      </c>
      <c r="F1826" s="14" t="s">
        <v>14355</v>
      </c>
      <c r="G1826" s="14" t="s">
        <v>20186</v>
      </c>
      <c r="H1826" s="14" t="s">
        <v>14488</v>
      </c>
      <c r="I1826" s="14">
        <v>0.627</v>
      </c>
      <c r="J1826" s="14">
        <v>0.771</v>
      </c>
      <c r="K1826" s="14">
        <v>0.8708532072621896</v>
      </c>
      <c r="L1826" s="14">
        <v>0.0306</v>
      </c>
      <c r="M1826" s="14">
        <v>0.0109</v>
      </c>
      <c r="N1826" s="14">
        <v>5.33E-5</v>
      </c>
      <c r="O1826" s="14">
        <v>0.134</v>
      </c>
      <c r="P1826" s="14">
        <v>0.658</v>
      </c>
      <c r="Q1826" s="14">
        <v>200.104</v>
      </c>
      <c r="R1826" s="14">
        <v>6.0</v>
      </c>
      <c r="S1826" s="14">
        <v>1.0</v>
      </c>
      <c r="T1826" s="14" t="s">
        <v>1264</v>
      </c>
      <c r="U1826" s="14" t="s">
        <v>35</v>
      </c>
      <c r="V1826" s="16" t="s">
        <v>407</v>
      </c>
      <c r="W1826" s="17" t="s">
        <v>185</v>
      </c>
    </row>
    <row r="1827" ht="15.75" customHeight="1">
      <c r="A1827" s="14" t="s">
        <v>20187</v>
      </c>
      <c r="B1827" s="14" t="s">
        <v>20188</v>
      </c>
      <c r="C1827" s="14">
        <v>2024.0</v>
      </c>
      <c r="D1827" s="14">
        <v>5.0</v>
      </c>
      <c r="E1827" s="14">
        <v>119797.0</v>
      </c>
      <c r="F1827" s="14" t="s">
        <v>14444</v>
      </c>
      <c r="G1827" s="14" t="s">
        <v>20003</v>
      </c>
      <c r="H1827" s="14" t="s">
        <v>20173</v>
      </c>
      <c r="I1827" s="14">
        <v>0.851</v>
      </c>
      <c r="J1827" s="14">
        <v>0.802</v>
      </c>
      <c r="K1827" s="14">
        <v>0.8427052809265138</v>
      </c>
      <c r="L1827" s="14">
        <v>0.154</v>
      </c>
      <c r="M1827" s="14">
        <v>0.0835</v>
      </c>
      <c r="N1827" s="14">
        <v>0.0</v>
      </c>
      <c r="O1827" s="14">
        <v>0.233</v>
      </c>
      <c r="P1827" s="14">
        <v>0.741</v>
      </c>
      <c r="Q1827" s="14">
        <v>110.004</v>
      </c>
      <c r="R1827" s="14">
        <v>10.0</v>
      </c>
      <c r="S1827" s="14">
        <v>0.0</v>
      </c>
      <c r="T1827" s="14" t="s">
        <v>1264</v>
      </c>
      <c r="U1827" s="14" t="s">
        <v>35</v>
      </c>
      <c r="V1827" s="16" t="s">
        <v>181</v>
      </c>
      <c r="W1827" s="17" t="s">
        <v>185</v>
      </c>
    </row>
    <row r="1828" ht="15.75" customHeight="1">
      <c r="A1828" s="14" t="s">
        <v>20189</v>
      </c>
      <c r="B1828" s="14" t="s">
        <v>20190</v>
      </c>
      <c r="C1828" s="14">
        <v>2023.0</v>
      </c>
      <c r="D1828" s="14">
        <v>5.0</v>
      </c>
      <c r="E1828" s="14">
        <v>186874.0</v>
      </c>
      <c r="F1828" s="14" t="s">
        <v>1656</v>
      </c>
      <c r="G1828" s="14" t="s">
        <v>4610</v>
      </c>
      <c r="H1828" s="14" t="s">
        <v>20191</v>
      </c>
      <c r="I1828" s="14">
        <v>0.66</v>
      </c>
      <c r="J1828" s="14">
        <v>0.699</v>
      </c>
      <c r="K1828" s="14">
        <v>0.8455500181625661</v>
      </c>
      <c r="L1828" s="14">
        <v>0.0417</v>
      </c>
      <c r="M1828" s="14">
        <v>0.0134</v>
      </c>
      <c r="N1828" s="14">
        <v>4.12E-5</v>
      </c>
      <c r="O1828" s="14">
        <v>0.103</v>
      </c>
      <c r="P1828" s="14">
        <v>0.284</v>
      </c>
      <c r="Q1828" s="14">
        <v>79.988</v>
      </c>
      <c r="R1828" s="14">
        <v>3.0</v>
      </c>
      <c r="S1828" s="14">
        <v>0.0</v>
      </c>
      <c r="T1828" s="14" t="s">
        <v>1264</v>
      </c>
      <c r="U1828" s="14" t="s">
        <v>35</v>
      </c>
      <c r="V1828" s="16" t="s">
        <v>36</v>
      </c>
      <c r="W1828" s="17" t="s">
        <v>251</v>
      </c>
    </row>
    <row r="1829" ht="15.75" customHeight="1">
      <c r="A1829" s="14" t="s">
        <v>20192</v>
      </c>
      <c r="B1829" s="14" t="s">
        <v>20193</v>
      </c>
      <c r="C1829" s="14">
        <v>2024.0</v>
      </c>
      <c r="D1829" s="14">
        <v>5.0</v>
      </c>
      <c r="E1829" s="14">
        <v>320496.0</v>
      </c>
      <c r="F1829" s="14" t="s">
        <v>12533</v>
      </c>
      <c r="G1829" s="14" t="s">
        <v>20194</v>
      </c>
      <c r="H1829" s="14" t="s">
        <v>20195</v>
      </c>
      <c r="I1829" s="14">
        <v>0.524</v>
      </c>
      <c r="J1829" s="14">
        <v>0.5</v>
      </c>
      <c r="K1829" s="14">
        <v>0.6794644193810139</v>
      </c>
      <c r="L1829" s="14">
        <v>0.0447</v>
      </c>
      <c r="M1829" s="14">
        <v>0.354</v>
      </c>
      <c r="N1829" s="14">
        <v>0.0</v>
      </c>
      <c r="O1829" s="14">
        <v>0.148</v>
      </c>
      <c r="P1829" s="14">
        <v>0.396</v>
      </c>
      <c r="Q1829" s="14">
        <v>139.876</v>
      </c>
      <c r="R1829" s="14">
        <v>2.0</v>
      </c>
      <c r="S1829" s="14">
        <v>1.0</v>
      </c>
      <c r="T1829" s="14" t="s">
        <v>1264</v>
      </c>
      <c r="U1829" s="14" t="s">
        <v>35</v>
      </c>
      <c r="V1829" s="16" t="s">
        <v>45</v>
      </c>
      <c r="W1829" s="17" t="s">
        <v>251</v>
      </c>
    </row>
    <row r="1830" ht="15.75" customHeight="1">
      <c r="A1830" s="14" t="s">
        <v>20196</v>
      </c>
      <c r="B1830" s="14" t="s">
        <v>20197</v>
      </c>
      <c r="C1830" s="14">
        <v>2021.0</v>
      </c>
      <c r="D1830" s="14">
        <v>5.0</v>
      </c>
      <c r="E1830" s="14">
        <v>182044.0</v>
      </c>
      <c r="F1830" s="14" t="s">
        <v>16745</v>
      </c>
      <c r="G1830" s="14" t="s">
        <v>19462</v>
      </c>
      <c r="H1830" s="14" t="s">
        <v>19463</v>
      </c>
      <c r="I1830" s="14">
        <v>0.638</v>
      </c>
      <c r="J1830" s="14">
        <v>0.392</v>
      </c>
      <c r="K1830" s="14">
        <v>0.7236754860495868</v>
      </c>
      <c r="L1830" s="14">
        <v>0.05</v>
      </c>
      <c r="M1830" s="14">
        <v>0.926</v>
      </c>
      <c r="N1830" s="14">
        <v>0.865</v>
      </c>
      <c r="O1830" s="14">
        <v>0.0612</v>
      </c>
      <c r="P1830" s="14">
        <v>0.0608</v>
      </c>
      <c r="Q1830" s="14">
        <v>144.011</v>
      </c>
      <c r="R1830" s="14">
        <v>0.0</v>
      </c>
      <c r="S1830" s="14">
        <v>1.0</v>
      </c>
      <c r="T1830" s="14" t="s">
        <v>1434</v>
      </c>
      <c r="U1830" s="14" t="s">
        <v>35</v>
      </c>
      <c r="V1830" s="16" t="s">
        <v>75</v>
      </c>
      <c r="W1830" s="17" t="s">
        <v>251</v>
      </c>
    </row>
    <row r="1831" ht="15.75" customHeight="1">
      <c r="A1831" s="14" t="s">
        <v>20198</v>
      </c>
      <c r="B1831" s="14" t="s">
        <v>20199</v>
      </c>
      <c r="C1831" s="14">
        <v>2000.0</v>
      </c>
      <c r="D1831" s="14">
        <v>5.0</v>
      </c>
      <c r="E1831" s="14">
        <v>415306.0</v>
      </c>
      <c r="F1831" s="14" t="s">
        <v>14569</v>
      </c>
      <c r="G1831" s="14" t="s">
        <v>20200</v>
      </c>
      <c r="H1831" s="14" t="s">
        <v>13562</v>
      </c>
      <c r="I1831" s="14">
        <v>0.212</v>
      </c>
      <c r="J1831" s="14">
        <v>0.121</v>
      </c>
      <c r="K1831" s="14">
        <v>0.5468953863806196</v>
      </c>
      <c r="L1831" s="14">
        <v>0.0372</v>
      </c>
      <c r="M1831" s="14">
        <v>0.961</v>
      </c>
      <c r="N1831" s="14">
        <v>0.736</v>
      </c>
      <c r="O1831" s="14">
        <v>0.0601</v>
      </c>
      <c r="P1831" s="14">
        <v>0.151</v>
      </c>
      <c r="Q1831" s="14">
        <v>146.129</v>
      </c>
      <c r="R1831" s="14">
        <v>6.0</v>
      </c>
      <c r="S1831" s="14">
        <v>1.0</v>
      </c>
      <c r="T1831" s="14" t="s">
        <v>1434</v>
      </c>
      <c r="U1831" s="14" t="s">
        <v>68</v>
      </c>
      <c r="V1831" s="16" t="s">
        <v>58</v>
      </c>
      <c r="W1831" s="17" t="s">
        <v>251</v>
      </c>
    </row>
    <row r="1832" ht="15.75" customHeight="1">
      <c r="A1832" s="14" t="s">
        <v>20201</v>
      </c>
      <c r="B1832" s="14" t="s">
        <v>20202</v>
      </c>
      <c r="C1832" s="14">
        <v>2021.0</v>
      </c>
      <c r="D1832" s="14">
        <v>5.0</v>
      </c>
      <c r="E1832" s="14">
        <v>94631.0</v>
      </c>
      <c r="F1832" s="14" t="s">
        <v>14716</v>
      </c>
      <c r="G1832" s="14" t="s">
        <v>4257</v>
      </c>
      <c r="H1832" s="14" t="s">
        <v>19803</v>
      </c>
      <c r="I1832" s="14">
        <v>0.603</v>
      </c>
      <c r="J1832" s="14">
        <v>0.962</v>
      </c>
      <c r="K1832" s="14">
        <v>0.9148076059094646</v>
      </c>
      <c r="L1832" s="14">
        <v>0.328</v>
      </c>
      <c r="M1832" s="14">
        <v>0.275</v>
      </c>
      <c r="N1832" s="14">
        <v>0.0</v>
      </c>
      <c r="O1832" s="14">
        <v>0.57</v>
      </c>
      <c r="P1832" s="14">
        <v>0.5</v>
      </c>
      <c r="Q1832" s="14">
        <v>120.885</v>
      </c>
      <c r="R1832" s="14">
        <v>2.0</v>
      </c>
      <c r="S1832" s="14">
        <v>1.0</v>
      </c>
      <c r="T1832" s="14" t="s">
        <v>1434</v>
      </c>
      <c r="U1832" s="14" t="s">
        <v>35</v>
      </c>
      <c r="V1832" s="16" t="s">
        <v>333</v>
      </c>
      <c r="W1832" s="17" t="s">
        <v>185</v>
      </c>
    </row>
    <row r="1833" ht="15.75" customHeight="1">
      <c r="A1833" s="14" t="s">
        <v>20203</v>
      </c>
      <c r="B1833" s="14" t="s">
        <v>20204</v>
      </c>
      <c r="C1833" s="14">
        <v>2007.0</v>
      </c>
      <c r="D1833" s="14">
        <v>5.0</v>
      </c>
      <c r="E1833" s="14">
        <v>154800.0</v>
      </c>
      <c r="F1833" s="14" t="s">
        <v>18971</v>
      </c>
      <c r="G1833" s="14" t="s">
        <v>18972</v>
      </c>
      <c r="H1833" s="14" t="s">
        <v>19575</v>
      </c>
      <c r="I1833" s="14">
        <v>0.812</v>
      </c>
      <c r="J1833" s="14">
        <v>0.249</v>
      </c>
      <c r="K1833" s="14">
        <v>0.7158257223982242</v>
      </c>
      <c r="L1833" s="14">
        <v>0.0496</v>
      </c>
      <c r="M1833" s="14">
        <v>0.895</v>
      </c>
      <c r="N1833" s="14">
        <v>0.0</v>
      </c>
      <c r="O1833" s="14">
        <v>0.132</v>
      </c>
      <c r="P1833" s="14">
        <v>0.434</v>
      </c>
      <c r="Q1833" s="14">
        <v>116.296</v>
      </c>
      <c r="R1833" s="14">
        <v>2.0</v>
      </c>
      <c r="S1833" s="14">
        <v>1.0</v>
      </c>
      <c r="T1833" s="14" t="s">
        <v>1434</v>
      </c>
      <c r="U1833" s="14" t="s">
        <v>35</v>
      </c>
      <c r="V1833" s="16" t="s">
        <v>54</v>
      </c>
      <c r="W1833" s="17" t="s">
        <v>251</v>
      </c>
    </row>
    <row r="1834" ht="15.75" customHeight="1">
      <c r="A1834" s="14" t="s">
        <v>20205</v>
      </c>
      <c r="B1834" s="14" t="s">
        <v>15034</v>
      </c>
      <c r="C1834" s="14">
        <v>2023.0</v>
      </c>
      <c r="D1834" s="14">
        <v>5.0</v>
      </c>
      <c r="E1834" s="14">
        <v>160874.0</v>
      </c>
      <c r="F1834" s="14" t="s">
        <v>5921</v>
      </c>
      <c r="G1834" s="14" t="s">
        <v>15031</v>
      </c>
      <c r="H1834" s="14" t="s">
        <v>15034</v>
      </c>
      <c r="I1834" s="14">
        <v>0.629</v>
      </c>
      <c r="J1834" s="14">
        <v>0.139</v>
      </c>
      <c r="K1834" s="14">
        <v>0.4825358800401572</v>
      </c>
      <c r="L1834" s="14">
        <v>0.039</v>
      </c>
      <c r="M1834" s="14">
        <v>0.772</v>
      </c>
      <c r="N1834" s="14">
        <v>0.756</v>
      </c>
      <c r="O1834" s="14">
        <v>0.109</v>
      </c>
      <c r="P1834" s="14">
        <v>0.32</v>
      </c>
      <c r="Q1834" s="14">
        <v>81.027</v>
      </c>
      <c r="R1834" s="14">
        <v>9.0</v>
      </c>
      <c r="S1834" s="14">
        <v>0.0</v>
      </c>
      <c r="T1834" s="14" t="s">
        <v>1434</v>
      </c>
      <c r="U1834" s="14" t="s">
        <v>35</v>
      </c>
      <c r="V1834" s="16" t="s">
        <v>45</v>
      </c>
      <c r="W1834" s="17" t="s">
        <v>251</v>
      </c>
    </row>
    <row r="1835" ht="15.75" customHeight="1">
      <c r="A1835" s="14" t="s">
        <v>20206</v>
      </c>
      <c r="B1835" s="14" t="s">
        <v>20207</v>
      </c>
      <c r="C1835" s="14">
        <v>2022.0</v>
      </c>
      <c r="D1835" s="14">
        <v>5.0</v>
      </c>
      <c r="E1835" s="14">
        <v>191793.0</v>
      </c>
      <c r="F1835" s="14" t="s">
        <v>8128</v>
      </c>
      <c r="G1835" s="14" t="s">
        <v>20208</v>
      </c>
      <c r="H1835" s="14" t="s">
        <v>20207</v>
      </c>
      <c r="I1835" s="14">
        <v>0.778</v>
      </c>
      <c r="J1835" s="14">
        <v>0.641</v>
      </c>
      <c r="K1835" s="14">
        <v>0.865655679830906</v>
      </c>
      <c r="L1835" s="14">
        <v>0.0658</v>
      </c>
      <c r="M1835" s="14">
        <v>0.0222</v>
      </c>
      <c r="N1835" s="14">
        <v>0.797</v>
      </c>
      <c r="O1835" s="14">
        <v>0.153</v>
      </c>
      <c r="P1835" s="14">
        <v>0.691</v>
      </c>
      <c r="Q1835" s="14">
        <v>145.008</v>
      </c>
      <c r="R1835" s="14">
        <v>9.0</v>
      </c>
      <c r="S1835" s="14">
        <v>1.0</v>
      </c>
      <c r="T1835" s="14" t="s">
        <v>1434</v>
      </c>
      <c r="U1835" s="14" t="s">
        <v>68</v>
      </c>
      <c r="V1835" s="16" t="s">
        <v>407</v>
      </c>
      <c r="W1835" s="17" t="s">
        <v>185</v>
      </c>
    </row>
    <row r="1836" ht="15.75" customHeight="1">
      <c r="A1836" s="14" t="s">
        <v>20209</v>
      </c>
      <c r="B1836" s="14" t="s">
        <v>20210</v>
      </c>
      <c r="C1836" s="14">
        <v>2021.0</v>
      </c>
      <c r="D1836" s="14">
        <v>5.0</v>
      </c>
      <c r="E1836" s="14">
        <v>165160.0</v>
      </c>
      <c r="F1836" s="14" t="s">
        <v>20211</v>
      </c>
      <c r="G1836" s="14" t="s">
        <v>20212</v>
      </c>
      <c r="H1836" s="14" t="s">
        <v>20213</v>
      </c>
      <c r="I1836" s="14">
        <v>0.644</v>
      </c>
      <c r="J1836" s="14">
        <v>0.856</v>
      </c>
      <c r="K1836" s="14">
        <v>0.7902808375764062</v>
      </c>
      <c r="L1836" s="14">
        <v>0.0324</v>
      </c>
      <c r="M1836" s="14">
        <v>0.0108</v>
      </c>
      <c r="N1836" s="14">
        <v>0.696</v>
      </c>
      <c r="O1836" s="14">
        <v>0.291</v>
      </c>
      <c r="P1836" s="14">
        <v>0.812</v>
      </c>
      <c r="Q1836" s="14">
        <v>126.917</v>
      </c>
      <c r="R1836" s="14">
        <v>0.0</v>
      </c>
      <c r="S1836" s="14">
        <v>1.0</v>
      </c>
      <c r="T1836" s="14" t="s">
        <v>1434</v>
      </c>
      <c r="U1836" s="14" t="s">
        <v>35</v>
      </c>
      <c r="V1836" s="16" t="s">
        <v>560</v>
      </c>
      <c r="W1836" s="17" t="s">
        <v>185</v>
      </c>
    </row>
    <row r="1837" ht="15.75" customHeight="1">
      <c r="A1837" s="14" t="s">
        <v>20214</v>
      </c>
      <c r="B1837" s="14" t="s">
        <v>20215</v>
      </c>
      <c r="C1837" s="14">
        <v>2021.0</v>
      </c>
      <c r="D1837" s="14">
        <v>5.0</v>
      </c>
      <c r="E1837" s="14">
        <v>61777.0</v>
      </c>
      <c r="F1837" s="14" t="s">
        <v>14854</v>
      </c>
      <c r="G1837" s="14" t="s">
        <v>20216</v>
      </c>
      <c r="H1837" s="14" t="s">
        <v>20217</v>
      </c>
      <c r="I1837" s="14">
        <v>0.605</v>
      </c>
      <c r="J1837" s="14">
        <v>0.207</v>
      </c>
      <c r="K1837" s="14">
        <v>0.4638205034871812</v>
      </c>
      <c r="L1837" s="14">
        <v>0.0265</v>
      </c>
      <c r="M1837" s="14">
        <v>0.756</v>
      </c>
      <c r="N1837" s="14">
        <v>0.908</v>
      </c>
      <c r="O1837" s="14">
        <v>0.319</v>
      </c>
      <c r="P1837" s="14">
        <v>0.772</v>
      </c>
      <c r="Q1837" s="14">
        <v>99.974</v>
      </c>
      <c r="R1837" s="14">
        <v>7.0</v>
      </c>
      <c r="S1837" s="14">
        <v>1.0</v>
      </c>
      <c r="T1837" s="14" t="s">
        <v>1434</v>
      </c>
      <c r="U1837" s="14" t="s">
        <v>35</v>
      </c>
      <c r="V1837" s="16" t="s">
        <v>181</v>
      </c>
      <c r="W1837" s="17" t="s">
        <v>185</v>
      </c>
    </row>
    <row r="1838" ht="15.75" customHeight="1">
      <c r="A1838" s="14" t="s">
        <v>20218</v>
      </c>
      <c r="B1838" s="14" t="s">
        <v>20219</v>
      </c>
      <c r="C1838" s="14">
        <v>2011.0</v>
      </c>
      <c r="D1838" s="14">
        <v>5.0</v>
      </c>
      <c r="E1838" s="14">
        <v>207306.0</v>
      </c>
      <c r="F1838" s="14" t="s">
        <v>14504</v>
      </c>
      <c r="G1838" s="14" t="s">
        <v>20220</v>
      </c>
      <c r="H1838" s="14" t="s">
        <v>20221</v>
      </c>
      <c r="I1838" s="14">
        <v>0.188</v>
      </c>
      <c r="J1838" s="14">
        <v>0.355</v>
      </c>
      <c r="K1838" s="14">
        <v>0.7887836074521681</v>
      </c>
      <c r="L1838" s="14">
        <v>0.0324</v>
      </c>
      <c r="M1838" s="14">
        <v>0.873</v>
      </c>
      <c r="N1838" s="14">
        <v>1.77E-4</v>
      </c>
      <c r="O1838" s="14">
        <v>0.102</v>
      </c>
      <c r="P1838" s="14">
        <v>0.0708</v>
      </c>
      <c r="Q1838" s="14">
        <v>79.701</v>
      </c>
      <c r="R1838" s="14">
        <v>10.0</v>
      </c>
      <c r="S1838" s="14">
        <v>1.0</v>
      </c>
      <c r="T1838" s="14" t="s">
        <v>1434</v>
      </c>
      <c r="U1838" s="14" t="s">
        <v>35</v>
      </c>
      <c r="V1838" s="16" t="s">
        <v>75</v>
      </c>
      <c r="W1838" s="17" t="s">
        <v>251</v>
      </c>
    </row>
    <row r="1839" ht="15.75" customHeight="1">
      <c r="A1839" s="14" t="s">
        <v>20222</v>
      </c>
      <c r="B1839" s="14" t="s">
        <v>20223</v>
      </c>
      <c r="C1839" s="14">
        <v>2019.0</v>
      </c>
      <c r="D1839" s="14">
        <v>5.0</v>
      </c>
      <c r="E1839" s="14">
        <v>123733.0</v>
      </c>
      <c r="F1839" s="14" t="s">
        <v>14735</v>
      </c>
      <c r="G1839" s="14" t="s">
        <v>20224</v>
      </c>
      <c r="H1839" s="14" t="s">
        <v>20225</v>
      </c>
      <c r="I1839" s="14">
        <v>0.428</v>
      </c>
      <c r="J1839" s="14">
        <v>0.311</v>
      </c>
      <c r="K1839" s="14">
        <v>0.6287510961728927</v>
      </c>
      <c r="L1839" s="14">
        <v>0.11</v>
      </c>
      <c r="M1839" s="14">
        <v>0.198</v>
      </c>
      <c r="N1839" s="14">
        <v>0.00216</v>
      </c>
      <c r="O1839" s="14">
        <v>0.0954</v>
      </c>
      <c r="P1839" s="14">
        <v>0.343</v>
      </c>
      <c r="Q1839" s="14">
        <v>83.495</v>
      </c>
      <c r="R1839" s="14">
        <v>9.0</v>
      </c>
      <c r="S1839" s="14">
        <v>0.0</v>
      </c>
      <c r="T1839" s="14" t="s">
        <v>1434</v>
      </c>
      <c r="U1839" s="14" t="s">
        <v>35</v>
      </c>
      <c r="V1839" s="16" t="s">
        <v>45</v>
      </c>
      <c r="W1839" s="17" t="s">
        <v>251</v>
      </c>
    </row>
    <row r="1840" ht="15.75" customHeight="1">
      <c r="A1840" s="14" t="s">
        <v>20226</v>
      </c>
      <c r="B1840" s="14" t="s">
        <v>20227</v>
      </c>
      <c r="C1840" s="14">
        <v>2016.0</v>
      </c>
      <c r="D1840" s="14">
        <v>5.0</v>
      </c>
      <c r="E1840" s="14">
        <v>183862.0</v>
      </c>
      <c r="F1840" s="14" t="s">
        <v>19494</v>
      </c>
      <c r="G1840" s="14" t="s">
        <v>20228</v>
      </c>
      <c r="H1840" s="14" t="s">
        <v>20227</v>
      </c>
      <c r="I1840" s="14">
        <v>0.733</v>
      </c>
      <c r="J1840" s="14">
        <v>0.49</v>
      </c>
      <c r="K1840" s="14">
        <v>0.8154984706689304</v>
      </c>
      <c r="L1840" s="14">
        <v>0.0525</v>
      </c>
      <c r="M1840" s="14">
        <v>0.479</v>
      </c>
      <c r="N1840" s="14">
        <v>7.55E-6</v>
      </c>
      <c r="O1840" s="14">
        <v>0.101</v>
      </c>
      <c r="P1840" s="14">
        <v>0.613</v>
      </c>
      <c r="Q1840" s="14">
        <v>76.02</v>
      </c>
      <c r="R1840" s="14">
        <v>0.0</v>
      </c>
      <c r="S1840" s="14">
        <v>1.0</v>
      </c>
      <c r="T1840" s="14" t="s">
        <v>1434</v>
      </c>
      <c r="U1840" s="14" t="s">
        <v>68</v>
      </c>
      <c r="V1840" s="16" t="s">
        <v>407</v>
      </c>
      <c r="W1840" s="17" t="s">
        <v>185</v>
      </c>
    </row>
    <row r="1841" ht="15.75" customHeight="1">
      <c r="A1841" s="14" t="s">
        <v>20229</v>
      </c>
      <c r="B1841" s="14" t="s">
        <v>20230</v>
      </c>
      <c r="C1841" s="14">
        <v>2021.0</v>
      </c>
      <c r="D1841" s="14">
        <v>5.0</v>
      </c>
      <c r="E1841" s="14">
        <v>127500.0</v>
      </c>
      <c r="F1841" s="14" t="s">
        <v>14716</v>
      </c>
      <c r="G1841" s="14" t="s">
        <v>4257</v>
      </c>
      <c r="H1841" s="14" t="s">
        <v>19803</v>
      </c>
      <c r="I1841" s="14">
        <v>0.958</v>
      </c>
      <c r="J1841" s="14">
        <v>0.747</v>
      </c>
      <c r="K1841" s="14">
        <v>0.9218231984916087</v>
      </c>
      <c r="L1841" s="14">
        <v>0.0524</v>
      </c>
      <c r="M1841" s="14">
        <v>0.733</v>
      </c>
      <c r="N1841" s="14">
        <v>0.0</v>
      </c>
      <c r="O1841" s="14">
        <v>0.111</v>
      </c>
      <c r="P1841" s="14">
        <v>0.913</v>
      </c>
      <c r="Q1841" s="14">
        <v>120.056</v>
      </c>
      <c r="R1841" s="14">
        <v>9.0</v>
      </c>
      <c r="S1841" s="14">
        <v>1.0</v>
      </c>
      <c r="T1841" s="14" t="s">
        <v>1434</v>
      </c>
      <c r="U1841" s="14" t="s">
        <v>35</v>
      </c>
      <c r="V1841" s="16" t="s">
        <v>819</v>
      </c>
      <c r="W1841" s="17" t="s">
        <v>185</v>
      </c>
    </row>
    <row r="1842" ht="15.75" customHeight="1">
      <c r="A1842" s="14" t="s">
        <v>20231</v>
      </c>
      <c r="B1842" s="14" t="s">
        <v>20232</v>
      </c>
      <c r="C1842" s="14">
        <v>2019.0</v>
      </c>
      <c r="D1842" s="14">
        <v>5.0</v>
      </c>
      <c r="E1842" s="14">
        <v>235311.0</v>
      </c>
      <c r="F1842" s="14" t="s">
        <v>14645</v>
      </c>
      <c r="G1842" s="14" t="s">
        <v>16531</v>
      </c>
      <c r="H1842" s="14" t="s">
        <v>16532</v>
      </c>
      <c r="I1842" s="14">
        <v>0.599</v>
      </c>
      <c r="J1842" s="14">
        <v>0.605</v>
      </c>
      <c r="K1842" s="14">
        <v>0.8849057814282527</v>
      </c>
      <c r="L1842" s="14">
        <v>0.0255</v>
      </c>
      <c r="M1842" s="14">
        <v>0.341</v>
      </c>
      <c r="N1842" s="14">
        <v>0.0</v>
      </c>
      <c r="O1842" s="14">
        <v>0.0903</v>
      </c>
      <c r="P1842" s="14">
        <v>0.351</v>
      </c>
      <c r="Q1842" s="14">
        <v>91.996</v>
      </c>
      <c r="R1842" s="14">
        <v>10.0</v>
      </c>
      <c r="S1842" s="14">
        <v>0.0</v>
      </c>
      <c r="T1842" s="14" t="s">
        <v>1434</v>
      </c>
      <c r="U1842" s="14" t="s">
        <v>35</v>
      </c>
      <c r="V1842" s="16" t="s">
        <v>45</v>
      </c>
      <c r="W1842" s="17" t="s">
        <v>251</v>
      </c>
    </row>
    <row r="1843" ht="15.75" customHeight="1">
      <c r="A1843" s="14" t="s">
        <v>20233</v>
      </c>
      <c r="B1843" s="14" t="s">
        <v>20234</v>
      </c>
      <c r="C1843" s="14">
        <v>2017.0</v>
      </c>
      <c r="D1843" s="14">
        <v>5.0</v>
      </c>
      <c r="E1843" s="14">
        <v>331571.0</v>
      </c>
      <c r="F1843" s="14" t="s">
        <v>20235</v>
      </c>
      <c r="G1843" s="14" t="s">
        <v>20236</v>
      </c>
      <c r="H1843" s="14" t="s">
        <v>20237</v>
      </c>
      <c r="I1843" s="14">
        <v>0.348</v>
      </c>
      <c r="J1843" s="14">
        <v>0.508</v>
      </c>
      <c r="K1843" s="14">
        <v>0.8524372767340612</v>
      </c>
      <c r="L1843" s="14">
        <v>0.0298</v>
      </c>
      <c r="M1843" s="14">
        <v>0.712</v>
      </c>
      <c r="N1843" s="14">
        <v>0.0</v>
      </c>
      <c r="O1843" s="14">
        <v>0.0927</v>
      </c>
      <c r="P1843" s="14">
        <v>0.237</v>
      </c>
      <c r="Q1843" s="14">
        <v>135.557</v>
      </c>
      <c r="R1843" s="14">
        <v>7.0</v>
      </c>
      <c r="S1843" s="14">
        <v>1.0</v>
      </c>
      <c r="T1843" s="14" t="s">
        <v>1434</v>
      </c>
      <c r="U1843" s="14" t="s">
        <v>68</v>
      </c>
      <c r="V1843" s="16" t="s">
        <v>36</v>
      </c>
      <c r="W1843" s="17" t="s">
        <v>251</v>
      </c>
    </row>
    <row r="1844" ht="15.75" customHeight="1">
      <c r="A1844" s="14" t="s">
        <v>20238</v>
      </c>
      <c r="B1844" s="14" t="s">
        <v>20239</v>
      </c>
      <c r="C1844" s="14">
        <v>2021.0</v>
      </c>
      <c r="D1844" s="14">
        <v>5.0</v>
      </c>
      <c r="E1844" s="14">
        <v>83238.0</v>
      </c>
      <c r="F1844" s="14" t="s">
        <v>14716</v>
      </c>
      <c r="G1844" s="14" t="s">
        <v>1658</v>
      </c>
      <c r="H1844" s="14" t="s">
        <v>20078</v>
      </c>
      <c r="I1844" s="14">
        <v>0.67</v>
      </c>
      <c r="J1844" s="14">
        <v>0.888</v>
      </c>
      <c r="K1844" s="14">
        <v>0.8852480054566501</v>
      </c>
      <c r="L1844" s="14">
        <v>0.0961</v>
      </c>
      <c r="M1844" s="14">
        <v>0.149</v>
      </c>
      <c r="N1844" s="14">
        <v>0.0</v>
      </c>
      <c r="O1844" s="14">
        <v>0.875</v>
      </c>
      <c r="P1844" s="14">
        <v>0.889</v>
      </c>
      <c r="Q1844" s="14">
        <v>150.25</v>
      </c>
      <c r="R1844" s="14">
        <v>7.0</v>
      </c>
      <c r="S1844" s="14">
        <v>1.0</v>
      </c>
      <c r="T1844" s="14" t="s">
        <v>1434</v>
      </c>
      <c r="U1844" s="14" t="s">
        <v>68</v>
      </c>
      <c r="V1844" s="16" t="s">
        <v>560</v>
      </c>
      <c r="W1844" s="17" t="s">
        <v>185</v>
      </c>
    </row>
    <row r="1845" ht="15.75" customHeight="1">
      <c r="A1845" s="14" t="s">
        <v>20240</v>
      </c>
      <c r="B1845" s="14" t="s">
        <v>20241</v>
      </c>
      <c r="C1845" s="14">
        <v>2023.0</v>
      </c>
      <c r="D1845" s="14">
        <v>5.0</v>
      </c>
      <c r="E1845" s="14">
        <v>119444.0</v>
      </c>
      <c r="F1845" s="14" t="s">
        <v>14716</v>
      </c>
      <c r="G1845" s="14" t="s">
        <v>1658</v>
      </c>
      <c r="H1845" s="14" t="s">
        <v>20085</v>
      </c>
      <c r="I1845" s="14">
        <v>0.827</v>
      </c>
      <c r="J1845" s="14">
        <v>0.924</v>
      </c>
      <c r="K1845" s="14">
        <v>0.9157059439840075</v>
      </c>
      <c r="L1845" s="14">
        <v>0.103</v>
      </c>
      <c r="M1845" s="14">
        <v>0.214</v>
      </c>
      <c r="N1845" s="14">
        <v>0.0</v>
      </c>
      <c r="O1845" s="14">
        <v>0.269</v>
      </c>
      <c r="P1845" s="14">
        <v>0.753</v>
      </c>
      <c r="Q1845" s="14">
        <v>105.081</v>
      </c>
      <c r="R1845" s="14">
        <v>2.0</v>
      </c>
      <c r="S1845" s="14">
        <v>1.0</v>
      </c>
      <c r="T1845" s="14" t="s">
        <v>1434</v>
      </c>
      <c r="U1845" s="14" t="s">
        <v>35</v>
      </c>
      <c r="V1845" s="16" t="s">
        <v>181</v>
      </c>
      <c r="W1845" s="17" t="s">
        <v>185</v>
      </c>
    </row>
    <row r="1846" ht="15.75" customHeight="1">
      <c r="A1846" s="14" t="s">
        <v>4253</v>
      </c>
      <c r="B1846" s="14" t="s">
        <v>4255</v>
      </c>
      <c r="C1846" s="14">
        <v>2022.0</v>
      </c>
      <c r="D1846" s="14">
        <v>5.0</v>
      </c>
      <c r="E1846" s="14">
        <v>122727.0</v>
      </c>
      <c r="F1846" s="14" t="s">
        <v>1656</v>
      </c>
      <c r="G1846" s="14" t="s">
        <v>4257</v>
      </c>
      <c r="H1846" s="14" t="s">
        <v>4258</v>
      </c>
      <c r="I1846" s="14">
        <v>0.6567054320987653</v>
      </c>
      <c r="J1846" s="14">
        <v>0.6703844999999999</v>
      </c>
      <c r="K1846" s="14">
        <v>0.8136264709055699</v>
      </c>
      <c r="L1846" s="14">
        <v>0.08138265432098765</v>
      </c>
      <c r="M1846" s="14">
        <v>0.2693400896296296</v>
      </c>
      <c r="N1846" s="14">
        <v>0.05448885008024692</v>
      </c>
      <c r="O1846" s="14">
        <v>0.1911505555555556</v>
      </c>
      <c r="P1846" s="14">
        <v>0.6187672839506173</v>
      </c>
      <c r="Q1846" s="14">
        <v>120.71</v>
      </c>
      <c r="R1846" s="14">
        <v>5.0</v>
      </c>
      <c r="S1846" s="14">
        <v>1.0</v>
      </c>
      <c r="T1846" s="14" t="s">
        <v>103</v>
      </c>
      <c r="U1846" s="14" t="s">
        <v>35</v>
      </c>
      <c r="V1846" s="16" t="s">
        <v>407</v>
      </c>
      <c r="W1846" s="17" t="s">
        <v>185</v>
      </c>
    </row>
    <row r="1847" ht="15.75" customHeight="1">
      <c r="A1847" s="14" t="s">
        <v>4261</v>
      </c>
      <c r="B1847" s="14" t="s">
        <v>4263</v>
      </c>
      <c r="C1847" s="14">
        <v>2024.0</v>
      </c>
      <c r="D1847" s="14">
        <v>5.0</v>
      </c>
      <c r="E1847" s="14">
        <v>189440.0</v>
      </c>
      <c r="F1847" s="14" t="s">
        <v>4264</v>
      </c>
      <c r="G1847" s="14" t="s">
        <v>3206</v>
      </c>
      <c r="H1847" s="14" t="s">
        <v>4266</v>
      </c>
      <c r="I1847" s="14">
        <v>0.734</v>
      </c>
      <c r="J1847" s="14">
        <v>0.762</v>
      </c>
      <c r="K1847" s="14">
        <v>0.8273051996486365</v>
      </c>
      <c r="L1847" s="14">
        <v>0.0721</v>
      </c>
      <c r="M1847" s="14">
        <v>0.00714</v>
      </c>
      <c r="N1847" s="14">
        <v>0.0</v>
      </c>
      <c r="O1847" s="14">
        <v>0.0312</v>
      </c>
      <c r="P1847" s="14">
        <v>0.923</v>
      </c>
      <c r="Q1847" s="14">
        <v>104.94</v>
      </c>
      <c r="R1847" s="14">
        <v>5.0</v>
      </c>
      <c r="S1847" s="14">
        <v>0.0</v>
      </c>
      <c r="T1847" s="14" t="s">
        <v>103</v>
      </c>
      <c r="U1847" s="14" t="s">
        <v>35</v>
      </c>
      <c r="V1847" s="16" t="s">
        <v>819</v>
      </c>
      <c r="W1847" s="17" t="s">
        <v>185</v>
      </c>
    </row>
    <row r="1848" ht="15.75" customHeight="1">
      <c r="A1848" s="14" t="s">
        <v>4267</v>
      </c>
      <c r="B1848" s="14" t="s">
        <v>4268</v>
      </c>
      <c r="C1848" s="14">
        <v>2024.0</v>
      </c>
      <c r="D1848" s="14">
        <v>5.0</v>
      </c>
      <c r="E1848" s="14">
        <v>271900.0</v>
      </c>
      <c r="F1848" s="14" t="s">
        <v>4270</v>
      </c>
      <c r="G1848" s="14" t="s">
        <v>4272</v>
      </c>
      <c r="H1848" s="14" t="s">
        <v>4273</v>
      </c>
      <c r="I1848" s="14">
        <v>0.752</v>
      </c>
      <c r="J1848" s="14">
        <v>0.978</v>
      </c>
      <c r="K1848" s="14">
        <v>0.8721151583669046</v>
      </c>
      <c r="L1848" s="14">
        <v>0.23</v>
      </c>
      <c r="M1848" s="14">
        <v>0.516</v>
      </c>
      <c r="N1848" s="14">
        <v>0.0</v>
      </c>
      <c r="O1848" s="14">
        <v>0.32</v>
      </c>
      <c r="P1848" s="14">
        <v>0.804</v>
      </c>
      <c r="Q1848" s="14">
        <v>82.99</v>
      </c>
      <c r="R1848" s="14">
        <v>0.0</v>
      </c>
      <c r="S1848" s="14">
        <v>1.0</v>
      </c>
      <c r="T1848" s="14" t="s">
        <v>104</v>
      </c>
      <c r="U1848" s="14" t="s">
        <v>35</v>
      </c>
      <c r="V1848" s="16" t="s">
        <v>560</v>
      </c>
      <c r="W1848" s="17" t="s">
        <v>185</v>
      </c>
    </row>
    <row r="1849" ht="15.75" customHeight="1">
      <c r="A1849" s="14" t="s">
        <v>4276</v>
      </c>
      <c r="B1849" s="14" t="s">
        <v>4277</v>
      </c>
      <c r="C1849" s="14">
        <v>2024.0</v>
      </c>
      <c r="D1849" s="14">
        <v>5.0</v>
      </c>
      <c r="E1849" s="14">
        <v>161546.0</v>
      </c>
      <c r="F1849" s="14" t="s">
        <v>4278</v>
      </c>
      <c r="G1849" s="14" t="s">
        <v>4279</v>
      </c>
      <c r="H1849" s="14" t="s">
        <v>20242</v>
      </c>
      <c r="I1849" s="14">
        <v>0.873</v>
      </c>
      <c r="J1849" s="14">
        <v>0.731</v>
      </c>
      <c r="K1849" s="14">
        <v>0.870553761237342</v>
      </c>
      <c r="L1849" s="14">
        <v>0.0999</v>
      </c>
      <c r="M1849" s="14">
        <v>0.225</v>
      </c>
      <c r="N1849" s="14">
        <v>0.0</v>
      </c>
      <c r="O1849" s="14">
        <v>0.374</v>
      </c>
      <c r="P1849" s="14">
        <v>0.831</v>
      </c>
      <c r="Q1849" s="14">
        <v>114.94</v>
      </c>
      <c r="R1849" s="14">
        <v>0.0</v>
      </c>
      <c r="S1849" s="14">
        <v>1.0</v>
      </c>
      <c r="T1849" s="14" t="s">
        <v>103</v>
      </c>
      <c r="U1849" s="14" t="s">
        <v>35</v>
      </c>
      <c r="V1849" s="16" t="s">
        <v>560</v>
      </c>
      <c r="W1849" s="17" t="s">
        <v>185</v>
      </c>
    </row>
    <row r="1850" ht="15.75" customHeight="1">
      <c r="A1850" s="14" t="s">
        <v>4282</v>
      </c>
      <c r="B1850" s="14" t="s">
        <v>4283</v>
      </c>
      <c r="C1850" s="14">
        <v>2018.0</v>
      </c>
      <c r="D1850" s="14">
        <v>5.0</v>
      </c>
      <c r="E1850" s="14">
        <v>207393.0</v>
      </c>
      <c r="F1850" s="14" t="s">
        <v>1629</v>
      </c>
      <c r="G1850" s="14" t="s">
        <v>4284</v>
      </c>
      <c r="H1850" s="14" t="s">
        <v>4285</v>
      </c>
      <c r="I1850" s="14">
        <v>0.751</v>
      </c>
      <c r="J1850" s="14">
        <v>0.809</v>
      </c>
      <c r="K1850" s="14">
        <v>0.8445233460773743</v>
      </c>
      <c r="L1850" s="14">
        <v>0.0457</v>
      </c>
      <c r="M1850" s="14">
        <v>0.0735</v>
      </c>
      <c r="N1850" s="14">
        <v>6.44E-6</v>
      </c>
      <c r="O1850" s="14">
        <v>0.562</v>
      </c>
      <c r="P1850" s="14">
        <v>0.882</v>
      </c>
      <c r="Q1850" s="14">
        <v>112.0</v>
      </c>
      <c r="R1850" s="14">
        <v>2.0</v>
      </c>
      <c r="S1850" s="14">
        <v>1.0</v>
      </c>
      <c r="T1850" s="14" t="s">
        <v>104</v>
      </c>
      <c r="U1850" s="14" t="s">
        <v>68</v>
      </c>
      <c r="V1850" s="16" t="s">
        <v>560</v>
      </c>
      <c r="W1850" s="17" t="s">
        <v>185</v>
      </c>
    </row>
    <row r="1851" ht="15.75" customHeight="1">
      <c r="A1851" s="14" t="s">
        <v>4288</v>
      </c>
      <c r="B1851" s="14" t="s">
        <v>4290</v>
      </c>
      <c r="C1851" s="14">
        <v>2017.0</v>
      </c>
      <c r="D1851" s="14">
        <v>5.0</v>
      </c>
      <c r="E1851" s="14">
        <v>228826.0</v>
      </c>
      <c r="F1851" s="14" t="s">
        <v>4293</v>
      </c>
      <c r="G1851" s="14" t="s">
        <v>4294</v>
      </c>
      <c r="H1851" s="14" t="s">
        <v>4295</v>
      </c>
      <c r="I1851" s="14">
        <v>0.658</v>
      </c>
      <c r="J1851" s="14">
        <v>0.816</v>
      </c>
      <c r="K1851" s="14">
        <v>0.8813765961354058</v>
      </c>
      <c r="L1851" s="14">
        <v>0.166</v>
      </c>
      <c r="M1851" s="14">
        <v>0.228</v>
      </c>
      <c r="N1851" s="14">
        <v>0.0</v>
      </c>
      <c r="O1851" s="14">
        <v>0.0967</v>
      </c>
      <c r="P1851" s="14">
        <v>0.817</v>
      </c>
      <c r="Q1851" s="14">
        <v>178.0</v>
      </c>
      <c r="R1851" s="14">
        <v>2.0</v>
      </c>
      <c r="S1851" s="14">
        <v>1.0</v>
      </c>
      <c r="T1851" s="14" t="s">
        <v>103</v>
      </c>
      <c r="U1851" s="14" t="s">
        <v>68</v>
      </c>
      <c r="V1851" s="16" t="s">
        <v>560</v>
      </c>
      <c r="W1851" s="17" t="s">
        <v>185</v>
      </c>
    </row>
    <row r="1852" ht="15.75" customHeight="1">
      <c r="A1852" s="14" t="s">
        <v>4297</v>
      </c>
      <c r="B1852" s="14" t="s">
        <v>4299</v>
      </c>
      <c r="C1852" s="14">
        <v>2018.0</v>
      </c>
      <c r="D1852" s="14">
        <v>5.0</v>
      </c>
      <c r="E1852" s="14">
        <v>503472.0</v>
      </c>
      <c r="F1852" s="14" t="s">
        <v>4301</v>
      </c>
      <c r="G1852" s="14" t="s">
        <v>4302</v>
      </c>
      <c r="H1852" s="14" t="s">
        <v>3156</v>
      </c>
      <c r="I1852" s="14">
        <v>0.6567054320987653</v>
      </c>
      <c r="J1852" s="14">
        <v>0.6703844999999999</v>
      </c>
      <c r="K1852" s="14">
        <v>0.8136264709055699</v>
      </c>
      <c r="L1852" s="14">
        <v>0.08138265432098765</v>
      </c>
      <c r="M1852" s="14">
        <v>0.2693400896296296</v>
      </c>
      <c r="N1852" s="14">
        <v>0.05448885008024692</v>
      </c>
      <c r="O1852" s="14">
        <v>0.1911505555555556</v>
      </c>
      <c r="P1852" s="14">
        <v>0.6187672839506173</v>
      </c>
      <c r="Q1852" s="14">
        <v>120.71</v>
      </c>
      <c r="R1852" s="14">
        <v>5.0</v>
      </c>
      <c r="S1852" s="14">
        <v>1.0</v>
      </c>
      <c r="T1852" s="14" t="s">
        <v>104</v>
      </c>
      <c r="U1852" s="14" t="s">
        <v>35</v>
      </c>
      <c r="V1852" s="16" t="s">
        <v>407</v>
      </c>
      <c r="W1852" s="17" t="s">
        <v>185</v>
      </c>
    </row>
    <row r="1853" ht="15.75" customHeight="1">
      <c r="A1853" s="14" t="s">
        <v>4304</v>
      </c>
      <c r="B1853" s="14" t="s">
        <v>4305</v>
      </c>
      <c r="C1853" s="14">
        <v>2016.0</v>
      </c>
      <c r="D1853" s="14">
        <v>5.0</v>
      </c>
      <c r="E1853" s="14">
        <v>358100.0</v>
      </c>
      <c r="F1853" s="14" t="s">
        <v>175</v>
      </c>
      <c r="G1853" s="14" t="s">
        <v>176</v>
      </c>
      <c r="H1853" s="14" t="s">
        <v>4308</v>
      </c>
      <c r="I1853" s="14">
        <v>0.506</v>
      </c>
      <c r="J1853" s="14">
        <v>0.486</v>
      </c>
      <c r="K1853" s="14">
        <v>0.7523795264314082</v>
      </c>
      <c r="L1853" s="14">
        <v>0.0417</v>
      </c>
      <c r="M1853" s="14">
        <v>0.769</v>
      </c>
      <c r="N1853" s="14">
        <v>2.47E-6</v>
      </c>
      <c r="O1853" s="14">
        <v>0.206</v>
      </c>
      <c r="P1853" s="14">
        <v>0.596</v>
      </c>
      <c r="Q1853" s="14">
        <v>148.71</v>
      </c>
      <c r="R1853" s="14">
        <v>7.0</v>
      </c>
      <c r="S1853" s="14">
        <v>1.0</v>
      </c>
      <c r="T1853" s="14" t="s">
        <v>104</v>
      </c>
      <c r="U1853" s="14" t="s">
        <v>94</v>
      </c>
      <c r="V1853" s="16" t="s">
        <v>333</v>
      </c>
      <c r="W1853" s="17" t="s">
        <v>185</v>
      </c>
    </row>
    <row r="1854" ht="15.75" customHeight="1">
      <c r="A1854" s="14" t="s">
        <v>4310</v>
      </c>
      <c r="B1854" s="14" t="s">
        <v>4311</v>
      </c>
      <c r="C1854" s="14">
        <v>2021.0</v>
      </c>
      <c r="D1854" s="14">
        <v>5.0</v>
      </c>
      <c r="E1854" s="14">
        <v>171360.0</v>
      </c>
      <c r="F1854" s="14" t="s">
        <v>4312</v>
      </c>
      <c r="G1854" s="14" t="s">
        <v>4313</v>
      </c>
      <c r="H1854" s="14" t="s">
        <v>4314</v>
      </c>
      <c r="I1854" s="14">
        <v>0.795</v>
      </c>
      <c r="J1854" s="14">
        <v>0.48</v>
      </c>
      <c r="K1854" s="14">
        <v>0.7914786216757969</v>
      </c>
      <c r="L1854" s="14">
        <v>0.0688</v>
      </c>
      <c r="M1854" s="14">
        <v>0.243</v>
      </c>
      <c r="N1854" s="14">
        <v>0.0</v>
      </c>
      <c r="O1854" s="14">
        <v>0.271</v>
      </c>
      <c r="P1854" s="14">
        <v>0.723</v>
      </c>
      <c r="Q1854" s="14">
        <v>149.92</v>
      </c>
      <c r="R1854" s="14">
        <v>3.0</v>
      </c>
      <c r="S1854" s="14">
        <v>1.0</v>
      </c>
      <c r="T1854" s="14" t="s">
        <v>103</v>
      </c>
      <c r="U1854" s="14" t="s">
        <v>35</v>
      </c>
      <c r="V1854" s="16" t="s">
        <v>181</v>
      </c>
      <c r="W1854" s="17" t="s">
        <v>185</v>
      </c>
    </row>
    <row r="1855" ht="15.75" customHeight="1">
      <c r="A1855" s="14" t="s">
        <v>4317</v>
      </c>
      <c r="B1855" s="14" t="s">
        <v>4318</v>
      </c>
      <c r="C1855" s="14">
        <v>2016.0</v>
      </c>
      <c r="D1855" s="14">
        <v>6.0</v>
      </c>
      <c r="E1855" s="14">
        <v>214761.0</v>
      </c>
      <c r="F1855" s="14" t="s">
        <v>4320</v>
      </c>
      <c r="G1855" s="14" t="s">
        <v>4321</v>
      </c>
      <c r="H1855" s="14" t="s">
        <v>3853</v>
      </c>
      <c r="I1855" s="14">
        <v>0.766</v>
      </c>
      <c r="J1855" s="14">
        <v>0.897</v>
      </c>
      <c r="K1855" s="14">
        <v>0.858511753238113</v>
      </c>
      <c r="L1855" s="14">
        <v>0.209</v>
      </c>
      <c r="M1855" s="14">
        <v>0.176</v>
      </c>
      <c r="N1855" s="14">
        <v>0.0</v>
      </c>
      <c r="O1855" s="14">
        <v>0.203</v>
      </c>
      <c r="P1855" s="14">
        <v>0.72</v>
      </c>
      <c r="Q1855" s="14">
        <v>125.85</v>
      </c>
      <c r="R1855" s="14">
        <v>7.0</v>
      </c>
      <c r="S1855" s="14">
        <v>0.0</v>
      </c>
      <c r="T1855" s="14" t="s">
        <v>34</v>
      </c>
      <c r="U1855" s="14" t="s">
        <v>35</v>
      </c>
      <c r="V1855" s="16" t="s">
        <v>181</v>
      </c>
      <c r="W1855" s="17" t="s">
        <v>185</v>
      </c>
    </row>
    <row r="1856" ht="15.75" customHeight="1">
      <c r="A1856" s="14" t="s">
        <v>4323</v>
      </c>
      <c r="B1856" s="14" t="s">
        <v>4325</v>
      </c>
      <c r="C1856" s="14">
        <v>1983.0</v>
      </c>
      <c r="D1856" s="14">
        <v>6.0</v>
      </c>
      <c r="E1856" s="14">
        <v>380440.0</v>
      </c>
      <c r="F1856" s="14" t="s">
        <v>156</v>
      </c>
      <c r="G1856" s="14" t="s">
        <v>4327</v>
      </c>
      <c r="H1856" s="14" t="s">
        <v>4329</v>
      </c>
      <c r="I1856" s="14">
        <v>0.498</v>
      </c>
      <c r="J1856" s="14">
        <v>0.542</v>
      </c>
      <c r="K1856" s="14">
        <v>0.7550959296568116</v>
      </c>
      <c r="L1856" s="14">
        <v>0.101</v>
      </c>
      <c r="M1856" s="14">
        <v>0.852</v>
      </c>
      <c r="N1856" s="14">
        <v>0.00257</v>
      </c>
      <c r="O1856" s="14">
        <v>0.391</v>
      </c>
      <c r="P1856" s="14">
        <v>0.505</v>
      </c>
      <c r="Q1856" s="14">
        <v>83.369</v>
      </c>
      <c r="R1856" s="14">
        <v>1.0</v>
      </c>
      <c r="S1856" s="14">
        <v>1.0</v>
      </c>
      <c r="T1856" s="14" t="s">
        <v>104</v>
      </c>
      <c r="U1856" s="14" t="s">
        <v>68</v>
      </c>
      <c r="V1856" s="16" t="s">
        <v>333</v>
      </c>
      <c r="W1856" s="17" t="s">
        <v>185</v>
      </c>
    </row>
    <row r="1857" ht="15.75" customHeight="1">
      <c r="A1857" s="14" t="s">
        <v>20243</v>
      </c>
      <c r="B1857" s="14" t="s">
        <v>19078</v>
      </c>
      <c r="C1857" s="14">
        <v>2021.0</v>
      </c>
      <c r="D1857" s="14">
        <v>6.0</v>
      </c>
      <c r="E1857" s="14">
        <v>133714.0</v>
      </c>
      <c r="F1857" s="14" t="s">
        <v>1656</v>
      </c>
      <c r="G1857" s="14" t="s">
        <v>1658</v>
      </c>
      <c r="H1857" s="14" t="s">
        <v>14847</v>
      </c>
      <c r="I1857" s="14">
        <v>0.6567054320987653</v>
      </c>
      <c r="J1857" s="14">
        <v>0.6703844999999999</v>
      </c>
      <c r="K1857" s="14">
        <v>0.8136264709055699</v>
      </c>
      <c r="L1857" s="14">
        <v>0.08138265432098765</v>
      </c>
      <c r="M1857" s="14">
        <v>0.2693400896296296</v>
      </c>
      <c r="N1857" s="14">
        <v>0.05448885008024692</v>
      </c>
      <c r="O1857" s="14">
        <v>0.1911505555555556</v>
      </c>
      <c r="P1857" s="14">
        <v>0.6187672839506173</v>
      </c>
      <c r="Q1857" s="14">
        <v>120.71</v>
      </c>
      <c r="R1857" s="14">
        <v>5.0</v>
      </c>
      <c r="S1857" s="14">
        <v>1.0</v>
      </c>
      <c r="T1857" s="14" t="s">
        <v>1434</v>
      </c>
      <c r="U1857" s="14" t="s">
        <v>68</v>
      </c>
      <c r="V1857" s="16" t="s">
        <v>407</v>
      </c>
      <c r="W1857" s="17" t="s">
        <v>185</v>
      </c>
    </row>
    <row r="1858" ht="15.75" customHeight="1">
      <c r="A1858" s="14" t="s">
        <v>20244</v>
      </c>
      <c r="B1858" s="14" t="s">
        <v>15266</v>
      </c>
      <c r="C1858" s="14">
        <v>2021.0</v>
      </c>
      <c r="D1858" s="14">
        <v>6.0</v>
      </c>
      <c r="E1858" s="14">
        <v>105230.0</v>
      </c>
      <c r="F1858" s="14" t="s">
        <v>1656</v>
      </c>
      <c r="G1858" s="14" t="s">
        <v>1658</v>
      </c>
      <c r="H1858" s="14" t="s">
        <v>14847</v>
      </c>
      <c r="I1858" s="14">
        <v>0.6567054320987653</v>
      </c>
      <c r="J1858" s="14">
        <v>0.6703844999999999</v>
      </c>
      <c r="K1858" s="14">
        <v>0.8136264709055699</v>
      </c>
      <c r="L1858" s="14">
        <v>0.08138265432098765</v>
      </c>
      <c r="M1858" s="14">
        <v>0.2693400896296296</v>
      </c>
      <c r="N1858" s="14">
        <v>0.05448885008024692</v>
      </c>
      <c r="O1858" s="14">
        <v>0.1911505555555556</v>
      </c>
      <c r="P1858" s="14">
        <v>0.6187672839506173</v>
      </c>
      <c r="Q1858" s="14">
        <v>120.71</v>
      </c>
      <c r="R1858" s="14">
        <v>5.0</v>
      </c>
      <c r="S1858" s="14">
        <v>1.0</v>
      </c>
      <c r="T1858" s="14" t="s">
        <v>1434</v>
      </c>
      <c r="U1858" s="14" t="s">
        <v>68</v>
      </c>
      <c r="V1858" s="16" t="s">
        <v>407</v>
      </c>
      <c r="W1858" s="17" t="s">
        <v>185</v>
      </c>
    </row>
    <row r="1859" ht="15.75" customHeight="1">
      <c r="A1859" s="14" t="s">
        <v>4331</v>
      </c>
      <c r="B1859" s="14" t="s">
        <v>4332</v>
      </c>
      <c r="C1859" s="14">
        <v>1999.0</v>
      </c>
      <c r="D1859" s="14">
        <v>6.0</v>
      </c>
      <c r="E1859" s="14">
        <v>263236.0</v>
      </c>
      <c r="F1859" s="14" t="s">
        <v>26</v>
      </c>
      <c r="G1859" s="14" t="s">
        <v>63</v>
      </c>
      <c r="H1859" s="14" t="s">
        <v>4335</v>
      </c>
      <c r="I1859" s="14">
        <v>0.793</v>
      </c>
      <c r="J1859" s="14">
        <v>0.628</v>
      </c>
      <c r="K1859" s="14">
        <v>0.7740251962275357</v>
      </c>
      <c r="L1859" s="14">
        <v>0.0472</v>
      </c>
      <c r="M1859" s="14">
        <v>0.151</v>
      </c>
      <c r="N1859" s="14">
        <v>8.28E-6</v>
      </c>
      <c r="O1859" s="14">
        <v>0.0983</v>
      </c>
      <c r="P1859" s="14">
        <v>0.822</v>
      </c>
      <c r="Q1859" s="14">
        <v>150.019</v>
      </c>
      <c r="R1859" s="14">
        <v>7.0</v>
      </c>
      <c r="S1859" s="14">
        <v>1.0</v>
      </c>
      <c r="T1859" s="14" t="s">
        <v>34</v>
      </c>
      <c r="U1859" s="14" t="s">
        <v>35</v>
      </c>
      <c r="V1859" s="16" t="s">
        <v>560</v>
      </c>
      <c r="W1859" s="17" t="s">
        <v>185</v>
      </c>
    </row>
    <row r="1860" ht="15.75" customHeight="1">
      <c r="A1860" s="14" t="s">
        <v>4339</v>
      </c>
      <c r="B1860" s="14" t="s">
        <v>4340</v>
      </c>
      <c r="C1860" s="14">
        <v>2011.0</v>
      </c>
      <c r="D1860" s="14">
        <v>6.0</v>
      </c>
      <c r="E1860" s="14">
        <v>234013.0</v>
      </c>
      <c r="F1860" s="14" t="s">
        <v>26</v>
      </c>
      <c r="G1860" s="14" t="s">
        <v>63</v>
      </c>
      <c r="H1860" s="14" t="s">
        <v>4341</v>
      </c>
      <c r="I1860" s="14">
        <v>0.759</v>
      </c>
      <c r="J1860" s="14">
        <v>0.889</v>
      </c>
      <c r="K1860" s="14">
        <v>0.8516672726701675</v>
      </c>
      <c r="L1860" s="14">
        <v>0.0584</v>
      </c>
      <c r="M1860" s="14">
        <v>0.0283</v>
      </c>
      <c r="N1860" s="14">
        <v>5.95E-4</v>
      </c>
      <c r="O1860" s="14">
        <v>0.0432</v>
      </c>
      <c r="P1860" s="14">
        <v>0.891</v>
      </c>
      <c r="Q1860" s="14">
        <v>98.039</v>
      </c>
      <c r="R1860" s="14">
        <v>7.0</v>
      </c>
      <c r="S1860" s="14">
        <v>1.0</v>
      </c>
      <c r="T1860" s="14" t="s">
        <v>34</v>
      </c>
      <c r="U1860" s="14" t="s">
        <v>35</v>
      </c>
      <c r="V1860" s="16" t="s">
        <v>560</v>
      </c>
      <c r="W1860" s="17" t="s">
        <v>185</v>
      </c>
    </row>
    <row r="1861" ht="15.75" customHeight="1">
      <c r="A1861" s="14" t="s">
        <v>2329</v>
      </c>
      <c r="B1861" s="14" t="s">
        <v>2330</v>
      </c>
      <c r="C1861" s="14">
        <v>2014.0</v>
      </c>
      <c r="D1861" s="14">
        <v>6.0</v>
      </c>
      <c r="E1861" s="14">
        <v>246073.0</v>
      </c>
      <c r="F1861" s="14" t="s">
        <v>26</v>
      </c>
      <c r="G1861" s="14" t="s">
        <v>63</v>
      </c>
      <c r="H1861" s="14" t="s">
        <v>994</v>
      </c>
      <c r="I1861" s="14">
        <v>0.608</v>
      </c>
      <c r="J1861" s="14">
        <v>0.415</v>
      </c>
      <c r="K1861" s="14">
        <v>0.699035356004983</v>
      </c>
      <c r="L1861" s="14">
        <v>0.24</v>
      </c>
      <c r="M1861" s="14">
        <v>0.724</v>
      </c>
      <c r="N1861" s="14">
        <v>2.55E-6</v>
      </c>
      <c r="O1861" s="14">
        <v>0.157</v>
      </c>
      <c r="P1861" s="14">
        <v>0.381</v>
      </c>
      <c r="Q1861" s="14">
        <v>173.723</v>
      </c>
      <c r="R1861" s="14">
        <v>10.0</v>
      </c>
      <c r="S1861" s="14">
        <v>1.0</v>
      </c>
      <c r="T1861" s="14" t="s">
        <v>34</v>
      </c>
      <c r="U1861" s="14" t="s">
        <v>35</v>
      </c>
      <c r="V1861" s="16" t="s">
        <v>45</v>
      </c>
      <c r="W1861" s="17" t="s">
        <v>251</v>
      </c>
    </row>
    <row r="1862" ht="15.75" customHeight="1">
      <c r="A1862" s="14" t="s">
        <v>4346</v>
      </c>
      <c r="B1862" s="14" t="s">
        <v>721</v>
      </c>
      <c r="C1862" s="14">
        <v>2018.0</v>
      </c>
      <c r="D1862" s="14">
        <v>6.0</v>
      </c>
      <c r="E1862" s="14">
        <v>280346.0</v>
      </c>
      <c r="F1862" s="14" t="s">
        <v>4348</v>
      </c>
      <c r="G1862" s="14" t="s">
        <v>4349</v>
      </c>
      <c r="H1862" s="14" t="s">
        <v>4350</v>
      </c>
      <c r="I1862" s="14">
        <v>0.769</v>
      </c>
      <c r="J1862" s="14">
        <v>0.733</v>
      </c>
      <c r="K1862" s="14">
        <v>0.8394755416585146</v>
      </c>
      <c r="L1862" s="14">
        <v>0.03</v>
      </c>
      <c r="M1862" s="14">
        <v>0.00244</v>
      </c>
      <c r="N1862" s="14">
        <v>7.06E-4</v>
      </c>
      <c r="O1862" s="14">
        <v>0.072</v>
      </c>
      <c r="P1862" s="14">
        <v>0.573</v>
      </c>
      <c r="Q1862" s="14">
        <v>130.931</v>
      </c>
      <c r="R1862" s="14">
        <v>1.0</v>
      </c>
      <c r="S1862" s="14">
        <v>0.0</v>
      </c>
      <c r="T1862" s="14" t="s">
        <v>104</v>
      </c>
      <c r="U1862" s="14" t="s">
        <v>94</v>
      </c>
      <c r="V1862" s="16" t="s">
        <v>333</v>
      </c>
      <c r="W1862" s="17" t="s">
        <v>185</v>
      </c>
    </row>
    <row r="1863" ht="15.75" customHeight="1">
      <c r="A1863" s="14" t="s">
        <v>2333</v>
      </c>
      <c r="B1863" s="14" t="s">
        <v>2334</v>
      </c>
      <c r="C1863" s="14">
        <v>2014.0</v>
      </c>
      <c r="D1863" s="14">
        <v>6.0</v>
      </c>
      <c r="E1863" s="14">
        <v>237226.0</v>
      </c>
      <c r="F1863" s="14" t="s">
        <v>2336</v>
      </c>
      <c r="G1863" s="14" t="s">
        <v>2337</v>
      </c>
      <c r="H1863" s="14" t="s">
        <v>2338</v>
      </c>
      <c r="I1863" s="14">
        <v>0.524</v>
      </c>
      <c r="J1863" s="14">
        <v>0.647</v>
      </c>
      <c r="K1863" s="14">
        <v>0.7081256817592855</v>
      </c>
      <c r="L1863" s="14">
        <v>0.0563</v>
      </c>
      <c r="M1863" s="14">
        <v>0.0551</v>
      </c>
      <c r="N1863" s="14">
        <v>0.00335</v>
      </c>
      <c r="O1863" s="14">
        <v>0.0738</v>
      </c>
      <c r="P1863" s="14">
        <v>0.297</v>
      </c>
      <c r="Q1863" s="14">
        <v>102.017</v>
      </c>
      <c r="R1863" s="14">
        <v>5.0</v>
      </c>
      <c r="S1863" s="14">
        <v>0.0</v>
      </c>
      <c r="T1863" s="14" t="s">
        <v>103</v>
      </c>
      <c r="U1863" s="14" t="s">
        <v>68</v>
      </c>
      <c r="V1863" s="16" t="s">
        <v>36</v>
      </c>
      <c r="W1863" s="17" t="s">
        <v>251</v>
      </c>
    </row>
    <row r="1864" ht="15.75" customHeight="1">
      <c r="A1864" s="14" t="s">
        <v>2340</v>
      </c>
      <c r="B1864" s="14" t="s">
        <v>2341</v>
      </c>
      <c r="C1864" s="14">
        <v>2021.0</v>
      </c>
      <c r="D1864" s="14">
        <v>6.0</v>
      </c>
      <c r="E1864" s="14">
        <v>247647.0</v>
      </c>
      <c r="F1864" s="14" t="s">
        <v>2343</v>
      </c>
      <c r="G1864" s="14" t="s">
        <v>2344</v>
      </c>
      <c r="H1864" s="14" t="s">
        <v>2345</v>
      </c>
      <c r="I1864" s="14">
        <v>0.388</v>
      </c>
      <c r="J1864" s="14">
        <v>0.147</v>
      </c>
      <c r="K1864" s="14">
        <v>0.4558851838287195</v>
      </c>
      <c r="L1864" s="14">
        <v>0.0491</v>
      </c>
      <c r="M1864" s="14">
        <v>0.968</v>
      </c>
      <c r="N1864" s="14">
        <v>0.877</v>
      </c>
      <c r="O1864" s="14">
        <v>0.0718</v>
      </c>
      <c r="P1864" s="14">
        <v>0.269</v>
      </c>
      <c r="Q1864" s="14">
        <v>204.199</v>
      </c>
      <c r="R1864" s="14">
        <v>2.0</v>
      </c>
      <c r="S1864" s="14">
        <v>0.0</v>
      </c>
      <c r="T1864" s="14" t="s">
        <v>103</v>
      </c>
      <c r="U1864" s="14" t="s">
        <v>68</v>
      </c>
      <c r="V1864" s="16" t="s">
        <v>36</v>
      </c>
      <c r="W1864" s="17" t="s">
        <v>251</v>
      </c>
    </row>
    <row r="1865" ht="15.75" customHeight="1">
      <c r="A1865" s="14" t="s">
        <v>2346</v>
      </c>
      <c r="B1865" s="14" t="s">
        <v>2347</v>
      </c>
      <c r="C1865" s="14">
        <v>2003.0</v>
      </c>
      <c r="D1865" s="14">
        <v>6.0</v>
      </c>
      <c r="E1865" s="14">
        <v>251585.0</v>
      </c>
      <c r="F1865" s="14" t="s">
        <v>2349</v>
      </c>
      <c r="G1865" s="14" t="s">
        <v>2351</v>
      </c>
      <c r="H1865" s="14" t="s">
        <v>2352</v>
      </c>
      <c r="I1865" s="14">
        <v>0.479</v>
      </c>
      <c r="J1865" s="14">
        <v>0.386</v>
      </c>
      <c r="K1865" s="14">
        <v>0.8748743395958577</v>
      </c>
      <c r="L1865" s="14">
        <v>0.0422</v>
      </c>
      <c r="M1865" s="14">
        <v>0.843</v>
      </c>
      <c r="N1865" s="14">
        <v>0.0</v>
      </c>
      <c r="O1865" s="14">
        <v>0.184</v>
      </c>
      <c r="P1865" s="14">
        <v>0.24</v>
      </c>
      <c r="Q1865" s="14">
        <v>114.138</v>
      </c>
      <c r="R1865" s="14">
        <v>4.0</v>
      </c>
      <c r="S1865" s="14">
        <v>1.0</v>
      </c>
      <c r="T1865" s="14" t="s">
        <v>104</v>
      </c>
      <c r="U1865" s="14" t="s">
        <v>94</v>
      </c>
      <c r="V1865" s="16" t="s">
        <v>36</v>
      </c>
      <c r="W1865" s="17" t="s">
        <v>251</v>
      </c>
    </row>
    <row r="1866" ht="15.75" customHeight="1">
      <c r="A1866" s="14" t="s">
        <v>4353</v>
      </c>
      <c r="B1866" s="14" t="s">
        <v>4354</v>
      </c>
      <c r="C1866" s="14">
        <v>2004.0</v>
      </c>
      <c r="D1866" s="14">
        <v>6.0</v>
      </c>
      <c r="E1866" s="14">
        <v>312280.0</v>
      </c>
      <c r="F1866" s="14" t="s">
        <v>4357</v>
      </c>
      <c r="G1866" s="14" t="s">
        <v>4359</v>
      </c>
      <c r="H1866" s="14" t="s">
        <v>4360</v>
      </c>
      <c r="I1866" s="14">
        <v>0.784</v>
      </c>
      <c r="J1866" s="14">
        <v>0.677</v>
      </c>
      <c r="K1866" s="14">
        <v>0.8811627061176576</v>
      </c>
      <c r="L1866" s="14">
        <v>0.183</v>
      </c>
      <c r="M1866" s="14">
        <v>0.181</v>
      </c>
      <c r="N1866" s="14">
        <v>0.0</v>
      </c>
      <c r="O1866" s="14">
        <v>0.359</v>
      </c>
      <c r="P1866" s="14">
        <v>0.52</v>
      </c>
      <c r="Q1866" s="14">
        <v>92.015</v>
      </c>
      <c r="R1866" s="14">
        <v>0.0</v>
      </c>
      <c r="S1866" s="14">
        <v>1.0</v>
      </c>
      <c r="T1866" s="14" t="s">
        <v>103</v>
      </c>
      <c r="U1866" s="14" t="s">
        <v>68</v>
      </c>
      <c r="V1866" s="16" t="s">
        <v>333</v>
      </c>
      <c r="W1866" s="17" t="s">
        <v>185</v>
      </c>
    </row>
    <row r="1867" ht="15.75" customHeight="1">
      <c r="A1867" s="14" t="s">
        <v>4362</v>
      </c>
      <c r="B1867" s="14" t="s">
        <v>4363</v>
      </c>
      <c r="C1867" s="14">
        <v>2004.0</v>
      </c>
      <c r="D1867" s="14">
        <v>6.0</v>
      </c>
      <c r="E1867" s="14">
        <v>113400.0</v>
      </c>
      <c r="F1867" s="14" t="s">
        <v>4366</v>
      </c>
      <c r="G1867" s="14" t="s">
        <v>4367</v>
      </c>
      <c r="H1867" s="14" t="s">
        <v>4368</v>
      </c>
      <c r="I1867" s="14">
        <v>0.76</v>
      </c>
      <c r="J1867" s="14">
        <v>0.288</v>
      </c>
      <c r="K1867" s="14">
        <v>0.7576198318662415</v>
      </c>
      <c r="L1867" s="14">
        <v>0.229</v>
      </c>
      <c r="M1867" s="14">
        <v>0.974</v>
      </c>
      <c r="N1867" s="14">
        <v>0.0</v>
      </c>
      <c r="O1867" s="14">
        <v>0.115</v>
      </c>
      <c r="P1867" s="14">
        <v>0.707</v>
      </c>
      <c r="Q1867" s="14">
        <v>62.623</v>
      </c>
      <c r="R1867" s="14">
        <v>5.0</v>
      </c>
      <c r="S1867" s="14">
        <v>1.0</v>
      </c>
      <c r="T1867" s="14" t="s">
        <v>103</v>
      </c>
      <c r="U1867" s="14" t="s">
        <v>68</v>
      </c>
      <c r="V1867" s="16" t="s">
        <v>181</v>
      </c>
      <c r="W1867" s="17" t="s">
        <v>185</v>
      </c>
    </row>
    <row r="1868" ht="15.75" customHeight="1">
      <c r="A1868" s="14" t="s">
        <v>20245</v>
      </c>
      <c r="B1868" s="14" t="s">
        <v>20246</v>
      </c>
      <c r="C1868" s="14">
        <v>2016.0</v>
      </c>
      <c r="D1868" s="14">
        <v>6.0</v>
      </c>
      <c r="E1868" s="14">
        <v>267185.0</v>
      </c>
      <c r="F1868" s="14" t="s">
        <v>17167</v>
      </c>
      <c r="G1868" s="14" t="s">
        <v>20247</v>
      </c>
      <c r="H1868" s="14" t="s">
        <v>20248</v>
      </c>
      <c r="I1868" s="14">
        <v>0.413</v>
      </c>
      <c r="J1868" s="14">
        <v>0.0638</v>
      </c>
      <c r="K1868" s="14">
        <v>0.5024490406925236</v>
      </c>
      <c r="L1868" s="14">
        <v>0.0549</v>
      </c>
      <c r="M1868" s="14">
        <v>0.973</v>
      </c>
      <c r="N1868" s="14">
        <v>0.878</v>
      </c>
      <c r="O1868" s="14">
        <v>0.0808</v>
      </c>
      <c r="P1868" s="14">
        <v>0.619</v>
      </c>
      <c r="Q1868" s="14">
        <v>74.217</v>
      </c>
      <c r="R1868" s="14">
        <v>0.0</v>
      </c>
      <c r="S1868" s="14">
        <v>0.0</v>
      </c>
      <c r="T1868" s="14" t="s">
        <v>1434</v>
      </c>
      <c r="U1868" s="14" t="s">
        <v>35</v>
      </c>
      <c r="V1868" s="16" t="s">
        <v>407</v>
      </c>
      <c r="W1868" s="17" t="s">
        <v>185</v>
      </c>
    </row>
    <row r="1869" ht="15.75" customHeight="1">
      <c r="A1869" s="14" t="s">
        <v>4372</v>
      </c>
      <c r="B1869" s="14" t="s">
        <v>4373</v>
      </c>
      <c r="C1869" s="14">
        <v>2024.0</v>
      </c>
      <c r="D1869" s="14">
        <v>6.0</v>
      </c>
      <c r="E1869" s="14">
        <v>108710.0</v>
      </c>
      <c r="F1869" s="14" t="s">
        <v>124</v>
      </c>
      <c r="G1869" s="14" t="s">
        <v>1955</v>
      </c>
      <c r="H1869" s="14" t="s">
        <v>1956</v>
      </c>
      <c r="I1869" s="14">
        <v>0.668</v>
      </c>
      <c r="J1869" s="14">
        <v>0.44</v>
      </c>
      <c r="K1869" s="14">
        <v>0.6654332342167256</v>
      </c>
      <c r="L1869" s="14">
        <v>0.0543</v>
      </c>
      <c r="M1869" s="14">
        <v>0.92</v>
      </c>
      <c r="N1869" s="14">
        <v>0.929</v>
      </c>
      <c r="O1869" s="14">
        <v>0.111</v>
      </c>
      <c r="P1869" s="14">
        <v>0.84</v>
      </c>
      <c r="Q1869" s="14">
        <v>148.645</v>
      </c>
      <c r="R1869" s="14">
        <v>0.0</v>
      </c>
      <c r="S1869" s="14">
        <v>0.0</v>
      </c>
      <c r="T1869" s="14" t="s">
        <v>103</v>
      </c>
      <c r="U1869" s="14" t="s">
        <v>35</v>
      </c>
      <c r="V1869" s="16" t="s">
        <v>560</v>
      </c>
      <c r="W1869" s="17" t="s">
        <v>185</v>
      </c>
    </row>
    <row r="1870" ht="15.75" customHeight="1">
      <c r="A1870" s="14" t="s">
        <v>2355</v>
      </c>
      <c r="B1870" s="14" t="s">
        <v>2356</v>
      </c>
      <c r="C1870" s="14">
        <v>2024.0</v>
      </c>
      <c r="D1870" s="14">
        <v>6.0</v>
      </c>
      <c r="E1870" s="14">
        <v>114412.0</v>
      </c>
      <c r="F1870" s="14" t="s">
        <v>1697</v>
      </c>
      <c r="G1870" s="14" t="s">
        <v>1960</v>
      </c>
      <c r="H1870" s="14" t="s">
        <v>2357</v>
      </c>
      <c r="I1870" s="14">
        <v>0.78</v>
      </c>
      <c r="J1870" s="14">
        <v>0.288</v>
      </c>
      <c r="K1870" s="14">
        <v>0.6750368960136242</v>
      </c>
      <c r="L1870" s="14">
        <v>0.0712</v>
      </c>
      <c r="M1870" s="14">
        <v>0.925</v>
      </c>
      <c r="N1870" s="14">
        <v>0.965</v>
      </c>
      <c r="O1870" s="14">
        <v>0.111</v>
      </c>
      <c r="P1870" s="14">
        <v>0.449</v>
      </c>
      <c r="Q1870" s="14">
        <v>106.112</v>
      </c>
      <c r="R1870" s="14">
        <v>7.0</v>
      </c>
      <c r="S1870" s="14">
        <v>1.0</v>
      </c>
      <c r="T1870" s="14" t="s">
        <v>103</v>
      </c>
      <c r="U1870" s="14" t="s">
        <v>35</v>
      </c>
      <c r="V1870" s="16" t="s">
        <v>54</v>
      </c>
      <c r="W1870" s="17" t="s">
        <v>251</v>
      </c>
    </row>
    <row r="1871" ht="15.75" customHeight="1">
      <c r="A1871" s="14" t="s">
        <v>4377</v>
      </c>
      <c r="B1871" s="14" t="s">
        <v>4378</v>
      </c>
      <c r="C1871" s="14">
        <v>2024.0</v>
      </c>
      <c r="D1871" s="14">
        <v>6.0</v>
      </c>
      <c r="E1871" s="14">
        <v>86474.0</v>
      </c>
      <c r="F1871" s="14" t="s">
        <v>213</v>
      </c>
      <c r="G1871" s="14" t="s">
        <v>1960</v>
      </c>
      <c r="H1871" s="14" t="s">
        <v>2174</v>
      </c>
      <c r="I1871" s="14">
        <v>0.622</v>
      </c>
      <c r="J1871" s="14">
        <v>0.57</v>
      </c>
      <c r="K1871" s="14">
        <v>0.628708318169343</v>
      </c>
      <c r="L1871" s="14">
        <v>0.0355</v>
      </c>
      <c r="M1871" s="14">
        <v>0.637</v>
      </c>
      <c r="N1871" s="14">
        <v>0.965</v>
      </c>
      <c r="O1871" s="14">
        <v>0.117</v>
      </c>
      <c r="P1871" s="14">
        <v>0.679</v>
      </c>
      <c r="Q1871" s="14">
        <v>123.028</v>
      </c>
      <c r="R1871" s="14">
        <v>5.0</v>
      </c>
      <c r="S1871" s="14">
        <v>0.0</v>
      </c>
      <c r="T1871" s="14" t="s">
        <v>103</v>
      </c>
      <c r="U1871" s="14" t="s">
        <v>35</v>
      </c>
      <c r="V1871" s="16" t="s">
        <v>407</v>
      </c>
      <c r="W1871" s="17" t="s">
        <v>185</v>
      </c>
    </row>
    <row r="1872" ht="15.75" customHeight="1">
      <c r="A1872" s="14" t="s">
        <v>4384</v>
      </c>
      <c r="B1872" s="14" t="s">
        <v>4385</v>
      </c>
      <c r="C1872" s="14">
        <v>2024.0</v>
      </c>
      <c r="D1872" s="14">
        <v>6.0</v>
      </c>
      <c r="E1872" s="14">
        <v>70790.0</v>
      </c>
      <c r="F1872" s="14" t="s">
        <v>213</v>
      </c>
      <c r="G1872" s="14" t="s">
        <v>1960</v>
      </c>
      <c r="H1872" s="14" t="s">
        <v>2174</v>
      </c>
      <c r="I1872" s="14">
        <v>0.522</v>
      </c>
      <c r="J1872" s="14">
        <v>0.381</v>
      </c>
      <c r="K1872" s="14">
        <v>0.6455200735643591</v>
      </c>
      <c r="L1872" s="14">
        <v>0.0409</v>
      </c>
      <c r="M1872" s="14">
        <v>0.927</v>
      </c>
      <c r="N1872" s="14">
        <v>0.959</v>
      </c>
      <c r="O1872" s="14">
        <v>0.117</v>
      </c>
      <c r="P1872" s="14">
        <v>0.82</v>
      </c>
      <c r="Q1872" s="14">
        <v>168.146</v>
      </c>
      <c r="R1872" s="14">
        <v>7.0</v>
      </c>
      <c r="S1872" s="14">
        <v>1.0</v>
      </c>
      <c r="T1872" s="14" t="s">
        <v>103</v>
      </c>
      <c r="U1872" s="14" t="s">
        <v>35</v>
      </c>
      <c r="V1872" s="16" t="s">
        <v>560</v>
      </c>
      <c r="W1872" s="17" t="s">
        <v>185</v>
      </c>
    </row>
    <row r="1873" ht="15.75" customHeight="1">
      <c r="A1873" s="14" t="s">
        <v>2358</v>
      </c>
      <c r="B1873" s="14" t="s">
        <v>2359</v>
      </c>
      <c r="C1873" s="14">
        <v>2024.0</v>
      </c>
      <c r="D1873" s="14">
        <v>6.0</v>
      </c>
      <c r="E1873" s="14">
        <v>101184.0</v>
      </c>
      <c r="F1873" s="14" t="s">
        <v>213</v>
      </c>
      <c r="G1873" s="14" t="s">
        <v>1955</v>
      </c>
      <c r="H1873" s="14" t="s">
        <v>2360</v>
      </c>
      <c r="I1873" s="14">
        <v>0.312</v>
      </c>
      <c r="J1873" s="14">
        <v>0.103</v>
      </c>
      <c r="K1873" s="14">
        <v>0.4966526212115447</v>
      </c>
      <c r="L1873" s="14">
        <v>0.0438</v>
      </c>
      <c r="M1873" s="14">
        <v>0.957</v>
      </c>
      <c r="N1873" s="14">
        <v>0.95</v>
      </c>
      <c r="O1873" s="14">
        <v>0.112</v>
      </c>
      <c r="P1873" s="14">
        <v>0.368</v>
      </c>
      <c r="Q1873" s="14">
        <v>70.983</v>
      </c>
      <c r="R1873" s="14">
        <v>3.0</v>
      </c>
      <c r="S1873" s="14">
        <v>1.0</v>
      </c>
      <c r="T1873" s="14" t="s">
        <v>103</v>
      </c>
      <c r="U1873" s="14" t="s">
        <v>35</v>
      </c>
      <c r="V1873" s="16" t="s">
        <v>45</v>
      </c>
      <c r="W1873" s="17" t="s">
        <v>251</v>
      </c>
    </row>
    <row r="1874" ht="15.75" customHeight="1">
      <c r="A1874" s="14" t="s">
        <v>2363</v>
      </c>
      <c r="B1874" s="14" t="s">
        <v>2364</v>
      </c>
      <c r="C1874" s="14">
        <v>2024.0</v>
      </c>
      <c r="D1874" s="14">
        <v>6.0</v>
      </c>
      <c r="E1874" s="14">
        <v>240000.0</v>
      </c>
      <c r="F1874" s="14" t="s">
        <v>1415</v>
      </c>
      <c r="G1874" s="14" t="s">
        <v>1675</v>
      </c>
      <c r="H1874" s="14" t="s">
        <v>2366</v>
      </c>
      <c r="I1874" s="14">
        <v>0.706</v>
      </c>
      <c r="J1874" s="14">
        <v>0.393</v>
      </c>
      <c r="K1874" s="14">
        <v>0.6265694179918602</v>
      </c>
      <c r="L1874" s="14">
        <v>0.154</v>
      </c>
      <c r="M1874" s="14">
        <v>0.0262</v>
      </c>
      <c r="N1874" s="14">
        <v>4.67E-5</v>
      </c>
      <c r="O1874" s="14">
        <v>0.123</v>
      </c>
      <c r="P1874" s="14">
        <v>0.126</v>
      </c>
      <c r="Q1874" s="14">
        <v>107.994</v>
      </c>
      <c r="R1874" s="14">
        <v>4.0</v>
      </c>
      <c r="S1874" s="14">
        <v>1.0</v>
      </c>
      <c r="T1874" s="14" t="s">
        <v>103</v>
      </c>
      <c r="U1874" s="14" t="s">
        <v>35</v>
      </c>
      <c r="V1874" s="16" t="s">
        <v>58</v>
      </c>
      <c r="W1874" s="17" t="s">
        <v>251</v>
      </c>
    </row>
    <row r="1875" ht="15.75" customHeight="1">
      <c r="A1875" s="14" t="s">
        <v>4388</v>
      </c>
      <c r="B1875" s="14" t="s">
        <v>4389</v>
      </c>
      <c r="C1875" s="14">
        <v>2024.0</v>
      </c>
      <c r="D1875" s="14">
        <v>6.0</v>
      </c>
      <c r="E1875" s="14">
        <v>168387.0</v>
      </c>
      <c r="F1875" s="14" t="s">
        <v>223</v>
      </c>
      <c r="G1875" s="14" t="s">
        <v>1960</v>
      </c>
      <c r="H1875" s="14" t="s">
        <v>2174</v>
      </c>
      <c r="I1875" s="14">
        <v>0.37</v>
      </c>
      <c r="J1875" s="14">
        <v>0.123</v>
      </c>
      <c r="K1875" s="14">
        <v>0.4364853592189489</v>
      </c>
      <c r="L1875" s="14">
        <v>0.0391</v>
      </c>
      <c r="M1875" s="14">
        <v>0.954</v>
      </c>
      <c r="N1875" s="14">
        <v>0.945</v>
      </c>
      <c r="O1875" s="14">
        <v>0.115</v>
      </c>
      <c r="P1875" s="14">
        <v>0.531</v>
      </c>
      <c r="Q1875" s="14">
        <v>66.948</v>
      </c>
      <c r="R1875" s="14">
        <v>11.0</v>
      </c>
      <c r="S1875" s="14">
        <v>0.0</v>
      </c>
      <c r="T1875" s="14" t="s">
        <v>103</v>
      </c>
      <c r="U1875" s="14" t="s">
        <v>35</v>
      </c>
      <c r="V1875" s="16" t="s">
        <v>333</v>
      </c>
      <c r="W1875" s="17" t="s">
        <v>185</v>
      </c>
    </row>
    <row r="1876" ht="15.75" customHeight="1">
      <c r="A1876" s="14" t="s">
        <v>4392</v>
      </c>
      <c r="B1876" s="14" t="s">
        <v>4394</v>
      </c>
      <c r="C1876" s="14">
        <v>2024.0</v>
      </c>
      <c r="D1876" s="14">
        <v>6.0</v>
      </c>
      <c r="E1876" s="14">
        <v>158083.0</v>
      </c>
      <c r="F1876" s="14" t="s">
        <v>1267</v>
      </c>
      <c r="G1876" s="14" t="s">
        <v>4396</v>
      </c>
      <c r="H1876" s="14" t="s">
        <v>2210</v>
      </c>
      <c r="I1876" s="14">
        <v>0.665</v>
      </c>
      <c r="J1876" s="14">
        <v>0.692</v>
      </c>
      <c r="K1876" s="14">
        <v>0.8583192522221396</v>
      </c>
      <c r="L1876" s="14">
        <v>0.112</v>
      </c>
      <c r="M1876" s="14">
        <v>0.172</v>
      </c>
      <c r="N1876" s="14">
        <v>0.0</v>
      </c>
      <c r="O1876" s="14">
        <v>0.191</v>
      </c>
      <c r="P1876" s="14">
        <v>0.68</v>
      </c>
      <c r="Q1876" s="14">
        <v>74.474</v>
      </c>
      <c r="R1876" s="14">
        <v>6.0</v>
      </c>
      <c r="S1876" s="14">
        <v>0.0</v>
      </c>
      <c r="T1876" s="14" t="s">
        <v>103</v>
      </c>
      <c r="U1876" s="14" t="s">
        <v>35</v>
      </c>
      <c r="V1876" s="16" t="s">
        <v>407</v>
      </c>
      <c r="W1876" s="17" t="s">
        <v>185</v>
      </c>
    </row>
    <row r="1877" ht="15.75" customHeight="1">
      <c r="A1877" s="14" t="s">
        <v>4398</v>
      </c>
      <c r="B1877" s="14" t="s">
        <v>4399</v>
      </c>
      <c r="C1877" s="14">
        <v>2024.0</v>
      </c>
      <c r="D1877" s="14">
        <v>6.0</v>
      </c>
      <c r="E1877" s="14">
        <v>182749.0</v>
      </c>
      <c r="F1877" s="14" t="s">
        <v>124</v>
      </c>
      <c r="G1877" s="14" t="s">
        <v>1675</v>
      </c>
      <c r="H1877" s="14" t="s">
        <v>2184</v>
      </c>
      <c r="I1877" s="14">
        <v>0.863</v>
      </c>
      <c r="J1877" s="14">
        <v>0.284</v>
      </c>
      <c r="K1877" s="14">
        <v>0.6592945907073494</v>
      </c>
      <c r="L1877" s="14">
        <v>0.0868</v>
      </c>
      <c r="M1877" s="14">
        <v>0.525</v>
      </c>
      <c r="N1877" s="14">
        <v>0.0</v>
      </c>
      <c r="O1877" s="14">
        <v>0.281</v>
      </c>
      <c r="P1877" s="14">
        <v>0.785</v>
      </c>
      <c r="Q1877" s="14">
        <v>109.998</v>
      </c>
      <c r="R1877" s="14">
        <v>6.0</v>
      </c>
      <c r="S1877" s="14">
        <v>0.0</v>
      </c>
      <c r="T1877" s="14" t="s">
        <v>103</v>
      </c>
      <c r="U1877" s="14" t="s">
        <v>35</v>
      </c>
      <c r="V1877" s="16" t="s">
        <v>181</v>
      </c>
      <c r="W1877" s="17" t="s">
        <v>185</v>
      </c>
    </row>
    <row r="1878" ht="15.75" customHeight="1">
      <c r="A1878" s="14" t="s">
        <v>2369</v>
      </c>
      <c r="B1878" s="14" t="s">
        <v>2370</v>
      </c>
      <c r="C1878" s="14">
        <v>2024.0</v>
      </c>
      <c r="D1878" s="14">
        <v>6.0</v>
      </c>
      <c r="E1878" s="14">
        <v>335958.0</v>
      </c>
      <c r="F1878" s="14" t="s">
        <v>2372</v>
      </c>
      <c r="G1878" s="14" t="s">
        <v>2373</v>
      </c>
      <c r="H1878" s="14" t="s">
        <v>2370</v>
      </c>
      <c r="I1878" s="14">
        <v>0.413</v>
      </c>
      <c r="J1878" s="14">
        <v>0.633</v>
      </c>
      <c r="K1878" s="14">
        <v>0.796847261121279</v>
      </c>
      <c r="L1878" s="14">
        <v>0.149</v>
      </c>
      <c r="M1878" s="14">
        <v>3.62E-4</v>
      </c>
      <c r="N1878" s="14">
        <v>0.137</v>
      </c>
      <c r="O1878" s="14">
        <v>0.16</v>
      </c>
      <c r="P1878" s="14">
        <v>0.273</v>
      </c>
      <c r="Q1878" s="14">
        <v>110.007</v>
      </c>
      <c r="R1878" s="14">
        <v>7.0</v>
      </c>
      <c r="S1878" s="14">
        <v>1.0</v>
      </c>
      <c r="T1878" s="14" t="s">
        <v>103</v>
      </c>
      <c r="U1878" s="14" t="s">
        <v>35</v>
      </c>
      <c r="V1878" s="16" t="s">
        <v>36</v>
      </c>
      <c r="W1878" s="17" t="s">
        <v>251</v>
      </c>
    </row>
    <row r="1879" ht="15.75" customHeight="1">
      <c r="A1879" s="14" t="s">
        <v>2381</v>
      </c>
      <c r="B1879" s="14" t="s">
        <v>2382</v>
      </c>
      <c r="C1879" s="14">
        <v>2024.0</v>
      </c>
      <c r="D1879" s="14">
        <v>6.0</v>
      </c>
      <c r="E1879" s="14">
        <v>163200.0</v>
      </c>
      <c r="F1879" s="14" t="s">
        <v>199</v>
      </c>
      <c r="G1879" s="14" t="s">
        <v>1675</v>
      </c>
      <c r="H1879" s="14" t="s">
        <v>2384</v>
      </c>
      <c r="I1879" s="14">
        <v>0.79</v>
      </c>
      <c r="J1879" s="14">
        <v>0.523</v>
      </c>
      <c r="K1879" s="14">
        <v>0.6749085620029751</v>
      </c>
      <c r="L1879" s="14">
        <v>0.0974</v>
      </c>
      <c r="M1879" s="14">
        <v>0.274</v>
      </c>
      <c r="N1879" s="14">
        <v>1.94E-5</v>
      </c>
      <c r="O1879" s="14">
        <v>0.0937</v>
      </c>
      <c r="P1879" s="14">
        <v>0.215</v>
      </c>
      <c r="Q1879" s="14">
        <v>102.028</v>
      </c>
      <c r="R1879" s="14">
        <v>4.0</v>
      </c>
      <c r="S1879" s="14">
        <v>1.0</v>
      </c>
      <c r="T1879" s="14" t="s">
        <v>103</v>
      </c>
      <c r="U1879" s="14" t="s">
        <v>35</v>
      </c>
      <c r="V1879" s="16" t="s">
        <v>36</v>
      </c>
      <c r="W1879" s="17" t="s">
        <v>251</v>
      </c>
    </row>
    <row r="1880" ht="15.75" customHeight="1">
      <c r="A1880" s="14" t="s">
        <v>4404</v>
      </c>
      <c r="B1880" s="14" t="s">
        <v>4405</v>
      </c>
      <c r="C1880" s="14">
        <v>2011.0</v>
      </c>
      <c r="D1880" s="14">
        <v>6.0</v>
      </c>
      <c r="E1880" s="14">
        <v>108021.0</v>
      </c>
      <c r="F1880" s="14" t="s">
        <v>1982</v>
      </c>
      <c r="G1880" s="14" t="s">
        <v>1983</v>
      </c>
      <c r="H1880" s="14" t="s">
        <v>1984</v>
      </c>
      <c r="I1880" s="14">
        <v>0.82</v>
      </c>
      <c r="J1880" s="14">
        <v>0.576</v>
      </c>
      <c r="K1880" s="14">
        <v>0.7800355057262629</v>
      </c>
      <c r="L1880" s="14">
        <v>0.133</v>
      </c>
      <c r="M1880" s="14">
        <v>0.307</v>
      </c>
      <c r="N1880" s="14">
        <v>0.082</v>
      </c>
      <c r="O1880" s="14">
        <v>0.158</v>
      </c>
      <c r="P1880" s="14">
        <v>0.615</v>
      </c>
      <c r="Q1880" s="14">
        <v>119.983</v>
      </c>
      <c r="R1880" s="14">
        <v>10.0</v>
      </c>
      <c r="S1880" s="14">
        <v>0.0</v>
      </c>
      <c r="T1880" s="14" t="s">
        <v>103</v>
      </c>
      <c r="U1880" s="14" t="s">
        <v>35</v>
      </c>
      <c r="V1880" s="16" t="s">
        <v>407</v>
      </c>
      <c r="W1880" s="17" t="s">
        <v>185</v>
      </c>
    </row>
    <row r="1881" ht="15.75" customHeight="1">
      <c r="A1881" s="14" t="s">
        <v>2386</v>
      </c>
      <c r="B1881" s="14" t="s">
        <v>2388</v>
      </c>
      <c r="C1881" s="14">
        <v>2024.0</v>
      </c>
      <c r="D1881" s="14">
        <v>6.0</v>
      </c>
      <c r="E1881" s="14">
        <v>232024.0</v>
      </c>
      <c r="F1881" s="14" t="s">
        <v>213</v>
      </c>
      <c r="G1881" s="14" t="s">
        <v>1675</v>
      </c>
      <c r="H1881" s="14" t="s">
        <v>2389</v>
      </c>
      <c r="I1881" s="14">
        <v>0.699</v>
      </c>
      <c r="J1881" s="14">
        <v>0.413</v>
      </c>
      <c r="K1881" s="14">
        <v>0.6189121553564711</v>
      </c>
      <c r="L1881" s="14">
        <v>0.0429</v>
      </c>
      <c r="M1881" s="14">
        <v>0.811</v>
      </c>
      <c r="N1881" s="14">
        <v>0.00108</v>
      </c>
      <c r="O1881" s="14">
        <v>0.117</v>
      </c>
      <c r="P1881" s="14">
        <v>0.359</v>
      </c>
      <c r="Q1881" s="14">
        <v>107.97</v>
      </c>
      <c r="R1881" s="14">
        <v>4.0</v>
      </c>
      <c r="S1881" s="14">
        <v>0.0</v>
      </c>
      <c r="T1881" s="14" t="s">
        <v>103</v>
      </c>
      <c r="U1881" s="14" t="s">
        <v>35</v>
      </c>
      <c r="V1881" s="16" t="s">
        <v>45</v>
      </c>
      <c r="W1881" s="17" t="s">
        <v>251</v>
      </c>
    </row>
    <row r="1882" ht="15.75" customHeight="1">
      <c r="A1882" s="14" t="s">
        <v>4408</v>
      </c>
      <c r="B1882" s="14" t="s">
        <v>4409</v>
      </c>
      <c r="C1882" s="14">
        <v>2021.0</v>
      </c>
      <c r="D1882" s="14">
        <v>6.0</v>
      </c>
      <c r="E1882" s="14">
        <v>69653.0</v>
      </c>
      <c r="F1882" s="14" t="s">
        <v>2565</v>
      </c>
      <c r="G1882" s="14" t="s">
        <v>2566</v>
      </c>
      <c r="H1882" s="14" t="s">
        <v>4411</v>
      </c>
      <c r="I1882" s="14">
        <v>0.585</v>
      </c>
      <c r="J1882" s="14">
        <v>0.346</v>
      </c>
      <c r="K1882" s="14">
        <v>0.6976878488931687</v>
      </c>
      <c r="L1882" s="14">
        <v>0.0326</v>
      </c>
      <c r="M1882" s="14">
        <v>0.798</v>
      </c>
      <c r="N1882" s="14">
        <v>0.644</v>
      </c>
      <c r="O1882" s="14">
        <v>0.171</v>
      </c>
      <c r="P1882" s="14">
        <v>0.778</v>
      </c>
      <c r="Q1882" s="14">
        <v>138.334</v>
      </c>
      <c r="R1882" s="14">
        <v>0.0</v>
      </c>
      <c r="S1882" s="14">
        <v>1.0</v>
      </c>
      <c r="T1882" s="14" t="s">
        <v>103</v>
      </c>
      <c r="U1882" s="14" t="s">
        <v>35</v>
      </c>
      <c r="V1882" s="16" t="s">
        <v>181</v>
      </c>
      <c r="W1882" s="17" t="s">
        <v>185</v>
      </c>
    </row>
    <row r="1883" ht="15.75" customHeight="1">
      <c r="A1883" s="14" t="s">
        <v>4415</v>
      </c>
      <c r="B1883" s="14" t="s">
        <v>4417</v>
      </c>
      <c r="C1883" s="14">
        <v>2020.0</v>
      </c>
      <c r="D1883" s="14">
        <v>6.0</v>
      </c>
      <c r="E1883" s="14">
        <v>126486.0</v>
      </c>
      <c r="F1883" s="14" t="s">
        <v>4418</v>
      </c>
      <c r="G1883" s="14" t="s">
        <v>4419</v>
      </c>
      <c r="H1883" s="14" t="s">
        <v>4420</v>
      </c>
      <c r="I1883" s="14">
        <v>0.724</v>
      </c>
      <c r="J1883" s="14">
        <v>0.567</v>
      </c>
      <c r="K1883" s="14">
        <v>0.7808696767954812</v>
      </c>
      <c r="L1883" s="14">
        <v>0.0334</v>
      </c>
      <c r="M1883" s="14">
        <v>0.744</v>
      </c>
      <c r="N1883" s="14">
        <v>5.83E-4</v>
      </c>
      <c r="O1883" s="14">
        <v>0.109</v>
      </c>
      <c r="P1883" s="14">
        <v>0.862</v>
      </c>
      <c r="Q1883" s="14">
        <v>147.963</v>
      </c>
      <c r="R1883" s="14">
        <v>8.0</v>
      </c>
      <c r="S1883" s="14">
        <v>1.0</v>
      </c>
      <c r="T1883" s="14" t="s">
        <v>103</v>
      </c>
      <c r="U1883" s="14" t="s">
        <v>35</v>
      </c>
      <c r="V1883" s="16" t="s">
        <v>560</v>
      </c>
      <c r="W1883" s="17" t="s">
        <v>185</v>
      </c>
    </row>
    <row r="1884" ht="15.75" customHeight="1">
      <c r="A1884" s="14" t="s">
        <v>4423</v>
      </c>
      <c r="B1884" s="14" t="s">
        <v>4424</v>
      </c>
      <c r="C1884" s="14">
        <v>2024.0</v>
      </c>
      <c r="D1884" s="14">
        <v>6.0</v>
      </c>
      <c r="E1884" s="14">
        <v>241599.0</v>
      </c>
      <c r="F1884" s="14" t="s">
        <v>4425</v>
      </c>
      <c r="G1884" s="14" t="s">
        <v>4426</v>
      </c>
      <c r="H1884" s="14" t="s">
        <v>2235</v>
      </c>
      <c r="I1884" s="14">
        <v>0.572</v>
      </c>
      <c r="J1884" s="14">
        <v>0.835</v>
      </c>
      <c r="K1884" s="14">
        <v>0.8414647188235737</v>
      </c>
      <c r="L1884" s="14">
        <v>0.0317</v>
      </c>
      <c r="M1884" s="14">
        <v>0.171</v>
      </c>
      <c r="N1884" s="14">
        <v>3.77E-4</v>
      </c>
      <c r="O1884" s="14">
        <v>0.0702</v>
      </c>
      <c r="P1884" s="14">
        <v>0.795</v>
      </c>
      <c r="Q1884" s="14">
        <v>129.981</v>
      </c>
      <c r="R1884" s="14">
        <v>0.0</v>
      </c>
      <c r="S1884" s="14">
        <v>1.0</v>
      </c>
      <c r="T1884" s="14" t="s">
        <v>103</v>
      </c>
      <c r="U1884" s="14" t="s">
        <v>35</v>
      </c>
      <c r="V1884" s="16" t="s">
        <v>181</v>
      </c>
      <c r="W1884" s="17" t="s">
        <v>185</v>
      </c>
    </row>
    <row r="1885" ht="15.75" customHeight="1">
      <c r="A1885" s="14" t="s">
        <v>4427</v>
      </c>
      <c r="B1885" s="14" t="s">
        <v>4428</v>
      </c>
      <c r="C1885" s="14">
        <v>2022.0</v>
      </c>
      <c r="D1885" s="14">
        <v>6.0</v>
      </c>
      <c r="E1885" s="14">
        <v>89581.0</v>
      </c>
      <c r="F1885" s="14" t="s">
        <v>2587</v>
      </c>
      <c r="G1885" s="14" t="s">
        <v>4431</v>
      </c>
      <c r="H1885" s="14" t="s">
        <v>2589</v>
      </c>
      <c r="I1885" s="14">
        <v>0.373</v>
      </c>
      <c r="J1885" s="14">
        <v>0.662</v>
      </c>
      <c r="K1885" s="14">
        <v>0.8262143605581201</v>
      </c>
      <c r="L1885" s="14">
        <v>0.0313</v>
      </c>
      <c r="M1885" s="14">
        <v>0.0037</v>
      </c>
      <c r="N1885" s="14">
        <v>1.44E-4</v>
      </c>
      <c r="O1885" s="14">
        <v>0.701</v>
      </c>
      <c r="P1885" s="14">
        <v>0.605</v>
      </c>
      <c r="Q1885" s="14">
        <v>99.809</v>
      </c>
      <c r="R1885" s="14">
        <v>2.0</v>
      </c>
      <c r="S1885" s="14">
        <v>1.0</v>
      </c>
      <c r="T1885" s="14" t="s">
        <v>103</v>
      </c>
      <c r="U1885" s="14" t="s">
        <v>35</v>
      </c>
      <c r="V1885" s="16" t="s">
        <v>407</v>
      </c>
      <c r="W1885" s="17" t="s">
        <v>185</v>
      </c>
    </row>
    <row r="1886" ht="15.75" customHeight="1">
      <c r="A1886" s="14" t="s">
        <v>2392</v>
      </c>
      <c r="B1886" s="14" t="s">
        <v>2393</v>
      </c>
      <c r="C1886" s="14">
        <v>2015.0</v>
      </c>
      <c r="D1886" s="14">
        <v>6.0</v>
      </c>
      <c r="E1886" s="14">
        <v>292730.0</v>
      </c>
      <c r="F1886" s="14" t="s">
        <v>1415</v>
      </c>
      <c r="G1886" s="14" t="s">
        <v>2394</v>
      </c>
      <c r="H1886" s="14" t="s">
        <v>2394</v>
      </c>
      <c r="I1886" s="14">
        <v>0.55</v>
      </c>
      <c r="J1886" s="14">
        <v>0.733</v>
      </c>
      <c r="K1886" s="14">
        <v>0.8045473017602177</v>
      </c>
      <c r="L1886" s="14">
        <v>0.0499</v>
      </c>
      <c r="M1886" s="14">
        <v>0.0358</v>
      </c>
      <c r="N1886" s="14">
        <v>3.9E-4</v>
      </c>
      <c r="O1886" s="14">
        <v>0.405</v>
      </c>
      <c r="P1886" s="14">
        <v>0.264</v>
      </c>
      <c r="Q1886" s="14">
        <v>133.969</v>
      </c>
      <c r="R1886" s="14">
        <v>4.0</v>
      </c>
      <c r="S1886" s="14">
        <v>1.0</v>
      </c>
      <c r="T1886" s="14" t="s">
        <v>103</v>
      </c>
      <c r="U1886" s="14" t="s">
        <v>35</v>
      </c>
      <c r="V1886" s="16" t="s">
        <v>36</v>
      </c>
      <c r="W1886" s="17" t="s">
        <v>251</v>
      </c>
    </row>
    <row r="1887" ht="15.75" customHeight="1">
      <c r="A1887" s="14" t="s">
        <v>4432</v>
      </c>
      <c r="B1887" s="14" t="s">
        <v>4433</v>
      </c>
      <c r="C1887" s="14">
        <v>2022.0</v>
      </c>
      <c r="D1887" s="14">
        <v>6.0</v>
      </c>
      <c r="E1887" s="14">
        <v>77178.0</v>
      </c>
      <c r="F1887" s="14" t="s">
        <v>236</v>
      </c>
      <c r="G1887" s="14" t="s">
        <v>4434</v>
      </c>
      <c r="H1887" s="14" t="s">
        <v>4435</v>
      </c>
      <c r="I1887" s="14">
        <v>0.677</v>
      </c>
      <c r="J1887" s="14">
        <v>0.894</v>
      </c>
      <c r="K1887" s="14">
        <v>0.7233332620211894</v>
      </c>
      <c r="L1887" s="14">
        <v>0.0497</v>
      </c>
      <c r="M1887" s="14">
        <v>6.8E-5</v>
      </c>
      <c r="N1887" s="14">
        <v>0.957</v>
      </c>
      <c r="O1887" s="14">
        <v>0.0604</v>
      </c>
      <c r="P1887" s="14">
        <v>0.867</v>
      </c>
      <c r="Q1887" s="14">
        <v>111.365</v>
      </c>
      <c r="R1887" s="14">
        <v>1.0</v>
      </c>
      <c r="S1887" s="14">
        <v>1.0</v>
      </c>
      <c r="T1887" s="14" t="s">
        <v>103</v>
      </c>
      <c r="U1887" s="14" t="s">
        <v>35</v>
      </c>
      <c r="V1887" s="16" t="s">
        <v>560</v>
      </c>
      <c r="W1887" s="17" t="s">
        <v>185</v>
      </c>
    </row>
    <row r="1888" ht="15.75" customHeight="1">
      <c r="A1888" s="14" t="s">
        <v>4441</v>
      </c>
      <c r="B1888" s="14" t="s">
        <v>4442</v>
      </c>
      <c r="C1888" s="14">
        <v>2021.0</v>
      </c>
      <c r="D1888" s="14">
        <v>6.0</v>
      </c>
      <c r="E1888" s="14">
        <v>359235.0</v>
      </c>
      <c r="F1888" s="14" t="s">
        <v>203</v>
      </c>
      <c r="G1888" s="14" t="s">
        <v>4443</v>
      </c>
      <c r="H1888" s="14" t="s">
        <v>4444</v>
      </c>
      <c r="I1888" s="14">
        <v>0.322</v>
      </c>
      <c r="J1888" s="14">
        <v>0.9</v>
      </c>
      <c r="K1888" s="14">
        <v>0.9551258742550185</v>
      </c>
      <c r="L1888" s="14">
        <v>0.176</v>
      </c>
      <c r="M1888" s="14">
        <v>0.15</v>
      </c>
      <c r="N1888" s="14">
        <v>1.1E-5</v>
      </c>
      <c r="O1888" s="14">
        <v>0.615</v>
      </c>
      <c r="P1888" s="14">
        <v>0.569</v>
      </c>
      <c r="Q1888" s="14">
        <v>109.652</v>
      </c>
      <c r="R1888" s="14">
        <v>6.0</v>
      </c>
      <c r="S1888" s="14">
        <v>1.0</v>
      </c>
      <c r="T1888" s="14" t="s">
        <v>104</v>
      </c>
      <c r="U1888" s="14" t="s">
        <v>35</v>
      </c>
      <c r="V1888" s="16" t="s">
        <v>333</v>
      </c>
      <c r="W1888" s="17" t="s">
        <v>185</v>
      </c>
    </row>
    <row r="1889" ht="15.75" customHeight="1">
      <c r="A1889" s="14" t="s">
        <v>2397</v>
      </c>
      <c r="B1889" s="14" t="s">
        <v>2398</v>
      </c>
      <c r="C1889" s="14">
        <v>2024.0</v>
      </c>
      <c r="D1889" s="14">
        <v>6.0</v>
      </c>
      <c r="E1889" s="14">
        <v>238509.0</v>
      </c>
      <c r="F1889" s="14" t="s">
        <v>1437</v>
      </c>
      <c r="G1889" s="14" t="s">
        <v>204</v>
      </c>
      <c r="H1889" s="14" t="s">
        <v>205</v>
      </c>
      <c r="I1889" s="14">
        <v>0.744</v>
      </c>
      <c r="J1889" s="14">
        <v>0.39</v>
      </c>
      <c r="K1889" s="14">
        <v>0.6121532307956249</v>
      </c>
      <c r="L1889" s="14">
        <v>0.0914</v>
      </c>
      <c r="M1889" s="14">
        <v>0.184</v>
      </c>
      <c r="N1889" s="14">
        <v>0.915</v>
      </c>
      <c r="O1889" s="14">
        <v>0.112</v>
      </c>
      <c r="P1889" s="14">
        <v>0.243</v>
      </c>
      <c r="Q1889" s="14">
        <v>120.734</v>
      </c>
      <c r="R1889" s="14">
        <v>1.0</v>
      </c>
      <c r="S1889" s="14">
        <v>1.0</v>
      </c>
      <c r="T1889" s="14" t="s">
        <v>104</v>
      </c>
      <c r="U1889" s="14" t="s">
        <v>35</v>
      </c>
      <c r="V1889" s="16" t="s">
        <v>36</v>
      </c>
      <c r="W1889" s="17" t="s">
        <v>251</v>
      </c>
    </row>
    <row r="1890" ht="15.75" customHeight="1">
      <c r="A1890" s="14" t="s">
        <v>4449</v>
      </c>
      <c r="B1890" s="14" t="s">
        <v>4450</v>
      </c>
      <c r="C1890" s="14">
        <v>2020.0</v>
      </c>
      <c r="D1890" s="14">
        <v>6.0</v>
      </c>
      <c r="E1890" s="14">
        <v>86674.0</v>
      </c>
      <c r="F1890" s="14" t="s">
        <v>156</v>
      </c>
      <c r="G1890" s="14" t="s">
        <v>1130</v>
      </c>
      <c r="H1890" s="14" t="s">
        <v>1131</v>
      </c>
      <c r="I1890" s="14">
        <v>0.779</v>
      </c>
      <c r="J1890" s="14">
        <v>0.229</v>
      </c>
      <c r="K1890" s="14">
        <v>0.7412572455084968</v>
      </c>
      <c r="L1890" s="14">
        <v>0.0324</v>
      </c>
      <c r="M1890" s="14">
        <v>0.946</v>
      </c>
      <c r="N1890" s="14">
        <v>0.0</v>
      </c>
      <c r="O1890" s="14">
        <v>0.1</v>
      </c>
      <c r="P1890" s="14">
        <v>0.846</v>
      </c>
      <c r="Q1890" s="14">
        <v>95.481</v>
      </c>
      <c r="R1890" s="14">
        <v>1.0</v>
      </c>
      <c r="S1890" s="14">
        <v>1.0</v>
      </c>
      <c r="T1890" s="14" t="s">
        <v>104</v>
      </c>
      <c r="U1890" s="14" t="s">
        <v>35</v>
      </c>
      <c r="V1890" s="16" t="s">
        <v>560</v>
      </c>
      <c r="W1890" s="17" t="s">
        <v>185</v>
      </c>
    </row>
    <row r="1891" ht="15.75" customHeight="1">
      <c r="A1891" s="14" t="s">
        <v>4453</v>
      </c>
      <c r="B1891" s="14" t="s">
        <v>4454</v>
      </c>
      <c r="C1891" s="14">
        <v>2022.0</v>
      </c>
      <c r="D1891" s="14">
        <v>6.0</v>
      </c>
      <c r="E1891" s="14">
        <v>140368.0</v>
      </c>
      <c r="F1891" s="14" t="s">
        <v>731</v>
      </c>
      <c r="G1891" s="14" t="s">
        <v>4457</v>
      </c>
      <c r="H1891" s="14" t="s">
        <v>4454</v>
      </c>
      <c r="I1891" s="14">
        <v>0.744</v>
      </c>
      <c r="J1891" s="14">
        <v>0.747</v>
      </c>
      <c r="K1891" s="14">
        <v>0.8171668128073671</v>
      </c>
      <c r="L1891" s="14">
        <v>0.0411</v>
      </c>
      <c r="M1891" s="14">
        <v>0.273</v>
      </c>
      <c r="N1891" s="14">
        <v>0.0516</v>
      </c>
      <c r="O1891" s="14">
        <v>0.135</v>
      </c>
      <c r="P1891" s="14">
        <v>0.517</v>
      </c>
      <c r="Q1891" s="14">
        <v>115.011</v>
      </c>
      <c r="R1891" s="14">
        <v>10.0</v>
      </c>
      <c r="S1891" s="14">
        <v>0.0</v>
      </c>
      <c r="T1891" s="14" t="s">
        <v>104</v>
      </c>
      <c r="U1891" s="14" t="s">
        <v>35</v>
      </c>
      <c r="V1891" s="16" t="s">
        <v>333</v>
      </c>
      <c r="W1891" s="17" t="s">
        <v>185</v>
      </c>
    </row>
    <row r="1892" ht="15.75" customHeight="1">
      <c r="A1892" s="14" t="s">
        <v>4460</v>
      </c>
      <c r="B1892" s="14" t="s">
        <v>4461</v>
      </c>
      <c r="C1892" s="14">
        <v>1977.0</v>
      </c>
      <c r="D1892" s="14">
        <v>6.0</v>
      </c>
      <c r="E1892" s="14">
        <v>238640.0</v>
      </c>
      <c r="F1892" s="14" t="s">
        <v>289</v>
      </c>
      <c r="G1892" s="14" t="s">
        <v>297</v>
      </c>
      <c r="H1892" s="14" t="s">
        <v>4462</v>
      </c>
      <c r="I1892" s="14">
        <v>0.604</v>
      </c>
      <c r="J1892" s="14">
        <v>0.378</v>
      </c>
      <c r="K1892" s="14">
        <v>0.7583256689248108</v>
      </c>
      <c r="L1892" s="14">
        <v>0.0365</v>
      </c>
      <c r="M1892" s="14">
        <v>0.925</v>
      </c>
      <c r="N1892" s="14">
        <v>0.0128</v>
      </c>
      <c r="O1892" s="14">
        <v>0.233</v>
      </c>
      <c r="P1892" s="14">
        <v>0.583</v>
      </c>
      <c r="Q1892" s="14">
        <v>81.162</v>
      </c>
      <c r="R1892" s="14">
        <v>1.0</v>
      </c>
      <c r="S1892" s="14">
        <v>1.0</v>
      </c>
      <c r="T1892" s="14" t="s">
        <v>104</v>
      </c>
      <c r="U1892" s="14" t="s">
        <v>35</v>
      </c>
      <c r="V1892" s="16" t="s">
        <v>333</v>
      </c>
      <c r="W1892" s="17" t="s">
        <v>185</v>
      </c>
    </row>
    <row r="1893" ht="15.75" customHeight="1">
      <c r="A1893" s="14" t="s">
        <v>4463</v>
      </c>
      <c r="B1893" s="14" t="s">
        <v>4465</v>
      </c>
      <c r="C1893" s="14">
        <v>1990.0</v>
      </c>
      <c r="D1893" s="14">
        <v>6.0</v>
      </c>
      <c r="E1893" s="14">
        <v>343426.0</v>
      </c>
      <c r="F1893" s="14" t="s">
        <v>156</v>
      </c>
      <c r="G1893" s="14" t="s">
        <v>4467</v>
      </c>
      <c r="H1893" s="14" t="s">
        <v>4468</v>
      </c>
      <c r="I1893" s="14">
        <v>0.666</v>
      </c>
      <c r="J1893" s="14">
        <v>0.658</v>
      </c>
      <c r="K1893" s="14">
        <v>0.7505828502823224</v>
      </c>
      <c r="L1893" s="14">
        <v>0.0439</v>
      </c>
      <c r="M1893" s="14">
        <v>0.518</v>
      </c>
      <c r="N1893" s="14">
        <v>0.0</v>
      </c>
      <c r="O1893" s="14">
        <v>0.0453</v>
      </c>
      <c r="P1893" s="14">
        <v>0.951</v>
      </c>
      <c r="Q1893" s="14">
        <v>92.086</v>
      </c>
      <c r="R1893" s="14">
        <v>1.0</v>
      </c>
      <c r="S1893" s="14">
        <v>1.0</v>
      </c>
      <c r="T1893" s="14" t="s">
        <v>104</v>
      </c>
      <c r="U1893" s="14" t="s">
        <v>35</v>
      </c>
      <c r="V1893" s="16" t="s">
        <v>819</v>
      </c>
      <c r="W1893" s="17" t="s">
        <v>185</v>
      </c>
    </row>
    <row r="1894" ht="15.75" customHeight="1">
      <c r="A1894" s="14" t="s">
        <v>2402</v>
      </c>
      <c r="B1894" s="14" t="s">
        <v>2403</v>
      </c>
      <c r="C1894" s="14">
        <v>2024.0</v>
      </c>
      <c r="D1894" s="14">
        <v>6.0</v>
      </c>
      <c r="E1894" s="14">
        <v>222000.0</v>
      </c>
      <c r="F1894" s="14" t="s">
        <v>194</v>
      </c>
      <c r="G1894" s="14" t="s">
        <v>2405</v>
      </c>
      <c r="H1894" s="14" t="s">
        <v>1187</v>
      </c>
      <c r="I1894" s="14">
        <v>0.745</v>
      </c>
      <c r="J1894" s="14">
        <v>0.338</v>
      </c>
      <c r="K1894" s="14">
        <v>0.7103929159474175</v>
      </c>
      <c r="L1894" s="14">
        <v>0.0308</v>
      </c>
      <c r="M1894" s="14">
        <v>0.808</v>
      </c>
      <c r="N1894" s="14">
        <v>2.3E-4</v>
      </c>
      <c r="O1894" s="14">
        <v>0.102</v>
      </c>
      <c r="P1894" s="14">
        <v>0.403</v>
      </c>
      <c r="Q1894" s="14">
        <v>120.058</v>
      </c>
      <c r="R1894" s="14">
        <v>5.0</v>
      </c>
      <c r="S1894" s="14">
        <v>1.0</v>
      </c>
      <c r="T1894" s="14" t="s">
        <v>104</v>
      </c>
      <c r="U1894" s="14" t="s">
        <v>68</v>
      </c>
      <c r="V1894" s="16" t="s">
        <v>54</v>
      </c>
      <c r="W1894" s="17" t="s">
        <v>251</v>
      </c>
    </row>
    <row r="1895" ht="15.75" customHeight="1">
      <c r="A1895" s="14" t="s">
        <v>4471</v>
      </c>
      <c r="B1895" s="14" t="s">
        <v>4472</v>
      </c>
      <c r="C1895" s="14">
        <v>2024.0</v>
      </c>
      <c r="D1895" s="14">
        <v>6.0</v>
      </c>
      <c r="E1895" s="14">
        <v>348893.0</v>
      </c>
      <c r="F1895" s="14" t="s">
        <v>327</v>
      </c>
      <c r="G1895" s="14" t="s">
        <v>4475</v>
      </c>
      <c r="H1895" s="14" t="s">
        <v>4476</v>
      </c>
      <c r="I1895" s="14">
        <v>0.437</v>
      </c>
      <c r="J1895" s="14">
        <v>0.64</v>
      </c>
      <c r="K1895" s="14">
        <v>0.838299146560899</v>
      </c>
      <c r="L1895" s="14">
        <v>0.0665</v>
      </c>
      <c r="M1895" s="14">
        <v>0.548</v>
      </c>
      <c r="N1895" s="14">
        <v>0.0</v>
      </c>
      <c r="O1895" s="14">
        <v>0.164</v>
      </c>
      <c r="P1895" s="14">
        <v>0.675</v>
      </c>
      <c r="Q1895" s="14">
        <v>94.837</v>
      </c>
      <c r="R1895" s="14">
        <v>9.0</v>
      </c>
      <c r="S1895" s="14">
        <v>1.0</v>
      </c>
      <c r="T1895" s="14" t="s">
        <v>104</v>
      </c>
      <c r="U1895" s="14" t="s">
        <v>68</v>
      </c>
      <c r="V1895" s="16" t="s">
        <v>407</v>
      </c>
      <c r="W1895" s="17" t="s">
        <v>185</v>
      </c>
    </row>
    <row r="1896" ht="15.75" customHeight="1">
      <c r="A1896" s="14" t="s">
        <v>4478</v>
      </c>
      <c r="B1896" s="14" t="s">
        <v>4479</v>
      </c>
      <c r="C1896" s="14">
        <v>2018.0</v>
      </c>
      <c r="D1896" s="14">
        <v>6.0</v>
      </c>
      <c r="E1896" s="14">
        <v>193106.0</v>
      </c>
      <c r="F1896" s="14" t="s">
        <v>203</v>
      </c>
      <c r="G1896" s="14" t="s">
        <v>4480</v>
      </c>
      <c r="H1896" s="14" t="s">
        <v>4169</v>
      </c>
      <c r="I1896" s="14">
        <v>0.326</v>
      </c>
      <c r="J1896" s="14">
        <v>0.435</v>
      </c>
      <c r="K1896" s="14">
        <v>0.7225418689555209</v>
      </c>
      <c r="L1896" s="14">
        <v>0.0625</v>
      </c>
      <c r="M1896" s="14">
        <v>0.988</v>
      </c>
      <c r="N1896" s="14">
        <v>0.321</v>
      </c>
      <c r="O1896" s="14">
        <v>0.131</v>
      </c>
      <c r="P1896" s="14">
        <v>0.696</v>
      </c>
      <c r="Q1896" s="14">
        <v>167.888</v>
      </c>
      <c r="R1896" s="14">
        <v>7.0</v>
      </c>
      <c r="S1896" s="14">
        <v>0.0</v>
      </c>
      <c r="T1896" s="14" t="s">
        <v>104</v>
      </c>
      <c r="U1896" s="14" t="s">
        <v>35</v>
      </c>
      <c r="V1896" s="16" t="s">
        <v>407</v>
      </c>
      <c r="W1896" s="17" t="s">
        <v>185</v>
      </c>
    </row>
    <row r="1897" ht="15.75" customHeight="1">
      <c r="A1897" s="14" t="s">
        <v>20249</v>
      </c>
      <c r="B1897" s="14" t="s">
        <v>8440</v>
      </c>
      <c r="C1897" s="14">
        <v>2014.0</v>
      </c>
      <c r="D1897" s="14">
        <v>6.0</v>
      </c>
      <c r="E1897" s="14">
        <v>243750.0</v>
      </c>
      <c r="F1897" s="14" t="s">
        <v>312</v>
      </c>
      <c r="G1897" s="14" t="s">
        <v>20250</v>
      </c>
      <c r="H1897" s="14" t="s">
        <v>8440</v>
      </c>
      <c r="I1897" s="14">
        <v>0.717</v>
      </c>
      <c r="J1897" s="14">
        <v>0.995</v>
      </c>
      <c r="K1897" s="14">
        <v>0.9186148482253842</v>
      </c>
      <c r="L1897" s="14">
        <v>0.388</v>
      </c>
      <c r="M1897" s="14">
        <v>1.86E-4</v>
      </c>
      <c r="N1897" s="14">
        <v>0.422</v>
      </c>
      <c r="O1897" s="14">
        <v>0.195</v>
      </c>
      <c r="P1897" s="14">
        <v>0.184</v>
      </c>
      <c r="Q1897" s="14">
        <v>127.992</v>
      </c>
      <c r="R1897" s="14">
        <v>8.0</v>
      </c>
      <c r="S1897" s="14">
        <v>0.0</v>
      </c>
      <c r="T1897" s="14" t="s">
        <v>34</v>
      </c>
      <c r="U1897" s="14" t="s">
        <v>35</v>
      </c>
      <c r="V1897" s="16" t="s">
        <v>58</v>
      </c>
      <c r="W1897" s="17" t="s">
        <v>251</v>
      </c>
    </row>
    <row r="1898" ht="15.75" customHeight="1">
      <c r="A1898" s="14" t="s">
        <v>4481</v>
      </c>
      <c r="B1898" s="14" t="s">
        <v>4483</v>
      </c>
      <c r="C1898" s="14">
        <v>2022.0</v>
      </c>
      <c r="D1898" s="14">
        <v>6.0</v>
      </c>
      <c r="E1898" s="14">
        <v>230557.0</v>
      </c>
      <c r="F1898" s="14" t="s">
        <v>347</v>
      </c>
      <c r="G1898" s="14" t="s">
        <v>4485</v>
      </c>
      <c r="H1898" s="14" t="s">
        <v>4483</v>
      </c>
      <c r="I1898" s="14">
        <v>0.788</v>
      </c>
      <c r="J1898" s="14">
        <v>0.7</v>
      </c>
      <c r="K1898" s="14">
        <v>0.856244519049981</v>
      </c>
      <c r="L1898" s="14">
        <v>0.0706</v>
      </c>
      <c r="M1898" s="14">
        <v>0.0904</v>
      </c>
      <c r="N1898" s="14">
        <v>0.0</v>
      </c>
      <c r="O1898" s="14">
        <v>0.0417</v>
      </c>
      <c r="P1898" s="14">
        <v>0.635</v>
      </c>
      <c r="Q1898" s="14">
        <v>105.908</v>
      </c>
      <c r="R1898" s="14">
        <v>6.0</v>
      </c>
      <c r="S1898" s="14">
        <v>1.0</v>
      </c>
      <c r="T1898" s="14" t="s">
        <v>34</v>
      </c>
      <c r="U1898" s="14" t="s">
        <v>68</v>
      </c>
      <c r="V1898" s="16" t="s">
        <v>407</v>
      </c>
      <c r="W1898" s="17" t="s">
        <v>185</v>
      </c>
    </row>
    <row r="1899" ht="15.75" customHeight="1">
      <c r="A1899" s="14" t="s">
        <v>2407</v>
      </c>
      <c r="B1899" s="14" t="s">
        <v>2410</v>
      </c>
      <c r="C1899" s="14">
        <v>2021.0</v>
      </c>
      <c r="D1899" s="14">
        <v>6.0</v>
      </c>
      <c r="E1899" s="14">
        <v>127164.0</v>
      </c>
      <c r="F1899" s="14" t="s">
        <v>347</v>
      </c>
      <c r="G1899" s="14" t="s">
        <v>1565</v>
      </c>
      <c r="H1899" s="14" t="s">
        <v>2412</v>
      </c>
      <c r="I1899" s="14">
        <v>0.385</v>
      </c>
      <c r="J1899" s="14">
        <v>0.103</v>
      </c>
      <c r="K1899" s="14">
        <v>0.687485295046575</v>
      </c>
      <c r="L1899" s="14">
        <v>0.0314</v>
      </c>
      <c r="M1899" s="14">
        <v>0.931</v>
      </c>
      <c r="N1899" s="14">
        <v>2.92E-6</v>
      </c>
      <c r="O1899" s="14">
        <v>0.0929</v>
      </c>
      <c r="P1899" s="14">
        <v>0.374</v>
      </c>
      <c r="Q1899" s="14">
        <v>81.945</v>
      </c>
      <c r="R1899" s="14">
        <v>10.0</v>
      </c>
      <c r="S1899" s="14">
        <v>1.0</v>
      </c>
      <c r="T1899" s="14" t="s">
        <v>34</v>
      </c>
      <c r="U1899" s="14" t="s">
        <v>68</v>
      </c>
      <c r="V1899" s="16" t="s">
        <v>45</v>
      </c>
      <c r="W1899" s="17" t="s">
        <v>251</v>
      </c>
    </row>
    <row r="1900" ht="15.75" customHeight="1">
      <c r="A1900" s="14" t="s">
        <v>2414</v>
      </c>
      <c r="B1900" s="14" t="s">
        <v>2415</v>
      </c>
      <c r="C1900" s="14">
        <v>2019.0</v>
      </c>
      <c r="D1900" s="14">
        <v>6.0</v>
      </c>
      <c r="E1900" s="14">
        <v>347124.0</v>
      </c>
      <c r="F1900" s="14" t="s">
        <v>194</v>
      </c>
      <c r="G1900" s="14" t="s">
        <v>1585</v>
      </c>
      <c r="H1900" s="14" t="s">
        <v>763</v>
      </c>
      <c r="I1900" s="14">
        <v>0.43</v>
      </c>
      <c r="J1900" s="14">
        <v>0.228</v>
      </c>
      <c r="K1900" s="14">
        <v>0.728402455441824</v>
      </c>
      <c r="L1900" s="14">
        <v>0.0323</v>
      </c>
      <c r="M1900" s="14">
        <v>0.926</v>
      </c>
      <c r="N1900" s="14">
        <v>0.00277</v>
      </c>
      <c r="O1900" s="14">
        <v>0.0978</v>
      </c>
      <c r="P1900" s="14">
        <v>0.272</v>
      </c>
      <c r="Q1900" s="14">
        <v>128.475</v>
      </c>
      <c r="R1900" s="14">
        <v>7.0</v>
      </c>
      <c r="S1900" s="14">
        <v>1.0</v>
      </c>
      <c r="T1900" s="14" t="s">
        <v>34</v>
      </c>
      <c r="U1900" s="14" t="s">
        <v>35</v>
      </c>
      <c r="V1900" s="16" t="s">
        <v>36</v>
      </c>
      <c r="W1900" s="17" t="s">
        <v>251</v>
      </c>
    </row>
    <row r="1901" ht="15.75" customHeight="1">
      <c r="A1901" s="14" t="s">
        <v>2420</v>
      </c>
      <c r="B1901" s="14" t="s">
        <v>2421</v>
      </c>
      <c r="C1901" s="14">
        <v>2024.0</v>
      </c>
      <c r="D1901" s="14">
        <v>6.0</v>
      </c>
      <c r="E1901" s="14">
        <v>277185.0</v>
      </c>
      <c r="F1901" s="14" t="s">
        <v>321</v>
      </c>
      <c r="G1901" s="14" t="s">
        <v>2422</v>
      </c>
      <c r="H1901" s="14" t="s">
        <v>2424</v>
      </c>
      <c r="I1901" s="14">
        <v>0.328</v>
      </c>
      <c r="J1901" s="14">
        <v>0.542</v>
      </c>
      <c r="K1901" s="14">
        <v>0.79233418174679</v>
      </c>
      <c r="L1901" s="14">
        <v>0.0383</v>
      </c>
      <c r="M1901" s="14">
        <v>0.83</v>
      </c>
      <c r="N1901" s="14">
        <v>0.00615</v>
      </c>
      <c r="O1901" s="14">
        <v>0.11</v>
      </c>
      <c r="P1901" s="14">
        <v>0.266</v>
      </c>
      <c r="Q1901" s="14">
        <v>67.897</v>
      </c>
      <c r="R1901" s="14">
        <v>7.0</v>
      </c>
      <c r="S1901" s="14">
        <v>0.0</v>
      </c>
      <c r="T1901" s="14" t="s">
        <v>34</v>
      </c>
      <c r="U1901" s="14" t="s">
        <v>35</v>
      </c>
      <c r="V1901" s="16" t="s">
        <v>36</v>
      </c>
      <c r="W1901" s="17" t="s">
        <v>251</v>
      </c>
    </row>
    <row r="1902" ht="15.75" customHeight="1">
      <c r="A1902" s="14" t="s">
        <v>2428</v>
      </c>
      <c r="B1902" s="14" t="s">
        <v>2429</v>
      </c>
      <c r="C1902" s="14">
        <v>2006.0</v>
      </c>
      <c r="D1902" s="14">
        <v>6.0</v>
      </c>
      <c r="E1902" s="14">
        <v>329305.0</v>
      </c>
      <c r="F1902" s="14" t="s">
        <v>453</v>
      </c>
      <c r="G1902" s="14" t="s">
        <v>2295</v>
      </c>
      <c r="H1902" s="14" t="s">
        <v>2430</v>
      </c>
      <c r="I1902" s="14">
        <v>0.558</v>
      </c>
      <c r="J1902" s="14">
        <v>0.567</v>
      </c>
      <c r="K1902" s="14">
        <v>0.7284880114489235</v>
      </c>
      <c r="L1902" s="14">
        <v>0.035</v>
      </c>
      <c r="M1902" s="14">
        <v>0.563</v>
      </c>
      <c r="N1902" s="14">
        <v>0.852</v>
      </c>
      <c r="O1902" s="14">
        <v>0.139</v>
      </c>
      <c r="P1902" s="14">
        <v>0.369</v>
      </c>
      <c r="Q1902" s="14">
        <v>112.016</v>
      </c>
      <c r="R1902" s="14">
        <v>2.0</v>
      </c>
      <c r="S1902" s="14">
        <v>1.0</v>
      </c>
      <c r="T1902" s="14" t="s">
        <v>34</v>
      </c>
      <c r="U1902" s="14" t="s">
        <v>35</v>
      </c>
      <c r="V1902" s="16" t="s">
        <v>45</v>
      </c>
      <c r="W1902" s="17" t="s">
        <v>251</v>
      </c>
    </row>
    <row r="1903" ht="15.75" customHeight="1">
      <c r="A1903" s="14" t="s">
        <v>2433</v>
      </c>
      <c r="B1903" s="14" t="s">
        <v>2434</v>
      </c>
      <c r="C1903" s="14">
        <v>2016.0</v>
      </c>
      <c r="D1903" s="14">
        <v>6.0</v>
      </c>
      <c r="E1903" s="14">
        <v>375902.0</v>
      </c>
      <c r="F1903" s="14" t="s">
        <v>341</v>
      </c>
      <c r="G1903" s="14" t="s">
        <v>2435</v>
      </c>
      <c r="H1903" s="14" t="s">
        <v>2436</v>
      </c>
      <c r="I1903" s="14">
        <v>0.579</v>
      </c>
      <c r="J1903" s="14">
        <v>0.812</v>
      </c>
      <c r="K1903" s="14">
        <v>0.7559942677313543</v>
      </c>
      <c r="L1903" s="14">
        <v>0.0513</v>
      </c>
      <c r="M1903" s="14">
        <v>0.00992</v>
      </c>
      <c r="N1903" s="14">
        <v>0.00214</v>
      </c>
      <c r="O1903" s="14">
        <v>0.395</v>
      </c>
      <c r="P1903" s="14">
        <v>0.273</v>
      </c>
      <c r="Q1903" s="14">
        <v>111.985</v>
      </c>
      <c r="R1903" s="14">
        <v>0.0</v>
      </c>
      <c r="S1903" s="14">
        <v>1.0</v>
      </c>
      <c r="T1903" s="14" t="s">
        <v>34</v>
      </c>
      <c r="U1903" s="14" t="s">
        <v>35</v>
      </c>
      <c r="V1903" s="16" t="s">
        <v>36</v>
      </c>
      <c r="W1903" s="17" t="s">
        <v>251</v>
      </c>
    </row>
    <row r="1904" ht="15.75" customHeight="1">
      <c r="A1904" s="14" t="s">
        <v>4488</v>
      </c>
      <c r="B1904" s="14" t="s">
        <v>4489</v>
      </c>
      <c r="C1904" s="14">
        <v>2019.0</v>
      </c>
      <c r="D1904" s="14">
        <v>6.0</v>
      </c>
      <c r="E1904" s="14">
        <v>341826.0</v>
      </c>
      <c r="F1904" s="14" t="s">
        <v>306</v>
      </c>
      <c r="G1904" s="14" t="s">
        <v>4491</v>
      </c>
      <c r="H1904" s="14" t="s">
        <v>4492</v>
      </c>
      <c r="I1904" s="14">
        <v>0.446</v>
      </c>
      <c r="J1904" s="14">
        <v>0.67</v>
      </c>
      <c r="K1904" s="14">
        <v>0.7859602592178907</v>
      </c>
      <c r="L1904" s="14">
        <v>0.0466</v>
      </c>
      <c r="M1904" s="14">
        <v>0.912</v>
      </c>
      <c r="N1904" s="14">
        <v>0.00276</v>
      </c>
      <c r="O1904" s="14">
        <v>0.205</v>
      </c>
      <c r="P1904" s="14">
        <v>0.545</v>
      </c>
      <c r="Q1904" s="14">
        <v>115.286</v>
      </c>
      <c r="R1904" s="14">
        <v>6.0</v>
      </c>
      <c r="S1904" s="14">
        <v>0.0</v>
      </c>
      <c r="T1904" s="14" t="s">
        <v>34</v>
      </c>
      <c r="U1904" s="14" t="s">
        <v>35</v>
      </c>
      <c r="V1904" s="16" t="s">
        <v>333</v>
      </c>
      <c r="W1904" s="17" t="s">
        <v>185</v>
      </c>
    </row>
    <row r="1905" ht="15.75" customHeight="1">
      <c r="A1905" s="14" t="s">
        <v>2440</v>
      </c>
      <c r="B1905" s="14" t="s">
        <v>2441</v>
      </c>
      <c r="C1905" s="14">
        <v>2022.0</v>
      </c>
      <c r="D1905" s="14">
        <v>6.0</v>
      </c>
      <c r="E1905" s="14">
        <v>197045.0</v>
      </c>
      <c r="F1905" s="14" t="s">
        <v>2443</v>
      </c>
      <c r="G1905" s="14" t="s">
        <v>2444</v>
      </c>
      <c r="H1905" s="14" t="s">
        <v>2441</v>
      </c>
      <c r="I1905" s="14">
        <v>0.377</v>
      </c>
      <c r="J1905" s="14">
        <v>0.188</v>
      </c>
      <c r="K1905" s="14">
        <v>0.8275404786681596</v>
      </c>
      <c r="L1905" s="14">
        <v>0.0304</v>
      </c>
      <c r="M1905" s="14">
        <v>0.956</v>
      </c>
      <c r="N1905" s="14">
        <v>1.92E-6</v>
      </c>
      <c r="O1905" s="14">
        <v>0.119</v>
      </c>
      <c r="P1905" s="14">
        <v>0.342</v>
      </c>
      <c r="Q1905" s="14">
        <v>84.201</v>
      </c>
      <c r="R1905" s="14">
        <v>1.0</v>
      </c>
      <c r="S1905" s="14">
        <v>1.0</v>
      </c>
      <c r="T1905" s="14" t="s">
        <v>34</v>
      </c>
      <c r="U1905" s="14" t="s">
        <v>35</v>
      </c>
      <c r="V1905" s="16" t="s">
        <v>45</v>
      </c>
      <c r="W1905" s="17" t="s">
        <v>251</v>
      </c>
    </row>
    <row r="1906" ht="15.75" customHeight="1">
      <c r="A1906" s="14" t="s">
        <v>2446</v>
      </c>
      <c r="B1906" s="14" t="s">
        <v>2448</v>
      </c>
      <c r="C1906" s="14">
        <v>2021.0</v>
      </c>
      <c r="D1906" s="14">
        <v>6.0</v>
      </c>
      <c r="E1906" s="14">
        <v>245374.0</v>
      </c>
      <c r="F1906" s="14" t="s">
        <v>413</v>
      </c>
      <c r="G1906" s="14" t="s">
        <v>2449</v>
      </c>
      <c r="H1906" s="14" t="s">
        <v>2451</v>
      </c>
      <c r="I1906" s="14">
        <v>0.424</v>
      </c>
      <c r="J1906" s="14">
        <v>0.504</v>
      </c>
      <c r="K1906" s="14">
        <v>0.7626034692797767</v>
      </c>
      <c r="L1906" s="14">
        <v>0.0313</v>
      </c>
      <c r="M1906" s="14">
        <v>0.311</v>
      </c>
      <c r="N1906" s="14">
        <v>0.742</v>
      </c>
      <c r="O1906" s="14">
        <v>0.117</v>
      </c>
      <c r="P1906" s="14">
        <v>0.173</v>
      </c>
      <c r="Q1906" s="14">
        <v>167.881</v>
      </c>
      <c r="R1906" s="14">
        <v>10.0</v>
      </c>
      <c r="S1906" s="14">
        <v>0.0</v>
      </c>
      <c r="T1906" s="14" t="s">
        <v>34</v>
      </c>
      <c r="U1906" s="14" t="s">
        <v>35</v>
      </c>
      <c r="V1906" s="16" t="s">
        <v>58</v>
      </c>
      <c r="W1906" s="17" t="s">
        <v>251</v>
      </c>
    </row>
    <row r="1907" ht="15.75" customHeight="1">
      <c r="A1907" s="14" t="s">
        <v>4495</v>
      </c>
      <c r="B1907" s="14" t="s">
        <v>4496</v>
      </c>
      <c r="C1907" s="14">
        <v>2018.0</v>
      </c>
      <c r="D1907" s="14">
        <v>6.0</v>
      </c>
      <c r="E1907" s="14">
        <v>217335.0</v>
      </c>
      <c r="F1907" s="14" t="s">
        <v>424</v>
      </c>
      <c r="G1907" s="14" t="s">
        <v>2876</v>
      </c>
      <c r="H1907" s="14" t="s">
        <v>4496</v>
      </c>
      <c r="I1907" s="14">
        <v>0.521</v>
      </c>
      <c r="J1907" s="14">
        <v>0.572</v>
      </c>
      <c r="K1907" s="14">
        <v>0.7855110901806193</v>
      </c>
      <c r="L1907" s="14">
        <v>0.0493</v>
      </c>
      <c r="M1907" s="14">
        <v>0.805</v>
      </c>
      <c r="N1907" s="14">
        <v>0.0</v>
      </c>
      <c r="O1907" s="14">
        <v>0.218</v>
      </c>
      <c r="P1907" s="14">
        <v>0.536</v>
      </c>
      <c r="Q1907" s="14">
        <v>89.974</v>
      </c>
      <c r="R1907" s="14">
        <v>6.0</v>
      </c>
      <c r="S1907" s="14">
        <v>1.0</v>
      </c>
      <c r="T1907" s="14" t="s">
        <v>34</v>
      </c>
      <c r="U1907" s="14" t="s">
        <v>35</v>
      </c>
      <c r="V1907" s="16" t="s">
        <v>333</v>
      </c>
      <c r="W1907" s="17" t="s">
        <v>185</v>
      </c>
    </row>
    <row r="1908" ht="15.75" customHeight="1">
      <c r="A1908" s="14" t="s">
        <v>4499</v>
      </c>
      <c r="B1908" s="14" t="s">
        <v>4500</v>
      </c>
      <c r="C1908" s="14">
        <v>2022.0</v>
      </c>
      <c r="D1908" s="14">
        <v>6.0</v>
      </c>
      <c r="E1908" s="14">
        <v>211496.0</v>
      </c>
      <c r="F1908" s="14" t="s">
        <v>26</v>
      </c>
      <c r="G1908" s="14" t="s">
        <v>4501</v>
      </c>
      <c r="H1908" s="14" t="s">
        <v>4500</v>
      </c>
      <c r="I1908" s="14">
        <v>0.841</v>
      </c>
      <c r="J1908" s="14">
        <v>0.743</v>
      </c>
      <c r="K1908" s="14">
        <v>0.8332085641384893</v>
      </c>
      <c r="L1908" s="14">
        <v>0.201</v>
      </c>
      <c r="M1908" s="14">
        <v>0.127</v>
      </c>
      <c r="N1908" s="14">
        <v>0.0</v>
      </c>
      <c r="O1908" s="14">
        <v>0.0996</v>
      </c>
      <c r="P1908" s="14">
        <v>0.537</v>
      </c>
      <c r="Q1908" s="14">
        <v>92.98</v>
      </c>
      <c r="R1908" s="14">
        <v>1.0</v>
      </c>
      <c r="S1908" s="14">
        <v>1.0</v>
      </c>
      <c r="T1908" s="14" t="s">
        <v>34</v>
      </c>
      <c r="U1908" s="14" t="s">
        <v>35</v>
      </c>
      <c r="V1908" s="16" t="s">
        <v>333</v>
      </c>
      <c r="W1908" s="17" t="s">
        <v>185</v>
      </c>
    </row>
    <row r="1909" ht="15.75" customHeight="1">
      <c r="A1909" s="14" t="s">
        <v>2453</v>
      </c>
      <c r="B1909" s="14" t="s">
        <v>2454</v>
      </c>
      <c r="C1909" s="14">
        <v>2021.0</v>
      </c>
      <c r="D1909" s="14">
        <v>6.0</v>
      </c>
      <c r="E1909" s="14">
        <v>249783.0</v>
      </c>
      <c r="F1909" s="14" t="s">
        <v>26</v>
      </c>
      <c r="G1909" s="14" t="s">
        <v>2457</v>
      </c>
      <c r="H1909" s="14" t="s">
        <v>2454</v>
      </c>
      <c r="I1909" s="14">
        <v>0.308</v>
      </c>
      <c r="J1909" s="14">
        <v>0.538</v>
      </c>
      <c r="K1909" s="14">
        <v>0.849827818517532</v>
      </c>
      <c r="L1909" s="14">
        <v>0.0403</v>
      </c>
      <c r="M1909" s="14">
        <v>0.00423</v>
      </c>
      <c r="N1909" s="14">
        <v>0.0</v>
      </c>
      <c r="O1909" s="14">
        <v>0.0696</v>
      </c>
      <c r="P1909" s="14">
        <v>0.287</v>
      </c>
      <c r="Q1909" s="14">
        <v>129.749</v>
      </c>
      <c r="R1909" s="14">
        <v>2.0</v>
      </c>
      <c r="S1909" s="14">
        <v>1.0</v>
      </c>
      <c r="T1909" s="14" t="s">
        <v>34</v>
      </c>
      <c r="U1909" s="14" t="s">
        <v>35</v>
      </c>
      <c r="V1909" s="16" t="s">
        <v>36</v>
      </c>
      <c r="W1909" s="17" t="s">
        <v>251</v>
      </c>
    </row>
    <row r="1910" ht="15.75" customHeight="1">
      <c r="A1910" s="14" t="s">
        <v>4503</v>
      </c>
      <c r="B1910" s="14" t="s">
        <v>4504</v>
      </c>
      <c r="C1910" s="14">
        <v>2022.0</v>
      </c>
      <c r="D1910" s="14">
        <v>6.0</v>
      </c>
      <c r="E1910" s="14">
        <v>201673.0</v>
      </c>
      <c r="F1910" s="14" t="s">
        <v>424</v>
      </c>
      <c r="G1910" s="14" t="s">
        <v>4507</v>
      </c>
      <c r="H1910" s="14" t="s">
        <v>4504</v>
      </c>
      <c r="I1910" s="14">
        <v>0.636</v>
      </c>
      <c r="J1910" s="14">
        <v>0.417</v>
      </c>
      <c r="K1910" s="14">
        <v>0.7075481787113651</v>
      </c>
      <c r="L1910" s="14">
        <v>0.0804</v>
      </c>
      <c r="M1910" s="14">
        <v>0.86</v>
      </c>
      <c r="N1910" s="14">
        <v>0.0342</v>
      </c>
      <c r="O1910" s="14">
        <v>0.14</v>
      </c>
      <c r="P1910" s="14">
        <v>0.737</v>
      </c>
      <c r="Q1910" s="14">
        <v>158.882</v>
      </c>
      <c r="R1910" s="14">
        <v>7.0</v>
      </c>
      <c r="S1910" s="14">
        <v>1.0</v>
      </c>
      <c r="T1910" s="14" t="s">
        <v>34</v>
      </c>
      <c r="U1910" s="14" t="s">
        <v>68</v>
      </c>
      <c r="V1910" s="16" t="s">
        <v>181</v>
      </c>
      <c r="W1910" s="17" t="s">
        <v>185</v>
      </c>
    </row>
    <row r="1911" ht="15.75" customHeight="1">
      <c r="A1911" s="14" t="s">
        <v>20251</v>
      </c>
      <c r="B1911" s="14" t="s">
        <v>20252</v>
      </c>
      <c r="C1911" s="14">
        <v>2006.0</v>
      </c>
      <c r="D1911" s="14">
        <v>6.0</v>
      </c>
      <c r="E1911" s="14">
        <v>222200.0</v>
      </c>
      <c r="F1911" s="14" t="s">
        <v>17800</v>
      </c>
      <c r="G1911" s="14" t="s">
        <v>19293</v>
      </c>
      <c r="H1911" s="14" t="s">
        <v>20253</v>
      </c>
      <c r="I1911" s="14">
        <v>0.38</v>
      </c>
      <c r="J1911" s="14">
        <v>0.154</v>
      </c>
      <c r="K1911" s="14">
        <v>0.5246294355330219</v>
      </c>
      <c r="L1911" s="14">
        <v>0.0347</v>
      </c>
      <c r="M1911" s="14">
        <v>0.992</v>
      </c>
      <c r="N1911" s="14">
        <v>0.929</v>
      </c>
      <c r="O1911" s="14">
        <v>0.0849</v>
      </c>
      <c r="P1911" s="14">
        <v>0.608</v>
      </c>
      <c r="Q1911" s="14">
        <v>104.442</v>
      </c>
      <c r="R1911" s="14">
        <v>9.0</v>
      </c>
      <c r="S1911" s="14">
        <v>0.0</v>
      </c>
      <c r="T1911" s="14" t="s">
        <v>1264</v>
      </c>
      <c r="U1911" s="14" t="s">
        <v>68</v>
      </c>
      <c r="V1911" s="16" t="s">
        <v>407</v>
      </c>
      <c r="W1911" s="17" t="s">
        <v>185</v>
      </c>
    </row>
    <row r="1912" ht="15.75" customHeight="1">
      <c r="A1912" s="14" t="s">
        <v>20254</v>
      </c>
      <c r="B1912" s="14" t="s">
        <v>20255</v>
      </c>
      <c r="C1912" s="14">
        <v>2006.0</v>
      </c>
      <c r="D1912" s="14">
        <v>6.0</v>
      </c>
      <c r="E1912" s="14">
        <v>226680.0</v>
      </c>
      <c r="F1912" s="14" t="s">
        <v>12615</v>
      </c>
      <c r="G1912" s="14" t="s">
        <v>20256</v>
      </c>
      <c r="H1912" s="14" t="s">
        <v>20257</v>
      </c>
      <c r="I1912" s="14">
        <v>0.648</v>
      </c>
      <c r="J1912" s="14">
        <v>0.747</v>
      </c>
      <c r="K1912" s="14">
        <v>0.804632857767317</v>
      </c>
      <c r="L1912" s="14">
        <v>0.0334</v>
      </c>
      <c r="M1912" s="14">
        <v>0.132</v>
      </c>
      <c r="N1912" s="14">
        <v>0.79</v>
      </c>
      <c r="O1912" s="14">
        <v>0.161</v>
      </c>
      <c r="P1912" s="14">
        <v>0.862</v>
      </c>
      <c r="Q1912" s="14">
        <v>90.002</v>
      </c>
      <c r="R1912" s="14">
        <v>11.0</v>
      </c>
      <c r="S1912" s="14">
        <v>0.0</v>
      </c>
      <c r="T1912" s="14" t="s">
        <v>1264</v>
      </c>
      <c r="U1912" s="14" t="s">
        <v>35</v>
      </c>
      <c r="V1912" s="16" t="s">
        <v>560</v>
      </c>
      <c r="W1912" s="17" t="s">
        <v>185</v>
      </c>
    </row>
    <row r="1913" ht="15.75" customHeight="1">
      <c r="A1913" s="14" t="s">
        <v>20258</v>
      </c>
      <c r="B1913" s="14" t="s">
        <v>20259</v>
      </c>
      <c r="C1913" s="14">
        <v>2024.0</v>
      </c>
      <c r="D1913" s="14">
        <v>6.0</v>
      </c>
      <c r="E1913" s="14">
        <v>69453.0</v>
      </c>
      <c r="F1913" s="14" t="s">
        <v>12615</v>
      </c>
      <c r="G1913" s="14" t="s">
        <v>19947</v>
      </c>
      <c r="H1913" s="14" t="s">
        <v>19948</v>
      </c>
      <c r="I1913" s="14">
        <v>0.422</v>
      </c>
      <c r="J1913" s="14">
        <v>0.137</v>
      </c>
      <c r="K1913" s="14">
        <v>0.4339400680077442</v>
      </c>
      <c r="L1913" s="14">
        <v>0.0382</v>
      </c>
      <c r="M1913" s="14">
        <v>0.994</v>
      </c>
      <c r="N1913" s="14">
        <v>0.876</v>
      </c>
      <c r="O1913" s="14">
        <v>0.113</v>
      </c>
      <c r="P1913" s="14">
        <v>0.403</v>
      </c>
      <c r="Q1913" s="14">
        <v>115.842</v>
      </c>
      <c r="R1913" s="14">
        <v>11.0</v>
      </c>
      <c r="S1913" s="14">
        <v>0.0</v>
      </c>
      <c r="T1913" s="14" t="s">
        <v>1264</v>
      </c>
      <c r="U1913" s="14" t="s">
        <v>35</v>
      </c>
      <c r="V1913" s="16" t="s">
        <v>54</v>
      </c>
      <c r="W1913" s="17" t="s">
        <v>251</v>
      </c>
    </row>
    <row r="1914" ht="15.75" customHeight="1">
      <c r="A1914" s="14" t="s">
        <v>20260</v>
      </c>
      <c r="B1914" s="14" t="s">
        <v>20261</v>
      </c>
      <c r="C1914" s="14">
        <v>1990.0</v>
      </c>
      <c r="D1914" s="14">
        <v>6.0</v>
      </c>
      <c r="E1914" s="14">
        <v>254733.0</v>
      </c>
      <c r="F1914" s="14" t="s">
        <v>20262</v>
      </c>
      <c r="G1914" s="14" t="s">
        <v>20263</v>
      </c>
      <c r="H1914" s="14" t="s">
        <v>20264</v>
      </c>
      <c r="I1914" s="14">
        <v>0.396</v>
      </c>
      <c r="J1914" s="14">
        <v>0.427</v>
      </c>
      <c r="K1914" s="14">
        <v>0.7060509485871271</v>
      </c>
      <c r="L1914" s="14">
        <v>0.0571</v>
      </c>
      <c r="M1914" s="14">
        <v>0.865</v>
      </c>
      <c r="N1914" s="14">
        <v>0.0</v>
      </c>
      <c r="O1914" s="14">
        <v>0.284</v>
      </c>
      <c r="P1914" s="14">
        <v>0.498</v>
      </c>
      <c r="Q1914" s="14">
        <v>108.029</v>
      </c>
      <c r="R1914" s="14">
        <v>2.0</v>
      </c>
      <c r="S1914" s="14">
        <v>0.0</v>
      </c>
      <c r="T1914" s="14" t="s">
        <v>1264</v>
      </c>
      <c r="U1914" s="14" t="s">
        <v>35</v>
      </c>
      <c r="V1914" s="16" t="s">
        <v>54</v>
      </c>
      <c r="W1914" s="17" t="s">
        <v>251</v>
      </c>
    </row>
    <row r="1915" ht="15.75" customHeight="1">
      <c r="A1915" s="14" t="s">
        <v>20265</v>
      </c>
      <c r="B1915" s="14" t="s">
        <v>20266</v>
      </c>
      <c r="C1915" s="14">
        <v>1990.0</v>
      </c>
      <c r="D1915" s="14">
        <v>6.0</v>
      </c>
      <c r="E1915" s="14">
        <v>282333.0</v>
      </c>
      <c r="F1915" s="14" t="s">
        <v>20262</v>
      </c>
      <c r="G1915" s="14" t="s">
        <v>20263</v>
      </c>
      <c r="H1915" s="14" t="s">
        <v>20264</v>
      </c>
      <c r="I1915" s="14">
        <v>0.344</v>
      </c>
      <c r="J1915" s="14">
        <v>0.317</v>
      </c>
      <c r="K1915" s="14">
        <v>0.6919769854192892</v>
      </c>
      <c r="L1915" s="14">
        <v>0.0458</v>
      </c>
      <c r="M1915" s="14">
        <v>0.894</v>
      </c>
      <c r="N1915" s="14">
        <v>0.0</v>
      </c>
      <c r="O1915" s="14">
        <v>0.157</v>
      </c>
      <c r="P1915" s="14">
        <v>0.266</v>
      </c>
      <c r="Q1915" s="14">
        <v>92.723</v>
      </c>
      <c r="R1915" s="14">
        <v>4.0</v>
      </c>
      <c r="S1915" s="14">
        <v>0.0</v>
      </c>
      <c r="T1915" s="14" t="s">
        <v>1264</v>
      </c>
      <c r="U1915" s="14" t="s">
        <v>35</v>
      </c>
      <c r="V1915" s="16" t="s">
        <v>36</v>
      </c>
      <c r="W1915" s="17" t="s">
        <v>251</v>
      </c>
    </row>
    <row r="1916" ht="15.75" customHeight="1">
      <c r="A1916" s="14" t="s">
        <v>20267</v>
      </c>
      <c r="B1916" s="14" t="s">
        <v>20268</v>
      </c>
      <c r="C1916" s="14">
        <v>2020.0</v>
      </c>
      <c r="D1916" s="14">
        <v>6.0</v>
      </c>
      <c r="E1916" s="14">
        <v>222222.0</v>
      </c>
      <c r="F1916" s="14" t="s">
        <v>12561</v>
      </c>
      <c r="G1916" s="14" t="s">
        <v>13630</v>
      </c>
      <c r="H1916" s="14" t="s">
        <v>19343</v>
      </c>
      <c r="I1916" s="14">
        <v>0.928</v>
      </c>
      <c r="J1916" s="14">
        <v>0.26</v>
      </c>
      <c r="K1916" s="14">
        <v>0.6488567578412326</v>
      </c>
      <c r="L1916" s="14">
        <v>0.0927</v>
      </c>
      <c r="M1916" s="14">
        <v>0.0716</v>
      </c>
      <c r="N1916" s="14">
        <v>0.938</v>
      </c>
      <c r="O1916" s="14">
        <v>0.104</v>
      </c>
      <c r="P1916" s="14">
        <v>0.922</v>
      </c>
      <c r="Q1916" s="14">
        <v>91.842</v>
      </c>
      <c r="R1916" s="14">
        <v>8.0</v>
      </c>
      <c r="S1916" s="14">
        <v>1.0</v>
      </c>
      <c r="T1916" s="14" t="s">
        <v>1264</v>
      </c>
      <c r="U1916" s="14" t="s">
        <v>68</v>
      </c>
      <c r="V1916" s="16" t="s">
        <v>819</v>
      </c>
      <c r="W1916" s="17" t="s">
        <v>185</v>
      </c>
    </row>
    <row r="1917" ht="15.75" customHeight="1">
      <c r="A1917" s="14" t="s">
        <v>20269</v>
      </c>
      <c r="B1917" s="14" t="s">
        <v>20270</v>
      </c>
      <c r="C1917" s="14">
        <v>1997.0</v>
      </c>
      <c r="D1917" s="14">
        <v>6.0</v>
      </c>
      <c r="E1917" s="14">
        <v>167693.0</v>
      </c>
      <c r="F1917" s="14" t="s">
        <v>13320</v>
      </c>
      <c r="G1917" s="14" t="s">
        <v>13322</v>
      </c>
      <c r="H1917" s="14" t="s">
        <v>19983</v>
      </c>
      <c r="I1917" s="14">
        <v>0.475</v>
      </c>
      <c r="J1917" s="14">
        <v>0.244</v>
      </c>
      <c r="K1917" s="14">
        <v>0.7246166021276792</v>
      </c>
      <c r="L1917" s="14">
        <v>0.184</v>
      </c>
      <c r="M1917" s="14">
        <v>0.994</v>
      </c>
      <c r="N1917" s="14">
        <v>7.25E-4</v>
      </c>
      <c r="O1917" s="14">
        <v>0.197</v>
      </c>
      <c r="P1917" s="14">
        <v>0.74</v>
      </c>
      <c r="Q1917" s="14">
        <v>77.125</v>
      </c>
      <c r="R1917" s="14">
        <v>11.0</v>
      </c>
      <c r="S1917" s="14">
        <v>1.0</v>
      </c>
      <c r="T1917" s="14" t="s">
        <v>1264</v>
      </c>
      <c r="U1917" s="14" t="s">
        <v>68</v>
      </c>
      <c r="V1917" s="16" t="s">
        <v>181</v>
      </c>
      <c r="W1917" s="17" t="s">
        <v>185</v>
      </c>
    </row>
    <row r="1918" ht="15.75" customHeight="1">
      <c r="A1918" s="14" t="s">
        <v>20271</v>
      </c>
      <c r="B1918" s="14" t="s">
        <v>20272</v>
      </c>
      <c r="C1918" s="14">
        <v>1993.0</v>
      </c>
      <c r="D1918" s="14">
        <v>6.0</v>
      </c>
      <c r="E1918" s="14">
        <v>149666.0</v>
      </c>
      <c r="F1918" s="14" t="s">
        <v>13320</v>
      </c>
      <c r="G1918" s="14" t="s">
        <v>19691</v>
      </c>
      <c r="H1918" s="14" t="s">
        <v>19692</v>
      </c>
      <c r="I1918" s="14">
        <v>0.483</v>
      </c>
      <c r="J1918" s="14">
        <v>0.102</v>
      </c>
      <c r="K1918" s="14">
        <v>0.7571920518307449</v>
      </c>
      <c r="L1918" s="14">
        <v>0.205</v>
      </c>
      <c r="M1918" s="14">
        <v>0.988</v>
      </c>
      <c r="N1918" s="14">
        <v>2.61E-4</v>
      </c>
      <c r="O1918" s="14">
        <v>0.0984</v>
      </c>
      <c r="P1918" s="14">
        <v>0.472</v>
      </c>
      <c r="Q1918" s="14">
        <v>69.458</v>
      </c>
      <c r="R1918" s="14">
        <v>5.0</v>
      </c>
      <c r="S1918" s="14">
        <v>1.0</v>
      </c>
      <c r="T1918" s="14" t="s">
        <v>1264</v>
      </c>
      <c r="U1918" s="14" t="s">
        <v>35</v>
      </c>
      <c r="V1918" s="16" t="s">
        <v>54</v>
      </c>
      <c r="W1918" s="17" t="s">
        <v>251</v>
      </c>
    </row>
    <row r="1919" ht="15.75" customHeight="1">
      <c r="A1919" s="14" t="s">
        <v>20273</v>
      </c>
      <c r="B1919" s="14" t="s">
        <v>20274</v>
      </c>
      <c r="C1919" s="14">
        <v>1998.0</v>
      </c>
      <c r="D1919" s="14">
        <v>6.0</v>
      </c>
      <c r="E1919" s="14">
        <v>121493.0</v>
      </c>
      <c r="F1919" s="14" t="s">
        <v>13320</v>
      </c>
      <c r="G1919" s="14" t="s">
        <v>13322</v>
      </c>
      <c r="H1919" s="14" t="s">
        <v>19972</v>
      </c>
      <c r="I1919" s="14">
        <v>0.758</v>
      </c>
      <c r="J1919" s="14">
        <v>0.404</v>
      </c>
      <c r="K1919" s="14">
        <v>0.7789874446392963</v>
      </c>
      <c r="L1919" s="14">
        <v>0.112</v>
      </c>
      <c r="M1919" s="14">
        <v>0.991</v>
      </c>
      <c r="N1919" s="14">
        <v>0.422</v>
      </c>
      <c r="O1919" s="14">
        <v>0.16</v>
      </c>
      <c r="P1919" s="14">
        <v>0.966</v>
      </c>
      <c r="Q1919" s="14">
        <v>103.291</v>
      </c>
      <c r="R1919" s="14">
        <v>0.0</v>
      </c>
      <c r="S1919" s="14">
        <v>1.0</v>
      </c>
      <c r="T1919" s="14" t="s">
        <v>1264</v>
      </c>
      <c r="U1919" s="14" t="s">
        <v>35</v>
      </c>
      <c r="V1919" s="16" t="s">
        <v>819</v>
      </c>
      <c r="W1919" s="17" t="s">
        <v>185</v>
      </c>
    </row>
    <row r="1920" ht="15.75" customHeight="1">
      <c r="A1920" s="14" t="s">
        <v>20275</v>
      </c>
      <c r="B1920" s="14" t="s">
        <v>20276</v>
      </c>
      <c r="C1920" s="14">
        <v>2015.0</v>
      </c>
      <c r="D1920" s="14">
        <v>6.0</v>
      </c>
      <c r="E1920" s="14">
        <v>205720.0</v>
      </c>
      <c r="F1920" s="14" t="s">
        <v>12615</v>
      </c>
      <c r="G1920" s="14" t="s">
        <v>20277</v>
      </c>
      <c r="H1920" s="14" t="s">
        <v>20278</v>
      </c>
      <c r="I1920" s="14">
        <v>0.269</v>
      </c>
      <c r="J1920" s="14">
        <v>0.308</v>
      </c>
      <c r="K1920" s="14">
        <v>0.6996984150600026</v>
      </c>
      <c r="L1920" s="14">
        <v>0.0377</v>
      </c>
      <c r="M1920" s="14">
        <v>0.904</v>
      </c>
      <c r="N1920" s="14">
        <v>0.828</v>
      </c>
      <c r="O1920" s="14">
        <v>0.371</v>
      </c>
      <c r="P1920" s="14">
        <v>0.23</v>
      </c>
      <c r="Q1920" s="14">
        <v>89.307</v>
      </c>
      <c r="R1920" s="14">
        <v>4.0</v>
      </c>
      <c r="S1920" s="14">
        <v>1.0</v>
      </c>
      <c r="T1920" s="14" t="s">
        <v>1264</v>
      </c>
      <c r="U1920" s="14" t="s">
        <v>35</v>
      </c>
      <c r="V1920" s="16" t="s">
        <v>36</v>
      </c>
      <c r="W1920" s="17" t="s">
        <v>251</v>
      </c>
    </row>
    <row r="1921" ht="15.75" customHeight="1">
      <c r="A1921" s="14" t="s">
        <v>20279</v>
      </c>
      <c r="B1921" s="14" t="s">
        <v>20280</v>
      </c>
      <c r="C1921" s="14">
        <v>2020.0</v>
      </c>
      <c r="D1921" s="14">
        <v>6.0</v>
      </c>
      <c r="E1921" s="14">
        <v>68010.0</v>
      </c>
      <c r="F1921" s="14" t="s">
        <v>14355</v>
      </c>
      <c r="G1921" s="14" t="s">
        <v>14057</v>
      </c>
      <c r="H1921" s="14" t="s">
        <v>19988</v>
      </c>
      <c r="I1921" s="14">
        <v>0.629</v>
      </c>
      <c r="J1921" s="14">
        <v>0.299</v>
      </c>
      <c r="K1921" s="14">
        <v>0.6836780527306553</v>
      </c>
      <c r="L1921" s="14">
        <v>0.0443</v>
      </c>
      <c r="M1921" s="14">
        <v>0.941</v>
      </c>
      <c r="N1921" s="14">
        <v>0.813</v>
      </c>
      <c r="O1921" s="14">
        <v>0.0931</v>
      </c>
      <c r="P1921" s="14">
        <v>0.676</v>
      </c>
      <c r="Q1921" s="14">
        <v>132.188</v>
      </c>
      <c r="R1921" s="14">
        <v>7.0</v>
      </c>
      <c r="S1921" s="14">
        <v>0.0</v>
      </c>
      <c r="T1921" s="14" t="s">
        <v>1264</v>
      </c>
      <c r="U1921" s="14" t="s">
        <v>35</v>
      </c>
      <c r="V1921" s="16" t="s">
        <v>407</v>
      </c>
      <c r="W1921" s="17" t="s">
        <v>185</v>
      </c>
    </row>
    <row r="1922" ht="15.75" customHeight="1">
      <c r="A1922" s="14" t="s">
        <v>20281</v>
      </c>
      <c r="B1922" s="14" t="s">
        <v>20282</v>
      </c>
      <c r="C1922" s="14">
        <v>2011.0</v>
      </c>
      <c r="D1922" s="14">
        <v>6.0</v>
      </c>
      <c r="E1922" s="14">
        <v>255666.0</v>
      </c>
      <c r="F1922" s="14" t="s">
        <v>20283</v>
      </c>
      <c r="G1922" s="14" t="s">
        <v>20284</v>
      </c>
      <c r="H1922" s="14" t="s">
        <v>20000</v>
      </c>
      <c r="I1922" s="14">
        <v>0.279</v>
      </c>
      <c r="J1922" s="14">
        <v>0.242</v>
      </c>
      <c r="K1922" s="14">
        <v>0.7257929972252948</v>
      </c>
      <c r="L1922" s="14">
        <v>0.0342</v>
      </c>
      <c r="M1922" s="14">
        <v>0.905</v>
      </c>
      <c r="N1922" s="14">
        <v>0.00107</v>
      </c>
      <c r="O1922" s="14">
        <v>0.113</v>
      </c>
      <c r="P1922" s="14">
        <v>0.486</v>
      </c>
      <c r="Q1922" s="14">
        <v>133.741</v>
      </c>
      <c r="R1922" s="14">
        <v>2.0</v>
      </c>
      <c r="S1922" s="14">
        <v>1.0</v>
      </c>
      <c r="T1922" s="14" t="s">
        <v>1264</v>
      </c>
      <c r="U1922" s="14" t="s">
        <v>35</v>
      </c>
      <c r="V1922" s="16" t="s">
        <v>54</v>
      </c>
      <c r="W1922" s="17" t="s">
        <v>251</v>
      </c>
    </row>
    <row r="1923" ht="15.75" customHeight="1">
      <c r="A1923" s="14" t="s">
        <v>20285</v>
      </c>
      <c r="B1923" s="14" t="s">
        <v>20286</v>
      </c>
      <c r="C1923" s="14">
        <v>2015.0</v>
      </c>
      <c r="D1923" s="14">
        <v>6.0</v>
      </c>
      <c r="E1923" s="14">
        <v>251487.0</v>
      </c>
      <c r="F1923" s="14" t="s">
        <v>13117</v>
      </c>
      <c r="G1923" s="14" t="s">
        <v>19413</v>
      </c>
      <c r="H1923" s="14" t="s">
        <v>19414</v>
      </c>
      <c r="I1923" s="14">
        <v>0.705</v>
      </c>
      <c r="J1923" s="14">
        <v>0.805</v>
      </c>
      <c r="K1923" s="14">
        <v>0.8447586250968975</v>
      </c>
      <c r="L1923" s="14">
        <v>0.0351</v>
      </c>
      <c r="M1923" s="14">
        <v>0.0459</v>
      </c>
      <c r="N1923" s="14">
        <v>3.19E-5</v>
      </c>
      <c r="O1923" s="14">
        <v>0.177</v>
      </c>
      <c r="P1923" s="14">
        <v>0.537</v>
      </c>
      <c r="Q1923" s="14">
        <v>130.88</v>
      </c>
      <c r="R1923" s="14">
        <v>2.0</v>
      </c>
      <c r="S1923" s="14">
        <v>1.0</v>
      </c>
      <c r="T1923" s="14" t="s">
        <v>1264</v>
      </c>
      <c r="U1923" s="14" t="s">
        <v>35</v>
      </c>
      <c r="V1923" s="16" t="s">
        <v>333</v>
      </c>
      <c r="W1923" s="17" t="s">
        <v>185</v>
      </c>
    </row>
    <row r="1924" ht="15.75" customHeight="1">
      <c r="A1924" s="14" t="s">
        <v>20287</v>
      </c>
      <c r="B1924" s="14" t="s">
        <v>20288</v>
      </c>
      <c r="C1924" s="14">
        <v>2022.0</v>
      </c>
      <c r="D1924" s="14">
        <v>6.0</v>
      </c>
      <c r="E1924" s="14">
        <v>110400.0</v>
      </c>
      <c r="F1924" s="14" t="s">
        <v>12561</v>
      </c>
      <c r="G1924" s="14" t="s">
        <v>20289</v>
      </c>
      <c r="H1924" s="14" t="s">
        <v>20290</v>
      </c>
      <c r="I1924" s="14">
        <v>0.214</v>
      </c>
      <c r="J1924" s="14">
        <v>0.0975</v>
      </c>
      <c r="K1924" s="14">
        <v>0.4421106666857291</v>
      </c>
      <c r="L1924" s="14">
        <v>0.0497</v>
      </c>
      <c r="M1924" s="14">
        <v>0.908</v>
      </c>
      <c r="N1924" s="14">
        <v>0.962</v>
      </c>
      <c r="O1924" s="14">
        <v>0.11</v>
      </c>
      <c r="P1924" s="14">
        <v>0.0361</v>
      </c>
      <c r="Q1924" s="14">
        <v>50.584</v>
      </c>
      <c r="R1924" s="14">
        <v>5.0</v>
      </c>
      <c r="S1924" s="14">
        <v>0.0</v>
      </c>
      <c r="T1924" s="14" t="s">
        <v>1264</v>
      </c>
      <c r="U1924" s="14" t="s">
        <v>35</v>
      </c>
      <c r="V1924" s="16" t="s">
        <v>75</v>
      </c>
      <c r="W1924" s="17" t="s">
        <v>251</v>
      </c>
    </row>
    <row r="1925" ht="15.75" customHeight="1">
      <c r="A1925" s="14" t="s">
        <v>20291</v>
      </c>
      <c r="B1925" s="14" t="s">
        <v>20292</v>
      </c>
      <c r="C1925" s="14">
        <v>2024.0</v>
      </c>
      <c r="D1925" s="14">
        <v>6.0</v>
      </c>
      <c r="E1925" s="14">
        <v>122000.0</v>
      </c>
      <c r="F1925" s="14" t="s">
        <v>14355</v>
      </c>
      <c r="G1925" s="14" t="s">
        <v>20293</v>
      </c>
      <c r="H1925" s="14" t="s">
        <v>20294</v>
      </c>
      <c r="I1925" s="14">
        <v>0.236</v>
      </c>
      <c r="J1925" s="14">
        <v>0.423</v>
      </c>
      <c r="K1925" s="14">
        <v>0.1026885975209572</v>
      </c>
      <c r="L1925" s="14">
        <v>0.0732</v>
      </c>
      <c r="M1925" s="14">
        <v>3.28E-5</v>
      </c>
      <c r="N1925" s="14">
        <v>0.0</v>
      </c>
      <c r="O1925" s="14">
        <v>0.32</v>
      </c>
      <c r="P1925" s="14">
        <v>0.0122</v>
      </c>
      <c r="Q1925" s="14">
        <v>122.539</v>
      </c>
      <c r="R1925" s="14">
        <v>2.0</v>
      </c>
      <c r="S1925" s="14">
        <v>1.0</v>
      </c>
      <c r="T1925" s="14" t="s">
        <v>1264</v>
      </c>
      <c r="U1925" s="14" t="s">
        <v>35</v>
      </c>
      <c r="V1925" s="16" t="s">
        <v>75</v>
      </c>
      <c r="W1925" s="17" t="s">
        <v>251</v>
      </c>
    </row>
    <row r="1926" ht="15.75" customHeight="1">
      <c r="A1926" s="14" t="s">
        <v>20295</v>
      </c>
      <c r="B1926" s="14" t="s">
        <v>20296</v>
      </c>
      <c r="C1926" s="14">
        <v>2023.0</v>
      </c>
      <c r="D1926" s="14">
        <v>6.0</v>
      </c>
      <c r="E1926" s="14">
        <v>165000.0</v>
      </c>
      <c r="F1926" s="14" t="s">
        <v>13652</v>
      </c>
      <c r="G1926" s="14" t="s">
        <v>20297</v>
      </c>
      <c r="H1926" s="14" t="s">
        <v>20298</v>
      </c>
      <c r="I1926" s="14">
        <v>0.791</v>
      </c>
      <c r="J1926" s="14">
        <v>0.557</v>
      </c>
      <c r="K1926" s="14">
        <v>0.8510683806204723</v>
      </c>
      <c r="L1926" s="14">
        <v>0.0256</v>
      </c>
      <c r="M1926" s="14">
        <v>0.299</v>
      </c>
      <c r="N1926" s="14">
        <v>2.57E-4</v>
      </c>
      <c r="O1926" s="14">
        <v>0.233</v>
      </c>
      <c r="P1926" s="14">
        <v>0.51</v>
      </c>
      <c r="Q1926" s="14">
        <v>109.464</v>
      </c>
      <c r="R1926" s="14">
        <v>2.0</v>
      </c>
      <c r="S1926" s="14">
        <v>0.0</v>
      </c>
      <c r="T1926" s="14" t="s">
        <v>1264</v>
      </c>
      <c r="U1926" s="14" t="s">
        <v>35</v>
      </c>
      <c r="V1926" s="16" t="s">
        <v>333</v>
      </c>
      <c r="W1926" s="17" t="s">
        <v>185</v>
      </c>
    </row>
    <row r="1927" ht="15.75" customHeight="1">
      <c r="A1927" s="14" t="s">
        <v>20299</v>
      </c>
      <c r="B1927" s="14" t="s">
        <v>20300</v>
      </c>
      <c r="C1927" s="14">
        <v>2002.0</v>
      </c>
      <c r="D1927" s="14">
        <v>6.0</v>
      </c>
      <c r="E1927" s="14">
        <v>68360.0</v>
      </c>
      <c r="F1927" s="14" t="s">
        <v>15366</v>
      </c>
      <c r="G1927" s="14" t="s">
        <v>1630</v>
      </c>
      <c r="H1927" s="14" t="s">
        <v>20301</v>
      </c>
      <c r="I1927" s="14">
        <v>0.26</v>
      </c>
      <c r="J1927" s="14">
        <v>0.27</v>
      </c>
      <c r="K1927" s="14">
        <v>0.7401450174162055</v>
      </c>
      <c r="L1927" s="14">
        <v>0.0302</v>
      </c>
      <c r="M1927" s="14">
        <v>0.609</v>
      </c>
      <c r="N1927" s="14">
        <v>1.92E-6</v>
      </c>
      <c r="O1927" s="14">
        <v>0.179</v>
      </c>
      <c r="P1927" s="14">
        <v>0.453</v>
      </c>
      <c r="Q1927" s="14">
        <v>71.197</v>
      </c>
      <c r="R1927" s="14">
        <v>9.0</v>
      </c>
      <c r="S1927" s="14">
        <v>1.0</v>
      </c>
      <c r="T1927" s="14" t="s">
        <v>1434</v>
      </c>
      <c r="U1927" s="14" t="s">
        <v>35</v>
      </c>
      <c r="V1927" s="16" t="s">
        <v>54</v>
      </c>
      <c r="W1927" s="17" t="s">
        <v>251</v>
      </c>
    </row>
    <row r="1928" ht="15.75" customHeight="1">
      <c r="A1928" s="14" t="s">
        <v>20302</v>
      </c>
      <c r="B1928" s="14" t="s">
        <v>20303</v>
      </c>
      <c r="C1928" s="14">
        <v>2007.0</v>
      </c>
      <c r="D1928" s="14">
        <v>6.0</v>
      </c>
      <c r="E1928" s="14">
        <v>48106.0</v>
      </c>
      <c r="F1928" s="14" t="s">
        <v>18971</v>
      </c>
      <c r="G1928" s="14" t="s">
        <v>18972</v>
      </c>
      <c r="H1928" s="14" t="s">
        <v>19575</v>
      </c>
      <c r="I1928" s="14">
        <v>0.982</v>
      </c>
      <c r="J1928" s="14">
        <v>0.135</v>
      </c>
      <c r="K1928" s="14">
        <v>0.6884905781299919</v>
      </c>
      <c r="L1928" s="14">
        <v>0.0608</v>
      </c>
      <c r="M1928" s="14">
        <v>0.769</v>
      </c>
      <c r="N1928" s="14">
        <v>1.59E-4</v>
      </c>
      <c r="O1928" s="14">
        <v>0.153</v>
      </c>
      <c r="P1928" s="14">
        <v>0.966</v>
      </c>
      <c r="Q1928" s="14">
        <v>116.074</v>
      </c>
      <c r="R1928" s="14">
        <v>0.0</v>
      </c>
      <c r="S1928" s="14">
        <v>1.0</v>
      </c>
      <c r="T1928" s="14" t="s">
        <v>1434</v>
      </c>
      <c r="U1928" s="14" t="s">
        <v>35</v>
      </c>
      <c r="V1928" s="16" t="s">
        <v>819</v>
      </c>
      <c r="W1928" s="17" t="s">
        <v>185</v>
      </c>
    </row>
    <row r="1929" ht="15.75" customHeight="1">
      <c r="A1929" s="14" t="s">
        <v>20304</v>
      </c>
      <c r="B1929" s="14" t="s">
        <v>20305</v>
      </c>
      <c r="C1929" s="14">
        <v>2005.0</v>
      </c>
      <c r="D1929" s="14">
        <v>6.0</v>
      </c>
      <c r="E1929" s="14">
        <v>178546.0</v>
      </c>
      <c r="F1929" s="14" t="s">
        <v>20306</v>
      </c>
      <c r="G1929" s="14" t="s">
        <v>20307</v>
      </c>
      <c r="H1929" s="14" t="s">
        <v>20308</v>
      </c>
      <c r="I1929" s="14">
        <v>0.222</v>
      </c>
      <c r="J1929" s="14">
        <v>0.229</v>
      </c>
      <c r="K1929" s="14">
        <v>0.5441362051516666</v>
      </c>
      <c r="L1929" s="14">
        <v>0.038</v>
      </c>
      <c r="M1929" s="14">
        <v>0.879</v>
      </c>
      <c r="N1929" s="14">
        <v>0.829</v>
      </c>
      <c r="O1929" s="14">
        <v>0.0923</v>
      </c>
      <c r="P1929" s="14">
        <v>0.125</v>
      </c>
      <c r="Q1929" s="14">
        <v>145.922</v>
      </c>
      <c r="R1929" s="14">
        <v>10.0</v>
      </c>
      <c r="S1929" s="14">
        <v>1.0</v>
      </c>
      <c r="T1929" s="14" t="s">
        <v>1434</v>
      </c>
      <c r="U1929" s="14" t="s">
        <v>35</v>
      </c>
      <c r="V1929" s="16" t="s">
        <v>58</v>
      </c>
      <c r="W1929" s="17" t="s">
        <v>251</v>
      </c>
    </row>
    <row r="1930" ht="15.75" customHeight="1">
      <c r="A1930" s="14" t="s">
        <v>20309</v>
      </c>
      <c r="B1930" s="14" t="s">
        <v>20310</v>
      </c>
      <c r="C1930" s="14">
        <v>2007.0</v>
      </c>
      <c r="D1930" s="14">
        <v>6.0</v>
      </c>
      <c r="E1930" s="14">
        <v>339400.0</v>
      </c>
      <c r="F1930" s="14" t="s">
        <v>20311</v>
      </c>
      <c r="G1930" s="14" t="s">
        <v>20312</v>
      </c>
      <c r="H1930" s="14" t="s">
        <v>1410</v>
      </c>
      <c r="I1930" s="14">
        <v>0.358</v>
      </c>
      <c r="J1930" s="14">
        <v>0.0318</v>
      </c>
      <c r="K1930" s="14">
        <v>0.6123243428098236</v>
      </c>
      <c r="L1930" s="14">
        <v>0.0443</v>
      </c>
      <c r="M1930" s="14">
        <v>0.979</v>
      </c>
      <c r="N1930" s="14">
        <v>4.68E-4</v>
      </c>
      <c r="O1930" s="14">
        <v>0.0966</v>
      </c>
      <c r="P1930" s="14">
        <v>0.0792</v>
      </c>
      <c r="Q1930" s="14">
        <v>72.567</v>
      </c>
      <c r="R1930" s="14">
        <v>11.0</v>
      </c>
      <c r="S1930" s="14">
        <v>1.0</v>
      </c>
      <c r="T1930" s="14" t="s">
        <v>1434</v>
      </c>
      <c r="U1930" s="14" t="s">
        <v>68</v>
      </c>
      <c r="V1930" s="16" t="s">
        <v>75</v>
      </c>
      <c r="W1930" s="17" t="s">
        <v>251</v>
      </c>
    </row>
    <row r="1931" ht="15.75" customHeight="1">
      <c r="A1931" s="14" t="s">
        <v>20313</v>
      </c>
      <c r="B1931" s="14" t="s">
        <v>20314</v>
      </c>
      <c r="C1931" s="14">
        <v>2019.0</v>
      </c>
      <c r="D1931" s="14">
        <v>6.0</v>
      </c>
      <c r="E1931" s="14">
        <v>59037.0</v>
      </c>
      <c r="F1931" s="14" t="s">
        <v>14716</v>
      </c>
      <c r="G1931" s="14" t="s">
        <v>1658</v>
      </c>
      <c r="H1931" s="14" t="s">
        <v>19810</v>
      </c>
      <c r="I1931" s="14">
        <v>0.802</v>
      </c>
      <c r="J1931" s="14">
        <v>0.833</v>
      </c>
      <c r="K1931" s="14">
        <v>0.8798151990058433</v>
      </c>
      <c r="L1931" s="14">
        <v>0.0303</v>
      </c>
      <c r="M1931" s="14">
        <v>0.834</v>
      </c>
      <c r="N1931" s="14">
        <v>0.0</v>
      </c>
      <c r="O1931" s="14">
        <v>0.303</v>
      </c>
      <c r="P1931" s="14">
        <v>0.98</v>
      </c>
      <c r="Q1931" s="14">
        <v>124.957</v>
      </c>
      <c r="R1931" s="14">
        <v>0.0</v>
      </c>
      <c r="S1931" s="14">
        <v>0.0</v>
      </c>
      <c r="T1931" s="14" t="s">
        <v>1434</v>
      </c>
      <c r="U1931" s="14" t="s">
        <v>68</v>
      </c>
      <c r="V1931" s="16" t="s">
        <v>819</v>
      </c>
      <c r="W1931" s="17" t="s">
        <v>185</v>
      </c>
    </row>
    <row r="1932" ht="15.75" customHeight="1">
      <c r="A1932" s="14" t="s">
        <v>20315</v>
      </c>
      <c r="B1932" s="14" t="s">
        <v>20316</v>
      </c>
      <c r="C1932" s="14">
        <v>2019.0</v>
      </c>
      <c r="D1932" s="14">
        <v>6.0</v>
      </c>
      <c r="E1932" s="14">
        <v>60011.0</v>
      </c>
      <c r="F1932" s="14" t="s">
        <v>14716</v>
      </c>
      <c r="G1932" s="14" t="s">
        <v>1658</v>
      </c>
      <c r="H1932" s="14" t="s">
        <v>19810</v>
      </c>
      <c r="I1932" s="14">
        <v>0.802</v>
      </c>
      <c r="J1932" s="14">
        <v>0.726</v>
      </c>
      <c r="K1932" s="14">
        <v>0.8847132804122791</v>
      </c>
      <c r="L1932" s="14">
        <v>0.038</v>
      </c>
      <c r="M1932" s="14">
        <v>0.473</v>
      </c>
      <c r="N1932" s="14">
        <v>0.0</v>
      </c>
      <c r="O1932" s="14">
        <v>0.385</v>
      </c>
      <c r="P1932" s="14">
        <v>0.97</v>
      </c>
      <c r="Q1932" s="14">
        <v>120.197</v>
      </c>
      <c r="R1932" s="14">
        <v>0.0</v>
      </c>
      <c r="S1932" s="14">
        <v>1.0</v>
      </c>
      <c r="T1932" s="14" t="s">
        <v>1434</v>
      </c>
      <c r="U1932" s="14" t="s">
        <v>35</v>
      </c>
      <c r="V1932" s="16" t="s">
        <v>819</v>
      </c>
      <c r="W1932" s="17" t="s">
        <v>185</v>
      </c>
    </row>
    <row r="1933" ht="15.75" customHeight="1">
      <c r="A1933" s="14" t="s">
        <v>20317</v>
      </c>
      <c r="B1933" s="14" t="s">
        <v>20318</v>
      </c>
      <c r="C1933" s="14">
        <v>2019.0</v>
      </c>
      <c r="D1933" s="14">
        <v>6.0</v>
      </c>
      <c r="E1933" s="14">
        <v>812000.0</v>
      </c>
      <c r="F1933" s="14" t="s">
        <v>18971</v>
      </c>
      <c r="G1933" s="14" t="s">
        <v>20319</v>
      </c>
      <c r="H1933" s="14" t="s">
        <v>20320</v>
      </c>
      <c r="I1933" s="14">
        <v>0.701</v>
      </c>
      <c r="J1933" s="14">
        <v>0.367</v>
      </c>
      <c r="K1933" s="14">
        <v>0.7819605158859976</v>
      </c>
      <c r="L1933" s="14">
        <v>0.945</v>
      </c>
      <c r="M1933" s="14">
        <v>0.683</v>
      </c>
      <c r="N1933" s="14">
        <v>0.0</v>
      </c>
      <c r="O1933" s="14">
        <v>0.135</v>
      </c>
      <c r="P1933" s="14">
        <v>0.462</v>
      </c>
      <c r="Q1933" s="14">
        <v>105.92</v>
      </c>
      <c r="R1933" s="14">
        <v>2.0</v>
      </c>
      <c r="S1933" s="14">
        <v>1.0</v>
      </c>
      <c r="T1933" s="14" t="s">
        <v>1434</v>
      </c>
      <c r="U1933" s="14" t="s">
        <v>35</v>
      </c>
      <c r="V1933" s="16" t="s">
        <v>54</v>
      </c>
      <c r="W1933" s="17" t="s">
        <v>251</v>
      </c>
    </row>
    <row r="1934" ht="15.75" customHeight="1">
      <c r="A1934" s="14" t="s">
        <v>20321</v>
      </c>
      <c r="B1934" s="14" t="s">
        <v>20322</v>
      </c>
      <c r="C1934" s="14">
        <v>1999.0</v>
      </c>
      <c r="D1934" s="14">
        <v>6.0</v>
      </c>
      <c r="E1934" s="14">
        <v>224266.0</v>
      </c>
      <c r="F1934" s="14" t="s">
        <v>20323</v>
      </c>
      <c r="G1934" s="14" t="s">
        <v>17015</v>
      </c>
      <c r="H1934" s="14" t="s">
        <v>20324</v>
      </c>
      <c r="I1934" s="14">
        <v>0.704</v>
      </c>
      <c r="J1934" s="14">
        <v>0.91</v>
      </c>
      <c r="K1934" s="14">
        <v>0.8514319936506443</v>
      </c>
      <c r="L1934" s="14">
        <v>0.185</v>
      </c>
      <c r="M1934" s="14">
        <v>0.0383</v>
      </c>
      <c r="N1934" s="14">
        <v>0.0</v>
      </c>
      <c r="O1934" s="14">
        <v>0.257</v>
      </c>
      <c r="P1934" s="14">
        <v>0.728</v>
      </c>
      <c r="Q1934" s="14">
        <v>128.023</v>
      </c>
      <c r="R1934" s="14">
        <v>0.0</v>
      </c>
      <c r="S1934" s="14">
        <v>1.0</v>
      </c>
      <c r="T1934" s="14" t="s">
        <v>1434</v>
      </c>
      <c r="U1934" s="14" t="s">
        <v>35</v>
      </c>
      <c r="V1934" s="16" t="s">
        <v>181</v>
      </c>
      <c r="W1934" s="17" t="s">
        <v>185</v>
      </c>
    </row>
    <row r="1935" ht="15.75" customHeight="1">
      <c r="A1935" s="14" t="s">
        <v>20325</v>
      </c>
      <c r="B1935" s="14" t="s">
        <v>20326</v>
      </c>
      <c r="C1935" s="14">
        <v>2014.0</v>
      </c>
      <c r="D1935" s="14">
        <v>6.0</v>
      </c>
      <c r="E1935" s="14">
        <v>285975.0</v>
      </c>
      <c r="F1935" s="14" t="s">
        <v>2128</v>
      </c>
      <c r="G1935" s="14" t="s">
        <v>20327</v>
      </c>
      <c r="H1935" s="14" t="s">
        <v>20328</v>
      </c>
      <c r="I1935" s="14">
        <v>0.795</v>
      </c>
      <c r="J1935" s="14">
        <v>0.62</v>
      </c>
      <c r="K1935" s="14">
        <v>0.8743396145514868</v>
      </c>
      <c r="L1935" s="14">
        <v>0.029</v>
      </c>
      <c r="M1935" s="14">
        <v>0.369</v>
      </c>
      <c r="N1935" s="14">
        <v>1.4E-4</v>
      </c>
      <c r="O1935" s="14">
        <v>0.0831</v>
      </c>
      <c r="P1935" s="14">
        <v>0.476</v>
      </c>
      <c r="Q1935" s="14">
        <v>116.018</v>
      </c>
      <c r="R1935" s="14">
        <v>9.0</v>
      </c>
      <c r="S1935" s="14">
        <v>0.0</v>
      </c>
      <c r="T1935" s="14" t="s">
        <v>1434</v>
      </c>
      <c r="U1935" s="14" t="s">
        <v>35</v>
      </c>
      <c r="V1935" s="16" t="s">
        <v>54</v>
      </c>
      <c r="W1935" s="17" t="s">
        <v>251</v>
      </c>
    </row>
    <row r="1936" ht="15.75" customHeight="1">
      <c r="A1936" s="14" t="s">
        <v>20329</v>
      </c>
      <c r="B1936" s="14" t="s">
        <v>20330</v>
      </c>
      <c r="C1936" s="14">
        <v>2020.0</v>
      </c>
      <c r="D1936" s="14">
        <v>6.0</v>
      </c>
      <c r="E1936" s="14">
        <v>82121.0</v>
      </c>
      <c r="F1936" s="14" t="s">
        <v>14716</v>
      </c>
      <c r="G1936" s="14" t="s">
        <v>4257</v>
      </c>
      <c r="H1936" s="14" t="s">
        <v>20040</v>
      </c>
      <c r="I1936" s="14">
        <v>0.921</v>
      </c>
      <c r="J1936" s="14">
        <v>0.529</v>
      </c>
      <c r="K1936" s="14">
        <v>0.804119521724721</v>
      </c>
      <c r="L1936" s="14">
        <v>0.147</v>
      </c>
      <c r="M1936" s="14">
        <v>0.0243</v>
      </c>
      <c r="N1936" s="14">
        <v>0.128</v>
      </c>
      <c r="O1936" s="14">
        <v>0.0609</v>
      </c>
      <c r="P1936" s="14">
        <v>0.797</v>
      </c>
      <c r="Q1936" s="14">
        <v>131.969</v>
      </c>
      <c r="R1936" s="14">
        <v>11.0</v>
      </c>
      <c r="S1936" s="14">
        <v>1.0</v>
      </c>
      <c r="T1936" s="14" t="s">
        <v>1434</v>
      </c>
      <c r="U1936" s="14" t="s">
        <v>35</v>
      </c>
      <c r="V1936" s="16" t="s">
        <v>181</v>
      </c>
      <c r="W1936" s="17" t="s">
        <v>185</v>
      </c>
    </row>
    <row r="1937" ht="15.75" customHeight="1">
      <c r="A1937" s="14" t="s">
        <v>20331</v>
      </c>
      <c r="B1937" s="14" t="s">
        <v>20332</v>
      </c>
      <c r="C1937" s="14">
        <v>2020.0</v>
      </c>
      <c r="D1937" s="14">
        <v>6.0</v>
      </c>
      <c r="E1937" s="14">
        <v>102923.0</v>
      </c>
      <c r="F1937" s="14" t="s">
        <v>14716</v>
      </c>
      <c r="G1937" s="14" t="s">
        <v>4257</v>
      </c>
      <c r="H1937" s="14" t="s">
        <v>20040</v>
      </c>
      <c r="I1937" s="14">
        <v>0.955</v>
      </c>
      <c r="J1937" s="14">
        <v>0.825</v>
      </c>
      <c r="K1937" s="14">
        <v>0.877077406778665</v>
      </c>
      <c r="L1937" s="14">
        <v>0.0544</v>
      </c>
      <c r="M1937" s="14">
        <v>0.313</v>
      </c>
      <c r="N1937" s="14">
        <v>9.37E-5</v>
      </c>
      <c r="O1937" s="14">
        <v>0.175</v>
      </c>
      <c r="P1937" s="14">
        <v>0.955</v>
      </c>
      <c r="Q1937" s="14">
        <v>129.932</v>
      </c>
      <c r="R1937" s="14">
        <v>2.0</v>
      </c>
      <c r="S1937" s="14">
        <v>1.0</v>
      </c>
      <c r="T1937" s="14" t="s">
        <v>1434</v>
      </c>
      <c r="U1937" s="14" t="s">
        <v>35</v>
      </c>
      <c r="V1937" s="16" t="s">
        <v>819</v>
      </c>
      <c r="W1937" s="17" t="s">
        <v>185</v>
      </c>
    </row>
    <row r="1938" ht="15.75" customHeight="1">
      <c r="A1938" s="14" t="s">
        <v>20333</v>
      </c>
      <c r="B1938" s="14" t="s">
        <v>20334</v>
      </c>
      <c r="C1938" s="14">
        <v>2007.0</v>
      </c>
      <c r="D1938" s="14">
        <v>6.0</v>
      </c>
      <c r="E1938" s="14">
        <v>288093.0</v>
      </c>
      <c r="F1938" s="14" t="s">
        <v>20311</v>
      </c>
      <c r="G1938" s="14" t="s">
        <v>20312</v>
      </c>
      <c r="H1938" s="14" t="s">
        <v>1410</v>
      </c>
      <c r="I1938" s="14">
        <v>0.445</v>
      </c>
      <c r="J1938" s="14">
        <v>0.0345</v>
      </c>
      <c r="K1938" s="14">
        <v>0.6305905503255281</v>
      </c>
      <c r="L1938" s="14">
        <v>0.0382</v>
      </c>
      <c r="M1938" s="14">
        <v>0.934</v>
      </c>
      <c r="N1938" s="14">
        <v>0.00241</v>
      </c>
      <c r="O1938" s="14">
        <v>0.0938</v>
      </c>
      <c r="P1938" s="14">
        <v>0.204</v>
      </c>
      <c r="Q1938" s="14">
        <v>130.12</v>
      </c>
      <c r="R1938" s="14">
        <v>11.0</v>
      </c>
      <c r="S1938" s="14">
        <v>0.0</v>
      </c>
      <c r="T1938" s="14" t="s">
        <v>1434</v>
      </c>
      <c r="U1938" s="14" t="s">
        <v>68</v>
      </c>
      <c r="V1938" s="16" t="s">
        <v>36</v>
      </c>
      <c r="W1938" s="17" t="s">
        <v>251</v>
      </c>
    </row>
    <row r="1939" ht="15.75" customHeight="1">
      <c r="A1939" s="14" t="s">
        <v>20335</v>
      </c>
      <c r="B1939" s="14" t="s">
        <v>20336</v>
      </c>
      <c r="C1939" s="14">
        <v>2019.0</v>
      </c>
      <c r="D1939" s="14">
        <v>6.0</v>
      </c>
      <c r="E1939" s="14">
        <v>57991.0</v>
      </c>
      <c r="F1939" s="14" t="s">
        <v>8128</v>
      </c>
      <c r="G1939" s="14" t="s">
        <v>15322</v>
      </c>
      <c r="H1939" s="14" t="s">
        <v>20337</v>
      </c>
      <c r="I1939" s="14">
        <v>0.783</v>
      </c>
      <c r="J1939" s="14">
        <v>0.604</v>
      </c>
      <c r="K1939" s="14">
        <v>0.6036190190874678</v>
      </c>
      <c r="L1939" s="14">
        <v>0.0952</v>
      </c>
      <c r="M1939" s="14">
        <v>0.274</v>
      </c>
      <c r="N1939" s="14">
        <v>0.00527</v>
      </c>
      <c r="O1939" s="14">
        <v>0.353</v>
      </c>
      <c r="P1939" s="14">
        <v>0.956</v>
      </c>
      <c r="Q1939" s="14">
        <v>127.879</v>
      </c>
      <c r="R1939" s="14">
        <v>7.0</v>
      </c>
      <c r="S1939" s="14">
        <v>1.0</v>
      </c>
      <c r="T1939" s="14" t="s">
        <v>1434</v>
      </c>
      <c r="U1939" s="14" t="s">
        <v>68</v>
      </c>
      <c r="V1939" s="16" t="s">
        <v>819</v>
      </c>
      <c r="W1939" s="17" t="s">
        <v>185</v>
      </c>
    </row>
    <row r="1940" ht="15.75" customHeight="1">
      <c r="A1940" s="14" t="s">
        <v>20338</v>
      </c>
      <c r="B1940" s="14" t="s">
        <v>20339</v>
      </c>
      <c r="C1940" s="14">
        <v>2022.0</v>
      </c>
      <c r="D1940" s="14">
        <v>6.0</v>
      </c>
      <c r="E1940" s="14">
        <v>135792.0</v>
      </c>
      <c r="F1940" s="14" t="s">
        <v>14716</v>
      </c>
      <c r="G1940" s="14" t="s">
        <v>1658</v>
      </c>
      <c r="H1940" s="14" t="s">
        <v>18429</v>
      </c>
      <c r="I1940" s="14">
        <v>0.744</v>
      </c>
      <c r="J1940" s="14">
        <v>0.441</v>
      </c>
      <c r="K1940" s="14">
        <v>0.5264261116821076</v>
      </c>
      <c r="L1940" s="14">
        <v>0.053</v>
      </c>
      <c r="M1940" s="14">
        <v>0.366</v>
      </c>
      <c r="N1940" s="14">
        <v>0.0</v>
      </c>
      <c r="O1940" s="14">
        <v>0.288</v>
      </c>
      <c r="P1940" s="14">
        <v>0.876</v>
      </c>
      <c r="Q1940" s="14">
        <v>129.983</v>
      </c>
      <c r="R1940" s="14">
        <v>9.0</v>
      </c>
      <c r="S1940" s="14">
        <v>1.0</v>
      </c>
      <c r="T1940" s="14" t="s">
        <v>1434</v>
      </c>
      <c r="U1940" s="14" t="s">
        <v>35</v>
      </c>
      <c r="V1940" s="16" t="s">
        <v>560</v>
      </c>
      <c r="W1940" s="17" t="s">
        <v>185</v>
      </c>
    </row>
    <row r="1941" ht="15.75" customHeight="1">
      <c r="A1941" s="14" t="s">
        <v>20340</v>
      </c>
      <c r="B1941" s="14" t="s">
        <v>20341</v>
      </c>
      <c r="C1941" s="14">
        <v>2024.0</v>
      </c>
      <c r="D1941" s="14">
        <v>6.0</v>
      </c>
      <c r="E1941" s="14">
        <v>96279.0</v>
      </c>
      <c r="F1941" s="14" t="s">
        <v>14716</v>
      </c>
      <c r="G1941" s="14" t="s">
        <v>4257</v>
      </c>
      <c r="H1941" s="14" t="s">
        <v>20342</v>
      </c>
      <c r="I1941" s="14">
        <v>0.629</v>
      </c>
      <c r="J1941" s="14">
        <v>0.464</v>
      </c>
      <c r="K1941" s="14">
        <v>0.7846983081131759</v>
      </c>
      <c r="L1941" s="14">
        <v>0.0362</v>
      </c>
      <c r="M1941" s="14">
        <v>0.237</v>
      </c>
      <c r="N1941" s="14">
        <v>0.299</v>
      </c>
      <c r="O1941" s="14">
        <v>0.052</v>
      </c>
      <c r="P1941" s="14">
        <v>0.825</v>
      </c>
      <c r="Q1941" s="14">
        <v>172.21</v>
      </c>
      <c r="R1941" s="14">
        <v>0.0</v>
      </c>
      <c r="S1941" s="14">
        <v>1.0</v>
      </c>
      <c r="T1941" s="14" t="s">
        <v>1434</v>
      </c>
      <c r="U1941" s="14" t="s">
        <v>68</v>
      </c>
      <c r="V1941" s="16" t="s">
        <v>560</v>
      </c>
      <c r="W1941" s="17" t="s">
        <v>185</v>
      </c>
    </row>
    <row r="1942" ht="15.75" customHeight="1">
      <c r="A1942" s="14" t="s">
        <v>20343</v>
      </c>
      <c r="B1942" s="14" t="s">
        <v>20344</v>
      </c>
      <c r="C1942" s="14">
        <v>2019.0</v>
      </c>
      <c r="D1942" s="14">
        <v>6.0</v>
      </c>
      <c r="E1942" s="14">
        <v>81553.0</v>
      </c>
      <c r="F1942" s="14" t="s">
        <v>14735</v>
      </c>
      <c r="G1942" s="14" t="s">
        <v>15322</v>
      </c>
      <c r="H1942" s="14" t="s">
        <v>20345</v>
      </c>
      <c r="I1942" s="14">
        <v>0.763</v>
      </c>
      <c r="J1942" s="14">
        <v>0.791</v>
      </c>
      <c r="K1942" s="14">
        <v>0.806515089923502</v>
      </c>
      <c r="L1942" s="14">
        <v>0.0784</v>
      </c>
      <c r="M1942" s="14">
        <v>0.124</v>
      </c>
      <c r="N1942" s="14">
        <v>5.97E-6</v>
      </c>
      <c r="O1942" s="14">
        <v>0.328</v>
      </c>
      <c r="P1942" s="14">
        <v>0.764</v>
      </c>
      <c r="Q1942" s="14">
        <v>127.941</v>
      </c>
      <c r="R1942" s="14">
        <v>6.0</v>
      </c>
      <c r="S1942" s="14">
        <v>1.0</v>
      </c>
      <c r="T1942" s="14" t="s">
        <v>1434</v>
      </c>
      <c r="U1942" s="14" t="s">
        <v>35</v>
      </c>
      <c r="V1942" s="16" t="s">
        <v>181</v>
      </c>
      <c r="W1942" s="17" t="s">
        <v>185</v>
      </c>
    </row>
    <row r="1943" ht="15.75" customHeight="1">
      <c r="A1943" s="14" t="s">
        <v>20346</v>
      </c>
      <c r="B1943" s="14" t="s">
        <v>20347</v>
      </c>
      <c r="C1943" s="14">
        <v>2021.0</v>
      </c>
      <c r="D1943" s="14">
        <v>6.0</v>
      </c>
      <c r="E1943" s="14">
        <v>200024.0</v>
      </c>
      <c r="F1943" s="14" t="s">
        <v>18555</v>
      </c>
      <c r="G1943" s="14" t="s">
        <v>18556</v>
      </c>
      <c r="H1943" s="14" t="s">
        <v>18557</v>
      </c>
      <c r="I1943" s="14">
        <v>0.235</v>
      </c>
      <c r="J1943" s="14">
        <v>0.00423</v>
      </c>
      <c r="K1943" s="14">
        <v>0.285799841715274</v>
      </c>
      <c r="L1943" s="14">
        <v>0.0383</v>
      </c>
      <c r="M1943" s="14">
        <v>0.995</v>
      </c>
      <c r="N1943" s="14">
        <v>0.918</v>
      </c>
      <c r="O1943" s="14">
        <v>0.0936</v>
      </c>
      <c r="P1943" s="14">
        <v>0.0375</v>
      </c>
      <c r="Q1943" s="14">
        <v>72.548</v>
      </c>
      <c r="R1943" s="14">
        <v>2.0</v>
      </c>
      <c r="S1943" s="14">
        <v>1.0</v>
      </c>
      <c r="T1943" s="14" t="s">
        <v>1434</v>
      </c>
      <c r="U1943" s="14" t="s">
        <v>68</v>
      </c>
      <c r="V1943" s="16" t="s">
        <v>75</v>
      </c>
      <c r="W1943" s="17" t="s">
        <v>251</v>
      </c>
    </row>
    <row r="1944" ht="15.75" customHeight="1">
      <c r="A1944" s="14" t="s">
        <v>20348</v>
      </c>
      <c r="B1944" s="14" t="s">
        <v>20349</v>
      </c>
      <c r="C1944" s="14">
        <v>2022.0</v>
      </c>
      <c r="D1944" s="14">
        <v>6.0</v>
      </c>
      <c r="E1944" s="14">
        <v>112993.0</v>
      </c>
      <c r="F1944" s="14" t="s">
        <v>14716</v>
      </c>
      <c r="G1944" s="14" t="s">
        <v>4257</v>
      </c>
      <c r="H1944" s="14" t="s">
        <v>20350</v>
      </c>
      <c r="I1944" s="14">
        <v>0.514</v>
      </c>
      <c r="J1944" s="14">
        <v>0.739</v>
      </c>
      <c r="K1944" s="14">
        <v>0.8927983230831648</v>
      </c>
      <c r="L1944" s="14">
        <v>0.0589</v>
      </c>
      <c r="M1944" s="14">
        <v>0.338</v>
      </c>
      <c r="N1944" s="14">
        <v>0.0</v>
      </c>
      <c r="O1944" s="14">
        <v>0.208</v>
      </c>
      <c r="P1944" s="14">
        <v>0.653</v>
      </c>
      <c r="Q1944" s="14">
        <v>87.969</v>
      </c>
      <c r="R1944" s="14">
        <v>2.0</v>
      </c>
      <c r="S1944" s="14">
        <v>1.0</v>
      </c>
      <c r="T1944" s="14" t="s">
        <v>1434</v>
      </c>
      <c r="U1944" s="14" t="s">
        <v>68</v>
      </c>
      <c r="V1944" s="16" t="s">
        <v>407</v>
      </c>
      <c r="W1944" s="17" t="s">
        <v>185</v>
      </c>
    </row>
    <row r="1945" ht="15.75" customHeight="1">
      <c r="A1945" s="14" t="s">
        <v>20351</v>
      </c>
      <c r="B1945" s="14" t="s">
        <v>20352</v>
      </c>
      <c r="C1945" s="14">
        <v>2021.0</v>
      </c>
      <c r="D1945" s="14">
        <v>6.0</v>
      </c>
      <c r="E1945" s="14">
        <v>148800.0</v>
      </c>
      <c r="F1945" s="14" t="s">
        <v>14716</v>
      </c>
      <c r="G1945" s="14" t="s">
        <v>1658</v>
      </c>
      <c r="H1945" s="14" t="s">
        <v>20078</v>
      </c>
      <c r="I1945" s="14">
        <v>0.872</v>
      </c>
      <c r="J1945" s="14">
        <v>0.76</v>
      </c>
      <c r="K1945" s="14">
        <v>0.8984022415481702</v>
      </c>
      <c r="L1945" s="14">
        <v>0.0447</v>
      </c>
      <c r="M1945" s="14">
        <v>0.312</v>
      </c>
      <c r="N1945" s="14">
        <v>0.0</v>
      </c>
      <c r="O1945" s="14">
        <v>0.18</v>
      </c>
      <c r="P1945" s="14">
        <v>0.926</v>
      </c>
      <c r="Q1945" s="14">
        <v>125.009</v>
      </c>
      <c r="R1945" s="14">
        <v>0.0</v>
      </c>
      <c r="S1945" s="14">
        <v>1.0</v>
      </c>
      <c r="T1945" s="14" t="s">
        <v>1434</v>
      </c>
      <c r="U1945" s="14" t="s">
        <v>35</v>
      </c>
      <c r="V1945" s="16" t="s">
        <v>819</v>
      </c>
      <c r="W1945" s="17" t="s">
        <v>185</v>
      </c>
    </row>
    <row r="1946" ht="15.75" customHeight="1">
      <c r="A1946" s="14" t="s">
        <v>20353</v>
      </c>
      <c r="B1946" s="14" t="s">
        <v>20354</v>
      </c>
      <c r="C1946" s="14">
        <v>2024.0</v>
      </c>
      <c r="D1946" s="14">
        <v>6.0</v>
      </c>
      <c r="E1946" s="14">
        <v>168186.0</v>
      </c>
      <c r="F1946" s="14" t="s">
        <v>14716</v>
      </c>
      <c r="G1946" s="14" t="s">
        <v>4257</v>
      </c>
      <c r="H1946" s="14" t="s">
        <v>20342</v>
      </c>
      <c r="I1946" s="14">
        <v>0.729</v>
      </c>
      <c r="J1946" s="14">
        <v>0.825</v>
      </c>
      <c r="K1946" s="14">
        <v>0.7673946056773385</v>
      </c>
      <c r="L1946" s="14">
        <v>0.0348</v>
      </c>
      <c r="M1946" s="14">
        <v>9.73E-4</v>
      </c>
      <c r="N1946" s="14">
        <v>0.905</v>
      </c>
      <c r="O1946" s="14">
        <v>0.0663</v>
      </c>
      <c r="P1946" s="14">
        <v>0.962</v>
      </c>
      <c r="Q1946" s="14">
        <v>138.035</v>
      </c>
      <c r="R1946" s="14">
        <v>7.0</v>
      </c>
      <c r="S1946" s="14">
        <v>1.0</v>
      </c>
      <c r="T1946" s="14" t="s">
        <v>1434</v>
      </c>
      <c r="U1946" s="14" t="s">
        <v>68</v>
      </c>
      <c r="V1946" s="16" t="s">
        <v>819</v>
      </c>
      <c r="W1946" s="17" t="s">
        <v>185</v>
      </c>
    </row>
    <row r="1947" ht="15.75" customHeight="1">
      <c r="A1947" s="14" t="s">
        <v>20355</v>
      </c>
      <c r="B1947" s="14" t="s">
        <v>20356</v>
      </c>
      <c r="C1947" s="14">
        <v>2023.0</v>
      </c>
      <c r="D1947" s="14">
        <v>6.0</v>
      </c>
      <c r="E1947" s="14">
        <v>90461.0</v>
      </c>
      <c r="F1947" s="14" t="s">
        <v>14716</v>
      </c>
      <c r="G1947" s="14" t="s">
        <v>1658</v>
      </c>
      <c r="H1947" s="14" t="s">
        <v>20085</v>
      </c>
      <c r="I1947" s="14">
        <v>0.858</v>
      </c>
      <c r="J1947" s="14">
        <v>0.733</v>
      </c>
      <c r="K1947" s="14">
        <v>0.8968836224221574</v>
      </c>
      <c r="L1947" s="14">
        <v>0.0519</v>
      </c>
      <c r="M1947" s="14">
        <v>0.391</v>
      </c>
      <c r="N1947" s="14">
        <v>1.86E-5</v>
      </c>
      <c r="O1947" s="14">
        <v>0.234</v>
      </c>
      <c r="P1947" s="14">
        <v>0.965</v>
      </c>
      <c r="Q1947" s="14">
        <v>130.067</v>
      </c>
      <c r="R1947" s="14">
        <v>2.0</v>
      </c>
      <c r="S1947" s="14">
        <v>1.0</v>
      </c>
      <c r="T1947" s="14" t="s">
        <v>1434</v>
      </c>
      <c r="U1947" s="14" t="s">
        <v>35</v>
      </c>
      <c r="V1947" s="16" t="s">
        <v>819</v>
      </c>
      <c r="W1947" s="17" t="s">
        <v>185</v>
      </c>
    </row>
    <row r="1948" ht="15.75" customHeight="1">
      <c r="A1948" s="14" t="s">
        <v>20357</v>
      </c>
      <c r="B1948" s="14" t="s">
        <v>20358</v>
      </c>
      <c r="C1948" s="14">
        <v>2015.0</v>
      </c>
      <c r="D1948" s="14">
        <v>6.0</v>
      </c>
      <c r="E1948" s="14">
        <v>136986.0</v>
      </c>
      <c r="F1948" s="14" t="s">
        <v>20359</v>
      </c>
      <c r="G1948" s="14" t="s">
        <v>19794</v>
      </c>
      <c r="H1948" s="14" t="s">
        <v>20360</v>
      </c>
      <c r="I1948" s="14">
        <v>0.513</v>
      </c>
      <c r="J1948" s="14">
        <v>0.385</v>
      </c>
      <c r="K1948" s="14">
        <v>0.8008897824567218</v>
      </c>
      <c r="L1948" s="14">
        <v>0.0449</v>
      </c>
      <c r="M1948" s="14">
        <v>0.899</v>
      </c>
      <c r="N1948" s="14">
        <v>0.0</v>
      </c>
      <c r="O1948" s="14">
        <v>0.286</v>
      </c>
      <c r="P1948" s="14">
        <v>0.325</v>
      </c>
      <c r="Q1948" s="14">
        <v>101.54</v>
      </c>
      <c r="R1948" s="14">
        <v>0.0</v>
      </c>
      <c r="S1948" s="14">
        <v>1.0</v>
      </c>
      <c r="T1948" s="14" t="s">
        <v>1434</v>
      </c>
      <c r="U1948" s="14" t="s">
        <v>35</v>
      </c>
      <c r="V1948" s="16" t="s">
        <v>45</v>
      </c>
      <c r="W1948" s="17" t="s">
        <v>251</v>
      </c>
    </row>
    <row r="1949" ht="15.75" customHeight="1">
      <c r="A1949" s="14" t="s">
        <v>20361</v>
      </c>
      <c r="B1949" s="14" t="s">
        <v>20362</v>
      </c>
      <c r="C1949" s="14">
        <v>2023.0</v>
      </c>
      <c r="D1949" s="14">
        <v>6.0</v>
      </c>
      <c r="E1949" s="14">
        <v>174253.0</v>
      </c>
      <c r="F1949" s="14" t="s">
        <v>4278</v>
      </c>
      <c r="G1949" s="14" t="s">
        <v>20363</v>
      </c>
      <c r="H1949" s="14" t="s">
        <v>20364</v>
      </c>
      <c r="I1949" s="14">
        <v>0.792</v>
      </c>
      <c r="J1949" s="14">
        <v>0.664</v>
      </c>
      <c r="K1949" s="14">
        <v>0.8547472889257429</v>
      </c>
      <c r="L1949" s="14">
        <v>0.0333</v>
      </c>
      <c r="M1949" s="14">
        <v>0.321</v>
      </c>
      <c r="N1949" s="14">
        <v>0.0</v>
      </c>
      <c r="O1949" s="14">
        <v>0.283</v>
      </c>
      <c r="P1949" s="14">
        <v>0.668</v>
      </c>
      <c r="Q1949" s="14">
        <v>120.04</v>
      </c>
      <c r="R1949" s="14">
        <v>2.0</v>
      </c>
      <c r="S1949" s="14">
        <v>1.0</v>
      </c>
      <c r="T1949" s="14" t="s">
        <v>1434</v>
      </c>
      <c r="U1949" s="14" t="s">
        <v>35</v>
      </c>
      <c r="V1949" s="16" t="s">
        <v>407</v>
      </c>
      <c r="W1949" s="17" t="s">
        <v>185</v>
      </c>
    </row>
    <row r="1950" ht="15.75" customHeight="1">
      <c r="A1950" s="14" t="s">
        <v>4509</v>
      </c>
      <c r="B1950" s="14" t="s">
        <v>4510</v>
      </c>
      <c r="C1950" s="14">
        <v>1991.0</v>
      </c>
      <c r="D1950" s="14">
        <v>6.0</v>
      </c>
      <c r="E1950" s="14">
        <v>116426.0</v>
      </c>
      <c r="F1950" s="14" t="s">
        <v>1579</v>
      </c>
      <c r="G1950" s="14" t="s">
        <v>1581</v>
      </c>
      <c r="H1950" s="14" t="s">
        <v>4515</v>
      </c>
      <c r="I1950" s="14">
        <v>0.58</v>
      </c>
      <c r="J1950" s="14">
        <v>0.731</v>
      </c>
      <c r="K1950" s="14">
        <v>0.7577481658768905</v>
      </c>
      <c r="L1950" s="14">
        <v>0.0774</v>
      </c>
      <c r="M1950" s="14">
        <v>0.648</v>
      </c>
      <c r="N1950" s="14">
        <v>0.0</v>
      </c>
      <c r="O1950" s="14">
        <v>0.623</v>
      </c>
      <c r="P1950" s="14">
        <v>0.883</v>
      </c>
      <c r="Q1950" s="14">
        <v>83.08</v>
      </c>
      <c r="R1950" s="14">
        <v>5.0</v>
      </c>
      <c r="S1950" s="14">
        <v>1.0</v>
      </c>
      <c r="T1950" s="14" t="s">
        <v>103</v>
      </c>
      <c r="U1950" s="14" t="s">
        <v>35</v>
      </c>
      <c r="V1950" s="16" t="s">
        <v>560</v>
      </c>
      <c r="W1950" s="17" t="s">
        <v>185</v>
      </c>
    </row>
    <row r="1951" ht="15.75" customHeight="1">
      <c r="A1951" s="14" t="s">
        <v>4518</v>
      </c>
      <c r="B1951" s="14" t="s">
        <v>4520</v>
      </c>
      <c r="C1951" s="14">
        <v>2024.0</v>
      </c>
      <c r="D1951" s="14">
        <v>6.0</v>
      </c>
      <c r="E1951" s="14">
        <v>192040.0</v>
      </c>
      <c r="F1951" s="14" t="s">
        <v>4521</v>
      </c>
      <c r="G1951" s="14" t="s">
        <v>4522</v>
      </c>
      <c r="H1951" s="14" t="s">
        <v>4524</v>
      </c>
      <c r="I1951" s="14">
        <v>0.704</v>
      </c>
      <c r="J1951" s="14">
        <v>0.743</v>
      </c>
      <c r="K1951" s="14">
        <v>0.8504480995690021</v>
      </c>
      <c r="L1951" s="14">
        <v>0.0351</v>
      </c>
      <c r="M1951" s="14">
        <v>0.509</v>
      </c>
      <c r="N1951" s="14">
        <v>0.0</v>
      </c>
      <c r="O1951" s="14">
        <v>0.114</v>
      </c>
      <c r="P1951" s="14">
        <v>0.834</v>
      </c>
      <c r="Q1951" s="14">
        <v>125.99</v>
      </c>
      <c r="R1951" s="14">
        <v>7.0</v>
      </c>
      <c r="S1951" s="14">
        <v>0.0</v>
      </c>
      <c r="T1951" s="14" t="s">
        <v>103</v>
      </c>
      <c r="U1951" s="14" t="s">
        <v>35</v>
      </c>
      <c r="V1951" s="16" t="s">
        <v>560</v>
      </c>
      <c r="W1951" s="17" t="s">
        <v>185</v>
      </c>
    </row>
    <row r="1952" ht="15.75" customHeight="1">
      <c r="A1952" s="14" t="s">
        <v>4525</v>
      </c>
      <c r="B1952" s="14" t="s">
        <v>4526</v>
      </c>
      <c r="C1952" s="14">
        <v>1976.0</v>
      </c>
      <c r="D1952" s="14">
        <v>6.0</v>
      </c>
      <c r="E1952" s="14">
        <v>214733.0</v>
      </c>
      <c r="F1952" s="14" t="s">
        <v>4529</v>
      </c>
      <c r="G1952" s="14" t="s">
        <v>4531</v>
      </c>
      <c r="H1952" s="14" t="s">
        <v>4532</v>
      </c>
      <c r="I1952" s="14">
        <v>0.552</v>
      </c>
      <c r="J1952" s="14">
        <v>0.823</v>
      </c>
      <c r="K1952" s="14">
        <v>0.8464055782335593</v>
      </c>
      <c r="L1952" s="14">
        <v>0.0332</v>
      </c>
      <c r="M1952" s="14">
        <v>0.445</v>
      </c>
      <c r="N1952" s="14">
        <v>1.29E-4</v>
      </c>
      <c r="O1952" s="14">
        <v>0.366</v>
      </c>
      <c r="P1952" s="14">
        <v>0.775</v>
      </c>
      <c r="Q1952" s="14">
        <v>114.51</v>
      </c>
      <c r="R1952" s="14">
        <v>2.0</v>
      </c>
      <c r="S1952" s="14">
        <v>1.0</v>
      </c>
      <c r="T1952" s="14" t="s">
        <v>103</v>
      </c>
      <c r="U1952" s="14" t="s">
        <v>35</v>
      </c>
      <c r="V1952" s="16" t="s">
        <v>181</v>
      </c>
      <c r="W1952" s="17" t="s">
        <v>185</v>
      </c>
    </row>
    <row r="1953" ht="15.75" customHeight="1">
      <c r="A1953" s="14" t="s">
        <v>20365</v>
      </c>
      <c r="B1953" s="14" t="s">
        <v>20366</v>
      </c>
      <c r="C1953" s="14">
        <v>2018.0</v>
      </c>
      <c r="D1953" s="14">
        <v>6.0</v>
      </c>
      <c r="E1953" s="14">
        <v>220986.0</v>
      </c>
      <c r="F1953" s="14" t="s">
        <v>8568</v>
      </c>
      <c r="G1953" s="14" t="s">
        <v>9349</v>
      </c>
      <c r="H1953" s="14" t="s">
        <v>20367</v>
      </c>
      <c r="I1953" s="14">
        <v>0.642</v>
      </c>
      <c r="J1953" s="14">
        <v>0.753</v>
      </c>
      <c r="K1953" s="14">
        <v>0.8952580582872702</v>
      </c>
      <c r="L1953" s="14">
        <v>0.0454</v>
      </c>
      <c r="M1953" s="14">
        <v>0.146</v>
      </c>
      <c r="N1953" s="14">
        <v>0.0</v>
      </c>
      <c r="O1953" s="14">
        <v>0.299</v>
      </c>
      <c r="P1953" s="14">
        <v>0.495</v>
      </c>
      <c r="Q1953" s="14">
        <v>100.08</v>
      </c>
      <c r="R1953" s="14">
        <v>0.0</v>
      </c>
      <c r="S1953" s="14">
        <v>0.0</v>
      </c>
      <c r="T1953" s="14" t="s">
        <v>1264</v>
      </c>
      <c r="U1953" s="14" t="s">
        <v>68</v>
      </c>
      <c r="V1953" s="16" t="s">
        <v>54</v>
      </c>
      <c r="W1953" s="17" t="s">
        <v>251</v>
      </c>
    </row>
    <row r="1954" ht="15.75" customHeight="1">
      <c r="A1954" s="14" t="s">
        <v>4534</v>
      </c>
      <c r="B1954" s="14" t="s">
        <v>4535</v>
      </c>
      <c r="C1954" s="14">
        <v>2009.0</v>
      </c>
      <c r="D1954" s="14">
        <v>6.0</v>
      </c>
      <c r="E1954" s="14">
        <v>273466.0</v>
      </c>
      <c r="F1954" s="14" t="s">
        <v>880</v>
      </c>
      <c r="G1954" s="14" t="s">
        <v>1822</v>
      </c>
      <c r="H1954" s="14" t="s">
        <v>4538</v>
      </c>
      <c r="I1954" s="14">
        <v>0.6567054320987653</v>
      </c>
      <c r="J1954" s="14">
        <v>0.6703844999999999</v>
      </c>
      <c r="K1954" s="14">
        <v>0.8136264709055699</v>
      </c>
      <c r="L1954" s="14">
        <v>0.08138265432098765</v>
      </c>
      <c r="M1954" s="14">
        <v>0.2693400896296296</v>
      </c>
      <c r="N1954" s="14">
        <v>0.05448885008024692</v>
      </c>
      <c r="O1954" s="14">
        <v>0.1911505555555556</v>
      </c>
      <c r="P1954" s="14">
        <v>0.6187672839506173</v>
      </c>
      <c r="Q1954" s="14">
        <v>120.71</v>
      </c>
      <c r="R1954" s="14">
        <v>5.0</v>
      </c>
      <c r="S1954" s="14">
        <v>1.0</v>
      </c>
      <c r="T1954" s="14" t="s">
        <v>104</v>
      </c>
      <c r="U1954" s="14" t="s">
        <v>68</v>
      </c>
      <c r="V1954" s="16" t="s">
        <v>407</v>
      </c>
      <c r="W1954" s="17" t="s">
        <v>185</v>
      </c>
    </row>
    <row r="1955" ht="15.75" customHeight="1">
      <c r="A1955" s="14" t="s">
        <v>4540</v>
      </c>
      <c r="B1955" s="14" t="s">
        <v>4541</v>
      </c>
      <c r="C1955" s="14">
        <v>2001.0</v>
      </c>
      <c r="D1955" s="14">
        <v>6.0</v>
      </c>
      <c r="E1955" s="14">
        <v>305000.0</v>
      </c>
      <c r="F1955" s="14" t="s">
        <v>901</v>
      </c>
      <c r="G1955" s="14" t="s">
        <v>4542</v>
      </c>
      <c r="H1955" s="14" t="s">
        <v>4543</v>
      </c>
      <c r="I1955" s="14">
        <v>0.724</v>
      </c>
      <c r="J1955" s="14">
        <v>0.852</v>
      </c>
      <c r="K1955" s="14">
        <v>0.8163754197416985</v>
      </c>
      <c r="L1955" s="14">
        <v>0.174</v>
      </c>
      <c r="M1955" s="14">
        <v>0.213</v>
      </c>
      <c r="N1955" s="14">
        <v>1.26E-4</v>
      </c>
      <c r="O1955" s="14">
        <v>0.0999</v>
      </c>
      <c r="P1955" s="14">
        <v>0.565</v>
      </c>
      <c r="Q1955" s="14">
        <v>139.99</v>
      </c>
      <c r="R1955" s="14">
        <v>6.0</v>
      </c>
      <c r="S1955" s="14">
        <v>1.0</v>
      </c>
      <c r="T1955" s="14" t="s">
        <v>104</v>
      </c>
      <c r="U1955" s="14" t="s">
        <v>94</v>
      </c>
      <c r="V1955" s="16" t="s">
        <v>333</v>
      </c>
      <c r="W1955" s="17" t="s">
        <v>185</v>
      </c>
    </row>
    <row r="1956" ht="15.75" customHeight="1">
      <c r="A1956" s="14" t="s">
        <v>4547</v>
      </c>
      <c r="B1956" s="14" t="s">
        <v>4548</v>
      </c>
      <c r="C1956" s="14">
        <v>2012.0</v>
      </c>
      <c r="D1956" s="14">
        <v>6.0</v>
      </c>
      <c r="E1956" s="14">
        <v>277986.0</v>
      </c>
      <c r="F1956" s="14" t="s">
        <v>1629</v>
      </c>
      <c r="G1956" s="14" t="s">
        <v>3165</v>
      </c>
      <c r="H1956" s="14" t="s">
        <v>4549</v>
      </c>
      <c r="I1956" s="14">
        <v>0.778</v>
      </c>
      <c r="J1956" s="14">
        <v>0.812</v>
      </c>
      <c r="K1956" s="14">
        <v>0.7913716766669227</v>
      </c>
      <c r="L1956" s="14">
        <v>0.046</v>
      </c>
      <c r="M1956" s="14">
        <v>0.0573</v>
      </c>
      <c r="N1956" s="14">
        <v>8.28E-6</v>
      </c>
      <c r="O1956" s="14">
        <v>0.243</v>
      </c>
      <c r="P1956" s="14">
        <v>0.791</v>
      </c>
      <c r="Q1956" s="14">
        <v>99.96</v>
      </c>
      <c r="R1956" s="14">
        <v>4.0</v>
      </c>
      <c r="S1956" s="14">
        <v>0.0</v>
      </c>
      <c r="T1956" s="14" t="s">
        <v>104</v>
      </c>
      <c r="U1956" s="14" t="s">
        <v>94</v>
      </c>
      <c r="V1956" s="16" t="s">
        <v>181</v>
      </c>
      <c r="W1956" s="17" t="s">
        <v>185</v>
      </c>
    </row>
    <row r="1957" ht="15.75" customHeight="1">
      <c r="A1957" s="14" t="s">
        <v>4555</v>
      </c>
      <c r="B1957" s="14" t="s">
        <v>4556</v>
      </c>
      <c r="C1957" s="14">
        <v>2014.0</v>
      </c>
      <c r="D1957" s="14">
        <v>7.0</v>
      </c>
      <c r="E1957" s="14">
        <v>246106.0</v>
      </c>
      <c r="F1957" s="14" t="s">
        <v>194</v>
      </c>
      <c r="G1957" s="14" t="s">
        <v>4557</v>
      </c>
      <c r="H1957" s="14" t="s">
        <v>1399</v>
      </c>
      <c r="I1957" s="14">
        <v>0.636</v>
      </c>
      <c r="J1957" s="14">
        <v>0.822</v>
      </c>
      <c r="K1957" s="14">
        <v>0.8600089833623509</v>
      </c>
      <c r="L1957" s="14">
        <v>0.216</v>
      </c>
      <c r="M1957" s="14">
        <v>0.276</v>
      </c>
      <c r="N1957" s="14">
        <v>0.0</v>
      </c>
      <c r="O1957" s="14">
        <v>0.297</v>
      </c>
      <c r="P1957" s="14">
        <v>0.785</v>
      </c>
      <c r="Q1957" s="14">
        <v>204.038</v>
      </c>
      <c r="R1957" s="14">
        <v>11.0</v>
      </c>
      <c r="S1957" s="14">
        <v>0.0</v>
      </c>
      <c r="T1957" s="14" t="s">
        <v>34</v>
      </c>
      <c r="U1957" s="14" t="s">
        <v>35</v>
      </c>
      <c r="V1957" s="16" t="s">
        <v>181</v>
      </c>
      <c r="W1957" s="17" t="s">
        <v>185</v>
      </c>
    </row>
    <row r="1958" ht="15.75" customHeight="1">
      <c r="A1958" s="14" t="s">
        <v>20368</v>
      </c>
      <c r="B1958" s="14" t="s">
        <v>7119</v>
      </c>
      <c r="C1958" s="14">
        <v>2011.0</v>
      </c>
      <c r="D1958" s="14">
        <v>7.0</v>
      </c>
      <c r="E1958" s="14">
        <v>354932.0</v>
      </c>
      <c r="F1958" s="14" t="s">
        <v>26</v>
      </c>
      <c r="G1958" s="14" t="s">
        <v>2295</v>
      </c>
      <c r="H1958" s="14" t="s">
        <v>2310</v>
      </c>
      <c r="I1958" s="14">
        <v>0.592</v>
      </c>
      <c r="J1958" s="14">
        <v>0.6</v>
      </c>
      <c r="K1958" s="14">
        <v>0.8413363848129247</v>
      </c>
      <c r="L1958" s="14">
        <v>0.033</v>
      </c>
      <c r="M1958" s="14">
        <v>0.00536</v>
      </c>
      <c r="N1958" s="14">
        <v>9.31E-4</v>
      </c>
      <c r="O1958" s="14">
        <v>0.0717</v>
      </c>
      <c r="P1958" s="14">
        <v>0.0802</v>
      </c>
      <c r="Q1958" s="14">
        <v>109.949</v>
      </c>
      <c r="R1958" s="14">
        <v>0.0</v>
      </c>
      <c r="S1958" s="14">
        <v>0.0</v>
      </c>
      <c r="T1958" s="14" t="s">
        <v>34</v>
      </c>
      <c r="U1958" s="14" t="s">
        <v>35</v>
      </c>
      <c r="V1958" s="16" t="s">
        <v>75</v>
      </c>
      <c r="W1958" s="17" t="s">
        <v>251</v>
      </c>
    </row>
    <row r="1959" ht="15.75" customHeight="1">
      <c r="A1959" s="14" t="s">
        <v>4561</v>
      </c>
      <c r="B1959" s="14" t="s">
        <v>4563</v>
      </c>
      <c r="C1959" s="14">
        <v>1999.0</v>
      </c>
      <c r="D1959" s="14">
        <v>7.0</v>
      </c>
      <c r="E1959" s="14">
        <v>365584.0</v>
      </c>
      <c r="F1959" s="14" t="s">
        <v>26</v>
      </c>
      <c r="G1959" s="14" t="s">
        <v>63</v>
      </c>
      <c r="H1959" s="14" t="s">
        <v>4335</v>
      </c>
      <c r="I1959" s="14">
        <v>0.767</v>
      </c>
      <c r="J1959" s="14">
        <v>0.553</v>
      </c>
      <c r="K1959" s="14">
        <v>0.7721643530731255</v>
      </c>
      <c r="L1959" s="14">
        <v>0.0354</v>
      </c>
      <c r="M1959" s="14">
        <v>0.202</v>
      </c>
      <c r="N1959" s="14">
        <v>1.39E-5</v>
      </c>
      <c r="O1959" s="14">
        <v>0.067</v>
      </c>
      <c r="P1959" s="14">
        <v>0.927</v>
      </c>
      <c r="Q1959" s="14">
        <v>147.951</v>
      </c>
      <c r="R1959" s="14">
        <v>9.0</v>
      </c>
      <c r="S1959" s="14">
        <v>1.0</v>
      </c>
      <c r="T1959" s="14" t="s">
        <v>34</v>
      </c>
      <c r="U1959" s="14" t="s">
        <v>35</v>
      </c>
      <c r="V1959" s="16" t="s">
        <v>819</v>
      </c>
      <c r="W1959" s="17" t="s">
        <v>185</v>
      </c>
    </row>
    <row r="1960" ht="15.75" customHeight="1">
      <c r="A1960" s="14" t="s">
        <v>4567</v>
      </c>
      <c r="B1960" s="14" t="s">
        <v>4568</v>
      </c>
      <c r="C1960" s="14">
        <v>2011.0</v>
      </c>
      <c r="D1960" s="14">
        <v>7.0</v>
      </c>
      <c r="E1960" s="14">
        <v>239933.0</v>
      </c>
      <c r="F1960" s="14" t="s">
        <v>2118</v>
      </c>
      <c r="G1960" s="14" t="s">
        <v>4569</v>
      </c>
      <c r="H1960" s="14" t="s">
        <v>4570</v>
      </c>
      <c r="I1960" s="14">
        <v>0.705</v>
      </c>
      <c r="J1960" s="14">
        <v>0.882</v>
      </c>
      <c r="K1960" s="14">
        <v>0.9060167261800096</v>
      </c>
      <c r="L1960" s="14">
        <v>0.0445</v>
      </c>
      <c r="M1960" s="14">
        <v>3.69E-4</v>
      </c>
      <c r="N1960" s="14">
        <v>1.16E-6</v>
      </c>
      <c r="O1960" s="14">
        <v>0.0934</v>
      </c>
      <c r="P1960" s="14">
        <v>0.7</v>
      </c>
      <c r="Q1960" s="14">
        <v>130.0</v>
      </c>
      <c r="R1960" s="14">
        <v>11.0</v>
      </c>
      <c r="S1960" s="14">
        <v>0.0</v>
      </c>
      <c r="T1960" s="14" t="s">
        <v>103</v>
      </c>
      <c r="U1960" s="14" t="s">
        <v>94</v>
      </c>
      <c r="V1960" s="16" t="s">
        <v>181</v>
      </c>
      <c r="W1960" s="17" t="s">
        <v>185</v>
      </c>
    </row>
    <row r="1961" ht="15.75" customHeight="1">
      <c r="A1961" s="14" t="s">
        <v>2460</v>
      </c>
      <c r="B1961" s="14" t="s">
        <v>920</v>
      </c>
      <c r="C1961" s="14">
        <v>2015.0</v>
      </c>
      <c r="D1961" s="14">
        <v>7.0</v>
      </c>
      <c r="E1961" s="14">
        <v>286106.0</v>
      </c>
      <c r="F1961" s="14" t="s">
        <v>122</v>
      </c>
      <c r="G1961" s="14" t="s">
        <v>123</v>
      </c>
      <c r="H1961" s="14" t="s">
        <v>2462</v>
      </c>
      <c r="I1961" s="14">
        <v>0.197</v>
      </c>
      <c r="J1961" s="14">
        <v>0.719</v>
      </c>
      <c r="K1961" s="14">
        <v>0.928945736082627</v>
      </c>
      <c r="L1961" s="14">
        <v>0.0391</v>
      </c>
      <c r="M1961" s="14">
        <v>0.911</v>
      </c>
      <c r="N1961" s="14">
        <v>0.0</v>
      </c>
      <c r="O1961" s="14">
        <v>0.253</v>
      </c>
      <c r="P1961" s="14">
        <v>0.417</v>
      </c>
      <c r="Q1961" s="14">
        <v>84.695</v>
      </c>
      <c r="R1961" s="14">
        <v>1.0</v>
      </c>
      <c r="S1961" s="14">
        <v>0.0</v>
      </c>
      <c r="T1961" s="14" t="s">
        <v>104</v>
      </c>
      <c r="U1961" s="14" t="s">
        <v>94</v>
      </c>
      <c r="V1961" s="16" t="s">
        <v>54</v>
      </c>
      <c r="W1961" s="17" t="s">
        <v>251</v>
      </c>
    </row>
    <row r="1962" ht="15.75" customHeight="1">
      <c r="A1962" s="14" t="s">
        <v>4572</v>
      </c>
      <c r="B1962" s="14" t="s">
        <v>4574</v>
      </c>
      <c r="C1962" s="14">
        <v>2016.0</v>
      </c>
      <c r="D1962" s="14">
        <v>7.0</v>
      </c>
      <c r="E1962" s="14">
        <v>421426.0</v>
      </c>
      <c r="F1962" s="14" t="s">
        <v>880</v>
      </c>
      <c r="G1962" s="14" t="s">
        <v>2426</v>
      </c>
      <c r="H1962" s="14" t="s">
        <v>4577</v>
      </c>
      <c r="I1962" s="14">
        <v>0.558</v>
      </c>
      <c r="J1962" s="14">
        <v>0.869</v>
      </c>
      <c r="K1962" s="14">
        <v>0.7441447607480988</v>
      </c>
      <c r="L1962" s="14">
        <v>0.0798</v>
      </c>
      <c r="M1962" s="14">
        <v>0.0923</v>
      </c>
      <c r="N1962" s="14">
        <v>0.00609</v>
      </c>
      <c r="O1962" s="14">
        <v>0.0709</v>
      </c>
      <c r="P1962" s="14">
        <v>0.626</v>
      </c>
      <c r="Q1962" s="14">
        <v>115.135</v>
      </c>
      <c r="R1962" s="14">
        <v>11.0</v>
      </c>
      <c r="S1962" s="14">
        <v>1.0</v>
      </c>
      <c r="T1962" s="14" t="s">
        <v>104</v>
      </c>
      <c r="U1962" s="14" t="s">
        <v>94</v>
      </c>
      <c r="V1962" s="16" t="s">
        <v>407</v>
      </c>
      <c r="W1962" s="17" t="s">
        <v>185</v>
      </c>
    </row>
    <row r="1963" ht="15.75" customHeight="1">
      <c r="A1963" s="14" t="s">
        <v>4579</v>
      </c>
      <c r="B1963" s="14" t="s">
        <v>4580</v>
      </c>
      <c r="C1963" s="14">
        <v>2016.0</v>
      </c>
      <c r="D1963" s="14">
        <v>7.0</v>
      </c>
      <c r="E1963" s="14">
        <v>380866.0</v>
      </c>
      <c r="F1963" s="14" t="s">
        <v>901</v>
      </c>
      <c r="G1963" s="14" t="s">
        <v>671</v>
      </c>
      <c r="H1963" s="14" t="s">
        <v>4583</v>
      </c>
      <c r="I1963" s="14">
        <v>0.667</v>
      </c>
      <c r="J1963" s="14">
        <v>0.602</v>
      </c>
      <c r="K1963" s="14">
        <v>0.7550959296568116</v>
      </c>
      <c r="L1963" s="14">
        <v>0.0275</v>
      </c>
      <c r="M1963" s="14">
        <v>0.193</v>
      </c>
      <c r="N1963" s="14">
        <v>1.27E-4</v>
      </c>
      <c r="O1963" s="14">
        <v>0.428</v>
      </c>
      <c r="P1963" s="14">
        <v>0.853</v>
      </c>
      <c r="Q1963" s="14">
        <v>108.425</v>
      </c>
      <c r="R1963" s="14">
        <v>7.0</v>
      </c>
      <c r="S1963" s="14">
        <v>1.0</v>
      </c>
      <c r="T1963" s="14" t="s">
        <v>104</v>
      </c>
      <c r="U1963" s="14" t="s">
        <v>35</v>
      </c>
      <c r="V1963" s="16" t="s">
        <v>560</v>
      </c>
      <c r="W1963" s="17" t="s">
        <v>185</v>
      </c>
    </row>
    <row r="1964" ht="15.75" customHeight="1">
      <c r="A1964" s="14" t="s">
        <v>4586</v>
      </c>
      <c r="B1964" s="14" t="s">
        <v>4587</v>
      </c>
      <c r="C1964" s="14">
        <v>2025.0</v>
      </c>
      <c r="D1964" s="14">
        <v>7.0</v>
      </c>
      <c r="E1964" s="14">
        <v>160003.0</v>
      </c>
      <c r="F1964" s="14" t="s">
        <v>4589</v>
      </c>
      <c r="G1964" s="14" t="s">
        <v>4591</v>
      </c>
      <c r="H1964" s="14" t="s">
        <v>4592</v>
      </c>
      <c r="I1964" s="14">
        <v>0.638</v>
      </c>
      <c r="J1964" s="14">
        <v>0.291</v>
      </c>
      <c r="K1964" s="14">
        <v>0.653198725201523</v>
      </c>
      <c r="L1964" s="14">
        <v>0.0371</v>
      </c>
      <c r="M1964" s="14">
        <v>0.455</v>
      </c>
      <c r="N1964" s="14">
        <v>0.0631</v>
      </c>
      <c r="O1964" s="14">
        <v>0.0786</v>
      </c>
      <c r="P1964" s="14">
        <v>0.745</v>
      </c>
      <c r="Q1964" s="14">
        <v>98.474</v>
      </c>
      <c r="R1964" s="14">
        <v>6.0</v>
      </c>
      <c r="S1964" s="14">
        <v>0.0</v>
      </c>
      <c r="T1964" s="14" t="s">
        <v>103</v>
      </c>
      <c r="U1964" s="14" t="s">
        <v>35</v>
      </c>
      <c r="V1964" s="16" t="s">
        <v>181</v>
      </c>
      <c r="W1964" s="17" t="s">
        <v>185</v>
      </c>
    </row>
    <row r="1965" ht="15.75" customHeight="1">
      <c r="A1965" s="14" t="s">
        <v>2466</v>
      </c>
      <c r="B1965" s="14" t="s">
        <v>2467</v>
      </c>
      <c r="C1965" s="14">
        <v>2005.0</v>
      </c>
      <c r="D1965" s="14">
        <v>7.0</v>
      </c>
      <c r="E1965" s="14">
        <v>264173.0</v>
      </c>
      <c r="F1965" s="14" t="s">
        <v>1639</v>
      </c>
      <c r="G1965" s="14" t="s">
        <v>2468</v>
      </c>
      <c r="H1965" s="14" t="s">
        <v>2469</v>
      </c>
      <c r="I1965" s="14">
        <v>0.273</v>
      </c>
      <c r="J1965" s="14">
        <v>0.111</v>
      </c>
      <c r="K1965" s="14">
        <v>0.5303830770104511</v>
      </c>
      <c r="L1965" s="14">
        <v>0.0453</v>
      </c>
      <c r="M1965" s="14">
        <v>0.992</v>
      </c>
      <c r="N1965" s="14">
        <v>0.818</v>
      </c>
      <c r="O1965" s="14">
        <v>0.131</v>
      </c>
      <c r="P1965" s="14">
        <v>0.15</v>
      </c>
      <c r="Q1965" s="14">
        <v>140.019</v>
      </c>
      <c r="R1965" s="14">
        <v>9.0</v>
      </c>
      <c r="S1965" s="14">
        <v>0.0</v>
      </c>
      <c r="T1965" s="14" t="s">
        <v>103</v>
      </c>
      <c r="U1965" s="14" t="s">
        <v>68</v>
      </c>
      <c r="V1965" s="16" t="s">
        <v>58</v>
      </c>
      <c r="W1965" s="17" t="s">
        <v>251</v>
      </c>
    </row>
    <row r="1966" ht="15.75" customHeight="1">
      <c r="A1966" s="14" t="s">
        <v>4594</v>
      </c>
      <c r="B1966" s="14" t="s">
        <v>4595</v>
      </c>
      <c r="C1966" s="14">
        <v>2003.0</v>
      </c>
      <c r="D1966" s="14">
        <v>7.0</v>
      </c>
      <c r="E1966" s="14">
        <v>301469.0</v>
      </c>
      <c r="F1966" s="14" t="s">
        <v>26</v>
      </c>
      <c r="G1966" s="14" t="s">
        <v>1841</v>
      </c>
      <c r="H1966" s="14" t="s">
        <v>4595</v>
      </c>
      <c r="I1966" s="14">
        <v>0.709</v>
      </c>
      <c r="J1966" s="14">
        <v>0.565</v>
      </c>
      <c r="K1966" s="14">
        <v>0.8031997946484035</v>
      </c>
      <c r="L1966" s="14">
        <v>0.0378</v>
      </c>
      <c r="M1966" s="14">
        <v>0.328</v>
      </c>
      <c r="N1966" s="14">
        <v>0.0</v>
      </c>
      <c r="O1966" s="14">
        <v>0.115</v>
      </c>
      <c r="P1966" s="14">
        <v>0.685</v>
      </c>
      <c r="Q1966" s="14">
        <v>96.052</v>
      </c>
      <c r="R1966" s="14">
        <v>6.0</v>
      </c>
      <c r="S1966" s="14">
        <v>1.0</v>
      </c>
      <c r="T1966" s="14" t="s">
        <v>34</v>
      </c>
      <c r="U1966" s="14" t="s">
        <v>35</v>
      </c>
      <c r="V1966" s="16" t="s">
        <v>407</v>
      </c>
      <c r="W1966" s="17" t="s">
        <v>185</v>
      </c>
    </row>
    <row r="1967" ht="15.75" customHeight="1">
      <c r="A1967" s="14" t="s">
        <v>2474</v>
      </c>
      <c r="B1967" s="14" t="s">
        <v>2475</v>
      </c>
      <c r="C1967" s="14">
        <v>2020.0</v>
      </c>
      <c r="D1967" s="14">
        <v>7.0</v>
      </c>
      <c r="E1967" s="14">
        <v>256002.0</v>
      </c>
      <c r="F1967" s="14" t="s">
        <v>26</v>
      </c>
      <c r="G1967" s="14" t="s">
        <v>952</v>
      </c>
      <c r="H1967" s="14" t="s">
        <v>2477</v>
      </c>
      <c r="I1967" s="14">
        <v>0.444</v>
      </c>
      <c r="J1967" s="14">
        <v>0.415</v>
      </c>
      <c r="K1967" s="14">
        <v>0.7811905118221038</v>
      </c>
      <c r="L1967" s="14">
        <v>0.12</v>
      </c>
      <c r="M1967" s="14">
        <v>0.903</v>
      </c>
      <c r="N1967" s="14">
        <v>0.0</v>
      </c>
      <c r="O1967" s="14">
        <v>0.16</v>
      </c>
      <c r="P1967" s="14">
        <v>0.496</v>
      </c>
      <c r="Q1967" s="14">
        <v>82.031</v>
      </c>
      <c r="R1967" s="14">
        <v>9.0</v>
      </c>
      <c r="S1967" s="14">
        <v>1.0</v>
      </c>
      <c r="T1967" s="14" t="s">
        <v>34</v>
      </c>
      <c r="U1967" s="14" t="s">
        <v>68</v>
      </c>
      <c r="V1967" s="16" t="s">
        <v>54</v>
      </c>
      <c r="W1967" s="17" t="s">
        <v>251</v>
      </c>
    </row>
    <row r="1968" ht="15.75" customHeight="1">
      <c r="A1968" s="14" t="s">
        <v>2480</v>
      </c>
      <c r="B1968" s="14" t="s">
        <v>2481</v>
      </c>
      <c r="C1968" s="14">
        <v>2021.0</v>
      </c>
      <c r="D1968" s="14">
        <v>7.0</v>
      </c>
      <c r="E1968" s="14">
        <v>329142.0</v>
      </c>
      <c r="F1968" s="14" t="s">
        <v>2343</v>
      </c>
      <c r="G1968" s="14" t="s">
        <v>2344</v>
      </c>
      <c r="H1968" s="14" t="s">
        <v>2345</v>
      </c>
      <c r="I1968" s="14">
        <v>0.444</v>
      </c>
      <c r="J1968" s="14">
        <v>0.135</v>
      </c>
      <c r="K1968" s="14">
        <v>0.5320941971524374</v>
      </c>
      <c r="L1968" s="14">
        <v>0.0367</v>
      </c>
      <c r="M1968" s="14">
        <v>0.898</v>
      </c>
      <c r="N1968" s="14">
        <v>0.946</v>
      </c>
      <c r="O1968" s="14">
        <v>0.0968</v>
      </c>
      <c r="P1968" s="14">
        <v>0.0411</v>
      </c>
      <c r="Q1968" s="14">
        <v>139.945</v>
      </c>
      <c r="R1968" s="14">
        <v>6.0</v>
      </c>
      <c r="S1968" s="14">
        <v>1.0</v>
      </c>
      <c r="T1968" s="14" t="s">
        <v>103</v>
      </c>
      <c r="U1968" s="14" t="s">
        <v>68</v>
      </c>
      <c r="V1968" s="16" t="s">
        <v>75</v>
      </c>
      <c r="W1968" s="17" t="s">
        <v>251</v>
      </c>
    </row>
    <row r="1969" ht="15.75" customHeight="1">
      <c r="A1969" s="14" t="s">
        <v>2485</v>
      </c>
      <c r="B1969" s="14" t="s">
        <v>2486</v>
      </c>
      <c r="C1969" s="14">
        <v>2014.0</v>
      </c>
      <c r="D1969" s="14">
        <v>7.0</v>
      </c>
      <c r="E1969" s="14">
        <v>2054800.0</v>
      </c>
      <c r="F1969" s="14" t="s">
        <v>2489</v>
      </c>
      <c r="G1969" s="14" t="s">
        <v>2490</v>
      </c>
      <c r="H1969" s="14" t="s">
        <v>2492</v>
      </c>
      <c r="I1969" s="14">
        <v>0.479</v>
      </c>
      <c r="J1969" s="14">
        <v>0.374</v>
      </c>
      <c r="K1969" s="14">
        <v>0.7570637178200958</v>
      </c>
      <c r="L1969" s="14">
        <v>0.0439</v>
      </c>
      <c r="M1969" s="14">
        <v>0.809</v>
      </c>
      <c r="N1969" s="14">
        <v>0.0</v>
      </c>
      <c r="O1969" s="14">
        <v>0.982</v>
      </c>
      <c r="P1969" s="14">
        <v>0.416</v>
      </c>
      <c r="Q1969" s="14">
        <v>98.41</v>
      </c>
      <c r="R1969" s="14">
        <v>6.0</v>
      </c>
      <c r="S1969" s="14">
        <v>0.0</v>
      </c>
      <c r="T1969" s="14" t="s">
        <v>103</v>
      </c>
      <c r="U1969" s="14" t="s">
        <v>68</v>
      </c>
      <c r="V1969" s="16" t="s">
        <v>54</v>
      </c>
      <c r="W1969" s="17" t="s">
        <v>251</v>
      </c>
    </row>
    <row r="1970" ht="15.75" customHeight="1">
      <c r="A1970" s="14" t="s">
        <v>2493</v>
      </c>
      <c r="B1970" s="14" t="s">
        <v>2494</v>
      </c>
      <c r="C1970" s="14">
        <v>2022.0</v>
      </c>
      <c r="D1970" s="14">
        <v>7.0</v>
      </c>
      <c r="E1970" s="14">
        <v>168532.0</v>
      </c>
      <c r="F1970" s="14" t="s">
        <v>2153</v>
      </c>
      <c r="G1970" s="14" t="s">
        <v>2154</v>
      </c>
      <c r="H1970" s="14" t="s">
        <v>2494</v>
      </c>
      <c r="I1970" s="14">
        <v>0.625</v>
      </c>
      <c r="J1970" s="14">
        <v>0.537</v>
      </c>
      <c r="K1970" s="14">
        <v>0.7808696767954812</v>
      </c>
      <c r="L1970" s="14">
        <v>0.252</v>
      </c>
      <c r="M1970" s="14">
        <v>0.0503</v>
      </c>
      <c r="N1970" s="14">
        <v>0.0</v>
      </c>
      <c r="O1970" s="14">
        <v>0.212</v>
      </c>
      <c r="P1970" s="14">
        <v>0.11</v>
      </c>
      <c r="Q1970" s="14">
        <v>134.232</v>
      </c>
      <c r="R1970" s="14">
        <v>5.0</v>
      </c>
      <c r="S1970" s="14">
        <v>0.0</v>
      </c>
      <c r="T1970" s="14" t="s">
        <v>103</v>
      </c>
      <c r="U1970" s="14" t="s">
        <v>68</v>
      </c>
      <c r="V1970" s="16" t="s">
        <v>58</v>
      </c>
      <c r="W1970" s="17" t="s">
        <v>251</v>
      </c>
    </row>
    <row r="1971" ht="15.75" customHeight="1">
      <c r="A1971" s="14" t="s">
        <v>2500</v>
      </c>
      <c r="B1971" s="14" t="s">
        <v>2501</v>
      </c>
      <c r="C1971" s="14">
        <v>2013.0</v>
      </c>
      <c r="D1971" s="14">
        <v>7.0</v>
      </c>
      <c r="E1971" s="14">
        <v>160000.0</v>
      </c>
      <c r="F1971" s="14" t="s">
        <v>2503</v>
      </c>
      <c r="G1971" s="14" t="s">
        <v>1509</v>
      </c>
      <c r="H1971" s="14" t="s">
        <v>2501</v>
      </c>
      <c r="I1971" s="14">
        <v>0.597</v>
      </c>
      <c r="J1971" s="14">
        <v>0.336</v>
      </c>
      <c r="K1971" s="14">
        <v>0.8038414647016483</v>
      </c>
      <c r="L1971" s="14">
        <v>0.0301</v>
      </c>
      <c r="M1971" s="14">
        <v>0.786</v>
      </c>
      <c r="N1971" s="14">
        <v>0.0</v>
      </c>
      <c r="O1971" s="14">
        <v>0.155</v>
      </c>
      <c r="P1971" s="14">
        <v>0.226</v>
      </c>
      <c r="Q1971" s="14">
        <v>90.153</v>
      </c>
      <c r="R1971" s="14">
        <v>10.0</v>
      </c>
      <c r="S1971" s="14">
        <v>0.0</v>
      </c>
      <c r="T1971" s="14" t="s">
        <v>104</v>
      </c>
      <c r="U1971" s="14" t="s">
        <v>94</v>
      </c>
      <c r="V1971" s="16" t="s">
        <v>36</v>
      </c>
      <c r="W1971" s="17" t="s">
        <v>251</v>
      </c>
    </row>
    <row r="1972" ht="15.75" customHeight="1">
      <c r="A1972" s="14" t="s">
        <v>20369</v>
      </c>
      <c r="B1972" s="14" t="s">
        <v>20370</v>
      </c>
      <c r="C1972" s="14">
        <v>2012.0</v>
      </c>
      <c r="D1972" s="14">
        <v>7.0</v>
      </c>
      <c r="E1972" s="14">
        <v>161600.0</v>
      </c>
      <c r="F1972" s="14" t="s">
        <v>20371</v>
      </c>
      <c r="G1972" s="14" t="s">
        <v>20372</v>
      </c>
      <c r="H1972" s="14" t="s">
        <v>20373</v>
      </c>
      <c r="I1972" s="14">
        <v>0.561</v>
      </c>
      <c r="J1972" s="14">
        <v>0.601</v>
      </c>
      <c r="K1972" s="14">
        <v>0.8864030115524908</v>
      </c>
      <c r="L1972" s="14">
        <v>0.0401</v>
      </c>
      <c r="M1972" s="14">
        <v>0.675</v>
      </c>
      <c r="N1972" s="14">
        <v>0.0</v>
      </c>
      <c r="O1972" s="14">
        <v>0.0897</v>
      </c>
      <c r="P1972" s="14">
        <v>0.914</v>
      </c>
      <c r="Q1972" s="14">
        <v>94.796</v>
      </c>
      <c r="R1972" s="14">
        <v>7.0</v>
      </c>
      <c r="S1972" s="14">
        <v>1.0</v>
      </c>
      <c r="T1972" s="14" t="s">
        <v>1264</v>
      </c>
      <c r="U1972" s="14" t="s">
        <v>68</v>
      </c>
      <c r="V1972" s="16" t="s">
        <v>819</v>
      </c>
      <c r="W1972" s="17" t="s">
        <v>185</v>
      </c>
    </row>
    <row r="1973" ht="15.75" customHeight="1">
      <c r="A1973" s="14" t="s">
        <v>20374</v>
      </c>
      <c r="B1973" s="14" t="s">
        <v>20375</v>
      </c>
      <c r="C1973" s="14">
        <v>2012.0</v>
      </c>
      <c r="D1973" s="14">
        <v>7.0</v>
      </c>
      <c r="E1973" s="14">
        <v>433093.0</v>
      </c>
      <c r="F1973" s="14" t="s">
        <v>17167</v>
      </c>
      <c r="G1973" s="14" t="s">
        <v>20113</v>
      </c>
      <c r="H1973" s="14" t="s">
        <v>20114</v>
      </c>
      <c r="I1973" s="14">
        <v>0.58</v>
      </c>
      <c r="J1973" s="14">
        <v>0.196</v>
      </c>
      <c r="K1973" s="14">
        <v>0.6528351121713509</v>
      </c>
      <c r="L1973" s="14">
        <v>0.0503</v>
      </c>
      <c r="M1973" s="14">
        <v>0.93</v>
      </c>
      <c r="N1973" s="14">
        <v>0.723</v>
      </c>
      <c r="O1973" s="14">
        <v>0.149</v>
      </c>
      <c r="P1973" s="14">
        <v>0.197</v>
      </c>
      <c r="Q1973" s="14">
        <v>138.493</v>
      </c>
      <c r="R1973" s="14">
        <v>2.0</v>
      </c>
      <c r="S1973" s="14">
        <v>1.0</v>
      </c>
      <c r="T1973" s="14" t="s">
        <v>1434</v>
      </c>
      <c r="U1973" s="14" t="s">
        <v>35</v>
      </c>
      <c r="V1973" s="16" t="s">
        <v>58</v>
      </c>
      <c r="W1973" s="17" t="s">
        <v>251</v>
      </c>
    </row>
    <row r="1974" ht="15.75" customHeight="1">
      <c r="A1974" s="14" t="s">
        <v>20376</v>
      </c>
      <c r="B1974" s="14" t="s">
        <v>20377</v>
      </c>
      <c r="C1974" s="14">
        <v>2011.0</v>
      </c>
      <c r="D1974" s="14">
        <v>7.0</v>
      </c>
      <c r="E1974" s="14">
        <v>441933.0</v>
      </c>
      <c r="F1974" s="14" t="s">
        <v>17167</v>
      </c>
      <c r="G1974" s="14" t="s">
        <v>20378</v>
      </c>
      <c r="H1974" s="14" t="s">
        <v>20379</v>
      </c>
      <c r="I1974" s="14">
        <v>0.596</v>
      </c>
      <c r="J1974" s="14">
        <v>0.0222</v>
      </c>
      <c r="K1974" s="14">
        <v>0.6462045216211537</v>
      </c>
      <c r="L1974" s="14">
        <v>0.0559</v>
      </c>
      <c r="M1974" s="14">
        <v>0.872</v>
      </c>
      <c r="N1974" s="14">
        <v>0.211</v>
      </c>
      <c r="O1974" s="14">
        <v>0.0893</v>
      </c>
      <c r="P1974" s="14">
        <v>0.321</v>
      </c>
      <c r="Q1974" s="14">
        <v>76.499</v>
      </c>
      <c r="R1974" s="14">
        <v>10.0</v>
      </c>
      <c r="S1974" s="14">
        <v>0.0</v>
      </c>
      <c r="T1974" s="14" t="s">
        <v>1434</v>
      </c>
      <c r="U1974" s="14" t="s">
        <v>35</v>
      </c>
      <c r="V1974" s="16" t="s">
        <v>45</v>
      </c>
      <c r="W1974" s="17" t="s">
        <v>251</v>
      </c>
    </row>
    <row r="1975" ht="15.75" customHeight="1">
      <c r="A1975" s="14" t="s">
        <v>4601</v>
      </c>
      <c r="B1975" s="14" t="s">
        <v>4602</v>
      </c>
      <c r="C1975" s="14">
        <v>2024.0</v>
      </c>
      <c r="D1975" s="14">
        <v>7.0</v>
      </c>
      <c r="E1975" s="14">
        <v>103199.0</v>
      </c>
      <c r="F1975" s="14" t="s">
        <v>213</v>
      </c>
      <c r="G1975" s="14" t="s">
        <v>1960</v>
      </c>
      <c r="H1975" s="14" t="s">
        <v>2357</v>
      </c>
      <c r="I1975" s="14">
        <v>0.23</v>
      </c>
      <c r="J1975" s="14">
        <v>0.216</v>
      </c>
      <c r="K1975" s="14">
        <v>0.5412059119085149</v>
      </c>
      <c r="L1975" s="14">
        <v>0.0314</v>
      </c>
      <c r="M1975" s="14">
        <v>0.982</v>
      </c>
      <c r="N1975" s="14">
        <v>0.944</v>
      </c>
      <c r="O1975" s="14">
        <v>0.126</v>
      </c>
      <c r="P1975" s="14">
        <v>0.675</v>
      </c>
      <c r="Q1975" s="14">
        <v>134.29</v>
      </c>
      <c r="R1975" s="14">
        <v>0.0</v>
      </c>
      <c r="S1975" s="14">
        <v>1.0</v>
      </c>
      <c r="T1975" s="14" t="s">
        <v>103</v>
      </c>
      <c r="U1975" s="14" t="s">
        <v>35</v>
      </c>
      <c r="V1975" s="16" t="s">
        <v>407</v>
      </c>
      <c r="W1975" s="17" t="s">
        <v>185</v>
      </c>
    </row>
    <row r="1976" ht="15.75" customHeight="1">
      <c r="A1976" s="14" t="s">
        <v>2509</v>
      </c>
      <c r="B1976" s="14" t="s">
        <v>2510</v>
      </c>
      <c r="C1976" s="14">
        <v>2024.0</v>
      </c>
      <c r="D1976" s="14">
        <v>7.0</v>
      </c>
      <c r="E1976" s="14">
        <v>107317.0</v>
      </c>
      <c r="F1976" s="14" t="s">
        <v>1415</v>
      </c>
      <c r="G1976" s="14" t="s">
        <v>1955</v>
      </c>
      <c r="H1976" s="14" t="s">
        <v>2511</v>
      </c>
      <c r="I1976" s="14">
        <v>0.336</v>
      </c>
      <c r="J1976" s="14">
        <v>0.25</v>
      </c>
      <c r="K1976" s="14">
        <v>0.4945351100358366</v>
      </c>
      <c r="L1976" s="14">
        <v>0.0363</v>
      </c>
      <c r="M1976" s="14">
        <v>0.975</v>
      </c>
      <c r="N1976" s="14">
        <v>0.918</v>
      </c>
      <c r="O1976" s="14">
        <v>0.0998</v>
      </c>
      <c r="P1976" s="14">
        <v>0.262</v>
      </c>
      <c r="Q1976" s="14">
        <v>161.923</v>
      </c>
      <c r="R1976" s="14">
        <v>2.0</v>
      </c>
      <c r="S1976" s="14">
        <v>1.0</v>
      </c>
      <c r="T1976" s="14" t="s">
        <v>103</v>
      </c>
      <c r="U1976" s="14" t="s">
        <v>35</v>
      </c>
      <c r="V1976" s="16" t="s">
        <v>36</v>
      </c>
      <c r="W1976" s="17" t="s">
        <v>251</v>
      </c>
    </row>
    <row r="1977" ht="15.75" customHeight="1">
      <c r="A1977" s="14" t="s">
        <v>2517</v>
      </c>
      <c r="B1977" s="14" t="s">
        <v>2518</v>
      </c>
      <c r="C1977" s="14">
        <v>2024.0</v>
      </c>
      <c r="D1977" s="14">
        <v>7.0</v>
      </c>
      <c r="E1977" s="14">
        <v>168387.0</v>
      </c>
      <c r="F1977" s="14" t="s">
        <v>1697</v>
      </c>
      <c r="G1977" s="14" t="s">
        <v>1960</v>
      </c>
      <c r="H1977" s="14" t="s">
        <v>2357</v>
      </c>
      <c r="I1977" s="14">
        <v>0.434</v>
      </c>
      <c r="J1977" s="14">
        <v>0.257</v>
      </c>
      <c r="K1977" s="14">
        <v>0.5496759566113475</v>
      </c>
      <c r="L1977" s="14">
        <v>0.0316</v>
      </c>
      <c r="M1977" s="14">
        <v>0.985</v>
      </c>
      <c r="N1977" s="14">
        <v>0.938</v>
      </c>
      <c r="O1977" s="14">
        <v>0.122</v>
      </c>
      <c r="P1977" s="14">
        <v>0.301</v>
      </c>
      <c r="Q1977" s="14">
        <v>164.031</v>
      </c>
      <c r="R1977" s="14">
        <v>0.0</v>
      </c>
      <c r="S1977" s="14">
        <v>1.0</v>
      </c>
      <c r="T1977" s="14" t="s">
        <v>103</v>
      </c>
      <c r="U1977" s="14" t="s">
        <v>35</v>
      </c>
      <c r="V1977" s="16" t="s">
        <v>45</v>
      </c>
      <c r="W1977" s="17" t="s">
        <v>251</v>
      </c>
    </row>
    <row r="1978" ht="15.75" customHeight="1">
      <c r="A1978" s="14" t="s">
        <v>2522</v>
      </c>
      <c r="B1978" s="14" t="s">
        <v>2524</v>
      </c>
      <c r="C1978" s="14">
        <v>2024.0</v>
      </c>
      <c r="D1978" s="14">
        <v>7.0</v>
      </c>
      <c r="E1978" s="14">
        <v>178760.0</v>
      </c>
      <c r="F1978" s="14" t="s">
        <v>213</v>
      </c>
      <c r="G1978" s="14" t="s">
        <v>1675</v>
      </c>
      <c r="H1978" s="14" t="s">
        <v>2384</v>
      </c>
      <c r="I1978" s="14">
        <v>0.832</v>
      </c>
      <c r="J1978" s="14">
        <v>0.426</v>
      </c>
      <c r="K1978" s="14">
        <v>0.6718285457473997</v>
      </c>
      <c r="L1978" s="14">
        <v>0.135</v>
      </c>
      <c r="M1978" s="14">
        <v>0.333</v>
      </c>
      <c r="N1978" s="14">
        <v>7.19E-5</v>
      </c>
      <c r="O1978" s="14">
        <v>0.104</v>
      </c>
      <c r="P1978" s="14">
        <v>0.403</v>
      </c>
      <c r="Q1978" s="14">
        <v>104.962</v>
      </c>
      <c r="R1978" s="14">
        <v>9.0</v>
      </c>
      <c r="S1978" s="14">
        <v>1.0</v>
      </c>
      <c r="T1978" s="14" t="s">
        <v>103</v>
      </c>
      <c r="U1978" s="14" t="s">
        <v>68</v>
      </c>
      <c r="V1978" s="16" t="s">
        <v>54</v>
      </c>
      <c r="W1978" s="17" t="s">
        <v>251</v>
      </c>
    </row>
    <row r="1979" ht="15.75" customHeight="1">
      <c r="A1979" s="14" t="s">
        <v>2529</v>
      </c>
      <c r="B1979" s="14" t="s">
        <v>2530</v>
      </c>
      <c r="C1979" s="14">
        <v>2024.0</v>
      </c>
      <c r="D1979" s="14">
        <v>7.0</v>
      </c>
      <c r="E1979" s="14">
        <v>143344.0</v>
      </c>
      <c r="F1979" s="14" t="s">
        <v>213</v>
      </c>
      <c r="G1979" s="14" t="s">
        <v>2533</v>
      </c>
      <c r="H1979" s="14" t="s">
        <v>2534</v>
      </c>
      <c r="I1979" s="14">
        <v>0.728</v>
      </c>
      <c r="J1979" s="14">
        <v>0.287</v>
      </c>
      <c r="K1979" s="14">
        <v>0.6561504074464495</v>
      </c>
      <c r="L1979" s="14">
        <v>0.0483</v>
      </c>
      <c r="M1979" s="14">
        <v>0.858</v>
      </c>
      <c r="N1979" s="14">
        <v>0.149</v>
      </c>
      <c r="O1979" s="14">
        <v>0.133</v>
      </c>
      <c r="P1979" s="14">
        <v>0.14</v>
      </c>
      <c r="Q1979" s="14">
        <v>80.983</v>
      </c>
      <c r="R1979" s="14">
        <v>2.0</v>
      </c>
      <c r="S1979" s="14">
        <v>1.0</v>
      </c>
      <c r="T1979" s="14" t="s">
        <v>103</v>
      </c>
      <c r="U1979" s="14" t="s">
        <v>35</v>
      </c>
      <c r="V1979" s="16" t="s">
        <v>58</v>
      </c>
      <c r="W1979" s="17" t="s">
        <v>251</v>
      </c>
    </row>
    <row r="1980" ht="15.75" customHeight="1">
      <c r="A1980" s="14" t="s">
        <v>4607</v>
      </c>
      <c r="B1980" s="14" t="s">
        <v>4608</v>
      </c>
      <c r="C1980" s="14">
        <v>2023.0</v>
      </c>
      <c r="D1980" s="14">
        <v>7.0</v>
      </c>
      <c r="E1980" s="14">
        <v>134917.0</v>
      </c>
      <c r="F1980" s="14" t="s">
        <v>1656</v>
      </c>
      <c r="G1980" s="14" t="s">
        <v>4610</v>
      </c>
      <c r="H1980" s="14" t="s">
        <v>4611</v>
      </c>
      <c r="I1980" s="14">
        <v>0.817</v>
      </c>
      <c r="J1980" s="14">
        <v>0.762</v>
      </c>
      <c r="K1980" s="14">
        <v>0.8522447757180878</v>
      </c>
      <c r="L1980" s="14">
        <v>0.0781</v>
      </c>
      <c r="M1980" s="14">
        <v>0.0112</v>
      </c>
      <c r="N1980" s="14">
        <v>2.61E-6</v>
      </c>
      <c r="O1980" s="14">
        <v>0.338</v>
      </c>
      <c r="P1980" s="14">
        <v>0.684</v>
      </c>
      <c r="Q1980" s="14">
        <v>150.018</v>
      </c>
      <c r="R1980" s="14">
        <v>11.0</v>
      </c>
      <c r="S1980" s="14">
        <v>1.0</v>
      </c>
      <c r="T1980" s="14" t="s">
        <v>103</v>
      </c>
      <c r="U1980" s="14" t="s">
        <v>35</v>
      </c>
      <c r="V1980" s="16" t="s">
        <v>407</v>
      </c>
      <c r="W1980" s="17" t="s">
        <v>185</v>
      </c>
    </row>
    <row r="1981" ht="15.75" customHeight="1">
      <c r="A1981" s="14" t="s">
        <v>4615</v>
      </c>
      <c r="B1981" s="14" t="s">
        <v>4616</v>
      </c>
      <c r="C1981" s="14">
        <v>2020.0</v>
      </c>
      <c r="D1981" s="14">
        <v>7.0</v>
      </c>
      <c r="E1981" s="14">
        <v>415378.0</v>
      </c>
      <c r="F1981" s="14" t="s">
        <v>1982</v>
      </c>
      <c r="G1981" s="14" t="s">
        <v>1983</v>
      </c>
      <c r="H1981" s="14" t="s">
        <v>3238</v>
      </c>
      <c r="I1981" s="14">
        <v>0.495</v>
      </c>
      <c r="J1981" s="14">
        <v>0.378</v>
      </c>
      <c r="K1981" s="14">
        <v>0.721643530880978</v>
      </c>
      <c r="L1981" s="14">
        <v>0.11</v>
      </c>
      <c r="M1981" s="14">
        <v>0.365</v>
      </c>
      <c r="N1981" s="14">
        <v>0.835</v>
      </c>
      <c r="O1981" s="14">
        <v>0.11</v>
      </c>
      <c r="P1981" s="14">
        <v>0.592</v>
      </c>
      <c r="Q1981" s="14">
        <v>82.66</v>
      </c>
      <c r="R1981" s="14">
        <v>6.0</v>
      </c>
      <c r="S1981" s="14">
        <v>1.0</v>
      </c>
      <c r="T1981" s="14" t="s">
        <v>103</v>
      </c>
      <c r="U1981" s="14" t="s">
        <v>35</v>
      </c>
      <c r="V1981" s="16" t="s">
        <v>333</v>
      </c>
      <c r="W1981" s="17" t="s">
        <v>185</v>
      </c>
    </row>
    <row r="1982" ht="15.75" customHeight="1">
      <c r="A1982" s="14" t="s">
        <v>4621</v>
      </c>
      <c r="B1982" s="14" t="s">
        <v>4622</v>
      </c>
      <c r="C1982" s="14">
        <v>2023.0</v>
      </c>
      <c r="D1982" s="14">
        <v>7.0</v>
      </c>
      <c r="E1982" s="14">
        <v>97578.0</v>
      </c>
      <c r="F1982" s="14" t="s">
        <v>223</v>
      </c>
      <c r="G1982" s="14" t="s">
        <v>1052</v>
      </c>
      <c r="H1982" s="14" t="s">
        <v>3788</v>
      </c>
      <c r="I1982" s="14">
        <v>0.798</v>
      </c>
      <c r="J1982" s="14">
        <v>0.29</v>
      </c>
      <c r="K1982" s="14">
        <v>0.6385686479875395</v>
      </c>
      <c r="L1982" s="14">
        <v>0.0485</v>
      </c>
      <c r="M1982" s="14">
        <v>0.947</v>
      </c>
      <c r="N1982" s="14">
        <v>0.931</v>
      </c>
      <c r="O1982" s="14">
        <v>0.222</v>
      </c>
      <c r="P1982" s="14">
        <v>0.549</v>
      </c>
      <c r="Q1982" s="14">
        <v>118.148</v>
      </c>
      <c r="R1982" s="14">
        <v>0.0</v>
      </c>
      <c r="S1982" s="14">
        <v>1.0</v>
      </c>
      <c r="T1982" s="14" t="s">
        <v>103</v>
      </c>
      <c r="U1982" s="14" t="s">
        <v>35</v>
      </c>
      <c r="V1982" s="16" t="s">
        <v>333</v>
      </c>
      <c r="W1982" s="17" t="s">
        <v>185</v>
      </c>
    </row>
    <row r="1983" ht="15.75" customHeight="1">
      <c r="A1983" s="14" t="s">
        <v>2535</v>
      </c>
      <c r="B1983" s="14" t="s">
        <v>2536</v>
      </c>
      <c r="C1983" s="14">
        <v>2024.0</v>
      </c>
      <c r="D1983" s="14">
        <v>7.0</v>
      </c>
      <c r="E1983" s="14">
        <v>156240.0</v>
      </c>
      <c r="F1983" s="14" t="s">
        <v>316</v>
      </c>
      <c r="G1983" s="14" t="s">
        <v>1675</v>
      </c>
      <c r="H1983" s="14" t="s">
        <v>2366</v>
      </c>
      <c r="I1983" s="14">
        <v>0.892</v>
      </c>
      <c r="J1983" s="14">
        <v>0.435</v>
      </c>
      <c r="K1983" s="14">
        <v>0.6737321669053595</v>
      </c>
      <c r="L1983" s="14">
        <v>0.083</v>
      </c>
      <c r="M1983" s="14">
        <v>0.213</v>
      </c>
      <c r="N1983" s="14">
        <v>0.0</v>
      </c>
      <c r="O1983" s="14">
        <v>0.144</v>
      </c>
      <c r="P1983" s="14">
        <v>0.479</v>
      </c>
      <c r="Q1983" s="14">
        <v>99.964</v>
      </c>
      <c r="R1983" s="14">
        <v>0.0</v>
      </c>
      <c r="S1983" s="14">
        <v>1.0</v>
      </c>
      <c r="T1983" s="14" t="s">
        <v>103</v>
      </c>
      <c r="U1983" s="14" t="s">
        <v>35</v>
      </c>
      <c r="V1983" s="16" t="s">
        <v>54</v>
      </c>
      <c r="W1983" s="17" t="s">
        <v>251</v>
      </c>
    </row>
    <row r="1984" ht="15.75" customHeight="1">
      <c r="A1984" s="14" t="s">
        <v>2542</v>
      </c>
      <c r="B1984" s="14" t="s">
        <v>2543</v>
      </c>
      <c r="C1984" s="14">
        <v>2024.0</v>
      </c>
      <c r="D1984" s="14">
        <v>7.0</v>
      </c>
      <c r="E1984" s="14">
        <v>221467.0</v>
      </c>
      <c r="F1984" s="14" t="s">
        <v>316</v>
      </c>
      <c r="G1984" s="14" t="s">
        <v>1675</v>
      </c>
      <c r="H1984" s="14" t="s">
        <v>2389</v>
      </c>
      <c r="I1984" s="14">
        <v>0.76</v>
      </c>
      <c r="J1984" s="14">
        <v>0.265</v>
      </c>
      <c r="K1984" s="14">
        <v>0.6669304643409637</v>
      </c>
      <c r="L1984" s="14">
        <v>0.0455</v>
      </c>
      <c r="M1984" s="14">
        <v>0.641</v>
      </c>
      <c r="N1984" s="14">
        <v>0.0</v>
      </c>
      <c r="O1984" s="14">
        <v>0.118</v>
      </c>
      <c r="P1984" s="14">
        <v>0.487</v>
      </c>
      <c r="Q1984" s="14">
        <v>115.996</v>
      </c>
      <c r="R1984" s="14">
        <v>11.0</v>
      </c>
      <c r="S1984" s="14">
        <v>0.0</v>
      </c>
      <c r="T1984" s="14" t="s">
        <v>103</v>
      </c>
      <c r="U1984" s="14" t="s">
        <v>35</v>
      </c>
      <c r="V1984" s="16" t="s">
        <v>54</v>
      </c>
      <c r="W1984" s="17" t="s">
        <v>251</v>
      </c>
    </row>
    <row r="1985" ht="15.75" customHeight="1">
      <c r="A1985" s="14" t="s">
        <v>2549</v>
      </c>
      <c r="B1985" s="14" t="s">
        <v>2550</v>
      </c>
      <c r="C1985" s="14">
        <v>2024.0</v>
      </c>
      <c r="D1985" s="14">
        <v>7.0</v>
      </c>
      <c r="E1985" s="14">
        <v>185720.0</v>
      </c>
      <c r="F1985" s="14" t="s">
        <v>199</v>
      </c>
      <c r="G1985" s="14" t="s">
        <v>1675</v>
      </c>
      <c r="H1985" s="14" t="s">
        <v>2366</v>
      </c>
      <c r="I1985" s="14">
        <v>0.793</v>
      </c>
      <c r="J1985" s="14">
        <v>0.485</v>
      </c>
      <c r="K1985" s="14">
        <v>0.6641712831120107</v>
      </c>
      <c r="L1985" s="14">
        <v>0.0568</v>
      </c>
      <c r="M1985" s="14">
        <v>0.274</v>
      </c>
      <c r="N1985" s="14">
        <v>0.0</v>
      </c>
      <c r="O1985" s="14">
        <v>0.13</v>
      </c>
      <c r="P1985" s="14">
        <v>0.488</v>
      </c>
      <c r="Q1985" s="14">
        <v>102.023</v>
      </c>
      <c r="R1985" s="14">
        <v>11.0</v>
      </c>
      <c r="S1985" s="14">
        <v>0.0</v>
      </c>
      <c r="T1985" s="14" t="s">
        <v>103</v>
      </c>
      <c r="U1985" s="14" t="s">
        <v>35</v>
      </c>
      <c r="V1985" s="16" t="s">
        <v>54</v>
      </c>
      <c r="W1985" s="17" t="s">
        <v>251</v>
      </c>
    </row>
    <row r="1986" ht="15.75" customHeight="1">
      <c r="A1986" s="14" t="s">
        <v>2556</v>
      </c>
      <c r="B1986" s="14" t="s">
        <v>2557</v>
      </c>
      <c r="C1986" s="14">
        <v>2018.0</v>
      </c>
      <c r="D1986" s="14">
        <v>7.0</v>
      </c>
      <c r="E1986" s="14">
        <v>252500.0</v>
      </c>
      <c r="F1986" s="14" t="s">
        <v>926</v>
      </c>
      <c r="G1986" s="14" t="s">
        <v>2558</v>
      </c>
      <c r="H1986" s="14" t="s">
        <v>2559</v>
      </c>
      <c r="I1986" s="14">
        <v>0.408</v>
      </c>
      <c r="J1986" s="14">
        <v>0.438</v>
      </c>
      <c r="K1986" s="14">
        <v>0.8778474108425589</v>
      </c>
      <c r="L1986" s="14">
        <v>0.0299</v>
      </c>
      <c r="M1986" s="14">
        <v>0.799</v>
      </c>
      <c r="N1986" s="14">
        <v>0.0</v>
      </c>
      <c r="O1986" s="14">
        <v>0.172</v>
      </c>
      <c r="P1986" s="14">
        <v>0.213</v>
      </c>
      <c r="Q1986" s="14">
        <v>117.089</v>
      </c>
      <c r="R1986" s="14">
        <v>1.0</v>
      </c>
      <c r="S1986" s="14">
        <v>1.0</v>
      </c>
      <c r="T1986" s="14" t="s">
        <v>103</v>
      </c>
      <c r="U1986" s="14" t="s">
        <v>35</v>
      </c>
      <c r="V1986" s="16" t="s">
        <v>36</v>
      </c>
      <c r="W1986" s="17" t="s">
        <v>251</v>
      </c>
    </row>
    <row r="1987" ht="15.75" customHeight="1">
      <c r="A1987" s="14" t="s">
        <v>4625</v>
      </c>
      <c r="B1987" s="14" t="s">
        <v>4626</v>
      </c>
      <c r="C1987" s="14">
        <v>2023.0</v>
      </c>
      <c r="D1987" s="14">
        <v>7.0</v>
      </c>
      <c r="E1987" s="14">
        <v>86482.0</v>
      </c>
      <c r="F1987" s="14" t="s">
        <v>1049</v>
      </c>
      <c r="G1987" s="14" t="s">
        <v>4627</v>
      </c>
      <c r="H1987" s="14" t="s">
        <v>4626</v>
      </c>
      <c r="I1987" s="14">
        <v>0.852</v>
      </c>
      <c r="J1987" s="14">
        <v>0.624</v>
      </c>
      <c r="K1987" s="14">
        <v>0.818578486924506</v>
      </c>
      <c r="L1987" s="14">
        <v>0.0912</v>
      </c>
      <c r="M1987" s="14">
        <v>0.0128</v>
      </c>
      <c r="N1987" s="14">
        <v>0.0244</v>
      </c>
      <c r="O1987" s="14">
        <v>0.662</v>
      </c>
      <c r="P1987" s="14">
        <v>0.749</v>
      </c>
      <c r="Q1987" s="14">
        <v>145.007</v>
      </c>
      <c r="R1987" s="14">
        <v>1.0</v>
      </c>
      <c r="S1987" s="14">
        <v>1.0</v>
      </c>
      <c r="T1987" s="14" t="s">
        <v>103</v>
      </c>
      <c r="U1987" s="14" t="s">
        <v>35</v>
      </c>
      <c r="V1987" s="16" t="s">
        <v>181</v>
      </c>
      <c r="W1987" s="17" t="s">
        <v>185</v>
      </c>
    </row>
    <row r="1988" ht="15.75" customHeight="1">
      <c r="A1988" s="14" t="s">
        <v>2562</v>
      </c>
      <c r="B1988" s="14" t="s">
        <v>2563</v>
      </c>
      <c r="C1988" s="14">
        <v>2020.0</v>
      </c>
      <c r="D1988" s="14">
        <v>7.0</v>
      </c>
      <c r="E1988" s="14">
        <v>76624.0</v>
      </c>
      <c r="F1988" s="14" t="s">
        <v>2565</v>
      </c>
      <c r="G1988" s="14" t="s">
        <v>2566</v>
      </c>
      <c r="H1988" s="14" t="s">
        <v>2567</v>
      </c>
      <c r="I1988" s="14">
        <v>0.632</v>
      </c>
      <c r="J1988" s="14">
        <v>0.182</v>
      </c>
      <c r="K1988" s="14">
        <v>0.5804119521617777</v>
      </c>
      <c r="L1988" s="14">
        <v>0.0778</v>
      </c>
      <c r="M1988" s="14">
        <v>0.996</v>
      </c>
      <c r="N1988" s="14">
        <v>0.898</v>
      </c>
      <c r="O1988" s="14">
        <v>0.263</v>
      </c>
      <c r="P1988" s="14">
        <v>0.195</v>
      </c>
      <c r="Q1988" s="14">
        <v>117.633</v>
      </c>
      <c r="R1988" s="14">
        <v>0.0</v>
      </c>
      <c r="S1988" s="14">
        <v>1.0</v>
      </c>
      <c r="T1988" s="14" t="s">
        <v>103</v>
      </c>
      <c r="U1988" s="14" t="s">
        <v>35</v>
      </c>
      <c r="V1988" s="16" t="s">
        <v>58</v>
      </c>
      <c r="W1988" s="17" t="s">
        <v>251</v>
      </c>
    </row>
    <row r="1989" ht="15.75" customHeight="1">
      <c r="A1989" s="14" t="s">
        <v>2568</v>
      </c>
      <c r="B1989" s="14" t="s">
        <v>2570</v>
      </c>
      <c r="C1989" s="14">
        <v>2020.0</v>
      </c>
      <c r="D1989" s="14">
        <v>7.0</v>
      </c>
      <c r="E1989" s="14">
        <v>132162.0</v>
      </c>
      <c r="F1989" s="14" t="s">
        <v>2229</v>
      </c>
      <c r="G1989" s="14" t="s">
        <v>2230</v>
      </c>
      <c r="H1989" s="14" t="s">
        <v>1046</v>
      </c>
      <c r="I1989" s="14">
        <v>0.712</v>
      </c>
      <c r="J1989" s="14">
        <v>0.0274</v>
      </c>
      <c r="K1989" s="14">
        <v>0.4644835625422009</v>
      </c>
      <c r="L1989" s="14">
        <v>0.0503</v>
      </c>
      <c r="M1989" s="14">
        <v>0.994</v>
      </c>
      <c r="N1989" s="14">
        <v>0.868</v>
      </c>
      <c r="O1989" s="14">
        <v>0.141</v>
      </c>
      <c r="P1989" s="14">
        <v>0.27</v>
      </c>
      <c r="Q1989" s="14">
        <v>73.99</v>
      </c>
      <c r="R1989" s="14">
        <v>6.0</v>
      </c>
      <c r="S1989" s="14">
        <v>1.0</v>
      </c>
      <c r="T1989" s="14" t="s">
        <v>103</v>
      </c>
      <c r="U1989" s="14" t="s">
        <v>35</v>
      </c>
      <c r="V1989" s="16" t="s">
        <v>36</v>
      </c>
      <c r="W1989" s="17" t="s">
        <v>251</v>
      </c>
    </row>
    <row r="1990" ht="15.75" customHeight="1">
      <c r="A1990" s="14" t="s">
        <v>4630</v>
      </c>
      <c r="B1990" s="14" t="s">
        <v>4631</v>
      </c>
      <c r="C1990" s="14">
        <v>2023.0</v>
      </c>
      <c r="D1990" s="14">
        <v>7.0</v>
      </c>
      <c r="E1990" s="14">
        <v>137400.0</v>
      </c>
      <c r="F1990" s="14" t="s">
        <v>4634</v>
      </c>
      <c r="G1990" s="14" t="s">
        <v>4635</v>
      </c>
      <c r="H1990" s="14" t="s">
        <v>4636</v>
      </c>
      <c r="I1990" s="14">
        <v>0.5</v>
      </c>
      <c r="J1990" s="14">
        <v>0.869</v>
      </c>
      <c r="K1990" s="14">
        <v>0.8797296429987439</v>
      </c>
      <c r="L1990" s="14">
        <v>0.123</v>
      </c>
      <c r="M1990" s="14">
        <v>0.0184</v>
      </c>
      <c r="N1990" s="14">
        <v>0.0</v>
      </c>
      <c r="O1990" s="14">
        <v>0.0512</v>
      </c>
      <c r="P1990" s="14">
        <v>0.89</v>
      </c>
      <c r="Q1990" s="14">
        <v>188.85</v>
      </c>
      <c r="R1990" s="14">
        <v>0.0</v>
      </c>
      <c r="S1990" s="14">
        <v>1.0</v>
      </c>
      <c r="T1990" s="14" t="s">
        <v>103</v>
      </c>
      <c r="U1990" s="14" t="s">
        <v>35</v>
      </c>
      <c r="V1990" s="16" t="s">
        <v>560</v>
      </c>
      <c r="W1990" s="17" t="s">
        <v>185</v>
      </c>
    </row>
    <row r="1991" ht="15.75" customHeight="1">
      <c r="A1991" s="14" t="s">
        <v>4639</v>
      </c>
      <c r="B1991" s="14" t="s">
        <v>4641</v>
      </c>
      <c r="C1991" s="14">
        <v>2024.0</v>
      </c>
      <c r="D1991" s="14">
        <v>7.0</v>
      </c>
      <c r="E1991" s="14">
        <v>220158.0</v>
      </c>
      <c r="F1991" s="14" t="s">
        <v>259</v>
      </c>
      <c r="G1991" s="14" t="s">
        <v>2269</v>
      </c>
      <c r="H1991" s="14" t="s">
        <v>2270</v>
      </c>
      <c r="I1991" s="14">
        <v>0.736</v>
      </c>
      <c r="J1991" s="14">
        <v>0.791</v>
      </c>
      <c r="K1991" s="14">
        <v>0.7768485444618133</v>
      </c>
      <c r="L1991" s="14">
        <v>0.0572</v>
      </c>
      <c r="M1991" s="14">
        <v>0.324</v>
      </c>
      <c r="N1991" s="14">
        <v>0.833</v>
      </c>
      <c r="O1991" s="14">
        <v>0.12</v>
      </c>
      <c r="P1991" s="14">
        <v>0.928</v>
      </c>
      <c r="Q1991" s="14">
        <v>104.717</v>
      </c>
      <c r="R1991" s="14">
        <v>5.0</v>
      </c>
      <c r="S1991" s="14">
        <v>0.0</v>
      </c>
      <c r="T1991" s="14" t="s">
        <v>103</v>
      </c>
      <c r="U1991" s="14" t="s">
        <v>35</v>
      </c>
      <c r="V1991" s="16" t="s">
        <v>819</v>
      </c>
      <c r="W1991" s="17" t="s">
        <v>185</v>
      </c>
    </row>
    <row r="1992" ht="15.75" customHeight="1">
      <c r="A1992" s="14" t="s">
        <v>2573</v>
      </c>
      <c r="B1992" s="14" t="s">
        <v>2575</v>
      </c>
      <c r="C1992" s="14">
        <v>2023.0</v>
      </c>
      <c r="D1992" s="14">
        <v>7.0</v>
      </c>
      <c r="E1992" s="14">
        <v>241348.0</v>
      </c>
      <c r="F1992" s="14" t="s">
        <v>316</v>
      </c>
      <c r="G1992" s="14" t="s">
        <v>2577</v>
      </c>
      <c r="H1992" s="14" t="s">
        <v>2578</v>
      </c>
      <c r="I1992" s="14">
        <v>0.45</v>
      </c>
      <c r="J1992" s="14">
        <v>0.469</v>
      </c>
      <c r="K1992" s="14">
        <v>0.8828310482560943</v>
      </c>
      <c r="L1992" s="14">
        <v>0.0293</v>
      </c>
      <c r="M1992" s="14">
        <v>0.107</v>
      </c>
      <c r="N1992" s="14">
        <v>0.0</v>
      </c>
      <c r="O1992" s="14">
        <v>0.142</v>
      </c>
      <c r="P1992" s="14">
        <v>0.168</v>
      </c>
      <c r="Q1992" s="14">
        <v>130.459</v>
      </c>
      <c r="R1992" s="14">
        <v>2.0</v>
      </c>
      <c r="S1992" s="14">
        <v>1.0</v>
      </c>
      <c r="T1992" s="14" t="s">
        <v>103</v>
      </c>
      <c r="U1992" s="14" t="s">
        <v>35</v>
      </c>
      <c r="V1992" s="16" t="s">
        <v>58</v>
      </c>
      <c r="W1992" s="17" t="s">
        <v>251</v>
      </c>
    </row>
    <row r="1993" ht="15.75" customHeight="1">
      <c r="A1993" s="14" t="s">
        <v>2582</v>
      </c>
      <c r="B1993" s="14" t="s">
        <v>2583</v>
      </c>
      <c r="C1993" s="14">
        <v>2022.0</v>
      </c>
      <c r="D1993" s="14">
        <v>7.0</v>
      </c>
      <c r="E1993" s="14">
        <v>202814.0</v>
      </c>
      <c r="F1993" s="14" t="s">
        <v>2587</v>
      </c>
      <c r="G1993" s="14" t="s">
        <v>2588</v>
      </c>
      <c r="H1993" s="14" t="s">
        <v>2589</v>
      </c>
      <c r="I1993" s="14">
        <v>0.398</v>
      </c>
      <c r="J1993" s="14">
        <v>0.163</v>
      </c>
      <c r="K1993" s="14">
        <v>0.5953414754006088</v>
      </c>
      <c r="L1993" s="14">
        <v>0.105</v>
      </c>
      <c r="M1993" s="14">
        <v>0.111</v>
      </c>
      <c r="N1993" s="14">
        <v>0.02</v>
      </c>
      <c r="O1993" s="14">
        <v>0.2</v>
      </c>
      <c r="P1993" s="14">
        <v>0.267</v>
      </c>
      <c r="Q1993" s="14">
        <v>86.66</v>
      </c>
      <c r="R1993" s="14">
        <v>11.0</v>
      </c>
      <c r="S1993" s="14">
        <v>1.0</v>
      </c>
      <c r="T1993" s="14" t="s">
        <v>103</v>
      </c>
      <c r="U1993" s="14" t="s">
        <v>68</v>
      </c>
      <c r="V1993" s="16" t="s">
        <v>36</v>
      </c>
      <c r="W1993" s="17" t="s">
        <v>251</v>
      </c>
    </row>
    <row r="1994" ht="15.75" customHeight="1">
      <c r="A1994" s="14" t="s">
        <v>4645</v>
      </c>
      <c r="B1994" s="14" t="s">
        <v>4646</v>
      </c>
      <c r="C1994" s="14">
        <v>2023.0</v>
      </c>
      <c r="D1994" s="14">
        <v>7.0</v>
      </c>
      <c r="E1994" s="14">
        <v>394840.0</v>
      </c>
      <c r="F1994" s="14" t="s">
        <v>170</v>
      </c>
      <c r="G1994" s="14" t="s">
        <v>4649</v>
      </c>
      <c r="H1994" s="14" t="s">
        <v>2978</v>
      </c>
      <c r="I1994" s="14">
        <v>0.622</v>
      </c>
      <c r="J1994" s="14">
        <v>0.546</v>
      </c>
      <c r="K1994" s="14">
        <v>0.7376211152067758</v>
      </c>
      <c r="L1994" s="14">
        <v>0.228</v>
      </c>
      <c r="M1994" s="14">
        <v>0.72</v>
      </c>
      <c r="N1994" s="14">
        <v>1.64E-6</v>
      </c>
      <c r="O1994" s="14">
        <v>0.0778</v>
      </c>
      <c r="P1994" s="14">
        <v>0.623</v>
      </c>
      <c r="Q1994" s="14">
        <v>86.401</v>
      </c>
      <c r="R1994" s="14">
        <v>9.0</v>
      </c>
      <c r="S1994" s="14">
        <v>1.0</v>
      </c>
      <c r="T1994" s="14" t="s">
        <v>104</v>
      </c>
      <c r="U1994" s="14" t="s">
        <v>68</v>
      </c>
      <c r="V1994" s="16" t="s">
        <v>407</v>
      </c>
      <c r="W1994" s="17" t="s">
        <v>185</v>
      </c>
    </row>
    <row r="1995" ht="15.75" customHeight="1">
      <c r="A1995" s="14" t="s">
        <v>4655</v>
      </c>
      <c r="B1995" s="14" t="s">
        <v>4656</v>
      </c>
      <c r="C1995" s="14">
        <v>2020.0</v>
      </c>
      <c r="D1995" s="14">
        <v>7.0</v>
      </c>
      <c r="E1995" s="14">
        <v>148349.0</v>
      </c>
      <c r="F1995" s="14" t="s">
        <v>335</v>
      </c>
      <c r="G1995" s="14" t="s">
        <v>1130</v>
      </c>
      <c r="H1995" s="14" t="s">
        <v>4657</v>
      </c>
      <c r="I1995" s="14">
        <v>0.917</v>
      </c>
      <c r="J1995" s="14">
        <v>0.714</v>
      </c>
      <c r="K1995" s="14">
        <v>0.7610420721502141</v>
      </c>
      <c r="L1995" s="14">
        <v>0.0389</v>
      </c>
      <c r="M1995" s="14">
        <v>0.222</v>
      </c>
      <c r="N1995" s="14">
        <v>3.2E-4</v>
      </c>
      <c r="O1995" s="14">
        <v>0.155</v>
      </c>
      <c r="P1995" s="14">
        <v>0.932</v>
      </c>
      <c r="Q1995" s="14">
        <v>110.004</v>
      </c>
      <c r="R1995" s="14">
        <v>0.0</v>
      </c>
      <c r="S1995" s="14">
        <v>1.0</v>
      </c>
      <c r="T1995" s="14" t="s">
        <v>104</v>
      </c>
      <c r="U1995" s="14" t="s">
        <v>35</v>
      </c>
      <c r="V1995" s="16" t="s">
        <v>819</v>
      </c>
      <c r="W1995" s="17" t="s">
        <v>185</v>
      </c>
    </row>
    <row r="1996" ht="15.75" customHeight="1">
      <c r="A1996" s="14" t="s">
        <v>4661</v>
      </c>
      <c r="B1996" s="14" t="s">
        <v>4662</v>
      </c>
      <c r="C1996" s="14">
        <v>2023.0</v>
      </c>
      <c r="D1996" s="14">
        <v>7.0</v>
      </c>
      <c r="E1996" s="14">
        <v>356466.0</v>
      </c>
      <c r="F1996" s="14" t="s">
        <v>156</v>
      </c>
      <c r="G1996" s="14" t="s">
        <v>157</v>
      </c>
      <c r="H1996" s="14" t="s">
        <v>2978</v>
      </c>
      <c r="I1996" s="14">
        <v>0.444</v>
      </c>
      <c r="J1996" s="14">
        <v>0.734</v>
      </c>
      <c r="K1996" s="14">
        <v>0.8800504780253664</v>
      </c>
      <c r="L1996" s="14">
        <v>0.113</v>
      </c>
      <c r="M1996" s="14">
        <v>0.466</v>
      </c>
      <c r="N1996" s="14">
        <v>0.00356</v>
      </c>
      <c r="O1996" s="14">
        <v>0.426</v>
      </c>
      <c r="P1996" s="14">
        <v>0.881</v>
      </c>
      <c r="Q1996" s="14">
        <v>165.11</v>
      </c>
      <c r="R1996" s="14">
        <v>5.0</v>
      </c>
      <c r="S1996" s="14">
        <v>1.0</v>
      </c>
      <c r="T1996" s="14" t="s">
        <v>104</v>
      </c>
      <c r="U1996" s="14" t="s">
        <v>35</v>
      </c>
      <c r="V1996" s="16" t="s">
        <v>560</v>
      </c>
      <c r="W1996" s="17" t="s">
        <v>185</v>
      </c>
    </row>
    <row r="1997" ht="15.75" customHeight="1">
      <c r="A1997" s="14" t="s">
        <v>4668</v>
      </c>
      <c r="B1997" s="14" t="s">
        <v>4669</v>
      </c>
      <c r="C1997" s="14">
        <v>1991.0</v>
      </c>
      <c r="D1997" s="14">
        <v>7.0</v>
      </c>
      <c r="E1997" s="14">
        <v>606680.0</v>
      </c>
      <c r="F1997" s="14" t="s">
        <v>4672</v>
      </c>
      <c r="G1997" s="14" t="s">
        <v>4673</v>
      </c>
      <c r="H1997" s="14" t="s">
        <v>4674</v>
      </c>
      <c r="I1997" s="14">
        <v>0.441</v>
      </c>
      <c r="J1997" s="14">
        <v>0.558</v>
      </c>
      <c r="K1997" s="14">
        <v>0.7157401663911249</v>
      </c>
      <c r="L1997" s="14">
        <v>0.0733</v>
      </c>
      <c r="M1997" s="14">
        <v>0.728</v>
      </c>
      <c r="N1997" s="14">
        <v>0.0</v>
      </c>
      <c r="O1997" s="14">
        <v>0.297</v>
      </c>
      <c r="P1997" s="14">
        <v>0.697</v>
      </c>
      <c r="Q1997" s="14">
        <v>95.584</v>
      </c>
      <c r="R1997" s="14">
        <v>7.0</v>
      </c>
      <c r="S1997" s="14">
        <v>1.0</v>
      </c>
      <c r="T1997" s="14" t="s">
        <v>104</v>
      </c>
      <c r="U1997" s="14" t="s">
        <v>35</v>
      </c>
      <c r="V1997" s="16" t="s">
        <v>407</v>
      </c>
      <c r="W1997" s="17" t="s">
        <v>185</v>
      </c>
    </row>
    <row r="1998" ht="15.75" customHeight="1">
      <c r="A1998" s="14" t="s">
        <v>2592</v>
      </c>
      <c r="B1998" s="14" t="s">
        <v>2593</v>
      </c>
      <c r="C1998" s="14">
        <v>2011.0</v>
      </c>
      <c r="D1998" s="14">
        <v>7.0</v>
      </c>
      <c r="E1998" s="14">
        <v>170149.0</v>
      </c>
      <c r="F1998" s="14" t="s">
        <v>2597</v>
      </c>
      <c r="G1998" s="14" t="s">
        <v>2598</v>
      </c>
      <c r="H1998" s="14" t="s">
        <v>2593</v>
      </c>
      <c r="I1998" s="14">
        <v>0.513</v>
      </c>
      <c r="J1998" s="14">
        <v>0.108</v>
      </c>
      <c r="K1998" s="14">
        <v>0.5723055204891172</v>
      </c>
      <c r="L1998" s="14">
        <v>0.0312</v>
      </c>
      <c r="M1998" s="14">
        <v>0.926</v>
      </c>
      <c r="N1998" s="14">
        <v>4.53E-5</v>
      </c>
      <c r="O1998" s="14">
        <v>0.133</v>
      </c>
      <c r="P1998" s="14">
        <v>0.114</v>
      </c>
      <c r="Q1998" s="14">
        <v>82.936</v>
      </c>
      <c r="R1998" s="14">
        <v>5.0</v>
      </c>
      <c r="S1998" s="14">
        <v>1.0</v>
      </c>
      <c r="T1998" s="14" t="s">
        <v>104</v>
      </c>
      <c r="U1998" s="14" t="s">
        <v>35</v>
      </c>
      <c r="V1998" s="16" t="s">
        <v>58</v>
      </c>
      <c r="W1998" s="17" t="s">
        <v>251</v>
      </c>
    </row>
    <row r="1999" ht="15.75" customHeight="1">
      <c r="A1999" s="14" t="s">
        <v>2599</v>
      </c>
      <c r="B1999" s="14" t="s">
        <v>2600</v>
      </c>
      <c r="C1999" s="14">
        <v>2024.0</v>
      </c>
      <c r="D1999" s="14">
        <v>7.0</v>
      </c>
      <c r="E1999" s="14">
        <v>162999.0</v>
      </c>
      <c r="F1999" s="14" t="s">
        <v>335</v>
      </c>
      <c r="G1999" s="14" t="s">
        <v>2603</v>
      </c>
      <c r="H1999" s="14" t="s">
        <v>2600</v>
      </c>
      <c r="I1999" s="14">
        <v>0.585</v>
      </c>
      <c r="J1999" s="14">
        <v>0.282</v>
      </c>
      <c r="K1999" s="14">
        <v>0.6281094261196478</v>
      </c>
      <c r="L1999" s="14">
        <v>0.0459</v>
      </c>
      <c r="M1999" s="14">
        <v>0.863</v>
      </c>
      <c r="N1999" s="14">
        <v>9.72E-5</v>
      </c>
      <c r="O1999" s="14">
        <v>0.0965</v>
      </c>
      <c r="P1999" s="14">
        <v>0.289</v>
      </c>
      <c r="Q1999" s="14">
        <v>81.013</v>
      </c>
      <c r="R1999" s="14">
        <v>3.0</v>
      </c>
      <c r="S1999" s="14">
        <v>1.0</v>
      </c>
      <c r="T1999" s="14" t="s">
        <v>104</v>
      </c>
      <c r="U1999" s="14" t="s">
        <v>68</v>
      </c>
      <c r="V1999" s="16" t="s">
        <v>36</v>
      </c>
      <c r="W1999" s="17" t="s">
        <v>251</v>
      </c>
    </row>
    <row r="2000" ht="15.75" customHeight="1">
      <c r="A2000" s="14" t="s">
        <v>2605</v>
      </c>
      <c r="B2000" s="14" t="s">
        <v>2606</v>
      </c>
      <c r="C2000" s="14">
        <v>2020.0</v>
      </c>
      <c r="D2000" s="14">
        <v>7.0</v>
      </c>
      <c r="E2000" s="14">
        <v>297391.0</v>
      </c>
      <c r="F2000" s="14" t="s">
        <v>164</v>
      </c>
      <c r="G2000" s="14" t="s">
        <v>2609</v>
      </c>
      <c r="H2000" s="14" t="s">
        <v>2610</v>
      </c>
      <c r="I2000" s="14">
        <v>0.57</v>
      </c>
      <c r="J2000" s="14">
        <v>0.258</v>
      </c>
      <c r="K2000" s="14">
        <v>0.5921331251343843</v>
      </c>
      <c r="L2000" s="14">
        <v>0.033</v>
      </c>
      <c r="M2000" s="14">
        <v>0.978</v>
      </c>
      <c r="N2000" s="14">
        <v>0.872</v>
      </c>
      <c r="O2000" s="14">
        <v>0.0888</v>
      </c>
      <c r="P2000" s="14">
        <v>0.223</v>
      </c>
      <c r="Q2000" s="14">
        <v>138.038</v>
      </c>
      <c r="R2000" s="14">
        <v>5.0</v>
      </c>
      <c r="S2000" s="14">
        <v>0.0</v>
      </c>
      <c r="T2000" s="14" t="s">
        <v>104</v>
      </c>
      <c r="U2000" s="14" t="s">
        <v>68</v>
      </c>
      <c r="V2000" s="16" t="s">
        <v>36</v>
      </c>
      <c r="W2000" s="17" t="s">
        <v>251</v>
      </c>
    </row>
    <row r="2001" ht="15.75" customHeight="1">
      <c r="A2001" s="14" t="s">
        <v>2614</v>
      </c>
      <c r="B2001" s="14" t="s">
        <v>2615</v>
      </c>
      <c r="C2001" s="14">
        <v>2020.0</v>
      </c>
      <c r="D2001" s="14">
        <v>7.0</v>
      </c>
      <c r="E2001" s="14">
        <v>216213.0</v>
      </c>
      <c r="F2001" s="14" t="s">
        <v>164</v>
      </c>
      <c r="G2001" s="14" t="s">
        <v>2616</v>
      </c>
      <c r="H2001" s="14" t="s">
        <v>2610</v>
      </c>
      <c r="I2001" s="14">
        <v>0.583</v>
      </c>
      <c r="J2001" s="14">
        <v>0.487</v>
      </c>
      <c r="K2001" s="14">
        <v>0.7883344384148967</v>
      </c>
      <c r="L2001" s="14">
        <v>0.0242</v>
      </c>
      <c r="M2001" s="14">
        <v>0.433</v>
      </c>
      <c r="N2001" s="14">
        <v>0.341</v>
      </c>
      <c r="O2001" s="14">
        <v>0.203</v>
      </c>
      <c r="P2001" s="14">
        <v>0.496</v>
      </c>
      <c r="Q2001" s="14">
        <v>99.862</v>
      </c>
      <c r="R2001" s="14">
        <v>6.0</v>
      </c>
      <c r="S2001" s="14">
        <v>0.0</v>
      </c>
      <c r="T2001" s="14" t="s">
        <v>104</v>
      </c>
      <c r="U2001" s="14" t="s">
        <v>68</v>
      </c>
      <c r="V2001" s="16" t="s">
        <v>54</v>
      </c>
      <c r="W2001" s="17" t="s">
        <v>251</v>
      </c>
    </row>
    <row r="2002" ht="15.75" customHeight="1">
      <c r="A2002" s="14" t="s">
        <v>4676</v>
      </c>
      <c r="B2002" s="14" t="s">
        <v>4678</v>
      </c>
      <c r="C2002" s="14">
        <v>2020.0</v>
      </c>
      <c r="D2002" s="14">
        <v>7.0</v>
      </c>
      <c r="E2002" s="14">
        <v>198413.0</v>
      </c>
      <c r="F2002" s="14" t="s">
        <v>241</v>
      </c>
      <c r="G2002" s="14" t="s">
        <v>4681</v>
      </c>
      <c r="H2002" s="14" t="s">
        <v>2610</v>
      </c>
      <c r="I2002" s="14">
        <v>0.761</v>
      </c>
      <c r="J2002" s="14">
        <v>0.407</v>
      </c>
      <c r="K2002" s="14">
        <v>0.7082967937734842</v>
      </c>
      <c r="L2002" s="14">
        <v>0.0357</v>
      </c>
      <c r="M2002" s="14">
        <v>0.563</v>
      </c>
      <c r="N2002" s="14">
        <v>0.406</v>
      </c>
      <c r="O2002" s="14">
        <v>0.128</v>
      </c>
      <c r="P2002" s="14">
        <v>0.64</v>
      </c>
      <c r="Q2002" s="14">
        <v>119.94</v>
      </c>
      <c r="R2002" s="14">
        <v>4.0</v>
      </c>
      <c r="S2002" s="14">
        <v>0.0</v>
      </c>
      <c r="T2002" s="14" t="s">
        <v>104</v>
      </c>
      <c r="U2002" s="14" t="s">
        <v>35</v>
      </c>
      <c r="V2002" s="16" t="s">
        <v>407</v>
      </c>
      <c r="W2002" s="17" t="s">
        <v>185</v>
      </c>
    </row>
    <row r="2003" ht="15.75" customHeight="1">
      <c r="A2003" s="14" t="s">
        <v>2623</v>
      </c>
      <c r="B2003" s="14" t="s">
        <v>2624</v>
      </c>
      <c r="C2003" s="14">
        <v>2020.0</v>
      </c>
      <c r="D2003" s="14">
        <v>7.0</v>
      </c>
      <c r="E2003" s="14">
        <v>150047.0</v>
      </c>
      <c r="F2003" s="14" t="s">
        <v>147</v>
      </c>
      <c r="G2003" s="14" t="s">
        <v>2625</v>
      </c>
      <c r="H2003" s="14" t="s">
        <v>2624</v>
      </c>
      <c r="I2003" s="14">
        <v>0.567</v>
      </c>
      <c r="J2003" s="14">
        <v>0.531</v>
      </c>
      <c r="K2003" s="14">
        <v>0.7107565289775897</v>
      </c>
      <c r="L2003" s="14">
        <v>0.0378</v>
      </c>
      <c r="M2003" s="14">
        <v>0.381</v>
      </c>
      <c r="N2003" s="14">
        <v>2.28E-5</v>
      </c>
      <c r="O2003" s="14">
        <v>0.146</v>
      </c>
      <c r="P2003" s="14">
        <v>0.211</v>
      </c>
      <c r="Q2003" s="14">
        <v>159.975</v>
      </c>
      <c r="R2003" s="14">
        <v>9.0</v>
      </c>
      <c r="S2003" s="14">
        <v>0.0</v>
      </c>
      <c r="T2003" s="14" t="s">
        <v>104</v>
      </c>
      <c r="U2003" s="14" t="s">
        <v>68</v>
      </c>
      <c r="V2003" s="16" t="s">
        <v>36</v>
      </c>
      <c r="W2003" s="17" t="s">
        <v>251</v>
      </c>
    </row>
    <row r="2004" ht="15.75" customHeight="1">
      <c r="A2004" s="14" t="s">
        <v>4684</v>
      </c>
      <c r="B2004" s="14" t="s">
        <v>4685</v>
      </c>
      <c r="C2004" s="14">
        <v>2023.0</v>
      </c>
      <c r="D2004" s="14">
        <v>7.0</v>
      </c>
      <c r="E2004" s="14">
        <v>241786.0</v>
      </c>
      <c r="F2004" s="14" t="s">
        <v>327</v>
      </c>
      <c r="G2004" s="14" t="s">
        <v>4475</v>
      </c>
      <c r="H2004" s="14" t="s">
        <v>2986</v>
      </c>
      <c r="I2004" s="14">
        <v>0.421</v>
      </c>
      <c r="J2004" s="14">
        <v>0.606</v>
      </c>
      <c r="K2004" s="14">
        <v>0.780527452767084</v>
      </c>
      <c r="L2004" s="14">
        <v>0.0396</v>
      </c>
      <c r="M2004" s="14">
        <v>0.689</v>
      </c>
      <c r="N2004" s="14">
        <v>0.0</v>
      </c>
      <c r="O2004" s="14">
        <v>0.234</v>
      </c>
      <c r="P2004" s="14">
        <v>0.584</v>
      </c>
      <c r="Q2004" s="14">
        <v>95.569</v>
      </c>
      <c r="R2004" s="14">
        <v>3.0</v>
      </c>
      <c r="S2004" s="14">
        <v>0.0</v>
      </c>
      <c r="T2004" s="14" t="s">
        <v>104</v>
      </c>
      <c r="U2004" s="14" t="s">
        <v>68</v>
      </c>
      <c r="V2004" s="16" t="s">
        <v>333</v>
      </c>
      <c r="W2004" s="17" t="s">
        <v>185</v>
      </c>
    </row>
    <row r="2005" ht="15.75" customHeight="1">
      <c r="A2005" s="14" t="s">
        <v>4690</v>
      </c>
      <c r="B2005" s="14" t="s">
        <v>4691</v>
      </c>
      <c r="C2005" s="14">
        <v>2024.0</v>
      </c>
      <c r="D2005" s="14">
        <v>7.0</v>
      </c>
      <c r="E2005" s="14">
        <v>320033.0</v>
      </c>
      <c r="F2005" s="14" t="s">
        <v>327</v>
      </c>
      <c r="G2005" s="14" t="s">
        <v>636</v>
      </c>
      <c r="H2005" s="14" t="s">
        <v>4476</v>
      </c>
      <c r="I2005" s="14">
        <v>0.45</v>
      </c>
      <c r="J2005" s="14">
        <v>0.79</v>
      </c>
      <c r="K2005" s="14">
        <v>0.8244176844090345</v>
      </c>
      <c r="L2005" s="14">
        <v>0.222</v>
      </c>
      <c r="M2005" s="14">
        <v>0.836</v>
      </c>
      <c r="N2005" s="14">
        <v>1.99E-6</v>
      </c>
      <c r="O2005" s="14">
        <v>0.289</v>
      </c>
      <c r="P2005" s="14">
        <v>0.897</v>
      </c>
      <c r="Q2005" s="14">
        <v>75.869</v>
      </c>
      <c r="R2005" s="14">
        <v>7.0</v>
      </c>
      <c r="S2005" s="14">
        <v>0.0</v>
      </c>
      <c r="T2005" s="14" t="s">
        <v>104</v>
      </c>
      <c r="U2005" s="14" t="s">
        <v>68</v>
      </c>
      <c r="V2005" s="16" t="s">
        <v>560</v>
      </c>
      <c r="W2005" s="17" t="s">
        <v>185</v>
      </c>
    </row>
    <row r="2006" ht="15.75" customHeight="1">
      <c r="A2006" s="14" t="s">
        <v>4697</v>
      </c>
      <c r="B2006" s="14" t="s">
        <v>4698</v>
      </c>
      <c r="C2006" s="14">
        <v>2024.0</v>
      </c>
      <c r="D2006" s="14">
        <v>7.0</v>
      </c>
      <c r="E2006" s="14">
        <v>399330.0</v>
      </c>
      <c r="F2006" s="14" t="s">
        <v>327</v>
      </c>
      <c r="G2006" s="14" t="s">
        <v>4699</v>
      </c>
      <c r="H2006" s="14" t="s">
        <v>4476</v>
      </c>
      <c r="I2006" s="14">
        <v>0.422</v>
      </c>
      <c r="J2006" s="14">
        <v>0.804</v>
      </c>
      <c r="K2006" s="14">
        <v>0.8120762303849577</v>
      </c>
      <c r="L2006" s="14">
        <v>0.0949</v>
      </c>
      <c r="M2006" s="14">
        <v>0.489</v>
      </c>
      <c r="N2006" s="14">
        <v>0.0</v>
      </c>
      <c r="O2006" s="14">
        <v>0.165</v>
      </c>
      <c r="P2006" s="14">
        <v>0.857</v>
      </c>
      <c r="Q2006" s="14">
        <v>145.221</v>
      </c>
      <c r="R2006" s="14">
        <v>4.0</v>
      </c>
      <c r="S2006" s="14">
        <v>1.0</v>
      </c>
      <c r="T2006" s="14" t="s">
        <v>104</v>
      </c>
      <c r="U2006" s="14" t="s">
        <v>68</v>
      </c>
      <c r="V2006" s="16" t="s">
        <v>560</v>
      </c>
      <c r="W2006" s="17" t="s">
        <v>185</v>
      </c>
    </row>
    <row r="2007" ht="15.75" customHeight="1">
      <c r="A2007" s="14" t="s">
        <v>2628</v>
      </c>
      <c r="B2007" s="14" t="s">
        <v>2629</v>
      </c>
      <c r="C2007" s="14">
        <v>2018.0</v>
      </c>
      <c r="D2007" s="14">
        <v>7.0</v>
      </c>
      <c r="E2007" s="14">
        <v>194693.0</v>
      </c>
      <c r="F2007" s="14" t="s">
        <v>731</v>
      </c>
      <c r="G2007" s="14" t="s">
        <v>2630</v>
      </c>
      <c r="H2007" s="14" t="s">
        <v>2631</v>
      </c>
      <c r="I2007" s="14">
        <v>0.464</v>
      </c>
      <c r="J2007" s="14">
        <v>0.173</v>
      </c>
      <c r="K2007" s="14">
        <v>0.7092806878551263</v>
      </c>
      <c r="L2007" s="14">
        <v>0.029</v>
      </c>
      <c r="M2007" s="14">
        <v>0.928</v>
      </c>
      <c r="N2007" s="14">
        <v>0.182</v>
      </c>
      <c r="O2007" s="14">
        <v>0.139</v>
      </c>
      <c r="P2007" s="14">
        <v>0.427</v>
      </c>
      <c r="Q2007" s="14">
        <v>92.322</v>
      </c>
      <c r="R2007" s="14">
        <v>7.0</v>
      </c>
      <c r="S2007" s="14">
        <v>1.0</v>
      </c>
      <c r="T2007" s="14" t="s">
        <v>104</v>
      </c>
      <c r="U2007" s="14" t="s">
        <v>68</v>
      </c>
      <c r="V2007" s="16" t="s">
        <v>54</v>
      </c>
      <c r="W2007" s="17" t="s">
        <v>251</v>
      </c>
    </row>
    <row r="2008" ht="15.75" customHeight="1">
      <c r="A2008" s="14" t="s">
        <v>4704</v>
      </c>
      <c r="B2008" s="14" t="s">
        <v>4705</v>
      </c>
      <c r="C2008" s="14">
        <v>2021.0</v>
      </c>
      <c r="D2008" s="14">
        <v>7.0</v>
      </c>
      <c r="E2008" s="14">
        <v>215225.0</v>
      </c>
      <c r="F2008" s="14" t="s">
        <v>194</v>
      </c>
      <c r="G2008" s="14" t="s">
        <v>4708</v>
      </c>
      <c r="H2008" s="14" t="s">
        <v>3980</v>
      </c>
      <c r="I2008" s="14">
        <v>0.739</v>
      </c>
      <c r="J2008" s="14">
        <v>0.875</v>
      </c>
      <c r="K2008" s="14">
        <v>0.8496139284997838</v>
      </c>
      <c r="L2008" s="14">
        <v>0.0547</v>
      </c>
      <c r="M2008" s="14">
        <v>0.171</v>
      </c>
      <c r="N2008" s="14">
        <v>2.57E-6</v>
      </c>
      <c r="O2008" s="14">
        <v>0.157</v>
      </c>
      <c r="P2008" s="14">
        <v>0.733</v>
      </c>
      <c r="Q2008" s="14">
        <v>92.017</v>
      </c>
      <c r="R2008" s="14">
        <v>2.0</v>
      </c>
      <c r="S2008" s="14">
        <v>0.0</v>
      </c>
      <c r="T2008" s="14" t="s">
        <v>104</v>
      </c>
      <c r="U2008" s="14" t="s">
        <v>35</v>
      </c>
      <c r="V2008" s="16" t="s">
        <v>181</v>
      </c>
      <c r="W2008" s="17" t="s">
        <v>185</v>
      </c>
    </row>
    <row r="2009" ht="15.75" customHeight="1">
      <c r="A2009" s="14" t="s">
        <v>4711</v>
      </c>
      <c r="B2009" s="14" t="s">
        <v>4712</v>
      </c>
      <c r="C2009" s="14">
        <v>2023.0</v>
      </c>
      <c r="D2009" s="14">
        <v>7.0</v>
      </c>
      <c r="E2009" s="14">
        <v>156917.0</v>
      </c>
      <c r="F2009" s="14" t="s">
        <v>241</v>
      </c>
      <c r="G2009" s="14" t="s">
        <v>1537</v>
      </c>
      <c r="H2009" s="14" t="s">
        <v>1793</v>
      </c>
      <c r="I2009" s="14">
        <v>0.798</v>
      </c>
      <c r="J2009" s="14">
        <v>0.364</v>
      </c>
      <c r="K2009" s="14">
        <v>0.7732124141600923</v>
      </c>
      <c r="L2009" s="14">
        <v>0.0481</v>
      </c>
      <c r="M2009" s="14">
        <v>0.0322</v>
      </c>
      <c r="N2009" s="14">
        <v>0.129</v>
      </c>
      <c r="O2009" s="14">
        <v>0.0741</v>
      </c>
      <c r="P2009" s="14">
        <v>0.907</v>
      </c>
      <c r="Q2009" s="14">
        <v>80.004</v>
      </c>
      <c r="R2009" s="14">
        <v>5.0</v>
      </c>
      <c r="S2009" s="14">
        <v>1.0</v>
      </c>
      <c r="T2009" s="14" t="s">
        <v>104</v>
      </c>
      <c r="U2009" s="14" t="s">
        <v>35</v>
      </c>
      <c r="V2009" s="16" t="s">
        <v>819</v>
      </c>
      <c r="W2009" s="17" t="s">
        <v>185</v>
      </c>
    </row>
    <row r="2010" ht="15.75" customHeight="1">
      <c r="A2010" s="14" t="s">
        <v>4717</v>
      </c>
      <c r="B2010" s="14" t="s">
        <v>4718</v>
      </c>
      <c r="C2010" s="14">
        <v>2023.0</v>
      </c>
      <c r="D2010" s="14">
        <v>7.0</v>
      </c>
      <c r="E2010" s="14">
        <v>112457.0</v>
      </c>
      <c r="F2010" s="14" t="s">
        <v>327</v>
      </c>
      <c r="G2010" s="14" t="s">
        <v>1537</v>
      </c>
      <c r="H2010" s="14" t="s">
        <v>1790</v>
      </c>
      <c r="I2010" s="14">
        <v>0.675</v>
      </c>
      <c r="J2010" s="14">
        <v>0.257</v>
      </c>
      <c r="K2010" s="14">
        <v>0.595812033439655</v>
      </c>
      <c r="L2010" s="14">
        <v>0.0309</v>
      </c>
      <c r="M2010" s="14">
        <v>0.182</v>
      </c>
      <c r="N2010" s="14">
        <v>6.38E-4</v>
      </c>
      <c r="O2010" s="14">
        <v>0.116</v>
      </c>
      <c r="P2010" s="14">
        <v>0.583</v>
      </c>
      <c r="Q2010" s="14">
        <v>130.049</v>
      </c>
      <c r="R2010" s="14">
        <v>2.0</v>
      </c>
      <c r="S2010" s="14">
        <v>1.0</v>
      </c>
      <c r="T2010" s="14" t="s">
        <v>104</v>
      </c>
      <c r="U2010" s="14" t="s">
        <v>35</v>
      </c>
      <c r="V2010" s="16" t="s">
        <v>333</v>
      </c>
      <c r="W2010" s="17" t="s">
        <v>185</v>
      </c>
    </row>
    <row r="2011" ht="15.75" customHeight="1">
      <c r="A2011" s="14" t="s">
        <v>2634</v>
      </c>
      <c r="B2011" s="14" t="s">
        <v>2635</v>
      </c>
      <c r="C2011" s="14">
        <v>2014.0</v>
      </c>
      <c r="D2011" s="14">
        <v>7.0</v>
      </c>
      <c r="E2011" s="14">
        <v>330501.0</v>
      </c>
      <c r="F2011" s="14" t="s">
        <v>2637</v>
      </c>
      <c r="G2011" s="14" t="s">
        <v>2638</v>
      </c>
      <c r="H2011" s="14" t="s">
        <v>2639</v>
      </c>
      <c r="I2011" s="14">
        <v>0.793</v>
      </c>
      <c r="J2011" s="14">
        <v>0.608</v>
      </c>
      <c r="K2011" s="14">
        <v>0.8210382221286113</v>
      </c>
      <c r="L2011" s="14">
        <v>0.0526</v>
      </c>
      <c r="M2011" s="14">
        <v>0.0226</v>
      </c>
      <c r="N2011" s="14">
        <v>0.842</v>
      </c>
      <c r="O2011" s="14">
        <v>0.0971</v>
      </c>
      <c r="P2011" s="14">
        <v>0.347</v>
      </c>
      <c r="Q2011" s="14">
        <v>130.007</v>
      </c>
      <c r="R2011" s="14">
        <v>8.0</v>
      </c>
      <c r="S2011" s="14">
        <v>1.0</v>
      </c>
      <c r="T2011" s="14" t="s">
        <v>104</v>
      </c>
      <c r="U2011" s="14" t="s">
        <v>35</v>
      </c>
      <c r="V2011" s="16" t="s">
        <v>45</v>
      </c>
      <c r="W2011" s="17" t="s">
        <v>251</v>
      </c>
    </row>
    <row r="2012" ht="15.75" customHeight="1">
      <c r="A2012" s="14" t="s">
        <v>4725</v>
      </c>
      <c r="B2012" s="14" t="s">
        <v>4726</v>
      </c>
      <c r="C2012" s="14">
        <v>2020.0</v>
      </c>
      <c r="D2012" s="14">
        <v>7.0</v>
      </c>
      <c r="E2012" s="14">
        <v>287000.0</v>
      </c>
      <c r="F2012" s="14" t="s">
        <v>209</v>
      </c>
      <c r="G2012" s="14" t="s">
        <v>3519</v>
      </c>
      <c r="H2012" s="14" t="s">
        <v>3520</v>
      </c>
      <c r="I2012" s="14">
        <v>0.616</v>
      </c>
      <c r="J2012" s="14">
        <v>0.327</v>
      </c>
      <c r="K2012" s="14">
        <v>0.5413556349209387</v>
      </c>
      <c r="L2012" s="14">
        <v>0.0333</v>
      </c>
      <c r="M2012" s="14">
        <v>0.12</v>
      </c>
      <c r="N2012" s="14">
        <v>0.765</v>
      </c>
      <c r="O2012" s="14">
        <v>0.112</v>
      </c>
      <c r="P2012" s="14">
        <v>0.59</v>
      </c>
      <c r="Q2012" s="14">
        <v>101.97</v>
      </c>
      <c r="R2012" s="14">
        <v>5.0</v>
      </c>
      <c r="S2012" s="14">
        <v>1.0</v>
      </c>
      <c r="T2012" s="14" t="s">
        <v>104</v>
      </c>
      <c r="U2012" s="14" t="s">
        <v>35</v>
      </c>
      <c r="V2012" s="16" t="s">
        <v>333</v>
      </c>
      <c r="W2012" s="17" t="s">
        <v>185</v>
      </c>
    </row>
    <row r="2013" ht="15.75" customHeight="1">
      <c r="A2013" s="14" t="s">
        <v>4733</v>
      </c>
      <c r="B2013" s="14" t="s">
        <v>4735</v>
      </c>
      <c r="C2013" s="14">
        <v>2024.0</v>
      </c>
      <c r="D2013" s="14">
        <v>7.0</v>
      </c>
      <c r="E2013" s="14">
        <v>120000.0</v>
      </c>
      <c r="F2013" s="14" t="s">
        <v>194</v>
      </c>
      <c r="G2013" s="14" t="s">
        <v>4737</v>
      </c>
      <c r="H2013" s="14" t="s">
        <v>4735</v>
      </c>
      <c r="I2013" s="14">
        <v>0.838</v>
      </c>
      <c r="J2013" s="14">
        <v>0.288</v>
      </c>
      <c r="K2013" s="14">
        <v>0.6569418005121183</v>
      </c>
      <c r="L2013" s="14">
        <v>0.455</v>
      </c>
      <c r="M2013" s="14">
        <v>0.109</v>
      </c>
      <c r="N2013" s="14">
        <v>0.0</v>
      </c>
      <c r="O2013" s="14">
        <v>0.109</v>
      </c>
      <c r="P2013" s="14">
        <v>0.762</v>
      </c>
      <c r="Q2013" s="14">
        <v>94.053</v>
      </c>
      <c r="R2013" s="14">
        <v>6.0</v>
      </c>
      <c r="S2013" s="14">
        <v>1.0</v>
      </c>
      <c r="T2013" s="14" t="s">
        <v>104</v>
      </c>
      <c r="U2013" s="14" t="s">
        <v>35</v>
      </c>
      <c r="V2013" s="16" t="s">
        <v>181</v>
      </c>
      <c r="W2013" s="17" t="s">
        <v>185</v>
      </c>
    </row>
    <row r="2014" ht="15.75" customHeight="1">
      <c r="A2014" s="14" t="s">
        <v>2640</v>
      </c>
      <c r="B2014" s="14" t="s">
        <v>2641</v>
      </c>
      <c r="C2014" s="14">
        <v>2023.0</v>
      </c>
      <c r="D2014" s="14">
        <v>7.0</v>
      </c>
      <c r="E2014" s="14">
        <v>192705.0</v>
      </c>
      <c r="F2014" s="14" t="s">
        <v>235</v>
      </c>
      <c r="G2014" s="14" t="s">
        <v>2642</v>
      </c>
      <c r="H2014" s="14" t="s">
        <v>2644</v>
      </c>
      <c r="I2014" s="14">
        <v>0.402</v>
      </c>
      <c r="J2014" s="14">
        <v>0.319</v>
      </c>
      <c r="K2014" s="14">
        <v>0.7476739460409456</v>
      </c>
      <c r="L2014" s="14">
        <v>0.124</v>
      </c>
      <c r="M2014" s="14">
        <v>0.741</v>
      </c>
      <c r="N2014" s="14">
        <v>6.73E-5</v>
      </c>
      <c r="O2014" s="14">
        <v>0.146</v>
      </c>
      <c r="P2014" s="14">
        <v>0.42</v>
      </c>
      <c r="Q2014" s="14">
        <v>56.765</v>
      </c>
      <c r="R2014" s="14">
        <v>3.0</v>
      </c>
      <c r="S2014" s="14">
        <v>1.0</v>
      </c>
      <c r="T2014" s="14" t="s">
        <v>104</v>
      </c>
      <c r="U2014" s="14" t="s">
        <v>35</v>
      </c>
      <c r="V2014" s="16" t="s">
        <v>54</v>
      </c>
      <c r="W2014" s="17" t="s">
        <v>251</v>
      </c>
    </row>
    <row r="2015" ht="15.75" customHeight="1">
      <c r="A2015" s="14" t="s">
        <v>2646</v>
      </c>
      <c r="B2015" s="14" t="s">
        <v>2647</v>
      </c>
      <c r="C2015" s="14">
        <v>1985.0</v>
      </c>
      <c r="D2015" s="14">
        <v>7.0</v>
      </c>
      <c r="E2015" s="14">
        <v>216737.0</v>
      </c>
      <c r="F2015" s="14" t="s">
        <v>413</v>
      </c>
      <c r="G2015" s="14" t="s">
        <v>583</v>
      </c>
      <c r="H2015" s="14" t="s">
        <v>584</v>
      </c>
      <c r="I2015" s="14">
        <v>0.379</v>
      </c>
      <c r="J2015" s="14">
        <v>0.265</v>
      </c>
      <c r="K2015" s="14">
        <v>0.7403802964357287</v>
      </c>
      <c r="L2015" s="14">
        <v>0.0338</v>
      </c>
      <c r="M2015" s="14">
        <v>0.952</v>
      </c>
      <c r="N2015" s="14">
        <v>2.78E-6</v>
      </c>
      <c r="O2015" s="14">
        <v>0.298</v>
      </c>
      <c r="P2015" s="14">
        <v>0.248</v>
      </c>
      <c r="Q2015" s="14">
        <v>117.488</v>
      </c>
      <c r="R2015" s="14">
        <v>10.0</v>
      </c>
      <c r="S2015" s="14">
        <v>1.0</v>
      </c>
      <c r="T2015" s="14" t="s">
        <v>34</v>
      </c>
      <c r="U2015" s="14" t="s">
        <v>35</v>
      </c>
      <c r="V2015" s="16" t="s">
        <v>36</v>
      </c>
      <c r="W2015" s="17" t="s">
        <v>251</v>
      </c>
    </row>
    <row r="2016" ht="15.75" customHeight="1">
      <c r="A2016" s="14" t="s">
        <v>2651</v>
      </c>
      <c r="B2016" s="14" t="s">
        <v>2652</v>
      </c>
      <c r="C2016" s="14">
        <v>2017.0</v>
      </c>
      <c r="D2016" s="14">
        <v>7.0</v>
      </c>
      <c r="E2016" s="14">
        <v>249626.0</v>
      </c>
      <c r="F2016" s="14" t="s">
        <v>413</v>
      </c>
      <c r="G2016" s="14" t="s">
        <v>2654</v>
      </c>
      <c r="H2016" s="14" t="s">
        <v>2652</v>
      </c>
      <c r="I2016" s="14">
        <v>0.482</v>
      </c>
      <c r="J2016" s="14">
        <v>0.39</v>
      </c>
      <c r="K2016" s="14">
        <v>0.7437169807126021</v>
      </c>
      <c r="L2016" s="14">
        <v>0.0502</v>
      </c>
      <c r="M2016" s="14">
        <v>0.947</v>
      </c>
      <c r="N2016" s="14">
        <v>0.0032</v>
      </c>
      <c r="O2016" s="14">
        <v>0.304</v>
      </c>
      <c r="P2016" s="14">
        <v>0.385</v>
      </c>
      <c r="Q2016" s="14">
        <v>77.588</v>
      </c>
      <c r="R2016" s="14">
        <v>0.0</v>
      </c>
      <c r="S2016" s="14">
        <v>1.0</v>
      </c>
      <c r="T2016" s="14" t="s">
        <v>34</v>
      </c>
      <c r="U2016" s="14" t="s">
        <v>35</v>
      </c>
      <c r="V2016" s="16" t="s">
        <v>45</v>
      </c>
      <c r="W2016" s="17" t="s">
        <v>251</v>
      </c>
    </row>
    <row r="2017" ht="15.75" customHeight="1">
      <c r="A2017" s="14" t="s">
        <v>4741</v>
      </c>
      <c r="B2017" s="14" t="s">
        <v>4743</v>
      </c>
      <c r="C2017" s="14">
        <v>2018.0</v>
      </c>
      <c r="D2017" s="14">
        <v>7.0</v>
      </c>
      <c r="E2017" s="14">
        <v>231733.0</v>
      </c>
      <c r="F2017" s="14" t="s">
        <v>312</v>
      </c>
      <c r="G2017" s="14" t="s">
        <v>4744</v>
      </c>
      <c r="H2017" s="14" t="s">
        <v>4743</v>
      </c>
      <c r="I2017" s="14">
        <v>0.592</v>
      </c>
      <c r="J2017" s="14">
        <v>0.731</v>
      </c>
      <c r="K2017" s="14">
        <v>0.8335507881668868</v>
      </c>
      <c r="L2017" s="14">
        <v>0.0345</v>
      </c>
      <c r="M2017" s="14">
        <v>0.57</v>
      </c>
      <c r="N2017" s="14">
        <v>0.0</v>
      </c>
      <c r="O2017" s="14">
        <v>0.2</v>
      </c>
      <c r="P2017" s="14">
        <v>0.511</v>
      </c>
      <c r="Q2017" s="14">
        <v>100.069</v>
      </c>
      <c r="R2017" s="14">
        <v>9.0</v>
      </c>
      <c r="S2017" s="14">
        <v>1.0</v>
      </c>
      <c r="T2017" s="14" t="s">
        <v>34</v>
      </c>
      <c r="U2017" s="14" t="s">
        <v>35</v>
      </c>
      <c r="V2017" s="16" t="s">
        <v>333</v>
      </c>
      <c r="W2017" s="17" t="s">
        <v>185</v>
      </c>
    </row>
    <row r="2018" ht="15.75" customHeight="1">
      <c r="A2018" s="14" t="s">
        <v>4748</v>
      </c>
      <c r="B2018" s="14" t="s">
        <v>4749</v>
      </c>
      <c r="C2018" s="14">
        <v>2024.0</v>
      </c>
      <c r="D2018" s="14">
        <v>7.0</v>
      </c>
      <c r="E2018" s="14">
        <v>274440.0</v>
      </c>
      <c r="F2018" s="14" t="s">
        <v>4750</v>
      </c>
      <c r="G2018" s="14" t="s">
        <v>4751</v>
      </c>
      <c r="H2018" s="14" t="s">
        <v>2424</v>
      </c>
      <c r="I2018" s="14">
        <v>0.261</v>
      </c>
      <c r="J2018" s="14">
        <v>0.539</v>
      </c>
      <c r="K2018" s="14">
        <v>0.8021517335614368</v>
      </c>
      <c r="L2018" s="14">
        <v>0.0346</v>
      </c>
      <c r="M2018" s="14">
        <v>0.805</v>
      </c>
      <c r="N2018" s="14">
        <v>0.0</v>
      </c>
      <c r="O2018" s="14">
        <v>0.0988</v>
      </c>
      <c r="P2018" s="14">
        <v>0.628</v>
      </c>
      <c r="Q2018" s="14">
        <v>76.996</v>
      </c>
      <c r="R2018" s="14">
        <v>9.0</v>
      </c>
      <c r="S2018" s="14">
        <v>0.0</v>
      </c>
      <c r="T2018" s="14" t="s">
        <v>34</v>
      </c>
      <c r="U2018" s="14" t="s">
        <v>35</v>
      </c>
      <c r="V2018" s="16" t="s">
        <v>407</v>
      </c>
      <c r="W2018" s="17" t="s">
        <v>185</v>
      </c>
    </row>
    <row r="2019" ht="15.75" customHeight="1">
      <c r="A2019" s="14" t="s">
        <v>4757</v>
      </c>
      <c r="B2019" s="14" t="s">
        <v>4758</v>
      </c>
      <c r="C2019" s="14">
        <v>2024.0</v>
      </c>
      <c r="D2019" s="14">
        <v>7.0</v>
      </c>
      <c r="E2019" s="14">
        <v>198870.0</v>
      </c>
      <c r="F2019" s="14" t="s">
        <v>312</v>
      </c>
      <c r="G2019" s="14" t="s">
        <v>4759</v>
      </c>
      <c r="H2019" s="14" t="s">
        <v>2424</v>
      </c>
      <c r="I2019" s="14">
        <v>0.55</v>
      </c>
      <c r="J2019" s="14">
        <v>0.701</v>
      </c>
      <c r="K2019" s="14">
        <v>0.8933116591257607</v>
      </c>
      <c r="L2019" s="14">
        <v>0.0281</v>
      </c>
      <c r="M2019" s="14">
        <v>0.715</v>
      </c>
      <c r="N2019" s="14">
        <v>0.0</v>
      </c>
      <c r="O2019" s="14">
        <v>0.177</v>
      </c>
      <c r="P2019" s="14">
        <v>0.699</v>
      </c>
      <c r="Q2019" s="14">
        <v>115.913</v>
      </c>
      <c r="R2019" s="14">
        <v>7.0</v>
      </c>
      <c r="S2019" s="14">
        <v>1.0</v>
      </c>
      <c r="T2019" s="14" t="s">
        <v>34</v>
      </c>
      <c r="U2019" s="14" t="s">
        <v>35</v>
      </c>
      <c r="V2019" s="16" t="s">
        <v>407</v>
      </c>
      <c r="W2019" s="17" t="s">
        <v>185</v>
      </c>
    </row>
    <row r="2020" ht="15.75" customHeight="1">
      <c r="A2020" s="14" t="s">
        <v>2657</v>
      </c>
      <c r="B2020" s="14" t="s">
        <v>2658</v>
      </c>
      <c r="C2020" s="14">
        <v>2019.0</v>
      </c>
      <c r="D2020" s="14">
        <v>7.0</v>
      </c>
      <c r="E2020" s="14">
        <v>284321.0</v>
      </c>
      <c r="F2020" s="14" t="s">
        <v>453</v>
      </c>
      <c r="G2020" s="14" t="s">
        <v>2295</v>
      </c>
      <c r="H2020" s="14" t="s">
        <v>2658</v>
      </c>
      <c r="I2020" s="14">
        <v>0.365</v>
      </c>
      <c r="J2020" s="14">
        <v>0.876</v>
      </c>
      <c r="K2020" s="14">
        <v>0.8562231300482063</v>
      </c>
      <c r="L2020" s="14">
        <v>0.076</v>
      </c>
      <c r="M2020" s="14">
        <v>7.47E-5</v>
      </c>
      <c r="N2020" s="14">
        <v>3.05E-5</v>
      </c>
      <c r="O2020" s="14">
        <v>0.0987</v>
      </c>
      <c r="P2020" s="14">
        <v>0.455</v>
      </c>
      <c r="Q2020" s="14">
        <v>168.141</v>
      </c>
      <c r="R2020" s="14">
        <v>11.0</v>
      </c>
      <c r="S2020" s="14">
        <v>1.0</v>
      </c>
      <c r="T2020" s="14" t="s">
        <v>34</v>
      </c>
      <c r="U2020" s="14" t="s">
        <v>35</v>
      </c>
      <c r="V2020" s="16" t="s">
        <v>54</v>
      </c>
      <c r="W2020" s="17" t="s">
        <v>251</v>
      </c>
    </row>
    <row r="2021" ht="15.75" customHeight="1">
      <c r="A2021" s="14" t="s">
        <v>4766</v>
      </c>
      <c r="B2021" s="14" t="s">
        <v>4767</v>
      </c>
      <c r="C2021" s="14">
        <v>2021.0</v>
      </c>
      <c r="D2021" s="14">
        <v>7.0</v>
      </c>
      <c r="E2021" s="14">
        <v>365852.0</v>
      </c>
      <c r="F2021" s="14" t="s">
        <v>413</v>
      </c>
      <c r="G2021" s="14" t="s">
        <v>3002</v>
      </c>
      <c r="H2021" s="14" t="s">
        <v>4767</v>
      </c>
      <c r="I2021" s="14">
        <v>0.51</v>
      </c>
      <c r="J2021" s="14">
        <v>0.397</v>
      </c>
      <c r="K2021" s="14">
        <v>0.7636515303667434</v>
      </c>
      <c r="L2021" s="14">
        <v>0.118</v>
      </c>
      <c r="M2021" s="14">
        <v>0.83</v>
      </c>
      <c r="N2021" s="14">
        <v>0.0</v>
      </c>
      <c r="O2021" s="14">
        <v>0.156</v>
      </c>
      <c r="P2021" s="14">
        <v>0.624</v>
      </c>
      <c r="Q2021" s="14">
        <v>169.736</v>
      </c>
      <c r="R2021" s="14">
        <v>2.0</v>
      </c>
      <c r="S2021" s="14">
        <v>1.0</v>
      </c>
      <c r="T2021" s="14" t="s">
        <v>34</v>
      </c>
      <c r="U2021" s="14" t="s">
        <v>35</v>
      </c>
      <c r="V2021" s="16" t="s">
        <v>407</v>
      </c>
      <c r="W2021" s="17" t="s">
        <v>185</v>
      </c>
    </row>
    <row r="2022" ht="15.75" customHeight="1">
      <c r="A2022" s="14" t="s">
        <v>2661</v>
      </c>
      <c r="B2022" s="14" t="s">
        <v>2662</v>
      </c>
      <c r="C2022" s="14">
        <v>2017.0</v>
      </c>
      <c r="D2022" s="14">
        <v>7.0</v>
      </c>
      <c r="E2022" s="14">
        <v>193249.0</v>
      </c>
      <c r="F2022" s="14" t="s">
        <v>424</v>
      </c>
      <c r="G2022" s="14" t="s">
        <v>544</v>
      </c>
      <c r="H2022" s="14" t="s">
        <v>2663</v>
      </c>
      <c r="I2022" s="14">
        <v>0.28</v>
      </c>
      <c r="J2022" s="14">
        <v>0.211</v>
      </c>
      <c r="K2022" s="14">
        <v>0.7588603939691815</v>
      </c>
      <c r="L2022" s="14">
        <v>0.0343</v>
      </c>
      <c r="M2022" s="14">
        <v>0.978</v>
      </c>
      <c r="N2022" s="14">
        <v>6.33E-6</v>
      </c>
      <c r="O2022" s="14">
        <v>0.225</v>
      </c>
      <c r="P2022" s="14">
        <v>0.248</v>
      </c>
      <c r="Q2022" s="14">
        <v>91.156</v>
      </c>
      <c r="R2022" s="14">
        <v>9.0</v>
      </c>
      <c r="S2022" s="14">
        <v>1.0</v>
      </c>
      <c r="T2022" s="14" t="s">
        <v>34</v>
      </c>
      <c r="U2022" s="14" t="s">
        <v>35</v>
      </c>
      <c r="V2022" s="16" t="s">
        <v>36</v>
      </c>
      <c r="W2022" s="17" t="s">
        <v>251</v>
      </c>
    </row>
    <row r="2023" ht="15.75" customHeight="1">
      <c r="A2023" s="14" t="s">
        <v>2668</v>
      </c>
      <c r="B2023" s="14" t="s">
        <v>2669</v>
      </c>
      <c r="C2023" s="14">
        <v>2021.0</v>
      </c>
      <c r="D2023" s="14">
        <v>7.0</v>
      </c>
      <c r="E2023" s="14">
        <v>287400.0</v>
      </c>
      <c r="F2023" s="14" t="s">
        <v>341</v>
      </c>
      <c r="G2023" s="14" t="s">
        <v>2670</v>
      </c>
      <c r="H2023" s="14" t="s">
        <v>2671</v>
      </c>
      <c r="I2023" s="14">
        <v>0.35</v>
      </c>
      <c r="J2023" s="14">
        <v>0.869</v>
      </c>
      <c r="K2023" s="14">
        <v>0.8374863644934554</v>
      </c>
      <c r="L2023" s="14">
        <v>0.0681</v>
      </c>
      <c r="M2023" s="14">
        <v>0.00174</v>
      </c>
      <c r="N2023" s="14">
        <v>2.29E-5</v>
      </c>
      <c r="O2023" s="14">
        <v>0.132</v>
      </c>
      <c r="P2023" s="14">
        <v>0.27</v>
      </c>
      <c r="Q2023" s="14">
        <v>149.997</v>
      </c>
      <c r="R2023" s="14">
        <v>0.0</v>
      </c>
      <c r="S2023" s="14">
        <v>0.0</v>
      </c>
      <c r="T2023" s="14" t="s">
        <v>34</v>
      </c>
      <c r="U2023" s="14" t="s">
        <v>35</v>
      </c>
      <c r="V2023" s="16" t="s">
        <v>36</v>
      </c>
      <c r="W2023" s="17" t="s">
        <v>251</v>
      </c>
    </row>
    <row r="2024" ht="15.75" customHeight="1">
      <c r="A2024" s="14" t="s">
        <v>2676</v>
      </c>
      <c r="B2024" s="14" t="s">
        <v>2677</v>
      </c>
      <c r="C2024" s="14">
        <v>2021.0</v>
      </c>
      <c r="D2024" s="14">
        <v>7.0</v>
      </c>
      <c r="E2024" s="14">
        <v>241750.0</v>
      </c>
      <c r="F2024" s="14" t="s">
        <v>424</v>
      </c>
      <c r="G2024" s="14" t="s">
        <v>959</v>
      </c>
      <c r="H2024" s="14" t="s">
        <v>2678</v>
      </c>
      <c r="I2024" s="14">
        <v>0.523</v>
      </c>
      <c r="J2024" s="14">
        <v>0.325</v>
      </c>
      <c r="K2024" s="14">
        <v>0.7339635959032799</v>
      </c>
      <c r="L2024" s="14">
        <v>0.0368</v>
      </c>
      <c r="M2024" s="14">
        <v>0.87</v>
      </c>
      <c r="N2024" s="14">
        <v>5.49E-5</v>
      </c>
      <c r="O2024" s="14">
        <v>0.138</v>
      </c>
      <c r="P2024" s="14">
        <v>0.262</v>
      </c>
      <c r="Q2024" s="14">
        <v>139.395</v>
      </c>
      <c r="R2024" s="14">
        <v>5.0</v>
      </c>
      <c r="S2024" s="14">
        <v>1.0</v>
      </c>
      <c r="T2024" s="14" t="s">
        <v>34</v>
      </c>
      <c r="U2024" s="14" t="s">
        <v>35</v>
      </c>
      <c r="V2024" s="16" t="s">
        <v>36</v>
      </c>
      <c r="W2024" s="17" t="s">
        <v>251</v>
      </c>
    </row>
    <row r="2025" ht="15.75" customHeight="1">
      <c r="A2025" s="14" t="s">
        <v>4770</v>
      </c>
      <c r="B2025" s="14" t="s">
        <v>4772</v>
      </c>
      <c r="C2025" s="14">
        <v>2021.0</v>
      </c>
      <c r="D2025" s="14">
        <v>7.0</v>
      </c>
      <c r="E2025" s="14">
        <v>226800.0</v>
      </c>
      <c r="F2025" s="14" t="s">
        <v>347</v>
      </c>
      <c r="G2025" s="14" t="s">
        <v>4776</v>
      </c>
      <c r="H2025" s="14" t="s">
        <v>4772</v>
      </c>
      <c r="I2025" s="14">
        <v>0.48</v>
      </c>
      <c r="J2025" s="14">
        <v>0.77</v>
      </c>
      <c r="K2025" s="14">
        <v>0.8610784334510925</v>
      </c>
      <c r="L2025" s="14">
        <v>0.118</v>
      </c>
      <c r="M2025" s="14">
        <v>0.277</v>
      </c>
      <c r="N2025" s="14">
        <v>0.0</v>
      </c>
      <c r="O2025" s="14">
        <v>0.0781</v>
      </c>
      <c r="P2025" s="14">
        <v>0.748</v>
      </c>
      <c r="Q2025" s="14">
        <v>99.904</v>
      </c>
      <c r="R2025" s="14">
        <v>7.0</v>
      </c>
      <c r="S2025" s="14">
        <v>1.0</v>
      </c>
      <c r="T2025" s="14" t="s">
        <v>34</v>
      </c>
      <c r="U2025" s="14" t="s">
        <v>35</v>
      </c>
      <c r="V2025" s="16" t="s">
        <v>181</v>
      </c>
      <c r="W2025" s="17" t="s">
        <v>185</v>
      </c>
    </row>
    <row r="2026" ht="15.75" customHeight="1">
      <c r="A2026" s="14" t="s">
        <v>4782</v>
      </c>
      <c r="B2026" s="14" t="s">
        <v>4783</v>
      </c>
      <c r="C2026" s="14">
        <v>2021.0</v>
      </c>
      <c r="D2026" s="14">
        <v>7.0</v>
      </c>
      <c r="E2026" s="14">
        <v>290331.0</v>
      </c>
      <c r="F2026" s="14" t="s">
        <v>424</v>
      </c>
      <c r="G2026" s="14" t="s">
        <v>4784</v>
      </c>
      <c r="H2026" s="14" t="s">
        <v>1826</v>
      </c>
      <c r="I2026" s="14">
        <v>0.44</v>
      </c>
      <c r="J2026" s="14">
        <v>0.554</v>
      </c>
      <c r="K2026" s="14">
        <v>0.7798430047102894</v>
      </c>
      <c r="L2026" s="14">
        <v>0.0423</v>
      </c>
      <c r="M2026" s="14">
        <v>0.496</v>
      </c>
      <c r="N2026" s="14">
        <v>5.39E-6</v>
      </c>
      <c r="O2026" s="14">
        <v>0.501</v>
      </c>
      <c r="P2026" s="14">
        <v>0.747</v>
      </c>
      <c r="Q2026" s="14">
        <v>169.977</v>
      </c>
      <c r="R2026" s="14">
        <v>0.0</v>
      </c>
      <c r="S2026" s="14">
        <v>1.0</v>
      </c>
      <c r="T2026" s="14" t="s">
        <v>34</v>
      </c>
      <c r="U2026" s="14" t="s">
        <v>35</v>
      </c>
      <c r="V2026" s="16" t="s">
        <v>181</v>
      </c>
      <c r="W2026" s="17" t="s">
        <v>185</v>
      </c>
    </row>
    <row r="2027" ht="15.75" customHeight="1">
      <c r="A2027" s="14" t="s">
        <v>4789</v>
      </c>
      <c r="B2027" s="14" t="s">
        <v>4790</v>
      </c>
      <c r="C2027" s="14">
        <v>2015.0</v>
      </c>
      <c r="D2027" s="14">
        <v>7.0</v>
      </c>
      <c r="E2027" s="14">
        <v>197224.0</v>
      </c>
      <c r="F2027" s="14" t="s">
        <v>341</v>
      </c>
      <c r="G2027" s="14" t="s">
        <v>4791</v>
      </c>
      <c r="H2027" s="14" t="s">
        <v>1801</v>
      </c>
      <c r="I2027" s="14">
        <v>0.419</v>
      </c>
      <c r="J2027" s="14">
        <v>0.456</v>
      </c>
      <c r="K2027" s="14">
        <v>0.7496845122077797</v>
      </c>
      <c r="L2027" s="14">
        <v>0.0742</v>
      </c>
      <c r="M2027" s="14">
        <v>0.952</v>
      </c>
      <c r="N2027" s="14">
        <v>5.38E-4</v>
      </c>
      <c r="O2027" s="14">
        <v>0.497</v>
      </c>
      <c r="P2027" s="14">
        <v>0.605</v>
      </c>
      <c r="Q2027" s="14">
        <v>173.368</v>
      </c>
      <c r="R2027" s="14">
        <v>1.0</v>
      </c>
      <c r="S2027" s="14">
        <v>1.0</v>
      </c>
      <c r="T2027" s="14" t="s">
        <v>34</v>
      </c>
      <c r="U2027" s="14" t="s">
        <v>35</v>
      </c>
      <c r="V2027" s="16" t="s">
        <v>407</v>
      </c>
      <c r="W2027" s="17" t="s">
        <v>185</v>
      </c>
    </row>
    <row r="2028" ht="15.75" customHeight="1">
      <c r="A2028" s="14" t="s">
        <v>4795</v>
      </c>
      <c r="B2028" s="14" t="s">
        <v>4796</v>
      </c>
      <c r="C2028" s="14">
        <v>2018.0</v>
      </c>
      <c r="D2028" s="14">
        <v>7.0</v>
      </c>
      <c r="E2028" s="14">
        <v>134870.0</v>
      </c>
      <c r="F2028" s="14" t="s">
        <v>3008</v>
      </c>
      <c r="G2028" s="14" t="s">
        <v>3009</v>
      </c>
      <c r="H2028" s="14" t="s">
        <v>4796</v>
      </c>
      <c r="I2028" s="14">
        <v>0.275</v>
      </c>
      <c r="J2028" s="14">
        <v>0.35</v>
      </c>
      <c r="K2028" s="14">
        <v>0.7011314781789163</v>
      </c>
      <c r="L2028" s="14">
        <v>0.0375</v>
      </c>
      <c r="M2028" s="14">
        <v>0.838</v>
      </c>
      <c r="N2028" s="14">
        <v>0.0781</v>
      </c>
      <c r="O2028" s="14">
        <v>0.383</v>
      </c>
      <c r="P2028" s="14">
        <v>0.838</v>
      </c>
      <c r="Q2028" s="14">
        <v>132.79</v>
      </c>
      <c r="R2028" s="14">
        <v>8.0</v>
      </c>
      <c r="S2028" s="14">
        <v>1.0</v>
      </c>
      <c r="T2028" s="14" t="s">
        <v>34</v>
      </c>
      <c r="U2028" s="14" t="s">
        <v>68</v>
      </c>
      <c r="V2028" s="16" t="s">
        <v>560</v>
      </c>
      <c r="W2028" s="17" t="s">
        <v>185</v>
      </c>
    </row>
    <row r="2029" ht="15.75" customHeight="1">
      <c r="A2029" s="14" t="s">
        <v>2681</v>
      </c>
      <c r="B2029" s="14" t="s">
        <v>2682</v>
      </c>
      <c r="C2029" s="14">
        <v>2016.0</v>
      </c>
      <c r="D2029" s="14">
        <v>7.0</v>
      </c>
      <c r="E2029" s="14">
        <v>371069.0</v>
      </c>
      <c r="F2029" s="14" t="s">
        <v>194</v>
      </c>
      <c r="G2029" s="14" t="s">
        <v>671</v>
      </c>
      <c r="H2029" s="14" t="s">
        <v>2683</v>
      </c>
      <c r="I2029" s="14">
        <v>0.218</v>
      </c>
      <c r="J2029" s="14">
        <v>0.541</v>
      </c>
      <c r="K2029" s="14">
        <v>0.7717579620394038</v>
      </c>
      <c r="L2029" s="14">
        <v>0.0429</v>
      </c>
      <c r="M2029" s="14">
        <v>0.834</v>
      </c>
      <c r="N2029" s="14">
        <v>1.19E-5</v>
      </c>
      <c r="O2029" s="14">
        <v>0.229</v>
      </c>
      <c r="P2029" s="14">
        <v>0.274</v>
      </c>
      <c r="Q2029" s="14">
        <v>68.171</v>
      </c>
      <c r="R2029" s="14">
        <v>0.0</v>
      </c>
      <c r="S2029" s="14">
        <v>1.0</v>
      </c>
      <c r="T2029" s="14" t="s">
        <v>34</v>
      </c>
      <c r="U2029" s="14" t="s">
        <v>68</v>
      </c>
      <c r="V2029" s="16" t="s">
        <v>36</v>
      </c>
      <c r="W2029" s="17" t="s">
        <v>251</v>
      </c>
    </row>
    <row r="2030" ht="15.75" customHeight="1">
      <c r="A2030" s="14" t="s">
        <v>4802</v>
      </c>
      <c r="B2030" s="14" t="s">
        <v>4804</v>
      </c>
      <c r="C2030" s="14">
        <v>2016.0</v>
      </c>
      <c r="D2030" s="14">
        <v>7.0</v>
      </c>
      <c r="E2030" s="14">
        <v>393221.0</v>
      </c>
      <c r="F2030" s="14" t="s">
        <v>194</v>
      </c>
      <c r="G2030" s="14" t="s">
        <v>4807</v>
      </c>
      <c r="H2030" s="14" t="s">
        <v>2683</v>
      </c>
      <c r="I2030" s="14">
        <v>0.504</v>
      </c>
      <c r="J2030" s="14">
        <v>0.497</v>
      </c>
      <c r="K2030" s="14">
        <v>0.7320385857435451</v>
      </c>
      <c r="L2030" s="14">
        <v>0.0529</v>
      </c>
      <c r="M2030" s="14">
        <v>0.544</v>
      </c>
      <c r="N2030" s="14">
        <v>0.0</v>
      </c>
      <c r="O2030" s="14">
        <v>0.525</v>
      </c>
      <c r="P2030" s="14">
        <v>0.967</v>
      </c>
      <c r="Q2030" s="14">
        <v>96.954</v>
      </c>
      <c r="R2030" s="14">
        <v>6.0</v>
      </c>
      <c r="S2030" s="14">
        <v>1.0</v>
      </c>
      <c r="T2030" s="14" t="s">
        <v>34</v>
      </c>
      <c r="U2030" s="14" t="s">
        <v>35</v>
      </c>
      <c r="V2030" s="16" t="s">
        <v>819</v>
      </c>
      <c r="W2030" s="17" t="s">
        <v>185</v>
      </c>
    </row>
    <row r="2031" ht="15.75" customHeight="1">
      <c r="A2031" s="14" t="s">
        <v>20380</v>
      </c>
      <c r="B2031" s="14" t="s">
        <v>20381</v>
      </c>
      <c r="C2031" s="14">
        <v>1992.0</v>
      </c>
      <c r="D2031" s="14">
        <v>7.0</v>
      </c>
      <c r="E2031" s="14">
        <v>162960.0</v>
      </c>
      <c r="F2031" s="14" t="s">
        <v>13652</v>
      </c>
      <c r="G2031" s="14" t="s">
        <v>20382</v>
      </c>
      <c r="H2031" s="14" t="s">
        <v>20383</v>
      </c>
      <c r="I2031" s="14">
        <v>0.42</v>
      </c>
      <c r="J2031" s="14">
        <v>0.467</v>
      </c>
      <c r="K2031" s="14">
        <v>0.7766988214493895</v>
      </c>
      <c r="L2031" s="14">
        <v>0.0691</v>
      </c>
      <c r="M2031" s="14">
        <v>0.871</v>
      </c>
      <c r="N2031" s="14">
        <v>2.67E-6</v>
      </c>
      <c r="O2031" s="14">
        <v>0.463</v>
      </c>
      <c r="P2031" s="14">
        <v>0.58</v>
      </c>
      <c r="Q2031" s="14">
        <v>169.416</v>
      </c>
      <c r="R2031" s="14">
        <v>0.0</v>
      </c>
      <c r="S2031" s="14">
        <v>0.0</v>
      </c>
      <c r="T2031" s="14" t="s">
        <v>1264</v>
      </c>
      <c r="U2031" s="14" t="s">
        <v>35</v>
      </c>
      <c r="V2031" s="16" t="s">
        <v>333</v>
      </c>
      <c r="W2031" s="17" t="s">
        <v>185</v>
      </c>
    </row>
    <row r="2032" ht="15.75" customHeight="1">
      <c r="A2032" s="14" t="s">
        <v>20384</v>
      </c>
      <c r="B2032" s="14" t="s">
        <v>20385</v>
      </c>
      <c r="C2032" s="14">
        <v>2006.0</v>
      </c>
      <c r="D2032" s="14">
        <v>7.0</v>
      </c>
      <c r="E2032" s="14">
        <v>134653.0</v>
      </c>
      <c r="F2032" s="14" t="s">
        <v>20386</v>
      </c>
      <c r="G2032" s="14" t="s">
        <v>20387</v>
      </c>
      <c r="H2032" s="14" t="s">
        <v>20388</v>
      </c>
      <c r="I2032" s="14">
        <v>0.223</v>
      </c>
      <c r="J2032" s="14">
        <v>0.212</v>
      </c>
      <c r="K2032" s="14">
        <v>0.5797702821085328</v>
      </c>
      <c r="L2032" s="14">
        <v>0.0541</v>
      </c>
      <c r="M2032" s="14">
        <v>0.985</v>
      </c>
      <c r="N2032" s="14">
        <v>0.869</v>
      </c>
      <c r="O2032" s="14">
        <v>0.0826</v>
      </c>
      <c r="P2032" s="14">
        <v>0.124</v>
      </c>
      <c r="Q2032" s="14">
        <v>65.787</v>
      </c>
      <c r="R2032" s="14">
        <v>9.0</v>
      </c>
      <c r="S2032" s="14">
        <v>0.0</v>
      </c>
      <c r="T2032" s="14" t="s">
        <v>1264</v>
      </c>
      <c r="U2032" s="14" t="s">
        <v>35</v>
      </c>
      <c r="V2032" s="16" t="s">
        <v>58</v>
      </c>
      <c r="W2032" s="17" t="s">
        <v>251</v>
      </c>
    </row>
    <row r="2033" ht="15.75" customHeight="1">
      <c r="A2033" s="14" t="s">
        <v>20389</v>
      </c>
      <c r="B2033" s="14" t="s">
        <v>20390</v>
      </c>
      <c r="C2033" s="14">
        <v>2013.0</v>
      </c>
      <c r="D2033" s="14">
        <v>7.0</v>
      </c>
      <c r="E2033" s="14">
        <v>91000.0</v>
      </c>
      <c r="F2033" s="14" t="s">
        <v>12615</v>
      </c>
      <c r="G2033" s="14" t="s">
        <v>19955</v>
      </c>
      <c r="H2033" s="14" t="s">
        <v>19956</v>
      </c>
      <c r="I2033" s="14">
        <v>0.212</v>
      </c>
      <c r="J2033" s="14">
        <v>0.0331</v>
      </c>
      <c r="K2033" s="14">
        <v>0.2566894102997309</v>
      </c>
      <c r="L2033" s="14">
        <v>0.0558</v>
      </c>
      <c r="M2033" s="14">
        <v>0.955</v>
      </c>
      <c r="N2033" s="14">
        <v>0.00299</v>
      </c>
      <c r="O2033" s="14">
        <v>0.0759</v>
      </c>
      <c r="P2033" s="14">
        <v>0.0787</v>
      </c>
      <c r="Q2033" s="14">
        <v>169.954</v>
      </c>
      <c r="R2033" s="14">
        <v>9.0</v>
      </c>
      <c r="S2033" s="14">
        <v>0.0</v>
      </c>
      <c r="T2033" s="14" t="s">
        <v>1264</v>
      </c>
      <c r="U2033" s="14" t="s">
        <v>35</v>
      </c>
      <c r="V2033" s="16" t="s">
        <v>75</v>
      </c>
      <c r="W2033" s="17" t="s">
        <v>251</v>
      </c>
    </row>
    <row r="2034" ht="15.75" customHeight="1">
      <c r="A2034" s="14" t="s">
        <v>20391</v>
      </c>
      <c r="B2034" s="14" t="s">
        <v>20392</v>
      </c>
      <c r="C2034" s="14">
        <v>2017.0</v>
      </c>
      <c r="D2034" s="14">
        <v>7.0</v>
      </c>
      <c r="E2034" s="14">
        <v>91875.0</v>
      </c>
      <c r="F2034" s="14" t="s">
        <v>13117</v>
      </c>
      <c r="G2034" s="14" t="s">
        <v>20393</v>
      </c>
      <c r="H2034" s="14" t="s">
        <v>20394</v>
      </c>
      <c r="I2034" s="14">
        <v>0.827</v>
      </c>
      <c r="J2034" s="14">
        <v>0.198</v>
      </c>
      <c r="K2034" s="14">
        <v>0.7582187239159366</v>
      </c>
      <c r="L2034" s="14">
        <v>0.104</v>
      </c>
      <c r="M2034" s="14">
        <v>0.812</v>
      </c>
      <c r="N2034" s="14">
        <v>0.0</v>
      </c>
      <c r="O2034" s="14">
        <v>0.114</v>
      </c>
      <c r="P2034" s="14">
        <v>0.864</v>
      </c>
      <c r="Q2034" s="14">
        <v>119.888</v>
      </c>
      <c r="R2034" s="14">
        <v>2.0</v>
      </c>
      <c r="S2034" s="14">
        <v>1.0</v>
      </c>
      <c r="T2034" s="14" t="s">
        <v>1264</v>
      </c>
      <c r="U2034" s="14" t="s">
        <v>35</v>
      </c>
      <c r="V2034" s="16" t="s">
        <v>560</v>
      </c>
      <c r="W2034" s="17" t="s">
        <v>185</v>
      </c>
    </row>
    <row r="2035" ht="15.75" customHeight="1">
      <c r="A2035" s="14" t="s">
        <v>20395</v>
      </c>
      <c r="B2035" s="14" t="s">
        <v>20396</v>
      </c>
      <c r="C2035" s="14">
        <v>2017.0</v>
      </c>
      <c r="D2035" s="14">
        <v>7.0</v>
      </c>
      <c r="E2035" s="14">
        <v>81500.0</v>
      </c>
      <c r="F2035" s="14" t="s">
        <v>13117</v>
      </c>
      <c r="G2035" s="14" t="s">
        <v>20393</v>
      </c>
      <c r="H2035" s="14" t="s">
        <v>20394</v>
      </c>
      <c r="I2035" s="14">
        <v>0.882</v>
      </c>
      <c r="J2035" s="14">
        <v>0.12</v>
      </c>
      <c r="K2035" s="14">
        <v>0.6463542446335775</v>
      </c>
      <c r="L2035" s="14">
        <v>0.0766</v>
      </c>
      <c r="M2035" s="14">
        <v>0.91</v>
      </c>
      <c r="N2035" s="14">
        <v>0.0293</v>
      </c>
      <c r="O2035" s="14">
        <v>0.13</v>
      </c>
      <c r="P2035" s="14">
        <v>0.546</v>
      </c>
      <c r="Q2035" s="14">
        <v>103.162</v>
      </c>
      <c r="R2035" s="14">
        <v>1.0</v>
      </c>
      <c r="S2035" s="14">
        <v>1.0</v>
      </c>
      <c r="T2035" s="14" t="s">
        <v>1264</v>
      </c>
      <c r="U2035" s="14" t="s">
        <v>35</v>
      </c>
      <c r="V2035" s="16" t="s">
        <v>333</v>
      </c>
      <c r="W2035" s="17" t="s">
        <v>185</v>
      </c>
    </row>
    <row r="2036" ht="15.75" customHeight="1">
      <c r="A2036" s="14" t="s">
        <v>20397</v>
      </c>
      <c r="B2036" s="14" t="s">
        <v>20398</v>
      </c>
      <c r="C2036" s="14">
        <v>2021.0</v>
      </c>
      <c r="D2036" s="14">
        <v>7.0</v>
      </c>
      <c r="E2036" s="14">
        <v>213851.0</v>
      </c>
      <c r="F2036" s="14" t="s">
        <v>13628</v>
      </c>
      <c r="G2036" s="14" t="s">
        <v>20399</v>
      </c>
      <c r="H2036" s="14" t="s">
        <v>17689</v>
      </c>
      <c r="I2036" s="14">
        <v>0.747</v>
      </c>
      <c r="J2036" s="14">
        <v>0.742</v>
      </c>
      <c r="K2036" s="14">
        <v>0.8360533013745417</v>
      </c>
      <c r="L2036" s="14">
        <v>0.185</v>
      </c>
      <c r="M2036" s="14">
        <v>0.404</v>
      </c>
      <c r="N2036" s="14">
        <v>0.0</v>
      </c>
      <c r="O2036" s="14">
        <v>0.0948</v>
      </c>
      <c r="P2036" s="14">
        <v>0.731</v>
      </c>
      <c r="Q2036" s="14">
        <v>90.002</v>
      </c>
      <c r="R2036" s="14">
        <v>10.0</v>
      </c>
      <c r="S2036" s="14">
        <v>1.0</v>
      </c>
      <c r="T2036" s="14" t="s">
        <v>1264</v>
      </c>
      <c r="U2036" s="14" t="s">
        <v>35</v>
      </c>
      <c r="V2036" s="16" t="s">
        <v>181</v>
      </c>
      <c r="W2036" s="17" t="s">
        <v>185</v>
      </c>
    </row>
    <row r="2037" ht="15.75" customHeight="1">
      <c r="A2037" s="14" t="s">
        <v>20400</v>
      </c>
      <c r="B2037" s="14" t="s">
        <v>20401</v>
      </c>
      <c r="C2037" s="14">
        <v>1990.0</v>
      </c>
      <c r="D2037" s="14">
        <v>7.0</v>
      </c>
      <c r="E2037" s="14">
        <v>339133.0</v>
      </c>
      <c r="F2037" s="14" t="s">
        <v>20262</v>
      </c>
      <c r="G2037" s="14" t="s">
        <v>20263</v>
      </c>
      <c r="H2037" s="14" t="s">
        <v>20264</v>
      </c>
      <c r="I2037" s="14">
        <v>0.453</v>
      </c>
      <c r="J2037" s="14">
        <v>0.289</v>
      </c>
      <c r="K2037" s="14">
        <v>0.6721921587775718</v>
      </c>
      <c r="L2037" s="14">
        <v>0.0638</v>
      </c>
      <c r="M2037" s="14">
        <v>0.897</v>
      </c>
      <c r="N2037" s="14">
        <v>0.0</v>
      </c>
      <c r="O2037" s="14">
        <v>0.354</v>
      </c>
      <c r="P2037" s="14">
        <v>0.371</v>
      </c>
      <c r="Q2037" s="14">
        <v>111.221</v>
      </c>
      <c r="R2037" s="14">
        <v>9.0</v>
      </c>
      <c r="S2037" s="14">
        <v>0.0</v>
      </c>
      <c r="T2037" s="14" t="s">
        <v>1264</v>
      </c>
      <c r="U2037" s="14" t="s">
        <v>35</v>
      </c>
      <c r="V2037" s="16" t="s">
        <v>45</v>
      </c>
      <c r="W2037" s="17" t="s">
        <v>251</v>
      </c>
    </row>
    <row r="2038" ht="15.75" customHeight="1">
      <c r="A2038" s="14" t="s">
        <v>20402</v>
      </c>
      <c r="B2038" s="14" t="s">
        <v>20403</v>
      </c>
      <c r="C2038" s="14">
        <v>1990.0</v>
      </c>
      <c r="D2038" s="14">
        <v>7.0</v>
      </c>
      <c r="E2038" s="14">
        <v>267533.0</v>
      </c>
      <c r="F2038" s="14" t="s">
        <v>20262</v>
      </c>
      <c r="G2038" s="14" t="s">
        <v>20263</v>
      </c>
      <c r="H2038" s="14" t="s">
        <v>20264</v>
      </c>
      <c r="I2038" s="14">
        <v>0.441</v>
      </c>
      <c r="J2038" s="14">
        <v>0.128</v>
      </c>
      <c r="K2038" s="14">
        <v>0.619168823377769</v>
      </c>
      <c r="L2038" s="14">
        <v>0.0516</v>
      </c>
      <c r="M2038" s="14">
        <v>0.916</v>
      </c>
      <c r="N2038" s="14">
        <v>1.81E-6</v>
      </c>
      <c r="O2038" s="14">
        <v>0.32</v>
      </c>
      <c r="P2038" s="14">
        <v>0.341</v>
      </c>
      <c r="Q2038" s="14">
        <v>134.817</v>
      </c>
      <c r="R2038" s="14">
        <v>7.0</v>
      </c>
      <c r="S2038" s="14">
        <v>0.0</v>
      </c>
      <c r="T2038" s="14" t="s">
        <v>1264</v>
      </c>
      <c r="U2038" s="14" t="s">
        <v>35</v>
      </c>
      <c r="V2038" s="16" t="s">
        <v>45</v>
      </c>
      <c r="W2038" s="17" t="s">
        <v>251</v>
      </c>
    </row>
    <row r="2039" ht="15.75" customHeight="1">
      <c r="A2039" s="14" t="s">
        <v>20404</v>
      </c>
      <c r="B2039" s="14" t="s">
        <v>20405</v>
      </c>
      <c r="C2039" s="14">
        <v>1990.0</v>
      </c>
      <c r="D2039" s="14">
        <v>7.0</v>
      </c>
      <c r="E2039" s="14">
        <v>320333.0</v>
      </c>
      <c r="F2039" s="14" t="s">
        <v>20262</v>
      </c>
      <c r="G2039" s="14" t="s">
        <v>20263</v>
      </c>
      <c r="H2039" s="14" t="s">
        <v>20264</v>
      </c>
      <c r="I2039" s="14">
        <v>0.389</v>
      </c>
      <c r="J2039" s="14">
        <v>0.23</v>
      </c>
      <c r="K2039" s="14">
        <v>0.6537976172512182</v>
      </c>
      <c r="L2039" s="14">
        <v>0.0539</v>
      </c>
      <c r="M2039" s="14">
        <v>0.913</v>
      </c>
      <c r="N2039" s="14">
        <v>0.0</v>
      </c>
      <c r="O2039" s="14">
        <v>0.39</v>
      </c>
      <c r="P2039" s="14">
        <v>0.306</v>
      </c>
      <c r="Q2039" s="14">
        <v>128.091</v>
      </c>
      <c r="R2039" s="14">
        <v>9.0</v>
      </c>
      <c r="S2039" s="14">
        <v>0.0</v>
      </c>
      <c r="T2039" s="14" t="s">
        <v>1264</v>
      </c>
      <c r="U2039" s="14" t="s">
        <v>35</v>
      </c>
      <c r="V2039" s="16" t="s">
        <v>45</v>
      </c>
      <c r="W2039" s="17" t="s">
        <v>251</v>
      </c>
    </row>
    <row r="2040" ht="15.75" customHeight="1">
      <c r="A2040" s="14" t="s">
        <v>20406</v>
      </c>
      <c r="B2040" s="14" t="s">
        <v>20407</v>
      </c>
      <c r="C2040" s="14">
        <v>1990.0</v>
      </c>
      <c r="D2040" s="14">
        <v>7.0</v>
      </c>
      <c r="E2040" s="14">
        <v>284066.0</v>
      </c>
      <c r="F2040" s="14" t="s">
        <v>20262</v>
      </c>
      <c r="G2040" s="14" t="s">
        <v>20263</v>
      </c>
      <c r="H2040" s="14" t="s">
        <v>20264</v>
      </c>
      <c r="I2040" s="14">
        <v>0.405</v>
      </c>
      <c r="J2040" s="14">
        <v>0.216</v>
      </c>
      <c r="K2040" s="14">
        <v>0.681068594514126</v>
      </c>
      <c r="L2040" s="14">
        <v>0.052</v>
      </c>
      <c r="M2040" s="14">
        <v>0.894</v>
      </c>
      <c r="N2040" s="14">
        <v>0.0</v>
      </c>
      <c r="O2040" s="14">
        <v>0.314</v>
      </c>
      <c r="P2040" s="14">
        <v>0.219</v>
      </c>
      <c r="Q2040" s="14">
        <v>100.369</v>
      </c>
      <c r="R2040" s="14">
        <v>2.0</v>
      </c>
      <c r="S2040" s="14">
        <v>1.0</v>
      </c>
      <c r="T2040" s="14" t="s">
        <v>1264</v>
      </c>
      <c r="U2040" s="14" t="s">
        <v>35</v>
      </c>
      <c r="V2040" s="16" t="s">
        <v>36</v>
      </c>
      <c r="W2040" s="17" t="s">
        <v>251</v>
      </c>
    </row>
    <row r="2041" ht="15.75" customHeight="1">
      <c r="A2041" s="14" t="s">
        <v>20408</v>
      </c>
      <c r="B2041" s="14" t="s">
        <v>20409</v>
      </c>
      <c r="C2041" s="14">
        <v>1990.0</v>
      </c>
      <c r="D2041" s="14">
        <v>7.0</v>
      </c>
      <c r="E2041" s="14">
        <v>240533.0</v>
      </c>
      <c r="F2041" s="14" t="s">
        <v>20262</v>
      </c>
      <c r="G2041" s="14" t="s">
        <v>20263</v>
      </c>
      <c r="H2041" s="14" t="s">
        <v>20264</v>
      </c>
      <c r="I2041" s="14">
        <v>0.462</v>
      </c>
      <c r="J2041" s="14">
        <v>0.412</v>
      </c>
      <c r="K2041" s="14">
        <v>0.7075695677131401</v>
      </c>
      <c r="L2041" s="14">
        <v>0.0764</v>
      </c>
      <c r="M2041" s="14">
        <v>0.881</v>
      </c>
      <c r="N2041" s="14">
        <v>0.0</v>
      </c>
      <c r="O2041" s="14">
        <v>0.186</v>
      </c>
      <c r="P2041" s="14">
        <v>0.646</v>
      </c>
      <c r="Q2041" s="14">
        <v>78.97</v>
      </c>
      <c r="R2041" s="14">
        <v>5.0</v>
      </c>
      <c r="S2041" s="14">
        <v>0.0</v>
      </c>
      <c r="T2041" s="14" t="s">
        <v>1264</v>
      </c>
      <c r="U2041" s="14" t="s">
        <v>35</v>
      </c>
      <c r="V2041" s="16" t="s">
        <v>407</v>
      </c>
      <c r="W2041" s="17" t="s">
        <v>185</v>
      </c>
    </row>
    <row r="2042" ht="15.75" customHeight="1">
      <c r="A2042" s="14" t="s">
        <v>20410</v>
      </c>
      <c r="B2042" s="14" t="s">
        <v>20411</v>
      </c>
      <c r="C2042" s="14">
        <v>2020.0</v>
      </c>
      <c r="D2042" s="14">
        <v>7.0</v>
      </c>
      <c r="E2042" s="14">
        <v>66339.0</v>
      </c>
      <c r="F2042" s="14" t="s">
        <v>13117</v>
      </c>
      <c r="G2042" s="14" t="s">
        <v>14057</v>
      </c>
      <c r="H2042" s="14" t="s">
        <v>19988</v>
      </c>
      <c r="I2042" s="14">
        <v>0.868</v>
      </c>
      <c r="J2042" s="14">
        <v>0.243</v>
      </c>
      <c r="K2042" s="14">
        <v>0.5727974675299383</v>
      </c>
      <c r="L2042" s="14">
        <v>0.0716</v>
      </c>
      <c r="M2042" s="14">
        <v>0.674</v>
      </c>
      <c r="N2042" s="14">
        <v>0.863</v>
      </c>
      <c r="O2042" s="14">
        <v>0.0868</v>
      </c>
      <c r="P2042" s="14">
        <v>0.569</v>
      </c>
      <c r="Q2042" s="14">
        <v>137.845</v>
      </c>
      <c r="R2042" s="14">
        <v>5.0</v>
      </c>
      <c r="S2042" s="14">
        <v>0.0</v>
      </c>
      <c r="T2042" s="14" t="s">
        <v>1264</v>
      </c>
      <c r="U2042" s="14" t="s">
        <v>35</v>
      </c>
      <c r="V2042" s="16" t="s">
        <v>333</v>
      </c>
      <c r="W2042" s="17" t="s">
        <v>185</v>
      </c>
    </row>
    <row r="2043" ht="15.75" customHeight="1">
      <c r="A2043" s="14" t="s">
        <v>20412</v>
      </c>
      <c r="B2043" s="14" t="s">
        <v>20413</v>
      </c>
      <c r="C2043" s="14">
        <v>1996.0</v>
      </c>
      <c r="D2043" s="14">
        <v>7.0</v>
      </c>
      <c r="E2043" s="14">
        <v>209626.0</v>
      </c>
      <c r="F2043" s="14" t="s">
        <v>16404</v>
      </c>
      <c r="G2043" s="14" t="s">
        <v>20414</v>
      </c>
      <c r="H2043" s="14" t="s">
        <v>20415</v>
      </c>
      <c r="I2043" s="14">
        <v>0.281</v>
      </c>
      <c r="J2043" s="14">
        <v>0.154</v>
      </c>
      <c r="K2043" s="14">
        <v>0.628088037117873</v>
      </c>
      <c r="L2043" s="14">
        <v>0.0424</v>
      </c>
      <c r="M2043" s="14">
        <v>0.897</v>
      </c>
      <c r="N2043" s="14">
        <v>3.35E-5</v>
      </c>
      <c r="O2043" s="14">
        <v>0.26</v>
      </c>
      <c r="P2043" s="14">
        <v>0.53</v>
      </c>
      <c r="Q2043" s="14">
        <v>166.042</v>
      </c>
      <c r="R2043" s="14">
        <v>1.0</v>
      </c>
      <c r="S2043" s="14">
        <v>0.0</v>
      </c>
      <c r="T2043" s="14" t="s">
        <v>1264</v>
      </c>
      <c r="U2043" s="14" t="s">
        <v>35</v>
      </c>
      <c r="V2043" s="16" t="s">
        <v>333</v>
      </c>
      <c r="W2043" s="17" t="s">
        <v>185</v>
      </c>
    </row>
    <row r="2044" ht="15.75" customHeight="1">
      <c r="A2044" s="14" t="s">
        <v>20416</v>
      </c>
      <c r="B2044" s="14" t="s">
        <v>20417</v>
      </c>
      <c r="C2044" s="14">
        <v>1996.0</v>
      </c>
      <c r="D2044" s="14">
        <v>7.0</v>
      </c>
      <c r="E2044" s="14">
        <v>162866.0</v>
      </c>
      <c r="F2044" s="14" t="s">
        <v>16404</v>
      </c>
      <c r="G2044" s="14" t="s">
        <v>20418</v>
      </c>
      <c r="H2044" s="14" t="s">
        <v>20415</v>
      </c>
      <c r="I2044" s="14">
        <v>0.257</v>
      </c>
      <c r="J2044" s="14">
        <v>0.0525</v>
      </c>
      <c r="K2044" s="14">
        <v>0.4398006544940475</v>
      </c>
      <c r="L2044" s="14">
        <v>0.0498</v>
      </c>
      <c r="M2044" s="14">
        <v>0.979</v>
      </c>
      <c r="N2044" s="14">
        <v>0.828</v>
      </c>
      <c r="O2044" s="14">
        <v>0.106</v>
      </c>
      <c r="P2044" s="14">
        <v>0.391</v>
      </c>
      <c r="Q2044" s="14">
        <v>75.366</v>
      </c>
      <c r="R2044" s="14">
        <v>10.0</v>
      </c>
      <c r="S2044" s="14">
        <v>0.0</v>
      </c>
      <c r="T2044" s="14" t="s">
        <v>1264</v>
      </c>
      <c r="U2044" s="14" t="s">
        <v>35</v>
      </c>
      <c r="V2044" s="16" t="s">
        <v>45</v>
      </c>
      <c r="W2044" s="17" t="s">
        <v>251</v>
      </c>
    </row>
    <row r="2045" ht="15.75" customHeight="1">
      <c r="A2045" s="14" t="s">
        <v>20419</v>
      </c>
      <c r="B2045" s="14" t="s">
        <v>20420</v>
      </c>
      <c r="C2045" s="14">
        <v>1997.0</v>
      </c>
      <c r="D2045" s="14">
        <v>7.0</v>
      </c>
      <c r="E2045" s="14">
        <v>118733.0</v>
      </c>
      <c r="F2045" s="14" t="s">
        <v>13320</v>
      </c>
      <c r="G2045" s="14" t="s">
        <v>13322</v>
      </c>
      <c r="H2045" s="14" t="s">
        <v>20421</v>
      </c>
      <c r="I2045" s="14">
        <v>0.666</v>
      </c>
      <c r="J2045" s="14">
        <v>0.532</v>
      </c>
      <c r="K2045" s="14">
        <v>0.7674373836808882</v>
      </c>
      <c r="L2045" s="14">
        <v>0.0592</v>
      </c>
      <c r="M2045" s="14">
        <v>0.937</v>
      </c>
      <c r="N2045" s="14">
        <v>0.0</v>
      </c>
      <c r="O2045" s="14">
        <v>0.079</v>
      </c>
      <c r="P2045" s="14">
        <v>0.973</v>
      </c>
      <c r="Q2045" s="14">
        <v>105.592</v>
      </c>
      <c r="R2045" s="14">
        <v>7.0</v>
      </c>
      <c r="S2045" s="14">
        <v>1.0</v>
      </c>
      <c r="T2045" s="14" t="s">
        <v>1264</v>
      </c>
      <c r="U2045" s="14" t="s">
        <v>35</v>
      </c>
      <c r="V2045" s="16" t="s">
        <v>819</v>
      </c>
      <c r="W2045" s="17" t="s">
        <v>185</v>
      </c>
    </row>
    <row r="2046" ht="15.75" customHeight="1">
      <c r="A2046" s="14" t="s">
        <v>20422</v>
      </c>
      <c r="B2046" s="14" t="s">
        <v>20423</v>
      </c>
      <c r="C2046" s="14">
        <v>1999.0</v>
      </c>
      <c r="D2046" s="14">
        <v>7.0</v>
      </c>
      <c r="E2046" s="14">
        <v>206973.0</v>
      </c>
      <c r="F2046" s="14" t="s">
        <v>13320</v>
      </c>
      <c r="G2046" s="14" t="s">
        <v>20424</v>
      </c>
      <c r="H2046" s="14" t="s">
        <v>20425</v>
      </c>
      <c r="I2046" s="14">
        <v>0.482</v>
      </c>
      <c r="J2046" s="14">
        <v>0.164</v>
      </c>
      <c r="K2046" s="14">
        <v>0.7012598121895652</v>
      </c>
      <c r="L2046" s="14">
        <v>0.0395</v>
      </c>
      <c r="M2046" s="14">
        <v>0.988</v>
      </c>
      <c r="N2046" s="14">
        <v>8.14E-6</v>
      </c>
      <c r="O2046" s="14">
        <v>0.208</v>
      </c>
      <c r="P2046" s="14">
        <v>0.695</v>
      </c>
      <c r="Q2046" s="14">
        <v>111.178</v>
      </c>
      <c r="R2046" s="14">
        <v>0.0</v>
      </c>
      <c r="S2046" s="14">
        <v>1.0</v>
      </c>
      <c r="T2046" s="14" t="s">
        <v>1264</v>
      </c>
      <c r="U2046" s="14" t="s">
        <v>68</v>
      </c>
      <c r="V2046" s="16" t="s">
        <v>407</v>
      </c>
      <c r="W2046" s="17" t="s">
        <v>185</v>
      </c>
    </row>
    <row r="2047" ht="15.75" customHeight="1">
      <c r="A2047" s="14" t="s">
        <v>20426</v>
      </c>
      <c r="B2047" s="14" t="s">
        <v>20427</v>
      </c>
      <c r="C2047" s="14">
        <v>1993.0</v>
      </c>
      <c r="D2047" s="14">
        <v>7.0</v>
      </c>
      <c r="E2047" s="14">
        <v>167600.0</v>
      </c>
      <c r="F2047" s="14" t="s">
        <v>13320</v>
      </c>
      <c r="G2047" s="14" t="s">
        <v>19691</v>
      </c>
      <c r="H2047" s="14" t="s">
        <v>19692</v>
      </c>
      <c r="I2047" s="14">
        <v>0.645</v>
      </c>
      <c r="J2047" s="14">
        <v>0.198</v>
      </c>
      <c r="K2047" s="14">
        <v>0.7780891065647534</v>
      </c>
      <c r="L2047" s="14">
        <v>0.085</v>
      </c>
      <c r="M2047" s="14">
        <v>0.991</v>
      </c>
      <c r="N2047" s="14">
        <v>1.79E-4</v>
      </c>
      <c r="O2047" s="14">
        <v>0.33</v>
      </c>
      <c r="P2047" s="14">
        <v>0.674</v>
      </c>
      <c r="Q2047" s="14">
        <v>77.874</v>
      </c>
      <c r="R2047" s="14">
        <v>0.0</v>
      </c>
      <c r="S2047" s="14">
        <v>1.0</v>
      </c>
      <c r="T2047" s="14" t="s">
        <v>1264</v>
      </c>
      <c r="U2047" s="14" t="s">
        <v>35</v>
      </c>
      <c r="V2047" s="16" t="s">
        <v>407</v>
      </c>
      <c r="W2047" s="17" t="s">
        <v>185</v>
      </c>
    </row>
    <row r="2048" ht="15.75" customHeight="1">
      <c r="A2048" s="14" t="s">
        <v>20428</v>
      </c>
      <c r="B2048" s="14" t="s">
        <v>20429</v>
      </c>
      <c r="C2048" s="14">
        <v>2010.0</v>
      </c>
      <c r="D2048" s="14">
        <v>7.0</v>
      </c>
      <c r="E2048" s="14">
        <v>194705.0</v>
      </c>
      <c r="F2048" s="14" t="s">
        <v>13117</v>
      </c>
      <c r="G2048" s="14" t="s">
        <v>20430</v>
      </c>
      <c r="H2048" s="14" t="s">
        <v>20431</v>
      </c>
      <c r="I2048" s="14">
        <v>0.294</v>
      </c>
      <c r="J2048" s="14">
        <v>0.603</v>
      </c>
      <c r="K2048" s="14">
        <v>0.8576561931671197</v>
      </c>
      <c r="L2048" s="14">
        <v>0.0604</v>
      </c>
      <c r="M2048" s="14">
        <v>0.568</v>
      </c>
      <c r="N2048" s="14">
        <v>0.0</v>
      </c>
      <c r="O2048" s="14">
        <v>0.291</v>
      </c>
      <c r="P2048" s="14">
        <v>0.838</v>
      </c>
      <c r="Q2048" s="14">
        <v>68.406</v>
      </c>
      <c r="R2048" s="14">
        <v>9.0</v>
      </c>
      <c r="S2048" s="14">
        <v>1.0</v>
      </c>
      <c r="T2048" s="14" t="s">
        <v>1264</v>
      </c>
      <c r="U2048" s="14" t="s">
        <v>35</v>
      </c>
      <c r="V2048" s="16" t="s">
        <v>560</v>
      </c>
      <c r="W2048" s="17" t="s">
        <v>185</v>
      </c>
    </row>
    <row r="2049" ht="15.75" customHeight="1">
      <c r="A2049" s="14" t="s">
        <v>20432</v>
      </c>
      <c r="B2049" s="14" t="s">
        <v>20433</v>
      </c>
      <c r="C2049" s="14">
        <v>2020.0</v>
      </c>
      <c r="D2049" s="14">
        <v>7.0</v>
      </c>
      <c r="E2049" s="14">
        <v>124095.0</v>
      </c>
      <c r="F2049" s="14" t="s">
        <v>14474</v>
      </c>
      <c r="G2049" s="14" t="s">
        <v>14057</v>
      </c>
      <c r="H2049" s="14" t="s">
        <v>19988</v>
      </c>
      <c r="I2049" s="14">
        <v>0.675</v>
      </c>
      <c r="J2049" s="14">
        <v>0.081</v>
      </c>
      <c r="K2049" s="14">
        <v>0.5332064252447286</v>
      </c>
      <c r="L2049" s="14">
        <v>0.045</v>
      </c>
      <c r="M2049" s="14">
        <v>0.977</v>
      </c>
      <c r="N2049" s="14">
        <v>0.862</v>
      </c>
      <c r="O2049" s="14">
        <v>0.113</v>
      </c>
      <c r="P2049" s="14">
        <v>0.544</v>
      </c>
      <c r="Q2049" s="14">
        <v>135.793</v>
      </c>
      <c r="R2049" s="14">
        <v>3.0</v>
      </c>
      <c r="S2049" s="14">
        <v>1.0</v>
      </c>
      <c r="T2049" s="14" t="s">
        <v>1264</v>
      </c>
      <c r="U2049" s="14" t="s">
        <v>35</v>
      </c>
      <c r="V2049" s="16" t="s">
        <v>333</v>
      </c>
      <c r="W2049" s="17" t="s">
        <v>185</v>
      </c>
    </row>
    <row r="2050" ht="15.75" customHeight="1">
      <c r="A2050" s="14" t="s">
        <v>20434</v>
      </c>
      <c r="B2050" s="14" t="s">
        <v>20435</v>
      </c>
      <c r="C2050" s="14">
        <v>1963.0</v>
      </c>
      <c r="D2050" s="14">
        <v>7.0</v>
      </c>
      <c r="E2050" s="14">
        <v>107466.0</v>
      </c>
      <c r="F2050" s="14" t="s">
        <v>20436</v>
      </c>
      <c r="G2050" s="14" t="s">
        <v>20437</v>
      </c>
      <c r="H2050" s="14" t="s">
        <v>20438</v>
      </c>
      <c r="I2050" s="14">
        <v>0.688</v>
      </c>
      <c r="J2050" s="14">
        <v>0.137</v>
      </c>
      <c r="K2050" s="14">
        <v>0.6794858083827886</v>
      </c>
      <c r="L2050" s="14">
        <v>0.179</v>
      </c>
      <c r="M2050" s="14">
        <v>0.989</v>
      </c>
      <c r="N2050" s="14">
        <v>0.0</v>
      </c>
      <c r="O2050" s="14">
        <v>0.123</v>
      </c>
      <c r="P2050" s="14">
        <v>0.542</v>
      </c>
      <c r="Q2050" s="14">
        <v>129.201</v>
      </c>
      <c r="R2050" s="14">
        <v>1.0</v>
      </c>
      <c r="S2050" s="14">
        <v>1.0</v>
      </c>
      <c r="T2050" s="14" t="s">
        <v>1264</v>
      </c>
      <c r="U2050" s="14" t="s">
        <v>35</v>
      </c>
      <c r="V2050" s="16" t="s">
        <v>333</v>
      </c>
      <c r="W2050" s="17" t="s">
        <v>185</v>
      </c>
    </row>
    <row r="2051" ht="15.75" customHeight="1">
      <c r="A2051" s="14" t="s">
        <v>20439</v>
      </c>
      <c r="B2051" s="14" t="s">
        <v>20440</v>
      </c>
      <c r="C2051" s="14">
        <v>2010.0</v>
      </c>
      <c r="D2051" s="14">
        <v>7.0</v>
      </c>
      <c r="E2051" s="14">
        <v>57266.0</v>
      </c>
      <c r="F2051" s="14" t="s">
        <v>13117</v>
      </c>
      <c r="G2051" s="14" t="s">
        <v>20441</v>
      </c>
      <c r="H2051" s="14" t="s">
        <v>20442</v>
      </c>
      <c r="I2051" s="14">
        <v>0.741</v>
      </c>
      <c r="J2051" s="14">
        <v>0.544</v>
      </c>
      <c r="K2051" s="14">
        <v>0.8139584625411427</v>
      </c>
      <c r="L2051" s="14">
        <v>0.117</v>
      </c>
      <c r="M2051" s="14">
        <v>0.486</v>
      </c>
      <c r="N2051" s="14">
        <v>0.0</v>
      </c>
      <c r="O2051" s="14">
        <v>0.09</v>
      </c>
      <c r="P2051" s="14">
        <v>0.783</v>
      </c>
      <c r="Q2051" s="14">
        <v>164.307</v>
      </c>
      <c r="R2051" s="14">
        <v>9.0</v>
      </c>
      <c r="S2051" s="14">
        <v>1.0</v>
      </c>
      <c r="T2051" s="14" t="s">
        <v>1264</v>
      </c>
      <c r="U2051" s="14" t="s">
        <v>35</v>
      </c>
      <c r="V2051" s="16" t="s">
        <v>181</v>
      </c>
      <c r="W2051" s="17" t="s">
        <v>185</v>
      </c>
    </row>
    <row r="2052" ht="15.75" customHeight="1">
      <c r="A2052" s="14" t="s">
        <v>20443</v>
      </c>
      <c r="B2052" s="14" t="s">
        <v>20444</v>
      </c>
      <c r="C2052" s="14">
        <v>2014.0</v>
      </c>
      <c r="D2052" s="14">
        <v>7.0</v>
      </c>
      <c r="E2052" s="14">
        <v>297280.0</v>
      </c>
      <c r="F2052" s="14" t="s">
        <v>13206</v>
      </c>
      <c r="G2052" s="14" t="s">
        <v>20445</v>
      </c>
      <c r="H2052" s="14" t="s">
        <v>20446</v>
      </c>
      <c r="I2052" s="14">
        <v>0.679</v>
      </c>
      <c r="J2052" s="14">
        <v>0.543</v>
      </c>
      <c r="K2052" s="14">
        <v>0.881975488185101</v>
      </c>
      <c r="L2052" s="14">
        <v>0.0244</v>
      </c>
      <c r="M2052" s="14">
        <v>0.509</v>
      </c>
      <c r="N2052" s="14">
        <v>0.0</v>
      </c>
      <c r="O2052" s="14">
        <v>0.106</v>
      </c>
      <c r="P2052" s="14">
        <v>0.468</v>
      </c>
      <c r="Q2052" s="14">
        <v>109.942</v>
      </c>
      <c r="R2052" s="14">
        <v>7.0</v>
      </c>
      <c r="S2052" s="14">
        <v>1.0</v>
      </c>
      <c r="T2052" s="14" t="s">
        <v>1264</v>
      </c>
      <c r="U2052" s="14" t="s">
        <v>35</v>
      </c>
      <c r="V2052" s="16" t="s">
        <v>54</v>
      </c>
      <c r="W2052" s="17" t="s">
        <v>251</v>
      </c>
    </row>
    <row r="2053" ht="15.75" customHeight="1">
      <c r="A2053" s="14" t="s">
        <v>20447</v>
      </c>
      <c r="B2053" s="14" t="s">
        <v>20448</v>
      </c>
      <c r="C2053" s="14">
        <v>2023.0</v>
      </c>
      <c r="D2053" s="14">
        <v>7.0</v>
      </c>
      <c r="E2053" s="14">
        <v>586567.0</v>
      </c>
      <c r="F2053" s="14" t="s">
        <v>12502</v>
      </c>
      <c r="G2053" s="14" t="s">
        <v>20449</v>
      </c>
      <c r="H2053" s="14" t="s">
        <v>20450</v>
      </c>
      <c r="I2053" s="14">
        <v>0.605</v>
      </c>
      <c r="J2053" s="14">
        <v>0.00824</v>
      </c>
      <c r="K2053" s="14">
        <v>0.3111885868219968</v>
      </c>
      <c r="L2053" s="14">
        <v>0.0393</v>
      </c>
      <c r="M2053" s="14">
        <v>0.991</v>
      </c>
      <c r="N2053" s="14">
        <v>0.934</v>
      </c>
      <c r="O2053" s="14">
        <v>0.0853</v>
      </c>
      <c r="P2053" s="14">
        <v>0.18</v>
      </c>
      <c r="Q2053" s="14">
        <v>139.987</v>
      </c>
      <c r="R2053" s="14">
        <v>11.0</v>
      </c>
      <c r="S2053" s="14">
        <v>0.0</v>
      </c>
      <c r="T2053" s="14" t="s">
        <v>1264</v>
      </c>
      <c r="U2053" s="14" t="s">
        <v>35</v>
      </c>
      <c r="V2053" s="16" t="s">
        <v>58</v>
      </c>
      <c r="W2053" s="17" t="s">
        <v>251</v>
      </c>
    </row>
    <row r="2054" ht="15.75" customHeight="1">
      <c r="A2054" s="14" t="s">
        <v>20451</v>
      </c>
      <c r="B2054" s="14" t="s">
        <v>20452</v>
      </c>
      <c r="C2054" s="14">
        <v>2019.0</v>
      </c>
      <c r="D2054" s="14">
        <v>7.0</v>
      </c>
      <c r="E2054" s="14">
        <v>78000.0</v>
      </c>
      <c r="F2054" s="14" t="s">
        <v>14824</v>
      </c>
      <c r="G2054" s="14" t="s">
        <v>20453</v>
      </c>
      <c r="H2054" s="14" t="s">
        <v>20454</v>
      </c>
      <c r="I2054" s="14">
        <v>0.622</v>
      </c>
      <c r="J2054" s="14">
        <v>0.679</v>
      </c>
      <c r="K2054" s="14">
        <v>0.8383633135662234</v>
      </c>
      <c r="L2054" s="14">
        <v>0.319</v>
      </c>
      <c r="M2054" s="14">
        <v>0.51</v>
      </c>
      <c r="N2054" s="14">
        <v>0.279</v>
      </c>
      <c r="O2054" s="14">
        <v>0.0194</v>
      </c>
      <c r="P2054" s="14">
        <v>0.85</v>
      </c>
      <c r="Q2054" s="14">
        <v>187.697</v>
      </c>
      <c r="R2054" s="14">
        <v>0.0</v>
      </c>
      <c r="S2054" s="14">
        <v>1.0</v>
      </c>
      <c r="T2054" s="14" t="s">
        <v>1434</v>
      </c>
      <c r="U2054" s="14" t="s">
        <v>35</v>
      </c>
      <c r="V2054" s="16" t="s">
        <v>560</v>
      </c>
      <c r="W2054" s="17" t="s">
        <v>185</v>
      </c>
    </row>
    <row r="2055" ht="15.75" customHeight="1">
      <c r="A2055" s="14" t="s">
        <v>20455</v>
      </c>
      <c r="B2055" s="14" t="s">
        <v>18500</v>
      </c>
      <c r="C2055" s="14">
        <v>2021.0</v>
      </c>
      <c r="D2055" s="14">
        <v>7.0</v>
      </c>
      <c r="E2055" s="14">
        <v>197647.0</v>
      </c>
      <c r="F2055" s="14" t="s">
        <v>5921</v>
      </c>
      <c r="G2055" s="14" t="s">
        <v>18499</v>
      </c>
      <c r="H2055" s="14" t="s">
        <v>18500</v>
      </c>
      <c r="I2055" s="14">
        <v>0.627</v>
      </c>
      <c r="J2055" s="14">
        <v>0.159</v>
      </c>
      <c r="K2055" s="14">
        <v>0.505785724969397</v>
      </c>
      <c r="L2055" s="14">
        <v>0.0597</v>
      </c>
      <c r="M2055" s="14">
        <v>0.946</v>
      </c>
      <c r="N2055" s="14">
        <v>0.748</v>
      </c>
      <c r="O2055" s="14">
        <v>0.282</v>
      </c>
      <c r="P2055" s="14">
        <v>0.236</v>
      </c>
      <c r="Q2055" s="14">
        <v>135.914</v>
      </c>
      <c r="R2055" s="14">
        <v>1.0</v>
      </c>
      <c r="S2055" s="14">
        <v>0.0</v>
      </c>
      <c r="T2055" s="14" t="s">
        <v>1434</v>
      </c>
      <c r="U2055" s="14" t="s">
        <v>35</v>
      </c>
      <c r="V2055" s="16" t="s">
        <v>36</v>
      </c>
      <c r="W2055" s="17" t="s">
        <v>251</v>
      </c>
    </row>
    <row r="2056" ht="15.75" customHeight="1">
      <c r="A2056" s="14" t="s">
        <v>20456</v>
      </c>
      <c r="B2056" s="14" t="s">
        <v>20457</v>
      </c>
      <c r="C2056" s="14">
        <v>2022.0</v>
      </c>
      <c r="D2056" s="14">
        <v>7.0</v>
      </c>
      <c r="E2056" s="14">
        <v>134766.0</v>
      </c>
      <c r="F2056" s="14" t="s">
        <v>2193</v>
      </c>
      <c r="G2056" s="14" t="s">
        <v>20458</v>
      </c>
      <c r="H2056" s="14" t="s">
        <v>20459</v>
      </c>
      <c r="I2056" s="14">
        <v>0.88</v>
      </c>
      <c r="J2056" s="14">
        <v>0.674</v>
      </c>
      <c r="K2056" s="14">
        <v>0.6984792419588375</v>
      </c>
      <c r="L2056" s="14">
        <v>0.17</v>
      </c>
      <c r="M2056" s="14">
        <v>0.229</v>
      </c>
      <c r="N2056" s="14">
        <v>0.0694</v>
      </c>
      <c r="O2056" s="14">
        <v>0.112</v>
      </c>
      <c r="P2056" s="14">
        <v>0.389</v>
      </c>
      <c r="Q2056" s="14">
        <v>93.006</v>
      </c>
      <c r="R2056" s="14">
        <v>8.0</v>
      </c>
      <c r="S2056" s="14">
        <v>1.0</v>
      </c>
      <c r="T2056" s="14" t="s">
        <v>1434</v>
      </c>
      <c r="U2056" s="14" t="s">
        <v>35</v>
      </c>
      <c r="V2056" s="16" t="s">
        <v>45</v>
      </c>
      <c r="W2056" s="17" t="s">
        <v>251</v>
      </c>
    </row>
    <row r="2057" ht="15.75" customHeight="1">
      <c r="A2057" s="14" t="s">
        <v>20460</v>
      </c>
      <c r="B2057" s="14" t="s">
        <v>20461</v>
      </c>
      <c r="C2057" s="14">
        <v>1994.0</v>
      </c>
      <c r="D2057" s="14">
        <v>7.0</v>
      </c>
      <c r="E2057" s="14">
        <v>205296.0</v>
      </c>
      <c r="F2057" s="14" t="s">
        <v>14888</v>
      </c>
      <c r="G2057" s="14" t="s">
        <v>20462</v>
      </c>
      <c r="H2057" s="14" t="s">
        <v>20463</v>
      </c>
      <c r="I2057" s="14">
        <v>0.71</v>
      </c>
      <c r="J2057" s="14">
        <v>0.579</v>
      </c>
      <c r="K2057" s="14">
        <v>0.7129595961603971</v>
      </c>
      <c r="L2057" s="14">
        <v>0.0289</v>
      </c>
      <c r="M2057" s="14">
        <v>0.564</v>
      </c>
      <c r="N2057" s="14">
        <v>0.00193</v>
      </c>
      <c r="O2057" s="14">
        <v>0.401</v>
      </c>
      <c r="P2057" s="14">
        <v>0.834</v>
      </c>
      <c r="Q2057" s="14">
        <v>134.824</v>
      </c>
      <c r="R2057" s="14">
        <v>10.0</v>
      </c>
      <c r="S2057" s="14">
        <v>1.0</v>
      </c>
      <c r="T2057" s="14" t="s">
        <v>1434</v>
      </c>
      <c r="U2057" s="14" t="s">
        <v>68</v>
      </c>
      <c r="V2057" s="16" t="s">
        <v>560</v>
      </c>
      <c r="W2057" s="17" t="s">
        <v>185</v>
      </c>
    </row>
    <row r="2058" ht="15.75" customHeight="1">
      <c r="A2058" s="14" t="s">
        <v>20464</v>
      </c>
      <c r="B2058" s="14" t="s">
        <v>20465</v>
      </c>
      <c r="C2058" s="14">
        <v>2019.0</v>
      </c>
      <c r="D2058" s="14">
        <v>7.0</v>
      </c>
      <c r="E2058" s="14">
        <v>93061.0</v>
      </c>
      <c r="F2058" s="14" t="s">
        <v>14716</v>
      </c>
      <c r="G2058" s="14" t="s">
        <v>1658</v>
      </c>
      <c r="H2058" s="14" t="s">
        <v>19810</v>
      </c>
      <c r="I2058" s="14">
        <v>0.924</v>
      </c>
      <c r="J2058" s="14">
        <v>0.764</v>
      </c>
      <c r="K2058" s="14">
        <v>0.888905524760146</v>
      </c>
      <c r="L2058" s="14">
        <v>0.179</v>
      </c>
      <c r="M2058" s="14">
        <v>0.349</v>
      </c>
      <c r="N2058" s="14">
        <v>0.0</v>
      </c>
      <c r="O2058" s="14">
        <v>0.36</v>
      </c>
      <c r="P2058" s="14">
        <v>0.904</v>
      </c>
      <c r="Q2058" s="14">
        <v>98.119</v>
      </c>
      <c r="R2058" s="14">
        <v>10.0</v>
      </c>
      <c r="S2058" s="14">
        <v>1.0</v>
      </c>
      <c r="T2058" s="14" t="s">
        <v>1434</v>
      </c>
      <c r="U2058" s="14" t="s">
        <v>35</v>
      </c>
      <c r="V2058" s="16" t="s">
        <v>819</v>
      </c>
      <c r="W2058" s="17" t="s">
        <v>185</v>
      </c>
    </row>
    <row r="2059" ht="15.75" customHeight="1">
      <c r="A2059" s="14" t="s">
        <v>20466</v>
      </c>
      <c r="B2059" s="14" t="s">
        <v>20467</v>
      </c>
      <c r="C2059" s="14">
        <v>2007.0</v>
      </c>
      <c r="D2059" s="14">
        <v>7.0</v>
      </c>
      <c r="E2059" s="14">
        <v>66480.0</v>
      </c>
      <c r="F2059" s="14" t="s">
        <v>18971</v>
      </c>
      <c r="G2059" s="14" t="s">
        <v>18972</v>
      </c>
      <c r="H2059" s="14" t="s">
        <v>19575</v>
      </c>
      <c r="I2059" s="14">
        <v>0.973</v>
      </c>
      <c r="J2059" s="14">
        <v>0.187</v>
      </c>
      <c r="K2059" s="14">
        <v>0.6857527859028137</v>
      </c>
      <c r="L2059" s="14">
        <v>0.126</v>
      </c>
      <c r="M2059" s="14">
        <v>0.845</v>
      </c>
      <c r="N2059" s="14">
        <v>3.22E-4</v>
      </c>
      <c r="O2059" s="14">
        <v>0.0746</v>
      </c>
      <c r="P2059" s="14">
        <v>0.967</v>
      </c>
      <c r="Q2059" s="14">
        <v>122.097</v>
      </c>
      <c r="R2059" s="14">
        <v>0.0</v>
      </c>
      <c r="S2059" s="14">
        <v>1.0</v>
      </c>
      <c r="T2059" s="14" t="s">
        <v>1434</v>
      </c>
      <c r="U2059" s="14" t="s">
        <v>35</v>
      </c>
      <c r="V2059" s="16" t="s">
        <v>819</v>
      </c>
      <c r="W2059" s="17" t="s">
        <v>185</v>
      </c>
    </row>
    <row r="2060" ht="15.75" customHeight="1">
      <c r="A2060" s="14" t="s">
        <v>20468</v>
      </c>
      <c r="B2060" s="14" t="s">
        <v>20469</v>
      </c>
      <c r="C2060" s="14">
        <v>2003.0</v>
      </c>
      <c r="D2060" s="14">
        <v>7.0</v>
      </c>
      <c r="E2060" s="14">
        <v>224000.0</v>
      </c>
      <c r="F2060" s="14" t="s">
        <v>14824</v>
      </c>
      <c r="G2060" s="14" t="s">
        <v>20470</v>
      </c>
      <c r="H2060" s="14" t="s">
        <v>20471</v>
      </c>
      <c r="I2060" s="14">
        <v>0.649</v>
      </c>
      <c r="J2060" s="14">
        <v>0.214</v>
      </c>
      <c r="K2060" s="14">
        <v>0.644172566452545</v>
      </c>
      <c r="L2060" s="14">
        <v>0.0375</v>
      </c>
      <c r="M2060" s="14">
        <v>0.719</v>
      </c>
      <c r="N2060" s="14">
        <v>0.916</v>
      </c>
      <c r="O2060" s="14">
        <v>0.095</v>
      </c>
      <c r="P2060" s="14">
        <v>0.473</v>
      </c>
      <c r="Q2060" s="14">
        <v>119.978</v>
      </c>
      <c r="R2060" s="14">
        <v>0.0</v>
      </c>
      <c r="S2060" s="14">
        <v>0.0</v>
      </c>
      <c r="T2060" s="14" t="s">
        <v>1434</v>
      </c>
      <c r="U2060" s="14" t="s">
        <v>35</v>
      </c>
      <c r="V2060" s="16" t="s">
        <v>54</v>
      </c>
      <c r="W2060" s="17" t="s">
        <v>251</v>
      </c>
    </row>
    <row r="2061" ht="15.75" customHeight="1">
      <c r="A2061" s="14" t="s">
        <v>20472</v>
      </c>
      <c r="B2061" s="14" t="s">
        <v>20473</v>
      </c>
      <c r="C2061" s="14">
        <v>2017.0</v>
      </c>
      <c r="D2061" s="14">
        <v>7.0</v>
      </c>
      <c r="E2061" s="14">
        <v>369600.0</v>
      </c>
      <c r="F2061" s="14" t="s">
        <v>20474</v>
      </c>
      <c r="G2061" s="14" t="s">
        <v>20475</v>
      </c>
      <c r="H2061" s="14" t="s">
        <v>20476</v>
      </c>
      <c r="I2061" s="14">
        <v>0.6</v>
      </c>
      <c r="J2061" s="14">
        <v>0.343</v>
      </c>
      <c r="K2061" s="14">
        <v>0.8021945115649864</v>
      </c>
      <c r="L2061" s="14">
        <v>0.0549</v>
      </c>
      <c r="M2061" s="14">
        <v>0.674</v>
      </c>
      <c r="N2061" s="14">
        <v>1.36E-5</v>
      </c>
      <c r="O2061" s="14">
        <v>0.0898</v>
      </c>
      <c r="P2061" s="14">
        <v>0.345</v>
      </c>
      <c r="Q2061" s="14">
        <v>105.35</v>
      </c>
      <c r="R2061" s="14">
        <v>1.0</v>
      </c>
      <c r="S2061" s="14">
        <v>1.0</v>
      </c>
      <c r="T2061" s="14" t="s">
        <v>1434</v>
      </c>
      <c r="U2061" s="14" t="s">
        <v>35</v>
      </c>
      <c r="V2061" s="16" t="s">
        <v>45</v>
      </c>
      <c r="W2061" s="17" t="s">
        <v>251</v>
      </c>
    </row>
    <row r="2062" ht="15.75" customHeight="1">
      <c r="A2062" s="14" t="s">
        <v>20477</v>
      </c>
      <c r="B2062" s="14" t="s">
        <v>20478</v>
      </c>
      <c r="C2062" s="14">
        <v>2024.0</v>
      </c>
      <c r="D2062" s="14">
        <v>7.0</v>
      </c>
      <c r="E2062" s="14">
        <v>168186.0</v>
      </c>
      <c r="F2062" s="14" t="s">
        <v>14716</v>
      </c>
      <c r="G2062" s="14" t="s">
        <v>4257</v>
      </c>
      <c r="H2062" s="14" t="s">
        <v>20479</v>
      </c>
      <c r="I2062" s="14">
        <v>0.813</v>
      </c>
      <c r="J2062" s="14">
        <v>0.977</v>
      </c>
      <c r="K2062" s="14">
        <v>0.9120484246805116</v>
      </c>
      <c r="L2062" s="14">
        <v>0.0355</v>
      </c>
      <c r="M2062" s="14">
        <v>0.118</v>
      </c>
      <c r="N2062" s="14">
        <v>0.00369</v>
      </c>
      <c r="O2062" s="14">
        <v>0.0721</v>
      </c>
      <c r="P2062" s="14">
        <v>0.934</v>
      </c>
      <c r="Q2062" s="14">
        <v>137.935</v>
      </c>
      <c r="R2062" s="14">
        <v>7.0</v>
      </c>
      <c r="S2062" s="14">
        <v>1.0</v>
      </c>
      <c r="T2062" s="14" t="s">
        <v>1434</v>
      </c>
      <c r="U2062" s="14" t="s">
        <v>35</v>
      </c>
      <c r="V2062" s="16" t="s">
        <v>819</v>
      </c>
      <c r="W2062" s="17" t="s">
        <v>185</v>
      </c>
    </row>
    <row r="2063" ht="15.75" customHeight="1">
      <c r="A2063" s="14" t="s">
        <v>20480</v>
      </c>
      <c r="B2063" s="14" t="s">
        <v>6635</v>
      </c>
      <c r="C2063" s="14">
        <v>2012.0</v>
      </c>
      <c r="D2063" s="14">
        <v>7.0</v>
      </c>
      <c r="E2063" s="14">
        <v>390346.0</v>
      </c>
      <c r="F2063" s="14" t="s">
        <v>19558</v>
      </c>
      <c r="G2063" s="14" t="s">
        <v>19559</v>
      </c>
      <c r="H2063" s="14" t="s">
        <v>19560</v>
      </c>
      <c r="I2063" s="14">
        <v>0.411</v>
      </c>
      <c r="J2063" s="14">
        <v>0.817</v>
      </c>
      <c r="K2063" s="14">
        <v>0.8113062263210639</v>
      </c>
      <c r="L2063" s="14">
        <v>0.046</v>
      </c>
      <c r="M2063" s="14">
        <v>0.0225</v>
      </c>
      <c r="N2063" s="14">
        <v>0.0</v>
      </c>
      <c r="O2063" s="14">
        <v>0.903</v>
      </c>
      <c r="P2063" s="14">
        <v>0.27</v>
      </c>
      <c r="Q2063" s="14">
        <v>145.959</v>
      </c>
      <c r="R2063" s="14">
        <v>9.0</v>
      </c>
      <c r="S2063" s="14">
        <v>1.0</v>
      </c>
      <c r="T2063" s="14" t="s">
        <v>1434</v>
      </c>
      <c r="U2063" s="14" t="s">
        <v>68</v>
      </c>
      <c r="V2063" s="16" t="s">
        <v>36</v>
      </c>
      <c r="W2063" s="17" t="s">
        <v>251</v>
      </c>
    </row>
    <row r="2064" ht="15.75" customHeight="1">
      <c r="A2064" s="14" t="s">
        <v>20481</v>
      </c>
      <c r="B2064" s="14" t="s">
        <v>20482</v>
      </c>
      <c r="C2064" s="14">
        <v>2022.0</v>
      </c>
      <c r="D2064" s="14">
        <v>7.0</v>
      </c>
      <c r="E2064" s="14">
        <v>122727.0</v>
      </c>
      <c r="F2064" s="14" t="s">
        <v>14716</v>
      </c>
      <c r="G2064" s="14" t="s">
        <v>4257</v>
      </c>
      <c r="H2064" s="14" t="s">
        <v>20350</v>
      </c>
      <c r="I2064" s="14">
        <v>0.743</v>
      </c>
      <c r="J2064" s="14">
        <v>0.918</v>
      </c>
      <c r="K2064" s="14">
        <v>0.9051183881054667</v>
      </c>
      <c r="L2064" s="14">
        <v>0.106</v>
      </c>
      <c r="M2064" s="14">
        <v>0.273</v>
      </c>
      <c r="N2064" s="14">
        <v>0.0</v>
      </c>
      <c r="O2064" s="14">
        <v>0.29</v>
      </c>
      <c r="P2064" s="14">
        <v>0.69</v>
      </c>
      <c r="Q2064" s="14">
        <v>109.974</v>
      </c>
      <c r="R2064" s="14">
        <v>9.0</v>
      </c>
      <c r="S2064" s="14">
        <v>1.0</v>
      </c>
      <c r="T2064" s="14" t="s">
        <v>1434</v>
      </c>
      <c r="U2064" s="14" t="s">
        <v>68</v>
      </c>
      <c r="V2064" s="16" t="s">
        <v>407</v>
      </c>
      <c r="W2064" s="17" t="s">
        <v>185</v>
      </c>
    </row>
    <row r="2065" ht="15.75" customHeight="1">
      <c r="A2065" s="14" t="s">
        <v>20483</v>
      </c>
      <c r="B2065" s="14" t="s">
        <v>20484</v>
      </c>
      <c r="C2065" s="14">
        <v>2022.0</v>
      </c>
      <c r="D2065" s="14">
        <v>7.0</v>
      </c>
      <c r="E2065" s="14">
        <v>120137.0</v>
      </c>
      <c r="F2065" s="14" t="s">
        <v>14716</v>
      </c>
      <c r="G2065" s="14" t="s">
        <v>4257</v>
      </c>
      <c r="H2065" s="14" t="s">
        <v>20350</v>
      </c>
      <c r="I2065" s="14">
        <v>0.483</v>
      </c>
      <c r="J2065" s="14">
        <v>0.247</v>
      </c>
      <c r="K2065" s="14">
        <v>0.7930186298035845</v>
      </c>
      <c r="L2065" s="14">
        <v>0.0363</v>
      </c>
      <c r="M2065" s="14">
        <v>0.85</v>
      </c>
      <c r="N2065" s="14">
        <v>0.0</v>
      </c>
      <c r="O2065" s="14">
        <v>0.334</v>
      </c>
      <c r="P2065" s="14">
        <v>0.154</v>
      </c>
      <c r="Q2065" s="14">
        <v>75.38</v>
      </c>
      <c r="R2065" s="14">
        <v>10.0</v>
      </c>
      <c r="S2065" s="14">
        <v>1.0</v>
      </c>
      <c r="T2065" s="14" t="s">
        <v>1434</v>
      </c>
      <c r="U2065" s="14" t="s">
        <v>35</v>
      </c>
      <c r="V2065" s="16" t="s">
        <v>58</v>
      </c>
      <c r="W2065" s="17" t="s">
        <v>251</v>
      </c>
    </row>
    <row r="2066" ht="15.75" customHeight="1">
      <c r="A2066" s="14" t="s">
        <v>20485</v>
      </c>
      <c r="B2066" s="14" t="s">
        <v>20486</v>
      </c>
      <c r="C2066" s="14">
        <v>2023.0</v>
      </c>
      <c r="D2066" s="14">
        <v>7.0</v>
      </c>
      <c r="E2066" s="14">
        <v>231800.0</v>
      </c>
      <c r="F2066" s="14" t="s">
        <v>2193</v>
      </c>
      <c r="G2066" s="14" t="s">
        <v>20487</v>
      </c>
      <c r="H2066" s="14" t="s">
        <v>20488</v>
      </c>
      <c r="I2066" s="14">
        <v>0.478</v>
      </c>
      <c r="J2066" s="14">
        <v>0.574</v>
      </c>
      <c r="K2066" s="14">
        <v>0.8330374521242908</v>
      </c>
      <c r="L2066" s="14">
        <v>0.0291</v>
      </c>
      <c r="M2066" s="14">
        <v>0.622</v>
      </c>
      <c r="N2066" s="14">
        <v>0.0</v>
      </c>
      <c r="O2066" s="14">
        <v>0.146</v>
      </c>
      <c r="P2066" s="14">
        <v>0.206</v>
      </c>
      <c r="Q2066" s="14">
        <v>95.065</v>
      </c>
      <c r="R2066" s="14">
        <v>6.0</v>
      </c>
      <c r="S2066" s="14">
        <v>1.0</v>
      </c>
      <c r="T2066" s="14" t="s">
        <v>1434</v>
      </c>
      <c r="U2066" s="14" t="s">
        <v>68</v>
      </c>
      <c r="V2066" s="16" t="s">
        <v>36</v>
      </c>
      <c r="W2066" s="17" t="s">
        <v>251</v>
      </c>
    </row>
    <row r="2067" ht="15.75" customHeight="1">
      <c r="A2067" s="14" t="s">
        <v>20489</v>
      </c>
      <c r="B2067" s="14" t="s">
        <v>20490</v>
      </c>
      <c r="C2067" s="14">
        <v>2022.0</v>
      </c>
      <c r="D2067" s="14">
        <v>7.0</v>
      </c>
      <c r="E2067" s="14">
        <v>142104.0</v>
      </c>
      <c r="F2067" s="14" t="s">
        <v>20491</v>
      </c>
      <c r="G2067" s="14" t="s">
        <v>20492</v>
      </c>
      <c r="H2067" s="14" t="s">
        <v>20493</v>
      </c>
      <c r="I2067" s="14">
        <v>0.348</v>
      </c>
      <c r="J2067" s="14">
        <v>0.644</v>
      </c>
      <c r="K2067" s="14">
        <v>0.8449297371110961</v>
      </c>
      <c r="L2067" s="14">
        <v>0.0484</v>
      </c>
      <c r="M2067" s="14">
        <v>0.546</v>
      </c>
      <c r="N2067" s="14">
        <v>0.0</v>
      </c>
      <c r="O2067" s="14">
        <v>0.182</v>
      </c>
      <c r="P2067" s="14">
        <v>0.463</v>
      </c>
      <c r="Q2067" s="14">
        <v>100.321</v>
      </c>
      <c r="R2067" s="14">
        <v>1.0</v>
      </c>
      <c r="S2067" s="14">
        <v>1.0</v>
      </c>
      <c r="T2067" s="14" t="s">
        <v>1434</v>
      </c>
      <c r="U2067" s="14" t="s">
        <v>35</v>
      </c>
      <c r="V2067" s="16" t="s">
        <v>54</v>
      </c>
      <c r="W2067" s="17" t="s">
        <v>251</v>
      </c>
    </row>
    <row r="2068" ht="15.75" customHeight="1">
      <c r="A2068" s="14" t="s">
        <v>20494</v>
      </c>
      <c r="B2068" s="14" t="s">
        <v>20495</v>
      </c>
      <c r="C2068" s="14">
        <v>2024.0</v>
      </c>
      <c r="D2068" s="14">
        <v>7.0</v>
      </c>
      <c r="E2068" s="14">
        <v>133636.0</v>
      </c>
      <c r="F2068" s="14" t="s">
        <v>14716</v>
      </c>
      <c r="G2068" s="14" t="s">
        <v>4257</v>
      </c>
      <c r="H2068" s="14" t="s">
        <v>20342</v>
      </c>
      <c r="I2068" s="14">
        <v>0.734</v>
      </c>
      <c r="J2068" s="14">
        <v>0.612</v>
      </c>
      <c r="K2068" s="14">
        <v>0.7386477872919676</v>
      </c>
      <c r="L2068" s="14">
        <v>0.0344</v>
      </c>
      <c r="M2068" s="14">
        <v>0.00419</v>
      </c>
      <c r="N2068" s="14">
        <v>0.845</v>
      </c>
      <c r="O2068" s="14">
        <v>0.0587</v>
      </c>
      <c r="P2068" s="14">
        <v>0.8</v>
      </c>
      <c r="Q2068" s="14">
        <v>132.015</v>
      </c>
      <c r="R2068" s="14">
        <v>0.0</v>
      </c>
      <c r="S2068" s="14">
        <v>1.0</v>
      </c>
      <c r="T2068" s="14" t="s">
        <v>1434</v>
      </c>
      <c r="U2068" s="14" t="s">
        <v>35</v>
      </c>
      <c r="V2068" s="16" t="s">
        <v>560</v>
      </c>
      <c r="W2068" s="17" t="s">
        <v>185</v>
      </c>
    </row>
    <row r="2069" ht="15.75" customHeight="1">
      <c r="A2069" s="14" t="s">
        <v>20496</v>
      </c>
      <c r="B2069" s="14" t="s">
        <v>20497</v>
      </c>
      <c r="C2069" s="14">
        <v>2017.0</v>
      </c>
      <c r="D2069" s="14">
        <v>7.0</v>
      </c>
      <c r="E2069" s="14">
        <v>120600.0</v>
      </c>
      <c r="F2069" s="14" t="s">
        <v>18971</v>
      </c>
      <c r="G2069" s="14" t="s">
        <v>20319</v>
      </c>
      <c r="H2069" s="14" t="s">
        <v>20498</v>
      </c>
      <c r="I2069" s="14">
        <v>0.901</v>
      </c>
      <c r="J2069" s="14">
        <v>0.599</v>
      </c>
      <c r="K2069" s="14">
        <v>0.8193698799901746</v>
      </c>
      <c r="L2069" s="14">
        <v>0.0462</v>
      </c>
      <c r="M2069" s="14">
        <v>0.19</v>
      </c>
      <c r="N2069" s="14">
        <v>4.52E-4</v>
      </c>
      <c r="O2069" s="14">
        <v>0.0581</v>
      </c>
      <c r="P2069" s="14">
        <v>0.532</v>
      </c>
      <c r="Q2069" s="14">
        <v>117.959</v>
      </c>
      <c r="R2069" s="14">
        <v>8.0</v>
      </c>
      <c r="S2069" s="14">
        <v>1.0</v>
      </c>
      <c r="T2069" s="14" t="s">
        <v>1434</v>
      </c>
      <c r="U2069" s="14" t="s">
        <v>35</v>
      </c>
      <c r="V2069" s="16" t="s">
        <v>333</v>
      </c>
      <c r="W2069" s="17" t="s">
        <v>185</v>
      </c>
    </row>
    <row r="2070" ht="15.75" customHeight="1">
      <c r="A2070" s="14" t="s">
        <v>4810</v>
      </c>
      <c r="B2070" s="14" t="s">
        <v>4811</v>
      </c>
      <c r="C2070" s="14">
        <v>2001.0</v>
      </c>
      <c r="D2070" s="14">
        <v>7.0</v>
      </c>
      <c r="E2070" s="14">
        <v>462493.0</v>
      </c>
      <c r="F2070" s="14" t="s">
        <v>4813</v>
      </c>
      <c r="G2070" s="14" t="s">
        <v>4814</v>
      </c>
      <c r="H2070" s="14" t="s">
        <v>4815</v>
      </c>
      <c r="I2070" s="14">
        <v>0.592</v>
      </c>
      <c r="J2070" s="14">
        <v>0.743</v>
      </c>
      <c r="K2070" s="14">
        <v>0.7239963210762093</v>
      </c>
      <c r="L2070" s="14">
        <v>0.075</v>
      </c>
      <c r="M2070" s="14">
        <v>0.493</v>
      </c>
      <c r="N2070" s="14">
        <v>0.0</v>
      </c>
      <c r="O2070" s="14">
        <v>0.33</v>
      </c>
      <c r="P2070" s="14">
        <v>0.796</v>
      </c>
      <c r="Q2070" s="14">
        <v>85.667</v>
      </c>
      <c r="R2070" s="14">
        <v>9.0</v>
      </c>
      <c r="S2070" s="14">
        <v>1.0</v>
      </c>
      <c r="T2070" s="14" t="s">
        <v>104</v>
      </c>
      <c r="U2070" s="14" t="s">
        <v>35</v>
      </c>
      <c r="V2070" s="16" t="s">
        <v>181</v>
      </c>
      <c r="W2070" s="17" t="s">
        <v>185</v>
      </c>
    </row>
    <row r="2071" ht="15.75" customHeight="1">
      <c r="A2071" s="14" t="s">
        <v>2688</v>
      </c>
      <c r="B2071" s="14" t="s">
        <v>2689</v>
      </c>
      <c r="C2071" s="14">
        <v>2006.0</v>
      </c>
      <c r="D2071" s="14">
        <v>7.0</v>
      </c>
      <c r="E2071" s="14">
        <v>196693.0</v>
      </c>
      <c r="F2071" s="14" t="s">
        <v>2690</v>
      </c>
      <c r="G2071" s="14" t="s">
        <v>2691</v>
      </c>
      <c r="H2071" s="14" t="s">
        <v>2692</v>
      </c>
      <c r="I2071" s="14">
        <v>0.448</v>
      </c>
      <c r="J2071" s="14">
        <v>0.177</v>
      </c>
      <c r="K2071" s="14">
        <v>0.7145637712935093</v>
      </c>
      <c r="L2071" s="14">
        <v>0.0355</v>
      </c>
      <c r="M2071" s="14">
        <v>0.937</v>
      </c>
      <c r="N2071" s="14">
        <v>0.0</v>
      </c>
      <c r="O2071" s="14">
        <v>0.135</v>
      </c>
      <c r="P2071" s="14">
        <v>0.247</v>
      </c>
      <c r="Q2071" s="14">
        <v>137.1</v>
      </c>
      <c r="R2071" s="14">
        <v>0.0</v>
      </c>
      <c r="S2071" s="14">
        <v>0.0</v>
      </c>
      <c r="T2071" s="14" t="s">
        <v>103</v>
      </c>
      <c r="U2071" s="14" t="s">
        <v>35</v>
      </c>
      <c r="V2071" s="16" t="s">
        <v>36</v>
      </c>
      <c r="W2071" s="17" t="s">
        <v>251</v>
      </c>
    </row>
    <row r="2072" ht="15.75" customHeight="1">
      <c r="A2072" s="14" t="s">
        <v>4820</v>
      </c>
      <c r="B2072" s="14" t="s">
        <v>4821</v>
      </c>
      <c r="C2072" s="14">
        <v>2018.0</v>
      </c>
      <c r="D2072" s="14">
        <v>7.0</v>
      </c>
      <c r="E2072" s="14">
        <v>422186.0</v>
      </c>
      <c r="F2072" s="14" t="s">
        <v>1016</v>
      </c>
      <c r="G2072" s="14" t="s">
        <v>1017</v>
      </c>
      <c r="H2072" s="14" t="s">
        <v>4822</v>
      </c>
      <c r="I2072" s="14">
        <v>0.529</v>
      </c>
      <c r="J2072" s="14">
        <v>0.836</v>
      </c>
      <c r="K2072" s="14">
        <v>0.7941950249012001</v>
      </c>
      <c r="L2072" s="14">
        <v>0.0751</v>
      </c>
      <c r="M2072" s="14">
        <v>0.713</v>
      </c>
      <c r="N2072" s="14">
        <v>3.01E-5</v>
      </c>
      <c r="O2072" s="14">
        <v>0.156</v>
      </c>
      <c r="P2072" s="14">
        <v>0.652</v>
      </c>
      <c r="Q2072" s="14">
        <v>97.22</v>
      </c>
      <c r="R2072" s="14">
        <v>1.0</v>
      </c>
      <c r="S2072" s="14">
        <v>1.0</v>
      </c>
      <c r="T2072" s="14" t="s">
        <v>104</v>
      </c>
      <c r="U2072" s="14" t="s">
        <v>35</v>
      </c>
      <c r="V2072" s="16" t="s">
        <v>407</v>
      </c>
      <c r="W2072" s="17" t="s">
        <v>185</v>
      </c>
    </row>
    <row r="2073" ht="15.75" customHeight="1">
      <c r="A2073" s="14" t="s">
        <v>4825</v>
      </c>
      <c r="B2073" s="14" t="s">
        <v>4826</v>
      </c>
      <c r="C2073" s="14">
        <v>2019.0</v>
      </c>
      <c r="D2073" s="14">
        <v>7.0</v>
      </c>
      <c r="E2073" s="14">
        <v>212237.0</v>
      </c>
      <c r="F2073" s="14" t="s">
        <v>880</v>
      </c>
      <c r="G2073" s="14" t="s">
        <v>4828</v>
      </c>
      <c r="H2073" s="14" t="s">
        <v>4830</v>
      </c>
      <c r="I2073" s="14">
        <v>0.701</v>
      </c>
      <c r="J2073" s="14">
        <v>0.941</v>
      </c>
      <c r="K2073" s="14">
        <v>0.8466194682513076</v>
      </c>
      <c r="L2073" s="14">
        <v>0.039</v>
      </c>
      <c r="M2073" s="14">
        <v>0.02</v>
      </c>
      <c r="N2073" s="14">
        <v>7.65E-6</v>
      </c>
      <c r="O2073" s="14">
        <v>0.656</v>
      </c>
      <c r="P2073" s="14">
        <v>0.786</v>
      </c>
      <c r="Q2073" s="14">
        <v>119.0</v>
      </c>
      <c r="R2073" s="14">
        <v>10.0</v>
      </c>
      <c r="S2073" s="14">
        <v>0.0</v>
      </c>
      <c r="T2073" s="14" t="s">
        <v>104</v>
      </c>
      <c r="U2073" s="14" t="s">
        <v>68</v>
      </c>
      <c r="V2073" s="16" t="s">
        <v>181</v>
      </c>
      <c r="W2073" s="17" t="s">
        <v>185</v>
      </c>
    </row>
    <row r="2074" ht="15.75" customHeight="1">
      <c r="A2074" s="14" t="s">
        <v>4831</v>
      </c>
      <c r="B2074" s="14" t="s">
        <v>4832</v>
      </c>
      <c r="C2074" s="14">
        <v>2006.0</v>
      </c>
      <c r="D2074" s="14">
        <v>7.0</v>
      </c>
      <c r="E2074" s="14">
        <v>234240.0</v>
      </c>
      <c r="F2074" s="14" t="s">
        <v>4835</v>
      </c>
      <c r="G2074" s="14" t="s">
        <v>2848</v>
      </c>
      <c r="H2074" s="14" t="s">
        <v>4836</v>
      </c>
      <c r="I2074" s="14">
        <v>0.6567054320987653</v>
      </c>
      <c r="J2074" s="14">
        <v>0.6703844999999999</v>
      </c>
      <c r="K2074" s="14">
        <v>0.8136264709055699</v>
      </c>
      <c r="L2074" s="14">
        <v>0.08138265432098765</v>
      </c>
      <c r="M2074" s="14">
        <v>0.2693400896296296</v>
      </c>
      <c r="N2074" s="14">
        <v>0.05448885008024692</v>
      </c>
      <c r="O2074" s="14">
        <v>0.1911505555555556</v>
      </c>
      <c r="P2074" s="14">
        <v>0.6187672839506173</v>
      </c>
      <c r="Q2074" s="14">
        <v>120.71</v>
      </c>
      <c r="R2074" s="14">
        <v>5.0</v>
      </c>
      <c r="S2074" s="14">
        <v>1.0</v>
      </c>
      <c r="T2074" s="14" t="s">
        <v>104</v>
      </c>
      <c r="U2074" s="14" t="s">
        <v>68</v>
      </c>
      <c r="V2074" s="16" t="s">
        <v>407</v>
      </c>
      <c r="W2074" s="17" t="s">
        <v>185</v>
      </c>
    </row>
    <row r="2075" ht="15.75" customHeight="1">
      <c r="A2075" s="14" t="s">
        <v>4841</v>
      </c>
      <c r="B2075" s="14" t="s">
        <v>4842</v>
      </c>
      <c r="C2075" s="14">
        <v>2022.0</v>
      </c>
      <c r="D2075" s="14">
        <v>7.0</v>
      </c>
      <c r="E2075" s="14">
        <v>191822.0</v>
      </c>
      <c r="F2075" s="14" t="s">
        <v>4845</v>
      </c>
      <c r="G2075" s="14" t="s">
        <v>4846</v>
      </c>
      <c r="H2075" s="14" t="s">
        <v>4842</v>
      </c>
      <c r="I2075" s="14">
        <v>0.836</v>
      </c>
      <c r="J2075" s="14">
        <v>0.743</v>
      </c>
      <c r="K2075" s="14">
        <v>0.8396252646709383</v>
      </c>
      <c r="L2075" s="14">
        <v>0.0653</v>
      </c>
      <c r="M2075" s="14">
        <v>0.0974</v>
      </c>
      <c r="N2075" s="14">
        <v>0.0</v>
      </c>
      <c r="O2075" s="14">
        <v>0.335</v>
      </c>
      <c r="P2075" s="14">
        <v>0.723</v>
      </c>
      <c r="Q2075" s="14">
        <v>108.96</v>
      </c>
      <c r="R2075" s="14">
        <v>10.0</v>
      </c>
      <c r="S2075" s="14">
        <v>0.0</v>
      </c>
      <c r="T2075" s="14" t="s">
        <v>103</v>
      </c>
      <c r="U2075" s="14" t="s">
        <v>35</v>
      </c>
      <c r="V2075" s="16" t="s">
        <v>181</v>
      </c>
      <c r="W2075" s="17" t="s">
        <v>185</v>
      </c>
    </row>
    <row r="2076" ht="15.75" customHeight="1">
      <c r="A2076" s="14" t="s">
        <v>20499</v>
      </c>
      <c r="B2076" s="14" t="s">
        <v>20310</v>
      </c>
      <c r="C2076" s="14">
        <v>2007.0</v>
      </c>
      <c r="D2076" s="14">
        <v>8.0</v>
      </c>
      <c r="E2076" s="14">
        <v>339400.0</v>
      </c>
      <c r="F2076" s="14" t="s">
        <v>1402</v>
      </c>
      <c r="G2076" s="14" t="s">
        <v>20500</v>
      </c>
      <c r="H2076" s="14" t="s">
        <v>1410</v>
      </c>
      <c r="I2076" s="14">
        <v>0.44</v>
      </c>
      <c r="J2076" s="14">
        <v>0.0318</v>
      </c>
      <c r="K2076" s="14">
        <v>0.6123243428098236</v>
      </c>
      <c r="L2076" s="14">
        <v>0.0405</v>
      </c>
      <c r="M2076" s="14">
        <v>0.979</v>
      </c>
      <c r="N2076" s="14">
        <v>4.64E-4</v>
      </c>
      <c r="O2076" s="14">
        <v>0.0966</v>
      </c>
      <c r="P2076" s="14">
        <v>0.0824</v>
      </c>
      <c r="Q2076" s="14">
        <v>136.858</v>
      </c>
      <c r="R2076" s="14">
        <v>11.0</v>
      </c>
      <c r="S2076" s="14">
        <v>1.0</v>
      </c>
      <c r="T2076" s="14" t="s">
        <v>1434</v>
      </c>
      <c r="U2076" s="14" t="s">
        <v>35</v>
      </c>
      <c r="V2076" s="16" t="s">
        <v>75</v>
      </c>
      <c r="W2076" s="17" t="s">
        <v>251</v>
      </c>
    </row>
    <row r="2077" ht="15.75" customHeight="1">
      <c r="A2077" s="14" t="s">
        <v>4850</v>
      </c>
      <c r="B2077" s="14" t="s">
        <v>4851</v>
      </c>
      <c r="C2077" s="14">
        <v>2013.0</v>
      </c>
      <c r="D2077" s="14">
        <v>8.0</v>
      </c>
      <c r="E2077" s="14">
        <v>123386.0</v>
      </c>
      <c r="F2077" s="14" t="s">
        <v>4852</v>
      </c>
      <c r="G2077" s="14" t="s">
        <v>4853</v>
      </c>
      <c r="H2077" s="14" t="s">
        <v>4854</v>
      </c>
      <c r="I2077" s="14">
        <v>0.535</v>
      </c>
      <c r="J2077" s="14">
        <v>0.803</v>
      </c>
      <c r="K2077" s="14">
        <v>0.8729279404343482</v>
      </c>
      <c r="L2077" s="14">
        <v>0.0383</v>
      </c>
      <c r="M2077" s="14">
        <v>0.567</v>
      </c>
      <c r="N2077" s="14">
        <v>5.63E-6</v>
      </c>
      <c r="O2077" s="14">
        <v>0.317</v>
      </c>
      <c r="P2077" s="14">
        <v>0.876</v>
      </c>
      <c r="Q2077" s="14">
        <v>87.09</v>
      </c>
      <c r="R2077" s="14">
        <v>5.0</v>
      </c>
      <c r="S2077" s="14">
        <v>1.0</v>
      </c>
      <c r="T2077" s="14" t="s">
        <v>103</v>
      </c>
      <c r="U2077" s="14" t="s">
        <v>35</v>
      </c>
      <c r="V2077" s="16" t="s">
        <v>560</v>
      </c>
      <c r="W2077" s="17" t="s">
        <v>185</v>
      </c>
    </row>
    <row r="2078" ht="15.75" customHeight="1">
      <c r="A2078" s="14" t="s">
        <v>2695</v>
      </c>
      <c r="B2078" s="14" t="s">
        <v>2696</v>
      </c>
      <c r="C2078" s="14">
        <v>2004.0</v>
      </c>
      <c r="D2078" s="14">
        <v>8.0</v>
      </c>
      <c r="E2078" s="14">
        <v>279956.0</v>
      </c>
      <c r="F2078" s="14" t="s">
        <v>2698</v>
      </c>
      <c r="G2078" s="14" t="s">
        <v>2699</v>
      </c>
      <c r="H2078" s="14" t="s">
        <v>2700</v>
      </c>
      <c r="I2078" s="14">
        <v>0.682</v>
      </c>
      <c r="J2078" s="14">
        <v>0.55</v>
      </c>
      <c r="K2078" s="14">
        <v>0.7575342758591421</v>
      </c>
      <c r="L2078" s="14">
        <v>0.0298</v>
      </c>
      <c r="M2078" s="14">
        <v>0.067</v>
      </c>
      <c r="N2078" s="14">
        <v>4.78E-5</v>
      </c>
      <c r="O2078" s="14">
        <v>0.461</v>
      </c>
      <c r="P2078" s="14">
        <v>0.494</v>
      </c>
      <c r="Q2078" s="14">
        <v>121.03</v>
      </c>
      <c r="R2078" s="14">
        <v>1.0</v>
      </c>
      <c r="S2078" s="14">
        <v>0.0</v>
      </c>
      <c r="T2078" s="14" t="s">
        <v>103</v>
      </c>
      <c r="U2078" s="14" t="s">
        <v>94</v>
      </c>
      <c r="V2078" s="16" t="s">
        <v>54</v>
      </c>
      <c r="W2078" s="17" t="s">
        <v>251</v>
      </c>
    </row>
    <row r="2079" ht="15.75" customHeight="1">
      <c r="A2079" s="14" t="s">
        <v>20501</v>
      </c>
      <c r="B2079" s="14" t="s">
        <v>19144</v>
      </c>
      <c r="C2079" s="14">
        <v>2023.0</v>
      </c>
      <c r="D2079" s="14">
        <v>8.0</v>
      </c>
      <c r="E2079" s="14">
        <v>114400.0</v>
      </c>
      <c r="F2079" s="14" t="s">
        <v>1656</v>
      </c>
      <c r="G2079" s="14" t="s">
        <v>1658</v>
      </c>
      <c r="H2079" s="14" t="s">
        <v>19132</v>
      </c>
      <c r="I2079" s="14">
        <v>0.6567054320987653</v>
      </c>
      <c r="J2079" s="14">
        <v>0.6703844999999999</v>
      </c>
      <c r="K2079" s="14">
        <v>0.8136264709055699</v>
      </c>
      <c r="L2079" s="14">
        <v>0.08138265432098765</v>
      </c>
      <c r="M2079" s="14">
        <v>0.2693400896296296</v>
      </c>
      <c r="N2079" s="14">
        <v>0.05448885008024692</v>
      </c>
      <c r="O2079" s="14">
        <v>0.1911505555555556</v>
      </c>
      <c r="P2079" s="14">
        <v>0.6187672839506173</v>
      </c>
      <c r="Q2079" s="14">
        <v>120.71</v>
      </c>
      <c r="R2079" s="14">
        <v>5.0</v>
      </c>
      <c r="S2079" s="14">
        <v>1.0</v>
      </c>
      <c r="T2079" s="14" t="s">
        <v>1434</v>
      </c>
      <c r="U2079" s="14" t="s">
        <v>35</v>
      </c>
      <c r="V2079" s="16" t="s">
        <v>407</v>
      </c>
      <c r="W2079" s="17" t="s">
        <v>185</v>
      </c>
    </row>
    <row r="2080" ht="15.75" customHeight="1">
      <c r="A2080" s="14" t="s">
        <v>4858</v>
      </c>
      <c r="B2080" s="14" t="s">
        <v>4859</v>
      </c>
      <c r="C2080" s="14">
        <v>2011.0</v>
      </c>
      <c r="D2080" s="14">
        <v>8.0</v>
      </c>
      <c r="E2080" s="14">
        <v>232146.0</v>
      </c>
      <c r="F2080" s="14" t="s">
        <v>26</v>
      </c>
      <c r="G2080" s="14" t="s">
        <v>63</v>
      </c>
      <c r="H2080" s="14" t="s">
        <v>4341</v>
      </c>
      <c r="I2080" s="14">
        <v>0.928</v>
      </c>
      <c r="J2080" s="14">
        <v>0.881</v>
      </c>
      <c r="K2080" s="14">
        <v>0.8774410198088372</v>
      </c>
      <c r="L2080" s="14">
        <v>0.0381</v>
      </c>
      <c r="M2080" s="14">
        <v>0.302</v>
      </c>
      <c r="N2080" s="14">
        <v>9.16E-4</v>
      </c>
      <c r="O2080" s="14">
        <v>0.332</v>
      </c>
      <c r="P2080" s="14">
        <v>0.93</v>
      </c>
      <c r="Q2080" s="14">
        <v>106.006</v>
      </c>
      <c r="R2080" s="14">
        <v>5.0</v>
      </c>
      <c r="S2080" s="14">
        <v>1.0</v>
      </c>
      <c r="T2080" s="14" t="s">
        <v>34</v>
      </c>
      <c r="U2080" s="14" t="s">
        <v>94</v>
      </c>
      <c r="V2080" s="16" t="s">
        <v>819</v>
      </c>
      <c r="W2080" s="17" t="s">
        <v>185</v>
      </c>
    </row>
    <row r="2081" ht="15.75" customHeight="1">
      <c r="A2081" s="14" t="s">
        <v>4865</v>
      </c>
      <c r="B2081" s="14" t="s">
        <v>4866</v>
      </c>
      <c r="C2081" s="14">
        <v>2017.0</v>
      </c>
      <c r="D2081" s="14">
        <v>8.0</v>
      </c>
      <c r="E2081" s="14">
        <v>3116814.0</v>
      </c>
      <c r="F2081" s="14" t="s">
        <v>4868</v>
      </c>
      <c r="G2081" s="14" t="s">
        <v>4871</v>
      </c>
      <c r="H2081" s="14" t="s">
        <v>4872</v>
      </c>
      <c r="I2081" s="14">
        <v>0.452</v>
      </c>
      <c r="J2081" s="14">
        <v>0.943</v>
      </c>
      <c r="K2081" s="14">
        <v>0.8934399931364098</v>
      </c>
      <c r="L2081" s="14">
        <v>0.118</v>
      </c>
      <c r="M2081" s="14">
        <v>0.274</v>
      </c>
      <c r="N2081" s="14">
        <v>3.66E-5</v>
      </c>
      <c r="O2081" s="14">
        <v>0.229</v>
      </c>
      <c r="P2081" s="14">
        <v>0.699</v>
      </c>
      <c r="Q2081" s="14">
        <v>95.914</v>
      </c>
      <c r="R2081" s="14">
        <v>9.0</v>
      </c>
      <c r="S2081" s="14">
        <v>1.0</v>
      </c>
      <c r="T2081" s="14" t="s">
        <v>104</v>
      </c>
      <c r="U2081" s="14" t="s">
        <v>35</v>
      </c>
      <c r="V2081" s="16" t="s">
        <v>407</v>
      </c>
      <c r="W2081" s="17" t="s">
        <v>185</v>
      </c>
    </row>
    <row r="2082" ht="15.75" customHeight="1">
      <c r="A2082" s="14" t="s">
        <v>4875</v>
      </c>
      <c r="B2082" s="14" t="s">
        <v>4877</v>
      </c>
      <c r="C2082" s="14">
        <v>2013.0</v>
      </c>
      <c r="D2082" s="14">
        <v>8.0</v>
      </c>
      <c r="E2082" s="14">
        <v>345266.0</v>
      </c>
      <c r="F2082" s="14" t="s">
        <v>4270</v>
      </c>
      <c r="G2082" s="14" t="s">
        <v>4881</v>
      </c>
      <c r="H2082" s="14" t="s">
        <v>4883</v>
      </c>
      <c r="I2082" s="14">
        <v>0.776</v>
      </c>
      <c r="J2082" s="14">
        <v>0.792</v>
      </c>
      <c r="K2082" s="14">
        <v>0.8542981198884715</v>
      </c>
      <c r="L2082" s="14">
        <v>0.18</v>
      </c>
      <c r="M2082" s="14">
        <v>0.167</v>
      </c>
      <c r="N2082" s="14">
        <v>1.96E-6</v>
      </c>
      <c r="O2082" s="14">
        <v>0.13</v>
      </c>
      <c r="P2082" s="14">
        <v>0.588</v>
      </c>
      <c r="Q2082" s="14">
        <v>102.988</v>
      </c>
      <c r="R2082" s="14">
        <v>7.0</v>
      </c>
      <c r="S2082" s="14">
        <v>1.0</v>
      </c>
      <c r="T2082" s="14" t="s">
        <v>104</v>
      </c>
      <c r="U2082" s="14" t="s">
        <v>94</v>
      </c>
      <c r="V2082" s="16" t="s">
        <v>333</v>
      </c>
      <c r="W2082" s="17" t="s">
        <v>185</v>
      </c>
    </row>
    <row r="2083" ht="15.75" customHeight="1">
      <c r="A2083" s="14" t="s">
        <v>2701</v>
      </c>
      <c r="B2083" s="14" t="s">
        <v>2703</v>
      </c>
      <c r="C2083" s="14">
        <v>2016.0</v>
      </c>
      <c r="D2083" s="14">
        <v>8.0</v>
      </c>
      <c r="E2083" s="14">
        <v>331106.0</v>
      </c>
      <c r="F2083" s="14" t="s">
        <v>2705</v>
      </c>
      <c r="G2083" s="14" t="s">
        <v>1492</v>
      </c>
      <c r="H2083" s="14" t="s">
        <v>2706</v>
      </c>
      <c r="I2083" s="14">
        <v>0.648</v>
      </c>
      <c r="J2083" s="14">
        <v>0.953</v>
      </c>
      <c r="K2083" s="14">
        <v>0.833144397133165</v>
      </c>
      <c r="L2083" s="14">
        <v>0.057</v>
      </c>
      <c r="M2083" s="14">
        <v>0.395</v>
      </c>
      <c r="N2083" s="14">
        <v>0.11</v>
      </c>
      <c r="O2083" s="14">
        <v>0.623</v>
      </c>
      <c r="P2083" s="14">
        <v>0.434</v>
      </c>
      <c r="Q2083" s="14">
        <v>119.95</v>
      </c>
      <c r="R2083" s="14">
        <v>7.0</v>
      </c>
      <c r="S2083" s="14">
        <v>1.0</v>
      </c>
      <c r="T2083" s="14" t="s">
        <v>104</v>
      </c>
      <c r="U2083" s="14" t="s">
        <v>68</v>
      </c>
      <c r="V2083" s="16" t="s">
        <v>54</v>
      </c>
      <c r="W2083" s="17" t="s">
        <v>251</v>
      </c>
    </row>
    <row r="2084" ht="15.75" customHeight="1">
      <c r="A2084" s="14" t="s">
        <v>2708</v>
      </c>
      <c r="B2084" s="14" t="s">
        <v>2709</v>
      </c>
      <c r="C2084" s="14">
        <v>2021.0</v>
      </c>
      <c r="D2084" s="14">
        <v>8.0</v>
      </c>
      <c r="E2084" s="14">
        <v>233739.0</v>
      </c>
      <c r="F2084" s="14" t="s">
        <v>2343</v>
      </c>
      <c r="G2084" s="14" t="s">
        <v>2344</v>
      </c>
      <c r="H2084" s="14" t="s">
        <v>2345</v>
      </c>
      <c r="I2084" s="14">
        <v>0.554</v>
      </c>
      <c r="J2084" s="14">
        <v>0.214</v>
      </c>
      <c r="K2084" s="14">
        <v>0.5686480011856214</v>
      </c>
      <c r="L2084" s="14">
        <v>0.045</v>
      </c>
      <c r="M2084" s="14">
        <v>0.955</v>
      </c>
      <c r="N2084" s="14">
        <v>0.901</v>
      </c>
      <c r="O2084" s="14">
        <v>0.0931</v>
      </c>
      <c r="P2084" s="14">
        <v>0.068</v>
      </c>
      <c r="Q2084" s="14">
        <v>172.432</v>
      </c>
      <c r="R2084" s="14">
        <v>9.0</v>
      </c>
      <c r="S2084" s="14">
        <v>1.0</v>
      </c>
      <c r="T2084" s="14" t="s">
        <v>103</v>
      </c>
      <c r="U2084" s="14" t="s">
        <v>68</v>
      </c>
      <c r="V2084" s="16" t="s">
        <v>75</v>
      </c>
      <c r="W2084" s="17" t="s">
        <v>251</v>
      </c>
    </row>
    <row r="2085" ht="15.75" customHeight="1">
      <c r="A2085" s="14" t="s">
        <v>2711</v>
      </c>
      <c r="B2085" s="14" t="s">
        <v>1057</v>
      </c>
      <c r="C2085" s="14">
        <v>2024.0</v>
      </c>
      <c r="D2085" s="14">
        <v>8.0</v>
      </c>
      <c r="E2085" s="14">
        <v>221820.0</v>
      </c>
      <c r="F2085" s="14" t="s">
        <v>1267</v>
      </c>
      <c r="G2085" s="14" t="s">
        <v>2714</v>
      </c>
      <c r="H2085" s="14" t="s">
        <v>2715</v>
      </c>
      <c r="I2085" s="14">
        <v>0.73</v>
      </c>
      <c r="J2085" s="14">
        <v>0.729</v>
      </c>
      <c r="K2085" s="14">
        <v>0.9010330887664744</v>
      </c>
      <c r="L2085" s="14">
        <v>0.0883</v>
      </c>
      <c r="M2085" s="14">
        <v>0.167</v>
      </c>
      <c r="N2085" s="14">
        <v>1.39E-6</v>
      </c>
      <c r="O2085" s="14">
        <v>0.349</v>
      </c>
      <c r="P2085" s="14">
        <v>0.467</v>
      </c>
      <c r="Q2085" s="14">
        <v>113.013</v>
      </c>
      <c r="R2085" s="14">
        <v>4.0</v>
      </c>
      <c r="S2085" s="14">
        <v>0.0</v>
      </c>
      <c r="T2085" s="14" t="s">
        <v>103</v>
      </c>
      <c r="U2085" s="14" t="s">
        <v>68</v>
      </c>
      <c r="V2085" s="16" t="s">
        <v>54</v>
      </c>
      <c r="W2085" s="17" t="s">
        <v>251</v>
      </c>
    </row>
    <row r="2086" ht="15.75" customHeight="1">
      <c r="A2086" s="14" t="s">
        <v>4888</v>
      </c>
      <c r="B2086" s="14" t="s">
        <v>4889</v>
      </c>
      <c r="C2086" s="14">
        <v>2024.0</v>
      </c>
      <c r="D2086" s="14">
        <v>8.0</v>
      </c>
      <c r="E2086" s="14">
        <v>183290.0</v>
      </c>
      <c r="F2086" s="14" t="s">
        <v>1267</v>
      </c>
      <c r="G2086" s="14" t="s">
        <v>2714</v>
      </c>
      <c r="H2086" s="14" t="s">
        <v>2715</v>
      </c>
      <c r="I2086" s="14">
        <v>0.793</v>
      </c>
      <c r="J2086" s="14">
        <v>0.793</v>
      </c>
      <c r="K2086" s="14">
        <v>0.8777832438372344</v>
      </c>
      <c r="L2086" s="14">
        <v>0.083</v>
      </c>
      <c r="M2086" s="14">
        <v>0.0123</v>
      </c>
      <c r="N2086" s="14">
        <v>0.0</v>
      </c>
      <c r="O2086" s="14">
        <v>0.0951</v>
      </c>
      <c r="P2086" s="14">
        <v>0.679</v>
      </c>
      <c r="Q2086" s="14">
        <v>123.95</v>
      </c>
      <c r="R2086" s="14">
        <v>11.0</v>
      </c>
      <c r="S2086" s="14">
        <v>0.0</v>
      </c>
      <c r="T2086" s="14" t="s">
        <v>103</v>
      </c>
      <c r="U2086" s="14" t="s">
        <v>68</v>
      </c>
      <c r="V2086" s="16" t="s">
        <v>407</v>
      </c>
      <c r="W2086" s="17" t="s">
        <v>185</v>
      </c>
    </row>
    <row r="2087" ht="15.75" customHeight="1">
      <c r="A2087" s="14" t="s">
        <v>4897</v>
      </c>
      <c r="B2087" s="14" t="s">
        <v>4898</v>
      </c>
      <c r="C2087" s="14">
        <v>2017.0</v>
      </c>
      <c r="D2087" s="14">
        <v>8.0</v>
      </c>
      <c r="E2087" s="14">
        <v>282480.0</v>
      </c>
      <c r="F2087" s="14" t="s">
        <v>1946</v>
      </c>
      <c r="G2087" s="14" t="s">
        <v>4899</v>
      </c>
      <c r="H2087" s="14" t="s">
        <v>4900</v>
      </c>
      <c r="I2087" s="14">
        <v>0.766</v>
      </c>
      <c r="J2087" s="14">
        <v>0.482</v>
      </c>
      <c r="K2087" s="14">
        <v>0.6999123050777509</v>
      </c>
      <c r="L2087" s="14">
        <v>0.26</v>
      </c>
      <c r="M2087" s="14">
        <v>0.0812</v>
      </c>
      <c r="N2087" s="14">
        <v>0.0</v>
      </c>
      <c r="O2087" s="14">
        <v>0.0915</v>
      </c>
      <c r="P2087" s="14">
        <v>0.612</v>
      </c>
      <c r="Q2087" s="14">
        <v>81.996</v>
      </c>
      <c r="R2087" s="14">
        <v>6.0</v>
      </c>
      <c r="S2087" s="14">
        <v>0.0</v>
      </c>
      <c r="T2087" s="14" t="s">
        <v>103</v>
      </c>
      <c r="U2087" s="14" t="s">
        <v>68</v>
      </c>
      <c r="V2087" s="16" t="s">
        <v>407</v>
      </c>
      <c r="W2087" s="17" t="s">
        <v>185</v>
      </c>
    </row>
    <row r="2088" ht="15.75" customHeight="1">
      <c r="A2088" s="14" t="s">
        <v>4906</v>
      </c>
      <c r="B2088" s="14" t="s">
        <v>4907</v>
      </c>
      <c r="C2088" s="14">
        <v>2011.0</v>
      </c>
      <c r="D2088" s="14">
        <v>8.0</v>
      </c>
      <c r="E2088" s="14">
        <v>282281.0</v>
      </c>
      <c r="F2088" s="14" t="s">
        <v>4908</v>
      </c>
      <c r="G2088" s="14" t="s">
        <v>4909</v>
      </c>
      <c r="H2088" s="14" t="s">
        <v>4910</v>
      </c>
      <c r="I2088" s="14">
        <v>0.543</v>
      </c>
      <c r="J2088" s="14">
        <v>0.905</v>
      </c>
      <c r="K2088" s="14">
        <v>0.9066156182297048</v>
      </c>
      <c r="L2088" s="14">
        <v>0.0322</v>
      </c>
      <c r="M2088" s="14">
        <v>0.00165</v>
      </c>
      <c r="N2088" s="14">
        <v>0.263</v>
      </c>
      <c r="O2088" s="14">
        <v>0.109</v>
      </c>
      <c r="P2088" s="14">
        <v>0.697</v>
      </c>
      <c r="Q2088" s="14">
        <v>175.046</v>
      </c>
      <c r="R2088" s="14">
        <v>11.0</v>
      </c>
      <c r="S2088" s="14">
        <v>0.0</v>
      </c>
      <c r="T2088" s="14" t="s">
        <v>103</v>
      </c>
      <c r="U2088" s="14" t="s">
        <v>68</v>
      </c>
      <c r="V2088" s="16" t="s">
        <v>407</v>
      </c>
      <c r="W2088" s="17" t="s">
        <v>185</v>
      </c>
    </row>
    <row r="2089" ht="15.75" customHeight="1">
      <c r="A2089" s="14" t="s">
        <v>4916</v>
      </c>
      <c r="B2089" s="14" t="s">
        <v>4917</v>
      </c>
      <c r="C2089" s="14">
        <v>1997.0</v>
      </c>
      <c r="D2089" s="14">
        <v>8.0</v>
      </c>
      <c r="E2089" s="14">
        <v>258333.0</v>
      </c>
      <c r="F2089" s="14" t="s">
        <v>4920</v>
      </c>
      <c r="G2089" s="14" t="s">
        <v>4921</v>
      </c>
      <c r="H2089" s="14" t="s">
        <v>4922</v>
      </c>
      <c r="I2089" s="14">
        <v>0.593</v>
      </c>
      <c r="J2089" s="14">
        <v>0.385</v>
      </c>
      <c r="K2089" s="14">
        <v>0.780527452767084</v>
      </c>
      <c r="L2089" s="14">
        <v>0.327</v>
      </c>
      <c r="M2089" s="14">
        <v>0.0401</v>
      </c>
      <c r="N2089" s="14">
        <v>3.33E-4</v>
      </c>
      <c r="O2089" s="14">
        <v>0.109</v>
      </c>
      <c r="P2089" s="14">
        <v>0.502</v>
      </c>
      <c r="Q2089" s="14">
        <v>89.711</v>
      </c>
      <c r="R2089" s="14">
        <v>1.0</v>
      </c>
      <c r="S2089" s="14">
        <v>1.0</v>
      </c>
      <c r="T2089" s="14" t="s">
        <v>103</v>
      </c>
      <c r="U2089" s="14" t="s">
        <v>94</v>
      </c>
      <c r="V2089" s="16" t="s">
        <v>333</v>
      </c>
      <c r="W2089" s="17" t="s">
        <v>185</v>
      </c>
    </row>
    <row r="2090" ht="15.75" customHeight="1">
      <c r="A2090" s="14" t="s">
        <v>2718</v>
      </c>
      <c r="B2090" s="14" t="s">
        <v>2719</v>
      </c>
      <c r="C2090" s="14">
        <v>2012.0</v>
      </c>
      <c r="D2090" s="14">
        <v>8.0</v>
      </c>
      <c r="E2090" s="14">
        <v>194813.0</v>
      </c>
      <c r="F2090" s="14" t="s">
        <v>2720</v>
      </c>
      <c r="G2090" s="14" t="s">
        <v>2722</v>
      </c>
      <c r="H2090" s="14" t="s">
        <v>2719</v>
      </c>
      <c r="I2090" s="14">
        <v>0.892</v>
      </c>
      <c r="J2090" s="14">
        <v>0.862</v>
      </c>
      <c r="K2090" s="14">
        <v>0.8669604089391706</v>
      </c>
      <c r="L2090" s="14">
        <v>0.058</v>
      </c>
      <c r="M2090" s="14">
        <v>0.0201</v>
      </c>
      <c r="N2090" s="14">
        <v>4.76E-4</v>
      </c>
      <c r="O2090" s="14">
        <v>0.0812</v>
      </c>
      <c r="P2090" s="14">
        <v>0.457</v>
      </c>
      <c r="Q2090" s="14">
        <v>101.974</v>
      </c>
      <c r="R2090" s="14">
        <v>11.0</v>
      </c>
      <c r="S2090" s="14">
        <v>1.0</v>
      </c>
      <c r="T2090" s="14" t="s">
        <v>104</v>
      </c>
      <c r="U2090" s="14" t="s">
        <v>68</v>
      </c>
      <c r="V2090" s="16" t="s">
        <v>54</v>
      </c>
      <c r="W2090" s="17" t="s">
        <v>251</v>
      </c>
    </row>
    <row r="2091" ht="15.75" customHeight="1">
      <c r="A2091" s="14" t="s">
        <v>2723</v>
      </c>
      <c r="B2091" s="14" t="s">
        <v>2725</v>
      </c>
      <c r="C2091" s="14">
        <v>2005.0</v>
      </c>
      <c r="D2091" s="14">
        <v>8.0</v>
      </c>
      <c r="E2091" s="14">
        <v>173186.0</v>
      </c>
      <c r="F2091" s="14" t="s">
        <v>2727</v>
      </c>
      <c r="G2091" s="14" t="s">
        <v>2728</v>
      </c>
      <c r="H2091" s="14" t="s">
        <v>2729</v>
      </c>
      <c r="I2091" s="14">
        <v>0.495</v>
      </c>
      <c r="J2091" s="14">
        <v>0.429</v>
      </c>
      <c r="K2091" s="14">
        <v>0.3349303787920577</v>
      </c>
      <c r="L2091" s="14">
        <v>0.577</v>
      </c>
      <c r="M2091" s="14">
        <v>0.789</v>
      </c>
      <c r="N2091" s="14">
        <v>0.0</v>
      </c>
      <c r="O2091" s="14">
        <v>0.841</v>
      </c>
      <c r="P2091" s="14">
        <v>0.0754</v>
      </c>
      <c r="Q2091" s="14">
        <v>79.634</v>
      </c>
      <c r="R2091" s="14">
        <v>5.0</v>
      </c>
      <c r="S2091" s="14">
        <v>0.0</v>
      </c>
      <c r="T2091" s="14" t="s">
        <v>103</v>
      </c>
      <c r="U2091" s="14" t="s">
        <v>68</v>
      </c>
      <c r="V2091" s="16" t="s">
        <v>75</v>
      </c>
      <c r="W2091" s="17" t="s">
        <v>251</v>
      </c>
    </row>
    <row r="2092" ht="15.75" customHeight="1">
      <c r="A2092" s="14" t="s">
        <v>2730</v>
      </c>
      <c r="B2092" s="14" t="s">
        <v>2732</v>
      </c>
      <c r="C2092" s="14">
        <v>2021.0</v>
      </c>
      <c r="D2092" s="14">
        <v>8.0</v>
      </c>
      <c r="E2092" s="14">
        <v>261000.0</v>
      </c>
      <c r="F2092" s="14" t="s">
        <v>2735</v>
      </c>
      <c r="G2092" s="14" t="s">
        <v>2736</v>
      </c>
      <c r="H2092" s="14" t="s">
        <v>2732</v>
      </c>
      <c r="I2092" s="14">
        <v>0.692</v>
      </c>
      <c r="J2092" s="14">
        <v>0.366</v>
      </c>
      <c r="K2092" s="14">
        <v>0.7161893354283964</v>
      </c>
      <c r="L2092" s="14">
        <v>0.0339</v>
      </c>
      <c r="M2092" s="14">
        <v>0.0091</v>
      </c>
      <c r="N2092" s="14">
        <v>0.0</v>
      </c>
      <c r="O2092" s="14">
        <v>0.156</v>
      </c>
      <c r="P2092" s="14">
        <v>0.416</v>
      </c>
      <c r="Q2092" s="14">
        <v>99.555</v>
      </c>
      <c r="R2092" s="14">
        <v>2.0</v>
      </c>
      <c r="S2092" s="14">
        <v>1.0</v>
      </c>
      <c r="T2092" s="14" t="s">
        <v>103</v>
      </c>
      <c r="U2092" s="14" t="s">
        <v>35</v>
      </c>
      <c r="V2092" s="16" t="s">
        <v>54</v>
      </c>
      <c r="W2092" s="17" t="s">
        <v>251</v>
      </c>
    </row>
    <row r="2093" ht="15.75" customHeight="1">
      <c r="A2093" s="14" t="s">
        <v>4926</v>
      </c>
      <c r="B2093" s="14" t="s">
        <v>4927</v>
      </c>
      <c r="C2093" s="14">
        <v>2007.0</v>
      </c>
      <c r="D2093" s="14">
        <v>8.0</v>
      </c>
      <c r="E2093" s="14">
        <v>232533.0</v>
      </c>
      <c r="F2093" s="14" t="s">
        <v>4930</v>
      </c>
      <c r="G2093" s="14" t="s">
        <v>4932</v>
      </c>
      <c r="H2093" s="14" t="s">
        <v>4933</v>
      </c>
      <c r="I2093" s="14">
        <v>0.726</v>
      </c>
      <c r="J2093" s="14">
        <v>0.546</v>
      </c>
      <c r="K2093" s="14">
        <v>0.774495754266582</v>
      </c>
      <c r="L2093" s="14">
        <v>0.0434</v>
      </c>
      <c r="M2093" s="14">
        <v>0.0157</v>
      </c>
      <c r="N2093" s="14">
        <v>0.291</v>
      </c>
      <c r="O2093" s="14">
        <v>0.25</v>
      </c>
      <c r="P2093" s="14">
        <v>0.79</v>
      </c>
      <c r="Q2093" s="14">
        <v>135.004</v>
      </c>
      <c r="R2093" s="14">
        <v>10.0</v>
      </c>
      <c r="S2093" s="14">
        <v>1.0</v>
      </c>
      <c r="T2093" s="14" t="s">
        <v>103</v>
      </c>
      <c r="U2093" s="14" t="s">
        <v>35</v>
      </c>
      <c r="V2093" s="16" t="s">
        <v>181</v>
      </c>
      <c r="W2093" s="17" t="s">
        <v>185</v>
      </c>
    </row>
    <row r="2094" ht="15.75" customHeight="1">
      <c r="A2094" s="14" t="s">
        <v>2739</v>
      </c>
      <c r="B2094" s="14" t="s">
        <v>2740</v>
      </c>
      <c r="C2094" s="14">
        <v>2024.0</v>
      </c>
      <c r="D2094" s="14">
        <v>8.0</v>
      </c>
      <c r="E2094" s="14">
        <v>144693.0</v>
      </c>
      <c r="F2094" s="14" t="s">
        <v>236</v>
      </c>
      <c r="G2094" s="14" t="s">
        <v>1675</v>
      </c>
      <c r="H2094" s="14" t="s">
        <v>2389</v>
      </c>
      <c r="I2094" s="14">
        <v>0.813</v>
      </c>
      <c r="J2094" s="14">
        <v>0.39</v>
      </c>
      <c r="K2094" s="14">
        <v>0.6452420165412863</v>
      </c>
      <c r="L2094" s="14">
        <v>0.122</v>
      </c>
      <c r="M2094" s="14">
        <v>0.417</v>
      </c>
      <c r="N2094" s="14">
        <v>0.0</v>
      </c>
      <c r="O2094" s="14">
        <v>0.11</v>
      </c>
      <c r="P2094" s="14">
        <v>0.351</v>
      </c>
      <c r="Q2094" s="14">
        <v>114.022</v>
      </c>
      <c r="R2094" s="14">
        <v>0.0</v>
      </c>
      <c r="S2094" s="14">
        <v>1.0</v>
      </c>
      <c r="T2094" s="14" t="s">
        <v>103</v>
      </c>
      <c r="U2094" s="14" t="s">
        <v>35</v>
      </c>
      <c r="V2094" s="16" t="s">
        <v>45</v>
      </c>
      <c r="W2094" s="17" t="s">
        <v>251</v>
      </c>
    </row>
    <row r="2095" ht="15.75" customHeight="1">
      <c r="A2095" s="14" t="s">
        <v>2743</v>
      </c>
      <c r="B2095" s="14" t="s">
        <v>2744</v>
      </c>
      <c r="C2095" s="14">
        <v>2024.0</v>
      </c>
      <c r="D2095" s="14">
        <v>8.0</v>
      </c>
      <c r="E2095" s="14">
        <v>149450.0</v>
      </c>
      <c r="F2095" s="14" t="s">
        <v>223</v>
      </c>
      <c r="G2095" s="14" t="s">
        <v>1675</v>
      </c>
      <c r="H2095" s="14" t="s">
        <v>2184</v>
      </c>
      <c r="I2095" s="14">
        <v>0.741</v>
      </c>
      <c r="J2095" s="14">
        <v>0.42</v>
      </c>
      <c r="K2095" s="14">
        <v>0.6821166556010927</v>
      </c>
      <c r="L2095" s="14">
        <v>0.0385</v>
      </c>
      <c r="M2095" s="14">
        <v>0.0213</v>
      </c>
      <c r="N2095" s="14">
        <v>2.68E-4</v>
      </c>
      <c r="O2095" s="14">
        <v>0.396</v>
      </c>
      <c r="P2095" s="14">
        <v>0.424</v>
      </c>
      <c r="Q2095" s="14">
        <v>104.984</v>
      </c>
      <c r="R2095" s="14">
        <v>9.0</v>
      </c>
      <c r="S2095" s="14">
        <v>1.0</v>
      </c>
      <c r="T2095" s="14" t="s">
        <v>103</v>
      </c>
      <c r="U2095" s="14" t="s">
        <v>35</v>
      </c>
      <c r="V2095" s="16" t="s">
        <v>54</v>
      </c>
      <c r="W2095" s="17" t="s">
        <v>251</v>
      </c>
    </row>
    <row r="2096" ht="15.75" customHeight="1">
      <c r="A2096" s="14" t="s">
        <v>20502</v>
      </c>
      <c r="B2096" s="14" t="s">
        <v>20503</v>
      </c>
      <c r="C2096" s="14">
        <v>2024.0</v>
      </c>
      <c r="D2096" s="14">
        <v>8.0</v>
      </c>
      <c r="E2096" s="14">
        <v>83551.0</v>
      </c>
      <c r="F2096" s="14" t="s">
        <v>213</v>
      </c>
      <c r="G2096" s="14" t="s">
        <v>1960</v>
      </c>
      <c r="H2096" s="14" t="s">
        <v>2174</v>
      </c>
      <c r="I2096" s="14">
        <v>0.628</v>
      </c>
      <c r="J2096" s="14">
        <v>0.267</v>
      </c>
      <c r="K2096" s="14">
        <v>0.614142407960684</v>
      </c>
      <c r="L2096" s="14">
        <v>0.0454</v>
      </c>
      <c r="M2096" s="14">
        <v>0.965</v>
      </c>
      <c r="N2096" s="14">
        <v>0.897</v>
      </c>
      <c r="O2096" s="14">
        <v>0.115</v>
      </c>
      <c r="P2096" s="14">
        <v>0.717</v>
      </c>
      <c r="Q2096" s="14">
        <v>123.004</v>
      </c>
      <c r="R2096" s="14">
        <v>2.0</v>
      </c>
      <c r="S2096" s="14">
        <v>1.0</v>
      </c>
      <c r="T2096" s="14" t="s">
        <v>103</v>
      </c>
      <c r="U2096" s="14" t="s">
        <v>35</v>
      </c>
      <c r="V2096" s="16" t="s">
        <v>181</v>
      </c>
      <c r="W2096" s="17" t="s">
        <v>185</v>
      </c>
    </row>
    <row r="2097" ht="15.75" customHeight="1">
      <c r="A2097" s="14" t="s">
        <v>4941</v>
      </c>
      <c r="B2097" s="14" t="s">
        <v>4942</v>
      </c>
      <c r="C2097" s="14">
        <v>2024.0</v>
      </c>
      <c r="D2097" s="14">
        <v>8.0</v>
      </c>
      <c r="E2097" s="14">
        <v>107668.0</v>
      </c>
      <c r="F2097" s="14" t="s">
        <v>213</v>
      </c>
      <c r="G2097" s="14" t="s">
        <v>1960</v>
      </c>
      <c r="H2097" s="14" t="s">
        <v>2357</v>
      </c>
      <c r="I2097" s="14">
        <v>0.649</v>
      </c>
      <c r="J2097" s="14">
        <v>0.376</v>
      </c>
      <c r="K2097" s="14">
        <v>0.6401086561153273</v>
      </c>
      <c r="L2097" s="14">
        <v>0.0476</v>
      </c>
      <c r="M2097" s="14">
        <v>0.781</v>
      </c>
      <c r="N2097" s="14">
        <v>0.938</v>
      </c>
      <c r="O2097" s="14">
        <v>0.109</v>
      </c>
      <c r="P2097" s="14">
        <v>0.726</v>
      </c>
      <c r="Q2097" s="14">
        <v>92.253</v>
      </c>
      <c r="R2097" s="14">
        <v>0.0</v>
      </c>
      <c r="S2097" s="14">
        <v>1.0</v>
      </c>
      <c r="T2097" s="14" t="s">
        <v>103</v>
      </c>
      <c r="U2097" s="14" t="s">
        <v>68</v>
      </c>
      <c r="V2097" s="16" t="s">
        <v>181</v>
      </c>
      <c r="W2097" s="17" t="s">
        <v>185</v>
      </c>
    </row>
    <row r="2098" ht="15.75" customHeight="1">
      <c r="A2098" s="14" t="s">
        <v>20504</v>
      </c>
      <c r="B2098" s="14" t="s">
        <v>20505</v>
      </c>
      <c r="C2098" s="14">
        <v>1980.0</v>
      </c>
      <c r="D2098" s="14">
        <v>8.0</v>
      </c>
      <c r="E2098" s="14">
        <v>54693.0</v>
      </c>
      <c r="F2098" s="14" t="s">
        <v>1049</v>
      </c>
      <c r="G2098" s="14" t="s">
        <v>20506</v>
      </c>
      <c r="H2098" s="14" t="s">
        <v>20507</v>
      </c>
      <c r="I2098" s="14">
        <v>0.521</v>
      </c>
      <c r="J2098" s="14">
        <v>0.221</v>
      </c>
      <c r="K2098" s="14">
        <v>0.7473531110143232</v>
      </c>
      <c r="L2098" s="14">
        <v>0.0389</v>
      </c>
      <c r="M2098" s="14">
        <v>0.462</v>
      </c>
      <c r="N2098" s="14">
        <v>7.14E-6</v>
      </c>
      <c r="O2098" s="14">
        <v>0.0654</v>
      </c>
      <c r="P2098" s="14">
        <v>0.438</v>
      </c>
      <c r="Q2098" s="14">
        <v>117.593</v>
      </c>
      <c r="R2098" s="14">
        <v>4.0</v>
      </c>
      <c r="S2098" s="14">
        <v>1.0</v>
      </c>
      <c r="T2098" s="14" t="s">
        <v>103</v>
      </c>
      <c r="U2098" s="14" t="s">
        <v>35</v>
      </c>
      <c r="V2098" s="16" t="s">
        <v>54</v>
      </c>
      <c r="W2098" s="17" t="s">
        <v>251</v>
      </c>
    </row>
    <row r="2099" ht="15.75" customHeight="1">
      <c r="A2099" s="14" t="s">
        <v>4945</v>
      </c>
      <c r="B2099" s="14" t="s">
        <v>4947</v>
      </c>
      <c r="C2099" s="14">
        <v>2024.0</v>
      </c>
      <c r="D2099" s="14">
        <v>8.0</v>
      </c>
      <c r="E2099" s="14">
        <v>139939.0</v>
      </c>
      <c r="F2099" s="14" t="s">
        <v>223</v>
      </c>
      <c r="G2099" s="14" t="s">
        <v>2533</v>
      </c>
      <c r="H2099" s="14" t="s">
        <v>4947</v>
      </c>
      <c r="I2099" s="14">
        <v>0.535</v>
      </c>
      <c r="J2099" s="14">
        <v>0.541</v>
      </c>
      <c r="K2099" s="14">
        <v>0.6498406519228748</v>
      </c>
      <c r="L2099" s="14">
        <v>0.0454</v>
      </c>
      <c r="M2099" s="14">
        <v>0.0667</v>
      </c>
      <c r="N2099" s="14">
        <v>0.942</v>
      </c>
      <c r="O2099" s="14">
        <v>0.128</v>
      </c>
      <c r="P2099" s="14">
        <v>0.915</v>
      </c>
      <c r="Q2099" s="14">
        <v>95.005</v>
      </c>
      <c r="R2099" s="14">
        <v>7.0</v>
      </c>
      <c r="S2099" s="14">
        <v>1.0</v>
      </c>
      <c r="T2099" s="14" t="s">
        <v>103</v>
      </c>
      <c r="U2099" s="14" t="s">
        <v>35</v>
      </c>
      <c r="V2099" s="16" t="s">
        <v>819</v>
      </c>
      <c r="W2099" s="17" t="s">
        <v>185</v>
      </c>
    </row>
    <row r="2100" ht="15.75" customHeight="1">
      <c r="A2100" s="14" t="s">
        <v>2747</v>
      </c>
      <c r="B2100" s="14" t="s">
        <v>2748</v>
      </c>
      <c r="C2100" s="14">
        <v>2024.0</v>
      </c>
      <c r="D2100" s="14">
        <v>8.0</v>
      </c>
      <c r="E2100" s="14">
        <v>155840.0</v>
      </c>
      <c r="F2100" s="14" t="s">
        <v>223</v>
      </c>
      <c r="G2100" s="14" t="s">
        <v>1675</v>
      </c>
      <c r="H2100" s="14" t="s">
        <v>2749</v>
      </c>
      <c r="I2100" s="14">
        <v>0.681</v>
      </c>
      <c r="J2100" s="14">
        <v>0.29</v>
      </c>
      <c r="K2100" s="14">
        <v>0.6317669454231437</v>
      </c>
      <c r="L2100" s="14">
        <v>0.0578</v>
      </c>
      <c r="M2100" s="14">
        <v>0.857</v>
      </c>
      <c r="N2100" s="14">
        <v>2.63E-4</v>
      </c>
      <c r="O2100" s="14">
        <v>0.104</v>
      </c>
      <c r="P2100" s="14">
        <v>0.292</v>
      </c>
      <c r="Q2100" s="14">
        <v>160.987</v>
      </c>
      <c r="R2100" s="14">
        <v>10.0</v>
      </c>
      <c r="S2100" s="14">
        <v>0.0</v>
      </c>
      <c r="T2100" s="14" t="s">
        <v>103</v>
      </c>
      <c r="U2100" s="14" t="s">
        <v>35</v>
      </c>
      <c r="V2100" s="16" t="s">
        <v>36</v>
      </c>
      <c r="W2100" s="17" t="s">
        <v>251</v>
      </c>
    </row>
    <row r="2101" ht="15.75" customHeight="1">
      <c r="A2101" s="14" t="s">
        <v>2753</v>
      </c>
      <c r="B2101" s="14" t="s">
        <v>2755</v>
      </c>
      <c r="C2101" s="14">
        <v>2024.0</v>
      </c>
      <c r="D2101" s="14">
        <v>8.0</v>
      </c>
      <c r="E2101" s="14">
        <v>128840.0</v>
      </c>
      <c r="F2101" s="14" t="s">
        <v>1697</v>
      </c>
      <c r="G2101" s="14" t="s">
        <v>1675</v>
      </c>
      <c r="H2101" s="14" t="s">
        <v>2749</v>
      </c>
      <c r="I2101" s="14">
        <v>0.679</v>
      </c>
      <c r="J2101" s="14">
        <v>0.241</v>
      </c>
      <c r="K2101" s="14">
        <v>0.6102923876412147</v>
      </c>
      <c r="L2101" s="14">
        <v>0.137</v>
      </c>
      <c r="M2101" s="14">
        <v>0.91</v>
      </c>
      <c r="N2101" s="14">
        <v>8.12E-6</v>
      </c>
      <c r="O2101" s="14">
        <v>0.0975</v>
      </c>
      <c r="P2101" s="14">
        <v>0.22</v>
      </c>
      <c r="Q2101" s="14">
        <v>143.817</v>
      </c>
      <c r="R2101" s="14">
        <v>2.0</v>
      </c>
      <c r="S2101" s="14">
        <v>1.0</v>
      </c>
      <c r="T2101" s="14" t="s">
        <v>103</v>
      </c>
      <c r="U2101" s="14" t="s">
        <v>35</v>
      </c>
      <c r="V2101" s="16" t="s">
        <v>36</v>
      </c>
      <c r="W2101" s="17" t="s">
        <v>251</v>
      </c>
    </row>
    <row r="2102" ht="15.75" customHeight="1">
      <c r="A2102" s="14" t="s">
        <v>2757</v>
      </c>
      <c r="B2102" s="14" t="s">
        <v>2759</v>
      </c>
      <c r="C2102" s="14">
        <v>2024.0</v>
      </c>
      <c r="D2102" s="14">
        <v>8.0</v>
      </c>
      <c r="E2102" s="14">
        <v>144000.0</v>
      </c>
      <c r="F2102" s="14" t="s">
        <v>236</v>
      </c>
      <c r="G2102" s="14" t="s">
        <v>1675</v>
      </c>
      <c r="H2102" s="14" t="s">
        <v>2749</v>
      </c>
      <c r="I2102" s="14">
        <v>0.747</v>
      </c>
      <c r="J2102" s="14">
        <v>0.337</v>
      </c>
      <c r="K2102" s="14">
        <v>0.6241096827877547</v>
      </c>
      <c r="L2102" s="14">
        <v>0.0409</v>
      </c>
      <c r="M2102" s="14">
        <v>0.773</v>
      </c>
      <c r="N2102" s="14">
        <v>0.0</v>
      </c>
      <c r="O2102" s="14">
        <v>0.11</v>
      </c>
      <c r="P2102" s="14">
        <v>0.337</v>
      </c>
      <c r="Q2102" s="14">
        <v>144.962</v>
      </c>
      <c r="R2102" s="14">
        <v>3.0</v>
      </c>
      <c r="S2102" s="14">
        <v>0.0</v>
      </c>
      <c r="T2102" s="14" t="s">
        <v>103</v>
      </c>
      <c r="U2102" s="14" t="s">
        <v>35</v>
      </c>
      <c r="V2102" s="16" t="s">
        <v>45</v>
      </c>
      <c r="W2102" s="17" t="s">
        <v>251</v>
      </c>
    </row>
    <row r="2103" ht="15.75" customHeight="1">
      <c r="A2103" s="14" t="s">
        <v>2761</v>
      </c>
      <c r="B2103" s="14" t="s">
        <v>2762</v>
      </c>
      <c r="C2103" s="14">
        <v>2020.0</v>
      </c>
      <c r="D2103" s="14">
        <v>8.0</v>
      </c>
      <c r="E2103" s="14">
        <v>80624.0</v>
      </c>
      <c r="F2103" s="14" t="s">
        <v>2565</v>
      </c>
      <c r="G2103" s="14" t="s">
        <v>2566</v>
      </c>
      <c r="H2103" s="14" t="s">
        <v>2567</v>
      </c>
      <c r="I2103" s="14">
        <v>0.423</v>
      </c>
      <c r="J2103" s="14">
        <v>0.129</v>
      </c>
      <c r="K2103" s="14">
        <v>0.6337775115899776</v>
      </c>
      <c r="L2103" s="14">
        <v>0.0565</v>
      </c>
      <c r="M2103" s="14">
        <v>0.994</v>
      </c>
      <c r="N2103" s="14">
        <v>0.856</v>
      </c>
      <c r="O2103" s="14">
        <v>0.2</v>
      </c>
      <c r="P2103" s="14">
        <v>0.396</v>
      </c>
      <c r="Q2103" s="14">
        <v>172.189</v>
      </c>
      <c r="R2103" s="14">
        <v>10.0</v>
      </c>
      <c r="S2103" s="14">
        <v>1.0</v>
      </c>
      <c r="T2103" s="14" t="s">
        <v>103</v>
      </c>
      <c r="U2103" s="14" t="s">
        <v>35</v>
      </c>
      <c r="V2103" s="16" t="s">
        <v>45</v>
      </c>
      <c r="W2103" s="17" t="s">
        <v>251</v>
      </c>
    </row>
    <row r="2104" ht="15.75" customHeight="1">
      <c r="A2104" s="14" t="s">
        <v>2774</v>
      </c>
      <c r="B2104" s="14" t="s">
        <v>2775</v>
      </c>
      <c r="C2104" s="14">
        <v>2022.0</v>
      </c>
      <c r="D2104" s="14">
        <v>8.0</v>
      </c>
      <c r="E2104" s="14">
        <v>137760.0</v>
      </c>
      <c r="F2104" s="14" t="s">
        <v>2229</v>
      </c>
      <c r="G2104" s="14" t="s">
        <v>2230</v>
      </c>
      <c r="H2104" s="14" t="s">
        <v>2781</v>
      </c>
      <c r="I2104" s="14">
        <v>0.494</v>
      </c>
      <c r="J2104" s="14">
        <v>0.0331</v>
      </c>
      <c r="K2104" s="14">
        <v>0.4237161251593756</v>
      </c>
      <c r="L2104" s="14">
        <v>0.0448</v>
      </c>
      <c r="M2104" s="14">
        <v>0.993</v>
      </c>
      <c r="N2104" s="14">
        <v>0.883</v>
      </c>
      <c r="O2104" s="14">
        <v>0.11</v>
      </c>
      <c r="P2104" s="14">
        <v>0.171</v>
      </c>
      <c r="Q2104" s="14">
        <v>68.821</v>
      </c>
      <c r="R2104" s="14">
        <v>2.0</v>
      </c>
      <c r="S2104" s="14">
        <v>0.0</v>
      </c>
      <c r="T2104" s="14" t="s">
        <v>103</v>
      </c>
      <c r="U2104" s="14" t="s">
        <v>35</v>
      </c>
      <c r="V2104" s="16" t="s">
        <v>58</v>
      </c>
      <c r="W2104" s="17" t="s">
        <v>251</v>
      </c>
    </row>
    <row r="2105" ht="15.75" customHeight="1">
      <c r="A2105" s="14" t="s">
        <v>4951</v>
      </c>
      <c r="B2105" s="14" t="s">
        <v>4952</v>
      </c>
      <c r="C2105" s="14">
        <v>2024.0</v>
      </c>
      <c r="D2105" s="14">
        <v>8.0</v>
      </c>
      <c r="E2105" s="14">
        <v>389932.0</v>
      </c>
      <c r="F2105" s="14" t="s">
        <v>4953</v>
      </c>
      <c r="G2105" s="14" t="s">
        <v>4954</v>
      </c>
      <c r="H2105" s="14" t="s">
        <v>4955</v>
      </c>
      <c r="I2105" s="14">
        <v>0.755</v>
      </c>
      <c r="J2105" s="14">
        <v>0.897</v>
      </c>
      <c r="K2105" s="14">
        <v>0.7693837828423977</v>
      </c>
      <c r="L2105" s="14">
        <v>0.0529</v>
      </c>
      <c r="M2105" s="14">
        <v>1.0E-4</v>
      </c>
      <c r="N2105" s="14">
        <v>0.902</v>
      </c>
      <c r="O2105" s="14">
        <v>0.0912</v>
      </c>
      <c r="P2105" s="14">
        <v>0.849</v>
      </c>
      <c r="Q2105" s="14">
        <v>119.977</v>
      </c>
      <c r="R2105" s="14">
        <v>10.0</v>
      </c>
      <c r="S2105" s="14">
        <v>0.0</v>
      </c>
      <c r="T2105" s="14" t="s">
        <v>103</v>
      </c>
      <c r="U2105" s="14" t="s">
        <v>35</v>
      </c>
      <c r="V2105" s="16" t="s">
        <v>560</v>
      </c>
      <c r="W2105" s="17" t="s">
        <v>185</v>
      </c>
    </row>
    <row r="2106" ht="15.75" customHeight="1">
      <c r="A2106" s="14" t="s">
        <v>4962</v>
      </c>
      <c r="B2106" s="14" t="s">
        <v>4963</v>
      </c>
      <c r="C2106" s="14">
        <v>2015.0</v>
      </c>
      <c r="D2106" s="14">
        <v>8.0</v>
      </c>
      <c r="E2106" s="14">
        <v>231471.0</v>
      </c>
      <c r="F2106" s="14" t="s">
        <v>1415</v>
      </c>
      <c r="G2106" s="14" t="s">
        <v>1097</v>
      </c>
      <c r="H2106" s="14" t="s">
        <v>1098</v>
      </c>
      <c r="I2106" s="14">
        <v>0.516</v>
      </c>
      <c r="J2106" s="14">
        <v>0.865</v>
      </c>
      <c r="K2106" s="14">
        <v>0.8979958505144484</v>
      </c>
      <c r="L2106" s="14">
        <v>0.0433</v>
      </c>
      <c r="M2106" s="14">
        <v>1.38E-4</v>
      </c>
      <c r="N2106" s="14">
        <v>0.0193</v>
      </c>
      <c r="O2106" s="14">
        <v>0.488</v>
      </c>
      <c r="P2106" s="14">
        <v>0.599</v>
      </c>
      <c r="Q2106" s="14">
        <v>133.918</v>
      </c>
      <c r="R2106" s="14">
        <v>6.0</v>
      </c>
      <c r="S2106" s="14">
        <v>0.0</v>
      </c>
      <c r="T2106" s="14" t="s">
        <v>103</v>
      </c>
      <c r="U2106" s="14" t="s">
        <v>35</v>
      </c>
      <c r="V2106" s="16" t="s">
        <v>333</v>
      </c>
      <c r="W2106" s="17" t="s">
        <v>185</v>
      </c>
    </row>
    <row r="2107" ht="15.75" customHeight="1">
      <c r="A2107" s="14" t="s">
        <v>4969</v>
      </c>
      <c r="B2107" s="14" t="s">
        <v>4971</v>
      </c>
      <c r="C2107" s="14">
        <v>2019.0</v>
      </c>
      <c r="D2107" s="14">
        <v>8.0</v>
      </c>
      <c r="E2107" s="14">
        <v>92310.0</v>
      </c>
      <c r="F2107" s="14" t="s">
        <v>199</v>
      </c>
      <c r="G2107" s="14" t="s">
        <v>4974</v>
      </c>
      <c r="H2107" s="14" t="s">
        <v>4976</v>
      </c>
      <c r="I2107" s="14">
        <v>0.715</v>
      </c>
      <c r="J2107" s="14">
        <v>0.469</v>
      </c>
      <c r="K2107" s="14">
        <v>0.5987209376810319</v>
      </c>
      <c r="L2107" s="14">
        <v>0.037</v>
      </c>
      <c r="M2107" s="14">
        <v>0.00563</v>
      </c>
      <c r="N2107" s="14">
        <v>0.895</v>
      </c>
      <c r="O2107" s="14">
        <v>0.207</v>
      </c>
      <c r="P2107" s="14">
        <v>0.842</v>
      </c>
      <c r="Q2107" s="14">
        <v>129.996</v>
      </c>
      <c r="R2107" s="14">
        <v>9.0</v>
      </c>
      <c r="S2107" s="14">
        <v>1.0</v>
      </c>
      <c r="T2107" s="14" t="s">
        <v>103</v>
      </c>
      <c r="U2107" s="14" t="s">
        <v>35</v>
      </c>
      <c r="V2107" s="16" t="s">
        <v>560</v>
      </c>
      <c r="W2107" s="17" t="s">
        <v>185</v>
      </c>
    </row>
    <row r="2108" ht="15.75" customHeight="1">
      <c r="A2108" s="14" t="s">
        <v>2784</v>
      </c>
      <c r="B2108" s="14" t="s">
        <v>2785</v>
      </c>
      <c r="C2108" s="14">
        <v>2024.0</v>
      </c>
      <c r="D2108" s="14">
        <v>8.0</v>
      </c>
      <c r="E2108" s="14">
        <v>247885.0</v>
      </c>
      <c r="F2108" s="14" t="s">
        <v>213</v>
      </c>
      <c r="G2108" s="14" t="s">
        <v>2787</v>
      </c>
      <c r="H2108" s="14" t="s">
        <v>2788</v>
      </c>
      <c r="I2108" s="14">
        <v>0.32</v>
      </c>
      <c r="J2108" s="14">
        <v>0.937</v>
      </c>
      <c r="K2108" s="14">
        <v>0.8044831347548932</v>
      </c>
      <c r="L2108" s="14">
        <v>0.177</v>
      </c>
      <c r="M2108" s="14">
        <v>4.59E-5</v>
      </c>
      <c r="N2108" s="14">
        <v>3.05E-5</v>
      </c>
      <c r="O2108" s="14">
        <v>0.325</v>
      </c>
      <c r="P2108" s="14">
        <v>0.388</v>
      </c>
      <c r="Q2108" s="14">
        <v>174.975</v>
      </c>
      <c r="R2108" s="14">
        <v>9.0</v>
      </c>
      <c r="S2108" s="14">
        <v>0.0</v>
      </c>
      <c r="T2108" s="14" t="s">
        <v>103</v>
      </c>
      <c r="U2108" s="14" t="s">
        <v>35</v>
      </c>
      <c r="V2108" s="16" t="s">
        <v>45</v>
      </c>
      <c r="W2108" s="17" t="s">
        <v>251</v>
      </c>
    </row>
    <row r="2109" ht="15.75" customHeight="1">
      <c r="A2109" s="14" t="s">
        <v>4979</v>
      </c>
      <c r="B2109" s="14" t="s">
        <v>4981</v>
      </c>
      <c r="C2109" s="14">
        <v>2024.0</v>
      </c>
      <c r="D2109" s="14">
        <v>8.0</v>
      </c>
      <c r="E2109" s="14">
        <v>269000.0</v>
      </c>
      <c r="F2109" s="14" t="s">
        <v>4984</v>
      </c>
      <c r="G2109" s="14" t="s">
        <v>4985</v>
      </c>
      <c r="H2109" s="14" t="s">
        <v>2235</v>
      </c>
      <c r="I2109" s="14">
        <v>0.619</v>
      </c>
      <c r="J2109" s="14">
        <v>0.938</v>
      </c>
      <c r="K2109" s="14">
        <v>0.9008619767522756</v>
      </c>
      <c r="L2109" s="14">
        <v>0.0456</v>
      </c>
      <c r="M2109" s="14">
        <v>0.0181</v>
      </c>
      <c r="N2109" s="14">
        <v>0.0</v>
      </c>
      <c r="O2109" s="14">
        <v>0.167</v>
      </c>
      <c r="P2109" s="14">
        <v>0.875</v>
      </c>
      <c r="Q2109" s="14">
        <v>91.446</v>
      </c>
      <c r="R2109" s="14">
        <v>9.0</v>
      </c>
      <c r="S2109" s="14">
        <v>1.0</v>
      </c>
      <c r="T2109" s="14" t="s">
        <v>103</v>
      </c>
      <c r="U2109" s="14" t="s">
        <v>35</v>
      </c>
      <c r="V2109" s="16" t="s">
        <v>560</v>
      </c>
      <c r="W2109" s="17" t="s">
        <v>185</v>
      </c>
    </row>
    <row r="2110" ht="15.75" customHeight="1">
      <c r="A2110" s="14" t="s">
        <v>2791</v>
      </c>
      <c r="B2110" s="14" t="s">
        <v>2792</v>
      </c>
      <c r="C2110" s="14">
        <v>2022.0</v>
      </c>
      <c r="D2110" s="14">
        <v>8.0</v>
      </c>
      <c r="E2110" s="14">
        <v>183000.0</v>
      </c>
      <c r="F2110" s="14" t="s">
        <v>2587</v>
      </c>
      <c r="G2110" s="14" t="s">
        <v>2794</v>
      </c>
      <c r="H2110" s="14" t="s">
        <v>2589</v>
      </c>
      <c r="I2110" s="14">
        <v>0.374</v>
      </c>
      <c r="J2110" s="14">
        <v>0.78</v>
      </c>
      <c r="K2110" s="14">
        <v>0.7876286013563273</v>
      </c>
      <c r="L2110" s="14">
        <v>0.0363</v>
      </c>
      <c r="M2110" s="14">
        <v>7.29E-4</v>
      </c>
      <c r="N2110" s="14">
        <v>0.011</v>
      </c>
      <c r="O2110" s="14">
        <v>0.376</v>
      </c>
      <c r="P2110" s="14">
        <v>0.261</v>
      </c>
      <c r="Q2110" s="14">
        <v>90.044</v>
      </c>
      <c r="R2110" s="14">
        <v>3.0</v>
      </c>
      <c r="S2110" s="14">
        <v>0.0</v>
      </c>
      <c r="T2110" s="14" t="s">
        <v>103</v>
      </c>
      <c r="U2110" s="14" t="s">
        <v>68</v>
      </c>
      <c r="V2110" s="16" t="s">
        <v>36</v>
      </c>
      <c r="W2110" s="17" t="s">
        <v>251</v>
      </c>
    </row>
    <row r="2111" ht="15.75" customHeight="1">
      <c r="A2111" s="14" t="s">
        <v>2798</v>
      </c>
      <c r="B2111" s="14" t="s">
        <v>2799</v>
      </c>
      <c r="C2111" s="14">
        <v>2018.0</v>
      </c>
      <c r="D2111" s="14">
        <v>8.0</v>
      </c>
      <c r="E2111" s="14">
        <v>371226.0</v>
      </c>
      <c r="F2111" s="14" t="s">
        <v>316</v>
      </c>
      <c r="G2111" s="14" t="s">
        <v>2242</v>
      </c>
      <c r="H2111" s="14" t="s">
        <v>2799</v>
      </c>
      <c r="I2111" s="14">
        <v>0.187</v>
      </c>
      <c r="J2111" s="14">
        <v>0.658</v>
      </c>
      <c r="K2111" s="14">
        <v>0.8490578144536383</v>
      </c>
      <c r="L2111" s="14">
        <v>0.0398</v>
      </c>
      <c r="M2111" s="14">
        <v>0.00124</v>
      </c>
      <c r="N2111" s="14">
        <v>0.0</v>
      </c>
      <c r="O2111" s="14">
        <v>0.0924</v>
      </c>
      <c r="P2111" s="14">
        <v>0.164</v>
      </c>
      <c r="Q2111" s="14">
        <v>81.939</v>
      </c>
      <c r="R2111" s="14">
        <v>2.0</v>
      </c>
      <c r="S2111" s="14">
        <v>1.0</v>
      </c>
      <c r="T2111" s="14" t="s">
        <v>103</v>
      </c>
      <c r="U2111" s="14" t="s">
        <v>35</v>
      </c>
      <c r="V2111" s="16" t="s">
        <v>58</v>
      </c>
      <c r="W2111" s="17" t="s">
        <v>251</v>
      </c>
    </row>
    <row r="2112" ht="15.75" customHeight="1">
      <c r="A2112" s="14" t="s">
        <v>2802</v>
      </c>
      <c r="B2112" s="14" t="s">
        <v>2804</v>
      </c>
      <c r="C2112" s="14">
        <v>2009.0</v>
      </c>
      <c r="D2112" s="14">
        <v>8.0</v>
      </c>
      <c r="E2112" s="14">
        <v>211826.0</v>
      </c>
      <c r="F2112" s="14" t="s">
        <v>2806</v>
      </c>
      <c r="G2112" s="14" t="s">
        <v>2807</v>
      </c>
      <c r="H2112" s="14" t="s">
        <v>2808</v>
      </c>
      <c r="I2112" s="14">
        <v>0.256</v>
      </c>
      <c r="J2112" s="14">
        <v>0.196</v>
      </c>
      <c r="K2112" s="14">
        <v>0.6310397193627996</v>
      </c>
      <c r="L2112" s="14">
        <v>0.0319</v>
      </c>
      <c r="M2112" s="14">
        <v>0.976</v>
      </c>
      <c r="N2112" s="14">
        <v>0.866</v>
      </c>
      <c r="O2112" s="14">
        <v>0.183</v>
      </c>
      <c r="P2112" s="14">
        <v>0.173</v>
      </c>
      <c r="Q2112" s="14">
        <v>171.584</v>
      </c>
      <c r="R2112" s="14">
        <v>5.0</v>
      </c>
      <c r="S2112" s="14">
        <v>1.0</v>
      </c>
      <c r="T2112" s="14" t="s">
        <v>104</v>
      </c>
      <c r="U2112" s="14" t="s">
        <v>35</v>
      </c>
      <c r="V2112" s="16" t="s">
        <v>58</v>
      </c>
      <c r="W2112" s="17" t="s">
        <v>251</v>
      </c>
    </row>
    <row r="2113" ht="15.75" customHeight="1">
      <c r="A2113" s="14" t="s">
        <v>4988</v>
      </c>
      <c r="B2113" s="14" t="s">
        <v>4989</v>
      </c>
      <c r="C2113" s="14">
        <v>2023.0</v>
      </c>
      <c r="D2113" s="14">
        <v>8.0</v>
      </c>
      <c r="E2113" s="14">
        <v>339379.0</v>
      </c>
      <c r="F2113" s="14" t="s">
        <v>235</v>
      </c>
      <c r="G2113" s="14" t="s">
        <v>4991</v>
      </c>
      <c r="H2113" s="14" t="s">
        <v>4993</v>
      </c>
      <c r="I2113" s="14">
        <v>0.61</v>
      </c>
      <c r="J2113" s="14">
        <v>0.607</v>
      </c>
      <c r="K2113" s="14">
        <v>0.7330010908234125</v>
      </c>
      <c r="L2113" s="14">
        <v>0.0421</v>
      </c>
      <c r="M2113" s="14">
        <v>0.592</v>
      </c>
      <c r="N2113" s="14">
        <v>3.46E-4</v>
      </c>
      <c r="O2113" s="14">
        <v>0.102</v>
      </c>
      <c r="P2113" s="14">
        <v>0.81</v>
      </c>
      <c r="Q2113" s="14">
        <v>83.98</v>
      </c>
      <c r="R2113" s="14">
        <v>3.0</v>
      </c>
      <c r="S2113" s="14">
        <v>0.0</v>
      </c>
      <c r="T2113" s="14" t="s">
        <v>104</v>
      </c>
      <c r="U2113" s="14" t="s">
        <v>35</v>
      </c>
      <c r="V2113" s="16" t="s">
        <v>560</v>
      </c>
      <c r="W2113" s="17" t="s">
        <v>185</v>
      </c>
    </row>
    <row r="2114" ht="15.75" customHeight="1">
      <c r="A2114" s="14" t="s">
        <v>4995</v>
      </c>
      <c r="B2114" s="14" t="s">
        <v>4996</v>
      </c>
      <c r="C2114" s="14">
        <v>1963.0</v>
      </c>
      <c r="D2114" s="14">
        <v>8.0</v>
      </c>
      <c r="E2114" s="14">
        <v>203573.0</v>
      </c>
      <c r="F2114" s="14" t="s">
        <v>156</v>
      </c>
      <c r="G2114" s="14" t="s">
        <v>4223</v>
      </c>
      <c r="H2114" s="14" t="s">
        <v>2773</v>
      </c>
      <c r="I2114" s="14">
        <v>0.54</v>
      </c>
      <c r="J2114" s="14">
        <v>0.431</v>
      </c>
      <c r="K2114" s="14">
        <v>0.6873355720341512</v>
      </c>
      <c r="L2114" s="14">
        <v>0.0364</v>
      </c>
      <c r="M2114" s="14">
        <v>0.957</v>
      </c>
      <c r="N2114" s="14">
        <v>0.145</v>
      </c>
      <c r="O2114" s="14">
        <v>0.453</v>
      </c>
      <c r="P2114" s="14">
        <v>0.849</v>
      </c>
      <c r="Q2114" s="14">
        <v>112.764</v>
      </c>
      <c r="R2114" s="14">
        <v>5.0</v>
      </c>
      <c r="S2114" s="14">
        <v>0.0</v>
      </c>
      <c r="T2114" s="14" t="s">
        <v>104</v>
      </c>
      <c r="U2114" s="14" t="s">
        <v>68</v>
      </c>
      <c r="V2114" s="16" t="s">
        <v>560</v>
      </c>
      <c r="W2114" s="17" t="s">
        <v>185</v>
      </c>
    </row>
    <row r="2115" ht="15.75" customHeight="1">
      <c r="A2115" s="14" t="s">
        <v>5001</v>
      </c>
      <c r="B2115" s="14" t="s">
        <v>5003</v>
      </c>
      <c r="C2115" s="14">
        <v>2023.0</v>
      </c>
      <c r="D2115" s="14">
        <v>8.0</v>
      </c>
      <c r="E2115" s="14">
        <v>249720.0</v>
      </c>
      <c r="F2115" s="14" t="s">
        <v>327</v>
      </c>
      <c r="G2115" s="14" t="s">
        <v>4475</v>
      </c>
      <c r="H2115" s="14" t="s">
        <v>2978</v>
      </c>
      <c r="I2115" s="14">
        <v>0.668</v>
      </c>
      <c r="J2115" s="14">
        <v>0.673</v>
      </c>
      <c r="K2115" s="14">
        <v>0.9087972964107375</v>
      </c>
      <c r="L2115" s="14">
        <v>0.0842</v>
      </c>
      <c r="M2115" s="14">
        <v>0.659</v>
      </c>
      <c r="N2115" s="14">
        <v>0.0</v>
      </c>
      <c r="O2115" s="14">
        <v>0.167</v>
      </c>
      <c r="P2115" s="14">
        <v>0.909</v>
      </c>
      <c r="Q2115" s="14">
        <v>100.806</v>
      </c>
      <c r="R2115" s="14">
        <v>4.0</v>
      </c>
      <c r="S2115" s="14">
        <v>1.0</v>
      </c>
      <c r="T2115" s="14" t="s">
        <v>104</v>
      </c>
      <c r="U2115" s="14" t="s">
        <v>68</v>
      </c>
      <c r="V2115" s="16" t="s">
        <v>819</v>
      </c>
      <c r="W2115" s="17" t="s">
        <v>185</v>
      </c>
    </row>
    <row r="2116" ht="15.75" customHeight="1">
      <c r="A2116" s="14" t="s">
        <v>5010</v>
      </c>
      <c r="B2116" s="14" t="s">
        <v>5012</v>
      </c>
      <c r="C2116" s="14">
        <v>2023.0</v>
      </c>
      <c r="D2116" s="14">
        <v>8.0</v>
      </c>
      <c r="E2116" s="14">
        <v>352015.0</v>
      </c>
      <c r="F2116" s="14" t="s">
        <v>327</v>
      </c>
      <c r="G2116" s="14" t="s">
        <v>5014</v>
      </c>
      <c r="H2116" s="14" t="s">
        <v>2978</v>
      </c>
      <c r="I2116" s="14">
        <v>0.293</v>
      </c>
      <c r="J2116" s="14">
        <v>0.627</v>
      </c>
      <c r="K2116" s="14">
        <v>0.8028361816182313</v>
      </c>
      <c r="L2116" s="14">
        <v>0.066</v>
      </c>
      <c r="M2116" s="14">
        <v>0.672</v>
      </c>
      <c r="N2116" s="14">
        <v>3.7E-5</v>
      </c>
      <c r="O2116" s="14">
        <v>0.155</v>
      </c>
      <c r="P2116" s="14">
        <v>0.59</v>
      </c>
      <c r="Q2116" s="14">
        <v>186.713</v>
      </c>
      <c r="R2116" s="14">
        <v>5.0</v>
      </c>
      <c r="S2116" s="14">
        <v>1.0</v>
      </c>
      <c r="T2116" s="14" t="s">
        <v>104</v>
      </c>
      <c r="U2116" s="14" t="s">
        <v>35</v>
      </c>
      <c r="V2116" s="16" t="s">
        <v>333</v>
      </c>
      <c r="W2116" s="17" t="s">
        <v>185</v>
      </c>
    </row>
    <row r="2117" ht="15.75" customHeight="1">
      <c r="A2117" s="14" t="s">
        <v>5021</v>
      </c>
      <c r="B2117" s="14" t="s">
        <v>5022</v>
      </c>
      <c r="C2117" s="14">
        <v>2023.0</v>
      </c>
      <c r="D2117" s="14">
        <v>8.0</v>
      </c>
      <c r="E2117" s="14">
        <v>401613.0</v>
      </c>
      <c r="F2117" s="14" t="s">
        <v>170</v>
      </c>
      <c r="G2117" s="14" t="s">
        <v>2404</v>
      </c>
      <c r="H2117" s="14" t="s">
        <v>2978</v>
      </c>
      <c r="I2117" s="14">
        <v>0.581</v>
      </c>
      <c r="J2117" s="14">
        <v>0.67</v>
      </c>
      <c r="K2117" s="14">
        <v>0.8067075909394754</v>
      </c>
      <c r="L2117" s="14">
        <v>0.101</v>
      </c>
      <c r="M2117" s="14">
        <v>0.452</v>
      </c>
      <c r="N2117" s="14">
        <v>6.5E-6</v>
      </c>
      <c r="O2117" s="14">
        <v>0.104</v>
      </c>
      <c r="P2117" s="14">
        <v>0.684</v>
      </c>
      <c r="Q2117" s="14">
        <v>110.026</v>
      </c>
      <c r="R2117" s="14">
        <v>5.0</v>
      </c>
      <c r="S2117" s="14">
        <v>0.0</v>
      </c>
      <c r="T2117" s="14" t="s">
        <v>104</v>
      </c>
      <c r="U2117" s="14" t="s">
        <v>35</v>
      </c>
      <c r="V2117" s="16" t="s">
        <v>407</v>
      </c>
      <c r="W2117" s="17" t="s">
        <v>185</v>
      </c>
    </row>
    <row r="2118" ht="15.75" customHeight="1">
      <c r="A2118" s="14" t="s">
        <v>5025</v>
      </c>
      <c r="B2118" s="14" t="s">
        <v>5027</v>
      </c>
      <c r="C2118" s="14">
        <v>1992.0</v>
      </c>
      <c r="D2118" s="14">
        <v>8.0</v>
      </c>
      <c r="E2118" s="14">
        <v>247360.0</v>
      </c>
      <c r="F2118" s="14" t="s">
        <v>156</v>
      </c>
      <c r="G2118" s="14" t="s">
        <v>5028</v>
      </c>
      <c r="H2118" s="14" t="s">
        <v>5029</v>
      </c>
      <c r="I2118" s="14">
        <v>0.368</v>
      </c>
      <c r="J2118" s="14">
        <v>0.637</v>
      </c>
      <c r="K2118" s="14">
        <v>0.7347977669724981</v>
      </c>
      <c r="L2118" s="14">
        <v>0.0511</v>
      </c>
      <c r="M2118" s="14">
        <v>0.736</v>
      </c>
      <c r="N2118" s="14">
        <v>1.43E-6</v>
      </c>
      <c r="O2118" s="14">
        <v>0.229</v>
      </c>
      <c r="P2118" s="14">
        <v>0.869</v>
      </c>
      <c r="Q2118" s="14">
        <v>156.599</v>
      </c>
      <c r="R2118" s="14">
        <v>0.0</v>
      </c>
      <c r="S2118" s="14">
        <v>1.0</v>
      </c>
      <c r="T2118" s="14" t="s">
        <v>104</v>
      </c>
      <c r="U2118" s="14" t="s">
        <v>35</v>
      </c>
      <c r="V2118" s="16" t="s">
        <v>560</v>
      </c>
      <c r="W2118" s="17" t="s">
        <v>185</v>
      </c>
    </row>
    <row r="2119" ht="15.75" customHeight="1">
      <c r="A2119" s="14" t="s">
        <v>5031</v>
      </c>
      <c r="B2119" s="14" t="s">
        <v>5032</v>
      </c>
      <c r="C2119" s="14">
        <v>1963.0</v>
      </c>
      <c r="D2119" s="14">
        <v>8.0</v>
      </c>
      <c r="E2119" s="14">
        <v>193253.0</v>
      </c>
      <c r="F2119" s="14" t="s">
        <v>327</v>
      </c>
      <c r="G2119" s="14" t="s">
        <v>420</v>
      </c>
      <c r="H2119" s="14" t="s">
        <v>2773</v>
      </c>
      <c r="I2119" s="14">
        <v>0.504</v>
      </c>
      <c r="J2119" s="14">
        <v>0.557</v>
      </c>
      <c r="K2119" s="14">
        <v>0.7970611511390273</v>
      </c>
      <c r="L2119" s="14">
        <v>0.0468</v>
      </c>
      <c r="M2119" s="14">
        <v>0.937</v>
      </c>
      <c r="N2119" s="14">
        <v>0.0455</v>
      </c>
      <c r="O2119" s="14">
        <v>0.441</v>
      </c>
      <c r="P2119" s="14">
        <v>0.84</v>
      </c>
      <c r="Q2119" s="14">
        <v>113.65</v>
      </c>
      <c r="R2119" s="14">
        <v>2.0</v>
      </c>
      <c r="S2119" s="14">
        <v>1.0</v>
      </c>
      <c r="T2119" s="14" t="s">
        <v>104</v>
      </c>
      <c r="U2119" s="14" t="s">
        <v>35</v>
      </c>
      <c r="V2119" s="16" t="s">
        <v>560</v>
      </c>
      <c r="W2119" s="17" t="s">
        <v>185</v>
      </c>
    </row>
    <row r="2120" ht="15.75" customHeight="1">
      <c r="A2120" s="14" t="s">
        <v>2811</v>
      </c>
      <c r="B2120" s="14" t="s">
        <v>2813</v>
      </c>
      <c r="C2120" s="14">
        <v>2022.0</v>
      </c>
      <c r="D2120" s="14">
        <v>8.0</v>
      </c>
      <c r="E2120" s="14">
        <v>120118.0</v>
      </c>
      <c r="F2120" s="14" t="s">
        <v>327</v>
      </c>
      <c r="G2120" s="14" t="s">
        <v>2814</v>
      </c>
      <c r="H2120" s="14" t="s">
        <v>2815</v>
      </c>
      <c r="I2120" s="14">
        <v>0.584</v>
      </c>
      <c r="J2120" s="14">
        <v>0.649</v>
      </c>
      <c r="K2120" s="14">
        <v>0.7759502063872705</v>
      </c>
      <c r="L2120" s="14">
        <v>0.0308</v>
      </c>
      <c r="M2120" s="14">
        <v>0.479</v>
      </c>
      <c r="N2120" s="14">
        <v>2.11E-4</v>
      </c>
      <c r="O2120" s="14">
        <v>0.476</v>
      </c>
      <c r="P2120" s="14">
        <v>0.27</v>
      </c>
      <c r="Q2120" s="14">
        <v>90.104</v>
      </c>
      <c r="R2120" s="14">
        <v>0.0</v>
      </c>
      <c r="S2120" s="14">
        <v>1.0</v>
      </c>
      <c r="T2120" s="14" t="s">
        <v>104</v>
      </c>
      <c r="U2120" s="14" t="s">
        <v>35</v>
      </c>
      <c r="V2120" s="16" t="s">
        <v>36</v>
      </c>
      <c r="W2120" s="17" t="s">
        <v>251</v>
      </c>
    </row>
    <row r="2121" ht="15.75" customHeight="1">
      <c r="A2121" s="14" t="s">
        <v>5036</v>
      </c>
      <c r="B2121" s="14" t="s">
        <v>5037</v>
      </c>
      <c r="C2121" s="14">
        <v>1952.0</v>
      </c>
      <c r="D2121" s="14">
        <v>8.0</v>
      </c>
      <c r="E2121" s="14">
        <v>178462.0</v>
      </c>
      <c r="F2121" s="14" t="s">
        <v>156</v>
      </c>
      <c r="G2121" s="14" t="s">
        <v>157</v>
      </c>
      <c r="H2121" s="14" t="s">
        <v>5038</v>
      </c>
      <c r="I2121" s="14">
        <v>0.369</v>
      </c>
      <c r="J2121" s="14">
        <v>0.387</v>
      </c>
      <c r="K2121" s="14">
        <v>0.731054691661903</v>
      </c>
      <c r="L2121" s="14">
        <v>0.0359</v>
      </c>
      <c r="M2121" s="14">
        <v>0.993</v>
      </c>
      <c r="N2121" s="14">
        <v>0.702</v>
      </c>
      <c r="O2121" s="14">
        <v>0.129</v>
      </c>
      <c r="P2121" s="14">
        <v>0.746</v>
      </c>
      <c r="Q2121" s="14">
        <v>167.715</v>
      </c>
      <c r="R2121" s="14">
        <v>5.0</v>
      </c>
      <c r="S2121" s="14">
        <v>0.0</v>
      </c>
      <c r="T2121" s="14" t="s">
        <v>104</v>
      </c>
      <c r="U2121" s="14" t="s">
        <v>35</v>
      </c>
      <c r="V2121" s="16" t="s">
        <v>181</v>
      </c>
      <c r="W2121" s="17" t="s">
        <v>185</v>
      </c>
    </row>
    <row r="2122" ht="15.75" customHeight="1">
      <c r="A2122" s="14" t="s">
        <v>5043</v>
      </c>
      <c r="B2122" s="14" t="s">
        <v>5045</v>
      </c>
      <c r="C2122" s="14">
        <v>2016.0</v>
      </c>
      <c r="D2122" s="14">
        <v>8.0</v>
      </c>
      <c r="E2122" s="14">
        <v>402733.0</v>
      </c>
      <c r="F2122" s="14" t="s">
        <v>194</v>
      </c>
      <c r="G2122" s="14" t="s">
        <v>5046</v>
      </c>
      <c r="H2122" s="14" t="s">
        <v>5047</v>
      </c>
      <c r="I2122" s="14">
        <v>0.723</v>
      </c>
      <c r="J2122" s="14">
        <v>0.533</v>
      </c>
      <c r="K2122" s="14">
        <v>0.7796932816978657</v>
      </c>
      <c r="L2122" s="14">
        <v>0.0515</v>
      </c>
      <c r="M2122" s="14">
        <v>0.645</v>
      </c>
      <c r="N2122" s="14">
        <v>0.0</v>
      </c>
      <c r="O2122" s="14">
        <v>0.0623</v>
      </c>
      <c r="P2122" s="14">
        <v>0.953</v>
      </c>
      <c r="Q2122" s="14">
        <v>97.071</v>
      </c>
      <c r="R2122" s="14">
        <v>1.0</v>
      </c>
      <c r="S2122" s="14">
        <v>1.0</v>
      </c>
      <c r="T2122" s="14" t="s">
        <v>104</v>
      </c>
      <c r="U2122" s="14" t="s">
        <v>35</v>
      </c>
      <c r="V2122" s="16" t="s">
        <v>819</v>
      </c>
      <c r="W2122" s="17" t="s">
        <v>185</v>
      </c>
    </row>
    <row r="2123" ht="15.75" customHeight="1">
      <c r="A2123" s="14" t="s">
        <v>5051</v>
      </c>
      <c r="B2123" s="14" t="s">
        <v>5052</v>
      </c>
      <c r="C2123" s="14">
        <v>2000.0</v>
      </c>
      <c r="D2123" s="14">
        <v>8.0</v>
      </c>
      <c r="E2123" s="14">
        <v>323826.0</v>
      </c>
      <c r="F2123" s="14" t="s">
        <v>209</v>
      </c>
      <c r="G2123" s="14" t="s">
        <v>2426</v>
      </c>
      <c r="H2123" s="14" t="s">
        <v>4122</v>
      </c>
      <c r="I2123" s="14">
        <v>0.576</v>
      </c>
      <c r="J2123" s="14">
        <v>0.886</v>
      </c>
      <c r="K2123" s="14">
        <v>0.8236476803451406</v>
      </c>
      <c r="L2123" s="14">
        <v>0.0769</v>
      </c>
      <c r="M2123" s="14">
        <v>0.0123</v>
      </c>
      <c r="N2123" s="14">
        <v>0.278</v>
      </c>
      <c r="O2123" s="14">
        <v>0.276</v>
      </c>
      <c r="P2123" s="14">
        <v>0.623</v>
      </c>
      <c r="Q2123" s="14">
        <v>126.013</v>
      </c>
      <c r="R2123" s="14">
        <v>7.0</v>
      </c>
      <c r="S2123" s="14">
        <v>1.0</v>
      </c>
      <c r="T2123" s="14" t="s">
        <v>104</v>
      </c>
      <c r="U2123" s="14" t="s">
        <v>68</v>
      </c>
      <c r="V2123" s="16" t="s">
        <v>407</v>
      </c>
      <c r="W2123" s="17" t="s">
        <v>185</v>
      </c>
    </row>
    <row r="2124" ht="15.75" customHeight="1">
      <c r="A2124" s="14" t="s">
        <v>2820</v>
      </c>
      <c r="B2124" s="14" t="s">
        <v>2821</v>
      </c>
      <c r="C2124" s="14">
        <v>2006.0</v>
      </c>
      <c r="D2124" s="14">
        <v>8.0</v>
      </c>
      <c r="E2124" s="14">
        <v>259893.0</v>
      </c>
      <c r="F2124" s="14" t="s">
        <v>2822</v>
      </c>
      <c r="G2124" s="14" t="s">
        <v>2823</v>
      </c>
      <c r="H2124" s="14" t="s">
        <v>2824</v>
      </c>
      <c r="I2124" s="14">
        <v>0.39</v>
      </c>
      <c r="J2124" s="14">
        <v>0.61</v>
      </c>
      <c r="K2124" s="14">
        <v>0.8387269265963955</v>
      </c>
      <c r="L2124" s="14">
        <v>0.0482</v>
      </c>
      <c r="M2124" s="14">
        <v>0.571</v>
      </c>
      <c r="N2124" s="14">
        <v>7.45E-5</v>
      </c>
      <c r="O2124" s="14">
        <v>0.272</v>
      </c>
      <c r="P2124" s="14">
        <v>0.191</v>
      </c>
      <c r="Q2124" s="14">
        <v>118.764</v>
      </c>
      <c r="R2124" s="14">
        <v>7.0</v>
      </c>
      <c r="S2124" s="14">
        <v>1.0</v>
      </c>
      <c r="T2124" s="14" t="s">
        <v>104</v>
      </c>
      <c r="U2124" s="14" t="s">
        <v>68</v>
      </c>
      <c r="V2124" s="16" t="s">
        <v>58</v>
      </c>
      <c r="W2124" s="17" t="s">
        <v>251</v>
      </c>
    </row>
    <row r="2125" ht="15.75" customHeight="1">
      <c r="A2125" s="14" t="s">
        <v>5056</v>
      </c>
      <c r="B2125" s="14" t="s">
        <v>5057</v>
      </c>
      <c r="C2125" s="14">
        <v>2024.0</v>
      </c>
      <c r="D2125" s="14">
        <v>8.0</v>
      </c>
      <c r="E2125" s="14">
        <v>424106.0</v>
      </c>
      <c r="F2125" s="14" t="s">
        <v>327</v>
      </c>
      <c r="G2125" s="14" t="s">
        <v>5058</v>
      </c>
      <c r="H2125" s="14" t="s">
        <v>4476</v>
      </c>
      <c r="I2125" s="14">
        <v>0.51</v>
      </c>
      <c r="J2125" s="14">
        <v>0.763</v>
      </c>
      <c r="K2125" s="14">
        <v>0.8633028896356748</v>
      </c>
      <c r="L2125" s="14">
        <v>0.0378</v>
      </c>
      <c r="M2125" s="14">
        <v>0.806</v>
      </c>
      <c r="N2125" s="14">
        <v>0.00117</v>
      </c>
      <c r="O2125" s="14">
        <v>0.0606</v>
      </c>
      <c r="P2125" s="14">
        <v>0.631</v>
      </c>
      <c r="Q2125" s="14">
        <v>102.041</v>
      </c>
      <c r="R2125" s="14">
        <v>9.0</v>
      </c>
      <c r="S2125" s="14">
        <v>0.0</v>
      </c>
      <c r="T2125" s="14" t="s">
        <v>104</v>
      </c>
      <c r="U2125" s="14" t="s">
        <v>68</v>
      </c>
      <c r="V2125" s="16" t="s">
        <v>407</v>
      </c>
      <c r="W2125" s="17" t="s">
        <v>185</v>
      </c>
    </row>
    <row r="2126" ht="15.75" customHeight="1">
      <c r="A2126" s="14" t="s">
        <v>5063</v>
      </c>
      <c r="B2126" s="14" t="s">
        <v>5064</v>
      </c>
      <c r="C2126" s="14">
        <v>2020.0</v>
      </c>
      <c r="D2126" s="14">
        <v>8.0</v>
      </c>
      <c r="E2126" s="14">
        <v>336260.0</v>
      </c>
      <c r="F2126" s="14" t="s">
        <v>4097</v>
      </c>
      <c r="G2126" s="14" t="s">
        <v>5067</v>
      </c>
      <c r="H2126" s="14" t="s">
        <v>5068</v>
      </c>
      <c r="I2126" s="14">
        <v>0.66</v>
      </c>
      <c r="J2126" s="14">
        <v>0.711</v>
      </c>
      <c r="K2126" s="14">
        <v>0.9033858789617056</v>
      </c>
      <c r="L2126" s="14">
        <v>0.0798</v>
      </c>
      <c r="M2126" s="14">
        <v>0.826</v>
      </c>
      <c r="N2126" s="14">
        <v>3.03E-5</v>
      </c>
      <c r="O2126" s="14">
        <v>0.371</v>
      </c>
      <c r="P2126" s="14">
        <v>0.902</v>
      </c>
      <c r="Q2126" s="14">
        <v>76.293</v>
      </c>
      <c r="R2126" s="14">
        <v>5.0</v>
      </c>
      <c r="S2126" s="14">
        <v>0.0</v>
      </c>
      <c r="T2126" s="14" t="s">
        <v>104</v>
      </c>
      <c r="U2126" s="14" t="s">
        <v>35</v>
      </c>
      <c r="V2126" s="16" t="s">
        <v>819</v>
      </c>
      <c r="W2126" s="17" t="s">
        <v>185</v>
      </c>
    </row>
    <row r="2127" ht="15.75" customHeight="1">
      <c r="A2127" s="14" t="s">
        <v>5069</v>
      </c>
      <c r="B2127" s="14" t="s">
        <v>5070</v>
      </c>
      <c r="C2127" s="14">
        <v>2019.0</v>
      </c>
      <c r="D2127" s="14">
        <v>8.0</v>
      </c>
      <c r="E2127" s="14">
        <v>310826.0</v>
      </c>
      <c r="F2127" s="14" t="s">
        <v>156</v>
      </c>
      <c r="G2127" s="14" t="s">
        <v>5072</v>
      </c>
      <c r="H2127" s="14" t="s">
        <v>5073</v>
      </c>
      <c r="I2127" s="14">
        <v>0.678</v>
      </c>
      <c r="J2127" s="14">
        <v>0.664</v>
      </c>
      <c r="K2127" s="14">
        <v>0.7460697709078333</v>
      </c>
      <c r="L2127" s="14">
        <v>0.0557</v>
      </c>
      <c r="M2127" s="14">
        <v>0.614</v>
      </c>
      <c r="N2127" s="14">
        <v>4.62E-5</v>
      </c>
      <c r="O2127" s="14">
        <v>0.414</v>
      </c>
      <c r="P2127" s="14">
        <v>0.766</v>
      </c>
      <c r="Q2127" s="14">
        <v>154.554</v>
      </c>
      <c r="R2127" s="14">
        <v>6.0</v>
      </c>
      <c r="S2127" s="14">
        <v>0.0</v>
      </c>
      <c r="T2127" s="14" t="s">
        <v>104</v>
      </c>
      <c r="U2127" s="14" t="s">
        <v>68</v>
      </c>
      <c r="V2127" s="16" t="s">
        <v>181</v>
      </c>
      <c r="W2127" s="17" t="s">
        <v>185</v>
      </c>
    </row>
    <row r="2128" ht="15.75" customHeight="1">
      <c r="A2128" s="14" t="s">
        <v>2828</v>
      </c>
      <c r="B2128" s="14" t="s">
        <v>2829</v>
      </c>
      <c r="C2128" s="14">
        <v>2012.0</v>
      </c>
      <c r="D2128" s="14">
        <v>8.0</v>
      </c>
      <c r="E2128" s="14">
        <v>228333.0</v>
      </c>
      <c r="F2128" s="14" t="s">
        <v>255</v>
      </c>
      <c r="G2128" s="14" t="s">
        <v>2830</v>
      </c>
      <c r="H2128" s="14" t="s">
        <v>2831</v>
      </c>
      <c r="I2128" s="14">
        <v>0.703</v>
      </c>
      <c r="J2128" s="14">
        <v>0.397</v>
      </c>
      <c r="K2128" s="14">
        <v>0.6468461916743986</v>
      </c>
      <c r="L2128" s="14">
        <v>0.0306</v>
      </c>
      <c r="M2128" s="14">
        <v>0.296</v>
      </c>
      <c r="N2128" s="14">
        <v>0.738</v>
      </c>
      <c r="O2128" s="14">
        <v>0.0726</v>
      </c>
      <c r="P2128" s="14">
        <v>0.273</v>
      </c>
      <c r="Q2128" s="14">
        <v>99.92</v>
      </c>
      <c r="R2128" s="14">
        <v>5.0</v>
      </c>
      <c r="S2128" s="14">
        <v>1.0</v>
      </c>
      <c r="T2128" s="14" t="s">
        <v>104</v>
      </c>
      <c r="U2128" s="14" t="s">
        <v>68</v>
      </c>
      <c r="V2128" s="16" t="s">
        <v>36</v>
      </c>
      <c r="W2128" s="17" t="s">
        <v>251</v>
      </c>
    </row>
    <row r="2129" ht="15.75" customHeight="1">
      <c r="A2129" s="14" t="s">
        <v>5080</v>
      </c>
      <c r="B2129" s="14" t="s">
        <v>5082</v>
      </c>
      <c r="C2129" s="14">
        <v>2016.0</v>
      </c>
      <c r="D2129" s="14">
        <v>8.0</v>
      </c>
      <c r="E2129" s="14">
        <v>297000.0</v>
      </c>
      <c r="F2129" s="14" t="s">
        <v>194</v>
      </c>
      <c r="G2129" s="14" t="s">
        <v>5083</v>
      </c>
      <c r="H2129" s="14" t="s">
        <v>1549</v>
      </c>
      <c r="I2129" s="14">
        <v>0.542</v>
      </c>
      <c r="J2129" s="14">
        <v>0.692</v>
      </c>
      <c r="K2129" s="14">
        <v>0.7656834855353521</v>
      </c>
      <c r="L2129" s="14">
        <v>0.156</v>
      </c>
      <c r="M2129" s="14">
        <v>0.344</v>
      </c>
      <c r="N2129" s="14">
        <v>0.0</v>
      </c>
      <c r="O2129" s="14">
        <v>0.131</v>
      </c>
      <c r="P2129" s="14">
        <v>0.679</v>
      </c>
      <c r="Q2129" s="14">
        <v>78.946</v>
      </c>
      <c r="R2129" s="14">
        <v>7.0</v>
      </c>
      <c r="S2129" s="14">
        <v>1.0</v>
      </c>
      <c r="T2129" s="14" t="s">
        <v>104</v>
      </c>
      <c r="U2129" s="14" t="s">
        <v>35</v>
      </c>
      <c r="V2129" s="16" t="s">
        <v>407</v>
      </c>
      <c r="W2129" s="17" t="s">
        <v>185</v>
      </c>
    </row>
    <row r="2130" ht="15.75" customHeight="1">
      <c r="A2130" s="14" t="s">
        <v>5086</v>
      </c>
      <c r="B2130" s="14" t="s">
        <v>5087</v>
      </c>
      <c r="C2130" s="14">
        <v>2016.0</v>
      </c>
      <c r="D2130" s="14">
        <v>8.0</v>
      </c>
      <c r="E2130" s="14">
        <v>296200.0</v>
      </c>
      <c r="F2130" s="14" t="s">
        <v>194</v>
      </c>
      <c r="G2130" s="14" t="s">
        <v>5088</v>
      </c>
      <c r="H2130" s="14" t="s">
        <v>1549</v>
      </c>
      <c r="I2130" s="14">
        <v>0.653</v>
      </c>
      <c r="J2130" s="14">
        <v>0.527</v>
      </c>
      <c r="K2130" s="14">
        <v>0.7516950783746137</v>
      </c>
      <c r="L2130" s="14">
        <v>0.0677</v>
      </c>
      <c r="M2130" s="14">
        <v>0.179</v>
      </c>
      <c r="N2130" s="14">
        <v>5.42E-6</v>
      </c>
      <c r="O2130" s="14">
        <v>0.172</v>
      </c>
      <c r="P2130" s="14">
        <v>0.625</v>
      </c>
      <c r="Q2130" s="14">
        <v>95.008</v>
      </c>
      <c r="R2130" s="14">
        <v>1.0</v>
      </c>
      <c r="S2130" s="14">
        <v>1.0</v>
      </c>
      <c r="T2130" s="14" t="s">
        <v>104</v>
      </c>
      <c r="U2130" s="14" t="s">
        <v>68</v>
      </c>
      <c r="V2130" s="16" t="s">
        <v>407</v>
      </c>
      <c r="W2130" s="17" t="s">
        <v>185</v>
      </c>
    </row>
    <row r="2131" ht="15.75" customHeight="1">
      <c r="A2131" s="14" t="s">
        <v>5091</v>
      </c>
      <c r="B2131" s="14" t="s">
        <v>5092</v>
      </c>
      <c r="C2131" s="14">
        <v>2006.0</v>
      </c>
      <c r="D2131" s="14">
        <v>8.0</v>
      </c>
      <c r="E2131" s="14">
        <v>228120.0</v>
      </c>
      <c r="F2131" s="14" t="s">
        <v>466</v>
      </c>
      <c r="G2131" s="14" t="s">
        <v>468</v>
      </c>
      <c r="H2131" s="14" t="s">
        <v>291</v>
      </c>
      <c r="I2131" s="14">
        <v>0.407</v>
      </c>
      <c r="J2131" s="14">
        <v>0.22</v>
      </c>
      <c r="K2131" s="14">
        <v>0.671529099722552</v>
      </c>
      <c r="L2131" s="14">
        <v>0.0327</v>
      </c>
      <c r="M2131" s="14">
        <v>0.907</v>
      </c>
      <c r="N2131" s="14">
        <v>4.39E-5</v>
      </c>
      <c r="O2131" s="14">
        <v>0.0345</v>
      </c>
      <c r="P2131" s="14">
        <v>0.511</v>
      </c>
      <c r="Q2131" s="14">
        <v>170.465</v>
      </c>
      <c r="R2131" s="14">
        <v>1.0</v>
      </c>
      <c r="S2131" s="14">
        <v>0.0</v>
      </c>
      <c r="T2131" s="14" t="s">
        <v>34</v>
      </c>
      <c r="U2131" s="14" t="s">
        <v>35</v>
      </c>
      <c r="V2131" s="16" t="s">
        <v>333</v>
      </c>
      <c r="W2131" s="17" t="s">
        <v>185</v>
      </c>
    </row>
    <row r="2132" ht="15.75" customHeight="1">
      <c r="A2132" s="14" t="s">
        <v>2835</v>
      </c>
      <c r="B2132" s="14" t="s">
        <v>2836</v>
      </c>
      <c r="C2132" s="14">
        <v>2019.0</v>
      </c>
      <c r="D2132" s="14">
        <v>8.0</v>
      </c>
      <c r="E2132" s="14">
        <v>195213.0</v>
      </c>
      <c r="F2132" s="14" t="s">
        <v>306</v>
      </c>
      <c r="G2132" s="14" t="s">
        <v>2837</v>
      </c>
      <c r="H2132" s="14" t="s">
        <v>2839</v>
      </c>
      <c r="I2132" s="14">
        <v>0.3</v>
      </c>
      <c r="J2132" s="14">
        <v>0.312</v>
      </c>
      <c r="K2132" s="14">
        <v>0.7986439372703646</v>
      </c>
      <c r="L2132" s="14">
        <v>0.0339</v>
      </c>
      <c r="M2132" s="14">
        <v>0.696</v>
      </c>
      <c r="N2132" s="14">
        <v>0.0</v>
      </c>
      <c r="O2132" s="14">
        <v>0.107</v>
      </c>
      <c r="P2132" s="14">
        <v>0.396</v>
      </c>
      <c r="Q2132" s="14">
        <v>73.762</v>
      </c>
      <c r="R2132" s="14">
        <v>8.0</v>
      </c>
      <c r="S2132" s="14">
        <v>0.0</v>
      </c>
      <c r="T2132" s="14" t="s">
        <v>34</v>
      </c>
      <c r="U2132" s="14" t="s">
        <v>35</v>
      </c>
      <c r="V2132" s="16" t="s">
        <v>45</v>
      </c>
      <c r="W2132" s="17" t="s">
        <v>251</v>
      </c>
    </row>
    <row r="2133" ht="15.75" customHeight="1">
      <c r="A2133" s="14" t="s">
        <v>5099</v>
      </c>
      <c r="B2133" s="14" t="s">
        <v>5101</v>
      </c>
      <c r="C2133" s="14">
        <v>2021.0</v>
      </c>
      <c r="D2133" s="14">
        <v>8.0</v>
      </c>
      <c r="E2133" s="14">
        <v>105386.0</v>
      </c>
      <c r="F2133" s="14" t="s">
        <v>26</v>
      </c>
      <c r="G2133" s="14" t="s">
        <v>5103</v>
      </c>
      <c r="H2133" s="14" t="s">
        <v>5101</v>
      </c>
      <c r="I2133" s="14">
        <v>0.457</v>
      </c>
      <c r="J2133" s="14">
        <v>0.0701</v>
      </c>
      <c r="K2133" s="14">
        <v>0.4073535388016309</v>
      </c>
      <c r="L2133" s="14">
        <v>0.0595</v>
      </c>
      <c r="M2133" s="14">
        <v>0.73</v>
      </c>
      <c r="N2133" s="14">
        <v>0.00251</v>
      </c>
      <c r="O2133" s="14">
        <v>0.167</v>
      </c>
      <c r="P2133" s="14">
        <v>0.557</v>
      </c>
      <c r="Q2133" s="14">
        <v>92.629</v>
      </c>
      <c r="R2133" s="14">
        <v>6.0</v>
      </c>
      <c r="S2133" s="14">
        <v>1.0</v>
      </c>
      <c r="T2133" s="14" t="s">
        <v>34</v>
      </c>
      <c r="U2133" s="14" t="s">
        <v>68</v>
      </c>
      <c r="V2133" s="16" t="s">
        <v>333</v>
      </c>
      <c r="W2133" s="17" t="s">
        <v>185</v>
      </c>
    </row>
    <row r="2134" ht="15.75" customHeight="1">
      <c r="A2134" s="14" t="s">
        <v>5107</v>
      </c>
      <c r="B2134" s="14" t="s">
        <v>5109</v>
      </c>
      <c r="C2134" s="14">
        <v>1987.0</v>
      </c>
      <c r="D2134" s="14">
        <v>8.0</v>
      </c>
      <c r="E2134" s="14">
        <v>162647.0</v>
      </c>
      <c r="F2134" s="14" t="s">
        <v>413</v>
      </c>
      <c r="G2134" s="14" t="s">
        <v>2972</v>
      </c>
      <c r="H2134" s="14" t="s">
        <v>2973</v>
      </c>
      <c r="I2134" s="14">
        <v>0.778</v>
      </c>
      <c r="J2134" s="14">
        <v>0.665</v>
      </c>
      <c r="K2134" s="14">
        <v>0.8028575706200062</v>
      </c>
      <c r="L2134" s="14">
        <v>0.0635</v>
      </c>
      <c r="M2134" s="14">
        <v>0.653</v>
      </c>
      <c r="N2134" s="14">
        <v>0.308</v>
      </c>
      <c r="O2134" s="14">
        <v>0.52</v>
      </c>
      <c r="P2134" s="14">
        <v>0.979</v>
      </c>
      <c r="Q2134" s="14">
        <v>152.467</v>
      </c>
      <c r="R2134" s="14">
        <v>0.0</v>
      </c>
      <c r="S2134" s="14">
        <v>1.0</v>
      </c>
      <c r="T2134" s="14" t="s">
        <v>34</v>
      </c>
      <c r="U2134" s="14" t="s">
        <v>35</v>
      </c>
      <c r="V2134" s="16" t="s">
        <v>819</v>
      </c>
      <c r="W2134" s="17" t="s">
        <v>185</v>
      </c>
    </row>
    <row r="2135" ht="15.75" customHeight="1">
      <c r="A2135" s="14" t="s">
        <v>2843</v>
      </c>
      <c r="B2135" s="14" t="s">
        <v>2844</v>
      </c>
      <c r="C2135" s="14">
        <v>2018.0</v>
      </c>
      <c r="D2135" s="14">
        <v>8.0</v>
      </c>
      <c r="E2135" s="14">
        <v>256216.0</v>
      </c>
      <c r="F2135" s="14" t="s">
        <v>347</v>
      </c>
      <c r="G2135" s="14" t="s">
        <v>1852</v>
      </c>
      <c r="H2135" s="14" t="s">
        <v>2847</v>
      </c>
      <c r="I2135" s="14">
        <v>0.423</v>
      </c>
      <c r="J2135" s="14">
        <v>0.103</v>
      </c>
      <c r="K2135" s="14">
        <v>0.7392252903398878</v>
      </c>
      <c r="L2135" s="14">
        <v>0.0341</v>
      </c>
      <c r="M2135" s="14">
        <v>0.951</v>
      </c>
      <c r="N2135" s="14">
        <v>0.0</v>
      </c>
      <c r="O2135" s="14">
        <v>0.105</v>
      </c>
      <c r="P2135" s="14">
        <v>0.417</v>
      </c>
      <c r="Q2135" s="14">
        <v>148.178</v>
      </c>
      <c r="R2135" s="14">
        <v>2.0</v>
      </c>
      <c r="S2135" s="14">
        <v>1.0</v>
      </c>
      <c r="T2135" s="14" t="s">
        <v>34</v>
      </c>
      <c r="U2135" s="14" t="s">
        <v>35</v>
      </c>
      <c r="V2135" s="16" t="s">
        <v>54</v>
      </c>
      <c r="W2135" s="17" t="s">
        <v>251</v>
      </c>
    </row>
    <row r="2136" ht="15.75" customHeight="1">
      <c r="A2136" s="14" t="s">
        <v>2849</v>
      </c>
      <c r="B2136" s="14" t="s">
        <v>2851</v>
      </c>
      <c r="C2136" s="14">
        <v>2006.0</v>
      </c>
      <c r="D2136" s="14">
        <v>8.0</v>
      </c>
      <c r="E2136" s="14">
        <v>292478.0</v>
      </c>
      <c r="F2136" s="14" t="s">
        <v>453</v>
      </c>
      <c r="G2136" s="14" t="s">
        <v>2295</v>
      </c>
      <c r="H2136" s="14" t="s">
        <v>2430</v>
      </c>
      <c r="I2136" s="14">
        <v>0.412</v>
      </c>
      <c r="J2136" s="14">
        <v>0.491</v>
      </c>
      <c r="K2136" s="14">
        <v>0.7425619746167612</v>
      </c>
      <c r="L2136" s="14">
        <v>0.0259</v>
      </c>
      <c r="M2136" s="14">
        <v>0.103</v>
      </c>
      <c r="N2136" s="14">
        <v>0.343</v>
      </c>
      <c r="O2136" s="14">
        <v>0.203</v>
      </c>
      <c r="P2136" s="14">
        <v>0.274</v>
      </c>
      <c r="Q2136" s="14">
        <v>179.936</v>
      </c>
      <c r="R2136" s="14">
        <v>4.0</v>
      </c>
      <c r="S2136" s="14">
        <v>1.0</v>
      </c>
      <c r="T2136" s="14" t="s">
        <v>34</v>
      </c>
      <c r="U2136" s="14" t="s">
        <v>35</v>
      </c>
      <c r="V2136" s="16" t="s">
        <v>36</v>
      </c>
      <c r="W2136" s="17" t="s">
        <v>251</v>
      </c>
    </row>
    <row r="2137" ht="15.75" customHeight="1">
      <c r="A2137" s="14" t="s">
        <v>5114</v>
      </c>
      <c r="B2137" s="14" t="s">
        <v>5115</v>
      </c>
      <c r="C2137" s="14">
        <v>2024.0</v>
      </c>
      <c r="D2137" s="14">
        <v>8.0</v>
      </c>
      <c r="E2137" s="14">
        <v>212832.0</v>
      </c>
      <c r="F2137" s="14" t="s">
        <v>4672</v>
      </c>
      <c r="G2137" s="14" t="s">
        <v>5116</v>
      </c>
      <c r="H2137" s="14" t="s">
        <v>3312</v>
      </c>
      <c r="I2137" s="14">
        <v>0.617</v>
      </c>
      <c r="J2137" s="14">
        <v>0.703</v>
      </c>
      <c r="K2137" s="14">
        <v>0.8529720017784321</v>
      </c>
      <c r="L2137" s="14">
        <v>0.213</v>
      </c>
      <c r="M2137" s="14">
        <v>0.821</v>
      </c>
      <c r="N2137" s="14">
        <v>0.0</v>
      </c>
      <c r="O2137" s="14">
        <v>0.221</v>
      </c>
      <c r="P2137" s="14">
        <v>0.95</v>
      </c>
      <c r="Q2137" s="14">
        <v>80.26</v>
      </c>
      <c r="R2137" s="14">
        <v>0.0</v>
      </c>
      <c r="S2137" s="14">
        <v>1.0</v>
      </c>
      <c r="T2137" s="14" t="s">
        <v>34</v>
      </c>
      <c r="U2137" s="14" t="s">
        <v>68</v>
      </c>
      <c r="V2137" s="16" t="s">
        <v>819</v>
      </c>
      <c r="W2137" s="17" t="s">
        <v>185</v>
      </c>
    </row>
    <row r="2138" ht="15.75" customHeight="1">
      <c r="A2138" s="14" t="s">
        <v>2856</v>
      </c>
      <c r="B2138" s="14" t="s">
        <v>2857</v>
      </c>
      <c r="C2138" s="14">
        <v>2024.0</v>
      </c>
      <c r="D2138" s="14">
        <v>8.0</v>
      </c>
      <c r="E2138" s="14">
        <v>238419.0</v>
      </c>
      <c r="F2138" s="14" t="s">
        <v>312</v>
      </c>
      <c r="G2138" s="14" t="s">
        <v>2860</v>
      </c>
      <c r="H2138" s="14" t="s">
        <v>2424</v>
      </c>
      <c r="I2138" s="14">
        <v>0.522</v>
      </c>
      <c r="J2138" s="14">
        <v>0.632</v>
      </c>
      <c r="K2138" s="14">
        <v>0.767480161684438</v>
      </c>
      <c r="L2138" s="14">
        <v>0.0314</v>
      </c>
      <c r="M2138" s="14">
        <v>0.228</v>
      </c>
      <c r="N2138" s="14">
        <v>2.53E-5</v>
      </c>
      <c r="O2138" s="14">
        <v>0.0689</v>
      </c>
      <c r="P2138" s="14">
        <v>0.37</v>
      </c>
      <c r="Q2138" s="14">
        <v>110.592</v>
      </c>
      <c r="R2138" s="14">
        <v>1.0</v>
      </c>
      <c r="S2138" s="14">
        <v>0.0</v>
      </c>
      <c r="T2138" s="14" t="s">
        <v>34</v>
      </c>
      <c r="U2138" s="14" t="s">
        <v>35</v>
      </c>
      <c r="V2138" s="16" t="s">
        <v>45</v>
      </c>
      <c r="W2138" s="17" t="s">
        <v>251</v>
      </c>
    </row>
    <row r="2139" ht="15.75" customHeight="1">
      <c r="A2139" s="14" t="s">
        <v>5119</v>
      </c>
      <c r="B2139" s="14" t="s">
        <v>5120</v>
      </c>
      <c r="C2139" s="14">
        <v>2024.0</v>
      </c>
      <c r="D2139" s="14">
        <v>8.0</v>
      </c>
      <c r="E2139" s="14">
        <v>316630.0</v>
      </c>
      <c r="F2139" s="14" t="s">
        <v>321</v>
      </c>
      <c r="G2139" s="14" t="s">
        <v>2422</v>
      </c>
      <c r="H2139" s="14" t="s">
        <v>2424</v>
      </c>
      <c r="I2139" s="14">
        <v>0.607</v>
      </c>
      <c r="J2139" s="14">
        <v>0.523</v>
      </c>
      <c r="K2139" s="14">
        <v>0.7724210210944235</v>
      </c>
      <c r="L2139" s="14">
        <v>0.0292</v>
      </c>
      <c r="M2139" s="14">
        <v>0.673</v>
      </c>
      <c r="N2139" s="14">
        <v>2.84E-5</v>
      </c>
      <c r="O2139" s="14">
        <v>0.0992</v>
      </c>
      <c r="P2139" s="14">
        <v>0.578</v>
      </c>
      <c r="Q2139" s="14">
        <v>136.137</v>
      </c>
      <c r="R2139" s="14">
        <v>7.0</v>
      </c>
      <c r="S2139" s="14">
        <v>1.0</v>
      </c>
      <c r="T2139" s="14" t="s">
        <v>34</v>
      </c>
      <c r="U2139" s="14" t="s">
        <v>35</v>
      </c>
      <c r="V2139" s="16" t="s">
        <v>333</v>
      </c>
      <c r="W2139" s="17" t="s">
        <v>185</v>
      </c>
    </row>
    <row r="2140" ht="15.75" customHeight="1">
      <c r="A2140" s="14" t="s">
        <v>5126</v>
      </c>
      <c r="B2140" s="14" t="s">
        <v>5127</v>
      </c>
      <c r="C2140" s="14">
        <v>2024.0</v>
      </c>
      <c r="D2140" s="14">
        <v>8.0</v>
      </c>
      <c r="E2140" s="14">
        <v>280381.0</v>
      </c>
      <c r="F2140" s="14" t="s">
        <v>312</v>
      </c>
      <c r="G2140" s="14" t="s">
        <v>5129</v>
      </c>
      <c r="H2140" s="14" t="s">
        <v>2424</v>
      </c>
      <c r="I2140" s="14">
        <v>0.536</v>
      </c>
      <c r="J2140" s="14">
        <v>0.687</v>
      </c>
      <c r="K2140" s="14">
        <v>0.80801232004774</v>
      </c>
      <c r="L2140" s="14">
        <v>0.0325</v>
      </c>
      <c r="M2140" s="14">
        <v>0.451</v>
      </c>
      <c r="N2140" s="14">
        <v>3.81E-4</v>
      </c>
      <c r="O2140" s="14">
        <v>0.115</v>
      </c>
      <c r="P2140" s="14">
        <v>0.562</v>
      </c>
      <c r="Q2140" s="14">
        <v>86.703</v>
      </c>
      <c r="R2140" s="14">
        <v>9.0</v>
      </c>
      <c r="S2140" s="14">
        <v>1.0</v>
      </c>
      <c r="T2140" s="14" t="s">
        <v>34</v>
      </c>
      <c r="U2140" s="14" t="s">
        <v>35</v>
      </c>
      <c r="V2140" s="16" t="s">
        <v>333</v>
      </c>
      <c r="W2140" s="17" t="s">
        <v>185</v>
      </c>
    </row>
    <row r="2141" ht="15.75" customHeight="1">
      <c r="A2141" s="14" t="s">
        <v>2864</v>
      </c>
      <c r="B2141" s="14" t="s">
        <v>2865</v>
      </c>
      <c r="C2141" s="14">
        <v>2016.0</v>
      </c>
      <c r="D2141" s="14">
        <v>8.0</v>
      </c>
      <c r="E2141" s="14">
        <v>292800.0</v>
      </c>
      <c r="F2141" s="14" t="s">
        <v>341</v>
      </c>
      <c r="G2141" s="14" t="s">
        <v>2100</v>
      </c>
      <c r="H2141" s="14" t="s">
        <v>2869</v>
      </c>
      <c r="I2141" s="14">
        <v>0.349</v>
      </c>
      <c r="J2141" s="14">
        <v>0.841</v>
      </c>
      <c r="K2141" s="14">
        <v>0.8515603276612933</v>
      </c>
      <c r="L2141" s="14">
        <v>0.0528</v>
      </c>
      <c r="M2141" s="14">
        <v>0.165</v>
      </c>
      <c r="N2141" s="14">
        <v>0.0448</v>
      </c>
      <c r="O2141" s="14">
        <v>0.406</v>
      </c>
      <c r="P2141" s="14">
        <v>0.29</v>
      </c>
      <c r="Q2141" s="14">
        <v>165.577</v>
      </c>
      <c r="R2141" s="14">
        <v>3.0</v>
      </c>
      <c r="S2141" s="14">
        <v>0.0</v>
      </c>
      <c r="T2141" s="14" t="s">
        <v>34</v>
      </c>
      <c r="U2141" s="14" t="s">
        <v>35</v>
      </c>
      <c r="V2141" s="16" t="s">
        <v>36</v>
      </c>
      <c r="W2141" s="17" t="s">
        <v>251</v>
      </c>
    </row>
    <row r="2142" ht="15.75" customHeight="1">
      <c r="A2142" s="14" t="s">
        <v>5133</v>
      </c>
      <c r="B2142" s="14" t="s">
        <v>5134</v>
      </c>
      <c r="C2142" s="14">
        <v>2021.0</v>
      </c>
      <c r="D2142" s="14">
        <v>8.0</v>
      </c>
      <c r="E2142" s="14">
        <v>198500.0</v>
      </c>
      <c r="F2142" s="14" t="s">
        <v>424</v>
      </c>
      <c r="G2142" s="14" t="s">
        <v>3228</v>
      </c>
      <c r="H2142" s="14" t="s">
        <v>5134</v>
      </c>
      <c r="I2142" s="14">
        <v>0.642</v>
      </c>
      <c r="J2142" s="14">
        <v>0.368</v>
      </c>
      <c r="K2142" s="14">
        <v>0.730177742589135</v>
      </c>
      <c r="L2142" s="14">
        <v>0.0355</v>
      </c>
      <c r="M2142" s="14">
        <v>0.819</v>
      </c>
      <c r="N2142" s="14">
        <v>5.18E-5</v>
      </c>
      <c r="O2142" s="14">
        <v>0.119</v>
      </c>
      <c r="P2142" s="14">
        <v>0.526</v>
      </c>
      <c r="Q2142" s="14">
        <v>119.897</v>
      </c>
      <c r="R2142" s="14">
        <v>11.0</v>
      </c>
      <c r="S2142" s="14">
        <v>0.0</v>
      </c>
      <c r="T2142" s="14" t="s">
        <v>34</v>
      </c>
      <c r="U2142" s="14" t="s">
        <v>35</v>
      </c>
      <c r="V2142" s="16" t="s">
        <v>333</v>
      </c>
      <c r="W2142" s="17" t="s">
        <v>185</v>
      </c>
    </row>
    <row r="2143" ht="15.75" customHeight="1">
      <c r="A2143" s="14" t="s">
        <v>2872</v>
      </c>
      <c r="B2143" s="14" t="s">
        <v>2873</v>
      </c>
      <c r="C2143" s="14">
        <v>2019.0</v>
      </c>
      <c r="D2143" s="14">
        <v>8.0</v>
      </c>
      <c r="E2143" s="14">
        <v>224416.0</v>
      </c>
      <c r="F2143" s="14" t="s">
        <v>424</v>
      </c>
      <c r="G2143" s="14" t="s">
        <v>2876</v>
      </c>
      <c r="H2143" s="14" t="s">
        <v>2873</v>
      </c>
      <c r="I2143" s="14">
        <v>0.441</v>
      </c>
      <c r="J2143" s="14">
        <v>0.44</v>
      </c>
      <c r="K2143" s="14">
        <v>0.7476953350427205</v>
      </c>
      <c r="L2143" s="14">
        <v>0.0337</v>
      </c>
      <c r="M2143" s="14">
        <v>0.753</v>
      </c>
      <c r="N2143" s="14">
        <v>9.36E-6</v>
      </c>
      <c r="O2143" s="14">
        <v>0.116</v>
      </c>
      <c r="P2143" s="14">
        <v>0.176</v>
      </c>
      <c r="Q2143" s="14">
        <v>148.274</v>
      </c>
      <c r="R2143" s="14">
        <v>1.0</v>
      </c>
      <c r="S2143" s="14">
        <v>1.0</v>
      </c>
      <c r="T2143" s="14" t="s">
        <v>34</v>
      </c>
      <c r="U2143" s="14" t="s">
        <v>35</v>
      </c>
      <c r="V2143" s="16" t="s">
        <v>58</v>
      </c>
      <c r="W2143" s="17" t="s">
        <v>251</v>
      </c>
    </row>
    <row r="2144" ht="15.75" customHeight="1">
      <c r="A2144" s="14" t="s">
        <v>5143</v>
      </c>
      <c r="B2144" s="14" t="s">
        <v>5144</v>
      </c>
      <c r="C2144" s="14">
        <v>1999.0</v>
      </c>
      <c r="D2144" s="14">
        <v>8.0</v>
      </c>
      <c r="E2144" s="14">
        <v>297347.0</v>
      </c>
      <c r="F2144" s="14" t="s">
        <v>413</v>
      </c>
      <c r="G2144" s="14" t="s">
        <v>5146</v>
      </c>
      <c r="H2144" s="14" t="s">
        <v>5147</v>
      </c>
      <c r="I2144" s="14">
        <v>0.525</v>
      </c>
      <c r="J2144" s="14">
        <v>0.924</v>
      </c>
      <c r="K2144" s="14">
        <v>0.920646803393993</v>
      </c>
      <c r="L2144" s="14">
        <v>0.126</v>
      </c>
      <c r="M2144" s="14">
        <v>0.579</v>
      </c>
      <c r="N2144" s="14">
        <v>1.51E-4</v>
      </c>
      <c r="O2144" s="14">
        <v>0.0658</v>
      </c>
      <c r="P2144" s="14">
        <v>0.737</v>
      </c>
      <c r="Q2144" s="14">
        <v>93.562</v>
      </c>
      <c r="R2144" s="14">
        <v>5.0</v>
      </c>
      <c r="S2144" s="14">
        <v>1.0</v>
      </c>
      <c r="T2144" s="14" t="s">
        <v>34</v>
      </c>
      <c r="U2144" s="14" t="s">
        <v>35</v>
      </c>
      <c r="V2144" s="16" t="s">
        <v>181</v>
      </c>
      <c r="W2144" s="17" t="s">
        <v>185</v>
      </c>
    </row>
    <row r="2145" ht="15.75" customHeight="1">
      <c r="A2145" s="14" t="s">
        <v>2882</v>
      </c>
      <c r="B2145" s="14" t="s">
        <v>2883</v>
      </c>
      <c r="C2145" s="14">
        <v>2020.0</v>
      </c>
      <c r="D2145" s="14">
        <v>8.0</v>
      </c>
      <c r="E2145" s="14">
        <v>222772.0</v>
      </c>
      <c r="F2145" s="14" t="s">
        <v>306</v>
      </c>
      <c r="G2145" s="14" t="s">
        <v>2884</v>
      </c>
      <c r="H2145" s="14" t="s">
        <v>2883</v>
      </c>
      <c r="I2145" s="14">
        <v>0.488</v>
      </c>
      <c r="J2145" s="14">
        <v>0.293</v>
      </c>
      <c r="K2145" s="14">
        <v>0.6789724723401928</v>
      </c>
      <c r="L2145" s="14">
        <v>0.0613</v>
      </c>
      <c r="M2145" s="14">
        <v>0.923</v>
      </c>
      <c r="N2145" s="14">
        <v>8.69E-5</v>
      </c>
      <c r="O2145" s="14">
        <v>0.17</v>
      </c>
      <c r="P2145" s="14">
        <v>0.441</v>
      </c>
      <c r="Q2145" s="14">
        <v>90.215</v>
      </c>
      <c r="R2145" s="14">
        <v>0.0</v>
      </c>
      <c r="S2145" s="14">
        <v>1.0</v>
      </c>
      <c r="T2145" s="14" t="s">
        <v>34</v>
      </c>
      <c r="U2145" s="14" t="s">
        <v>35</v>
      </c>
      <c r="V2145" s="16" t="s">
        <v>54</v>
      </c>
      <c r="W2145" s="17" t="s">
        <v>251</v>
      </c>
    </row>
    <row r="2146" ht="15.75" customHeight="1">
      <c r="A2146" s="14" t="s">
        <v>5151</v>
      </c>
      <c r="B2146" s="14" t="s">
        <v>5152</v>
      </c>
      <c r="C2146" s="14">
        <v>2021.0</v>
      </c>
      <c r="D2146" s="14">
        <v>8.0</v>
      </c>
      <c r="E2146" s="14">
        <v>77644.0</v>
      </c>
      <c r="F2146" s="14" t="s">
        <v>26</v>
      </c>
      <c r="G2146" s="14" t="s">
        <v>5153</v>
      </c>
      <c r="H2146" s="14" t="s">
        <v>5152</v>
      </c>
      <c r="I2146" s="14">
        <v>0.675</v>
      </c>
      <c r="J2146" s="14">
        <v>0.578</v>
      </c>
      <c r="K2146" s="14">
        <v>0.8083545440761373</v>
      </c>
      <c r="L2146" s="14">
        <v>0.0262</v>
      </c>
      <c r="M2146" s="14">
        <v>0.493</v>
      </c>
      <c r="N2146" s="14">
        <v>6.77E-6</v>
      </c>
      <c r="O2146" s="14">
        <v>0.124</v>
      </c>
      <c r="P2146" s="14">
        <v>0.829</v>
      </c>
      <c r="Q2146" s="14">
        <v>122.952</v>
      </c>
      <c r="R2146" s="14">
        <v>5.0</v>
      </c>
      <c r="S2146" s="14">
        <v>0.0</v>
      </c>
      <c r="T2146" s="14" t="s">
        <v>34</v>
      </c>
      <c r="U2146" s="14" t="s">
        <v>35</v>
      </c>
      <c r="V2146" s="16" t="s">
        <v>560</v>
      </c>
      <c r="W2146" s="17" t="s">
        <v>185</v>
      </c>
    </row>
    <row r="2147" ht="15.75" customHeight="1">
      <c r="A2147" s="14" t="s">
        <v>20508</v>
      </c>
      <c r="B2147" s="14" t="s">
        <v>20509</v>
      </c>
      <c r="C2147" s="14">
        <v>2015.0</v>
      </c>
      <c r="D2147" s="14">
        <v>8.0</v>
      </c>
      <c r="E2147" s="14">
        <v>125178.0</v>
      </c>
      <c r="F2147" s="14" t="s">
        <v>13117</v>
      </c>
      <c r="G2147" s="14" t="s">
        <v>13630</v>
      </c>
      <c r="H2147" s="14" t="s">
        <v>13630</v>
      </c>
      <c r="I2147" s="14">
        <v>0.543</v>
      </c>
      <c r="J2147" s="14">
        <v>0.637</v>
      </c>
      <c r="K2147" s="14">
        <v>0.7885055504290954</v>
      </c>
      <c r="L2147" s="14">
        <v>0.0401</v>
      </c>
      <c r="M2147" s="14">
        <v>0.291</v>
      </c>
      <c r="N2147" s="14">
        <v>0.77</v>
      </c>
      <c r="O2147" s="14">
        <v>0.0766</v>
      </c>
      <c r="P2147" s="14">
        <v>0.552</v>
      </c>
      <c r="Q2147" s="14">
        <v>95.206</v>
      </c>
      <c r="R2147" s="14">
        <v>2.0</v>
      </c>
      <c r="S2147" s="14">
        <v>0.0</v>
      </c>
      <c r="T2147" s="14" t="s">
        <v>1264</v>
      </c>
      <c r="U2147" s="14" t="s">
        <v>35</v>
      </c>
      <c r="V2147" s="16" t="s">
        <v>333</v>
      </c>
      <c r="W2147" s="17" t="s">
        <v>185</v>
      </c>
    </row>
    <row r="2148" ht="15.75" customHeight="1">
      <c r="A2148" s="14" t="s">
        <v>20510</v>
      </c>
      <c r="B2148" s="14" t="s">
        <v>20511</v>
      </c>
      <c r="C2148" s="14">
        <v>2022.0</v>
      </c>
      <c r="D2148" s="14">
        <v>8.0</v>
      </c>
      <c r="E2148" s="14">
        <v>157532.0</v>
      </c>
      <c r="F2148" s="14" t="s">
        <v>13418</v>
      </c>
      <c r="G2148" s="14" t="s">
        <v>14057</v>
      </c>
      <c r="H2148" s="14" t="s">
        <v>20512</v>
      </c>
      <c r="I2148" s="14">
        <v>0.829</v>
      </c>
      <c r="J2148" s="14">
        <v>0.199</v>
      </c>
      <c r="K2148" s="14">
        <v>0.5554509870905514</v>
      </c>
      <c r="L2148" s="14">
        <v>0.0431</v>
      </c>
      <c r="M2148" s="14">
        <v>0.686</v>
      </c>
      <c r="N2148" s="14">
        <v>0.871</v>
      </c>
      <c r="O2148" s="14">
        <v>0.0978</v>
      </c>
      <c r="P2148" s="14">
        <v>0.556</v>
      </c>
      <c r="Q2148" s="14">
        <v>102.011</v>
      </c>
      <c r="R2148" s="14">
        <v>5.0</v>
      </c>
      <c r="S2148" s="14">
        <v>1.0</v>
      </c>
      <c r="T2148" s="14" t="s">
        <v>1264</v>
      </c>
      <c r="U2148" s="14" t="s">
        <v>35</v>
      </c>
      <c r="V2148" s="16" t="s">
        <v>333</v>
      </c>
      <c r="W2148" s="17" t="s">
        <v>185</v>
      </c>
    </row>
    <row r="2149" ht="15.75" customHeight="1">
      <c r="A2149" s="14" t="s">
        <v>20513</v>
      </c>
      <c r="B2149" s="14" t="s">
        <v>20514</v>
      </c>
      <c r="C2149" s="14">
        <v>2017.0</v>
      </c>
      <c r="D2149" s="14">
        <v>8.0</v>
      </c>
      <c r="E2149" s="14">
        <v>104312.0</v>
      </c>
      <c r="F2149" s="14" t="s">
        <v>13117</v>
      </c>
      <c r="G2149" s="14" t="s">
        <v>20393</v>
      </c>
      <c r="H2149" s="14" t="s">
        <v>20394</v>
      </c>
      <c r="I2149" s="14">
        <v>0.855</v>
      </c>
      <c r="J2149" s="14">
        <v>0.193</v>
      </c>
      <c r="K2149" s="14">
        <v>0.6329433405207593</v>
      </c>
      <c r="L2149" s="14">
        <v>0.0463</v>
      </c>
      <c r="M2149" s="14">
        <v>0.891</v>
      </c>
      <c r="N2149" s="14">
        <v>0.206</v>
      </c>
      <c r="O2149" s="14">
        <v>0.223</v>
      </c>
      <c r="P2149" s="14">
        <v>0.657</v>
      </c>
      <c r="Q2149" s="14">
        <v>112.142</v>
      </c>
      <c r="R2149" s="14">
        <v>9.0</v>
      </c>
      <c r="S2149" s="14">
        <v>1.0</v>
      </c>
      <c r="T2149" s="14" t="s">
        <v>1264</v>
      </c>
      <c r="U2149" s="14" t="s">
        <v>68</v>
      </c>
      <c r="V2149" s="16" t="s">
        <v>407</v>
      </c>
      <c r="W2149" s="17" t="s">
        <v>185</v>
      </c>
    </row>
    <row r="2150" ht="15.75" customHeight="1">
      <c r="A2150" s="14" t="s">
        <v>20515</v>
      </c>
      <c r="B2150" s="14" t="s">
        <v>20516</v>
      </c>
      <c r="C2150" s="14">
        <v>2017.0</v>
      </c>
      <c r="D2150" s="14">
        <v>8.0</v>
      </c>
      <c r="E2150" s="14">
        <v>112666.0</v>
      </c>
      <c r="F2150" s="14" t="s">
        <v>13117</v>
      </c>
      <c r="G2150" s="14" t="s">
        <v>20393</v>
      </c>
      <c r="H2150" s="14" t="s">
        <v>20394</v>
      </c>
      <c r="I2150" s="14">
        <v>0.405</v>
      </c>
      <c r="J2150" s="14">
        <v>0.161</v>
      </c>
      <c r="K2150" s="14">
        <v>0.6457553525838823</v>
      </c>
      <c r="L2150" s="14">
        <v>0.039</v>
      </c>
      <c r="M2150" s="14">
        <v>0.916</v>
      </c>
      <c r="N2150" s="14">
        <v>6.72E-4</v>
      </c>
      <c r="O2150" s="14">
        <v>0.177</v>
      </c>
      <c r="P2150" s="14">
        <v>0.576</v>
      </c>
      <c r="Q2150" s="14">
        <v>179.602</v>
      </c>
      <c r="R2150" s="14">
        <v>9.0</v>
      </c>
      <c r="S2150" s="14">
        <v>1.0</v>
      </c>
      <c r="T2150" s="14" t="s">
        <v>1264</v>
      </c>
      <c r="U2150" s="14" t="s">
        <v>35</v>
      </c>
      <c r="V2150" s="16" t="s">
        <v>333</v>
      </c>
      <c r="W2150" s="17" t="s">
        <v>185</v>
      </c>
    </row>
    <row r="2151" ht="15.75" customHeight="1">
      <c r="A2151" s="14" t="s">
        <v>20517</v>
      </c>
      <c r="B2151" s="14" t="s">
        <v>20518</v>
      </c>
      <c r="C2151" s="14">
        <v>2010.0</v>
      </c>
      <c r="D2151" s="14">
        <v>8.0</v>
      </c>
      <c r="E2151" s="14">
        <v>143772.0</v>
      </c>
      <c r="F2151" s="14" t="s">
        <v>20519</v>
      </c>
      <c r="G2151" s="14" t="s">
        <v>20520</v>
      </c>
      <c r="H2151" s="14" t="s">
        <v>20521</v>
      </c>
      <c r="I2151" s="14">
        <v>0.482</v>
      </c>
      <c r="J2151" s="14">
        <v>0.366</v>
      </c>
      <c r="K2151" s="14">
        <v>0.6297991572598594</v>
      </c>
      <c r="L2151" s="14">
        <v>0.0411</v>
      </c>
      <c r="M2151" s="14">
        <v>0.881</v>
      </c>
      <c r="N2151" s="14">
        <v>0.928</v>
      </c>
      <c r="O2151" s="14">
        <v>0.111</v>
      </c>
      <c r="P2151" s="14">
        <v>0.7</v>
      </c>
      <c r="Q2151" s="14">
        <v>137.925</v>
      </c>
      <c r="R2151" s="14">
        <v>2.0</v>
      </c>
      <c r="S2151" s="14">
        <v>1.0</v>
      </c>
      <c r="T2151" s="14" t="s">
        <v>1264</v>
      </c>
      <c r="U2151" s="14" t="s">
        <v>35</v>
      </c>
      <c r="V2151" s="16" t="s">
        <v>181</v>
      </c>
      <c r="W2151" s="17" t="s">
        <v>185</v>
      </c>
    </row>
    <row r="2152" ht="15.75" customHeight="1">
      <c r="A2152" s="14" t="s">
        <v>20522</v>
      </c>
      <c r="B2152" s="14" t="s">
        <v>20523</v>
      </c>
      <c r="C2152" s="14">
        <v>2008.0</v>
      </c>
      <c r="D2152" s="14">
        <v>8.0</v>
      </c>
      <c r="E2152" s="14">
        <v>307640.0</v>
      </c>
      <c r="F2152" s="14" t="s">
        <v>13117</v>
      </c>
      <c r="G2152" s="14" t="s">
        <v>20143</v>
      </c>
      <c r="H2152" s="14" t="s">
        <v>20144</v>
      </c>
      <c r="I2152" s="14">
        <v>0.318</v>
      </c>
      <c r="J2152" s="14">
        <v>0.118</v>
      </c>
      <c r="K2152" s="14">
        <v>0.6702885376196119</v>
      </c>
      <c r="L2152" s="14">
        <v>0.0661</v>
      </c>
      <c r="M2152" s="14">
        <v>0.986</v>
      </c>
      <c r="N2152" s="14">
        <v>0.936</v>
      </c>
      <c r="O2152" s="14">
        <v>0.107</v>
      </c>
      <c r="P2152" s="14">
        <v>0.176</v>
      </c>
      <c r="Q2152" s="14">
        <v>62.46</v>
      </c>
      <c r="R2152" s="14">
        <v>4.0</v>
      </c>
      <c r="S2152" s="14">
        <v>0.0</v>
      </c>
      <c r="T2152" s="14" t="s">
        <v>1264</v>
      </c>
      <c r="U2152" s="14" t="s">
        <v>35</v>
      </c>
      <c r="V2152" s="16" t="s">
        <v>58</v>
      </c>
      <c r="W2152" s="17" t="s">
        <v>251</v>
      </c>
    </row>
    <row r="2153" ht="15.75" customHeight="1">
      <c r="A2153" s="14" t="s">
        <v>20524</v>
      </c>
      <c r="B2153" s="14" t="s">
        <v>20525</v>
      </c>
      <c r="C2153" s="14">
        <v>1997.0</v>
      </c>
      <c r="D2153" s="14">
        <v>8.0</v>
      </c>
      <c r="E2153" s="14">
        <v>82333.0</v>
      </c>
      <c r="F2153" s="14" t="s">
        <v>13652</v>
      </c>
      <c r="G2153" s="14" t="s">
        <v>20526</v>
      </c>
      <c r="H2153" s="14" t="s">
        <v>19300</v>
      </c>
      <c r="I2153" s="14">
        <v>0.559</v>
      </c>
      <c r="J2153" s="14">
        <v>0.0335</v>
      </c>
      <c r="K2153" s="14">
        <v>0.491968429822857</v>
      </c>
      <c r="L2153" s="14">
        <v>0.0529</v>
      </c>
      <c r="M2153" s="14">
        <v>0.976</v>
      </c>
      <c r="N2153" s="14">
        <v>1.29E-6</v>
      </c>
      <c r="O2153" s="14">
        <v>0.11</v>
      </c>
      <c r="P2153" s="14">
        <v>0.393</v>
      </c>
      <c r="Q2153" s="14">
        <v>71.127</v>
      </c>
      <c r="R2153" s="14">
        <v>7.0</v>
      </c>
      <c r="S2153" s="14">
        <v>1.0</v>
      </c>
      <c r="T2153" s="14" t="s">
        <v>1264</v>
      </c>
      <c r="U2153" s="14" t="s">
        <v>35</v>
      </c>
      <c r="V2153" s="16" t="s">
        <v>45</v>
      </c>
      <c r="W2153" s="17" t="s">
        <v>251</v>
      </c>
    </row>
    <row r="2154" ht="15.75" customHeight="1">
      <c r="A2154" s="14" t="s">
        <v>20527</v>
      </c>
      <c r="B2154" s="14" t="s">
        <v>20528</v>
      </c>
      <c r="C2154" s="14">
        <v>1963.0</v>
      </c>
      <c r="D2154" s="14">
        <v>8.0</v>
      </c>
      <c r="E2154" s="14">
        <v>155926.0</v>
      </c>
      <c r="F2154" s="14" t="s">
        <v>20436</v>
      </c>
      <c r="G2154" s="14" t="s">
        <v>20437</v>
      </c>
      <c r="H2154" s="14" t="s">
        <v>20438</v>
      </c>
      <c r="I2154" s="14">
        <v>0.674</v>
      </c>
      <c r="J2154" s="14">
        <v>0.0812</v>
      </c>
      <c r="K2154" s="14">
        <v>0.7183282356058793</v>
      </c>
      <c r="L2154" s="14">
        <v>0.0791</v>
      </c>
      <c r="M2154" s="14">
        <v>0.986</v>
      </c>
      <c r="N2154" s="14">
        <v>0.0</v>
      </c>
      <c r="O2154" s="14">
        <v>0.0929</v>
      </c>
      <c r="P2154" s="14">
        <v>0.149</v>
      </c>
      <c r="Q2154" s="14">
        <v>99.722</v>
      </c>
      <c r="R2154" s="14">
        <v>9.0</v>
      </c>
      <c r="S2154" s="14">
        <v>0.0</v>
      </c>
      <c r="T2154" s="14" t="s">
        <v>1264</v>
      </c>
      <c r="U2154" s="14" t="s">
        <v>35</v>
      </c>
      <c r="V2154" s="16" t="s">
        <v>58</v>
      </c>
      <c r="W2154" s="17" t="s">
        <v>251</v>
      </c>
    </row>
    <row r="2155" ht="15.75" customHeight="1">
      <c r="A2155" s="14" t="s">
        <v>20529</v>
      </c>
      <c r="B2155" s="14" t="s">
        <v>20530</v>
      </c>
      <c r="C2155" s="14">
        <v>2013.0</v>
      </c>
      <c r="D2155" s="14">
        <v>8.0</v>
      </c>
      <c r="E2155" s="14">
        <v>189976.0</v>
      </c>
      <c r="F2155" s="14" t="s">
        <v>13206</v>
      </c>
      <c r="G2155" s="14" t="s">
        <v>20531</v>
      </c>
      <c r="H2155" s="14" t="s">
        <v>20532</v>
      </c>
      <c r="I2155" s="14">
        <v>0.705</v>
      </c>
      <c r="J2155" s="14">
        <v>0.747</v>
      </c>
      <c r="K2155" s="14">
        <v>0.8918358180032976</v>
      </c>
      <c r="L2155" s="14">
        <v>0.0838</v>
      </c>
      <c r="M2155" s="14">
        <v>0.428</v>
      </c>
      <c r="N2155" s="14">
        <v>0.0</v>
      </c>
      <c r="O2155" s="14">
        <v>0.335</v>
      </c>
      <c r="P2155" s="14">
        <v>0.596</v>
      </c>
      <c r="Q2155" s="14">
        <v>116.754</v>
      </c>
      <c r="R2155" s="14">
        <v>9.0</v>
      </c>
      <c r="S2155" s="14">
        <v>1.0</v>
      </c>
      <c r="T2155" s="14" t="s">
        <v>1264</v>
      </c>
      <c r="U2155" s="14" t="s">
        <v>35</v>
      </c>
      <c r="V2155" s="16" t="s">
        <v>333</v>
      </c>
      <c r="W2155" s="17" t="s">
        <v>185</v>
      </c>
    </row>
    <row r="2156" ht="15.75" customHeight="1">
      <c r="A2156" s="14" t="s">
        <v>20533</v>
      </c>
      <c r="B2156" s="14" t="s">
        <v>20534</v>
      </c>
      <c r="C2156" s="14">
        <v>1986.0</v>
      </c>
      <c r="D2156" s="14">
        <v>8.0</v>
      </c>
      <c r="E2156" s="14">
        <v>169040.0</v>
      </c>
      <c r="F2156" s="14" t="s">
        <v>13320</v>
      </c>
      <c r="G2156" s="14" t="s">
        <v>13322</v>
      </c>
      <c r="H2156" s="14" t="s">
        <v>13324</v>
      </c>
      <c r="I2156" s="14">
        <v>0.642</v>
      </c>
      <c r="J2156" s="14">
        <v>0.51</v>
      </c>
      <c r="K2156" s="14">
        <v>0.7419416935652913</v>
      </c>
      <c r="L2156" s="14">
        <v>0.195</v>
      </c>
      <c r="M2156" s="14">
        <v>0.84</v>
      </c>
      <c r="N2156" s="14">
        <v>0.0</v>
      </c>
      <c r="O2156" s="14">
        <v>0.157</v>
      </c>
      <c r="P2156" s="14">
        <v>0.89</v>
      </c>
      <c r="Q2156" s="14">
        <v>89.541</v>
      </c>
      <c r="R2156" s="14">
        <v>2.0</v>
      </c>
      <c r="S2156" s="14">
        <v>1.0</v>
      </c>
      <c r="T2156" s="14" t="s">
        <v>1264</v>
      </c>
      <c r="U2156" s="14" t="s">
        <v>68</v>
      </c>
      <c r="V2156" s="16" t="s">
        <v>560</v>
      </c>
      <c r="W2156" s="17" t="s">
        <v>185</v>
      </c>
    </row>
    <row r="2157" ht="15.75" customHeight="1">
      <c r="A2157" s="14" t="s">
        <v>20535</v>
      </c>
      <c r="B2157" s="14" t="s">
        <v>20536</v>
      </c>
      <c r="C2157" s="14">
        <v>1986.0</v>
      </c>
      <c r="D2157" s="14">
        <v>8.0</v>
      </c>
      <c r="E2157" s="14">
        <v>178493.0</v>
      </c>
      <c r="F2157" s="14" t="s">
        <v>20537</v>
      </c>
      <c r="G2157" s="14" t="s">
        <v>20538</v>
      </c>
      <c r="H2157" s="14" t="s">
        <v>20539</v>
      </c>
      <c r="I2157" s="14">
        <v>0.392</v>
      </c>
      <c r="J2157" s="14">
        <v>0.233</v>
      </c>
      <c r="K2157" s="14">
        <v>0.7326160887914656</v>
      </c>
      <c r="L2157" s="14">
        <v>0.0702</v>
      </c>
      <c r="M2157" s="14">
        <v>0.991</v>
      </c>
      <c r="N2157" s="14">
        <v>0.118</v>
      </c>
      <c r="O2157" s="14">
        <v>0.151</v>
      </c>
      <c r="P2157" s="14">
        <v>0.373</v>
      </c>
      <c r="Q2157" s="14">
        <v>90.507</v>
      </c>
      <c r="R2157" s="14">
        <v>4.0</v>
      </c>
      <c r="S2157" s="14">
        <v>1.0</v>
      </c>
      <c r="T2157" s="14" t="s">
        <v>1264</v>
      </c>
      <c r="U2157" s="14" t="s">
        <v>35</v>
      </c>
      <c r="V2157" s="16" t="s">
        <v>45</v>
      </c>
      <c r="W2157" s="17" t="s">
        <v>251</v>
      </c>
    </row>
    <row r="2158" ht="15.75" customHeight="1">
      <c r="A2158" s="14" t="s">
        <v>20540</v>
      </c>
      <c r="B2158" s="14" t="s">
        <v>20541</v>
      </c>
      <c r="C2158" s="14">
        <v>1993.0</v>
      </c>
      <c r="D2158" s="14">
        <v>8.0</v>
      </c>
      <c r="E2158" s="14">
        <v>158640.0</v>
      </c>
      <c r="F2158" s="14" t="s">
        <v>13320</v>
      </c>
      <c r="G2158" s="14" t="s">
        <v>19691</v>
      </c>
      <c r="H2158" s="14" t="s">
        <v>19692</v>
      </c>
      <c r="I2158" s="14">
        <v>0.607</v>
      </c>
      <c r="J2158" s="14">
        <v>0.265</v>
      </c>
      <c r="K2158" s="14">
        <v>0.7905161165959295</v>
      </c>
      <c r="L2158" s="14">
        <v>0.0382</v>
      </c>
      <c r="M2158" s="14">
        <v>0.977</v>
      </c>
      <c r="N2158" s="14">
        <v>0.126</v>
      </c>
      <c r="O2158" s="14">
        <v>0.126</v>
      </c>
      <c r="P2158" s="14">
        <v>0.854</v>
      </c>
      <c r="Q2158" s="14">
        <v>125.362</v>
      </c>
      <c r="R2158" s="14">
        <v>11.0</v>
      </c>
      <c r="S2158" s="14">
        <v>1.0</v>
      </c>
      <c r="T2158" s="14" t="s">
        <v>1264</v>
      </c>
      <c r="U2158" s="14" t="s">
        <v>35</v>
      </c>
      <c r="V2158" s="16" t="s">
        <v>560</v>
      </c>
      <c r="W2158" s="17" t="s">
        <v>185</v>
      </c>
    </row>
    <row r="2159" ht="15.75" customHeight="1">
      <c r="A2159" s="14" t="s">
        <v>20542</v>
      </c>
      <c r="B2159" s="14" t="s">
        <v>20543</v>
      </c>
      <c r="C2159" s="14">
        <v>2015.0</v>
      </c>
      <c r="D2159" s="14">
        <v>8.0</v>
      </c>
      <c r="E2159" s="14">
        <v>191573.0</v>
      </c>
      <c r="F2159" s="14" t="s">
        <v>20544</v>
      </c>
      <c r="G2159" s="14" t="s">
        <v>20545</v>
      </c>
      <c r="H2159" s="14" t="s">
        <v>20546</v>
      </c>
      <c r="I2159" s="14">
        <v>0.245</v>
      </c>
      <c r="J2159" s="14">
        <v>0.255</v>
      </c>
      <c r="K2159" s="14">
        <v>0.5971595405514694</v>
      </c>
      <c r="L2159" s="14">
        <v>0.0343</v>
      </c>
      <c r="M2159" s="14">
        <v>0.05</v>
      </c>
      <c r="N2159" s="14">
        <v>0.827</v>
      </c>
      <c r="O2159" s="14">
        <v>0.153</v>
      </c>
      <c r="P2159" s="14">
        <v>0.434</v>
      </c>
      <c r="Q2159" s="14">
        <v>155.893</v>
      </c>
      <c r="R2159" s="14">
        <v>5.0</v>
      </c>
      <c r="S2159" s="14">
        <v>1.0</v>
      </c>
      <c r="T2159" s="14" t="s">
        <v>1264</v>
      </c>
      <c r="U2159" s="14" t="s">
        <v>68</v>
      </c>
      <c r="V2159" s="16" t="s">
        <v>54</v>
      </c>
      <c r="W2159" s="17" t="s">
        <v>251</v>
      </c>
    </row>
    <row r="2160" ht="15.75" customHeight="1">
      <c r="A2160" s="14" t="s">
        <v>20547</v>
      </c>
      <c r="B2160" s="14" t="s">
        <v>20548</v>
      </c>
      <c r="C2160" s="14">
        <v>1997.0</v>
      </c>
      <c r="D2160" s="14">
        <v>8.0</v>
      </c>
      <c r="E2160" s="14">
        <v>183466.0</v>
      </c>
      <c r="F2160" s="14" t="s">
        <v>16316</v>
      </c>
      <c r="G2160" s="14" t="s">
        <v>16317</v>
      </c>
      <c r="H2160" s="14" t="s">
        <v>16318</v>
      </c>
      <c r="I2160" s="14">
        <v>0.641</v>
      </c>
      <c r="J2160" s="14">
        <v>0.0865</v>
      </c>
      <c r="K2160" s="14">
        <v>0.6765982931431866</v>
      </c>
      <c r="L2160" s="14">
        <v>0.0499</v>
      </c>
      <c r="M2160" s="14">
        <v>0.961</v>
      </c>
      <c r="N2160" s="14">
        <v>1.53E-5</v>
      </c>
      <c r="O2160" s="14">
        <v>0.133</v>
      </c>
      <c r="P2160" s="14">
        <v>0.505</v>
      </c>
      <c r="Q2160" s="14">
        <v>109.336</v>
      </c>
      <c r="R2160" s="14">
        <v>5.0</v>
      </c>
      <c r="S2160" s="14">
        <v>1.0</v>
      </c>
      <c r="T2160" s="14" t="s">
        <v>1264</v>
      </c>
      <c r="U2160" s="14" t="s">
        <v>35</v>
      </c>
      <c r="V2160" s="16" t="s">
        <v>333</v>
      </c>
      <c r="W2160" s="17" t="s">
        <v>185</v>
      </c>
    </row>
    <row r="2161" ht="15.75" customHeight="1">
      <c r="A2161" s="14" t="s">
        <v>20549</v>
      </c>
      <c r="B2161" s="14" t="s">
        <v>20550</v>
      </c>
      <c r="C2161" s="14">
        <v>2020.0</v>
      </c>
      <c r="D2161" s="14">
        <v>8.0</v>
      </c>
      <c r="E2161" s="14">
        <v>70466.0</v>
      </c>
      <c r="F2161" s="14" t="s">
        <v>12615</v>
      </c>
      <c r="G2161" s="14" t="s">
        <v>14057</v>
      </c>
      <c r="H2161" s="14" t="s">
        <v>19988</v>
      </c>
      <c r="I2161" s="14">
        <v>0.762</v>
      </c>
      <c r="J2161" s="14">
        <v>0.268</v>
      </c>
      <c r="K2161" s="14">
        <v>0.5711505143932765</v>
      </c>
      <c r="L2161" s="14">
        <v>0.062</v>
      </c>
      <c r="M2161" s="14">
        <v>0.959</v>
      </c>
      <c r="N2161" s="14">
        <v>0.819</v>
      </c>
      <c r="O2161" s="14">
        <v>0.108</v>
      </c>
      <c r="P2161" s="14">
        <v>0.358</v>
      </c>
      <c r="Q2161" s="14">
        <v>128.976</v>
      </c>
      <c r="R2161" s="14">
        <v>7.0</v>
      </c>
      <c r="S2161" s="14">
        <v>1.0</v>
      </c>
      <c r="T2161" s="14" t="s">
        <v>1264</v>
      </c>
      <c r="U2161" s="14" t="s">
        <v>35</v>
      </c>
      <c r="V2161" s="16" t="s">
        <v>45</v>
      </c>
      <c r="W2161" s="17" t="s">
        <v>251</v>
      </c>
    </row>
    <row r="2162" ht="15.75" customHeight="1">
      <c r="A2162" s="14" t="s">
        <v>20551</v>
      </c>
      <c r="B2162" s="14" t="s">
        <v>20552</v>
      </c>
      <c r="C2162" s="14">
        <v>2015.0</v>
      </c>
      <c r="D2162" s="14">
        <v>8.0</v>
      </c>
      <c r="E2162" s="14">
        <v>328265.0</v>
      </c>
      <c r="F2162" s="14" t="s">
        <v>13117</v>
      </c>
      <c r="G2162" s="14" t="s">
        <v>19413</v>
      </c>
      <c r="H2162" s="14" t="s">
        <v>19414</v>
      </c>
      <c r="I2162" s="14">
        <v>0.785</v>
      </c>
      <c r="J2162" s="14">
        <v>0.746</v>
      </c>
      <c r="K2162" s="14">
        <v>0.826727696600716</v>
      </c>
      <c r="L2162" s="14">
        <v>0.0736</v>
      </c>
      <c r="M2162" s="14">
        <v>0.398</v>
      </c>
      <c r="N2162" s="14">
        <v>4.13E-5</v>
      </c>
      <c r="O2162" s="14">
        <v>0.0485</v>
      </c>
      <c r="P2162" s="14">
        <v>0.559</v>
      </c>
      <c r="Q2162" s="14">
        <v>110.986</v>
      </c>
      <c r="R2162" s="14">
        <v>4.0</v>
      </c>
      <c r="S2162" s="14">
        <v>1.0</v>
      </c>
      <c r="T2162" s="14" t="s">
        <v>1264</v>
      </c>
      <c r="U2162" s="14" t="s">
        <v>35</v>
      </c>
      <c r="V2162" s="16" t="s">
        <v>333</v>
      </c>
      <c r="W2162" s="17" t="s">
        <v>185</v>
      </c>
    </row>
    <row r="2163" ht="15.75" customHeight="1">
      <c r="A2163" s="14" t="s">
        <v>20553</v>
      </c>
      <c r="B2163" s="14" t="s">
        <v>20554</v>
      </c>
      <c r="C2163" s="14">
        <v>1963.0</v>
      </c>
      <c r="D2163" s="14">
        <v>8.0</v>
      </c>
      <c r="E2163" s="14">
        <v>202880.0</v>
      </c>
      <c r="F2163" s="14" t="s">
        <v>20436</v>
      </c>
      <c r="G2163" s="14" t="s">
        <v>20437</v>
      </c>
      <c r="H2163" s="14" t="s">
        <v>20438</v>
      </c>
      <c r="I2163" s="14">
        <v>0.725</v>
      </c>
      <c r="J2163" s="14">
        <v>0.159</v>
      </c>
      <c r="K2163" s="14">
        <v>0.7150343293325555</v>
      </c>
      <c r="L2163" s="14">
        <v>0.0668</v>
      </c>
      <c r="M2163" s="14">
        <v>0.977</v>
      </c>
      <c r="N2163" s="14">
        <v>1.15E-6</v>
      </c>
      <c r="O2163" s="14">
        <v>0.134</v>
      </c>
      <c r="P2163" s="14">
        <v>0.447</v>
      </c>
      <c r="Q2163" s="14">
        <v>112.963</v>
      </c>
      <c r="R2163" s="14">
        <v>0.0</v>
      </c>
      <c r="S2163" s="14">
        <v>1.0</v>
      </c>
      <c r="T2163" s="14" t="s">
        <v>1264</v>
      </c>
      <c r="U2163" s="14" t="s">
        <v>35</v>
      </c>
      <c r="V2163" s="16" t="s">
        <v>54</v>
      </c>
      <c r="W2163" s="17" t="s">
        <v>251</v>
      </c>
    </row>
    <row r="2164" ht="15.75" customHeight="1">
      <c r="A2164" s="14" t="s">
        <v>20555</v>
      </c>
      <c r="B2164" s="14" t="s">
        <v>20556</v>
      </c>
      <c r="C2164" s="14">
        <v>1963.0</v>
      </c>
      <c r="D2164" s="14">
        <v>8.0</v>
      </c>
      <c r="E2164" s="14">
        <v>81658.0</v>
      </c>
      <c r="F2164" s="14" t="s">
        <v>20436</v>
      </c>
      <c r="G2164" s="14" t="s">
        <v>20437</v>
      </c>
      <c r="H2164" s="14" t="s">
        <v>20438</v>
      </c>
      <c r="I2164" s="14">
        <v>0.689</v>
      </c>
      <c r="J2164" s="14">
        <v>0.148</v>
      </c>
      <c r="K2164" s="14">
        <v>0.7064359506190742</v>
      </c>
      <c r="L2164" s="14">
        <v>0.101</v>
      </c>
      <c r="M2164" s="14">
        <v>0.943</v>
      </c>
      <c r="N2164" s="14">
        <v>0.0</v>
      </c>
      <c r="O2164" s="14">
        <v>0.101</v>
      </c>
      <c r="P2164" s="14">
        <v>0.829</v>
      </c>
      <c r="Q2164" s="14">
        <v>119.558</v>
      </c>
      <c r="R2164" s="14">
        <v>11.0</v>
      </c>
      <c r="S2164" s="14">
        <v>1.0</v>
      </c>
      <c r="T2164" s="14" t="s">
        <v>1264</v>
      </c>
      <c r="U2164" s="14" t="s">
        <v>35</v>
      </c>
      <c r="V2164" s="16" t="s">
        <v>560</v>
      </c>
      <c r="W2164" s="17" t="s">
        <v>185</v>
      </c>
    </row>
    <row r="2165" ht="15.75" customHeight="1">
      <c r="A2165" s="14" t="s">
        <v>20557</v>
      </c>
      <c r="B2165" s="14" t="s">
        <v>20558</v>
      </c>
      <c r="C2165" s="14">
        <v>2021.0</v>
      </c>
      <c r="D2165" s="14">
        <v>8.0</v>
      </c>
      <c r="E2165" s="14">
        <v>125088.0</v>
      </c>
      <c r="F2165" s="14" t="s">
        <v>20559</v>
      </c>
      <c r="G2165" s="14" t="s">
        <v>20560</v>
      </c>
      <c r="H2165" s="14" t="s">
        <v>20561</v>
      </c>
      <c r="I2165" s="14">
        <v>0.771</v>
      </c>
      <c r="J2165" s="14">
        <v>0.262</v>
      </c>
      <c r="K2165" s="14">
        <v>0.5708938463719785</v>
      </c>
      <c r="L2165" s="14">
        <v>0.0411</v>
      </c>
      <c r="M2165" s="14">
        <v>0.489</v>
      </c>
      <c r="N2165" s="14">
        <v>0.948</v>
      </c>
      <c r="O2165" s="14">
        <v>0.105</v>
      </c>
      <c r="P2165" s="14">
        <v>0.684</v>
      </c>
      <c r="Q2165" s="14">
        <v>95.015</v>
      </c>
      <c r="R2165" s="14">
        <v>7.0</v>
      </c>
      <c r="S2165" s="14">
        <v>1.0</v>
      </c>
      <c r="T2165" s="14" t="s">
        <v>1264</v>
      </c>
      <c r="U2165" s="14" t="s">
        <v>35</v>
      </c>
      <c r="V2165" s="16" t="s">
        <v>407</v>
      </c>
      <c r="W2165" s="17" t="s">
        <v>185</v>
      </c>
    </row>
    <row r="2166" ht="15.75" customHeight="1">
      <c r="A2166" s="14" t="s">
        <v>20562</v>
      </c>
      <c r="B2166" s="14" t="s">
        <v>20563</v>
      </c>
      <c r="C2166" s="14">
        <v>2017.0</v>
      </c>
      <c r="D2166" s="14">
        <v>8.0</v>
      </c>
      <c r="E2166" s="14">
        <v>183480.0</v>
      </c>
      <c r="F2166" s="14" t="s">
        <v>12561</v>
      </c>
      <c r="G2166" s="14" t="s">
        <v>20564</v>
      </c>
      <c r="H2166" s="14" t="s">
        <v>20565</v>
      </c>
      <c r="I2166" s="14">
        <v>0.711</v>
      </c>
      <c r="J2166" s="14">
        <v>0.452</v>
      </c>
      <c r="K2166" s="14">
        <v>0.7554381536852088</v>
      </c>
      <c r="L2166" s="14">
        <v>0.0536</v>
      </c>
      <c r="M2166" s="14">
        <v>0.389</v>
      </c>
      <c r="N2166" s="14">
        <v>3.22E-6</v>
      </c>
      <c r="O2166" s="14">
        <v>0.168</v>
      </c>
      <c r="P2166" s="14">
        <v>0.969</v>
      </c>
      <c r="Q2166" s="14">
        <v>144.862</v>
      </c>
      <c r="R2166" s="14">
        <v>10.0</v>
      </c>
      <c r="S2166" s="14">
        <v>1.0</v>
      </c>
      <c r="T2166" s="14" t="s">
        <v>1264</v>
      </c>
      <c r="U2166" s="14" t="s">
        <v>35</v>
      </c>
      <c r="V2166" s="16" t="s">
        <v>819</v>
      </c>
      <c r="W2166" s="17" t="s">
        <v>185</v>
      </c>
    </row>
    <row r="2167" ht="15.75" customHeight="1">
      <c r="A2167" s="14" t="s">
        <v>20566</v>
      </c>
      <c r="B2167" s="14" t="s">
        <v>20567</v>
      </c>
      <c r="C2167" s="14">
        <v>2019.0</v>
      </c>
      <c r="D2167" s="14">
        <v>8.0</v>
      </c>
      <c r="E2167" s="14">
        <v>197625.0</v>
      </c>
      <c r="F2167" s="14" t="s">
        <v>13628</v>
      </c>
      <c r="G2167" s="14" t="s">
        <v>20568</v>
      </c>
      <c r="H2167" s="14" t="s">
        <v>20569</v>
      </c>
      <c r="I2167" s="14">
        <v>0.725</v>
      </c>
      <c r="J2167" s="14">
        <v>0.528</v>
      </c>
      <c r="K2167" s="14">
        <v>0.6891964151885613</v>
      </c>
      <c r="L2167" s="14">
        <v>0.0291</v>
      </c>
      <c r="M2167" s="14">
        <v>0.012</v>
      </c>
      <c r="N2167" s="14">
        <v>0.0155</v>
      </c>
      <c r="O2167" s="14">
        <v>0.198</v>
      </c>
      <c r="P2167" s="14">
        <v>0.687</v>
      </c>
      <c r="Q2167" s="14">
        <v>119.982</v>
      </c>
      <c r="R2167" s="14">
        <v>4.0</v>
      </c>
      <c r="S2167" s="14">
        <v>1.0</v>
      </c>
      <c r="T2167" s="14" t="s">
        <v>1264</v>
      </c>
      <c r="U2167" s="14" t="s">
        <v>35</v>
      </c>
      <c r="V2167" s="16" t="s">
        <v>407</v>
      </c>
      <c r="W2167" s="17" t="s">
        <v>185</v>
      </c>
    </row>
    <row r="2168" ht="15.75" customHeight="1">
      <c r="A2168" s="14" t="s">
        <v>20570</v>
      </c>
      <c r="B2168" s="14" t="s">
        <v>20571</v>
      </c>
      <c r="C2168" s="14">
        <v>2020.0</v>
      </c>
      <c r="D2168" s="14">
        <v>8.0</v>
      </c>
      <c r="E2168" s="14">
        <v>105245.0</v>
      </c>
      <c r="F2168" s="14" t="s">
        <v>13117</v>
      </c>
      <c r="G2168" s="14" t="s">
        <v>20572</v>
      </c>
      <c r="H2168" s="14" t="s">
        <v>20573</v>
      </c>
      <c r="I2168" s="14">
        <v>0.953</v>
      </c>
      <c r="J2168" s="14">
        <v>0.0639</v>
      </c>
      <c r="K2168" s="14">
        <v>0.5003315295168155</v>
      </c>
      <c r="L2168" s="14">
        <v>0.116</v>
      </c>
      <c r="M2168" s="14">
        <v>0.864</v>
      </c>
      <c r="N2168" s="14">
        <v>0.0</v>
      </c>
      <c r="O2168" s="14">
        <v>0.102</v>
      </c>
      <c r="P2168" s="14">
        <v>0.861</v>
      </c>
      <c r="Q2168" s="14">
        <v>114.98</v>
      </c>
      <c r="R2168" s="14">
        <v>3.0</v>
      </c>
      <c r="S2168" s="14">
        <v>1.0</v>
      </c>
      <c r="T2168" s="14" t="s">
        <v>1264</v>
      </c>
      <c r="U2168" s="14" t="s">
        <v>35</v>
      </c>
      <c r="V2168" s="16" t="s">
        <v>560</v>
      </c>
      <c r="W2168" s="17" t="s">
        <v>185</v>
      </c>
    </row>
    <row r="2169" ht="15.75" customHeight="1">
      <c r="A2169" s="14" t="s">
        <v>20574</v>
      </c>
      <c r="B2169" s="14" t="s">
        <v>20575</v>
      </c>
      <c r="C2169" s="14">
        <v>2023.0</v>
      </c>
      <c r="D2169" s="14">
        <v>8.0</v>
      </c>
      <c r="E2169" s="14">
        <v>142862.0</v>
      </c>
      <c r="F2169" s="14" t="s">
        <v>13117</v>
      </c>
      <c r="G2169" s="14" t="s">
        <v>20576</v>
      </c>
      <c r="H2169" s="14" t="s">
        <v>20577</v>
      </c>
      <c r="I2169" s="14">
        <v>0.782</v>
      </c>
      <c r="J2169" s="14">
        <v>0.445</v>
      </c>
      <c r="K2169" s="14">
        <v>0.7438880927268008</v>
      </c>
      <c r="L2169" s="14">
        <v>0.0289</v>
      </c>
      <c r="M2169" s="14">
        <v>0.11</v>
      </c>
      <c r="N2169" s="14">
        <v>0.00122</v>
      </c>
      <c r="O2169" s="14">
        <v>0.158</v>
      </c>
      <c r="P2169" s="14">
        <v>0.498</v>
      </c>
      <c r="Q2169" s="14">
        <v>95.04</v>
      </c>
      <c r="R2169" s="14">
        <v>1.0</v>
      </c>
      <c r="S2169" s="14">
        <v>1.0</v>
      </c>
      <c r="T2169" s="14" t="s">
        <v>1264</v>
      </c>
      <c r="U2169" s="14" t="s">
        <v>35</v>
      </c>
      <c r="V2169" s="16" t="s">
        <v>54</v>
      </c>
      <c r="W2169" s="17" t="s">
        <v>251</v>
      </c>
    </row>
    <row r="2170" ht="15.75" customHeight="1">
      <c r="A2170" s="14" t="s">
        <v>20578</v>
      </c>
      <c r="B2170" s="14" t="s">
        <v>20579</v>
      </c>
      <c r="C2170" s="14">
        <v>2020.0</v>
      </c>
      <c r="D2170" s="14">
        <v>8.0</v>
      </c>
      <c r="E2170" s="14">
        <v>133723.0</v>
      </c>
      <c r="F2170" s="14" t="s">
        <v>13117</v>
      </c>
      <c r="G2170" s="14" t="s">
        <v>20572</v>
      </c>
      <c r="H2170" s="14" t="s">
        <v>20573</v>
      </c>
      <c r="I2170" s="14">
        <v>0.826</v>
      </c>
      <c r="J2170" s="14">
        <v>0.0808</v>
      </c>
      <c r="K2170" s="14">
        <v>0.5438795371303686</v>
      </c>
      <c r="L2170" s="14">
        <v>0.0955</v>
      </c>
      <c r="M2170" s="14">
        <v>0.816</v>
      </c>
      <c r="N2170" s="14">
        <v>0.0</v>
      </c>
      <c r="O2170" s="14">
        <v>0.088</v>
      </c>
      <c r="P2170" s="14">
        <v>0.9</v>
      </c>
      <c r="Q2170" s="14">
        <v>174.977</v>
      </c>
      <c r="R2170" s="14">
        <v>3.0</v>
      </c>
      <c r="S2170" s="14">
        <v>1.0</v>
      </c>
      <c r="T2170" s="14" t="s">
        <v>1264</v>
      </c>
      <c r="U2170" s="14" t="s">
        <v>35</v>
      </c>
      <c r="V2170" s="16" t="s">
        <v>819</v>
      </c>
      <c r="W2170" s="17" t="s">
        <v>185</v>
      </c>
    </row>
    <row r="2171" ht="15.75" customHeight="1">
      <c r="A2171" s="14" t="s">
        <v>20580</v>
      </c>
      <c r="B2171" s="14" t="s">
        <v>20581</v>
      </c>
      <c r="C2171" s="14">
        <v>2021.0</v>
      </c>
      <c r="D2171" s="14">
        <v>8.0</v>
      </c>
      <c r="E2171" s="14">
        <v>162069.0</v>
      </c>
      <c r="F2171" s="14" t="s">
        <v>14569</v>
      </c>
      <c r="G2171" s="14" t="s">
        <v>19454</v>
      </c>
      <c r="H2171" s="14" t="s">
        <v>20582</v>
      </c>
      <c r="I2171" s="14">
        <v>0.942</v>
      </c>
      <c r="J2171" s="14">
        <v>0.792</v>
      </c>
      <c r="K2171" s="14">
        <v>0.8802429790413399</v>
      </c>
      <c r="L2171" s="14">
        <v>0.24</v>
      </c>
      <c r="M2171" s="14">
        <v>0.0916</v>
      </c>
      <c r="N2171" s="14">
        <v>0.0</v>
      </c>
      <c r="O2171" s="14">
        <v>0.305</v>
      </c>
      <c r="P2171" s="14">
        <v>0.777</v>
      </c>
      <c r="Q2171" s="14">
        <v>119.903</v>
      </c>
      <c r="R2171" s="14">
        <v>0.0</v>
      </c>
      <c r="S2171" s="14">
        <v>1.0</v>
      </c>
      <c r="T2171" s="14" t="s">
        <v>1434</v>
      </c>
      <c r="U2171" s="14" t="s">
        <v>35</v>
      </c>
      <c r="V2171" s="16" t="s">
        <v>181</v>
      </c>
      <c r="W2171" s="17" t="s">
        <v>185</v>
      </c>
    </row>
    <row r="2172" ht="15.75" customHeight="1">
      <c r="A2172" s="14" t="s">
        <v>20583</v>
      </c>
      <c r="B2172" s="14" t="s">
        <v>20584</v>
      </c>
      <c r="C2172" s="14">
        <v>2022.0</v>
      </c>
      <c r="D2172" s="14">
        <v>8.0</v>
      </c>
      <c r="E2172" s="14">
        <v>136000.0</v>
      </c>
      <c r="F2172" s="14" t="s">
        <v>1656</v>
      </c>
      <c r="G2172" s="14" t="s">
        <v>20585</v>
      </c>
      <c r="H2172" s="14" t="s">
        <v>20459</v>
      </c>
      <c r="I2172" s="14">
        <v>0.607</v>
      </c>
      <c r="J2172" s="14">
        <v>0.301</v>
      </c>
      <c r="K2172" s="14">
        <v>0.6639573930942623</v>
      </c>
      <c r="L2172" s="14">
        <v>0.0853</v>
      </c>
      <c r="M2172" s="14">
        <v>0.493</v>
      </c>
      <c r="N2172" s="14">
        <v>0.846</v>
      </c>
      <c r="O2172" s="14">
        <v>0.156</v>
      </c>
      <c r="P2172" s="14">
        <v>0.121</v>
      </c>
      <c r="Q2172" s="14">
        <v>170.019</v>
      </c>
      <c r="R2172" s="14">
        <v>9.0</v>
      </c>
      <c r="S2172" s="14">
        <v>1.0</v>
      </c>
      <c r="T2172" s="14" t="s">
        <v>1434</v>
      </c>
      <c r="U2172" s="14" t="s">
        <v>35</v>
      </c>
      <c r="V2172" s="16" t="s">
        <v>58</v>
      </c>
      <c r="W2172" s="17" t="s">
        <v>251</v>
      </c>
    </row>
    <row r="2173" ht="15.75" customHeight="1">
      <c r="A2173" s="14" t="s">
        <v>20586</v>
      </c>
      <c r="B2173" s="14" t="s">
        <v>20587</v>
      </c>
      <c r="C2173" s="14">
        <v>2022.0</v>
      </c>
      <c r="D2173" s="14">
        <v>8.0</v>
      </c>
      <c r="E2173" s="14">
        <v>144000.0</v>
      </c>
      <c r="F2173" s="14" t="s">
        <v>16764</v>
      </c>
      <c r="G2173" s="14" t="s">
        <v>20588</v>
      </c>
      <c r="H2173" s="14" t="s">
        <v>20459</v>
      </c>
      <c r="I2173" s="14">
        <v>0.63</v>
      </c>
      <c r="J2173" s="14">
        <v>0.22</v>
      </c>
      <c r="K2173" s="14">
        <v>0.6231471777078874</v>
      </c>
      <c r="L2173" s="14">
        <v>0.142</v>
      </c>
      <c r="M2173" s="14">
        <v>0.84</v>
      </c>
      <c r="N2173" s="14">
        <v>0.768</v>
      </c>
      <c r="O2173" s="14">
        <v>0.116</v>
      </c>
      <c r="P2173" s="14">
        <v>0.256</v>
      </c>
      <c r="Q2173" s="14">
        <v>79.911</v>
      </c>
      <c r="R2173" s="14">
        <v>8.0</v>
      </c>
      <c r="S2173" s="14">
        <v>0.0</v>
      </c>
      <c r="T2173" s="14" t="s">
        <v>1434</v>
      </c>
      <c r="U2173" s="14" t="s">
        <v>35</v>
      </c>
      <c r="V2173" s="16" t="s">
        <v>36</v>
      </c>
      <c r="W2173" s="17" t="s">
        <v>251</v>
      </c>
    </row>
    <row r="2174" ht="15.75" customHeight="1">
      <c r="A2174" s="14" t="s">
        <v>20589</v>
      </c>
      <c r="B2174" s="14" t="s">
        <v>20590</v>
      </c>
      <c r="C2174" s="14">
        <v>2022.0</v>
      </c>
      <c r="D2174" s="14">
        <v>8.0</v>
      </c>
      <c r="E2174" s="14">
        <v>144223.0</v>
      </c>
      <c r="F2174" s="14" t="s">
        <v>223</v>
      </c>
      <c r="G2174" s="14" t="s">
        <v>20591</v>
      </c>
      <c r="H2174" s="14" t="s">
        <v>20459</v>
      </c>
      <c r="I2174" s="14">
        <v>0.724</v>
      </c>
      <c r="J2174" s="14">
        <v>0.349</v>
      </c>
      <c r="K2174" s="14">
        <v>0.6851538938531185</v>
      </c>
      <c r="L2174" s="14">
        <v>0.254</v>
      </c>
      <c r="M2174" s="14">
        <v>0.195</v>
      </c>
      <c r="N2174" s="14">
        <v>0.841</v>
      </c>
      <c r="O2174" s="14">
        <v>0.114</v>
      </c>
      <c r="P2174" s="14">
        <v>0.708</v>
      </c>
      <c r="Q2174" s="14">
        <v>174.093</v>
      </c>
      <c r="R2174" s="14">
        <v>1.0</v>
      </c>
      <c r="S2174" s="14">
        <v>1.0</v>
      </c>
      <c r="T2174" s="14" t="s">
        <v>1434</v>
      </c>
      <c r="U2174" s="14" t="s">
        <v>35</v>
      </c>
      <c r="V2174" s="16" t="s">
        <v>181</v>
      </c>
      <c r="W2174" s="17" t="s">
        <v>185</v>
      </c>
    </row>
    <row r="2175" ht="15.75" customHeight="1">
      <c r="A2175" s="14" t="s">
        <v>20592</v>
      </c>
      <c r="B2175" s="14" t="s">
        <v>20593</v>
      </c>
      <c r="C2175" s="14">
        <v>2019.0</v>
      </c>
      <c r="D2175" s="14">
        <v>8.0</v>
      </c>
      <c r="E2175" s="14">
        <v>255330.0</v>
      </c>
      <c r="F2175" s="14" t="s">
        <v>14735</v>
      </c>
      <c r="G2175" s="14" t="s">
        <v>19794</v>
      </c>
      <c r="H2175" s="14" t="s">
        <v>20593</v>
      </c>
      <c r="I2175" s="14">
        <v>0.427</v>
      </c>
      <c r="J2175" s="14">
        <v>0.659</v>
      </c>
      <c r="K2175" s="14">
        <v>0.8892905267920929</v>
      </c>
      <c r="L2175" s="14">
        <v>0.0582</v>
      </c>
      <c r="M2175" s="14">
        <v>0.332</v>
      </c>
      <c r="N2175" s="14">
        <v>0.0</v>
      </c>
      <c r="O2175" s="14">
        <v>0.0522</v>
      </c>
      <c r="P2175" s="14">
        <v>0.325</v>
      </c>
      <c r="Q2175" s="14">
        <v>106.047</v>
      </c>
      <c r="R2175" s="14">
        <v>10.0</v>
      </c>
      <c r="S2175" s="14">
        <v>1.0</v>
      </c>
      <c r="T2175" s="14" t="s">
        <v>1434</v>
      </c>
      <c r="U2175" s="14" t="s">
        <v>35</v>
      </c>
      <c r="V2175" s="16" t="s">
        <v>45</v>
      </c>
      <c r="W2175" s="17" t="s">
        <v>251</v>
      </c>
    </row>
    <row r="2176" ht="15.75" customHeight="1">
      <c r="A2176" s="14" t="s">
        <v>20594</v>
      </c>
      <c r="B2176" s="14" t="s">
        <v>20595</v>
      </c>
      <c r="C2176" s="14">
        <v>2019.0</v>
      </c>
      <c r="D2176" s="14">
        <v>8.0</v>
      </c>
      <c r="E2176" s="14">
        <v>195291.0</v>
      </c>
      <c r="F2176" s="14" t="s">
        <v>14680</v>
      </c>
      <c r="G2176" s="14" t="s">
        <v>14681</v>
      </c>
      <c r="H2176" s="14" t="s">
        <v>15284</v>
      </c>
      <c r="I2176" s="14">
        <v>0.585</v>
      </c>
      <c r="J2176" s="14">
        <v>0.85</v>
      </c>
      <c r="K2176" s="14">
        <v>0.8732701644627454</v>
      </c>
      <c r="L2176" s="14">
        <v>0.111</v>
      </c>
      <c r="M2176" s="14">
        <v>0.00359</v>
      </c>
      <c r="N2176" s="14">
        <v>4.02E-5</v>
      </c>
      <c r="O2176" s="14">
        <v>0.367</v>
      </c>
      <c r="P2176" s="14">
        <v>0.544</v>
      </c>
      <c r="Q2176" s="14">
        <v>153.645</v>
      </c>
      <c r="R2176" s="14">
        <v>8.0</v>
      </c>
      <c r="S2176" s="14">
        <v>0.0</v>
      </c>
      <c r="T2176" s="14" t="s">
        <v>1434</v>
      </c>
      <c r="U2176" s="14" t="s">
        <v>68</v>
      </c>
      <c r="V2176" s="16" t="s">
        <v>333</v>
      </c>
      <c r="W2176" s="17" t="s">
        <v>185</v>
      </c>
    </row>
    <row r="2177" ht="15.75" customHeight="1">
      <c r="A2177" s="14" t="s">
        <v>20596</v>
      </c>
      <c r="B2177" s="14" t="s">
        <v>20597</v>
      </c>
      <c r="C2177" s="14">
        <v>2019.0</v>
      </c>
      <c r="D2177" s="14">
        <v>8.0</v>
      </c>
      <c r="E2177" s="14">
        <v>256000.0</v>
      </c>
      <c r="F2177" s="14" t="s">
        <v>18534</v>
      </c>
      <c r="G2177" s="14" t="s">
        <v>20598</v>
      </c>
      <c r="H2177" s="14" t="s">
        <v>20599</v>
      </c>
      <c r="I2177" s="14">
        <v>0.525</v>
      </c>
      <c r="J2177" s="14">
        <v>0.841</v>
      </c>
      <c r="K2177" s="14">
        <v>0.8390263726212431</v>
      </c>
      <c r="L2177" s="14">
        <v>0.0354</v>
      </c>
      <c r="M2177" s="14">
        <v>0.195</v>
      </c>
      <c r="N2177" s="14">
        <v>1.24E-5</v>
      </c>
      <c r="O2177" s="14">
        <v>0.935</v>
      </c>
      <c r="P2177" s="14">
        <v>0.641</v>
      </c>
      <c r="Q2177" s="14">
        <v>91.972</v>
      </c>
      <c r="R2177" s="14">
        <v>5.0</v>
      </c>
      <c r="S2177" s="14">
        <v>1.0</v>
      </c>
      <c r="T2177" s="14" t="s">
        <v>1434</v>
      </c>
      <c r="U2177" s="14" t="s">
        <v>68</v>
      </c>
      <c r="V2177" s="16" t="s">
        <v>407</v>
      </c>
      <c r="W2177" s="17" t="s">
        <v>185</v>
      </c>
    </row>
    <row r="2178" ht="15.75" customHeight="1">
      <c r="A2178" s="14" t="s">
        <v>20600</v>
      </c>
      <c r="B2178" s="14" t="s">
        <v>20601</v>
      </c>
      <c r="C2178" s="14">
        <v>2023.0</v>
      </c>
      <c r="D2178" s="14">
        <v>8.0</v>
      </c>
      <c r="E2178" s="14">
        <v>65250.0</v>
      </c>
      <c r="F2178" s="14" t="s">
        <v>14716</v>
      </c>
      <c r="G2178" s="14" t="s">
        <v>4257</v>
      </c>
      <c r="H2178" s="14" t="s">
        <v>20602</v>
      </c>
      <c r="I2178" s="14">
        <v>0.832</v>
      </c>
      <c r="J2178" s="14">
        <v>0.765</v>
      </c>
      <c r="K2178" s="14">
        <v>0.8425769469158648</v>
      </c>
      <c r="L2178" s="14">
        <v>0.311</v>
      </c>
      <c r="M2178" s="14">
        <v>0.657</v>
      </c>
      <c r="N2178" s="14">
        <v>0.0</v>
      </c>
      <c r="O2178" s="14">
        <v>0.917</v>
      </c>
      <c r="P2178" s="14">
        <v>0.922</v>
      </c>
      <c r="Q2178" s="14">
        <v>120.011</v>
      </c>
      <c r="R2178" s="14">
        <v>9.0</v>
      </c>
      <c r="S2178" s="14">
        <v>1.0</v>
      </c>
      <c r="T2178" s="14" t="s">
        <v>1434</v>
      </c>
      <c r="U2178" s="14" t="s">
        <v>35</v>
      </c>
      <c r="V2178" s="16" t="s">
        <v>819</v>
      </c>
      <c r="W2178" s="17" t="s">
        <v>185</v>
      </c>
    </row>
    <row r="2179" ht="15.75" customHeight="1">
      <c r="A2179" s="14" t="s">
        <v>20603</v>
      </c>
      <c r="B2179" s="14" t="s">
        <v>20604</v>
      </c>
      <c r="C2179" s="14">
        <v>2021.0</v>
      </c>
      <c r="D2179" s="14">
        <v>8.0</v>
      </c>
      <c r="E2179" s="14">
        <v>108842.0</v>
      </c>
      <c r="F2179" s="14" t="s">
        <v>14716</v>
      </c>
      <c r="G2179" s="14" t="s">
        <v>1658</v>
      </c>
      <c r="H2179" s="14" t="s">
        <v>20078</v>
      </c>
      <c r="I2179" s="14">
        <v>0.792</v>
      </c>
      <c r="J2179" s="14">
        <v>0.939</v>
      </c>
      <c r="K2179" s="14">
        <v>0.8818899321780017</v>
      </c>
      <c r="L2179" s="14">
        <v>0.138</v>
      </c>
      <c r="M2179" s="14">
        <v>0.333</v>
      </c>
      <c r="N2179" s="14">
        <v>0.0</v>
      </c>
      <c r="O2179" s="14">
        <v>0.319</v>
      </c>
      <c r="P2179" s="14">
        <v>0.881</v>
      </c>
      <c r="Q2179" s="14">
        <v>139.898</v>
      </c>
      <c r="R2179" s="14">
        <v>10.0</v>
      </c>
      <c r="S2179" s="14">
        <v>1.0</v>
      </c>
      <c r="T2179" s="14" t="s">
        <v>1434</v>
      </c>
      <c r="U2179" s="14" t="s">
        <v>68</v>
      </c>
      <c r="V2179" s="16" t="s">
        <v>560</v>
      </c>
      <c r="W2179" s="17" t="s">
        <v>185</v>
      </c>
    </row>
    <row r="2180" ht="15.75" customHeight="1">
      <c r="A2180" s="14" t="s">
        <v>20605</v>
      </c>
      <c r="B2180" s="14" t="s">
        <v>20606</v>
      </c>
      <c r="C2180" s="14">
        <v>2020.0</v>
      </c>
      <c r="D2180" s="14">
        <v>8.0</v>
      </c>
      <c r="E2180" s="14">
        <v>213186.0</v>
      </c>
      <c r="F2180" s="14" t="s">
        <v>20607</v>
      </c>
      <c r="G2180" s="14" t="s">
        <v>20608</v>
      </c>
      <c r="H2180" s="14" t="s">
        <v>20606</v>
      </c>
      <c r="I2180" s="14">
        <v>0.46</v>
      </c>
      <c r="J2180" s="14">
        <v>0.32</v>
      </c>
      <c r="K2180" s="14">
        <v>0.8340427352077078</v>
      </c>
      <c r="L2180" s="14">
        <v>0.0342</v>
      </c>
      <c r="M2180" s="14">
        <v>0.94</v>
      </c>
      <c r="N2180" s="14">
        <v>0.0</v>
      </c>
      <c r="O2180" s="14">
        <v>0.376</v>
      </c>
      <c r="P2180" s="14">
        <v>0.241</v>
      </c>
      <c r="Q2180" s="14">
        <v>112.259</v>
      </c>
      <c r="R2180" s="14">
        <v>7.0</v>
      </c>
      <c r="S2180" s="14">
        <v>1.0</v>
      </c>
      <c r="T2180" s="14" t="s">
        <v>1434</v>
      </c>
      <c r="U2180" s="14" t="s">
        <v>68</v>
      </c>
      <c r="V2180" s="16" t="s">
        <v>36</v>
      </c>
      <c r="W2180" s="17" t="s">
        <v>251</v>
      </c>
    </row>
    <row r="2181" ht="15.75" customHeight="1">
      <c r="A2181" s="14" t="s">
        <v>20609</v>
      </c>
      <c r="B2181" s="14" t="s">
        <v>20610</v>
      </c>
      <c r="C2181" s="14">
        <v>2021.0</v>
      </c>
      <c r="D2181" s="14">
        <v>8.0</v>
      </c>
      <c r="E2181" s="14">
        <v>137600.0</v>
      </c>
      <c r="F2181" s="14" t="s">
        <v>14716</v>
      </c>
      <c r="G2181" s="14" t="s">
        <v>1658</v>
      </c>
      <c r="H2181" s="14" t="s">
        <v>19874</v>
      </c>
      <c r="I2181" s="14">
        <v>0.677</v>
      </c>
      <c r="J2181" s="14">
        <v>0.885</v>
      </c>
      <c r="K2181" s="14">
        <v>0.9123478707053592</v>
      </c>
      <c r="L2181" s="14">
        <v>0.385</v>
      </c>
      <c r="M2181" s="14">
        <v>0.434</v>
      </c>
      <c r="N2181" s="14">
        <v>0.0</v>
      </c>
      <c r="O2181" s="14">
        <v>0.127</v>
      </c>
      <c r="P2181" s="14">
        <v>0.774</v>
      </c>
      <c r="Q2181" s="14">
        <v>132.982</v>
      </c>
      <c r="R2181" s="14">
        <v>2.0</v>
      </c>
      <c r="S2181" s="14">
        <v>1.0</v>
      </c>
      <c r="T2181" s="14" t="s">
        <v>1434</v>
      </c>
      <c r="U2181" s="14" t="s">
        <v>68</v>
      </c>
      <c r="V2181" s="16" t="s">
        <v>181</v>
      </c>
      <c r="W2181" s="17" t="s">
        <v>185</v>
      </c>
    </row>
    <row r="2182" ht="15.75" customHeight="1">
      <c r="A2182" s="14" t="s">
        <v>20611</v>
      </c>
      <c r="B2182" s="14" t="s">
        <v>20612</v>
      </c>
      <c r="C2182" s="14">
        <v>2022.0</v>
      </c>
      <c r="D2182" s="14">
        <v>8.0</v>
      </c>
      <c r="E2182" s="14">
        <v>69993.0</v>
      </c>
      <c r="F2182" s="14" t="s">
        <v>14716</v>
      </c>
      <c r="G2182" s="14" t="s">
        <v>19128</v>
      </c>
      <c r="H2182" s="14" t="s">
        <v>19129</v>
      </c>
      <c r="I2182" s="14">
        <v>0.859</v>
      </c>
      <c r="J2182" s="14">
        <v>0.765</v>
      </c>
      <c r="K2182" s="14">
        <v>0.895407781299694</v>
      </c>
      <c r="L2182" s="14">
        <v>0.0356</v>
      </c>
      <c r="M2182" s="14">
        <v>0.554</v>
      </c>
      <c r="N2182" s="14">
        <v>0.00367</v>
      </c>
      <c r="O2182" s="14">
        <v>0.425</v>
      </c>
      <c r="P2182" s="14">
        <v>0.96</v>
      </c>
      <c r="Q2182" s="14">
        <v>116.019</v>
      </c>
      <c r="R2182" s="14">
        <v>2.0</v>
      </c>
      <c r="S2182" s="14">
        <v>1.0</v>
      </c>
      <c r="T2182" s="14" t="s">
        <v>1434</v>
      </c>
      <c r="U2182" s="14" t="s">
        <v>35</v>
      </c>
      <c r="V2182" s="16" t="s">
        <v>819</v>
      </c>
      <c r="W2182" s="17" t="s">
        <v>185</v>
      </c>
    </row>
    <row r="2183" ht="15.75" customHeight="1">
      <c r="A2183" s="14" t="s">
        <v>20613</v>
      </c>
      <c r="B2183" s="14" t="s">
        <v>20614</v>
      </c>
      <c r="C2183" s="14">
        <v>2022.0</v>
      </c>
      <c r="D2183" s="14">
        <v>8.0</v>
      </c>
      <c r="E2183" s="14">
        <v>139111.0</v>
      </c>
      <c r="F2183" s="14" t="s">
        <v>14716</v>
      </c>
      <c r="G2183" s="14" t="s">
        <v>4257</v>
      </c>
      <c r="H2183" s="14" t="s">
        <v>20350</v>
      </c>
      <c r="I2183" s="14">
        <v>0.938</v>
      </c>
      <c r="J2183" s="14">
        <v>0.769</v>
      </c>
      <c r="K2183" s="14">
        <v>0.9010972557717988</v>
      </c>
      <c r="L2183" s="14">
        <v>0.0475</v>
      </c>
      <c r="M2183" s="14">
        <v>0.677</v>
      </c>
      <c r="N2183" s="14">
        <v>0.0</v>
      </c>
      <c r="O2183" s="14">
        <v>0.0677</v>
      </c>
      <c r="P2183" s="14">
        <v>0.936</v>
      </c>
      <c r="Q2183" s="14">
        <v>135.047</v>
      </c>
      <c r="R2183" s="14">
        <v>4.0</v>
      </c>
      <c r="S2183" s="14">
        <v>1.0</v>
      </c>
      <c r="T2183" s="14" t="s">
        <v>1434</v>
      </c>
      <c r="U2183" s="14" t="s">
        <v>35</v>
      </c>
      <c r="V2183" s="16" t="s">
        <v>819</v>
      </c>
      <c r="W2183" s="17" t="s">
        <v>185</v>
      </c>
    </row>
    <row r="2184" ht="15.75" customHeight="1">
      <c r="A2184" s="14" t="s">
        <v>20615</v>
      </c>
      <c r="B2184" s="14" t="s">
        <v>20616</v>
      </c>
      <c r="C2184" s="14">
        <v>2017.0</v>
      </c>
      <c r="D2184" s="14">
        <v>8.0</v>
      </c>
      <c r="E2184" s="14">
        <v>162826.0</v>
      </c>
      <c r="F2184" s="14" t="s">
        <v>20617</v>
      </c>
      <c r="G2184" s="14" t="s">
        <v>20618</v>
      </c>
      <c r="H2184" s="14" t="s">
        <v>20619</v>
      </c>
      <c r="I2184" s="14">
        <v>0.322</v>
      </c>
      <c r="J2184" s="14">
        <v>0.173</v>
      </c>
      <c r="K2184" s="14">
        <v>0.7120398690840795</v>
      </c>
      <c r="L2184" s="14">
        <v>0.0388</v>
      </c>
      <c r="M2184" s="14">
        <v>0.494</v>
      </c>
      <c r="N2184" s="14">
        <v>0.0</v>
      </c>
      <c r="O2184" s="14">
        <v>0.091</v>
      </c>
      <c r="P2184" s="14">
        <v>0.326</v>
      </c>
      <c r="Q2184" s="14">
        <v>74.96</v>
      </c>
      <c r="R2184" s="14">
        <v>5.0</v>
      </c>
      <c r="S2184" s="14">
        <v>1.0</v>
      </c>
      <c r="T2184" s="14" t="s">
        <v>1434</v>
      </c>
      <c r="U2184" s="14" t="s">
        <v>35</v>
      </c>
      <c r="V2184" s="16" t="s">
        <v>45</v>
      </c>
      <c r="W2184" s="17" t="s">
        <v>251</v>
      </c>
    </row>
    <row r="2185" ht="15.75" customHeight="1">
      <c r="A2185" s="14" t="s">
        <v>20620</v>
      </c>
      <c r="B2185" s="14" t="s">
        <v>20621</v>
      </c>
      <c r="C2185" s="14">
        <v>2017.0</v>
      </c>
      <c r="D2185" s="14">
        <v>8.0</v>
      </c>
      <c r="E2185" s="14">
        <v>115000.0</v>
      </c>
      <c r="F2185" s="14" t="s">
        <v>18971</v>
      </c>
      <c r="G2185" s="14" t="s">
        <v>20319</v>
      </c>
      <c r="H2185" s="14" t="s">
        <v>20498</v>
      </c>
      <c r="I2185" s="14">
        <v>0.892</v>
      </c>
      <c r="J2185" s="14">
        <v>0.465</v>
      </c>
      <c r="K2185" s="14">
        <v>0.8629178876037278</v>
      </c>
      <c r="L2185" s="14">
        <v>0.0408</v>
      </c>
      <c r="M2185" s="14">
        <v>0.633</v>
      </c>
      <c r="N2185" s="14">
        <v>0.0</v>
      </c>
      <c r="O2185" s="14">
        <v>0.13</v>
      </c>
      <c r="P2185" s="14">
        <v>0.748</v>
      </c>
      <c r="Q2185" s="14">
        <v>125.941</v>
      </c>
      <c r="R2185" s="14">
        <v>5.0</v>
      </c>
      <c r="S2185" s="14">
        <v>1.0</v>
      </c>
      <c r="T2185" s="14" t="s">
        <v>1434</v>
      </c>
      <c r="U2185" s="14" t="s">
        <v>35</v>
      </c>
      <c r="V2185" s="16" t="s">
        <v>181</v>
      </c>
      <c r="W2185" s="17" t="s">
        <v>185</v>
      </c>
    </row>
    <row r="2186" ht="15.75" customHeight="1">
      <c r="A2186" s="14" t="s">
        <v>20622</v>
      </c>
      <c r="B2186" s="14" t="s">
        <v>20623</v>
      </c>
      <c r="C2186" s="14">
        <v>2003.0</v>
      </c>
      <c r="D2186" s="14">
        <v>8.0</v>
      </c>
      <c r="E2186" s="14">
        <v>223173.0</v>
      </c>
      <c r="F2186" s="14" t="s">
        <v>20359</v>
      </c>
      <c r="G2186" s="14" t="s">
        <v>20624</v>
      </c>
      <c r="H2186" s="14" t="s">
        <v>20625</v>
      </c>
      <c r="I2186" s="14">
        <v>0.766</v>
      </c>
      <c r="J2186" s="14">
        <v>0.804</v>
      </c>
      <c r="K2186" s="14">
        <v>0.887001903602186</v>
      </c>
      <c r="L2186" s="14">
        <v>0.12</v>
      </c>
      <c r="M2186" s="14">
        <v>0.025</v>
      </c>
      <c r="N2186" s="14">
        <v>0.0</v>
      </c>
      <c r="O2186" s="14">
        <v>0.0755</v>
      </c>
      <c r="P2186" s="14">
        <v>0.833</v>
      </c>
      <c r="Q2186" s="14">
        <v>95.012</v>
      </c>
      <c r="R2186" s="14">
        <v>0.0</v>
      </c>
      <c r="S2186" s="14">
        <v>1.0</v>
      </c>
      <c r="T2186" s="14" t="s">
        <v>1434</v>
      </c>
      <c r="U2186" s="14" t="s">
        <v>68</v>
      </c>
      <c r="V2186" s="16" t="s">
        <v>560</v>
      </c>
      <c r="W2186" s="17" t="s">
        <v>185</v>
      </c>
    </row>
    <row r="2187" ht="15.75" customHeight="1">
      <c r="A2187" s="14" t="s">
        <v>2887</v>
      </c>
      <c r="B2187" s="14" t="s">
        <v>2889</v>
      </c>
      <c r="C2187" s="14">
        <v>2017.0</v>
      </c>
      <c r="D2187" s="14">
        <v>8.0</v>
      </c>
      <c r="E2187" s="14">
        <v>179693.0</v>
      </c>
      <c r="F2187" s="14" t="s">
        <v>2892</v>
      </c>
      <c r="G2187" s="14" t="s">
        <v>2893</v>
      </c>
      <c r="H2187" s="14" t="s">
        <v>2894</v>
      </c>
      <c r="I2187" s="14">
        <v>0.364</v>
      </c>
      <c r="J2187" s="14">
        <v>0.764</v>
      </c>
      <c r="K2187" s="14">
        <v>0.7452569888403899</v>
      </c>
      <c r="L2187" s="14">
        <v>0.0887</v>
      </c>
      <c r="M2187" s="14">
        <v>0.733</v>
      </c>
      <c r="N2187" s="14">
        <v>0.0</v>
      </c>
      <c r="O2187" s="14">
        <v>0.389</v>
      </c>
      <c r="P2187" s="14">
        <v>0.478</v>
      </c>
      <c r="Q2187" s="14">
        <v>102.52</v>
      </c>
      <c r="R2187" s="14">
        <v>3.0</v>
      </c>
      <c r="S2187" s="14">
        <v>1.0</v>
      </c>
      <c r="T2187" s="14" t="s">
        <v>103</v>
      </c>
      <c r="U2187" s="14" t="s">
        <v>35</v>
      </c>
      <c r="V2187" s="16" t="s">
        <v>54</v>
      </c>
      <c r="W2187" s="17" t="s">
        <v>251</v>
      </c>
    </row>
    <row r="2188" ht="15.75" customHeight="1">
      <c r="A2188" s="14" t="s">
        <v>5158</v>
      </c>
      <c r="B2188" s="14" t="s">
        <v>5159</v>
      </c>
      <c r="C2188" s="14">
        <v>1994.0</v>
      </c>
      <c r="D2188" s="14">
        <v>8.0</v>
      </c>
      <c r="E2188" s="14">
        <v>231000.0</v>
      </c>
      <c r="F2188" s="14" t="s">
        <v>5160</v>
      </c>
      <c r="G2188" s="14" t="s">
        <v>5162</v>
      </c>
      <c r="H2188" s="14" t="s">
        <v>5164</v>
      </c>
      <c r="I2188" s="14">
        <v>0.711</v>
      </c>
      <c r="J2188" s="14">
        <v>0.458</v>
      </c>
      <c r="K2188" s="14">
        <v>0.6712724317012541</v>
      </c>
      <c r="L2188" s="14">
        <v>0.0496</v>
      </c>
      <c r="M2188" s="14">
        <v>0.383</v>
      </c>
      <c r="N2188" s="14">
        <v>6.11E-5</v>
      </c>
      <c r="O2188" s="14">
        <v>0.453</v>
      </c>
      <c r="P2188" s="14">
        <v>0.787</v>
      </c>
      <c r="Q2188" s="14">
        <v>99.16</v>
      </c>
      <c r="R2188" s="14">
        <v>5.0</v>
      </c>
      <c r="S2188" s="14">
        <v>1.0</v>
      </c>
      <c r="T2188" s="14" t="s">
        <v>103</v>
      </c>
      <c r="U2188" s="14" t="s">
        <v>35</v>
      </c>
      <c r="V2188" s="16" t="s">
        <v>181</v>
      </c>
      <c r="W2188" s="17" t="s">
        <v>185</v>
      </c>
    </row>
    <row r="2189" ht="15.75" customHeight="1">
      <c r="A2189" s="14" t="s">
        <v>20626</v>
      </c>
      <c r="B2189" s="14" t="s">
        <v>20627</v>
      </c>
      <c r="C2189" s="14">
        <v>2020.0</v>
      </c>
      <c r="D2189" s="14">
        <v>8.0</v>
      </c>
      <c r="E2189" s="14">
        <v>210865.0</v>
      </c>
      <c r="F2189" s="14" t="s">
        <v>9973</v>
      </c>
      <c r="G2189" s="14" t="s">
        <v>20628</v>
      </c>
      <c r="H2189" s="14" t="s">
        <v>20629</v>
      </c>
      <c r="I2189" s="14">
        <v>0.6567054320987653</v>
      </c>
      <c r="J2189" s="14">
        <v>0.6703844999999999</v>
      </c>
      <c r="K2189" s="14">
        <v>0.8136264709055699</v>
      </c>
      <c r="L2189" s="14">
        <v>0.08138265432098765</v>
      </c>
      <c r="M2189" s="14">
        <v>0.2693400896296296</v>
      </c>
      <c r="N2189" s="14">
        <v>0.05448885008024692</v>
      </c>
      <c r="O2189" s="14">
        <v>0.1911505555555556</v>
      </c>
      <c r="P2189" s="14">
        <v>0.6187672839506173</v>
      </c>
      <c r="Q2189" s="14">
        <v>120.71</v>
      </c>
      <c r="R2189" s="14">
        <v>5.0</v>
      </c>
      <c r="S2189" s="14">
        <v>1.0</v>
      </c>
      <c r="T2189" s="14" t="s">
        <v>1264</v>
      </c>
      <c r="U2189" s="14" t="s">
        <v>35</v>
      </c>
      <c r="V2189" s="16" t="s">
        <v>407</v>
      </c>
      <c r="W2189" s="17" t="s">
        <v>185</v>
      </c>
    </row>
    <row r="2190" ht="15.75" customHeight="1">
      <c r="A2190" s="14" t="s">
        <v>5166</v>
      </c>
      <c r="B2190" s="14" t="s">
        <v>5167</v>
      </c>
      <c r="C2190" s="14">
        <v>1973.0</v>
      </c>
      <c r="D2190" s="14">
        <v>8.0</v>
      </c>
      <c r="E2190" s="14">
        <v>201923.0</v>
      </c>
      <c r="F2190" s="14" t="s">
        <v>5170</v>
      </c>
      <c r="G2190" s="14" t="s">
        <v>5172</v>
      </c>
      <c r="H2190" s="14" t="s">
        <v>5174</v>
      </c>
      <c r="I2190" s="14">
        <v>0.6567054320987653</v>
      </c>
      <c r="J2190" s="14">
        <v>0.6703844999999999</v>
      </c>
      <c r="K2190" s="14">
        <v>0.8136264709055699</v>
      </c>
      <c r="L2190" s="14">
        <v>0.08138265432098765</v>
      </c>
      <c r="M2190" s="14">
        <v>0.2693400896296296</v>
      </c>
      <c r="N2190" s="14">
        <v>0.05448885008024692</v>
      </c>
      <c r="O2190" s="14">
        <v>0.1911505555555556</v>
      </c>
      <c r="P2190" s="14">
        <v>0.6187672839506173</v>
      </c>
      <c r="Q2190" s="14">
        <v>120.71</v>
      </c>
      <c r="R2190" s="14">
        <v>5.0</v>
      </c>
      <c r="S2190" s="14">
        <v>1.0</v>
      </c>
      <c r="T2190" s="14" t="s">
        <v>104</v>
      </c>
      <c r="U2190" s="14" t="s">
        <v>35</v>
      </c>
      <c r="V2190" s="16" t="s">
        <v>407</v>
      </c>
      <c r="W2190" s="17" t="s">
        <v>185</v>
      </c>
    </row>
    <row r="2191" ht="15.75" customHeight="1">
      <c r="A2191" s="14" t="s">
        <v>5181</v>
      </c>
      <c r="B2191" s="14" t="s">
        <v>5182</v>
      </c>
      <c r="C2191" s="14">
        <v>2014.0</v>
      </c>
      <c r="D2191" s="14">
        <v>8.0</v>
      </c>
      <c r="E2191" s="14">
        <v>258533.0</v>
      </c>
      <c r="F2191" s="14" t="s">
        <v>5183</v>
      </c>
      <c r="G2191" s="14" t="s">
        <v>5184</v>
      </c>
      <c r="H2191" s="14" t="s">
        <v>222</v>
      </c>
      <c r="I2191" s="14">
        <v>0.379</v>
      </c>
      <c r="J2191" s="14">
        <v>0.699</v>
      </c>
      <c r="K2191" s="14">
        <v>0.8425127799105403</v>
      </c>
      <c r="L2191" s="14">
        <v>0.0485</v>
      </c>
      <c r="M2191" s="14">
        <v>0.411</v>
      </c>
      <c r="N2191" s="14">
        <v>3.74E-6</v>
      </c>
      <c r="O2191" s="14">
        <v>0.0807</v>
      </c>
      <c r="P2191" s="14">
        <v>0.654</v>
      </c>
      <c r="Q2191" s="14">
        <v>173.9</v>
      </c>
      <c r="R2191" s="14">
        <v>5.0</v>
      </c>
      <c r="S2191" s="14">
        <v>0.0</v>
      </c>
      <c r="T2191" s="14" t="s">
        <v>103</v>
      </c>
      <c r="U2191" s="14" t="s">
        <v>35</v>
      </c>
      <c r="V2191" s="16" t="s">
        <v>407</v>
      </c>
      <c r="W2191" s="17" t="s">
        <v>185</v>
      </c>
    </row>
    <row r="2192" ht="15.75" customHeight="1">
      <c r="A2192" s="14" t="s">
        <v>5189</v>
      </c>
      <c r="B2192" s="14" t="s">
        <v>5191</v>
      </c>
      <c r="C2192" s="14">
        <v>2022.0</v>
      </c>
      <c r="D2192" s="14">
        <v>8.0</v>
      </c>
      <c r="E2192" s="14">
        <v>277890.0</v>
      </c>
      <c r="F2192" s="14" t="s">
        <v>5192</v>
      </c>
      <c r="G2192" s="14" t="s">
        <v>5193</v>
      </c>
      <c r="H2192" s="14" t="s">
        <v>5194</v>
      </c>
      <c r="I2192" s="14">
        <v>0.499</v>
      </c>
      <c r="J2192" s="14">
        <v>0.837</v>
      </c>
      <c r="K2192" s="14">
        <v>0.8684576390634087</v>
      </c>
      <c r="L2192" s="14">
        <v>0.127</v>
      </c>
      <c r="M2192" s="14">
        <v>0.512</v>
      </c>
      <c r="N2192" s="14">
        <v>0.0</v>
      </c>
      <c r="O2192" s="14">
        <v>0.218</v>
      </c>
      <c r="P2192" s="14">
        <v>0.909</v>
      </c>
      <c r="Q2192" s="14">
        <v>108.03</v>
      </c>
      <c r="R2192" s="14">
        <v>10.0</v>
      </c>
      <c r="S2192" s="14">
        <v>1.0</v>
      </c>
      <c r="T2192" s="14" t="s">
        <v>104</v>
      </c>
      <c r="U2192" s="14" t="s">
        <v>68</v>
      </c>
      <c r="V2192" s="16" t="s">
        <v>819</v>
      </c>
      <c r="W2192" s="17" t="s">
        <v>185</v>
      </c>
    </row>
    <row r="2193" ht="15.75" customHeight="1">
      <c r="A2193" s="14" t="s">
        <v>20630</v>
      </c>
      <c r="B2193" s="14" t="s">
        <v>20334</v>
      </c>
      <c r="C2193" s="14">
        <v>2007.0</v>
      </c>
      <c r="D2193" s="14">
        <v>9.0</v>
      </c>
      <c r="E2193" s="14">
        <v>288093.0</v>
      </c>
      <c r="F2193" s="14" t="s">
        <v>1402</v>
      </c>
      <c r="G2193" s="14" t="s">
        <v>20500</v>
      </c>
      <c r="H2193" s="14" t="s">
        <v>1410</v>
      </c>
      <c r="I2193" s="14">
        <v>0.443</v>
      </c>
      <c r="J2193" s="14">
        <v>0.0345</v>
      </c>
      <c r="K2193" s="14">
        <v>0.6305905503255281</v>
      </c>
      <c r="L2193" s="14">
        <v>0.0383</v>
      </c>
      <c r="M2193" s="14">
        <v>0.934</v>
      </c>
      <c r="N2193" s="14">
        <v>0.00241</v>
      </c>
      <c r="O2193" s="14">
        <v>0.0938</v>
      </c>
      <c r="P2193" s="14">
        <v>0.205</v>
      </c>
      <c r="Q2193" s="14">
        <v>130.866</v>
      </c>
      <c r="R2193" s="14">
        <v>11.0</v>
      </c>
      <c r="S2193" s="14">
        <v>0.0</v>
      </c>
      <c r="T2193" s="14" t="s">
        <v>1434</v>
      </c>
      <c r="U2193" s="14" t="s">
        <v>35</v>
      </c>
      <c r="V2193" s="16" t="s">
        <v>36</v>
      </c>
      <c r="W2193" s="17" t="s">
        <v>251</v>
      </c>
    </row>
    <row r="2194" ht="15.75" customHeight="1">
      <c r="A2194" s="14" t="s">
        <v>20631</v>
      </c>
      <c r="B2194" s="14" t="s">
        <v>20632</v>
      </c>
      <c r="C2194" s="14">
        <v>2015.0</v>
      </c>
      <c r="D2194" s="14">
        <v>9.0</v>
      </c>
      <c r="E2194" s="14">
        <v>262997.0</v>
      </c>
      <c r="F2194" s="14" t="s">
        <v>14610</v>
      </c>
      <c r="G2194" s="14" t="s">
        <v>18672</v>
      </c>
      <c r="H2194" s="14" t="s">
        <v>18674</v>
      </c>
      <c r="I2194" s="14">
        <v>0.291</v>
      </c>
      <c r="J2194" s="14">
        <v>0.483</v>
      </c>
      <c r="K2194" s="14">
        <v>0.7387547323008417</v>
      </c>
      <c r="L2194" s="14">
        <v>0.0425</v>
      </c>
      <c r="M2194" s="14">
        <v>0.981</v>
      </c>
      <c r="N2194" s="14">
        <v>0.445</v>
      </c>
      <c r="O2194" s="14">
        <v>0.151</v>
      </c>
      <c r="P2194" s="14">
        <v>0.135</v>
      </c>
      <c r="Q2194" s="14">
        <v>118.468</v>
      </c>
      <c r="R2194" s="14">
        <v>10.0</v>
      </c>
      <c r="S2194" s="14">
        <v>1.0</v>
      </c>
      <c r="T2194" s="14" t="s">
        <v>1434</v>
      </c>
      <c r="U2194" s="14" t="s">
        <v>35</v>
      </c>
      <c r="V2194" s="16" t="s">
        <v>58</v>
      </c>
      <c r="W2194" s="17" t="s">
        <v>251</v>
      </c>
    </row>
    <row r="2195" ht="15.75" customHeight="1">
      <c r="A2195" s="14" t="s">
        <v>20633</v>
      </c>
      <c r="B2195" s="14" t="s">
        <v>20634</v>
      </c>
      <c r="C2195" s="14">
        <v>2018.0</v>
      </c>
      <c r="D2195" s="14">
        <v>9.0</v>
      </c>
      <c r="E2195" s="14">
        <v>160514.0</v>
      </c>
      <c r="F2195" s="14" t="s">
        <v>20635</v>
      </c>
      <c r="G2195" s="14" t="s">
        <v>20636</v>
      </c>
      <c r="H2195" s="14" t="s">
        <v>20637</v>
      </c>
      <c r="I2195" s="14">
        <v>0.706</v>
      </c>
      <c r="J2195" s="14">
        <v>0.552</v>
      </c>
      <c r="K2195" s="14">
        <v>0.751395632349766</v>
      </c>
      <c r="L2195" s="14">
        <v>0.16</v>
      </c>
      <c r="M2195" s="14">
        <v>0.0594</v>
      </c>
      <c r="N2195" s="14">
        <v>0.0741</v>
      </c>
      <c r="O2195" s="14">
        <v>0.0817</v>
      </c>
      <c r="P2195" s="14">
        <v>0.96</v>
      </c>
      <c r="Q2195" s="14">
        <v>108.28</v>
      </c>
      <c r="R2195" s="14">
        <v>0.0</v>
      </c>
      <c r="S2195" s="14">
        <v>1.0</v>
      </c>
      <c r="T2195" s="14" t="s">
        <v>1264</v>
      </c>
      <c r="U2195" s="14" t="s">
        <v>35</v>
      </c>
      <c r="V2195" s="16" t="s">
        <v>819</v>
      </c>
      <c r="W2195" s="17" t="s">
        <v>185</v>
      </c>
    </row>
    <row r="2196" ht="15.75" customHeight="1">
      <c r="A2196" s="14" t="s">
        <v>2898</v>
      </c>
      <c r="B2196" s="14" t="s">
        <v>2899</v>
      </c>
      <c r="C2196" s="14">
        <v>2018.0</v>
      </c>
      <c r="D2196" s="14">
        <v>9.0</v>
      </c>
      <c r="E2196" s="14">
        <v>275573.0</v>
      </c>
      <c r="F2196" s="14" t="s">
        <v>26</v>
      </c>
      <c r="G2196" s="14" t="s">
        <v>2900</v>
      </c>
      <c r="H2196" s="14" t="s">
        <v>2901</v>
      </c>
      <c r="I2196" s="14">
        <v>0.515</v>
      </c>
      <c r="J2196" s="14">
        <v>0.177</v>
      </c>
      <c r="K2196" s="14">
        <v>0.7600154000650223</v>
      </c>
      <c r="L2196" s="14">
        <v>0.0278</v>
      </c>
      <c r="M2196" s="14">
        <v>0.968</v>
      </c>
      <c r="N2196" s="14">
        <v>4.03E-5</v>
      </c>
      <c r="O2196" s="14">
        <v>0.104</v>
      </c>
      <c r="P2196" s="14">
        <v>0.127</v>
      </c>
      <c r="Q2196" s="14">
        <v>74.864</v>
      </c>
      <c r="R2196" s="14">
        <v>9.0</v>
      </c>
      <c r="S2196" s="14">
        <v>1.0</v>
      </c>
      <c r="T2196" s="14" t="s">
        <v>34</v>
      </c>
      <c r="U2196" s="14" t="s">
        <v>68</v>
      </c>
      <c r="V2196" s="16" t="s">
        <v>58</v>
      </c>
      <c r="W2196" s="17" t="s">
        <v>251</v>
      </c>
    </row>
    <row r="2197" ht="15.75" customHeight="1">
      <c r="A2197" s="14" t="s">
        <v>2907</v>
      </c>
      <c r="B2197" s="14" t="s">
        <v>2908</v>
      </c>
      <c r="C2197" s="14">
        <v>2021.0</v>
      </c>
      <c r="D2197" s="14">
        <v>9.0</v>
      </c>
      <c r="E2197" s="14">
        <v>141805.0</v>
      </c>
      <c r="F2197" s="14" t="s">
        <v>2909</v>
      </c>
      <c r="G2197" s="14" t="s">
        <v>2123</v>
      </c>
      <c r="H2197" s="14" t="s">
        <v>2910</v>
      </c>
      <c r="I2197" s="14">
        <v>0.591</v>
      </c>
      <c r="J2197" s="14">
        <v>0.764</v>
      </c>
      <c r="K2197" s="14">
        <v>0.8571856351280734</v>
      </c>
      <c r="L2197" s="14">
        <v>0.0483</v>
      </c>
      <c r="M2197" s="14">
        <v>0.0383</v>
      </c>
      <c r="N2197" s="14">
        <v>0.0</v>
      </c>
      <c r="O2197" s="14">
        <v>0.103</v>
      </c>
      <c r="P2197" s="14">
        <v>0.478</v>
      </c>
      <c r="Q2197" s="14">
        <v>169.928</v>
      </c>
      <c r="R2197" s="14">
        <v>1.0</v>
      </c>
      <c r="S2197" s="14">
        <v>1.0</v>
      </c>
      <c r="T2197" s="14" t="s">
        <v>103</v>
      </c>
      <c r="U2197" s="14" t="s">
        <v>68</v>
      </c>
      <c r="V2197" s="16" t="s">
        <v>54</v>
      </c>
      <c r="W2197" s="17" t="s">
        <v>251</v>
      </c>
    </row>
    <row r="2198" ht="15.75" customHeight="1">
      <c r="A2198" s="14" t="s">
        <v>5197</v>
      </c>
      <c r="B2198" s="14" t="s">
        <v>5198</v>
      </c>
      <c r="C2198" s="14">
        <v>2008.0</v>
      </c>
      <c r="D2198" s="14">
        <v>9.0</v>
      </c>
      <c r="E2198" s="14">
        <v>287720.0</v>
      </c>
      <c r="F2198" s="14" t="s">
        <v>5201</v>
      </c>
      <c r="G2198" s="14" t="s">
        <v>5202</v>
      </c>
      <c r="H2198" s="14" t="s">
        <v>5198</v>
      </c>
      <c r="I2198" s="14">
        <v>0.837</v>
      </c>
      <c r="J2198" s="14">
        <v>0.755</v>
      </c>
      <c r="K2198" s="14">
        <v>0.8879430196802786</v>
      </c>
      <c r="L2198" s="14">
        <v>0.0325</v>
      </c>
      <c r="M2198" s="14">
        <v>0.0471</v>
      </c>
      <c r="N2198" s="14">
        <v>5.3E-6</v>
      </c>
      <c r="O2198" s="14">
        <v>0.114</v>
      </c>
      <c r="P2198" s="14">
        <v>0.964</v>
      </c>
      <c r="Q2198" s="14">
        <v>113.001</v>
      </c>
      <c r="R2198" s="14">
        <v>6.0</v>
      </c>
      <c r="S2198" s="14">
        <v>1.0</v>
      </c>
      <c r="T2198" s="14" t="s">
        <v>103</v>
      </c>
      <c r="U2198" s="14" t="s">
        <v>68</v>
      </c>
      <c r="V2198" s="16" t="s">
        <v>819</v>
      </c>
      <c r="W2198" s="17" t="s">
        <v>185</v>
      </c>
    </row>
    <row r="2199" ht="15.75" customHeight="1">
      <c r="A2199" s="14" t="s">
        <v>5203</v>
      </c>
      <c r="B2199" s="14" t="s">
        <v>5204</v>
      </c>
      <c r="C2199" s="14">
        <v>2016.0</v>
      </c>
      <c r="D2199" s="14">
        <v>9.0</v>
      </c>
      <c r="E2199" s="14">
        <v>263466.0</v>
      </c>
      <c r="F2199" s="14" t="s">
        <v>5207</v>
      </c>
      <c r="G2199" s="14" t="s">
        <v>5208</v>
      </c>
      <c r="H2199" s="14" t="s">
        <v>5209</v>
      </c>
      <c r="I2199" s="14">
        <v>0.633</v>
      </c>
      <c r="J2199" s="14">
        <v>0.696</v>
      </c>
      <c r="K2199" s="14">
        <v>0.8505550445778763</v>
      </c>
      <c r="L2199" s="14">
        <v>0.101</v>
      </c>
      <c r="M2199" s="14">
        <v>0.715</v>
      </c>
      <c r="N2199" s="14">
        <v>0.00172</v>
      </c>
      <c r="O2199" s="14">
        <v>0.124</v>
      </c>
      <c r="P2199" s="14">
        <v>0.542</v>
      </c>
      <c r="Q2199" s="14">
        <v>160.008</v>
      </c>
      <c r="R2199" s="14">
        <v>2.0</v>
      </c>
      <c r="S2199" s="14">
        <v>1.0</v>
      </c>
      <c r="T2199" s="14" t="s">
        <v>103</v>
      </c>
      <c r="U2199" s="14" t="s">
        <v>68</v>
      </c>
      <c r="V2199" s="16" t="s">
        <v>333</v>
      </c>
      <c r="W2199" s="17" t="s">
        <v>185</v>
      </c>
    </row>
    <row r="2200" ht="15.75" customHeight="1">
      <c r="A2200" s="14" t="s">
        <v>5212</v>
      </c>
      <c r="B2200" s="14" t="s">
        <v>5213</v>
      </c>
      <c r="C2200" s="14">
        <v>2024.0</v>
      </c>
      <c r="D2200" s="14">
        <v>9.0</v>
      </c>
      <c r="E2200" s="14">
        <v>231493.0</v>
      </c>
      <c r="F2200" s="14" t="s">
        <v>5214</v>
      </c>
      <c r="G2200" s="14" t="s">
        <v>5215</v>
      </c>
      <c r="H2200" s="14" t="s">
        <v>5216</v>
      </c>
      <c r="I2200" s="14">
        <v>0.862</v>
      </c>
      <c r="J2200" s="14">
        <v>0.667</v>
      </c>
      <c r="K2200" s="14">
        <v>0.8448655701057716</v>
      </c>
      <c r="L2200" s="14">
        <v>0.339</v>
      </c>
      <c r="M2200" s="14">
        <v>0.103</v>
      </c>
      <c r="N2200" s="14">
        <v>0.0</v>
      </c>
      <c r="O2200" s="14">
        <v>0.0658</v>
      </c>
      <c r="P2200" s="14">
        <v>0.693</v>
      </c>
      <c r="Q2200" s="14">
        <v>112.019</v>
      </c>
      <c r="R2200" s="14">
        <v>0.0</v>
      </c>
      <c r="S2200" s="14">
        <v>0.0</v>
      </c>
      <c r="T2200" s="14" t="s">
        <v>103</v>
      </c>
      <c r="U2200" s="14" t="s">
        <v>68</v>
      </c>
      <c r="V2200" s="16" t="s">
        <v>407</v>
      </c>
      <c r="W2200" s="17" t="s">
        <v>185</v>
      </c>
    </row>
    <row r="2201" ht="15.75" customHeight="1">
      <c r="A2201" s="14" t="s">
        <v>5220</v>
      </c>
      <c r="B2201" s="14" t="s">
        <v>5221</v>
      </c>
      <c r="C2201" s="14">
        <v>1999.0</v>
      </c>
      <c r="D2201" s="14">
        <v>9.0</v>
      </c>
      <c r="E2201" s="14">
        <v>321266.0</v>
      </c>
      <c r="F2201" s="14" t="s">
        <v>5222</v>
      </c>
      <c r="G2201" s="14" t="s">
        <v>5223</v>
      </c>
      <c r="H2201" s="14" t="s">
        <v>5224</v>
      </c>
      <c r="I2201" s="14">
        <v>0.591</v>
      </c>
      <c r="J2201" s="14">
        <v>0.556</v>
      </c>
      <c r="K2201" s="14">
        <v>0.7572776078378441</v>
      </c>
      <c r="L2201" s="14">
        <v>0.0347</v>
      </c>
      <c r="M2201" s="14">
        <v>0.409</v>
      </c>
      <c r="N2201" s="14">
        <v>7.53E-5</v>
      </c>
      <c r="O2201" s="14">
        <v>0.062</v>
      </c>
      <c r="P2201" s="14">
        <v>0.587</v>
      </c>
      <c r="Q2201" s="14">
        <v>142.065</v>
      </c>
      <c r="R2201" s="14">
        <v>5.0</v>
      </c>
      <c r="S2201" s="14">
        <v>1.0</v>
      </c>
      <c r="T2201" s="14" t="s">
        <v>103</v>
      </c>
      <c r="U2201" s="14" t="s">
        <v>35</v>
      </c>
      <c r="V2201" s="16" t="s">
        <v>333</v>
      </c>
      <c r="W2201" s="17" t="s">
        <v>185</v>
      </c>
    </row>
    <row r="2202" ht="15.75" customHeight="1">
      <c r="A2202" s="14" t="s">
        <v>5227</v>
      </c>
      <c r="B2202" s="14" t="s">
        <v>5228</v>
      </c>
      <c r="C2202" s="14">
        <v>2023.0</v>
      </c>
      <c r="D2202" s="14">
        <v>9.0</v>
      </c>
      <c r="E2202" s="14">
        <v>234840.0</v>
      </c>
      <c r="F2202" s="14" t="s">
        <v>26</v>
      </c>
      <c r="G2202" s="14" t="s">
        <v>5231</v>
      </c>
      <c r="H2202" s="14" t="s">
        <v>5228</v>
      </c>
      <c r="I2202" s="14">
        <v>0.468</v>
      </c>
      <c r="J2202" s="14">
        <v>0.725</v>
      </c>
      <c r="K2202" s="14">
        <v>0.8525869997464851</v>
      </c>
      <c r="L2202" s="14">
        <v>0.165</v>
      </c>
      <c r="M2202" s="14">
        <v>0.575</v>
      </c>
      <c r="N2202" s="14">
        <v>1.11E-4</v>
      </c>
      <c r="O2202" s="14">
        <v>0.325</v>
      </c>
      <c r="P2202" s="14">
        <v>0.596</v>
      </c>
      <c r="Q2202" s="14">
        <v>110.605</v>
      </c>
      <c r="R2202" s="14">
        <v>11.0</v>
      </c>
      <c r="S2202" s="14">
        <v>0.0</v>
      </c>
      <c r="T2202" s="14" t="s">
        <v>34</v>
      </c>
      <c r="U2202" s="14" t="s">
        <v>94</v>
      </c>
      <c r="V2202" s="16" t="s">
        <v>333</v>
      </c>
      <c r="W2202" s="17" t="s">
        <v>185</v>
      </c>
    </row>
    <row r="2203" ht="15.75" customHeight="1">
      <c r="A2203" s="14" t="s">
        <v>5233</v>
      </c>
      <c r="B2203" s="14" t="s">
        <v>5235</v>
      </c>
      <c r="C2203" s="14">
        <v>2020.0</v>
      </c>
      <c r="D2203" s="14">
        <v>9.0</v>
      </c>
      <c r="E2203" s="14">
        <v>168000.0</v>
      </c>
      <c r="F2203" s="14" t="s">
        <v>2189</v>
      </c>
      <c r="G2203" s="14" t="s">
        <v>5237</v>
      </c>
      <c r="H2203" s="14" t="s">
        <v>5235</v>
      </c>
      <c r="I2203" s="14">
        <v>0.861</v>
      </c>
      <c r="J2203" s="14">
        <v>0.506</v>
      </c>
      <c r="K2203" s="14">
        <v>0.7774046585079589</v>
      </c>
      <c r="L2203" s="14">
        <v>0.304</v>
      </c>
      <c r="M2203" s="14">
        <v>0.298</v>
      </c>
      <c r="N2203" s="14">
        <v>0.0</v>
      </c>
      <c r="O2203" s="14">
        <v>0.373</v>
      </c>
      <c r="P2203" s="14">
        <v>0.779</v>
      </c>
      <c r="Q2203" s="14">
        <v>99.975</v>
      </c>
      <c r="R2203" s="14">
        <v>5.0</v>
      </c>
      <c r="S2203" s="14">
        <v>0.0</v>
      </c>
      <c r="T2203" s="14" t="s">
        <v>104</v>
      </c>
      <c r="U2203" s="14" t="s">
        <v>68</v>
      </c>
      <c r="V2203" s="16" t="s">
        <v>181</v>
      </c>
      <c r="W2203" s="17" t="s">
        <v>185</v>
      </c>
    </row>
    <row r="2204" ht="15.75" customHeight="1">
      <c r="A2204" s="14" t="s">
        <v>2914</v>
      </c>
      <c r="B2204" s="14" t="s">
        <v>2915</v>
      </c>
      <c r="C2204" s="14">
        <v>2025.0</v>
      </c>
      <c r="D2204" s="14">
        <v>9.0</v>
      </c>
      <c r="E2204" s="14">
        <v>287950.0</v>
      </c>
      <c r="F2204" s="14" t="s">
        <v>2916</v>
      </c>
      <c r="G2204" s="14" t="s">
        <v>2917</v>
      </c>
      <c r="H2204" s="14" t="s">
        <v>2918</v>
      </c>
      <c r="I2204" s="14">
        <v>0.617</v>
      </c>
      <c r="J2204" s="14">
        <v>0.814</v>
      </c>
      <c r="K2204" s="14">
        <v>0.8092314931489054</v>
      </c>
      <c r="L2204" s="14">
        <v>0.0462</v>
      </c>
      <c r="M2204" s="14">
        <v>0.00653</v>
      </c>
      <c r="N2204" s="14">
        <v>0.00531</v>
      </c>
      <c r="O2204" s="14">
        <v>0.13</v>
      </c>
      <c r="P2204" s="14">
        <v>0.0383</v>
      </c>
      <c r="Q2204" s="14">
        <v>130.927</v>
      </c>
      <c r="R2204" s="14">
        <v>5.0</v>
      </c>
      <c r="S2204" s="14">
        <v>0.0</v>
      </c>
      <c r="T2204" s="14" t="s">
        <v>103</v>
      </c>
      <c r="U2204" s="14" t="s">
        <v>35</v>
      </c>
      <c r="V2204" s="16" t="s">
        <v>75</v>
      </c>
      <c r="W2204" s="17" t="s">
        <v>251</v>
      </c>
    </row>
    <row r="2205" ht="15.75" customHeight="1">
      <c r="A2205" s="14" t="s">
        <v>5241</v>
      </c>
      <c r="B2205" s="14" t="s">
        <v>5242</v>
      </c>
      <c r="C2205" s="14">
        <v>2025.0</v>
      </c>
      <c r="D2205" s="14">
        <v>9.0</v>
      </c>
      <c r="E2205" s="14">
        <v>226789.0</v>
      </c>
      <c r="F2205" s="14" t="s">
        <v>3852</v>
      </c>
      <c r="G2205" s="14" t="s">
        <v>1585</v>
      </c>
      <c r="H2205" s="14" t="s">
        <v>5243</v>
      </c>
      <c r="I2205" s="14">
        <v>0.515</v>
      </c>
      <c r="J2205" s="14">
        <v>0.691</v>
      </c>
      <c r="K2205" s="14">
        <v>0.8883280217122255</v>
      </c>
      <c r="L2205" s="14">
        <v>0.0343</v>
      </c>
      <c r="M2205" s="14">
        <v>0.623</v>
      </c>
      <c r="N2205" s="14">
        <v>0.0</v>
      </c>
      <c r="O2205" s="14">
        <v>0.121</v>
      </c>
      <c r="P2205" s="14">
        <v>0.504</v>
      </c>
      <c r="Q2205" s="14">
        <v>169.52</v>
      </c>
      <c r="R2205" s="14">
        <v>5.0</v>
      </c>
      <c r="S2205" s="14">
        <v>0.0</v>
      </c>
      <c r="T2205" s="14" t="s">
        <v>104</v>
      </c>
      <c r="U2205" s="14" t="s">
        <v>35</v>
      </c>
      <c r="V2205" s="16" t="s">
        <v>333</v>
      </c>
      <c r="W2205" s="17" t="s">
        <v>185</v>
      </c>
    </row>
    <row r="2206" ht="15.75" customHeight="1">
      <c r="A2206" s="14" t="s">
        <v>20638</v>
      </c>
      <c r="B2206" s="14" t="s">
        <v>20639</v>
      </c>
      <c r="C2206" s="14">
        <v>2012.0</v>
      </c>
      <c r="D2206" s="14">
        <v>9.0</v>
      </c>
      <c r="E2206" s="14">
        <v>415653.0</v>
      </c>
      <c r="F2206" s="14" t="s">
        <v>17167</v>
      </c>
      <c r="G2206" s="14" t="s">
        <v>20113</v>
      </c>
      <c r="H2206" s="14" t="s">
        <v>20114</v>
      </c>
      <c r="I2206" s="14">
        <v>0.487</v>
      </c>
      <c r="J2206" s="14">
        <v>0.157</v>
      </c>
      <c r="K2206" s="14">
        <v>0.562659080688669</v>
      </c>
      <c r="L2206" s="14">
        <v>0.074</v>
      </c>
      <c r="M2206" s="14">
        <v>0.969</v>
      </c>
      <c r="N2206" s="14">
        <v>0.902</v>
      </c>
      <c r="O2206" s="14">
        <v>0.0597</v>
      </c>
      <c r="P2206" s="14">
        <v>0.296</v>
      </c>
      <c r="Q2206" s="14">
        <v>100.112</v>
      </c>
      <c r="R2206" s="14">
        <v>9.0</v>
      </c>
      <c r="S2206" s="14">
        <v>0.0</v>
      </c>
      <c r="T2206" s="14" t="s">
        <v>1434</v>
      </c>
      <c r="U2206" s="14" t="s">
        <v>35</v>
      </c>
      <c r="V2206" s="16" t="s">
        <v>36</v>
      </c>
      <c r="W2206" s="17" t="s">
        <v>251</v>
      </c>
    </row>
    <row r="2207" ht="15.75" customHeight="1">
      <c r="A2207" s="14" t="s">
        <v>20640</v>
      </c>
      <c r="B2207" s="14" t="s">
        <v>20641</v>
      </c>
      <c r="C2207" s="14">
        <v>2012.0</v>
      </c>
      <c r="D2207" s="14">
        <v>9.0</v>
      </c>
      <c r="E2207" s="14">
        <v>128026.0</v>
      </c>
      <c r="F2207" s="14" t="s">
        <v>17167</v>
      </c>
      <c r="G2207" s="14" t="s">
        <v>20642</v>
      </c>
      <c r="H2207" s="14" t="s">
        <v>20643</v>
      </c>
      <c r="I2207" s="14">
        <v>0.759</v>
      </c>
      <c r="J2207" s="14">
        <v>0.233</v>
      </c>
      <c r="K2207" s="14">
        <v>0.6893033601974355</v>
      </c>
      <c r="L2207" s="14">
        <v>0.144</v>
      </c>
      <c r="M2207" s="14">
        <v>0.944</v>
      </c>
      <c r="N2207" s="14">
        <v>0.752</v>
      </c>
      <c r="O2207" s="14">
        <v>0.107</v>
      </c>
      <c r="P2207" s="14">
        <v>0.52</v>
      </c>
      <c r="Q2207" s="14">
        <v>147.056</v>
      </c>
      <c r="R2207" s="14">
        <v>1.0</v>
      </c>
      <c r="S2207" s="14">
        <v>1.0</v>
      </c>
      <c r="T2207" s="14" t="s">
        <v>1434</v>
      </c>
      <c r="U2207" s="14" t="s">
        <v>35</v>
      </c>
      <c r="V2207" s="16" t="s">
        <v>333</v>
      </c>
      <c r="W2207" s="17" t="s">
        <v>185</v>
      </c>
    </row>
    <row r="2208" ht="15.75" customHeight="1">
      <c r="A2208" s="14" t="s">
        <v>5247</v>
      </c>
      <c r="B2208" s="14" t="s">
        <v>5248</v>
      </c>
      <c r="C2208" s="14">
        <v>2024.0</v>
      </c>
      <c r="D2208" s="14">
        <v>9.0</v>
      </c>
      <c r="E2208" s="14">
        <v>165536.0</v>
      </c>
      <c r="F2208" s="14" t="s">
        <v>303</v>
      </c>
      <c r="G2208" s="14" t="s">
        <v>1955</v>
      </c>
      <c r="H2208" s="14" t="s">
        <v>1956</v>
      </c>
      <c r="I2208" s="14">
        <v>0.602</v>
      </c>
      <c r="J2208" s="14">
        <v>0.405</v>
      </c>
      <c r="K2208" s="14">
        <v>0.5814814022505193</v>
      </c>
      <c r="L2208" s="14">
        <v>0.0387</v>
      </c>
      <c r="M2208" s="14">
        <v>0.979</v>
      </c>
      <c r="N2208" s="14">
        <v>0.878</v>
      </c>
      <c r="O2208" s="14">
        <v>0.113</v>
      </c>
      <c r="P2208" s="14">
        <v>0.655</v>
      </c>
      <c r="Q2208" s="14">
        <v>112.743</v>
      </c>
      <c r="R2208" s="14">
        <v>11.0</v>
      </c>
      <c r="S2208" s="14">
        <v>0.0</v>
      </c>
      <c r="T2208" s="14" t="s">
        <v>103</v>
      </c>
      <c r="U2208" s="14" t="s">
        <v>35</v>
      </c>
      <c r="V2208" s="16" t="s">
        <v>407</v>
      </c>
      <c r="W2208" s="17" t="s">
        <v>185</v>
      </c>
    </row>
    <row r="2209" ht="15.75" customHeight="1">
      <c r="A2209" s="14" t="s">
        <v>2922</v>
      </c>
      <c r="B2209" s="14" t="s">
        <v>2923</v>
      </c>
      <c r="C2209" s="14">
        <v>2024.0</v>
      </c>
      <c r="D2209" s="14">
        <v>9.0</v>
      </c>
      <c r="E2209" s="14">
        <v>160440.0</v>
      </c>
      <c r="F2209" s="14" t="s">
        <v>259</v>
      </c>
      <c r="G2209" s="14" t="s">
        <v>1675</v>
      </c>
      <c r="H2209" s="14" t="s">
        <v>2749</v>
      </c>
      <c r="I2209" s="14">
        <v>0.824</v>
      </c>
      <c r="J2209" s="14">
        <v>0.209</v>
      </c>
      <c r="K2209" s="14">
        <v>0.608495711492129</v>
      </c>
      <c r="L2209" s="14">
        <v>0.041</v>
      </c>
      <c r="M2209" s="14">
        <v>0.849</v>
      </c>
      <c r="N2209" s="14">
        <v>9.820000000000001E-6</v>
      </c>
      <c r="O2209" s="14">
        <v>0.107</v>
      </c>
      <c r="P2209" s="14">
        <v>0.3</v>
      </c>
      <c r="Q2209" s="14">
        <v>106.027</v>
      </c>
      <c r="R2209" s="14">
        <v>1.0</v>
      </c>
      <c r="S2209" s="14">
        <v>0.0</v>
      </c>
      <c r="T2209" s="14" t="s">
        <v>103</v>
      </c>
      <c r="U2209" s="14" t="s">
        <v>35</v>
      </c>
      <c r="V2209" s="16" t="s">
        <v>45</v>
      </c>
      <c r="W2209" s="17" t="s">
        <v>251</v>
      </c>
    </row>
    <row r="2210" ht="15.75" customHeight="1">
      <c r="A2210" s="14" t="s">
        <v>5252</v>
      </c>
      <c r="B2210" s="14" t="s">
        <v>5253</v>
      </c>
      <c r="C2210" s="14">
        <v>2024.0</v>
      </c>
      <c r="D2210" s="14">
        <v>9.0</v>
      </c>
      <c r="E2210" s="14">
        <v>141880.0</v>
      </c>
      <c r="F2210" s="14" t="s">
        <v>124</v>
      </c>
      <c r="G2210" s="14" t="s">
        <v>1675</v>
      </c>
      <c r="H2210" s="14" t="s">
        <v>2749</v>
      </c>
      <c r="I2210" s="14">
        <v>0.854</v>
      </c>
      <c r="J2210" s="14">
        <v>0.247</v>
      </c>
      <c r="K2210" s="14">
        <v>0.6718071567456249</v>
      </c>
      <c r="L2210" s="14">
        <v>0.101</v>
      </c>
      <c r="M2210" s="14">
        <v>0.153</v>
      </c>
      <c r="N2210" s="14">
        <v>1.67E-4</v>
      </c>
      <c r="O2210" s="14">
        <v>0.0691</v>
      </c>
      <c r="P2210" s="14">
        <v>0.55</v>
      </c>
      <c r="Q2210" s="14">
        <v>106.022</v>
      </c>
      <c r="R2210" s="14">
        <v>9.0</v>
      </c>
      <c r="S2210" s="14">
        <v>1.0</v>
      </c>
      <c r="T2210" s="14" t="s">
        <v>103</v>
      </c>
      <c r="U2210" s="14" t="s">
        <v>35</v>
      </c>
      <c r="V2210" s="16" t="s">
        <v>333</v>
      </c>
      <c r="W2210" s="17" t="s">
        <v>185</v>
      </c>
    </row>
    <row r="2211" ht="15.75" customHeight="1">
      <c r="A2211" s="14" t="s">
        <v>5255</v>
      </c>
      <c r="B2211" s="14" t="s">
        <v>5256</v>
      </c>
      <c r="C2211" s="14">
        <v>2021.0</v>
      </c>
      <c r="D2211" s="14">
        <v>9.0</v>
      </c>
      <c r="E2211" s="14">
        <v>87706.0</v>
      </c>
      <c r="F2211" s="14" t="s">
        <v>2565</v>
      </c>
      <c r="G2211" s="14" t="s">
        <v>2566</v>
      </c>
      <c r="H2211" s="14" t="s">
        <v>4411</v>
      </c>
      <c r="I2211" s="14">
        <v>0.737</v>
      </c>
      <c r="J2211" s="14">
        <v>0.479</v>
      </c>
      <c r="K2211" s="14">
        <v>0.7078048467326631</v>
      </c>
      <c r="L2211" s="14">
        <v>0.0462</v>
      </c>
      <c r="M2211" s="14">
        <v>0.805</v>
      </c>
      <c r="N2211" s="14">
        <v>0.838</v>
      </c>
      <c r="O2211" s="14">
        <v>0.268</v>
      </c>
      <c r="P2211" s="14">
        <v>0.827</v>
      </c>
      <c r="Q2211" s="14">
        <v>119.847</v>
      </c>
      <c r="R2211" s="14">
        <v>2.0</v>
      </c>
      <c r="S2211" s="14">
        <v>0.0</v>
      </c>
      <c r="T2211" s="14" t="s">
        <v>103</v>
      </c>
      <c r="U2211" s="14" t="s">
        <v>35</v>
      </c>
      <c r="V2211" s="16" t="s">
        <v>560</v>
      </c>
      <c r="W2211" s="17" t="s">
        <v>185</v>
      </c>
    </row>
    <row r="2212" ht="15.75" customHeight="1">
      <c r="A2212" s="14" t="s">
        <v>5257</v>
      </c>
      <c r="B2212" s="14" t="s">
        <v>5258</v>
      </c>
      <c r="C2212" s="14">
        <v>2024.0</v>
      </c>
      <c r="D2212" s="14">
        <v>9.0</v>
      </c>
      <c r="E2212" s="14">
        <v>179241.0</v>
      </c>
      <c r="F2212" s="14" t="s">
        <v>199</v>
      </c>
      <c r="G2212" s="14" t="s">
        <v>1675</v>
      </c>
      <c r="H2212" s="14" t="s">
        <v>2389</v>
      </c>
      <c r="I2212" s="14">
        <v>0.813</v>
      </c>
      <c r="J2212" s="14">
        <v>0.513</v>
      </c>
      <c r="K2212" s="14">
        <v>0.6814108185425234</v>
      </c>
      <c r="L2212" s="14">
        <v>0.0616</v>
      </c>
      <c r="M2212" s="14">
        <v>0.143</v>
      </c>
      <c r="N2212" s="14">
        <v>0.0</v>
      </c>
      <c r="O2212" s="14">
        <v>0.0711</v>
      </c>
      <c r="P2212" s="14">
        <v>0.642</v>
      </c>
      <c r="Q2212" s="14">
        <v>112.997</v>
      </c>
      <c r="R2212" s="14">
        <v>4.0</v>
      </c>
      <c r="S2212" s="14">
        <v>1.0</v>
      </c>
      <c r="T2212" s="14" t="s">
        <v>103</v>
      </c>
      <c r="U2212" s="14" t="s">
        <v>35</v>
      </c>
      <c r="V2212" s="16" t="s">
        <v>407</v>
      </c>
      <c r="W2212" s="17" t="s">
        <v>185</v>
      </c>
    </row>
    <row r="2213" ht="15.75" customHeight="1">
      <c r="A2213" s="14" t="s">
        <v>2928</v>
      </c>
      <c r="B2213" s="14" t="s">
        <v>2929</v>
      </c>
      <c r="C2213" s="14">
        <v>2020.0</v>
      </c>
      <c r="D2213" s="14">
        <v>9.0</v>
      </c>
      <c r="E2213" s="14">
        <v>197903.0</v>
      </c>
      <c r="F2213" s="14" t="s">
        <v>213</v>
      </c>
      <c r="G2213" s="14" t="s">
        <v>2932</v>
      </c>
      <c r="H2213" s="14" t="s">
        <v>2933</v>
      </c>
      <c r="I2213" s="14">
        <v>0.42</v>
      </c>
      <c r="J2213" s="14">
        <v>0.624</v>
      </c>
      <c r="K2213" s="14">
        <v>0.85008448653883</v>
      </c>
      <c r="L2213" s="14">
        <v>0.0864</v>
      </c>
      <c r="M2213" s="14">
        <v>0.195</v>
      </c>
      <c r="N2213" s="14">
        <v>0.0</v>
      </c>
      <c r="O2213" s="14">
        <v>0.382</v>
      </c>
      <c r="P2213" s="14">
        <v>0.429</v>
      </c>
      <c r="Q2213" s="14">
        <v>81.548</v>
      </c>
      <c r="R2213" s="14">
        <v>0.0</v>
      </c>
      <c r="S2213" s="14">
        <v>1.0</v>
      </c>
      <c r="T2213" s="14" t="s">
        <v>103</v>
      </c>
      <c r="U2213" s="14" t="s">
        <v>35</v>
      </c>
      <c r="V2213" s="16" t="s">
        <v>54</v>
      </c>
      <c r="W2213" s="17" t="s">
        <v>251</v>
      </c>
    </row>
    <row r="2214" ht="15.75" customHeight="1">
      <c r="A2214" s="14" t="s">
        <v>5266</v>
      </c>
      <c r="B2214" s="14" t="s">
        <v>5267</v>
      </c>
      <c r="C2214" s="14">
        <v>2022.0</v>
      </c>
      <c r="D2214" s="14">
        <v>9.0</v>
      </c>
      <c r="E2214" s="14">
        <v>197442.0</v>
      </c>
      <c r="F2214" s="14" t="s">
        <v>3325</v>
      </c>
      <c r="G2214" s="14" t="s">
        <v>5270</v>
      </c>
      <c r="H2214" s="14" t="s">
        <v>2713</v>
      </c>
      <c r="I2214" s="14">
        <v>0.627</v>
      </c>
      <c r="J2214" s="14">
        <v>0.618</v>
      </c>
      <c r="K2214" s="14">
        <v>0.7920561247237172</v>
      </c>
      <c r="L2214" s="14">
        <v>0.0437</v>
      </c>
      <c r="M2214" s="14">
        <v>0.0558</v>
      </c>
      <c r="N2214" s="14">
        <v>0.0</v>
      </c>
      <c r="O2214" s="14">
        <v>0.351</v>
      </c>
      <c r="P2214" s="14">
        <v>0.848</v>
      </c>
      <c r="Q2214" s="14">
        <v>82.03</v>
      </c>
      <c r="R2214" s="14">
        <v>2.0</v>
      </c>
      <c r="S2214" s="14">
        <v>1.0</v>
      </c>
      <c r="T2214" s="14" t="s">
        <v>103</v>
      </c>
      <c r="U2214" s="14" t="s">
        <v>35</v>
      </c>
      <c r="V2214" s="16" t="s">
        <v>560</v>
      </c>
      <c r="W2214" s="17" t="s">
        <v>185</v>
      </c>
    </row>
    <row r="2215" ht="15.75" customHeight="1">
      <c r="A2215" s="14" t="s">
        <v>2936</v>
      </c>
      <c r="B2215" s="14" t="s">
        <v>2938</v>
      </c>
      <c r="C2215" s="14">
        <v>1991.0</v>
      </c>
      <c r="D2215" s="14">
        <v>9.0</v>
      </c>
      <c r="E2215" s="14">
        <v>358093.0</v>
      </c>
      <c r="F2215" s="14" t="s">
        <v>2939</v>
      </c>
      <c r="G2215" s="14" t="s">
        <v>2940</v>
      </c>
      <c r="H2215" s="14" t="s">
        <v>2941</v>
      </c>
      <c r="I2215" s="14">
        <v>0.319</v>
      </c>
      <c r="J2215" s="14">
        <v>0.153</v>
      </c>
      <c r="K2215" s="14">
        <v>0.6657112912397983</v>
      </c>
      <c r="L2215" s="14">
        <v>0.0345</v>
      </c>
      <c r="M2215" s="14">
        <v>0.875</v>
      </c>
      <c r="N2215" s="14">
        <v>5.3E-5</v>
      </c>
      <c r="O2215" s="14">
        <v>0.0888</v>
      </c>
      <c r="P2215" s="14">
        <v>0.134</v>
      </c>
      <c r="Q2215" s="14">
        <v>108.997</v>
      </c>
      <c r="R2215" s="14">
        <v>4.0</v>
      </c>
      <c r="S2215" s="14">
        <v>1.0</v>
      </c>
      <c r="T2215" s="14" t="s">
        <v>103</v>
      </c>
      <c r="U2215" s="14" t="s">
        <v>35</v>
      </c>
      <c r="V2215" s="16" t="s">
        <v>58</v>
      </c>
      <c r="W2215" s="17" t="s">
        <v>251</v>
      </c>
    </row>
    <row r="2216" ht="15.75" customHeight="1">
      <c r="A2216" s="14" t="s">
        <v>5275</v>
      </c>
      <c r="B2216" s="14" t="s">
        <v>5276</v>
      </c>
      <c r="C2216" s="14">
        <v>2006.0</v>
      </c>
      <c r="D2216" s="14">
        <v>9.0</v>
      </c>
      <c r="E2216" s="14">
        <v>32280.0</v>
      </c>
      <c r="F2216" s="14" t="s">
        <v>5279</v>
      </c>
      <c r="G2216" s="14" t="s">
        <v>5280</v>
      </c>
      <c r="H2216" s="14" t="s">
        <v>5281</v>
      </c>
      <c r="I2216" s="14">
        <v>0.625</v>
      </c>
      <c r="J2216" s="14">
        <v>0.589</v>
      </c>
      <c r="K2216" s="14">
        <v>0.7325305327843663</v>
      </c>
      <c r="L2216" s="14">
        <v>0.299</v>
      </c>
      <c r="M2216" s="14">
        <v>0.413</v>
      </c>
      <c r="N2216" s="14">
        <v>0.0</v>
      </c>
      <c r="O2216" s="14">
        <v>0.0621</v>
      </c>
      <c r="P2216" s="14">
        <v>0.643</v>
      </c>
      <c r="Q2216" s="14">
        <v>89.897</v>
      </c>
      <c r="R2216" s="14">
        <v>8.0</v>
      </c>
      <c r="S2216" s="14">
        <v>1.0</v>
      </c>
      <c r="T2216" s="14" t="s">
        <v>103</v>
      </c>
      <c r="U2216" s="14" t="s">
        <v>35</v>
      </c>
      <c r="V2216" s="16" t="s">
        <v>407</v>
      </c>
      <c r="W2216" s="17" t="s">
        <v>185</v>
      </c>
    </row>
    <row r="2217" ht="15.75" customHeight="1">
      <c r="A2217" s="14" t="s">
        <v>5285</v>
      </c>
      <c r="B2217" s="14" t="s">
        <v>5286</v>
      </c>
      <c r="C2217" s="14">
        <v>2024.0</v>
      </c>
      <c r="D2217" s="14">
        <v>9.0</v>
      </c>
      <c r="E2217" s="14">
        <v>261265.0</v>
      </c>
      <c r="F2217" s="14" t="s">
        <v>5289</v>
      </c>
      <c r="G2217" s="14" t="s">
        <v>5290</v>
      </c>
      <c r="H2217" s="14" t="s">
        <v>5292</v>
      </c>
      <c r="I2217" s="14">
        <v>0.491</v>
      </c>
      <c r="J2217" s="14">
        <v>0.68</v>
      </c>
      <c r="K2217" s="14">
        <v>0.8957713943298662</v>
      </c>
      <c r="L2217" s="14">
        <v>0.031</v>
      </c>
      <c r="M2217" s="14">
        <v>0.00397</v>
      </c>
      <c r="N2217" s="14">
        <v>1.57E-5</v>
      </c>
      <c r="O2217" s="14">
        <v>0.0383</v>
      </c>
      <c r="P2217" s="14">
        <v>0.51</v>
      </c>
      <c r="Q2217" s="14">
        <v>167.146</v>
      </c>
      <c r="R2217" s="14">
        <v>8.0</v>
      </c>
      <c r="S2217" s="14">
        <v>1.0</v>
      </c>
      <c r="T2217" s="14" t="s">
        <v>103</v>
      </c>
      <c r="U2217" s="14" t="s">
        <v>35</v>
      </c>
      <c r="V2217" s="16" t="s">
        <v>333</v>
      </c>
      <c r="W2217" s="17" t="s">
        <v>185</v>
      </c>
    </row>
    <row r="2218" ht="15.75" customHeight="1">
      <c r="A2218" s="14" t="s">
        <v>2944</v>
      </c>
      <c r="B2218" s="14" t="s">
        <v>2946</v>
      </c>
      <c r="C2218" s="14">
        <v>2020.0</v>
      </c>
      <c r="D2218" s="14">
        <v>9.0</v>
      </c>
      <c r="E2218" s="14">
        <v>68624.0</v>
      </c>
      <c r="F2218" s="14" t="s">
        <v>2565</v>
      </c>
      <c r="G2218" s="14" t="s">
        <v>2566</v>
      </c>
      <c r="H2218" s="14" t="s">
        <v>2567</v>
      </c>
      <c r="I2218" s="14">
        <v>0.341</v>
      </c>
      <c r="J2218" s="14">
        <v>0.158</v>
      </c>
      <c r="K2218" s="14">
        <v>0.4716916561403185</v>
      </c>
      <c r="L2218" s="14">
        <v>0.06</v>
      </c>
      <c r="M2218" s="14">
        <v>0.995</v>
      </c>
      <c r="N2218" s="14">
        <v>0.916</v>
      </c>
      <c r="O2218" s="14">
        <v>0.087</v>
      </c>
      <c r="P2218" s="14">
        <v>0.377</v>
      </c>
      <c r="Q2218" s="14">
        <v>153.37</v>
      </c>
      <c r="R2218" s="14">
        <v>7.0</v>
      </c>
      <c r="S2218" s="14">
        <v>1.0</v>
      </c>
      <c r="T2218" s="14" t="s">
        <v>103</v>
      </c>
      <c r="U2218" s="14" t="s">
        <v>35</v>
      </c>
      <c r="V2218" s="16" t="s">
        <v>45</v>
      </c>
      <c r="W2218" s="17" t="s">
        <v>251</v>
      </c>
    </row>
    <row r="2219" ht="15.75" customHeight="1">
      <c r="A2219" s="14" t="s">
        <v>5296</v>
      </c>
      <c r="B2219" s="14" t="s">
        <v>5297</v>
      </c>
      <c r="C2219" s="14">
        <v>2024.0</v>
      </c>
      <c r="D2219" s="14">
        <v>9.0</v>
      </c>
      <c r="E2219" s="14">
        <v>172246.0</v>
      </c>
      <c r="F2219" s="14" t="s">
        <v>1267</v>
      </c>
      <c r="G2219" s="14" t="s">
        <v>5298</v>
      </c>
      <c r="H2219" s="14" t="s">
        <v>2954</v>
      </c>
      <c r="I2219" s="14">
        <v>0.687</v>
      </c>
      <c r="J2219" s="14">
        <v>0.651</v>
      </c>
      <c r="K2219" s="14">
        <v>0.8727568284201495</v>
      </c>
      <c r="L2219" s="14">
        <v>0.0419</v>
      </c>
      <c r="M2219" s="14">
        <v>0.00296</v>
      </c>
      <c r="N2219" s="14">
        <v>0.26</v>
      </c>
      <c r="O2219" s="14">
        <v>0.0822</v>
      </c>
      <c r="P2219" s="14">
        <v>0.508</v>
      </c>
      <c r="Q2219" s="14">
        <v>119.961</v>
      </c>
      <c r="R2219" s="14">
        <v>1.0</v>
      </c>
      <c r="S2219" s="14">
        <v>1.0</v>
      </c>
      <c r="T2219" s="14" t="s">
        <v>103</v>
      </c>
      <c r="U2219" s="14" t="s">
        <v>35</v>
      </c>
      <c r="V2219" s="16" t="s">
        <v>333</v>
      </c>
      <c r="W2219" s="17" t="s">
        <v>185</v>
      </c>
    </row>
    <row r="2220" ht="15.75" customHeight="1">
      <c r="A2220" s="14" t="s">
        <v>5304</v>
      </c>
      <c r="B2220" s="14" t="s">
        <v>5305</v>
      </c>
      <c r="C2220" s="14">
        <v>2024.0</v>
      </c>
      <c r="D2220" s="14">
        <v>9.0</v>
      </c>
      <c r="E2220" s="14">
        <v>164286.0</v>
      </c>
      <c r="F2220" s="14" t="s">
        <v>1697</v>
      </c>
      <c r="G2220" s="14" t="s">
        <v>5309</v>
      </c>
      <c r="H2220" s="14" t="s">
        <v>2954</v>
      </c>
      <c r="I2220" s="14">
        <v>0.846</v>
      </c>
      <c r="J2220" s="14">
        <v>0.704</v>
      </c>
      <c r="K2220" s="14">
        <v>0.8867024575773385</v>
      </c>
      <c r="L2220" s="14">
        <v>0.041</v>
      </c>
      <c r="M2220" s="14">
        <v>0.00793</v>
      </c>
      <c r="N2220" s="14">
        <v>0.0</v>
      </c>
      <c r="O2220" s="14">
        <v>0.155</v>
      </c>
      <c r="P2220" s="14">
        <v>0.899</v>
      </c>
      <c r="Q2220" s="14">
        <v>123.968</v>
      </c>
      <c r="R2220" s="14">
        <v>11.0</v>
      </c>
      <c r="S2220" s="14">
        <v>0.0</v>
      </c>
      <c r="T2220" s="14" t="s">
        <v>103</v>
      </c>
      <c r="U2220" s="14" t="s">
        <v>35</v>
      </c>
      <c r="V2220" s="16" t="s">
        <v>560</v>
      </c>
      <c r="W2220" s="17" t="s">
        <v>185</v>
      </c>
    </row>
    <row r="2221" ht="15.75" customHeight="1">
      <c r="A2221" s="14" t="s">
        <v>2950</v>
      </c>
      <c r="B2221" s="14" t="s">
        <v>2951</v>
      </c>
      <c r="C2221" s="14">
        <v>2024.0</v>
      </c>
      <c r="D2221" s="14">
        <v>9.0</v>
      </c>
      <c r="E2221" s="14">
        <v>245511.0</v>
      </c>
      <c r="F2221" s="14" t="s">
        <v>2952</v>
      </c>
      <c r="G2221" s="14" t="s">
        <v>2953</v>
      </c>
      <c r="H2221" s="14" t="s">
        <v>2954</v>
      </c>
      <c r="I2221" s="14">
        <v>0.378</v>
      </c>
      <c r="J2221" s="14">
        <v>0.236</v>
      </c>
      <c r="K2221" s="14">
        <v>0.7322096977577438</v>
      </c>
      <c r="L2221" s="14">
        <v>0.0326</v>
      </c>
      <c r="M2221" s="14">
        <v>0.917</v>
      </c>
      <c r="N2221" s="14">
        <v>0.016</v>
      </c>
      <c r="O2221" s="14">
        <v>0.115</v>
      </c>
      <c r="P2221" s="14">
        <v>0.247</v>
      </c>
      <c r="Q2221" s="14">
        <v>120.672</v>
      </c>
      <c r="R2221" s="14">
        <v>3.0</v>
      </c>
      <c r="S2221" s="14">
        <v>1.0</v>
      </c>
      <c r="T2221" s="14" t="s">
        <v>103</v>
      </c>
      <c r="U2221" s="14" t="s">
        <v>35</v>
      </c>
      <c r="V2221" s="16" t="s">
        <v>36</v>
      </c>
      <c r="W2221" s="17" t="s">
        <v>251</v>
      </c>
    </row>
    <row r="2222" ht="15.75" customHeight="1">
      <c r="A2222" s="14" t="s">
        <v>2957</v>
      </c>
      <c r="B2222" s="14" t="s">
        <v>2959</v>
      </c>
      <c r="C2222" s="14">
        <v>2024.0</v>
      </c>
      <c r="D2222" s="14">
        <v>9.0</v>
      </c>
      <c r="E2222" s="14">
        <v>159636.0</v>
      </c>
      <c r="F2222" s="14" t="s">
        <v>199</v>
      </c>
      <c r="G2222" s="14" t="s">
        <v>2963</v>
      </c>
      <c r="H2222" s="14" t="s">
        <v>2954</v>
      </c>
      <c r="I2222" s="14">
        <v>0.527</v>
      </c>
      <c r="J2222" s="14">
        <v>0.551</v>
      </c>
      <c r="K2222" s="14">
        <v>0.7336855388802072</v>
      </c>
      <c r="L2222" s="14">
        <v>0.0345</v>
      </c>
      <c r="M2222" s="14">
        <v>0.384</v>
      </c>
      <c r="N2222" s="14">
        <v>2.75E-6</v>
      </c>
      <c r="O2222" s="14">
        <v>0.403</v>
      </c>
      <c r="P2222" s="14">
        <v>0.443</v>
      </c>
      <c r="Q2222" s="14">
        <v>148.035</v>
      </c>
      <c r="R2222" s="14">
        <v>7.0</v>
      </c>
      <c r="S2222" s="14">
        <v>1.0</v>
      </c>
      <c r="T2222" s="14" t="s">
        <v>103</v>
      </c>
      <c r="U2222" s="14" t="s">
        <v>68</v>
      </c>
      <c r="V2222" s="16" t="s">
        <v>54</v>
      </c>
      <c r="W2222" s="17" t="s">
        <v>251</v>
      </c>
    </row>
    <row r="2223" ht="15.75" customHeight="1">
      <c r="A2223" s="14" t="s">
        <v>5314</v>
      </c>
      <c r="B2223" s="14" t="s">
        <v>5315</v>
      </c>
      <c r="C2223" s="14">
        <v>2024.0</v>
      </c>
      <c r="D2223" s="14">
        <v>9.0</v>
      </c>
      <c r="E2223" s="14">
        <v>176178.0</v>
      </c>
      <c r="F2223" s="14" t="s">
        <v>5317</v>
      </c>
      <c r="G2223" s="14" t="s">
        <v>5318</v>
      </c>
      <c r="H2223" s="14" t="s">
        <v>2954</v>
      </c>
      <c r="I2223" s="14">
        <v>0.702</v>
      </c>
      <c r="J2223" s="14">
        <v>0.84</v>
      </c>
      <c r="K2223" s="14">
        <v>0.8593673133091062</v>
      </c>
      <c r="L2223" s="14">
        <v>0.0657</v>
      </c>
      <c r="M2223" s="14">
        <v>0.151</v>
      </c>
      <c r="N2223" s="14">
        <v>0.0</v>
      </c>
      <c r="O2223" s="14">
        <v>0.081</v>
      </c>
      <c r="P2223" s="14">
        <v>0.639</v>
      </c>
      <c r="Q2223" s="14">
        <v>120.035</v>
      </c>
      <c r="R2223" s="14">
        <v>4.0</v>
      </c>
      <c r="S2223" s="14">
        <v>1.0</v>
      </c>
      <c r="T2223" s="14" t="s">
        <v>103</v>
      </c>
      <c r="U2223" s="14" t="s">
        <v>68</v>
      </c>
      <c r="V2223" s="16" t="s">
        <v>407</v>
      </c>
      <c r="W2223" s="17" t="s">
        <v>185</v>
      </c>
    </row>
    <row r="2224" ht="15.75" customHeight="1">
      <c r="A2224" s="14" t="s">
        <v>5323</v>
      </c>
      <c r="B2224" s="14" t="s">
        <v>5324</v>
      </c>
      <c r="C2224" s="14">
        <v>2024.0</v>
      </c>
      <c r="D2224" s="14">
        <v>9.0</v>
      </c>
      <c r="E2224" s="14">
        <v>173336.0</v>
      </c>
      <c r="F2224" s="14" t="s">
        <v>5325</v>
      </c>
      <c r="G2224" s="14" t="s">
        <v>5326</v>
      </c>
      <c r="H2224" s="14" t="s">
        <v>2954</v>
      </c>
      <c r="I2224" s="14">
        <v>0.656</v>
      </c>
      <c r="J2224" s="14">
        <v>0.695</v>
      </c>
      <c r="K2224" s="14">
        <v>0.8612281564635162</v>
      </c>
      <c r="L2224" s="14">
        <v>0.103</v>
      </c>
      <c r="M2224" s="14">
        <v>0.0824</v>
      </c>
      <c r="N2224" s="14">
        <v>0.0</v>
      </c>
      <c r="O2224" s="14">
        <v>0.38</v>
      </c>
      <c r="P2224" s="14">
        <v>0.589</v>
      </c>
      <c r="Q2224" s="14">
        <v>152.859</v>
      </c>
      <c r="R2224" s="14">
        <v>8.0</v>
      </c>
      <c r="S2224" s="14">
        <v>0.0</v>
      </c>
      <c r="T2224" s="14" t="s">
        <v>103</v>
      </c>
      <c r="U2224" s="14" t="s">
        <v>68</v>
      </c>
      <c r="V2224" s="16" t="s">
        <v>333</v>
      </c>
      <c r="W2224" s="17" t="s">
        <v>185</v>
      </c>
    </row>
    <row r="2225" ht="15.75" customHeight="1">
      <c r="A2225" s="14" t="s">
        <v>2966</v>
      </c>
      <c r="B2225" s="14" t="s">
        <v>2968</v>
      </c>
      <c r="C2225" s="14">
        <v>2018.0</v>
      </c>
      <c r="D2225" s="14">
        <v>9.0</v>
      </c>
      <c r="E2225" s="14">
        <v>303066.0</v>
      </c>
      <c r="F2225" s="14" t="s">
        <v>316</v>
      </c>
      <c r="G2225" s="14" t="s">
        <v>2242</v>
      </c>
      <c r="H2225" s="14" t="s">
        <v>2969</v>
      </c>
      <c r="I2225" s="14">
        <v>0.108</v>
      </c>
      <c r="J2225" s="14">
        <v>0.694</v>
      </c>
      <c r="K2225" s="14">
        <v>0.8507261565920748</v>
      </c>
      <c r="L2225" s="14">
        <v>0.039</v>
      </c>
      <c r="M2225" s="14">
        <v>3.21E-4</v>
      </c>
      <c r="N2225" s="14">
        <v>1.83E-4</v>
      </c>
      <c r="O2225" s="14">
        <v>0.0826</v>
      </c>
      <c r="P2225" s="14">
        <v>0.164</v>
      </c>
      <c r="Q2225" s="14">
        <v>70.231</v>
      </c>
      <c r="R2225" s="14">
        <v>2.0</v>
      </c>
      <c r="S2225" s="14">
        <v>1.0</v>
      </c>
      <c r="T2225" s="14" t="s">
        <v>103</v>
      </c>
      <c r="U2225" s="14" t="s">
        <v>68</v>
      </c>
      <c r="V2225" s="16" t="s">
        <v>58</v>
      </c>
      <c r="W2225" s="17" t="s">
        <v>251</v>
      </c>
    </row>
    <row r="2226" ht="15.75" customHeight="1">
      <c r="A2226" s="14" t="s">
        <v>2974</v>
      </c>
      <c r="B2226" s="14" t="s">
        <v>2975</v>
      </c>
      <c r="C2226" s="14">
        <v>2023.0</v>
      </c>
      <c r="D2226" s="14">
        <v>9.0</v>
      </c>
      <c r="E2226" s="14">
        <v>326173.0</v>
      </c>
      <c r="F2226" s="14" t="s">
        <v>156</v>
      </c>
      <c r="G2226" s="14" t="s">
        <v>2976</v>
      </c>
      <c r="H2226" s="14" t="s">
        <v>2978</v>
      </c>
      <c r="I2226" s="14">
        <v>0.386</v>
      </c>
      <c r="J2226" s="14">
        <v>0.413</v>
      </c>
      <c r="K2226" s="14">
        <v>0.7414711355262451</v>
      </c>
      <c r="L2226" s="14">
        <v>0.0362</v>
      </c>
      <c r="M2226" s="14">
        <v>0.865</v>
      </c>
      <c r="N2226" s="14">
        <v>0.0122</v>
      </c>
      <c r="O2226" s="14">
        <v>0.137</v>
      </c>
      <c r="P2226" s="14">
        <v>0.468</v>
      </c>
      <c r="Q2226" s="14">
        <v>90.513</v>
      </c>
      <c r="R2226" s="14">
        <v>2.0</v>
      </c>
      <c r="S2226" s="14">
        <v>0.0</v>
      </c>
      <c r="T2226" s="14" t="s">
        <v>104</v>
      </c>
      <c r="U2226" s="14" t="s">
        <v>35</v>
      </c>
      <c r="V2226" s="16" t="s">
        <v>54</v>
      </c>
      <c r="W2226" s="17" t="s">
        <v>251</v>
      </c>
    </row>
    <row r="2227" ht="15.75" customHeight="1">
      <c r="A2227" s="14" t="s">
        <v>2981</v>
      </c>
      <c r="B2227" s="14" t="s">
        <v>2982</v>
      </c>
      <c r="C2227" s="14">
        <v>2023.0</v>
      </c>
      <c r="D2227" s="14">
        <v>9.0</v>
      </c>
      <c r="E2227" s="14">
        <v>252520.0</v>
      </c>
      <c r="F2227" s="14" t="s">
        <v>327</v>
      </c>
      <c r="G2227" s="14" t="s">
        <v>123</v>
      </c>
      <c r="H2227" s="14" t="s">
        <v>2986</v>
      </c>
      <c r="I2227" s="14">
        <v>0.36</v>
      </c>
      <c r="J2227" s="14">
        <v>0.604</v>
      </c>
      <c r="K2227" s="14">
        <v>0.7960130900520607</v>
      </c>
      <c r="L2227" s="14">
        <v>0.0377</v>
      </c>
      <c r="M2227" s="14">
        <v>0.719</v>
      </c>
      <c r="N2227" s="14">
        <v>1.64E-5</v>
      </c>
      <c r="O2227" s="14">
        <v>0.204</v>
      </c>
      <c r="P2227" s="14">
        <v>0.479</v>
      </c>
      <c r="Q2227" s="14">
        <v>139.102</v>
      </c>
      <c r="R2227" s="14">
        <v>4.0</v>
      </c>
      <c r="S2227" s="14">
        <v>1.0</v>
      </c>
      <c r="T2227" s="14" t="s">
        <v>104</v>
      </c>
      <c r="U2227" s="14" t="s">
        <v>68</v>
      </c>
      <c r="V2227" s="16" t="s">
        <v>54</v>
      </c>
      <c r="W2227" s="17" t="s">
        <v>251</v>
      </c>
    </row>
    <row r="2228" ht="15.75" customHeight="1">
      <c r="A2228" s="14" t="s">
        <v>5330</v>
      </c>
      <c r="B2228" s="14" t="s">
        <v>5331</v>
      </c>
      <c r="C2228" s="14">
        <v>2023.0</v>
      </c>
      <c r="D2228" s="14">
        <v>9.0</v>
      </c>
      <c r="E2228" s="14">
        <v>276133.0</v>
      </c>
      <c r="F2228" s="14" t="s">
        <v>170</v>
      </c>
      <c r="G2228" s="14" t="s">
        <v>2450</v>
      </c>
      <c r="H2228" s="14" t="s">
        <v>2986</v>
      </c>
      <c r="I2228" s="14">
        <v>0.354</v>
      </c>
      <c r="J2228" s="14">
        <v>0.487</v>
      </c>
      <c r="K2228" s="14">
        <v>0.8470258592850294</v>
      </c>
      <c r="L2228" s="14">
        <v>0.0291</v>
      </c>
      <c r="M2228" s="14">
        <v>0.823</v>
      </c>
      <c r="N2228" s="14">
        <v>2.26E-4</v>
      </c>
      <c r="O2228" s="14">
        <v>0.163</v>
      </c>
      <c r="P2228" s="14">
        <v>0.532</v>
      </c>
      <c r="Q2228" s="14">
        <v>145.061</v>
      </c>
      <c r="R2228" s="14">
        <v>4.0</v>
      </c>
      <c r="S2228" s="14">
        <v>0.0</v>
      </c>
      <c r="T2228" s="14" t="s">
        <v>104</v>
      </c>
      <c r="U2228" s="14" t="s">
        <v>35</v>
      </c>
      <c r="V2228" s="16" t="s">
        <v>333</v>
      </c>
      <c r="W2228" s="17" t="s">
        <v>185</v>
      </c>
    </row>
    <row r="2229" ht="15.75" customHeight="1">
      <c r="A2229" s="14" t="s">
        <v>2987</v>
      </c>
      <c r="B2229" s="14" t="s">
        <v>2988</v>
      </c>
      <c r="C2229" s="14">
        <v>2023.0</v>
      </c>
      <c r="D2229" s="14">
        <v>9.0</v>
      </c>
      <c r="E2229" s="14">
        <v>435493.0</v>
      </c>
      <c r="F2229" s="14" t="s">
        <v>2989</v>
      </c>
      <c r="G2229" s="14" t="s">
        <v>2990</v>
      </c>
      <c r="H2229" s="14" t="s">
        <v>2986</v>
      </c>
      <c r="I2229" s="14">
        <v>0.478</v>
      </c>
      <c r="J2229" s="14">
        <v>0.187</v>
      </c>
      <c r="K2229" s="14">
        <v>0.6774966312177295</v>
      </c>
      <c r="L2229" s="14">
        <v>0.0326</v>
      </c>
      <c r="M2229" s="14">
        <v>0.159</v>
      </c>
      <c r="N2229" s="14">
        <v>0.0</v>
      </c>
      <c r="O2229" s="14">
        <v>0.0958</v>
      </c>
      <c r="P2229" s="14">
        <v>0.37</v>
      </c>
      <c r="Q2229" s="14">
        <v>100.006</v>
      </c>
      <c r="R2229" s="14">
        <v>3.0</v>
      </c>
      <c r="S2229" s="14">
        <v>1.0</v>
      </c>
      <c r="T2229" s="14" t="s">
        <v>104</v>
      </c>
      <c r="U2229" s="14" t="s">
        <v>68</v>
      </c>
      <c r="V2229" s="16" t="s">
        <v>45</v>
      </c>
      <c r="W2229" s="17" t="s">
        <v>251</v>
      </c>
    </row>
    <row r="2230" ht="15.75" customHeight="1">
      <c r="A2230" s="14" t="s">
        <v>5336</v>
      </c>
      <c r="B2230" s="14" t="s">
        <v>5337</v>
      </c>
      <c r="C2230" s="14">
        <v>2023.0</v>
      </c>
      <c r="D2230" s="14">
        <v>9.0</v>
      </c>
      <c r="E2230" s="14">
        <v>210000.0</v>
      </c>
      <c r="F2230" s="14" t="s">
        <v>5340</v>
      </c>
      <c r="G2230" s="14" t="s">
        <v>5341</v>
      </c>
      <c r="H2230" s="14" t="s">
        <v>5342</v>
      </c>
      <c r="I2230" s="14">
        <v>0.65</v>
      </c>
      <c r="J2230" s="14">
        <v>0.661</v>
      </c>
      <c r="K2230" s="14">
        <v>0.8083545440761373</v>
      </c>
      <c r="L2230" s="14">
        <v>0.0399</v>
      </c>
      <c r="M2230" s="14">
        <v>0.538</v>
      </c>
      <c r="N2230" s="14">
        <v>5.32E-5</v>
      </c>
      <c r="O2230" s="14">
        <v>0.113</v>
      </c>
      <c r="P2230" s="14">
        <v>0.672</v>
      </c>
      <c r="Q2230" s="14">
        <v>89.996</v>
      </c>
      <c r="R2230" s="14">
        <v>5.0</v>
      </c>
      <c r="S2230" s="14">
        <v>0.0</v>
      </c>
      <c r="T2230" s="14" t="s">
        <v>104</v>
      </c>
      <c r="U2230" s="14" t="s">
        <v>35</v>
      </c>
      <c r="V2230" s="16" t="s">
        <v>407</v>
      </c>
      <c r="W2230" s="17" t="s">
        <v>185</v>
      </c>
    </row>
    <row r="2231" ht="15.75" customHeight="1">
      <c r="A2231" s="14" t="s">
        <v>5348</v>
      </c>
      <c r="B2231" s="14" t="s">
        <v>5350</v>
      </c>
      <c r="C2231" s="14">
        <v>2016.0</v>
      </c>
      <c r="D2231" s="14">
        <v>9.0</v>
      </c>
      <c r="E2231" s="14">
        <v>304875.0</v>
      </c>
      <c r="F2231" s="14" t="s">
        <v>140</v>
      </c>
      <c r="G2231" s="14" t="s">
        <v>364</v>
      </c>
      <c r="H2231" s="14" t="s">
        <v>5047</v>
      </c>
      <c r="I2231" s="14">
        <v>0.553</v>
      </c>
      <c r="J2231" s="14">
        <v>0.554</v>
      </c>
      <c r="K2231" s="14">
        <v>0.6945650546340435</v>
      </c>
      <c r="L2231" s="14">
        <v>0.0599</v>
      </c>
      <c r="M2231" s="14">
        <v>0.706</v>
      </c>
      <c r="N2231" s="14">
        <v>1.07E-4</v>
      </c>
      <c r="O2231" s="14">
        <v>0.191</v>
      </c>
      <c r="P2231" s="14">
        <v>0.764</v>
      </c>
      <c r="Q2231" s="14">
        <v>97.484</v>
      </c>
      <c r="R2231" s="14">
        <v>11.0</v>
      </c>
      <c r="S2231" s="14">
        <v>1.0</v>
      </c>
      <c r="T2231" s="14" t="s">
        <v>104</v>
      </c>
      <c r="U2231" s="14" t="s">
        <v>68</v>
      </c>
      <c r="V2231" s="16" t="s">
        <v>181</v>
      </c>
      <c r="W2231" s="17" t="s">
        <v>185</v>
      </c>
    </row>
    <row r="2232" ht="15.75" customHeight="1">
      <c r="A2232" s="14" t="s">
        <v>5356</v>
      </c>
      <c r="B2232" s="14" t="s">
        <v>5357</v>
      </c>
      <c r="C2232" s="14">
        <v>2024.0</v>
      </c>
      <c r="D2232" s="14">
        <v>9.0</v>
      </c>
      <c r="E2232" s="14">
        <v>335226.0</v>
      </c>
      <c r="F2232" s="14" t="s">
        <v>327</v>
      </c>
      <c r="G2232" s="14" t="s">
        <v>5360</v>
      </c>
      <c r="H2232" s="14" t="s">
        <v>3283</v>
      </c>
      <c r="I2232" s="14">
        <v>0.388</v>
      </c>
      <c r="J2232" s="14">
        <v>0.7</v>
      </c>
      <c r="K2232" s="14">
        <v>0.8595812033268544</v>
      </c>
      <c r="L2232" s="14">
        <v>0.0591</v>
      </c>
      <c r="M2232" s="14">
        <v>0.69</v>
      </c>
      <c r="N2232" s="14">
        <v>2.18E-6</v>
      </c>
      <c r="O2232" s="14">
        <v>0.107</v>
      </c>
      <c r="P2232" s="14">
        <v>0.776</v>
      </c>
      <c r="Q2232" s="14">
        <v>151.684</v>
      </c>
      <c r="R2232" s="14">
        <v>9.0</v>
      </c>
      <c r="S2232" s="14">
        <v>0.0</v>
      </c>
      <c r="T2232" s="14" t="s">
        <v>104</v>
      </c>
      <c r="U2232" s="14" t="s">
        <v>68</v>
      </c>
      <c r="V2232" s="16" t="s">
        <v>181</v>
      </c>
      <c r="W2232" s="17" t="s">
        <v>185</v>
      </c>
    </row>
    <row r="2233" ht="15.75" customHeight="1">
      <c r="A2233" s="14" t="s">
        <v>2993</v>
      </c>
      <c r="B2233" s="14" t="s">
        <v>2994</v>
      </c>
      <c r="C2233" s="14">
        <v>2020.0</v>
      </c>
      <c r="D2233" s="14">
        <v>9.0</v>
      </c>
      <c r="E2233" s="14">
        <v>287658.0</v>
      </c>
      <c r="F2233" s="14" t="s">
        <v>164</v>
      </c>
      <c r="G2233" s="14" t="s">
        <v>2609</v>
      </c>
      <c r="H2233" s="14" t="s">
        <v>2610</v>
      </c>
      <c r="I2233" s="14">
        <v>0.35</v>
      </c>
      <c r="J2233" s="14">
        <v>0.254</v>
      </c>
      <c r="K2233" s="14">
        <v>0.665133788191878</v>
      </c>
      <c r="L2233" s="14">
        <v>0.0317</v>
      </c>
      <c r="M2233" s="14">
        <v>0.947</v>
      </c>
      <c r="N2233" s="14">
        <v>0.815</v>
      </c>
      <c r="O2233" s="14">
        <v>0.103</v>
      </c>
      <c r="P2233" s="14">
        <v>0.243</v>
      </c>
      <c r="Q2233" s="14">
        <v>130.681</v>
      </c>
      <c r="R2233" s="14">
        <v>7.0</v>
      </c>
      <c r="S2233" s="14">
        <v>1.0</v>
      </c>
      <c r="T2233" s="14" t="s">
        <v>104</v>
      </c>
      <c r="U2233" s="14" t="s">
        <v>35</v>
      </c>
      <c r="V2233" s="16" t="s">
        <v>36</v>
      </c>
      <c r="W2233" s="17" t="s">
        <v>251</v>
      </c>
    </row>
    <row r="2234" ht="15.75" customHeight="1">
      <c r="A2234" s="14" t="s">
        <v>5364</v>
      </c>
      <c r="B2234" s="14" t="s">
        <v>5365</v>
      </c>
      <c r="C2234" s="14">
        <v>2024.0</v>
      </c>
      <c r="D2234" s="14">
        <v>9.0</v>
      </c>
      <c r="E2234" s="14">
        <v>345506.0</v>
      </c>
      <c r="F2234" s="14" t="s">
        <v>170</v>
      </c>
      <c r="G2234" s="14" t="s">
        <v>5366</v>
      </c>
      <c r="H2234" s="14" t="s">
        <v>4476</v>
      </c>
      <c r="I2234" s="14">
        <v>0.687</v>
      </c>
      <c r="J2234" s="14">
        <v>0.894</v>
      </c>
      <c r="K2234" s="14">
        <v>0.9079203473379694</v>
      </c>
      <c r="L2234" s="14">
        <v>0.136</v>
      </c>
      <c r="M2234" s="14">
        <v>0.673</v>
      </c>
      <c r="N2234" s="14">
        <v>0.0</v>
      </c>
      <c r="O2234" s="14">
        <v>0.11</v>
      </c>
      <c r="P2234" s="14">
        <v>0.904</v>
      </c>
      <c r="Q2234" s="14">
        <v>121.673</v>
      </c>
      <c r="R2234" s="14">
        <v>3.0</v>
      </c>
      <c r="S2234" s="14">
        <v>0.0</v>
      </c>
      <c r="T2234" s="14" t="s">
        <v>104</v>
      </c>
      <c r="U2234" s="14" t="s">
        <v>68</v>
      </c>
      <c r="V2234" s="16" t="s">
        <v>819</v>
      </c>
      <c r="W2234" s="17" t="s">
        <v>185</v>
      </c>
    </row>
    <row r="2235" ht="15.75" customHeight="1">
      <c r="A2235" s="14" t="s">
        <v>5370</v>
      </c>
      <c r="B2235" s="14" t="s">
        <v>5371</v>
      </c>
      <c r="C2235" s="14">
        <v>2018.0</v>
      </c>
      <c r="D2235" s="14">
        <v>9.0</v>
      </c>
      <c r="E2235" s="14">
        <v>277656.0</v>
      </c>
      <c r="F2235" s="14" t="s">
        <v>731</v>
      </c>
      <c r="G2235" s="14" t="s">
        <v>5374</v>
      </c>
      <c r="H2235" s="14" t="s">
        <v>2631</v>
      </c>
      <c r="I2235" s="14">
        <v>0.398</v>
      </c>
      <c r="J2235" s="14">
        <v>0.259</v>
      </c>
      <c r="K2235" s="14">
        <v>0.7219429769058255</v>
      </c>
      <c r="L2235" s="14">
        <v>0.0325</v>
      </c>
      <c r="M2235" s="14">
        <v>0.986</v>
      </c>
      <c r="N2235" s="14">
        <v>0.229</v>
      </c>
      <c r="O2235" s="14">
        <v>0.452</v>
      </c>
      <c r="P2235" s="14">
        <v>0.733</v>
      </c>
      <c r="Q2235" s="14">
        <v>97.602</v>
      </c>
      <c r="R2235" s="14">
        <v>8.0</v>
      </c>
      <c r="S2235" s="14">
        <v>1.0</v>
      </c>
      <c r="T2235" s="14" t="s">
        <v>104</v>
      </c>
      <c r="U2235" s="14" t="s">
        <v>68</v>
      </c>
      <c r="V2235" s="16" t="s">
        <v>181</v>
      </c>
      <c r="W2235" s="17" t="s">
        <v>185</v>
      </c>
    </row>
    <row r="2236" ht="15.75" customHeight="1">
      <c r="A2236" s="14" t="s">
        <v>5380</v>
      </c>
      <c r="B2236" s="14" t="s">
        <v>5381</v>
      </c>
      <c r="C2236" s="14">
        <v>2022.0</v>
      </c>
      <c r="D2236" s="14">
        <v>9.0</v>
      </c>
      <c r="E2236" s="14">
        <v>62400.0</v>
      </c>
      <c r="F2236" s="14" t="s">
        <v>255</v>
      </c>
      <c r="G2236" s="14" t="s">
        <v>5383</v>
      </c>
      <c r="H2236" s="14" t="s">
        <v>5384</v>
      </c>
      <c r="I2236" s="14">
        <v>0.574</v>
      </c>
      <c r="J2236" s="14">
        <v>0.994</v>
      </c>
      <c r="K2236" s="14">
        <v>0.8788954719295256</v>
      </c>
      <c r="L2236" s="14">
        <v>0.0648</v>
      </c>
      <c r="M2236" s="14">
        <v>0.00402</v>
      </c>
      <c r="N2236" s="14">
        <v>0.793</v>
      </c>
      <c r="O2236" s="14">
        <v>0.105</v>
      </c>
      <c r="P2236" s="14">
        <v>0.841</v>
      </c>
      <c r="Q2236" s="14">
        <v>99.968</v>
      </c>
      <c r="R2236" s="14">
        <v>1.0</v>
      </c>
      <c r="S2236" s="14">
        <v>1.0</v>
      </c>
      <c r="T2236" s="14" t="s">
        <v>104</v>
      </c>
      <c r="U2236" s="14" t="s">
        <v>68</v>
      </c>
      <c r="V2236" s="16" t="s">
        <v>560</v>
      </c>
      <c r="W2236" s="17" t="s">
        <v>185</v>
      </c>
    </row>
    <row r="2237" ht="15.75" customHeight="1">
      <c r="A2237" s="14" t="s">
        <v>5387</v>
      </c>
      <c r="B2237" s="14" t="s">
        <v>5388</v>
      </c>
      <c r="C2237" s="14">
        <v>2016.0</v>
      </c>
      <c r="D2237" s="14">
        <v>9.0</v>
      </c>
      <c r="E2237" s="14">
        <v>296760.0</v>
      </c>
      <c r="F2237" s="14" t="s">
        <v>194</v>
      </c>
      <c r="G2237" s="14" t="s">
        <v>5389</v>
      </c>
      <c r="H2237" s="14" t="s">
        <v>1549</v>
      </c>
      <c r="I2237" s="14">
        <v>0.607</v>
      </c>
      <c r="J2237" s="14">
        <v>0.823</v>
      </c>
      <c r="K2237" s="14">
        <v>0.7495775671989054</v>
      </c>
      <c r="L2237" s="14">
        <v>0.188</v>
      </c>
      <c r="M2237" s="14">
        <v>0.195</v>
      </c>
      <c r="N2237" s="14">
        <v>0.0</v>
      </c>
      <c r="O2237" s="14">
        <v>0.153</v>
      </c>
      <c r="P2237" s="14">
        <v>0.897</v>
      </c>
      <c r="Q2237" s="14">
        <v>176.114</v>
      </c>
      <c r="R2237" s="14">
        <v>10.0</v>
      </c>
      <c r="S2237" s="14">
        <v>1.0</v>
      </c>
      <c r="T2237" s="14" t="s">
        <v>104</v>
      </c>
      <c r="U2237" s="14" t="s">
        <v>35</v>
      </c>
      <c r="V2237" s="16" t="s">
        <v>560</v>
      </c>
      <c r="W2237" s="17" t="s">
        <v>185</v>
      </c>
    </row>
    <row r="2238" ht="15.75" customHeight="1">
      <c r="A2238" s="14" t="s">
        <v>5396</v>
      </c>
      <c r="B2238" s="14" t="s">
        <v>5397</v>
      </c>
      <c r="C2238" s="14">
        <v>2016.0</v>
      </c>
      <c r="D2238" s="14">
        <v>9.0</v>
      </c>
      <c r="E2238" s="14">
        <v>323400.0</v>
      </c>
      <c r="F2238" s="14" t="s">
        <v>194</v>
      </c>
      <c r="G2238" s="14" t="s">
        <v>5399</v>
      </c>
      <c r="H2238" s="14" t="s">
        <v>1549</v>
      </c>
      <c r="I2238" s="14">
        <v>0.58</v>
      </c>
      <c r="J2238" s="14">
        <v>0.459</v>
      </c>
      <c r="K2238" s="14">
        <v>0.7248518811472023</v>
      </c>
      <c r="L2238" s="14">
        <v>0.0459</v>
      </c>
      <c r="M2238" s="14">
        <v>0.199</v>
      </c>
      <c r="N2238" s="14">
        <v>1.17E-6</v>
      </c>
      <c r="O2238" s="14">
        <v>0.1</v>
      </c>
      <c r="P2238" s="14">
        <v>0.656</v>
      </c>
      <c r="Q2238" s="14">
        <v>104.843</v>
      </c>
      <c r="R2238" s="14">
        <v>10.0</v>
      </c>
      <c r="S2238" s="14">
        <v>1.0</v>
      </c>
      <c r="T2238" s="14" t="s">
        <v>104</v>
      </c>
      <c r="U2238" s="14" t="s">
        <v>35</v>
      </c>
      <c r="V2238" s="16" t="s">
        <v>407</v>
      </c>
      <c r="W2238" s="17" t="s">
        <v>185</v>
      </c>
    </row>
    <row r="2239" ht="15.75" customHeight="1">
      <c r="A2239" s="14" t="s">
        <v>5404</v>
      </c>
      <c r="B2239" s="14" t="s">
        <v>5405</v>
      </c>
      <c r="C2239" s="14">
        <v>2022.0</v>
      </c>
      <c r="D2239" s="14">
        <v>9.0</v>
      </c>
      <c r="E2239" s="14">
        <v>225000.0</v>
      </c>
      <c r="F2239" s="14" t="s">
        <v>194</v>
      </c>
      <c r="G2239" s="14" t="s">
        <v>5409</v>
      </c>
      <c r="H2239" s="14" t="s">
        <v>5405</v>
      </c>
      <c r="I2239" s="14">
        <v>0.511</v>
      </c>
      <c r="J2239" s="14">
        <v>0.623</v>
      </c>
      <c r="K2239" s="14">
        <v>0.8744893375639108</v>
      </c>
      <c r="L2239" s="14">
        <v>0.0311</v>
      </c>
      <c r="M2239" s="14">
        <v>0.697</v>
      </c>
      <c r="N2239" s="14">
        <v>0.0</v>
      </c>
      <c r="O2239" s="14">
        <v>0.326</v>
      </c>
      <c r="P2239" s="14">
        <v>0.528</v>
      </c>
      <c r="Q2239" s="14">
        <v>79.934</v>
      </c>
      <c r="R2239" s="14">
        <v>6.0</v>
      </c>
      <c r="S2239" s="14">
        <v>0.0</v>
      </c>
      <c r="T2239" s="14" t="s">
        <v>34</v>
      </c>
      <c r="U2239" s="14" t="s">
        <v>35</v>
      </c>
      <c r="V2239" s="16" t="s">
        <v>333</v>
      </c>
      <c r="W2239" s="17" t="s">
        <v>185</v>
      </c>
    </row>
    <row r="2240" ht="15.75" customHeight="1">
      <c r="A2240" s="14" t="s">
        <v>2997</v>
      </c>
      <c r="B2240" s="14" t="s">
        <v>2430</v>
      </c>
      <c r="C2240" s="14">
        <v>2006.0</v>
      </c>
      <c r="D2240" s="14">
        <v>9.0</v>
      </c>
      <c r="E2240" s="14">
        <v>281936.0</v>
      </c>
      <c r="F2240" s="14" t="s">
        <v>453</v>
      </c>
      <c r="G2240" s="14" t="s">
        <v>2295</v>
      </c>
      <c r="H2240" s="14" t="s">
        <v>2430</v>
      </c>
      <c r="I2240" s="14">
        <v>0.315</v>
      </c>
      <c r="J2240" s="14">
        <v>0.481</v>
      </c>
      <c r="K2240" s="14">
        <v>0.7884413834237709</v>
      </c>
      <c r="L2240" s="14">
        <v>0.0293</v>
      </c>
      <c r="M2240" s="14">
        <v>0.0146</v>
      </c>
      <c r="N2240" s="14">
        <v>0.761</v>
      </c>
      <c r="O2240" s="14">
        <v>0.12</v>
      </c>
      <c r="P2240" s="14">
        <v>0.446</v>
      </c>
      <c r="Q2240" s="14">
        <v>91.925</v>
      </c>
      <c r="R2240" s="14">
        <v>2.0</v>
      </c>
      <c r="S2240" s="14">
        <v>1.0</v>
      </c>
      <c r="T2240" s="14" t="s">
        <v>34</v>
      </c>
      <c r="U2240" s="14" t="s">
        <v>35</v>
      </c>
      <c r="V2240" s="16" t="s">
        <v>54</v>
      </c>
      <c r="W2240" s="17" t="s">
        <v>251</v>
      </c>
    </row>
    <row r="2241" ht="15.75" customHeight="1">
      <c r="A2241" s="14" t="s">
        <v>3001</v>
      </c>
      <c r="B2241" s="14" t="s">
        <v>3003</v>
      </c>
      <c r="C2241" s="14">
        <v>2019.0</v>
      </c>
      <c r="D2241" s="14">
        <v>9.0</v>
      </c>
      <c r="E2241" s="14">
        <v>277630.0</v>
      </c>
      <c r="F2241" s="14" t="s">
        <v>26</v>
      </c>
      <c r="G2241" s="14" t="s">
        <v>3004</v>
      </c>
      <c r="H2241" s="14" t="s">
        <v>3003</v>
      </c>
      <c r="I2241" s="14">
        <v>0.463</v>
      </c>
      <c r="J2241" s="14">
        <v>0.482</v>
      </c>
      <c r="K2241" s="14">
        <v>0.7863238722480629</v>
      </c>
      <c r="L2241" s="14">
        <v>0.0299</v>
      </c>
      <c r="M2241" s="14">
        <v>0.859</v>
      </c>
      <c r="N2241" s="14">
        <v>2.76E-4</v>
      </c>
      <c r="O2241" s="14">
        <v>0.175</v>
      </c>
      <c r="P2241" s="14">
        <v>0.378</v>
      </c>
      <c r="Q2241" s="14">
        <v>156.038</v>
      </c>
      <c r="R2241" s="14">
        <v>2.0</v>
      </c>
      <c r="S2241" s="14">
        <v>1.0</v>
      </c>
      <c r="T2241" s="14" t="s">
        <v>34</v>
      </c>
      <c r="U2241" s="14" t="s">
        <v>35</v>
      </c>
      <c r="V2241" s="16" t="s">
        <v>45</v>
      </c>
      <c r="W2241" s="17" t="s">
        <v>251</v>
      </c>
    </row>
    <row r="2242" ht="15.75" customHeight="1">
      <c r="A2242" s="14" t="s">
        <v>5414</v>
      </c>
      <c r="B2242" s="14" t="s">
        <v>5420</v>
      </c>
      <c r="C2242" s="14">
        <v>2024.0</v>
      </c>
      <c r="D2242" s="14">
        <v>9.0</v>
      </c>
      <c r="E2242" s="14">
        <v>291696.0</v>
      </c>
      <c r="F2242" s="14" t="s">
        <v>533</v>
      </c>
      <c r="G2242" s="14" t="s">
        <v>5421</v>
      </c>
      <c r="H2242" s="14" t="s">
        <v>3312</v>
      </c>
      <c r="I2242" s="14">
        <v>0.546</v>
      </c>
      <c r="J2242" s="14">
        <v>0.603</v>
      </c>
      <c r="K2242" s="14">
        <v>0.8152204136458577</v>
      </c>
      <c r="L2242" s="14">
        <v>0.0412</v>
      </c>
      <c r="M2242" s="14">
        <v>0.724</v>
      </c>
      <c r="N2242" s="14">
        <v>0.0</v>
      </c>
      <c r="O2242" s="14">
        <v>0.139</v>
      </c>
      <c r="P2242" s="14">
        <v>0.757</v>
      </c>
      <c r="Q2242" s="14">
        <v>112.602</v>
      </c>
      <c r="R2242" s="14">
        <v>7.0</v>
      </c>
      <c r="S2242" s="14">
        <v>1.0</v>
      </c>
      <c r="T2242" s="14" t="s">
        <v>34</v>
      </c>
      <c r="U2242" s="14" t="s">
        <v>35</v>
      </c>
      <c r="V2242" s="16" t="s">
        <v>181</v>
      </c>
      <c r="W2242" s="17" t="s">
        <v>185</v>
      </c>
    </row>
    <row r="2243" ht="15.75" customHeight="1">
      <c r="A2243" s="14" t="s">
        <v>3006</v>
      </c>
      <c r="B2243" s="14" t="s">
        <v>3010</v>
      </c>
      <c r="C2243" s="14">
        <v>2019.0</v>
      </c>
      <c r="D2243" s="14">
        <v>9.0</v>
      </c>
      <c r="E2243" s="14">
        <v>381864.0</v>
      </c>
      <c r="F2243" s="14" t="s">
        <v>347</v>
      </c>
      <c r="G2243" s="14" t="s">
        <v>3012</v>
      </c>
      <c r="H2243" s="14" t="s">
        <v>3010</v>
      </c>
      <c r="I2243" s="14">
        <v>0.747</v>
      </c>
      <c r="J2243" s="14">
        <v>0.5</v>
      </c>
      <c r="K2243" s="14">
        <v>0.7990289393023116</v>
      </c>
      <c r="L2243" s="14">
        <v>0.0357</v>
      </c>
      <c r="M2243" s="14">
        <v>0.123</v>
      </c>
      <c r="N2243" s="14">
        <v>5.87E-4</v>
      </c>
      <c r="O2243" s="14">
        <v>0.0991</v>
      </c>
      <c r="P2243" s="14">
        <v>0.275</v>
      </c>
      <c r="Q2243" s="14">
        <v>117.95</v>
      </c>
      <c r="R2243" s="14">
        <v>5.0</v>
      </c>
      <c r="S2243" s="14">
        <v>1.0</v>
      </c>
      <c r="T2243" s="14" t="s">
        <v>34</v>
      </c>
      <c r="U2243" s="14" t="s">
        <v>35</v>
      </c>
      <c r="V2243" s="16" t="s">
        <v>36</v>
      </c>
      <c r="W2243" s="17" t="s">
        <v>251</v>
      </c>
    </row>
    <row r="2244" ht="15.75" customHeight="1">
      <c r="A2244" s="14" t="s">
        <v>3015</v>
      </c>
      <c r="B2244" s="14" t="s">
        <v>3016</v>
      </c>
      <c r="C2244" s="14">
        <v>2008.0</v>
      </c>
      <c r="D2244" s="14">
        <v>9.0</v>
      </c>
      <c r="E2244" s="14">
        <v>218253.0</v>
      </c>
      <c r="F2244" s="14" t="s">
        <v>347</v>
      </c>
      <c r="G2244" s="14" t="s">
        <v>3018</v>
      </c>
      <c r="H2244" s="14" t="s">
        <v>3019</v>
      </c>
      <c r="I2244" s="14">
        <v>0.681</v>
      </c>
      <c r="J2244" s="14">
        <v>0.25</v>
      </c>
      <c r="K2244" s="14">
        <v>0.6722349367811215</v>
      </c>
      <c r="L2244" s="14">
        <v>0.0272</v>
      </c>
      <c r="M2244" s="14">
        <v>0.456</v>
      </c>
      <c r="N2244" s="14">
        <v>0.0705</v>
      </c>
      <c r="O2244" s="14">
        <v>0.0881</v>
      </c>
      <c r="P2244" s="14">
        <v>0.354</v>
      </c>
      <c r="Q2244" s="14">
        <v>89.996</v>
      </c>
      <c r="R2244" s="14">
        <v>2.0</v>
      </c>
      <c r="S2244" s="14">
        <v>0.0</v>
      </c>
      <c r="T2244" s="14" t="s">
        <v>34</v>
      </c>
      <c r="U2244" s="14" t="s">
        <v>35</v>
      </c>
      <c r="V2244" s="16" t="s">
        <v>45</v>
      </c>
      <c r="W2244" s="17" t="s">
        <v>251</v>
      </c>
    </row>
    <row r="2245" ht="15.75" customHeight="1">
      <c r="A2245" s="14" t="s">
        <v>3022</v>
      </c>
      <c r="B2245" s="14" t="s">
        <v>3024</v>
      </c>
      <c r="C2245" s="14">
        <v>2014.0</v>
      </c>
      <c r="D2245" s="14">
        <v>9.0</v>
      </c>
      <c r="E2245" s="14">
        <v>275666.0</v>
      </c>
      <c r="F2245" s="14" t="s">
        <v>413</v>
      </c>
      <c r="G2245" s="14" t="s">
        <v>3026</v>
      </c>
      <c r="H2245" s="14" t="s">
        <v>3024</v>
      </c>
      <c r="I2245" s="14">
        <v>0.621</v>
      </c>
      <c r="J2245" s="14">
        <v>0.633</v>
      </c>
      <c r="K2245" s="14">
        <v>0.7978953222082457</v>
      </c>
      <c r="L2245" s="14">
        <v>0.0361</v>
      </c>
      <c r="M2245" s="14">
        <v>0.237</v>
      </c>
      <c r="N2245" s="14">
        <v>0.0</v>
      </c>
      <c r="O2245" s="14">
        <v>0.28</v>
      </c>
      <c r="P2245" s="14">
        <v>0.44</v>
      </c>
      <c r="Q2245" s="14">
        <v>127.67</v>
      </c>
      <c r="R2245" s="14">
        <v>1.0</v>
      </c>
      <c r="S2245" s="14">
        <v>1.0</v>
      </c>
      <c r="T2245" s="14" t="s">
        <v>34</v>
      </c>
      <c r="U2245" s="14" t="s">
        <v>35</v>
      </c>
      <c r="V2245" s="16" t="s">
        <v>54</v>
      </c>
      <c r="W2245" s="17" t="s">
        <v>251</v>
      </c>
    </row>
    <row r="2246" ht="15.75" customHeight="1">
      <c r="A2246" s="14" t="s">
        <v>5426</v>
      </c>
      <c r="B2246" s="14" t="s">
        <v>5428</v>
      </c>
      <c r="C2246" s="14">
        <v>2021.0</v>
      </c>
      <c r="D2246" s="14">
        <v>9.0</v>
      </c>
      <c r="E2246" s="14">
        <v>325678.0</v>
      </c>
      <c r="F2246" s="14" t="s">
        <v>413</v>
      </c>
      <c r="G2246" s="14" t="s">
        <v>5432</v>
      </c>
      <c r="H2246" s="14" t="s">
        <v>5433</v>
      </c>
      <c r="I2246" s="14">
        <v>0.74</v>
      </c>
      <c r="J2246" s="14">
        <v>0.686</v>
      </c>
      <c r="K2246" s="14">
        <v>0.7406797424605763</v>
      </c>
      <c r="L2246" s="14">
        <v>0.033</v>
      </c>
      <c r="M2246" s="14">
        <v>0.51</v>
      </c>
      <c r="N2246" s="14">
        <v>2.44E-4</v>
      </c>
      <c r="O2246" s="14">
        <v>0.474</v>
      </c>
      <c r="P2246" s="14">
        <v>0.736</v>
      </c>
      <c r="Q2246" s="14">
        <v>102.113</v>
      </c>
      <c r="R2246" s="14">
        <v>10.0</v>
      </c>
      <c r="S2246" s="14">
        <v>1.0</v>
      </c>
      <c r="T2246" s="14" t="s">
        <v>34</v>
      </c>
      <c r="U2246" s="14" t="s">
        <v>35</v>
      </c>
      <c r="V2246" s="16" t="s">
        <v>181</v>
      </c>
      <c r="W2246" s="17" t="s">
        <v>185</v>
      </c>
    </row>
    <row r="2247" ht="15.75" customHeight="1">
      <c r="A2247" s="14" t="s">
        <v>20644</v>
      </c>
      <c r="B2247" s="14" t="s">
        <v>20645</v>
      </c>
      <c r="C2247" s="14">
        <v>2017.0</v>
      </c>
      <c r="D2247" s="14">
        <v>9.0</v>
      </c>
      <c r="E2247" s="14">
        <v>81375.0</v>
      </c>
      <c r="F2247" s="14" t="s">
        <v>13117</v>
      </c>
      <c r="G2247" s="14" t="s">
        <v>20393</v>
      </c>
      <c r="H2247" s="14" t="s">
        <v>20646</v>
      </c>
      <c r="I2247" s="14">
        <v>0.605</v>
      </c>
      <c r="J2247" s="14">
        <v>0.171</v>
      </c>
      <c r="K2247" s="14">
        <v>0.6516801060755102</v>
      </c>
      <c r="L2247" s="14">
        <v>0.0581</v>
      </c>
      <c r="M2247" s="14">
        <v>0.849</v>
      </c>
      <c r="N2247" s="14">
        <v>0.237</v>
      </c>
      <c r="O2247" s="14">
        <v>0.15</v>
      </c>
      <c r="P2247" s="14">
        <v>0.514</v>
      </c>
      <c r="Q2247" s="14">
        <v>106.25</v>
      </c>
      <c r="R2247" s="14">
        <v>10.0</v>
      </c>
      <c r="S2247" s="14">
        <v>1.0</v>
      </c>
      <c r="T2247" s="14" t="s">
        <v>1264</v>
      </c>
      <c r="U2247" s="14" t="s">
        <v>35</v>
      </c>
      <c r="V2247" s="16" t="s">
        <v>333</v>
      </c>
      <c r="W2247" s="17" t="s">
        <v>185</v>
      </c>
    </row>
    <row r="2248" ht="15.75" customHeight="1">
      <c r="A2248" s="14" t="s">
        <v>20647</v>
      </c>
      <c r="B2248" s="14" t="s">
        <v>20648</v>
      </c>
      <c r="C2248" s="14">
        <v>2017.0</v>
      </c>
      <c r="D2248" s="14">
        <v>9.0</v>
      </c>
      <c r="E2248" s="14">
        <v>60187.0</v>
      </c>
      <c r="F2248" s="14" t="s">
        <v>13117</v>
      </c>
      <c r="G2248" s="14" t="s">
        <v>20393</v>
      </c>
      <c r="H2248" s="14" t="s">
        <v>20394</v>
      </c>
      <c r="I2248" s="14">
        <v>0.662</v>
      </c>
      <c r="J2248" s="14">
        <v>0.222</v>
      </c>
      <c r="K2248" s="14">
        <v>0.6558723504233767</v>
      </c>
      <c r="L2248" s="14">
        <v>0.0377</v>
      </c>
      <c r="M2248" s="14">
        <v>0.762</v>
      </c>
      <c r="N2248" s="14">
        <v>0.589</v>
      </c>
      <c r="O2248" s="14">
        <v>0.0911</v>
      </c>
      <c r="P2248" s="14">
        <v>0.901</v>
      </c>
      <c r="Q2248" s="14">
        <v>101.321</v>
      </c>
      <c r="R2248" s="14">
        <v>2.0</v>
      </c>
      <c r="S2248" s="14">
        <v>1.0</v>
      </c>
      <c r="T2248" s="14" t="s">
        <v>1264</v>
      </c>
      <c r="U2248" s="14" t="s">
        <v>35</v>
      </c>
      <c r="V2248" s="16" t="s">
        <v>819</v>
      </c>
      <c r="W2248" s="17" t="s">
        <v>185</v>
      </c>
    </row>
    <row r="2249" ht="15.75" customHeight="1">
      <c r="A2249" s="14" t="s">
        <v>20649</v>
      </c>
      <c r="B2249" s="14" t="s">
        <v>20650</v>
      </c>
      <c r="C2249" s="14">
        <v>2017.0</v>
      </c>
      <c r="D2249" s="14">
        <v>9.0</v>
      </c>
      <c r="E2249" s="14">
        <v>59875.0</v>
      </c>
      <c r="F2249" s="14" t="s">
        <v>13117</v>
      </c>
      <c r="G2249" s="14" t="s">
        <v>20393</v>
      </c>
      <c r="H2249" s="14" t="s">
        <v>20394</v>
      </c>
      <c r="I2249" s="14">
        <v>0.625</v>
      </c>
      <c r="J2249" s="14">
        <v>0.269</v>
      </c>
      <c r="K2249" s="14">
        <v>0.6335208435686797</v>
      </c>
      <c r="L2249" s="14">
        <v>0.0888</v>
      </c>
      <c r="M2249" s="14">
        <v>0.917</v>
      </c>
      <c r="N2249" s="14">
        <v>0.0542</v>
      </c>
      <c r="O2249" s="14">
        <v>0.11</v>
      </c>
      <c r="P2249" s="14">
        <v>0.774</v>
      </c>
      <c r="Q2249" s="14">
        <v>200.022</v>
      </c>
      <c r="R2249" s="14">
        <v>0.0</v>
      </c>
      <c r="S2249" s="14">
        <v>1.0</v>
      </c>
      <c r="T2249" s="14" t="s">
        <v>1264</v>
      </c>
      <c r="U2249" s="14" t="s">
        <v>35</v>
      </c>
      <c r="V2249" s="16" t="s">
        <v>181</v>
      </c>
      <c r="W2249" s="17" t="s">
        <v>185</v>
      </c>
    </row>
    <row r="2250" ht="15.75" customHeight="1">
      <c r="A2250" s="14" t="s">
        <v>20651</v>
      </c>
      <c r="B2250" s="14" t="s">
        <v>20652</v>
      </c>
      <c r="C2250" s="14">
        <v>2003.0</v>
      </c>
      <c r="D2250" s="14">
        <v>9.0</v>
      </c>
      <c r="E2250" s="14">
        <v>287626.0</v>
      </c>
      <c r="F2250" s="14" t="s">
        <v>13692</v>
      </c>
      <c r="G2250" s="14" t="s">
        <v>20653</v>
      </c>
      <c r="H2250" s="14" t="s">
        <v>20654</v>
      </c>
      <c r="I2250" s="14">
        <v>0.362</v>
      </c>
      <c r="J2250" s="14">
        <v>0.0959</v>
      </c>
      <c r="K2250" s="14">
        <v>0.4813167069389919</v>
      </c>
      <c r="L2250" s="14">
        <v>0.036</v>
      </c>
      <c r="M2250" s="14">
        <v>0.991</v>
      </c>
      <c r="N2250" s="14">
        <v>0.931</v>
      </c>
      <c r="O2250" s="14">
        <v>0.134</v>
      </c>
      <c r="P2250" s="14">
        <v>0.247</v>
      </c>
      <c r="Q2250" s="14">
        <v>94.607</v>
      </c>
      <c r="R2250" s="14">
        <v>9.0</v>
      </c>
      <c r="S2250" s="14">
        <v>1.0</v>
      </c>
      <c r="T2250" s="14" t="s">
        <v>1264</v>
      </c>
      <c r="U2250" s="14" t="s">
        <v>35</v>
      </c>
      <c r="V2250" s="16" t="s">
        <v>36</v>
      </c>
      <c r="W2250" s="17" t="s">
        <v>251</v>
      </c>
    </row>
    <row r="2251" ht="15.75" customHeight="1">
      <c r="A2251" s="14" t="s">
        <v>20655</v>
      </c>
      <c r="B2251" s="14" t="s">
        <v>20656</v>
      </c>
      <c r="C2251" s="14">
        <v>1997.0</v>
      </c>
      <c r="D2251" s="14">
        <v>9.0</v>
      </c>
      <c r="E2251" s="14">
        <v>201746.0</v>
      </c>
      <c r="F2251" s="14" t="s">
        <v>13320</v>
      </c>
      <c r="G2251" s="14" t="s">
        <v>20657</v>
      </c>
      <c r="H2251" s="14" t="s">
        <v>20658</v>
      </c>
      <c r="I2251" s="14">
        <v>0.491</v>
      </c>
      <c r="J2251" s="14">
        <v>0.26</v>
      </c>
      <c r="K2251" s="14">
        <v>0.7016234252197374</v>
      </c>
      <c r="L2251" s="14">
        <v>0.0736</v>
      </c>
      <c r="M2251" s="14">
        <v>0.992</v>
      </c>
      <c r="N2251" s="14">
        <v>4.36E-4</v>
      </c>
      <c r="O2251" s="14">
        <v>0.422</v>
      </c>
      <c r="P2251" s="14">
        <v>0.543</v>
      </c>
      <c r="Q2251" s="14">
        <v>121.542</v>
      </c>
      <c r="R2251" s="14">
        <v>0.0</v>
      </c>
      <c r="S2251" s="14">
        <v>1.0</v>
      </c>
      <c r="T2251" s="14" t="s">
        <v>1264</v>
      </c>
      <c r="U2251" s="14" t="s">
        <v>35</v>
      </c>
      <c r="V2251" s="16" t="s">
        <v>333</v>
      </c>
      <c r="W2251" s="17" t="s">
        <v>185</v>
      </c>
    </row>
    <row r="2252" ht="15.75" customHeight="1">
      <c r="A2252" s="14" t="s">
        <v>20659</v>
      </c>
      <c r="B2252" s="14" t="s">
        <v>20660</v>
      </c>
      <c r="C2252" s="14">
        <v>1997.0</v>
      </c>
      <c r="D2252" s="14">
        <v>9.0</v>
      </c>
      <c r="E2252" s="14">
        <v>131840.0</v>
      </c>
      <c r="F2252" s="14" t="s">
        <v>14355</v>
      </c>
      <c r="G2252" s="14" t="s">
        <v>20526</v>
      </c>
      <c r="H2252" s="14" t="s">
        <v>19300</v>
      </c>
      <c r="I2252" s="14">
        <v>0.382</v>
      </c>
      <c r="J2252" s="14">
        <v>0.0768</v>
      </c>
      <c r="K2252" s="14">
        <v>0.520351635178056</v>
      </c>
      <c r="L2252" s="14">
        <v>0.0408</v>
      </c>
      <c r="M2252" s="14">
        <v>0.978</v>
      </c>
      <c r="N2252" s="14">
        <v>0.217</v>
      </c>
      <c r="O2252" s="14">
        <v>0.179</v>
      </c>
      <c r="P2252" s="14">
        <v>0.377</v>
      </c>
      <c r="Q2252" s="14">
        <v>118.543</v>
      </c>
      <c r="R2252" s="14">
        <v>11.0</v>
      </c>
      <c r="S2252" s="14">
        <v>0.0</v>
      </c>
      <c r="T2252" s="14" t="s">
        <v>1264</v>
      </c>
      <c r="U2252" s="14" t="s">
        <v>35</v>
      </c>
      <c r="V2252" s="16" t="s">
        <v>45</v>
      </c>
      <c r="W2252" s="17" t="s">
        <v>251</v>
      </c>
    </row>
    <row r="2253" ht="15.75" customHeight="1">
      <c r="A2253" s="14" t="s">
        <v>20661</v>
      </c>
      <c r="B2253" s="14" t="s">
        <v>20662</v>
      </c>
      <c r="C2253" s="14">
        <v>2012.0</v>
      </c>
      <c r="D2253" s="14">
        <v>9.0</v>
      </c>
      <c r="E2253" s="14">
        <v>159508.0</v>
      </c>
      <c r="F2253" s="14" t="s">
        <v>13117</v>
      </c>
      <c r="G2253" s="14" t="s">
        <v>20663</v>
      </c>
      <c r="H2253" s="14" t="s">
        <v>20664</v>
      </c>
      <c r="I2253" s="14">
        <v>0.653</v>
      </c>
      <c r="J2253" s="14">
        <v>0.621</v>
      </c>
      <c r="K2253" s="14">
        <v>0.7579620558946387</v>
      </c>
      <c r="L2253" s="14">
        <v>0.0339</v>
      </c>
      <c r="M2253" s="14">
        <v>0.683</v>
      </c>
      <c r="N2253" s="14">
        <v>0.008</v>
      </c>
      <c r="O2253" s="14">
        <v>0.365</v>
      </c>
      <c r="P2253" s="14">
        <v>0.968</v>
      </c>
      <c r="Q2253" s="14">
        <v>125.182</v>
      </c>
      <c r="R2253" s="14">
        <v>4.0</v>
      </c>
      <c r="S2253" s="14">
        <v>0.0</v>
      </c>
      <c r="T2253" s="14" t="s">
        <v>1264</v>
      </c>
      <c r="U2253" s="14" t="s">
        <v>35</v>
      </c>
      <c r="V2253" s="16" t="s">
        <v>819</v>
      </c>
      <c r="W2253" s="17" t="s">
        <v>185</v>
      </c>
    </row>
    <row r="2254" ht="15.75" customHeight="1">
      <c r="A2254" s="14" t="s">
        <v>20665</v>
      </c>
      <c r="B2254" s="14" t="s">
        <v>20666</v>
      </c>
      <c r="C2254" s="14">
        <v>2020.0</v>
      </c>
      <c r="D2254" s="14">
        <v>9.0</v>
      </c>
      <c r="E2254" s="14">
        <v>68193.0</v>
      </c>
      <c r="F2254" s="14" t="s">
        <v>14355</v>
      </c>
      <c r="G2254" s="14" t="s">
        <v>14057</v>
      </c>
      <c r="H2254" s="14" t="s">
        <v>19988</v>
      </c>
      <c r="I2254" s="14">
        <v>0.851</v>
      </c>
      <c r="J2254" s="14">
        <v>0.309</v>
      </c>
      <c r="K2254" s="14">
        <v>0.5634076957507881</v>
      </c>
      <c r="L2254" s="14">
        <v>0.0657</v>
      </c>
      <c r="M2254" s="14">
        <v>0.845</v>
      </c>
      <c r="N2254" s="14">
        <v>0.872</v>
      </c>
      <c r="O2254" s="14">
        <v>0.106</v>
      </c>
      <c r="P2254" s="14">
        <v>0.384</v>
      </c>
      <c r="Q2254" s="14">
        <v>132.756</v>
      </c>
      <c r="R2254" s="14">
        <v>8.0</v>
      </c>
      <c r="S2254" s="14">
        <v>1.0</v>
      </c>
      <c r="T2254" s="14" t="s">
        <v>1264</v>
      </c>
      <c r="U2254" s="14" t="s">
        <v>35</v>
      </c>
      <c r="V2254" s="16" t="s">
        <v>45</v>
      </c>
      <c r="W2254" s="17" t="s">
        <v>251</v>
      </c>
    </row>
    <row r="2255" ht="15.75" customHeight="1">
      <c r="A2255" s="14" t="s">
        <v>20667</v>
      </c>
      <c r="B2255" s="14" t="s">
        <v>20668</v>
      </c>
      <c r="C2255" s="14">
        <v>1990.0</v>
      </c>
      <c r="D2255" s="14">
        <v>9.0</v>
      </c>
      <c r="E2255" s="14">
        <v>256466.0</v>
      </c>
      <c r="F2255" s="14" t="s">
        <v>20262</v>
      </c>
      <c r="G2255" s="14" t="s">
        <v>20263</v>
      </c>
      <c r="H2255" s="14" t="s">
        <v>20264</v>
      </c>
      <c r="I2255" s="14">
        <v>0.353</v>
      </c>
      <c r="J2255" s="14">
        <v>0.394</v>
      </c>
      <c r="K2255" s="14">
        <v>0.726028276244818</v>
      </c>
      <c r="L2255" s="14">
        <v>0.0557</v>
      </c>
      <c r="M2255" s="14">
        <v>0.847</v>
      </c>
      <c r="N2255" s="14">
        <v>0.0</v>
      </c>
      <c r="O2255" s="14">
        <v>0.257</v>
      </c>
      <c r="P2255" s="14">
        <v>0.6</v>
      </c>
      <c r="Q2255" s="14">
        <v>82.544</v>
      </c>
      <c r="R2255" s="14">
        <v>2.0</v>
      </c>
      <c r="S2255" s="14">
        <v>1.0</v>
      </c>
      <c r="T2255" s="14" t="s">
        <v>1264</v>
      </c>
      <c r="U2255" s="14" t="s">
        <v>35</v>
      </c>
      <c r="V2255" s="16" t="s">
        <v>407</v>
      </c>
      <c r="W2255" s="17" t="s">
        <v>185</v>
      </c>
    </row>
    <row r="2256" ht="15.75" customHeight="1">
      <c r="A2256" s="14" t="s">
        <v>20669</v>
      </c>
      <c r="B2256" s="14" t="s">
        <v>20670</v>
      </c>
      <c r="C2256" s="14">
        <v>1967.0</v>
      </c>
      <c r="D2256" s="14">
        <v>9.0</v>
      </c>
      <c r="E2256" s="14">
        <v>128065.0</v>
      </c>
      <c r="F2256" s="14" t="s">
        <v>14444</v>
      </c>
      <c r="G2256" s="14" t="s">
        <v>20671</v>
      </c>
      <c r="H2256" s="14" t="s">
        <v>20672</v>
      </c>
      <c r="I2256" s="14">
        <v>0.534</v>
      </c>
      <c r="J2256" s="14">
        <v>0.15</v>
      </c>
      <c r="K2256" s="14">
        <v>0.712852651151523</v>
      </c>
      <c r="L2256" s="14">
        <v>0.0495</v>
      </c>
      <c r="M2256" s="14">
        <v>0.993</v>
      </c>
      <c r="N2256" s="14">
        <v>0.00872</v>
      </c>
      <c r="O2256" s="14">
        <v>0.111</v>
      </c>
      <c r="P2256" s="14">
        <v>0.356</v>
      </c>
      <c r="Q2256" s="14">
        <v>185.041</v>
      </c>
      <c r="R2256" s="14">
        <v>9.0</v>
      </c>
      <c r="S2256" s="14">
        <v>1.0</v>
      </c>
      <c r="T2256" s="14" t="s">
        <v>1264</v>
      </c>
      <c r="U2256" s="14" t="s">
        <v>35</v>
      </c>
      <c r="V2256" s="16" t="s">
        <v>45</v>
      </c>
      <c r="W2256" s="17" t="s">
        <v>251</v>
      </c>
    </row>
    <row r="2257" ht="15.75" customHeight="1">
      <c r="A2257" s="14" t="s">
        <v>20673</v>
      </c>
      <c r="B2257" s="14" t="s">
        <v>20674</v>
      </c>
      <c r="C2257" s="14">
        <v>1996.0</v>
      </c>
      <c r="D2257" s="14">
        <v>9.0</v>
      </c>
      <c r="E2257" s="14">
        <v>153826.0</v>
      </c>
      <c r="F2257" s="14" t="s">
        <v>16404</v>
      </c>
      <c r="G2257" s="14" t="s">
        <v>20418</v>
      </c>
      <c r="H2257" s="14" t="s">
        <v>20415</v>
      </c>
      <c r="I2257" s="14">
        <v>0.495</v>
      </c>
      <c r="J2257" s="14">
        <v>0.123</v>
      </c>
      <c r="K2257" s="14">
        <v>0.6634868350552161</v>
      </c>
      <c r="L2257" s="14">
        <v>0.0656</v>
      </c>
      <c r="M2257" s="14">
        <v>0.982</v>
      </c>
      <c r="N2257" s="14">
        <v>0.00532</v>
      </c>
      <c r="O2257" s="14">
        <v>0.129</v>
      </c>
      <c r="P2257" s="14">
        <v>0.745</v>
      </c>
      <c r="Q2257" s="14">
        <v>111.284</v>
      </c>
      <c r="R2257" s="14">
        <v>9.0</v>
      </c>
      <c r="S2257" s="14">
        <v>1.0</v>
      </c>
      <c r="T2257" s="14" t="s">
        <v>1264</v>
      </c>
      <c r="U2257" s="14" t="s">
        <v>35</v>
      </c>
      <c r="V2257" s="16" t="s">
        <v>181</v>
      </c>
      <c r="W2257" s="17" t="s">
        <v>185</v>
      </c>
    </row>
    <row r="2258" ht="15.75" customHeight="1">
      <c r="A2258" s="14" t="s">
        <v>20675</v>
      </c>
      <c r="B2258" s="14" t="s">
        <v>20676</v>
      </c>
      <c r="C2258" s="14">
        <v>2021.0</v>
      </c>
      <c r="D2258" s="14">
        <v>9.0</v>
      </c>
      <c r="E2258" s="14">
        <v>263636.0</v>
      </c>
      <c r="F2258" s="14" t="s">
        <v>12502</v>
      </c>
      <c r="G2258" s="14" t="s">
        <v>20677</v>
      </c>
      <c r="H2258" s="14" t="s">
        <v>20678</v>
      </c>
      <c r="I2258" s="14">
        <v>0.575</v>
      </c>
      <c r="J2258" s="14">
        <v>0.358</v>
      </c>
      <c r="K2258" s="14">
        <v>0.7024148182854061</v>
      </c>
      <c r="L2258" s="14">
        <v>0.0349</v>
      </c>
      <c r="M2258" s="14">
        <v>0.747</v>
      </c>
      <c r="N2258" s="14">
        <v>0.0</v>
      </c>
      <c r="O2258" s="14">
        <v>0.0853</v>
      </c>
      <c r="P2258" s="14">
        <v>0.295</v>
      </c>
      <c r="Q2258" s="14">
        <v>131.707</v>
      </c>
      <c r="R2258" s="14">
        <v>2.0</v>
      </c>
      <c r="S2258" s="14">
        <v>1.0</v>
      </c>
      <c r="T2258" s="14" t="s">
        <v>1264</v>
      </c>
      <c r="U2258" s="14" t="s">
        <v>35</v>
      </c>
      <c r="V2258" s="16" t="s">
        <v>36</v>
      </c>
      <c r="W2258" s="17" t="s">
        <v>251</v>
      </c>
    </row>
    <row r="2259" ht="15.75" customHeight="1">
      <c r="A2259" s="14" t="s">
        <v>20679</v>
      </c>
      <c r="B2259" s="14" t="s">
        <v>20680</v>
      </c>
      <c r="C2259" s="14">
        <v>2020.0</v>
      </c>
      <c r="D2259" s="14">
        <v>9.0</v>
      </c>
      <c r="E2259" s="14">
        <v>93432.0</v>
      </c>
      <c r="F2259" s="14" t="s">
        <v>13628</v>
      </c>
      <c r="G2259" s="14" t="s">
        <v>20681</v>
      </c>
      <c r="H2259" s="14" t="s">
        <v>20680</v>
      </c>
      <c r="I2259" s="14">
        <v>0.58</v>
      </c>
      <c r="J2259" s="14">
        <v>0.965</v>
      </c>
      <c r="K2259" s="14">
        <v>0.9770923790777686</v>
      </c>
      <c r="L2259" s="14">
        <v>0.0864</v>
      </c>
      <c r="M2259" s="14">
        <v>0.0288</v>
      </c>
      <c r="N2259" s="14">
        <v>0.645</v>
      </c>
      <c r="O2259" s="14">
        <v>0.129</v>
      </c>
      <c r="P2259" s="14">
        <v>0.174</v>
      </c>
      <c r="Q2259" s="14">
        <v>161.031</v>
      </c>
      <c r="R2259" s="14">
        <v>1.0</v>
      </c>
      <c r="S2259" s="14">
        <v>1.0</v>
      </c>
      <c r="T2259" s="14" t="s">
        <v>1264</v>
      </c>
      <c r="U2259" s="14" t="s">
        <v>35</v>
      </c>
      <c r="V2259" s="16" t="s">
        <v>58</v>
      </c>
      <c r="W2259" s="17" t="s">
        <v>251</v>
      </c>
    </row>
    <row r="2260" ht="15.75" customHeight="1">
      <c r="A2260" s="14" t="s">
        <v>20682</v>
      </c>
      <c r="B2260" s="14" t="s">
        <v>20683</v>
      </c>
      <c r="C2260" s="14">
        <v>2015.0</v>
      </c>
      <c r="D2260" s="14">
        <v>9.0</v>
      </c>
      <c r="E2260" s="14">
        <v>207719.0</v>
      </c>
      <c r="F2260" s="14" t="s">
        <v>13038</v>
      </c>
      <c r="G2260" s="14" t="s">
        <v>20684</v>
      </c>
      <c r="H2260" s="14" t="s">
        <v>20685</v>
      </c>
      <c r="I2260" s="14">
        <v>0.65</v>
      </c>
      <c r="J2260" s="14">
        <v>0.881</v>
      </c>
      <c r="K2260" s="14">
        <v>0.88839218871755</v>
      </c>
      <c r="L2260" s="14">
        <v>0.0286</v>
      </c>
      <c r="M2260" s="14">
        <v>0.0241</v>
      </c>
      <c r="N2260" s="14">
        <v>0.0</v>
      </c>
      <c r="O2260" s="14">
        <v>0.293</v>
      </c>
      <c r="P2260" s="14">
        <v>0.581</v>
      </c>
      <c r="Q2260" s="14">
        <v>125.02</v>
      </c>
      <c r="R2260" s="14">
        <v>2.0</v>
      </c>
      <c r="S2260" s="14">
        <v>1.0</v>
      </c>
      <c r="T2260" s="14" t="s">
        <v>1264</v>
      </c>
      <c r="U2260" s="14" t="s">
        <v>35</v>
      </c>
      <c r="V2260" s="16" t="s">
        <v>333</v>
      </c>
      <c r="W2260" s="17" t="s">
        <v>185</v>
      </c>
    </row>
    <row r="2261" ht="15.75" customHeight="1">
      <c r="A2261" s="14" t="s">
        <v>20686</v>
      </c>
      <c r="B2261" s="14" t="s">
        <v>20687</v>
      </c>
      <c r="C2261" s="14">
        <v>2022.0</v>
      </c>
      <c r="D2261" s="14">
        <v>9.0</v>
      </c>
      <c r="E2261" s="14">
        <v>66925.0</v>
      </c>
      <c r="F2261" s="14" t="s">
        <v>14709</v>
      </c>
      <c r="G2261" s="14" t="s">
        <v>20688</v>
      </c>
      <c r="H2261" s="14" t="s">
        <v>20689</v>
      </c>
      <c r="I2261" s="14">
        <v>0.394</v>
      </c>
      <c r="J2261" s="14">
        <v>0.202</v>
      </c>
      <c r="K2261" s="14">
        <v>0.592432571159232</v>
      </c>
      <c r="L2261" s="14">
        <v>0.056</v>
      </c>
      <c r="M2261" s="14">
        <v>0.989</v>
      </c>
      <c r="N2261" s="14">
        <v>0.79</v>
      </c>
      <c r="O2261" s="14">
        <v>0.103</v>
      </c>
      <c r="P2261" s="14">
        <v>0.301</v>
      </c>
      <c r="Q2261" s="14">
        <v>78.349</v>
      </c>
      <c r="R2261" s="14">
        <v>5.0</v>
      </c>
      <c r="S2261" s="14">
        <v>1.0</v>
      </c>
      <c r="T2261" s="14" t="s">
        <v>1434</v>
      </c>
      <c r="U2261" s="14" t="s">
        <v>35</v>
      </c>
      <c r="V2261" s="16" t="s">
        <v>45</v>
      </c>
      <c r="W2261" s="17" t="s">
        <v>251</v>
      </c>
    </row>
    <row r="2262" ht="15.75" customHeight="1">
      <c r="A2262" s="14" t="s">
        <v>20690</v>
      </c>
      <c r="B2262" s="14" t="s">
        <v>20691</v>
      </c>
      <c r="C2262" s="14">
        <v>2021.0</v>
      </c>
      <c r="D2262" s="14">
        <v>9.0</v>
      </c>
      <c r="E2262" s="14">
        <v>127547.0</v>
      </c>
      <c r="F2262" s="14" t="s">
        <v>14854</v>
      </c>
      <c r="G2262" s="14" t="s">
        <v>20692</v>
      </c>
      <c r="H2262" s="14" t="s">
        <v>20691</v>
      </c>
      <c r="I2262" s="14">
        <v>0.665</v>
      </c>
      <c r="J2262" s="14">
        <v>0.501</v>
      </c>
      <c r="K2262" s="14">
        <v>0.6742668919497302</v>
      </c>
      <c r="L2262" s="14">
        <v>0.0263</v>
      </c>
      <c r="M2262" s="14">
        <v>0.124</v>
      </c>
      <c r="N2262" s="14">
        <v>0.757</v>
      </c>
      <c r="O2262" s="14">
        <v>0.358</v>
      </c>
      <c r="P2262" s="14">
        <v>0.373</v>
      </c>
      <c r="Q2262" s="14">
        <v>109.987</v>
      </c>
      <c r="R2262" s="14">
        <v>0.0</v>
      </c>
      <c r="S2262" s="14">
        <v>1.0</v>
      </c>
      <c r="T2262" s="14" t="s">
        <v>1434</v>
      </c>
      <c r="U2262" s="14" t="s">
        <v>35</v>
      </c>
      <c r="V2262" s="16" t="s">
        <v>45</v>
      </c>
      <c r="W2262" s="17" t="s">
        <v>251</v>
      </c>
    </row>
    <row r="2263" ht="15.75" customHeight="1">
      <c r="A2263" s="14" t="s">
        <v>20693</v>
      </c>
      <c r="B2263" s="14" t="s">
        <v>20694</v>
      </c>
      <c r="C2263" s="14">
        <v>2019.0</v>
      </c>
      <c r="D2263" s="14">
        <v>9.0</v>
      </c>
      <c r="E2263" s="14">
        <v>182613.0</v>
      </c>
      <c r="F2263" s="14" t="s">
        <v>18971</v>
      </c>
      <c r="G2263" s="14" t="s">
        <v>20695</v>
      </c>
      <c r="H2263" s="14" t="s">
        <v>20225</v>
      </c>
      <c r="I2263" s="14">
        <v>0.361</v>
      </c>
      <c r="J2263" s="14">
        <v>0.373</v>
      </c>
      <c r="K2263" s="14">
        <v>0.7496203452024551</v>
      </c>
      <c r="L2263" s="14">
        <v>0.0387</v>
      </c>
      <c r="M2263" s="14">
        <v>0.841</v>
      </c>
      <c r="N2263" s="14">
        <v>0.0</v>
      </c>
      <c r="O2263" s="14">
        <v>0.091</v>
      </c>
      <c r="P2263" s="14">
        <v>0.327</v>
      </c>
      <c r="Q2263" s="14">
        <v>76.018</v>
      </c>
      <c r="R2263" s="14">
        <v>5.0</v>
      </c>
      <c r="S2263" s="14">
        <v>1.0</v>
      </c>
      <c r="T2263" s="14" t="s">
        <v>1434</v>
      </c>
      <c r="U2263" s="14" t="s">
        <v>35</v>
      </c>
      <c r="V2263" s="16" t="s">
        <v>45</v>
      </c>
      <c r="W2263" s="17" t="s">
        <v>251</v>
      </c>
    </row>
    <row r="2264" ht="15.75" customHeight="1">
      <c r="A2264" s="14" t="s">
        <v>20696</v>
      </c>
      <c r="B2264" s="14" t="s">
        <v>20697</v>
      </c>
      <c r="C2264" s="14">
        <v>2008.0</v>
      </c>
      <c r="D2264" s="14">
        <v>9.0</v>
      </c>
      <c r="E2264" s="14">
        <v>161746.0</v>
      </c>
      <c r="F2264" s="14" t="s">
        <v>2193</v>
      </c>
      <c r="G2264" s="14" t="s">
        <v>20698</v>
      </c>
      <c r="H2264" s="14" t="s">
        <v>20699</v>
      </c>
      <c r="I2264" s="14">
        <v>0.415</v>
      </c>
      <c r="J2264" s="14">
        <v>0.428</v>
      </c>
      <c r="K2264" s="14">
        <v>0.6976664598913939</v>
      </c>
      <c r="L2264" s="14">
        <v>0.0308</v>
      </c>
      <c r="M2264" s="14">
        <v>0.814</v>
      </c>
      <c r="N2264" s="14">
        <v>0.0</v>
      </c>
      <c r="O2264" s="14">
        <v>0.13</v>
      </c>
      <c r="P2264" s="14">
        <v>0.692</v>
      </c>
      <c r="Q2264" s="14">
        <v>74.266</v>
      </c>
      <c r="R2264" s="14">
        <v>1.0</v>
      </c>
      <c r="S2264" s="14">
        <v>1.0</v>
      </c>
      <c r="T2264" s="14" t="s">
        <v>1434</v>
      </c>
      <c r="U2264" s="14" t="s">
        <v>35</v>
      </c>
      <c r="V2264" s="16" t="s">
        <v>407</v>
      </c>
      <c r="W2264" s="17" t="s">
        <v>185</v>
      </c>
    </row>
    <row r="2265" ht="15.75" customHeight="1">
      <c r="A2265" s="14" t="s">
        <v>20700</v>
      </c>
      <c r="B2265" s="14" t="s">
        <v>20701</v>
      </c>
      <c r="C2265" s="14">
        <v>2020.0</v>
      </c>
      <c r="D2265" s="14">
        <v>9.0</v>
      </c>
      <c r="E2265" s="14">
        <v>139062.0</v>
      </c>
      <c r="F2265" s="14" t="s">
        <v>14645</v>
      </c>
      <c r="G2265" s="14" t="s">
        <v>20702</v>
      </c>
      <c r="H2265" s="14" t="s">
        <v>20701</v>
      </c>
      <c r="I2265" s="14">
        <v>0.839</v>
      </c>
      <c r="J2265" s="14">
        <v>0.711</v>
      </c>
      <c r="K2265" s="14">
        <v>0.7764207644263167</v>
      </c>
      <c r="L2265" s="14">
        <v>0.31</v>
      </c>
      <c r="M2265" s="14">
        <v>0.308</v>
      </c>
      <c r="N2265" s="14">
        <v>0.72</v>
      </c>
      <c r="O2265" s="14">
        <v>0.613</v>
      </c>
      <c r="P2265" s="14">
        <v>0.924</v>
      </c>
      <c r="Q2265" s="14">
        <v>156.061</v>
      </c>
      <c r="R2265" s="14">
        <v>11.0</v>
      </c>
      <c r="S2265" s="14">
        <v>0.0</v>
      </c>
      <c r="T2265" s="14" t="s">
        <v>1434</v>
      </c>
      <c r="U2265" s="14" t="s">
        <v>35</v>
      </c>
      <c r="V2265" s="16" t="s">
        <v>819</v>
      </c>
      <c r="W2265" s="17" t="s">
        <v>185</v>
      </c>
    </row>
    <row r="2266" ht="15.75" customHeight="1">
      <c r="A2266" s="14" t="s">
        <v>20703</v>
      </c>
      <c r="B2266" s="14" t="s">
        <v>20704</v>
      </c>
      <c r="C2266" s="14">
        <v>1986.0</v>
      </c>
      <c r="D2266" s="14">
        <v>9.0</v>
      </c>
      <c r="E2266" s="14">
        <v>183488.0</v>
      </c>
      <c r="F2266" s="14" t="s">
        <v>14569</v>
      </c>
      <c r="G2266" s="14" t="s">
        <v>19058</v>
      </c>
      <c r="H2266" s="14" t="s">
        <v>20705</v>
      </c>
      <c r="I2266" s="14">
        <v>0.482</v>
      </c>
      <c r="J2266" s="14">
        <v>0.92</v>
      </c>
      <c r="K2266" s="14">
        <v>0.8055098068400851</v>
      </c>
      <c r="L2266" s="14">
        <v>0.214</v>
      </c>
      <c r="M2266" s="14">
        <v>0.928</v>
      </c>
      <c r="N2266" s="14">
        <v>0.00328</v>
      </c>
      <c r="O2266" s="14">
        <v>0.513</v>
      </c>
      <c r="P2266" s="14">
        <v>0.136</v>
      </c>
      <c r="Q2266" s="14">
        <v>137.634</v>
      </c>
      <c r="R2266" s="14">
        <v>0.0</v>
      </c>
      <c r="S2266" s="14">
        <v>0.0</v>
      </c>
      <c r="T2266" s="14" t="s">
        <v>1434</v>
      </c>
      <c r="U2266" s="14" t="s">
        <v>35</v>
      </c>
      <c r="V2266" s="16" t="s">
        <v>58</v>
      </c>
      <c r="W2266" s="17" t="s">
        <v>251</v>
      </c>
    </row>
    <row r="2267" ht="15.75" customHeight="1">
      <c r="A2267" s="14" t="s">
        <v>5438</v>
      </c>
      <c r="B2267" s="14" t="s">
        <v>5439</v>
      </c>
      <c r="C2267" s="14">
        <v>2017.0</v>
      </c>
      <c r="D2267" s="14">
        <v>9.0</v>
      </c>
      <c r="E2267" s="14">
        <v>457280.0</v>
      </c>
      <c r="F2267" s="14" t="s">
        <v>880</v>
      </c>
      <c r="G2267" s="14" t="s">
        <v>2426</v>
      </c>
      <c r="H2267" s="14" t="s">
        <v>5440</v>
      </c>
      <c r="I2267" s="14">
        <v>0.423</v>
      </c>
      <c r="J2267" s="14">
        <v>0.903</v>
      </c>
      <c r="K2267" s="14">
        <v>0.8120120633796332</v>
      </c>
      <c r="L2267" s="14">
        <v>0.149</v>
      </c>
      <c r="M2267" s="14">
        <v>0.612</v>
      </c>
      <c r="N2267" s="14">
        <v>1.43E-5</v>
      </c>
      <c r="O2267" s="14">
        <v>0.923</v>
      </c>
      <c r="P2267" s="14">
        <v>0.774</v>
      </c>
      <c r="Q2267" s="14">
        <v>130.68</v>
      </c>
      <c r="R2267" s="14">
        <v>1.0</v>
      </c>
      <c r="S2267" s="14">
        <v>1.0</v>
      </c>
      <c r="T2267" s="14" t="s">
        <v>103</v>
      </c>
      <c r="U2267" s="14" t="s">
        <v>35</v>
      </c>
      <c r="V2267" s="16" t="s">
        <v>181</v>
      </c>
      <c r="W2267" s="17" t="s">
        <v>185</v>
      </c>
    </row>
    <row r="2268" ht="15.75" customHeight="1">
      <c r="A2268" s="14" t="s">
        <v>5446</v>
      </c>
      <c r="B2268" s="14" t="s">
        <v>5448</v>
      </c>
      <c r="C2268" s="14">
        <v>1979.0</v>
      </c>
      <c r="D2268" s="14">
        <v>9.0</v>
      </c>
      <c r="E2268" s="14">
        <v>165920.0</v>
      </c>
      <c r="F2268" s="14" t="s">
        <v>26</v>
      </c>
      <c r="G2268" s="14" t="s">
        <v>5450</v>
      </c>
      <c r="H2268" s="14" t="s">
        <v>4371</v>
      </c>
      <c r="I2268" s="14">
        <v>0.6567054320987653</v>
      </c>
      <c r="J2268" s="14">
        <v>0.6703844999999999</v>
      </c>
      <c r="K2268" s="14">
        <v>0.8136264709055699</v>
      </c>
      <c r="L2268" s="14">
        <v>0.08138265432098765</v>
      </c>
      <c r="M2268" s="14">
        <v>0.2693400896296296</v>
      </c>
      <c r="N2268" s="14">
        <v>0.05448885008024692</v>
      </c>
      <c r="O2268" s="14">
        <v>0.1911505555555556</v>
      </c>
      <c r="P2268" s="14">
        <v>0.6187672839506173</v>
      </c>
      <c r="Q2268" s="14">
        <v>120.71</v>
      </c>
      <c r="R2268" s="14">
        <v>5.0</v>
      </c>
      <c r="S2268" s="14">
        <v>1.0</v>
      </c>
      <c r="T2268" s="14" t="s">
        <v>34</v>
      </c>
      <c r="U2268" s="14" t="s">
        <v>35</v>
      </c>
      <c r="V2268" s="16" t="s">
        <v>407</v>
      </c>
      <c r="W2268" s="17" t="s">
        <v>185</v>
      </c>
    </row>
    <row r="2269" ht="15.75" customHeight="1">
      <c r="A2269" s="14" t="s">
        <v>5453</v>
      </c>
      <c r="B2269" s="14" t="s">
        <v>5454</v>
      </c>
      <c r="C2269" s="14">
        <v>2010.0</v>
      </c>
      <c r="D2269" s="14">
        <v>9.0</v>
      </c>
      <c r="E2269" s="14">
        <v>370645.0</v>
      </c>
      <c r="F2269" s="14" t="s">
        <v>4908</v>
      </c>
      <c r="G2269" s="14" t="s">
        <v>4909</v>
      </c>
      <c r="H2269" s="14" t="s">
        <v>5454</v>
      </c>
      <c r="I2269" s="14">
        <v>0.515</v>
      </c>
      <c r="J2269" s="14">
        <v>0.932</v>
      </c>
      <c r="K2269" s="14">
        <v>0.8709601522710637</v>
      </c>
      <c r="L2269" s="14">
        <v>0.084</v>
      </c>
      <c r="M2269" s="14">
        <v>2.47E-4</v>
      </c>
      <c r="N2269" s="14">
        <v>0.318</v>
      </c>
      <c r="O2269" s="14">
        <v>0.111</v>
      </c>
      <c r="P2269" s="14">
        <v>0.821</v>
      </c>
      <c r="Q2269" s="14">
        <v>175.06</v>
      </c>
      <c r="R2269" s="14">
        <v>11.0</v>
      </c>
      <c r="S2269" s="14">
        <v>0.0</v>
      </c>
      <c r="T2269" s="14" t="s">
        <v>103</v>
      </c>
      <c r="U2269" s="14" t="s">
        <v>35</v>
      </c>
      <c r="V2269" s="16" t="s">
        <v>560</v>
      </c>
      <c r="W2269" s="17" t="s">
        <v>185</v>
      </c>
    </row>
    <row r="2270" ht="15.75" customHeight="1">
      <c r="A2270" s="14" t="s">
        <v>5459</v>
      </c>
      <c r="B2270" s="14" t="s">
        <v>5461</v>
      </c>
      <c r="C2270" s="14">
        <v>2024.0</v>
      </c>
      <c r="D2270" s="14">
        <v>9.0</v>
      </c>
      <c r="E2270" s="14">
        <v>288696.0</v>
      </c>
      <c r="F2270" s="14" t="s">
        <v>880</v>
      </c>
      <c r="G2270" s="14" t="s">
        <v>1822</v>
      </c>
      <c r="H2270" s="14" t="s">
        <v>5463</v>
      </c>
      <c r="I2270" s="14">
        <v>0.727</v>
      </c>
      <c r="J2270" s="14">
        <v>0.9</v>
      </c>
      <c r="K2270" s="14">
        <v>0.8776121318230359</v>
      </c>
      <c r="L2270" s="14">
        <v>0.0452</v>
      </c>
      <c r="M2270" s="14">
        <v>0.0805</v>
      </c>
      <c r="N2270" s="14">
        <v>0.0464</v>
      </c>
      <c r="O2270" s="14">
        <v>0.154</v>
      </c>
      <c r="P2270" s="14">
        <v>0.505</v>
      </c>
      <c r="Q2270" s="14">
        <v>131.97</v>
      </c>
      <c r="R2270" s="14">
        <v>8.0</v>
      </c>
      <c r="S2270" s="14">
        <v>1.0</v>
      </c>
      <c r="T2270" s="14" t="s">
        <v>104</v>
      </c>
      <c r="U2270" s="14" t="s">
        <v>35</v>
      </c>
      <c r="V2270" s="16" t="s">
        <v>333</v>
      </c>
      <c r="W2270" s="17" t="s">
        <v>185</v>
      </c>
    </row>
    <row r="2271" ht="15.75" customHeight="1">
      <c r="A2271" s="14" t="s">
        <v>5467</v>
      </c>
      <c r="B2271" s="14" t="s">
        <v>5468</v>
      </c>
      <c r="C2271" s="14">
        <v>2007.0</v>
      </c>
      <c r="D2271" s="14">
        <v>9.0</v>
      </c>
      <c r="E2271" s="14">
        <v>273817.0</v>
      </c>
      <c r="F2271" s="14" t="s">
        <v>1629</v>
      </c>
      <c r="G2271" s="14" t="s">
        <v>1511</v>
      </c>
      <c r="H2271" s="14" t="s">
        <v>5469</v>
      </c>
      <c r="I2271" s="14">
        <v>0.6</v>
      </c>
      <c r="J2271" s="14">
        <v>0.888</v>
      </c>
      <c r="K2271" s="14">
        <v>0.7941308578958756</v>
      </c>
      <c r="L2271" s="14">
        <v>0.0506</v>
      </c>
      <c r="M2271" s="14">
        <v>0.0111</v>
      </c>
      <c r="N2271" s="14">
        <v>0.078</v>
      </c>
      <c r="O2271" s="14">
        <v>0.113</v>
      </c>
      <c r="P2271" s="14">
        <v>0.593</v>
      </c>
      <c r="Q2271" s="14">
        <v>125.99</v>
      </c>
      <c r="R2271" s="14">
        <v>9.0</v>
      </c>
      <c r="S2271" s="14">
        <v>1.0</v>
      </c>
      <c r="T2271" s="14" t="s">
        <v>104</v>
      </c>
      <c r="U2271" s="14" t="s">
        <v>68</v>
      </c>
      <c r="V2271" s="16" t="s">
        <v>333</v>
      </c>
      <c r="W2271" s="17" t="s">
        <v>185</v>
      </c>
    </row>
    <row r="2272" ht="15.75" customHeight="1">
      <c r="A2272" s="14" t="s">
        <v>20706</v>
      </c>
      <c r="B2272" s="14" t="s">
        <v>20707</v>
      </c>
      <c r="C2272" s="14">
        <v>2007.0</v>
      </c>
      <c r="D2272" s="14">
        <v>10.0</v>
      </c>
      <c r="E2272" s="14">
        <v>225493.0</v>
      </c>
      <c r="F2272" s="14" t="s">
        <v>1402</v>
      </c>
      <c r="G2272" s="14" t="s">
        <v>20500</v>
      </c>
      <c r="H2272" s="14" t="s">
        <v>1410</v>
      </c>
      <c r="I2272" s="14">
        <v>0.516</v>
      </c>
      <c r="J2272" s="14">
        <v>0.0687</v>
      </c>
      <c r="K2272" s="14">
        <v>0.6297136012527601</v>
      </c>
      <c r="L2272" s="14">
        <v>0.0376</v>
      </c>
      <c r="M2272" s="14">
        <v>0.969</v>
      </c>
      <c r="N2272" s="14">
        <v>0.00175</v>
      </c>
      <c r="O2272" s="14">
        <v>0.11</v>
      </c>
      <c r="P2272" s="14">
        <v>0.426</v>
      </c>
      <c r="Q2272" s="14">
        <v>139.911</v>
      </c>
      <c r="R2272" s="14">
        <v>9.0</v>
      </c>
      <c r="S2272" s="14">
        <v>1.0</v>
      </c>
      <c r="T2272" s="14" t="s">
        <v>1434</v>
      </c>
      <c r="U2272" s="14" t="s">
        <v>35</v>
      </c>
      <c r="V2272" s="16" t="s">
        <v>54</v>
      </c>
      <c r="W2272" s="17" t="s">
        <v>251</v>
      </c>
    </row>
    <row r="2273" ht="15.75" customHeight="1">
      <c r="A2273" s="14" t="s">
        <v>20708</v>
      </c>
      <c r="B2273" s="14" t="s">
        <v>20709</v>
      </c>
      <c r="C2273" s="14">
        <v>2007.0</v>
      </c>
      <c r="D2273" s="14">
        <v>10.0</v>
      </c>
      <c r="E2273" s="14">
        <v>301000.0</v>
      </c>
      <c r="F2273" s="14" t="s">
        <v>17167</v>
      </c>
      <c r="G2273" s="14" t="s">
        <v>20710</v>
      </c>
      <c r="H2273" s="14" t="s">
        <v>1410</v>
      </c>
      <c r="I2273" s="14">
        <v>0.672</v>
      </c>
      <c r="J2273" s="14">
        <v>0.00294</v>
      </c>
      <c r="K2273" s="14">
        <v>0.6221418946244703</v>
      </c>
      <c r="L2273" s="14">
        <v>0.298</v>
      </c>
      <c r="M2273" s="14">
        <v>0.966</v>
      </c>
      <c r="N2273" s="14">
        <v>0.588</v>
      </c>
      <c r="O2273" s="14">
        <v>0.102</v>
      </c>
      <c r="P2273" s="14">
        <v>0.239</v>
      </c>
      <c r="Q2273" s="14">
        <v>93.286</v>
      </c>
      <c r="R2273" s="14">
        <v>5.0</v>
      </c>
      <c r="S2273" s="14">
        <v>1.0</v>
      </c>
      <c r="T2273" s="14" t="s">
        <v>1434</v>
      </c>
      <c r="U2273" s="14" t="s">
        <v>35</v>
      </c>
      <c r="V2273" s="16" t="s">
        <v>36</v>
      </c>
      <c r="W2273" s="17" t="s">
        <v>251</v>
      </c>
    </row>
    <row r="2274" ht="15.75" customHeight="1">
      <c r="A2274" s="14" t="s">
        <v>5474</v>
      </c>
      <c r="B2274" s="14" t="s">
        <v>5475</v>
      </c>
      <c r="C2274" s="14">
        <v>1965.0</v>
      </c>
      <c r="D2274" s="14">
        <v>10.0</v>
      </c>
      <c r="E2274" s="14">
        <v>176293.0</v>
      </c>
      <c r="F2274" s="14" t="s">
        <v>5478</v>
      </c>
      <c r="G2274" s="14" t="s">
        <v>5479</v>
      </c>
      <c r="H2274" s="14" t="s">
        <v>5480</v>
      </c>
      <c r="I2274" s="14">
        <v>0.403</v>
      </c>
      <c r="J2274" s="14">
        <v>0.481</v>
      </c>
      <c r="K2274" s="14">
        <v>0.7703035099187154</v>
      </c>
      <c r="L2274" s="14">
        <v>0.124</v>
      </c>
      <c r="M2274" s="14">
        <v>0.838</v>
      </c>
      <c r="N2274" s="14">
        <v>0.0</v>
      </c>
      <c r="O2274" s="14">
        <v>0.378</v>
      </c>
      <c r="P2274" s="14">
        <v>0.624</v>
      </c>
      <c r="Q2274" s="14">
        <v>186.36</v>
      </c>
      <c r="R2274" s="14">
        <v>7.0</v>
      </c>
      <c r="S2274" s="14">
        <v>1.0</v>
      </c>
      <c r="T2274" s="14" t="s">
        <v>34</v>
      </c>
      <c r="U2274" s="14" t="s">
        <v>35</v>
      </c>
      <c r="V2274" s="16" t="s">
        <v>407</v>
      </c>
      <c r="W2274" s="17" t="s">
        <v>185</v>
      </c>
    </row>
    <row r="2275" ht="15.75" customHeight="1">
      <c r="A2275" s="14" t="s">
        <v>3027</v>
      </c>
      <c r="B2275" s="14" t="s">
        <v>3028</v>
      </c>
      <c r="C2275" s="14">
        <v>2021.0</v>
      </c>
      <c r="D2275" s="14">
        <v>10.0</v>
      </c>
      <c r="E2275" s="14">
        <v>270076.0</v>
      </c>
      <c r="F2275" s="14" t="s">
        <v>26</v>
      </c>
      <c r="G2275" s="14" t="s">
        <v>3031</v>
      </c>
      <c r="H2275" s="14" t="s">
        <v>3032</v>
      </c>
      <c r="I2275" s="14">
        <v>0.437</v>
      </c>
      <c r="J2275" s="14">
        <v>0.181</v>
      </c>
      <c r="K2275" s="14">
        <v>0.7757149273677473</v>
      </c>
      <c r="L2275" s="14">
        <v>0.0327</v>
      </c>
      <c r="M2275" s="14">
        <v>0.985</v>
      </c>
      <c r="N2275" s="14">
        <v>3.23E-4</v>
      </c>
      <c r="O2275" s="14">
        <v>0.123</v>
      </c>
      <c r="P2275" s="14">
        <v>0.358</v>
      </c>
      <c r="Q2275" s="14">
        <v>77.953</v>
      </c>
      <c r="R2275" s="14">
        <v>11.0</v>
      </c>
      <c r="S2275" s="14">
        <v>1.0</v>
      </c>
      <c r="T2275" s="14" t="s">
        <v>34</v>
      </c>
      <c r="U2275" s="14" t="s">
        <v>35</v>
      </c>
      <c r="V2275" s="16" t="s">
        <v>45</v>
      </c>
      <c r="W2275" s="17" t="s">
        <v>251</v>
      </c>
    </row>
    <row r="2276" ht="15.75" customHeight="1">
      <c r="A2276" s="14" t="s">
        <v>3035</v>
      </c>
      <c r="B2276" s="14" t="s">
        <v>3036</v>
      </c>
      <c r="C2276" s="14">
        <v>2014.0</v>
      </c>
      <c r="D2276" s="14">
        <v>10.0</v>
      </c>
      <c r="E2276" s="14">
        <v>294533.0</v>
      </c>
      <c r="F2276" s="14" t="s">
        <v>26</v>
      </c>
      <c r="G2276" s="14" t="s">
        <v>3037</v>
      </c>
      <c r="H2276" s="14" t="s">
        <v>3038</v>
      </c>
      <c r="I2276" s="14">
        <v>0.48</v>
      </c>
      <c r="J2276" s="14">
        <v>0.244</v>
      </c>
      <c r="K2276" s="14">
        <v>0.7928047397858362</v>
      </c>
      <c r="L2276" s="14">
        <v>0.0341</v>
      </c>
      <c r="M2276" s="14">
        <v>0.763</v>
      </c>
      <c r="N2276" s="14">
        <v>0.0</v>
      </c>
      <c r="O2276" s="14">
        <v>0.106</v>
      </c>
      <c r="P2276" s="14">
        <v>0.288</v>
      </c>
      <c r="Q2276" s="14">
        <v>139.937</v>
      </c>
      <c r="R2276" s="14">
        <v>7.0</v>
      </c>
      <c r="S2276" s="14">
        <v>1.0</v>
      </c>
      <c r="T2276" s="14" t="s">
        <v>34</v>
      </c>
      <c r="U2276" s="14" t="s">
        <v>35</v>
      </c>
      <c r="V2276" s="16" t="s">
        <v>36</v>
      </c>
      <c r="W2276" s="17" t="s">
        <v>251</v>
      </c>
    </row>
    <row r="2277" ht="15.75" customHeight="1">
      <c r="A2277" s="14" t="s">
        <v>5487</v>
      </c>
      <c r="B2277" s="14" t="s">
        <v>5488</v>
      </c>
      <c r="C2277" s="14">
        <v>1998.0</v>
      </c>
      <c r="D2277" s="14">
        <v>10.0</v>
      </c>
      <c r="E2277" s="14">
        <v>222616.0</v>
      </c>
      <c r="F2277" s="14" t="s">
        <v>26</v>
      </c>
      <c r="G2277" s="14" t="s">
        <v>63</v>
      </c>
      <c r="H2277" s="14" t="s">
        <v>3218</v>
      </c>
      <c r="I2277" s="14">
        <v>0.83</v>
      </c>
      <c r="J2277" s="14">
        <v>0.772</v>
      </c>
      <c r="K2277" s="14">
        <v>0.8302354928917881</v>
      </c>
      <c r="L2277" s="14">
        <v>0.198</v>
      </c>
      <c r="M2277" s="14">
        <v>0.115</v>
      </c>
      <c r="N2277" s="14">
        <v>0.0</v>
      </c>
      <c r="O2277" s="14">
        <v>0.0601</v>
      </c>
      <c r="P2277" s="14">
        <v>0.871</v>
      </c>
      <c r="Q2277" s="14">
        <v>81.968</v>
      </c>
      <c r="R2277" s="14">
        <v>2.0</v>
      </c>
      <c r="S2277" s="14">
        <v>0.0</v>
      </c>
      <c r="T2277" s="14" t="s">
        <v>34</v>
      </c>
      <c r="U2277" s="14" t="s">
        <v>35</v>
      </c>
      <c r="V2277" s="16" t="s">
        <v>560</v>
      </c>
      <c r="W2277" s="17" t="s">
        <v>185</v>
      </c>
    </row>
    <row r="2278" ht="15.75" customHeight="1">
      <c r="A2278" s="14" t="s">
        <v>5493</v>
      </c>
      <c r="B2278" s="14" t="s">
        <v>63</v>
      </c>
      <c r="C2278" s="14">
        <v>1998.0</v>
      </c>
      <c r="D2278" s="14">
        <v>10.0</v>
      </c>
      <c r="E2278" s="14">
        <v>243122.0</v>
      </c>
      <c r="F2278" s="14" t="s">
        <v>26</v>
      </c>
      <c r="G2278" s="14" t="s">
        <v>63</v>
      </c>
      <c r="H2278" s="14" t="s">
        <v>3218</v>
      </c>
      <c r="I2278" s="14">
        <v>0.946</v>
      </c>
      <c r="J2278" s="14">
        <v>0.554</v>
      </c>
      <c r="K2278" s="14">
        <v>0.7751160353180522</v>
      </c>
      <c r="L2278" s="14">
        <v>0.0522</v>
      </c>
      <c r="M2278" s="14">
        <v>0.0308</v>
      </c>
      <c r="N2278" s="14">
        <v>9.83E-6</v>
      </c>
      <c r="O2278" s="14">
        <v>0.617</v>
      </c>
      <c r="P2278" s="14">
        <v>0.83</v>
      </c>
      <c r="Q2278" s="14">
        <v>125.011</v>
      </c>
      <c r="R2278" s="14">
        <v>5.0</v>
      </c>
      <c r="S2278" s="14">
        <v>0.0</v>
      </c>
      <c r="T2278" s="14" t="s">
        <v>34</v>
      </c>
      <c r="U2278" s="14" t="s">
        <v>35</v>
      </c>
      <c r="V2278" s="16" t="s">
        <v>560</v>
      </c>
      <c r="W2278" s="17" t="s">
        <v>185</v>
      </c>
    </row>
    <row r="2279" ht="15.75" customHeight="1">
      <c r="A2279" s="14" t="s">
        <v>5502</v>
      </c>
      <c r="B2279" s="14" t="s">
        <v>5503</v>
      </c>
      <c r="C2279" s="14">
        <v>2011.0</v>
      </c>
      <c r="D2279" s="14">
        <v>10.0</v>
      </c>
      <c r="E2279" s="14">
        <v>250773.0</v>
      </c>
      <c r="F2279" s="14" t="s">
        <v>26</v>
      </c>
      <c r="G2279" s="14" t="s">
        <v>63</v>
      </c>
      <c r="H2279" s="14" t="s">
        <v>4341</v>
      </c>
      <c r="I2279" s="14">
        <v>0.854</v>
      </c>
      <c r="J2279" s="14">
        <v>0.473</v>
      </c>
      <c r="K2279" s="14">
        <v>0.8368233054384356</v>
      </c>
      <c r="L2279" s="14">
        <v>0.0292</v>
      </c>
      <c r="M2279" s="14">
        <v>0.771</v>
      </c>
      <c r="N2279" s="14">
        <v>2.34E-4</v>
      </c>
      <c r="O2279" s="14">
        <v>0.0888</v>
      </c>
      <c r="P2279" s="14">
        <v>0.667</v>
      </c>
      <c r="Q2279" s="14">
        <v>114.056</v>
      </c>
      <c r="R2279" s="14">
        <v>7.0</v>
      </c>
      <c r="S2279" s="14">
        <v>1.0</v>
      </c>
      <c r="T2279" s="14" t="s">
        <v>34</v>
      </c>
      <c r="U2279" s="14" t="s">
        <v>35</v>
      </c>
      <c r="V2279" s="16" t="s">
        <v>407</v>
      </c>
      <c r="W2279" s="17" t="s">
        <v>185</v>
      </c>
    </row>
    <row r="2280" ht="15.75" customHeight="1">
      <c r="A2280" s="14" t="s">
        <v>5510</v>
      </c>
      <c r="B2280" s="14" t="s">
        <v>5511</v>
      </c>
      <c r="C2280" s="14">
        <v>2018.0</v>
      </c>
      <c r="D2280" s="14">
        <v>10.0</v>
      </c>
      <c r="E2280" s="14">
        <v>214289.0</v>
      </c>
      <c r="F2280" s="14" t="s">
        <v>2074</v>
      </c>
      <c r="G2280" s="14" t="s">
        <v>5512</v>
      </c>
      <c r="H2280" s="14" t="s">
        <v>5511</v>
      </c>
      <c r="I2280" s="14">
        <v>0.687</v>
      </c>
      <c r="J2280" s="14">
        <v>0.792</v>
      </c>
      <c r="K2280" s="14">
        <v>0.9156845549822326</v>
      </c>
      <c r="L2280" s="14">
        <v>0.0452</v>
      </c>
      <c r="M2280" s="14">
        <v>0.191</v>
      </c>
      <c r="N2280" s="14">
        <v>0.0</v>
      </c>
      <c r="O2280" s="14">
        <v>0.167</v>
      </c>
      <c r="P2280" s="14">
        <v>0.671</v>
      </c>
      <c r="Q2280" s="14">
        <v>100.011</v>
      </c>
      <c r="R2280" s="14">
        <v>5.0</v>
      </c>
      <c r="S2280" s="14">
        <v>1.0</v>
      </c>
      <c r="T2280" s="14" t="s">
        <v>103</v>
      </c>
      <c r="U2280" s="14" t="s">
        <v>94</v>
      </c>
      <c r="V2280" s="16" t="s">
        <v>407</v>
      </c>
      <c r="W2280" s="17" t="s">
        <v>185</v>
      </c>
    </row>
    <row r="2281" ht="15.75" customHeight="1">
      <c r="A2281" s="14" t="s">
        <v>5516</v>
      </c>
      <c r="B2281" s="14" t="s">
        <v>5517</v>
      </c>
      <c r="C2281" s="14">
        <v>2010.0</v>
      </c>
      <c r="D2281" s="14">
        <v>10.0</v>
      </c>
      <c r="E2281" s="14">
        <v>202626.0</v>
      </c>
      <c r="F2281" s="14" t="s">
        <v>5520</v>
      </c>
      <c r="G2281" s="14" t="s">
        <v>5522</v>
      </c>
      <c r="H2281" s="14" t="s">
        <v>5517</v>
      </c>
      <c r="I2281" s="14">
        <v>0.697</v>
      </c>
      <c r="J2281" s="14">
        <v>0.91</v>
      </c>
      <c r="K2281" s="14">
        <v>0.8906380339039071</v>
      </c>
      <c r="L2281" s="14">
        <v>0.247</v>
      </c>
      <c r="M2281" s="14">
        <v>0.00271</v>
      </c>
      <c r="N2281" s="14">
        <v>0.0</v>
      </c>
      <c r="O2281" s="14">
        <v>0.147</v>
      </c>
      <c r="P2281" s="14">
        <v>0.623</v>
      </c>
      <c r="Q2281" s="14">
        <v>127.031</v>
      </c>
      <c r="R2281" s="14">
        <v>2.0</v>
      </c>
      <c r="S2281" s="14">
        <v>1.0</v>
      </c>
      <c r="T2281" s="14" t="s">
        <v>103</v>
      </c>
      <c r="U2281" s="14" t="s">
        <v>35</v>
      </c>
      <c r="V2281" s="16" t="s">
        <v>407</v>
      </c>
      <c r="W2281" s="17" t="s">
        <v>185</v>
      </c>
    </row>
    <row r="2282" ht="15.75" customHeight="1">
      <c r="A2282" s="14" t="s">
        <v>5526</v>
      </c>
      <c r="B2282" s="14" t="s">
        <v>4305</v>
      </c>
      <c r="C2282" s="14">
        <v>2016.0</v>
      </c>
      <c r="D2282" s="14">
        <v>10.0</v>
      </c>
      <c r="E2282" s="14">
        <v>358100.0</v>
      </c>
      <c r="F2282" s="14" t="s">
        <v>901</v>
      </c>
      <c r="G2282" s="14" t="s">
        <v>671</v>
      </c>
      <c r="H2282" s="14" t="s">
        <v>5529</v>
      </c>
      <c r="I2282" s="14">
        <v>0.506</v>
      </c>
      <c r="J2282" s="14">
        <v>0.486</v>
      </c>
      <c r="K2282" s="14">
        <v>0.7523795264314082</v>
      </c>
      <c r="L2282" s="14">
        <v>0.0417</v>
      </c>
      <c r="M2282" s="14">
        <v>0.769</v>
      </c>
      <c r="N2282" s="14">
        <v>2.47E-6</v>
      </c>
      <c r="O2282" s="14">
        <v>0.206</v>
      </c>
      <c r="P2282" s="14">
        <v>0.596</v>
      </c>
      <c r="Q2282" s="14">
        <v>148.714</v>
      </c>
      <c r="R2282" s="14">
        <v>7.0</v>
      </c>
      <c r="S2282" s="14">
        <v>1.0</v>
      </c>
      <c r="T2282" s="14" t="s">
        <v>104</v>
      </c>
      <c r="U2282" s="14" t="s">
        <v>35</v>
      </c>
      <c r="V2282" s="16" t="s">
        <v>333</v>
      </c>
      <c r="W2282" s="17" t="s">
        <v>185</v>
      </c>
    </row>
    <row r="2283" ht="15.75" customHeight="1">
      <c r="A2283" s="14" t="s">
        <v>5534</v>
      </c>
      <c r="B2283" s="14" t="s">
        <v>5535</v>
      </c>
      <c r="C2283" s="14">
        <v>2016.0</v>
      </c>
      <c r="D2283" s="14">
        <v>10.0</v>
      </c>
      <c r="E2283" s="14">
        <v>357840.0</v>
      </c>
      <c r="F2283" s="14" t="s">
        <v>901</v>
      </c>
      <c r="G2283" s="14" t="s">
        <v>1757</v>
      </c>
      <c r="H2283" s="14" t="s">
        <v>5539</v>
      </c>
      <c r="I2283" s="14">
        <v>0.756</v>
      </c>
      <c r="J2283" s="14">
        <v>0.631</v>
      </c>
      <c r="K2283" s="14">
        <v>0.7619831882283066</v>
      </c>
      <c r="L2283" s="14">
        <v>0.136</v>
      </c>
      <c r="M2283" s="14">
        <v>0.159</v>
      </c>
      <c r="N2283" s="14">
        <v>3.46E-6</v>
      </c>
      <c r="O2283" s="14">
        <v>0.0665</v>
      </c>
      <c r="P2283" s="14">
        <v>0.747</v>
      </c>
      <c r="Q2283" s="14">
        <v>98.019</v>
      </c>
      <c r="R2283" s="14">
        <v>6.0</v>
      </c>
      <c r="S2283" s="14">
        <v>0.0</v>
      </c>
      <c r="T2283" s="14" t="s">
        <v>104</v>
      </c>
      <c r="U2283" s="14" t="s">
        <v>68</v>
      </c>
      <c r="V2283" s="16" t="s">
        <v>181</v>
      </c>
      <c r="W2283" s="17" t="s">
        <v>185</v>
      </c>
    </row>
    <row r="2284" ht="15.75" customHeight="1">
      <c r="A2284" s="14" t="s">
        <v>3042</v>
      </c>
      <c r="B2284" s="14" t="s">
        <v>3043</v>
      </c>
      <c r="C2284" s="14">
        <v>2018.0</v>
      </c>
      <c r="D2284" s="14">
        <v>10.0</v>
      </c>
      <c r="E2284" s="14">
        <v>341000.0</v>
      </c>
      <c r="F2284" s="14" t="s">
        <v>3044</v>
      </c>
      <c r="G2284" s="14" t="s">
        <v>3045</v>
      </c>
      <c r="H2284" s="14" t="s">
        <v>3046</v>
      </c>
      <c r="I2284" s="14">
        <v>0.419</v>
      </c>
      <c r="J2284" s="14">
        <v>0.932</v>
      </c>
      <c r="K2284" s="14">
        <v>0.8748743395958577</v>
      </c>
      <c r="L2284" s="14">
        <v>0.0963</v>
      </c>
      <c r="M2284" s="14">
        <v>0.194</v>
      </c>
      <c r="N2284" s="14">
        <v>0.0</v>
      </c>
      <c r="O2284" s="14">
        <v>0.795</v>
      </c>
      <c r="P2284" s="14">
        <v>0.342</v>
      </c>
      <c r="Q2284" s="14">
        <v>115.474</v>
      </c>
      <c r="R2284" s="14">
        <v>7.0</v>
      </c>
      <c r="S2284" s="14">
        <v>1.0</v>
      </c>
      <c r="T2284" s="14" t="s">
        <v>103</v>
      </c>
      <c r="U2284" s="14" t="s">
        <v>68</v>
      </c>
      <c r="V2284" s="16" t="s">
        <v>45</v>
      </c>
      <c r="W2284" s="17" t="s">
        <v>251</v>
      </c>
    </row>
    <row r="2285" ht="15.75" customHeight="1">
      <c r="A2285" s="14" t="s">
        <v>3052</v>
      </c>
      <c r="B2285" s="14" t="s">
        <v>2002</v>
      </c>
      <c r="C2285" s="14">
        <v>2023.0</v>
      </c>
      <c r="D2285" s="14">
        <v>10.0</v>
      </c>
      <c r="E2285" s="14">
        <v>409026.0</v>
      </c>
      <c r="F2285" s="14" t="s">
        <v>880</v>
      </c>
      <c r="G2285" s="14" t="s">
        <v>2426</v>
      </c>
      <c r="H2285" s="14" t="s">
        <v>1202</v>
      </c>
      <c r="I2285" s="14">
        <v>0.613</v>
      </c>
      <c r="J2285" s="14">
        <v>0.437</v>
      </c>
      <c r="K2285" s="14">
        <v>0.7209163048206336</v>
      </c>
      <c r="L2285" s="14">
        <v>0.0318</v>
      </c>
      <c r="M2285" s="14">
        <v>0.379</v>
      </c>
      <c r="N2285" s="14">
        <v>1.56E-5</v>
      </c>
      <c r="O2285" s="14">
        <v>0.139</v>
      </c>
      <c r="P2285" s="14">
        <v>0.453</v>
      </c>
      <c r="Q2285" s="14">
        <v>108.728</v>
      </c>
      <c r="R2285" s="14">
        <v>9.0</v>
      </c>
      <c r="S2285" s="14">
        <v>1.0</v>
      </c>
      <c r="T2285" s="14" t="s">
        <v>104</v>
      </c>
      <c r="U2285" s="14" t="s">
        <v>68</v>
      </c>
      <c r="V2285" s="16" t="s">
        <v>54</v>
      </c>
      <c r="W2285" s="17" t="s">
        <v>251</v>
      </c>
    </row>
    <row r="2286" ht="15.75" customHeight="1">
      <c r="A2286" s="14" t="s">
        <v>5542</v>
      </c>
      <c r="B2286" s="14" t="s">
        <v>5543</v>
      </c>
      <c r="C2286" s="14">
        <v>1984.0</v>
      </c>
      <c r="D2286" s="14">
        <v>10.0</v>
      </c>
      <c r="E2286" s="14">
        <v>328133.0</v>
      </c>
      <c r="F2286" s="14" t="s">
        <v>5544</v>
      </c>
      <c r="G2286" s="14" t="s">
        <v>5545</v>
      </c>
      <c r="H2286" s="14" t="s">
        <v>5546</v>
      </c>
      <c r="I2286" s="14">
        <v>0.72</v>
      </c>
      <c r="J2286" s="14">
        <v>0.637</v>
      </c>
      <c r="K2286" s="14">
        <v>0.7948794729579948</v>
      </c>
      <c r="L2286" s="14">
        <v>0.0805</v>
      </c>
      <c r="M2286" s="14">
        <v>0.207</v>
      </c>
      <c r="N2286" s="14">
        <v>6.41E-5</v>
      </c>
      <c r="O2286" s="14">
        <v>0.305</v>
      </c>
      <c r="P2286" s="14">
        <v>0.899</v>
      </c>
      <c r="Q2286" s="14">
        <v>121.71</v>
      </c>
      <c r="R2286" s="14">
        <v>2.0</v>
      </c>
      <c r="S2286" s="14">
        <v>0.0</v>
      </c>
      <c r="T2286" s="14" t="s">
        <v>103</v>
      </c>
      <c r="U2286" s="14" t="s">
        <v>68</v>
      </c>
      <c r="V2286" s="16" t="s">
        <v>560</v>
      </c>
      <c r="W2286" s="17" t="s">
        <v>185</v>
      </c>
    </row>
    <row r="2287" ht="15.75" customHeight="1">
      <c r="A2287" s="14" t="s">
        <v>5550</v>
      </c>
      <c r="B2287" s="14" t="s">
        <v>5551</v>
      </c>
      <c r="C2287" s="14">
        <v>2020.0</v>
      </c>
      <c r="D2287" s="14">
        <v>10.0</v>
      </c>
      <c r="E2287" s="14">
        <v>218279.0</v>
      </c>
      <c r="F2287" s="14" t="s">
        <v>5554</v>
      </c>
      <c r="G2287" s="14" t="s">
        <v>5555</v>
      </c>
      <c r="H2287" s="14" t="s">
        <v>5551</v>
      </c>
      <c r="I2287" s="14">
        <v>0.631</v>
      </c>
      <c r="J2287" s="14">
        <v>0.758</v>
      </c>
      <c r="K2287" s="14">
        <v>0.8786174149064528</v>
      </c>
      <c r="L2287" s="14">
        <v>0.0575</v>
      </c>
      <c r="M2287" s="14">
        <v>0.164</v>
      </c>
      <c r="N2287" s="14">
        <v>0.0</v>
      </c>
      <c r="O2287" s="14">
        <v>0.106</v>
      </c>
      <c r="P2287" s="14">
        <v>0.519</v>
      </c>
      <c r="Q2287" s="14">
        <v>87.881</v>
      </c>
      <c r="R2287" s="14">
        <v>1.0</v>
      </c>
      <c r="S2287" s="14">
        <v>0.0</v>
      </c>
      <c r="T2287" s="14" t="s">
        <v>104</v>
      </c>
      <c r="U2287" s="14" t="s">
        <v>68</v>
      </c>
      <c r="V2287" s="16" t="s">
        <v>333</v>
      </c>
      <c r="W2287" s="17" t="s">
        <v>185</v>
      </c>
    </row>
    <row r="2288" ht="15.75" customHeight="1">
      <c r="A2288" s="14" t="s">
        <v>5561</v>
      </c>
      <c r="B2288" s="14" t="s">
        <v>5562</v>
      </c>
      <c r="C2288" s="14">
        <v>1967.0</v>
      </c>
      <c r="D2288" s="14">
        <v>10.0</v>
      </c>
      <c r="E2288" s="14">
        <v>256986.0</v>
      </c>
      <c r="F2288" s="14" t="s">
        <v>5564</v>
      </c>
      <c r="G2288" s="14" t="s">
        <v>5565</v>
      </c>
      <c r="H2288" s="14" t="s">
        <v>5566</v>
      </c>
      <c r="I2288" s="14">
        <v>0.485</v>
      </c>
      <c r="J2288" s="14">
        <v>0.525</v>
      </c>
      <c r="K2288" s="14">
        <v>0.7254507731968975</v>
      </c>
      <c r="L2288" s="14">
        <v>0.04</v>
      </c>
      <c r="M2288" s="14">
        <v>0.315</v>
      </c>
      <c r="N2288" s="14">
        <v>0.0112</v>
      </c>
      <c r="O2288" s="14">
        <v>0.248</v>
      </c>
      <c r="P2288" s="14">
        <v>0.747</v>
      </c>
      <c r="Q2288" s="14">
        <v>91.825</v>
      </c>
      <c r="R2288" s="14">
        <v>7.0</v>
      </c>
      <c r="S2288" s="14">
        <v>0.0</v>
      </c>
      <c r="T2288" s="14" t="s">
        <v>103</v>
      </c>
      <c r="U2288" s="14" t="s">
        <v>68</v>
      </c>
      <c r="V2288" s="16" t="s">
        <v>181</v>
      </c>
      <c r="W2288" s="17" t="s">
        <v>185</v>
      </c>
    </row>
    <row r="2289" ht="15.75" customHeight="1">
      <c r="A2289" s="14" t="s">
        <v>20711</v>
      </c>
      <c r="B2289" s="14" t="s">
        <v>20712</v>
      </c>
      <c r="C2289" s="14">
        <v>2012.0</v>
      </c>
      <c r="D2289" s="14">
        <v>10.0</v>
      </c>
      <c r="E2289" s="14">
        <v>374026.0</v>
      </c>
      <c r="F2289" s="14" t="s">
        <v>17167</v>
      </c>
      <c r="G2289" s="14" t="s">
        <v>20113</v>
      </c>
      <c r="H2289" s="14" t="s">
        <v>20114</v>
      </c>
      <c r="I2289" s="14">
        <v>0.479</v>
      </c>
      <c r="J2289" s="14">
        <v>0.327</v>
      </c>
      <c r="K2289" s="14">
        <v>0.685346394869092</v>
      </c>
      <c r="L2289" s="14">
        <v>0.0486</v>
      </c>
      <c r="M2289" s="14">
        <v>0.962</v>
      </c>
      <c r="N2289" s="14">
        <v>0.869</v>
      </c>
      <c r="O2289" s="14">
        <v>0.181</v>
      </c>
      <c r="P2289" s="14">
        <v>0.207</v>
      </c>
      <c r="Q2289" s="14">
        <v>95.45</v>
      </c>
      <c r="R2289" s="14">
        <v>9.0</v>
      </c>
      <c r="S2289" s="14">
        <v>0.0</v>
      </c>
      <c r="T2289" s="14" t="s">
        <v>1434</v>
      </c>
      <c r="U2289" s="14" t="s">
        <v>35</v>
      </c>
      <c r="V2289" s="16" t="s">
        <v>36</v>
      </c>
      <c r="W2289" s="17" t="s">
        <v>251</v>
      </c>
    </row>
    <row r="2290" ht="15.75" customHeight="1">
      <c r="A2290" s="14" t="s">
        <v>5573</v>
      </c>
      <c r="B2290" s="14" t="s">
        <v>5574</v>
      </c>
      <c r="C2290" s="14">
        <v>2024.0</v>
      </c>
      <c r="D2290" s="14">
        <v>10.0</v>
      </c>
      <c r="E2290" s="14">
        <v>178464.0</v>
      </c>
      <c r="F2290" s="14" t="s">
        <v>236</v>
      </c>
      <c r="G2290" s="14" t="s">
        <v>1955</v>
      </c>
      <c r="H2290" s="14" t="s">
        <v>2360</v>
      </c>
      <c r="I2290" s="14">
        <v>0.494</v>
      </c>
      <c r="J2290" s="14">
        <v>0.291</v>
      </c>
      <c r="K2290" s="14">
        <v>0.5410989668996408</v>
      </c>
      <c r="L2290" s="14">
        <v>0.0833</v>
      </c>
      <c r="M2290" s="14">
        <v>0.986</v>
      </c>
      <c r="N2290" s="14">
        <v>0.95</v>
      </c>
      <c r="O2290" s="14">
        <v>0.118</v>
      </c>
      <c r="P2290" s="14">
        <v>0.772</v>
      </c>
      <c r="Q2290" s="14">
        <v>123.534</v>
      </c>
      <c r="R2290" s="14">
        <v>3.0</v>
      </c>
      <c r="S2290" s="14">
        <v>1.0</v>
      </c>
      <c r="T2290" s="14" t="s">
        <v>103</v>
      </c>
      <c r="U2290" s="14" t="s">
        <v>35</v>
      </c>
      <c r="V2290" s="16" t="s">
        <v>181</v>
      </c>
      <c r="W2290" s="17" t="s">
        <v>185</v>
      </c>
    </row>
    <row r="2291" ht="15.75" customHeight="1">
      <c r="A2291" s="14" t="s">
        <v>3055</v>
      </c>
      <c r="B2291" s="14" t="s">
        <v>3056</v>
      </c>
      <c r="C2291" s="14">
        <v>2024.0</v>
      </c>
      <c r="D2291" s="14">
        <v>10.0</v>
      </c>
      <c r="E2291" s="14">
        <v>145945.0</v>
      </c>
      <c r="F2291" s="14" t="s">
        <v>199</v>
      </c>
      <c r="G2291" s="14" t="s">
        <v>1955</v>
      </c>
      <c r="H2291" s="14" t="s">
        <v>2360</v>
      </c>
      <c r="I2291" s="14">
        <v>0.663</v>
      </c>
      <c r="J2291" s="14">
        <v>0.065</v>
      </c>
      <c r="K2291" s="14">
        <v>0.5381258956529394</v>
      </c>
      <c r="L2291" s="14">
        <v>0.0442</v>
      </c>
      <c r="M2291" s="14">
        <v>0.952</v>
      </c>
      <c r="N2291" s="14">
        <v>4.72E-4</v>
      </c>
      <c r="O2291" s="14">
        <v>0.117</v>
      </c>
      <c r="P2291" s="14">
        <v>0.373</v>
      </c>
      <c r="Q2291" s="14">
        <v>129.996</v>
      </c>
      <c r="R2291" s="14">
        <v>1.0</v>
      </c>
      <c r="S2291" s="14">
        <v>1.0</v>
      </c>
      <c r="T2291" s="14" t="s">
        <v>103</v>
      </c>
      <c r="U2291" s="14" t="s">
        <v>35</v>
      </c>
      <c r="V2291" s="16" t="s">
        <v>45</v>
      </c>
      <c r="W2291" s="17" t="s">
        <v>251</v>
      </c>
    </row>
    <row r="2292" ht="15.75" customHeight="1">
      <c r="A2292" s="14" t="s">
        <v>5579</v>
      </c>
      <c r="B2292" s="14" t="s">
        <v>5581</v>
      </c>
      <c r="C2292" s="14">
        <v>2024.0</v>
      </c>
      <c r="D2292" s="14">
        <v>10.0</v>
      </c>
      <c r="E2292" s="14">
        <v>176720.0</v>
      </c>
      <c r="F2292" s="14" t="s">
        <v>1415</v>
      </c>
      <c r="G2292" s="14" t="s">
        <v>1675</v>
      </c>
      <c r="H2292" s="14" t="s">
        <v>2384</v>
      </c>
      <c r="I2292" s="14">
        <v>0.798</v>
      </c>
      <c r="J2292" s="14">
        <v>0.455</v>
      </c>
      <c r="K2292" s="14">
        <v>0.6713793767101283</v>
      </c>
      <c r="L2292" s="14">
        <v>0.0424</v>
      </c>
      <c r="M2292" s="14">
        <v>0.18</v>
      </c>
      <c r="N2292" s="14">
        <v>0.0</v>
      </c>
      <c r="O2292" s="14">
        <v>0.108</v>
      </c>
      <c r="P2292" s="14">
        <v>0.523</v>
      </c>
      <c r="Q2292" s="14">
        <v>104.014</v>
      </c>
      <c r="R2292" s="14">
        <v>0.0</v>
      </c>
      <c r="S2292" s="14">
        <v>1.0</v>
      </c>
      <c r="T2292" s="14" t="s">
        <v>103</v>
      </c>
      <c r="U2292" s="14" t="s">
        <v>35</v>
      </c>
      <c r="V2292" s="16" t="s">
        <v>333</v>
      </c>
      <c r="W2292" s="17" t="s">
        <v>185</v>
      </c>
    </row>
    <row r="2293" ht="15.75" customHeight="1">
      <c r="A2293" s="14" t="s">
        <v>5586</v>
      </c>
      <c r="B2293" s="14" t="s">
        <v>5587</v>
      </c>
      <c r="C2293" s="14">
        <v>2011.0</v>
      </c>
      <c r="D2293" s="14">
        <v>10.0</v>
      </c>
      <c r="E2293" s="14">
        <v>203400.0</v>
      </c>
      <c r="F2293" s="14" t="s">
        <v>1982</v>
      </c>
      <c r="G2293" s="14" t="s">
        <v>1983</v>
      </c>
      <c r="H2293" s="14" t="s">
        <v>1984</v>
      </c>
      <c r="I2293" s="14">
        <v>0.725</v>
      </c>
      <c r="J2293" s="14">
        <v>0.381</v>
      </c>
      <c r="K2293" s="14">
        <v>0.7442944837605225</v>
      </c>
      <c r="L2293" s="14">
        <v>0.261</v>
      </c>
      <c r="M2293" s="14">
        <v>0.827</v>
      </c>
      <c r="N2293" s="14">
        <v>0.0347</v>
      </c>
      <c r="O2293" s="14">
        <v>0.107</v>
      </c>
      <c r="P2293" s="14">
        <v>0.769</v>
      </c>
      <c r="Q2293" s="14">
        <v>100.002</v>
      </c>
      <c r="R2293" s="14">
        <v>8.0</v>
      </c>
      <c r="S2293" s="14">
        <v>1.0</v>
      </c>
      <c r="T2293" s="14" t="s">
        <v>103</v>
      </c>
      <c r="U2293" s="14" t="s">
        <v>35</v>
      </c>
      <c r="V2293" s="16" t="s">
        <v>181</v>
      </c>
      <c r="W2293" s="17" t="s">
        <v>185</v>
      </c>
    </row>
    <row r="2294" ht="15.75" customHeight="1">
      <c r="A2294" s="14" t="s">
        <v>5594</v>
      </c>
      <c r="B2294" s="14" t="s">
        <v>5595</v>
      </c>
      <c r="C2294" s="14">
        <v>2024.0</v>
      </c>
      <c r="D2294" s="14">
        <v>10.0</v>
      </c>
      <c r="E2294" s="14">
        <v>191117.0</v>
      </c>
      <c r="F2294" s="14" t="s">
        <v>199</v>
      </c>
      <c r="G2294" s="14" t="s">
        <v>1675</v>
      </c>
      <c r="H2294" s="14" t="s">
        <v>2389</v>
      </c>
      <c r="I2294" s="14">
        <v>0.735</v>
      </c>
      <c r="J2294" s="14">
        <v>0.56</v>
      </c>
      <c r="K2294" s="14">
        <v>0.6714863217190024</v>
      </c>
      <c r="L2294" s="14">
        <v>0.0765</v>
      </c>
      <c r="M2294" s="14">
        <v>0.22</v>
      </c>
      <c r="N2294" s="14">
        <v>0.0</v>
      </c>
      <c r="O2294" s="14">
        <v>0.359</v>
      </c>
      <c r="P2294" s="14">
        <v>0.52</v>
      </c>
      <c r="Q2294" s="14">
        <v>111.042</v>
      </c>
      <c r="R2294" s="14">
        <v>9.0</v>
      </c>
      <c r="S2294" s="14">
        <v>1.0</v>
      </c>
      <c r="T2294" s="14" t="s">
        <v>103</v>
      </c>
      <c r="U2294" s="14" t="s">
        <v>35</v>
      </c>
      <c r="V2294" s="16" t="s">
        <v>333</v>
      </c>
      <c r="W2294" s="17" t="s">
        <v>185</v>
      </c>
    </row>
    <row r="2295" ht="15.75" customHeight="1">
      <c r="A2295" s="14" t="s">
        <v>5599</v>
      </c>
      <c r="B2295" s="14" t="s">
        <v>5600</v>
      </c>
      <c r="C2295" s="14">
        <v>2024.0</v>
      </c>
      <c r="D2295" s="14">
        <v>10.0</v>
      </c>
      <c r="E2295" s="14">
        <v>162720.0</v>
      </c>
      <c r="F2295" s="14" t="s">
        <v>316</v>
      </c>
      <c r="G2295" s="14" t="s">
        <v>1675</v>
      </c>
      <c r="H2295" s="14" t="s">
        <v>2366</v>
      </c>
      <c r="I2295" s="14">
        <v>0.665</v>
      </c>
      <c r="J2295" s="14">
        <v>0.405</v>
      </c>
      <c r="K2295" s="14">
        <v>0.6542895642920393</v>
      </c>
      <c r="L2295" s="14">
        <v>0.0975</v>
      </c>
      <c r="M2295" s="14">
        <v>0.511</v>
      </c>
      <c r="N2295" s="14">
        <v>0.0</v>
      </c>
      <c r="O2295" s="14">
        <v>0.0523</v>
      </c>
      <c r="P2295" s="14">
        <v>0.658</v>
      </c>
      <c r="Q2295" s="14">
        <v>103.956</v>
      </c>
      <c r="R2295" s="14">
        <v>1.0</v>
      </c>
      <c r="S2295" s="14">
        <v>1.0</v>
      </c>
      <c r="T2295" s="14" t="s">
        <v>103</v>
      </c>
      <c r="U2295" s="14" t="s">
        <v>35</v>
      </c>
      <c r="V2295" s="16" t="s">
        <v>407</v>
      </c>
      <c r="W2295" s="17" t="s">
        <v>185</v>
      </c>
    </row>
    <row r="2296" ht="15.75" customHeight="1">
      <c r="A2296" s="14" t="s">
        <v>5607</v>
      </c>
      <c r="B2296" s="14" t="s">
        <v>5608</v>
      </c>
      <c r="C2296" s="14">
        <v>1999.0</v>
      </c>
      <c r="D2296" s="14">
        <v>10.0</v>
      </c>
      <c r="E2296" s="14">
        <v>163800.0</v>
      </c>
      <c r="F2296" s="14" t="s">
        <v>5610</v>
      </c>
      <c r="G2296" s="14" t="s">
        <v>5611</v>
      </c>
      <c r="H2296" s="14" t="s">
        <v>3247</v>
      </c>
      <c r="I2296" s="14">
        <v>0.619</v>
      </c>
      <c r="J2296" s="14">
        <v>0.42</v>
      </c>
      <c r="K2296" s="14">
        <v>0.7778966055487799</v>
      </c>
      <c r="L2296" s="14">
        <v>0.0438</v>
      </c>
      <c r="M2296" s="14">
        <v>0.0627</v>
      </c>
      <c r="N2296" s="14">
        <v>4.24E-6</v>
      </c>
      <c r="O2296" s="14">
        <v>0.147</v>
      </c>
      <c r="P2296" s="14">
        <v>0.969</v>
      </c>
      <c r="Q2296" s="14">
        <v>99.022</v>
      </c>
      <c r="R2296" s="14">
        <v>0.0</v>
      </c>
      <c r="S2296" s="14">
        <v>0.0</v>
      </c>
      <c r="T2296" s="14" t="s">
        <v>103</v>
      </c>
      <c r="U2296" s="14" t="s">
        <v>35</v>
      </c>
      <c r="V2296" s="16" t="s">
        <v>819</v>
      </c>
      <c r="W2296" s="17" t="s">
        <v>185</v>
      </c>
    </row>
    <row r="2297" ht="15.75" customHeight="1">
      <c r="A2297" s="14" t="s">
        <v>3058</v>
      </c>
      <c r="B2297" s="14" t="s">
        <v>3059</v>
      </c>
      <c r="C2297" s="14">
        <v>2020.0</v>
      </c>
      <c r="D2297" s="14">
        <v>10.0</v>
      </c>
      <c r="E2297" s="14">
        <v>134566.0</v>
      </c>
      <c r="F2297" s="14" t="s">
        <v>2229</v>
      </c>
      <c r="G2297" s="14" t="s">
        <v>2230</v>
      </c>
      <c r="H2297" s="14" t="s">
        <v>1046</v>
      </c>
      <c r="I2297" s="14">
        <v>0.608</v>
      </c>
      <c r="J2297" s="14">
        <v>0.0193</v>
      </c>
      <c r="K2297" s="14">
        <v>0.480803370896396</v>
      </c>
      <c r="L2297" s="14">
        <v>0.0435</v>
      </c>
      <c r="M2297" s="14">
        <v>0.994</v>
      </c>
      <c r="N2297" s="14">
        <v>0.948</v>
      </c>
      <c r="O2297" s="14">
        <v>0.132</v>
      </c>
      <c r="P2297" s="14">
        <v>0.288</v>
      </c>
      <c r="Q2297" s="14">
        <v>75.037</v>
      </c>
      <c r="R2297" s="14">
        <v>5.0</v>
      </c>
      <c r="S2297" s="14">
        <v>0.0</v>
      </c>
      <c r="T2297" s="14" t="s">
        <v>103</v>
      </c>
      <c r="U2297" s="14" t="s">
        <v>35</v>
      </c>
      <c r="V2297" s="16" t="s">
        <v>36</v>
      </c>
      <c r="W2297" s="17" t="s">
        <v>251</v>
      </c>
    </row>
    <row r="2298" ht="15.75" customHeight="1">
      <c r="A2298" s="14" t="s">
        <v>20713</v>
      </c>
      <c r="B2298" s="14" t="s">
        <v>20714</v>
      </c>
      <c r="C2298" s="14">
        <v>2020.0</v>
      </c>
      <c r="D2298" s="14">
        <v>10.0</v>
      </c>
      <c r="E2298" s="14">
        <v>38624.0</v>
      </c>
      <c r="F2298" s="14" t="s">
        <v>2565</v>
      </c>
      <c r="G2298" s="14" t="s">
        <v>2566</v>
      </c>
      <c r="H2298" s="14" t="s">
        <v>2567</v>
      </c>
      <c r="I2298" s="14">
        <v>0.671</v>
      </c>
      <c r="J2298" s="14">
        <v>0.228</v>
      </c>
      <c r="K2298" s="14">
        <v>0.5170791179065071</v>
      </c>
      <c r="L2298" s="14">
        <v>0.111</v>
      </c>
      <c r="M2298" s="14">
        <v>0.995</v>
      </c>
      <c r="N2298" s="14">
        <v>0.951</v>
      </c>
      <c r="O2298" s="14">
        <v>0.134</v>
      </c>
      <c r="P2298" s="14">
        <v>0.56</v>
      </c>
      <c r="Q2298" s="14">
        <v>139.735</v>
      </c>
      <c r="R2298" s="14">
        <v>7.0</v>
      </c>
      <c r="S2298" s="14">
        <v>0.0</v>
      </c>
      <c r="T2298" s="14" t="s">
        <v>103</v>
      </c>
      <c r="U2298" s="14" t="s">
        <v>35</v>
      </c>
      <c r="V2298" s="16" t="s">
        <v>333</v>
      </c>
      <c r="W2298" s="17" t="s">
        <v>185</v>
      </c>
    </row>
    <row r="2299" ht="15.75" customHeight="1">
      <c r="A2299" s="14" t="s">
        <v>3065</v>
      </c>
      <c r="B2299" s="14" t="s">
        <v>3066</v>
      </c>
      <c r="C2299" s="14">
        <v>2024.0</v>
      </c>
      <c r="D2299" s="14">
        <v>10.0</v>
      </c>
      <c r="E2299" s="14">
        <v>153070.0</v>
      </c>
      <c r="F2299" s="14" t="s">
        <v>259</v>
      </c>
      <c r="G2299" s="14" t="s">
        <v>3067</v>
      </c>
      <c r="H2299" s="14" t="s">
        <v>2954</v>
      </c>
      <c r="I2299" s="14">
        <v>0.653</v>
      </c>
      <c r="J2299" s="14">
        <v>0.617</v>
      </c>
      <c r="K2299" s="14">
        <v>0.8224498962457502</v>
      </c>
      <c r="L2299" s="14">
        <v>0.0496</v>
      </c>
      <c r="M2299" s="14">
        <v>0.0181</v>
      </c>
      <c r="N2299" s="14">
        <v>0.0</v>
      </c>
      <c r="O2299" s="14">
        <v>0.0774</v>
      </c>
      <c r="P2299" s="14">
        <v>0.435</v>
      </c>
      <c r="Q2299" s="14">
        <v>127.181</v>
      </c>
      <c r="R2299" s="14">
        <v>9.0</v>
      </c>
      <c r="S2299" s="14">
        <v>1.0</v>
      </c>
      <c r="T2299" s="14" t="s">
        <v>103</v>
      </c>
      <c r="U2299" s="14" t="s">
        <v>35</v>
      </c>
      <c r="V2299" s="16" t="s">
        <v>54</v>
      </c>
      <c r="W2299" s="17" t="s">
        <v>251</v>
      </c>
    </row>
    <row r="2300" ht="15.75" customHeight="1">
      <c r="A2300" s="14" t="s">
        <v>5615</v>
      </c>
      <c r="B2300" s="14" t="s">
        <v>5616</v>
      </c>
      <c r="C2300" s="14">
        <v>2024.0</v>
      </c>
      <c r="D2300" s="14">
        <v>10.0</v>
      </c>
      <c r="E2300" s="14">
        <v>220653.0</v>
      </c>
      <c r="F2300" s="14" t="s">
        <v>5619</v>
      </c>
      <c r="G2300" s="14" t="s">
        <v>5620</v>
      </c>
      <c r="H2300" s="14" t="s">
        <v>2954</v>
      </c>
      <c r="I2300" s="14">
        <v>0.747</v>
      </c>
      <c r="J2300" s="14">
        <v>0.867</v>
      </c>
      <c r="K2300" s="14">
        <v>0.8181079288854597</v>
      </c>
      <c r="L2300" s="14">
        <v>0.088</v>
      </c>
      <c r="M2300" s="14">
        <v>0.582</v>
      </c>
      <c r="N2300" s="14">
        <v>0.00413</v>
      </c>
      <c r="O2300" s="14">
        <v>0.114</v>
      </c>
      <c r="P2300" s="14">
        <v>0.684</v>
      </c>
      <c r="Q2300" s="14">
        <v>124.014</v>
      </c>
      <c r="R2300" s="14">
        <v>0.0</v>
      </c>
      <c r="S2300" s="14">
        <v>1.0</v>
      </c>
      <c r="T2300" s="14" t="s">
        <v>103</v>
      </c>
      <c r="U2300" s="14" t="s">
        <v>68</v>
      </c>
      <c r="V2300" s="16" t="s">
        <v>407</v>
      </c>
      <c r="W2300" s="17" t="s">
        <v>185</v>
      </c>
    </row>
    <row r="2301" ht="15.75" customHeight="1">
      <c r="A2301" s="14" t="s">
        <v>5623</v>
      </c>
      <c r="B2301" s="14" t="s">
        <v>5624</v>
      </c>
      <c r="C2301" s="14">
        <v>2024.0</v>
      </c>
      <c r="D2301" s="14">
        <v>10.0</v>
      </c>
      <c r="E2301" s="14">
        <v>216013.0</v>
      </c>
      <c r="F2301" s="14" t="s">
        <v>5626</v>
      </c>
      <c r="G2301" s="14" t="s">
        <v>5628</v>
      </c>
      <c r="H2301" s="14" t="s">
        <v>2954</v>
      </c>
      <c r="I2301" s="14">
        <v>0.602</v>
      </c>
      <c r="J2301" s="14">
        <v>0.923</v>
      </c>
      <c r="K2301" s="14">
        <v>0.8939961071825554</v>
      </c>
      <c r="L2301" s="14">
        <v>0.0439</v>
      </c>
      <c r="M2301" s="14">
        <v>0.0098</v>
      </c>
      <c r="N2301" s="14">
        <v>0.0</v>
      </c>
      <c r="O2301" s="14">
        <v>0.056</v>
      </c>
      <c r="P2301" s="14">
        <v>0.765</v>
      </c>
      <c r="Q2301" s="14">
        <v>136.009</v>
      </c>
      <c r="R2301" s="14">
        <v>5.0</v>
      </c>
      <c r="S2301" s="14">
        <v>1.0</v>
      </c>
      <c r="T2301" s="14" t="s">
        <v>103</v>
      </c>
      <c r="U2301" s="14" t="s">
        <v>35</v>
      </c>
      <c r="V2301" s="16" t="s">
        <v>181</v>
      </c>
      <c r="W2301" s="17" t="s">
        <v>185</v>
      </c>
    </row>
    <row r="2302" ht="15.75" customHeight="1">
      <c r="A2302" s="14" t="s">
        <v>3071</v>
      </c>
      <c r="B2302" s="14" t="s">
        <v>3072</v>
      </c>
      <c r="C2302" s="14">
        <v>2018.0</v>
      </c>
      <c r="D2302" s="14">
        <v>10.0</v>
      </c>
      <c r="E2302" s="14">
        <v>227178.0</v>
      </c>
      <c r="F2302" s="14" t="s">
        <v>3073</v>
      </c>
      <c r="G2302" s="14" t="s">
        <v>3075</v>
      </c>
      <c r="H2302" s="14" t="s">
        <v>3077</v>
      </c>
      <c r="I2302" s="14">
        <v>0.672</v>
      </c>
      <c r="J2302" s="14">
        <v>0.0955</v>
      </c>
      <c r="K2302" s="14">
        <v>0.551365687751559</v>
      </c>
      <c r="L2302" s="14">
        <v>0.0376</v>
      </c>
      <c r="M2302" s="14">
        <v>0.987</v>
      </c>
      <c r="N2302" s="14">
        <v>0.893</v>
      </c>
      <c r="O2302" s="14">
        <v>0.0827</v>
      </c>
      <c r="P2302" s="14">
        <v>0.402</v>
      </c>
      <c r="Q2302" s="14">
        <v>95.021</v>
      </c>
      <c r="R2302" s="14">
        <v>4.0</v>
      </c>
      <c r="S2302" s="14">
        <v>1.0</v>
      </c>
      <c r="T2302" s="14" t="s">
        <v>103</v>
      </c>
      <c r="U2302" s="14" t="s">
        <v>35</v>
      </c>
      <c r="V2302" s="16" t="s">
        <v>54</v>
      </c>
      <c r="W2302" s="17" t="s">
        <v>251</v>
      </c>
    </row>
    <row r="2303" ht="15.75" customHeight="1">
      <c r="A2303" s="14" t="s">
        <v>3079</v>
      </c>
      <c r="B2303" s="14" t="s">
        <v>3080</v>
      </c>
      <c r="C2303" s="14">
        <v>2024.0</v>
      </c>
      <c r="D2303" s="14">
        <v>10.0</v>
      </c>
      <c r="E2303" s="14">
        <v>208592.0</v>
      </c>
      <c r="F2303" s="14" t="s">
        <v>199</v>
      </c>
      <c r="G2303" s="14" t="s">
        <v>3081</v>
      </c>
      <c r="H2303" s="14" t="s">
        <v>3082</v>
      </c>
      <c r="I2303" s="14">
        <v>0.544</v>
      </c>
      <c r="J2303" s="14">
        <v>0.603</v>
      </c>
      <c r="K2303" s="14">
        <v>0.7809338438008058</v>
      </c>
      <c r="L2303" s="14">
        <v>0.026</v>
      </c>
      <c r="M2303" s="14">
        <v>0.34</v>
      </c>
      <c r="N2303" s="14">
        <v>0.823</v>
      </c>
      <c r="O2303" s="14">
        <v>0.099</v>
      </c>
      <c r="P2303" s="14">
        <v>0.317</v>
      </c>
      <c r="Q2303" s="14">
        <v>99.015</v>
      </c>
      <c r="R2303" s="14">
        <v>0.0</v>
      </c>
      <c r="S2303" s="14">
        <v>0.0</v>
      </c>
      <c r="T2303" s="14" t="s">
        <v>103</v>
      </c>
      <c r="U2303" s="14" t="s">
        <v>35</v>
      </c>
      <c r="V2303" s="16" t="s">
        <v>45</v>
      </c>
      <c r="W2303" s="17" t="s">
        <v>251</v>
      </c>
    </row>
    <row r="2304" ht="15.75" customHeight="1">
      <c r="A2304" s="14" t="s">
        <v>5632</v>
      </c>
      <c r="B2304" s="14" t="s">
        <v>5634</v>
      </c>
      <c r="C2304" s="14">
        <v>2021.0</v>
      </c>
      <c r="D2304" s="14">
        <v>10.0</v>
      </c>
      <c r="E2304" s="14">
        <v>148729.0</v>
      </c>
      <c r="F2304" s="14" t="s">
        <v>1049</v>
      </c>
      <c r="G2304" s="14" t="s">
        <v>5636</v>
      </c>
      <c r="H2304" s="14" t="s">
        <v>5637</v>
      </c>
      <c r="I2304" s="14">
        <v>0.668</v>
      </c>
      <c r="J2304" s="14">
        <v>0.64</v>
      </c>
      <c r="K2304" s="14">
        <v>0.8145787435926128</v>
      </c>
      <c r="L2304" s="14">
        <v>0.0292</v>
      </c>
      <c r="M2304" s="14">
        <v>0.0819</v>
      </c>
      <c r="N2304" s="14">
        <v>5.7E-4</v>
      </c>
      <c r="O2304" s="14">
        <v>0.398</v>
      </c>
      <c r="P2304" s="14">
        <v>0.839</v>
      </c>
      <c r="Q2304" s="14">
        <v>80.009</v>
      </c>
      <c r="R2304" s="14">
        <v>11.0</v>
      </c>
      <c r="S2304" s="14">
        <v>1.0</v>
      </c>
      <c r="T2304" s="14" t="s">
        <v>103</v>
      </c>
      <c r="U2304" s="14" t="s">
        <v>35</v>
      </c>
      <c r="V2304" s="16" t="s">
        <v>560</v>
      </c>
      <c r="W2304" s="17" t="s">
        <v>185</v>
      </c>
    </row>
    <row r="2305" ht="15.75" customHeight="1">
      <c r="A2305" s="14" t="s">
        <v>5639</v>
      </c>
      <c r="B2305" s="14" t="s">
        <v>5641</v>
      </c>
      <c r="C2305" s="14">
        <v>2021.0</v>
      </c>
      <c r="D2305" s="14">
        <v>10.0</v>
      </c>
      <c r="E2305" s="14">
        <v>124223.0</v>
      </c>
      <c r="F2305" s="14" t="s">
        <v>1543</v>
      </c>
      <c r="G2305" s="14" t="s">
        <v>1192</v>
      </c>
      <c r="H2305" s="14" t="s">
        <v>5641</v>
      </c>
      <c r="I2305" s="14">
        <v>0.778</v>
      </c>
      <c r="J2305" s="14">
        <v>0.54</v>
      </c>
      <c r="K2305" s="14">
        <v>0.6861163989329859</v>
      </c>
      <c r="L2305" s="14">
        <v>0.203</v>
      </c>
      <c r="M2305" s="14">
        <v>0.445</v>
      </c>
      <c r="N2305" s="14">
        <v>0.96</v>
      </c>
      <c r="O2305" s="14">
        <v>0.0864</v>
      </c>
      <c r="P2305" s="14">
        <v>0.945</v>
      </c>
      <c r="Q2305" s="14">
        <v>139.953</v>
      </c>
      <c r="R2305" s="14">
        <v>9.0</v>
      </c>
      <c r="S2305" s="14">
        <v>1.0</v>
      </c>
      <c r="T2305" s="14" t="s">
        <v>104</v>
      </c>
      <c r="U2305" s="14" t="s">
        <v>35</v>
      </c>
      <c r="V2305" s="16" t="s">
        <v>819</v>
      </c>
      <c r="W2305" s="17" t="s">
        <v>185</v>
      </c>
    </row>
    <row r="2306" ht="15.75" customHeight="1">
      <c r="A2306" s="14" t="s">
        <v>5645</v>
      </c>
      <c r="B2306" s="14" t="s">
        <v>5646</v>
      </c>
      <c r="C2306" s="14">
        <v>1959.0</v>
      </c>
      <c r="D2306" s="14">
        <v>10.0</v>
      </c>
      <c r="E2306" s="14">
        <v>215582.0</v>
      </c>
      <c r="F2306" s="14" t="s">
        <v>156</v>
      </c>
      <c r="G2306" s="14" t="s">
        <v>4223</v>
      </c>
      <c r="H2306" s="14" t="s">
        <v>5649</v>
      </c>
      <c r="I2306" s="14">
        <v>0.341</v>
      </c>
      <c r="J2306" s="14">
        <v>0.533</v>
      </c>
      <c r="K2306" s="14">
        <v>0.8274977006646099</v>
      </c>
      <c r="L2306" s="14">
        <v>0.0397</v>
      </c>
      <c r="M2306" s="14">
        <v>0.948</v>
      </c>
      <c r="N2306" s="14">
        <v>1.16E-5</v>
      </c>
      <c r="O2306" s="14">
        <v>0.13</v>
      </c>
      <c r="P2306" s="14">
        <v>0.631</v>
      </c>
      <c r="Q2306" s="14">
        <v>116.518</v>
      </c>
      <c r="R2306" s="14">
        <v>5.0</v>
      </c>
      <c r="S2306" s="14">
        <v>1.0</v>
      </c>
      <c r="T2306" s="14" t="s">
        <v>104</v>
      </c>
      <c r="U2306" s="14" t="s">
        <v>35</v>
      </c>
      <c r="V2306" s="16" t="s">
        <v>407</v>
      </c>
      <c r="W2306" s="17" t="s">
        <v>185</v>
      </c>
    </row>
    <row r="2307" ht="15.75" customHeight="1">
      <c r="A2307" s="14" t="s">
        <v>5653</v>
      </c>
      <c r="B2307" s="14" t="s">
        <v>5655</v>
      </c>
      <c r="C2307" s="14">
        <v>1990.0</v>
      </c>
      <c r="D2307" s="14">
        <v>10.0</v>
      </c>
      <c r="E2307" s="14">
        <v>543826.0</v>
      </c>
      <c r="F2307" s="14" t="s">
        <v>156</v>
      </c>
      <c r="G2307" s="14" t="s">
        <v>5658</v>
      </c>
      <c r="H2307" s="14" t="s">
        <v>5659</v>
      </c>
      <c r="I2307" s="14">
        <v>0.246</v>
      </c>
      <c r="J2307" s="14">
        <v>0.786</v>
      </c>
      <c r="K2307" s="14">
        <v>0.7781960515736276</v>
      </c>
      <c r="L2307" s="14">
        <v>0.0576</v>
      </c>
      <c r="M2307" s="14">
        <v>0.669</v>
      </c>
      <c r="N2307" s="14">
        <v>0.0326</v>
      </c>
      <c r="O2307" s="14">
        <v>0.156</v>
      </c>
      <c r="P2307" s="14">
        <v>0.655</v>
      </c>
      <c r="Q2307" s="14">
        <v>77.853</v>
      </c>
      <c r="R2307" s="14">
        <v>1.0</v>
      </c>
      <c r="S2307" s="14">
        <v>1.0</v>
      </c>
      <c r="T2307" s="14" t="s">
        <v>104</v>
      </c>
      <c r="U2307" s="14" t="s">
        <v>35</v>
      </c>
      <c r="V2307" s="16" t="s">
        <v>407</v>
      </c>
      <c r="W2307" s="17" t="s">
        <v>185</v>
      </c>
    </row>
    <row r="2308" ht="15.75" customHeight="1">
      <c r="A2308" s="14" t="s">
        <v>20715</v>
      </c>
      <c r="B2308" s="14" t="s">
        <v>20716</v>
      </c>
      <c r="C2308" s="14">
        <v>2022.0</v>
      </c>
      <c r="D2308" s="14">
        <v>10.0</v>
      </c>
      <c r="E2308" s="14">
        <v>276670.0</v>
      </c>
      <c r="F2308" s="14" t="s">
        <v>2989</v>
      </c>
      <c r="G2308" s="14" t="s">
        <v>6035</v>
      </c>
      <c r="H2308" s="14" t="s">
        <v>20716</v>
      </c>
      <c r="I2308" s="14">
        <v>0.667</v>
      </c>
      <c r="J2308" s="14">
        <v>0.697</v>
      </c>
      <c r="K2308" s="14">
        <v>0.8468975252743803</v>
      </c>
      <c r="L2308" s="14">
        <v>0.0277</v>
      </c>
      <c r="M2308" s="14">
        <v>0.107</v>
      </c>
      <c r="N2308" s="14">
        <v>5.25E-4</v>
      </c>
      <c r="O2308" s="14">
        <v>0.223</v>
      </c>
      <c r="P2308" s="14">
        <v>0.0825</v>
      </c>
      <c r="Q2308" s="14">
        <v>114.993</v>
      </c>
      <c r="R2308" s="14">
        <v>1.0</v>
      </c>
      <c r="S2308" s="14">
        <v>0.0</v>
      </c>
      <c r="T2308" s="14" t="s">
        <v>104</v>
      </c>
      <c r="U2308" s="14" t="s">
        <v>35</v>
      </c>
      <c r="V2308" s="16" t="s">
        <v>75</v>
      </c>
      <c r="W2308" s="17" t="s">
        <v>251</v>
      </c>
    </row>
    <row r="2309" ht="15.75" customHeight="1">
      <c r="A2309" s="14" t="s">
        <v>5665</v>
      </c>
      <c r="B2309" s="14" t="s">
        <v>5666</v>
      </c>
      <c r="C2309" s="14">
        <v>1992.0</v>
      </c>
      <c r="D2309" s="14">
        <v>10.0</v>
      </c>
      <c r="E2309" s="14">
        <v>301600.0</v>
      </c>
      <c r="F2309" s="14" t="s">
        <v>5669</v>
      </c>
      <c r="G2309" s="14" t="s">
        <v>5670</v>
      </c>
      <c r="H2309" s="14" t="s">
        <v>2399</v>
      </c>
      <c r="I2309" s="14">
        <v>0.542</v>
      </c>
      <c r="J2309" s="14">
        <v>0.708</v>
      </c>
      <c r="K2309" s="14">
        <v>0.7555664876958578</v>
      </c>
      <c r="L2309" s="14">
        <v>0.0426</v>
      </c>
      <c r="M2309" s="14">
        <v>0.584</v>
      </c>
      <c r="N2309" s="14">
        <v>9.94E-6</v>
      </c>
      <c r="O2309" s="14">
        <v>0.32</v>
      </c>
      <c r="P2309" s="14">
        <v>0.939</v>
      </c>
      <c r="Q2309" s="14">
        <v>152.993</v>
      </c>
      <c r="R2309" s="14">
        <v>8.0</v>
      </c>
      <c r="S2309" s="14">
        <v>1.0</v>
      </c>
      <c r="T2309" s="14" t="s">
        <v>104</v>
      </c>
      <c r="U2309" s="14" t="s">
        <v>35</v>
      </c>
      <c r="V2309" s="16" t="s">
        <v>819</v>
      </c>
      <c r="W2309" s="17" t="s">
        <v>185</v>
      </c>
    </row>
    <row r="2310" ht="15.75" customHeight="1">
      <c r="A2310" s="14" t="s">
        <v>5676</v>
      </c>
      <c r="B2310" s="14" t="s">
        <v>5677</v>
      </c>
      <c r="C2310" s="14">
        <v>2023.0</v>
      </c>
      <c r="D2310" s="14">
        <v>10.0</v>
      </c>
      <c r="E2310" s="14">
        <v>94814.0</v>
      </c>
      <c r="F2310" s="14" t="s">
        <v>203</v>
      </c>
      <c r="G2310" s="14" t="s">
        <v>242</v>
      </c>
      <c r="H2310" s="14" t="s">
        <v>243</v>
      </c>
      <c r="I2310" s="14">
        <v>0.67</v>
      </c>
      <c r="J2310" s="14">
        <v>0.952</v>
      </c>
      <c r="K2310" s="14">
        <v>0.8102367762323224</v>
      </c>
      <c r="L2310" s="14">
        <v>0.0579</v>
      </c>
      <c r="M2310" s="14">
        <v>0.00824</v>
      </c>
      <c r="N2310" s="14">
        <v>0.888</v>
      </c>
      <c r="O2310" s="14">
        <v>0.0469</v>
      </c>
      <c r="P2310" s="14">
        <v>0.734</v>
      </c>
      <c r="Q2310" s="14">
        <v>162.013</v>
      </c>
      <c r="R2310" s="14">
        <v>10.0</v>
      </c>
      <c r="S2310" s="14">
        <v>0.0</v>
      </c>
      <c r="T2310" s="14" t="s">
        <v>104</v>
      </c>
      <c r="U2310" s="14" t="s">
        <v>35</v>
      </c>
      <c r="V2310" s="16" t="s">
        <v>181</v>
      </c>
      <c r="W2310" s="17" t="s">
        <v>185</v>
      </c>
    </row>
    <row r="2311" ht="15.75" customHeight="1">
      <c r="A2311" s="14" t="s">
        <v>5680</v>
      </c>
      <c r="B2311" s="14" t="s">
        <v>5681</v>
      </c>
      <c r="C2311" s="14">
        <v>2020.0</v>
      </c>
      <c r="D2311" s="14">
        <v>10.0</v>
      </c>
      <c r="E2311" s="14">
        <v>218520.0</v>
      </c>
      <c r="F2311" s="14" t="s">
        <v>5683</v>
      </c>
      <c r="G2311" s="14" t="s">
        <v>5685</v>
      </c>
      <c r="H2311" s="14" t="s">
        <v>5686</v>
      </c>
      <c r="I2311" s="14">
        <v>0.618</v>
      </c>
      <c r="J2311" s="14">
        <v>0.375</v>
      </c>
      <c r="K2311" s="14">
        <v>0.6489850918518816</v>
      </c>
      <c r="L2311" s="14">
        <v>0.0496</v>
      </c>
      <c r="M2311" s="14">
        <v>0.231</v>
      </c>
      <c r="N2311" s="14">
        <v>1.75E-5</v>
      </c>
      <c r="O2311" s="14">
        <v>0.162</v>
      </c>
      <c r="P2311" s="14">
        <v>0.844</v>
      </c>
      <c r="Q2311" s="14">
        <v>136.338</v>
      </c>
      <c r="R2311" s="14">
        <v>4.0</v>
      </c>
      <c r="S2311" s="14">
        <v>0.0</v>
      </c>
      <c r="T2311" s="14" t="s">
        <v>104</v>
      </c>
      <c r="U2311" s="14" t="s">
        <v>35</v>
      </c>
      <c r="V2311" s="16" t="s">
        <v>560</v>
      </c>
      <c r="W2311" s="17" t="s">
        <v>185</v>
      </c>
    </row>
    <row r="2312" ht="15.75" customHeight="1">
      <c r="A2312" s="14" t="s">
        <v>5689</v>
      </c>
      <c r="B2312" s="14" t="s">
        <v>5693</v>
      </c>
      <c r="C2312" s="14">
        <v>2022.0</v>
      </c>
      <c r="D2312" s="14">
        <v>10.0</v>
      </c>
      <c r="E2312" s="14">
        <v>62400.0</v>
      </c>
      <c r="F2312" s="14" t="s">
        <v>1125</v>
      </c>
      <c r="G2312" s="14" t="s">
        <v>5383</v>
      </c>
      <c r="H2312" s="14" t="s">
        <v>5384</v>
      </c>
      <c r="I2312" s="14">
        <v>0.632</v>
      </c>
      <c r="J2312" s="14">
        <v>0.978</v>
      </c>
      <c r="K2312" s="14">
        <v>0.8706179282426665</v>
      </c>
      <c r="L2312" s="14">
        <v>0.0541</v>
      </c>
      <c r="M2312" s="14">
        <v>0.00509</v>
      </c>
      <c r="N2312" s="14">
        <v>0.719</v>
      </c>
      <c r="O2312" s="14">
        <v>0.107</v>
      </c>
      <c r="P2312" s="14">
        <v>0.758</v>
      </c>
      <c r="Q2312" s="14">
        <v>99.963</v>
      </c>
      <c r="R2312" s="14">
        <v>11.0</v>
      </c>
      <c r="S2312" s="14">
        <v>1.0</v>
      </c>
      <c r="T2312" s="14" t="s">
        <v>104</v>
      </c>
      <c r="U2312" s="14" t="s">
        <v>68</v>
      </c>
      <c r="V2312" s="16" t="s">
        <v>181</v>
      </c>
      <c r="W2312" s="17" t="s">
        <v>185</v>
      </c>
    </row>
    <row r="2313" ht="15.75" customHeight="1">
      <c r="A2313" s="14" t="s">
        <v>5698</v>
      </c>
      <c r="B2313" s="14" t="s">
        <v>5700</v>
      </c>
      <c r="C2313" s="14">
        <v>2016.0</v>
      </c>
      <c r="D2313" s="14">
        <v>10.0</v>
      </c>
      <c r="E2313" s="14">
        <v>1260151.0</v>
      </c>
      <c r="F2313" s="14" t="s">
        <v>5701</v>
      </c>
      <c r="G2313" s="14" t="s">
        <v>5702</v>
      </c>
      <c r="H2313" s="14" t="s">
        <v>5703</v>
      </c>
      <c r="I2313" s="14">
        <v>0.653</v>
      </c>
      <c r="J2313" s="14">
        <v>0.92</v>
      </c>
      <c r="K2313" s="14">
        <v>0.8805210360644127</v>
      </c>
      <c r="L2313" s="14">
        <v>0.13</v>
      </c>
      <c r="M2313" s="14">
        <v>0.051</v>
      </c>
      <c r="N2313" s="14">
        <v>0.0</v>
      </c>
      <c r="O2313" s="14">
        <v>0.0765</v>
      </c>
      <c r="P2313" s="14">
        <v>0.517</v>
      </c>
      <c r="Q2313" s="14">
        <v>130.027</v>
      </c>
      <c r="R2313" s="14">
        <v>0.0</v>
      </c>
      <c r="S2313" s="14">
        <v>1.0</v>
      </c>
      <c r="T2313" s="14" t="s">
        <v>104</v>
      </c>
      <c r="U2313" s="14" t="s">
        <v>35</v>
      </c>
      <c r="V2313" s="16" t="s">
        <v>333</v>
      </c>
      <c r="W2313" s="17" t="s">
        <v>185</v>
      </c>
    </row>
    <row r="2314" ht="15.75" customHeight="1">
      <c r="A2314" s="14" t="s">
        <v>3085</v>
      </c>
      <c r="B2314" s="14" t="s">
        <v>3086</v>
      </c>
      <c r="C2314" s="14">
        <v>2018.0</v>
      </c>
      <c r="D2314" s="14">
        <v>10.0</v>
      </c>
      <c r="E2314" s="14">
        <v>238530.0</v>
      </c>
      <c r="F2314" s="14" t="s">
        <v>335</v>
      </c>
      <c r="G2314" s="14" t="s">
        <v>3088</v>
      </c>
      <c r="H2314" s="14" t="s">
        <v>3089</v>
      </c>
      <c r="I2314" s="14">
        <v>0.782</v>
      </c>
      <c r="J2314" s="14">
        <v>0.827</v>
      </c>
      <c r="K2314" s="14">
        <v>0.884242722373233</v>
      </c>
      <c r="L2314" s="14">
        <v>0.0627</v>
      </c>
      <c r="M2314" s="14">
        <v>0.159</v>
      </c>
      <c r="N2314" s="14">
        <v>0.0</v>
      </c>
      <c r="O2314" s="14">
        <v>0.226</v>
      </c>
      <c r="P2314" s="14">
        <v>0.498</v>
      </c>
      <c r="Q2314" s="14">
        <v>104.032</v>
      </c>
      <c r="R2314" s="14">
        <v>11.0</v>
      </c>
      <c r="S2314" s="14">
        <v>0.0</v>
      </c>
      <c r="T2314" s="14" t="s">
        <v>104</v>
      </c>
      <c r="U2314" s="14" t="s">
        <v>68</v>
      </c>
      <c r="V2314" s="16" t="s">
        <v>54</v>
      </c>
      <c r="W2314" s="17" t="s">
        <v>251</v>
      </c>
    </row>
    <row r="2315" ht="15.75" customHeight="1">
      <c r="A2315" s="14" t="s">
        <v>5707</v>
      </c>
      <c r="B2315" s="14" t="s">
        <v>5708</v>
      </c>
      <c r="C2315" s="14">
        <v>2011.0</v>
      </c>
      <c r="D2315" s="14">
        <v>10.0</v>
      </c>
      <c r="E2315" s="14">
        <v>306986.0</v>
      </c>
      <c r="F2315" s="14" t="s">
        <v>194</v>
      </c>
      <c r="G2315" s="14" t="s">
        <v>5709</v>
      </c>
      <c r="H2315" s="14" t="s">
        <v>5712</v>
      </c>
      <c r="I2315" s="14">
        <v>0.746</v>
      </c>
      <c r="J2315" s="14">
        <v>0.924</v>
      </c>
      <c r="K2315" s="14">
        <v>0.8449297371110961</v>
      </c>
      <c r="L2315" s="14">
        <v>0.0442</v>
      </c>
      <c r="M2315" s="14">
        <v>0.0169</v>
      </c>
      <c r="N2315" s="14">
        <v>0.00279</v>
      </c>
      <c r="O2315" s="14">
        <v>0.097</v>
      </c>
      <c r="P2315" s="14">
        <v>0.807</v>
      </c>
      <c r="Q2315" s="14">
        <v>136.051</v>
      </c>
      <c r="R2315" s="14">
        <v>8.0</v>
      </c>
      <c r="S2315" s="14">
        <v>1.0</v>
      </c>
      <c r="T2315" s="14" t="s">
        <v>104</v>
      </c>
      <c r="U2315" s="14" t="s">
        <v>68</v>
      </c>
      <c r="V2315" s="16" t="s">
        <v>560</v>
      </c>
      <c r="W2315" s="17" t="s">
        <v>185</v>
      </c>
    </row>
    <row r="2316" ht="15.75" customHeight="1">
      <c r="A2316" s="14" t="s">
        <v>3091</v>
      </c>
      <c r="B2316" s="14" t="s">
        <v>3093</v>
      </c>
      <c r="C2316" s="14">
        <v>2023.0</v>
      </c>
      <c r="D2316" s="14">
        <v>10.0</v>
      </c>
      <c r="E2316" s="14">
        <v>167407.0</v>
      </c>
      <c r="F2316" s="14" t="s">
        <v>147</v>
      </c>
      <c r="G2316" s="14" t="s">
        <v>3094</v>
      </c>
      <c r="H2316" s="14" t="s">
        <v>2644</v>
      </c>
      <c r="I2316" s="14">
        <v>0.502</v>
      </c>
      <c r="J2316" s="14">
        <v>0.315</v>
      </c>
      <c r="K2316" s="14">
        <v>0.6802130344431329</v>
      </c>
      <c r="L2316" s="14">
        <v>0.0394</v>
      </c>
      <c r="M2316" s="14">
        <v>0.868</v>
      </c>
      <c r="N2316" s="14">
        <v>0.641</v>
      </c>
      <c r="O2316" s="14">
        <v>0.335</v>
      </c>
      <c r="P2316" s="14">
        <v>0.472</v>
      </c>
      <c r="Q2316" s="14">
        <v>80.779</v>
      </c>
      <c r="R2316" s="14">
        <v>5.0</v>
      </c>
      <c r="S2316" s="14">
        <v>1.0</v>
      </c>
      <c r="T2316" s="14" t="s">
        <v>104</v>
      </c>
      <c r="U2316" s="14" t="s">
        <v>35</v>
      </c>
      <c r="V2316" s="16" t="s">
        <v>54</v>
      </c>
      <c r="W2316" s="17" t="s">
        <v>251</v>
      </c>
    </row>
    <row r="2317" ht="15.75" customHeight="1">
      <c r="A2317" s="14" t="s">
        <v>5716</v>
      </c>
      <c r="B2317" s="14" t="s">
        <v>5717</v>
      </c>
      <c r="C2317" s="14">
        <v>2013.0</v>
      </c>
      <c r="D2317" s="14">
        <v>10.0</v>
      </c>
      <c r="E2317" s="14">
        <v>166013.0</v>
      </c>
      <c r="F2317" s="14" t="s">
        <v>170</v>
      </c>
      <c r="G2317" s="14" t="s">
        <v>2848</v>
      </c>
      <c r="H2317" s="14" t="s">
        <v>5718</v>
      </c>
      <c r="I2317" s="14">
        <v>0.51</v>
      </c>
      <c r="J2317" s="14">
        <v>0.556</v>
      </c>
      <c r="K2317" s="14">
        <v>0.6823733236223907</v>
      </c>
      <c r="L2317" s="14">
        <v>0.0395</v>
      </c>
      <c r="M2317" s="14">
        <v>0.477</v>
      </c>
      <c r="N2317" s="14">
        <v>0.0705</v>
      </c>
      <c r="O2317" s="14">
        <v>0.205</v>
      </c>
      <c r="P2317" s="14">
        <v>0.744</v>
      </c>
      <c r="Q2317" s="14">
        <v>97.546</v>
      </c>
      <c r="R2317" s="14">
        <v>7.0</v>
      </c>
      <c r="S2317" s="14">
        <v>0.0</v>
      </c>
      <c r="T2317" s="14" t="s">
        <v>104</v>
      </c>
      <c r="U2317" s="14" t="s">
        <v>35</v>
      </c>
      <c r="V2317" s="16" t="s">
        <v>181</v>
      </c>
      <c r="W2317" s="17" t="s">
        <v>185</v>
      </c>
    </row>
    <row r="2318" ht="15.75" customHeight="1">
      <c r="A2318" s="14" t="s">
        <v>5721</v>
      </c>
      <c r="B2318" s="14" t="s">
        <v>5723</v>
      </c>
      <c r="C2318" s="14">
        <v>2019.0</v>
      </c>
      <c r="D2318" s="14">
        <v>10.0</v>
      </c>
      <c r="E2318" s="14">
        <v>210003.0</v>
      </c>
      <c r="F2318" s="14" t="s">
        <v>424</v>
      </c>
      <c r="G2318" s="14" t="s">
        <v>5724</v>
      </c>
      <c r="H2318" s="14" t="s">
        <v>5725</v>
      </c>
      <c r="I2318" s="14">
        <v>0.629</v>
      </c>
      <c r="J2318" s="14">
        <v>0.428</v>
      </c>
      <c r="K2318" s="14">
        <v>0.743738369714377</v>
      </c>
      <c r="L2318" s="14">
        <v>0.097</v>
      </c>
      <c r="M2318" s="14">
        <v>0.761</v>
      </c>
      <c r="N2318" s="14">
        <v>7.47E-6</v>
      </c>
      <c r="O2318" s="14">
        <v>0.147</v>
      </c>
      <c r="P2318" s="14">
        <v>0.523</v>
      </c>
      <c r="Q2318" s="14">
        <v>155.935</v>
      </c>
      <c r="R2318" s="14">
        <v>0.0</v>
      </c>
      <c r="S2318" s="14">
        <v>0.0</v>
      </c>
      <c r="T2318" s="14" t="s">
        <v>34</v>
      </c>
      <c r="U2318" s="14" t="s">
        <v>35</v>
      </c>
      <c r="V2318" s="16" t="s">
        <v>333</v>
      </c>
      <c r="W2318" s="17" t="s">
        <v>185</v>
      </c>
    </row>
    <row r="2319" ht="15.75" customHeight="1">
      <c r="A2319" s="14" t="s">
        <v>5729</v>
      </c>
      <c r="B2319" s="14" t="s">
        <v>5730</v>
      </c>
      <c r="C2319" s="14">
        <v>1987.0</v>
      </c>
      <c r="D2319" s="14">
        <v>10.0</v>
      </c>
      <c r="E2319" s="14">
        <v>324254.0</v>
      </c>
      <c r="F2319" s="14" t="s">
        <v>413</v>
      </c>
      <c r="G2319" s="14" t="s">
        <v>2972</v>
      </c>
      <c r="H2319" s="14" t="s">
        <v>2973</v>
      </c>
      <c r="I2319" s="14">
        <v>0.47</v>
      </c>
      <c r="J2319" s="14">
        <v>0.663</v>
      </c>
      <c r="K2319" s="14">
        <v>0.8220221162102536</v>
      </c>
      <c r="L2319" s="14">
        <v>0.0747</v>
      </c>
      <c r="M2319" s="14">
        <v>0.884</v>
      </c>
      <c r="N2319" s="14">
        <v>4.59E-4</v>
      </c>
      <c r="O2319" s="14">
        <v>0.612</v>
      </c>
      <c r="P2319" s="14">
        <v>0.921</v>
      </c>
      <c r="Q2319" s="14">
        <v>200.632</v>
      </c>
      <c r="R2319" s="14">
        <v>2.0</v>
      </c>
      <c r="S2319" s="14">
        <v>1.0</v>
      </c>
      <c r="T2319" s="14" t="s">
        <v>34</v>
      </c>
      <c r="U2319" s="14" t="s">
        <v>35</v>
      </c>
      <c r="V2319" s="16" t="s">
        <v>819</v>
      </c>
      <c r="W2319" s="17" t="s">
        <v>185</v>
      </c>
    </row>
    <row r="2320" ht="15.75" customHeight="1">
      <c r="A2320" s="14" t="s">
        <v>5737</v>
      </c>
      <c r="B2320" s="14" t="s">
        <v>5738</v>
      </c>
      <c r="C2320" s="14">
        <v>2020.0</v>
      </c>
      <c r="D2320" s="14">
        <v>10.0</v>
      </c>
      <c r="E2320" s="14">
        <v>342301.0</v>
      </c>
      <c r="F2320" s="14" t="s">
        <v>413</v>
      </c>
      <c r="G2320" s="14" t="s">
        <v>5741</v>
      </c>
      <c r="H2320" s="14" t="s">
        <v>4240</v>
      </c>
      <c r="I2320" s="14">
        <v>0.667</v>
      </c>
      <c r="J2320" s="14">
        <v>0.67</v>
      </c>
      <c r="K2320" s="14">
        <v>0.7867516522835594</v>
      </c>
      <c r="L2320" s="14">
        <v>0.0395</v>
      </c>
      <c r="M2320" s="14">
        <v>0.46</v>
      </c>
      <c r="N2320" s="14">
        <v>3.88E-6</v>
      </c>
      <c r="O2320" s="14">
        <v>0.0976</v>
      </c>
      <c r="P2320" s="14">
        <v>0.521</v>
      </c>
      <c r="Q2320" s="14">
        <v>137.037</v>
      </c>
      <c r="R2320" s="14">
        <v>5.0</v>
      </c>
      <c r="S2320" s="14">
        <v>0.0</v>
      </c>
      <c r="T2320" s="14" t="s">
        <v>34</v>
      </c>
      <c r="U2320" s="14" t="s">
        <v>35</v>
      </c>
      <c r="V2320" s="16" t="s">
        <v>333</v>
      </c>
      <c r="W2320" s="17" t="s">
        <v>185</v>
      </c>
    </row>
    <row r="2321" ht="15.75" customHeight="1">
      <c r="A2321" s="14" t="s">
        <v>3096</v>
      </c>
      <c r="B2321" s="14" t="s">
        <v>3097</v>
      </c>
      <c r="C2321" s="14">
        <v>2019.0</v>
      </c>
      <c r="D2321" s="14">
        <v>10.0</v>
      </c>
      <c r="E2321" s="14">
        <v>324000.0</v>
      </c>
      <c r="F2321" s="14" t="s">
        <v>3100</v>
      </c>
      <c r="G2321" s="14" t="s">
        <v>3101</v>
      </c>
      <c r="H2321" s="14" t="s">
        <v>3097</v>
      </c>
      <c r="I2321" s="14">
        <v>0.845</v>
      </c>
      <c r="J2321" s="14">
        <v>0.432</v>
      </c>
      <c r="K2321" s="14">
        <v>0.7820246828913221</v>
      </c>
      <c r="L2321" s="14">
        <v>0.416</v>
      </c>
      <c r="M2321" s="14">
        <v>0.326</v>
      </c>
      <c r="N2321" s="14">
        <v>6.06E-6</v>
      </c>
      <c r="O2321" s="14">
        <v>0.101</v>
      </c>
      <c r="P2321" s="14">
        <v>0.433</v>
      </c>
      <c r="Q2321" s="14">
        <v>156.134</v>
      </c>
      <c r="R2321" s="14">
        <v>0.0</v>
      </c>
      <c r="S2321" s="14">
        <v>0.0</v>
      </c>
      <c r="T2321" s="14" t="s">
        <v>34</v>
      </c>
      <c r="U2321" s="14" t="s">
        <v>35</v>
      </c>
      <c r="V2321" s="16" t="s">
        <v>54</v>
      </c>
      <c r="W2321" s="17" t="s">
        <v>251</v>
      </c>
    </row>
    <row r="2322" ht="15.75" customHeight="1">
      <c r="A2322" s="14" t="s">
        <v>3102</v>
      </c>
      <c r="B2322" s="14" t="s">
        <v>3103</v>
      </c>
      <c r="C2322" s="14">
        <v>2009.0</v>
      </c>
      <c r="D2322" s="14">
        <v>10.0</v>
      </c>
      <c r="E2322" s="14">
        <v>268236.0</v>
      </c>
      <c r="F2322" s="14" t="s">
        <v>413</v>
      </c>
      <c r="G2322" s="14" t="s">
        <v>3104</v>
      </c>
      <c r="H2322" s="14" t="s">
        <v>3105</v>
      </c>
      <c r="I2322" s="14">
        <v>0.632</v>
      </c>
      <c r="J2322" s="14">
        <v>0.332</v>
      </c>
      <c r="K2322" s="14">
        <v>0.7005111971274463</v>
      </c>
      <c r="L2322" s="14">
        <v>0.0339</v>
      </c>
      <c r="M2322" s="14">
        <v>0.363</v>
      </c>
      <c r="N2322" s="14">
        <v>3.49E-6</v>
      </c>
      <c r="O2322" s="14">
        <v>0.38</v>
      </c>
      <c r="P2322" s="14">
        <v>0.159</v>
      </c>
      <c r="Q2322" s="14">
        <v>120.059</v>
      </c>
      <c r="R2322" s="14">
        <v>8.0</v>
      </c>
      <c r="S2322" s="14">
        <v>1.0</v>
      </c>
      <c r="T2322" s="14" t="s">
        <v>34</v>
      </c>
      <c r="U2322" s="14" t="s">
        <v>35</v>
      </c>
      <c r="V2322" s="16" t="s">
        <v>58</v>
      </c>
      <c r="W2322" s="17" t="s">
        <v>251</v>
      </c>
    </row>
    <row r="2323" ht="15.75" customHeight="1">
      <c r="A2323" s="14" t="s">
        <v>5744</v>
      </c>
      <c r="B2323" s="14" t="s">
        <v>5747</v>
      </c>
      <c r="C2323" s="14">
        <v>2024.0</v>
      </c>
      <c r="D2323" s="14">
        <v>10.0</v>
      </c>
      <c r="E2323" s="14">
        <v>365087.0</v>
      </c>
      <c r="F2323" s="14" t="s">
        <v>765</v>
      </c>
      <c r="G2323" s="14" t="s">
        <v>5748</v>
      </c>
      <c r="H2323" s="14" t="s">
        <v>3312</v>
      </c>
      <c r="I2323" s="14">
        <v>0.519</v>
      </c>
      <c r="J2323" s="14">
        <v>0.44</v>
      </c>
      <c r="K2323" s="14">
        <v>0.7415139135297948</v>
      </c>
      <c r="L2323" s="14">
        <v>0.0302</v>
      </c>
      <c r="M2323" s="14">
        <v>0.552</v>
      </c>
      <c r="N2323" s="14">
        <v>7.82E-6</v>
      </c>
      <c r="O2323" s="14">
        <v>0.11</v>
      </c>
      <c r="P2323" s="14">
        <v>0.668</v>
      </c>
      <c r="Q2323" s="14">
        <v>102.918</v>
      </c>
      <c r="R2323" s="14">
        <v>10.0</v>
      </c>
      <c r="S2323" s="14">
        <v>1.0</v>
      </c>
      <c r="T2323" s="14" t="s">
        <v>34</v>
      </c>
      <c r="U2323" s="14" t="s">
        <v>35</v>
      </c>
      <c r="V2323" s="16" t="s">
        <v>407</v>
      </c>
      <c r="W2323" s="17" t="s">
        <v>185</v>
      </c>
    </row>
    <row r="2324" ht="15.75" customHeight="1">
      <c r="A2324" s="14" t="s">
        <v>3111</v>
      </c>
      <c r="B2324" s="14" t="s">
        <v>3112</v>
      </c>
      <c r="C2324" s="14">
        <v>2024.0</v>
      </c>
      <c r="D2324" s="14">
        <v>10.0</v>
      </c>
      <c r="E2324" s="14">
        <v>333888.0</v>
      </c>
      <c r="F2324" s="14" t="s">
        <v>170</v>
      </c>
      <c r="G2324" s="14" t="s">
        <v>3113</v>
      </c>
      <c r="H2324" s="14" t="s">
        <v>2424</v>
      </c>
      <c r="I2324" s="14">
        <v>0.409</v>
      </c>
      <c r="J2324" s="14">
        <v>0.608</v>
      </c>
      <c r="K2324" s="14">
        <v>0.8514319936506443</v>
      </c>
      <c r="L2324" s="14">
        <v>0.0336</v>
      </c>
      <c r="M2324" s="14">
        <v>0.704</v>
      </c>
      <c r="N2324" s="14">
        <v>2.5E-6</v>
      </c>
      <c r="O2324" s="14">
        <v>0.532</v>
      </c>
      <c r="P2324" s="14">
        <v>0.299</v>
      </c>
      <c r="Q2324" s="14">
        <v>120.518</v>
      </c>
      <c r="R2324" s="14">
        <v>5.0</v>
      </c>
      <c r="S2324" s="14">
        <v>1.0</v>
      </c>
      <c r="T2324" s="14" t="s">
        <v>34</v>
      </c>
      <c r="U2324" s="14" t="s">
        <v>35</v>
      </c>
      <c r="V2324" s="16" t="s">
        <v>36</v>
      </c>
      <c r="W2324" s="17" t="s">
        <v>251</v>
      </c>
    </row>
    <row r="2325" ht="15.75" customHeight="1">
      <c r="A2325" s="14" t="s">
        <v>5750</v>
      </c>
      <c r="B2325" s="14" t="s">
        <v>5752</v>
      </c>
      <c r="C2325" s="14">
        <v>2018.0</v>
      </c>
      <c r="D2325" s="14">
        <v>10.0</v>
      </c>
      <c r="E2325" s="14">
        <v>249240.0</v>
      </c>
      <c r="F2325" s="14" t="s">
        <v>4493</v>
      </c>
      <c r="G2325" s="14" t="s">
        <v>4946</v>
      </c>
      <c r="H2325" s="14" t="s">
        <v>5752</v>
      </c>
      <c r="I2325" s="14">
        <v>0.627</v>
      </c>
      <c r="J2325" s="14">
        <v>0.319</v>
      </c>
      <c r="K2325" s="14">
        <v>0.6036404080892427</v>
      </c>
      <c r="L2325" s="14">
        <v>0.0404</v>
      </c>
      <c r="M2325" s="14">
        <v>0.823</v>
      </c>
      <c r="N2325" s="14">
        <v>0.00443</v>
      </c>
      <c r="O2325" s="14">
        <v>0.104</v>
      </c>
      <c r="P2325" s="14">
        <v>0.786</v>
      </c>
      <c r="Q2325" s="14">
        <v>169.782</v>
      </c>
      <c r="R2325" s="14">
        <v>2.0</v>
      </c>
      <c r="S2325" s="14">
        <v>0.0</v>
      </c>
      <c r="T2325" s="14" t="s">
        <v>34</v>
      </c>
      <c r="U2325" s="14" t="s">
        <v>35</v>
      </c>
      <c r="V2325" s="16" t="s">
        <v>181</v>
      </c>
      <c r="W2325" s="17" t="s">
        <v>185</v>
      </c>
    </row>
    <row r="2326" ht="15.75" customHeight="1">
      <c r="A2326" s="14" t="s">
        <v>5756</v>
      </c>
      <c r="B2326" s="14" t="s">
        <v>5757</v>
      </c>
      <c r="C2326" s="14">
        <v>2008.0</v>
      </c>
      <c r="D2326" s="14">
        <v>10.0</v>
      </c>
      <c r="E2326" s="14">
        <v>281913.0</v>
      </c>
      <c r="F2326" s="14" t="s">
        <v>401</v>
      </c>
      <c r="G2326" s="14" t="s">
        <v>5759</v>
      </c>
      <c r="H2326" s="14" t="s">
        <v>5759</v>
      </c>
      <c r="I2326" s="14">
        <v>0.685</v>
      </c>
      <c r="J2326" s="14">
        <v>0.74</v>
      </c>
      <c r="K2326" s="14">
        <v>0.7952858639917164</v>
      </c>
      <c r="L2326" s="14">
        <v>0.0365</v>
      </c>
      <c r="M2326" s="14">
        <v>0.167</v>
      </c>
      <c r="N2326" s="14">
        <v>0.534</v>
      </c>
      <c r="O2326" s="14">
        <v>0.21</v>
      </c>
      <c r="P2326" s="14">
        <v>0.563</v>
      </c>
      <c r="Q2326" s="14">
        <v>139.994</v>
      </c>
      <c r="R2326" s="14">
        <v>7.0</v>
      </c>
      <c r="S2326" s="14">
        <v>0.0</v>
      </c>
      <c r="T2326" s="14" t="s">
        <v>34</v>
      </c>
      <c r="U2326" s="14" t="s">
        <v>35</v>
      </c>
      <c r="V2326" s="16" t="s">
        <v>333</v>
      </c>
      <c r="W2326" s="17" t="s">
        <v>185</v>
      </c>
    </row>
    <row r="2327" ht="15.75" customHeight="1">
      <c r="A2327" s="14" t="s">
        <v>5762</v>
      </c>
      <c r="B2327" s="14" t="s">
        <v>5763</v>
      </c>
      <c r="C2327" s="14">
        <v>2024.0</v>
      </c>
      <c r="D2327" s="14">
        <v>10.0</v>
      </c>
      <c r="E2327" s="14">
        <v>259344.0</v>
      </c>
      <c r="F2327" s="14" t="s">
        <v>336</v>
      </c>
      <c r="G2327" s="14" t="s">
        <v>5766</v>
      </c>
      <c r="H2327" s="14" t="s">
        <v>2424</v>
      </c>
      <c r="I2327" s="14">
        <v>0.534</v>
      </c>
      <c r="J2327" s="14">
        <v>0.545</v>
      </c>
      <c r="K2327" s="14">
        <v>0.812418454413355</v>
      </c>
      <c r="L2327" s="14">
        <v>0.0344</v>
      </c>
      <c r="M2327" s="14">
        <v>0.814</v>
      </c>
      <c r="N2327" s="14">
        <v>8.74E-4</v>
      </c>
      <c r="O2327" s="14">
        <v>0.446</v>
      </c>
      <c r="P2327" s="14">
        <v>0.548</v>
      </c>
      <c r="Q2327" s="14">
        <v>82.462</v>
      </c>
      <c r="R2327" s="14">
        <v>5.0</v>
      </c>
      <c r="S2327" s="14">
        <v>1.0</v>
      </c>
      <c r="T2327" s="14" t="s">
        <v>34</v>
      </c>
      <c r="U2327" s="14" t="s">
        <v>35</v>
      </c>
      <c r="V2327" s="16" t="s">
        <v>333</v>
      </c>
      <c r="W2327" s="17" t="s">
        <v>185</v>
      </c>
    </row>
    <row r="2328" ht="15.75" customHeight="1">
      <c r="A2328" s="14" t="s">
        <v>3116</v>
      </c>
      <c r="B2328" s="14" t="s">
        <v>3117</v>
      </c>
      <c r="C2328" s="14">
        <v>2020.0</v>
      </c>
      <c r="D2328" s="14">
        <v>10.0</v>
      </c>
      <c r="E2328" s="14">
        <v>251924.0</v>
      </c>
      <c r="F2328" s="14" t="s">
        <v>26</v>
      </c>
      <c r="G2328" s="14" t="s">
        <v>1312</v>
      </c>
      <c r="H2328" s="14" t="s">
        <v>3120</v>
      </c>
      <c r="I2328" s="14">
        <v>0.497</v>
      </c>
      <c r="J2328" s="14">
        <v>0.304</v>
      </c>
      <c r="K2328" s="14">
        <v>0.7293007935163669</v>
      </c>
      <c r="L2328" s="14">
        <v>0.0259</v>
      </c>
      <c r="M2328" s="14">
        <v>0.581</v>
      </c>
      <c r="N2328" s="14">
        <v>0.0</v>
      </c>
      <c r="O2328" s="14">
        <v>0.179</v>
      </c>
      <c r="P2328" s="14">
        <v>0.351</v>
      </c>
      <c r="Q2328" s="14">
        <v>134.893</v>
      </c>
      <c r="R2328" s="14">
        <v>5.0</v>
      </c>
      <c r="S2328" s="14">
        <v>1.0</v>
      </c>
      <c r="T2328" s="14" t="s">
        <v>34</v>
      </c>
      <c r="U2328" s="14" t="s">
        <v>35</v>
      </c>
      <c r="V2328" s="16" t="s">
        <v>45</v>
      </c>
      <c r="W2328" s="17" t="s">
        <v>251</v>
      </c>
    </row>
    <row r="2329" ht="15.75" customHeight="1">
      <c r="A2329" s="14" t="s">
        <v>3121</v>
      </c>
      <c r="B2329" s="14" t="s">
        <v>3122</v>
      </c>
      <c r="C2329" s="14">
        <v>2007.0</v>
      </c>
      <c r="D2329" s="14">
        <v>10.0</v>
      </c>
      <c r="E2329" s="14">
        <v>310746.0</v>
      </c>
      <c r="F2329" s="14" t="s">
        <v>413</v>
      </c>
      <c r="G2329" s="14" t="s">
        <v>3124</v>
      </c>
      <c r="H2329" s="14" t="s">
        <v>3125</v>
      </c>
      <c r="I2329" s="14">
        <v>0.619</v>
      </c>
      <c r="J2329" s="14">
        <v>0.596</v>
      </c>
      <c r="K2329" s="14">
        <v>0.785660813193043</v>
      </c>
      <c r="L2329" s="14">
        <v>0.0413</v>
      </c>
      <c r="M2329" s="14">
        <v>0.0121</v>
      </c>
      <c r="N2329" s="14">
        <v>0.0</v>
      </c>
      <c r="O2329" s="14">
        <v>0.14</v>
      </c>
      <c r="P2329" s="14">
        <v>0.435</v>
      </c>
      <c r="Q2329" s="14">
        <v>74.99</v>
      </c>
      <c r="R2329" s="14">
        <v>2.0</v>
      </c>
      <c r="S2329" s="14">
        <v>0.0</v>
      </c>
      <c r="T2329" s="14" t="s">
        <v>34</v>
      </c>
      <c r="U2329" s="14" t="s">
        <v>35</v>
      </c>
      <c r="V2329" s="16" t="s">
        <v>54</v>
      </c>
      <c r="W2329" s="17" t="s">
        <v>251</v>
      </c>
    </row>
    <row r="2330" ht="15.75" customHeight="1">
      <c r="A2330" s="14" t="s">
        <v>5770</v>
      </c>
      <c r="B2330" s="14" t="s">
        <v>5771</v>
      </c>
      <c r="C2330" s="14">
        <v>2022.0</v>
      </c>
      <c r="D2330" s="14">
        <v>10.0</v>
      </c>
      <c r="E2330" s="14">
        <v>163572.0</v>
      </c>
      <c r="F2330" s="14" t="s">
        <v>424</v>
      </c>
      <c r="G2330" s="14" t="s">
        <v>5775</v>
      </c>
      <c r="H2330" s="14" t="s">
        <v>5776</v>
      </c>
      <c r="I2330" s="14">
        <v>0.715</v>
      </c>
      <c r="J2330" s="14">
        <v>0.634</v>
      </c>
      <c r="K2330" s="14">
        <v>0.8172951468180161</v>
      </c>
      <c r="L2330" s="14">
        <v>0.0854</v>
      </c>
      <c r="M2330" s="14">
        <v>0.666</v>
      </c>
      <c r="N2330" s="14">
        <v>0.0</v>
      </c>
      <c r="O2330" s="14">
        <v>0.149</v>
      </c>
      <c r="P2330" s="14">
        <v>0.741</v>
      </c>
      <c r="Q2330" s="14">
        <v>114.089</v>
      </c>
      <c r="R2330" s="14">
        <v>2.0</v>
      </c>
      <c r="S2330" s="14">
        <v>1.0</v>
      </c>
      <c r="T2330" s="14" t="s">
        <v>34</v>
      </c>
      <c r="U2330" s="14" t="s">
        <v>35</v>
      </c>
      <c r="V2330" s="16" t="s">
        <v>181</v>
      </c>
      <c r="W2330" s="17" t="s">
        <v>185</v>
      </c>
    </row>
    <row r="2331" ht="15.75" customHeight="1">
      <c r="A2331" s="14" t="s">
        <v>5780</v>
      </c>
      <c r="B2331" s="14" t="s">
        <v>5781</v>
      </c>
      <c r="C2331" s="14">
        <v>2016.0</v>
      </c>
      <c r="D2331" s="14">
        <v>10.0</v>
      </c>
      <c r="E2331" s="14">
        <v>213781.0</v>
      </c>
      <c r="F2331" s="14" t="s">
        <v>347</v>
      </c>
      <c r="G2331" s="14" t="s">
        <v>5782</v>
      </c>
      <c r="H2331" s="14" t="s">
        <v>5783</v>
      </c>
      <c r="I2331" s="14">
        <v>0.748</v>
      </c>
      <c r="J2331" s="14">
        <v>0.505</v>
      </c>
      <c r="K2331" s="14">
        <v>0.8172309798126915</v>
      </c>
      <c r="L2331" s="14">
        <v>0.0395</v>
      </c>
      <c r="M2331" s="14">
        <v>0.894</v>
      </c>
      <c r="N2331" s="14">
        <v>6.97E-5</v>
      </c>
      <c r="O2331" s="14">
        <v>0.0889</v>
      </c>
      <c r="P2331" s="14">
        <v>0.521</v>
      </c>
      <c r="Q2331" s="14">
        <v>126.912</v>
      </c>
      <c r="R2331" s="14">
        <v>9.0</v>
      </c>
      <c r="S2331" s="14">
        <v>1.0</v>
      </c>
      <c r="T2331" s="14" t="s">
        <v>34</v>
      </c>
      <c r="U2331" s="14" t="s">
        <v>35</v>
      </c>
      <c r="V2331" s="16" t="s">
        <v>333</v>
      </c>
      <c r="W2331" s="17" t="s">
        <v>185</v>
      </c>
    </row>
    <row r="2332" ht="15.75" customHeight="1">
      <c r="A2332" s="14" t="s">
        <v>3128</v>
      </c>
      <c r="B2332" s="14" t="s">
        <v>2869</v>
      </c>
      <c r="C2332" s="14">
        <v>2016.0</v>
      </c>
      <c r="D2332" s="14">
        <v>10.0</v>
      </c>
      <c r="E2332" s="14">
        <v>312600.0</v>
      </c>
      <c r="F2332" s="14" t="s">
        <v>341</v>
      </c>
      <c r="G2332" s="14" t="s">
        <v>2100</v>
      </c>
      <c r="H2332" s="14" t="s">
        <v>2869</v>
      </c>
      <c r="I2332" s="14">
        <v>0.324</v>
      </c>
      <c r="J2332" s="14">
        <v>0.857</v>
      </c>
      <c r="K2332" s="14">
        <v>0.8436677860063811</v>
      </c>
      <c r="L2332" s="14">
        <v>0.0586</v>
      </c>
      <c r="M2332" s="14">
        <v>0.251</v>
      </c>
      <c r="N2332" s="14">
        <v>0.00152</v>
      </c>
      <c r="O2332" s="14">
        <v>0.096</v>
      </c>
      <c r="P2332" s="14">
        <v>0.404</v>
      </c>
      <c r="Q2332" s="14">
        <v>165.812</v>
      </c>
      <c r="R2332" s="14">
        <v>3.0</v>
      </c>
      <c r="S2332" s="14">
        <v>0.0</v>
      </c>
      <c r="T2332" s="14" t="s">
        <v>34</v>
      </c>
      <c r="U2332" s="14" t="s">
        <v>35</v>
      </c>
      <c r="V2332" s="16" t="s">
        <v>54</v>
      </c>
      <c r="W2332" s="17" t="s">
        <v>251</v>
      </c>
    </row>
    <row r="2333" ht="15.75" customHeight="1">
      <c r="A2333" s="14" t="s">
        <v>3135</v>
      </c>
      <c r="B2333" s="14" t="s">
        <v>3136</v>
      </c>
      <c r="C2333" s="14">
        <v>2022.0</v>
      </c>
      <c r="D2333" s="14">
        <v>10.0</v>
      </c>
      <c r="E2333" s="14">
        <v>280840.0</v>
      </c>
      <c r="F2333" s="14" t="s">
        <v>341</v>
      </c>
      <c r="G2333" s="14" t="s">
        <v>3137</v>
      </c>
      <c r="H2333" s="14" t="s">
        <v>3136</v>
      </c>
      <c r="I2333" s="14">
        <v>0.571</v>
      </c>
      <c r="J2333" s="14">
        <v>0.588</v>
      </c>
      <c r="K2333" s="14">
        <v>0.8233910123238426</v>
      </c>
      <c r="L2333" s="14">
        <v>0.0282</v>
      </c>
      <c r="M2333" s="14">
        <v>0.203</v>
      </c>
      <c r="N2333" s="14">
        <v>0.0</v>
      </c>
      <c r="O2333" s="14">
        <v>0.339</v>
      </c>
      <c r="P2333" s="14">
        <v>0.256</v>
      </c>
      <c r="Q2333" s="14">
        <v>118.946</v>
      </c>
      <c r="R2333" s="14">
        <v>3.0</v>
      </c>
      <c r="S2333" s="14">
        <v>1.0</v>
      </c>
      <c r="T2333" s="14" t="s">
        <v>34</v>
      </c>
      <c r="U2333" s="14" t="s">
        <v>35</v>
      </c>
      <c r="V2333" s="16" t="s">
        <v>36</v>
      </c>
      <c r="W2333" s="17" t="s">
        <v>251</v>
      </c>
    </row>
    <row r="2334" ht="15.75" customHeight="1">
      <c r="A2334" s="14" t="s">
        <v>3138</v>
      </c>
      <c r="B2334" s="14" t="s">
        <v>3139</v>
      </c>
      <c r="C2334" s="14">
        <v>2021.0</v>
      </c>
      <c r="D2334" s="14">
        <v>10.0</v>
      </c>
      <c r="E2334" s="14">
        <v>261573.0</v>
      </c>
      <c r="F2334" s="14" t="s">
        <v>424</v>
      </c>
      <c r="G2334" s="14" t="s">
        <v>3142</v>
      </c>
      <c r="H2334" s="14" t="s">
        <v>3139</v>
      </c>
      <c r="I2334" s="14">
        <v>0.36</v>
      </c>
      <c r="J2334" s="14">
        <v>0.275</v>
      </c>
      <c r="K2334" s="14">
        <v>0.7189912946608991</v>
      </c>
      <c r="L2334" s="14">
        <v>0.0301</v>
      </c>
      <c r="M2334" s="14">
        <v>0.954</v>
      </c>
      <c r="N2334" s="14">
        <v>9.71E-5</v>
      </c>
      <c r="O2334" s="14">
        <v>0.112</v>
      </c>
      <c r="P2334" s="14">
        <v>0.136</v>
      </c>
      <c r="Q2334" s="14">
        <v>150.081</v>
      </c>
      <c r="R2334" s="14">
        <v>4.0</v>
      </c>
      <c r="S2334" s="14">
        <v>1.0</v>
      </c>
      <c r="T2334" s="14" t="s">
        <v>34</v>
      </c>
      <c r="U2334" s="14" t="s">
        <v>35</v>
      </c>
      <c r="V2334" s="16" t="s">
        <v>58</v>
      </c>
      <c r="W2334" s="17" t="s">
        <v>251</v>
      </c>
    </row>
    <row r="2335" ht="15.75" customHeight="1">
      <c r="A2335" s="14" t="s">
        <v>3146</v>
      </c>
      <c r="B2335" s="14" t="s">
        <v>3147</v>
      </c>
      <c r="C2335" s="14">
        <v>2022.0</v>
      </c>
      <c r="D2335" s="14">
        <v>10.0</v>
      </c>
      <c r="E2335" s="14">
        <v>278665.0</v>
      </c>
      <c r="F2335" s="14" t="s">
        <v>424</v>
      </c>
      <c r="G2335" s="14" t="s">
        <v>3148</v>
      </c>
      <c r="H2335" s="14" t="s">
        <v>3147</v>
      </c>
      <c r="I2335" s="14">
        <v>0.651</v>
      </c>
      <c r="J2335" s="14">
        <v>0.505</v>
      </c>
      <c r="K2335" s="14">
        <v>0.8089748251276074</v>
      </c>
      <c r="L2335" s="14">
        <v>0.049</v>
      </c>
      <c r="M2335" s="14">
        <v>0.838</v>
      </c>
      <c r="N2335" s="14">
        <v>0.0119</v>
      </c>
      <c r="O2335" s="14">
        <v>0.132</v>
      </c>
      <c r="P2335" s="14">
        <v>0.148</v>
      </c>
      <c r="Q2335" s="14">
        <v>120.091</v>
      </c>
      <c r="R2335" s="14">
        <v>0.0</v>
      </c>
      <c r="S2335" s="14">
        <v>1.0</v>
      </c>
      <c r="T2335" s="14" t="s">
        <v>34</v>
      </c>
      <c r="U2335" s="14" t="s">
        <v>35</v>
      </c>
      <c r="V2335" s="16" t="s">
        <v>58</v>
      </c>
      <c r="W2335" s="17" t="s">
        <v>251</v>
      </c>
    </row>
    <row r="2336" ht="15.75" customHeight="1">
      <c r="A2336" s="14" t="s">
        <v>3151</v>
      </c>
      <c r="B2336" s="14" t="s">
        <v>3152</v>
      </c>
      <c r="C2336" s="14">
        <v>2022.0</v>
      </c>
      <c r="D2336" s="14">
        <v>10.0</v>
      </c>
      <c r="E2336" s="14">
        <v>273614.0</v>
      </c>
      <c r="F2336" s="14" t="s">
        <v>341</v>
      </c>
      <c r="G2336" s="14" t="s">
        <v>3154</v>
      </c>
      <c r="H2336" s="14" t="s">
        <v>3152</v>
      </c>
      <c r="I2336" s="14">
        <v>0.439</v>
      </c>
      <c r="J2336" s="14">
        <v>0.661</v>
      </c>
      <c r="K2336" s="14">
        <v>0.8476247513347247</v>
      </c>
      <c r="L2336" s="14">
        <v>0.0365</v>
      </c>
      <c r="M2336" s="14">
        <v>0.00538</v>
      </c>
      <c r="N2336" s="14">
        <v>5.15E-4</v>
      </c>
      <c r="O2336" s="14">
        <v>0.0988</v>
      </c>
      <c r="P2336" s="14">
        <v>0.351</v>
      </c>
      <c r="Q2336" s="14">
        <v>130.033</v>
      </c>
      <c r="R2336" s="14">
        <v>0.0</v>
      </c>
      <c r="S2336" s="14">
        <v>1.0</v>
      </c>
      <c r="T2336" s="14" t="s">
        <v>34</v>
      </c>
      <c r="U2336" s="14" t="s">
        <v>35</v>
      </c>
      <c r="V2336" s="16" t="s">
        <v>45</v>
      </c>
      <c r="W2336" s="17" t="s">
        <v>251</v>
      </c>
    </row>
    <row r="2337" ht="15.75" customHeight="1">
      <c r="A2337" s="14" t="s">
        <v>20717</v>
      </c>
      <c r="B2337" s="14" t="s">
        <v>20718</v>
      </c>
      <c r="C2337" s="14">
        <v>2013.0</v>
      </c>
      <c r="D2337" s="14">
        <v>10.0</v>
      </c>
      <c r="E2337" s="14">
        <v>80812.0</v>
      </c>
      <c r="F2337" s="14" t="s">
        <v>20719</v>
      </c>
      <c r="G2337" s="14" t="s">
        <v>20720</v>
      </c>
      <c r="H2337" s="14" t="s">
        <v>20721</v>
      </c>
      <c r="I2337" s="14">
        <v>0.634</v>
      </c>
      <c r="J2337" s="14">
        <v>0.183</v>
      </c>
      <c r="K2337" s="14">
        <v>0.7161465574248467</v>
      </c>
      <c r="L2337" s="14">
        <v>0.042</v>
      </c>
      <c r="M2337" s="14">
        <v>0.817</v>
      </c>
      <c r="N2337" s="14">
        <v>0.896</v>
      </c>
      <c r="O2337" s="14">
        <v>0.0961</v>
      </c>
      <c r="P2337" s="14">
        <v>0.153</v>
      </c>
      <c r="Q2337" s="14">
        <v>169.655</v>
      </c>
      <c r="R2337" s="14">
        <v>7.0</v>
      </c>
      <c r="S2337" s="14">
        <v>1.0</v>
      </c>
      <c r="T2337" s="14" t="s">
        <v>1264</v>
      </c>
      <c r="U2337" s="14" t="s">
        <v>35</v>
      </c>
      <c r="V2337" s="16" t="s">
        <v>58</v>
      </c>
      <c r="W2337" s="17" t="s">
        <v>251</v>
      </c>
    </row>
    <row r="2338" ht="15.75" customHeight="1">
      <c r="A2338" s="14" t="s">
        <v>20722</v>
      </c>
      <c r="B2338" s="14" t="s">
        <v>20723</v>
      </c>
      <c r="C2338" s="14">
        <v>2013.0</v>
      </c>
      <c r="D2338" s="14">
        <v>10.0</v>
      </c>
      <c r="E2338" s="14">
        <v>183013.0</v>
      </c>
      <c r="F2338" s="14" t="s">
        <v>12615</v>
      </c>
      <c r="G2338" s="14" t="s">
        <v>19955</v>
      </c>
      <c r="H2338" s="14" t="s">
        <v>19956</v>
      </c>
      <c r="I2338" s="14">
        <v>0.4</v>
      </c>
      <c r="J2338" s="14">
        <v>0.139</v>
      </c>
      <c r="K2338" s="14">
        <v>0.5665946570152377</v>
      </c>
      <c r="L2338" s="14">
        <v>0.0347</v>
      </c>
      <c r="M2338" s="14">
        <v>0.941</v>
      </c>
      <c r="N2338" s="14">
        <v>0.529</v>
      </c>
      <c r="O2338" s="14">
        <v>0.131</v>
      </c>
      <c r="P2338" s="14">
        <v>0.279</v>
      </c>
      <c r="Q2338" s="14">
        <v>87.101</v>
      </c>
      <c r="R2338" s="14">
        <v>4.0</v>
      </c>
      <c r="S2338" s="14">
        <v>1.0</v>
      </c>
      <c r="T2338" s="14" t="s">
        <v>1264</v>
      </c>
      <c r="U2338" s="14" t="s">
        <v>35</v>
      </c>
      <c r="V2338" s="16" t="s">
        <v>36</v>
      </c>
      <c r="W2338" s="17" t="s">
        <v>251</v>
      </c>
    </row>
    <row r="2339" ht="15.75" customHeight="1">
      <c r="A2339" s="14" t="s">
        <v>20724</v>
      </c>
      <c r="B2339" s="14" t="s">
        <v>20725</v>
      </c>
      <c r="C2339" s="14">
        <v>2017.0</v>
      </c>
      <c r="D2339" s="14">
        <v>10.0</v>
      </c>
      <c r="E2339" s="14">
        <v>84875.0</v>
      </c>
      <c r="F2339" s="14" t="s">
        <v>13117</v>
      </c>
      <c r="G2339" s="14" t="s">
        <v>20393</v>
      </c>
      <c r="H2339" s="14" t="s">
        <v>20394</v>
      </c>
      <c r="I2339" s="14">
        <v>0.815</v>
      </c>
      <c r="J2339" s="14">
        <v>0.259</v>
      </c>
      <c r="K2339" s="14">
        <v>0.6126451778364459</v>
      </c>
      <c r="L2339" s="14">
        <v>0.0495</v>
      </c>
      <c r="M2339" s="14">
        <v>0.92</v>
      </c>
      <c r="N2339" s="14">
        <v>0.0182</v>
      </c>
      <c r="O2339" s="14">
        <v>0.12</v>
      </c>
      <c r="P2339" s="14">
        <v>0.924</v>
      </c>
      <c r="Q2339" s="14">
        <v>120.032</v>
      </c>
      <c r="R2339" s="14">
        <v>4.0</v>
      </c>
      <c r="S2339" s="14">
        <v>1.0</v>
      </c>
      <c r="T2339" s="14" t="s">
        <v>1264</v>
      </c>
      <c r="U2339" s="14" t="s">
        <v>35</v>
      </c>
      <c r="V2339" s="16" t="s">
        <v>819</v>
      </c>
      <c r="W2339" s="17" t="s">
        <v>185</v>
      </c>
    </row>
    <row r="2340" ht="15.75" customHeight="1">
      <c r="A2340" s="14" t="s">
        <v>20726</v>
      </c>
      <c r="B2340" s="14" t="s">
        <v>20727</v>
      </c>
      <c r="C2340" s="14">
        <v>2010.0</v>
      </c>
      <c r="D2340" s="14">
        <v>10.0</v>
      </c>
      <c r="E2340" s="14">
        <v>121320.0</v>
      </c>
      <c r="F2340" s="14" t="s">
        <v>13628</v>
      </c>
      <c r="G2340" s="14" t="s">
        <v>20728</v>
      </c>
      <c r="H2340" s="14" t="s">
        <v>20729</v>
      </c>
      <c r="I2340" s="14">
        <v>0.496</v>
      </c>
      <c r="J2340" s="14">
        <v>0.124</v>
      </c>
      <c r="K2340" s="14">
        <v>0.5715996834305479</v>
      </c>
      <c r="L2340" s="14">
        <v>0.263</v>
      </c>
      <c r="M2340" s="14">
        <v>0.992</v>
      </c>
      <c r="N2340" s="14">
        <v>4.72E-5</v>
      </c>
      <c r="O2340" s="14">
        <v>0.111</v>
      </c>
      <c r="P2340" s="14">
        <v>0.102</v>
      </c>
      <c r="Q2340" s="14">
        <v>67.013</v>
      </c>
      <c r="R2340" s="14">
        <v>8.0</v>
      </c>
      <c r="S2340" s="14">
        <v>0.0</v>
      </c>
      <c r="T2340" s="14" t="s">
        <v>1264</v>
      </c>
      <c r="U2340" s="14" t="s">
        <v>35</v>
      </c>
      <c r="V2340" s="16" t="s">
        <v>58</v>
      </c>
      <c r="W2340" s="17" t="s">
        <v>251</v>
      </c>
    </row>
    <row r="2341" ht="15.75" customHeight="1">
      <c r="A2341" s="14" t="s">
        <v>20730</v>
      </c>
      <c r="B2341" s="14" t="s">
        <v>20731</v>
      </c>
      <c r="C2341" s="14">
        <v>2017.0</v>
      </c>
      <c r="D2341" s="14">
        <v>10.0</v>
      </c>
      <c r="E2341" s="14">
        <v>64500.0</v>
      </c>
      <c r="F2341" s="14" t="s">
        <v>13117</v>
      </c>
      <c r="G2341" s="14" t="s">
        <v>20393</v>
      </c>
      <c r="H2341" s="14" t="s">
        <v>20394</v>
      </c>
      <c r="I2341" s="14">
        <v>0.811</v>
      </c>
      <c r="J2341" s="14">
        <v>0.129</v>
      </c>
      <c r="K2341" s="14">
        <v>0.6373066968828246</v>
      </c>
      <c r="L2341" s="14">
        <v>0.072</v>
      </c>
      <c r="M2341" s="14">
        <v>0.934</v>
      </c>
      <c r="N2341" s="14">
        <v>0.0439</v>
      </c>
      <c r="O2341" s="14">
        <v>0.11</v>
      </c>
      <c r="P2341" s="14">
        <v>0.613</v>
      </c>
      <c r="Q2341" s="14">
        <v>96.235</v>
      </c>
      <c r="R2341" s="14">
        <v>5.0</v>
      </c>
      <c r="S2341" s="14">
        <v>1.0</v>
      </c>
      <c r="T2341" s="14" t="s">
        <v>1264</v>
      </c>
      <c r="U2341" s="14" t="s">
        <v>35</v>
      </c>
      <c r="V2341" s="16" t="s">
        <v>407</v>
      </c>
      <c r="W2341" s="17" t="s">
        <v>185</v>
      </c>
    </row>
    <row r="2342" ht="15.75" customHeight="1">
      <c r="A2342" s="14" t="s">
        <v>20732</v>
      </c>
      <c r="B2342" s="14" t="s">
        <v>2467</v>
      </c>
      <c r="C2342" s="14">
        <v>2010.0</v>
      </c>
      <c r="D2342" s="14">
        <v>10.0</v>
      </c>
      <c r="E2342" s="14">
        <v>177900.0</v>
      </c>
      <c r="F2342" s="14" t="s">
        <v>14185</v>
      </c>
      <c r="G2342" s="14" t="s">
        <v>20733</v>
      </c>
      <c r="H2342" s="14" t="s">
        <v>20734</v>
      </c>
      <c r="I2342" s="14">
        <v>0.661</v>
      </c>
      <c r="J2342" s="14">
        <v>0.522</v>
      </c>
      <c r="K2342" s="14">
        <v>0.838277757559124</v>
      </c>
      <c r="L2342" s="14">
        <v>0.0344</v>
      </c>
      <c r="M2342" s="14">
        <v>0.744</v>
      </c>
      <c r="N2342" s="14">
        <v>0.936</v>
      </c>
      <c r="O2342" s="14">
        <v>0.111</v>
      </c>
      <c r="P2342" s="14">
        <v>0.461</v>
      </c>
      <c r="Q2342" s="14">
        <v>78.005</v>
      </c>
      <c r="R2342" s="14">
        <v>0.0</v>
      </c>
      <c r="S2342" s="14">
        <v>1.0</v>
      </c>
      <c r="T2342" s="14" t="s">
        <v>1264</v>
      </c>
      <c r="U2342" s="14" t="s">
        <v>35</v>
      </c>
      <c r="V2342" s="16" t="s">
        <v>54</v>
      </c>
      <c r="W2342" s="17" t="s">
        <v>251</v>
      </c>
    </row>
    <row r="2343" ht="15.75" customHeight="1">
      <c r="A2343" s="14" t="s">
        <v>20735</v>
      </c>
      <c r="B2343" s="14" t="s">
        <v>20736</v>
      </c>
      <c r="C2343" s="14">
        <v>1993.0</v>
      </c>
      <c r="D2343" s="14">
        <v>10.0</v>
      </c>
      <c r="E2343" s="14">
        <v>230360.0</v>
      </c>
      <c r="F2343" s="14" t="s">
        <v>12615</v>
      </c>
      <c r="G2343" s="14" t="s">
        <v>20737</v>
      </c>
      <c r="H2343" s="14" t="s">
        <v>20738</v>
      </c>
      <c r="I2343" s="14">
        <v>0.647</v>
      </c>
      <c r="J2343" s="14">
        <v>0.467</v>
      </c>
      <c r="K2343" s="14">
        <v>0.7249588261560765</v>
      </c>
      <c r="L2343" s="14">
        <v>0.0394</v>
      </c>
      <c r="M2343" s="14">
        <v>0.708</v>
      </c>
      <c r="N2343" s="14">
        <v>0.857</v>
      </c>
      <c r="O2343" s="14">
        <v>0.0628</v>
      </c>
      <c r="P2343" s="14">
        <v>0.732</v>
      </c>
      <c r="Q2343" s="14">
        <v>130.116</v>
      </c>
      <c r="R2343" s="14">
        <v>4.0</v>
      </c>
      <c r="S2343" s="14">
        <v>1.0</v>
      </c>
      <c r="T2343" s="14" t="s">
        <v>1264</v>
      </c>
      <c r="U2343" s="14" t="s">
        <v>35</v>
      </c>
      <c r="V2343" s="16" t="s">
        <v>181</v>
      </c>
      <c r="W2343" s="17" t="s">
        <v>185</v>
      </c>
    </row>
    <row r="2344" ht="15.75" customHeight="1">
      <c r="A2344" s="14" t="s">
        <v>20739</v>
      </c>
      <c r="B2344" s="14" t="s">
        <v>20740</v>
      </c>
      <c r="C2344" s="14">
        <v>2020.0</v>
      </c>
      <c r="D2344" s="14">
        <v>10.0</v>
      </c>
      <c r="E2344" s="14">
        <v>277973.0</v>
      </c>
      <c r="F2344" s="14" t="s">
        <v>13479</v>
      </c>
      <c r="G2344" s="14" t="s">
        <v>20741</v>
      </c>
      <c r="H2344" s="14" t="s">
        <v>20742</v>
      </c>
      <c r="I2344" s="14">
        <v>0.417</v>
      </c>
      <c r="J2344" s="14">
        <v>0.092</v>
      </c>
      <c r="K2344" s="14">
        <v>0.486065065333004</v>
      </c>
      <c r="L2344" s="14">
        <v>0.0375</v>
      </c>
      <c r="M2344" s="14">
        <v>0.993</v>
      </c>
      <c r="N2344" s="14">
        <v>0.903</v>
      </c>
      <c r="O2344" s="14">
        <v>0.112</v>
      </c>
      <c r="P2344" s="14">
        <v>0.165</v>
      </c>
      <c r="Q2344" s="14">
        <v>86.699</v>
      </c>
      <c r="R2344" s="14">
        <v>1.0</v>
      </c>
      <c r="S2344" s="14">
        <v>1.0</v>
      </c>
      <c r="T2344" s="14" t="s">
        <v>1264</v>
      </c>
      <c r="U2344" s="14" t="s">
        <v>35</v>
      </c>
      <c r="V2344" s="16" t="s">
        <v>58</v>
      </c>
      <c r="W2344" s="17" t="s">
        <v>251</v>
      </c>
    </row>
    <row r="2345" ht="15.75" customHeight="1">
      <c r="A2345" s="14" t="s">
        <v>20743</v>
      </c>
      <c r="B2345" s="14" t="s">
        <v>20744</v>
      </c>
      <c r="C2345" s="14">
        <v>1988.0</v>
      </c>
      <c r="D2345" s="14">
        <v>10.0</v>
      </c>
      <c r="E2345" s="14">
        <v>271706.0</v>
      </c>
      <c r="F2345" s="14" t="s">
        <v>13479</v>
      </c>
      <c r="G2345" s="14" t="s">
        <v>20745</v>
      </c>
      <c r="H2345" s="14" t="s">
        <v>20746</v>
      </c>
      <c r="I2345" s="14">
        <v>0.335</v>
      </c>
      <c r="J2345" s="14">
        <v>0.0233</v>
      </c>
      <c r="K2345" s="14">
        <v>0.346822663778863</v>
      </c>
      <c r="L2345" s="14">
        <v>0.0375</v>
      </c>
      <c r="M2345" s="14">
        <v>0.989</v>
      </c>
      <c r="N2345" s="14">
        <v>0.893</v>
      </c>
      <c r="O2345" s="14">
        <v>0.0957</v>
      </c>
      <c r="P2345" s="14">
        <v>0.169</v>
      </c>
      <c r="Q2345" s="14">
        <v>99.281</v>
      </c>
      <c r="R2345" s="14">
        <v>1.0</v>
      </c>
      <c r="S2345" s="14">
        <v>1.0</v>
      </c>
      <c r="T2345" s="14" t="s">
        <v>1264</v>
      </c>
      <c r="U2345" s="14" t="s">
        <v>35</v>
      </c>
      <c r="V2345" s="16" t="s">
        <v>58</v>
      </c>
      <c r="W2345" s="17" t="s">
        <v>251</v>
      </c>
    </row>
    <row r="2346" ht="15.75" customHeight="1">
      <c r="A2346" s="14" t="s">
        <v>20747</v>
      </c>
      <c r="B2346" s="14" t="s">
        <v>20748</v>
      </c>
      <c r="C2346" s="14">
        <v>2015.0</v>
      </c>
      <c r="D2346" s="14">
        <v>10.0</v>
      </c>
      <c r="E2346" s="14">
        <v>195547.0</v>
      </c>
      <c r="F2346" s="14" t="s">
        <v>14474</v>
      </c>
      <c r="G2346" s="14" t="s">
        <v>19413</v>
      </c>
      <c r="H2346" s="14" t="s">
        <v>19414</v>
      </c>
      <c r="I2346" s="14">
        <v>0.684</v>
      </c>
      <c r="J2346" s="14">
        <v>0.769</v>
      </c>
      <c r="K2346" s="14">
        <v>0.8362244133887404</v>
      </c>
      <c r="L2346" s="14">
        <v>0.0954</v>
      </c>
      <c r="M2346" s="14">
        <v>0.158</v>
      </c>
      <c r="N2346" s="14">
        <v>0.0</v>
      </c>
      <c r="O2346" s="14">
        <v>0.0934</v>
      </c>
      <c r="P2346" s="14">
        <v>0.452</v>
      </c>
      <c r="Q2346" s="14">
        <v>172.369</v>
      </c>
      <c r="R2346" s="14">
        <v>1.0</v>
      </c>
      <c r="S2346" s="14">
        <v>0.0</v>
      </c>
      <c r="T2346" s="14" t="s">
        <v>1264</v>
      </c>
      <c r="U2346" s="14" t="s">
        <v>35</v>
      </c>
      <c r="V2346" s="16" t="s">
        <v>54</v>
      </c>
      <c r="W2346" s="17" t="s">
        <v>251</v>
      </c>
    </row>
    <row r="2347" ht="15.75" customHeight="1">
      <c r="A2347" s="14" t="s">
        <v>20749</v>
      </c>
      <c r="B2347" s="14" t="s">
        <v>20750</v>
      </c>
      <c r="C2347" s="14">
        <v>1967.0</v>
      </c>
      <c r="D2347" s="14">
        <v>10.0</v>
      </c>
      <c r="E2347" s="14">
        <v>152719.0</v>
      </c>
      <c r="F2347" s="14" t="s">
        <v>14444</v>
      </c>
      <c r="G2347" s="14" t="s">
        <v>20671</v>
      </c>
      <c r="H2347" s="14" t="s">
        <v>20672</v>
      </c>
      <c r="I2347" s="14">
        <v>0.53</v>
      </c>
      <c r="J2347" s="14">
        <v>0.0872</v>
      </c>
      <c r="K2347" s="14">
        <v>0.7185635146254024</v>
      </c>
      <c r="L2347" s="14">
        <v>0.0384</v>
      </c>
      <c r="M2347" s="14">
        <v>0.842</v>
      </c>
      <c r="N2347" s="14">
        <v>0.0</v>
      </c>
      <c r="O2347" s="14">
        <v>0.111</v>
      </c>
      <c r="P2347" s="14">
        <v>0.258</v>
      </c>
      <c r="Q2347" s="14">
        <v>142.209</v>
      </c>
      <c r="R2347" s="14">
        <v>2.0</v>
      </c>
      <c r="S2347" s="14">
        <v>0.0</v>
      </c>
      <c r="T2347" s="14" t="s">
        <v>1264</v>
      </c>
      <c r="U2347" s="14" t="s">
        <v>35</v>
      </c>
      <c r="V2347" s="16" t="s">
        <v>36</v>
      </c>
      <c r="W2347" s="17" t="s">
        <v>251</v>
      </c>
    </row>
    <row r="2348" ht="15.75" customHeight="1">
      <c r="A2348" s="14" t="s">
        <v>20751</v>
      </c>
      <c r="B2348" s="14" t="s">
        <v>20752</v>
      </c>
      <c r="C2348" s="14">
        <v>1986.0</v>
      </c>
      <c r="D2348" s="14">
        <v>10.0</v>
      </c>
      <c r="E2348" s="14">
        <v>159480.0</v>
      </c>
      <c r="F2348" s="14" t="s">
        <v>13320</v>
      </c>
      <c r="G2348" s="14" t="s">
        <v>20753</v>
      </c>
      <c r="H2348" s="14" t="s">
        <v>20754</v>
      </c>
      <c r="I2348" s="14">
        <v>0.286</v>
      </c>
      <c r="J2348" s="14">
        <v>0.168</v>
      </c>
      <c r="K2348" s="14">
        <v>0.7750732573145024</v>
      </c>
      <c r="L2348" s="14">
        <v>0.0326</v>
      </c>
      <c r="M2348" s="14">
        <v>0.961</v>
      </c>
      <c r="N2348" s="14">
        <v>1.09E-4</v>
      </c>
      <c r="O2348" s="14">
        <v>0.295</v>
      </c>
      <c r="P2348" s="14">
        <v>0.181</v>
      </c>
      <c r="Q2348" s="14">
        <v>146.996</v>
      </c>
      <c r="R2348" s="14">
        <v>3.0</v>
      </c>
      <c r="S2348" s="14">
        <v>1.0</v>
      </c>
      <c r="T2348" s="14" t="s">
        <v>1264</v>
      </c>
      <c r="U2348" s="14" t="s">
        <v>35</v>
      </c>
      <c r="V2348" s="16" t="s">
        <v>58</v>
      </c>
      <c r="W2348" s="17" t="s">
        <v>251</v>
      </c>
    </row>
    <row r="2349" ht="15.75" customHeight="1">
      <c r="A2349" s="14" t="s">
        <v>20755</v>
      </c>
      <c r="B2349" s="14" t="s">
        <v>20756</v>
      </c>
      <c r="C2349" s="14">
        <v>1986.0</v>
      </c>
      <c r="D2349" s="14">
        <v>10.0</v>
      </c>
      <c r="E2349" s="14">
        <v>210946.0</v>
      </c>
      <c r="F2349" s="14" t="s">
        <v>20537</v>
      </c>
      <c r="G2349" s="14" t="s">
        <v>20538</v>
      </c>
      <c r="H2349" s="14" t="s">
        <v>20539</v>
      </c>
      <c r="I2349" s="14">
        <v>0.548</v>
      </c>
      <c r="J2349" s="14">
        <v>0.34</v>
      </c>
      <c r="K2349" s="14">
        <v>0.7948153059526702</v>
      </c>
      <c r="L2349" s="14">
        <v>0.0724</v>
      </c>
      <c r="M2349" s="14">
        <v>0.956</v>
      </c>
      <c r="N2349" s="14">
        <v>0.00142</v>
      </c>
      <c r="O2349" s="14">
        <v>0.374</v>
      </c>
      <c r="P2349" s="14">
        <v>0.512</v>
      </c>
      <c r="Q2349" s="14">
        <v>115.497</v>
      </c>
      <c r="R2349" s="14">
        <v>7.0</v>
      </c>
      <c r="S2349" s="14">
        <v>1.0</v>
      </c>
      <c r="T2349" s="14" t="s">
        <v>1264</v>
      </c>
      <c r="U2349" s="14" t="s">
        <v>35</v>
      </c>
      <c r="V2349" s="16" t="s">
        <v>333</v>
      </c>
      <c r="W2349" s="17" t="s">
        <v>185</v>
      </c>
    </row>
    <row r="2350" ht="15.75" customHeight="1">
      <c r="A2350" s="14" t="s">
        <v>20757</v>
      </c>
      <c r="B2350" s="14" t="s">
        <v>20758</v>
      </c>
      <c r="C2350" s="14">
        <v>1996.0</v>
      </c>
      <c r="D2350" s="14">
        <v>10.0</v>
      </c>
      <c r="E2350" s="14">
        <v>183960.0</v>
      </c>
      <c r="F2350" s="14" t="s">
        <v>16404</v>
      </c>
      <c r="G2350" s="14" t="s">
        <v>20759</v>
      </c>
      <c r="H2350" s="14" t="s">
        <v>20415</v>
      </c>
      <c r="I2350" s="14">
        <v>0.554</v>
      </c>
      <c r="J2350" s="14">
        <v>0.277</v>
      </c>
      <c r="K2350" s="14">
        <v>0.6468889696779482</v>
      </c>
      <c r="L2350" s="14">
        <v>0.0436</v>
      </c>
      <c r="M2350" s="14">
        <v>0.912</v>
      </c>
      <c r="N2350" s="14">
        <v>0.555</v>
      </c>
      <c r="O2350" s="14">
        <v>0.0964</v>
      </c>
      <c r="P2350" s="14">
        <v>0.811</v>
      </c>
      <c r="Q2350" s="14">
        <v>131.965</v>
      </c>
      <c r="R2350" s="14">
        <v>11.0</v>
      </c>
      <c r="S2350" s="14">
        <v>1.0</v>
      </c>
      <c r="T2350" s="14" t="s">
        <v>1264</v>
      </c>
      <c r="U2350" s="14" t="s">
        <v>68</v>
      </c>
      <c r="V2350" s="16" t="s">
        <v>560</v>
      </c>
      <c r="W2350" s="17" t="s">
        <v>185</v>
      </c>
    </row>
    <row r="2351" ht="15.75" customHeight="1">
      <c r="A2351" s="14" t="s">
        <v>20760</v>
      </c>
      <c r="B2351" s="14" t="s">
        <v>20532</v>
      </c>
      <c r="C2351" s="14">
        <v>2013.0</v>
      </c>
      <c r="D2351" s="14">
        <v>10.0</v>
      </c>
      <c r="E2351" s="14">
        <v>199648.0</v>
      </c>
      <c r="F2351" s="14" t="s">
        <v>12561</v>
      </c>
      <c r="G2351" s="14" t="s">
        <v>20761</v>
      </c>
      <c r="H2351" s="14" t="s">
        <v>20532</v>
      </c>
      <c r="I2351" s="14">
        <v>0.704</v>
      </c>
      <c r="J2351" s="14">
        <v>0.556</v>
      </c>
      <c r="K2351" s="14">
        <v>0.9072786772847244</v>
      </c>
      <c r="L2351" s="14">
        <v>0.0331</v>
      </c>
      <c r="M2351" s="14">
        <v>0.588</v>
      </c>
      <c r="N2351" s="14">
        <v>0.0</v>
      </c>
      <c r="O2351" s="14">
        <v>0.465</v>
      </c>
      <c r="P2351" s="14">
        <v>0.711</v>
      </c>
      <c r="Q2351" s="14">
        <v>114.891</v>
      </c>
      <c r="R2351" s="14">
        <v>7.0</v>
      </c>
      <c r="S2351" s="14">
        <v>0.0</v>
      </c>
      <c r="T2351" s="14" t="s">
        <v>1264</v>
      </c>
      <c r="U2351" s="14" t="s">
        <v>35</v>
      </c>
      <c r="V2351" s="16" t="s">
        <v>181</v>
      </c>
      <c r="W2351" s="17" t="s">
        <v>185</v>
      </c>
    </row>
    <row r="2352" ht="15.75" customHeight="1">
      <c r="A2352" s="14" t="s">
        <v>20762</v>
      </c>
      <c r="B2352" s="14" t="s">
        <v>20763</v>
      </c>
      <c r="C2352" s="14">
        <v>2022.0</v>
      </c>
      <c r="D2352" s="14">
        <v>10.0</v>
      </c>
      <c r="E2352" s="14">
        <v>295933.0</v>
      </c>
      <c r="F2352" s="14" t="s">
        <v>17943</v>
      </c>
      <c r="G2352" s="14" t="s">
        <v>20764</v>
      </c>
      <c r="H2352" s="14" t="s">
        <v>17828</v>
      </c>
      <c r="I2352" s="14">
        <v>0.32</v>
      </c>
      <c r="J2352" s="14">
        <v>0.00789</v>
      </c>
      <c r="K2352" s="14">
        <v>0.1605244583200967</v>
      </c>
      <c r="L2352" s="14">
        <v>0.0467</v>
      </c>
      <c r="M2352" s="14">
        <v>0.992</v>
      </c>
      <c r="N2352" s="14">
        <v>0.947</v>
      </c>
      <c r="O2352" s="14">
        <v>0.0932</v>
      </c>
      <c r="P2352" s="14">
        <v>0.116</v>
      </c>
      <c r="Q2352" s="14">
        <v>97.019</v>
      </c>
      <c r="R2352" s="14">
        <v>0.0</v>
      </c>
      <c r="S2352" s="14">
        <v>0.0</v>
      </c>
      <c r="T2352" s="14" t="s">
        <v>1264</v>
      </c>
      <c r="U2352" s="14" t="s">
        <v>35</v>
      </c>
      <c r="V2352" s="16" t="s">
        <v>58</v>
      </c>
      <c r="W2352" s="17" t="s">
        <v>251</v>
      </c>
    </row>
    <row r="2353" ht="15.75" customHeight="1">
      <c r="A2353" s="14" t="s">
        <v>20765</v>
      </c>
      <c r="B2353" s="14" t="s">
        <v>20766</v>
      </c>
      <c r="C2353" s="14">
        <v>2017.0</v>
      </c>
      <c r="D2353" s="14">
        <v>10.0</v>
      </c>
      <c r="E2353" s="14">
        <v>88551.0</v>
      </c>
      <c r="F2353" s="14" t="s">
        <v>14504</v>
      </c>
      <c r="G2353" s="14" t="s">
        <v>2066</v>
      </c>
      <c r="H2353" s="14" t="s">
        <v>19798</v>
      </c>
      <c r="I2353" s="14">
        <v>0.827</v>
      </c>
      <c r="J2353" s="14">
        <v>0.754</v>
      </c>
      <c r="K2353" s="14">
        <v>0.9004983637221035</v>
      </c>
      <c r="L2353" s="14">
        <v>0.0405</v>
      </c>
      <c r="M2353" s="14">
        <v>0.156</v>
      </c>
      <c r="N2353" s="14">
        <v>9.87E-4</v>
      </c>
      <c r="O2353" s="14">
        <v>0.129</v>
      </c>
      <c r="P2353" s="14">
        <v>0.967</v>
      </c>
      <c r="Q2353" s="14">
        <v>145.061</v>
      </c>
      <c r="R2353" s="14">
        <v>6.0</v>
      </c>
      <c r="S2353" s="14">
        <v>0.0</v>
      </c>
      <c r="T2353" s="14" t="s">
        <v>1434</v>
      </c>
      <c r="U2353" s="14" t="s">
        <v>68</v>
      </c>
      <c r="V2353" s="16" t="s">
        <v>819</v>
      </c>
      <c r="W2353" s="17" t="s">
        <v>185</v>
      </c>
    </row>
    <row r="2354" ht="15.75" customHeight="1">
      <c r="A2354" s="14" t="s">
        <v>20767</v>
      </c>
      <c r="B2354" s="14" t="s">
        <v>20768</v>
      </c>
      <c r="C2354" s="14">
        <v>2024.0</v>
      </c>
      <c r="D2354" s="14">
        <v>10.0</v>
      </c>
      <c r="E2354" s="14">
        <v>173315.0</v>
      </c>
      <c r="F2354" s="14" t="s">
        <v>14569</v>
      </c>
      <c r="G2354" s="14" t="s">
        <v>20769</v>
      </c>
      <c r="H2354" s="14" t="s">
        <v>20768</v>
      </c>
      <c r="I2354" s="14">
        <v>0.85</v>
      </c>
      <c r="J2354" s="14">
        <v>0.567</v>
      </c>
      <c r="K2354" s="14">
        <v>0.8665540179054488</v>
      </c>
      <c r="L2354" s="14">
        <v>0.375</v>
      </c>
      <c r="M2354" s="14">
        <v>0.0458</v>
      </c>
      <c r="N2354" s="14">
        <v>0.0</v>
      </c>
      <c r="O2354" s="14">
        <v>0.172</v>
      </c>
      <c r="P2354" s="14">
        <v>0.448</v>
      </c>
      <c r="Q2354" s="14">
        <v>154.904</v>
      </c>
      <c r="R2354" s="14">
        <v>4.0</v>
      </c>
      <c r="S2354" s="14">
        <v>0.0</v>
      </c>
      <c r="T2354" s="14" t="s">
        <v>1434</v>
      </c>
      <c r="U2354" s="14" t="s">
        <v>35</v>
      </c>
      <c r="V2354" s="16" t="s">
        <v>54</v>
      </c>
      <c r="W2354" s="17" t="s">
        <v>251</v>
      </c>
    </row>
    <row r="2355" ht="15.75" customHeight="1">
      <c r="A2355" s="14" t="s">
        <v>20770</v>
      </c>
      <c r="B2355" s="14" t="s">
        <v>20771</v>
      </c>
      <c r="C2355" s="14">
        <v>2010.0</v>
      </c>
      <c r="D2355" s="14">
        <v>10.0</v>
      </c>
      <c r="E2355" s="14">
        <v>76763.0</v>
      </c>
      <c r="F2355" s="14" t="s">
        <v>20772</v>
      </c>
      <c r="G2355" s="14" t="s">
        <v>20773</v>
      </c>
      <c r="H2355" s="14" t="s">
        <v>20774</v>
      </c>
      <c r="I2355" s="14">
        <v>0.335</v>
      </c>
      <c r="J2355" s="14">
        <v>0.425</v>
      </c>
      <c r="K2355" s="14">
        <v>0.6746091159781276</v>
      </c>
      <c r="L2355" s="14">
        <v>0.127</v>
      </c>
      <c r="M2355" s="14">
        <v>0.988</v>
      </c>
      <c r="N2355" s="14">
        <v>0.957</v>
      </c>
      <c r="O2355" s="14">
        <v>0.089</v>
      </c>
      <c r="P2355" s="14">
        <v>0.496</v>
      </c>
      <c r="Q2355" s="14">
        <v>199.898</v>
      </c>
      <c r="R2355" s="14">
        <v>2.0</v>
      </c>
      <c r="S2355" s="14">
        <v>1.0</v>
      </c>
      <c r="T2355" s="14" t="s">
        <v>1434</v>
      </c>
      <c r="U2355" s="14" t="s">
        <v>35</v>
      </c>
      <c r="V2355" s="16" t="s">
        <v>54</v>
      </c>
      <c r="W2355" s="17" t="s">
        <v>251</v>
      </c>
    </row>
    <row r="2356" ht="15.75" customHeight="1">
      <c r="A2356" s="14" t="s">
        <v>20775</v>
      </c>
      <c r="B2356" s="14" t="s">
        <v>20776</v>
      </c>
      <c r="C2356" s="14">
        <v>2022.0</v>
      </c>
      <c r="D2356" s="14">
        <v>10.0</v>
      </c>
      <c r="E2356" s="14">
        <v>90260.0</v>
      </c>
      <c r="F2356" s="14" t="s">
        <v>14716</v>
      </c>
      <c r="G2356" s="14" t="s">
        <v>19128</v>
      </c>
      <c r="H2356" s="14" t="s">
        <v>19129</v>
      </c>
      <c r="I2356" s="14">
        <v>0.892</v>
      </c>
      <c r="J2356" s="14">
        <v>0.682</v>
      </c>
      <c r="K2356" s="14">
        <v>0.8329091181136419</v>
      </c>
      <c r="L2356" s="14">
        <v>0.109</v>
      </c>
      <c r="M2356" s="14">
        <v>0.15</v>
      </c>
      <c r="N2356" s="14">
        <v>0.0</v>
      </c>
      <c r="O2356" s="14">
        <v>0.0706</v>
      </c>
      <c r="P2356" s="14">
        <v>0.663</v>
      </c>
      <c r="Q2356" s="14">
        <v>94.075</v>
      </c>
      <c r="R2356" s="14">
        <v>2.0</v>
      </c>
      <c r="S2356" s="14">
        <v>1.0</v>
      </c>
      <c r="T2356" s="14" t="s">
        <v>1434</v>
      </c>
      <c r="U2356" s="14" t="s">
        <v>68</v>
      </c>
      <c r="V2356" s="16" t="s">
        <v>407</v>
      </c>
      <c r="W2356" s="17" t="s">
        <v>185</v>
      </c>
    </row>
    <row r="2357" ht="15.75" customHeight="1">
      <c r="A2357" s="14" t="s">
        <v>20777</v>
      </c>
      <c r="B2357" s="14" t="s">
        <v>20778</v>
      </c>
      <c r="C2357" s="14">
        <v>2010.0</v>
      </c>
      <c r="D2357" s="14">
        <v>10.0</v>
      </c>
      <c r="E2357" s="14">
        <v>102131.0</v>
      </c>
      <c r="F2357" s="14" t="s">
        <v>20772</v>
      </c>
      <c r="G2357" s="14" t="s">
        <v>20773</v>
      </c>
      <c r="H2357" s="14" t="s">
        <v>20774</v>
      </c>
      <c r="I2357" s="14">
        <v>0.585</v>
      </c>
      <c r="J2357" s="14">
        <v>0.348</v>
      </c>
      <c r="K2357" s="14">
        <v>0.6989925780014332</v>
      </c>
      <c r="L2357" s="14">
        <v>0.245</v>
      </c>
      <c r="M2357" s="14">
        <v>0.956</v>
      </c>
      <c r="N2357" s="14">
        <v>0.965</v>
      </c>
      <c r="O2357" s="14">
        <v>0.124</v>
      </c>
      <c r="P2357" s="14">
        <v>0.0711</v>
      </c>
      <c r="Q2357" s="14">
        <v>109.559</v>
      </c>
      <c r="R2357" s="14">
        <v>10.0</v>
      </c>
      <c r="S2357" s="14">
        <v>1.0</v>
      </c>
      <c r="T2357" s="14" t="s">
        <v>1434</v>
      </c>
      <c r="U2357" s="14" t="s">
        <v>35</v>
      </c>
      <c r="V2357" s="16" t="s">
        <v>75</v>
      </c>
      <c r="W2357" s="17" t="s">
        <v>251</v>
      </c>
    </row>
    <row r="2358" ht="15.75" customHeight="1">
      <c r="A2358" s="14" t="s">
        <v>20779</v>
      </c>
      <c r="B2358" s="14" t="s">
        <v>20780</v>
      </c>
      <c r="C2358" s="14">
        <v>2007.0</v>
      </c>
      <c r="D2358" s="14">
        <v>10.0</v>
      </c>
      <c r="E2358" s="14">
        <v>66386.0</v>
      </c>
      <c r="F2358" s="14" t="s">
        <v>18971</v>
      </c>
      <c r="G2358" s="14" t="s">
        <v>18972</v>
      </c>
      <c r="H2358" s="14" t="s">
        <v>19575</v>
      </c>
      <c r="I2358" s="14">
        <v>0.681</v>
      </c>
      <c r="J2358" s="14">
        <v>0.288</v>
      </c>
      <c r="K2358" s="14">
        <v>0.7627104142886509</v>
      </c>
      <c r="L2358" s="14">
        <v>0.0333</v>
      </c>
      <c r="M2358" s="14">
        <v>0.898</v>
      </c>
      <c r="N2358" s="14">
        <v>6.86E-5</v>
      </c>
      <c r="O2358" s="14">
        <v>0.0646</v>
      </c>
      <c r="P2358" s="14">
        <v>0.8</v>
      </c>
      <c r="Q2358" s="14">
        <v>104.167</v>
      </c>
      <c r="R2358" s="14">
        <v>5.0</v>
      </c>
      <c r="S2358" s="14">
        <v>1.0</v>
      </c>
      <c r="T2358" s="14" t="s">
        <v>1434</v>
      </c>
      <c r="U2358" s="14" t="s">
        <v>35</v>
      </c>
      <c r="V2358" s="16" t="s">
        <v>560</v>
      </c>
      <c r="W2358" s="17" t="s">
        <v>185</v>
      </c>
    </row>
    <row r="2359" ht="15.75" customHeight="1">
      <c r="A2359" s="14" t="s">
        <v>20781</v>
      </c>
      <c r="B2359" s="14" t="s">
        <v>20782</v>
      </c>
      <c r="C2359" s="14">
        <v>2013.0</v>
      </c>
      <c r="D2359" s="14">
        <v>10.0</v>
      </c>
      <c r="E2359" s="14">
        <v>305320.0</v>
      </c>
      <c r="F2359" s="14" t="s">
        <v>18534</v>
      </c>
      <c r="G2359" s="14" t="s">
        <v>20783</v>
      </c>
      <c r="H2359" s="14" t="s">
        <v>20784</v>
      </c>
      <c r="I2359" s="14">
        <v>0.425</v>
      </c>
      <c r="J2359" s="14">
        <v>0.137</v>
      </c>
      <c r="K2359" s="14">
        <v>0.6585245866434556</v>
      </c>
      <c r="L2359" s="14">
        <v>0.0334</v>
      </c>
      <c r="M2359" s="14">
        <v>0.909</v>
      </c>
      <c r="N2359" s="14">
        <v>7.29E-6</v>
      </c>
      <c r="O2359" s="14">
        <v>0.0876</v>
      </c>
      <c r="P2359" s="14">
        <v>0.226</v>
      </c>
      <c r="Q2359" s="14">
        <v>131.509</v>
      </c>
      <c r="R2359" s="14">
        <v>7.0</v>
      </c>
      <c r="S2359" s="14">
        <v>1.0</v>
      </c>
      <c r="T2359" s="14" t="s">
        <v>1434</v>
      </c>
      <c r="U2359" s="14" t="s">
        <v>35</v>
      </c>
      <c r="V2359" s="16" t="s">
        <v>36</v>
      </c>
      <c r="W2359" s="17" t="s">
        <v>251</v>
      </c>
    </row>
    <row r="2360" ht="15.75" customHeight="1">
      <c r="A2360" s="14" t="s">
        <v>20785</v>
      </c>
      <c r="B2360" s="14" t="s">
        <v>20786</v>
      </c>
      <c r="C2360" s="14">
        <v>2007.0</v>
      </c>
      <c r="D2360" s="14">
        <v>10.0</v>
      </c>
      <c r="E2360" s="14">
        <v>113866.0</v>
      </c>
      <c r="F2360" s="14" t="s">
        <v>18971</v>
      </c>
      <c r="G2360" s="14" t="s">
        <v>18972</v>
      </c>
      <c r="H2360" s="14" t="s">
        <v>19575</v>
      </c>
      <c r="I2360" s="14">
        <v>0.588</v>
      </c>
      <c r="J2360" s="14">
        <v>0.17</v>
      </c>
      <c r="K2360" s="14">
        <v>0.68245887962949</v>
      </c>
      <c r="L2360" s="14">
        <v>0.0363</v>
      </c>
      <c r="M2360" s="14">
        <v>0.895</v>
      </c>
      <c r="N2360" s="14">
        <v>2.96E-6</v>
      </c>
      <c r="O2360" s="14">
        <v>0.0856</v>
      </c>
      <c r="P2360" s="14">
        <v>0.467</v>
      </c>
      <c r="Q2360" s="14">
        <v>117.932</v>
      </c>
      <c r="R2360" s="14">
        <v>7.0</v>
      </c>
      <c r="S2360" s="14">
        <v>1.0</v>
      </c>
      <c r="T2360" s="14" t="s">
        <v>1434</v>
      </c>
      <c r="U2360" s="14" t="s">
        <v>35</v>
      </c>
      <c r="V2360" s="16" t="s">
        <v>54</v>
      </c>
      <c r="W2360" s="17" t="s">
        <v>251</v>
      </c>
    </row>
    <row r="2361" ht="15.75" customHeight="1">
      <c r="A2361" s="14" t="s">
        <v>3157</v>
      </c>
      <c r="B2361" s="14" t="s">
        <v>3159</v>
      </c>
      <c r="C2361" s="14">
        <v>1986.0</v>
      </c>
      <c r="D2361" s="14">
        <v>10.0</v>
      </c>
      <c r="E2361" s="14">
        <v>111160.0</v>
      </c>
      <c r="F2361" s="14" t="s">
        <v>3160</v>
      </c>
      <c r="G2361" s="14" t="s">
        <v>3161</v>
      </c>
      <c r="H2361" s="14" t="s">
        <v>3162</v>
      </c>
      <c r="I2361" s="14">
        <v>0.241</v>
      </c>
      <c r="J2361" s="14">
        <v>0.468</v>
      </c>
      <c r="K2361" s="14">
        <v>0.769597672860146</v>
      </c>
      <c r="L2361" s="14">
        <v>0.0272</v>
      </c>
      <c r="M2361" s="14">
        <v>0.534</v>
      </c>
      <c r="N2361" s="14">
        <v>0.0</v>
      </c>
      <c r="O2361" s="14">
        <v>0.161</v>
      </c>
      <c r="P2361" s="14">
        <v>0.451</v>
      </c>
      <c r="Q2361" s="14">
        <v>91.58</v>
      </c>
      <c r="R2361" s="14">
        <v>2.0</v>
      </c>
      <c r="S2361" s="14">
        <v>1.0</v>
      </c>
      <c r="T2361" s="14" t="s">
        <v>103</v>
      </c>
      <c r="U2361" s="14" t="s">
        <v>35</v>
      </c>
      <c r="V2361" s="16" t="s">
        <v>54</v>
      </c>
      <c r="W2361" s="17" t="s">
        <v>251</v>
      </c>
    </row>
    <row r="2362" ht="15.75" customHeight="1">
      <c r="A2362" s="14" t="s">
        <v>3166</v>
      </c>
      <c r="B2362" s="14" t="s">
        <v>3168</v>
      </c>
      <c r="C2362" s="14">
        <v>2020.0</v>
      </c>
      <c r="D2362" s="14">
        <v>10.0</v>
      </c>
      <c r="E2362" s="14">
        <v>339093.0</v>
      </c>
      <c r="F2362" s="14" t="s">
        <v>3169</v>
      </c>
      <c r="G2362" s="14" t="s">
        <v>3170</v>
      </c>
      <c r="H2362" s="14" t="s">
        <v>3171</v>
      </c>
      <c r="I2362" s="14">
        <v>0.491</v>
      </c>
      <c r="J2362" s="14">
        <v>0.849</v>
      </c>
      <c r="K2362" s="14">
        <v>0.8421277778785934</v>
      </c>
      <c r="L2362" s="14">
        <v>0.0657</v>
      </c>
      <c r="M2362" s="14">
        <v>0.567</v>
      </c>
      <c r="N2362" s="14">
        <v>0.0</v>
      </c>
      <c r="O2362" s="14">
        <v>0.417</v>
      </c>
      <c r="P2362" s="14">
        <v>0.499</v>
      </c>
      <c r="Q2362" s="14">
        <v>131.53</v>
      </c>
      <c r="R2362" s="14">
        <v>0.0</v>
      </c>
      <c r="S2362" s="14">
        <v>1.0</v>
      </c>
      <c r="T2362" s="14" t="s">
        <v>104</v>
      </c>
      <c r="U2362" s="14" t="s">
        <v>35</v>
      </c>
      <c r="V2362" s="16" t="s">
        <v>54</v>
      </c>
      <c r="W2362" s="17" t="s">
        <v>251</v>
      </c>
    </row>
    <row r="2363" ht="15.75" customHeight="1">
      <c r="A2363" s="14" t="s">
        <v>3172</v>
      </c>
      <c r="B2363" s="14" t="s">
        <v>3173</v>
      </c>
      <c r="C2363" s="14">
        <v>2016.0</v>
      </c>
      <c r="D2363" s="14">
        <v>10.0</v>
      </c>
      <c r="E2363" s="14">
        <v>219386.0</v>
      </c>
      <c r="F2363" s="14" t="s">
        <v>3175</v>
      </c>
      <c r="G2363" s="14" t="s">
        <v>3177</v>
      </c>
      <c r="H2363" s="14" t="s">
        <v>3178</v>
      </c>
      <c r="I2363" s="14">
        <v>0.441</v>
      </c>
      <c r="J2363" s="14">
        <v>0.0518</v>
      </c>
      <c r="K2363" s="14">
        <v>0.5262336106661342</v>
      </c>
      <c r="L2363" s="14">
        <v>0.176</v>
      </c>
      <c r="M2363" s="14">
        <v>0.935</v>
      </c>
      <c r="N2363" s="14">
        <v>1.72E-5</v>
      </c>
      <c r="O2363" s="14">
        <v>0.281</v>
      </c>
      <c r="P2363" s="14">
        <v>0.0395</v>
      </c>
      <c r="Q2363" s="14">
        <v>65.57</v>
      </c>
      <c r="R2363" s="14">
        <v>9.0</v>
      </c>
      <c r="S2363" s="14">
        <v>0.0</v>
      </c>
      <c r="T2363" s="14" t="s">
        <v>103</v>
      </c>
      <c r="U2363" s="14" t="s">
        <v>35</v>
      </c>
      <c r="V2363" s="16" t="s">
        <v>75</v>
      </c>
      <c r="W2363" s="17" t="s">
        <v>251</v>
      </c>
    </row>
    <row r="2364" ht="15.75" customHeight="1">
      <c r="A2364" s="14" t="s">
        <v>3181</v>
      </c>
      <c r="B2364" s="14" t="s">
        <v>3182</v>
      </c>
      <c r="C2364" s="14">
        <v>2024.0</v>
      </c>
      <c r="D2364" s="14">
        <v>10.0</v>
      </c>
      <c r="E2364" s="14">
        <v>245099.0</v>
      </c>
      <c r="F2364" s="14" t="s">
        <v>1629</v>
      </c>
      <c r="G2364" s="14" t="s">
        <v>3183</v>
      </c>
      <c r="H2364" s="14" t="s">
        <v>3184</v>
      </c>
      <c r="I2364" s="14">
        <v>0.738</v>
      </c>
      <c r="J2364" s="14">
        <v>0.873</v>
      </c>
      <c r="K2364" s="14">
        <v>0.8534425598174783</v>
      </c>
      <c r="L2364" s="14">
        <v>0.107</v>
      </c>
      <c r="M2364" s="14">
        <v>0.075</v>
      </c>
      <c r="N2364" s="14">
        <v>0.0294</v>
      </c>
      <c r="O2364" s="14">
        <v>0.225</v>
      </c>
      <c r="P2364" s="14">
        <v>0.484</v>
      </c>
      <c r="Q2364" s="14">
        <v>104.98</v>
      </c>
      <c r="R2364" s="14">
        <v>2.0</v>
      </c>
      <c r="S2364" s="14">
        <v>1.0</v>
      </c>
      <c r="T2364" s="14" t="s">
        <v>104</v>
      </c>
      <c r="U2364" s="14" t="s">
        <v>35</v>
      </c>
      <c r="V2364" s="16" t="s">
        <v>54</v>
      </c>
      <c r="W2364" s="17" t="s">
        <v>251</v>
      </c>
    </row>
    <row r="2365" ht="15.75" customHeight="1">
      <c r="A2365" s="14" t="s">
        <v>5789</v>
      </c>
      <c r="B2365" s="14" t="s">
        <v>5791</v>
      </c>
      <c r="C2365" s="14">
        <v>2001.0</v>
      </c>
      <c r="D2365" s="14">
        <v>10.0</v>
      </c>
      <c r="E2365" s="14">
        <v>227626.0</v>
      </c>
      <c r="F2365" s="14" t="s">
        <v>5794</v>
      </c>
      <c r="G2365" s="14" t="s">
        <v>5795</v>
      </c>
      <c r="H2365" s="14" t="s">
        <v>5796</v>
      </c>
      <c r="I2365" s="14">
        <v>0.6567054320987653</v>
      </c>
      <c r="J2365" s="14">
        <v>0.6703844999999999</v>
      </c>
      <c r="K2365" s="14">
        <v>0.8136264709055699</v>
      </c>
      <c r="L2365" s="14">
        <v>0.08138265432098765</v>
      </c>
      <c r="M2365" s="14">
        <v>0.2693400896296296</v>
      </c>
      <c r="N2365" s="14">
        <v>0.05448885008024692</v>
      </c>
      <c r="O2365" s="14">
        <v>0.1911505555555556</v>
      </c>
      <c r="P2365" s="14">
        <v>0.6187672839506173</v>
      </c>
      <c r="Q2365" s="14">
        <v>120.71</v>
      </c>
      <c r="R2365" s="14">
        <v>5.0</v>
      </c>
      <c r="S2365" s="14">
        <v>1.0</v>
      </c>
      <c r="T2365" s="14" t="s">
        <v>103</v>
      </c>
      <c r="U2365" s="14" t="s">
        <v>35</v>
      </c>
      <c r="V2365" s="16" t="s">
        <v>407</v>
      </c>
      <c r="W2365" s="17" t="s">
        <v>185</v>
      </c>
    </row>
    <row r="2366" ht="15.75" customHeight="1">
      <c r="A2366" s="14" t="s">
        <v>3186</v>
      </c>
      <c r="B2366" s="14" t="s">
        <v>3188</v>
      </c>
      <c r="C2366" s="14">
        <v>1997.0</v>
      </c>
      <c r="D2366" s="14">
        <v>10.0</v>
      </c>
      <c r="E2366" s="14">
        <v>564895.0</v>
      </c>
      <c r="F2366" s="14" t="s">
        <v>3190</v>
      </c>
      <c r="G2366" s="14" t="s">
        <v>3191</v>
      </c>
      <c r="H2366" s="14" t="s">
        <v>3192</v>
      </c>
      <c r="I2366" s="14">
        <v>0.333</v>
      </c>
      <c r="J2366" s="14">
        <v>0.742</v>
      </c>
      <c r="K2366" s="14">
        <v>0.7867302632817846</v>
      </c>
      <c r="L2366" s="14">
        <v>0.0813</v>
      </c>
      <c r="M2366" s="14">
        <v>0.336</v>
      </c>
      <c r="N2366" s="14">
        <v>0.0458</v>
      </c>
      <c r="O2366" s="14">
        <v>0.71</v>
      </c>
      <c r="P2366" s="14">
        <v>0.345</v>
      </c>
      <c r="Q2366" s="14">
        <v>125.95</v>
      </c>
      <c r="R2366" s="14">
        <v>0.0</v>
      </c>
      <c r="S2366" s="14">
        <v>1.0</v>
      </c>
      <c r="T2366" s="14" t="s">
        <v>103</v>
      </c>
      <c r="U2366" s="14" t="s">
        <v>35</v>
      </c>
      <c r="V2366" s="16" t="s">
        <v>45</v>
      </c>
      <c r="W2366" s="17" t="s">
        <v>251</v>
      </c>
    </row>
    <row r="2367" ht="15.75" customHeight="1">
      <c r="A2367" s="14" t="s">
        <v>5802</v>
      </c>
      <c r="B2367" s="14" t="s">
        <v>5803</v>
      </c>
      <c r="C2367" s="14">
        <v>2019.0</v>
      </c>
      <c r="D2367" s="14">
        <v>10.0</v>
      </c>
      <c r="E2367" s="14">
        <v>204007.0</v>
      </c>
      <c r="F2367" s="14" t="s">
        <v>5804</v>
      </c>
      <c r="G2367" s="14" t="s">
        <v>5805</v>
      </c>
      <c r="H2367" s="14" t="s">
        <v>5807</v>
      </c>
      <c r="I2367" s="14">
        <v>0.6567054320987653</v>
      </c>
      <c r="J2367" s="14">
        <v>0.6703844999999999</v>
      </c>
      <c r="K2367" s="14">
        <v>0.8136264709055699</v>
      </c>
      <c r="L2367" s="14">
        <v>0.08138265432098765</v>
      </c>
      <c r="M2367" s="14">
        <v>0.2693400896296296</v>
      </c>
      <c r="N2367" s="14">
        <v>0.05448885008024692</v>
      </c>
      <c r="O2367" s="14">
        <v>0.1911505555555556</v>
      </c>
      <c r="P2367" s="14">
        <v>0.6187672839506173</v>
      </c>
      <c r="Q2367" s="14">
        <v>120.71</v>
      </c>
      <c r="R2367" s="14">
        <v>5.0</v>
      </c>
      <c r="S2367" s="14">
        <v>1.0</v>
      </c>
      <c r="T2367" s="14" t="s">
        <v>104</v>
      </c>
      <c r="U2367" s="14" t="s">
        <v>35</v>
      </c>
      <c r="V2367" s="16" t="s">
        <v>407</v>
      </c>
      <c r="W2367" s="17" t="s">
        <v>185</v>
      </c>
    </row>
    <row r="2368" ht="15.75" customHeight="1">
      <c r="A2368" s="14" t="s">
        <v>3195</v>
      </c>
      <c r="B2368" s="14" t="s">
        <v>3196</v>
      </c>
      <c r="C2368" s="14">
        <v>2018.0</v>
      </c>
      <c r="D2368" s="14">
        <v>10.0</v>
      </c>
      <c r="E2368" s="14">
        <v>185782.0</v>
      </c>
      <c r="F2368" s="14" t="s">
        <v>3197</v>
      </c>
      <c r="G2368" s="14" t="s">
        <v>3198</v>
      </c>
      <c r="H2368" s="14" t="s">
        <v>3199</v>
      </c>
      <c r="I2368" s="14">
        <v>0.917</v>
      </c>
      <c r="J2368" s="14">
        <v>0.584</v>
      </c>
      <c r="K2368" s="14">
        <v>0.8016597865206158</v>
      </c>
      <c r="L2368" s="14">
        <v>0.201</v>
      </c>
      <c r="M2368" s="14">
        <v>0.0584</v>
      </c>
      <c r="N2368" s="14">
        <v>0.0</v>
      </c>
      <c r="O2368" s="14">
        <v>0.129</v>
      </c>
      <c r="P2368" s="14">
        <v>0.329</v>
      </c>
      <c r="Q2368" s="14">
        <v>120.79</v>
      </c>
      <c r="R2368" s="14">
        <v>9.0</v>
      </c>
      <c r="S2368" s="14">
        <v>1.0</v>
      </c>
      <c r="T2368" s="14" t="s">
        <v>103</v>
      </c>
      <c r="U2368" s="14" t="s">
        <v>68</v>
      </c>
      <c r="V2368" s="16" t="s">
        <v>45</v>
      </c>
      <c r="W2368" s="17" t="s">
        <v>251</v>
      </c>
    </row>
    <row r="2369" ht="15.75" customHeight="1">
      <c r="A2369" s="14" t="s">
        <v>5813</v>
      </c>
      <c r="B2369" s="14" t="s">
        <v>5815</v>
      </c>
      <c r="C2369" s="14">
        <v>2009.0</v>
      </c>
      <c r="D2369" s="14">
        <v>10.0</v>
      </c>
      <c r="E2369" s="14">
        <v>237120.0</v>
      </c>
      <c r="F2369" s="14" t="s">
        <v>880</v>
      </c>
      <c r="G2369" s="14" t="s">
        <v>1822</v>
      </c>
      <c r="H2369" s="14" t="s">
        <v>4538</v>
      </c>
      <c r="I2369" s="14">
        <v>0.6567054320987653</v>
      </c>
      <c r="J2369" s="14">
        <v>0.6703844999999999</v>
      </c>
      <c r="K2369" s="14">
        <v>0.8136264709055699</v>
      </c>
      <c r="L2369" s="14">
        <v>0.08138265432098765</v>
      </c>
      <c r="M2369" s="14">
        <v>0.2693400896296296</v>
      </c>
      <c r="N2369" s="14">
        <v>0.05448885008024692</v>
      </c>
      <c r="O2369" s="14">
        <v>0.1911505555555556</v>
      </c>
      <c r="P2369" s="14">
        <v>0.6187672839506173</v>
      </c>
      <c r="Q2369" s="14">
        <v>120.71</v>
      </c>
      <c r="R2369" s="14">
        <v>5.0</v>
      </c>
      <c r="S2369" s="14">
        <v>1.0</v>
      </c>
      <c r="T2369" s="14" t="s">
        <v>104</v>
      </c>
      <c r="U2369" s="14" t="s">
        <v>68</v>
      </c>
      <c r="V2369" s="16" t="s">
        <v>407</v>
      </c>
      <c r="W2369" s="17" t="s">
        <v>185</v>
      </c>
    </row>
    <row r="2370" ht="15.75" customHeight="1">
      <c r="A2370" s="14" t="s">
        <v>5823</v>
      </c>
      <c r="B2370" s="14" t="s">
        <v>5824</v>
      </c>
      <c r="C2370" s="14">
        <v>2018.0</v>
      </c>
      <c r="D2370" s="14">
        <v>10.0</v>
      </c>
      <c r="E2370" s="14">
        <v>329274.0</v>
      </c>
      <c r="F2370" s="14" t="s">
        <v>163</v>
      </c>
      <c r="G2370" s="14" t="s">
        <v>157</v>
      </c>
      <c r="H2370" s="14" t="s">
        <v>5827</v>
      </c>
      <c r="I2370" s="14">
        <v>0.6567054320987653</v>
      </c>
      <c r="J2370" s="14">
        <v>0.6703844999999999</v>
      </c>
      <c r="K2370" s="14">
        <v>0.8136264709055699</v>
      </c>
      <c r="L2370" s="14">
        <v>0.08138265432098765</v>
      </c>
      <c r="M2370" s="14">
        <v>0.2693400896296296</v>
      </c>
      <c r="N2370" s="14">
        <v>0.05448885008024692</v>
      </c>
      <c r="O2370" s="14">
        <v>0.1911505555555556</v>
      </c>
      <c r="P2370" s="14">
        <v>0.6187672839506173</v>
      </c>
      <c r="Q2370" s="14">
        <v>120.71</v>
      </c>
      <c r="R2370" s="14">
        <v>5.0</v>
      </c>
      <c r="S2370" s="14">
        <v>1.0</v>
      </c>
      <c r="T2370" s="14" t="s">
        <v>104</v>
      </c>
      <c r="U2370" s="14" t="s">
        <v>35</v>
      </c>
      <c r="V2370" s="16" t="s">
        <v>407</v>
      </c>
      <c r="W2370" s="17" t="s">
        <v>185</v>
      </c>
    </row>
    <row r="2371" ht="15.75" customHeight="1">
      <c r="A2371" s="14" t="s">
        <v>20787</v>
      </c>
      <c r="B2371" s="14" t="s">
        <v>20788</v>
      </c>
      <c r="C2371" s="14">
        <v>2007.0</v>
      </c>
      <c r="D2371" s="14">
        <v>11.0</v>
      </c>
      <c r="E2371" s="14">
        <v>326693.0</v>
      </c>
      <c r="F2371" s="14" t="s">
        <v>1402</v>
      </c>
      <c r="G2371" s="14" t="s">
        <v>20500</v>
      </c>
      <c r="H2371" s="14" t="s">
        <v>1410</v>
      </c>
      <c r="I2371" s="14">
        <v>0.426</v>
      </c>
      <c r="J2371" s="14">
        <v>0.0408</v>
      </c>
      <c r="K2371" s="14">
        <v>0.606613479335944</v>
      </c>
      <c r="L2371" s="14">
        <v>0.0471</v>
      </c>
      <c r="M2371" s="14">
        <v>0.983</v>
      </c>
      <c r="N2371" s="14">
        <v>9.92E-4</v>
      </c>
      <c r="O2371" s="14">
        <v>0.0959</v>
      </c>
      <c r="P2371" s="14">
        <v>0.112</v>
      </c>
      <c r="Q2371" s="14">
        <v>65.884</v>
      </c>
      <c r="R2371" s="14">
        <v>2.0</v>
      </c>
      <c r="S2371" s="14">
        <v>0.0</v>
      </c>
      <c r="T2371" s="14" t="s">
        <v>1434</v>
      </c>
      <c r="U2371" s="14" t="s">
        <v>35</v>
      </c>
      <c r="V2371" s="16" t="s">
        <v>58</v>
      </c>
      <c r="W2371" s="17" t="s">
        <v>251</v>
      </c>
    </row>
    <row r="2372" ht="15.75" customHeight="1">
      <c r="A2372" s="14" t="s">
        <v>20789</v>
      </c>
      <c r="B2372" s="14" t="s">
        <v>20790</v>
      </c>
      <c r="C2372" s="14">
        <v>2017.0</v>
      </c>
      <c r="D2372" s="14">
        <v>11.0</v>
      </c>
      <c r="E2372" s="14">
        <v>314531.0</v>
      </c>
      <c r="F2372" s="14" t="s">
        <v>20359</v>
      </c>
      <c r="G2372" s="14" t="s">
        <v>20791</v>
      </c>
      <c r="H2372" s="14" t="s">
        <v>20792</v>
      </c>
      <c r="I2372" s="14">
        <v>0.318</v>
      </c>
      <c r="J2372" s="14">
        <v>0.335</v>
      </c>
      <c r="K2372" s="14">
        <v>0.8502555985530287</v>
      </c>
      <c r="L2372" s="14">
        <v>0.0325</v>
      </c>
      <c r="M2372" s="14">
        <v>0.833</v>
      </c>
      <c r="N2372" s="14">
        <v>0.0</v>
      </c>
      <c r="O2372" s="14">
        <v>0.124</v>
      </c>
      <c r="P2372" s="14">
        <v>0.0518</v>
      </c>
      <c r="Q2372" s="14">
        <v>139.145</v>
      </c>
      <c r="R2372" s="14">
        <v>2.0</v>
      </c>
      <c r="S2372" s="14">
        <v>0.0</v>
      </c>
      <c r="T2372" s="14" t="s">
        <v>1434</v>
      </c>
      <c r="U2372" s="14" t="s">
        <v>35</v>
      </c>
      <c r="V2372" s="16" t="s">
        <v>75</v>
      </c>
      <c r="W2372" s="17" t="s">
        <v>251</v>
      </c>
    </row>
    <row r="2373" ht="15.75" customHeight="1">
      <c r="A2373" s="14" t="s">
        <v>5835</v>
      </c>
      <c r="B2373" s="14" t="s">
        <v>5837</v>
      </c>
      <c r="C2373" s="14">
        <v>2021.0</v>
      </c>
      <c r="D2373" s="14">
        <v>11.0</v>
      </c>
      <c r="E2373" s="14">
        <v>108857.0</v>
      </c>
      <c r="F2373" s="14" t="s">
        <v>1656</v>
      </c>
      <c r="G2373" s="14" t="s">
        <v>1658</v>
      </c>
      <c r="H2373" s="14" t="s">
        <v>5838</v>
      </c>
      <c r="I2373" s="14">
        <v>0.6567054320987653</v>
      </c>
      <c r="J2373" s="14">
        <v>0.6703844999999999</v>
      </c>
      <c r="K2373" s="14">
        <v>0.8136264709055699</v>
      </c>
      <c r="L2373" s="14">
        <v>0.08138265432098765</v>
      </c>
      <c r="M2373" s="14">
        <v>0.2693400896296296</v>
      </c>
      <c r="N2373" s="14">
        <v>0.05448885008024692</v>
      </c>
      <c r="O2373" s="14">
        <v>0.1911505555555556</v>
      </c>
      <c r="P2373" s="14">
        <v>0.6187672839506173</v>
      </c>
      <c r="Q2373" s="14">
        <v>120.71</v>
      </c>
      <c r="R2373" s="14">
        <v>5.0</v>
      </c>
      <c r="S2373" s="14">
        <v>1.0</v>
      </c>
      <c r="T2373" s="14" t="s">
        <v>103</v>
      </c>
      <c r="U2373" s="14" t="s">
        <v>35</v>
      </c>
      <c r="V2373" s="16" t="s">
        <v>407</v>
      </c>
      <c r="W2373" s="17" t="s">
        <v>185</v>
      </c>
    </row>
    <row r="2374" ht="15.75" customHeight="1">
      <c r="A2374" s="14" t="s">
        <v>5842</v>
      </c>
      <c r="B2374" s="14" t="s">
        <v>5844</v>
      </c>
      <c r="C2374" s="14">
        <v>2011.0</v>
      </c>
      <c r="D2374" s="14">
        <v>11.0</v>
      </c>
      <c r="E2374" s="14">
        <v>248462.0</v>
      </c>
      <c r="F2374" s="14" t="s">
        <v>5846</v>
      </c>
      <c r="G2374" s="14" t="s">
        <v>5847</v>
      </c>
      <c r="H2374" s="14" t="s">
        <v>5849</v>
      </c>
      <c r="I2374" s="14">
        <v>0.732</v>
      </c>
      <c r="J2374" s="14">
        <v>0.726</v>
      </c>
      <c r="K2374" s="14">
        <v>0.7561226017420033</v>
      </c>
      <c r="L2374" s="14">
        <v>0.0822</v>
      </c>
      <c r="M2374" s="14">
        <v>0.404</v>
      </c>
      <c r="N2374" s="14">
        <v>3.19E-4</v>
      </c>
      <c r="O2374" s="14">
        <v>0.102</v>
      </c>
      <c r="P2374" s="14">
        <v>0.828</v>
      </c>
      <c r="Q2374" s="14">
        <v>95.0</v>
      </c>
      <c r="R2374" s="14">
        <v>10.0</v>
      </c>
      <c r="S2374" s="14">
        <v>0.0</v>
      </c>
      <c r="T2374" s="14" t="s">
        <v>103</v>
      </c>
      <c r="U2374" s="14" t="s">
        <v>68</v>
      </c>
      <c r="V2374" s="16" t="s">
        <v>560</v>
      </c>
      <c r="W2374" s="17" t="s">
        <v>185</v>
      </c>
    </row>
    <row r="2375" ht="15.75" customHeight="1">
      <c r="A2375" s="14" t="s">
        <v>3202</v>
      </c>
      <c r="B2375" s="14" t="s">
        <v>3203</v>
      </c>
      <c r="C2375" s="14">
        <v>2012.0</v>
      </c>
      <c r="D2375" s="14">
        <v>11.0</v>
      </c>
      <c r="E2375" s="14">
        <v>242685.0</v>
      </c>
      <c r="F2375" s="14" t="s">
        <v>26</v>
      </c>
      <c r="G2375" s="14" t="s">
        <v>3204</v>
      </c>
      <c r="H2375" s="14" t="s">
        <v>3205</v>
      </c>
      <c r="I2375" s="14">
        <v>0.427</v>
      </c>
      <c r="J2375" s="14">
        <v>0.0895</v>
      </c>
      <c r="K2375" s="14">
        <v>0.6048168031868583</v>
      </c>
      <c r="L2375" s="14">
        <v>0.0346</v>
      </c>
      <c r="M2375" s="14">
        <v>0.984</v>
      </c>
      <c r="N2375" s="14">
        <v>8.16E-5</v>
      </c>
      <c r="O2375" s="14">
        <v>0.145</v>
      </c>
      <c r="P2375" s="14">
        <v>0.228</v>
      </c>
      <c r="Q2375" s="14">
        <v>131.423</v>
      </c>
      <c r="R2375" s="14">
        <v>10.0</v>
      </c>
      <c r="S2375" s="14">
        <v>1.0</v>
      </c>
      <c r="T2375" s="14" t="s">
        <v>34</v>
      </c>
      <c r="U2375" s="14" t="s">
        <v>35</v>
      </c>
      <c r="V2375" s="16" t="s">
        <v>36</v>
      </c>
      <c r="W2375" s="17" t="s">
        <v>251</v>
      </c>
    </row>
    <row r="2376" ht="15.75" customHeight="1">
      <c r="A2376" s="14" t="s">
        <v>3207</v>
      </c>
      <c r="B2376" s="14" t="s">
        <v>3208</v>
      </c>
      <c r="C2376" s="14">
        <v>2020.0</v>
      </c>
      <c r="D2376" s="14">
        <v>11.0</v>
      </c>
      <c r="E2376" s="14">
        <v>238598.0</v>
      </c>
      <c r="F2376" s="14" t="s">
        <v>26</v>
      </c>
      <c r="G2376" s="14" t="s">
        <v>3209</v>
      </c>
      <c r="H2376" s="14" t="s">
        <v>3208</v>
      </c>
      <c r="I2376" s="14">
        <v>0.424</v>
      </c>
      <c r="J2376" s="14">
        <v>0.0851</v>
      </c>
      <c r="K2376" s="14">
        <v>0.6698179795805657</v>
      </c>
      <c r="L2376" s="14">
        <v>0.0362</v>
      </c>
      <c r="M2376" s="14">
        <v>0.984</v>
      </c>
      <c r="N2376" s="14">
        <v>5.1E-6</v>
      </c>
      <c r="O2376" s="14">
        <v>0.111</v>
      </c>
      <c r="P2376" s="14">
        <v>0.218</v>
      </c>
      <c r="Q2376" s="14">
        <v>114.523</v>
      </c>
      <c r="R2376" s="14">
        <v>8.0</v>
      </c>
      <c r="S2376" s="14">
        <v>1.0</v>
      </c>
      <c r="T2376" s="14" t="s">
        <v>34</v>
      </c>
      <c r="U2376" s="14" t="s">
        <v>35</v>
      </c>
      <c r="V2376" s="16" t="s">
        <v>36</v>
      </c>
      <c r="W2376" s="17" t="s">
        <v>251</v>
      </c>
    </row>
    <row r="2377" ht="15.75" customHeight="1">
      <c r="A2377" s="14" t="s">
        <v>3215</v>
      </c>
      <c r="B2377" s="14" t="s">
        <v>3216</v>
      </c>
      <c r="C2377" s="14">
        <v>1998.0</v>
      </c>
      <c r="D2377" s="14">
        <v>11.0</v>
      </c>
      <c r="E2377" s="14">
        <v>345209.0</v>
      </c>
      <c r="F2377" s="14" t="s">
        <v>26</v>
      </c>
      <c r="G2377" s="14" t="s">
        <v>63</v>
      </c>
      <c r="H2377" s="14" t="s">
        <v>3218</v>
      </c>
      <c r="I2377" s="14">
        <v>0.595</v>
      </c>
      <c r="J2377" s="14">
        <v>0.439</v>
      </c>
      <c r="K2377" s="14">
        <v>0.7597801210454993</v>
      </c>
      <c r="L2377" s="14">
        <v>0.0297</v>
      </c>
      <c r="M2377" s="14">
        <v>0.548</v>
      </c>
      <c r="N2377" s="14">
        <v>2.3E-6</v>
      </c>
      <c r="O2377" s="14">
        <v>0.0673</v>
      </c>
      <c r="P2377" s="14">
        <v>0.434</v>
      </c>
      <c r="Q2377" s="14">
        <v>134.98</v>
      </c>
      <c r="R2377" s="14">
        <v>0.0</v>
      </c>
      <c r="S2377" s="14">
        <v>1.0</v>
      </c>
      <c r="T2377" s="14" t="s">
        <v>34</v>
      </c>
      <c r="U2377" s="14" t="s">
        <v>68</v>
      </c>
      <c r="V2377" s="16" t="s">
        <v>54</v>
      </c>
      <c r="W2377" s="17" t="s">
        <v>251</v>
      </c>
    </row>
    <row r="2378" ht="15.75" customHeight="1">
      <c r="A2378" s="14" t="s">
        <v>5856</v>
      </c>
      <c r="B2378" s="14" t="s">
        <v>3218</v>
      </c>
      <c r="C2378" s="14">
        <v>1998.0</v>
      </c>
      <c r="D2378" s="14">
        <v>11.0</v>
      </c>
      <c r="E2378" s="14">
        <v>203939.0</v>
      </c>
      <c r="F2378" s="14" t="s">
        <v>26</v>
      </c>
      <c r="G2378" s="14" t="s">
        <v>63</v>
      </c>
      <c r="H2378" s="14" t="s">
        <v>3218</v>
      </c>
      <c r="I2378" s="14">
        <v>0.904</v>
      </c>
      <c r="J2378" s="14">
        <v>0.786</v>
      </c>
      <c r="K2378" s="14">
        <v>0.8272624216450867</v>
      </c>
      <c r="L2378" s="14">
        <v>0.0641</v>
      </c>
      <c r="M2378" s="14">
        <v>0.149</v>
      </c>
      <c r="N2378" s="14">
        <v>7.24E-6</v>
      </c>
      <c r="O2378" s="14">
        <v>0.0529</v>
      </c>
      <c r="P2378" s="14">
        <v>0.854</v>
      </c>
      <c r="Q2378" s="14">
        <v>99.96</v>
      </c>
      <c r="R2378" s="14">
        <v>9.0</v>
      </c>
      <c r="S2378" s="14">
        <v>1.0</v>
      </c>
      <c r="T2378" s="14" t="s">
        <v>34</v>
      </c>
      <c r="U2378" s="14" t="s">
        <v>68</v>
      </c>
      <c r="V2378" s="16" t="s">
        <v>560</v>
      </c>
      <c r="W2378" s="17" t="s">
        <v>185</v>
      </c>
    </row>
    <row r="2379" ht="15.75" customHeight="1">
      <c r="A2379" s="14" t="s">
        <v>3219</v>
      </c>
      <c r="B2379" s="14" t="s">
        <v>3220</v>
      </c>
      <c r="C2379" s="14">
        <v>2023.0</v>
      </c>
      <c r="D2379" s="14">
        <v>11.0</v>
      </c>
      <c r="E2379" s="14">
        <v>216049.0</v>
      </c>
      <c r="F2379" s="14" t="s">
        <v>26</v>
      </c>
      <c r="G2379" s="14" t="s">
        <v>1845</v>
      </c>
      <c r="H2379" s="14" t="s">
        <v>3220</v>
      </c>
      <c r="I2379" s="14">
        <v>0.518</v>
      </c>
      <c r="J2379" s="14">
        <v>0.533</v>
      </c>
      <c r="K2379" s="14">
        <v>0.8434111179850832</v>
      </c>
      <c r="L2379" s="14">
        <v>0.0307</v>
      </c>
      <c r="M2379" s="14">
        <v>0.149</v>
      </c>
      <c r="N2379" s="14">
        <v>0.0</v>
      </c>
      <c r="O2379" s="14">
        <v>0.258</v>
      </c>
      <c r="P2379" s="14">
        <v>0.352</v>
      </c>
      <c r="Q2379" s="14">
        <v>89.828</v>
      </c>
      <c r="R2379" s="14">
        <v>9.0</v>
      </c>
      <c r="S2379" s="14">
        <v>0.0</v>
      </c>
      <c r="T2379" s="14" t="s">
        <v>34</v>
      </c>
      <c r="U2379" s="14" t="s">
        <v>68</v>
      </c>
      <c r="V2379" s="16" t="s">
        <v>45</v>
      </c>
      <c r="W2379" s="17" t="s">
        <v>251</v>
      </c>
    </row>
    <row r="2380" ht="15.75" customHeight="1">
      <c r="A2380" s="14" t="s">
        <v>3224</v>
      </c>
      <c r="B2380" s="14" t="s">
        <v>3225</v>
      </c>
      <c r="C2380" s="14">
        <v>2024.0</v>
      </c>
      <c r="D2380" s="14">
        <v>11.0</v>
      </c>
      <c r="E2380" s="14">
        <v>196000.0</v>
      </c>
      <c r="F2380" s="14" t="s">
        <v>26</v>
      </c>
      <c r="G2380" s="14" t="s">
        <v>3228</v>
      </c>
      <c r="H2380" s="14" t="s">
        <v>3225</v>
      </c>
      <c r="I2380" s="14">
        <v>0.52</v>
      </c>
      <c r="J2380" s="14">
        <v>0.106</v>
      </c>
      <c r="K2380" s="14">
        <v>0.6338416785953022</v>
      </c>
      <c r="L2380" s="14">
        <v>0.0271</v>
      </c>
      <c r="M2380" s="14">
        <v>0.907</v>
      </c>
      <c r="N2380" s="14">
        <v>5.31E-6</v>
      </c>
      <c r="O2380" s="14">
        <v>0.116</v>
      </c>
      <c r="P2380" s="14">
        <v>0.133</v>
      </c>
      <c r="Q2380" s="14">
        <v>86.725</v>
      </c>
      <c r="R2380" s="14">
        <v>11.0</v>
      </c>
      <c r="S2380" s="14">
        <v>1.0</v>
      </c>
      <c r="T2380" s="14" t="s">
        <v>34</v>
      </c>
      <c r="U2380" s="14" t="s">
        <v>68</v>
      </c>
      <c r="V2380" s="16" t="s">
        <v>58</v>
      </c>
      <c r="W2380" s="17" t="s">
        <v>251</v>
      </c>
    </row>
    <row r="2381" ht="15.75" customHeight="1">
      <c r="A2381" s="14" t="s">
        <v>5863</v>
      </c>
      <c r="B2381" s="14" t="s">
        <v>5864</v>
      </c>
      <c r="C2381" s="14">
        <v>2006.0</v>
      </c>
      <c r="D2381" s="14">
        <v>11.0</v>
      </c>
      <c r="E2381" s="14">
        <v>281826.0</v>
      </c>
      <c r="F2381" s="14" t="s">
        <v>5865</v>
      </c>
      <c r="G2381" s="14" t="s">
        <v>5866</v>
      </c>
      <c r="H2381" s="14" t="s">
        <v>5867</v>
      </c>
      <c r="I2381" s="14">
        <v>0.815</v>
      </c>
      <c r="J2381" s="14">
        <v>0.835</v>
      </c>
      <c r="K2381" s="14">
        <v>0.9078775693344199</v>
      </c>
      <c r="L2381" s="14">
        <v>0.141</v>
      </c>
      <c r="M2381" s="14">
        <v>0.0783</v>
      </c>
      <c r="N2381" s="14">
        <v>0.0</v>
      </c>
      <c r="O2381" s="14">
        <v>0.175</v>
      </c>
      <c r="P2381" s="14">
        <v>0.755</v>
      </c>
      <c r="Q2381" s="14">
        <v>103.976</v>
      </c>
      <c r="R2381" s="14">
        <v>1.0</v>
      </c>
      <c r="S2381" s="14">
        <v>0.0</v>
      </c>
      <c r="T2381" s="14" t="s">
        <v>103</v>
      </c>
      <c r="U2381" s="14" t="s">
        <v>68</v>
      </c>
      <c r="V2381" s="16" t="s">
        <v>181</v>
      </c>
      <c r="W2381" s="17" t="s">
        <v>185</v>
      </c>
    </row>
    <row r="2382" ht="15.75" customHeight="1">
      <c r="A2382" s="14" t="s">
        <v>5874</v>
      </c>
      <c r="B2382" s="14" t="s">
        <v>5875</v>
      </c>
      <c r="C2382" s="14">
        <v>2023.0</v>
      </c>
      <c r="D2382" s="14">
        <v>11.0</v>
      </c>
      <c r="E2382" s="14">
        <v>208164.0</v>
      </c>
      <c r="F2382" s="14" t="s">
        <v>1629</v>
      </c>
      <c r="G2382" s="14" t="s">
        <v>3165</v>
      </c>
      <c r="H2382" s="14" t="s">
        <v>3533</v>
      </c>
      <c r="I2382" s="14">
        <v>0.816</v>
      </c>
      <c r="J2382" s="14">
        <v>0.742</v>
      </c>
      <c r="K2382" s="14">
        <v>0.8108570572837924</v>
      </c>
      <c r="L2382" s="14">
        <v>0.0725</v>
      </c>
      <c r="M2382" s="14">
        <v>0.1</v>
      </c>
      <c r="N2382" s="14">
        <v>0.0</v>
      </c>
      <c r="O2382" s="14">
        <v>0.0965</v>
      </c>
      <c r="P2382" s="14">
        <v>0.672</v>
      </c>
      <c r="Q2382" s="14">
        <v>104.956</v>
      </c>
      <c r="R2382" s="14">
        <v>7.0</v>
      </c>
      <c r="S2382" s="14">
        <v>1.0</v>
      </c>
      <c r="T2382" s="14" t="s">
        <v>104</v>
      </c>
      <c r="U2382" s="14" t="s">
        <v>94</v>
      </c>
      <c r="V2382" s="16" t="s">
        <v>407</v>
      </c>
      <c r="W2382" s="17" t="s">
        <v>185</v>
      </c>
    </row>
    <row r="2383" ht="15.75" customHeight="1">
      <c r="A2383" s="14" t="s">
        <v>3231</v>
      </c>
      <c r="B2383" s="14" t="s">
        <v>3232</v>
      </c>
      <c r="C2383" s="14">
        <v>2024.0</v>
      </c>
      <c r="D2383" s="14">
        <v>11.0</v>
      </c>
      <c r="E2383" s="14">
        <v>281666.0</v>
      </c>
      <c r="F2383" s="14" t="s">
        <v>901</v>
      </c>
      <c r="G2383" s="14" t="s">
        <v>3233</v>
      </c>
      <c r="H2383" s="14" t="s">
        <v>3234</v>
      </c>
      <c r="I2383" s="14">
        <v>0.512</v>
      </c>
      <c r="J2383" s="14">
        <v>0.647</v>
      </c>
      <c r="K2383" s="14">
        <v>0.8194768249990488</v>
      </c>
      <c r="L2383" s="14">
        <v>0.0305</v>
      </c>
      <c r="M2383" s="14">
        <v>0.324</v>
      </c>
      <c r="N2383" s="14">
        <v>0.0</v>
      </c>
      <c r="O2383" s="14">
        <v>0.0886</v>
      </c>
      <c r="P2383" s="14">
        <v>0.329</v>
      </c>
      <c r="Q2383" s="14">
        <v>144.018</v>
      </c>
      <c r="R2383" s="14">
        <v>4.0</v>
      </c>
      <c r="S2383" s="14">
        <v>0.0</v>
      </c>
      <c r="T2383" s="14" t="s">
        <v>104</v>
      </c>
      <c r="U2383" s="14" t="s">
        <v>94</v>
      </c>
      <c r="V2383" s="16" t="s">
        <v>45</v>
      </c>
      <c r="W2383" s="17" t="s">
        <v>251</v>
      </c>
    </row>
    <row r="2384" ht="15.75" customHeight="1">
      <c r="A2384" s="14" t="s">
        <v>5883</v>
      </c>
      <c r="B2384" s="14" t="s">
        <v>5884</v>
      </c>
      <c r="C2384" s="14">
        <v>2013.0</v>
      </c>
      <c r="D2384" s="14">
        <v>11.0</v>
      </c>
      <c r="E2384" s="14">
        <v>208146.0</v>
      </c>
      <c r="F2384" s="14" t="s">
        <v>5885</v>
      </c>
      <c r="G2384" s="14" t="s">
        <v>5887</v>
      </c>
      <c r="H2384" s="14" t="s">
        <v>5889</v>
      </c>
      <c r="I2384" s="14">
        <v>0.806</v>
      </c>
      <c r="J2384" s="14">
        <v>0.598</v>
      </c>
      <c r="K2384" s="14">
        <v>0.8010608944709203</v>
      </c>
      <c r="L2384" s="14">
        <v>0.0603</v>
      </c>
      <c r="M2384" s="14">
        <v>0.282</v>
      </c>
      <c r="N2384" s="14">
        <v>1.64E-4</v>
      </c>
      <c r="O2384" s="14">
        <v>0.0542</v>
      </c>
      <c r="P2384" s="14">
        <v>0.87</v>
      </c>
      <c r="Q2384" s="14">
        <v>93.94</v>
      </c>
      <c r="R2384" s="14">
        <v>1.0</v>
      </c>
      <c r="S2384" s="14">
        <v>1.0</v>
      </c>
      <c r="T2384" s="14" t="s">
        <v>104</v>
      </c>
      <c r="U2384" s="14" t="s">
        <v>68</v>
      </c>
      <c r="V2384" s="16" t="s">
        <v>560</v>
      </c>
      <c r="W2384" s="17" t="s">
        <v>185</v>
      </c>
    </row>
    <row r="2385" ht="15.75" customHeight="1">
      <c r="A2385" s="14" t="s">
        <v>5894</v>
      </c>
      <c r="B2385" s="14" t="s">
        <v>5895</v>
      </c>
      <c r="C2385" s="14">
        <v>2017.0</v>
      </c>
      <c r="D2385" s="14">
        <v>11.0</v>
      </c>
      <c r="E2385" s="14">
        <v>158490.0</v>
      </c>
      <c r="F2385" s="14" t="s">
        <v>5896</v>
      </c>
      <c r="G2385" s="14" t="s">
        <v>5897</v>
      </c>
      <c r="H2385" s="14" t="s">
        <v>5898</v>
      </c>
      <c r="I2385" s="14">
        <v>0.644</v>
      </c>
      <c r="J2385" s="14">
        <v>0.93</v>
      </c>
      <c r="K2385" s="14">
        <v>0.9213312514507876</v>
      </c>
      <c r="L2385" s="14">
        <v>0.488</v>
      </c>
      <c r="M2385" s="14">
        <v>0.352</v>
      </c>
      <c r="N2385" s="14">
        <v>0.0</v>
      </c>
      <c r="O2385" s="14">
        <v>0.188</v>
      </c>
      <c r="P2385" s="14">
        <v>0.635</v>
      </c>
      <c r="Q2385" s="14">
        <v>129.215</v>
      </c>
      <c r="R2385" s="14">
        <v>9.0</v>
      </c>
      <c r="S2385" s="14">
        <v>1.0</v>
      </c>
      <c r="T2385" s="14" t="s">
        <v>103</v>
      </c>
      <c r="U2385" s="14" t="s">
        <v>68</v>
      </c>
      <c r="V2385" s="16" t="s">
        <v>407</v>
      </c>
      <c r="W2385" s="17" t="s">
        <v>185</v>
      </c>
    </row>
    <row r="2386" ht="15.75" customHeight="1">
      <c r="A2386" s="14" t="s">
        <v>5905</v>
      </c>
      <c r="B2386" s="14" t="s">
        <v>5906</v>
      </c>
      <c r="C2386" s="14">
        <v>2022.0</v>
      </c>
      <c r="D2386" s="14">
        <v>11.0</v>
      </c>
      <c r="E2386" s="14">
        <v>359253.0</v>
      </c>
      <c r="F2386" s="14" t="s">
        <v>1607</v>
      </c>
      <c r="G2386" s="14" t="s">
        <v>1608</v>
      </c>
      <c r="H2386" s="14" t="s">
        <v>5907</v>
      </c>
      <c r="I2386" s="14">
        <v>0.853</v>
      </c>
      <c r="J2386" s="14">
        <v>0.745</v>
      </c>
      <c r="K2386" s="14">
        <v>0.7897675015338105</v>
      </c>
      <c r="L2386" s="14">
        <v>0.108</v>
      </c>
      <c r="M2386" s="14">
        <v>0.0633</v>
      </c>
      <c r="N2386" s="14">
        <v>1.83E-6</v>
      </c>
      <c r="O2386" s="14">
        <v>0.0274</v>
      </c>
      <c r="P2386" s="14">
        <v>0.882</v>
      </c>
      <c r="Q2386" s="14">
        <v>107.985</v>
      </c>
      <c r="R2386" s="14">
        <v>9.0</v>
      </c>
      <c r="S2386" s="14">
        <v>0.0</v>
      </c>
      <c r="T2386" s="14" t="s">
        <v>104</v>
      </c>
      <c r="U2386" s="14" t="s">
        <v>35</v>
      </c>
      <c r="V2386" s="16" t="s">
        <v>560</v>
      </c>
      <c r="W2386" s="17" t="s">
        <v>185</v>
      </c>
    </row>
    <row r="2387" ht="15.75" customHeight="1">
      <c r="A2387" s="14" t="s">
        <v>5912</v>
      </c>
      <c r="B2387" s="14" t="s">
        <v>5914</v>
      </c>
      <c r="C2387" s="14">
        <v>2004.0</v>
      </c>
      <c r="D2387" s="14">
        <v>11.0</v>
      </c>
      <c r="E2387" s="14">
        <v>282533.0</v>
      </c>
      <c r="F2387" s="14" t="s">
        <v>1629</v>
      </c>
      <c r="G2387" s="14" t="s">
        <v>3165</v>
      </c>
      <c r="H2387" s="14" t="s">
        <v>5917</v>
      </c>
      <c r="I2387" s="14">
        <v>0.834</v>
      </c>
      <c r="J2387" s="14">
        <v>0.88</v>
      </c>
      <c r="K2387" s="14">
        <v>0.8575278591564707</v>
      </c>
      <c r="L2387" s="14">
        <v>0.0709</v>
      </c>
      <c r="M2387" s="14">
        <v>0.511</v>
      </c>
      <c r="N2387" s="14">
        <v>1.1E-5</v>
      </c>
      <c r="O2387" s="14">
        <v>0.369</v>
      </c>
      <c r="P2387" s="14">
        <v>0.807</v>
      </c>
      <c r="Q2387" s="14">
        <v>109.962</v>
      </c>
      <c r="R2387" s="14">
        <v>4.0</v>
      </c>
      <c r="S2387" s="14">
        <v>0.0</v>
      </c>
      <c r="T2387" s="14" t="s">
        <v>104</v>
      </c>
      <c r="U2387" s="14" t="s">
        <v>35</v>
      </c>
      <c r="V2387" s="16" t="s">
        <v>560</v>
      </c>
      <c r="W2387" s="17" t="s">
        <v>185</v>
      </c>
    </row>
    <row r="2388" ht="15.75" customHeight="1">
      <c r="A2388" s="14" t="s">
        <v>20793</v>
      </c>
      <c r="B2388" s="14" t="s">
        <v>20794</v>
      </c>
      <c r="C2388" s="14">
        <v>2010.0</v>
      </c>
      <c r="D2388" s="14">
        <v>11.0</v>
      </c>
      <c r="E2388" s="14">
        <v>155780.0</v>
      </c>
      <c r="F2388" s="14" t="s">
        <v>20795</v>
      </c>
      <c r="G2388" s="14" t="s">
        <v>20796</v>
      </c>
      <c r="H2388" s="14" t="s">
        <v>20797</v>
      </c>
      <c r="I2388" s="14">
        <v>0.265</v>
      </c>
      <c r="J2388" s="14">
        <v>0.0237</v>
      </c>
      <c r="K2388" s="14">
        <v>0.6280666481160981</v>
      </c>
      <c r="L2388" s="14">
        <v>0.0519</v>
      </c>
      <c r="M2388" s="14">
        <v>0.993</v>
      </c>
      <c r="N2388" s="14">
        <v>0.00196</v>
      </c>
      <c r="O2388" s="14">
        <v>0.0659</v>
      </c>
      <c r="P2388" s="14">
        <v>0.491</v>
      </c>
      <c r="Q2388" s="14">
        <v>135.826</v>
      </c>
      <c r="R2388" s="14">
        <v>5.0</v>
      </c>
      <c r="S2388" s="14">
        <v>1.0</v>
      </c>
      <c r="T2388" s="14" t="s">
        <v>1434</v>
      </c>
      <c r="U2388" s="14" t="s">
        <v>35</v>
      </c>
      <c r="V2388" s="16" t="s">
        <v>54</v>
      </c>
      <c r="W2388" s="17" t="s">
        <v>251</v>
      </c>
    </row>
    <row r="2389" ht="15.75" customHeight="1">
      <c r="A2389" s="14" t="s">
        <v>5929</v>
      </c>
      <c r="B2389" s="14" t="s">
        <v>5930</v>
      </c>
      <c r="C2389" s="14">
        <v>2011.0</v>
      </c>
      <c r="D2389" s="14">
        <v>11.0</v>
      </c>
      <c r="E2389" s="14">
        <v>245000.0</v>
      </c>
      <c r="F2389" s="14" t="s">
        <v>1982</v>
      </c>
      <c r="G2389" s="14" t="s">
        <v>1983</v>
      </c>
      <c r="H2389" s="14" t="s">
        <v>1984</v>
      </c>
      <c r="I2389" s="14">
        <v>0.763</v>
      </c>
      <c r="J2389" s="14">
        <v>0.597</v>
      </c>
      <c r="K2389" s="14">
        <v>0.7313327486849758</v>
      </c>
      <c r="L2389" s="14">
        <v>0.131</v>
      </c>
      <c r="M2389" s="14">
        <v>0.691</v>
      </c>
      <c r="N2389" s="14">
        <v>0.116</v>
      </c>
      <c r="O2389" s="14">
        <v>0.108</v>
      </c>
      <c r="P2389" s="14">
        <v>0.505</v>
      </c>
      <c r="Q2389" s="14">
        <v>119.972</v>
      </c>
      <c r="R2389" s="14">
        <v>11.0</v>
      </c>
      <c r="S2389" s="14">
        <v>1.0</v>
      </c>
      <c r="T2389" s="14" t="s">
        <v>103</v>
      </c>
      <c r="U2389" s="14" t="s">
        <v>35</v>
      </c>
      <c r="V2389" s="16" t="s">
        <v>333</v>
      </c>
      <c r="W2389" s="17" t="s">
        <v>185</v>
      </c>
    </row>
    <row r="2390" ht="15.75" customHeight="1">
      <c r="A2390" s="14" t="s">
        <v>5935</v>
      </c>
      <c r="B2390" s="14" t="s">
        <v>5937</v>
      </c>
      <c r="C2390" s="14">
        <v>1999.0</v>
      </c>
      <c r="D2390" s="14">
        <v>11.0</v>
      </c>
      <c r="E2390" s="14">
        <v>235773.0</v>
      </c>
      <c r="F2390" s="14" t="s">
        <v>5941</v>
      </c>
      <c r="G2390" s="14" t="s">
        <v>5942</v>
      </c>
      <c r="H2390" s="14" t="s">
        <v>3247</v>
      </c>
      <c r="I2390" s="14">
        <v>0.871</v>
      </c>
      <c r="J2390" s="14">
        <v>0.872</v>
      </c>
      <c r="K2390" s="14">
        <v>0.7465831069504293</v>
      </c>
      <c r="L2390" s="14">
        <v>0.0758</v>
      </c>
      <c r="M2390" s="14">
        <v>0.0286</v>
      </c>
      <c r="N2390" s="14">
        <v>0.725</v>
      </c>
      <c r="O2390" s="14">
        <v>0.081</v>
      </c>
      <c r="P2390" s="14">
        <v>0.783</v>
      </c>
      <c r="Q2390" s="14">
        <v>111.819</v>
      </c>
      <c r="R2390" s="14">
        <v>10.0</v>
      </c>
      <c r="S2390" s="14">
        <v>0.0</v>
      </c>
      <c r="T2390" s="14" t="s">
        <v>103</v>
      </c>
      <c r="U2390" s="14" t="s">
        <v>35</v>
      </c>
      <c r="V2390" s="16" t="s">
        <v>181</v>
      </c>
      <c r="W2390" s="17" t="s">
        <v>185</v>
      </c>
    </row>
    <row r="2391" ht="15.75" customHeight="1">
      <c r="A2391" s="14" t="s">
        <v>3236</v>
      </c>
      <c r="B2391" s="14" t="s">
        <v>3237</v>
      </c>
      <c r="C2391" s="14">
        <v>2020.0</v>
      </c>
      <c r="D2391" s="14">
        <v>11.0</v>
      </c>
      <c r="E2391" s="14">
        <v>118150.0</v>
      </c>
      <c r="F2391" s="14" t="s">
        <v>1982</v>
      </c>
      <c r="G2391" s="14" t="s">
        <v>1983</v>
      </c>
      <c r="H2391" s="14" t="s">
        <v>3238</v>
      </c>
      <c r="I2391" s="14">
        <v>0.382</v>
      </c>
      <c r="J2391" s="14">
        <v>0.908</v>
      </c>
      <c r="K2391" s="14">
        <v>0.7990289393023116</v>
      </c>
      <c r="L2391" s="14">
        <v>0.207</v>
      </c>
      <c r="M2391" s="14">
        <v>4.57E-4</v>
      </c>
      <c r="N2391" s="14">
        <v>0.386</v>
      </c>
      <c r="O2391" s="14">
        <v>0.133</v>
      </c>
      <c r="P2391" s="14">
        <v>0.285</v>
      </c>
      <c r="Q2391" s="14">
        <v>150.113</v>
      </c>
      <c r="R2391" s="14">
        <v>4.0</v>
      </c>
      <c r="S2391" s="14">
        <v>1.0</v>
      </c>
      <c r="T2391" s="14" t="s">
        <v>103</v>
      </c>
      <c r="U2391" s="14" t="s">
        <v>35</v>
      </c>
      <c r="V2391" s="16" t="s">
        <v>36</v>
      </c>
      <c r="W2391" s="17" t="s">
        <v>251</v>
      </c>
    </row>
    <row r="2392" ht="15.75" customHeight="1">
      <c r="A2392" s="14" t="s">
        <v>3244</v>
      </c>
      <c r="B2392" s="14" t="s">
        <v>3245</v>
      </c>
      <c r="C2392" s="14">
        <v>1999.0</v>
      </c>
      <c r="D2392" s="14">
        <v>11.0</v>
      </c>
      <c r="E2392" s="14">
        <v>201066.0</v>
      </c>
      <c r="F2392" s="14" t="s">
        <v>2754</v>
      </c>
      <c r="G2392" s="14" t="s">
        <v>3246</v>
      </c>
      <c r="H2392" s="14" t="s">
        <v>3247</v>
      </c>
      <c r="I2392" s="14">
        <v>0.318</v>
      </c>
      <c r="J2392" s="14">
        <v>0.635</v>
      </c>
      <c r="K2392" s="14">
        <v>0.7727632451228209</v>
      </c>
      <c r="L2392" s="14">
        <v>0.0318</v>
      </c>
      <c r="M2392" s="14">
        <v>0.0241</v>
      </c>
      <c r="N2392" s="14">
        <v>0.0</v>
      </c>
      <c r="O2392" s="14">
        <v>0.144</v>
      </c>
      <c r="P2392" s="14">
        <v>0.357</v>
      </c>
      <c r="Q2392" s="14">
        <v>174.789</v>
      </c>
      <c r="R2392" s="14">
        <v>0.0</v>
      </c>
      <c r="S2392" s="14">
        <v>1.0</v>
      </c>
      <c r="T2392" s="14" t="s">
        <v>103</v>
      </c>
      <c r="U2392" s="14" t="s">
        <v>68</v>
      </c>
      <c r="V2392" s="16" t="s">
        <v>45</v>
      </c>
      <c r="W2392" s="17" t="s">
        <v>251</v>
      </c>
    </row>
    <row r="2393" ht="15.75" customHeight="1">
      <c r="A2393" s="14" t="s">
        <v>5946</v>
      </c>
      <c r="B2393" s="14" t="s">
        <v>5947</v>
      </c>
      <c r="C2393" s="14">
        <v>1999.0</v>
      </c>
      <c r="D2393" s="14">
        <v>11.0</v>
      </c>
      <c r="E2393" s="14">
        <v>237533.0</v>
      </c>
      <c r="F2393" s="14" t="s">
        <v>5948</v>
      </c>
      <c r="G2393" s="14" t="s">
        <v>5949</v>
      </c>
      <c r="H2393" s="14" t="s">
        <v>3247</v>
      </c>
      <c r="I2393" s="14">
        <v>0.595</v>
      </c>
      <c r="J2393" s="14">
        <v>0.85</v>
      </c>
      <c r="K2393" s="14">
        <v>0.7928047397858362</v>
      </c>
      <c r="L2393" s="14">
        <v>0.0294</v>
      </c>
      <c r="M2393" s="14">
        <v>0.199</v>
      </c>
      <c r="N2393" s="14">
        <v>0.0375</v>
      </c>
      <c r="O2393" s="14">
        <v>0.0974</v>
      </c>
      <c r="P2393" s="14">
        <v>0.697</v>
      </c>
      <c r="Q2393" s="14">
        <v>129.831</v>
      </c>
      <c r="R2393" s="14">
        <v>2.0</v>
      </c>
      <c r="S2393" s="14">
        <v>1.0</v>
      </c>
      <c r="T2393" s="14" t="s">
        <v>103</v>
      </c>
      <c r="U2393" s="14" t="s">
        <v>35</v>
      </c>
      <c r="V2393" s="16" t="s">
        <v>407</v>
      </c>
      <c r="W2393" s="17" t="s">
        <v>185</v>
      </c>
    </row>
    <row r="2394" ht="15.75" customHeight="1">
      <c r="A2394" s="14" t="s">
        <v>3250</v>
      </c>
      <c r="B2394" s="14" t="s">
        <v>3252</v>
      </c>
      <c r="C2394" s="14">
        <v>2024.0</v>
      </c>
      <c r="D2394" s="14">
        <v>11.0</v>
      </c>
      <c r="E2394" s="14">
        <v>180304.0</v>
      </c>
      <c r="F2394" s="14" t="s">
        <v>3254</v>
      </c>
      <c r="G2394" s="14" t="s">
        <v>3255</v>
      </c>
      <c r="H2394" s="14" t="s">
        <v>2954</v>
      </c>
      <c r="I2394" s="14">
        <v>0.467</v>
      </c>
      <c r="J2394" s="14">
        <v>0.471</v>
      </c>
      <c r="K2394" s="14">
        <v>0.8527367227589089</v>
      </c>
      <c r="L2394" s="14">
        <v>0.0704</v>
      </c>
      <c r="M2394" s="14">
        <v>0.151</v>
      </c>
      <c r="N2394" s="14">
        <v>0.0</v>
      </c>
      <c r="O2394" s="14">
        <v>0.14</v>
      </c>
      <c r="P2394" s="14">
        <v>0.221</v>
      </c>
      <c r="Q2394" s="14">
        <v>105.09</v>
      </c>
      <c r="R2394" s="14">
        <v>10.0</v>
      </c>
      <c r="S2394" s="14">
        <v>1.0</v>
      </c>
      <c r="T2394" s="14" t="s">
        <v>103</v>
      </c>
      <c r="U2394" s="14" t="s">
        <v>35</v>
      </c>
      <c r="V2394" s="16" t="s">
        <v>36</v>
      </c>
      <c r="W2394" s="17" t="s">
        <v>251</v>
      </c>
    </row>
    <row r="2395" ht="15.75" customHeight="1">
      <c r="A2395" s="14" t="s">
        <v>3258</v>
      </c>
      <c r="B2395" s="14" t="s">
        <v>3259</v>
      </c>
      <c r="C2395" s="14">
        <v>2023.0</v>
      </c>
      <c r="D2395" s="14">
        <v>11.0</v>
      </c>
      <c r="E2395" s="14">
        <v>392972.0</v>
      </c>
      <c r="F2395" s="14" t="s">
        <v>1697</v>
      </c>
      <c r="G2395" s="14" t="s">
        <v>3260</v>
      </c>
      <c r="H2395" s="14" t="s">
        <v>3261</v>
      </c>
      <c r="I2395" s="14">
        <v>0.572</v>
      </c>
      <c r="J2395" s="14">
        <v>0.299</v>
      </c>
      <c r="K2395" s="14">
        <v>0.6956558937245598</v>
      </c>
      <c r="L2395" s="14">
        <v>0.0518</v>
      </c>
      <c r="M2395" s="14">
        <v>0.654</v>
      </c>
      <c r="N2395" s="14">
        <v>0.0</v>
      </c>
      <c r="O2395" s="14">
        <v>0.0789</v>
      </c>
      <c r="P2395" s="14">
        <v>0.349</v>
      </c>
      <c r="Q2395" s="14">
        <v>115.06</v>
      </c>
      <c r="R2395" s="14">
        <v>1.0</v>
      </c>
      <c r="S2395" s="14">
        <v>0.0</v>
      </c>
      <c r="T2395" s="14" t="s">
        <v>103</v>
      </c>
      <c r="U2395" s="14" t="s">
        <v>35</v>
      </c>
      <c r="V2395" s="16" t="s">
        <v>45</v>
      </c>
      <c r="W2395" s="17" t="s">
        <v>251</v>
      </c>
    </row>
    <row r="2396" ht="15.75" customHeight="1">
      <c r="A2396" s="14" t="s">
        <v>5954</v>
      </c>
      <c r="B2396" s="14" t="s">
        <v>5955</v>
      </c>
      <c r="C2396" s="14">
        <v>2007.0</v>
      </c>
      <c r="D2396" s="14">
        <v>11.0</v>
      </c>
      <c r="E2396" s="14">
        <v>194413.0</v>
      </c>
      <c r="F2396" s="14" t="s">
        <v>223</v>
      </c>
      <c r="G2396" s="14" t="s">
        <v>5959</v>
      </c>
      <c r="H2396" s="14" t="s">
        <v>5961</v>
      </c>
      <c r="I2396" s="14">
        <v>0.783</v>
      </c>
      <c r="J2396" s="14">
        <v>0.845</v>
      </c>
      <c r="K2396" s="14">
        <v>0.8457852971820892</v>
      </c>
      <c r="L2396" s="14">
        <v>0.0441</v>
      </c>
      <c r="M2396" s="14">
        <v>0.0353</v>
      </c>
      <c r="N2396" s="14">
        <v>3.6E-5</v>
      </c>
      <c r="O2396" s="14">
        <v>0.0296</v>
      </c>
      <c r="P2396" s="14">
        <v>0.789</v>
      </c>
      <c r="Q2396" s="14">
        <v>112.014</v>
      </c>
      <c r="R2396" s="14">
        <v>2.0</v>
      </c>
      <c r="S2396" s="14">
        <v>1.0</v>
      </c>
      <c r="T2396" s="14" t="s">
        <v>103</v>
      </c>
      <c r="U2396" s="14" t="s">
        <v>35</v>
      </c>
      <c r="V2396" s="16" t="s">
        <v>181</v>
      </c>
      <c r="W2396" s="17" t="s">
        <v>185</v>
      </c>
    </row>
    <row r="2397" ht="15.75" customHeight="1">
      <c r="A2397" s="14" t="s">
        <v>5966</v>
      </c>
      <c r="B2397" s="14" t="s">
        <v>5967</v>
      </c>
      <c r="C2397" s="14">
        <v>1974.0</v>
      </c>
      <c r="D2397" s="14">
        <v>11.0</v>
      </c>
      <c r="E2397" s="14">
        <v>233933.0</v>
      </c>
      <c r="F2397" s="14" t="s">
        <v>5969</v>
      </c>
      <c r="G2397" s="14" t="s">
        <v>5971</v>
      </c>
      <c r="H2397" s="14" t="s">
        <v>5972</v>
      </c>
      <c r="I2397" s="14">
        <v>0.512</v>
      </c>
      <c r="J2397" s="14">
        <v>0.781</v>
      </c>
      <c r="K2397" s="14">
        <v>0.726028276244818</v>
      </c>
      <c r="L2397" s="14">
        <v>0.0343</v>
      </c>
      <c r="M2397" s="14">
        <v>0.0123</v>
      </c>
      <c r="N2397" s="14">
        <v>0.00789</v>
      </c>
      <c r="O2397" s="14">
        <v>0.141</v>
      </c>
      <c r="P2397" s="14">
        <v>0.96</v>
      </c>
      <c r="Q2397" s="14">
        <v>131.238</v>
      </c>
      <c r="R2397" s="14">
        <v>7.0</v>
      </c>
      <c r="S2397" s="14">
        <v>1.0</v>
      </c>
      <c r="T2397" s="14" t="s">
        <v>103</v>
      </c>
      <c r="U2397" s="14" t="s">
        <v>35</v>
      </c>
      <c r="V2397" s="16" t="s">
        <v>819</v>
      </c>
      <c r="W2397" s="17" t="s">
        <v>185</v>
      </c>
    </row>
    <row r="2398" ht="15.75" customHeight="1">
      <c r="A2398" s="14" t="s">
        <v>3262</v>
      </c>
      <c r="B2398" s="14" t="s">
        <v>3264</v>
      </c>
      <c r="C2398" s="14">
        <v>2024.0</v>
      </c>
      <c r="D2398" s="14">
        <v>11.0</v>
      </c>
      <c r="E2398" s="14">
        <v>355392.0</v>
      </c>
      <c r="F2398" s="14" t="s">
        <v>316</v>
      </c>
      <c r="G2398" s="14" t="s">
        <v>3266</v>
      </c>
      <c r="H2398" s="14" t="s">
        <v>3264</v>
      </c>
      <c r="I2398" s="14">
        <v>0.393</v>
      </c>
      <c r="J2398" s="14">
        <v>0.578</v>
      </c>
      <c r="K2398" s="14">
        <v>0.8871088486110602</v>
      </c>
      <c r="L2398" s="14">
        <v>0.0305</v>
      </c>
      <c r="M2398" s="14">
        <v>0.00207</v>
      </c>
      <c r="N2398" s="14">
        <v>0.0</v>
      </c>
      <c r="O2398" s="14">
        <v>0.074</v>
      </c>
      <c r="P2398" s="14">
        <v>0.0669</v>
      </c>
      <c r="Q2398" s="14">
        <v>73.865</v>
      </c>
      <c r="R2398" s="14">
        <v>1.0</v>
      </c>
      <c r="S2398" s="14">
        <v>1.0</v>
      </c>
      <c r="T2398" s="14" t="s">
        <v>103</v>
      </c>
      <c r="U2398" s="14" t="s">
        <v>68</v>
      </c>
      <c r="V2398" s="16" t="s">
        <v>75</v>
      </c>
      <c r="W2398" s="17" t="s">
        <v>251</v>
      </c>
    </row>
    <row r="2399" ht="15.75" customHeight="1">
      <c r="A2399" s="14" t="s">
        <v>5976</v>
      </c>
      <c r="B2399" s="14" t="s">
        <v>5977</v>
      </c>
      <c r="C2399" s="14">
        <v>2024.0</v>
      </c>
      <c r="D2399" s="14">
        <v>11.0</v>
      </c>
      <c r="E2399" s="14">
        <v>146889.0</v>
      </c>
      <c r="F2399" s="14" t="s">
        <v>223</v>
      </c>
      <c r="G2399" s="14" t="s">
        <v>2269</v>
      </c>
      <c r="H2399" s="14" t="s">
        <v>2270</v>
      </c>
      <c r="I2399" s="14">
        <v>0.641</v>
      </c>
      <c r="J2399" s="14">
        <v>0.783</v>
      </c>
      <c r="K2399" s="14">
        <v>0.8106431672660442</v>
      </c>
      <c r="L2399" s="14">
        <v>0.0453</v>
      </c>
      <c r="M2399" s="14">
        <v>0.0333</v>
      </c>
      <c r="N2399" s="14">
        <v>0.763</v>
      </c>
      <c r="O2399" s="14">
        <v>0.0885</v>
      </c>
      <c r="P2399" s="14">
        <v>0.754</v>
      </c>
      <c r="Q2399" s="14">
        <v>105.662</v>
      </c>
      <c r="R2399" s="14">
        <v>0.0</v>
      </c>
      <c r="S2399" s="14">
        <v>1.0</v>
      </c>
      <c r="T2399" s="14" t="s">
        <v>103</v>
      </c>
      <c r="U2399" s="14" t="s">
        <v>68</v>
      </c>
      <c r="V2399" s="16" t="s">
        <v>181</v>
      </c>
      <c r="W2399" s="17" t="s">
        <v>185</v>
      </c>
    </row>
    <row r="2400" ht="15.75" customHeight="1">
      <c r="A2400" s="14" t="s">
        <v>5982</v>
      </c>
      <c r="B2400" s="14" t="s">
        <v>5983</v>
      </c>
      <c r="C2400" s="14">
        <v>2019.0</v>
      </c>
      <c r="D2400" s="14">
        <v>11.0</v>
      </c>
      <c r="E2400" s="14">
        <v>83481.0</v>
      </c>
      <c r="F2400" s="14" t="s">
        <v>213</v>
      </c>
      <c r="G2400" s="14" t="s">
        <v>5986</v>
      </c>
      <c r="H2400" s="14" t="s">
        <v>5987</v>
      </c>
      <c r="I2400" s="14">
        <v>0.687</v>
      </c>
      <c r="J2400" s="14">
        <v>0.273</v>
      </c>
      <c r="K2400" s="14">
        <v>0.590037002960451</v>
      </c>
      <c r="L2400" s="14">
        <v>0.0352</v>
      </c>
      <c r="M2400" s="14">
        <v>0.0206</v>
      </c>
      <c r="N2400" s="14">
        <v>0.818</v>
      </c>
      <c r="O2400" s="14">
        <v>0.144</v>
      </c>
      <c r="P2400" s="14">
        <v>0.844</v>
      </c>
      <c r="Q2400" s="14">
        <v>115.039</v>
      </c>
      <c r="R2400" s="14">
        <v>11.0</v>
      </c>
      <c r="S2400" s="14">
        <v>1.0</v>
      </c>
      <c r="T2400" s="14" t="s">
        <v>103</v>
      </c>
      <c r="U2400" s="14" t="s">
        <v>68</v>
      </c>
      <c r="V2400" s="16" t="s">
        <v>560</v>
      </c>
      <c r="W2400" s="17" t="s">
        <v>185</v>
      </c>
    </row>
    <row r="2401" ht="15.75" customHeight="1">
      <c r="A2401" s="14" t="s">
        <v>5990</v>
      </c>
      <c r="B2401" s="14" t="s">
        <v>5991</v>
      </c>
      <c r="C2401" s="14">
        <v>2023.0</v>
      </c>
      <c r="D2401" s="14">
        <v>11.0</v>
      </c>
      <c r="E2401" s="14">
        <v>324306.0</v>
      </c>
      <c r="F2401" s="14" t="s">
        <v>327</v>
      </c>
      <c r="G2401" s="14" t="s">
        <v>4475</v>
      </c>
      <c r="H2401" s="14" t="s">
        <v>2978</v>
      </c>
      <c r="I2401" s="14">
        <v>0.498</v>
      </c>
      <c r="J2401" s="14">
        <v>0.705</v>
      </c>
      <c r="K2401" s="14">
        <v>0.8262143605581201</v>
      </c>
      <c r="L2401" s="14">
        <v>0.0773</v>
      </c>
      <c r="M2401" s="14">
        <v>0.488</v>
      </c>
      <c r="N2401" s="14">
        <v>1.72E-4</v>
      </c>
      <c r="O2401" s="14">
        <v>0.113</v>
      </c>
      <c r="P2401" s="14">
        <v>0.962</v>
      </c>
      <c r="Q2401" s="14">
        <v>176.821</v>
      </c>
      <c r="R2401" s="14">
        <v>8.0</v>
      </c>
      <c r="S2401" s="14">
        <v>1.0</v>
      </c>
      <c r="T2401" s="14" t="s">
        <v>104</v>
      </c>
      <c r="U2401" s="14" t="s">
        <v>35</v>
      </c>
      <c r="V2401" s="16" t="s">
        <v>819</v>
      </c>
      <c r="W2401" s="17" t="s">
        <v>185</v>
      </c>
    </row>
    <row r="2402" ht="15.75" customHeight="1">
      <c r="A2402" s="14" t="s">
        <v>5998</v>
      </c>
      <c r="B2402" s="14" t="s">
        <v>5999</v>
      </c>
      <c r="C2402" s="14">
        <v>2023.0</v>
      </c>
      <c r="D2402" s="14">
        <v>11.0</v>
      </c>
      <c r="E2402" s="14">
        <v>280546.0</v>
      </c>
      <c r="F2402" s="14" t="s">
        <v>170</v>
      </c>
      <c r="G2402" s="14" t="s">
        <v>6000</v>
      </c>
      <c r="H2402" s="14" t="s">
        <v>2978</v>
      </c>
      <c r="I2402" s="14">
        <v>0.531</v>
      </c>
      <c r="J2402" s="14">
        <v>0.772</v>
      </c>
      <c r="K2402" s="14">
        <v>0.8201398840540685</v>
      </c>
      <c r="L2402" s="14">
        <v>0.0478</v>
      </c>
      <c r="M2402" s="14">
        <v>0.726</v>
      </c>
      <c r="N2402" s="14">
        <v>0.0</v>
      </c>
      <c r="O2402" s="14">
        <v>0.132</v>
      </c>
      <c r="P2402" s="14">
        <v>0.899</v>
      </c>
      <c r="Q2402" s="14">
        <v>129.97</v>
      </c>
      <c r="R2402" s="14">
        <v>6.0</v>
      </c>
      <c r="S2402" s="14">
        <v>1.0</v>
      </c>
      <c r="T2402" s="14" t="s">
        <v>104</v>
      </c>
      <c r="U2402" s="14" t="s">
        <v>35</v>
      </c>
      <c r="V2402" s="16" t="s">
        <v>560</v>
      </c>
      <c r="W2402" s="17" t="s">
        <v>185</v>
      </c>
    </row>
    <row r="2403" ht="15.75" customHeight="1">
      <c r="A2403" s="14" t="s">
        <v>6007</v>
      </c>
      <c r="B2403" s="14" t="s">
        <v>6008</v>
      </c>
      <c r="C2403" s="14">
        <v>1991.0</v>
      </c>
      <c r="D2403" s="14">
        <v>11.0</v>
      </c>
      <c r="E2403" s="14">
        <v>322560.0</v>
      </c>
      <c r="F2403" s="14" t="s">
        <v>156</v>
      </c>
      <c r="G2403" s="14" t="s">
        <v>157</v>
      </c>
      <c r="H2403" s="14" t="s">
        <v>4674</v>
      </c>
      <c r="I2403" s="14">
        <v>0.431</v>
      </c>
      <c r="J2403" s="14">
        <v>0.529</v>
      </c>
      <c r="K2403" s="14">
        <v>0.7003186961114728</v>
      </c>
      <c r="L2403" s="14">
        <v>0.0474</v>
      </c>
      <c r="M2403" s="14">
        <v>0.878</v>
      </c>
      <c r="N2403" s="14">
        <v>2.29E-4</v>
      </c>
      <c r="O2403" s="14">
        <v>0.201</v>
      </c>
      <c r="P2403" s="14">
        <v>0.694</v>
      </c>
      <c r="Q2403" s="14">
        <v>94.833</v>
      </c>
      <c r="R2403" s="14">
        <v>6.0</v>
      </c>
      <c r="S2403" s="14">
        <v>1.0</v>
      </c>
      <c r="T2403" s="14" t="s">
        <v>104</v>
      </c>
      <c r="U2403" s="14" t="s">
        <v>35</v>
      </c>
      <c r="V2403" s="16" t="s">
        <v>407</v>
      </c>
      <c r="W2403" s="17" t="s">
        <v>185</v>
      </c>
    </row>
    <row r="2404" ht="15.75" customHeight="1">
      <c r="A2404" s="14" t="s">
        <v>6013</v>
      </c>
      <c r="B2404" s="14" t="s">
        <v>6014</v>
      </c>
      <c r="C2404" s="14">
        <v>1991.0</v>
      </c>
      <c r="D2404" s="14">
        <v>11.0</v>
      </c>
      <c r="E2404" s="14">
        <v>273973.0</v>
      </c>
      <c r="F2404" s="14" t="s">
        <v>156</v>
      </c>
      <c r="G2404" s="14" t="s">
        <v>157</v>
      </c>
      <c r="H2404" s="14" t="s">
        <v>4674</v>
      </c>
      <c r="I2404" s="14">
        <v>0.555</v>
      </c>
      <c r="J2404" s="14">
        <v>0.239</v>
      </c>
      <c r="K2404" s="14">
        <v>0.5893953329072061</v>
      </c>
      <c r="L2404" s="14">
        <v>0.0399</v>
      </c>
      <c r="M2404" s="14">
        <v>0.907</v>
      </c>
      <c r="N2404" s="14">
        <v>0.0</v>
      </c>
      <c r="O2404" s="14">
        <v>0.106</v>
      </c>
      <c r="P2404" s="14">
        <v>0.604</v>
      </c>
      <c r="Q2404" s="14">
        <v>126.039</v>
      </c>
      <c r="R2404" s="14">
        <v>11.0</v>
      </c>
      <c r="S2404" s="14">
        <v>1.0</v>
      </c>
      <c r="T2404" s="14" t="s">
        <v>104</v>
      </c>
      <c r="U2404" s="14" t="s">
        <v>35</v>
      </c>
      <c r="V2404" s="16" t="s">
        <v>407</v>
      </c>
      <c r="W2404" s="17" t="s">
        <v>185</v>
      </c>
    </row>
    <row r="2405" ht="15.75" customHeight="1">
      <c r="A2405" s="14" t="s">
        <v>6022</v>
      </c>
      <c r="B2405" s="14" t="s">
        <v>6023</v>
      </c>
      <c r="C2405" s="14">
        <v>2023.0</v>
      </c>
      <c r="D2405" s="14">
        <v>11.0</v>
      </c>
      <c r="E2405" s="14">
        <v>425680.0</v>
      </c>
      <c r="F2405" s="14" t="s">
        <v>327</v>
      </c>
      <c r="G2405" s="14" t="s">
        <v>6024</v>
      </c>
      <c r="H2405" s="14" t="s">
        <v>2978</v>
      </c>
      <c r="I2405" s="14">
        <v>0.492</v>
      </c>
      <c r="J2405" s="14">
        <v>0.486</v>
      </c>
      <c r="K2405" s="14">
        <v>0.7537484225449972</v>
      </c>
      <c r="L2405" s="14">
        <v>0.0558</v>
      </c>
      <c r="M2405" s="14">
        <v>0.673</v>
      </c>
      <c r="N2405" s="14">
        <v>6.24E-6</v>
      </c>
      <c r="O2405" s="14">
        <v>0.238</v>
      </c>
      <c r="P2405" s="14">
        <v>0.783</v>
      </c>
      <c r="Q2405" s="14">
        <v>134.353</v>
      </c>
      <c r="R2405" s="14">
        <v>9.0</v>
      </c>
      <c r="S2405" s="14">
        <v>1.0</v>
      </c>
      <c r="T2405" s="14" t="s">
        <v>104</v>
      </c>
      <c r="U2405" s="14" t="s">
        <v>35</v>
      </c>
      <c r="V2405" s="16" t="s">
        <v>181</v>
      </c>
      <c r="W2405" s="17" t="s">
        <v>185</v>
      </c>
    </row>
    <row r="2406" ht="15.75" customHeight="1">
      <c r="A2406" s="14" t="s">
        <v>6030</v>
      </c>
      <c r="B2406" s="14" t="s">
        <v>6034</v>
      </c>
      <c r="C2406" s="14">
        <v>2022.0</v>
      </c>
      <c r="D2406" s="14">
        <v>11.0</v>
      </c>
      <c r="E2406" s="14">
        <v>314003.0</v>
      </c>
      <c r="F2406" s="14" t="s">
        <v>241</v>
      </c>
      <c r="G2406" s="14" t="s">
        <v>6035</v>
      </c>
      <c r="H2406" s="14" t="s">
        <v>6034</v>
      </c>
      <c r="I2406" s="14">
        <v>0.648</v>
      </c>
      <c r="J2406" s="14">
        <v>0.642</v>
      </c>
      <c r="K2406" s="14">
        <v>0.7910294526385254</v>
      </c>
      <c r="L2406" s="14">
        <v>0.0896</v>
      </c>
      <c r="M2406" s="14">
        <v>0.383</v>
      </c>
      <c r="N2406" s="14">
        <v>7.2E-5</v>
      </c>
      <c r="O2406" s="14">
        <v>0.211</v>
      </c>
      <c r="P2406" s="14">
        <v>0.604</v>
      </c>
      <c r="Q2406" s="14">
        <v>87.817</v>
      </c>
      <c r="R2406" s="14">
        <v>7.0</v>
      </c>
      <c r="S2406" s="14">
        <v>1.0</v>
      </c>
      <c r="T2406" s="14" t="s">
        <v>104</v>
      </c>
      <c r="U2406" s="14" t="s">
        <v>35</v>
      </c>
      <c r="V2406" s="16" t="s">
        <v>407</v>
      </c>
      <c r="W2406" s="17" t="s">
        <v>185</v>
      </c>
    </row>
    <row r="2407" ht="15.75" customHeight="1">
      <c r="A2407" s="14" t="s">
        <v>6040</v>
      </c>
      <c r="B2407" s="14" t="s">
        <v>6041</v>
      </c>
      <c r="C2407" s="14">
        <v>2003.0</v>
      </c>
      <c r="D2407" s="14">
        <v>11.0</v>
      </c>
      <c r="E2407" s="14">
        <v>320360.0</v>
      </c>
      <c r="F2407" s="14" t="s">
        <v>6043</v>
      </c>
      <c r="G2407" s="14" t="s">
        <v>6044</v>
      </c>
      <c r="H2407" s="14" t="s">
        <v>6045</v>
      </c>
      <c r="I2407" s="14">
        <v>0.474</v>
      </c>
      <c r="J2407" s="14">
        <v>0.696</v>
      </c>
      <c r="K2407" s="14">
        <v>0.8376360875058793</v>
      </c>
      <c r="L2407" s="14">
        <v>0.234</v>
      </c>
      <c r="M2407" s="14">
        <v>0.529</v>
      </c>
      <c r="N2407" s="14">
        <v>0.0</v>
      </c>
      <c r="O2407" s="14">
        <v>0.0851</v>
      </c>
      <c r="P2407" s="14">
        <v>0.635</v>
      </c>
      <c r="Q2407" s="14">
        <v>185.978</v>
      </c>
      <c r="R2407" s="14">
        <v>2.0</v>
      </c>
      <c r="S2407" s="14">
        <v>1.0</v>
      </c>
      <c r="T2407" s="14" t="s">
        <v>104</v>
      </c>
      <c r="U2407" s="14" t="s">
        <v>35</v>
      </c>
      <c r="V2407" s="16" t="s">
        <v>407</v>
      </c>
      <c r="W2407" s="17" t="s">
        <v>185</v>
      </c>
    </row>
    <row r="2408" ht="15.75" customHeight="1">
      <c r="A2408" s="14" t="s">
        <v>6049</v>
      </c>
      <c r="B2408" s="14" t="s">
        <v>6051</v>
      </c>
      <c r="C2408" s="14">
        <v>1968.0</v>
      </c>
      <c r="D2408" s="14">
        <v>11.0</v>
      </c>
      <c r="E2408" s="14">
        <v>195866.0</v>
      </c>
      <c r="F2408" s="14" t="s">
        <v>156</v>
      </c>
      <c r="G2408" s="14" t="s">
        <v>3665</v>
      </c>
      <c r="H2408" s="14" t="s">
        <v>6054</v>
      </c>
      <c r="I2408" s="14">
        <v>0.511</v>
      </c>
      <c r="J2408" s="14">
        <v>0.149</v>
      </c>
      <c r="K2408" s="14">
        <v>0.6374778088970232</v>
      </c>
      <c r="L2408" s="14">
        <v>0.0578</v>
      </c>
      <c r="M2408" s="14">
        <v>0.947</v>
      </c>
      <c r="N2408" s="14">
        <v>2.01E-4</v>
      </c>
      <c r="O2408" s="14">
        <v>0.0896</v>
      </c>
      <c r="P2408" s="14">
        <v>0.5</v>
      </c>
      <c r="Q2408" s="14">
        <v>72.566</v>
      </c>
      <c r="R2408" s="14">
        <v>9.0</v>
      </c>
      <c r="S2408" s="14">
        <v>0.0</v>
      </c>
      <c r="T2408" s="14" t="s">
        <v>104</v>
      </c>
      <c r="U2408" s="14" t="s">
        <v>35</v>
      </c>
      <c r="V2408" s="16" t="s">
        <v>333</v>
      </c>
      <c r="W2408" s="17" t="s">
        <v>185</v>
      </c>
    </row>
    <row r="2409" ht="15.75" customHeight="1">
      <c r="A2409" s="14" t="s">
        <v>6060</v>
      </c>
      <c r="B2409" s="14" t="s">
        <v>6061</v>
      </c>
      <c r="C2409" s="14">
        <v>1973.0</v>
      </c>
      <c r="D2409" s="14">
        <v>11.0</v>
      </c>
      <c r="E2409" s="14">
        <v>245440.0</v>
      </c>
      <c r="F2409" s="14" t="s">
        <v>156</v>
      </c>
      <c r="G2409" s="14" t="s">
        <v>157</v>
      </c>
      <c r="H2409" s="14" t="s">
        <v>6064</v>
      </c>
      <c r="I2409" s="14">
        <v>0.441</v>
      </c>
      <c r="J2409" s="14">
        <v>0.419</v>
      </c>
      <c r="K2409" s="14">
        <v>0.7030992663422005</v>
      </c>
      <c r="L2409" s="14">
        <v>0.0384</v>
      </c>
      <c r="M2409" s="14">
        <v>0.965</v>
      </c>
      <c r="N2409" s="14">
        <v>0.0695</v>
      </c>
      <c r="O2409" s="14">
        <v>0.0909</v>
      </c>
      <c r="P2409" s="14">
        <v>0.633</v>
      </c>
      <c r="Q2409" s="14">
        <v>98.184</v>
      </c>
      <c r="R2409" s="14">
        <v>7.0</v>
      </c>
      <c r="S2409" s="14">
        <v>1.0</v>
      </c>
      <c r="T2409" s="14" t="s">
        <v>104</v>
      </c>
      <c r="U2409" s="14" t="s">
        <v>68</v>
      </c>
      <c r="V2409" s="16" t="s">
        <v>407</v>
      </c>
      <c r="W2409" s="17" t="s">
        <v>185</v>
      </c>
    </row>
    <row r="2410" ht="15.75" customHeight="1">
      <c r="A2410" s="14" t="s">
        <v>6067</v>
      </c>
      <c r="B2410" s="14" t="s">
        <v>6068</v>
      </c>
      <c r="C2410" s="14">
        <v>1960.0</v>
      </c>
      <c r="D2410" s="14">
        <v>11.0</v>
      </c>
      <c r="E2410" s="14">
        <v>246146.0</v>
      </c>
      <c r="F2410" s="14" t="s">
        <v>156</v>
      </c>
      <c r="G2410" s="14" t="s">
        <v>157</v>
      </c>
      <c r="H2410" s="14" t="s">
        <v>6071</v>
      </c>
      <c r="I2410" s="14">
        <v>0.473</v>
      </c>
      <c r="J2410" s="14">
        <v>0.441</v>
      </c>
      <c r="K2410" s="14">
        <v>0.7746882552825555</v>
      </c>
      <c r="L2410" s="14">
        <v>0.0438</v>
      </c>
      <c r="M2410" s="14">
        <v>0.796</v>
      </c>
      <c r="N2410" s="14">
        <v>1.12E-6</v>
      </c>
      <c r="O2410" s="14">
        <v>0.044</v>
      </c>
      <c r="P2410" s="14">
        <v>0.649</v>
      </c>
      <c r="Q2410" s="14">
        <v>146.213</v>
      </c>
      <c r="R2410" s="14">
        <v>4.0</v>
      </c>
      <c r="S2410" s="14">
        <v>1.0</v>
      </c>
      <c r="T2410" s="14" t="s">
        <v>104</v>
      </c>
      <c r="U2410" s="14" t="s">
        <v>35</v>
      </c>
      <c r="V2410" s="16" t="s">
        <v>407</v>
      </c>
      <c r="W2410" s="17" t="s">
        <v>185</v>
      </c>
    </row>
    <row r="2411" ht="15.75" customHeight="1">
      <c r="A2411" s="14" t="s">
        <v>3269</v>
      </c>
      <c r="B2411" s="14" t="s">
        <v>3270</v>
      </c>
      <c r="C2411" s="14">
        <v>2024.0</v>
      </c>
      <c r="D2411" s="14">
        <v>11.0</v>
      </c>
      <c r="E2411" s="14">
        <v>185153.0</v>
      </c>
      <c r="F2411" s="14" t="s">
        <v>235</v>
      </c>
      <c r="G2411" s="14" t="s">
        <v>3273</v>
      </c>
      <c r="H2411" s="14" t="s">
        <v>3274</v>
      </c>
      <c r="I2411" s="14">
        <v>0.724</v>
      </c>
      <c r="J2411" s="14">
        <v>0.428</v>
      </c>
      <c r="K2411" s="14">
        <v>0.7199110217372167</v>
      </c>
      <c r="L2411" s="14">
        <v>0.106</v>
      </c>
      <c r="M2411" s="14">
        <v>0.259</v>
      </c>
      <c r="N2411" s="14">
        <v>2.24E-4</v>
      </c>
      <c r="O2411" s="14">
        <v>0.106</v>
      </c>
      <c r="P2411" s="14">
        <v>0.248</v>
      </c>
      <c r="Q2411" s="14">
        <v>169.917</v>
      </c>
      <c r="R2411" s="14">
        <v>0.0</v>
      </c>
      <c r="S2411" s="14">
        <v>0.0</v>
      </c>
      <c r="T2411" s="14" t="s">
        <v>104</v>
      </c>
      <c r="U2411" s="14" t="s">
        <v>35</v>
      </c>
      <c r="V2411" s="16" t="s">
        <v>36</v>
      </c>
      <c r="W2411" s="17" t="s">
        <v>251</v>
      </c>
    </row>
    <row r="2412" ht="15.75" customHeight="1">
      <c r="A2412" s="14" t="s">
        <v>6076</v>
      </c>
      <c r="B2412" s="14" t="s">
        <v>6077</v>
      </c>
      <c r="C2412" s="14">
        <v>2023.0</v>
      </c>
      <c r="D2412" s="14">
        <v>11.0</v>
      </c>
      <c r="E2412" s="14">
        <v>317120.0</v>
      </c>
      <c r="F2412" s="14" t="s">
        <v>327</v>
      </c>
      <c r="G2412" s="14" t="s">
        <v>123</v>
      </c>
      <c r="H2412" s="14" t="s">
        <v>2986</v>
      </c>
      <c r="I2412" s="14">
        <v>0.577</v>
      </c>
      <c r="J2412" s="14">
        <v>0.6</v>
      </c>
      <c r="K2412" s="14">
        <v>0.8026436806022579</v>
      </c>
      <c r="L2412" s="14">
        <v>0.0309</v>
      </c>
      <c r="M2412" s="14">
        <v>0.139</v>
      </c>
      <c r="N2412" s="14">
        <v>0.0</v>
      </c>
      <c r="O2412" s="14">
        <v>0.178</v>
      </c>
      <c r="P2412" s="14">
        <v>0.676</v>
      </c>
      <c r="Q2412" s="14">
        <v>123.261</v>
      </c>
      <c r="R2412" s="14">
        <v>6.0</v>
      </c>
      <c r="S2412" s="14">
        <v>0.0</v>
      </c>
      <c r="T2412" s="14" t="s">
        <v>104</v>
      </c>
      <c r="U2412" s="14" t="s">
        <v>68</v>
      </c>
      <c r="V2412" s="16" t="s">
        <v>407</v>
      </c>
      <c r="W2412" s="17" t="s">
        <v>185</v>
      </c>
    </row>
    <row r="2413" ht="15.75" customHeight="1">
      <c r="A2413" s="14" t="s">
        <v>6083</v>
      </c>
      <c r="B2413" s="14" t="s">
        <v>6084</v>
      </c>
      <c r="C2413" s="14">
        <v>2022.0</v>
      </c>
      <c r="D2413" s="14">
        <v>11.0</v>
      </c>
      <c r="E2413" s="14">
        <v>286916.0</v>
      </c>
      <c r="F2413" s="14" t="s">
        <v>2989</v>
      </c>
      <c r="G2413" s="14" t="s">
        <v>6086</v>
      </c>
      <c r="H2413" s="14" t="s">
        <v>6084</v>
      </c>
      <c r="I2413" s="14">
        <v>0.505</v>
      </c>
      <c r="J2413" s="14">
        <v>0.926</v>
      </c>
      <c r="K2413" s="14">
        <v>0.9513186319390988</v>
      </c>
      <c r="L2413" s="14">
        <v>0.167</v>
      </c>
      <c r="M2413" s="14">
        <v>0.472</v>
      </c>
      <c r="N2413" s="14">
        <v>0.0</v>
      </c>
      <c r="O2413" s="14">
        <v>0.449</v>
      </c>
      <c r="P2413" s="14">
        <v>0.911</v>
      </c>
      <c r="Q2413" s="14">
        <v>170.129</v>
      </c>
      <c r="R2413" s="14">
        <v>10.0</v>
      </c>
      <c r="S2413" s="14">
        <v>0.0</v>
      </c>
      <c r="T2413" s="14" t="s">
        <v>104</v>
      </c>
      <c r="U2413" s="14" t="s">
        <v>35</v>
      </c>
      <c r="V2413" s="16" t="s">
        <v>819</v>
      </c>
      <c r="W2413" s="17" t="s">
        <v>185</v>
      </c>
    </row>
    <row r="2414" ht="15.75" customHeight="1">
      <c r="A2414" s="14" t="s">
        <v>3277</v>
      </c>
      <c r="B2414" s="14" t="s">
        <v>3278</v>
      </c>
      <c r="C2414" s="14">
        <v>2022.0</v>
      </c>
      <c r="D2414" s="14">
        <v>11.0</v>
      </c>
      <c r="E2414" s="14">
        <v>237373.0</v>
      </c>
      <c r="F2414" s="14" t="s">
        <v>209</v>
      </c>
      <c r="G2414" s="14" t="s">
        <v>1787</v>
      </c>
      <c r="H2414" s="14" t="s">
        <v>2007</v>
      </c>
      <c r="I2414" s="14">
        <v>0.631</v>
      </c>
      <c r="J2414" s="14">
        <v>0.456</v>
      </c>
      <c r="K2414" s="14">
        <v>0.7973819861656497</v>
      </c>
      <c r="L2414" s="14">
        <v>0.0285</v>
      </c>
      <c r="M2414" s="14">
        <v>0.532</v>
      </c>
      <c r="N2414" s="14">
        <v>0.0</v>
      </c>
      <c r="O2414" s="14">
        <v>0.0999</v>
      </c>
      <c r="P2414" s="14">
        <v>0.347</v>
      </c>
      <c r="Q2414" s="14">
        <v>85.988</v>
      </c>
      <c r="R2414" s="14">
        <v>3.0</v>
      </c>
      <c r="S2414" s="14">
        <v>1.0</v>
      </c>
      <c r="T2414" s="14" t="s">
        <v>104</v>
      </c>
      <c r="U2414" s="14" t="s">
        <v>68</v>
      </c>
      <c r="V2414" s="16" t="s">
        <v>45</v>
      </c>
      <c r="W2414" s="17" t="s">
        <v>251</v>
      </c>
    </row>
    <row r="2415" ht="15.75" customHeight="1">
      <c r="A2415" s="14" t="s">
        <v>3281</v>
      </c>
      <c r="B2415" s="14" t="s">
        <v>3282</v>
      </c>
      <c r="C2415" s="14">
        <v>2024.0</v>
      </c>
      <c r="D2415" s="14">
        <v>11.0</v>
      </c>
      <c r="E2415" s="14">
        <v>204254.0</v>
      </c>
      <c r="F2415" s="14" t="s">
        <v>156</v>
      </c>
      <c r="G2415" s="14" t="s">
        <v>2976</v>
      </c>
      <c r="H2415" s="14" t="s">
        <v>3283</v>
      </c>
      <c r="I2415" s="14">
        <v>0.307</v>
      </c>
      <c r="J2415" s="14">
        <v>0.349</v>
      </c>
      <c r="K2415" s="14">
        <v>0.8130387354648251</v>
      </c>
      <c r="L2415" s="14">
        <v>0.0254</v>
      </c>
      <c r="M2415" s="14">
        <v>0.504</v>
      </c>
      <c r="N2415" s="14">
        <v>0.0</v>
      </c>
      <c r="O2415" s="14">
        <v>0.245</v>
      </c>
      <c r="P2415" s="14">
        <v>0.203</v>
      </c>
      <c r="Q2415" s="14">
        <v>98.132</v>
      </c>
      <c r="R2415" s="14">
        <v>5.0</v>
      </c>
      <c r="S2415" s="14">
        <v>1.0</v>
      </c>
      <c r="T2415" s="14" t="s">
        <v>104</v>
      </c>
      <c r="U2415" s="14" t="s">
        <v>35</v>
      </c>
      <c r="V2415" s="16" t="s">
        <v>36</v>
      </c>
      <c r="W2415" s="17" t="s">
        <v>251</v>
      </c>
    </row>
    <row r="2416" ht="15.75" customHeight="1">
      <c r="A2416" s="14" t="s">
        <v>3286</v>
      </c>
      <c r="B2416" s="14" t="s">
        <v>3288</v>
      </c>
      <c r="C2416" s="14">
        <v>2023.0</v>
      </c>
      <c r="D2416" s="14">
        <v>11.0</v>
      </c>
      <c r="E2416" s="14">
        <v>246336.0</v>
      </c>
      <c r="F2416" s="14" t="s">
        <v>335</v>
      </c>
      <c r="G2416" s="14" t="s">
        <v>3289</v>
      </c>
      <c r="H2416" s="14" t="s">
        <v>3290</v>
      </c>
      <c r="I2416" s="14">
        <v>0.762</v>
      </c>
      <c r="J2416" s="14">
        <v>0.496</v>
      </c>
      <c r="K2416" s="14">
        <v>0.82435351740371</v>
      </c>
      <c r="L2416" s="14">
        <v>0.0341</v>
      </c>
      <c r="M2416" s="14">
        <v>0.261</v>
      </c>
      <c r="N2416" s="14">
        <v>5.27E-6</v>
      </c>
      <c r="O2416" s="14">
        <v>0.0738</v>
      </c>
      <c r="P2416" s="14">
        <v>0.158</v>
      </c>
      <c r="Q2416" s="14">
        <v>127.992</v>
      </c>
      <c r="R2416" s="14">
        <v>11.0</v>
      </c>
      <c r="S2416" s="14">
        <v>1.0</v>
      </c>
      <c r="T2416" s="14" t="s">
        <v>104</v>
      </c>
      <c r="U2416" s="14" t="s">
        <v>35</v>
      </c>
      <c r="V2416" s="16" t="s">
        <v>58</v>
      </c>
      <c r="W2416" s="17" t="s">
        <v>251</v>
      </c>
    </row>
    <row r="2417" ht="15.75" customHeight="1">
      <c r="A2417" s="14" t="s">
        <v>3291</v>
      </c>
      <c r="B2417" s="14" t="s">
        <v>3292</v>
      </c>
      <c r="C2417" s="14">
        <v>2018.0</v>
      </c>
      <c r="D2417" s="14">
        <v>11.0</v>
      </c>
      <c r="E2417" s="14">
        <v>205106.0</v>
      </c>
      <c r="F2417" s="14" t="s">
        <v>731</v>
      </c>
      <c r="G2417" s="14" t="s">
        <v>3293</v>
      </c>
      <c r="H2417" s="14" t="s">
        <v>2631</v>
      </c>
      <c r="I2417" s="14">
        <v>0.289</v>
      </c>
      <c r="J2417" s="14">
        <v>0.186</v>
      </c>
      <c r="K2417" s="14">
        <v>0.6023570679827529</v>
      </c>
      <c r="L2417" s="14">
        <v>0.0367</v>
      </c>
      <c r="M2417" s="14">
        <v>0.993</v>
      </c>
      <c r="N2417" s="14">
        <v>0.915</v>
      </c>
      <c r="O2417" s="14">
        <v>0.114</v>
      </c>
      <c r="P2417" s="14">
        <v>0.448</v>
      </c>
      <c r="Q2417" s="14">
        <v>162.495</v>
      </c>
      <c r="R2417" s="14">
        <v>7.0</v>
      </c>
      <c r="S2417" s="14">
        <v>1.0</v>
      </c>
      <c r="T2417" s="14" t="s">
        <v>104</v>
      </c>
      <c r="U2417" s="14" t="s">
        <v>35</v>
      </c>
      <c r="V2417" s="16" t="s">
        <v>54</v>
      </c>
      <c r="W2417" s="17" t="s">
        <v>251</v>
      </c>
    </row>
    <row r="2418" ht="15.75" customHeight="1">
      <c r="A2418" s="14" t="s">
        <v>3296</v>
      </c>
      <c r="B2418" s="14" t="s">
        <v>3297</v>
      </c>
      <c r="C2418" s="14">
        <v>2019.0</v>
      </c>
      <c r="D2418" s="14">
        <v>11.0</v>
      </c>
      <c r="E2418" s="14">
        <v>159359.0</v>
      </c>
      <c r="F2418" s="14" t="s">
        <v>3298</v>
      </c>
      <c r="G2418" s="14" t="s">
        <v>3299</v>
      </c>
      <c r="H2418" s="14" t="s">
        <v>3300</v>
      </c>
      <c r="I2418" s="14">
        <v>0.738</v>
      </c>
      <c r="J2418" s="14">
        <v>0.832</v>
      </c>
      <c r="K2418" s="14">
        <v>0.8415930528342226</v>
      </c>
      <c r="L2418" s="14">
        <v>0.221</v>
      </c>
      <c r="M2418" s="14">
        <v>0.281</v>
      </c>
      <c r="N2418" s="14">
        <v>0.0</v>
      </c>
      <c r="O2418" s="14">
        <v>0.452</v>
      </c>
      <c r="P2418" s="14">
        <v>0.484</v>
      </c>
      <c r="Q2418" s="14">
        <v>97.908</v>
      </c>
      <c r="R2418" s="14">
        <v>2.0</v>
      </c>
      <c r="S2418" s="14">
        <v>1.0</v>
      </c>
      <c r="T2418" s="14" t="s">
        <v>104</v>
      </c>
      <c r="U2418" s="14" t="s">
        <v>35</v>
      </c>
      <c r="V2418" s="16" t="s">
        <v>54</v>
      </c>
      <c r="W2418" s="17" t="s">
        <v>251</v>
      </c>
    </row>
    <row r="2419" ht="15.75" customHeight="1">
      <c r="A2419" s="14" t="s">
        <v>6094</v>
      </c>
      <c r="B2419" s="14" t="s">
        <v>6095</v>
      </c>
      <c r="C2419" s="14">
        <v>1949.0</v>
      </c>
      <c r="D2419" s="14">
        <v>11.0</v>
      </c>
      <c r="E2419" s="14">
        <v>181506.0</v>
      </c>
      <c r="F2419" s="14" t="s">
        <v>156</v>
      </c>
      <c r="G2419" s="14" t="s">
        <v>6097</v>
      </c>
      <c r="H2419" s="14" t="s">
        <v>6098</v>
      </c>
      <c r="I2419" s="14">
        <v>0.68</v>
      </c>
      <c r="J2419" s="14">
        <v>0.349</v>
      </c>
      <c r="K2419" s="14">
        <v>0.7358672170612397</v>
      </c>
      <c r="L2419" s="14">
        <v>0.553</v>
      </c>
      <c r="M2419" s="14">
        <v>0.883</v>
      </c>
      <c r="N2419" s="14">
        <v>0.365</v>
      </c>
      <c r="O2419" s="14">
        <v>0.0521</v>
      </c>
      <c r="P2419" s="14">
        <v>0.945</v>
      </c>
      <c r="Q2419" s="14">
        <v>148.905</v>
      </c>
      <c r="R2419" s="14">
        <v>10.0</v>
      </c>
      <c r="S2419" s="14">
        <v>1.0</v>
      </c>
      <c r="T2419" s="14" t="s">
        <v>104</v>
      </c>
      <c r="U2419" s="14" t="s">
        <v>35</v>
      </c>
      <c r="V2419" s="16" t="s">
        <v>819</v>
      </c>
      <c r="W2419" s="17" t="s">
        <v>185</v>
      </c>
    </row>
    <row r="2420" ht="15.75" customHeight="1">
      <c r="A2420" s="14" t="s">
        <v>3301</v>
      </c>
      <c r="B2420" s="14" t="s">
        <v>3303</v>
      </c>
      <c r="C2420" s="14">
        <v>2011.0</v>
      </c>
      <c r="D2420" s="14">
        <v>11.0</v>
      </c>
      <c r="E2420" s="14">
        <v>254072.0</v>
      </c>
      <c r="F2420" s="14" t="s">
        <v>453</v>
      </c>
      <c r="G2420" s="14" t="s">
        <v>2295</v>
      </c>
      <c r="H2420" s="14" t="s">
        <v>2310</v>
      </c>
      <c r="I2420" s="14">
        <v>0.533</v>
      </c>
      <c r="J2420" s="14">
        <v>0.457</v>
      </c>
      <c r="K2420" s="14">
        <v>0.7892541654912145</v>
      </c>
      <c r="L2420" s="14">
        <v>0.0263</v>
      </c>
      <c r="M2420" s="14">
        <v>0.782</v>
      </c>
      <c r="N2420" s="14">
        <v>0.0</v>
      </c>
      <c r="O2420" s="14">
        <v>0.121</v>
      </c>
      <c r="P2420" s="14">
        <v>0.499</v>
      </c>
      <c r="Q2420" s="14">
        <v>135.782</v>
      </c>
      <c r="R2420" s="14">
        <v>6.0</v>
      </c>
      <c r="S2420" s="14">
        <v>1.0</v>
      </c>
      <c r="T2420" s="14" t="s">
        <v>34</v>
      </c>
      <c r="U2420" s="14" t="s">
        <v>35</v>
      </c>
      <c r="V2420" s="16" t="s">
        <v>54</v>
      </c>
      <c r="W2420" s="17" t="s">
        <v>251</v>
      </c>
    </row>
    <row r="2421" ht="15.75" customHeight="1">
      <c r="A2421" s="14" t="s">
        <v>6101</v>
      </c>
      <c r="B2421" s="14" t="s">
        <v>6102</v>
      </c>
      <c r="C2421" s="14">
        <v>2022.0</v>
      </c>
      <c r="D2421" s="14">
        <v>11.0</v>
      </c>
      <c r="E2421" s="14">
        <v>328562.0</v>
      </c>
      <c r="F2421" s="14" t="s">
        <v>413</v>
      </c>
      <c r="G2421" s="14" t="s">
        <v>6103</v>
      </c>
      <c r="H2421" s="14" t="s">
        <v>6102</v>
      </c>
      <c r="I2421" s="14">
        <v>0.7</v>
      </c>
      <c r="J2421" s="14">
        <v>0.625</v>
      </c>
      <c r="K2421" s="14">
        <v>0.8416572198395471</v>
      </c>
      <c r="L2421" s="14">
        <v>0.0579</v>
      </c>
      <c r="M2421" s="14">
        <v>0.349</v>
      </c>
      <c r="N2421" s="14">
        <v>0.0</v>
      </c>
      <c r="O2421" s="14">
        <v>0.0688</v>
      </c>
      <c r="P2421" s="14">
        <v>0.847</v>
      </c>
      <c r="Q2421" s="14">
        <v>135.03</v>
      </c>
      <c r="R2421" s="14">
        <v>5.0</v>
      </c>
      <c r="S2421" s="14">
        <v>1.0</v>
      </c>
      <c r="T2421" s="14" t="s">
        <v>34</v>
      </c>
      <c r="U2421" s="14" t="s">
        <v>35</v>
      </c>
      <c r="V2421" s="16" t="s">
        <v>560</v>
      </c>
      <c r="W2421" s="17" t="s">
        <v>185</v>
      </c>
    </row>
    <row r="2422" ht="15.75" customHeight="1">
      <c r="A2422" s="14" t="s">
        <v>6108</v>
      </c>
      <c r="B2422" s="14" t="s">
        <v>51</v>
      </c>
      <c r="C2422" s="14">
        <v>2020.0</v>
      </c>
      <c r="D2422" s="14">
        <v>11.0</v>
      </c>
      <c r="E2422" s="14">
        <v>398025.0</v>
      </c>
      <c r="F2422" s="14" t="s">
        <v>26</v>
      </c>
      <c r="G2422" s="14" t="s">
        <v>6111</v>
      </c>
      <c r="H2422" s="14" t="s">
        <v>3051</v>
      </c>
      <c r="I2422" s="14">
        <v>0.579</v>
      </c>
      <c r="J2422" s="14">
        <v>0.877</v>
      </c>
      <c r="K2422" s="14">
        <v>0.8306846619290595</v>
      </c>
      <c r="L2422" s="14">
        <v>0.0297</v>
      </c>
      <c r="M2422" s="14">
        <v>0.00187</v>
      </c>
      <c r="N2422" s="14">
        <v>1.36E-4</v>
      </c>
      <c r="O2422" s="14">
        <v>0.099</v>
      </c>
      <c r="P2422" s="14">
        <v>0.634</v>
      </c>
      <c r="Q2422" s="14">
        <v>120.022</v>
      </c>
      <c r="R2422" s="14">
        <v>0.0</v>
      </c>
      <c r="S2422" s="14">
        <v>0.0</v>
      </c>
      <c r="T2422" s="14" t="s">
        <v>34</v>
      </c>
      <c r="U2422" s="14" t="s">
        <v>35</v>
      </c>
      <c r="V2422" s="16" t="s">
        <v>407</v>
      </c>
      <c r="W2422" s="17" t="s">
        <v>185</v>
      </c>
    </row>
    <row r="2423" ht="15.75" customHeight="1">
      <c r="A2423" s="14" t="s">
        <v>3308</v>
      </c>
      <c r="B2423" s="14" t="s">
        <v>3309</v>
      </c>
      <c r="C2423" s="14">
        <v>2024.0</v>
      </c>
      <c r="D2423" s="14">
        <v>11.0</v>
      </c>
      <c r="E2423" s="14">
        <v>327064.0</v>
      </c>
      <c r="F2423" s="14" t="s">
        <v>3310</v>
      </c>
      <c r="G2423" s="14" t="s">
        <v>3311</v>
      </c>
      <c r="H2423" s="14" t="s">
        <v>3312</v>
      </c>
      <c r="I2423" s="14">
        <v>0.428</v>
      </c>
      <c r="J2423" s="14">
        <v>0.561</v>
      </c>
      <c r="K2423" s="14">
        <v>0.7974675421727492</v>
      </c>
      <c r="L2423" s="14">
        <v>0.0393</v>
      </c>
      <c r="M2423" s="14">
        <v>0.799</v>
      </c>
      <c r="N2423" s="14">
        <v>0.0144</v>
      </c>
      <c r="O2423" s="14">
        <v>0.13</v>
      </c>
      <c r="P2423" s="14">
        <v>0.423</v>
      </c>
      <c r="Q2423" s="14">
        <v>117.715</v>
      </c>
      <c r="R2423" s="14">
        <v>3.0</v>
      </c>
      <c r="S2423" s="14">
        <v>1.0</v>
      </c>
      <c r="T2423" s="14" t="s">
        <v>34</v>
      </c>
      <c r="U2423" s="14" t="s">
        <v>35</v>
      </c>
      <c r="V2423" s="16" t="s">
        <v>54</v>
      </c>
      <c r="W2423" s="17" t="s">
        <v>251</v>
      </c>
    </row>
    <row r="2424" ht="15.75" customHeight="1">
      <c r="A2424" s="14" t="s">
        <v>3313</v>
      </c>
      <c r="B2424" s="14" t="s">
        <v>3314</v>
      </c>
      <c r="C2424" s="14">
        <v>2021.0</v>
      </c>
      <c r="D2424" s="14">
        <v>11.0</v>
      </c>
      <c r="E2424" s="14">
        <v>300000.0</v>
      </c>
      <c r="F2424" s="14" t="s">
        <v>341</v>
      </c>
      <c r="G2424" s="14" t="s">
        <v>2670</v>
      </c>
      <c r="H2424" s="14" t="s">
        <v>2671</v>
      </c>
      <c r="I2424" s="14">
        <v>0.395</v>
      </c>
      <c r="J2424" s="14">
        <v>0.435</v>
      </c>
      <c r="K2424" s="14">
        <v>0.798857827288113</v>
      </c>
      <c r="L2424" s="14">
        <v>0.0347</v>
      </c>
      <c r="M2424" s="14">
        <v>0.129</v>
      </c>
      <c r="N2424" s="14">
        <v>8.31E-5</v>
      </c>
      <c r="O2424" s="14">
        <v>0.346</v>
      </c>
      <c r="P2424" s="14">
        <v>0.0813</v>
      </c>
      <c r="Q2424" s="14">
        <v>119.91</v>
      </c>
      <c r="R2424" s="14">
        <v>0.0</v>
      </c>
      <c r="S2424" s="14">
        <v>1.0</v>
      </c>
      <c r="T2424" s="14" t="s">
        <v>34</v>
      </c>
      <c r="U2424" s="14" t="s">
        <v>35</v>
      </c>
      <c r="V2424" s="16" t="s">
        <v>75</v>
      </c>
      <c r="W2424" s="17" t="s">
        <v>251</v>
      </c>
    </row>
    <row r="2425" ht="15.75" customHeight="1">
      <c r="A2425" s="14" t="s">
        <v>6114</v>
      </c>
      <c r="B2425" s="14" t="s">
        <v>6115</v>
      </c>
      <c r="C2425" s="14">
        <v>2015.0</v>
      </c>
      <c r="D2425" s="14">
        <v>11.0</v>
      </c>
      <c r="E2425" s="14">
        <v>306000.0</v>
      </c>
      <c r="F2425" s="14" t="s">
        <v>347</v>
      </c>
      <c r="G2425" s="14" t="s">
        <v>1852</v>
      </c>
      <c r="H2425" s="14" t="s">
        <v>6115</v>
      </c>
      <c r="I2425" s="14">
        <v>0.66</v>
      </c>
      <c r="J2425" s="14">
        <v>0.579</v>
      </c>
      <c r="K2425" s="14">
        <v>0.7869655423013078</v>
      </c>
      <c r="L2425" s="14">
        <v>0.0832</v>
      </c>
      <c r="M2425" s="14">
        <v>0.62</v>
      </c>
      <c r="N2425" s="14">
        <v>5.17E-5</v>
      </c>
      <c r="O2425" s="14">
        <v>0.112</v>
      </c>
      <c r="P2425" s="14">
        <v>0.575</v>
      </c>
      <c r="Q2425" s="14">
        <v>159.846</v>
      </c>
      <c r="R2425" s="14">
        <v>2.0</v>
      </c>
      <c r="S2425" s="14">
        <v>1.0</v>
      </c>
      <c r="T2425" s="14" t="s">
        <v>34</v>
      </c>
      <c r="U2425" s="14" t="s">
        <v>35</v>
      </c>
      <c r="V2425" s="16" t="s">
        <v>333</v>
      </c>
      <c r="W2425" s="17" t="s">
        <v>185</v>
      </c>
    </row>
    <row r="2426" ht="15.75" customHeight="1">
      <c r="A2426" s="14" t="s">
        <v>6120</v>
      </c>
      <c r="B2426" s="14" t="s">
        <v>6121</v>
      </c>
      <c r="C2426" s="14">
        <v>2017.0</v>
      </c>
      <c r="D2426" s="14">
        <v>11.0</v>
      </c>
      <c r="E2426" s="14">
        <v>287106.0</v>
      </c>
      <c r="F2426" s="14" t="s">
        <v>368</v>
      </c>
      <c r="G2426" s="14" t="s">
        <v>6122</v>
      </c>
      <c r="H2426" s="14" t="s">
        <v>6123</v>
      </c>
      <c r="I2426" s="14">
        <v>0.696</v>
      </c>
      <c r="J2426" s="14">
        <v>0.482</v>
      </c>
      <c r="K2426" s="14">
        <v>0.7026287083031544</v>
      </c>
      <c r="L2426" s="14">
        <v>0.125</v>
      </c>
      <c r="M2426" s="14">
        <v>0.398</v>
      </c>
      <c r="N2426" s="14">
        <v>0.0</v>
      </c>
      <c r="O2426" s="14">
        <v>0.182</v>
      </c>
      <c r="P2426" s="14">
        <v>0.658</v>
      </c>
      <c r="Q2426" s="14">
        <v>90.0</v>
      </c>
      <c r="R2426" s="14">
        <v>7.0</v>
      </c>
      <c r="S2426" s="14">
        <v>0.0</v>
      </c>
      <c r="T2426" s="14" t="s">
        <v>34</v>
      </c>
      <c r="U2426" s="14" t="s">
        <v>35</v>
      </c>
      <c r="V2426" s="16" t="s">
        <v>407</v>
      </c>
      <c r="W2426" s="17" t="s">
        <v>185</v>
      </c>
    </row>
    <row r="2427" ht="15.75" customHeight="1">
      <c r="A2427" s="14" t="s">
        <v>6130</v>
      </c>
      <c r="B2427" s="14" t="s">
        <v>6132</v>
      </c>
      <c r="C2427" s="14">
        <v>2022.0</v>
      </c>
      <c r="D2427" s="14">
        <v>11.0</v>
      </c>
      <c r="E2427" s="14">
        <v>121138.0</v>
      </c>
      <c r="F2427" s="14" t="s">
        <v>765</v>
      </c>
      <c r="G2427" s="14" t="s">
        <v>6136</v>
      </c>
      <c r="H2427" s="14" t="s">
        <v>6132</v>
      </c>
      <c r="I2427" s="14">
        <v>0.815</v>
      </c>
      <c r="J2427" s="14">
        <v>0.89</v>
      </c>
      <c r="K2427" s="14">
        <v>0.8462558552211356</v>
      </c>
      <c r="L2427" s="14">
        <v>0.342</v>
      </c>
      <c r="M2427" s="14">
        <v>0.643</v>
      </c>
      <c r="N2427" s="14">
        <v>3.86E-6</v>
      </c>
      <c r="O2427" s="14">
        <v>0.245</v>
      </c>
      <c r="P2427" s="14">
        <v>0.898</v>
      </c>
      <c r="Q2427" s="14">
        <v>140.04</v>
      </c>
      <c r="R2427" s="14">
        <v>6.0</v>
      </c>
      <c r="S2427" s="14">
        <v>1.0</v>
      </c>
      <c r="T2427" s="14" t="s">
        <v>34</v>
      </c>
      <c r="U2427" s="14" t="s">
        <v>35</v>
      </c>
      <c r="V2427" s="16" t="s">
        <v>560</v>
      </c>
      <c r="W2427" s="17" t="s">
        <v>185</v>
      </c>
    </row>
    <row r="2428" ht="15.75" customHeight="1">
      <c r="A2428" s="14" t="s">
        <v>20798</v>
      </c>
      <c r="B2428" s="14" t="s">
        <v>20799</v>
      </c>
      <c r="C2428" s="14">
        <v>2017.0</v>
      </c>
      <c r="D2428" s="14">
        <v>11.0</v>
      </c>
      <c r="E2428" s="14">
        <v>96750.0</v>
      </c>
      <c r="F2428" s="14" t="s">
        <v>13117</v>
      </c>
      <c r="G2428" s="14" t="s">
        <v>20393</v>
      </c>
      <c r="H2428" s="14" t="s">
        <v>20394</v>
      </c>
      <c r="I2428" s="14">
        <v>0.602</v>
      </c>
      <c r="J2428" s="14">
        <v>0.111</v>
      </c>
      <c r="K2428" s="14">
        <v>0.5676213291004296</v>
      </c>
      <c r="L2428" s="14">
        <v>0.0398</v>
      </c>
      <c r="M2428" s="14">
        <v>0.872</v>
      </c>
      <c r="N2428" s="14">
        <v>0.853</v>
      </c>
      <c r="O2428" s="14">
        <v>0.112</v>
      </c>
      <c r="P2428" s="14">
        <v>0.648</v>
      </c>
      <c r="Q2428" s="14">
        <v>126.808</v>
      </c>
      <c r="R2428" s="14">
        <v>0.0</v>
      </c>
      <c r="S2428" s="14">
        <v>1.0</v>
      </c>
      <c r="T2428" s="14" t="s">
        <v>1264</v>
      </c>
      <c r="U2428" s="14" t="s">
        <v>35</v>
      </c>
      <c r="V2428" s="16" t="s">
        <v>407</v>
      </c>
      <c r="W2428" s="17" t="s">
        <v>185</v>
      </c>
    </row>
    <row r="2429" ht="15.75" customHeight="1">
      <c r="A2429" s="14" t="s">
        <v>20800</v>
      </c>
      <c r="B2429" s="14" t="s">
        <v>16453</v>
      </c>
      <c r="C2429" s="14">
        <v>2024.0</v>
      </c>
      <c r="D2429" s="14">
        <v>11.0</v>
      </c>
      <c r="E2429" s="14">
        <v>124000.0</v>
      </c>
      <c r="F2429" s="14" t="s">
        <v>12615</v>
      </c>
      <c r="G2429" s="14" t="s">
        <v>16452</v>
      </c>
      <c r="H2429" s="14" t="s">
        <v>16453</v>
      </c>
      <c r="I2429" s="14">
        <v>0.773</v>
      </c>
      <c r="J2429" s="14">
        <v>0.54</v>
      </c>
      <c r="K2429" s="14">
        <v>0.6953350586979374</v>
      </c>
      <c r="L2429" s="14">
        <v>0.0457</v>
      </c>
      <c r="M2429" s="14">
        <v>0.0195</v>
      </c>
      <c r="N2429" s="14">
        <v>0.0</v>
      </c>
      <c r="O2429" s="14">
        <v>0.106</v>
      </c>
      <c r="P2429" s="14">
        <v>0.839</v>
      </c>
      <c r="Q2429" s="14">
        <v>101.977</v>
      </c>
      <c r="R2429" s="14">
        <v>1.0</v>
      </c>
      <c r="S2429" s="14">
        <v>1.0</v>
      </c>
      <c r="T2429" s="14" t="s">
        <v>1264</v>
      </c>
      <c r="U2429" s="14" t="s">
        <v>35</v>
      </c>
      <c r="V2429" s="16" t="s">
        <v>560</v>
      </c>
      <c r="W2429" s="17" t="s">
        <v>185</v>
      </c>
    </row>
    <row r="2430" ht="15.75" customHeight="1">
      <c r="A2430" s="14" t="s">
        <v>20801</v>
      </c>
      <c r="B2430" s="14" t="s">
        <v>20802</v>
      </c>
      <c r="C2430" s="14">
        <v>2020.0</v>
      </c>
      <c r="D2430" s="14">
        <v>11.0</v>
      </c>
      <c r="E2430" s="14">
        <v>63204.0</v>
      </c>
      <c r="F2430" s="14" t="s">
        <v>12561</v>
      </c>
      <c r="G2430" s="14" t="s">
        <v>14057</v>
      </c>
      <c r="H2430" s="14" t="s">
        <v>20803</v>
      </c>
      <c r="I2430" s="14">
        <v>0.627</v>
      </c>
      <c r="J2430" s="14">
        <v>0.41</v>
      </c>
      <c r="K2430" s="14">
        <v>0.7376852822121002</v>
      </c>
      <c r="L2430" s="14">
        <v>0.0535</v>
      </c>
      <c r="M2430" s="14">
        <v>0.961</v>
      </c>
      <c r="N2430" s="14">
        <v>0.661</v>
      </c>
      <c r="O2430" s="14">
        <v>0.113</v>
      </c>
      <c r="P2430" s="14">
        <v>0.403</v>
      </c>
      <c r="Q2430" s="14">
        <v>142.052</v>
      </c>
      <c r="R2430" s="14">
        <v>5.0</v>
      </c>
      <c r="S2430" s="14">
        <v>1.0</v>
      </c>
      <c r="T2430" s="14" t="s">
        <v>1264</v>
      </c>
      <c r="U2430" s="14" t="s">
        <v>35</v>
      </c>
      <c r="V2430" s="16" t="s">
        <v>54</v>
      </c>
      <c r="W2430" s="17" t="s">
        <v>251</v>
      </c>
    </row>
    <row r="2431" ht="15.75" customHeight="1">
      <c r="A2431" s="14" t="s">
        <v>20804</v>
      </c>
      <c r="B2431" s="14" t="s">
        <v>20805</v>
      </c>
      <c r="C2431" s="14">
        <v>2013.0</v>
      </c>
      <c r="D2431" s="14">
        <v>11.0</v>
      </c>
      <c r="E2431" s="14">
        <v>301331.0</v>
      </c>
      <c r="F2431" s="14" t="s">
        <v>12502</v>
      </c>
      <c r="G2431" s="14" t="s">
        <v>20806</v>
      </c>
      <c r="H2431" s="14" t="s">
        <v>20807</v>
      </c>
      <c r="I2431" s="14">
        <v>0.558</v>
      </c>
      <c r="J2431" s="14">
        <v>0.527</v>
      </c>
      <c r="K2431" s="14">
        <v>0.7789232776339717</v>
      </c>
      <c r="L2431" s="14">
        <v>0.0608</v>
      </c>
      <c r="M2431" s="14">
        <v>0.699</v>
      </c>
      <c r="N2431" s="14">
        <v>2.55E-5</v>
      </c>
      <c r="O2431" s="14">
        <v>0.131</v>
      </c>
      <c r="P2431" s="14">
        <v>0.766</v>
      </c>
      <c r="Q2431" s="14">
        <v>126.995</v>
      </c>
      <c r="R2431" s="14">
        <v>9.0</v>
      </c>
      <c r="S2431" s="14">
        <v>1.0</v>
      </c>
      <c r="T2431" s="14" t="s">
        <v>1264</v>
      </c>
      <c r="U2431" s="14" t="s">
        <v>35</v>
      </c>
      <c r="V2431" s="16" t="s">
        <v>181</v>
      </c>
      <c r="W2431" s="17" t="s">
        <v>185</v>
      </c>
    </row>
    <row r="2432" ht="15.75" customHeight="1">
      <c r="A2432" s="14" t="s">
        <v>20808</v>
      </c>
      <c r="B2432" s="14" t="s">
        <v>20809</v>
      </c>
      <c r="C2432" s="14">
        <v>1967.0</v>
      </c>
      <c r="D2432" s="14">
        <v>11.0</v>
      </c>
      <c r="E2432" s="14">
        <v>165616.0</v>
      </c>
      <c r="F2432" s="14" t="s">
        <v>14444</v>
      </c>
      <c r="G2432" s="14" t="s">
        <v>20671</v>
      </c>
      <c r="H2432" s="14" t="s">
        <v>20672</v>
      </c>
      <c r="I2432" s="14">
        <v>0.776</v>
      </c>
      <c r="J2432" s="14">
        <v>0.192</v>
      </c>
      <c r="K2432" s="14">
        <v>0.7016448142215121</v>
      </c>
      <c r="L2432" s="14">
        <v>0.0471</v>
      </c>
      <c r="M2432" s="14">
        <v>0.8</v>
      </c>
      <c r="N2432" s="14">
        <v>0.0</v>
      </c>
      <c r="O2432" s="14">
        <v>0.0923</v>
      </c>
      <c r="P2432" s="14">
        <v>0.654</v>
      </c>
      <c r="Q2432" s="14">
        <v>110.084</v>
      </c>
      <c r="R2432" s="14">
        <v>2.0</v>
      </c>
      <c r="S2432" s="14">
        <v>1.0</v>
      </c>
      <c r="T2432" s="14" t="s">
        <v>1264</v>
      </c>
      <c r="U2432" s="14" t="s">
        <v>35</v>
      </c>
      <c r="V2432" s="16" t="s">
        <v>407</v>
      </c>
      <c r="W2432" s="17" t="s">
        <v>185</v>
      </c>
    </row>
    <row r="2433" ht="15.75" customHeight="1">
      <c r="A2433" s="14" t="s">
        <v>20810</v>
      </c>
      <c r="B2433" s="14" t="s">
        <v>20811</v>
      </c>
      <c r="C2433" s="14">
        <v>1967.0</v>
      </c>
      <c r="D2433" s="14">
        <v>11.0</v>
      </c>
      <c r="E2433" s="14">
        <v>172733.0</v>
      </c>
      <c r="F2433" s="14" t="s">
        <v>14444</v>
      </c>
      <c r="G2433" s="14" t="s">
        <v>20671</v>
      </c>
      <c r="H2433" s="14" t="s">
        <v>20672</v>
      </c>
      <c r="I2433" s="14">
        <v>0.636</v>
      </c>
      <c r="J2433" s="14">
        <v>0.438</v>
      </c>
      <c r="K2433" s="14">
        <v>0.8025367355933837</v>
      </c>
      <c r="L2433" s="14">
        <v>0.0542</v>
      </c>
      <c r="M2433" s="14">
        <v>0.788</v>
      </c>
      <c r="N2433" s="14">
        <v>0.0</v>
      </c>
      <c r="O2433" s="14">
        <v>0.123</v>
      </c>
      <c r="P2433" s="14">
        <v>0.709</v>
      </c>
      <c r="Q2433" s="14">
        <v>116.099</v>
      </c>
      <c r="R2433" s="14">
        <v>9.0</v>
      </c>
      <c r="S2433" s="14">
        <v>0.0</v>
      </c>
      <c r="T2433" s="14" t="s">
        <v>1264</v>
      </c>
      <c r="U2433" s="14" t="s">
        <v>35</v>
      </c>
      <c r="V2433" s="16" t="s">
        <v>181</v>
      </c>
      <c r="W2433" s="17" t="s">
        <v>185</v>
      </c>
    </row>
    <row r="2434" ht="15.75" customHeight="1">
      <c r="A2434" s="14" t="s">
        <v>20812</v>
      </c>
      <c r="B2434" s="14" t="s">
        <v>20813</v>
      </c>
      <c r="C2434" s="14">
        <v>1996.0</v>
      </c>
      <c r="D2434" s="14">
        <v>11.0</v>
      </c>
      <c r="E2434" s="14">
        <v>180440.0</v>
      </c>
      <c r="F2434" s="14" t="s">
        <v>13320</v>
      </c>
      <c r="G2434" s="14" t="s">
        <v>20814</v>
      </c>
      <c r="H2434" s="14" t="s">
        <v>20815</v>
      </c>
      <c r="I2434" s="14">
        <v>0.521</v>
      </c>
      <c r="J2434" s="14">
        <v>0.477</v>
      </c>
      <c r="K2434" s="14">
        <v>0.7732765811654168</v>
      </c>
      <c r="L2434" s="14">
        <v>0.354</v>
      </c>
      <c r="M2434" s="14">
        <v>0.986</v>
      </c>
      <c r="N2434" s="14">
        <v>6.64E-6</v>
      </c>
      <c r="O2434" s="14">
        <v>0.943</v>
      </c>
      <c r="P2434" s="14">
        <v>0.895</v>
      </c>
      <c r="Q2434" s="14">
        <v>68.036</v>
      </c>
      <c r="R2434" s="14">
        <v>6.0</v>
      </c>
      <c r="S2434" s="14">
        <v>1.0</v>
      </c>
      <c r="T2434" s="14" t="s">
        <v>1264</v>
      </c>
      <c r="U2434" s="14" t="s">
        <v>35</v>
      </c>
      <c r="V2434" s="16" t="s">
        <v>560</v>
      </c>
      <c r="W2434" s="17" t="s">
        <v>185</v>
      </c>
    </row>
    <row r="2435" ht="15.75" customHeight="1">
      <c r="A2435" s="14" t="s">
        <v>20816</v>
      </c>
      <c r="B2435" s="14" t="s">
        <v>20817</v>
      </c>
      <c r="C2435" s="14">
        <v>1986.0</v>
      </c>
      <c r="D2435" s="14">
        <v>11.0</v>
      </c>
      <c r="E2435" s="14">
        <v>145160.0</v>
      </c>
      <c r="F2435" s="14" t="s">
        <v>13320</v>
      </c>
      <c r="G2435" s="14" t="s">
        <v>20753</v>
      </c>
      <c r="H2435" s="14" t="s">
        <v>20754</v>
      </c>
      <c r="I2435" s="14">
        <v>0.486</v>
      </c>
      <c r="J2435" s="14">
        <v>0.275</v>
      </c>
      <c r="K2435" s="14">
        <v>0.807520373006919</v>
      </c>
      <c r="L2435" s="14">
        <v>0.0319</v>
      </c>
      <c r="M2435" s="14">
        <v>0.982</v>
      </c>
      <c r="N2435" s="14">
        <v>0.0119</v>
      </c>
      <c r="O2435" s="14">
        <v>0.138</v>
      </c>
      <c r="P2435" s="14">
        <v>0.523</v>
      </c>
      <c r="Q2435" s="14">
        <v>112.137</v>
      </c>
      <c r="R2435" s="14">
        <v>7.0</v>
      </c>
      <c r="S2435" s="14">
        <v>1.0</v>
      </c>
      <c r="T2435" s="14" t="s">
        <v>1264</v>
      </c>
      <c r="U2435" s="14" t="s">
        <v>35</v>
      </c>
      <c r="V2435" s="16" t="s">
        <v>333</v>
      </c>
      <c r="W2435" s="17" t="s">
        <v>185</v>
      </c>
    </row>
    <row r="2436" ht="15.75" customHeight="1">
      <c r="A2436" s="14" t="s">
        <v>20818</v>
      </c>
      <c r="B2436" s="14" t="s">
        <v>20819</v>
      </c>
      <c r="C2436" s="14">
        <v>2021.0</v>
      </c>
      <c r="D2436" s="14">
        <v>11.0</v>
      </c>
      <c r="E2436" s="14">
        <v>211304.0</v>
      </c>
      <c r="F2436" s="14" t="s">
        <v>20820</v>
      </c>
      <c r="G2436" s="14" t="s">
        <v>20821</v>
      </c>
      <c r="H2436" s="14" t="s">
        <v>20822</v>
      </c>
      <c r="I2436" s="14">
        <v>0.518</v>
      </c>
      <c r="J2436" s="14">
        <v>0.769</v>
      </c>
      <c r="K2436" s="14">
        <v>0.871815712342057</v>
      </c>
      <c r="L2436" s="14">
        <v>0.0763</v>
      </c>
      <c r="M2436" s="14">
        <v>0.0672</v>
      </c>
      <c r="N2436" s="14">
        <v>4.18E-6</v>
      </c>
      <c r="O2436" s="14">
        <v>0.109</v>
      </c>
      <c r="P2436" s="14">
        <v>0.673</v>
      </c>
      <c r="Q2436" s="14">
        <v>104.524</v>
      </c>
      <c r="R2436" s="14">
        <v>0.0</v>
      </c>
      <c r="S2436" s="14">
        <v>1.0</v>
      </c>
      <c r="T2436" s="14" t="s">
        <v>1264</v>
      </c>
      <c r="U2436" s="14" t="s">
        <v>35</v>
      </c>
      <c r="V2436" s="16" t="s">
        <v>407</v>
      </c>
      <c r="W2436" s="17" t="s">
        <v>185</v>
      </c>
    </row>
    <row r="2437" ht="15.75" customHeight="1">
      <c r="A2437" s="14" t="s">
        <v>20823</v>
      </c>
      <c r="B2437" s="14" t="s">
        <v>20824</v>
      </c>
      <c r="C2437" s="14">
        <v>2020.0</v>
      </c>
      <c r="D2437" s="14">
        <v>11.0</v>
      </c>
      <c r="E2437" s="14">
        <v>63269.0</v>
      </c>
      <c r="F2437" s="14" t="s">
        <v>13117</v>
      </c>
      <c r="G2437" s="14" t="s">
        <v>20572</v>
      </c>
      <c r="H2437" s="14" t="s">
        <v>20573</v>
      </c>
      <c r="I2437" s="14">
        <v>0.921</v>
      </c>
      <c r="J2437" s="14">
        <v>0.0405</v>
      </c>
      <c r="K2437" s="14">
        <v>0.5385322866866612</v>
      </c>
      <c r="L2437" s="14">
        <v>0.0587</v>
      </c>
      <c r="M2437" s="14">
        <v>0.937</v>
      </c>
      <c r="N2437" s="14">
        <v>0.0</v>
      </c>
      <c r="O2437" s="14">
        <v>0.125</v>
      </c>
      <c r="P2437" s="14">
        <v>0.898</v>
      </c>
      <c r="Q2437" s="14">
        <v>124.896</v>
      </c>
      <c r="R2437" s="14">
        <v>1.0</v>
      </c>
      <c r="S2437" s="14">
        <v>1.0</v>
      </c>
      <c r="T2437" s="14" t="s">
        <v>1264</v>
      </c>
      <c r="U2437" s="14" t="s">
        <v>35</v>
      </c>
      <c r="V2437" s="16" t="s">
        <v>560</v>
      </c>
      <c r="W2437" s="17" t="s">
        <v>185</v>
      </c>
    </row>
    <row r="2438" ht="15.75" customHeight="1">
      <c r="A2438" s="14" t="s">
        <v>20825</v>
      </c>
      <c r="B2438" s="14" t="s">
        <v>20826</v>
      </c>
      <c r="C2438" s="14">
        <v>2022.0</v>
      </c>
      <c r="D2438" s="14">
        <v>11.0</v>
      </c>
      <c r="E2438" s="14">
        <v>147692.0</v>
      </c>
      <c r="F2438" s="14" t="s">
        <v>13418</v>
      </c>
      <c r="G2438" s="14" t="s">
        <v>20827</v>
      </c>
      <c r="H2438" s="14" t="s">
        <v>20827</v>
      </c>
      <c r="I2438" s="14">
        <v>0.731</v>
      </c>
      <c r="J2438" s="14">
        <v>0.715</v>
      </c>
      <c r="K2438" s="14">
        <v>0.7245524351223547</v>
      </c>
      <c r="L2438" s="14">
        <v>0.0483</v>
      </c>
      <c r="M2438" s="14">
        <v>0.0998</v>
      </c>
      <c r="N2438" s="14">
        <v>0.567</v>
      </c>
      <c r="O2438" s="14">
        <v>0.232</v>
      </c>
      <c r="P2438" s="14">
        <v>0.143</v>
      </c>
      <c r="Q2438" s="14">
        <v>129.985</v>
      </c>
      <c r="R2438" s="14">
        <v>1.0</v>
      </c>
      <c r="S2438" s="14">
        <v>1.0</v>
      </c>
      <c r="T2438" s="14" t="s">
        <v>1264</v>
      </c>
      <c r="U2438" s="14" t="s">
        <v>35</v>
      </c>
      <c r="V2438" s="16" t="s">
        <v>58</v>
      </c>
      <c r="W2438" s="17" t="s">
        <v>251</v>
      </c>
    </row>
    <row r="2439" ht="15.75" customHeight="1">
      <c r="A2439" s="14" t="s">
        <v>20828</v>
      </c>
      <c r="B2439" s="14" t="s">
        <v>20829</v>
      </c>
      <c r="C2439" s="14">
        <v>2019.0</v>
      </c>
      <c r="D2439" s="14">
        <v>11.0</v>
      </c>
      <c r="E2439" s="14">
        <v>151874.0</v>
      </c>
      <c r="F2439" s="14" t="s">
        <v>12615</v>
      </c>
      <c r="G2439" s="14" t="s">
        <v>20568</v>
      </c>
      <c r="H2439" s="14" t="s">
        <v>20569</v>
      </c>
      <c r="I2439" s="14">
        <v>0.729</v>
      </c>
      <c r="J2439" s="14">
        <v>0.306</v>
      </c>
      <c r="K2439" s="14">
        <v>0.6632943340392427</v>
      </c>
      <c r="L2439" s="14">
        <v>0.0317</v>
      </c>
      <c r="M2439" s="14">
        <v>0.365</v>
      </c>
      <c r="N2439" s="14">
        <v>0.0359</v>
      </c>
      <c r="O2439" s="14">
        <v>0.124</v>
      </c>
      <c r="P2439" s="14">
        <v>0.519</v>
      </c>
      <c r="Q2439" s="14">
        <v>159.996</v>
      </c>
      <c r="R2439" s="14">
        <v>2.0</v>
      </c>
      <c r="S2439" s="14">
        <v>0.0</v>
      </c>
      <c r="T2439" s="14" t="s">
        <v>1264</v>
      </c>
      <c r="U2439" s="14" t="s">
        <v>35</v>
      </c>
      <c r="V2439" s="16" t="s">
        <v>333</v>
      </c>
      <c r="W2439" s="17" t="s">
        <v>185</v>
      </c>
    </row>
    <row r="2440" ht="15.75" customHeight="1">
      <c r="A2440" s="14" t="s">
        <v>20830</v>
      </c>
      <c r="B2440" s="14" t="s">
        <v>20831</v>
      </c>
      <c r="C2440" s="14">
        <v>1984.0</v>
      </c>
      <c r="D2440" s="14">
        <v>11.0</v>
      </c>
      <c r="E2440" s="14">
        <v>203626.0</v>
      </c>
      <c r="F2440" s="14" t="s">
        <v>15366</v>
      </c>
      <c r="G2440" s="14" t="s">
        <v>19058</v>
      </c>
      <c r="H2440" s="14" t="s">
        <v>20832</v>
      </c>
      <c r="I2440" s="14">
        <v>0.457</v>
      </c>
      <c r="J2440" s="14">
        <v>0.835</v>
      </c>
      <c r="K2440" s="14">
        <v>0.7914572326740219</v>
      </c>
      <c r="L2440" s="14">
        <v>0.0818</v>
      </c>
      <c r="M2440" s="14">
        <v>0.29</v>
      </c>
      <c r="N2440" s="14">
        <v>1.14E-4</v>
      </c>
      <c r="O2440" s="14">
        <v>0.197</v>
      </c>
      <c r="P2440" s="14">
        <v>0.437</v>
      </c>
      <c r="Q2440" s="14">
        <v>121.722</v>
      </c>
      <c r="R2440" s="14">
        <v>8.0</v>
      </c>
      <c r="S2440" s="14">
        <v>1.0</v>
      </c>
      <c r="T2440" s="14" t="s">
        <v>1434</v>
      </c>
      <c r="U2440" s="14" t="s">
        <v>35</v>
      </c>
      <c r="V2440" s="16" t="s">
        <v>54</v>
      </c>
      <c r="W2440" s="17" t="s">
        <v>251</v>
      </c>
    </row>
    <row r="2441" ht="15.75" customHeight="1">
      <c r="A2441" s="14" t="s">
        <v>20833</v>
      </c>
      <c r="B2441" s="14" t="s">
        <v>20834</v>
      </c>
      <c r="C2441" s="14">
        <v>2024.0</v>
      </c>
      <c r="D2441" s="14">
        <v>11.0</v>
      </c>
      <c r="E2441" s="14">
        <v>139637.0</v>
      </c>
      <c r="F2441" s="14" t="s">
        <v>14824</v>
      </c>
      <c r="G2441" s="14" t="s">
        <v>20769</v>
      </c>
      <c r="H2441" s="14" t="s">
        <v>20834</v>
      </c>
      <c r="I2441" s="14">
        <v>0.756</v>
      </c>
      <c r="J2441" s="14">
        <v>0.599</v>
      </c>
      <c r="K2441" s="14">
        <v>0.846683635256632</v>
      </c>
      <c r="L2441" s="14">
        <v>0.208</v>
      </c>
      <c r="M2441" s="14">
        <v>5.41E-4</v>
      </c>
      <c r="N2441" s="14">
        <v>0.00273</v>
      </c>
      <c r="O2441" s="14">
        <v>0.222</v>
      </c>
      <c r="P2441" s="14">
        <v>0.183</v>
      </c>
      <c r="Q2441" s="14">
        <v>165.225</v>
      </c>
      <c r="R2441" s="14">
        <v>1.0</v>
      </c>
      <c r="S2441" s="14">
        <v>0.0</v>
      </c>
      <c r="T2441" s="14" t="s">
        <v>1434</v>
      </c>
      <c r="U2441" s="14" t="s">
        <v>35</v>
      </c>
      <c r="V2441" s="16" t="s">
        <v>58</v>
      </c>
      <c r="W2441" s="17" t="s">
        <v>251</v>
      </c>
    </row>
    <row r="2442" ht="15.75" customHeight="1">
      <c r="A2442" s="14" t="s">
        <v>20835</v>
      </c>
      <c r="B2442" s="14" t="s">
        <v>20836</v>
      </c>
      <c r="C2442" s="14">
        <v>2023.0</v>
      </c>
      <c r="D2442" s="14">
        <v>11.0</v>
      </c>
      <c r="E2442" s="14">
        <v>138292.0</v>
      </c>
      <c r="F2442" s="14" t="s">
        <v>15366</v>
      </c>
      <c r="G2442" s="14" t="s">
        <v>20769</v>
      </c>
      <c r="H2442" s="14" t="s">
        <v>20836</v>
      </c>
      <c r="I2442" s="14">
        <v>0.817</v>
      </c>
      <c r="J2442" s="14">
        <v>0.597</v>
      </c>
      <c r="K2442" s="14">
        <v>0.8809488160999093</v>
      </c>
      <c r="L2442" s="14">
        <v>0.0474</v>
      </c>
      <c r="M2442" s="14">
        <v>0.147</v>
      </c>
      <c r="N2442" s="14">
        <v>2.86E-6</v>
      </c>
      <c r="O2442" s="14">
        <v>0.135</v>
      </c>
      <c r="P2442" s="14">
        <v>0.49</v>
      </c>
      <c r="Q2442" s="14">
        <v>140.977</v>
      </c>
      <c r="R2442" s="14">
        <v>2.0</v>
      </c>
      <c r="S2442" s="14">
        <v>1.0</v>
      </c>
      <c r="T2442" s="14" t="s">
        <v>1434</v>
      </c>
      <c r="U2442" s="14" t="s">
        <v>35</v>
      </c>
      <c r="V2442" s="16" t="s">
        <v>54</v>
      </c>
      <c r="W2442" s="17" t="s">
        <v>251</v>
      </c>
    </row>
    <row r="2443" ht="15.75" customHeight="1">
      <c r="A2443" s="14" t="s">
        <v>20837</v>
      </c>
      <c r="B2443" s="14" t="s">
        <v>20838</v>
      </c>
      <c r="C2443" s="14">
        <v>2005.0</v>
      </c>
      <c r="D2443" s="14">
        <v>11.0</v>
      </c>
      <c r="E2443" s="14">
        <v>78426.0</v>
      </c>
      <c r="F2443" s="14" t="s">
        <v>20306</v>
      </c>
      <c r="G2443" s="14" t="s">
        <v>20307</v>
      </c>
      <c r="H2443" s="14" t="s">
        <v>20308</v>
      </c>
      <c r="I2443" s="14">
        <v>0.178</v>
      </c>
      <c r="J2443" s="14">
        <v>0.00679</v>
      </c>
      <c r="K2443" s="14">
        <v>0.2678972472297416</v>
      </c>
      <c r="L2443" s="14">
        <v>0.0409</v>
      </c>
      <c r="M2443" s="14">
        <v>0.986</v>
      </c>
      <c r="N2443" s="14">
        <v>0.856</v>
      </c>
      <c r="O2443" s="14">
        <v>0.0956</v>
      </c>
      <c r="P2443" s="14">
        <v>0.18</v>
      </c>
      <c r="Q2443" s="14">
        <v>65.885</v>
      </c>
      <c r="R2443" s="14">
        <v>8.0</v>
      </c>
      <c r="S2443" s="14">
        <v>1.0</v>
      </c>
      <c r="T2443" s="14" t="s">
        <v>1434</v>
      </c>
      <c r="U2443" s="14" t="s">
        <v>35</v>
      </c>
      <c r="V2443" s="16" t="s">
        <v>58</v>
      </c>
      <c r="W2443" s="17" t="s">
        <v>251</v>
      </c>
    </row>
    <row r="2444" ht="15.75" customHeight="1">
      <c r="A2444" s="14" t="s">
        <v>20839</v>
      </c>
      <c r="B2444" s="14" t="s">
        <v>20840</v>
      </c>
      <c r="C2444" s="14">
        <v>2010.0</v>
      </c>
      <c r="D2444" s="14">
        <v>11.0</v>
      </c>
      <c r="E2444" s="14">
        <v>89278.0</v>
      </c>
      <c r="F2444" s="14" t="s">
        <v>20772</v>
      </c>
      <c r="G2444" s="14" t="s">
        <v>20773</v>
      </c>
      <c r="H2444" s="14" t="s">
        <v>20774</v>
      </c>
      <c r="I2444" s="14">
        <v>0.523</v>
      </c>
      <c r="J2444" s="14">
        <v>0.311</v>
      </c>
      <c r="K2444" s="14">
        <v>0.7457917138847606</v>
      </c>
      <c r="L2444" s="14">
        <v>0.199</v>
      </c>
      <c r="M2444" s="14">
        <v>0.975</v>
      </c>
      <c r="N2444" s="14">
        <v>0.967</v>
      </c>
      <c r="O2444" s="14">
        <v>0.115</v>
      </c>
      <c r="P2444" s="14">
        <v>0.253</v>
      </c>
      <c r="Q2444" s="14">
        <v>111.874</v>
      </c>
      <c r="R2444" s="14">
        <v>11.0</v>
      </c>
      <c r="S2444" s="14">
        <v>1.0</v>
      </c>
      <c r="T2444" s="14" t="s">
        <v>1434</v>
      </c>
      <c r="U2444" s="14" t="s">
        <v>35</v>
      </c>
      <c r="V2444" s="16" t="s">
        <v>36</v>
      </c>
      <c r="W2444" s="17" t="s">
        <v>251</v>
      </c>
    </row>
    <row r="2445" ht="15.75" customHeight="1">
      <c r="A2445" s="14" t="s">
        <v>20841</v>
      </c>
      <c r="B2445" s="14" t="s">
        <v>20842</v>
      </c>
      <c r="C2445" s="14">
        <v>2010.0</v>
      </c>
      <c r="D2445" s="14">
        <v>11.0</v>
      </c>
      <c r="E2445" s="14">
        <v>81776.0</v>
      </c>
      <c r="F2445" s="14" t="s">
        <v>14610</v>
      </c>
      <c r="G2445" s="14" t="s">
        <v>20796</v>
      </c>
      <c r="H2445" s="14" t="s">
        <v>20797</v>
      </c>
      <c r="I2445" s="14">
        <v>0.294</v>
      </c>
      <c r="J2445" s="14">
        <v>0.00293</v>
      </c>
      <c r="K2445" s="14">
        <v>0.6301413812882567</v>
      </c>
      <c r="L2445" s="14">
        <v>0.0516</v>
      </c>
      <c r="M2445" s="14">
        <v>0.994</v>
      </c>
      <c r="N2445" s="14">
        <v>3.31E-4</v>
      </c>
      <c r="O2445" s="14">
        <v>0.0708</v>
      </c>
      <c r="P2445" s="14">
        <v>0.658</v>
      </c>
      <c r="Q2445" s="14">
        <v>115.722</v>
      </c>
      <c r="R2445" s="14">
        <v>0.0</v>
      </c>
      <c r="S2445" s="14">
        <v>1.0</v>
      </c>
      <c r="T2445" s="14" t="s">
        <v>1434</v>
      </c>
      <c r="U2445" s="14" t="s">
        <v>68</v>
      </c>
      <c r="V2445" s="16" t="s">
        <v>407</v>
      </c>
      <c r="W2445" s="17" t="s">
        <v>185</v>
      </c>
    </row>
    <row r="2446" ht="15.75" customHeight="1">
      <c r="A2446" s="14" t="s">
        <v>20843</v>
      </c>
      <c r="B2446" s="14" t="s">
        <v>20844</v>
      </c>
      <c r="C2446" s="14">
        <v>2015.0</v>
      </c>
      <c r="D2446" s="14">
        <v>11.0</v>
      </c>
      <c r="E2446" s="14">
        <v>249418.0</v>
      </c>
      <c r="F2446" s="14" t="s">
        <v>20845</v>
      </c>
      <c r="G2446" s="14" t="s">
        <v>20846</v>
      </c>
      <c r="H2446" s="14" t="s">
        <v>20844</v>
      </c>
      <c r="I2446" s="14">
        <v>0.559</v>
      </c>
      <c r="J2446" s="14">
        <v>0.319</v>
      </c>
      <c r="K2446" s="14">
        <v>0.562915748709967</v>
      </c>
      <c r="L2446" s="14">
        <v>0.0434</v>
      </c>
      <c r="M2446" s="14">
        <v>0.992</v>
      </c>
      <c r="N2446" s="14">
        <v>0.842</v>
      </c>
      <c r="O2446" s="14">
        <v>0.102</v>
      </c>
      <c r="P2446" s="14">
        <v>0.324</v>
      </c>
      <c r="Q2446" s="14">
        <v>105.828</v>
      </c>
      <c r="R2446" s="14">
        <v>11.0</v>
      </c>
      <c r="S2446" s="14">
        <v>0.0</v>
      </c>
      <c r="T2446" s="14" t="s">
        <v>1434</v>
      </c>
      <c r="U2446" s="14" t="s">
        <v>35</v>
      </c>
      <c r="V2446" s="16" t="s">
        <v>45</v>
      </c>
      <c r="W2446" s="17" t="s">
        <v>251</v>
      </c>
    </row>
    <row r="2447" ht="15.75" customHeight="1">
      <c r="A2447" s="14" t="s">
        <v>20847</v>
      </c>
      <c r="B2447" s="14" t="s">
        <v>20848</v>
      </c>
      <c r="C2447" s="14">
        <v>2018.0</v>
      </c>
      <c r="D2447" s="14">
        <v>11.0</v>
      </c>
      <c r="E2447" s="14">
        <v>179426.0</v>
      </c>
      <c r="F2447" s="14" t="s">
        <v>18565</v>
      </c>
      <c r="G2447" s="14" t="s">
        <v>18567</v>
      </c>
      <c r="H2447" s="14" t="s">
        <v>19870</v>
      </c>
      <c r="I2447" s="14">
        <v>0.679</v>
      </c>
      <c r="J2447" s="14">
        <v>0.182</v>
      </c>
      <c r="K2447" s="14">
        <v>0.5266400016998559</v>
      </c>
      <c r="L2447" s="14">
        <v>0.0495</v>
      </c>
      <c r="M2447" s="14">
        <v>0.992</v>
      </c>
      <c r="N2447" s="14">
        <v>0.927</v>
      </c>
      <c r="O2447" s="14">
        <v>0.112</v>
      </c>
      <c r="P2447" s="14">
        <v>0.391</v>
      </c>
      <c r="Q2447" s="14">
        <v>132.011</v>
      </c>
      <c r="R2447" s="14">
        <v>1.0</v>
      </c>
      <c r="S2447" s="14">
        <v>1.0</v>
      </c>
      <c r="T2447" s="14" t="s">
        <v>1434</v>
      </c>
      <c r="U2447" s="14" t="s">
        <v>35</v>
      </c>
      <c r="V2447" s="16" t="s">
        <v>45</v>
      </c>
      <c r="W2447" s="17" t="s">
        <v>251</v>
      </c>
    </row>
    <row r="2448" ht="15.75" customHeight="1">
      <c r="A2448" s="14" t="s">
        <v>20849</v>
      </c>
      <c r="B2448" s="14" t="s">
        <v>20850</v>
      </c>
      <c r="C2448" s="14">
        <v>2021.0</v>
      </c>
      <c r="D2448" s="14">
        <v>11.0</v>
      </c>
      <c r="E2448" s="14">
        <v>141022.0</v>
      </c>
      <c r="F2448" s="14" t="s">
        <v>14716</v>
      </c>
      <c r="G2448" s="14" t="s">
        <v>1658</v>
      </c>
      <c r="H2448" s="14" t="s">
        <v>20078</v>
      </c>
      <c r="I2448" s="14">
        <v>0.809</v>
      </c>
      <c r="J2448" s="14">
        <v>0.856</v>
      </c>
      <c r="K2448" s="14">
        <v>0.870168759205395</v>
      </c>
      <c r="L2448" s="14">
        <v>0.0466</v>
      </c>
      <c r="M2448" s="14">
        <v>0.186</v>
      </c>
      <c r="N2448" s="14">
        <v>3.41E-4</v>
      </c>
      <c r="O2448" s="14">
        <v>0.077</v>
      </c>
      <c r="P2448" s="14">
        <v>0.815</v>
      </c>
      <c r="Q2448" s="14">
        <v>131.872</v>
      </c>
      <c r="R2448" s="14">
        <v>2.0</v>
      </c>
      <c r="S2448" s="14">
        <v>1.0</v>
      </c>
      <c r="T2448" s="14" t="s">
        <v>1434</v>
      </c>
      <c r="U2448" s="14" t="s">
        <v>35</v>
      </c>
      <c r="V2448" s="16" t="s">
        <v>560</v>
      </c>
      <c r="W2448" s="17" t="s">
        <v>185</v>
      </c>
    </row>
    <row r="2449" ht="15.75" customHeight="1">
      <c r="A2449" s="14" t="s">
        <v>20851</v>
      </c>
      <c r="B2449" s="14" t="s">
        <v>20852</v>
      </c>
      <c r="C2449" s="14">
        <v>2018.0</v>
      </c>
      <c r="D2449" s="14">
        <v>11.0</v>
      </c>
      <c r="E2449" s="14">
        <v>57391.0</v>
      </c>
      <c r="F2449" s="14" t="s">
        <v>14824</v>
      </c>
      <c r="G2449" s="14" t="s">
        <v>20853</v>
      </c>
      <c r="H2449" s="14" t="s">
        <v>20852</v>
      </c>
      <c r="I2449" s="14">
        <v>0.256</v>
      </c>
      <c r="J2449" s="14">
        <v>0.209</v>
      </c>
      <c r="K2449" s="14">
        <v>0.6687485294918242</v>
      </c>
      <c r="L2449" s="14">
        <v>0.0306</v>
      </c>
      <c r="M2449" s="14">
        <v>0.978</v>
      </c>
      <c r="N2449" s="14">
        <v>0.759</v>
      </c>
      <c r="O2449" s="14">
        <v>0.455</v>
      </c>
      <c r="P2449" s="14">
        <v>0.477</v>
      </c>
      <c r="Q2449" s="14">
        <v>103.24</v>
      </c>
      <c r="R2449" s="14">
        <v>8.0</v>
      </c>
      <c r="S2449" s="14">
        <v>1.0</v>
      </c>
      <c r="T2449" s="14" t="s">
        <v>1434</v>
      </c>
      <c r="U2449" s="14" t="s">
        <v>68</v>
      </c>
      <c r="V2449" s="16" t="s">
        <v>54</v>
      </c>
      <c r="W2449" s="17" t="s">
        <v>251</v>
      </c>
    </row>
    <row r="2450" ht="15.75" customHeight="1">
      <c r="A2450" s="14" t="s">
        <v>6140</v>
      </c>
      <c r="B2450" s="14" t="s">
        <v>6141</v>
      </c>
      <c r="C2450" s="14">
        <v>2019.0</v>
      </c>
      <c r="D2450" s="14">
        <v>11.0</v>
      </c>
      <c r="E2450" s="14">
        <v>301933.0</v>
      </c>
      <c r="F2450" s="14" t="s">
        <v>6144</v>
      </c>
      <c r="G2450" s="14" t="s">
        <v>6145</v>
      </c>
      <c r="H2450" s="14" t="s">
        <v>6146</v>
      </c>
      <c r="I2450" s="14">
        <v>0.6567054320987653</v>
      </c>
      <c r="J2450" s="14">
        <v>0.6703844999999999</v>
      </c>
      <c r="K2450" s="14">
        <v>0.8136264709055699</v>
      </c>
      <c r="L2450" s="14">
        <v>0.08138265432098765</v>
      </c>
      <c r="M2450" s="14">
        <v>0.2693400896296296</v>
      </c>
      <c r="N2450" s="14">
        <v>0.05448885008024692</v>
      </c>
      <c r="O2450" s="14">
        <v>0.1911505555555556</v>
      </c>
      <c r="P2450" s="14">
        <v>0.6187672839506173</v>
      </c>
      <c r="Q2450" s="14">
        <v>120.71</v>
      </c>
      <c r="R2450" s="14">
        <v>5.0</v>
      </c>
      <c r="S2450" s="14">
        <v>1.0</v>
      </c>
      <c r="T2450" s="14" t="s">
        <v>103</v>
      </c>
      <c r="U2450" s="14" t="s">
        <v>35</v>
      </c>
      <c r="V2450" s="16" t="s">
        <v>407</v>
      </c>
      <c r="W2450" s="17" t="s">
        <v>185</v>
      </c>
    </row>
    <row r="2451" ht="15.75" customHeight="1">
      <c r="A2451" s="14" t="s">
        <v>6151</v>
      </c>
      <c r="B2451" s="14" t="s">
        <v>6153</v>
      </c>
      <c r="C2451" s="14">
        <v>1996.0</v>
      </c>
      <c r="D2451" s="14">
        <v>11.0</v>
      </c>
      <c r="E2451" s="14">
        <v>136040.0</v>
      </c>
      <c r="F2451" s="14" t="s">
        <v>6154</v>
      </c>
      <c r="G2451" s="14" t="s">
        <v>6155</v>
      </c>
      <c r="H2451" s="14" t="s">
        <v>6153</v>
      </c>
      <c r="I2451" s="14">
        <v>0.64</v>
      </c>
      <c r="J2451" s="14">
        <v>0.413</v>
      </c>
      <c r="K2451" s="14">
        <v>0.8082262100654884</v>
      </c>
      <c r="L2451" s="14">
        <v>0.0384</v>
      </c>
      <c r="M2451" s="14">
        <v>0.606</v>
      </c>
      <c r="N2451" s="14">
        <v>0.0</v>
      </c>
      <c r="O2451" s="14">
        <v>0.278</v>
      </c>
      <c r="P2451" s="14">
        <v>0.975</v>
      </c>
      <c r="Q2451" s="14">
        <v>85.54</v>
      </c>
      <c r="R2451" s="14">
        <v>4.0</v>
      </c>
      <c r="S2451" s="14">
        <v>1.0</v>
      </c>
      <c r="T2451" s="14" t="s">
        <v>103</v>
      </c>
      <c r="U2451" s="14" t="s">
        <v>35</v>
      </c>
      <c r="V2451" s="16" t="s">
        <v>819</v>
      </c>
      <c r="W2451" s="17" t="s">
        <v>185</v>
      </c>
    </row>
    <row r="2452" ht="15.75" customHeight="1">
      <c r="A2452" s="14" t="s">
        <v>6161</v>
      </c>
      <c r="B2452" s="14" t="s">
        <v>6163</v>
      </c>
      <c r="C2452" s="14">
        <v>2003.0</v>
      </c>
      <c r="D2452" s="14">
        <v>11.0</v>
      </c>
      <c r="E2452" s="14">
        <v>213800.0</v>
      </c>
      <c r="F2452" s="14" t="s">
        <v>6164</v>
      </c>
      <c r="G2452" s="14" t="s">
        <v>6165</v>
      </c>
      <c r="H2452" s="14" t="s">
        <v>6166</v>
      </c>
      <c r="I2452" s="14">
        <v>0.606</v>
      </c>
      <c r="J2452" s="14">
        <v>0.957</v>
      </c>
      <c r="K2452" s="14">
        <v>0.9016747588197193</v>
      </c>
      <c r="L2452" s="14">
        <v>0.0814</v>
      </c>
      <c r="M2452" s="14">
        <v>0.00117</v>
      </c>
      <c r="N2452" s="14">
        <v>2.95E-4</v>
      </c>
      <c r="O2452" s="14">
        <v>0.14</v>
      </c>
      <c r="P2452" s="14">
        <v>0.603</v>
      </c>
      <c r="Q2452" s="14">
        <v>105.1</v>
      </c>
      <c r="R2452" s="14">
        <v>2.0</v>
      </c>
      <c r="S2452" s="14">
        <v>1.0</v>
      </c>
      <c r="T2452" s="14" t="s">
        <v>103</v>
      </c>
      <c r="U2452" s="14" t="s">
        <v>35</v>
      </c>
      <c r="V2452" s="16" t="s">
        <v>407</v>
      </c>
      <c r="W2452" s="17" t="s">
        <v>185</v>
      </c>
    </row>
    <row r="2453" ht="15.75" customHeight="1">
      <c r="A2453" s="14" t="s">
        <v>20854</v>
      </c>
      <c r="B2453" s="14" t="s">
        <v>20855</v>
      </c>
      <c r="C2453" s="14">
        <v>2023.0</v>
      </c>
      <c r="D2453" s="14">
        <v>11.0</v>
      </c>
      <c r="E2453" s="14">
        <v>267600.0</v>
      </c>
      <c r="F2453" s="14" t="s">
        <v>20856</v>
      </c>
      <c r="G2453" s="14" t="s">
        <v>20857</v>
      </c>
      <c r="H2453" s="14" t="s">
        <v>20858</v>
      </c>
      <c r="I2453" s="14">
        <v>0.6567054320987653</v>
      </c>
      <c r="J2453" s="14">
        <v>0.6703844999999999</v>
      </c>
      <c r="K2453" s="14">
        <v>0.8136264709055699</v>
      </c>
      <c r="L2453" s="14">
        <v>0.08138265432098765</v>
      </c>
      <c r="M2453" s="14">
        <v>0.2693400896296296</v>
      </c>
      <c r="N2453" s="14">
        <v>0.05448885008024692</v>
      </c>
      <c r="O2453" s="14">
        <v>0.1911505555555556</v>
      </c>
      <c r="P2453" s="14">
        <v>0.6187672839506173</v>
      </c>
      <c r="Q2453" s="14">
        <v>120.71</v>
      </c>
      <c r="R2453" s="14">
        <v>5.0</v>
      </c>
      <c r="S2453" s="14">
        <v>1.0</v>
      </c>
      <c r="T2453" s="14" t="s">
        <v>1264</v>
      </c>
      <c r="U2453" s="14" t="s">
        <v>94</v>
      </c>
      <c r="V2453" s="16" t="s">
        <v>407</v>
      </c>
      <c r="W2453" s="17" t="s">
        <v>185</v>
      </c>
    </row>
    <row r="2454" ht="15.75" customHeight="1">
      <c r="A2454" s="14" t="s">
        <v>6171</v>
      </c>
      <c r="B2454" s="14" t="s">
        <v>6172</v>
      </c>
      <c r="C2454" s="14">
        <v>2020.0</v>
      </c>
      <c r="D2454" s="14">
        <v>12.0</v>
      </c>
      <c r="E2454" s="14">
        <v>247431.0</v>
      </c>
      <c r="F2454" s="14" t="s">
        <v>3852</v>
      </c>
      <c r="G2454" s="14" t="s">
        <v>1585</v>
      </c>
      <c r="H2454" s="14" t="s">
        <v>6175</v>
      </c>
      <c r="I2454" s="14">
        <v>0.612</v>
      </c>
      <c r="J2454" s="14">
        <v>0.881</v>
      </c>
      <c r="K2454" s="14">
        <v>0.8610784334510925</v>
      </c>
      <c r="L2454" s="14">
        <v>0.327</v>
      </c>
      <c r="M2454" s="14">
        <v>0.511</v>
      </c>
      <c r="N2454" s="14">
        <v>0.0</v>
      </c>
      <c r="O2454" s="14">
        <v>0.0966</v>
      </c>
      <c r="P2454" s="14">
        <v>0.91</v>
      </c>
      <c r="Q2454" s="14">
        <v>115.062</v>
      </c>
      <c r="R2454" s="14">
        <v>11.0</v>
      </c>
      <c r="S2454" s="14">
        <v>0.0</v>
      </c>
      <c r="T2454" s="14" t="s">
        <v>34</v>
      </c>
      <c r="U2454" s="14" t="s">
        <v>35</v>
      </c>
      <c r="V2454" s="16" t="s">
        <v>819</v>
      </c>
      <c r="W2454" s="17" t="s">
        <v>185</v>
      </c>
    </row>
    <row r="2455" ht="15.75" customHeight="1">
      <c r="A2455" s="14" t="s">
        <v>20859</v>
      </c>
      <c r="B2455" s="14" t="s">
        <v>20860</v>
      </c>
      <c r="C2455" s="14">
        <v>2001.0</v>
      </c>
      <c r="D2455" s="14">
        <v>12.0</v>
      </c>
      <c r="E2455" s="14">
        <v>184453.0</v>
      </c>
      <c r="F2455" s="14" t="s">
        <v>20861</v>
      </c>
      <c r="G2455" s="14" t="s">
        <v>20862</v>
      </c>
      <c r="H2455" s="14" t="s">
        <v>20863</v>
      </c>
      <c r="I2455" s="14">
        <v>0.444</v>
      </c>
      <c r="J2455" s="14">
        <v>0.846</v>
      </c>
      <c r="K2455" s="14">
        <v>0.8891621927814439</v>
      </c>
      <c r="L2455" s="14">
        <v>0.0893</v>
      </c>
      <c r="M2455" s="14">
        <v>0.509</v>
      </c>
      <c r="N2455" s="14">
        <v>1.16E-5</v>
      </c>
      <c r="O2455" s="14">
        <v>0.0742</v>
      </c>
      <c r="P2455" s="14">
        <v>0.82</v>
      </c>
      <c r="Q2455" s="14">
        <v>141.1</v>
      </c>
      <c r="R2455" s="14">
        <v>7.0</v>
      </c>
      <c r="S2455" s="14">
        <v>1.0</v>
      </c>
      <c r="T2455" s="14" t="s">
        <v>20864</v>
      </c>
      <c r="U2455" s="14" t="s">
        <v>35</v>
      </c>
      <c r="V2455" s="16" t="s">
        <v>560</v>
      </c>
      <c r="W2455" s="17" t="s">
        <v>185</v>
      </c>
    </row>
    <row r="2456" ht="15.75" customHeight="1">
      <c r="A2456" s="14" t="s">
        <v>6177</v>
      </c>
      <c r="B2456" s="14" t="s">
        <v>6179</v>
      </c>
      <c r="C2456" s="14">
        <v>1996.0</v>
      </c>
      <c r="D2456" s="14">
        <v>12.0</v>
      </c>
      <c r="E2456" s="14">
        <v>174026.0</v>
      </c>
      <c r="F2456" s="14" t="s">
        <v>6182</v>
      </c>
      <c r="G2456" s="14" t="s">
        <v>2051</v>
      </c>
      <c r="H2456" s="14" t="s">
        <v>6183</v>
      </c>
      <c r="I2456" s="14">
        <v>0.54</v>
      </c>
      <c r="J2456" s="14">
        <v>0.575</v>
      </c>
      <c r="K2456" s="14">
        <v>0.765961542558425</v>
      </c>
      <c r="L2456" s="14">
        <v>0.313</v>
      </c>
      <c r="M2456" s="14">
        <v>0.912</v>
      </c>
      <c r="N2456" s="14">
        <v>1.18E-4</v>
      </c>
      <c r="O2456" s="14">
        <v>0.2</v>
      </c>
      <c r="P2456" s="14">
        <v>0.946</v>
      </c>
      <c r="Q2456" s="14">
        <v>186.1</v>
      </c>
      <c r="R2456" s="14">
        <v>3.0</v>
      </c>
      <c r="S2456" s="14">
        <v>1.0</v>
      </c>
      <c r="T2456" s="14" t="s">
        <v>34</v>
      </c>
      <c r="U2456" s="14" t="s">
        <v>35</v>
      </c>
      <c r="V2456" s="16" t="s">
        <v>819</v>
      </c>
      <c r="W2456" s="17" t="s">
        <v>185</v>
      </c>
    </row>
    <row r="2457" ht="15.75" customHeight="1">
      <c r="A2457" s="14" t="s">
        <v>3318</v>
      </c>
      <c r="B2457" s="14" t="s">
        <v>3319</v>
      </c>
      <c r="C2457" s="14">
        <v>2009.0</v>
      </c>
      <c r="D2457" s="14">
        <v>12.0</v>
      </c>
      <c r="E2457" s="14">
        <v>339031.0</v>
      </c>
      <c r="F2457" s="14" t="s">
        <v>26</v>
      </c>
      <c r="G2457" s="14" t="s">
        <v>3321</v>
      </c>
      <c r="H2457" s="14" t="s">
        <v>3322</v>
      </c>
      <c r="I2457" s="14">
        <v>0.4</v>
      </c>
      <c r="J2457" s="14">
        <v>0.49</v>
      </c>
      <c r="K2457" s="14">
        <v>0.8037131306909993</v>
      </c>
      <c r="L2457" s="14">
        <v>0.0344</v>
      </c>
      <c r="M2457" s="14">
        <v>0.87</v>
      </c>
      <c r="N2457" s="14">
        <v>0.0</v>
      </c>
      <c r="O2457" s="14">
        <v>0.595</v>
      </c>
      <c r="P2457" s="14">
        <v>0.439</v>
      </c>
      <c r="Q2457" s="14">
        <v>122.459</v>
      </c>
      <c r="R2457" s="14">
        <v>7.0</v>
      </c>
      <c r="S2457" s="14">
        <v>0.0</v>
      </c>
      <c r="T2457" s="14" t="s">
        <v>34</v>
      </c>
      <c r="U2457" s="14" t="s">
        <v>35</v>
      </c>
      <c r="V2457" s="16" t="s">
        <v>54</v>
      </c>
      <c r="W2457" s="17" t="s">
        <v>251</v>
      </c>
    </row>
    <row r="2458" ht="15.75" customHeight="1">
      <c r="A2458" s="14" t="s">
        <v>6186</v>
      </c>
      <c r="B2458" s="14" t="s">
        <v>6188</v>
      </c>
      <c r="C2458" s="14">
        <v>2016.0</v>
      </c>
      <c r="D2458" s="14">
        <v>12.0</v>
      </c>
      <c r="E2458" s="14">
        <v>245610.0</v>
      </c>
      <c r="F2458" s="14" t="s">
        <v>26</v>
      </c>
      <c r="G2458" s="14" t="s">
        <v>6191</v>
      </c>
      <c r="H2458" s="14" t="s">
        <v>6188</v>
      </c>
      <c r="I2458" s="14">
        <v>0.807</v>
      </c>
      <c r="J2458" s="14">
        <v>0.656</v>
      </c>
      <c r="K2458" s="14">
        <v>0.7776185485257071</v>
      </c>
      <c r="L2458" s="14">
        <v>0.186</v>
      </c>
      <c r="M2458" s="14">
        <v>0.203</v>
      </c>
      <c r="N2458" s="14">
        <v>0.0</v>
      </c>
      <c r="O2458" s="14">
        <v>0.0447</v>
      </c>
      <c r="P2458" s="14">
        <v>0.913</v>
      </c>
      <c r="Q2458" s="14">
        <v>97.478</v>
      </c>
      <c r="R2458" s="14">
        <v>7.0</v>
      </c>
      <c r="S2458" s="14">
        <v>1.0</v>
      </c>
      <c r="T2458" s="14" t="s">
        <v>34</v>
      </c>
      <c r="U2458" s="14" t="s">
        <v>35</v>
      </c>
      <c r="V2458" s="16" t="s">
        <v>819</v>
      </c>
      <c r="W2458" s="17" t="s">
        <v>185</v>
      </c>
    </row>
    <row r="2459" ht="15.75" customHeight="1">
      <c r="A2459" s="14" t="s">
        <v>6196</v>
      </c>
      <c r="B2459" s="14" t="s">
        <v>6197</v>
      </c>
      <c r="C2459" s="14">
        <v>1982.0</v>
      </c>
      <c r="D2459" s="14">
        <v>12.0</v>
      </c>
      <c r="E2459" s="14">
        <v>409333.0</v>
      </c>
      <c r="F2459" s="14" t="s">
        <v>163</v>
      </c>
      <c r="G2459" s="14" t="s">
        <v>157</v>
      </c>
      <c r="H2459" s="14" t="s">
        <v>6199</v>
      </c>
      <c r="I2459" s="14">
        <v>0.541</v>
      </c>
      <c r="J2459" s="14">
        <v>0.68</v>
      </c>
      <c r="K2459" s="14">
        <v>0.8591106452878082</v>
      </c>
      <c r="L2459" s="14">
        <v>0.0378</v>
      </c>
      <c r="M2459" s="14">
        <v>0.633</v>
      </c>
      <c r="N2459" s="14">
        <v>5.67E-5</v>
      </c>
      <c r="O2459" s="14">
        <v>0.17</v>
      </c>
      <c r="P2459" s="14">
        <v>0.603</v>
      </c>
      <c r="Q2459" s="14">
        <v>72.532</v>
      </c>
      <c r="R2459" s="14">
        <v>0.0</v>
      </c>
      <c r="S2459" s="14">
        <v>1.0</v>
      </c>
      <c r="T2459" s="14" t="s">
        <v>104</v>
      </c>
      <c r="U2459" s="14" t="s">
        <v>35</v>
      </c>
      <c r="V2459" s="16" t="s">
        <v>407</v>
      </c>
      <c r="W2459" s="17" t="s">
        <v>185</v>
      </c>
    </row>
    <row r="2460" ht="15.75" customHeight="1">
      <c r="A2460" s="14" t="s">
        <v>3326</v>
      </c>
      <c r="B2460" s="14" t="s">
        <v>3327</v>
      </c>
      <c r="C2460" s="14">
        <v>2024.0</v>
      </c>
      <c r="D2460" s="14">
        <v>12.0</v>
      </c>
      <c r="E2460" s="14">
        <v>122011.0</v>
      </c>
      <c r="F2460" s="14" t="s">
        <v>1415</v>
      </c>
      <c r="G2460" s="14" t="s">
        <v>3328</v>
      </c>
      <c r="H2460" s="14" t="s">
        <v>3329</v>
      </c>
      <c r="I2460" s="14">
        <v>0.778</v>
      </c>
      <c r="J2460" s="14">
        <v>0.21</v>
      </c>
      <c r="K2460" s="14">
        <v>0.6525998331518278</v>
      </c>
      <c r="L2460" s="14">
        <v>0.0559</v>
      </c>
      <c r="M2460" s="14">
        <v>0.788</v>
      </c>
      <c r="N2460" s="14">
        <v>0.918</v>
      </c>
      <c r="O2460" s="14">
        <v>0.107</v>
      </c>
      <c r="P2460" s="14">
        <v>0.326</v>
      </c>
      <c r="Q2460" s="14">
        <v>129.977</v>
      </c>
      <c r="R2460" s="14">
        <v>7.0</v>
      </c>
      <c r="S2460" s="14">
        <v>1.0</v>
      </c>
      <c r="T2460" s="14" t="s">
        <v>103</v>
      </c>
      <c r="U2460" s="14" t="s">
        <v>35</v>
      </c>
      <c r="V2460" s="16" t="s">
        <v>45</v>
      </c>
      <c r="W2460" s="17" t="s">
        <v>251</v>
      </c>
    </row>
    <row r="2461" ht="15.75" customHeight="1">
      <c r="A2461" s="14" t="s">
        <v>3332</v>
      </c>
      <c r="B2461" s="14" t="s">
        <v>3334</v>
      </c>
      <c r="C2461" s="14">
        <v>2024.0</v>
      </c>
      <c r="D2461" s="14">
        <v>12.0</v>
      </c>
      <c r="E2461" s="14">
        <v>111360.0</v>
      </c>
      <c r="F2461" s="14" t="s">
        <v>303</v>
      </c>
      <c r="G2461" s="14" t="s">
        <v>1675</v>
      </c>
      <c r="H2461" s="14" t="s">
        <v>2749</v>
      </c>
      <c r="I2461" s="14">
        <v>0.753</v>
      </c>
      <c r="J2461" s="14">
        <v>0.319</v>
      </c>
      <c r="K2461" s="14">
        <v>0.6296280452456607</v>
      </c>
      <c r="L2461" s="14">
        <v>0.067</v>
      </c>
      <c r="M2461" s="14">
        <v>0.643</v>
      </c>
      <c r="N2461" s="14">
        <v>0.0</v>
      </c>
      <c r="O2461" s="14">
        <v>0.121</v>
      </c>
      <c r="P2461" s="14">
        <v>0.31</v>
      </c>
      <c r="Q2461" s="14">
        <v>98.043</v>
      </c>
      <c r="R2461" s="14">
        <v>1.0</v>
      </c>
      <c r="S2461" s="14">
        <v>0.0</v>
      </c>
      <c r="T2461" s="14" t="s">
        <v>103</v>
      </c>
      <c r="U2461" s="14" t="s">
        <v>35</v>
      </c>
      <c r="V2461" s="16" t="s">
        <v>45</v>
      </c>
      <c r="W2461" s="17" t="s">
        <v>251</v>
      </c>
    </row>
    <row r="2462" ht="15.75" customHeight="1">
      <c r="A2462" s="14" t="s">
        <v>6202</v>
      </c>
      <c r="B2462" s="14" t="s">
        <v>6204</v>
      </c>
      <c r="C2462" s="14">
        <v>2011.0</v>
      </c>
      <c r="D2462" s="14">
        <v>12.0</v>
      </c>
      <c r="E2462" s="14">
        <v>123000.0</v>
      </c>
      <c r="F2462" s="14" t="s">
        <v>1982</v>
      </c>
      <c r="G2462" s="14" t="s">
        <v>1983</v>
      </c>
      <c r="H2462" s="14" t="s">
        <v>1984</v>
      </c>
      <c r="I2462" s="14">
        <v>0.331</v>
      </c>
      <c r="J2462" s="14">
        <v>0.562</v>
      </c>
      <c r="K2462" s="14">
        <v>0.6590593116878264</v>
      </c>
      <c r="L2462" s="14">
        <v>0.0484</v>
      </c>
      <c r="M2462" s="14">
        <v>0.963</v>
      </c>
      <c r="N2462" s="14">
        <v>0.985</v>
      </c>
      <c r="O2462" s="14">
        <v>0.0826</v>
      </c>
      <c r="P2462" s="14">
        <v>0.824</v>
      </c>
      <c r="Q2462" s="14">
        <v>159.943</v>
      </c>
      <c r="R2462" s="14">
        <v>7.0</v>
      </c>
      <c r="S2462" s="14">
        <v>1.0</v>
      </c>
      <c r="T2462" s="14" t="s">
        <v>103</v>
      </c>
      <c r="U2462" s="14" t="s">
        <v>35</v>
      </c>
      <c r="V2462" s="16" t="s">
        <v>560</v>
      </c>
      <c r="W2462" s="17" t="s">
        <v>185</v>
      </c>
    </row>
    <row r="2463" ht="15.75" customHeight="1">
      <c r="A2463" s="14" t="s">
        <v>6209</v>
      </c>
      <c r="B2463" s="14" t="s">
        <v>6210</v>
      </c>
      <c r="C2463" s="14">
        <v>2020.0</v>
      </c>
      <c r="D2463" s="14">
        <v>12.0</v>
      </c>
      <c r="E2463" s="14">
        <v>208039.0</v>
      </c>
      <c r="F2463" s="14" t="s">
        <v>223</v>
      </c>
      <c r="G2463" s="14" t="s">
        <v>3644</v>
      </c>
      <c r="H2463" s="14" t="s">
        <v>2559</v>
      </c>
      <c r="I2463" s="14">
        <v>0.872</v>
      </c>
      <c r="J2463" s="14">
        <v>0.455</v>
      </c>
      <c r="K2463" s="14">
        <v>0.7921202917290417</v>
      </c>
      <c r="L2463" s="14">
        <v>0.0541</v>
      </c>
      <c r="M2463" s="14">
        <v>0.683</v>
      </c>
      <c r="N2463" s="14">
        <v>0.882</v>
      </c>
      <c r="O2463" s="14">
        <v>0.121</v>
      </c>
      <c r="P2463" s="14">
        <v>0.8</v>
      </c>
      <c r="Q2463" s="14">
        <v>119.99</v>
      </c>
      <c r="R2463" s="14">
        <v>7.0</v>
      </c>
      <c r="S2463" s="14">
        <v>1.0</v>
      </c>
      <c r="T2463" s="14" t="s">
        <v>103</v>
      </c>
      <c r="U2463" s="14" t="s">
        <v>68</v>
      </c>
      <c r="V2463" s="16" t="s">
        <v>560</v>
      </c>
      <c r="W2463" s="17" t="s">
        <v>185</v>
      </c>
    </row>
    <row r="2464" ht="15.75" customHeight="1">
      <c r="A2464" s="14" t="s">
        <v>3339</v>
      </c>
      <c r="B2464" s="14" t="s">
        <v>3340</v>
      </c>
      <c r="C2464" s="14">
        <v>1999.0</v>
      </c>
      <c r="D2464" s="14">
        <v>12.0</v>
      </c>
      <c r="E2464" s="14">
        <v>226106.0</v>
      </c>
      <c r="F2464" s="14" t="s">
        <v>316</v>
      </c>
      <c r="G2464" s="14" t="s">
        <v>3341</v>
      </c>
      <c r="H2464" s="14" t="s">
        <v>3247</v>
      </c>
      <c r="I2464" s="14">
        <v>0.569</v>
      </c>
      <c r="J2464" s="14">
        <v>0.456</v>
      </c>
      <c r="K2464" s="14">
        <v>0.7583898359301352</v>
      </c>
      <c r="L2464" s="14">
        <v>0.0336</v>
      </c>
      <c r="M2464" s="14">
        <v>0.642</v>
      </c>
      <c r="N2464" s="14">
        <v>0.0</v>
      </c>
      <c r="O2464" s="14">
        <v>0.0519</v>
      </c>
      <c r="P2464" s="14">
        <v>0.212</v>
      </c>
      <c r="Q2464" s="14">
        <v>143.959</v>
      </c>
      <c r="R2464" s="14">
        <v>6.0</v>
      </c>
      <c r="S2464" s="14">
        <v>1.0</v>
      </c>
      <c r="T2464" s="14" t="s">
        <v>103</v>
      </c>
      <c r="U2464" s="14" t="s">
        <v>35</v>
      </c>
      <c r="V2464" s="16" t="s">
        <v>36</v>
      </c>
      <c r="W2464" s="17" t="s">
        <v>251</v>
      </c>
    </row>
    <row r="2465" ht="15.75" customHeight="1">
      <c r="A2465" s="14" t="s">
        <v>6215</v>
      </c>
      <c r="B2465" s="14" t="s">
        <v>6217</v>
      </c>
      <c r="C2465" s="14">
        <v>2021.0</v>
      </c>
      <c r="D2465" s="14">
        <v>12.0</v>
      </c>
      <c r="E2465" s="14">
        <v>73000.0</v>
      </c>
      <c r="F2465" s="14" t="s">
        <v>2565</v>
      </c>
      <c r="G2465" s="14" t="s">
        <v>2566</v>
      </c>
      <c r="H2465" s="14" t="s">
        <v>4411</v>
      </c>
      <c r="I2465" s="14">
        <v>0.756</v>
      </c>
      <c r="J2465" s="14">
        <v>0.411</v>
      </c>
      <c r="K2465" s="14">
        <v>0.7016234252197374</v>
      </c>
      <c r="L2465" s="14">
        <v>0.0387</v>
      </c>
      <c r="M2465" s="14">
        <v>0.859</v>
      </c>
      <c r="N2465" s="14">
        <v>0.67</v>
      </c>
      <c r="O2465" s="14">
        <v>0.164</v>
      </c>
      <c r="P2465" s="14">
        <v>0.695</v>
      </c>
      <c r="Q2465" s="14">
        <v>123.877</v>
      </c>
      <c r="R2465" s="14">
        <v>5.0</v>
      </c>
      <c r="S2465" s="14">
        <v>1.0</v>
      </c>
      <c r="T2465" s="14" t="s">
        <v>103</v>
      </c>
      <c r="U2465" s="14" t="s">
        <v>35</v>
      </c>
      <c r="V2465" s="16" t="s">
        <v>407</v>
      </c>
      <c r="W2465" s="17" t="s">
        <v>185</v>
      </c>
    </row>
    <row r="2466" ht="15.75" customHeight="1">
      <c r="A2466" s="14" t="s">
        <v>3343</v>
      </c>
      <c r="B2466" s="14" t="s">
        <v>3344</v>
      </c>
      <c r="C2466" s="14">
        <v>2020.0</v>
      </c>
      <c r="D2466" s="14">
        <v>12.0</v>
      </c>
      <c r="E2466" s="14">
        <v>76285.0</v>
      </c>
      <c r="F2466" s="14" t="s">
        <v>2229</v>
      </c>
      <c r="G2466" s="14" t="s">
        <v>2230</v>
      </c>
      <c r="H2466" s="14" t="s">
        <v>3347</v>
      </c>
      <c r="I2466" s="14">
        <v>0.69</v>
      </c>
      <c r="J2466" s="14">
        <v>0.019</v>
      </c>
      <c r="K2466" s="14">
        <v>0.5499112356308705</v>
      </c>
      <c r="L2466" s="14">
        <v>0.0424</v>
      </c>
      <c r="M2466" s="14">
        <v>0.995</v>
      </c>
      <c r="N2466" s="14">
        <v>0.908</v>
      </c>
      <c r="O2466" s="14">
        <v>0.136</v>
      </c>
      <c r="P2466" s="14">
        <v>0.392</v>
      </c>
      <c r="Q2466" s="14">
        <v>69.905</v>
      </c>
      <c r="R2466" s="14">
        <v>3.0</v>
      </c>
      <c r="S2466" s="14">
        <v>1.0</v>
      </c>
      <c r="T2466" s="14" t="s">
        <v>103</v>
      </c>
      <c r="U2466" s="14" t="s">
        <v>68</v>
      </c>
      <c r="V2466" s="16" t="s">
        <v>45</v>
      </c>
      <c r="W2466" s="17" t="s">
        <v>251</v>
      </c>
    </row>
    <row r="2467" ht="15.75" customHeight="1">
      <c r="A2467" s="14" t="s">
        <v>6221</v>
      </c>
      <c r="B2467" s="14" t="s">
        <v>6222</v>
      </c>
      <c r="C2467" s="14">
        <v>2024.0</v>
      </c>
      <c r="D2467" s="14">
        <v>12.0</v>
      </c>
      <c r="E2467" s="14">
        <v>315062.0</v>
      </c>
      <c r="F2467" s="14" t="s">
        <v>6223</v>
      </c>
      <c r="G2467" s="14" t="s">
        <v>6224</v>
      </c>
      <c r="H2467" s="14" t="s">
        <v>6225</v>
      </c>
      <c r="I2467" s="14">
        <v>0.693</v>
      </c>
      <c r="J2467" s="14">
        <v>0.698</v>
      </c>
      <c r="K2467" s="14">
        <v>0.8566295210819279</v>
      </c>
      <c r="L2467" s="14">
        <v>0.11</v>
      </c>
      <c r="M2467" s="14">
        <v>8.8E-4</v>
      </c>
      <c r="N2467" s="14">
        <v>0.00119</v>
      </c>
      <c r="O2467" s="14">
        <v>0.0738</v>
      </c>
      <c r="P2467" s="14">
        <v>0.601</v>
      </c>
      <c r="Q2467" s="14">
        <v>127.988</v>
      </c>
      <c r="R2467" s="14">
        <v>9.0</v>
      </c>
      <c r="S2467" s="14">
        <v>0.0</v>
      </c>
      <c r="T2467" s="14" t="s">
        <v>103</v>
      </c>
      <c r="U2467" s="14" t="s">
        <v>35</v>
      </c>
      <c r="V2467" s="16" t="s">
        <v>407</v>
      </c>
      <c r="W2467" s="17" t="s">
        <v>185</v>
      </c>
    </row>
    <row r="2468" ht="15.75" customHeight="1">
      <c r="A2468" s="14" t="s">
        <v>3348</v>
      </c>
      <c r="B2468" s="14" t="s">
        <v>3349</v>
      </c>
      <c r="C2468" s="14">
        <v>2020.0</v>
      </c>
      <c r="D2468" s="14">
        <v>12.0</v>
      </c>
      <c r="E2468" s="14">
        <v>112625.0</v>
      </c>
      <c r="F2468" s="14" t="s">
        <v>2565</v>
      </c>
      <c r="G2468" s="14" t="s">
        <v>2566</v>
      </c>
      <c r="H2468" s="14" t="s">
        <v>2567</v>
      </c>
      <c r="I2468" s="14">
        <v>0.387</v>
      </c>
      <c r="J2468" s="14">
        <v>0.136</v>
      </c>
      <c r="K2468" s="14">
        <v>0.4895086946187516</v>
      </c>
      <c r="L2468" s="14">
        <v>0.0506</v>
      </c>
      <c r="M2468" s="14">
        <v>0.996</v>
      </c>
      <c r="N2468" s="14">
        <v>0.884</v>
      </c>
      <c r="O2468" s="14">
        <v>0.0952</v>
      </c>
      <c r="P2468" s="14">
        <v>0.39</v>
      </c>
      <c r="Q2468" s="14">
        <v>120.025</v>
      </c>
      <c r="R2468" s="14">
        <v>6.0</v>
      </c>
      <c r="S2468" s="14">
        <v>0.0</v>
      </c>
      <c r="T2468" s="14" t="s">
        <v>103</v>
      </c>
      <c r="U2468" s="14" t="s">
        <v>68</v>
      </c>
      <c r="V2468" s="16" t="s">
        <v>45</v>
      </c>
      <c r="W2468" s="17" t="s">
        <v>251</v>
      </c>
    </row>
    <row r="2469" ht="15.75" customHeight="1">
      <c r="A2469" s="14" t="s">
        <v>3352</v>
      </c>
      <c r="B2469" s="14" t="s">
        <v>3353</v>
      </c>
      <c r="C2469" s="14">
        <v>2020.0</v>
      </c>
      <c r="D2469" s="14">
        <v>12.0</v>
      </c>
      <c r="E2469" s="14">
        <v>166739.0</v>
      </c>
      <c r="F2469" s="14" t="s">
        <v>2229</v>
      </c>
      <c r="G2469" s="14" t="s">
        <v>2230</v>
      </c>
      <c r="H2469" s="14" t="s">
        <v>3354</v>
      </c>
      <c r="I2469" s="14">
        <v>0.826</v>
      </c>
      <c r="J2469" s="14">
        <v>0.0516</v>
      </c>
      <c r="K2469" s="14">
        <v>0.5450345432262095</v>
      </c>
      <c r="L2469" s="14">
        <v>0.07</v>
      </c>
      <c r="M2469" s="14">
        <v>0.994</v>
      </c>
      <c r="N2469" s="14">
        <v>0.903</v>
      </c>
      <c r="O2469" s="14">
        <v>0.113</v>
      </c>
      <c r="P2469" s="14">
        <v>0.285</v>
      </c>
      <c r="Q2469" s="14">
        <v>72.018</v>
      </c>
      <c r="R2469" s="14">
        <v>5.0</v>
      </c>
      <c r="S2469" s="14">
        <v>1.0</v>
      </c>
      <c r="T2469" s="14" t="s">
        <v>103</v>
      </c>
      <c r="U2469" s="14" t="s">
        <v>68</v>
      </c>
      <c r="V2469" s="16" t="s">
        <v>36</v>
      </c>
      <c r="W2469" s="17" t="s">
        <v>251</v>
      </c>
    </row>
    <row r="2470" ht="15.75" customHeight="1">
      <c r="A2470" s="14" t="s">
        <v>3357</v>
      </c>
      <c r="B2470" s="14" t="s">
        <v>3360</v>
      </c>
      <c r="C2470" s="14">
        <v>2020.0</v>
      </c>
      <c r="D2470" s="14">
        <v>12.0</v>
      </c>
      <c r="E2470" s="14">
        <v>204930.0</v>
      </c>
      <c r="F2470" s="14" t="s">
        <v>2229</v>
      </c>
      <c r="G2470" s="14" t="s">
        <v>2230</v>
      </c>
      <c r="H2470" s="14" t="s">
        <v>3354</v>
      </c>
      <c r="I2470" s="14">
        <v>0.766</v>
      </c>
      <c r="J2470" s="14">
        <v>0.0375</v>
      </c>
      <c r="K2470" s="14">
        <v>0.5221697003289165</v>
      </c>
      <c r="L2470" s="14">
        <v>0.0975</v>
      </c>
      <c r="M2470" s="14">
        <v>0.995</v>
      </c>
      <c r="N2470" s="14">
        <v>0.956</v>
      </c>
      <c r="O2470" s="14">
        <v>0.0798</v>
      </c>
      <c r="P2470" s="14">
        <v>0.087</v>
      </c>
      <c r="Q2470" s="14">
        <v>152.143</v>
      </c>
      <c r="R2470" s="14">
        <v>2.0</v>
      </c>
      <c r="S2470" s="14">
        <v>1.0</v>
      </c>
      <c r="T2470" s="14" t="s">
        <v>103</v>
      </c>
      <c r="U2470" s="14" t="s">
        <v>35</v>
      </c>
      <c r="V2470" s="16" t="s">
        <v>75</v>
      </c>
      <c r="W2470" s="17" t="s">
        <v>251</v>
      </c>
    </row>
    <row r="2471" ht="15.75" customHeight="1">
      <c r="A2471" s="14" t="s">
        <v>3365</v>
      </c>
      <c r="B2471" s="14" t="s">
        <v>3366</v>
      </c>
      <c r="C2471" s="14">
        <v>2024.0</v>
      </c>
      <c r="D2471" s="14">
        <v>12.0</v>
      </c>
      <c r="E2471" s="14">
        <v>174492.0</v>
      </c>
      <c r="F2471" s="14" t="s">
        <v>124</v>
      </c>
      <c r="G2471" s="14" t="s">
        <v>3081</v>
      </c>
      <c r="H2471" s="14" t="s">
        <v>3082</v>
      </c>
      <c r="I2471" s="14">
        <v>0.612</v>
      </c>
      <c r="J2471" s="14">
        <v>0.68</v>
      </c>
      <c r="K2471" s="14">
        <v>0.8141509635571161</v>
      </c>
      <c r="L2471" s="14">
        <v>0.032</v>
      </c>
      <c r="M2471" s="14">
        <v>0.445</v>
      </c>
      <c r="N2471" s="14">
        <v>0.962</v>
      </c>
      <c r="O2471" s="14">
        <v>0.231</v>
      </c>
      <c r="P2471" s="14">
        <v>0.372</v>
      </c>
      <c r="Q2471" s="14">
        <v>95.585</v>
      </c>
      <c r="R2471" s="14">
        <v>0.0</v>
      </c>
      <c r="S2471" s="14">
        <v>1.0</v>
      </c>
      <c r="T2471" s="14" t="s">
        <v>103</v>
      </c>
      <c r="U2471" s="14" t="s">
        <v>35</v>
      </c>
      <c r="V2471" s="16" t="s">
        <v>45</v>
      </c>
      <c r="W2471" s="17" t="s">
        <v>251</v>
      </c>
    </row>
    <row r="2472" ht="15.75" customHeight="1">
      <c r="A2472" s="14" t="s">
        <v>3371</v>
      </c>
      <c r="B2472" s="14" t="s">
        <v>3372</v>
      </c>
      <c r="C2472" s="14">
        <v>2022.0</v>
      </c>
      <c r="D2472" s="14">
        <v>12.0</v>
      </c>
      <c r="E2472" s="14">
        <v>159600.0</v>
      </c>
      <c r="F2472" s="14" t="s">
        <v>223</v>
      </c>
      <c r="G2472" s="14" t="s">
        <v>3373</v>
      </c>
      <c r="H2472" s="14" t="s">
        <v>3375</v>
      </c>
      <c r="I2472" s="14">
        <v>0.482</v>
      </c>
      <c r="J2472" s="14">
        <v>0.488</v>
      </c>
      <c r="K2472" s="14">
        <v>0.8307274399326091</v>
      </c>
      <c r="L2472" s="14">
        <v>0.0682</v>
      </c>
      <c r="M2472" s="14">
        <v>0.241</v>
      </c>
      <c r="N2472" s="14">
        <v>0.637</v>
      </c>
      <c r="O2472" s="14">
        <v>0.0745</v>
      </c>
      <c r="P2472" s="14">
        <v>0.0399</v>
      </c>
      <c r="Q2472" s="14">
        <v>200.003</v>
      </c>
      <c r="R2472" s="14">
        <v>6.0</v>
      </c>
      <c r="S2472" s="14">
        <v>0.0</v>
      </c>
      <c r="T2472" s="14" t="s">
        <v>103</v>
      </c>
      <c r="U2472" s="14" t="s">
        <v>68</v>
      </c>
      <c r="V2472" s="16" t="s">
        <v>75</v>
      </c>
      <c r="W2472" s="17" t="s">
        <v>251</v>
      </c>
    </row>
    <row r="2473" ht="15.75" customHeight="1">
      <c r="A2473" s="14" t="s">
        <v>6228</v>
      </c>
      <c r="B2473" s="14" t="s">
        <v>6229</v>
      </c>
      <c r="C2473" s="14">
        <v>2022.0</v>
      </c>
      <c r="D2473" s="14">
        <v>12.0</v>
      </c>
      <c r="E2473" s="14">
        <v>294010.0</v>
      </c>
      <c r="F2473" s="14" t="s">
        <v>6232</v>
      </c>
      <c r="G2473" s="14" t="s">
        <v>6233</v>
      </c>
      <c r="H2473" s="14" t="s">
        <v>6229</v>
      </c>
      <c r="I2473" s="14">
        <v>0.692</v>
      </c>
      <c r="J2473" s="14">
        <v>0.89</v>
      </c>
      <c r="K2473" s="14">
        <v>0.8958355613351907</v>
      </c>
      <c r="L2473" s="14">
        <v>0.0477</v>
      </c>
      <c r="M2473" s="14">
        <v>0.408</v>
      </c>
      <c r="N2473" s="14">
        <v>0.0</v>
      </c>
      <c r="O2473" s="14">
        <v>0.148</v>
      </c>
      <c r="P2473" s="14">
        <v>0.873</v>
      </c>
      <c r="Q2473" s="14">
        <v>87.527</v>
      </c>
      <c r="R2473" s="14">
        <v>7.0</v>
      </c>
      <c r="S2473" s="14">
        <v>1.0</v>
      </c>
      <c r="T2473" s="14" t="s">
        <v>103</v>
      </c>
      <c r="U2473" s="14" t="s">
        <v>68</v>
      </c>
      <c r="V2473" s="16" t="s">
        <v>560</v>
      </c>
      <c r="W2473" s="17" t="s">
        <v>185</v>
      </c>
    </row>
    <row r="2474" ht="15.75" customHeight="1">
      <c r="A2474" s="14" t="s">
        <v>3377</v>
      </c>
      <c r="B2474" s="14" t="s">
        <v>3378</v>
      </c>
      <c r="C2474" s="14">
        <v>2021.0</v>
      </c>
      <c r="D2474" s="14">
        <v>12.0</v>
      </c>
      <c r="E2474" s="14">
        <v>186997.0</v>
      </c>
      <c r="F2474" s="14" t="s">
        <v>316</v>
      </c>
      <c r="G2474" s="14" t="s">
        <v>2242</v>
      </c>
      <c r="H2474" s="14" t="s">
        <v>3378</v>
      </c>
      <c r="I2474" s="14">
        <v>0.693</v>
      </c>
      <c r="J2474" s="14">
        <v>0.738</v>
      </c>
      <c r="K2474" s="14">
        <v>0.8612281564635162</v>
      </c>
      <c r="L2474" s="14">
        <v>0.0315</v>
      </c>
      <c r="M2474" s="14">
        <v>0.0621</v>
      </c>
      <c r="N2474" s="14">
        <v>0.0</v>
      </c>
      <c r="O2474" s="14">
        <v>0.122</v>
      </c>
      <c r="P2474" s="14">
        <v>0.268</v>
      </c>
      <c r="Q2474" s="14">
        <v>119.997</v>
      </c>
      <c r="R2474" s="14">
        <v>0.0</v>
      </c>
      <c r="S2474" s="14">
        <v>1.0</v>
      </c>
      <c r="T2474" s="14" t="s">
        <v>103</v>
      </c>
      <c r="U2474" s="14" t="s">
        <v>68</v>
      </c>
      <c r="V2474" s="16" t="s">
        <v>36</v>
      </c>
      <c r="W2474" s="17" t="s">
        <v>251</v>
      </c>
    </row>
    <row r="2475" ht="15.75" customHeight="1">
      <c r="A2475" s="14" t="s">
        <v>6236</v>
      </c>
      <c r="B2475" s="14" t="s">
        <v>6237</v>
      </c>
      <c r="C2475" s="14">
        <v>2023.0</v>
      </c>
      <c r="D2475" s="14">
        <v>12.0</v>
      </c>
      <c r="E2475" s="14">
        <v>296693.0</v>
      </c>
      <c r="F2475" s="14" t="s">
        <v>327</v>
      </c>
      <c r="G2475" s="14" t="s">
        <v>6239</v>
      </c>
      <c r="H2475" s="14" t="s">
        <v>2978</v>
      </c>
      <c r="I2475" s="14">
        <v>0.486</v>
      </c>
      <c r="J2475" s="14">
        <v>0.72</v>
      </c>
      <c r="K2475" s="14">
        <v>0.7525720274473816</v>
      </c>
      <c r="L2475" s="14">
        <v>0.082</v>
      </c>
      <c r="M2475" s="14">
        <v>0.0154</v>
      </c>
      <c r="N2475" s="14">
        <v>0.233</v>
      </c>
      <c r="O2475" s="14">
        <v>0.22</v>
      </c>
      <c r="P2475" s="14">
        <v>0.694</v>
      </c>
      <c r="Q2475" s="14">
        <v>104.885</v>
      </c>
      <c r="R2475" s="14">
        <v>8.0</v>
      </c>
      <c r="S2475" s="14">
        <v>0.0</v>
      </c>
      <c r="T2475" s="14" t="s">
        <v>104</v>
      </c>
      <c r="U2475" s="14" t="s">
        <v>68</v>
      </c>
      <c r="V2475" s="16" t="s">
        <v>407</v>
      </c>
      <c r="W2475" s="17" t="s">
        <v>185</v>
      </c>
    </row>
    <row r="2476" ht="15.75" customHeight="1">
      <c r="A2476" s="14" t="s">
        <v>6241</v>
      </c>
      <c r="B2476" s="14" t="s">
        <v>6243</v>
      </c>
      <c r="C2476" s="14">
        <v>2023.0</v>
      </c>
      <c r="D2476" s="14">
        <v>12.0</v>
      </c>
      <c r="E2476" s="14">
        <v>329866.0</v>
      </c>
      <c r="F2476" s="14" t="s">
        <v>170</v>
      </c>
      <c r="G2476" s="14" t="s">
        <v>6245</v>
      </c>
      <c r="H2476" s="14" t="s">
        <v>2978</v>
      </c>
      <c r="I2476" s="14">
        <v>0.311</v>
      </c>
      <c r="J2476" s="14">
        <v>0.779</v>
      </c>
      <c r="K2476" s="14">
        <v>0.7606998481218169</v>
      </c>
      <c r="L2476" s="14">
        <v>0.0777</v>
      </c>
      <c r="M2476" s="14">
        <v>0.572</v>
      </c>
      <c r="N2476" s="14">
        <v>0.0</v>
      </c>
      <c r="O2476" s="14">
        <v>0.101</v>
      </c>
      <c r="P2476" s="14">
        <v>0.789</v>
      </c>
      <c r="Q2476" s="14">
        <v>89.038</v>
      </c>
      <c r="R2476" s="14">
        <v>9.0</v>
      </c>
      <c r="S2476" s="14">
        <v>0.0</v>
      </c>
      <c r="T2476" s="14" t="s">
        <v>104</v>
      </c>
      <c r="U2476" s="14" t="s">
        <v>35</v>
      </c>
      <c r="V2476" s="16" t="s">
        <v>181</v>
      </c>
      <c r="W2476" s="17" t="s">
        <v>185</v>
      </c>
    </row>
    <row r="2477" ht="15.75" customHeight="1">
      <c r="A2477" s="14" t="s">
        <v>6250</v>
      </c>
      <c r="B2477" s="14" t="s">
        <v>6252</v>
      </c>
      <c r="C2477" s="14">
        <v>2023.0</v>
      </c>
      <c r="D2477" s="14">
        <v>12.0</v>
      </c>
      <c r="E2477" s="14">
        <v>287546.0</v>
      </c>
      <c r="F2477" s="14" t="s">
        <v>327</v>
      </c>
      <c r="G2477" s="14" t="s">
        <v>6255</v>
      </c>
      <c r="H2477" s="14" t="s">
        <v>2978</v>
      </c>
      <c r="I2477" s="14">
        <v>0.63</v>
      </c>
      <c r="J2477" s="14">
        <v>0.653</v>
      </c>
      <c r="K2477" s="14">
        <v>0.8086753791027598</v>
      </c>
      <c r="L2477" s="14">
        <v>0.0508</v>
      </c>
      <c r="M2477" s="14">
        <v>0.721</v>
      </c>
      <c r="N2477" s="14">
        <v>0.0</v>
      </c>
      <c r="O2477" s="14">
        <v>0.137</v>
      </c>
      <c r="P2477" s="14">
        <v>0.811</v>
      </c>
      <c r="Q2477" s="14">
        <v>105.641</v>
      </c>
      <c r="R2477" s="14">
        <v>6.0</v>
      </c>
      <c r="S2477" s="14">
        <v>1.0</v>
      </c>
      <c r="T2477" s="14" t="s">
        <v>104</v>
      </c>
      <c r="U2477" s="14" t="s">
        <v>35</v>
      </c>
      <c r="V2477" s="16" t="s">
        <v>560</v>
      </c>
      <c r="W2477" s="17" t="s">
        <v>185</v>
      </c>
    </row>
    <row r="2478" ht="15.75" customHeight="1">
      <c r="A2478" s="14" t="s">
        <v>3382</v>
      </c>
      <c r="B2478" s="14" t="s">
        <v>3383</v>
      </c>
      <c r="C2478" s="14">
        <v>2020.0</v>
      </c>
      <c r="D2478" s="14">
        <v>12.0</v>
      </c>
      <c r="E2478" s="14">
        <v>290400.0</v>
      </c>
      <c r="F2478" s="14" t="s">
        <v>164</v>
      </c>
      <c r="G2478" s="14" t="s">
        <v>2616</v>
      </c>
      <c r="H2478" s="14" t="s">
        <v>2610</v>
      </c>
      <c r="I2478" s="14">
        <v>0.67</v>
      </c>
      <c r="J2478" s="14">
        <v>0.691</v>
      </c>
      <c r="K2478" s="14">
        <v>0.7099651359119208</v>
      </c>
      <c r="L2478" s="14">
        <v>0.0326</v>
      </c>
      <c r="M2478" s="14">
        <v>0.651</v>
      </c>
      <c r="N2478" s="14">
        <v>0.838</v>
      </c>
      <c r="O2478" s="14">
        <v>0.099</v>
      </c>
      <c r="P2478" s="14">
        <v>0.309</v>
      </c>
      <c r="Q2478" s="14">
        <v>99.985</v>
      </c>
      <c r="R2478" s="14">
        <v>2.0</v>
      </c>
      <c r="S2478" s="14">
        <v>1.0</v>
      </c>
      <c r="T2478" s="14" t="s">
        <v>104</v>
      </c>
      <c r="U2478" s="14" t="s">
        <v>68</v>
      </c>
      <c r="V2478" s="16" t="s">
        <v>45</v>
      </c>
      <c r="W2478" s="17" t="s">
        <v>251</v>
      </c>
    </row>
    <row r="2479" ht="15.75" customHeight="1">
      <c r="A2479" s="14" t="s">
        <v>6260</v>
      </c>
      <c r="B2479" s="14" t="s">
        <v>6262</v>
      </c>
      <c r="C2479" s="14">
        <v>2022.0</v>
      </c>
      <c r="D2479" s="14">
        <v>12.0</v>
      </c>
      <c r="E2479" s="14">
        <v>180639.0</v>
      </c>
      <c r="F2479" s="14" t="s">
        <v>2989</v>
      </c>
      <c r="G2479" s="14" t="s">
        <v>6263</v>
      </c>
      <c r="H2479" s="14" t="s">
        <v>6262</v>
      </c>
      <c r="I2479" s="14">
        <v>0.782</v>
      </c>
      <c r="J2479" s="14">
        <v>0.937</v>
      </c>
      <c r="K2479" s="14">
        <v>0.849571150496234</v>
      </c>
      <c r="L2479" s="14">
        <v>0.116</v>
      </c>
      <c r="M2479" s="14">
        <v>0.0967</v>
      </c>
      <c r="N2479" s="14">
        <v>0.0</v>
      </c>
      <c r="O2479" s="14">
        <v>0.0821</v>
      </c>
      <c r="P2479" s="14">
        <v>0.571</v>
      </c>
      <c r="Q2479" s="14">
        <v>103.994</v>
      </c>
      <c r="R2479" s="14">
        <v>6.0</v>
      </c>
      <c r="S2479" s="14">
        <v>1.0</v>
      </c>
      <c r="T2479" s="14" t="s">
        <v>104</v>
      </c>
      <c r="U2479" s="14" t="s">
        <v>35</v>
      </c>
      <c r="V2479" s="16" t="s">
        <v>333</v>
      </c>
      <c r="W2479" s="17" t="s">
        <v>185</v>
      </c>
    </row>
    <row r="2480" ht="15.75" customHeight="1">
      <c r="A2480" s="14" t="s">
        <v>6267</v>
      </c>
      <c r="B2480" s="14" t="s">
        <v>6268</v>
      </c>
      <c r="C2480" s="14">
        <v>2020.0</v>
      </c>
      <c r="D2480" s="14">
        <v>12.0</v>
      </c>
      <c r="E2480" s="14">
        <v>108591.0</v>
      </c>
      <c r="F2480" s="14" t="s">
        <v>209</v>
      </c>
      <c r="G2480" s="14" t="s">
        <v>1130</v>
      </c>
      <c r="H2480" s="14" t="s">
        <v>4657</v>
      </c>
      <c r="I2480" s="14">
        <v>0.687</v>
      </c>
      <c r="J2480" s="14">
        <v>0.472</v>
      </c>
      <c r="K2480" s="14">
        <v>0.7341560969192532</v>
      </c>
      <c r="L2480" s="14">
        <v>0.0684</v>
      </c>
      <c r="M2480" s="14">
        <v>0.701</v>
      </c>
      <c r="N2480" s="14">
        <v>0.0</v>
      </c>
      <c r="O2480" s="14">
        <v>0.335</v>
      </c>
      <c r="P2480" s="14">
        <v>0.88</v>
      </c>
      <c r="Q2480" s="14">
        <v>172.455</v>
      </c>
      <c r="R2480" s="14">
        <v>1.0</v>
      </c>
      <c r="S2480" s="14">
        <v>1.0</v>
      </c>
      <c r="T2480" s="14" t="s">
        <v>104</v>
      </c>
      <c r="U2480" s="14" t="s">
        <v>35</v>
      </c>
      <c r="V2480" s="16" t="s">
        <v>560</v>
      </c>
      <c r="W2480" s="17" t="s">
        <v>185</v>
      </c>
    </row>
    <row r="2481" ht="15.75" customHeight="1">
      <c r="A2481" s="14" t="s">
        <v>6272</v>
      </c>
      <c r="B2481" s="14" t="s">
        <v>6274</v>
      </c>
      <c r="C2481" s="14">
        <v>1981.0</v>
      </c>
      <c r="D2481" s="14">
        <v>12.0</v>
      </c>
      <c r="E2481" s="14">
        <v>334466.0</v>
      </c>
      <c r="F2481" s="14" t="s">
        <v>156</v>
      </c>
      <c r="G2481" s="14" t="s">
        <v>157</v>
      </c>
      <c r="H2481" s="14" t="s">
        <v>6275</v>
      </c>
      <c r="I2481" s="14">
        <v>0.432</v>
      </c>
      <c r="J2481" s="14">
        <v>0.475</v>
      </c>
      <c r="K2481" s="14">
        <v>0.7719290740536024</v>
      </c>
      <c r="L2481" s="14">
        <v>0.0371</v>
      </c>
      <c r="M2481" s="14">
        <v>0.968</v>
      </c>
      <c r="N2481" s="14">
        <v>0.0116</v>
      </c>
      <c r="O2481" s="14">
        <v>0.312</v>
      </c>
      <c r="P2481" s="14">
        <v>0.664</v>
      </c>
      <c r="Q2481" s="14">
        <v>115.955</v>
      </c>
      <c r="R2481" s="14">
        <v>7.0</v>
      </c>
      <c r="S2481" s="14">
        <v>1.0</v>
      </c>
      <c r="T2481" s="14" t="s">
        <v>104</v>
      </c>
      <c r="U2481" s="14" t="s">
        <v>68</v>
      </c>
      <c r="V2481" s="16" t="s">
        <v>407</v>
      </c>
      <c r="W2481" s="17" t="s">
        <v>185</v>
      </c>
    </row>
    <row r="2482" ht="15.75" customHeight="1">
      <c r="A2482" s="14" t="s">
        <v>6281</v>
      </c>
      <c r="B2482" s="14" t="s">
        <v>6282</v>
      </c>
      <c r="C2482" s="14">
        <v>2022.0</v>
      </c>
      <c r="D2482" s="14">
        <v>12.0</v>
      </c>
      <c r="E2482" s="14">
        <v>527696.0</v>
      </c>
      <c r="F2482" s="14" t="s">
        <v>209</v>
      </c>
      <c r="G2482" s="14" t="s">
        <v>6283</v>
      </c>
      <c r="H2482" s="14" t="s">
        <v>6284</v>
      </c>
      <c r="I2482" s="14">
        <v>0.437</v>
      </c>
      <c r="J2482" s="14">
        <v>0.809</v>
      </c>
      <c r="K2482" s="14">
        <v>0.9665262122010027</v>
      </c>
      <c r="L2482" s="14">
        <v>0.213</v>
      </c>
      <c r="M2482" s="14">
        <v>0.812</v>
      </c>
      <c r="N2482" s="14">
        <v>0.00453</v>
      </c>
      <c r="O2482" s="14">
        <v>0.66</v>
      </c>
      <c r="P2482" s="14">
        <v>0.825</v>
      </c>
      <c r="Q2482" s="14">
        <v>86.738</v>
      </c>
      <c r="R2482" s="14">
        <v>3.0</v>
      </c>
      <c r="S2482" s="14">
        <v>0.0</v>
      </c>
      <c r="T2482" s="14" t="s">
        <v>104</v>
      </c>
      <c r="U2482" s="14" t="s">
        <v>68</v>
      </c>
      <c r="V2482" s="16" t="s">
        <v>560</v>
      </c>
      <c r="W2482" s="17" t="s">
        <v>185</v>
      </c>
    </row>
    <row r="2483" ht="15.75" customHeight="1">
      <c r="A2483" s="14" t="s">
        <v>3386</v>
      </c>
      <c r="B2483" s="14" t="s">
        <v>3388</v>
      </c>
      <c r="C2483" s="14">
        <v>2018.0</v>
      </c>
      <c r="D2483" s="14">
        <v>12.0</v>
      </c>
      <c r="E2483" s="14">
        <v>343544.0</v>
      </c>
      <c r="F2483" s="14" t="s">
        <v>194</v>
      </c>
      <c r="G2483" s="14" t="s">
        <v>3390</v>
      </c>
      <c r="H2483" s="14" t="s">
        <v>3391</v>
      </c>
      <c r="I2483" s="14">
        <v>0.373</v>
      </c>
      <c r="J2483" s="14">
        <v>0.672</v>
      </c>
      <c r="K2483" s="14">
        <v>0.8504908775725518</v>
      </c>
      <c r="L2483" s="14">
        <v>0.0326</v>
      </c>
      <c r="M2483" s="14">
        <v>0.154</v>
      </c>
      <c r="N2483" s="14">
        <v>4.28E-5</v>
      </c>
      <c r="O2483" s="14">
        <v>0.321</v>
      </c>
      <c r="P2483" s="14">
        <v>0.47</v>
      </c>
      <c r="Q2483" s="14">
        <v>84.503</v>
      </c>
      <c r="R2483" s="14">
        <v>4.0</v>
      </c>
      <c r="S2483" s="14">
        <v>1.0</v>
      </c>
      <c r="T2483" s="14" t="s">
        <v>104</v>
      </c>
      <c r="U2483" s="14" t="s">
        <v>35</v>
      </c>
      <c r="V2483" s="16" t="s">
        <v>54</v>
      </c>
      <c r="W2483" s="17" t="s">
        <v>251</v>
      </c>
    </row>
    <row r="2484" ht="15.75" customHeight="1">
      <c r="A2484" s="14" t="s">
        <v>6287</v>
      </c>
      <c r="B2484" s="14" t="s">
        <v>6289</v>
      </c>
      <c r="C2484" s="14">
        <v>2024.0</v>
      </c>
      <c r="D2484" s="14">
        <v>12.0</v>
      </c>
      <c r="E2484" s="14">
        <v>323320.0</v>
      </c>
      <c r="F2484" s="14" t="s">
        <v>156</v>
      </c>
      <c r="G2484" s="14" t="s">
        <v>157</v>
      </c>
      <c r="H2484" s="14" t="s">
        <v>3283</v>
      </c>
      <c r="I2484" s="14">
        <v>0.603</v>
      </c>
      <c r="J2484" s="14">
        <v>0.576</v>
      </c>
      <c r="K2484" s="14">
        <v>0.8737407225017916</v>
      </c>
      <c r="L2484" s="14">
        <v>0.0323</v>
      </c>
      <c r="M2484" s="14">
        <v>0.597</v>
      </c>
      <c r="N2484" s="14">
        <v>0.0</v>
      </c>
      <c r="O2484" s="14">
        <v>0.085</v>
      </c>
      <c r="P2484" s="14">
        <v>0.57</v>
      </c>
      <c r="Q2484" s="14">
        <v>101.322</v>
      </c>
      <c r="R2484" s="14">
        <v>4.0</v>
      </c>
      <c r="S2484" s="14">
        <v>1.0</v>
      </c>
      <c r="T2484" s="14" t="s">
        <v>104</v>
      </c>
      <c r="U2484" s="14" t="s">
        <v>35</v>
      </c>
      <c r="V2484" s="16" t="s">
        <v>333</v>
      </c>
      <c r="W2484" s="17" t="s">
        <v>185</v>
      </c>
    </row>
    <row r="2485" ht="15.75" customHeight="1">
      <c r="A2485" s="14" t="s">
        <v>6294</v>
      </c>
      <c r="B2485" s="14" t="s">
        <v>6295</v>
      </c>
      <c r="C2485" s="14">
        <v>2016.0</v>
      </c>
      <c r="D2485" s="14">
        <v>12.0</v>
      </c>
      <c r="E2485" s="14">
        <v>399599.0</v>
      </c>
      <c r="F2485" s="14" t="s">
        <v>194</v>
      </c>
      <c r="G2485" s="14" t="s">
        <v>1757</v>
      </c>
      <c r="H2485" s="14" t="s">
        <v>6296</v>
      </c>
      <c r="I2485" s="14">
        <v>0.78</v>
      </c>
      <c r="J2485" s="14">
        <v>0.738</v>
      </c>
      <c r="K2485" s="14">
        <v>0.7051312215108093</v>
      </c>
      <c r="L2485" s="14">
        <v>0.0794</v>
      </c>
      <c r="M2485" s="14">
        <v>0.0439</v>
      </c>
      <c r="N2485" s="14">
        <v>0.0</v>
      </c>
      <c r="O2485" s="14">
        <v>0.0859</v>
      </c>
      <c r="P2485" s="14">
        <v>0.617</v>
      </c>
      <c r="Q2485" s="14">
        <v>126.902</v>
      </c>
      <c r="R2485" s="14">
        <v>5.0</v>
      </c>
      <c r="S2485" s="14">
        <v>0.0</v>
      </c>
      <c r="T2485" s="14" t="s">
        <v>104</v>
      </c>
      <c r="U2485" s="14" t="s">
        <v>35</v>
      </c>
      <c r="V2485" s="16" t="s">
        <v>407</v>
      </c>
      <c r="W2485" s="17" t="s">
        <v>185</v>
      </c>
    </row>
    <row r="2486" ht="15.75" customHeight="1">
      <c r="A2486" s="14" t="s">
        <v>20865</v>
      </c>
      <c r="B2486" s="14" t="s">
        <v>20866</v>
      </c>
      <c r="C2486" s="14">
        <v>2023.0</v>
      </c>
      <c r="D2486" s="14">
        <v>12.0</v>
      </c>
      <c r="E2486" s="14">
        <v>135230.0</v>
      </c>
      <c r="F2486" s="14" t="s">
        <v>194</v>
      </c>
      <c r="G2486" s="14" t="s">
        <v>1253</v>
      </c>
      <c r="H2486" s="14" t="s">
        <v>1254</v>
      </c>
      <c r="I2486" s="14">
        <v>0.701</v>
      </c>
      <c r="J2486" s="14">
        <v>0.482</v>
      </c>
      <c r="K2486" s="14">
        <v>0.7239963210762093</v>
      </c>
      <c r="L2486" s="14">
        <v>0.0408</v>
      </c>
      <c r="M2486" s="14">
        <v>0.178</v>
      </c>
      <c r="N2486" s="14">
        <v>0.0707</v>
      </c>
      <c r="O2486" s="14">
        <v>0.104</v>
      </c>
      <c r="P2486" s="14">
        <v>0.352</v>
      </c>
      <c r="Q2486" s="14">
        <v>98.632</v>
      </c>
      <c r="R2486" s="14">
        <v>1.0</v>
      </c>
      <c r="S2486" s="14">
        <v>1.0</v>
      </c>
      <c r="T2486" s="14" t="s">
        <v>104</v>
      </c>
      <c r="U2486" s="14" t="s">
        <v>35</v>
      </c>
      <c r="V2486" s="16" t="s">
        <v>45</v>
      </c>
      <c r="W2486" s="17" t="s">
        <v>251</v>
      </c>
    </row>
    <row r="2487" ht="15.75" customHeight="1">
      <c r="A2487" s="14" t="s">
        <v>3392</v>
      </c>
      <c r="B2487" s="14" t="s">
        <v>3393</v>
      </c>
      <c r="C2487" s="14">
        <v>2023.0</v>
      </c>
      <c r="D2487" s="14">
        <v>12.0</v>
      </c>
      <c r="E2487" s="14">
        <v>221961.0</v>
      </c>
      <c r="F2487" s="14" t="s">
        <v>396</v>
      </c>
      <c r="G2487" s="14" t="s">
        <v>3394</v>
      </c>
      <c r="H2487" s="14" t="s">
        <v>3396</v>
      </c>
      <c r="I2487" s="14">
        <v>0.908</v>
      </c>
      <c r="J2487" s="14">
        <v>0.819</v>
      </c>
      <c r="K2487" s="14">
        <v>0.8962419523689125</v>
      </c>
      <c r="L2487" s="14">
        <v>0.0526</v>
      </c>
      <c r="M2487" s="14">
        <v>0.0643</v>
      </c>
      <c r="N2487" s="14">
        <v>0.0</v>
      </c>
      <c r="O2487" s="14">
        <v>0.0961</v>
      </c>
      <c r="P2487" s="14">
        <v>0.414</v>
      </c>
      <c r="Q2487" s="14">
        <v>122.054</v>
      </c>
      <c r="R2487" s="14">
        <v>2.0</v>
      </c>
      <c r="S2487" s="14">
        <v>1.0</v>
      </c>
      <c r="T2487" s="14" t="s">
        <v>104</v>
      </c>
      <c r="U2487" s="14" t="s">
        <v>68</v>
      </c>
      <c r="V2487" s="16" t="s">
        <v>54</v>
      </c>
      <c r="W2487" s="17" t="s">
        <v>251</v>
      </c>
    </row>
    <row r="2488" ht="15.75" customHeight="1">
      <c r="A2488" s="14" t="s">
        <v>3400</v>
      </c>
      <c r="B2488" s="14" t="s">
        <v>3401</v>
      </c>
      <c r="C2488" s="14">
        <v>2022.0</v>
      </c>
      <c r="D2488" s="14">
        <v>12.0</v>
      </c>
      <c r="E2488" s="14">
        <v>96052.0</v>
      </c>
      <c r="F2488" s="14" t="s">
        <v>209</v>
      </c>
      <c r="G2488" s="14" t="s">
        <v>1537</v>
      </c>
      <c r="H2488" s="14" t="s">
        <v>1538</v>
      </c>
      <c r="I2488" s="14">
        <v>0.825</v>
      </c>
      <c r="J2488" s="14">
        <v>0.506</v>
      </c>
      <c r="K2488" s="14">
        <v>0.8577417491742191</v>
      </c>
      <c r="L2488" s="14">
        <v>0.0673</v>
      </c>
      <c r="M2488" s="14">
        <v>0.0961</v>
      </c>
      <c r="N2488" s="14">
        <v>0.822</v>
      </c>
      <c r="O2488" s="14">
        <v>0.114</v>
      </c>
      <c r="P2488" s="14">
        <v>0.0586</v>
      </c>
      <c r="Q2488" s="14">
        <v>129.94</v>
      </c>
      <c r="R2488" s="14">
        <v>7.0</v>
      </c>
      <c r="S2488" s="14">
        <v>1.0</v>
      </c>
      <c r="T2488" s="14" t="s">
        <v>104</v>
      </c>
      <c r="U2488" s="14" t="s">
        <v>35</v>
      </c>
      <c r="V2488" s="16" t="s">
        <v>75</v>
      </c>
      <c r="W2488" s="17" t="s">
        <v>251</v>
      </c>
    </row>
    <row r="2489" ht="15.75" customHeight="1">
      <c r="A2489" s="14" t="s">
        <v>3404</v>
      </c>
      <c r="B2489" s="14" t="s">
        <v>3405</v>
      </c>
      <c r="C2489" s="14">
        <v>2007.0</v>
      </c>
      <c r="D2489" s="14">
        <v>12.0</v>
      </c>
      <c r="E2489" s="14">
        <v>308626.0</v>
      </c>
      <c r="F2489" s="14" t="s">
        <v>235</v>
      </c>
      <c r="G2489" s="14" t="s">
        <v>3406</v>
      </c>
      <c r="H2489" s="14" t="s">
        <v>3408</v>
      </c>
      <c r="I2489" s="14">
        <v>0.253</v>
      </c>
      <c r="J2489" s="14">
        <v>0.132</v>
      </c>
      <c r="K2489" s="14">
        <v>0.5557504331153991</v>
      </c>
      <c r="L2489" s="14">
        <v>0.0401</v>
      </c>
      <c r="M2489" s="14">
        <v>0.916</v>
      </c>
      <c r="N2489" s="14">
        <v>0.933</v>
      </c>
      <c r="O2489" s="14">
        <v>0.106</v>
      </c>
      <c r="P2489" s="14">
        <v>0.15</v>
      </c>
      <c r="Q2489" s="14">
        <v>141.164</v>
      </c>
      <c r="R2489" s="14">
        <v>9.0</v>
      </c>
      <c r="S2489" s="14">
        <v>0.0</v>
      </c>
      <c r="T2489" s="14" t="s">
        <v>104</v>
      </c>
      <c r="U2489" s="14" t="s">
        <v>35</v>
      </c>
      <c r="V2489" s="16" t="s">
        <v>58</v>
      </c>
      <c r="W2489" s="17" t="s">
        <v>251</v>
      </c>
    </row>
    <row r="2490" ht="15.75" customHeight="1">
      <c r="A2490" s="14" t="s">
        <v>6300</v>
      </c>
      <c r="B2490" s="14" t="s">
        <v>6301</v>
      </c>
      <c r="C2490" s="14">
        <v>2016.0</v>
      </c>
      <c r="D2490" s="14">
        <v>12.0</v>
      </c>
      <c r="E2490" s="14">
        <v>341360.0</v>
      </c>
      <c r="F2490" s="14" t="s">
        <v>194</v>
      </c>
      <c r="G2490" s="14" t="s">
        <v>6302</v>
      </c>
      <c r="H2490" s="14" t="s">
        <v>6303</v>
      </c>
      <c r="I2490" s="14">
        <v>0.804</v>
      </c>
      <c r="J2490" s="14">
        <v>0.748</v>
      </c>
      <c r="K2490" s="14">
        <v>0.6715504887243269</v>
      </c>
      <c r="L2490" s="14">
        <v>0.0619</v>
      </c>
      <c r="M2490" s="14">
        <v>0.11</v>
      </c>
      <c r="N2490" s="14">
        <v>0.0</v>
      </c>
      <c r="O2490" s="14">
        <v>0.0998</v>
      </c>
      <c r="P2490" s="14">
        <v>0.696</v>
      </c>
      <c r="Q2490" s="14">
        <v>131.986</v>
      </c>
      <c r="R2490" s="14">
        <v>1.0</v>
      </c>
      <c r="S2490" s="14">
        <v>0.0</v>
      </c>
      <c r="T2490" s="14" t="s">
        <v>104</v>
      </c>
      <c r="U2490" s="14" t="s">
        <v>35</v>
      </c>
      <c r="V2490" s="16" t="s">
        <v>407</v>
      </c>
      <c r="W2490" s="17" t="s">
        <v>185</v>
      </c>
    </row>
    <row r="2491" ht="15.75" customHeight="1">
      <c r="A2491" s="14" t="s">
        <v>6307</v>
      </c>
      <c r="B2491" s="14" t="s">
        <v>6308</v>
      </c>
      <c r="C2491" s="14">
        <v>1987.0</v>
      </c>
      <c r="D2491" s="14">
        <v>12.0</v>
      </c>
      <c r="E2491" s="14">
        <v>197721.0</v>
      </c>
      <c r="F2491" s="14" t="s">
        <v>413</v>
      </c>
      <c r="G2491" s="14" t="s">
        <v>2972</v>
      </c>
      <c r="H2491" s="14" t="s">
        <v>2973</v>
      </c>
      <c r="I2491" s="14">
        <v>0.757</v>
      </c>
      <c r="J2491" s="14">
        <v>0.565</v>
      </c>
      <c r="K2491" s="14">
        <v>0.7640151433969155</v>
      </c>
      <c r="L2491" s="14">
        <v>0.0393</v>
      </c>
      <c r="M2491" s="14">
        <v>0.779</v>
      </c>
      <c r="N2491" s="14">
        <v>0.0</v>
      </c>
      <c r="O2491" s="14">
        <v>0.273</v>
      </c>
      <c r="P2491" s="14">
        <v>0.952</v>
      </c>
      <c r="Q2491" s="14">
        <v>123.575</v>
      </c>
      <c r="R2491" s="14">
        <v>8.0</v>
      </c>
      <c r="S2491" s="14">
        <v>1.0</v>
      </c>
      <c r="T2491" s="14" t="s">
        <v>34</v>
      </c>
      <c r="U2491" s="14" t="s">
        <v>35</v>
      </c>
      <c r="V2491" s="16" t="s">
        <v>819</v>
      </c>
      <c r="W2491" s="17" t="s">
        <v>185</v>
      </c>
    </row>
    <row r="2492" ht="15.75" customHeight="1">
      <c r="A2492" s="14" t="s">
        <v>6312</v>
      </c>
      <c r="B2492" s="14" t="s">
        <v>6313</v>
      </c>
      <c r="C2492" s="14">
        <v>1987.0</v>
      </c>
      <c r="D2492" s="14">
        <v>12.0</v>
      </c>
      <c r="E2492" s="14">
        <v>232325.0</v>
      </c>
      <c r="F2492" s="14" t="s">
        <v>413</v>
      </c>
      <c r="G2492" s="14" t="s">
        <v>2972</v>
      </c>
      <c r="H2492" s="14" t="s">
        <v>2973</v>
      </c>
      <c r="I2492" s="14">
        <v>0.702</v>
      </c>
      <c r="J2492" s="14">
        <v>0.651</v>
      </c>
      <c r="K2492" s="14">
        <v>0.7668598806329678</v>
      </c>
      <c r="L2492" s="14">
        <v>0.0819</v>
      </c>
      <c r="M2492" s="14">
        <v>0.815</v>
      </c>
      <c r="N2492" s="14">
        <v>0.0</v>
      </c>
      <c r="O2492" s="14">
        <v>0.6</v>
      </c>
      <c r="P2492" s="14">
        <v>0.964</v>
      </c>
      <c r="Q2492" s="14">
        <v>144.893</v>
      </c>
      <c r="R2492" s="14">
        <v>3.0</v>
      </c>
      <c r="S2492" s="14">
        <v>1.0</v>
      </c>
      <c r="T2492" s="14" t="s">
        <v>34</v>
      </c>
      <c r="U2492" s="14" t="s">
        <v>35</v>
      </c>
      <c r="V2492" s="16" t="s">
        <v>819</v>
      </c>
      <c r="W2492" s="17" t="s">
        <v>185</v>
      </c>
    </row>
    <row r="2493" ht="15.75" customHeight="1">
      <c r="A2493" s="14" t="s">
        <v>6319</v>
      </c>
      <c r="B2493" s="14" t="s">
        <v>6320</v>
      </c>
      <c r="C2493" s="14">
        <v>2011.0</v>
      </c>
      <c r="D2493" s="14">
        <v>12.0</v>
      </c>
      <c r="E2493" s="14">
        <v>322218.0</v>
      </c>
      <c r="F2493" s="14" t="s">
        <v>453</v>
      </c>
      <c r="G2493" s="14" t="s">
        <v>2295</v>
      </c>
      <c r="H2493" s="14" t="s">
        <v>2310</v>
      </c>
      <c r="I2493" s="14">
        <v>0.474</v>
      </c>
      <c r="J2493" s="14">
        <v>0.831</v>
      </c>
      <c r="K2493" s="14">
        <v>0.8633884456427741</v>
      </c>
      <c r="L2493" s="14">
        <v>0.0377</v>
      </c>
      <c r="M2493" s="14">
        <v>0.0267</v>
      </c>
      <c r="N2493" s="14">
        <v>9.59E-5</v>
      </c>
      <c r="O2493" s="14">
        <v>0.107</v>
      </c>
      <c r="P2493" s="14">
        <v>0.648</v>
      </c>
      <c r="Q2493" s="14">
        <v>151.941</v>
      </c>
      <c r="R2493" s="14">
        <v>3.0</v>
      </c>
      <c r="S2493" s="14">
        <v>1.0</v>
      </c>
      <c r="T2493" s="14" t="s">
        <v>34</v>
      </c>
      <c r="U2493" s="14" t="s">
        <v>68</v>
      </c>
      <c r="V2493" s="16" t="s">
        <v>407</v>
      </c>
      <c r="W2493" s="17" t="s">
        <v>185</v>
      </c>
    </row>
    <row r="2494" ht="15.75" customHeight="1">
      <c r="A2494" s="14" t="s">
        <v>6325</v>
      </c>
      <c r="B2494" s="14" t="s">
        <v>6326</v>
      </c>
      <c r="C2494" s="14">
        <v>2021.0</v>
      </c>
      <c r="D2494" s="14">
        <v>12.0</v>
      </c>
      <c r="E2494" s="14">
        <v>189069.0</v>
      </c>
      <c r="F2494" s="14" t="s">
        <v>424</v>
      </c>
      <c r="G2494" s="14" t="s">
        <v>3228</v>
      </c>
      <c r="H2494" s="14" t="s">
        <v>6326</v>
      </c>
      <c r="I2494" s="14">
        <v>0.691</v>
      </c>
      <c r="J2494" s="14">
        <v>0.448</v>
      </c>
      <c r="K2494" s="14">
        <v>0.7608709601360155</v>
      </c>
      <c r="L2494" s="14">
        <v>0.0308</v>
      </c>
      <c r="M2494" s="14">
        <v>0.801</v>
      </c>
      <c r="N2494" s="14">
        <v>0.0</v>
      </c>
      <c r="O2494" s="14">
        <v>0.125</v>
      </c>
      <c r="P2494" s="14">
        <v>0.66</v>
      </c>
      <c r="Q2494" s="14">
        <v>128.965</v>
      </c>
      <c r="R2494" s="14">
        <v>4.0</v>
      </c>
      <c r="S2494" s="14">
        <v>1.0</v>
      </c>
      <c r="T2494" s="14" t="s">
        <v>34</v>
      </c>
      <c r="U2494" s="14" t="s">
        <v>68</v>
      </c>
      <c r="V2494" s="16" t="s">
        <v>407</v>
      </c>
      <c r="W2494" s="17" t="s">
        <v>185</v>
      </c>
    </row>
    <row r="2495" ht="15.75" customHeight="1">
      <c r="A2495" s="14" t="s">
        <v>6331</v>
      </c>
      <c r="B2495" s="14" t="s">
        <v>6332</v>
      </c>
      <c r="C2495" s="14">
        <v>2024.0</v>
      </c>
      <c r="D2495" s="14">
        <v>12.0</v>
      </c>
      <c r="E2495" s="14">
        <v>338400.0</v>
      </c>
      <c r="F2495" s="14" t="s">
        <v>341</v>
      </c>
      <c r="G2495" s="14" t="s">
        <v>6333</v>
      </c>
      <c r="H2495" s="14" t="s">
        <v>3312</v>
      </c>
      <c r="I2495" s="14">
        <v>0.464</v>
      </c>
      <c r="J2495" s="14">
        <v>0.602</v>
      </c>
      <c r="K2495" s="14">
        <v>0.7959489230467361</v>
      </c>
      <c r="L2495" s="14">
        <v>0.0321</v>
      </c>
      <c r="M2495" s="14">
        <v>0.648</v>
      </c>
      <c r="N2495" s="14">
        <v>0.0</v>
      </c>
      <c r="O2495" s="14">
        <v>0.576</v>
      </c>
      <c r="P2495" s="14">
        <v>0.695</v>
      </c>
      <c r="Q2495" s="14">
        <v>137.11</v>
      </c>
      <c r="R2495" s="14">
        <v>9.0</v>
      </c>
      <c r="S2495" s="14">
        <v>0.0</v>
      </c>
      <c r="T2495" s="14" t="s">
        <v>34</v>
      </c>
      <c r="U2495" s="14" t="s">
        <v>35</v>
      </c>
      <c r="V2495" s="16" t="s">
        <v>407</v>
      </c>
      <c r="W2495" s="17" t="s">
        <v>185</v>
      </c>
    </row>
    <row r="2496" ht="15.75" customHeight="1">
      <c r="A2496" s="14" t="s">
        <v>3409</v>
      </c>
      <c r="B2496" s="14" t="s">
        <v>3410</v>
      </c>
      <c r="C2496" s="14">
        <v>2024.0</v>
      </c>
      <c r="D2496" s="14">
        <v>12.0</v>
      </c>
      <c r="E2496" s="14">
        <v>288360.0</v>
      </c>
      <c r="F2496" s="14" t="s">
        <v>194</v>
      </c>
      <c r="G2496" s="14" t="s">
        <v>3413</v>
      </c>
      <c r="H2496" s="14" t="s">
        <v>3312</v>
      </c>
      <c r="I2496" s="14">
        <v>0.374</v>
      </c>
      <c r="J2496" s="14">
        <v>0.588</v>
      </c>
      <c r="K2496" s="14">
        <v>0.8286954847640003</v>
      </c>
      <c r="L2496" s="14">
        <v>0.0464</v>
      </c>
      <c r="M2496" s="14">
        <v>0.888</v>
      </c>
      <c r="N2496" s="14">
        <v>5.22E-6</v>
      </c>
      <c r="O2496" s="14">
        <v>0.154</v>
      </c>
      <c r="P2496" s="14">
        <v>0.459</v>
      </c>
      <c r="Q2496" s="14">
        <v>142.525</v>
      </c>
      <c r="R2496" s="14">
        <v>3.0</v>
      </c>
      <c r="S2496" s="14">
        <v>1.0</v>
      </c>
      <c r="T2496" s="14" t="s">
        <v>34</v>
      </c>
      <c r="U2496" s="14" t="s">
        <v>35</v>
      </c>
      <c r="V2496" s="16" t="s">
        <v>54</v>
      </c>
      <c r="W2496" s="17" t="s">
        <v>251</v>
      </c>
    </row>
    <row r="2497" ht="15.75" customHeight="1">
      <c r="A2497" s="14" t="s">
        <v>6339</v>
      </c>
      <c r="B2497" s="14" t="s">
        <v>6340</v>
      </c>
      <c r="C2497" s="14">
        <v>2022.0</v>
      </c>
      <c r="D2497" s="14">
        <v>12.0</v>
      </c>
      <c r="E2497" s="14">
        <v>290738.0</v>
      </c>
      <c r="F2497" s="14" t="s">
        <v>209</v>
      </c>
      <c r="G2497" s="14" t="s">
        <v>2426</v>
      </c>
      <c r="H2497" s="14" t="s">
        <v>6343</v>
      </c>
      <c r="I2497" s="14">
        <v>0.674</v>
      </c>
      <c r="J2497" s="14">
        <v>0.759</v>
      </c>
      <c r="K2497" s="14">
        <v>0.8095737171773026</v>
      </c>
      <c r="L2497" s="14">
        <v>0.063</v>
      </c>
      <c r="M2497" s="14">
        <v>0.386</v>
      </c>
      <c r="N2497" s="14">
        <v>1.83E-6</v>
      </c>
      <c r="O2497" s="14">
        <v>0.0594</v>
      </c>
      <c r="P2497" s="14">
        <v>0.622</v>
      </c>
      <c r="Q2497" s="14">
        <v>95.022</v>
      </c>
      <c r="R2497" s="14">
        <v>1.0</v>
      </c>
      <c r="S2497" s="14">
        <v>1.0</v>
      </c>
      <c r="T2497" s="14" t="s">
        <v>34</v>
      </c>
      <c r="U2497" s="14" t="s">
        <v>35</v>
      </c>
      <c r="V2497" s="16" t="s">
        <v>407</v>
      </c>
      <c r="W2497" s="17" t="s">
        <v>185</v>
      </c>
    </row>
    <row r="2498" ht="15.75" customHeight="1">
      <c r="A2498" s="14" t="s">
        <v>20867</v>
      </c>
      <c r="B2498" s="14" t="s">
        <v>20868</v>
      </c>
      <c r="C2498" s="14">
        <v>2017.0</v>
      </c>
      <c r="D2498" s="14">
        <v>12.0</v>
      </c>
      <c r="E2498" s="14">
        <v>91875.0</v>
      </c>
      <c r="F2498" s="14" t="s">
        <v>13117</v>
      </c>
      <c r="G2498" s="14" t="s">
        <v>20393</v>
      </c>
      <c r="H2498" s="14" t="s">
        <v>20394</v>
      </c>
      <c r="I2498" s="14">
        <v>0.75</v>
      </c>
      <c r="J2498" s="14">
        <v>0.259</v>
      </c>
      <c r="K2498" s="14">
        <v>0.675678566066869</v>
      </c>
      <c r="L2498" s="14">
        <v>0.0471</v>
      </c>
      <c r="M2498" s="14">
        <v>0.903</v>
      </c>
      <c r="N2498" s="14">
        <v>0.103</v>
      </c>
      <c r="O2498" s="14">
        <v>0.208</v>
      </c>
      <c r="P2498" s="14">
        <v>0.16</v>
      </c>
      <c r="Q2498" s="14">
        <v>111.103</v>
      </c>
      <c r="R2498" s="14">
        <v>2.0</v>
      </c>
      <c r="S2498" s="14">
        <v>0.0</v>
      </c>
      <c r="T2498" s="14" t="s">
        <v>1264</v>
      </c>
      <c r="U2498" s="14" t="s">
        <v>35</v>
      </c>
      <c r="V2498" s="16" t="s">
        <v>58</v>
      </c>
      <c r="W2498" s="17" t="s">
        <v>251</v>
      </c>
    </row>
    <row r="2499" ht="15.75" customHeight="1">
      <c r="A2499" s="14" t="s">
        <v>20869</v>
      </c>
      <c r="B2499" s="14" t="s">
        <v>20870</v>
      </c>
      <c r="C2499" s="14">
        <v>2017.0</v>
      </c>
      <c r="D2499" s="14">
        <v>12.0</v>
      </c>
      <c r="E2499" s="14">
        <v>79312.0</v>
      </c>
      <c r="F2499" s="14" t="s">
        <v>13117</v>
      </c>
      <c r="G2499" s="14" t="s">
        <v>20393</v>
      </c>
      <c r="H2499" s="14" t="s">
        <v>20394</v>
      </c>
      <c r="I2499" s="14">
        <v>0.695</v>
      </c>
      <c r="J2499" s="14">
        <v>0.215</v>
      </c>
      <c r="K2499" s="14">
        <v>0.662866554003746</v>
      </c>
      <c r="L2499" s="14">
        <v>0.0374</v>
      </c>
      <c r="M2499" s="14">
        <v>0.927</v>
      </c>
      <c r="N2499" s="14">
        <v>0.182</v>
      </c>
      <c r="O2499" s="14">
        <v>0.123</v>
      </c>
      <c r="P2499" s="14">
        <v>0.633</v>
      </c>
      <c r="Q2499" s="14">
        <v>105.623</v>
      </c>
      <c r="R2499" s="14">
        <v>4.0</v>
      </c>
      <c r="S2499" s="14">
        <v>1.0</v>
      </c>
      <c r="T2499" s="14" t="s">
        <v>1264</v>
      </c>
      <c r="U2499" s="14" t="s">
        <v>35</v>
      </c>
      <c r="V2499" s="16" t="s">
        <v>407</v>
      </c>
      <c r="W2499" s="17" t="s">
        <v>185</v>
      </c>
    </row>
    <row r="2500" ht="15.75" customHeight="1">
      <c r="A2500" s="14" t="s">
        <v>20871</v>
      </c>
      <c r="B2500" s="14" t="s">
        <v>20872</v>
      </c>
      <c r="C2500" s="14">
        <v>2010.0</v>
      </c>
      <c r="D2500" s="14">
        <v>12.0</v>
      </c>
      <c r="E2500" s="14">
        <v>215333.0</v>
      </c>
      <c r="F2500" s="14" t="s">
        <v>12615</v>
      </c>
      <c r="G2500" s="14" t="s">
        <v>20430</v>
      </c>
      <c r="H2500" s="14" t="s">
        <v>20873</v>
      </c>
      <c r="I2500" s="14">
        <v>0.726</v>
      </c>
      <c r="J2500" s="14">
        <v>0.842</v>
      </c>
      <c r="K2500" s="14">
        <v>0.8557739610109348</v>
      </c>
      <c r="L2500" s="14">
        <v>0.0704</v>
      </c>
      <c r="M2500" s="14">
        <v>0.549</v>
      </c>
      <c r="N2500" s="14">
        <v>0.0</v>
      </c>
      <c r="O2500" s="14">
        <v>0.0703</v>
      </c>
      <c r="P2500" s="14">
        <v>0.948</v>
      </c>
      <c r="Q2500" s="14">
        <v>120.0</v>
      </c>
      <c r="R2500" s="14">
        <v>10.0</v>
      </c>
      <c r="S2500" s="14">
        <v>1.0</v>
      </c>
      <c r="T2500" s="14" t="s">
        <v>1264</v>
      </c>
      <c r="U2500" s="14" t="s">
        <v>35</v>
      </c>
      <c r="V2500" s="16" t="s">
        <v>819</v>
      </c>
      <c r="W2500" s="17" t="s">
        <v>185</v>
      </c>
    </row>
    <row r="2501" ht="15.75" customHeight="1">
      <c r="A2501" s="14" t="s">
        <v>20874</v>
      </c>
      <c r="B2501" s="14" t="s">
        <v>20875</v>
      </c>
      <c r="C2501" s="14">
        <v>2023.0</v>
      </c>
      <c r="D2501" s="14">
        <v>12.0</v>
      </c>
      <c r="E2501" s="14">
        <v>102119.0</v>
      </c>
      <c r="F2501" s="14" t="s">
        <v>12615</v>
      </c>
      <c r="G2501" s="14" t="s">
        <v>20876</v>
      </c>
      <c r="H2501" s="14" t="s">
        <v>20877</v>
      </c>
      <c r="I2501" s="14">
        <v>0.243</v>
      </c>
      <c r="J2501" s="14">
        <v>0.0668</v>
      </c>
      <c r="K2501" s="14">
        <v>0.4849314482389381</v>
      </c>
      <c r="L2501" s="14">
        <v>0.0471</v>
      </c>
      <c r="M2501" s="14">
        <v>0.99</v>
      </c>
      <c r="N2501" s="14">
        <v>0.932</v>
      </c>
      <c r="O2501" s="14">
        <v>0.106</v>
      </c>
      <c r="P2501" s="14">
        <v>0.0764</v>
      </c>
      <c r="Q2501" s="14">
        <v>110.963</v>
      </c>
      <c r="R2501" s="14">
        <v>9.0</v>
      </c>
      <c r="S2501" s="14">
        <v>0.0</v>
      </c>
      <c r="T2501" s="14" t="s">
        <v>1264</v>
      </c>
      <c r="U2501" s="14" t="s">
        <v>35</v>
      </c>
      <c r="V2501" s="16" t="s">
        <v>75</v>
      </c>
      <c r="W2501" s="17" t="s">
        <v>251</v>
      </c>
    </row>
    <row r="2502" ht="15.75" customHeight="1">
      <c r="A2502" s="14" t="s">
        <v>20878</v>
      </c>
      <c r="B2502" s="14" t="s">
        <v>20879</v>
      </c>
      <c r="C2502" s="14">
        <v>2001.0</v>
      </c>
      <c r="D2502" s="14">
        <v>12.0</v>
      </c>
      <c r="E2502" s="14">
        <v>123893.0</v>
      </c>
      <c r="F2502" s="14" t="s">
        <v>14444</v>
      </c>
      <c r="G2502" s="14" t="s">
        <v>20671</v>
      </c>
      <c r="H2502" s="14" t="s">
        <v>20672</v>
      </c>
      <c r="I2502" s="14">
        <v>0.507</v>
      </c>
      <c r="J2502" s="14">
        <v>0.0567</v>
      </c>
      <c r="K2502" s="14">
        <v>0.6406861591632477</v>
      </c>
      <c r="L2502" s="14">
        <v>0.064</v>
      </c>
      <c r="M2502" s="14">
        <v>0.992</v>
      </c>
      <c r="N2502" s="14">
        <v>3.97E-4</v>
      </c>
      <c r="O2502" s="14">
        <v>0.11</v>
      </c>
      <c r="P2502" s="14">
        <v>0.372</v>
      </c>
      <c r="Q2502" s="14">
        <v>141.155</v>
      </c>
      <c r="R2502" s="14">
        <v>0.0</v>
      </c>
      <c r="S2502" s="14">
        <v>1.0</v>
      </c>
      <c r="T2502" s="14" t="s">
        <v>1264</v>
      </c>
      <c r="U2502" s="14" t="s">
        <v>35</v>
      </c>
      <c r="V2502" s="16" t="s">
        <v>45</v>
      </c>
      <c r="W2502" s="17" t="s">
        <v>251</v>
      </c>
    </row>
    <row r="2503" ht="15.75" customHeight="1">
      <c r="A2503" s="14" t="s">
        <v>20880</v>
      </c>
      <c r="B2503" s="14" t="s">
        <v>20881</v>
      </c>
      <c r="C2503" s="14">
        <v>1998.0</v>
      </c>
      <c r="D2503" s="14">
        <v>12.0</v>
      </c>
      <c r="E2503" s="14">
        <v>170240.0</v>
      </c>
      <c r="F2503" s="14" t="s">
        <v>16404</v>
      </c>
      <c r="G2503" s="14" t="s">
        <v>20882</v>
      </c>
      <c r="H2503" s="14" t="s">
        <v>20883</v>
      </c>
      <c r="I2503" s="14">
        <v>0.689</v>
      </c>
      <c r="J2503" s="14">
        <v>0.475</v>
      </c>
      <c r="K2503" s="14">
        <v>0.7764207644263167</v>
      </c>
      <c r="L2503" s="14">
        <v>0.0547</v>
      </c>
      <c r="M2503" s="14">
        <v>0.939</v>
      </c>
      <c r="N2503" s="14">
        <v>0.0435</v>
      </c>
      <c r="O2503" s="14">
        <v>0.0836</v>
      </c>
      <c r="P2503" s="14">
        <v>0.964</v>
      </c>
      <c r="Q2503" s="14">
        <v>101.101</v>
      </c>
      <c r="R2503" s="14">
        <v>5.0</v>
      </c>
      <c r="S2503" s="14">
        <v>1.0</v>
      </c>
      <c r="T2503" s="14" t="s">
        <v>1264</v>
      </c>
      <c r="U2503" s="14" t="s">
        <v>68</v>
      </c>
      <c r="V2503" s="16" t="s">
        <v>819</v>
      </c>
      <c r="W2503" s="17" t="s">
        <v>185</v>
      </c>
    </row>
    <row r="2504" ht="15.75" customHeight="1">
      <c r="A2504" s="14" t="s">
        <v>20884</v>
      </c>
      <c r="B2504" s="14" t="s">
        <v>20885</v>
      </c>
      <c r="C2504" s="14">
        <v>2024.0</v>
      </c>
      <c r="D2504" s="14">
        <v>12.0</v>
      </c>
      <c r="E2504" s="14">
        <v>288096.0</v>
      </c>
      <c r="F2504" s="14" t="s">
        <v>12615</v>
      </c>
      <c r="G2504" s="14" t="s">
        <v>20194</v>
      </c>
      <c r="H2504" s="14" t="s">
        <v>20886</v>
      </c>
      <c r="I2504" s="14">
        <v>0.516</v>
      </c>
      <c r="J2504" s="14">
        <v>0.63</v>
      </c>
      <c r="K2504" s="14">
        <v>0.724274378099282</v>
      </c>
      <c r="L2504" s="14">
        <v>0.0315</v>
      </c>
      <c r="M2504" s="14">
        <v>0.0364</v>
      </c>
      <c r="N2504" s="14">
        <v>0.0</v>
      </c>
      <c r="O2504" s="14">
        <v>0.175</v>
      </c>
      <c r="P2504" s="14">
        <v>0.536</v>
      </c>
      <c r="Q2504" s="14">
        <v>100.064</v>
      </c>
      <c r="R2504" s="14">
        <v>3.0</v>
      </c>
      <c r="S2504" s="14">
        <v>1.0</v>
      </c>
      <c r="T2504" s="14" t="s">
        <v>1264</v>
      </c>
      <c r="U2504" s="14" t="s">
        <v>35</v>
      </c>
      <c r="V2504" s="16" t="s">
        <v>333</v>
      </c>
      <c r="W2504" s="17" t="s">
        <v>185</v>
      </c>
    </row>
    <row r="2505" ht="15.75" customHeight="1">
      <c r="A2505" s="14" t="s">
        <v>20887</v>
      </c>
      <c r="B2505" s="14" t="s">
        <v>20888</v>
      </c>
      <c r="C2505" s="14">
        <v>2022.0</v>
      </c>
      <c r="D2505" s="14">
        <v>12.0</v>
      </c>
      <c r="E2505" s="14">
        <v>120000.0</v>
      </c>
      <c r="F2505" s="14" t="s">
        <v>12502</v>
      </c>
      <c r="G2505" s="14" t="s">
        <v>20827</v>
      </c>
      <c r="H2505" s="14" t="s">
        <v>20827</v>
      </c>
      <c r="I2505" s="14">
        <v>0.729</v>
      </c>
      <c r="J2505" s="14">
        <v>0.963</v>
      </c>
      <c r="K2505" s="14">
        <v>0.8889269137619207</v>
      </c>
      <c r="L2505" s="14">
        <v>0.0622</v>
      </c>
      <c r="M2505" s="14">
        <v>9.31E-4</v>
      </c>
      <c r="N2505" s="14">
        <v>0.0946</v>
      </c>
      <c r="O2505" s="14">
        <v>0.286</v>
      </c>
      <c r="P2505" s="14">
        <v>0.649</v>
      </c>
      <c r="Q2505" s="14">
        <v>127.995</v>
      </c>
      <c r="R2505" s="14">
        <v>10.0</v>
      </c>
      <c r="S2505" s="14">
        <v>0.0</v>
      </c>
      <c r="T2505" s="14" t="s">
        <v>1264</v>
      </c>
      <c r="U2505" s="14" t="s">
        <v>35</v>
      </c>
      <c r="V2505" s="16" t="s">
        <v>407</v>
      </c>
      <c r="W2505" s="17" t="s">
        <v>185</v>
      </c>
    </row>
    <row r="2506" ht="15.75" customHeight="1">
      <c r="A2506" s="14" t="s">
        <v>20889</v>
      </c>
      <c r="B2506" s="14" t="s">
        <v>20890</v>
      </c>
      <c r="C2506" s="14">
        <v>2023.0</v>
      </c>
      <c r="D2506" s="14">
        <v>12.0</v>
      </c>
      <c r="E2506" s="14">
        <v>160940.0</v>
      </c>
      <c r="F2506" s="14" t="s">
        <v>15366</v>
      </c>
      <c r="G2506" s="14" t="s">
        <v>20769</v>
      </c>
      <c r="H2506" s="14" t="s">
        <v>20890</v>
      </c>
      <c r="I2506" s="14">
        <v>0.764</v>
      </c>
      <c r="J2506" s="14">
        <v>0.477</v>
      </c>
      <c r="K2506" s="14">
        <v>0.8618270485132115</v>
      </c>
      <c r="L2506" s="14">
        <v>0.116</v>
      </c>
      <c r="M2506" s="14">
        <v>0.0581</v>
      </c>
      <c r="N2506" s="14">
        <v>0.00167</v>
      </c>
      <c r="O2506" s="14">
        <v>0.138</v>
      </c>
      <c r="P2506" s="14">
        <v>0.642</v>
      </c>
      <c r="Q2506" s="14">
        <v>140.007</v>
      </c>
      <c r="R2506" s="14">
        <v>3.0</v>
      </c>
      <c r="S2506" s="14">
        <v>1.0</v>
      </c>
      <c r="T2506" s="14" t="s">
        <v>1434</v>
      </c>
      <c r="U2506" s="14" t="s">
        <v>35</v>
      </c>
      <c r="V2506" s="16" t="s">
        <v>407</v>
      </c>
      <c r="W2506" s="17" t="s">
        <v>185</v>
      </c>
    </row>
    <row r="2507" ht="15.75" customHeight="1">
      <c r="A2507" s="14" t="s">
        <v>20891</v>
      </c>
      <c r="B2507" s="14" t="s">
        <v>20892</v>
      </c>
      <c r="C2507" s="14">
        <v>2021.0</v>
      </c>
      <c r="D2507" s="14">
        <v>12.0</v>
      </c>
      <c r="E2507" s="14">
        <v>124734.0</v>
      </c>
      <c r="F2507" s="14" t="s">
        <v>14599</v>
      </c>
      <c r="G2507" s="14" t="s">
        <v>18672</v>
      </c>
      <c r="H2507" s="14" t="s">
        <v>20893</v>
      </c>
      <c r="I2507" s="14">
        <v>0.388</v>
      </c>
      <c r="J2507" s="14">
        <v>0.652</v>
      </c>
      <c r="K2507" s="14">
        <v>0.7157401663911249</v>
      </c>
      <c r="L2507" s="14">
        <v>0.0445</v>
      </c>
      <c r="M2507" s="14">
        <v>0.315</v>
      </c>
      <c r="N2507" s="14">
        <v>1.34E-5</v>
      </c>
      <c r="O2507" s="14">
        <v>0.529</v>
      </c>
      <c r="P2507" s="14">
        <v>0.367</v>
      </c>
      <c r="Q2507" s="14">
        <v>128.706</v>
      </c>
      <c r="R2507" s="14">
        <v>8.0</v>
      </c>
      <c r="S2507" s="14">
        <v>1.0</v>
      </c>
      <c r="T2507" s="14" t="s">
        <v>1434</v>
      </c>
      <c r="U2507" s="14" t="s">
        <v>35</v>
      </c>
      <c r="V2507" s="16" t="s">
        <v>45</v>
      </c>
      <c r="W2507" s="17" t="s">
        <v>251</v>
      </c>
    </row>
    <row r="2508" ht="15.75" customHeight="1">
      <c r="A2508" s="14" t="s">
        <v>20894</v>
      </c>
      <c r="B2508" s="14" t="s">
        <v>20895</v>
      </c>
      <c r="C2508" s="14">
        <v>2019.0</v>
      </c>
      <c r="D2508" s="14">
        <v>12.0</v>
      </c>
      <c r="E2508" s="14">
        <v>234872.0</v>
      </c>
      <c r="F2508" s="14" t="s">
        <v>18971</v>
      </c>
      <c r="G2508" s="14" t="s">
        <v>20896</v>
      </c>
      <c r="H2508" s="14" t="s">
        <v>20897</v>
      </c>
      <c r="I2508" s="14">
        <v>0.865</v>
      </c>
      <c r="J2508" s="14">
        <v>0.79</v>
      </c>
      <c r="K2508" s="14">
        <v>0.9105511945562735</v>
      </c>
      <c r="L2508" s="14">
        <v>0.031</v>
      </c>
      <c r="M2508" s="14">
        <v>0.615</v>
      </c>
      <c r="N2508" s="14">
        <v>0.0</v>
      </c>
      <c r="O2508" s="14">
        <v>0.123</v>
      </c>
      <c r="P2508" s="14">
        <v>0.864</v>
      </c>
      <c r="Q2508" s="14">
        <v>124.952</v>
      </c>
      <c r="R2508" s="14">
        <v>8.0</v>
      </c>
      <c r="S2508" s="14">
        <v>0.0</v>
      </c>
      <c r="T2508" s="14" t="s">
        <v>1434</v>
      </c>
      <c r="U2508" s="14" t="s">
        <v>35</v>
      </c>
      <c r="V2508" s="16" t="s">
        <v>560</v>
      </c>
      <c r="W2508" s="17" t="s">
        <v>185</v>
      </c>
    </row>
    <row r="2509" ht="15.75" customHeight="1">
      <c r="A2509" s="14" t="s">
        <v>20898</v>
      </c>
      <c r="B2509" s="14" t="s">
        <v>20899</v>
      </c>
      <c r="C2509" s="14">
        <v>2007.0</v>
      </c>
      <c r="D2509" s="14">
        <v>12.0</v>
      </c>
      <c r="E2509" s="14">
        <v>84000.0</v>
      </c>
      <c r="F2509" s="14" t="s">
        <v>20311</v>
      </c>
      <c r="G2509" s="14" t="s">
        <v>20312</v>
      </c>
      <c r="H2509" s="14" t="s">
        <v>1410</v>
      </c>
      <c r="I2509" s="14">
        <v>0.677</v>
      </c>
      <c r="J2509" s="14">
        <v>0.176</v>
      </c>
      <c r="K2509" s="14">
        <v>0.650311209961921</v>
      </c>
      <c r="L2509" s="14">
        <v>0.0471</v>
      </c>
      <c r="M2509" s="14">
        <v>0.845</v>
      </c>
      <c r="N2509" s="14">
        <v>0.94</v>
      </c>
      <c r="O2509" s="14">
        <v>0.1</v>
      </c>
      <c r="P2509" s="14">
        <v>0.216</v>
      </c>
      <c r="Q2509" s="14">
        <v>60.972</v>
      </c>
      <c r="R2509" s="14">
        <v>9.0</v>
      </c>
      <c r="S2509" s="14">
        <v>1.0</v>
      </c>
      <c r="T2509" s="14" t="s">
        <v>1434</v>
      </c>
      <c r="U2509" s="14" t="s">
        <v>35</v>
      </c>
      <c r="V2509" s="16" t="s">
        <v>36</v>
      </c>
      <c r="W2509" s="17" t="s">
        <v>251</v>
      </c>
    </row>
    <row r="2510" ht="15.75" customHeight="1">
      <c r="A2510" s="14" t="s">
        <v>20900</v>
      </c>
      <c r="B2510" s="14" t="s">
        <v>20901</v>
      </c>
      <c r="C2510" s="14">
        <v>2016.0</v>
      </c>
      <c r="D2510" s="14">
        <v>12.0</v>
      </c>
      <c r="E2510" s="14">
        <v>161332.0</v>
      </c>
      <c r="F2510" s="14" t="s">
        <v>14554</v>
      </c>
      <c r="G2510" s="14" t="s">
        <v>20902</v>
      </c>
      <c r="H2510" s="14" t="s">
        <v>20903</v>
      </c>
      <c r="I2510" s="14">
        <v>0.494</v>
      </c>
      <c r="J2510" s="14">
        <v>0.375</v>
      </c>
      <c r="K2510" s="14">
        <v>0.8573139691387224</v>
      </c>
      <c r="L2510" s="14">
        <v>0.0429</v>
      </c>
      <c r="M2510" s="14">
        <v>0.829</v>
      </c>
      <c r="N2510" s="14">
        <v>0.0</v>
      </c>
      <c r="O2510" s="14">
        <v>0.361</v>
      </c>
      <c r="P2510" s="14">
        <v>0.504</v>
      </c>
      <c r="Q2510" s="14">
        <v>82.239</v>
      </c>
      <c r="R2510" s="14">
        <v>0.0</v>
      </c>
      <c r="S2510" s="14">
        <v>1.0</v>
      </c>
      <c r="T2510" s="14" t="s">
        <v>1434</v>
      </c>
      <c r="U2510" s="14" t="s">
        <v>35</v>
      </c>
      <c r="V2510" s="16" t="s">
        <v>333</v>
      </c>
      <c r="W2510" s="17" t="s">
        <v>185</v>
      </c>
    </row>
    <row r="2511" ht="15.75" customHeight="1">
      <c r="A2511" s="14" t="s">
        <v>20904</v>
      </c>
      <c r="B2511" s="14" t="s">
        <v>20905</v>
      </c>
      <c r="C2511" s="14">
        <v>2010.0</v>
      </c>
      <c r="D2511" s="14">
        <v>12.0</v>
      </c>
      <c r="E2511" s="14">
        <v>118487.0</v>
      </c>
      <c r="F2511" s="14" t="s">
        <v>14610</v>
      </c>
      <c r="G2511" s="14" t="s">
        <v>20796</v>
      </c>
      <c r="H2511" s="14" t="s">
        <v>20797</v>
      </c>
      <c r="I2511" s="14">
        <v>0.203</v>
      </c>
      <c r="J2511" s="14">
        <v>0.0199</v>
      </c>
      <c r="K2511" s="14">
        <v>0.6391247620336851</v>
      </c>
      <c r="L2511" s="14">
        <v>0.0571</v>
      </c>
      <c r="M2511" s="14">
        <v>0.994</v>
      </c>
      <c r="N2511" s="14">
        <v>0.0</v>
      </c>
      <c r="O2511" s="14">
        <v>0.0921</v>
      </c>
      <c r="P2511" s="14">
        <v>0.694</v>
      </c>
      <c r="Q2511" s="14">
        <v>75.267</v>
      </c>
      <c r="R2511" s="14">
        <v>0.0</v>
      </c>
      <c r="S2511" s="14">
        <v>1.0</v>
      </c>
      <c r="T2511" s="14" t="s">
        <v>1434</v>
      </c>
      <c r="U2511" s="14" t="s">
        <v>35</v>
      </c>
      <c r="V2511" s="16" t="s">
        <v>407</v>
      </c>
      <c r="W2511" s="17" t="s">
        <v>185</v>
      </c>
    </row>
    <row r="2512" ht="15.75" customHeight="1">
      <c r="A2512" s="14" t="s">
        <v>20906</v>
      </c>
      <c r="B2512" s="14" t="s">
        <v>20907</v>
      </c>
      <c r="C2512" s="14">
        <v>2018.0</v>
      </c>
      <c r="D2512" s="14">
        <v>12.0</v>
      </c>
      <c r="E2512" s="14">
        <v>86879.0</v>
      </c>
      <c r="F2512" s="14" t="s">
        <v>3008</v>
      </c>
      <c r="G2512" s="14" t="s">
        <v>3009</v>
      </c>
      <c r="H2512" s="14" t="s">
        <v>20907</v>
      </c>
      <c r="I2512" s="14">
        <v>0.327</v>
      </c>
      <c r="J2512" s="14">
        <v>0.306</v>
      </c>
      <c r="K2512" s="14">
        <v>0.7463906059344558</v>
      </c>
      <c r="L2512" s="14">
        <v>0.028</v>
      </c>
      <c r="M2512" s="14">
        <v>0.546</v>
      </c>
      <c r="N2512" s="14">
        <v>0.403</v>
      </c>
      <c r="O2512" s="14">
        <v>0.235</v>
      </c>
      <c r="P2512" s="14">
        <v>0.85</v>
      </c>
      <c r="Q2512" s="14">
        <v>70.7</v>
      </c>
      <c r="R2512" s="14">
        <v>10.0</v>
      </c>
      <c r="S2512" s="14">
        <v>1.0</v>
      </c>
      <c r="T2512" s="14" t="s">
        <v>1434</v>
      </c>
      <c r="U2512" s="14" t="s">
        <v>35</v>
      </c>
      <c r="V2512" s="16" t="s">
        <v>560</v>
      </c>
      <c r="W2512" s="17" t="s">
        <v>185</v>
      </c>
    </row>
    <row r="2513" ht="15.75" customHeight="1">
      <c r="A2513" s="14" t="s">
        <v>20908</v>
      </c>
      <c r="B2513" s="14" t="s">
        <v>20909</v>
      </c>
      <c r="C2513" s="14">
        <v>2010.0</v>
      </c>
      <c r="D2513" s="14">
        <v>12.0</v>
      </c>
      <c r="E2513" s="14">
        <v>120834.0</v>
      </c>
      <c r="F2513" s="14" t="s">
        <v>20772</v>
      </c>
      <c r="G2513" s="14" t="s">
        <v>20773</v>
      </c>
      <c r="H2513" s="14" t="s">
        <v>20774</v>
      </c>
      <c r="I2513" s="14">
        <v>0.54</v>
      </c>
      <c r="J2513" s="14">
        <v>0.272</v>
      </c>
      <c r="K2513" s="14">
        <v>0.7126173721319997</v>
      </c>
      <c r="L2513" s="14">
        <v>0.266</v>
      </c>
      <c r="M2513" s="14">
        <v>0.964</v>
      </c>
      <c r="N2513" s="14">
        <v>0.957</v>
      </c>
      <c r="O2513" s="14">
        <v>0.0795</v>
      </c>
      <c r="P2513" s="14">
        <v>0.0946</v>
      </c>
      <c r="Q2513" s="14">
        <v>116.883</v>
      </c>
      <c r="R2513" s="14">
        <v>5.0</v>
      </c>
      <c r="S2513" s="14">
        <v>0.0</v>
      </c>
      <c r="T2513" s="14" t="s">
        <v>1434</v>
      </c>
      <c r="U2513" s="14" t="s">
        <v>35</v>
      </c>
      <c r="V2513" s="16" t="s">
        <v>75</v>
      </c>
      <c r="W2513" s="17" t="s">
        <v>251</v>
      </c>
    </row>
    <row r="2514" ht="15.75" customHeight="1">
      <c r="A2514" s="14" t="s">
        <v>20910</v>
      </c>
      <c r="B2514" s="14" t="s">
        <v>20911</v>
      </c>
      <c r="C2514" s="14">
        <v>2024.0</v>
      </c>
      <c r="D2514" s="14">
        <v>12.0</v>
      </c>
      <c r="E2514" s="14">
        <v>155744.0</v>
      </c>
      <c r="F2514" s="14" t="s">
        <v>223</v>
      </c>
      <c r="G2514" s="14" t="s">
        <v>20912</v>
      </c>
      <c r="H2514" s="14" t="s">
        <v>20913</v>
      </c>
      <c r="I2514" s="14">
        <v>0.753</v>
      </c>
      <c r="J2514" s="14">
        <v>0.698</v>
      </c>
      <c r="K2514" s="14">
        <v>0.8964558423866607</v>
      </c>
      <c r="L2514" s="14">
        <v>0.0712</v>
      </c>
      <c r="M2514" s="14">
        <v>9.71E-4</v>
      </c>
      <c r="N2514" s="14">
        <v>7.5E-4</v>
      </c>
      <c r="O2514" s="14">
        <v>0.0953</v>
      </c>
      <c r="P2514" s="14">
        <v>0.332</v>
      </c>
      <c r="Q2514" s="14">
        <v>93.998</v>
      </c>
      <c r="R2514" s="14">
        <v>7.0</v>
      </c>
      <c r="S2514" s="14">
        <v>1.0</v>
      </c>
      <c r="T2514" s="14" t="s">
        <v>1434</v>
      </c>
      <c r="U2514" s="14" t="s">
        <v>35</v>
      </c>
      <c r="V2514" s="16" t="s">
        <v>45</v>
      </c>
      <c r="W2514" s="17" t="s">
        <v>251</v>
      </c>
    </row>
    <row r="2515" ht="15.75" customHeight="1">
      <c r="A2515" s="14" t="s">
        <v>3417</v>
      </c>
      <c r="B2515" s="14" t="s">
        <v>3418</v>
      </c>
      <c r="C2515" s="14">
        <v>2021.0</v>
      </c>
      <c r="D2515" s="14">
        <v>12.0</v>
      </c>
      <c r="E2515" s="14">
        <v>168666.0</v>
      </c>
      <c r="F2515" s="14" t="s">
        <v>3419</v>
      </c>
      <c r="G2515" s="14" t="s">
        <v>3420</v>
      </c>
      <c r="H2515" s="14" t="s">
        <v>3421</v>
      </c>
      <c r="I2515" s="14">
        <v>0.574</v>
      </c>
      <c r="J2515" s="14">
        <v>0.696</v>
      </c>
      <c r="K2515" s="14">
        <v>0.8740187795248644</v>
      </c>
      <c r="L2515" s="14">
        <v>0.0327</v>
      </c>
      <c r="M2515" s="14">
        <v>0.00481</v>
      </c>
      <c r="N2515" s="14">
        <v>0.0</v>
      </c>
      <c r="O2515" s="14">
        <v>0.102</v>
      </c>
      <c r="P2515" s="14">
        <v>0.401</v>
      </c>
      <c r="Q2515" s="14">
        <v>109.88</v>
      </c>
      <c r="R2515" s="14">
        <v>6.0</v>
      </c>
      <c r="S2515" s="14">
        <v>1.0</v>
      </c>
      <c r="T2515" s="14" t="s">
        <v>103</v>
      </c>
      <c r="U2515" s="14" t="s">
        <v>35</v>
      </c>
      <c r="V2515" s="16" t="s">
        <v>54</v>
      </c>
      <c r="W2515" s="17" t="s">
        <v>251</v>
      </c>
    </row>
    <row r="2516" ht="15.75" customHeight="1">
      <c r="A2516" s="14" t="s">
        <v>20914</v>
      </c>
      <c r="B2516" s="14" t="s">
        <v>20915</v>
      </c>
      <c r="C2516" s="14">
        <v>2020.0</v>
      </c>
      <c r="D2516" s="14">
        <v>12.0</v>
      </c>
      <c r="E2516" s="14">
        <v>178613.0</v>
      </c>
      <c r="F2516" s="14" t="s">
        <v>20916</v>
      </c>
      <c r="G2516" s="14" t="s">
        <v>20917</v>
      </c>
      <c r="H2516" s="14" t="s">
        <v>20918</v>
      </c>
      <c r="I2516" s="14">
        <v>0.6567054320987653</v>
      </c>
      <c r="J2516" s="14">
        <v>0.6703844999999999</v>
      </c>
      <c r="K2516" s="14">
        <v>0.8136264709055699</v>
      </c>
      <c r="L2516" s="14">
        <v>0.08138265432098765</v>
      </c>
      <c r="M2516" s="14">
        <v>0.2693400896296296</v>
      </c>
      <c r="N2516" s="14">
        <v>0.05448885008024692</v>
      </c>
      <c r="O2516" s="14">
        <v>0.1911505555555556</v>
      </c>
      <c r="P2516" s="14">
        <v>0.6187672839506173</v>
      </c>
      <c r="Q2516" s="14">
        <v>120.71</v>
      </c>
      <c r="R2516" s="14">
        <v>5.0</v>
      </c>
      <c r="S2516" s="14">
        <v>1.0</v>
      </c>
      <c r="T2516" s="14" t="s">
        <v>1264</v>
      </c>
      <c r="U2516" s="14" t="s">
        <v>35</v>
      </c>
      <c r="V2516" s="16" t="s">
        <v>407</v>
      </c>
      <c r="W2516" s="17" t="s">
        <v>185</v>
      </c>
    </row>
    <row r="2517" ht="15.75" customHeight="1">
      <c r="A2517" s="14" t="s">
        <v>6346</v>
      </c>
      <c r="B2517" s="14" t="s">
        <v>6348</v>
      </c>
      <c r="C2517" s="14">
        <v>2009.0</v>
      </c>
      <c r="D2517" s="14">
        <v>12.0</v>
      </c>
      <c r="E2517" s="14">
        <v>284733.0</v>
      </c>
      <c r="F2517" s="14" t="s">
        <v>3780</v>
      </c>
      <c r="G2517" s="14" t="s">
        <v>6351</v>
      </c>
      <c r="H2517" s="14" t="s">
        <v>20919</v>
      </c>
      <c r="I2517" s="14">
        <v>0.795</v>
      </c>
      <c r="J2517" s="14">
        <v>0.716</v>
      </c>
      <c r="K2517" s="14">
        <v>0.8574636921511462</v>
      </c>
      <c r="L2517" s="14">
        <v>0.0396</v>
      </c>
      <c r="M2517" s="14">
        <v>0.117</v>
      </c>
      <c r="N2517" s="14">
        <v>5.24E-4</v>
      </c>
      <c r="O2517" s="14">
        <v>0.119</v>
      </c>
      <c r="P2517" s="14">
        <v>0.885</v>
      </c>
      <c r="Q2517" s="14">
        <v>114.99</v>
      </c>
      <c r="R2517" s="14">
        <v>6.0</v>
      </c>
      <c r="S2517" s="14">
        <v>0.0</v>
      </c>
      <c r="T2517" s="14" t="s">
        <v>103</v>
      </c>
      <c r="U2517" s="14" t="s">
        <v>35</v>
      </c>
      <c r="V2517" s="16" t="s">
        <v>560</v>
      </c>
      <c r="W2517" s="17" t="s">
        <v>185</v>
      </c>
    </row>
    <row r="2518" ht="15.75" customHeight="1">
      <c r="A2518" s="14" t="s">
        <v>6358</v>
      </c>
      <c r="B2518" s="14" t="s">
        <v>6359</v>
      </c>
      <c r="C2518" s="14">
        <v>1982.0</v>
      </c>
      <c r="D2518" s="14">
        <v>12.0</v>
      </c>
      <c r="E2518" s="14">
        <v>125400.0</v>
      </c>
      <c r="F2518" s="14" t="s">
        <v>6360</v>
      </c>
      <c r="G2518" s="14" t="s">
        <v>6361</v>
      </c>
      <c r="H2518" s="14" t="s">
        <v>6362</v>
      </c>
      <c r="I2518" s="14">
        <v>0.731</v>
      </c>
      <c r="J2518" s="14">
        <v>0.504</v>
      </c>
      <c r="K2518" s="14">
        <v>0.7194618526999452</v>
      </c>
      <c r="L2518" s="14">
        <v>0.0472</v>
      </c>
      <c r="M2518" s="14">
        <v>0.312</v>
      </c>
      <c r="N2518" s="14">
        <v>0.0</v>
      </c>
      <c r="O2518" s="14">
        <v>0.0755</v>
      </c>
      <c r="P2518" s="14">
        <v>0.796</v>
      </c>
      <c r="Q2518" s="14">
        <v>116.94</v>
      </c>
      <c r="R2518" s="14">
        <v>5.0</v>
      </c>
      <c r="S2518" s="14">
        <v>1.0</v>
      </c>
      <c r="T2518" s="14" t="s">
        <v>103</v>
      </c>
      <c r="U2518" s="14" t="s">
        <v>35</v>
      </c>
      <c r="V2518" s="16" t="s">
        <v>181</v>
      </c>
      <c r="W2518" s="17" t="s">
        <v>185</v>
      </c>
    </row>
    <row r="2519" ht="15.75" customHeight="1">
      <c r="A2519" s="14" t="s">
        <v>6367</v>
      </c>
      <c r="B2519" s="14" t="s">
        <v>6368</v>
      </c>
      <c r="C2519" s="14">
        <v>2018.0</v>
      </c>
      <c r="D2519" s="14">
        <v>12.0</v>
      </c>
      <c r="E2519" s="14">
        <v>225999.0</v>
      </c>
      <c r="F2519" s="14" t="s">
        <v>6369</v>
      </c>
      <c r="G2519" s="14" t="s">
        <v>6370</v>
      </c>
      <c r="H2519" s="14" t="s">
        <v>6371</v>
      </c>
      <c r="I2519" s="14">
        <v>0.6567054320987653</v>
      </c>
      <c r="J2519" s="14">
        <v>0.6703844999999999</v>
      </c>
      <c r="K2519" s="14">
        <v>0.8136264709055699</v>
      </c>
      <c r="L2519" s="14">
        <v>0.08138265432098765</v>
      </c>
      <c r="M2519" s="14">
        <v>0.2693400896296296</v>
      </c>
      <c r="N2519" s="14">
        <v>0.05448885008024692</v>
      </c>
      <c r="O2519" s="14">
        <v>0.1911505555555556</v>
      </c>
      <c r="P2519" s="14">
        <v>0.6187672839506173</v>
      </c>
      <c r="Q2519" s="14">
        <v>120.71</v>
      </c>
      <c r="R2519" s="14">
        <v>5.0</v>
      </c>
      <c r="S2519" s="14">
        <v>1.0</v>
      </c>
      <c r="T2519" s="14" t="s">
        <v>104</v>
      </c>
      <c r="U2519" s="14" t="s">
        <v>35</v>
      </c>
      <c r="V2519" s="16" t="s">
        <v>407</v>
      </c>
      <c r="W2519" s="17" t="s">
        <v>185</v>
      </c>
    </row>
    <row r="2520" ht="15.75" customHeight="1">
      <c r="A2520" s="14" t="s">
        <v>6376</v>
      </c>
      <c r="B2520" s="14" t="s">
        <v>6377</v>
      </c>
      <c r="C2520" s="14">
        <v>2011.0</v>
      </c>
      <c r="D2520" s="14">
        <v>12.0</v>
      </c>
      <c r="E2520" s="14">
        <v>210066.0</v>
      </c>
      <c r="F2520" s="14" t="s">
        <v>2521</v>
      </c>
      <c r="G2520" s="14" t="s">
        <v>6378</v>
      </c>
      <c r="H2520" s="14" t="s">
        <v>6379</v>
      </c>
      <c r="I2520" s="14">
        <v>0.633</v>
      </c>
      <c r="J2520" s="14">
        <v>0.95</v>
      </c>
      <c r="K2520" s="14">
        <v>0.8739118345159903</v>
      </c>
      <c r="L2520" s="14">
        <v>0.106</v>
      </c>
      <c r="M2520" s="14">
        <v>0.023</v>
      </c>
      <c r="N2520" s="14">
        <v>0.91</v>
      </c>
      <c r="O2520" s="14">
        <v>0.0745</v>
      </c>
      <c r="P2520" s="14">
        <v>0.829</v>
      </c>
      <c r="Q2520" s="14">
        <v>127.03</v>
      </c>
      <c r="R2520" s="14">
        <v>0.0</v>
      </c>
      <c r="S2520" s="14">
        <v>1.0</v>
      </c>
      <c r="T2520" s="14" t="s">
        <v>103</v>
      </c>
      <c r="U2520" s="14" t="s">
        <v>68</v>
      </c>
      <c r="V2520" s="16" t="s">
        <v>560</v>
      </c>
      <c r="W2520" s="17" t="s">
        <v>185</v>
      </c>
    </row>
    <row r="2521" ht="15.75" customHeight="1">
      <c r="A2521" s="14" t="s">
        <v>6382</v>
      </c>
      <c r="B2521" s="14" t="s">
        <v>6383</v>
      </c>
      <c r="C2521" s="14">
        <v>2020.0</v>
      </c>
      <c r="D2521" s="14">
        <v>13.0</v>
      </c>
      <c r="E2521" s="14">
        <v>272333.0</v>
      </c>
      <c r="F2521" s="14" t="s">
        <v>724</v>
      </c>
      <c r="G2521" s="14" t="s">
        <v>725</v>
      </c>
      <c r="H2521" s="14" t="s">
        <v>6384</v>
      </c>
      <c r="I2521" s="14">
        <v>0.583</v>
      </c>
      <c r="J2521" s="14">
        <v>0.395</v>
      </c>
      <c r="K2521" s="14">
        <v>0.7937672448657036</v>
      </c>
      <c r="L2521" s="14">
        <v>0.032</v>
      </c>
      <c r="M2521" s="14">
        <v>0.872</v>
      </c>
      <c r="N2521" s="14">
        <v>0.0</v>
      </c>
      <c r="O2521" s="14">
        <v>0.101</v>
      </c>
      <c r="P2521" s="14">
        <v>0.505</v>
      </c>
      <c r="Q2521" s="14">
        <v>89.667</v>
      </c>
      <c r="R2521" s="14">
        <v>9.0</v>
      </c>
      <c r="S2521" s="14">
        <v>1.0</v>
      </c>
      <c r="T2521" s="14" t="s">
        <v>34</v>
      </c>
      <c r="U2521" s="14" t="s">
        <v>35</v>
      </c>
      <c r="V2521" s="16" t="s">
        <v>333</v>
      </c>
      <c r="W2521" s="17" t="s">
        <v>185</v>
      </c>
    </row>
    <row r="2522" ht="15.75" customHeight="1">
      <c r="A2522" s="14" t="s">
        <v>6389</v>
      </c>
      <c r="B2522" s="14" t="s">
        <v>6390</v>
      </c>
      <c r="C2522" s="14">
        <v>1999.0</v>
      </c>
      <c r="D2522" s="14">
        <v>13.0</v>
      </c>
      <c r="E2522" s="14">
        <v>253885.0</v>
      </c>
      <c r="F2522" s="14" t="s">
        <v>26</v>
      </c>
      <c r="G2522" s="14" t="s">
        <v>63</v>
      </c>
      <c r="H2522" s="14" t="s">
        <v>4335</v>
      </c>
      <c r="I2522" s="14">
        <v>0.576</v>
      </c>
      <c r="J2522" s="14">
        <v>0.657</v>
      </c>
      <c r="K2522" s="14">
        <v>0.8032853506555028</v>
      </c>
      <c r="L2522" s="14">
        <v>0.499</v>
      </c>
      <c r="M2522" s="14">
        <v>0.606</v>
      </c>
      <c r="N2522" s="14">
        <v>0.0</v>
      </c>
      <c r="O2522" s="14">
        <v>0.334</v>
      </c>
      <c r="P2522" s="14">
        <v>0.687</v>
      </c>
      <c r="Q2522" s="14">
        <v>79.024</v>
      </c>
      <c r="R2522" s="14">
        <v>2.0</v>
      </c>
      <c r="S2522" s="14">
        <v>1.0</v>
      </c>
      <c r="T2522" s="14" t="s">
        <v>34</v>
      </c>
      <c r="U2522" s="14" t="s">
        <v>35</v>
      </c>
      <c r="V2522" s="16" t="s">
        <v>407</v>
      </c>
      <c r="W2522" s="17" t="s">
        <v>185</v>
      </c>
    </row>
    <row r="2523" ht="15.75" customHeight="1">
      <c r="A2523" s="14" t="s">
        <v>6394</v>
      </c>
      <c r="B2523" s="14" t="s">
        <v>6396</v>
      </c>
      <c r="C2523" s="14">
        <v>2001.0</v>
      </c>
      <c r="D2523" s="14">
        <v>13.0</v>
      </c>
      <c r="E2523" s="14">
        <v>162247.0</v>
      </c>
      <c r="F2523" s="14" t="s">
        <v>26</v>
      </c>
      <c r="G2523" s="14" t="s">
        <v>63</v>
      </c>
      <c r="H2523" s="14" t="s">
        <v>4638</v>
      </c>
      <c r="I2523" s="14">
        <v>0.724</v>
      </c>
      <c r="J2523" s="14">
        <v>0.763</v>
      </c>
      <c r="K2523" s="14">
        <v>0.7478878360586939</v>
      </c>
      <c r="L2523" s="14">
        <v>0.21</v>
      </c>
      <c r="M2523" s="14">
        <v>0.212</v>
      </c>
      <c r="N2523" s="14">
        <v>2.17E-6</v>
      </c>
      <c r="O2523" s="14">
        <v>0.29</v>
      </c>
      <c r="P2523" s="14">
        <v>0.507</v>
      </c>
      <c r="Q2523" s="14">
        <v>137.672</v>
      </c>
      <c r="R2523" s="14">
        <v>0.0</v>
      </c>
      <c r="S2523" s="14">
        <v>0.0</v>
      </c>
      <c r="T2523" s="14" t="s">
        <v>34</v>
      </c>
      <c r="U2523" s="14" t="s">
        <v>94</v>
      </c>
      <c r="V2523" s="16" t="s">
        <v>333</v>
      </c>
      <c r="W2523" s="17" t="s">
        <v>185</v>
      </c>
    </row>
    <row r="2524" ht="15.75" customHeight="1">
      <c r="A2524" s="14" t="s">
        <v>3424</v>
      </c>
      <c r="B2524" s="14" t="s">
        <v>3425</v>
      </c>
      <c r="C2524" s="14">
        <v>2014.0</v>
      </c>
      <c r="D2524" s="14">
        <v>13.0</v>
      </c>
      <c r="E2524" s="14">
        <v>393613.0</v>
      </c>
      <c r="F2524" s="14" t="s">
        <v>26</v>
      </c>
      <c r="G2524" s="14" t="s">
        <v>63</v>
      </c>
      <c r="H2524" s="14" t="s">
        <v>994</v>
      </c>
      <c r="I2524" s="14">
        <v>0.475</v>
      </c>
      <c r="J2524" s="14">
        <v>0.298</v>
      </c>
      <c r="K2524" s="14">
        <v>0.7246593801312289</v>
      </c>
      <c r="L2524" s="14">
        <v>0.0496</v>
      </c>
      <c r="M2524" s="14">
        <v>0.777</v>
      </c>
      <c r="N2524" s="14">
        <v>1.5E-6</v>
      </c>
      <c r="O2524" s="14">
        <v>0.12</v>
      </c>
      <c r="P2524" s="14">
        <v>0.421</v>
      </c>
      <c r="Q2524" s="14">
        <v>72.7</v>
      </c>
      <c r="R2524" s="14">
        <v>0.0</v>
      </c>
      <c r="S2524" s="14">
        <v>1.0</v>
      </c>
      <c r="T2524" s="14" t="s">
        <v>34</v>
      </c>
      <c r="U2524" s="14" t="s">
        <v>94</v>
      </c>
      <c r="V2524" s="16" t="s">
        <v>54</v>
      </c>
      <c r="W2524" s="17" t="s">
        <v>251</v>
      </c>
    </row>
    <row r="2525" ht="15.75" customHeight="1">
      <c r="A2525" s="14" t="s">
        <v>6403</v>
      </c>
      <c r="B2525" s="14" t="s">
        <v>2689</v>
      </c>
      <c r="C2525" s="14">
        <v>1999.0</v>
      </c>
      <c r="D2525" s="14">
        <v>13.0</v>
      </c>
      <c r="E2525" s="14">
        <v>197933.0</v>
      </c>
      <c r="F2525" s="14" t="s">
        <v>6406</v>
      </c>
      <c r="G2525" s="14" t="s">
        <v>6408</v>
      </c>
      <c r="H2525" s="14" t="s">
        <v>6409</v>
      </c>
      <c r="I2525" s="14">
        <v>0.568</v>
      </c>
      <c r="J2525" s="14">
        <v>0.273</v>
      </c>
      <c r="K2525" s="14">
        <v>0.6581823626150584</v>
      </c>
      <c r="L2525" s="14">
        <v>0.0418</v>
      </c>
      <c r="M2525" s="14">
        <v>0.826</v>
      </c>
      <c r="N2525" s="14">
        <v>1.83E-6</v>
      </c>
      <c r="O2525" s="14">
        <v>0.204</v>
      </c>
      <c r="P2525" s="14">
        <v>0.622</v>
      </c>
      <c r="Q2525" s="14">
        <v>85.826</v>
      </c>
      <c r="R2525" s="14">
        <v>8.0</v>
      </c>
      <c r="S2525" s="14">
        <v>1.0</v>
      </c>
      <c r="T2525" s="14" t="s">
        <v>103</v>
      </c>
      <c r="U2525" s="14" t="s">
        <v>68</v>
      </c>
      <c r="V2525" s="16" t="s">
        <v>407</v>
      </c>
      <c r="W2525" s="17" t="s">
        <v>185</v>
      </c>
    </row>
    <row r="2526" ht="15.75" customHeight="1">
      <c r="A2526" s="14" t="s">
        <v>3428</v>
      </c>
      <c r="B2526" s="14" t="s">
        <v>3429</v>
      </c>
      <c r="C2526" s="14">
        <v>2024.0</v>
      </c>
      <c r="D2526" s="14">
        <v>13.0</v>
      </c>
      <c r="E2526" s="14">
        <v>145490.0</v>
      </c>
      <c r="F2526" s="14" t="s">
        <v>3432</v>
      </c>
      <c r="G2526" s="14" t="s">
        <v>3433</v>
      </c>
      <c r="H2526" s="14" t="s">
        <v>3429</v>
      </c>
      <c r="I2526" s="14">
        <v>0.803</v>
      </c>
      <c r="J2526" s="14">
        <v>0.774</v>
      </c>
      <c r="K2526" s="14">
        <v>0.8280752037125303</v>
      </c>
      <c r="L2526" s="14">
        <v>0.228</v>
      </c>
      <c r="M2526" s="14">
        <v>0.00805</v>
      </c>
      <c r="N2526" s="14">
        <v>0.226</v>
      </c>
      <c r="O2526" s="14">
        <v>0.0905</v>
      </c>
      <c r="P2526" s="14">
        <v>0.479</v>
      </c>
      <c r="Q2526" s="14">
        <v>132.005</v>
      </c>
      <c r="R2526" s="14">
        <v>1.0</v>
      </c>
      <c r="S2526" s="14">
        <v>1.0</v>
      </c>
      <c r="T2526" s="14" t="s">
        <v>103</v>
      </c>
      <c r="U2526" s="14" t="s">
        <v>68</v>
      </c>
      <c r="V2526" s="16" t="s">
        <v>54</v>
      </c>
      <c r="W2526" s="17" t="s">
        <v>251</v>
      </c>
    </row>
    <row r="2527" ht="15.75" customHeight="1">
      <c r="A2527" s="14" t="s">
        <v>3434</v>
      </c>
      <c r="B2527" s="14" t="s">
        <v>3435</v>
      </c>
      <c r="C2527" s="14">
        <v>2021.0</v>
      </c>
      <c r="D2527" s="14">
        <v>13.0</v>
      </c>
      <c r="E2527" s="14">
        <v>243786.0</v>
      </c>
      <c r="F2527" s="14" t="s">
        <v>3438</v>
      </c>
      <c r="G2527" s="14" t="s">
        <v>3440</v>
      </c>
      <c r="H2527" s="14" t="s">
        <v>3441</v>
      </c>
      <c r="I2527" s="14">
        <v>0.447</v>
      </c>
      <c r="J2527" s="14">
        <v>0.236</v>
      </c>
      <c r="K2527" s="14">
        <v>0.6801488674378084</v>
      </c>
      <c r="L2527" s="14">
        <v>0.0299</v>
      </c>
      <c r="M2527" s="14">
        <v>0.956</v>
      </c>
      <c r="N2527" s="14">
        <v>0.93</v>
      </c>
      <c r="O2527" s="14">
        <v>0.109</v>
      </c>
      <c r="P2527" s="14">
        <v>0.128</v>
      </c>
      <c r="Q2527" s="14">
        <v>135.944</v>
      </c>
      <c r="R2527" s="14">
        <v>0.0</v>
      </c>
      <c r="S2527" s="14">
        <v>1.0</v>
      </c>
      <c r="T2527" s="14" t="s">
        <v>103</v>
      </c>
      <c r="U2527" s="14" t="s">
        <v>68</v>
      </c>
      <c r="V2527" s="16" t="s">
        <v>58</v>
      </c>
      <c r="W2527" s="17" t="s">
        <v>251</v>
      </c>
    </row>
    <row r="2528" ht="15.75" customHeight="1">
      <c r="A2528" s="14" t="s">
        <v>3444</v>
      </c>
      <c r="B2528" s="14" t="s">
        <v>3445</v>
      </c>
      <c r="C2528" s="14">
        <v>2015.0</v>
      </c>
      <c r="D2528" s="14">
        <v>13.0</v>
      </c>
      <c r="E2528" s="14">
        <v>203343.0</v>
      </c>
      <c r="F2528" s="14" t="s">
        <v>2128</v>
      </c>
      <c r="G2528" s="14" t="s">
        <v>3242</v>
      </c>
      <c r="H2528" s="14" t="s">
        <v>3446</v>
      </c>
      <c r="I2528" s="14">
        <v>0.9</v>
      </c>
      <c r="J2528" s="14">
        <v>0.482</v>
      </c>
      <c r="K2528" s="14">
        <v>0.8186426539298304</v>
      </c>
      <c r="L2528" s="14">
        <v>0.49</v>
      </c>
      <c r="M2528" s="14">
        <v>0.105</v>
      </c>
      <c r="N2528" s="14">
        <v>1.85E-6</v>
      </c>
      <c r="O2528" s="14">
        <v>0.0998</v>
      </c>
      <c r="P2528" s="14">
        <v>0.336</v>
      </c>
      <c r="Q2528" s="14">
        <v>99.986</v>
      </c>
      <c r="R2528" s="14">
        <v>9.0</v>
      </c>
      <c r="S2528" s="14">
        <v>1.0</v>
      </c>
      <c r="T2528" s="14" t="s">
        <v>103</v>
      </c>
      <c r="U2528" s="14" t="s">
        <v>94</v>
      </c>
      <c r="V2528" s="16" t="s">
        <v>45</v>
      </c>
      <c r="W2528" s="17" t="s">
        <v>251</v>
      </c>
    </row>
    <row r="2529" ht="15.75" customHeight="1">
      <c r="A2529" s="14" t="s">
        <v>20920</v>
      </c>
      <c r="B2529" s="14" t="s">
        <v>20921</v>
      </c>
      <c r="C2529" s="14">
        <v>2022.0</v>
      </c>
      <c r="D2529" s="14">
        <v>13.0</v>
      </c>
      <c r="E2529" s="14">
        <v>208958.0</v>
      </c>
      <c r="F2529" s="14" t="s">
        <v>20922</v>
      </c>
      <c r="G2529" s="14" t="s">
        <v>20923</v>
      </c>
      <c r="H2529" s="14" t="s">
        <v>20924</v>
      </c>
      <c r="I2529" s="14">
        <v>0.686</v>
      </c>
      <c r="J2529" s="14">
        <v>0.734</v>
      </c>
      <c r="K2529" s="14">
        <v>0.8602228733800993</v>
      </c>
      <c r="L2529" s="14">
        <v>0.0656</v>
      </c>
      <c r="M2529" s="14">
        <v>0.14</v>
      </c>
      <c r="N2529" s="14">
        <v>7.19E-4</v>
      </c>
      <c r="O2529" s="14">
        <v>0.186</v>
      </c>
      <c r="P2529" s="14">
        <v>0.686</v>
      </c>
      <c r="Q2529" s="14">
        <v>170.201</v>
      </c>
      <c r="R2529" s="14">
        <v>5.0</v>
      </c>
      <c r="S2529" s="14">
        <v>0.0</v>
      </c>
      <c r="T2529" s="14" t="s">
        <v>1264</v>
      </c>
      <c r="U2529" s="14" t="s">
        <v>68</v>
      </c>
      <c r="V2529" s="16" t="s">
        <v>407</v>
      </c>
      <c r="W2529" s="17" t="s">
        <v>185</v>
      </c>
    </row>
    <row r="2530" ht="15.75" customHeight="1">
      <c r="A2530" s="14" t="s">
        <v>6412</v>
      </c>
      <c r="B2530" s="14" t="s">
        <v>6414</v>
      </c>
      <c r="C2530" s="14">
        <v>2008.0</v>
      </c>
      <c r="D2530" s="14">
        <v>13.0</v>
      </c>
      <c r="E2530" s="14">
        <v>302666.0</v>
      </c>
      <c r="F2530" s="14" t="s">
        <v>6415</v>
      </c>
      <c r="G2530" s="14" t="s">
        <v>6416</v>
      </c>
      <c r="H2530" s="14" t="s">
        <v>6417</v>
      </c>
      <c r="I2530" s="14">
        <v>0.709</v>
      </c>
      <c r="J2530" s="14">
        <v>0.671</v>
      </c>
      <c r="K2530" s="14">
        <v>0.7940025238852266</v>
      </c>
      <c r="L2530" s="14">
        <v>0.144</v>
      </c>
      <c r="M2530" s="14">
        <v>0.148</v>
      </c>
      <c r="N2530" s="14">
        <v>1.49E-6</v>
      </c>
      <c r="O2530" s="14">
        <v>0.0751</v>
      </c>
      <c r="P2530" s="14">
        <v>0.752</v>
      </c>
      <c r="Q2530" s="14">
        <v>87.338</v>
      </c>
      <c r="R2530" s="14">
        <v>9.0</v>
      </c>
      <c r="S2530" s="14">
        <v>1.0</v>
      </c>
      <c r="T2530" s="14" t="s">
        <v>103</v>
      </c>
      <c r="U2530" s="14" t="s">
        <v>68</v>
      </c>
      <c r="V2530" s="16" t="s">
        <v>181</v>
      </c>
      <c r="W2530" s="17" t="s">
        <v>185</v>
      </c>
    </row>
    <row r="2531" ht="15.75" customHeight="1">
      <c r="A2531" s="14" t="s">
        <v>6421</v>
      </c>
      <c r="B2531" s="14" t="s">
        <v>6422</v>
      </c>
      <c r="C2531" s="14">
        <v>2016.0</v>
      </c>
      <c r="D2531" s="14">
        <v>13.0</v>
      </c>
      <c r="E2531" s="14">
        <v>220546.0</v>
      </c>
      <c r="F2531" s="14" t="s">
        <v>1629</v>
      </c>
      <c r="G2531" s="14" t="s">
        <v>3165</v>
      </c>
      <c r="H2531" s="14" t="s">
        <v>6426</v>
      </c>
      <c r="I2531" s="14">
        <v>0.833</v>
      </c>
      <c r="J2531" s="14">
        <v>0.907</v>
      </c>
      <c r="K2531" s="14">
        <v>0.8544692319026702</v>
      </c>
      <c r="L2531" s="14">
        <v>0.253</v>
      </c>
      <c r="M2531" s="14">
        <v>0.327</v>
      </c>
      <c r="N2531" s="14">
        <v>0.0</v>
      </c>
      <c r="O2531" s="14">
        <v>0.106</v>
      </c>
      <c r="P2531" s="14">
        <v>0.708</v>
      </c>
      <c r="Q2531" s="14">
        <v>127.958</v>
      </c>
      <c r="R2531" s="14">
        <v>5.0</v>
      </c>
      <c r="S2531" s="14">
        <v>1.0</v>
      </c>
      <c r="T2531" s="14" t="s">
        <v>104</v>
      </c>
      <c r="U2531" s="14" t="s">
        <v>35</v>
      </c>
      <c r="V2531" s="16" t="s">
        <v>181</v>
      </c>
      <c r="W2531" s="17" t="s">
        <v>185</v>
      </c>
    </row>
    <row r="2532" ht="15.75" customHeight="1">
      <c r="A2532" s="14" t="s">
        <v>3449</v>
      </c>
      <c r="B2532" s="14" t="s">
        <v>3450</v>
      </c>
      <c r="C2532" s="14">
        <v>2014.0</v>
      </c>
      <c r="D2532" s="14">
        <v>13.0</v>
      </c>
      <c r="E2532" s="14">
        <v>134964.0</v>
      </c>
      <c r="F2532" s="14" t="s">
        <v>1656</v>
      </c>
      <c r="G2532" s="14" t="s">
        <v>3452</v>
      </c>
      <c r="H2532" s="14" t="s">
        <v>3452</v>
      </c>
      <c r="I2532" s="14">
        <v>0.637</v>
      </c>
      <c r="J2532" s="14">
        <v>0.079</v>
      </c>
      <c r="K2532" s="14">
        <v>0.6668449083338643</v>
      </c>
      <c r="L2532" s="14">
        <v>0.0353</v>
      </c>
      <c r="M2532" s="14">
        <v>0.914</v>
      </c>
      <c r="N2532" s="14">
        <v>0.0</v>
      </c>
      <c r="O2532" s="14">
        <v>0.0861</v>
      </c>
      <c r="P2532" s="14">
        <v>0.37</v>
      </c>
      <c r="Q2532" s="14">
        <v>94.002</v>
      </c>
      <c r="R2532" s="14">
        <v>5.0</v>
      </c>
      <c r="S2532" s="14">
        <v>1.0</v>
      </c>
      <c r="T2532" s="14" t="s">
        <v>103</v>
      </c>
      <c r="U2532" s="14" t="s">
        <v>35</v>
      </c>
      <c r="V2532" s="16" t="s">
        <v>45</v>
      </c>
      <c r="W2532" s="17" t="s">
        <v>251</v>
      </c>
    </row>
    <row r="2533" ht="15.75" customHeight="1">
      <c r="A2533" s="14" t="s">
        <v>20925</v>
      </c>
      <c r="B2533" s="14" t="s">
        <v>20926</v>
      </c>
      <c r="C2533" s="14">
        <v>2018.0</v>
      </c>
      <c r="D2533" s="14">
        <v>13.0</v>
      </c>
      <c r="E2533" s="14">
        <v>221573.0</v>
      </c>
      <c r="F2533" s="14" t="s">
        <v>20359</v>
      </c>
      <c r="G2533" s="14" t="s">
        <v>19794</v>
      </c>
      <c r="H2533" s="14" t="s">
        <v>20927</v>
      </c>
      <c r="I2533" s="14">
        <v>0.259</v>
      </c>
      <c r="J2533" s="14">
        <v>0.197</v>
      </c>
      <c r="K2533" s="14">
        <v>0.7651273714892067</v>
      </c>
      <c r="L2533" s="14">
        <v>0.0347</v>
      </c>
      <c r="M2533" s="14">
        <v>0.858</v>
      </c>
      <c r="N2533" s="14">
        <v>7.34E-6</v>
      </c>
      <c r="O2533" s="14">
        <v>0.103</v>
      </c>
      <c r="P2533" s="14">
        <v>0.0393</v>
      </c>
      <c r="Q2533" s="14">
        <v>66.299</v>
      </c>
      <c r="R2533" s="14">
        <v>11.0</v>
      </c>
      <c r="S2533" s="14">
        <v>1.0</v>
      </c>
      <c r="T2533" s="14" t="s">
        <v>1434</v>
      </c>
      <c r="U2533" s="14" t="s">
        <v>35</v>
      </c>
      <c r="V2533" s="16" t="s">
        <v>75</v>
      </c>
      <c r="W2533" s="17" t="s">
        <v>251</v>
      </c>
    </row>
    <row r="2534" ht="15.75" customHeight="1">
      <c r="A2534" s="14" t="s">
        <v>20928</v>
      </c>
      <c r="B2534" s="14" t="s">
        <v>20929</v>
      </c>
      <c r="C2534" s="14">
        <v>2018.0</v>
      </c>
      <c r="D2534" s="14">
        <v>13.0</v>
      </c>
      <c r="E2534" s="14">
        <v>237373.0</v>
      </c>
      <c r="F2534" s="14" t="s">
        <v>20359</v>
      </c>
      <c r="G2534" s="14" t="s">
        <v>19794</v>
      </c>
      <c r="H2534" s="14" t="s">
        <v>20927</v>
      </c>
      <c r="I2534" s="14">
        <v>0.477</v>
      </c>
      <c r="J2534" s="14">
        <v>0.639</v>
      </c>
      <c r="K2534" s="14">
        <v>0.9057814471604864</v>
      </c>
      <c r="L2534" s="14">
        <v>0.037</v>
      </c>
      <c r="M2534" s="14">
        <v>0.415</v>
      </c>
      <c r="N2534" s="14">
        <v>0.0</v>
      </c>
      <c r="O2534" s="14">
        <v>0.335</v>
      </c>
      <c r="P2534" s="14">
        <v>0.498</v>
      </c>
      <c r="Q2534" s="14">
        <v>153.808</v>
      </c>
      <c r="R2534" s="14">
        <v>3.0</v>
      </c>
      <c r="S2534" s="14">
        <v>1.0</v>
      </c>
      <c r="T2534" s="14" t="s">
        <v>1434</v>
      </c>
      <c r="U2534" s="14" t="s">
        <v>35</v>
      </c>
      <c r="V2534" s="16" t="s">
        <v>54</v>
      </c>
      <c r="W2534" s="17" t="s">
        <v>251</v>
      </c>
    </row>
    <row r="2535" ht="15.75" customHeight="1">
      <c r="A2535" s="14" t="s">
        <v>20930</v>
      </c>
      <c r="B2535" s="14" t="s">
        <v>20931</v>
      </c>
      <c r="C2535" s="14">
        <v>2007.0</v>
      </c>
      <c r="D2535" s="14">
        <v>13.0</v>
      </c>
      <c r="E2535" s="14">
        <v>139440.0</v>
      </c>
      <c r="F2535" s="14" t="s">
        <v>1402</v>
      </c>
      <c r="G2535" s="14" t="s">
        <v>20932</v>
      </c>
      <c r="H2535" s="14" t="s">
        <v>20933</v>
      </c>
      <c r="I2535" s="14">
        <v>0.731</v>
      </c>
      <c r="J2535" s="14">
        <v>0.205</v>
      </c>
      <c r="K2535" s="14">
        <v>0.5604132355023119</v>
      </c>
      <c r="L2535" s="14">
        <v>0.127</v>
      </c>
      <c r="M2535" s="14">
        <v>0.905</v>
      </c>
      <c r="N2535" s="14">
        <v>0.91</v>
      </c>
      <c r="O2535" s="14">
        <v>0.104</v>
      </c>
      <c r="P2535" s="14">
        <v>0.801</v>
      </c>
      <c r="Q2535" s="14">
        <v>122.173</v>
      </c>
      <c r="R2535" s="14">
        <v>11.0</v>
      </c>
      <c r="S2535" s="14">
        <v>0.0</v>
      </c>
      <c r="T2535" s="14" t="s">
        <v>1434</v>
      </c>
      <c r="U2535" s="14" t="s">
        <v>35</v>
      </c>
      <c r="V2535" s="16" t="s">
        <v>560</v>
      </c>
      <c r="W2535" s="17" t="s">
        <v>185</v>
      </c>
    </row>
    <row r="2536" ht="15.75" customHeight="1">
      <c r="A2536" s="14" t="s">
        <v>20934</v>
      </c>
      <c r="B2536" s="14" t="s">
        <v>20935</v>
      </c>
      <c r="C2536" s="14">
        <v>2010.0</v>
      </c>
      <c r="D2536" s="14">
        <v>13.0</v>
      </c>
      <c r="E2536" s="14">
        <v>120000.0</v>
      </c>
      <c r="F2536" s="14" t="s">
        <v>20795</v>
      </c>
      <c r="G2536" s="14" t="s">
        <v>20796</v>
      </c>
      <c r="H2536" s="14" t="s">
        <v>20797</v>
      </c>
      <c r="I2536" s="14">
        <v>0.265</v>
      </c>
      <c r="J2536" s="14">
        <v>0.00652</v>
      </c>
      <c r="K2536" s="14">
        <v>0.6121960087991746</v>
      </c>
      <c r="L2536" s="14">
        <v>0.0538</v>
      </c>
      <c r="M2536" s="14">
        <v>0.994</v>
      </c>
      <c r="N2536" s="14">
        <v>2.32E-4</v>
      </c>
      <c r="O2536" s="14">
        <v>0.201</v>
      </c>
      <c r="P2536" s="14">
        <v>0.652</v>
      </c>
      <c r="Q2536" s="14">
        <v>133.481</v>
      </c>
      <c r="R2536" s="14">
        <v>0.0</v>
      </c>
      <c r="S2536" s="14">
        <v>1.0</v>
      </c>
      <c r="T2536" s="14" t="s">
        <v>1434</v>
      </c>
      <c r="U2536" s="14" t="s">
        <v>35</v>
      </c>
      <c r="V2536" s="16" t="s">
        <v>407</v>
      </c>
      <c r="W2536" s="17" t="s">
        <v>185</v>
      </c>
    </row>
    <row r="2537" ht="15.75" customHeight="1">
      <c r="A2537" s="14" t="s">
        <v>3453</v>
      </c>
      <c r="B2537" s="14" t="s">
        <v>238</v>
      </c>
      <c r="C2537" s="14">
        <v>2023.0</v>
      </c>
      <c r="D2537" s="14">
        <v>13.0</v>
      </c>
      <c r="E2537" s="14">
        <v>82722.0</v>
      </c>
      <c r="F2537" s="14" t="s">
        <v>223</v>
      </c>
      <c r="G2537" s="14" t="s">
        <v>1052</v>
      </c>
      <c r="H2537" s="14" t="s">
        <v>3455</v>
      </c>
      <c r="I2537" s="14">
        <v>0.705</v>
      </c>
      <c r="J2537" s="14">
        <v>0.139</v>
      </c>
      <c r="K2537" s="14">
        <v>0.5697388402761377</v>
      </c>
      <c r="L2537" s="14">
        <v>0.0495</v>
      </c>
      <c r="M2537" s="14">
        <v>0.335</v>
      </c>
      <c r="N2537" s="14">
        <v>0.919</v>
      </c>
      <c r="O2537" s="14">
        <v>0.113</v>
      </c>
      <c r="P2537" s="14">
        <v>0.216</v>
      </c>
      <c r="Q2537" s="14">
        <v>81.433</v>
      </c>
      <c r="R2537" s="14">
        <v>1.0</v>
      </c>
      <c r="S2537" s="14">
        <v>1.0</v>
      </c>
      <c r="T2537" s="14" t="s">
        <v>103</v>
      </c>
      <c r="U2537" s="14" t="s">
        <v>35</v>
      </c>
      <c r="V2537" s="16" t="s">
        <v>36</v>
      </c>
      <c r="W2537" s="17" t="s">
        <v>251</v>
      </c>
    </row>
    <row r="2538" ht="15.75" customHeight="1">
      <c r="A2538" s="14" t="s">
        <v>6430</v>
      </c>
      <c r="B2538" s="14" t="s">
        <v>6431</v>
      </c>
      <c r="C2538" s="14">
        <v>2024.0</v>
      </c>
      <c r="D2538" s="14">
        <v>13.0</v>
      </c>
      <c r="E2538" s="14">
        <v>95323.0</v>
      </c>
      <c r="F2538" s="14" t="s">
        <v>223</v>
      </c>
      <c r="G2538" s="14" t="s">
        <v>1675</v>
      </c>
      <c r="H2538" s="14" t="s">
        <v>1698</v>
      </c>
      <c r="I2538" s="14">
        <v>0.772</v>
      </c>
      <c r="J2538" s="14">
        <v>0.493</v>
      </c>
      <c r="K2538" s="14">
        <v>0.6924689324601102</v>
      </c>
      <c r="L2538" s="14">
        <v>0.0631</v>
      </c>
      <c r="M2538" s="14">
        <v>0.36</v>
      </c>
      <c r="N2538" s="14">
        <v>0.0297</v>
      </c>
      <c r="O2538" s="14">
        <v>0.174</v>
      </c>
      <c r="P2538" s="14">
        <v>0.6</v>
      </c>
      <c r="Q2538" s="14">
        <v>101.97</v>
      </c>
      <c r="R2538" s="14">
        <v>11.0</v>
      </c>
      <c r="S2538" s="14">
        <v>1.0</v>
      </c>
      <c r="T2538" s="14" t="s">
        <v>103</v>
      </c>
      <c r="U2538" s="14" t="s">
        <v>35</v>
      </c>
      <c r="V2538" s="16" t="s">
        <v>407</v>
      </c>
      <c r="W2538" s="17" t="s">
        <v>185</v>
      </c>
    </row>
    <row r="2539" ht="15.75" customHeight="1">
      <c r="A2539" s="14" t="s">
        <v>3458</v>
      </c>
      <c r="B2539" s="14" t="s">
        <v>3459</v>
      </c>
      <c r="C2539" s="14">
        <v>2024.0</v>
      </c>
      <c r="D2539" s="14">
        <v>13.0</v>
      </c>
      <c r="E2539" s="14">
        <v>127415.0</v>
      </c>
      <c r="F2539" s="14" t="s">
        <v>1049</v>
      </c>
      <c r="G2539" s="14" t="s">
        <v>3328</v>
      </c>
      <c r="H2539" s="14" t="s">
        <v>3329</v>
      </c>
      <c r="I2539" s="14">
        <v>0.425</v>
      </c>
      <c r="J2539" s="14">
        <v>0.538</v>
      </c>
      <c r="K2539" s="14">
        <v>0.6059504202809243</v>
      </c>
      <c r="L2539" s="14">
        <v>0.0393</v>
      </c>
      <c r="M2539" s="14">
        <v>0.0698</v>
      </c>
      <c r="N2539" s="14">
        <v>0.879</v>
      </c>
      <c r="O2539" s="14">
        <v>0.18</v>
      </c>
      <c r="P2539" s="14">
        <v>0.0809</v>
      </c>
      <c r="Q2539" s="14">
        <v>170.026</v>
      </c>
      <c r="R2539" s="14">
        <v>4.0</v>
      </c>
      <c r="S2539" s="14">
        <v>1.0</v>
      </c>
      <c r="T2539" s="14" t="s">
        <v>103</v>
      </c>
      <c r="U2539" s="14" t="s">
        <v>35</v>
      </c>
      <c r="V2539" s="16" t="s">
        <v>75</v>
      </c>
      <c r="W2539" s="17" t="s">
        <v>251</v>
      </c>
    </row>
    <row r="2540" ht="15.75" customHeight="1">
      <c r="A2540" s="14" t="s">
        <v>6437</v>
      </c>
      <c r="B2540" s="14" t="s">
        <v>6438</v>
      </c>
      <c r="C2540" s="14">
        <v>2024.0</v>
      </c>
      <c r="D2540" s="14">
        <v>13.0</v>
      </c>
      <c r="E2540" s="14">
        <v>192133.0</v>
      </c>
      <c r="F2540" s="14" t="s">
        <v>1267</v>
      </c>
      <c r="G2540" s="14" t="s">
        <v>4438</v>
      </c>
      <c r="H2540" s="14" t="s">
        <v>6442</v>
      </c>
      <c r="I2540" s="14">
        <v>0.519</v>
      </c>
      <c r="J2540" s="14">
        <v>0.908</v>
      </c>
      <c r="K2540" s="14">
        <v>0.9160267790106299</v>
      </c>
      <c r="L2540" s="14">
        <v>0.0668</v>
      </c>
      <c r="M2540" s="14">
        <v>0.221</v>
      </c>
      <c r="N2540" s="14">
        <v>0.0</v>
      </c>
      <c r="O2540" s="14">
        <v>0.0673</v>
      </c>
      <c r="P2540" s="14">
        <v>0.703</v>
      </c>
      <c r="Q2540" s="14">
        <v>164.061</v>
      </c>
      <c r="R2540" s="14">
        <v>5.0</v>
      </c>
      <c r="S2540" s="14">
        <v>1.0</v>
      </c>
      <c r="T2540" s="14" t="s">
        <v>103</v>
      </c>
      <c r="U2540" s="14" t="s">
        <v>35</v>
      </c>
      <c r="V2540" s="16" t="s">
        <v>181</v>
      </c>
      <c r="W2540" s="17" t="s">
        <v>185</v>
      </c>
    </row>
    <row r="2541" ht="15.75" customHeight="1">
      <c r="A2541" s="14" t="s">
        <v>3463</v>
      </c>
      <c r="B2541" s="14" t="s">
        <v>3464</v>
      </c>
      <c r="C2541" s="14">
        <v>2024.0</v>
      </c>
      <c r="D2541" s="14">
        <v>13.0</v>
      </c>
      <c r="E2541" s="14">
        <v>141519.0</v>
      </c>
      <c r="F2541" s="14" t="s">
        <v>259</v>
      </c>
      <c r="G2541" s="14" t="s">
        <v>1675</v>
      </c>
      <c r="H2541" s="14" t="s">
        <v>3465</v>
      </c>
      <c r="I2541" s="14">
        <v>0.766</v>
      </c>
      <c r="J2541" s="14">
        <v>0.391</v>
      </c>
      <c r="K2541" s="14">
        <v>0.6751866190260478</v>
      </c>
      <c r="L2541" s="14">
        <v>0.14</v>
      </c>
      <c r="M2541" s="14">
        <v>0.409</v>
      </c>
      <c r="N2541" s="14">
        <v>4.58E-6</v>
      </c>
      <c r="O2541" s="14">
        <v>0.105</v>
      </c>
      <c r="P2541" s="14">
        <v>0.303</v>
      </c>
      <c r="Q2541" s="14">
        <v>102.991</v>
      </c>
      <c r="R2541" s="14">
        <v>2.0</v>
      </c>
      <c r="S2541" s="14">
        <v>0.0</v>
      </c>
      <c r="T2541" s="14" t="s">
        <v>103</v>
      </c>
      <c r="U2541" s="14" t="s">
        <v>68</v>
      </c>
      <c r="V2541" s="16" t="s">
        <v>45</v>
      </c>
      <c r="W2541" s="17" t="s">
        <v>251</v>
      </c>
    </row>
    <row r="2542" ht="15.75" customHeight="1">
      <c r="A2542" s="14" t="s">
        <v>6445</v>
      </c>
      <c r="B2542" s="14" t="s">
        <v>6446</v>
      </c>
      <c r="C2542" s="14">
        <v>1999.0</v>
      </c>
      <c r="D2542" s="14">
        <v>13.0</v>
      </c>
      <c r="E2542" s="14">
        <v>200000.0</v>
      </c>
      <c r="F2542" s="14" t="s">
        <v>6447</v>
      </c>
      <c r="G2542" s="14" t="s">
        <v>6145</v>
      </c>
      <c r="H2542" s="14" t="s">
        <v>3247</v>
      </c>
      <c r="I2542" s="14">
        <v>0.629</v>
      </c>
      <c r="J2542" s="14">
        <v>0.898</v>
      </c>
      <c r="K2542" s="14">
        <v>0.8240326823770875</v>
      </c>
      <c r="L2542" s="14">
        <v>0.029</v>
      </c>
      <c r="M2542" s="14">
        <v>0.134</v>
      </c>
      <c r="N2542" s="14">
        <v>0.00259</v>
      </c>
      <c r="O2542" s="14">
        <v>0.227</v>
      </c>
      <c r="P2542" s="14">
        <v>0.969</v>
      </c>
      <c r="Q2542" s="14">
        <v>109.157</v>
      </c>
      <c r="R2542" s="14">
        <v>1.0</v>
      </c>
      <c r="S2542" s="14">
        <v>1.0</v>
      </c>
      <c r="T2542" s="14" t="s">
        <v>103</v>
      </c>
      <c r="U2542" s="14" t="s">
        <v>68</v>
      </c>
      <c r="V2542" s="16" t="s">
        <v>819</v>
      </c>
      <c r="W2542" s="17" t="s">
        <v>185</v>
      </c>
    </row>
    <row r="2543" ht="15.75" customHeight="1">
      <c r="A2543" s="14" t="s">
        <v>3466</v>
      </c>
      <c r="B2543" s="14" t="s">
        <v>3468</v>
      </c>
      <c r="C2543" s="14">
        <v>2020.0</v>
      </c>
      <c r="D2543" s="14">
        <v>13.0</v>
      </c>
      <c r="E2543" s="14">
        <v>120624.0</v>
      </c>
      <c r="F2543" s="14" t="s">
        <v>2565</v>
      </c>
      <c r="G2543" s="14" t="s">
        <v>2566</v>
      </c>
      <c r="H2543" s="14" t="s">
        <v>2567</v>
      </c>
      <c r="I2543" s="14">
        <v>0.527</v>
      </c>
      <c r="J2543" s="14">
        <v>0.154</v>
      </c>
      <c r="K2543" s="14">
        <v>0.5384039526760122</v>
      </c>
      <c r="L2543" s="14">
        <v>0.0551</v>
      </c>
      <c r="M2543" s="14">
        <v>0.996</v>
      </c>
      <c r="N2543" s="14">
        <v>0.863</v>
      </c>
      <c r="O2543" s="14">
        <v>0.0692</v>
      </c>
      <c r="P2543" s="14">
        <v>0.176</v>
      </c>
      <c r="Q2543" s="14">
        <v>115.458</v>
      </c>
      <c r="R2543" s="14">
        <v>4.0</v>
      </c>
      <c r="S2543" s="14">
        <v>1.0</v>
      </c>
      <c r="T2543" s="14" t="s">
        <v>103</v>
      </c>
      <c r="U2543" s="14" t="s">
        <v>35</v>
      </c>
      <c r="V2543" s="16" t="s">
        <v>58</v>
      </c>
      <c r="W2543" s="17" t="s">
        <v>251</v>
      </c>
    </row>
    <row r="2544" ht="15.75" customHeight="1">
      <c r="A2544" s="14" t="s">
        <v>3470</v>
      </c>
      <c r="B2544" s="14" t="s">
        <v>3471</v>
      </c>
      <c r="C2544" s="14">
        <v>2024.0</v>
      </c>
      <c r="D2544" s="14">
        <v>13.0</v>
      </c>
      <c r="E2544" s="14">
        <v>215826.0</v>
      </c>
      <c r="F2544" s="14" t="s">
        <v>1697</v>
      </c>
      <c r="G2544" s="14" t="s">
        <v>3081</v>
      </c>
      <c r="H2544" s="14" t="s">
        <v>3082</v>
      </c>
      <c r="I2544" s="14">
        <v>0.654</v>
      </c>
      <c r="J2544" s="14">
        <v>0.534</v>
      </c>
      <c r="K2544" s="14">
        <v>0.7727204671192711</v>
      </c>
      <c r="L2544" s="14">
        <v>0.0289</v>
      </c>
      <c r="M2544" s="14">
        <v>0.616</v>
      </c>
      <c r="N2544" s="14">
        <v>0.67</v>
      </c>
      <c r="O2544" s="14">
        <v>0.09</v>
      </c>
      <c r="P2544" s="14">
        <v>0.4</v>
      </c>
      <c r="Q2544" s="14">
        <v>83.964</v>
      </c>
      <c r="R2544" s="14">
        <v>7.0</v>
      </c>
      <c r="S2544" s="14">
        <v>1.0</v>
      </c>
      <c r="T2544" s="14" t="s">
        <v>103</v>
      </c>
      <c r="U2544" s="14" t="s">
        <v>35</v>
      </c>
      <c r="V2544" s="16" t="s">
        <v>54</v>
      </c>
      <c r="W2544" s="17" t="s">
        <v>251</v>
      </c>
    </row>
    <row r="2545" ht="15.75" customHeight="1">
      <c r="A2545" s="14" t="s">
        <v>6452</v>
      </c>
      <c r="B2545" s="14" t="s">
        <v>6453</v>
      </c>
      <c r="C2545" s="14">
        <v>2024.0</v>
      </c>
      <c r="D2545" s="14">
        <v>13.0</v>
      </c>
      <c r="E2545" s="14">
        <v>235706.0</v>
      </c>
      <c r="F2545" s="14" t="s">
        <v>213</v>
      </c>
      <c r="G2545" s="14" t="s">
        <v>3081</v>
      </c>
      <c r="H2545" s="14" t="s">
        <v>3082</v>
      </c>
      <c r="I2545" s="14">
        <v>0.705</v>
      </c>
      <c r="J2545" s="14">
        <v>0.549</v>
      </c>
      <c r="K2545" s="14">
        <v>0.7838641370439574</v>
      </c>
      <c r="L2545" s="14">
        <v>0.0315</v>
      </c>
      <c r="M2545" s="14">
        <v>0.703</v>
      </c>
      <c r="N2545" s="14">
        <v>0.73</v>
      </c>
      <c r="O2545" s="14">
        <v>0.179</v>
      </c>
      <c r="P2545" s="14">
        <v>0.749</v>
      </c>
      <c r="Q2545" s="14">
        <v>102.66</v>
      </c>
      <c r="R2545" s="14">
        <v>7.0</v>
      </c>
      <c r="S2545" s="14">
        <v>1.0</v>
      </c>
      <c r="T2545" s="14" t="s">
        <v>103</v>
      </c>
      <c r="U2545" s="14" t="s">
        <v>35</v>
      </c>
      <c r="V2545" s="16" t="s">
        <v>181</v>
      </c>
      <c r="W2545" s="17" t="s">
        <v>185</v>
      </c>
    </row>
    <row r="2546" ht="15.75" customHeight="1">
      <c r="A2546" s="14" t="s">
        <v>3476</v>
      </c>
      <c r="B2546" s="14" t="s">
        <v>3477</v>
      </c>
      <c r="C2546" s="14">
        <v>2018.0</v>
      </c>
      <c r="D2546" s="14">
        <v>13.0</v>
      </c>
      <c r="E2546" s="14">
        <v>244446.0</v>
      </c>
      <c r="F2546" s="14" t="s">
        <v>3073</v>
      </c>
      <c r="G2546" s="14" t="s">
        <v>3075</v>
      </c>
      <c r="H2546" s="14" t="s">
        <v>3478</v>
      </c>
      <c r="I2546" s="14">
        <v>0.485</v>
      </c>
      <c r="J2546" s="14">
        <v>0.0853</v>
      </c>
      <c r="K2546" s="14">
        <v>0.5670224370507343</v>
      </c>
      <c r="L2546" s="14">
        <v>0.053</v>
      </c>
      <c r="M2546" s="14">
        <v>0.984</v>
      </c>
      <c r="N2546" s="14">
        <v>0.887</v>
      </c>
      <c r="O2546" s="14">
        <v>0.0905</v>
      </c>
      <c r="P2546" s="14">
        <v>0.0542</v>
      </c>
      <c r="Q2546" s="14">
        <v>115.934</v>
      </c>
      <c r="R2546" s="14">
        <v>9.0</v>
      </c>
      <c r="S2546" s="14">
        <v>1.0</v>
      </c>
      <c r="T2546" s="14" t="s">
        <v>103</v>
      </c>
      <c r="U2546" s="14" t="s">
        <v>35</v>
      </c>
      <c r="V2546" s="16" t="s">
        <v>75</v>
      </c>
      <c r="W2546" s="17" t="s">
        <v>251</v>
      </c>
    </row>
    <row r="2547" ht="15.75" customHeight="1">
      <c r="A2547" s="14" t="s">
        <v>6457</v>
      </c>
      <c r="B2547" s="14" t="s">
        <v>6458</v>
      </c>
      <c r="C2547" s="14">
        <v>2023.0</v>
      </c>
      <c r="D2547" s="14">
        <v>13.0</v>
      </c>
      <c r="E2547" s="14">
        <v>215040.0</v>
      </c>
      <c r="F2547" s="14" t="s">
        <v>1267</v>
      </c>
      <c r="G2547" s="14" t="s">
        <v>6461</v>
      </c>
      <c r="H2547" s="14" t="s">
        <v>6431</v>
      </c>
      <c r="I2547" s="14">
        <v>0.719</v>
      </c>
      <c r="J2547" s="14">
        <v>0.675</v>
      </c>
      <c r="K2547" s="14">
        <v>0.8649284537705618</v>
      </c>
      <c r="L2547" s="14">
        <v>0.0675</v>
      </c>
      <c r="M2547" s="14">
        <v>0.09</v>
      </c>
      <c r="N2547" s="14">
        <v>3.06E-6</v>
      </c>
      <c r="O2547" s="14">
        <v>0.0984</v>
      </c>
      <c r="P2547" s="14">
        <v>0.824</v>
      </c>
      <c r="Q2547" s="14">
        <v>126.04</v>
      </c>
      <c r="R2547" s="14">
        <v>11.0</v>
      </c>
      <c r="S2547" s="14">
        <v>1.0</v>
      </c>
      <c r="T2547" s="14" t="s">
        <v>103</v>
      </c>
      <c r="U2547" s="14" t="s">
        <v>35</v>
      </c>
      <c r="V2547" s="16" t="s">
        <v>560</v>
      </c>
      <c r="W2547" s="17" t="s">
        <v>185</v>
      </c>
    </row>
    <row r="2548" ht="15.75" customHeight="1">
      <c r="A2548" s="14" t="s">
        <v>6463</v>
      </c>
      <c r="B2548" s="14" t="s">
        <v>6464</v>
      </c>
      <c r="C2548" s="14">
        <v>2024.0</v>
      </c>
      <c r="D2548" s="14">
        <v>13.0</v>
      </c>
      <c r="E2548" s="14">
        <v>281270.0</v>
      </c>
      <c r="F2548" s="14" t="s">
        <v>316</v>
      </c>
      <c r="G2548" s="14" t="s">
        <v>6467</v>
      </c>
      <c r="H2548" s="14" t="s">
        <v>6464</v>
      </c>
      <c r="I2548" s="14">
        <v>0.957</v>
      </c>
      <c r="J2548" s="14">
        <v>0.344</v>
      </c>
      <c r="K2548" s="14">
        <v>0.7657904305442264</v>
      </c>
      <c r="L2548" s="14">
        <v>0.084</v>
      </c>
      <c r="M2548" s="14">
        <v>0.0348</v>
      </c>
      <c r="N2548" s="14">
        <v>0.931</v>
      </c>
      <c r="O2548" s="14">
        <v>0.109</v>
      </c>
      <c r="P2548" s="14">
        <v>0.675</v>
      </c>
      <c r="Q2548" s="14">
        <v>124.021</v>
      </c>
      <c r="R2548" s="14">
        <v>0.0</v>
      </c>
      <c r="S2548" s="14">
        <v>0.0</v>
      </c>
      <c r="T2548" s="14" t="s">
        <v>103</v>
      </c>
      <c r="U2548" s="14" t="s">
        <v>35</v>
      </c>
      <c r="V2548" s="16" t="s">
        <v>407</v>
      </c>
      <c r="W2548" s="17" t="s">
        <v>185</v>
      </c>
    </row>
    <row r="2549" ht="15.75" customHeight="1">
      <c r="A2549" s="14" t="s">
        <v>6469</v>
      </c>
      <c r="B2549" s="14" t="s">
        <v>6470</v>
      </c>
      <c r="C2549" s="14">
        <v>2022.0</v>
      </c>
      <c r="D2549" s="14">
        <v>13.0</v>
      </c>
      <c r="E2549" s="14">
        <v>147692.0</v>
      </c>
      <c r="F2549" s="14" t="s">
        <v>1415</v>
      </c>
      <c r="G2549" s="14" t="s">
        <v>6473</v>
      </c>
      <c r="H2549" s="14" t="s">
        <v>6470</v>
      </c>
      <c r="I2549" s="14">
        <v>0.798</v>
      </c>
      <c r="J2549" s="14">
        <v>0.718</v>
      </c>
      <c r="K2549" s="14">
        <v>0.7083609607788087</v>
      </c>
      <c r="L2549" s="14">
        <v>0.0862</v>
      </c>
      <c r="M2549" s="14">
        <v>0.315</v>
      </c>
      <c r="N2549" s="14">
        <v>0.0661</v>
      </c>
      <c r="O2549" s="14">
        <v>0.355</v>
      </c>
      <c r="P2549" s="14">
        <v>0.765</v>
      </c>
      <c r="Q2549" s="14">
        <v>130.08</v>
      </c>
      <c r="R2549" s="14">
        <v>2.0</v>
      </c>
      <c r="S2549" s="14">
        <v>0.0</v>
      </c>
      <c r="T2549" s="14" t="s">
        <v>103</v>
      </c>
      <c r="U2549" s="14" t="s">
        <v>68</v>
      </c>
      <c r="V2549" s="16" t="s">
        <v>181</v>
      </c>
      <c r="W2549" s="17" t="s">
        <v>185</v>
      </c>
    </row>
    <row r="2550" ht="15.75" customHeight="1">
      <c r="A2550" s="14" t="s">
        <v>3482</v>
      </c>
      <c r="B2550" s="14" t="s">
        <v>3483</v>
      </c>
      <c r="C2550" s="14">
        <v>2023.0</v>
      </c>
      <c r="D2550" s="14">
        <v>13.0</v>
      </c>
      <c r="E2550" s="14">
        <v>295266.0</v>
      </c>
      <c r="F2550" s="14" t="s">
        <v>1415</v>
      </c>
      <c r="G2550" s="14" t="s">
        <v>3484</v>
      </c>
      <c r="H2550" s="14" t="s">
        <v>3485</v>
      </c>
      <c r="I2550" s="14">
        <v>0.416</v>
      </c>
      <c r="J2550" s="14">
        <v>0.983</v>
      </c>
      <c r="K2550" s="14">
        <v>0.8496780955051082</v>
      </c>
      <c r="L2550" s="14">
        <v>0.105</v>
      </c>
      <c r="M2550" s="14">
        <v>1.02E-4</v>
      </c>
      <c r="N2550" s="14">
        <v>3.38E-4</v>
      </c>
      <c r="O2550" s="14">
        <v>0.349</v>
      </c>
      <c r="P2550" s="14">
        <v>0.333</v>
      </c>
      <c r="Q2550" s="14">
        <v>154.228</v>
      </c>
      <c r="R2550" s="14">
        <v>1.0</v>
      </c>
      <c r="S2550" s="14">
        <v>0.0</v>
      </c>
      <c r="T2550" s="14" t="s">
        <v>103</v>
      </c>
      <c r="U2550" s="14" t="s">
        <v>68</v>
      </c>
      <c r="V2550" s="16" t="s">
        <v>45</v>
      </c>
      <c r="W2550" s="17" t="s">
        <v>251</v>
      </c>
    </row>
    <row r="2551" ht="15.75" customHeight="1">
      <c r="A2551" s="14" t="s">
        <v>6474</v>
      </c>
      <c r="B2551" s="14" t="s">
        <v>6475</v>
      </c>
      <c r="C2551" s="14">
        <v>2024.0</v>
      </c>
      <c r="D2551" s="14">
        <v>13.0</v>
      </c>
      <c r="E2551" s="14">
        <v>92571.0</v>
      </c>
      <c r="F2551" s="14" t="s">
        <v>223</v>
      </c>
      <c r="G2551" s="14" t="s">
        <v>6478</v>
      </c>
      <c r="H2551" s="14" t="s">
        <v>6479</v>
      </c>
      <c r="I2551" s="14">
        <v>0.717</v>
      </c>
      <c r="J2551" s="14">
        <v>0.736</v>
      </c>
      <c r="K2551" s="14">
        <v>0.8002695014052519</v>
      </c>
      <c r="L2551" s="14">
        <v>0.055</v>
      </c>
      <c r="M2551" s="14">
        <v>0.194</v>
      </c>
      <c r="N2551" s="14">
        <v>0.0</v>
      </c>
      <c r="O2551" s="14">
        <v>0.226</v>
      </c>
      <c r="P2551" s="14">
        <v>0.681</v>
      </c>
      <c r="Q2551" s="14">
        <v>149.975</v>
      </c>
      <c r="R2551" s="14">
        <v>11.0</v>
      </c>
      <c r="S2551" s="14">
        <v>0.0</v>
      </c>
      <c r="T2551" s="14" t="s">
        <v>103</v>
      </c>
      <c r="U2551" s="14" t="s">
        <v>68</v>
      </c>
      <c r="V2551" s="16" t="s">
        <v>407</v>
      </c>
      <c r="W2551" s="17" t="s">
        <v>185</v>
      </c>
    </row>
    <row r="2552" ht="15.75" customHeight="1">
      <c r="A2552" s="14" t="s">
        <v>3486</v>
      </c>
      <c r="B2552" s="14" t="s">
        <v>3488</v>
      </c>
      <c r="C2552" s="14">
        <v>2023.0</v>
      </c>
      <c r="D2552" s="14">
        <v>13.0</v>
      </c>
      <c r="E2552" s="14">
        <v>192546.0</v>
      </c>
      <c r="F2552" s="14" t="s">
        <v>327</v>
      </c>
      <c r="G2552" s="14" t="s">
        <v>123</v>
      </c>
      <c r="H2552" s="14" t="s">
        <v>2978</v>
      </c>
      <c r="I2552" s="14">
        <v>0.416</v>
      </c>
      <c r="J2552" s="14">
        <v>0.498</v>
      </c>
      <c r="K2552" s="14">
        <v>0.8469616922797049</v>
      </c>
      <c r="L2552" s="14">
        <v>0.0295</v>
      </c>
      <c r="M2552" s="14">
        <v>0.828</v>
      </c>
      <c r="N2552" s="14">
        <v>1.54E-6</v>
      </c>
      <c r="O2552" s="14">
        <v>0.121</v>
      </c>
      <c r="P2552" s="14">
        <v>0.26</v>
      </c>
      <c r="Q2552" s="14">
        <v>85.088</v>
      </c>
      <c r="R2552" s="14">
        <v>1.0</v>
      </c>
      <c r="S2552" s="14">
        <v>1.0</v>
      </c>
      <c r="T2552" s="14" t="s">
        <v>104</v>
      </c>
      <c r="U2552" s="14" t="s">
        <v>35</v>
      </c>
      <c r="V2552" s="16" t="s">
        <v>36</v>
      </c>
      <c r="W2552" s="17" t="s">
        <v>251</v>
      </c>
    </row>
    <row r="2553" ht="15.75" customHeight="1">
      <c r="A2553" s="14" t="s">
        <v>6483</v>
      </c>
      <c r="B2553" s="14" t="s">
        <v>6484</v>
      </c>
      <c r="C2553" s="14">
        <v>2023.0</v>
      </c>
      <c r="D2553" s="14">
        <v>13.0</v>
      </c>
      <c r="E2553" s="14">
        <v>195386.0</v>
      </c>
      <c r="F2553" s="14" t="s">
        <v>6486</v>
      </c>
      <c r="G2553" s="14" t="s">
        <v>6487</v>
      </c>
      <c r="H2553" s="14" t="s">
        <v>2978</v>
      </c>
      <c r="I2553" s="14">
        <v>0.689</v>
      </c>
      <c r="J2553" s="14">
        <v>0.617</v>
      </c>
      <c r="K2553" s="14">
        <v>0.746369216932681</v>
      </c>
      <c r="L2553" s="14">
        <v>0.0314</v>
      </c>
      <c r="M2553" s="14">
        <v>0.645</v>
      </c>
      <c r="N2553" s="14">
        <v>0.574</v>
      </c>
      <c r="O2553" s="14">
        <v>0.0546</v>
      </c>
      <c r="P2553" s="14">
        <v>0.978</v>
      </c>
      <c r="Q2553" s="14">
        <v>108.804</v>
      </c>
      <c r="R2553" s="14">
        <v>7.0</v>
      </c>
      <c r="S2553" s="14">
        <v>1.0</v>
      </c>
      <c r="T2553" s="14" t="s">
        <v>104</v>
      </c>
      <c r="U2553" s="14" t="s">
        <v>68</v>
      </c>
      <c r="V2553" s="16" t="s">
        <v>819</v>
      </c>
      <c r="W2553" s="17" t="s">
        <v>185</v>
      </c>
    </row>
    <row r="2554" ht="15.75" customHeight="1">
      <c r="A2554" s="14" t="s">
        <v>6491</v>
      </c>
      <c r="B2554" s="14" t="s">
        <v>6492</v>
      </c>
      <c r="C2554" s="14">
        <v>1970.0</v>
      </c>
      <c r="D2554" s="14">
        <v>13.0</v>
      </c>
      <c r="E2554" s="14">
        <v>281773.0</v>
      </c>
      <c r="F2554" s="14" t="s">
        <v>327</v>
      </c>
      <c r="G2554" s="14" t="s">
        <v>420</v>
      </c>
      <c r="H2554" s="14" t="s">
        <v>6495</v>
      </c>
      <c r="I2554" s="14">
        <v>0.289</v>
      </c>
      <c r="J2554" s="14">
        <v>0.54</v>
      </c>
      <c r="K2554" s="14">
        <v>0.7587320599585324</v>
      </c>
      <c r="L2554" s="14">
        <v>0.0392</v>
      </c>
      <c r="M2554" s="14">
        <v>0.908</v>
      </c>
      <c r="N2554" s="14">
        <v>7.24E-4</v>
      </c>
      <c r="O2554" s="14">
        <v>0.434</v>
      </c>
      <c r="P2554" s="14">
        <v>0.555</v>
      </c>
      <c r="Q2554" s="14">
        <v>103.976</v>
      </c>
      <c r="R2554" s="14">
        <v>11.0</v>
      </c>
      <c r="S2554" s="14">
        <v>0.0</v>
      </c>
      <c r="T2554" s="14" t="s">
        <v>104</v>
      </c>
      <c r="U2554" s="14" t="s">
        <v>35</v>
      </c>
      <c r="V2554" s="16" t="s">
        <v>333</v>
      </c>
      <c r="W2554" s="17" t="s">
        <v>185</v>
      </c>
    </row>
    <row r="2555" ht="15.75" customHeight="1">
      <c r="A2555" s="14" t="s">
        <v>3490</v>
      </c>
      <c r="B2555" s="14" t="s">
        <v>3491</v>
      </c>
      <c r="C2555" s="14">
        <v>2024.0</v>
      </c>
      <c r="D2555" s="14">
        <v>13.0</v>
      </c>
      <c r="E2555" s="14">
        <v>308666.0</v>
      </c>
      <c r="F2555" s="14" t="s">
        <v>327</v>
      </c>
      <c r="G2555" s="14" t="s">
        <v>3492</v>
      </c>
      <c r="H2555" s="14" t="s">
        <v>3283</v>
      </c>
      <c r="I2555" s="14">
        <v>0.468</v>
      </c>
      <c r="J2555" s="14">
        <v>0.426</v>
      </c>
      <c r="K2555" s="14">
        <v>0.7961842020662593</v>
      </c>
      <c r="L2555" s="14">
        <v>0.0325</v>
      </c>
      <c r="M2555" s="14">
        <v>0.608</v>
      </c>
      <c r="N2555" s="14">
        <v>0.0</v>
      </c>
      <c r="O2555" s="14">
        <v>0.0733</v>
      </c>
      <c r="P2555" s="14">
        <v>0.319</v>
      </c>
      <c r="Q2555" s="14">
        <v>129.857</v>
      </c>
      <c r="R2555" s="14">
        <v>1.0</v>
      </c>
      <c r="S2555" s="14">
        <v>1.0</v>
      </c>
      <c r="T2555" s="14" t="s">
        <v>104</v>
      </c>
      <c r="U2555" s="14" t="s">
        <v>35</v>
      </c>
      <c r="V2555" s="16" t="s">
        <v>45</v>
      </c>
      <c r="W2555" s="17" t="s">
        <v>251</v>
      </c>
    </row>
    <row r="2556" ht="15.75" customHeight="1">
      <c r="A2556" s="14" t="s">
        <v>3496</v>
      </c>
      <c r="B2556" s="14" t="s">
        <v>3497</v>
      </c>
      <c r="C2556" s="14">
        <v>2017.0</v>
      </c>
      <c r="D2556" s="14">
        <v>13.0</v>
      </c>
      <c r="E2556" s="14">
        <v>313651.0</v>
      </c>
      <c r="F2556" s="14" t="s">
        <v>368</v>
      </c>
      <c r="G2556" s="14" t="s">
        <v>3498</v>
      </c>
      <c r="H2556" s="14" t="s">
        <v>3499</v>
      </c>
      <c r="I2556" s="14">
        <v>0.48</v>
      </c>
      <c r="J2556" s="14">
        <v>0.366</v>
      </c>
      <c r="K2556" s="14">
        <v>0.740080850410881</v>
      </c>
      <c r="L2556" s="14">
        <v>0.0281</v>
      </c>
      <c r="M2556" s="14">
        <v>0.512</v>
      </c>
      <c r="N2556" s="14">
        <v>0.068</v>
      </c>
      <c r="O2556" s="14">
        <v>0.0958</v>
      </c>
      <c r="P2556" s="14">
        <v>0.231</v>
      </c>
      <c r="Q2556" s="14">
        <v>75.017</v>
      </c>
      <c r="R2556" s="14">
        <v>7.0</v>
      </c>
      <c r="S2556" s="14">
        <v>1.0</v>
      </c>
      <c r="T2556" s="14" t="s">
        <v>104</v>
      </c>
      <c r="U2556" s="14" t="s">
        <v>35</v>
      </c>
      <c r="V2556" s="16" t="s">
        <v>36</v>
      </c>
      <c r="W2556" s="17" t="s">
        <v>251</v>
      </c>
    </row>
    <row r="2557" ht="15.75" customHeight="1">
      <c r="A2557" s="14" t="s">
        <v>6500</v>
      </c>
      <c r="B2557" s="14" t="s">
        <v>6501</v>
      </c>
      <c r="C2557" s="14">
        <v>1986.0</v>
      </c>
      <c r="D2557" s="14">
        <v>13.0</v>
      </c>
      <c r="E2557" s="14">
        <v>487000.0</v>
      </c>
      <c r="F2557" s="14" t="s">
        <v>327</v>
      </c>
      <c r="G2557" s="14" t="s">
        <v>6502</v>
      </c>
      <c r="H2557" s="14" t="s">
        <v>6503</v>
      </c>
      <c r="I2557" s="14">
        <v>0.431</v>
      </c>
      <c r="J2557" s="14">
        <v>0.677</v>
      </c>
      <c r="K2557" s="14">
        <v>0.7690415588140004</v>
      </c>
      <c r="L2557" s="14">
        <v>0.0576</v>
      </c>
      <c r="M2557" s="14">
        <v>0.769</v>
      </c>
      <c r="N2557" s="14">
        <v>0.0447</v>
      </c>
      <c r="O2557" s="14">
        <v>0.455</v>
      </c>
      <c r="P2557" s="14">
        <v>0.577</v>
      </c>
      <c r="Q2557" s="14">
        <v>94.809</v>
      </c>
      <c r="R2557" s="14">
        <v>9.0</v>
      </c>
      <c r="S2557" s="14">
        <v>1.0</v>
      </c>
      <c r="T2557" s="14" t="s">
        <v>104</v>
      </c>
      <c r="U2557" s="14" t="s">
        <v>68</v>
      </c>
      <c r="V2557" s="16" t="s">
        <v>333</v>
      </c>
      <c r="W2557" s="17" t="s">
        <v>185</v>
      </c>
    </row>
    <row r="2558" ht="15.75" customHeight="1">
      <c r="A2558" s="14" t="s">
        <v>6507</v>
      </c>
      <c r="B2558" s="14" t="s">
        <v>6508</v>
      </c>
      <c r="C2558" s="14">
        <v>2023.0</v>
      </c>
      <c r="D2558" s="14">
        <v>13.0</v>
      </c>
      <c r="E2558" s="14">
        <v>277760.0</v>
      </c>
      <c r="F2558" s="14" t="s">
        <v>170</v>
      </c>
      <c r="G2558" s="14" t="s">
        <v>6509</v>
      </c>
      <c r="H2558" s="14" t="s">
        <v>2986</v>
      </c>
      <c r="I2558" s="14">
        <v>0.507</v>
      </c>
      <c r="J2558" s="14">
        <v>0.668</v>
      </c>
      <c r="K2558" s="14">
        <v>0.8689495861042299</v>
      </c>
      <c r="L2558" s="14">
        <v>0.0309</v>
      </c>
      <c r="M2558" s="14">
        <v>0.665</v>
      </c>
      <c r="N2558" s="14">
        <v>0.0</v>
      </c>
      <c r="O2558" s="14">
        <v>0.0585</v>
      </c>
      <c r="P2558" s="14">
        <v>0.805</v>
      </c>
      <c r="Q2558" s="14">
        <v>95.366</v>
      </c>
      <c r="R2558" s="14">
        <v>6.0</v>
      </c>
      <c r="S2558" s="14">
        <v>0.0</v>
      </c>
      <c r="T2558" s="14" t="s">
        <v>104</v>
      </c>
      <c r="U2558" s="14" t="s">
        <v>68</v>
      </c>
      <c r="V2558" s="16" t="s">
        <v>560</v>
      </c>
      <c r="W2558" s="17" t="s">
        <v>185</v>
      </c>
    </row>
    <row r="2559" ht="15.75" customHeight="1">
      <c r="A2559" s="14" t="s">
        <v>3503</v>
      </c>
      <c r="B2559" s="14" t="s">
        <v>3504</v>
      </c>
      <c r="C2559" s="14">
        <v>2023.0</v>
      </c>
      <c r="D2559" s="14">
        <v>13.0</v>
      </c>
      <c r="E2559" s="14">
        <v>161502.0</v>
      </c>
      <c r="F2559" s="14" t="s">
        <v>1782</v>
      </c>
      <c r="G2559" s="14" t="s">
        <v>3506</v>
      </c>
      <c r="H2559" s="14" t="s">
        <v>3507</v>
      </c>
      <c r="I2559" s="14">
        <v>0.49</v>
      </c>
      <c r="J2559" s="14">
        <v>0.097</v>
      </c>
      <c r="K2559" s="14">
        <v>0.5364575535145027</v>
      </c>
      <c r="L2559" s="14">
        <v>0.0655</v>
      </c>
      <c r="M2559" s="14">
        <v>0.993</v>
      </c>
      <c r="N2559" s="14">
        <v>0.92</v>
      </c>
      <c r="O2559" s="14">
        <v>0.0945</v>
      </c>
      <c r="P2559" s="14">
        <v>0.207</v>
      </c>
      <c r="Q2559" s="14">
        <v>162.225</v>
      </c>
      <c r="R2559" s="14">
        <v>11.0</v>
      </c>
      <c r="S2559" s="14">
        <v>0.0</v>
      </c>
      <c r="T2559" s="14" t="s">
        <v>104</v>
      </c>
      <c r="U2559" s="14" t="s">
        <v>35</v>
      </c>
      <c r="V2559" s="16" t="s">
        <v>36</v>
      </c>
      <c r="W2559" s="17" t="s">
        <v>251</v>
      </c>
    </row>
    <row r="2560" ht="15.75" customHeight="1">
      <c r="A2560" s="14" t="s">
        <v>6516</v>
      </c>
      <c r="B2560" s="14" t="s">
        <v>6517</v>
      </c>
      <c r="C2560" s="14">
        <v>2021.0</v>
      </c>
      <c r="D2560" s="14">
        <v>13.0</v>
      </c>
      <c r="E2560" s="14">
        <v>329221.0</v>
      </c>
      <c r="F2560" s="14" t="s">
        <v>255</v>
      </c>
      <c r="G2560" s="14" t="s">
        <v>6519</v>
      </c>
      <c r="H2560" s="14" t="s">
        <v>6520</v>
      </c>
      <c r="I2560" s="14">
        <v>0.451</v>
      </c>
      <c r="J2560" s="14">
        <v>0.681</v>
      </c>
      <c r="K2560" s="14">
        <v>0.8009539494620463</v>
      </c>
      <c r="L2560" s="14">
        <v>0.0517</v>
      </c>
      <c r="M2560" s="14">
        <v>0.38</v>
      </c>
      <c r="N2560" s="14">
        <v>4.83E-4</v>
      </c>
      <c r="O2560" s="14">
        <v>0.0818</v>
      </c>
      <c r="P2560" s="14">
        <v>0.568</v>
      </c>
      <c r="Q2560" s="14">
        <v>163.825</v>
      </c>
      <c r="R2560" s="14">
        <v>4.0</v>
      </c>
      <c r="S2560" s="14">
        <v>1.0</v>
      </c>
      <c r="T2560" s="14" t="s">
        <v>104</v>
      </c>
      <c r="U2560" s="14" t="s">
        <v>35</v>
      </c>
      <c r="V2560" s="16" t="s">
        <v>333</v>
      </c>
      <c r="W2560" s="17" t="s">
        <v>185</v>
      </c>
    </row>
    <row r="2561" ht="15.75" customHeight="1">
      <c r="A2561" s="14" t="s">
        <v>3509</v>
      </c>
      <c r="B2561" s="14" t="s">
        <v>3511</v>
      </c>
      <c r="C2561" s="14">
        <v>2020.0</v>
      </c>
      <c r="D2561" s="14">
        <v>13.0</v>
      </c>
      <c r="E2561" s="14">
        <v>307573.0</v>
      </c>
      <c r="F2561" s="14" t="s">
        <v>164</v>
      </c>
      <c r="G2561" s="14" t="s">
        <v>2616</v>
      </c>
      <c r="H2561" s="14" t="s">
        <v>2610</v>
      </c>
      <c r="I2561" s="14">
        <v>0.642</v>
      </c>
      <c r="J2561" s="14">
        <v>0.514</v>
      </c>
      <c r="K2561" s="14">
        <v>0.7796932816978657</v>
      </c>
      <c r="L2561" s="14">
        <v>0.0317</v>
      </c>
      <c r="M2561" s="14">
        <v>0.548</v>
      </c>
      <c r="N2561" s="14">
        <v>0.902</v>
      </c>
      <c r="O2561" s="14">
        <v>0.131</v>
      </c>
      <c r="P2561" s="14">
        <v>0.31</v>
      </c>
      <c r="Q2561" s="14">
        <v>114.028</v>
      </c>
      <c r="R2561" s="14">
        <v>0.0</v>
      </c>
      <c r="S2561" s="14">
        <v>0.0</v>
      </c>
      <c r="T2561" s="14" t="s">
        <v>104</v>
      </c>
      <c r="U2561" s="14" t="s">
        <v>35</v>
      </c>
      <c r="V2561" s="16" t="s">
        <v>45</v>
      </c>
      <c r="W2561" s="17" t="s">
        <v>251</v>
      </c>
    </row>
    <row r="2562" ht="15.75" customHeight="1">
      <c r="A2562" s="14" t="s">
        <v>3512</v>
      </c>
      <c r="B2562" s="14" t="s">
        <v>3513</v>
      </c>
      <c r="C2562" s="14">
        <v>2021.0</v>
      </c>
      <c r="D2562" s="14">
        <v>13.0</v>
      </c>
      <c r="E2562" s="14">
        <v>329966.0</v>
      </c>
      <c r="F2562" s="14" t="s">
        <v>235</v>
      </c>
      <c r="G2562" s="14" t="s">
        <v>3514</v>
      </c>
      <c r="H2562" s="14" t="s">
        <v>3513</v>
      </c>
      <c r="I2562" s="14">
        <v>0.667</v>
      </c>
      <c r="J2562" s="14">
        <v>0.693</v>
      </c>
      <c r="K2562" s="14">
        <v>0.8782324128745058</v>
      </c>
      <c r="L2562" s="14">
        <v>0.0374</v>
      </c>
      <c r="M2562" s="14">
        <v>0.0319</v>
      </c>
      <c r="N2562" s="14">
        <v>6.59E-5</v>
      </c>
      <c r="O2562" s="14">
        <v>0.355</v>
      </c>
      <c r="P2562" s="14">
        <v>0.447</v>
      </c>
      <c r="Q2562" s="14">
        <v>96.018</v>
      </c>
      <c r="R2562" s="14">
        <v>9.0</v>
      </c>
      <c r="S2562" s="14">
        <v>0.0</v>
      </c>
      <c r="T2562" s="14" t="s">
        <v>104</v>
      </c>
      <c r="U2562" s="14" t="s">
        <v>35</v>
      </c>
      <c r="V2562" s="16" t="s">
        <v>54</v>
      </c>
      <c r="W2562" s="17" t="s">
        <v>251</v>
      </c>
    </row>
    <row r="2563" ht="15.75" customHeight="1">
      <c r="A2563" s="14" t="s">
        <v>3517</v>
      </c>
      <c r="B2563" s="14" t="s">
        <v>2831</v>
      </c>
      <c r="C2563" s="14">
        <v>2020.0</v>
      </c>
      <c r="D2563" s="14">
        <v>13.0</v>
      </c>
      <c r="E2563" s="14">
        <v>238999.0</v>
      </c>
      <c r="F2563" s="14" t="s">
        <v>235</v>
      </c>
      <c r="G2563" s="14" t="s">
        <v>3519</v>
      </c>
      <c r="H2563" s="14" t="s">
        <v>3520</v>
      </c>
      <c r="I2563" s="14">
        <v>0.672</v>
      </c>
      <c r="J2563" s="14">
        <v>0.237</v>
      </c>
      <c r="K2563" s="14">
        <v>0.5628301927028677</v>
      </c>
      <c r="L2563" s="14">
        <v>0.0344</v>
      </c>
      <c r="M2563" s="14">
        <v>0.82</v>
      </c>
      <c r="N2563" s="14">
        <v>0.38</v>
      </c>
      <c r="O2563" s="14">
        <v>0.115</v>
      </c>
      <c r="P2563" s="14">
        <v>0.384</v>
      </c>
      <c r="Q2563" s="14">
        <v>126.013</v>
      </c>
      <c r="R2563" s="14">
        <v>5.0</v>
      </c>
      <c r="S2563" s="14">
        <v>0.0</v>
      </c>
      <c r="T2563" s="14" t="s">
        <v>104</v>
      </c>
      <c r="U2563" s="14" t="s">
        <v>35</v>
      </c>
      <c r="V2563" s="16" t="s">
        <v>45</v>
      </c>
      <c r="W2563" s="17" t="s">
        <v>251</v>
      </c>
    </row>
    <row r="2564" ht="15.75" customHeight="1">
      <c r="A2564" s="14" t="s">
        <v>3525</v>
      </c>
      <c r="B2564" s="14" t="s">
        <v>3526</v>
      </c>
      <c r="C2564" s="14">
        <v>2022.0</v>
      </c>
      <c r="D2564" s="14">
        <v>13.0</v>
      </c>
      <c r="E2564" s="14">
        <v>230320.0</v>
      </c>
      <c r="F2564" s="14" t="s">
        <v>170</v>
      </c>
      <c r="G2564" s="14" t="s">
        <v>3527</v>
      </c>
      <c r="H2564" s="14" t="s">
        <v>3528</v>
      </c>
      <c r="I2564" s="14">
        <v>0.781</v>
      </c>
      <c r="J2564" s="14">
        <v>0.782</v>
      </c>
      <c r="K2564" s="14">
        <v>0.7876499903581022</v>
      </c>
      <c r="L2564" s="14">
        <v>0.0417</v>
      </c>
      <c r="M2564" s="14">
        <v>0.00116</v>
      </c>
      <c r="N2564" s="14">
        <v>0.74</v>
      </c>
      <c r="O2564" s="14">
        <v>0.0811</v>
      </c>
      <c r="P2564" s="14">
        <v>0.398</v>
      </c>
      <c r="Q2564" s="14">
        <v>124.95</v>
      </c>
      <c r="R2564" s="14">
        <v>6.0</v>
      </c>
      <c r="S2564" s="14">
        <v>0.0</v>
      </c>
      <c r="T2564" s="14" t="s">
        <v>104</v>
      </c>
      <c r="U2564" s="14" t="s">
        <v>35</v>
      </c>
      <c r="V2564" s="16" t="s">
        <v>45</v>
      </c>
      <c r="W2564" s="17" t="s">
        <v>251</v>
      </c>
    </row>
    <row r="2565" ht="15.75" customHeight="1">
      <c r="A2565" s="14" t="s">
        <v>3532</v>
      </c>
      <c r="B2565" s="14" t="s">
        <v>3534</v>
      </c>
      <c r="C2565" s="14">
        <v>2022.0</v>
      </c>
      <c r="D2565" s="14">
        <v>13.0</v>
      </c>
      <c r="E2565" s="14">
        <v>270000.0</v>
      </c>
      <c r="F2565" s="14" t="s">
        <v>347</v>
      </c>
      <c r="G2565" s="14" t="s">
        <v>3535</v>
      </c>
      <c r="H2565" s="14" t="s">
        <v>3534</v>
      </c>
      <c r="I2565" s="14">
        <v>0.682</v>
      </c>
      <c r="J2565" s="14">
        <v>0.853</v>
      </c>
      <c r="K2565" s="14">
        <v>0.8329518961171916</v>
      </c>
      <c r="L2565" s="14">
        <v>0.0436</v>
      </c>
      <c r="M2565" s="14">
        <v>0.374</v>
      </c>
      <c r="N2565" s="14">
        <v>2.53E-4</v>
      </c>
      <c r="O2565" s="14">
        <v>0.105</v>
      </c>
      <c r="P2565" s="14">
        <v>0.475</v>
      </c>
      <c r="Q2565" s="14">
        <v>119.896</v>
      </c>
      <c r="R2565" s="14">
        <v>9.0</v>
      </c>
      <c r="S2565" s="14">
        <v>0.0</v>
      </c>
      <c r="T2565" s="14" t="s">
        <v>34</v>
      </c>
      <c r="U2565" s="14" t="s">
        <v>35</v>
      </c>
      <c r="V2565" s="16" t="s">
        <v>54</v>
      </c>
      <c r="W2565" s="17" t="s">
        <v>251</v>
      </c>
    </row>
    <row r="2566" ht="15.75" customHeight="1">
      <c r="A2566" s="14" t="s">
        <v>6521</v>
      </c>
      <c r="B2566" s="14" t="s">
        <v>6522</v>
      </c>
      <c r="C2566" s="14">
        <v>2008.0</v>
      </c>
      <c r="D2566" s="14">
        <v>13.0</v>
      </c>
      <c r="E2566" s="14">
        <v>307931.0</v>
      </c>
      <c r="F2566" s="14" t="s">
        <v>401</v>
      </c>
      <c r="G2566" s="14" t="s">
        <v>5759</v>
      </c>
      <c r="H2566" s="14" t="s">
        <v>5759</v>
      </c>
      <c r="I2566" s="14">
        <v>0.731</v>
      </c>
      <c r="J2566" s="14">
        <v>0.849</v>
      </c>
      <c r="K2566" s="14">
        <v>0.8726284944095005</v>
      </c>
      <c r="L2566" s="14">
        <v>0.0294</v>
      </c>
      <c r="M2566" s="14">
        <v>0.618</v>
      </c>
      <c r="N2566" s="14">
        <v>0.0</v>
      </c>
      <c r="O2566" s="14">
        <v>0.049</v>
      </c>
      <c r="P2566" s="14">
        <v>0.859</v>
      </c>
      <c r="Q2566" s="14">
        <v>135.043</v>
      </c>
      <c r="R2566" s="14">
        <v>0.0</v>
      </c>
      <c r="S2566" s="14">
        <v>0.0</v>
      </c>
      <c r="T2566" s="14" t="s">
        <v>34</v>
      </c>
      <c r="U2566" s="14" t="s">
        <v>35</v>
      </c>
      <c r="V2566" s="16" t="s">
        <v>560</v>
      </c>
      <c r="W2566" s="17" t="s">
        <v>185</v>
      </c>
    </row>
    <row r="2567" ht="15.75" customHeight="1">
      <c r="A2567" s="14" t="s">
        <v>3539</v>
      </c>
      <c r="B2567" s="14" t="s">
        <v>3541</v>
      </c>
      <c r="C2567" s="14">
        <v>2020.0</v>
      </c>
      <c r="D2567" s="14">
        <v>13.0</v>
      </c>
      <c r="E2567" s="14">
        <v>395428.0</v>
      </c>
      <c r="F2567" s="14" t="s">
        <v>3100</v>
      </c>
      <c r="G2567" s="14" t="s">
        <v>3101</v>
      </c>
      <c r="H2567" s="14" t="s">
        <v>3543</v>
      </c>
      <c r="I2567" s="14">
        <v>0.882</v>
      </c>
      <c r="J2567" s="14">
        <v>0.509</v>
      </c>
      <c r="K2567" s="14">
        <v>0.7764207644263167</v>
      </c>
      <c r="L2567" s="14">
        <v>0.0715</v>
      </c>
      <c r="M2567" s="14">
        <v>0.115</v>
      </c>
      <c r="N2567" s="14">
        <v>0.00197</v>
      </c>
      <c r="O2567" s="14">
        <v>0.106</v>
      </c>
      <c r="P2567" s="14">
        <v>0.433</v>
      </c>
      <c r="Q2567" s="14">
        <v>104.996</v>
      </c>
      <c r="R2567" s="14">
        <v>8.0</v>
      </c>
      <c r="S2567" s="14">
        <v>0.0</v>
      </c>
      <c r="T2567" s="14" t="s">
        <v>34</v>
      </c>
      <c r="U2567" s="14" t="s">
        <v>35</v>
      </c>
      <c r="V2567" s="16" t="s">
        <v>54</v>
      </c>
      <c r="W2567" s="17" t="s">
        <v>251</v>
      </c>
    </row>
    <row r="2568" ht="15.75" customHeight="1">
      <c r="A2568" s="14" t="s">
        <v>3546</v>
      </c>
      <c r="B2568" s="14" t="s">
        <v>3548</v>
      </c>
      <c r="C2568" s="14">
        <v>2019.0</v>
      </c>
      <c r="D2568" s="14">
        <v>13.0</v>
      </c>
      <c r="E2568" s="14">
        <v>284839.0</v>
      </c>
      <c r="F2568" s="14" t="s">
        <v>347</v>
      </c>
      <c r="G2568" s="14" t="s">
        <v>3018</v>
      </c>
      <c r="H2568" s="14" t="s">
        <v>3548</v>
      </c>
      <c r="I2568" s="14">
        <v>0.687</v>
      </c>
      <c r="J2568" s="14">
        <v>0.338</v>
      </c>
      <c r="K2568" s="14">
        <v>0.6637648920782888</v>
      </c>
      <c r="L2568" s="14">
        <v>0.0458</v>
      </c>
      <c r="M2568" s="14">
        <v>0.74</v>
      </c>
      <c r="N2568" s="14">
        <v>0.0</v>
      </c>
      <c r="O2568" s="14">
        <v>0.0916</v>
      </c>
      <c r="P2568" s="14">
        <v>0.385</v>
      </c>
      <c r="Q2568" s="14">
        <v>138.011</v>
      </c>
      <c r="R2568" s="14">
        <v>7.0</v>
      </c>
      <c r="S2568" s="14">
        <v>1.0</v>
      </c>
      <c r="T2568" s="14" t="s">
        <v>34</v>
      </c>
      <c r="U2568" s="14" t="s">
        <v>35</v>
      </c>
      <c r="V2568" s="16" t="s">
        <v>45</v>
      </c>
      <c r="W2568" s="17" t="s">
        <v>251</v>
      </c>
    </row>
    <row r="2569" ht="15.75" customHeight="1">
      <c r="A2569" s="14" t="s">
        <v>3552</v>
      </c>
      <c r="B2569" s="14" t="s">
        <v>3553</v>
      </c>
      <c r="C2569" s="14">
        <v>2020.0</v>
      </c>
      <c r="D2569" s="14">
        <v>13.0</v>
      </c>
      <c r="E2569" s="14">
        <v>238174.0</v>
      </c>
      <c r="F2569" s="14" t="s">
        <v>26</v>
      </c>
      <c r="G2569" s="14" t="s">
        <v>3556</v>
      </c>
      <c r="H2569" s="14" t="s">
        <v>3553</v>
      </c>
      <c r="I2569" s="14">
        <v>0.616</v>
      </c>
      <c r="J2569" s="14">
        <v>0.478</v>
      </c>
      <c r="K2569" s="14">
        <v>0.7587106709567577</v>
      </c>
      <c r="L2569" s="14">
        <v>0.0397</v>
      </c>
      <c r="M2569" s="14">
        <v>0.167</v>
      </c>
      <c r="N2569" s="14">
        <v>0.0</v>
      </c>
      <c r="O2569" s="14">
        <v>0.19</v>
      </c>
      <c r="P2569" s="14">
        <v>0.362</v>
      </c>
      <c r="Q2569" s="14">
        <v>87.956</v>
      </c>
      <c r="R2569" s="14">
        <v>9.0</v>
      </c>
      <c r="S2569" s="14">
        <v>1.0</v>
      </c>
      <c r="T2569" s="14" t="s">
        <v>34</v>
      </c>
      <c r="U2569" s="14" t="s">
        <v>68</v>
      </c>
      <c r="V2569" s="16" t="s">
        <v>45</v>
      </c>
      <c r="W2569" s="17" t="s">
        <v>251</v>
      </c>
    </row>
    <row r="2570" ht="15.75" customHeight="1">
      <c r="A2570" s="14" t="s">
        <v>3560</v>
      </c>
      <c r="B2570" s="14" t="s">
        <v>3561</v>
      </c>
      <c r="C2570" s="14">
        <v>2024.0</v>
      </c>
      <c r="D2570" s="14">
        <v>13.0</v>
      </c>
      <c r="E2570" s="14">
        <v>282096.0</v>
      </c>
      <c r="F2570" s="14" t="s">
        <v>765</v>
      </c>
      <c r="G2570" s="14" t="s">
        <v>3562</v>
      </c>
      <c r="H2570" s="14" t="s">
        <v>3312</v>
      </c>
      <c r="I2570" s="14">
        <v>0.495</v>
      </c>
      <c r="J2570" s="14">
        <v>0.392</v>
      </c>
      <c r="K2570" s="14">
        <v>0.8024939575898341</v>
      </c>
      <c r="L2570" s="14">
        <v>0.0283</v>
      </c>
      <c r="M2570" s="14">
        <v>0.736</v>
      </c>
      <c r="N2570" s="14">
        <v>7.91E-6</v>
      </c>
      <c r="O2570" s="14">
        <v>0.169</v>
      </c>
      <c r="P2570" s="14">
        <v>0.375</v>
      </c>
      <c r="Q2570" s="14">
        <v>131.128</v>
      </c>
      <c r="R2570" s="14">
        <v>2.0</v>
      </c>
      <c r="S2570" s="14">
        <v>0.0</v>
      </c>
      <c r="T2570" s="14" t="s">
        <v>34</v>
      </c>
      <c r="U2570" s="14" t="s">
        <v>35</v>
      </c>
      <c r="V2570" s="16" t="s">
        <v>45</v>
      </c>
      <c r="W2570" s="17" t="s">
        <v>251</v>
      </c>
    </row>
    <row r="2571" ht="15.75" customHeight="1">
      <c r="A2571" s="14" t="s">
        <v>3565</v>
      </c>
      <c r="B2571" s="14" t="s">
        <v>3566</v>
      </c>
      <c r="C2571" s="14">
        <v>2014.0</v>
      </c>
      <c r="D2571" s="14">
        <v>13.0</v>
      </c>
      <c r="E2571" s="14">
        <v>239606.0</v>
      </c>
      <c r="F2571" s="14" t="s">
        <v>413</v>
      </c>
      <c r="G2571" s="14" t="s">
        <v>3568</v>
      </c>
      <c r="H2571" s="14" t="s">
        <v>3569</v>
      </c>
      <c r="I2571" s="14">
        <v>0.618</v>
      </c>
      <c r="J2571" s="14">
        <v>0.728</v>
      </c>
      <c r="K2571" s="14">
        <v>0.8329946741207411</v>
      </c>
      <c r="L2571" s="14">
        <v>0.031</v>
      </c>
      <c r="M2571" s="14">
        <v>0.431</v>
      </c>
      <c r="N2571" s="14">
        <v>0.0547</v>
      </c>
      <c r="O2571" s="14">
        <v>0.406</v>
      </c>
      <c r="P2571" s="14">
        <v>0.363</v>
      </c>
      <c r="Q2571" s="14">
        <v>125.039</v>
      </c>
      <c r="R2571" s="14">
        <v>9.0</v>
      </c>
      <c r="S2571" s="14">
        <v>0.0</v>
      </c>
      <c r="T2571" s="14" t="s">
        <v>34</v>
      </c>
      <c r="U2571" s="14" t="s">
        <v>35</v>
      </c>
      <c r="V2571" s="16" t="s">
        <v>45</v>
      </c>
      <c r="W2571" s="17" t="s">
        <v>251</v>
      </c>
    </row>
    <row r="2572" ht="15.75" customHeight="1">
      <c r="A2572" s="14" t="s">
        <v>6526</v>
      </c>
      <c r="B2572" s="14" t="s">
        <v>6528</v>
      </c>
      <c r="C2572" s="14">
        <v>2024.0</v>
      </c>
      <c r="D2572" s="14">
        <v>13.0</v>
      </c>
      <c r="E2572" s="14">
        <v>222247.0</v>
      </c>
      <c r="F2572" s="14" t="s">
        <v>401</v>
      </c>
      <c r="G2572" s="14" t="s">
        <v>5129</v>
      </c>
      <c r="H2572" s="14" t="s">
        <v>2424</v>
      </c>
      <c r="I2572" s="14">
        <v>0.669</v>
      </c>
      <c r="J2572" s="14">
        <v>0.739</v>
      </c>
      <c r="K2572" s="14">
        <v>0.8034992406732511</v>
      </c>
      <c r="L2572" s="14">
        <v>0.03</v>
      </c>
      <c r="M2572" s="14">
        <v>0.415</v>
      </c>
      <c r="N2572" s="14">
        <v>0.0</v>
      </c>
      <c r="O2572" s="14">
        <v>0.0652</v>
      </c>
      <c r="P2572" s="14">
        <v>0.776</v>
      </c>
      <c r="Q2572" s="14">
        <v>113.966</v>
      </c>
      <c r="R2572" s="14">
        <v>10.0</v>
      </c>
      <c r="S2572" s="14">
        <v>1.0</v>
      </c>
      <c r="T2572" s="14" t="s">
        <v>34</v>
      </c>
      <c r="U2572" s="14" t="s">
        <v>35</v>
      </c>
      <c r="V2572" s="16" t="s">
        <v>181</v>
      </c>
      <c r="W2572" s="17" t="s">
        <v>185</v>
      </c>
    </row>
    <row r="2573" ht="15.75" customHeight="1">
      <c r="A2573" s="14" t="s">
        <v>6532</v>
      </c>
      <c r="B2573" s="14" t="s">
        <v>6533</v>
      </c>
      <c r="C2573" s="14">
        <v>2021.0</v>
      </c>
      <c r="D2573" s="14">
        <v>13.0</v>
      </c>
      <c r="E2573" s="14">
        <v>190981.0</v>
      </c>
      <c r="F2573" s="14" t="s">
        <v>964</v>
      </c>
      <c r="G2573" s="14" t="s">
        <v>6534</v>
      </c>
      <c r="H2573" s="14" t="s">
        <v>6536</v>
      </c>
      <c r="I2573" s="14">
        <v>0.581</v>
      </c>
      <c r="J2573" s="14">
        <v>0.575</v>
      </c>
      <c r="K2573" s="14">
        <v>0.8415930528342226</v>
      </c>
      <c r="L2573" s="14">
        <v>0.0277</v>
      </c>
      <c r="M2573" s="14">
        <v>0.603</v>
      </c>
      <c r="N2573" s="14">
        <v>0.0</v>
      </c>
      <c r="O2573" s="14">
        <v>0.442</v>
      </c>
      <c r="P2573" s="14">
        <v>0.736</v>
      </c>
      <c r="Q2573" s="14">
        <v>81.793</v>
      </c>
      <c r="R2573" s="14">
        <v>2.0</v>
      </c>
      <c r="S2573" s="14">
        <v>1.0</v>
      </c>
      <c r="T2573" s="14" t="s">
        <v>34</v>
      </c>
      <c r="U2573" s="14" t="s">
        <v>35</v>
      </c>
      <c r="V2573" s="16" t="s">
        <v>181</v>
      </c>
      <c r="W2573" s="17" t="s">
        <v>185</v>
      </c>
    </row>
    <row r="2574" ht="15.75" customHeight="1">
      <c r="A2574" s="14" t="s">
        <v>3572</v>
      </c>
      <c r="B2574" s="14" t="s">
        <v>3573</v>
      </c>
      <c r="C2574" s="14">
        <v>2023.0</v>
      </c>
      <c r="D2574" s="14">
        <v>13.0</v>
      </c>
      <c r="E2574" s="14">
        <v>154587.0</v>
      </c>
      <c r="F2574" s="14" t="s">
        <v>951</v>
      </c>
      <c r="G2574" s="14" t="s">
        <v>1601</v>
      </c>
      <c r="H2574" s="14" t="s">
        <v>1602</v>
      </c>
      <c r="I2574" s="14">
        <v>0.755</v>
      </c>
      <c r="J2574" s="14">
        <v>0.518</v>
      </c>
      <c r="K2574" s="14">
        <v>0.785297200162871</v>
      </c>
      <c r="L2574" s="14">
        <v>0.0342</v>
      </c>
      <c r="M2574" s="14">
        <v>0.686</v>
      </c>
      <c r="N2574" s="14">
        <v>8.02E-5</v>
      </c>
      <c r="O2574" s="14">
        <v>0.276</v>
      </c>
      <c r="P2574" s="14">
        <v>0.36</v>
      </c>
      <c r="Q2574" s="14">
        <v>113.316</v>
      </c>
      <c r="R2574" s="14">
        <v>2.0</v>
      </c>
      <c r="S2574" s="14">
        <v>1.0</v>
      </c>
      <c r="T2574" s="14" t="s">
        <v>34</v>
      </c>
      <c r="U2574" s="14" t="s">
        <v>35</v>
      </c>
      <c r="V2574" s="16" t="s">
        <v>45</v>
      </c>
      <c r="W2574" s="17" t="s">
        <v>251</v>
      </c>
    </row>
    <row r="2575" ht="15.75" customHeight="1">
      <c r="A2575" s="14" t="s">
        <v>20936</v>
      </c>
      <c r="B2575" s="14" t="s">
        <v>20937</v>
      </c>
      <c r="C2575" s="14">
        <v>2024.0</v>
      </c>
      <c r="D2575" s="14">
        <v>13.0</v>
      </c>
      <c r="E2575" s="14">
        <v>74666.0</v>
      </c>
      <c r="F2575" s="14" t="s">
        <v>12615</v>
      </c>
      <c r="G2575" s="14" t="s">
        <v>20938</v>
      </c>
      <c r="H2575" s="14" t="s">
        <v>20939</v>
      </c>
      <c r="I2575" s="14">
        <v>0.328</v>
      </c>
      <c r="J2575" s="14">
        <v>0.0564</v>
      </c>
      <c r="K2575" s="14">
        <v>0.501507924614431</v>
      </c>
      <c r="L2575" s="14">
        <v>0.0514</v>
      </c>
      <c r="M2575" s="14">
        <v>0.986</v>
      </c>
      <c r="N2575" s="14">
        <v>0.897</v>
      </c>
      <c r="O2575" s="14">
        <v>0.109</v>
      </c>
      <c r="P2575" s="14">
        <v>0.35</v>
      </c>
      <c r="Q2575" s="14">
        <v>116.646</v>
      </c>
      <c r="R2575" s="14">
        <v>7.0</v>
      </c>
      <c r="S2575" s="14">
        <v>1.0</v>
      </c>
      <c r="T2575" s="14" t="s">
        <v>1264</v>
      </c>
      <c r="U2575" s="14" t="s">
        <v>35</v>
      </c>
      <c r="V2575" s="16" t="s">
        <v>45</v>
      </c>
      <c r="W2575" s="17" t="s">
        <v>251</v>
      </c>
    </row>
    <row r="2576" ht="15.75" customHeight="1">
      <c r="A2576" s="14" t="s">
        <v>20940</v>
      </c>
      <c r="B2576" s="14" t="s">
        <v>20941</v>
      </c>
      <c r="C2576" s="14">
        <v>1967.0</v>
      </c>
      <c r="D2576" s="14">
        <v>13.0</v>
      </c>
      <c r="E2576" s="14">
        <v>142840.0</v>
      </c>
      <c r="F2576" s="14" t="s">
        <v>14444</v>
      </c>
      <c r="G2576" s="14" t="s">
        <v>20671</v>
      </c>
      <c r="H2576" s="14" t="s">
        <v>20672</v>
      </c>
      <c r="I2576" s="14">
        <v>0.803</v>
      </c>
      <c r="J2576" s="14">
        <v>0.197</v>
      </c>
      <c r="K2576" s="14">
        <v>0.7472247770036742</v>
      </c>
      <c r="L2576" s="14">
        <v>0.0628</v>
      </c>
      <c r="M2576" s="14">
        <v>0.984</v>
      </c>
      <c r="N2576" s="14">
        <v>0.0034</v>
      </c>
      <c r="O2576" s="14">
        <v>0.244</v>
      </c>
      <c r="P2576" s="14">
        <v>0.851</v>
      </c>
      <c r="Q2576" s="14">
        <v>143.403</v>
      </c>
      <c r="R2576" s="14">
        <v>4.0</v>
      </c>
      <c r="S2576" s="14">
        <v>0.0</v>
      </c>
      <c r="T2576" s="14" t="s">
        <v>1264</v>
      </c>
      <c r="U2576" s="14" t="s">
        <v>35</v>
      </c>
      <c r="V2576" s="16" t="s">
        <v>560</v>
      </c>
      <c r="W2576" s="17" t="s">
        <v>185</v>
      </c>
    </row>
    <row r="2577" ht="15.75" customHeight="1">
      <c r="A2577" s="14" t="s">
        <v>20942</v>
      </c>
      <c r="B2577" s="14" t="s">
        <v>20943</v>
      </c>
      <c r="C2577" s="14">
        <v>2022.0</v>
      </c>
      <c r="D2577" s="14">
        <v>13.0</v>
      </c>
      <c r="E2577" s="14">
        <v>125538.0</v>
      </c>
      <c r="F2577" s="14" t="s">
        <v>12561</v>
      </c>
      <c r="G2577" s="14" t="s">
        <v>20827</v>
      </c>
      <c r="H2577" s="14" t="s">
        <v>20827</v>
      </c>
      <c r="I2577" s="14">
        <v>0.706</v>
      </c>
      <c r="J2577" s="14">
        <v>0.939</v>
      </c>
      <c r="K2577" s="14">
        <v>0.8776762988283604</v>
      </c>
      <c r="L2577" s="14">
        <v>0.0389</v>
      </c>
      <c r="M2577" s="14">
        <v>0.0242</v>
      </c>
      <c r="N2577" s="14">
        <v>0.00355</v>
      </c>
      <c r="O2577" s="14">
        <v>0.0493</v>
      </c>
      <c r="P2577" s="14">
        <v>0.506</v>
      </c>
      <c r="Q2577" s="14">
        <v>130.013</v>
      </c>
      <c r="R2577" s="14">
        <v>1.0</v>
      </c>
      <c r="S2577" s="14">
        <v>0.0</v>
      </c>
      <c r="T2577" s="14" t="s">
        <v>1264</v>
      </c>
      <c r="U2577" s="14" t="s">
        <v>35</v>
      </c>
      <c r="V2577" s="16" t="s">
        <v>333</v>
      </c>
      <c r="W2577" s="17" t="s">
        <v>185</v>
      </c>
    </row>
    <row r="2578" ht="15.75" customHeight="1">
      <c r="A2578" s="14" t="s">
        <v>20944</v>
      </c>
      <c r="B2578" s="14" t="s">
        <v>20945</v>
      </c>
      <c r="C2578" s="14">
        <v>2020.0</v>
      </c>
      <c r="D2578" s="14">
        <v>13.0</v>
      </c>
      <c r="E2578" s="14">
        <v>185000.0</v>
      </c>
      <c r="F2578" s="14" t="s">
        <v>13652</v>
      </c>
      <c r="G2578" s="14" t="s">
        <v>20946</v>
      </c>
      <c r="H2578" s="14" t="s">
        <v>20947</v>
      </c>
      <c r="I2578" s="14">
        <v>0.65</v>
      </c>
      <c r="J2578" s="14">
        <v>0.551</v>
      </c>
      <c r="K2578" s="14">
        <v>0.6409856051880953</v>
      </c>
      <c r="L2578" s="14">
        <v>0.0502</v>
      </c>
      <c r="M2578" s="14">
        <v>9.9E-4</v>
      </c>
      <c r="N2578" s="14">
        <v>0.809</v>
      </c>
      <c r="O2578" s="14">
        <v>0.166</v>
      </c>
      <c r="P2578" s="14">
        <v>0.357</v>
      </c>
      <c r="Q2578" s="14">
        <v>139.961</v>
      </c>
      <c r="R2578" s="14">
        <v>2.0</v>
      </c>
      <c r="S2578" s="14">
        <v>1.0</v>
      </c>
      <c r="T2578" s="14" t="s">
        <v>1264</v>
      </c>
      <c r="U2578" s="14" t="s">
        <v>68</v>
      </c>
      <c r="V2578" s="16" t="s">
        <v>45</v>
      </c>
      <c r="W2578" s="17" t="s">
        <v>251</v>
      </c>
    </row>
    <row r="2579" ht="15.75" customHeight="1">
      <c r="A2579" s="14" t="s">
        <v>20948</v>
      </c>
      <c r="B2579" s="14" t="s">
        <v>20949</v>
      </c>
      <c r="C2579" s="14">
        <v>2024.0</v>
      </c>
      <c r="D2579" s="14">
        <v>13.0</v>
      </c>
      <c r="E2579" s="14">
        <v>121697.0</v>
      </c>
      <c r="F2579" s="14" t="s">
        <v>16764</v>
      </c>
      <c r="G2579" s="14" t="s">
        <v>20769</v>
      </c>
      <c r="H2579" s="14" t="s">
        <v>20949</v>
      </c>
      <c r="I2579" s="14">
        <v>0.911</v>
      </c>
      <c r="J2579" s="14">
        <v>0.624</v>
      </c>
      <c r="K2579" s="14">
        <v>0.8640728936995686</v>
      </c>
      <c r="L2579" s="14">
        <v>0.132</v>
      </c>
      <c r="M2579" s="14">
        <v>0.0333</v>
      </c>
      <c r="N2579" s="14">
        <v>4.98E-6</v>
      </c>
      <c r="O2579" s="14">
        <v>0.0919</v>
      </c>
      <c r="P2579" s="14">
        <v>0.447</v>
      </c>
      <c r="Q2579" s="14">
        <v>133.881</v>
      </c>
      <c r="R2579" s="14">
        <v>4.0</v>
      </c>
      <c r="S2579" s="14">
        <v>0.0</v>
      </c>
      <c r="T2579" s="14" t="s">
        <v>1434</v>
      </c>
      <c r="U2579" s="14" t="s">
        <v>35</v>
      </c>
      <c r="V2579" s="16" t="s">
        <v>54</v>
      </c>
      <c r="W2579" s="17" t="s">
        <v>251</v>
      </c>
    </row>
    <row r="2580" ht="15.75" customHeight="1">
      <c r="A2580" s="14" t="s">
        <v>20950</v>
      </c>
      <c r="B2580" s="14" t="s">
        <v>20951</v>
      </c>
      <c r="C2580" s="14">
        <v>2010.0</v>
      </c>
      <c r="D2580" s="14">
        <v>13.0</v>
      </c>
      <c r="E2580" s="14">
        <v>103731.0</v>
      </c>
      <c r="F2580" s="14" t="s">
        <v>14610</v>
      </c>
      <c r="G2580" s="14" t="s">
        <v>20796</v>
      </c>
      <c r="H2580" s="14" t="s">
        <v>20797</v>
      </c>
      <c r="I2580" s="14">
        <v>0.545</v>
      </c>
      <c r="J2580" s="14">
        <v>0.12</v>
      </c>
      <c r="K2580" s="14">
        <v>0.6811327615194506</v>
      </c>
      <c r="L2580" s="14">
        <v>0.108</v>
      </c>
      <c r="M2580" s="14">
        <v>0.951</v>
      </c>
      <c r="N2580" s="14">
        <v>0.966</v>
      </c>
      <c r="O2580" s="14">
        <v>0.0932</v>
      </c>
      <c r="P2580" s="14">
        <v>0.114</v>
      </c>
      <c r="Q2580" s="14">
        <v>115.692</v>
      </c>
      <c r="R2580" s="14">
        <v>2.0</v>
      </c>
      <c r="S2580" s="14">
        <v>0.0</v>
      </c>
      <c r="T2580" s="14" t="s">
        <v>1434</v>
      </c>
      <c r="U2580" s="14" t="s">
        <v>35</v>
      </c>
      <c r="V2580" s="16" t="s">
        <v>58</v>
      </c>
      <c r="W2580" s="17" t="s">
        <v>251</v>
      </c>
    </row>
    <row r="2581" ht="15.75" customHeight="1">
      <c r="A2581" s="14" t="s">
        <v>20952</v>
      </c>
      <c r="B2581" s="14" t="s">
        <v>20953</v>
      </c>
      <c r="C2581" s="14">
        <v>2020.0</v>
      </c>
      <c r="D2581" s="14">
        <v>13.0</v>
      </c>
      <c r="E2581" s="14">
        <v>188026.0</v>
      </c>
      <c r="F2581" s="14" t="s">
        <v>20954</v>
      </c>
      <c r="G2581" s="14" t="s">
        <v>20955</v>
      </c>
      <c r="H2581" s="14" t="s">
        <v>20956</v>
      </c>
      <c r="I2581" s="14">
        <v>0.637</v>
      </c>
      <c r="J2581" s="14">
        <v>0.409</v>
      </c>
      <c r="K2581" s="14">
        <v>0.837529142497005</v>
      </c>
      <c r="L2581" s="14">
        <v>0.0346</v>
      </c>
      <c r="M2581" s="14">
        <v>0.591</v>
      </c>
      <c r="N2581" s="14">
        <v>0.0</v>
      </c>
      <c r="O2581" s="14">
        <v>0.146</v>
      </c>
      <c r="P2581" s="14">
        <v>0.227</v>
      </c>
      <c r="Q2581" s="14">
        <v>135.945</v>
      </c>
      <c r="R2581" s="14">
        <v>4.0</v>
      </c>
      <c r="S2581" s="14">
        <v>1.0</v>
      </c>
      <c r="T2581" s="14" t="s">
        <v>1434</v>
      </c>
      <c r="U2581" s="14" t="s">
        <v>35</v>
      </c>
      <c r="V2581" s="16" t="s">
        <v>36</v>
      </c>
      <c r="W2581" s="17" t="s">
        <v>251</v>
      </c>
    </row>
    <row r="2582" ht="15.75" customHeight="1">
      <c r="A2582" s="14" t="s">
        <v>20957</v>
      </c>
      <c r="B2582" s="14" t="s">
        <v>20958</v>
      </c>
      <c r="C2582" s="14">
        <v>2010.0</v>
      </c>
      <c r="D2582" s="14">
        <v>13.0</v>
      </c>
      <c r="E2582" s="14">
        <v>123531.0</v>
      </c>
      <c r="F2582" s="14" t="s">
        <v>14610</v>
      </c>
      <c r="G2582" s="14" t="s">
        <v>20796</v>
      </c>
      <c r="H2582" s="14" t="s">
        <v>20797</v>
      </c>
      <c r="I2582" s="14">
        <v>0.332</v>
      </c>
      <c r="J2582" s="14">
        <v>0.013</v>
      </c>
      <c r="K2582" s="14">
        <v>0.5305114110211001</v>
      </c>
      <c r="L2582" s="14">
        <v>0.0451</v>
      </c>
      <c r="M2582" s="14">
        <v>0.984</v>
      </c>
      <c r="N2582" s="14">
        <v>0.675</v>
      </c>
      <c r="O2582" s="14">
        <v>0.119</v>
      </c>
      <c r="P2582" s="14">
        <v>0.425</v>
      </c>
      <c r="Q2582" s="14">
        <v>121.15</v>
      </c>
      <c r="R2582" s="14">
        <v>2.0</v>
      </c>
      <c r="S2582" s="14">
        <v>1.0</v>
      </c>
      <c r="T2582" s="14" t="s">
        <v>1434</v>
      </c>
      <c r="U2582" s="14" t="s">
        <v>35</v>
      </c>
      <c r="V2582" s="16" t="s">
        <v>54</v>
      </c>
      <c r="W2582" s="17" t="s">
        <v>251</v>
      </c>
    </row>
    <row r="2583" ht="15.75" customHeight="1">
      <c r="A2583" s="14" t="s">
        <v>20959</v>
      </c>
      <c r="B2583" s="14" t="s">
        <v>20960</v>
      </c>
      <c r="C2583" s="14">
        <v>2020.0</v>
      </c>
      <c r="D2583" s="14">
        <v>13.0</v>
      </c>
      <c r="E2583" s="14">
        <v>90279.0</v>
      </c>
      <c r="F2583" s="14" t="s">
        <v>2193</v>
      </c>
      <c r="G2583" s="14" t="s">
        <v>1884</v>
      </c>
      <c r="H2583" s="14" t="s">
        <v>1885</v>
      </c>
      <c r="I2583" s="14">
        <v>0.296</v>
      </c>
      <c r="J2583" s="14">
        <v>0.494</v>
      </c>
      <c r="K2583" s="14">
        <v>0.7577909438804401</v>
      </c>
      <c r="L2583" s="14">
        <v>0.0335</v>
      </c>
      <c r="M2583" s="14">
        <v>0.522</v>
      </c>
      <c r="N2583" s="14">
        <v>0.918</v>
      </c>
      <c r="O2583" s="14">
        <v>0.244</v>
      </c>
      <c r="P2583" s="14">
        <v>0.542</v>
      </c>
      <c r="Q2583" s="14">
        <v>64.651</v>
      </c>
      <c r="R2583" s="14">
        <v>3.0</v>
      </c>
      <c r="S2583" s="14">
        <v>1.0</v>
      </c>
      <c r="T2583" s="14" t="s">
        <v>1434</v>
      </c>
      <c r="U2583" s="14" t="s">
        <v>35</v>
      </c>
      <c r="V2583" s="16" t="s">
        <v>333</v>
      </c>
      <c r="W2583" s="17" t="s">
        <v>185</v>
      </c>
    </row>
    <row r="2584" ht="15.75" customHeight="1">
      <c r="A2584" s="14" t="s">
        <v>20961</v>
      </c>
      <c r="B2584" s="14" t="s">
        <v>20962</v>
      </c>
      <c r="C2584" s="14">
        <v>2010.0</v>
      </c>
      <c r="D2584" s="14">
        <v>13.0</v>
      </c>
      <c r="E2584" s="14">
        <v>87894.0</v>
      </c>
      <c r="F2584" s="14" t="s">
        <v>14610</v>
      </c>
      <c r="G2584" s="14" t="s">
        <v>20796</v>
      </c>
      <c r="H2584" s="14" t="s">
        <v>20797</v>
      </c>
      <c r="I2584" s="14">
        <v>0.513</v>
      </c>
      <c r="J2584" s="14">
        <v>0.534</v>
      </c>
      <c r="K2584" s="14">
        <v>0.7405514084499274</v>
      </c>
      <c r="L2584" s="14">
        <v>0.134</v>
      </c>
      <c r="M2584" s="14">
        <v>0.982</v>
      </c>
      <c r="N2584" s="14">
        <v>0.962</v>
      </c>
      <c r="O2584" s="14">
        <v>0.105</v>
      </c>
      <c r="P2584" s="14">
        <v>0.273</v>
      </c>
      <c r="Q2584" s="14">
        <v>106.862</v>
      </c>
      <c r="R2584" s="14">
        <v>7.0</v>
      </c>
      <c r="S2584" s="14">
        <v>1.0</v>
      </c>
      <c r="T2584" s="14" t="s">
        <v>1434</v>
      </c>
      <c r="U2584" s="14" t="s">
        <v>35</v>
      </c>
      <c r="V2584" s="16" t="s">
        <v>36</v>
      </c>
      <c r="W2584" s="17" t="s">
        <v>251</v>
      </c>
    </row>
    <row r="2585" ht="15.75" customHeight="1">
      <c r="A2585" s="14" t="s">
        <v>20963</v>
      </c>
      <c r="B2585" s="14" t="s">
        <v>20964</v>
      </c>
      <c r="C2585" s="14">
        <v>2017.0</v>
      </c>
      <c r="D2585" s="14">
        <v>13.0</v>
      </c>
      <c r="E2585" s="14">
        <v>114700.0</v>
      </c>
      <c r="F2585" s="14" t="s">
        <v>18971</v>
      </c>
      <c r="G2585" s="14" t="s">
        <v>20319</v>
      </c>
      <c r="H2585" s="14" t="s">
        <v>20498</v>
      </c>
      <c r="I2585" s="14">
        <v>0.922</v>
      </c>
      <c r="J2585" s="14">
        <v>0.633</v>
      </c>
      <c r="K2585" s="14">
        <v>0.8709601522710637</v>
      </c>
      <c r="L2585" s="14">
        <v>0.0469</v>
      </c>
      <c r="M2585" s="14">
        <v>0.281</v>
      </c>
      <c r="N2585" s="14">
        <v>0.00529</v>
      </c>
      <c r="O2585" s="14">
        <v>0.0288</v>
      </c>
      <c r="P2585" s="14">
        <v>0.975</v>
      </c>
      <c r="Q2585" s="14">
        <v>111.972</v>
      </c>
      <c r="R2585" s="14">
        <v>2.0</v>
      </c>
      <c r="S2585" s="14">
        <v>1.0</v>
      </c>
      <c r="T2585" s="14" t="s">
        <v>1434</v>
      </c>
      <c r="U2585" s="14" t="s">
        <v>35</v>
      </c>
      <c r="V2585" s="16" t="s">
        <v>819</v>
      </c>
      <c r="W2585" s="17" t="s">
        <v>185</v>
      </c>
    </row>
    <row r="2586" ht="15.75" customHeight="1">
      <c r="A2586" s="14" t="s">
        <v>6537</v>
      </c>
      <c r="B2586" s="14" t="s">
        <v>6539</v>
      </c>
      <c r="C2586" s="14">
        <v>2015.0</v>
      </c>
      <c r="D2586" s="14">
        <v>13.0</v>
      </c>
      <c r="E2586" s="14">
        <v>175724.0</v>
      </c>
      <c r="F2586" s="14" t="s">
        <v>2892</v>
      </c>
      <c r="G2586" s="14" t="s">
        <v>6541</v>
      </c>
      <c r="H2586" s="14" t="s">
        <v>6542</v>
      </c>
      <c r="I2586" s="14">
        <v>0.609</v>
      </c>
      <c r="J2586" s="14">
        <v>0.316</v>
      </c>
      <c r="K2586" s="14">
        <v>0.7037837143989952</v>
      </c>
      <c r="L2586" s="14">
        <v>0.084</v>
      </c>
      <c r="M2586" s="14">
        <v>0.948</v>
      </c>
      <c r="N2586" s="14">
        <v>0.423</v>
      </c>
      <c r="O2586" s="14">
        <v>0.53</v>
      </c>
      <c r="P2586" s="14">
        <v>0.885</v>
      </c>
      <c r="Q2586" s="14">
        <v>143.84</v>
      </c>
      <c r="R2586" s="14">
        <v>0.0</v>
      </c>
      <c r="S2586" s="14">
        <v>1.0</v>
      </c>
      <c r="T2586" s="14" t="s">
        <v>103</v>
      </c>
      <c r="U2586" s="14" t="s">
        <v>35</v>
      </c>
      <c r="V2586" s="16" t="s">
        <v>560</v>
      </c>
      <c r="W2586" s="17" t="s">
        <v>185</v>
      </c>
    </row>
    <row r="2587" ht="15.75" customHeight="1">
      <c r="A2587" s="14" t="s">
        <v>6545</v>
      </c>
      <c r="B2587" s="14" t="s">
        <v>6546</v>
      </c>
      <c r="C2587" s="14">
        <v>2020.0</v>
      </c>
      <c r="D2587" s="14">
        <v>13.0</v>
      </c>
      <c r="E2587" s="14">
        <v>207856.0</v>
      </c>
      <c r="F2587" s="14" t="s">
        <v>6548</v>
      </c>
      <c r="G2587" s="14" t="s">
        <v>6550</v>
      </c>
      <c r="H2587" s="14" t="s">
        <v>6546</v>
      </c>
      <c r="I2587" s="14">
        <v>0.6567054320987653</v>
      </c>
      <c r="J2587" s="14">
        <v>0.6703844999999999</v>
      </c>
      <c r="K2587" s="14">
        <v>0.8136264709055699</v>
      </c>
      <c r="L2587" s="14">
        <v>0.08138265432098765</v>
      </c>
      <c r="M2587" s="14">
        <v>0.2693400896296296</v>
      </c>
      <c r="N2587" s="14">
        <v>0.05448885008024692</v>
      </c>
      <c r="O2587" s="14">
        <v>0.1911505555555556</v>
      </c>
      <c r="P2587" s="14">
        <v>0.6187672839506173</v>
      </c>
      <c r="Q2587" s="14">
        <v>120.71</v>
      </c>
      <c r="R2587" s="14">
        <v>5.0</v>
      </c>
      <c r="S2587" s="14">
        <v>1.0</v>
      </c>
      <c r="T2587" s="14" t="s">
        <v>103</v>
      </c>
      <c r="U2587" s="14" t="s">
        <v>35</v>
      </c>
      <c r="V2587" s="16" t="s">
        <v>407</v>
      </c>
      <c r="W2587" s="17" t="s">
        <v>185</v>
      </c>
    </row>
    <row r="2588" ht="15.75" customHeight="1">
      <c r="A2588" s="14" t="s">
        <v>6552</v>
      </c>
      <c r="B2588" s="14" t="s">
        <v>6553</v>
      </c>
      <c r="C2588" s="14">
        <v>1986.0</v>
      </c>
      <c r="D2588" s="14">
        <v>13.0</v>
      </c>
      <c r="E2588" s="14">
        <v>319866.0</v>
      </c>
      <c r="F2588" s="14" t="s">
        <v>6556</v>
      </c>
      <c r="G2588" s="14" t="s">
        <v>6558</v>
      </c>
      <c r="H2588" s="14" t="s">
        <v>6560</v>
      </c>
      <c r="I2588" s="14">
        <v>0.907</v>
      </c>
      <c r="J2588" s="14">
        <v>0.682</v>
      </c>
      <c r="K2588" s="14">
        <v>0.7366799991286831</v>
      </c>
      <c r="L2588" s="14">
        <v>0.0813</v>
      </c>
      <c r="M2588" s="14">
        <v>0.0546</v>
      </c>
      <c r="N2588" s="14">
        <v>0.219</v>
      </c>
      <c r="O2588" s="14">
        <v>0.193</v>
      </c>
      <c r="P2588" s="14">
        <v>0.772</v>
      </c>
      <c r="Q2588" s="14">
        <v>106.32</v>
      </c>
      <c r="R2588" s="14">
        <v>0.0</v>
      </c>
      <c r="S2588" s="14">
        <v>1.0</v>
      </c>
      <c r="T2588" s="14" t="s">
        <v>103</v>
      </c>
      <c r="U2588" s="14" t="s">
        <v>35</v>
      </c>
      <c r="V2588" s="16" t="s">
        <v>181</v>
      </c>
      <c r="W2588" s="17" t="s">
        <v>185</v>
      </c>
    </row>
    <row r="2589" ht="15.75" customHeight="1">
      <c r="A2589" s="14" t="s">
        <v>6563</v>
      </c>
      <c r="B2589" s="14" t="s">
        <v>6566</v>
      </c>
      <c r="C2589" s="14">
        <v>2023.0</v>
      </c>
      <c r="D2589" s="14">
        <v>13.0</v>
      </c>
      <c r="E2589" s="14">
        <v>200454.0</v>
      </c>
      <c r="F2589" s="14" t="s">
        <v>6568</v>
      </c>
      <c r="G2589" s="14" t="s">
        <v>6569</v>
      </c>
      <c r="H2589" s="14" t="s">
        <v>6566</v>
      </c>
      <c r="I2589" s="14">
        <v>0.706</v>
      </c>
      <c r="J2589" s="14">
        <v>0.691</v>
      </c>
      <c r="K2589" s="14">
        <v>0.8723504373864277</v>
      </c>
      <c r="L2589" s="14">
        <v>0.0633</v>
      </c>
      <c r="M2589" s="14">
        <v>0.0584</v>
      </c>
      <c r="N2589" s="14">
        <v>6.99E-5</v>
      </c>
      <c r="O2589" s="14">
        <v>0.0232</v>
      </c>
      <c r="P2589" s="14">
        <v>0.632</v>
      </c>
      <c r="Q2589" s="14">
        <v>118.05</v>
      </c>
      <c r="R2589" s="14">
        <v>0.0</v>
      </c>
      <c r="S2589" s="14">
        <v>1.0</v>
      </c>
      <c r="T2589" s="14" t="s">
        <v>103</v>
      </c>
      <c r="U2589" s="14" t="s">
        <v>35</v>
      </c>
      <c r="V2589" s="16" t="s">
        <v>407</v>
      </c>
      <c r="W2589" s="17" t="s">
        <v>185</v>
      </c>
    </row>
    <row r="2590" ht="15.75" customHeight="1">
      <c r="A2590" s="14" t="s">
        <v>3576</v>
      </c>
      <c r="B2590" s="14" t="s">
        <v>3577</v>
      </c>
      <c r="C2590" s="14">
        <v>2023.0</v>
      </c>
      <c r="D2590" s="14">
        <v>13.0</v>
      </c>
      <c r="E2590" s="14">
        <v>179657.0</v>
      </c>
      <c r="F2590" s="14" t="s">
        <v>3579</v>
      </c>
      <c r="G2590" s="14" t="s">
        <v>1474</v>
      </c>
      <c r="H2590" s="14" t="s">
        <v>3581</v>
      </c>
      <c r="I2590" s="14">
        <v>0.546</v>
      </c>
      <c r="J2590" s="14">
        <v>0.648</v>
      </c>
      <c r="K2590" s="14">
        <v>0.8258293585261731</v>
      </c>
      <c r="L2590" s="14">
        <v>0.16</v>
      </c>
      <c r="M2590" s="14">
        <v>0.0117</v>
      </c>
      <c r="N2590" s="14">
        <v>1.24E-4</v>
      </c>
      <c r="O2590" s="14">
        <v>0.336</v>
      </c>
      <c r="P2590" s="14">
        <v>0.386</v>
      </c>
      <c r="Q2590" s="14">
        <v>130.6</v>
      </c>
      <c r="R2590" s="14">
        <v>0.0</v>
      </c>
      <c r="S2590" s="14">
        <v>0.0</v>
      </c>
      <c r="T2590" s="14" t="s">
        <v>104</v>
      </c>
      <c r="U2590" s="14" t="s">
        <v>68</v>
      </c>
      <c r="V2590" s="16" t="s">
        <v>45</v>
      </c>
      <c r="W2590" s="17" t="s">
        <v>251</v>
      </c>
    </row>
    <row r="2591" ht="15.75" customHeight="1">
      <c r="A2591" s="14" t="s">
        <v>6572</v>
      </c>
      <c r="B2591" s="14" t="s">
        <v>6574</v>
      </c>
      <c r="C2591" s="14">
        <v>2018.0</v>
      </c>
      <c r="D2591" s="14">
        <v>13.0</v>
      </c>
      <c r="E2591" s="14">
        <v>215483.0</v>
      </c>
      <c r="F2591" s="14" t="s">
        <v>6576</v>
      </c>
      <c r="G2591" s="14" t="s">
        <v>6578</v>
      </c>
      <c r="H2591" s="14" t="s">
        <v>6579</v>
      </c>
      <c r="I2591" s="14">
        <v>0.6567054320987653</v>
      </c>
      <c r="J2591" s="14">
        <v>0.6703844999999999</v>
      </c>
      <c r="K2591" s="14">
        <v>0.8136264709055699</v>
      </c>
      <c r="L2591" s="14">
        <v>0.08138265432098765</v>
      </c>
      <c r="M2591" s="14">
        <v>0.2693400896296296</v>
      </c>
      <c r="N2591" s="14">
        <v>0.05448885008024692</v>
      </c>
      <c r="O2591" s="14">
        <v>0.1911505555555556</v>
      </c>
      <c r="P2591" s="14">
        <v>0.6187672839506173</v>
      </c>
      <c r="Q2591" s="14">
        <v>120.71</v>
      </c>
      <c r="R2591" s="14">
        <v>5.0</v>
      </c>
      <c r="S2591" s="14">
        <v>1.0</v>
      </c>
      <c r="T2591" s="14" t="s">
        <v>104</v>
      </c>
      <c r="U2591" s="14" t="s">
        <v>68</v>
      </c>
      <c r="V2591" s="16" t="s">
        <v>407</v>
      </c>
      <c r="W2591" s="17" t="s">
        <v>185</v>
      </c>
    </row>
    <row r="2592" ht="15.75" customHeight="1">
      <c r="A2592" s="14" t="s">
        <v>20965</v>
      </c>
      <c r="B2592" s="14" t="s">
        <v>20966</v>
      </c>
      <c r="C2592" s="14">
        <v>2021.0</v>
      </c>
      <c r="D2592" s="14">
        <v>13.0</v>
      </c>
      <c r="E2592" s="14">
        <v>204615.0</v>
      </c>
      <c r="F2592" s="14" t="s">
        <v>20967</v>
      </c>
      <c r="G2592" s="14" t="s">
        <v>20968</v>
      </c>
      <c r="H2592" s="14" t="s">
        <v>20969</v>
      </c>
      <c r="I2592" s="14">
        <v>0.6567054320987653</v>
      </c>
      <c r="J2592" s="14">
        <v>0.6703844999999999</v>
      </c>
      <c r="K2592" s="14">
        <v>0.8136264709055699</v>
      </c>
      <c r="L2592" s="14">
        <v>0.08138265432098765</v>
      </c>
      <c r="M2592" s="14">
        <v>0.2693400896296296</v>
      </c>
      <c r="N2592" s="14">
        <v>0.05448885008024692</v>
      </c>
      <c r="O2592" s="14">
        <v>0.1911505555555556</v>
      </c>
      <c r="P2592" s="14">
        <v>0.6187672839506173</v>
      </c>
      <c r="Q2592" s="14">
        <v>120.71</v>
      </c>
      <c r="R2592" s="14">
        <v>5.0</v>
      </c>
      <c r="S2592" s="14">
        <v>1.0</v>
      </c>
      <c r="T2592" s="14" t="s">
        <v>1434</v>
      </c>
      <c r="U2592" s="14" t="s">
        <v>68</v>
      </c>
      <c r="V2592" s="16" t="s">
        <v>407</v>
      </c>
      <c r="W2592" s="17" t="s">
        <v>185</v>
      </c>
    </row>
    <row r="2593" ht="15.75" customHeight="1">
      <c r="A2593" s="14" t="s">
        <v>3585</v>
      </c>
      <c r="B2593" s="14" t="s">
        <v>3586</v>
      </c>
      <c r="C2593" s="14">
        <v>2020.0</v>
      </c>
      <c r="D2593" s="14">
        <v>14.0</v>
      </c>
      <c r="E2593" s="14">
        <v>236922.0</v>
      </c>
      <c r="F2593" s="14" t="s">
        <v>26</v>
      </c>
      <c r="G2593" s="14" t="s">
        <v>3587</v>
      </c>
      <c r="H2593" s="14" t="s">
        <v>3588</v>
      </c>
      <c r="I2593" s="14">
        <v>0.647</v>
      </c>
      <c r="J2593" s="14">
        <v>0.52</v>
      </c>
      <c r="K2593" s="14">
        <v>0.7123820931124767</v>
      </c>
      <c r="L2593" s="14">
        <v>0.0346</v>
      </c>
      <c r="M2593" s="14">
        <v>0.62</v>
      </c>
      <c r="N2593" s="14">
        <v>0.00983</v>
      </c>
      <c r="O2593" s="14">
        <v>0.121</v>
      </c>
      <c r="P2593" s="14">
        <v>0.345</v>
      </c>
      <c r="Q2593" s="14">
        <v>145.131</v>
      </c>
      <c r="R2593" s="14">
        <v>0.0</v>
      </c>
      <c r="S2593" s="14">
        <v>1.0</v>
      </c>
      <c r="T2593" s="14" t="s">
        <v>34</v>
      </c>
      <c r="U2593" s="14" t="s">
        <v>35</v>
      </c>
      <c r="V2593" s="16" t="s">
        <v>45</v>
      </c>
      <c r="W2593" s="17" t="s">
        <v>251</v>
      </c>
    </row>
    <row r="2594" ht="15.75" customHeight="1">
      <c r="A2594" s="14" t="s">
        <v>3594</v>
      </c>
      <c r="B2594" s="14" t="s">
        <v>3595</v>
      </c>
      <c r="C2594" s="14">
        <v>2020.0</v>
      </c>
      <c r="D2594" s="14">
        <v>14.0</v>
      </c>
      <c r="E2594" s="14">
        <v>340000.0</v>
      </c>
      <c r="F2594" s="14" t="s">
        <v>26</v>
      </c>
      <c r="G2594" s="14" t="s">
        <v>3596</v>
      </c>
      <c r="H2594" s="14" t="s">
        <v>3597</v>
      </c>
      <c r="I2594" s="14">
        <v>0.387</v>
      </c>
      <c r="J2594" s="14">
        <v>0.346</v>
      </c>
      <c r="K2594" s="14">
        <v>0.8109426132908918</v>
      </c>
      <c r="L2594" s="14">
        <v>0.0324</v>
      </c>
      <c r="M2594" s="14">
        <v>0.897</v>
      </c>
      <c r="N2594" s="14">
        <v>0.0</v>
      </c>
      <c r="O2594" s="14">
        <v>0.108</v>
      </c>
      <c r="P2594" s="14">
        <v>0.275</v>
      </c>
      <c r="Q2594" s="14">
        <v>121.832</v>
      </c>
      <c r="R2594" s="14">
        <v>5.0</v>
      </c>
      <c r="S2594" s="14">
        <v>0.0</v>
      </c>
      <c r="T2594" s="14" t="s">
        <v>34</v>
      </c>
      <c r="U2594" s="14" t="s">
        <v>35</v>
      </c>
      <c r="V2594" s="16" t="s">
        <v>36</v>
      </c>
      <c r="W2594" s="17" t="s">
        <v>251</v>
      </c>
    </row>
    <row r="2595" ht="15.75" customHeight="1">
      <c r="A2595" s="14" t="s">
        <v>3600</v>
      </c>
      <c r="B2595" s="14" t="s">
        <v>3602</v>
      </c>
      <c r="C2595" s="14">
        <v>2006.0</v>
      </c>
      <c r="D2595" s="14">
        <v>14.0</v>
      </c>
      <c r="E2595" s="14">
        <v>136463.0</v>
      </c>
      <c r="F2595" s="14" t="s">
        <v>26</v>
      </c>
      <c r="G2595" s="14" t="s">
        <v>1853</v>
      </c>
      <c r="H2595" s="14" t="s">
        <v>3604</v>
      </c>
      <c r="I2595" s="14">
        <v>0.303</v>
      </c>
      <c r="J2595" s="14">
        <v>0.195</v>
      </c>
      <c r="K2595" s="14">
        <v>0.6429106153478299</v>
      </c>
      <c r="L2595" s="14">
        <v>0.0428</v>
      </c>
      <c r="M2595" s="14">
        <v>0.994</v>
      </c>
      <c r="N2595" s="14">
        <v>0.141</v>
      </c>
      <c r="O2595" s="14">
        <v>0.287</v>
      </c>
      <c r="P2595" s="14">
        <v>0.168</v>
      </c>
      <c r="Q2595" s="14">
        <v>83.054</v>
      </c>
      <c r="R2595" s="14">
        <v>11.0</v>
      </c>
      <c r="S2595" s="14">
        <v>1.0</v>
      </c>
      <c r="T2595" s="14" t="s">
        <v>34</v>
      </c>
      <c r="U2595" s="14" t="s">
        <v>35</v>
      </c>
      <c r="V2595" s="16" t="s">
        <v>58</v>
      </c>
      <c r="W2595" s="17" t="s">
        <v>251</v>
      </c>
    </row>
    <row r="2596" ht="15.75" customHeight="1">
      <c r="A2596" s="14" t="s">
        <v>20970</v>
      </c>
      <c r="B2596" s="14" t="s">
        <v>20971</v>
      </c>
      <c r="C2596" s="14">
        <v>2007.0</v>
      </c>
      <c r="D2596" s="14">
        <v>14.0</v>
      </c>
      <c r="E2596" s="14">
        <v>131493.0</v>
      </c>
      <c r="F2596" s="14" t="s">
        <v>1402</v>
      </c>
      <c r="G2596" s="14" t="s">
        <v>1408</v>
      </c>
      <c r="H2596" s="14" t="s">
        <v>1410</v>
      </c>
      <c r="I2596" s="14">
        <v>0.641</v>
      </c>
      <c r="J2596" s="14">
        <v>0.0766</v>
      </c>
      <c r="K2596" s="14">
        <v>0.6197249374239147</v>
      </c>
      <c r="L2596" s="14">
        <v>0.108</v>
      </c>
      <c r="M2596" s="14">
        <v>0.759</v>
      </c>
      <c r="N2596" s="14">
        <v>0.903</v>
      </c>
      <c r="O2596" s="14">
        <v>0.0839</v>
      </c>
      <c r="P2596" s="14">
        <v>0.161</v>
      </c>
      <c r="Q2596" s="14">
        <v>134.214</v>
      </c>
      <c r="R2596" s="14">
        <v>2.0</v>
      </c>
      <c r="S2596" s="14">
        <v>1.0</v>
      </c>
      <c r="T2596" s="14" t="s">
        <v>1434</v>
      </c>
      <c r="U2596" s="14" t="s">
        <v>35</v>
      </c>
      <c r="V2596" s="16" t="s">
        <v>58</v>
      </c>
      <c r="W2596" s="17" t="s">
        <v>251</v>
      </c>
    </row>
    <row r="2597" ht="15.75" customHeight="1">
      <c r="A2597" s="14" t="s">
        <v>3605</v>
      </c>
      <c r="B2597" s="14" t="s">
        <v>3606</v>
      </c>
      <c r="C2597" s="14">
        <v>2021.0</v>
      </c>
      <c r="D2597" s="14">
        <v>14.0</v>
      </c>
      <c r="E2597" s="14">
        <v>210638.0</v>
      </c>
      <c r="F2597" s="14" t="s">
        <v>26</v>
      </c>
      <c r="G2597" s="14" t="s">
        <v>3607</v>
      </c>
      <c r="H2597" s="14" t="s">
        <v>3032</v>
      </c>
      <c r="I2597" s="14">
        <v>0.731</v>
      </c>
      <c r="J2597" s="14">
        <v>0.331</v>
      </c>
      <c r="K2597" s="14">
        <v>0.7891686094841152</v>
      </c>
      <c r="L2597" s="14">
        <v>0.0493</v>
      </c>
      <c r="M2597" s="14">
        <v>0.877</v>
      </c>
      <c r="N2597" s="14">
        <v>5.28E-6</v>
      </c>
      <c r="O2597" s="14">
        <v>0.0952</v>
      </c>
      <c r="P2597" s="14">
        <v>0.427</v>
      </c>
      <c r="Q2597" s="14">
        <v>140.893</v>
      </c>
      <c r="R2597" s="14">
        <v>8.0</v>
      </c>
      <c r="S2597" s="14">
        <v>1.0</v>
      </c>
      <c r="T2597" s="14" t="s">
        <v>34</v>
      </c>
      <c r="U2597" s="14" t="s">
        <v>35</v>
      </c>
      <c r="V2597" s="16" t="s">
        <v>54</v>
      </c>
      <c r="W2597" s="17" t="s">
        <v>251</v>
      </c>
    </row>
    <row r="2598" ht="15.75" customHeight="1">
      <c r="A2598" s="14" t="s">
        <v>3613</v>
      </c>
      <c r="B2598" s="14" t="s">
        <v>3614</v>
      </c>
      <c r="C2598" s="14">
        <v>2021.0</v>
      </c>
      <c r="D2598" s="14">
        <v>14.0</v>
      </c>
      <c r="E2598" s="14">
        <v>183600.0</v>
      </c>
      <c r="F2598" s="14" t="s">
        <v>26</v>
      </c>
      <c r="G2598" s="14" t="s">
        <v>3031</v>
      </c>
      <c r="H2598" s="14" t="s">
        <v>3032</v>
      </c>
      <c r="I2598" s="14">
        <v>0.545</v>
      </c>
      <c r="J2598" s="14">
        <v>0.255</v>
      </c>
      <c r="K2598" s="14">
        <v>0.7533420315112755</v>
      </c>
      <c r="L2598" s="14">
        <v>0.0366</v>
      </c>
      <c r="M2598" s="14">
        <v>0.895</v>
      </c>
      <c r="N2598" s="14">
        <v>0.0</v>
      </c>
      <c r="O2598" s="14">
        <v>0.106</v>
      </c>
      <c r="P2598" s="14">
        <v>0.208</v>
      </c>
      <c r="Q2598" s="14">
        <v>149.624</v>
      </c>
      <c r="R2598" s="14">
        <v>1.0</v>
      </c>
      <c r="S2598" s="14">
        <v>1.0</v>
      </c>
      <c r="T2598" s="14" t="s">
        <v>34</v>
      </c>
      <c r="U2598" s="14" t="s">
        <v>35</v>
      </c>
      <c r="V2598" s="16" t="s">
        <v>36</v>
      </c>
      <c r="W2598" s="17" t="s">
        <v>251</v>
      </c>
    </row>
    <row r="2599" ht="15.75" customHeight="1">
      <c r="A2599" s="14" t="s">
        <v>3618</v>
      </c>
      <c r="B2599" s="14" t="s">
        <v>3619</v>
      </c>
      <c r="C2599" s="14">
        <v>2010.0</v>
      </c>
      <c r="D2599" s="14">
        <v>14.0</v>
      </c>
      <c r="E2599" s="14">
        <v>204435.0</v>
      </c>
      <c r="F2599" s="14" t="s">
        <v>26</v>
      </c>
      <c r="G2599" s="14" t="s">
        <v>544</v>
      </c>
      <c r="H2599" s="14" t="s">
        <v>3620</v>
      </c>
      <c r="I2599" s="14">
        <v>0.378</v>
      </c>
      <c r="J2599" s="14">
        <v>0.0221</v>
      </c>
      <c r="K2599" s="14">
        <v>0.4510298804258331</v>
      </c>
      <c r="L2599" s="14">
        <v>0.0444</v>
      </c>
      <c r="M2599" s="14">
        <v>0.983</v>
      </c>
      <c r="N2599" s="14">
        <v>0.0</v>
      </c>
      <c r="O2599" s="14">
        <v>0.106</v>
      </c>
      <c r="P2599" s="14">
        <v>0.319</v>
      </c>
      <c r="Q2599" s="14">
        <v>132.109</v>
      </c>
      <c r="R2599" s="14">
        <v>10.0</v>
      </c>
      <c r="S2599" s="14">
        <v>1.0</v>
      </c>
      <c r="T2599" s="14" t="s">
        <v>34</v>
      </c>
      <c r="U2599" s="14" t="s">
        <v>35</v>
      </c>
      <c r="V2599" s="16" t="s">
        <v>45</v>
      </c>
      <c r="W2599" s="17" t="s">
        <v>251</v>
      </c>
    </row>
    <row r="2600" ht="15.75" customHeight="1">
      <c r="A2600" s="14" t="s">
        <v>6580</v>
      </c>
      <c r="B2600" s="14" t="s">
        <v>6581</v>
      </c>
      <c r="C2600" s="14">
        <v>2017.0</v>
      </c>
      <c r="D2600" s="14">
        <v>14.0</v>
      </c>
      <c r="E2600" s="14">
        <v>258000.0</v>
      </c>
      <c r="F2600" s="14" t="s">
        <v>26</v>
      </c>
      <c r="G2600" s="14" t="s">
        <v>6584</v>
      </c>
      <c r="H2600" s="14" t="s">
        <v>6585</v>
      </c>
      <c r="I2600" s="14">
        <v>0.636</v>
      </c>
      <c r="J2600" s="14">
        <v>0.614</v>
      </c>
      <c r="K2600" s="14">
        <v>0.8488867024394395</v>
      </c>
      <c r="L2600" s="14">
        <v>0.0405</v>
      </c>
      <c r="M2600" s="14">
        <v>0.485</v>
      </c>
      <c r="N2600" s="14">
        <v>2.67E-6</v>
      </c>
      <c r="O2600" s="14">
        <v>0.319</v>
      </c>
      <c r="P2600" s="14">
        <v>0.569</v>
      </c>
      <c r="Q2600" s="14">
        <v>110.906</v>
      </c>
      <c r="R2600" s="14">
        <v>11.0</v>
      </c>
      <c r="S2600" s="14">
        <v>1.0</v>
      </c>
      <c r="T2600" s="14" t="s">
        <v>34</v>
      </c>
      <c r="U2600" s="14" t="s">
        <v>35</v>
      </c>
      <c r="V2600" s="16" t="s">
        <v>333</v>
      </c>
      <c r="W2600" s="17" t="s">
        <v>185</v>
      </c>
    </row>
    <row r="2601" ht="15.75" customHeight="1">
      <c r="A2601" s="14" t="s">
        <v>3621</v>
      </c>
      <c r="B2601" s="14" t="s">
        <v>3622</v>
      </c>
      <c r="C2601" s="14">
        <v>2012.0</v>
      </c>
      <c r="D2601" s="14">
        <v>14.0</v>
      </c>
      <c r="E2601" s="14">
        <v>270605.0</v>
      </c>
      <c r="F2601" s="14" t="s">
        <v>3624</v>
      </c>
      <c r="G2601" s="14" t="s">
        <v>1593</v>
      </c>
      <c r="H2601" s="14" t="s">
        <v>3626</v>
      </c>
      <c r="I2601" s="14">
        <v>0.609</v>
      </c>
      <c r="J2601" s="14">
        <v>0.448</v>
      </c>
      <c r="K2601" s="14">
        <v>0.8138301285304937</v>
      </c>
      <c r="L2601" s="14">
        <v>0.0259</v>
      </c>
      <c r="M2601" s="14">
        <v>0.745</v>
      </c>
      <c r="N2601" s="14">
        <v>1.57E-5</v>
      </c>
      <c r="O2601" s="14">
        <v>0.101</v>
      </c>
      <c r="P2601" s="14">
        <v>0.26</v>
      </c>
      <c r="Q2601" s="14">
        <v>109.984</v>
      </c>
      <c r="R2601" s="14">
        <v>2.0</v>
      </c>
      <c r="S2601" s="14">
        <v>1.0</v>
      </c>
      <c r="T2601" s="14" t="s">
        <v>34</v>
      </c>
      <c r="U2601" s="14" t="s">
        <v>68</v>
      </c>
      <c r="V2601" s="16" t="s">
        <v>36</v>
      </c>
      <c r="W2601" s="17" t="s">
        <v>251</v>
      </c>
    </row>
    <row r="2602" ht="15.75" customHeight="1">
      <c r="A2602" s="14" t="s">
        <v>6588</v>
      </c>
      <c r="B2602" s="14" t="s">
        <v>6589</v>
      </c>
      <c r="C2602" s="14">
        <v>1998.0</v>
      </c>
      <c r="D2602" s="14">
        <v>14.0</v>
      </c>
      <c r="E2602" s="14">
        <v>238708.0</v>
      </c>
      <c r="F2602" s="14" t="s">
        <v>26</v>
      </c>
      <c r="G2602" s="14" t="s">
        <v>63</v>
      </c>
      <c r="H2602" s="14" t="s">
        <v>3218</v>
      </c>
      <c r="I2602" s="14">
        <v>0.704</v>
      </c>
      <c r="J2602" s="14">
        <v>0.744</v>
      </c>
      <c r="K2602" s="14">
        <v>0.7737257502026882</v>
      </c>
      <c r="L2602" s="14">
        <v>0.0403</v>
      </c>
      <c r="M2602" s="14">
        <v>0.267</v>
      </c>
      <c r="N2602" s="14">
        <v>1.25E-6</v>
      </c>
      <c r="O2602" s="14">
        <v>0.11</v>
      </c>
      <c r="P2602" s="14">
        <v>0.917</v>
      </c>
      <c r="Q2602" s="14">
        <v>180.016</v>
      </c>
      <c r="R2602" s="14">
        <v>7.0</v>
      </c>
      <c r="S2602" s="14">
        <v>1.0</v>
      </c>
      <c r="T2602" s="14" t="s">
        <v>34</v>
      </c>
      <c r="U2602" s="14" t="s">
        <v>94</v>
      </c>
      <c r="V2602" s="16" t="s">
        <v>819</v>
      </c>
      <c r="W2602" s="17" t="s">
        <v>185</v>
      </c>
    </row>
    <row r="2603" ht="15.75" customHeight="1">
      <c r="A2603" s="14" t="s">
        <v>6593</v>
      </c>
      <c r="B2603" s="14" t="s">
        <v>6594</v>
      </c>
      <c r="C2603" s="14">
        <v>2003.0</v>
      </c>
      <c r="D2603" s="14">
        <v>14.0</v>
      </c>
      <c r="E2603" s="14">
        <v>275600.0</v>
      </c>
      <c r="F2603" s="14" t="s">
        <v>26</v>
      </c>
      <c r="G2603" s="14" t="s">
        <v>63</v>
      </c>
      <c r="H2603" s="14" t="s">
        <v>5985</v>
      </c>
      <c r="I2603" s="14">
        <v>0.9</v>
      </c>
      <c r="J2603" s="14">
        <v>0.673</v>
      </c>
      <c r="K2603" s="14">
        <v>0.8106859452695938</v>
      </c>
      <c r="L2603" s="14">
        <v>0.154</v>
      </c>
      <c r="M2603" s="14">
        <v>0.12</v>
      </c>
      <c r="N2603" s="14">
        <v>9.4E-4</v>
      </c>
      <c r="O2603" s="14">
        <v>0.0849</v>
      </c>
      <c r="P2603" s="14">
        <v>0.659</v>
      </c>
      <c r="Q2603" s="14">
        <v>100.014</v>
      </c>
      <c r="R2603" s="14">
        <v>9.0</v>
      </c>
      <c r="S2603" s="14">
        <v>0.0</v>
      </c>
      <c r="T2603" s="14" t="s">
        <v>34</v>
      </c>
      <c r="U2603" s="14" t="s">
        <v>68</v>
      </c>
      <c r="V2603" s="16" t="s">
        <v>407</v>
      </c>
      <c r="W2603" s="17" t="s">
        <v>185</v>
      </c>
    </row>
    <row r="2604" ht="15.75" customHeight="1">
      <c r="A2604" s="14" t="s">
        <v>6600</v>
      </c>
      <c r="B2604" s="14" t="s">
        <v>6601</v>
      </c>
      <c r="C2604" s="14">
        <v>2004.0</v>
      </c>
      <c r="D2604" s="14">
        <v>14.0</v>
      </c>
      <c r="E2604" s="14">
        <v>192600.0</v>
      </c>
      <c r="F2604" s="14" t="s">
        <v>6605</v>
      </c>
      <c r="G2604" s="14" t="s">
        <v>6606</v>
      </c>
      <c r="H2604" s="14" t="s">
        <v>6607</v>
      </c>
      <c r="I2604" s="14">
        <v>0.852</v>
      </c>
      <c r="J2604" s="14">
        <v>0.797</v>
      </c>
      <c r="K2604" s="14">
        <v>0.8345346822485289</v>
      </c>
      <c r="L2604" s="14">
        <v>0.0614</v>
      </c>
      <c r="M2604" s="14">
        <v>0.322</v>
      </c>
      <c r="N2604" s="14">
        <v>2.69E-6</v>
      </c>
      <c r="O2604" s="14">
        <v>0.0845</v>
      </c>
      <c r="P2604" s="14">
        <v>0.741</v>
      </c>
      <c r="Q2604" s="14">
        <v>96.008</v>
      </c>
      <c r="R2604" s="14">
        <v>0.0</v>
      </c>
      <c r="S2604" s="14">
        <v>1.0</v>
      </c>
      <c r="T2604" s="14" t="s">
        <v>103</v>
      </c>
      <c r="U2604" s="14" t="s">
        <v>35</v>
      </c>
      <c r="V2604" s="16" t="s">
        <v>181</v>
      </c>
      <c r="W2604" s="17" t="s">
        <v>185</v>
      </c>
    </row>
    <row r="2605" ht="15.75" customHeight="1">
      <c r="A2605" s="14" t="s">
        <v>3627</v>
      </c>
      <c r="B2605" s="14" t="s">
        <v>3628</v>
      </c>
      <c r="C2605" s="14">
        <v>2022.0</v>
      </c>
      <c r="D2605" s="14">
        <v>14.0</v>
      </c>
      <c r="E2605" s="14">
        <v>91000.0</v>
      </c>
      <c r="F2605" s="14" t="s">
        <v>3629</v>
      </c>
      <c r="G2605" s="14" t="s">
        <v>3591</v>
      </c>
      <c r="H2605" s="14" t="s">
        <v>3630</v>
      </c>
      <c r="I2605" s="14">
        <v>0.531</v>
      </c>
      <c r="J2605" s="14">
        <v>0.787</v>
      </c>
      <c r="K2605" s="14">
        <v>0.8297649348527419</v>
      </c>
      <c r="L2605" s="14">
        <v>0.0825</v>
      </c>
      <c r="M2605" s="14">
        <v>0.00285</v>
      </c>
      <c r="N2605" s="14">
        <v>2.48E-5</v>
      </c>
      <c r="O2605" s="14">
        <v>0.373</v>
      </c>
      <c r="P2605" s="14">
        <v>0.369</v>
      </c>
      <c r="Q2605" s="14">
        <v>130.065</v>
      </c>
      <c r="R2605" s="14">
        <v>0.0</v>
      </c>
      <c r="S2605" s="14">
        <v>1.0</v>
      </c>
      <c r="T2605" s="14" t="s">
        <v>104</v>
      </c>
      <c r="U2605" s="14" t="s">
        <v>68</v>
      </c>
      <c r="V2605" s="16" t="s">
        <v>45</v>
      </c>
      <c r="W2605" s="17" t="s">
        <v>251</v>
      </c>
    </row>
    <row r="2606" ht="15.75" customHeight="1">
      <c r="A2606" s="14" t="s">
        <v>20972</v>
      </c>
      <c r="B2606" s="14" t="s">
        <v>20973</v>
      </c>
      <c r="C2606" s="14">
        <v>2020.0</v>
      </c>
      <c r="D2606" s="14">
        <v>14.0</v>
      </c>
      <c r="E2606" s="14">
        <v>180906.0</v>
      </c>
      <c r="F2606" s="14" t="s">
        <v>20974</v>
      </c>
      <c r="G2606" s="14" t="s">
        <v>20975</v>
      </c>
      <c r="H2606" s="14" t="s">
        <v>20976</v>
      </c>
      <c r="I2606" s="14">
        <v>0.596</v>
      </c>
      <c r="J2606" s="14">
        <v>0.431</v>
      </c>
      <c r="K2606" s="14">
        <v>0.7299852415731616</v>
      </c>
      <c r="L2606" s="14">
        <v>0.0784</v>
      </c>
      <c r="M2606" s="14">
        <v>0.0361</v>
      </c>
      <c r="N2606" s="14">
        <v>1.22E-6</v>
      </c>
      <c r="O2606" s="14">
        <v>0.155</v>
      </c>
      <c r="P2606" s="14">
        <v>0.724</v>
      </c>
      <c r="Q2606" s="14">
        <v>107.789</v>
      </c>
      <c r="R2606" s="14">
        <v>5.0</v>
      </c>
      <c r="S2606" s="14">
        <v>1.0</v>
      </c>
      <c r="T2606" s="14" t="s">
        <v>1264</v>
      </c>
      <c r="U2606" s="14" t="s">
        <v>68</v>
      </c>
      <c r="V2606" s="16" t="s">
        <v>181</v>
      </c>
      <c r="W2606" s="17" t="s">
        <v>185</v>
      </c>
    </row>
    <row r="2607" ht="15.75" customHeight="1">
      <c r="A2607" s="14" t="s">
        <v>6610</v>
      </c>
      <c r="B2607" s="14" t="s">
        <v>6612</v>
      </c>
      <c r="C2607" s="14">
        <v>2016.0</v>
      </c>
      <c r="D2607" s="14">
        <v>14.0</v>
      </c>
      <c r="E2607" s="14">
        <v>407695.0</v>
      </c>
      <c r="F2607" s="14" t="s">
        <v>26</v>
      </c>
      <c r="G2607" s="14" t="s">
        <v>2435</v>
      </c>
      <c r="H2607" s="14" t="s">
        <v>2436</v>
      </c>
      <c r="I2607" s="14">
        <v>0.634</v>
      </c>
      <c r="J2607" s="14">
        <v>0.671</v>
      </c>
      <c r="K2607" s="14">
        <v>0.7381986182546961</v>
      </c>
      <c r="L2607" s="14">
        <v>0.0393</v>
      </c>
      <c r="M2607" s="14">
        <v>0.0543</v>
      </c>
      <c r="N2607" s="14">
        <v>0.0245</v>
      </c>
      <c r="O2607" s="14">
        <v>0.0435</v>
      </c>
      <c r="P2607" s="14">
        <v>0.739</v>
      </c>
      <c r="Q2607" s="14">
        <v>117.979</v>
      </c>
      <c r="R2607" s="14">
        <v>8.0</v>
      </c>
      <c r="S2607" s="14">
        <v>0.0</v>
      </c>
      <c r="T2607" s="14" t="s">
        <v>34</v>
      </c>
      <c r="U2607" s="14" t="s">
        <v>68</v>
      </c>
      <c r="V2607" s="16" t="s">
        <v>181</v>
      </c>
      <c r="W2607" s="17" t="s">
        <v>185</v>
      </c>
    </row>
    <row r="2608" ht="15.75" customHeight="1">
      <c r="A2608" s="14" t="s">
        <v>3633</v>
      </c>
      <c r="B2608" s="14" t="s">
        <v>3634</v>
      </c>
      <c r="C2608" s="14">
        <v>2013.0</v>
      </c>
      <c r="D2608" s="14">
        <v>14.0</v>
      </c>
      <c r="E2608" s="14">
        <v>214853.0</v>
      </c>
      <c r="F2608" s="14" t="s">
        <v>1350</v>
      </c>
      <c r="G2608" s="14" t="s">
        <v>3635</v>
      </c>
      <c r="H2608" s="14" t="s">
        <v>3637</v>
      </c>
      <c r="I2608" s="14">
        <v>0.619</v>
      </c>
      <c r="J2608" s="14">
        <v>0.927</v>
      </c>
      <c r="K2608" s="14">
        <v>0.8916433169873241</v>
      </c>
      <c r="L2608" s="14">
        <v>0.932</v>
      </c>
      <c r="M2608" s="14">
        <v>0.784</v>
      </c>
      <c r="N2608" s="14">
        <v>0.0</v>
      </c>
      <c r="O2608" s="14">
        <v>0.402</v>
      </c>
      <c r="P2608" s="14">
        <v>0.277</v>
      </c>
      <c r="Q2608" s="14">
        <v>134.835</v>
      </c>
      <c r="R2608" s="14">
        <v>5.0</v>
      </c>
      <c r="S2608" s="14">
        <v>1.0</v>
      </c>
      <c r="T2608" s="14" t="s">
        <v>103</v>
      </c>
      <c r="U2608" s="14" t="s">
        <v>68</v>
      </c>
      <c r="V2608" s="16" t="s">
        <v>36</v>
      </c>
      <c r="W2608" s="17" t="s">
        <v>251</v>
      </c>
    </row>
    <row r="2609" ht="15.75" customHeight="1">
      <c r="A2609" s="14" t="s">
        <v>6616</v>
      </c>
      <c r="B2609" s="14" t="s">
        <v>6617</v>
      </c>
      <c r="C2609" s="14">
        <v>2013.0</v>
      </c>
      <c r="D2609" s="14">
        <v>14.0</v>
      </c>
      <c r="E2609" s="14">
        <v>263289.0</v>
      </c>
      <c r="F2609" s="14" t="s">
        <v>3153</v>
      </c>
      <c r="G2609" s="14" t="s">
        <v>6618</v>
      </c>
      <c r="H2609" s="14" t="s">
        <v>4882</v>
      </c>
      <c r="I2609" s="14">
        <v>0.742</v>
      </c>
      <c r="J2609" s="14">
        <v>0.762</v>
      </c>
      <c r="K2609" s="14">
        <v>0.8451436271288445</v>
      </c>
      <c r="L2609" s="14">
        <v>0.0369</v>
      </c>
      <c r="M2609" s="14">
        <v>0.0538</v>
      </c>
      <c r="N2609" s="14">
        <v>0.00125</v>
      </c>
      <c r="O2609" s="14">
        <v>0.0525</v>
      </c>
      <c r="P2609" s="14">
        <v>0.716</v>
      </c>
      <c r="Q2609" s="14">
        <v>122.999</v>
      </c>
      <c r="R2609" s="14">
        <v>10.0</v>
      </c>
      <c r="S2609" s="14">
        <v>0.0</v>
      </c>
      <c r="T2609" s="14" t="s">
        <v>104</v>
      </c>
      <c r="U2609" s="14" t="s">
        <v>68</v>
      </c>
      <c r="V2609" s="16" t="s">
        <v>181</v>
      </c>
      <c r="W2609" s="17" t="s">
        <v>185</v>
      </c>
    </row>
    <row r="2610" ht="15.75" customHeight="1">
      <c r="A2610" s="14" t="s">
        <v>6620</v>
      </c>
      <c r="B2610" s="14" t="s">
        <v>6622</v>
      </c>
      <c r="C2610" s="14">
        <v>2016.0</v>
      </c>
      <c r="D2610" s="14">
        <v>14.0</v>
      </c>
      <c r="E2610" s="14">
        <v>290212.0</v>
      </c>
      <c r="F2610" s="14" t="s">
        <v>1343</v>
      </c>
      <c r="G2610" s="14" t="s">
        <v>6624</v>
      </c>
      <c r="H2610" s="14" t="s">
        <v>6626</v>
      </c>
      <c r="I2610" s="14">
        <v>0.681</v>
      </c>
      <c r="J2610" s="14">
        <v>0.503</v>
      </c>
      <c r="K2610" s="14">
        <v>0.8535067268228028</v>
      </c>
      <c r="L2610" s="14">
        <v>0.463</v>
      </c>
      <c r="M2610" s="14">
        <v>0.802</v>
      </c>
      <c r="N2610" s="14">
        <v>0.0</v>
      </c>
      <c r="O2610" s="14">
        <v>0.364</v>
      </c>
      <c r="P2610" s="14">
        <v>0.577</v>
      </c>
      <c r="Q2610" s="14">
        <v>52.505</v>
      </c>
      <c r="R2610" s="14">
        <v>6.0</v>
      </c>
      <c r="S2610" s="14">
        <v>1.0</v>
      </c>
      <c r="T2610" s="14" t="s">
        <v>103</v>
      </c>
      <c r="U2610" s="14" t="s">
        <v>68</v>
      </c>
      <c r="V2610" s="16" t="s">
        <v>333</v>
      </c>
      <c r="W2610" s="17" t="s">
        <v>185</v>
      </c>
    </row>
    <row r="2611" ht="15.75" customHeight="1">
      <c r="A2611" s="14" t="s">
        <v>6629</v>
      </c>
      <c r="B2611" s="14" t="s">
        <v>6630</v>
      </c>
      <c r="C2611" s="14">
        <v>2010.0</v>
      </c>
      <c r="D2611" s="14">
        <v>14.0</v>
      </c>
      <c r="E2611" s="14">
        <v>143080.0</v>
      </c>
      <c r="F2611" s="14" t="s">
        <v>6631</v>
      </c>
      <c r="G2611" s="14" t="s">
        <v>6633</v>
      </c>
      <c r="H2611" s="14" t="s">
        <v>6634</v>
      </c>
      <c r="I2611" s="14">
        <v>0.659</v>
      </c>
      <c r="J2611" s="14">
        <v>0.369</v>
      </c>
      <c r="K2611" s="14">
        <v>0.7636729193685182</v>
      </c>
      <c r="L2611" s="14">
        <v>0.025</v>
      </c>
      <c r="M2611" s="14">
        <v>0.717</v>
      </c>
      <c r="N2611" s="14">
        <v>0.0</v>
      </c>
      <c r="O2611" s="14">
        <v>0.0572</v>
      </c>
      <c r="P2611" s="14">
        <v>0.774</v>
      </c>
      <c r="Q2611" s="14">
        <v>93.342</v>
      </c>
      <c r="R2611" s="14">
        <v>7.0</v>
      </c>
      <c r="S2611" s="14">
        <v>1.0</v>
      </c>
      <c r="T2611" s="14" t="s">
        <v>103</v>
      </c>
      <c r="U2611" s="14" t="s">
        <v>35</v>
      </c>
      <c r="V2611" s="16" t="s">
        <v>181</v>
      </c>
      <c r="W2611" s="17" t="s">
        <v>185</v>
      </c>
    </row>
    <row r="2612" ht="15.75" customHeight="1">
      <c r="A2612" s="14" t="s">
        <v>20977</v>
      </c>
      <c r="B2612" s="14" t="s">
        <v>20978</v>
      </c>
      <c r="C2612" s="14">
        <v>2017.0</v>
      </c>
      <c r="D2612" s="14">
        <v>14.0</v>
      </c>
      <c r="E2612" s="14">
        <v>168453.0</v>
      </c>
      <c r="F2612" s="14" t="s">
        <v>20979</v>
      </c>
      <c r="G2612" s="14" t="s">
        <v>20980</v>
      </c>
      <c r="H2612" s="14" t="s">
        <v>20981</v>
      </c>
      <c r="I2612" s="14">
        <v>0.54</v>
      </c>
      <c r="J2612" s="14">
        <v>0.765</v>
      </c>
      <c r="K2612" s="14">
        <v>0.8846918914105044</v>
      </c>
      <c r="L2612" s="14">
        <v>0.0375</v>
      </c>
      <c r="M2612" s="14">
        <v>0.0663</v>
      </c>
      <c r="N2612" s="14">
        <v>0.0</v>
      </c>
      <c r="O2612" s="14">
        <v>0.415</v>
      </c>
      <c r="P2612" s="14">
        <v>0.962</v>
      </c>
      <c r="Q2612" s="14">
        <v>170.092</v>
      </c>
      <c r="R2612" s="14">
        <v>4.0</v>
      </c>
      <c r="S2612" s="14">
        <v>0.0</v>
      </c>
      <c r="T2612" s="14" t="s">
        <v>1264</v>
      </c>
      <c r="U2612" s="14" t="s">
        <v>35</v>
      </c>
      <c r="V2612" s="16" t="s">
        <v>819</v>
      </c>
      <c r="W2612" s="17" t="s">
        <v>185</v>
      </c>
    </row>
    <row r="2613" ht="15.75" customHeight="1">
      <c r="A2613" s="14" t="s">
        <v>20982</v>
      </c>
      <c r="B2613" s="14" t="s">
        <v>20983</v>
      </c>
      <c r="C2613" s="14">
        <v>2018.0</v>
      </c>
      <c r="D2613" s="14">
        <v>14.0</v>
      </c>
      <c r="E2613" s="14">
        <v>332440.0</v>
      </c>
      <c r="F2613" s="14" t="s">
        <v>20359</v>
      </c>
      <c r="G2613" s="14" t="s">
        <v>19794</v>
      </c>
      <c r="H2613" s="14" t="s">
        <v>20927</v>
      </c>
      <c r="I2613" s="14">
        <v>0.345</v>
      </c>
      <c r="J2613" s="14">
        <v>0.534</v>
      </c>
      <c r="K2613" s="14">
        <v>0.8672598549640183</v>
      </c>
      <c r="L2613" s="14">
        <v>0.0453</v>
      </c>
      <c r="M2613" s="14">
        <v>0.617</v>
      </c>
      <c r="N2613" s="14">
        <v>0.0</v>
      </c>
      <c r="O2613" s="14">
        <v>0.096</v>
      </c>
      <c r="P2613" s="14">
        <v>0.346</v>
      </c>
      <c r="Q2613" s="14">
        <v>152.401</v>
      </c>
      <c r="R2613" s="14">
        <v>7.0</v>
      </c>
      <c r="S2613" s="14">
        <v>1.0</v>
      </c>
      <c r="T2613" s="14" t="s">
        <v>1434</v>
      </c>
      <c r="U2613" s="14" t="s">
        <v>35</v>
      </c>
      <c r="V2613" s="16" t="s">
        <v>45</v>
      </c>
      <c r="W2613" s="17" t="s">
        <v>251</v>
      </c>
    </row>
    <row r="2614" ht="15.75" customHeight="1">
      <c r="A2614" s="14" t="s">
        <v>6639</v>
      </c>
      <c r="B2614" s="14" t="s">
        <v>6640</v>
      </c>
      <c r="C2614" s="14">
        <v>1999.0</v>
      </c>
      <c r="D2614" s="14">
        <v>14.0</v>
      </c>
      <c r="E2614" s="14">
        <v>342600.0</v>
      </c>
      <c r="F2614" s="14" t="s">
        <v>6641</v>
      </c>
      <c r="G2614" s="14" t="s">
        <v>6642</v>
      </c>
      <c r="H2614" s="14" t="s">
        <v>3247</v>
      </c>
      <c r="I2614" s="14">
        <v>0.582</v>
      </c>
      <c r="J2614" s="14">
        <v>0.794</v>
      </c>
      <c r="K2614" s="14">
        <v>0.8046756357708666</v>
      </c>
      <c r="L2614" s="14">
        <v>0.0343</v>
      </c>
      <c r="M2614" s="14">
        <v>0.0151</v>
      </c>
      <c r="N2614" s="14">
        <v>1.34E-5</v>
      </c>
      <c r="O2614" s="14">
        <v>0.103</v>
      </c>
      <c r="P2614" s="14">
        <v>0.6</v>
      </c>
      <c r="Q2614" s="14">
        <v>89.809</v>
      </c>
      <c r="R2614" s="14">
        <v>7.0</v>
      </c>
      <c r="S2614" s="14">
        <v>0.0</v>
      </c>
      <c r="T2614" s="14" t="s">
        <v>103</v>
      </c>
      <c r="U2614" s="14" t="s">
        <v>68</v>
      </c>
      <c r="V2614" s="16" t="s">
        <v>407</v>
      </c>
      <c r="W2614" s="17" t="s">
        <v>185</v>
      </c>
    </row>
    <row r="2615" ht="15.75" customHeight="1">
      <c r="A2615" s="14" t="s">
        <v>3640</v>
      </c>
      <c r="B2615" s="14" t="s">
        <v>3641</v>
      </c>
      <c r="C2615" s="14">
        <v>2024.0</v>
      </c>
      <c r="D2615" s="14">
        <v>14.0</v>
      </c>
      <c r="E2615" s="14">
        <v>120000.0</v>
      </c>
      <c r="F2615" s="14" t="s">
        <v>259</v>
      </c>
      <c r="G2615" s="14" t="s">
        <v>1675</v>
      </c>
      <c r="H2615" s="14" t="s">
        <v>3641</v>
      </c>
      <c r="I2615" s="14">
        <v>0.766</v>
      </c>
      <c r="J2615" s="14">
        <v>0.38</v>
      </c>
      <c r="K2615" s="14">
        <v>0.6309969413592498</v>
      </c>
      <c r="L2615" s="14">
        <v>0.0463</v>
      </c>
      <c r="M2615" s="14">
        <v>0.202</v>
      </c>
      <c r="N2615" s="14">
        <v>4.3E-5</v>
      </c>
      <c r="O2615" s="14">
        <v>0.354</v>
      </c>
      <c r="P2615" s="14">
        <v>0.311</v>
      </c>
      <c r="Q2615" s="14">
        <v>100.001</v>
      </c>
      <c r="R2615" s="14">
        <v>9.0</v>
      </c>
      <c r="S2615" s="14">
        <v>1.0</v>
      </c>
      <c r="T2615" s="14" t="s">
        <v>103</v>
      </c>
      <c r="U2615" s="14" t="s">
        <v>35</v>
      </c>
      <c r="V2615" s="16" t="s">
        <v>45</v>
      </c>
      <c r="W2615" s="17" t="s">
        <v>251</v>
      </c>
    </row>
    <row r="2616" ht="15.75" customHeight="1">
      <c r="A2616" s="14" t="s">
        <v>3642</v>
      </c>
      <c r="B2616" s="14" t="s">
        <v>3643</v>
      </c>
      <c r="C2616" s="14">
        <v>2020.0</v>
      </c>
      <c r="D2616" s="14">
        <v>14.0</v>
      </c>
      <c r="E2616" s="14">
        <v>207642.0</v>
      </c>
      <c r="F2616" s="14" t="s">
        <v>223</v>
      </c>
      <c r="G2616" s="14" t="s">
        <v>3644</v>
      </c>
      <c r="H2616" s="14" t="s">
        <v>2559</v>
      </c>
      <c r="I2616" s="14">
        <v>0.622</v>
      </c>
      <c r="J2616" s="14">
        <v>0.587</v>
      </c>
      <c r="K2616" s="14">
        <v>0.8104934442536204</v>
      </c>
      <c r="L2616" s="14">
        <v>0.0458</v>
      </c>
      <c r="M2616" s="14">
        <v>0.0147</v>
      </c>
      <c r="N2616" s="14">
        <v>0.0</v>
      </c>
      <c r="O2616" s="14">
        <v>0.183</v>
      </c>
      <c r="P2616" s="14">
        <v>0.425</v>
      </c>
      <c r="Q2616" s="14">
        <v>140.007</v>
      </c>
      <c r="R2616" s="14">
        <v>10.0</v>
      </c>
      <c r="S2616" s="14">
        <v>1.0</v>
      </c>
      <c r="T2616" s="14" t="s">
        <v>103</v>
      </c>
      <c r="U2616" s="14" t="s">
        <v>35</v>
      </c>
      <c r="V2616" s="16" t="s">
        <v>54</v>
      </c>
      <c r="W2616" s="17" t="s">
        <v>251</v>
      </c>
    </row>
    <row r="2617" ht="15.75" customHeight="1">
      <c r="A2617" s="14" t="s">
        <v>6646</v>
      </c>
      <c r="B2617" s="14" t="s">
        <v>6647</v>
      </c>
      <c r="C2617" s="14">
        <v>1999.0</v>
      </c>
      <c r="D2617" s="14">
        <v>14.0</v>
      </c>
      <c r="E2617" s="14">
        <v>256666.0</v>
      </c>
      <c r="F2617" s="14" t="s">
        <v>6648</v>
      </c>
      <c r="G2617" s="14" t="s">
        <v>6649</v>
      </c>
      <c r="H2617" s="14" t="s">
        <v>3247</v>
      </c>
      <c r="I2617" s="14">
        <v>0.708</v>
      </c>
      <c r="J2617" s="14">
        <v>0.562</v>
      </c>
      <c r="K2617" s="14">
        <v>0.7897247235302608</v>
      </c>
      <c r="L2617" s="14">
        <v>0.0328</v>
      </c>
      <c r="M2617" s="14">
        <v>0.136</v>
      </c>
      <c r="N2617" s="14">
        <v>8.25E-4</v>
      </c>
      <c r="O2617" s="14">
        <v>0.0641</v>
      </c>
      <c r="P2617" s="14">
        <v>0.965</v>
      </c>
      <c r="Q2617" s="14">
        <v>119.188</v>
      </c>
      <c r="R2617" s="14">
        <v>9.0</v>
      </c>
      <c r="S2617" s="14">
        <v>0.0</v>
      </c>
      <c r="T2617" s="14" t="s">
        <v>103</v>
      </c>
      <c r="U2617" s="14" t="s">
        <v>68</v>
      </c>
      <c r="V2617" s="16" t="s">
        <v>819</v>
      </c>
      <c r="W2617" s="17" t="s">
        <v>185</v>
      </c>
    </row>
    <row r="2618" ht="15.75" customHeight="1">
      <c r="A2618" s="14" t="s">
        <v>3647</v>
      </c>
      <c r="B2618" s="14" t="s">
        <v>3648</v>
      </c>
      <c r="C2618" s="14">
        <v>2022.0</v>
      </c>
      <c r="D2618" s="14">
        <v>14.0</v>
      </c>
      <c r="E2618" s="14">
        <v>138367.0</v>
      </c>
      <c r="F2618" s="14" t="s">
        <v>303</v>
      </c>
      <c r="G2618" s="14" t="s">
        <v>3649</v>
      </c>
      <c r="H2618" s="14" t="s">
        <v>3375</v>
      </c>
      <c r="I2618" s="14">
        <v>0.489</v>
      </c>
      <c r="J2618" s="14">
        <v>0.842</v>
      </c>
      <c r="K2618" s="14">
        <v>0.8550039569470409</v>
      </c>
      <c r="L2618" s="14">
        <v>0.0646</v>
      </c>
      <c r="M2618" s="14">
        <v>0.0299</v>
      </c>
      <c r="N2618" s="14">
        <v>7.53E-5</v>
      </c>
      <c r="O2618" s="14">
        <v>0.133</v>
      </c>
      <c r="P2618" s="14">
        <v>0.379</v>
      </c>
      <c r="Q2618" s="14">
        <v>98.028</v>
      </c>
      <c r="R2618" s="14">
        <v>9.0</v>
      </c>
      <c r="S2618" s="14">
        <v>0.0</v>
      </c>
      <c r="T2618" s="14" t="s">
        <v>103</v>
      </c>
      <c r="U2618" s="14" t="s">
        <v>68</v>
      </c>
      <c r="V2618" s="16" t="s">
        <v>45</v>
      </c>
      <c r="W2618" s="17" t="s">
        <v>251</v>
      </c>
    </row>
    <row r="2619" ht="15.75" customHeight="1">
      <c r="A2619" s="14" t="s">
        <v>6653</v>
      </c>
      <c r="B2619" s="14" t="s">
        <v>6654</v>
      </c>
      <c r="C2619" s="14">
        <v>2024.0</v>
      </c>
      <c r="D2619" s="14">
        <v>14.0</v>
      </c>
      <c r="E2619" s="14">
        <v>193210.0</v>
      </c>
      <c r="F2619" s="14" t="s">
        <v>213</v>
      </c>
      <c r="G2619" s="14" t="s">
        <v>6655</v>
      </c>
      <c r="H2619" s="14" t="s">
        <v>6654</v>
      </c>
      <c r="I2619" s="14">
        <v>0.662</v>
      </c>
      <c r="J2619" s="14">
        <v>0.639</v>
      </c>
      <c r="K2619" s="14">
        <v>0.8297863238545167</v>
      </c>
      <c r="L2619" s="14">
        <v>0.0362</v>
      </c>
      <c r="M2619" s="14">
        <v>0.232</v>
      </c>
      <c r="N2619" s="14">
        <v>0.0</v>
      </c>
      <c r="O2619" s="14">
        <v>0.291</v>
      </c>
      <c r="P2619" s="14">
        <v>0.64</v>
      </c>
      <c r="Q2619" s="14">
        <v>94.959</v>
      </c>
      <c r="R2619" s="14">
        <v>9.0</v>
      </c>
      <c r="S2619" s="14">
        <v>0.0</v>
      </c>
      <c r="T2619" s="14" t="s">
        <v>103</v>
      </c>
      <c r="U2619" s="14" t="s">
        <v>68</v>
      </c>
      <c r="V2619" s="16" t="s">
        <v>407</v>
      </c>
      <c r="W2619" s="17" t="s">
        <v>185</v>
      </c>
    </row>
    <row r="2620" ht="15.75" customHeight="1">
      <c r="A2620" s="14" t="s">
        <v>3652</v>
      </c>
      <c r="B2620" s="14" t="s">
        <v>3653</v>
      </c>
      <c r="C2620" s="14">
        <v>1976.0</v>
      </c>
      <c r="D2620" s="14">
        <v>14.0</v>
      </c>
      <c r="E2620" s="14">
        <v>84413.0</v>
      </c>
      <c r="F2620" s="14" t="s">
        <v>3654</v>
      </c>
      <c r="G2620" s="14" t="s">
        <v>2115</v>
      </c>
      <c r="H2620" s="14" t="s">
        <v>3655</v>
      </c>
      <c r="I2620" s="14">
        <v>0.17</v>
      </c>
      <c r="J2620" s="14">
        <v>0.513</v>
      </c>
      <c r="K2620" s="14">
        <v>0.4395653754745244</v>
      </c>
      <c r="L2620" s="14">
        <v>0.071</v>
      </c>
      <c r="M2620" s="14">
        <v>0.947</v>
      </c>
      <c r="N2620" s="14">
        <v>0.959</v>
      </c>
      <c r="O2620" s="14">
        <v>0.967</v>
      </c>
      <c r="P2620" s="14">
        <v>0.0239</v>
      </c>
      <c r="Q2620" s="14">
        <v>119.694</v>
      </c>
      <c r="R2620" s="14">
        <v>3.0</v>
      </c>
      <c r="S2620" s="14">
        <v>0.0</v>
      </c>
      <c r="T2620" s="14" t="s">
        <v>103</v>
      </c>
      <c r="U2620" s="14" t="s">
        <v>68</v>
      </c>
      <c r="V2620" s="16" t="s">
        <v>75</v>
      </c>
      <c r="W2620" s="17" t="s">
        <v>251</v>
      </c>
    </row>
    <row r="2621" ht="15.75" customHeight="1">
      <c r="A2621" s="14" t="s">
        <v>3657</v>
      </c>
      <c r="B2621" s="14" t="s">
        <v>3658</v>
      </c>
      <c r="C2621" s="14">
        <v>2024.0</v>
      </c>
      <c r="D2621" s="14">
        <v>14.0</v>
      </c>
      <c r="E2621" s="14">
        <v>253280.0</v>
      </c>
      <c r="F2621" s="14" t="s">
        <v>327</v>
      </c>
      <c r="G2621" s="14" t="s">
        <v>3661</v>
      </c>
      <c r="H2621" s="14" t="s">
        <v>3283</v>
      </c>
      <c r="I2621" s="14">
        <v>0.605</v>
      </c>
      <c r="J2621" s="14">
        <v>0.386</v>
      </c>
      <c r="K2621" s="14">
        <v>0.8176373708464135</v>
      </c>
      <c r="L2621" s="14">
        <v>0.0271</v>
      </c>
      <c r="M2621" s="14">
        <v>0.932</v>
      </c>
      <c r="N2621" s="14">
        <v>0.0712</v>
      </c>
      <c r="O2621" s="14">
        <v>0.0891</v>
      </c>
      <c r="P2621" s="14">
        <v>0.489</v>
      </c>
      <c r="Q2621" s="14">
        <v>113.601</v>
      </c>
      <c r="R2621" s="14">
        <v>10.0</v>
      </c>
      <c r="S2621" s="14">
        <v>1.0</v>
      </c>
      <c r="T2621" s="14" t="s">
        <v>104</v>
      </c>
      <c r="U2621" s="14" t="s">
        <v>68</v>
      </c>
      <c r="V2621" s="16" t="s">
        <v>54</v>
      </c>
      <c r="W2621" s="17" t="s">
        <v>251</v>
      </c>
    </row>
    <row r="2622" ht="15.75" customHeight="1">
      <c r="A2622" s="14" t="s">
        <v>6658</v>
      </c>
      <c r="B2622" s="14" t="s">
        <v>6659</v>
      </c>
      <c r="C2622" s="14">
        <v>2024.0</v>
      </c>
      <c r="D2622" s="14">
        <v>14.0</v>
      </c>
      <c r="E2622" s="14">
        <v>131953.0</v>
      </c>
      <c r="F2622" s="14" t="s">
        <v>327</v>
      </c>
      <c r="G2622" s="14" t="s">
        <v>3661</v>
      </c>
      <c r="H2622" s="14" t="s">
        <v>3283</v>
      </c>
      <c r="I2622" s="14">
        <v>0.555</v>
      </c>
      <c r="J2622" s="14">
        <v>0.623</v>
      </c>
      <c r="K2622" s="14">
        <v>0.7838427480421827</v>
      </c>
      <c r="L2622" s="14">
        <v>0.0571</v>
      </c>
      <c r="M2622" s="14">
        <v>0.691</v>
      </c>
      <c r="N2622" s="14">
        <v>4.58E-4</v>
      </c>
      <c r="O2622" s="14">
        <v>0.204</v>
      </c>
      <c r="P2622" s="14">
        <v>0.893</v>
      </c>
      <c r="Q2622" s="14">
        <v>98.296</v>
      </c>
      <c r="R2622" s="14">
        <v>10.0</v>
      </c>
      <c r="S2622" s="14">
        <v>0.0</v>
      </c>
      <c r="T2622" s="14" t="s">
        <v>104</v>
      </c>
      <c r="U2622" s="14" t="s">
        <v>68</v>
      </c>
      <c r="V2622" s="16" t="s">
        <v>560</v>
      </c>
      <c r="W2622" s="17" t="s">
        <v>185</v>
      </c>
    </row>
    <row r="2623" ht="15.75" customHeight="1">
      <c r="A2623" s="14" t="s">
        <v>6664</v>
      </c>
      <c r="B2623" s="14" t="s">
        <v>6666</v>
      </c>
      <c r="C2623" s="14">
        <v>2024.0</v>
      </c>
      <c r="D2623" s="14">
        <v>14.0</v>
      </c>
      <c r="E2623" s="14">
        <v>297920.0</v>
      </c>
      <c r="F2623" s="14" t="s">
        <v>327</v>
      </c>
      <c r="G2623" s="14" t="s">
        <v>3661</v>
      </c>
      <c r="H2623" s="14" t="s">
        <v>3283</v>
      </c>
      <c r="I2623" s="14">
        <v>0.558</v>
      </c>
      <c r="J2623" s="14">
        <v>0.825</v>
      </c>
      <c r="K2623" s="14">
        <v>0.9081342373557179</v>
      </c>
      <c r="L2623" s="14">
        <v>0.0362</v>
      </c>
      <c r="M2623" s="14">
        <v>0.655</v>
      </c>
      <c r="N2623" s="14">
        <v>0.0</v>
      </c>
      <c r="O2623" s="14">
        <v>0.0846</v>
      </c>
      <c r="P2623" s="14">
        <v>0.779</v>
      </c>
      <c r="Q2623" s="14">
        <v>138.644</v>
      </c>
      <c r="R2623" s="14">
        <v>1.0</v>
      </c>
      <c r="S2623" s="14">
        <v>0.0</v>
      </c>
      <c r="T2623" s="14" t="s">
        <v>104</v>
      </c>
      <c r="U2623" s="14" t="s">
        <v>35</v>
      </c>
      <c r="V2623" s="16" t="s">
        <v>181</v>
      </c>
      <c r="W2623" s="17" t="s">
        <v>185</v>
      </c>
    </row>
    <row r="2624" ht="15.75" customHeight="1">
      <c r="A2624" s="14" t="s">
        <v>3663</v>
      </c>
      <c r="B2624" s="14" t="s">
        <v>3664</v>
      </c>
      <c r="C2624" s="14">
        <v>2024.0</v>
      </c>
      <c r="D2624" s="14">
        <v>14.0</v>
      </c>
      <c r="E2624" s="14">
        <v>203186.0</v>
      </c>
      <c r="F2624" s="14" t="s">
        <v>156</v>
      </c>
      <c r="G2624" s="14" t="s">
        <v>3665</v>
      </c>
      <c r="H2624" s="14" t="s">
        <v>3283</v>
      </c>
      <c r="I2624" s="14">
        <v>0.326</v>
      </c>
      <c r="J2624" s="14">
        <v>0.844</v>
      </c>
      <c r="K2624" s="14">
        <v>0.9085406283894395</v>
      </c>
      <c r="L2624" s="14">
        <v>0.0405</v>
      </c>
      <c r="M2624" s="14">
        <v>0.807</v>
      </c>
      <c r="N2624" s="14">
        <v>1.77E-5</v>
      </c>
      <c r="O2624" s="14">
        <v>0.251</v>
      </c>
      <c r="P2624" s="14">
        <v>0.368</v>
      </c>
      <c r="Q2624" s="14">
        <v>150.789</v>
      </c>
      <c r="R2624" s="14">
        <v>4.0</v>
      </c>
      <c r="S2624" s="14">
        <v>1.0</v>
      </c>
      <c r="T2624" s="14" t="s">
        <v>104</v>
      </c>
      <c r="U2624" s="14" t="s">
        <v>68</v>
      </c>
      <c r="V2624" s="16" t="s">
        <v>45</v>
      </c>
      <c r="W2624" s="17" t="s">
        <v>251</v>
      </c>
    </row>
    <row r="2625" ht="15.75" customHeight="1">
      <c r="A2625" s="14" t="s">
        <v>6670</v>
      </c>
      <c r="B2625" s="14" t="s">
        <v>6671</v>
      </c>
      <c r="C2625" s="14">
        <v>2023.0</v>
      </c>
      <c r="D2625" s="14">
        <v>14.0</v>
      </c>
      <c r="E2625" s="14">
        <v>383733.0</v>
      </c>
      <c r="F2625" s="14" t="s">
        <v>156</v>
      </c>
      <c r="G2625" s="14" t="s">
        <v>6672</v>
      </c>
      <c r="H2625" s="14" t="s">
        <v>2986</v>
      </c>
      <c r="I2625" s="14">
        <v>0.667</v>
      </c>
      <c r="J2625" s="14">
        <v>0.44</v>
      </c>
      <c r="K2625" s="14">
        <v>0.8012961734904436</v>
      </c>
      <c r="L2625" s="14">
        <v>0.0248</v>
      </c>
      <c r="M2625" s="14">
        <v>0.426</v>
      </c>
      <c r="N2625" s="14">
        <v>0.0</v>
      </c>
      <c r="O2625" s="14">
        <v>0.122</v>
      </c>
      <c r="P2625" s="14">
        <v>0.582</v>
      </c>
      <c r="Q2625" s="14">
        <v>102.785</v>
      </c>
      <c r="R2625" s="14">
        <v>7.0</v>
      </c>
      <c r="S2625" s="14">
        <v>0.0</v>
      </c>
      <c r="T2625" s="14" t="s">
        <v>104</v>
      </c>
      <c r="U2625" s="14" t="s">
        <v>35</v>
      </c>
      <c r="V2625" s="16" t="s">
        <v>333</v>
      </c>
      <c r="W2625" s="17" t="s">
        <v>185</v>
      </c>
    </row>
    <row r="2626" ht="15.75" customHeight="1">
      <c r="A2626" s="14" t="s">
        <v>3669</v>
      </c>
      <c r="B2626" s="14" t="s">
        <v>3670</v>
      </c>
      <c r="C2626" s="14">
        <v>2018.0</v>
      </c>
      <c r="D2626" s="14">
        <v>14.0</v>
      </c>
      <c r="E2626" s="14">
        <v>180175.0</v>
      </c>
      <c r="F2626" s="14" t="s">
        <v>1170</v>
      </c>
      <c r="G2626" s="14" t="s">
        <v>3671</v>
      </c>
      <c r="H2626" s="14" t="s">
        <v>1992</v>
      </c>
      <c r="I2626" s="14">
        <v>0.867</v>
      </c>
      <c r="J2626" s="14">
        <v>0.705</v>
      </c>
      <c r="K2626" s="14">
        <v>0.8912155369518274</v>
      </c>
      <c r="L2626" s="14">
        <v>0.0522</v>
      </c>
      <c r="M2626" s="14">
        <v>0.00452</v>
      </c>
      <c r="N2626" s="14">
        <v>0.0</v>
      </c>
      <c r="O2626" s="14">
        <v>0.0868</v>
      </c>
      <c r="P2626" s="14">
        <v>0.285</v>
      </c>
      <c r="Q2626" s="14">
        <v>94.985</v>
      </c>
      <c r="R2626" s="14">
        <v>10.0</v>
      </c>
      <c r="S2626" s="14">
        <v>0.0</v>
      </c>
      <c r="T2626" s="14" t="s">
        <v>104</v>
      </c>
      <c r="U2626" s="14" t="s">
        <v>35</v>
      </c>
      <c r="V2626" s="16" t="s">
        <v>36</v>
      </c>
      <c r="W2626" s="17" t="s">
        <v>251</v>
      </c>
    </row>
    <row r="2627" ht="15.75" customHeight="1">
      <c r="A2627" s="14" t="s">
        <v>6674</v>
      </c>
      <c r="B2627" s="14" t="s">
        <v>6675</v>
      </c>
      <c r="C2627" s="14">
        <v>1990.0</v>
      </c>
      <c r="D2627" s="14">
        <v>14.0</v>
      </c>
      <c r="E2627" s="14">
        <v>312560.0</v>
      </c>
      <c r="F2627" s="14" t="s">
        <v>156</v>
      </c>
      <c r="G2627" s="14" t="s">
        <v>6678</v>
      </c>
      <c r="H2627" s="14" t="s">
        <v>4468</v>
      </c>
      <c r="I2627" s="14">
        <v>0.379</v>
      </c>
      <c r="J2627" s="14">
        <v>0.669</v>
      </c>
      <c r="K2627" s="14">
        <v>0.7390541783256893</v>
      </c>
      <c r="L2627" s="14">
        <v>0.0447</v>
      </c>
      <c r="M2627" s="14">
        <v>0.81</v>
      </c>
      <c r="N2627" s="14">
        <v>6.1E-6</v>
      </c>
      <c r="O2627" s="14">
        <v>0.236</v>
      </c>
      <c r="P2627" s="14">
        <v>0.797</v>
      </c>
      <c r="Q2627" s="14">
        <v>177.338</v>
      </c>
      <c r="R2627" s="14">
        <v>7.0</v>
      </c>
      <c r="S2627" s="14">
        <v>1.0</v>
      </c>
      <c r="T2627" s="14" t="s">
        <v>104</v>
      </c>
      <c r="U2627" s="14" t="s">
        <v>35</v>
      </c>
      <c r="V2627" s="16" t="s">
        <v>181</v>
      </c>
      <c r="W2627" s="17" t="s">
        <v>185</v>
      </c>
    </row>
    <row r="2628" ht="15.75" customHeight="1">
      <c r="A2628" s="14" t="s">
        <v>6681</v>
      </c>
      <c r="B2628" s="14" t="s">
        <v>6683</v>
      </c>
      <c r="C2628" s="14">
        <v>1992.0</v>
      </c>
      <c r="D2628" s="14">
        <v>14.0</v>
      </c>
      <c r="E2628" s="14">
        <v>267773.0</v>
      </c>
      <c r="F2628" s="14" t="s">
        <v>170</v>
      </c>
      <c r="G2628" s="14" t="s">
        <v>3442</v>
      </c>
      <c r="H2628" s="14" t="s">
        <v>5029</v>
      </c>
      <c r="I2628" s="14">
        <v>0.438</v>
      </c>
      <c r="J2628" s="14">
        <v>0.592</v>
      </c>
      <c r="K2628" s="14">
        <v>0.7385408422830934</v>
      </c>
      <c r="L2628" s="14">
        <v>0.0413</v>
      </c>
      <c r="M2628" s="14">
        <v>0.654</v>
      </c>
      <c r="N2628" s="14">
        <v>1.22E-5</v>
      </c>
      <c r="O2628" s="14">
        <v>0.114</v>
      </c>
      <c r="P2628" s="14">
        <v>0.836</v>
      </c>
      <c r="Q2628" s="14">
        <v>83.064</v>
      </c>
      <c r="R2628" s="14">
        <v>5.0</v>
      </c>
      <c r="S2628" s="14">
        <v>1.0</v>
      </c>
      <c r="T2628" s="14" t="s">
        <v>104</v>
      </c>
      <c r="U2628" s="14" t="s">
        <v>35</v>
      </c>
      <c r="V2628" s="16" t="s">
        <v>560</v>
      </c>
      <c r="W2628" s="17" t="s">
        <v>185</v>
      </c>
    </row>
    <row r="2629" ht="15.75" customHeight="1">
      <c r="A2629" s="14" t="s">
        <v>6687</v>
      </c>
      <c r="B2629" s="14" t="s">
        <v>6688</v>
      </c>
      <c r="C2629" s="14">
        <v>1990.0</v>
      </c>
      <c r="D2629" s="14">
        <v>14.0</v>
      </c>
      <c r="E2629" s="14">
        <v>278106.0</v>
      </c>
      <c r="F2629" s="14" t="s">
        <v>156</v>
      </c>
      <c r="G2629" s="14" t="s">
        <v>6689</v>
      </c>
      <c r="H2629" s="14" t="s">
        <v>5659</v>
      </c>
      <c r="I2629" s="14">
        <v>0.28</v>
      </c>
      <c r="J2629" s="14">
        <v>0.865</v>
      </c>
      <c r="K2629" s="14">
        <v>0.8086112120974353</v>
      </c>
      <c r="L2629" s="14">
        <v>0.0836</v>
      </c>
      <c r="M2629" s="14">
        <v>0.555</v>
      </c>
      <c r="N2629" s="14">
        <v>4.29E-4</v>
      </c>
      <c r="O2629" s="14">
        <v>0.593</v>
      </c>
      <c r="P2629" s="14">
        <v>0.651</v>
      </c>
      <c r="Q2629" s="14">
        <v>120.696</v>
      </c>
      <c r="R2629" s="14">
        <v>9.0</v>
      </c>
      <c r="S2629" s="14">
        <v>0.0</v>
      </c>
      <c r="T2629" s="14" t="s">
        <v>104</v>
      </c>
      <c r="U2629" s="14" t="s">
        <v>35</v>
      </c>
      <c r="V2629" s="16" t="s">
        <v>407</v>
      </c>
      <c r="W2629" s="17" t="s">
        <v>185</v>
      </c>
    </row>
    <row r="2630" ht="15.75" customHeight="1">
      <c r="A2630" s="14" t="s">
        <v>3673</v>
      </c>
      <c r="B2630" s="14" t="s">
        <v>3674</v>
      </c>
      <c r="C2630" s="14">
        <v>2016.0</v>
      </c>
      <c r="D2630" s="14">
        <v>14.0</v>
      </c>
      <c r="E2630" s="14">
        <v>345558.0</v>
      </c>
      <c r="F2630" s="14" t="s">
        <v>203</v>
      </c>
      <c r="G2630" s="14" t="s">
        <v>3675</v>
      </c>
      <c r="H2630" s="14" t="s">
        <v>3676</v>
      </c>
      <c r="I2630" s="14">
        <v>0.371</v>
      </c>
      <c r="J2630" s="14">
        <v>0.668</v>
      </c>
      <c r="K2630" s="14">
        <v>0.8190062669600026</v>
      </c>
      <c r="L2630" s="14">
        <v>0.0497</v>
      </c>
      <c r="M2630" s="14">
        <v>0.636</v>
      </c>
      <c r="N2630" s="14">
        <v>2.0E-6</v>
      </c>
      <c r="O2630" s="14">
        <v>0.294</v>
      </c>
      <c r="P2630" s="14">
        <v>0.403</v>
      </c>
      <c r="Q2630" s="14">
        <v>87.458</v>
      </c>
      <c r="R2630" s="14">
        <v>11.0</v>
      </c>
      <c r="S2630" s="14">
        <v>0.0</v>
      </c>
      <c r="T2630" s="14" t="s">
        <v>104</v>
      </c>
      <c r="U2630" s="14" t="s">
        <v>35</v>
      </c>
      <c r="V2630" s="16" t="s">
        <v>54</v>
      </c>
      <c r="W2630" s="17" t="s">
        <v>251</v>
      </c>
    </row>
    <row r="2631" ht="15.75" customHeight="1">
      <c r="A2631" s="14" t="s">
        <v>6693</v>
      </c>
      <c r="B2631" s="14" t="s">
        <v>6694</v>
      </c>
      <c r="C2631" s="14">
        <v>1996.0</v>
      </c>
      <c r="D2631" s="14">
        <v>14.0</v>
      </c>
      <c r="E2631" s="14">
        <v>378160.0</v>
      </c>
      <c r="F2631" s="14" t="s">
        <v>194</v>
      </c>
      <c r="G2631" s="14" t="s">
        <v>671</v>
      </c>
      <c r="H2631" s="14" t="s">
        <v>6695</v>
      </c>
      <c r="I2631" s="14">
        <v>0.541</v>
      </c>
      <c r="J2631" s="14">
        <v>0.691</v>
      </c>
      <c r="K2631" s="14">
        <v>0.8001411673946028</v>
      </c>
      <c r="L2631" s="14">
        <v>0.0322</v>
      </c>
      <c r="M2631" s="14">
        <v>0.57</v>
      </c>
      <c r="N2631" s="14">
        <v>0.0</v>
      </c>
      <c r="O2631" s="14">
        <v>0.339</v>
      </c>
      <c r="P2631" s="14">
        <v>0.723</v>
      </c>
      <c r="Q2631" s="14">
        <v>118.139</v>
      </c>
      <c r="R2631" s="14">
        <v>4.0</v>
      </c>
      <c r="S2631" s="14">
        <v>0.0</v>
      </c>
      <c r="T2631" s="14" t="s">
        <v>104</v>
      </c>
      <c r="U2631" s="14" t="s">
        <v>68</v>
      </c>
      <c r="V2631" s="16" t="s">
        <v>181</v>
      </c>
      <c r="W2631" s="17" t="s">
        <v>185</v>
      </c>
    </row>
    <row r="2632" ht="15.75" customHeight="1">
      <c r="A2632" s="14" t="s">
        <v>6701</v>
      </c>
      <c r="B2632" s="14" t="s">
        <v>6702</v>
      </c>
      <c r="C2632" s="14">
        <v>2016.0</v>
      </c>
      <c r="D2632" s="14">
        <v>14.0</v>
      </c>
      <c r="E2632" s="14">
        <v>381706.0</v>
      </c>
      <c r="F2632" s="14" t="s">
        <v>255</v>
      </c>
      <c r="G2632" s="14" t="s">
        <v>6703</v>
      </c>
      <c r="H2632" s="14" t="s">
        <v>2868</v>
      </c>
      <c r="I2632" s="14">
        <v>0.637</v>
      </c>
      <c r="J2632" s="14">
        <v>0.774</v>
      </c>
      <c r="K2632" s="14">
        <v>0.7749877013074031</v>
      </c>
      <c r="L2632" s="14">
        <v>0.056</v>
      </c>
      <c r="M2632" s="14">
        <v>0.522</v>
      </c>
      <c r="N2632" s="14">
        <v>1.0E-4</v>
      </c>
      <c r="O2632" s="14">
        <v>0.0901</v>
      </c>
      <c r="P2632" s="14">
        <v>0.731</v>
      </c>
      <c r="Q2632" s="14">
        <v>121.108</v>
      </c>
      <c r="R2632" s="14">
        <v>7.0</v>
      </c>
      <c r="S2632" s="14">
        <v>1.0</v>
      </c>
      <c r="T2632" s="14" t="s">
        <v>104</v>
      </c>
      <c r="U2632" s="14" t="s">
        <v>68</v>
      </c>
      <c r="V2632" s="16" t="s">
        <v>181</v>
      </c>
      <c r="W2632" s="17" t="s">
        <v>185</v>
      </c>
    </row>
    <row r="2633" ht="15.75" customHeight="1">
      <c r="A2633" s="14" t="s">
        <v>3677</v>
      </c>
      <c r="B2633" s="14" t="s">
        <v>3678</v>
      </c>
      <c r="C2633" s="14">
        <v>2024.0</v>
      </c>
      <c r="D2633" s="14">
        <v>14.0</v>
      </c>
      <c r="E2633" s="14">
        <v>140146.0</v>
      </c>
      <c r="F2633" s="14" t="s">
        <v>140</v>
      </c>
      <c r="G2633" s="14" t="s">
        <v>3679</v>
      </c>
      <c r="H2633" s="14" t="s">
        <v>3678</v>
      </c>
      <c r="I2633" s="14">
        <v>0.766</v>
      </c>
      <c r="J2633" s="14">
        <v>0.653</v>
      </c>
      <c r="K2633" s="14">
        <v>0.8002267234017021</v>
      </c>
      <c r="L2633" s="14">
        <v>0.307</v>
      </c>
      <c r="M2633" s="14">
        <v>0.24</v>
      </c>
      <c r="N2633" s="14">
        <v>0.0</v>
      </c>
      <c r="O2633" s="14">
        <v>0.109</v>
      </c>
      <c r="P2633" s="14">
        <v>0.342</v>
      </c>
      <c r="Q2633" s="14">
        <v>98.008</v>
      </c>
      <c r="R2633" s="14">
        <v>6.0</v>
      </c>
      <c r="S2633" s="14">
        <v>1.0</v>
      </c>
      <c r="T2633" s="14" t="s">
        <v>104</v>
      </c>
      <c r="U2633" s="14" t="s">
        <v>68</v>
      </c>
      <c r="V2633" s="16" t="s">
        <v>45</v>
      </c>
      <c r="W2633" s="17" t="s">
        <v>251</v>
      </c>
    </row>
    <row r="2634" ht="15.75" customHeight="1">
      <c r="A2634" s="14" t="s">
        <v>6707</v>
      </c>
      <c r="B2634" s="14" t="s">
        <v>6708</v>
      </c>
      <c r="C2634" s="14">
        <v>2018.0</v>
      </c>
      <c r="D2634" s="14">
        <v>14.0</v>
      </c>
      <c r="E2634" s="14">
        <v>205920.0</v>
      </c>
      <c r="F2634" s="14" t="s">
        <v>731</v>
      </c>
      <c r="G2634" s="14" t="s">
        <v>6710</v>
      </c>
      <c r="H2634" s="14" t="s">
        <v>2631</v>
      </c>
      <c r="I2634" s="14">
        <v>0.444</v>
      </c>
      <c r="J2634" s="14">
        <v>0.297</v>
      </c>
      <c r="K2634" s="14">
        <v>0.5875131007510211</v>
      </c>
      <c r="L2634" s="14">
        <v>0.0382</v>
      </c>
      <c r="M2634" s="14">
        <v>0.982</v>
      </c>
      <c r="N2634" s="14">
        <v>0.878</v>
      </c>
      <c r="O2634" s="14">
        <v>0.112</v>
      </c>
      <c r="P2634" s="14">
        <v>0.663</v>
      </c>
      <c r="Q2634" s="14">
        <v>95.465</v>
      </c>
      <c r="R2634" s="14">
        <v>0.0</v>
      </c>
      <c r="S2634" s="14">
        <v>0.0</v>
      </c>
      <c r="T2634" s="14" t="s">
        <v>104</v>
      </c>
      <c r="U2634" s="14" t="s">
        <v>35</v>
      </c>
      <c r="V2634" s="16" t="s">
        <v>407</v>
      </c>
      <c r="W2634" s="17" t="s">
        <v>185</v>
      </c>
    </row>
    <row r="2635" ht="15.75" customHeight="1">
      <c r="A2635" s="14" t="s">
        <v>3683</v>
      </c>
      <c r="B2635" s="14" t="s">
        <v>3685</v>
      </c>
      <c r="C2635" s="14">
        <v>2016.0</v>
      </c>
      <c r="D2635" s="14">
        <v>14.0</v>
      </c>
      <c r="E2635" s="14">
        <v>295306.0</v>
      </c>
      <c r="F2635" s="14" t="s">
        <v>164</v>
      </c>
      <c r="G2635" s="14" t="s">
        <v>3687</v>
      </c>
      <c r="H2635" s="14" t="s">
        <v>3688</v>
      </c>
      <c r="I2635" s="14">
        <v>0.722</v>
      </c>
      <c r="J2635" s="14">
        <v>0.333</v>
      </c>
      <c r="K2635" s="14">
        <v>0.6824802686312648</v>
      </c>
      <c r="L2635" s="14">
        <v>0.0378</v>
      </c>
      <c r="M2635" s="14">
        <v>0.893</v>
      </c>
      <c r="N2635" s="14">
        <v>0.861</v>
      </c>
      <c r="O2635" s="14">
        <v>0.101</v>
      </c>
      <c r="P2635" s="14">
        <v>0.121</v>
      </c>
      <c r="Q2635" s="14">
        <v>95.003</v>
      </c>
      <c r="R2635" s="14">
        <v>2.0</v>
      </c>
      <c r="S2635" s="14">
        <v>1.0</v>
      </c>
      <c r="T2635" s="14" t="s">
        <v>104</v>
      </c>
      <c r="U2635" s="14" t="s">
        <v>35</v>
      </c>
      <c r="V2635" s="16" t="s">
        <v>58</v>
      </c>
      <c r="W2635" s="17" t="s">
        <v>251</v>
      </c>
    </row>
    <row r="2636" ht="15.75" customHeight="1">
      <c r="A2636" s="14" t="s">
        <v>6718</v>
      </c>
      <c r="B2636" s="14" t="s">
        <v>6719</v>
      </c>
      <c r="C2636" s="14">
        <v>2018.0</v>
      </c>
      <c r="D2636" s="14">
        <v>14.0</v>
      </c>
      <c r="E2636" s="14">
        <v>190131.0</v>
      </c>
      <c r="F2636" s="14" t="s">
        <v>194</v>
      </c>
      <c r="G2636" s="14" t="s">
        <v>6720</v>
      </c>
      <c r="H2636" s="14" t="s">
        <v>3391</v>
      </c>
      <c r="I2636" s="14">
        <v>0.767</v>
      </c>
      <c r="J2636" s="14">
        <v>0.869</v>
      </c>
      <c r="K2636" s="14">
        <v>0.9021667058605403</v>
      </c>
      <c r="L2636" s="14">
        <v>0.0908</v>
      </c>
      <c r="M2636" s="14">
        <v>0.14</v>
      </c>
      <c r="N2636" s="14">
        <v>0.0</v>
      </c>
      <c r="O2636" s="14">
        <v>0.221</v>
      </c>
      <c r="P2636" s="14">
        <v>0.751</v>
      </c>
      <c r="Q2636" s="14">
        <v>98.208</v>
      </c>
      <c r="R2636" s="14">
        <v>2.0</v>
      </c>
      <c r="S2636" s="14">
        <v>0.0</v>
      </c>
      <c r="T2636" s="14" t="s">
        <v>104</v>
      </c>
      <c r="U2636" s="14" t="s">
        <v>35</v>
      </c>
      <c r="V2636" s="16" t="s">
        <v>181</v>
      </c>
      <c r="W2636" s="17" t="s">
        <v>185</v>
      </c>
    </row>
    <row r="2637" ht="15.75" customHeight="1">
      <c r="A2637" s="14" t="s">
        <v>3692</v>
      </c>
      <c r="B2637" s="14" t="s">
        <v>3694</v>
      </c>
      <c r="C2637" s="14">
        <v>2023.0</v>
      </c>
      <c r="D2637" s="14">
        <v>14.0</v>
      </c>
      <c r="E2637" s="14">
        <v>201600.0</v>
      </c>
      <c r="F2637" s="14" t="s">
        <v>335</v>
      </c>
      <c r="G2637" s="14" t="s">
        <v>3696</v>
      </c>
      <c r="H2637" s="14" t="s">
        <v>2644</v>
      </c>
      <c r="I2637" s="14">
        <v>0.467</v>
      </c>
      <c r="J2637" s="14">
        <v>0.432</v>
      </c>
      <c r="K2637" s="14">
        <v>0.7381986182546961</v>
      </c>
      <c r="L2637" s="14">
        <v>0.0381</v>
      </c>
      <c r="M2637" s="14">
        <v>0.518</v>
      </c>
      <c r="N2637" s="14">
        <v>0.00378</v>
      </c>
      <c r="O2637" s="14">
        <v>0.111</v>
      </c>
      <c r="P2637" s="14">
        <v>0.239</v>
      </c>
      <c r="Q2637" s="14">
        <v>149.948</v>
      </c>
      <c r="R2637" s="14">
        <v>4.0</v>
      </c>
      <c r="S2637" s="14">
        <v>0.0</v>
      </c>
      <c r="T2637" s="14" t="s">
        <v>104</v>
      </c>
      <c r="U2637" s="14" t="s">
        <v>35</v>
      </c>
      <c r="V2637" s="16" t="s">
        <v>36</v>
      </c>
      <c r="W2637" s="17" t="s">
        <v>251</v>
      </c>
    </row>
    <row r="2638" ht="15.75" customHeight="1">
      <c r="A2638" s="14" t="s">
        <v>3699</v>
      </c>
      <c r="B2638" s="14" t="s">
        <v>3700</v>
      </c>
      <c r="C2638" s="14">
        <v>1996.0</v>
      </c>
      <c r="D2638" s="14">
        <v>14.0</v>
      </c>
      <c r="E2638" s="14">
        <v>250133.0</v>
      </c>
      <c r="F2638" s="14" t="s">
        <v>389</v>
      </c>
      <c r="G2638" s="14" t="s">
        <v>3701</v>
      </c>
      <c r="H2638" s="14" t="s">
        <v>3702</v>
      </c>
      <c r="I2638" s="14">
        <v>0.618</v>
      </c>
      <c r="J2638" s="14">
        <v>0.459</v>
      </c>
      <c r="K2638" s="14">
        <v>0.7727204671192711</v>
      </c>
      <c r="L2638" s="14">
        <v>0.0475</v>
      </c>
      <c r="M2638" s="14">
        <v>0.572</v>
      </c>
      <c r="N2638" s="14">
        <v>0.278</v>
      </c>
      <c r="O2638" s="14">
        <v>0.114</v>
      </c>
      <c r="P2638" s="14">
        <v>0.335</v>
      </c>
      <c r="Q2638" s="14">
        <v>83.009</v>
      </c>
      <c r="R2638" s="14">
        <v>4.0</v>
      </c>
      <c r="S2638" s="14">
        <v>0.0</v>
      </c>
      <c r="T2638" s="14" t="s">
        <v>34</v>
      </c>
      <c r="U2638" s="14" t="s">
        <v>35</v>
      </c>
      <c r="V2638" s="16" t="s">
        <v>45</v>
      </c>
      <c r="W2638" s="17" t="s">
        <v>251</v>
      </c>
    </row>
    <row r="2639" ht="15.75" customHeight="1">
      <c r="A2639" s="14" t="s">
        <v>6724</v>
      </c>
      <c r="B2639" s="14" t="s">
        <v>6725</v>
      </c>
      <c r="C2639" s="14">
        <v>1972.0</v>
      </c>
      <c r="D2639" s="14">
        <v>14.0</v>
      </c>
      <c r="E2639" s="14">
        <v>176693.0</v>
      </c>
      <c r="F2639" s="14" t="s">
        <v>306</v>
      </c>
      <c r="G2639" s="14" t="s">
        <v>6729</v>
      </c>
      <c r="H2639" s="14" t="s">
        <v>6731</v>
      </c>
      <c r="I2639" s="14">
        <v>0.396</v>
      </c>
      <c r="J2639" s="14">
        <v>0.446</v>
      </c>
      <c r="K2639" s="14">
        <v>0.6995059140440292</v>
      </c>
      <c r="L2639" s="14">
        <v>0.108</v>
      </c>
      <c r="M2639" s="14">
        <v>0.872</v>
      </c>
      <c r="N2639" s="14">
        <v>2.5E-6</v>
      </c>
      <c r="O2639" s="14">
        <v>0.368</v>
      </c>
      <c r="P2639" s="14">
        <v>0.961</v>
      </c>
      <c r="Q2639" s="14">
        <v>58.263</v>
      </c>
      <c r="R2639" s="14">
        <v>5.0</v>
      </c>
      <c r="S2639" s="14">
        <v>0.0</v>
      </c>
      <c r="T2639" s="14" t="s">
        <v>34</v>
      </c>
      <c r="U2639" s="14" t="s">
        <v>35</v>
      </c>
      <c r="V2639" s="16" t="s">
        <v>819</v>
      </c>
      <c r="W2639" s="17" t="s">
        <v>185</v>
      </c>
    </row>
    <row r="2640" ht="15.75" customHeight="1">
      <c r="A2640" s="14" t="s">
        <v>3703</v>
      </c>
      <c r="B2640" s="14" t="s">
        <v>3543</v>
      </c>
      <c r="C2640" s="14">
        <v>2020.0</v>
      </c>
      <c r="D2640" s="14">
        <v>14.0</v>
      </c>
      <c r="E2640" s="14">
        <v>281290.0</v>
      </c>
      <c r="F2640" s="14" t="s">
        <v>3100</v>
      </c>
      <c r="G2640" s="14" t="s">
        <v>3101</v>
      </c>
      <c r="H2640" s="14" t="s">
        <v>3543</v>
      </c>
      <c r="I2640" s="14">
        <v>0.858</v>
      </c>
      <c r="J2640" s="14">
        <v>0.595</v>
      </c>
      <c r="K2640" s="14">
        <v>0.8052317498170123</v>
      </c>
      <c r="L2640" s="14">
        <v>0.113</v>
      </c>
      <c r="M2640" s="14">
        <v>0.175</v>
      </c>
      <c r="N2640" s="14">
        <v>3.0E-5</v>
      </c>
      <c r="O2640" s="14">
        <v>0.107</v>
      </c>
      <c r="P2640" s="14">
        <v>0.476</v>
      </c>
      <c r="Q2640" s="14">
        <v>92.978</v>
      </c>
      <c r="R2640" s="14">
        <v>8.0</v>
      </c>
      <c r="S2640" s="14">
        <v>0.0</v>
      </c>
      <c r="T2640" s="14" t="s">
        <v>34</v>
      </c>
      <c r="U2640" s="14" t="s">
        <v>35</v>
      </c>
      <c r="V2640" s="16" t="s">
        <v>54</v>
      </c>
      <c r="W2640" s="17" t="s">
        <v>251</v>
      </c>
    </row>
    <row r="2641" ht="15.75" customHeight="1">
      <c r="A2641" s="14" t="s">
        <v>6736</v>
      </c>
      <c r="B2641" s="14" t="s">
        <v>6738</v>
      </c>
      <c r="C2641" s="14">
        <v>2019.0</v>
      </c>
      <c r="D2641" s="14">
        <v>14.0</v>
      </c>
      <c r="E2641" s="14">
        <v>257139.0</v>
      </c>
      <c r="F2641" s="14" t="s">
        <v>453</v>
      </c>
      <c r="G2641" s="14" t="s">
        <v>2295</v>
      </c>
      <c r="H2641" s="14" t="s">
        <v>6738</v>
      </c>
      <c r="I2641" s="14">
        <v>0.34</v>
      </c>
      <c r="J2641" s="14">
        <v>0.786</v>
      </c>
      <c r="K2641" s="14">
        <v>0.832887729111867</v>
      </c>
      <c r="L2641" s="14">
        <v>0.0607</v>
      </c>
      <c r="M2641" s="14">
        <v>1.18E-4</v>
      </c>
      <c r="N2641" s="14">
        <v>0.248</v>
      </c>
      <c r="O2641" s="14">
        <v>0.131</v>
      </c>
      <c r="P2641" s="14">
        <v>0.554</v>
      </c>
      <c r="Q2641" s="14">
        <v>79.823</v>
      </c>
      <c r="R2641" s="14">
        <v>11.0</v>
      </c>
      <c r="S2641" s="14">
        <v>0.0</v>
      </c>
      <c r="T2641" s="14" t="s">
        <v>34</v>
      </c>
      <c r="U2641" s="14" t="s">
        <v>35</v>
      </c>
      <c r="V2641" s="16" t="s">
        <v>333</v>
      </c>
      <c r="W2641" s="17" t="s">
        <v>185</v>
      </c>
    </row>
    <row r="2642" ht="15.75" customHeight="1">
      <c r="A2642" s="14" t="s">
        <v>3709</v>
      </c>
      <c r="B2642" s="14" t="s">
        <v>3710</v>
      </c>
      <c r="C2642" s="14">
        <v>2015.0</v>
      </c>
      <c r="D2642" s="14">
        <v>14.0</v>
      </c>
      <c r="E2642" s="14">
        <v>297946.0</v>
      </c>
      <c r="F2642" s="14" t="s">
        <v>453</v>
      </c>
      <c r="G2642" s="14" t="s">
        <v>3711</v>
      </c>
      <c r="H2642" s="14" t="s">
        <v>3712</v>
      </c>
      <c r="I2642" s="14">
        <v>0.467</v>
      </c>
      <c r="J2642" s="14">
        <v>0.218</v>
      </c>
      <c r="K2642" s="14">
        <v>0.715226830348529</v>
      </c>
      <c r="L2642" s="14">
        <v>0.0299</v>
      </c>
      <c r="M2642" s="14">
        <v>0.474</v>
      </c>
      <c r="N2642" s="14">
        <v>0.0171</v>
      </c>
      <c r="O2642" s="14">
        <v>0.106</v>
      </c>
      <c r="P2642" s="14">
        <v>0.176</v>
      </c>
      <c r="Q2642" s="14">
        <v>143.75</v>
      </c>
      <c r="R2642" s="14">
        <v>6.0</v>
      </c>
      <c r="S2642" s="14">
        <v>1.0</v>
      </c>
      <c r="T2642" s="14" t="s">
        <v>34</v>
      </c>
      <c r="U2642" s="14" t="s">
        <v>35</v>
      </c>
      <c r="V2642" s="16" t="s">
        <v>58</v>
      </c>
      <c r="W2642" s="17" t="s">
        <v>251</v>
      </c>
    </row>
    <row r="2643" ht="15.75" customHeight="1">
      <c r="A2643" s="14" t="s">
        <v>3715</v>
      </c>
      <c r="B2643" s="14" t="s">
        <v>3716</v>
      </c>
      <c r="C2643" s="14">
        <v>2015.0</v>
      </c>
      <c r="D2643" s="14">
        <v>14.0</v>
      </c>
      <c r="E2643" s="14">
        <v>267200.0</v>
      </c>
      <c r="F2643" s="14" t="s">
        <v>684</v>
      </c>
      <c r="G2643" s="14" t="s">
        <v>3717</v>
      </c>
      <c r="H2643" s="14" t="s">
        <v>3716</v>
      </c>
      <c r="I2643" s="14">
        <v>0.45</v>
      </c>
      <c r="J2643" s="14">
        <v>0.586</v>
      </c>
      <c r="K2643" s="14">
        <v>0.7886980514450689</v>
      </c>
      <c r="L2643" s="14">
        <v>0.0323</v>
      </c>
      <c r="M2643" s="14">
        <v>0.406</v>
      </c>
      <c r="N2643" s="14">
        <v>5.97E-4</v>
      </c>
      <c r="O2643" s="14">
        <v>0.177</v>
      </c>
      <c r="P2643" s="14">
        <v>0.146</v>
      </c>
      <c r="Q2643" s="14">
        <v>149.921</v>
      </c>
      <c r="R2643" s="14">
        <v>2.0</v>
      </c>
      <c r="S2643" s="14">
        <v>0.0</v>
      </c>
      <c r="T2643" s="14" t="s">
        <v>34</v>
      </c>
      <c r="U2643" s="14" t="s">
        <v>35</v>
      </c>
      <c r="V2643" s="16" t="s">
        <v>58</v>
      </c>
      <c r="W2643" s="17" t="s">
        <v>251</v>
      </c>
    </row>
    <row r="2644" ht="15.75" customHeight="1">
      <c r="A2644" s="14" t="s">
        <v>6743</v>
      </c>
      <c r="B2644" s="14" t="s">
        <v>6744</v>
      </c>
      <c r="C2644" s="14">
        <v>2024.0</v>
      </c>
      <c r="D2644" s="14">
        <v>14.0</v>
      </c>
      <c r="E2644" s="14">
        <v>303624.0</v>
      </c>
      <c r="F2644" s="14" t="s">
        <v>765</v>
      </c>
      <c r="G2644" s="14" t="s">
        <v>5748</v>
      </c>
      <c r="H2644" s="14" t="s">
        <v>3312</v>
      </c>
      <c r="I2644" s="14">
        <v>0.622</v>
      </c>
      <c r="J2644" s="14">
        <v>0.598</v>
      </c>
      <c r="K2644" s="14">
        <v>0.7647423694572597</v>
      </c>
      <c r="L2644" s="14">
        <v>0.108</v>
      </c>
      <c r="M2644" s="14">
        <v>0.286</v>
      </c>
      <c r="N2644" s="14">
        <v>0.0</v>
      </c>
      <c r="O2644" s="14">
        <v>0.0943</v>
      </c>
      <c r="P2644" s="14">
        <v>0.939</v>
      </c>
      <c r="Q2644" s="14">
        <v>112.35</v>
      </c>
      <c r="R2644" s="14">
        <v>8.0</v>
      </c>
      <c r="S2644" s="14">
        <v>1.0</v>
      </c>
      <c r="T2644" s="14" t="s">
        <v>34</v>
      </c>
      <c r="U2644" s="14" t="s">
        <v>35</v>
      </c>
      <c r="V2644" s="16" t="s">
        <v>819</v>
      </c>
      <c r="W2644" s="17" t="s">
        <v>185</v>
      </c>
    </row>
    <row r="2645" ht="15.75" customHeight="1">
      <c r="A2645" s="14" t="s">
        <v>3718</v>
      </c>
      <c r="B2645" s="14" t="s">
        <v>3719</v>
      </c>
      <c r="C2645" s="14">
        <v>2021.0</v>
      </c>
      <c r="D2645" s="14">
        <v>14.0</v>
      </c>
      <c r="E2645" s="14">
        <v>186908.0</v>
      </c>
      <c r="F2645" s="14" t="s">
        <v>424</v>
      </c>
      <c r="G2645" s="14" t="s">
        <v>3721</v>
      </c>
      <c r="H2645" s="14" t="s">
        <v>3719</v>
      </c>
      <c r="I2645" s="14">
        <v>0.459</v>
      </c>
      <c r="J2645" s="14">
        <v>0.791</v>
      </c>
      <c r="K2645" s="14">
        <v>0.8320107800390989</v>
      </c>
      <c r="L2645" s="14">
        <v>0.213</v>
      </c>
      <c r="M2645" s="14">
        <v>0.196</v>
      </c>
      <c r="N2645" s="14">
        <v>0.0</v>
      </c>
      <c r="O2645" s="14">
        <v>0.101</v>
      </c>
      <c r="P2645" s="14">
        <v>0.439</v>
      </c>
      <c r="Q2645" s="14">
        <v>135.303</v>
      </c>
      <c r="R2645" s="14">
        <v>11.0</v>
      </c>
      <c r="S2645" s="14">
        <v>0.0</v>
      </c>
      <c r="T2645" s="14" t="s">
        <v>34</v>
      </c>
      <c r="U2645" s="14" t="s">
        <v>35</v>
      </c>
      <c r="V2645" s="16" t="s">
        <v>54</v>
      </c>
      <c r="W2645" s="17" t="s">
        <v>251</v>
      </c>
    </row>
    <row r="2646" ht="15.75" customHeight="1">
      <c r="A2646" s="14" t="s">
        <v>3723</v>
      </c>
      <c r="B2646" s="14" t="s">
        <v>3724</v>
      </c>
      <c r="C2646" s="14">
        <v>2021.0</v>
      </c>
      <c r="D2646" s="14">
        <v>14.0</v>
      </c>
      <c r="E2646" s="14">
        <v>208200.0</v>
      </c>
      <c r="F2646" s="14" t="s">
        <v>533</v>
      </c>
      <c r="G2646" s="14" t="s">
        <v>3725</v>
      </c>
      <c r="H2646" s="14" t="s">
        <v>3724</v>
      </c>
      <c r="I2646" s="14">
        <v>0.872</v>
      </c>
      <c r="J2646" s="14">
        <v>0.502</v>
      </c>
      <c r="K2646" s="14">
        <v>0.7661112655708487</v>
      </c>
      <c r="L2646" s="14">
        <v>0.405</v>
      </c>
      <c r="M2646" s="14">
        <v>0.107</v>
      </c>
      <c r="N2646" s="14">
        <v>0.0</v>
      </c>
      <c r="O2646" s="14">
        <v>0.0888</v>
      </c>
      <c r="P2646" s="14">
        <v>0.48</v>
      </c>
      <c r="Q2646" s="14">
        <v>99.996</v>
      </c>
      <c r="R2646" s="14">
        <v>2.0</v>
      </c>
      <c r="S2646" s="14">
        <v>0.0</v>
      </c>
      <c r="T2646" s="14" t="s">
        <v>34</v>
      </c>
      <c r="U2646" s="14" t="s">
        <v>35</v>
      </c>
      <c r="V2646" s="16" t="s">
        <v>54</v>
      </c>
      <c r="W2646" s="17" t="s">
        <v>251</v>
      </c>
    </row>
    <row r="2647" ht="15.75" customHeight="1">
      <c r="A2647" s="14" t="s">
        <v>20984</v>
      </c>
      <c r="B2647" s="14" t="s">
        <v>20985</v>
      </c>
      <c r="C2647" s="14">
        <v>2018.0</v>
      </c>
      <c r="D2647" s="14">
        <v>14.0</v>
      </c>
      <c r="E2647" s="14">
        <v>160426.0</v>
      </c>
      <c r="F2647" s="14" t="s">
        <v>12615</v>
      </c>
      <c r="G2647" s="14" t="s">
        <v>20986</v>
      </c>
      <c r="H2647" s="14" t="s">
        <v>20987</v>
      </c>
      <c r="I2647" s="14">
        <v>0.493</v>
      </c>
      <c r="J2647" s="14">
        <v>0.0704</v>
      </c>
      <c r="K2647" s="14">
        <v>0.5522212478225522</v>
      </c>
      <c r="L2647" s="14">
        <v>0.0956</v>
      </c>
      <c r="M2647" s="14">
        <v>0.989</v>
      </c>
      <c r="N2647" s="14">
        <v>0.957</v>
      </c>
      <c r="O2647" s="14">
        <v>0.1</v>
      </c>
      <c r="P2647" s="14">
        <v>0.128</v>
      </c>
      <c r="Q2647" s="14">
        <v>140.069</v>
      </c>
      <c r="R2647" s="14">
        <v>0.0</v>
      </c>
      <c r="S2647" s="14">
        <v>0.0</v>
      </c>
      <c r="T2647" s="14" t="s">
        <v>1264</v>
      </c>
      <c r="U2647" s="14" t="s">
        <v>35</v>
      </c>
      <c r="V2647" s="16" t="s">
        <v>58</v>
      </c>
      <c r="W2647" s="17" t="s">
        <v>251</v>
      </c>
    </row>
    <row r="2648" ht="15.75" customHeight="1">
      <c r="A2648" s="14" t="s">
        <v>20988</v>
      </c>
      <c r="B2648" s="14" t="s">
        <v>20989</v>
      </c>
      <c r="C2648" s="14">
        <v>2021.0</v>
      </c>
      <c r="D2648" s="14">
        <v>14.0</v>
      </c>
      <c r="E2648" s="14">
        <v>72670.0</v>
      </c>
      <c r="F2648" s="14" t="s">
        <v>12615</v>
      </c>
      <c r="G2648" s="14" t="s">
        <v>20990</v>
      </c>
      <c r="H2648" s="14" t="s">
        <v>20991</v>
      </c>
      <c r="I2648" s="14">
        <v>0.398</v>
      </c>
      <c r="J2648" s="14">
        <v>0.032</v>
      </c>
      <c r="K2648" s="14">
        <v>0.3971509849550371</v>
      </c>
      <c r="L2648" s="14">
        <v>0.0399</v>
      </c>
      <c r="M2648" s="14">
        <v>0.993</v>
      </c>
      <c r="N2648" s="14">
        <v>0.917</v>
      </c>
      <c r="O2648" s="14">
        <v>0.109</v>
      </c>
      <c r="P2648" s="14">
        <v>0.105</v>
      </c>
      <c r="Q2648" s="14">
        <v>134.758</v>
      </c>
      <c r="R2648" s="14">
        <v>4.0</v>
      </c>
      <c r="S2648" s="14">
        <v>0.0</v>
      </c>
      <c r="T2648" s="14" t="s">
        <v>1264</v>
      </c>
      <c r="U2648" s="14" t="s">
        <v>35</v>
      </c>
      <c r="V2648" s="16" t="s">
        <v>58</v>
      </c>
      <c r="W2648" s="17" t="s">
        <v>251</v>
      </c>
    </row>
    <row r="2649" ht="15.75" customHeight="1">
      <c r="A2649" s="14" t="s">
        <v>20992</v>
      </c>
      <c r="B2649" s="14" t="s">
        <v>20993</v>
      </c>
      <c r="C2649" s="14">
        <v>2001.0</v>
      </c>
      <c r="D2649" s="14">
        <v>14.0</v>
      </c>
      <c r="E2649" s="14">
        <v>160866.0</v>
      </c>
      <c r="F2649" s="14" t="s">
        <v>14444</v>
      </c>
      <c r="G2649" s="14" t="s">
        <v>20671</v>
      </c>
      <c r="H2649" s="14" t="s">
        <v>20672</v>
      </c>
      <c r="I2649" s="14">
        <v>0.678</v>
      </c>
      <c r="J2649" s="14">
        <v>0.22</v>
      </c>
      <c r="K2649" s="14">
        <v>0.670908818671082</v>
      </c>
      <c r="L2649" s="14">
        <v>0.061</v>
      </c>
      <c r="M2649" s="14">
        <v>0.991</v>
      </c>
      <c r="N2649" s="14">
        <v>0.0282</v>
      </c>
      <c r="O2649" s="14">
        <v>0.124</v>
      </c>
      <c r="P2649" s="14">
        <v>0.601</v>
      </c>
      <c r="Q2649" s="14">
        <v>110.435</v>
      </c>
      <c r="R2649" s="14">
        <v>2.0</v>
      </c>
      <c r="S2649" s="14">
        <v>1.0</v>
      </c>
      <c r="T2649" s="14" t="s">
        <v>1264</v>
      </c>
      <c r="U2649" s="14" t="s">
        <v>35</v>
      </c>
      <c r="V2649" s="16" t="s">
        <v>407</v>
      </c>
      <c r="W2649" s="17" t="s">
        <v>185</v>
      </c>
    </row>
    <row r="2650" ht="15.75" customHeight="1">
      <c r="A2650" s="14" t="s">
        <v>20994</v>
      </c>
      <c r="B2650" s="14" t="s">
        <v>20995</v>
      </c>
      <c r="C2650" s="14">
        <v>1998.0</v>
      </c>
      <c r="D2650" s="14">
        <v>14.0</v>
      </c>
      <c r="E2650" s="14">
        <v>183493.0</v>
      </c>
      <c r="F2650" s="14" t="s">
        <v>16404</v>
      </c>
      <c r="G2650" s="14" t="s">
        <v>20882</v>
      </c>
      <c r="H2650" s="14" t="s">
        <v>20883</v>
      </c>
      <c r="I2650" s="14">
        <v>0.612</v>
      </c>
      <c r="J2650" s="14">
        <v>0.159</v>
      </c>
      <c r="K2650" s="14">
        <v>0.6705879836444596</v>
      </c>
      <c r="L2650" s="14">
        <v>0.115</v>
      </c>
      <c r="M2650" s="14">
        <v>0.987</v>
      </c>
      <c r="N2650" s="14">
        <v>3.34E-4</v>
      </c>
      <c r="O2650" s="14">
        <v>0.183</v>
      </c>
      <c r="P2650" s="14">
        <v>0.699</v>
      </c>
      <c r="Q2650" s="14">
        <v>112.593</v>
      </c>
      <c r="R2650" s="14">
        <v>7.0</v>
      </c>
      <c r="S2650" s="14">
        <v>1.0</v>
      </c>
      <c r="T2650" s="14" t="s">
        <v>1264</v>
      </c>
      <c r="U2650" s="14" t="s">
        <v>35</v>
      </c>
      <c r="V2650" s="16" t="s">
        <v>407</v>
      </c>
      <c r="W2650" s="17" t="s">
        <v>185</v>
      </c>
    </row>
    <row r="2651" ht="15.75" customHeight="1">
      <c r="A2651" s="14" t="s">
        <v>20996</v>
      </c>
      <c r="B2651" s="14" t="s">
        <v>20997</v>
      </c>
      <c r="C2651" s="14">
        <v>1998.0</v>
      </c>
      <c r="D2651" s="14">
        <v>14.0</v>
      </c>
      <c r="E2651" s="14">
        <v>191106.0</v>
      </c>
      <c r="F2651" s="14" t="s">
        <v>16404</v>
      </c>
      <c r="G2651" s="14" t="s">
        <v>16407</v>
      </c>
      <c r="H2651" s="14" t="s">
        <v>20998</v>
      </c>
      <c r="I2651" s="14">
        <v>0.42</v>
      </c>
      <c r="J2651" s="14">
        <v>0.282</v>
      </c>
      <c r="K2651" s="14">
        <v>0.7616195751981346</v>
      </c>
      <c r="L2651" s="14">
        <v>0.0481</v>
      </c>
      <c r="M2651" s="14">
        <v>0.899</v>
      </c>
      <c r="N2651" s="14">
        <v>0.00701</v>
      </c>
      <c r="O2651" s="14">
        <v>0.149</v>
      </c>
      <c r="P2651" s="14">
        <v>0.43</v>
      </c>
      <c r="Q2651" s="14">
        <v>79.516</v>
      </c>
      <c r="R2651" s="14">
        <v>6.0</v>
      </c>
      <c r="S2651" s="14">
        <v>1.0</v>
      </c>
      <c r="T2651" s="14" t="s">
        <v>1264</v>
      </c>
      <c r="U2651" s="14" t="s">
        <v>35</v>
      </c>
      <c r="V2651" s="16" t="s">
        <v>54</v>
      </c>
      <c r="W2651" s="17" t="s">
        <v>251</v>
      </c>
    </row>
    <row r="2652" ht="15.75" customHeight="1">
      <c r="A2652" s="14" t="s">
        <v>20999</v>
      </c>
      <c r="B2652" s="14" t="s">
        <v>21000</v>
      </c>
      <c r="C2652" s="14">
        <v>2014.0</v>
      </c>
      <c r="D2652" s="14">
        <v>14.0</v>
      </c>
      <c r="E2652" s="14">
        <v>144080.0</v>
      </c>
      <c r="F2652" s="14" t="s">
        <v>14185</v>
      </c>
      <c r="G2652" s="14" t="s">
        <v>20733</v>
      </c>
      <c r="H2652" s="14" t="s">
        <v>21001</v>
      </c>
      <c r="I2652" s="14">
        <v>0.514</v>
      </c>
      <c r="J2652" s="14">
        <v>0.156</v>
      </c>
      <c r="K2652" s="14">
        <v>0.6346330716609709</v>
      </c>
      <c r="L2652" s="14">
        <v>0.0423</v>
      </c>
      <c r="M2652" s="14">
        <v>0.958</v>
      </c>
      <c r="N2652" s="14">
        <v>0.93</v>
      </c>
      <c r="O2652" s="14">
        <v>0.111</v>
      </c>
      <c r="P2652" s="14">
        <v>0.158</v>
      </c>
      <c r="Q2652" s="14">
        <v>142.513</v>
      </c>
      <c r="R2652" s="14">
        <v>9.0</v>
      </c>
      <c r="S2652" s="14">
        <v>1.0</v>
      </c>
      <c r="T2652" s="14" t="s">
        <v>1264</v>
      </c>
      <c r="U2652" s="14" t="s">
        <v>35</v>
      </c>
      <c r="V2652" s="16" t="s">
        <v>58</v>
      </c>
      <c r="W2652" s="17" t="s">
        <v>251</v>
      </c>
    </row>
    <row r="2653" ht="15.75" customHeight="1">
      <c r="A2653" s="14" t="s">
        <v>21002</v>
      </c>
      <c r="B2653" s="14" t="s">
        <v>21003</v>
      </c>
      <c r="C2653" s="14">
        <v>2010.0</v>
      </c>
      <c r="D2653" s="14">
        <v>14.0</v>
      </c>
      <c r="E2653" s="14">
        <v>192345.0</v>
      </c>
      <c r="F2653" s="14" t="s">
        <v>12615</v>
      </c>
      <c r="G2653" s="14" t="s">
        <v>20430</v>
      </c>
      <c r="H2653" s="14" t="s">
        <v>21004</v>
      </c>
      <c r="I2653" s="14">
        <v>0.566</v>
      </c>
      <c r="J2653" s="14">
        <v>0.779</v>
      </c>
      <c r="K2653" s="14">
        <v>0.818321818903208</v>
      </c>
      <c r="L2653" s="14">
        <v>0.0366</v>
      </c>
      <c r="M2653" s="14">
        <v>0.246</v>
      </c>
      <c r="N2653" s="14">
        <v>0.0</v>
      </c>
      <c r="O2653" s="14">
        <v>0.53</v>
      </c>
      <c r="P2653" s="14">
        <v>0.712</v>
      </c>
      <c r="Q2653" s="14">
        <v>97.409</v>
      </c>
      <c r="R2653" s="14">
        <v>1.0</v>
      </c>
      <c r="S2653" s="14">
        <v>1.0</v>
      </c>
      <c r="T2653" s="14" t="s">
        <v>1264</v>
      </c>
      <c r="U2653" s="14" t="s">
        <v>35</v>
      </c>
      <c r="V2653" s="16" t="s">
        <v>181</v>
      </c>
      <c r="W2653" s="17" t="s">
        <v>185</v>
      </c>
    </row>
    <row r="2654" ht="15.75" customHeight="1">
      <c r="A2654" s="14" t="s">
        <v>21005</v>
      </c>
      <c r="B2654" s="14" t="s">
        <v>21006</v>
      </c>
      <c r="C2654" s="14">
        <v>2010.0</v>
      </c>
      <c r="D2654" s="14">
        <v>14.0</v>
      </c>
      <c r="E2654" s="14">
        <v>218372.0</v>
      </c>
      <c r="F2654" s="14" t="s">
        <v>12615</v>
      </c>
      <c r="G2654" s="14" t="s">
        <v>20430</v>
      </c>
      <c r="H2654" s="14" t="s">
        <v>21004</v>
      </c>
      <c r="I2654" s="14">
        <v>0.781</v>
      </c>
      <c r="J2654" s="14">
        <v>0.78</v>
      </c>
      <c r="K2654" s="14">
        <v>0.7944944709260477</v>
      </c>
      <c r="L2654" s="14">
        <v>0.0827</v>
      </c>
      <c r="M2654" s="14">
        <v>0.415</v>
      </c>
      <c r="N2654" s="14">
        <v>0.0</v>
      </c>
      <c r="O2654" s="14">
        <v>0.187</v>
      </c>
      <c r="P2654" s="14">
        <v>0.887</v>
      </c>
      <c r="Q2654" s="14">
        <v>105.035</v>
      </c>
      <c r="R2654" s="14">
        <v>1.0</v>
      </c>
      <c r="S2654" s="14">
        <v>1.0</v>
      </c>
      <c r="T2654" s="14" t="s">
        <v>1264</v>
      </c>
      <c r="U2654" s="14" t="s">
        <v>35</v>
      </c>
      <c r="V2654" s="16" t="s">
        <v>560</v>
      </c>
      <c r="W2654" s="17" t="s">
        <v>185</v>
      </c>
    </row>
    <row r="2655" ht="15.75" customHeight="1">
      <c r="A2655" s="14" t="s">
        <v>21007</v>
      </c>
      <c r="B2655" s="14" t="s">
        <v>21008</v>
      </c>
      <c r="C2655" s="14">
        <v>2014.0</v>
      </c>
      <c r="D2655" s="14">
        <v>14.0</v>
      </c>
      <c r="E2655" s="14">
        <v>224992.0</v>
      </c>
      <c r="F2655" s="14" t="s">
        <v>13652</v>
      </c>
      <c r="G2655" s="14" t="s">
        <v>20186</v>
      </c>
      <c r="H2655" s="14" t="s">
        <v>21009</v>
      </c>
      <c r="I2655" s="14">
        <v>0.604</v>
      </c>
      <c r="J2655" s="14">
        <v>0.813</v>
      </c>
      <c r="K2655" s="14">
        <v>0.8936966611577077</v>
      </c>
      <c r="L2655" s="14">
        <v>0.0372</v>
      </c>
      <c r="M2655" s="14">
        <v>0.53</v>
      </c>
      <c r="N2655" s="14">
        <v>4.05E-4</v>
      </c>
      <c r="O2655" s="14">
        <v>0.175</v>
      </c>
      <c r="P2655" s="14">
        <v>0.303</v>
      </c>
      <c r="Q2655" s="14">
        <v>110.019</v>
      </c>
      <c r="R2655" s="14">
        <v>9.0</v>
      </c>
      <c r="S2655" s="14">
        <v>0.0</v>
      </c>
      <c r="T2655" s="14" t="s">
        <v>1264</v>
      </c>
      <c r="U2655" s="14" t="s">
        <v>35</v>
      </c>
      <c r="V2655" s="16" t="s">
        <v>45</v>
      </c>
      <c r="W2655" s="17" t="s">
        <v>251</v>
      </c>
    </row>
    <row r="2656" ht="15.75" customHeight="1">
      <c r="A2656" s="14" t="s">
        <v>21010</v>
      </c>
      <c r="B2656" s="14" t="s">
        <v>21011</v>
      </c>
      <c r="C2656" s="14">
        <v>2022.0</v>
      </c>
      <c r="D2656" s="14">
        <v>14.0</v>
      </c>
      <c r="E2656" s="14">
        <v>220404.0</v>
      </c>
      <c r="F2656" s="14" t="s">
        <v>14444</v>
      </c>
      <c r="G2656" s="14" t="s">
        <v>21012</v>
      </c>
      <c r="H2656" s="14" t="s">
        <v>21013</v>
      </c>
      <c r="I2656" s="14">
        <v>0.748</v>
      </c>
      <c r="J2656" s="14">
        <v>0.842</v>
      </c>
      <c r="K2656" s="14">
        <v>0.7741321412364098</v>
      </c>
      <c r="L2656" s="14">
        <v>0.0263</v>
      </c>
      <c r="M2656" s="14">
        <v>0.0143</v>
      </c>
      <c r="N2656" s="14">
        <v>0.0156</v>
      </c>
      <c r="O2656" s="14">
        <v>0.127</v>
      </c>
      <c r="P2656" s="14">
        <v>0.965</v>
      </c>
      <c r="Q2656" s="14">
        <v>115.009</v>
      </c>
      <c r="R2656" s="14">
        <v>6.0</v>
      </c>
      <c r="S2656" s="14">
        <v>1.0</v>
      </c>
      <c r="T2656" s="14" t="s">
        <v>1264</v>
      </c>
      <c r="U2656" s="14" t="s">
        <v>68</v>
      </c>
      <c r="V2656" s="16" t="s">
        <v>819</v>
      </c>
      <c r="W2656" s="17" t="s">
        <v>185</v>
      </c>
    </row>
    <row r="2657" ht="15.75" customHeight="1">
      <c r="A2657" s="14" t="s">
        <v>21014</v>
      </c>
      <c r="B2657" s="14" t="s">
        <v>21015</v>
      </c>
      <c r="C2657" s="14">
        <v>2015.0</v>
      </c>
      <c r="D2657" s="14">
        <v>14.0</v>
      </c>
      <c r="E2657" s="14">
        <v>343920.0</v>
      </c>
      <c r="F2657" s="14" t="s">
        <v>13117</v>
      </c>
      <c r="G2657" s="14" t="s">
        <v>21016</v>
      </c>
      <c r="H2657" s="14" t="s">
        <v>21017</v>
      </c>
      <c r="I2657" s="14">
        <v>0.369</v>
      </c>
      <c r="J2657" s="14">
        <v>0.0691</v>
      </c>
      <c r="K2657" s="14">
        <v>0.5234530404354063</v>
      </c>
      <c r="L2657" s="14">
        <v>0.0473</v>
      </c>
      <c r="M2657" s="14">
        <v>0.991</v>
      </c>
      <c r="N2657" s="14">
        <v>0.913</v>
      </c>
      <c r="O2657" s="14">
        <v>0.0956</v>
      </c>
      <c r="P2657" s="14">
        <v>0.18</v>
      </c>
      <c r="Q2657" s="14">
        <v>99.886</v>
      </c>
      <c r="R2657" s="14">
        <v>4.0</v>
      </c>
      <c r="S2657" s="14">
        <v>0.0</v>
      </c>
      <c r="T2657" s="14" t="s">
        <v>1264</v>
      </c>
      <c r="U2657" s="14" t="s">
        <v>35</v>
      </c>
      <c r="V2657" s="16" t="s">
        <v>58</v>
      </c>
      <c r="W2657" s="17" t="s">
        <v>251</v>
      </c>
    </row>
    <row r="2658" ht="15.75" customHeight="1">
      <c r="A2658" s="14" t="s">
        <v>21018</v>
      </c>
      <c r="B2658" s="14" t="s">
        <v>21019</v>
      </c>
      <c r="C2658" s="14">
        <v>2024.0</v>
      </c>
      <c r="D2658" s="14">
        <v>14.0</v>
      </c>
      <c r="E2658" s="14">
        <v>66925.0</v>
      </c>
      <c r="F2658" s="14" t="s">
        <v>13117</v>
      </c>
      <c r="G2658" s="14" t="s">
        <v>21020</v>
      </c>
      <c r="H2658" s="14" t="s">
        <v>21021</v>
      </c>
      <c r="I2658" s="14">
        <v>0.425</v>
      </c>
      <c r="J2658" s="14">
        <v>0.295</v>
      </c>
      <c r="K2658" s="14">
        <v>0.5856308685948362</v>
      </c>
      <c r="L2658" s="14">
        <v>0.0505</v>
      </c>
      <c r="M2658" s="14">
        <v>0.808</v>
      </c>
      <c r="N2658" s="14">
        <v>0.945</v>
      </c>
      <c r="O2658" s="14">
        <v>0.117</v>
      </c>
      <c r="P2658" s="14">
        <v>0.809</v>
      </c>
      <c r="Q2658" s="14">
        <v>160.043</v>
      </c>
      <c r="R2658" s="14">
        <v>7.0</v>
      </c>
      <c r="S2658" s="14">
        <v>1.0</v>
      </c>
      <c r="T2658" s="14" t="s">
        <v>1264</v>
      </c>
      <c r="U2658" s="14" t="s">
        <v>35</v>
      </c>
      <c r="V2658" s="16" t="s">
        <v>560</v>
      </c>
      <c r="W2658" s="17" t="s">
        <v>185</v>
      </c>
    </row>
    <row r="2659" ht="15.75" customHeight="1">
      <c r="A2659" s="14" t="s">
        <v>21022</v>
      </c>
      <c r="B2659" s="14" t="s">
        <v>21023</v>
      </c>
      <c r="C2659" s="14">
        <v>2023.0</v>
      </c>
      <c r="D2659" s="14">
        <v>14.0</v>
      </c>
      <c r="E2659" s="14">
        <v>94594.0</v>
      </c>
      <c r="F2659" s="14" t="s">
        <v>14716</v>
      </c>
      <c r="G2659" s="14" t="s">
        <v>4257</v>
      </c>
      <c r="H2659" s="14" t="s">
        <v>21024</v>
      </c>
      <c r="I2659" s="14">
        <v>0.807</v>
      </c>
      <c r="J2659" s="14">
        <v>0.852</v>
      </c>
      <c r="K2659" s="14">
        <v>0.8869163475950866</v>
      </c>
      <c r="L2659" s="14">
        <v>0.0621</v>
      </c>
      <c r="M2659" s="14">
        <v>0.214</v>
      </c>
      <c r="N2659" s="14">
        <v>3.44E-5</v>
      </c>
      <c r="O2659" s="14">
        <v>0.031</v>
      </c>
      <c r="P2659" s="14">
        <v>0.943</v>
      </c>
      <c r="Q2659" s="14">
        <v>146.026</v>
      </c>
      <c r="R2659" s="14">
        <v>0.0</v>
      </c>
      <c r="S2659" s="14">
        <v>1.0</v>
      </c>
      <c r="T2659" s="14" t="s">
        <v>1434</v>
      </c>
      <c r="U2659" s="14" t="s">
        <v>35</v>
      </c>
      <c r="V2659" s="16" t="s">
        <v>819</v>
      </c>
      <c r="W2659" s="17" t="s">
        <v>185</v>
      </c>
    </row>
    <row r="2660" ht="15.75" customHeight="1">
      <c r="A2660" s="14" t="s">
        <v>21025</v>
      </c>
      <c r="B2660" s="14" t="s">
        <v>21026</v>
      </c>
      <c r="C2660" s="14">
        <v>2024.0</v>
      </c>
      <c r="D2660" s="14">
        <v>14.0</v>
      </c>
      <c r="E2660" s="14">
        <v>133636.0</v>
      </c>
      <c r="F2660" s="14" t="s">
        <v>14716</v>
      </c>
      <c r="G2660" s="14" t="s">
        <v>4257</v>
      </c>
      <c r="H2660" s="14" t="s">
        <v>20342</v>
      </c>
      <c r="I2660" s="14">
        <v>0.903</v>
      </c>
      <c r="J2660" s="14">
        <v>0.757</v>
      </c>
      <c r="K2660" s="14">
        <v>0.9073856222935986</v>
      </c>
      <c r="L2660" s="14">
        <v>0.0355</v>
      </c>
      <c r="M2660" s="14">
        <v>0.265</v>
      </c>
      <c r="N2660" s="14">
        <v>0.0</v>
      </c>
      <c r="O2660" s="14">
        <v>0.0416</v>
      </c>
      <c r="P2660" s="14">
        <v>0.775</v>
      </c>
      <c r="Q2660" s="14">
        <v>132.152</v>
      </c>
      <c r="R2660" s="14">
        <v>9.0</v>
      </c>
      <c r="S2660" s="14">
        <v>0.0</v>
      </c>
      <c r="T2660" s="14" t="s">
        <v>1434</v>
      </c>
      <c r="U2660" s="14" t="s">
        <v>35</v>
      </c>
      <c r="V2660" s="16" t="s">
        <v>181</v>
      </c>
      <c r="W2660" s="17" t="s">
        <v>185</v>
      </c>
    </row>
    <row r="2661" ht="15.75" customHeight="1">
      <c r="A2661" s="14" t="s">
        <v>6747</v>
      </c>
      <c r="B2661" s="14" t="s">
        <v>6748</v>
      </c>
      <c r="C2661" s="14">
        <v>2016.0</v>
      </c>
      <c r="D2661" s="14">
        <v>14.0</v>
      </c>
      <c r="E2661" s="14">
        <v>185400.0</v>
      </c>
      <c r="F2661" s="14" t="s">
        <v>6750</v>
      </c>
      <c r="G2661" s="14" t="s">
        <v>1492</v>
      </c>
      <c r="H2661" s="14" t="s">
        <v>6751</v>
      </c>
      <c r="I2661" s="14">
        <v>0.506</v>
      </c>
      <c r="J2661" s="14">
        <v>0.517</v>
      </c>
      <c r="K2661" s="14">
        <v>0.7162535024337209</v>
      </c>
      <c r="L2661" s="14">
        <v>0.0328</v>
      </c>
      <c r="M2661" s="14">
        <v>0.229</v>
      </c>
      <c r="N2661" s="14">
        <v>0.0</v>
      </c>
      <c r="O2661" s="14">
        <v>0.17</v>
      </c>
      <c r="P2661" s="14">
        <v>0.75</v>
      </c>
      <c r="Q2661" s="14">
        <v>123.8</v>
      </c>
      <c r="R2661" s="14">
        <v>4.0</v>
      </c>
      <c r="S2661" s="14">
        <v>0.0</v>
      </c>
      <c r="T2661" s="14" t="s">
        <v>104</v>
      </c>
      <c r="U2661" s="14" t="s">
        <v>35</v>
      </c>
      <c r="V2661" s="16" t="s">
        <v>181</v>
      </c>
      <c r="W2661" s="17" t="s">
        <v>185</v>
      </c>
    </row>
    <row r="2662" ht="15.75" customHeight="1">
      <c r="A2662" s="14" t="s">
        <v>3728</v>
      </c>
      <c r="B2662" s="14" t="s">
        <v>3729</v>
      </c>
      <c r="C2662" s="14">
        <v>1998.0</v>
      </c>
      <c r="D2662" s="14">
        <v>14.0</v>
      </c>
      <c r="E2662" s="14">
        <v>125440.0</v>
      </c>
      <c r="F2662" s="14" t="s">
        <v>3730</v>
      </c>
      <c r="G2662" s="14" t="s">
        <v>3731</v>
      </c>
      <c r="H2662" s="14" t="s">
        <v>3733</v>
      </c>
      <c r="I2662" s="14">
        <v>0.454</v>
      </c>
      <c r="J2662" s="14">
        <v>0.254</v>
      </c>
      <c r="K2662" s="14">
        <v>0.7050670545054849</v>
      </c>
      <c r="L2662" s="14">
        <v>0.0441</v>
      </c>
      <c r="M2662" s="14">
        <v>0.757</v>
      </c>
      <c r="N2662" s="14">
        <v>0.00407</v>
      </c>
      <c r="O2662" s="14">
        <v>0.132</v>
      </c>
      <c r="P2662" s="14">
        <v>0.319</v>
      </c>
      <c r="Q2662" s="14">
        <v>91.75</v>
      </c>
      <c r="R2662" s="14">
        <v>6.0</v>
      </c>
      <c r="S2662" s="14">
        <v>1.0</v>
      </c>
      <c r="T2662" s="14" t="s">
        <v>103</v>
      </c>
      <c r="U2662" s="14" t="s">
        <v>35</v>
      </c>
      <c r="V2662" s="16" t="s">
        <v>45</v>
      </c>
      <c r="W2662" s="17" t="s">
        <v>251</v>
      </c>
    </row>
    <row r="2663" ht="15.75" customHeight="1">
      <c r="A2663" s="14" t="s">
        <v>21027</v>
      </c>
      <c r="B2663" s="14" t="s">
        <v>21028</v>
      </c>
      <c r="C2663" s="14">
        <v>2024.0</v>
      </c>
      <c r="D2663" s="14">
        <v>14.0</v>
      </c>
      <c r="E2663" s="14">
        <v>287133.0</v>
      </c>
      <c r="F2663" s="14" t="s">
        <v>1667</v>
      </c>
      <c r="G2663" s="14" t="s">
        <v>10837</v>
      </c>
      <c r="H2663" s="14" t="s">
        <v>10838</v>
      </c>
      <c r="I2663" s="14">
        <v>0.6567054320987653</v>
      </c>
      <c r="J2663" s="14">
        <v>0.6703844999999999</v>
      </c>
      <c r="K2663" s="14">
        <v>0.8136264709055699</v>
      </c>
      <c r="L2663" s="14">
        <v>0.08138265432098765</v>
      </c>
      <c r="M2663" s="14">
        <v>0.2693400896296296</v>
      </c>
      <c r="N2663" s="14">
        <v>0.05448885008024692</v>
      </c>
      <c r="O2663" s="14">
        <v>0.1911505555555556</v>
      </c>
      <c r="P2663" s="14">
        <v>0.6187672839506173</v>
      </c>
      <c r="Q2663" s="14">
        <v>120.71</v>
      </c>
      <c r="R2663" s="14">
        <v>5.0</v>
      </c>
      <c r="S2663" s="14">
        <v>1.0</v>
      </c>
      <c r="T2663" s="14" t="s">
        <v>21029</v>
      </c>
      <c r="U2663" s="14" t="s">
        <v>35</v>
      </c>
      <c r="V2663" s="16" t="s">
        <v>407</v>
      </c>
      <c r="W2663" s="17" t="s">
        <v>185</v>
      </c>
    </row>
    <row r="2664" ht="15.75" customHeight="1">
      <c r="A2664" s="14" t="s">
        <v>6754</v>
      </c>
      <c r="B2664" s="14" t="s">
        <v>6755</v>
      </c>
      <c r="C2664" s="14">
        <v>2024.0</v>
      </c>
      <c r="D2664" s="14">
        <v>14.0</v>
      </c>
      <c r="E2664" s="14">
        <v>323941.0</v>
      </c>
      <c r="F2664" s="14" t="s">
        <v>880</v>
      </c>
      <c r="G2664" s="14" t="s">
        <v>1822</v>
      </c>
      <c r="H2664" s="14" t="s">
        <v>6757</v>
      </c>
      <c r="I2664" s="14">
        <v>0.773</v>
      </c>
      <c r="J2664" s="14">
        <v>0.951</v>
      </c>
      <c r="K2664" s="14">
        <v>0.8877719076660798</v>
      </c>
      <c r="L2664" s="14">
        <v>0.0577</v>
      </c>
      <c r="M2664" s="14">
        <v>0.0693</v>
      </c>
      <c r="N2664" s="14">
        <v>0.0083</v>
      </c>
      <c r="O2664" s="14">
        <v>0.321</v>
      </c>
      <c r="P2664" s="14">
        <v>0.603</v>
      </c>
      <c r="Q2664" s="14">
        <v>109.43</v>
      </c>
      <c r="R2664" s="14">
        <v>11.0</v>
      </c>
      <c r="S2664" s="14">
        <v>0.0</v>
      </c>
      <c r="T2664" s="14" t="s">
        <v>104</v>
      </c>
      <c r="U2664" s="14" t="s">
        <v>35</v>
      </c>
      <c r="V2664" s="16" t="s">
        <v>407</v>
      </c>
      <c r="W2664" s="17" t="s">
        <v>185</v>
      </c>
    </row>
    <row r="2665" ht="15.75" customHeight="1">
      <c r="A2665" s="14" t="s">
        <v>6758</v>
      </c>
      <c r="B2665" s="14" t="s">
        <v>6759</v>
      </c>
      <c r="C2665" s="14">
        <v>2025.0</v>
      </c>
      <c r="D2665" s="14">
        <v>14.0</v>
      </c>
      <c r="E2665" s="14">
        <v>286034.0</v>
      </c>
      <c r="F2665" s="14" t="s">
        <v>1629</v>
      </c>
      <c r="G2665" s="14" t="s">
        <v>4284</v>
      </c>
      <c r="H2665" s="14" t="s">
        <v>6763</v>
      </c>
      <c r="I2665" s="14">
        <v>0.825</v>
      </c>
      <c r="J2665" s="14">
        <v>0.944</v>
      </c>
      <c r="K2665" s="14">
        <v>0.8679656920225876</v>
      </c>
      <c r="L2665" s="14">
        <v>0.0382</v>
      </c>
      <c r="M2665" s="14">
        <v>0.0871</v>
      </c>
      <c r="N2665" s="14">
        <v>0.0102</v>
      </c>
      <c r="O2665" s="14">
        <v>0.345</v>
      </c>
      <c r="P2665" s="14">
        <v>0.919</v>
      </c>
      <c r="Q2665" s="14">
        <v>104.84</v>
      </c>
      <c r="R2665" s="14">
        <v>0.0</v>
      </c>
      <c r="S2665" s="14">
        <v>1.0</v>
      </c>
      <c r="T2665" s="14" t="s">
        <v>104</v>
      </c>
      <c r="U2665" s="14" t="s">
        <v>35</v>
      </c>
      <c r="V2665" s="16" t="s">
        <v>819</v>
      </c>
      <c r="W2665" s="17" t="s">
        <v>185</v>
      </c>
    </row>
    <row r="2666" ht="15.75" customHeight="1">
      <c r="A2666" s="14" t="s">
        <v>6766</v>
      </c>
      <c r="B2666" s="14" t="s">
        <v>3429</v>
      </c>
      <c r="C2666" s="14">
        <v>2021.0</v>
      </c>
      <c r="D2666" s="14">
        <v>14.0</v>
      </c>
      <c r="E2666" s="14">
        <v>255640.0</v>
      </c>
      <c r="F2666" s="14" t="s">
        <v>6767</v>
      </c>
      <c r="G2666" s="14" t="s">
        <v>6768</v>
      </c>
      <c r="H2666" s="14" t="s">
        <v>3429</v>
      </c>
      <c r="I2666" s="14">
        <v>0.696</v>
      </c>
      <c r="J2666" s="14">
        <v>0.471</v>
      </c>
      <c r="K2666" s="14">
        <v>0.6978375719055926</v>
      </c>
      <c r="L2666" s="14">
        <v>0.0909</v>
      </c>
      <c r="M2666" s="14">
        <v>0.00258</v>
      </c>
      <c r="N2666" s="14">
        <v>0.87</v>
      </c>
      <c r="O2666" s="14">
        <v>0.0392</v>
      </c>
      <c r="P2666" s="14">
        <v>0.522</v>
      </c>
      <c r="Q2666" s="14">
        <v>109.98</v>
      </c>
      <c r="R2666" s="14">
        <v>11.0</v>
      </c>
      <c r="S2666" s="14">
        <v>1.0</v>
      </c>
      <c r="T2666" s="14" t="s">
        <v>103</v>
      </c>
      <c r="U2666" s="14" t="s">
        <v>35</v>
      </c>
      <c r="V2666" s="16" t="s">
        <v>333</v>
      </c>
      <c r="W2666" s="17" t="s">
        <v>185</v>
      </c>
    </row>
    <row r="2667" ht="15.75" customHeight="1">
      <c r="A2667" s="14" t="s">
        <v>3736</v>
      </c>
      <c r="B2667" s="14" t="s">
        <v>3737</v>
      </c>
      <c r="C2667" s="14">
        <v>1978.0</v>
      </c>
      <c r="D2667" s="14">
        <v>14.0</v>
      </c>
      <c r="E2667" s="14">
        <v>291426.0</v>
      </c>
      <c r="F2667" s="14" t="s">
        <v>3738</v>
      </c>
      <c r="G2667" s="14" t="s">
        <v>3739</v>
      </c>
      <c r="H2667" s="14" t="s">
        <v>3737</v>
      </c>
      <c r="I2667" s="14">
        <v>0.509</v>
      </c>
      <c r="J2667" s="14">
        <v>0.364</v>
      </c>
      <c r="K2667" s="14">
        <v>0.6419481102679626</v>
      </c>
      <c r="L2667" s="14">
        <v>0.0405</v>
      </c>
      <c r="M2667" s="14">
        <v>0.826</v>
      </c>
      <c r="N2667" s="14">
        <v>0.897</v>
      </c>
      <c r="O2667" s="14">
        <v>0.119</v>
      </c>
      <c r="P2667" s="14">
        <v>0.371</v>
      </c>
      <c r="Q2667" s="14">
        <v>140.28</v>
      </c>
      <c r="R2667" s="14">
        <v>11.0</v>
      </c>
      <c r="S2667" s="14">
        <v>0.0</v>
      </c>
      <c r="T2667" s="14" t="s">
        <v>103</v>
      </c>
      <c r="U2667" s="14" t="s">
        <v>35</v>
      </c>
      <c r="V2667" s="16" t="s">
        <v>45</v>
      </c>
      <c r="W2667" s="17" t="s">
        <v>251</v>
      </c>
    </row>
    <row r="2668" ht="15.75" customHeight="1">
      <c r="A2668" s="14" t="s">
        <v>21030</v>
      </c>
      <c r="B2668" s="14" t="s">
        <v>21031</v>
      </c>
      <c r="C2668" s="14">
        <v>2019.0</v>
      </c>
      <c r="D2668" s="14">
        <v>14.0</v>
      </c>
      <c r="E2668" s="14">
        <v>243188.0</v>
      </c>
      <c r="F2668" s="14" t="s">
        <v>21032</v>
      </c>
      <c r="G2668" s="14" t="s">
        <v>21033</v>
      </c>
      <c r="H2668" s="14" t="s">
        <v>21034</v>
      </c>
      <c r="I2668" s="14">
        <v>0.787</v>
      </c>
      <c r="J2668" s="14">
        <v>0.861</v>
      </c>
      <c r="K2668" s="14">
        <v>0.9311701922672093</v>
      </c>
      <c r="L2668" s="14">
        <v>0.0509</v>
      </c>
      <c r="M2668" s="14">
        <v>0.0399</v>
      </c>
      <c r="N2668" s="14">
        <v>2.62E-5</v>
      </c>
      <c r="O2668" s="14">
        <v>0.0453</v>
      </c>
      <c r="P2668" s="14">
        <v>0.845</v>
      </c>
      <c r="Q2668" s="14">
        <v>104.14</v>
      </c>
      <c r="R2668" s="14">
        <v>2.0</v>
      </c>
      <c r="S2668" s="14">
        <v>1.0</v>
      </c>
      <c r="T2668" s="14" t="s">
        <v>1264</v>
      </c>
      <c r="U2668" s="14" t="s">
        <v>68</v>
      </c>
      <c r="V2668" s="16" t="s">
        <v>560</v>
      </c>
      <c r="W2668" s="17" t="s">
        <v>185</v>
      </c>
    </row>
    <row r="2669" ht="15.75" customHeight="1">
      <c r="A2669" s="14" t="s">
        <v>3743</v>
      </c>
      <c r="B2669" s="14" t="s">
        <v>3744</v>
      </c>
      <c r="C2669" s="14">
        <v>2020.0</v>
      </c>
      <c r="D2669" s="14">
        <v>15.0</v>
      </c>
      <c r="E2669" s="14">
        <v>214346.0</v>
      </c>
      <c r="F2669" s="14" t="s">
        <v>26</v>
      </c>
      <c r="G2669" s="14" t="s">
        <v>3745</v>
      </c>
      <c r="H2669" s="14" t="s">
        <v>3588</v>
      </c>
      <c r="I2669" s="14">
        <v>0.246</v>
      </c>
      <c r="J2669" s="14">
        <v>0.155</v>
      </c>
      <c r="K2669" s="14">
        <v>0.7565503817774999</v>
      </c>
      <c r="L2669" s="14">
        <v>0.0355</v>
      </c>
      <c r="M2669" s="14">
        <v>0.939</v>
      </c>
      <c r="N2669" s="14">
        <v>0.0</v>
      </c>
      <c r="O2669" s="14">
        <v>0.127</v>
      </c>
      <c r="P2669" s="14">
        <v>0.357</v>
      </c>
      <c r="Q2669" s="14">
        <v>174.852</v>
      </c>
      <c r="R2669" s="14">
        <v>10.0</v>
      </c>
      <c r="S2669" s="14">
        <v>1.0</v>
      </c>
      <c r="T2669" s="14" t="s">
        <v>34</v>
      </c>
      <c r="U2669" s="14" t="s">
        <v>35</v>
      </c>
      <c r="V2669" s="16" t="s">
        <v>45</v>
      </c>
      <c r="W2669" s="17" t="s">
        <v>251</v>
      </c>
    </row>
    <row r="2670" ht="15.75" customHeight="1">
      <c r="A2670" s="14" t="s">
        <v>3748</v>
      </c>
      <c r="B2670" s="14" t="s">
        <v>3750</v>
      </c>
      <c r="C2670" s="14">
        <v>2020.0</v>
      </c>
      <c r="D2670" s="14">
        <v>15.0</v>
      </c>
      <c r="E2670" s="14">
        <v>239210.0</v>
      </c>
      <c r="F2670" s="14" t="s">
        <v>26</v>
      </c>
      <c r="G2670" s="14" t="s">
        <v>3751</v>
      </c>
      <c r="H2670" s="14" t="s">
        <v>3750</v>
      </c>
      <c r="I2670" s="14">
        <v>0.223</v>
      </c>
      <c r="J2670" s="14">
        <v>0.209</v>
      </c>
      <c r="K2670" s="14">
        <v>0.7093876328640005</v>
      </c>
      <c r="L2670" s="14">
        <v>0.0329</v>
      </c>
      <c r="M2670" s="14">
        <v>0.972</v>
      </c>
      <c r="N2670" s="14">
        <v>0.0254</v>
      </c>
      <c r="O2670" s="14">
        <v>0.0903</v>
      </c>
      <c r="P2670" s="14">
        <v>0.324</v>
      </c>
      <c r="Q2670" s="14">
        <v>76.931</v>
      </c>
      <c r="R2670" s="14">
        <v>9.0</v>
      </c>
      <c r="S2670" s="14">
        <v>1.0</v>
      </c>
      <c r="T2670" s="14" t="s">
        <v>34</v>
      </c>
      <c r="U2670" s="14" t="s">
        <v>35</v>
      </c>
      <c r="V2670" s="16" t="s">
        <v>45</v>
      </c>
      <c r="W2670" s="17" t="s">
        <v>251</v>
      </c>
    </row>
    <row r="2671" ht="15.75" customHeight="1">
      <c r="A2671" s="14" t="s">
        <v>6771</v>
      </c>
      <c r="B2671" s="14" t="s">
        <v>6772</v>
      </c>
      <c r="C2671" s="14">
        <v>2021.0</v>
      </c>
      <c r="D2671" s="14">
        <v>15.0</v>
      </c>
      <c r="E2671" s="14">
        <v>305373.0</v>
      </c>
      <c r="F2671" s="14" t="s">
        <v>26</v>
      </c>
      <c r="G2671" s="14" t="s">
        <v>6773</v>
      </c>
      <c r="H2671" s="14" t="s">
        <v>6772</v>
      </c>
      <c r="I2671" s="14">
        <v>0.661</v>
      </c>
      <c r="J2671" s="14">
        <v>0.655</v>
      </c>
      <c r="K2671" s="14">
        <v>0.8316685560107017</v>
      </c>
      <c r="L2671" s="14">
        <v>0.0513</v>
      </c>
      <c r="M2671" s="14">
        <v>0.653</v>
      </c>
      <c r="N2671" s="14">
        <v>5.98E-6</v>
      </c>
      <c r="O2671" s="14">
        <v>0.137</v>
      </c>
      <c r="P2671" s="14">
        <v>0.593</v>
      </c>
      <c r="Q2671" s="14">
        <v>91.99</v>
      </c>
      <c r="R2671" s="14">
        <v>10.0</v>
      </c>
      <c r="S2671" s="14">
        <v>0.0</v>
      </c>
      <c r="T2671" s="14" t="s">
        <v>34</v>
      </c>
      <c r="U2671" s="14" t="s">
        <v>35</v>
      </c>
      <c r="V2671" s="16" t="s">
        <v>333</v>
      </c>
      <c r="W2671" s="17" t="s">
        <v>185</v>
      </c>
    </row>
    <row r="2672" ht="15.75" customHeight="1">
      <c r="A2672" s="14" t="s">
        <v>6776</v>
      </c>
      <c r="B2672" s="14" t="s">
        <v>6777</v>
      </c>
      <c r="C2672" s="14">
        <v>2017.0</v>
      </c>
      <c r="D2672" s="14">
        <v>15.0</v>
      </c>
      <c r="E2672" s="14">
        <v>234750.0</v>
      </c>
      <c r="F2672" s="14" t="s">
        <v>26</v>
      </c>
      <c r="G2672" s="14" t="s">
        <v>2670</v>
      </c>
      <c r="H2672" s="14" t="s">
        <v>3087</v>
      </c>
      <c r="I2672" s="14">
        <v>0.424</v>
      </c>
      <c r="J2672" s="14">
        <v>0.839</v>
      </c>
      <c r="K2672" s="14">
        <v>0.8519239406914653</v>
      </c>
      <c r="L2672" s="14">
        <v>0.05</v>
      </c>
      <c r="M2672" s="14">
        <v>5.04E-5</v>
      </c>
      <c r="N2672" s="14">
        <v>0.00188</v>
      </c>
      <c r="O2672" s="14">
        <v>0.0917</v>
      </c>
      <c r="P2672" s="14">
        <v>0.59</v>
      </c>
      <c r="Q2672" s="14">
        <v>82.513</v>
      </c>
      <c r="R2672" s="14">
        <v>5.0</v>
      </c>
      <c r="S2672" s="14">
        <v>0.0</v>
      </c>
      <c r="T2672" s="14" t="s">
        <v>34</v>
      </c>
      <c r="U2672" s="14" t="s">
        <v>35</v>
      </c>
      <c r="V2672" s="16" t="s">
        <v>333</v>
      </c>
      <c r="W2672" s="17" t="s">
        <v>185</v>
      </c>
    </row>
    <row r="2673" ht="15.75" customHeight="1">
      <c r="A2673" s="14" t="s">
        <v>21035</v>
      </c>
      <c r="B2673" s="14" t="s">
        <v>21036</v>
      </c>
      <c r="C2673" s="14">
        <v>2022.0</v>
      </c>
      <c r="D2673" s="14">
        <v>15.0</v>
      </c>
      <c r="E2673" s="14">
        <v>105605.0</v>
      </c>
      <c r="F2673" s="14" t="s">
        <v>14716</v>
      </c>
      <c r="G2673" s="14" t="s">
        <v>4257</v>
      </c>
      <c r="H2673" s="14" t="s">
        <v>16783</v>
      </c>
      <c r="I2673" s="14">
        <v>0.662</v>
      </c>
      <c r="J2673" s="14">
        <v>0.753</v>
      </c>
      <c r="K2673" s="14">
        <v>0.8744679485621358</v>
      </c>
      <c r="L2673" s="14">
        <v>0.281</v>
      </c>
      <c r="M2673" s="14">
        <v>0.246</v>
      </c>
      <c r="N2673" s="14">
        <v>0.0</v>
      </c>
      <c r="O2673" s="14">
        <v>0.0757</v>
      </c>
      <c r="P2673" s="14">
        <v>0.733</v>
      </c>
      <c r="Q2673" s="14">
        <v>135.201</v>
      </c>
      <c r="R2673" s="14">
        <v>2.0</v>
      </c>
      <c r="S2673" s="14">
        <v>1.0</v>
      </c>
      <c r="T2673" s="14" t="s">
        <v>1434</v>
      </c>
      <c r="U2673" s="14" t="s">
        <v>35</v>
      </c>
      <c r="V2673" s="16" t="s">
        <v>181</v>
      </c>
      <c r="W2673" s="17" t="s">
        <v>185</v>
      </c>
    </row>
    <row r="2674" ht="15.75" customHeight="1">
      <c r="A2674" s="14" t="s">
        <v>3754</v>
      </c>
      <c r="B2674" s="14" t="s">
        <v>3755</v>
      </c>
      <c r="C2674" s="14">
        <v>2010.0</v>
      </c>
      <c r="D2674" s="14">
        <v>15.0</v>
      </c>
      <c r="E2674" s="14">
        <v>170857.0</v>
      </c>
      <c r="F2674" s="14" t="s">
        <v>1267</v>
      </c>
      <c r="G2674" s="14" t="s">
        <v>3756</v>
      </c>
      <c r="H2674" s="14" t="s">
        <v>3757</v>
      </c>
      <c r="I2674" s="14">
        <v>0.726</v>
      </c>
      <c r="J2674" s="14">
        <v>0.134</v>
      </c>
      <c r="K2674" s="14">
        <v>0.6268474750149329</v>
      </c>
      <c r="L2674" s="14">
        <v>0.0782</v>
      </c>
      <c r="M2674" s="14">
        <v>0.995</v>
      </c>
      <c r="N2674" s="14">
        <v>0.946</v>
      </c>
      <c r="O2674" s="14">
        <v>0.0912</v>
      </c>
      <c r="P2674" s="14">
        <v>0.252</v>
      </c>
      <c r="Q2674" s="14">
        <v>117.92</v>
      </c>
      <c r="R2674" s="14">
        <v>3.0</v>
      </c>
      <c r="S2674" s="14">
        <v>1.0</v>
      </c>
      <c r="T2674" s="14" t="s">
        <v>103</v>
      </c>
      <c r="U2674" s="14" t="s">
        <v>35</v>
      </c>
      <c r="V2674" s="16" t="s">
        <v>36</v>
      </c>
      <c r="W2674" s="17" t="s">
        <v>251</v>
      </c>
    </row>
    <row r="2675" ht="15.75" customHeight="1">
      <c r="A2675" s="14" t="s">
        <v>6780</v>
      </c>
      <c r="B2675" s="14" t="s">
        <v>6782</v>
      </c>
      <c r="C2675" s="14">
        <v>1971.0</v>
      </c>
      <c r="D2675" s="14">
        <v>15.0</v>
      </c>
      <c r="E2675" s="14">
        <v>661185.0</v>
      </c>
      <c r="F2675" s="14" t="s">
        <v>6783</v>
      </c>
      <c r="G2675" s="14" t="s">
        <v>6784</v>
      </c>
      <c r="H2675" s="14" t="s">
        <v>6785</v>
      </c>
      <c r="I2675" s="14">
        <v>0.549</v>
      </c>
      <c r="J2675" s="14">
        <v>0.711</v>
      </c>
      <c r="K2675" s="14">
        <v>0.7994567193378083</v>
      </c>
      <c r="L2675" s="14">
        <v>0.359</v>
      </c>
      <c r="M2675" s="14">
        <v>0.0371</v>
      </c>
      <c r="N2675" s="14">
        <v>0.136</v>
      </c>
      <c r="O2675" s="14">
        <v>0.192</v>
      </c>
      <c r="P2675" s="14">
        <v>0.605</v>
      </c>
      <c r="Q2675" s="14">
        <v>138.48</v>
      </c>
      <c r="R2675" s="14">
        <v>2.0</v>
      </c>
      <c r="S2675" s="14">
        <v>1.0</v>
      </c>
      <c r="T2675" s="14" t="s">
        <v>103</v>
      </c>
      <c r="U2675" s="14" t="s">
        <v>35</v>
      </c>
      <c r="V2675" s="16" t="s">
        <v>407</v>
      </c>
      <c r="W2675" s="17" t="s">
        <v>185</v>
      </c>
    </row>
    <row r="2676" ht="15.75" customHeight="1">
      <c r="A2676" s="14" t="s">
        <v>6787</v>
      </c>
      <c r="B2676" s="14" t="s">
        <v>6788</v>
      </c>
      <c r="C2676" s="14">
        <v>2012.0</v>
      </c>
      <c r="D2676" s="14">
        <v>15.0</v>
      </c>
      <c r="E2676" s="14">
        <v>125543.0</v>
      </c>
      <c r="F2676" s="14" t="s">
        <v>1639</v>
      </c>
      <c r="G2676" s="14" t="s">
        <v>6792</v>
      </c>
      <c r="H2676" s="14" t="s">
        <v>6793</v>
      </c>
      <c r="I2676" s="14">
        <v>0.726</v>
      </c>
      <c r="J2676" s="14">
        <v>0.427</v>
      </c>
      <c r="K2676" s="14">
        <v>0.811413171329938</v>
      </c>
      <c r="L2676" s="14">
        <v>0.0475</v>
      </c>
      <c r="M2676" s="14">
        <v>0.893</v>
      </c>
      <c r="N2676" s="14">
        <v>0.0</v>
      </c>
      <c r="O2676" s="14">
        <v>0.238</v>
      </c>
      <c r="P2676" s="14">
        <v>0.819</v>
      </c>
      <c r="Q2676" s="14">
        <v>117.79</v>
      </c>
      <c r="R2676" s="14">
        <v>7.0</v>
      </c>
      <c r="S2676" s="14">
        <v>1.0</v>
      </c>
      <c r="T2676" s="14" t="s">
        <v>103</v>
      </c>
      <c r="U2676" s="14" t="s">
        <v>35</v>
      </c>
      <c r="V2676" s="16" t="s">
        <v>560</v>
      </c>
      <c r="W2676" s="17" t="s">
        <v>185</v>
      </c>
    </row>
    <row r="2677" ht="15.75" customHeight="1">
      <c r="A2677" s="14" t="s">
        <v>21037</v>
      </c>
      <c r="B2677" s="14" t="s">
        <v>20610</v>
      </c>
      <c r="C2677" s="14">
        <v>2021.0</v>
      </c>
      <c r="D2677" s="14">
        <v>15.0</v>
      </c>
      <c r="E2677" s="14">
        <v>137600.0</v>
      </c>
      <c r="F2677" s="14" t="s">
        <v>1656</v>
      </c>
      <c r="G2677" s="14" t="s">
        <v>1658</v>
      </c>
      <c r="H2677" s="14" t="s">
        <v>19874</v>
      </c>
      <c r="I2677" s="14">
        <v>0.6567054320987653</v>
      </c>
      <c r="J2677" s="14">
        <v>0.6703844999999999</v>
      </c>
      <c r="K2677" s="14">
        <v>0.8136264709055699</v>
      </c>
      <c r="L2677" s="14">
        <v>0.08138265432098765</v>
      </c>
      <c r="M2677" s="14">
        <v>0.2693400896296296</v>
      </c>
      <c r="N2677" s="14">
        <v>0.05448885008024692</v>
      </c>
      <c r="O2677" s="14">
        <v>0.1911505555555556</v>
      </c>
      <c r="P2677" s="14">
        <v>0.6187672839506173</v>
      </c>
      <c r="Q2677" s="14">
        <v>120.71</v>
      </c>
      <c r="R2677" s="14">
        <v>5.0</v>
      </c>
      <c r="S2677" s="14">
        <v>1.0</v>
      </c>
      <c r="T2677" s="14" t="s">
        <v>1434</v>
      </c>
      <c r="U2677" s="14" t="s">
        <v>68</v>
      </c>
      <c r="V2677" s="16" t="s">
        <v>407</v>
      </c>
      <c r="W2677" s="17" t="s">
        <v>185</v>
      </c>
    </row>
    <row r="2678" ht="15.75" customHeight="1">
      <c r="A2678" s="14" t="s">
        <v>21038</v>
      </c>
      <c r="B2678" s="14" t="s">
        <v>6635</v>
      </c>
      <c r="C2678" s="14">
        <v>2012.0</v>
      </c>
      <c r="D2678" s="14">
        <v>15.0</v>
      </c>
      <c r="E2678" s="14">
        <v>390346.0</v>
      </c>
      <c r="F2678" s="14" t="s">
        <v>7605</v>
      </c>
      <c r="G2678" s="14" t="s">
        <v>19559</v>
      </c>
      <c r="H2678" s="14" t="s">
        <v>19560</v>
      </c>
      <c r="I2678" s="14">
        <v>0.411</v>
      </c>
      <c r="J2678" s="14">
        <v>0.817</v>
      </c>
      <c r="K2678" s="14">
        <v>0.8113062263210639</v>
      </c>
      <c r="L2678" s="14">
        <v>0.046</v>
      </c>
      <c r="M2678" s="14">
        <v>0.0225</v>
      </c>
      <c r="N2678" s="14">
        <v>0.0</v>
      </c>
      <c r="O2678" s="14">
        <v>0.903</v>
      </c>
      <c r="P2678" s="14">
        <v>0.27</v>
      </c>
      <c r="Q2678" s="14">
        <v>145.96</v>
      </c>
      <c r="R2678" s="14">
        <v>9.0</v>
      </c>
      <c r="S2678" s="14">
        <v>1.0</v>
      </c>
      <c r="T2678" s="14" t="s">
        <v>1434</v>
      </c>
      <c r="U2678" s="14" t="s">
        <v>35</v>
      </c>
      <c r="V2678" s="16" t="s">
        <v>36</v>
      </c>
      <c r="W2678" s="17" t="s">
        <v>251</v>
      </c>
    </row>
    <row r="2679" ht="15.75" customHeight="1">
      <c r="A2679" s="14" t="s">
        <v>3758</v>
      </c>
      <c r="B2679" s="14" t="s">
        <v>3760</v>
      </c>
      <c r="C2679" s="14">
        <v>2015.0</v>
      </c>
      <c r="D2679" s="14">
        <v>15.0</v>
      </c>
      <c r="E2679" s="14">
        <v>442462.0</v>
      </c>
      <c r="F2679" s="14" t="s">
        <v>3763</v>
      </c>
      <c r="G2679" s="14" t="s">
        <v>3764</v>
      </c>
      <c r="H2679" s="14" t="s">
        <v>3766</v>
      </c>
      <c r="I2679" s="14">
        <v>0.518</v>
      </c>
      <c r="J2679" s="14">
        <v>0.592</v>
      </c>
      <c r="K2679" s="14">
        <v>0.8104934442536204</v>
      </c>
      <c r="L2679" s="14">
        <v>0.0365</v>
      </c>
      <c r="M2679" s="14">
        <v>0.802</v>
      </c>
      <c r="N2679" s="14">
        <v>2.73E-5</v>
      </c>
      <c r="O2679" s="14">
        <v>0.0772</v>
      </c>
      <c r="P2679" s="14">
        <v>0.263</v>
      </c>
      <c r="Q2679" s="14">
        <v>79.69</v>
      </c>
      <c r="R2679" s="14">
        <v>8.0</v>
      </c>
      <c r="S2679" s="14">
        <v>0.0</v>
      </c>
      <c r="T2679" s="14" t="s">
        <v>34</v>
      </c>
      <c r="U2679" s="14" t="s">
        <v>35</v>
      </c>
      <c r="V2679" s="16" t="s">
        <v>36</v>
      </c>
      <c r="W2679" s="17" t="s">
        <v>251</v>
      </c>
    </row>
    <row r="2680" ht="15.75" customHeight="1">
      <c r="A2680" s="14" t="s">
        <v>3767</v>
      </c>
      <c r="B2680" s="14" t="s">
        <v>3768</v>
      </c>
      <c r="C2680" s="14">
        <v>2013.0</v>
      </c>
      <c r="D2680" s="14">
        <v>15.0</v>
      </c>
      <c r="E2680" s="14">
        <v>258772.0</v>
      </c>
      <c r="F2680" s="14" t="s">
        <v>26</v>
      </c>
      <c r="G2680" s="14" t="s">
        <v>3037</v>
      </c>
      <c r="H2680" s="14" t="s">
        <v>3772</v>
      </c>
      <c r="I2680" s="14">
        <v>0.509</v>
      </c>
      <c r="J2680" s="14">
        <v>0.413</v>
      </c>
      <c r="K2680" s="14">
        <v>0.7886766624432942</v>
      </c>
      <c r="L2680" s="14">
        <v>0.0391</v>
      </c>
      <c r="M2680" s="14">
        <v>0.895</v>
      </c>
      <c r="N2680" s="14">
        <v>6.63E-5</v>
      </c>
      <c r="O2680" s="14">
        <v>0.11</v>
      </c>
      <c r="P2680" s="14">
        <v>0.301</v>
      </c>
      <c r="Q2680" s="14">
        <v>140.17</v>
      </c>
      <c r="R2680" s="14">
        <v>8.0</v>
      </c>
      <c r="S2680" s="14">
        <v>1.0</v>
      </c>
      <c r="T2680" s="14" t="s">
        <v>34</v>
      </c>
      <c r="U2680" s="14" t="s">
        <v>35</v>
      </c>
      <c r="V2680" s="16" t="s">
        <v>45</v>
      </c>
      <c r="W2680" s="17" t="s">
        <v>251</v>
      </c>
    </row>
    <row r="2681" ht="15.75" customHeight="1">
      <c r="A2681" s="14" t="s">
        <v>6796</v>
      </c>
      <c r="B2681" s="14" t="s">
        <v>6797</v>
      </c>
      <c r="C2681" s="14">
        <v>1998.0</v>
      </c>
      <c r="D2681" s="14">
        <v>15.0</v>
      </c>
      <c r="E2681" s="14">
        <v>309003.0</v>
      </c>
      <c r="F2681" s="14" t="s">
        <v>26</v>
      </c>
      <c r="G2681" s="14" t="s">
        <v>63</v>
      </c>
      <c r="H2681" s="14" t="s">
        <v>3218</v>
      </c>
      <c r="I2681" s="14">
        <v>0.625</v>
      </c>
      <c r="J2681" s="14">
        <v>0.8</v>
      </c>
      <c r="K2681" s="14">
        <v>0.7946869719420212</v>
      </c>
      <c r="L2681" s="14">
        <v>0.0687</v>
      </c>
      <c r="M2681" s="14">
        <v>0.327</v>
      </c>
      <c r="N2681" s="14">
        <v>0.0029</v>
      </c>
      <c r="O2681" s="14">
        <v>0.0433</v>
      </c>
      <c r="P2681" s="14">
        <v>0.729</v>
      </c>
      <c r="Q2681" s="14">
        <v>180.049</v>
      </c>
      <c r="R2681" s="14">
        <v>2.0</v>
      </c>
      <c r="S2681" s="14">
        <v>1.0</v>
      </c>
      <c r="T2681" s="14" t="s">
        <v>34</v>
      </c>
      <c r="U2681" s="14" t="s">
        <v>35</v>
      </c>
      <c r="V2681" s="16" t="s">
        <v>181</v>
      </c>
      <c r="W2681" s="17" t="s">
        <v>185</v>
      </c>
    </row>
    <row r="2682" ht="15.75" customHeight="1">
      <c r="A2682" s="14" t="s">
        <v>6801</v>
      </c>
      <c r="B2682" s="14" t="s">
        <v>6802</v>
      </c>
      <c r="C2682" s="14">
        <v>2003.0</v>
      </c>
      <c r="D2682" s="14">
        <v>15.0</v>
      </c>
      <c r="E2682" s="14">
        <v>219493.0</v>
      </c>
      <c r="F2682" s="14" t="s">
        <v>26</v>
      </c>
      <c r="G2682" s="14" t="s">
        <v>63</v>
      </c>
      <c r="H2682" s="14" t="s">
        <v>5985</v>
      </c>
      <c r="I2682" s="14">
        <v>0.903</v>
      </c>
      <c r="J2682" s="14">
        <v>0.829</v>
      </c>
      <c r="K2682" s="14">
        <v>0.8620409385309599</v>
      </c>
      <c r="L2682" s="14">
        <v>0.215</v>
      </c>
      <c r="M2682" s="14">
        <v>0.0308</v>
      </c>
      <c r="N2682" s="14">
        <v>0.0</v>
      </c>
      <c r="O2682" s="14">
        <v>0.0306</v>
      </c>
      <c r="P2682" s="14">
        <v>0.725</v>
      </c>
      <c r="Q2682" s="14">
        <v>87.985</v>
      </c>
      <c r="R2682" s="14">
        <v>11.0</v>
      </c>
      <c r="S2682" s="14">
        <v>0.0</v>
      </c>
      <c r="T2682" s="14" t="s">
        <v>34</v>
      </c>
      <c r="U2682" s="14" t="s">
        <v>68</v>
      </c>
      <c r="V2682" s="16" t="s">
        <v>181</v>
      </c>
      <c r="W2682" s="17" t="s">
        <v>185</v>
      </c>
    </row>
    <row r="2683" ht="15.75" customHeight="1">
      <c r="A2683" s="14" t="s">
        <v>3773</v>
      </c>
      <c r="B2683" s="14" t="s">
        <v>3774</v>
      </c>
      <c r="C2683" s="14">
        <v>2005.0</v>
      </c>
      <c r="D2683" s="14">
        <v>15.0</v>
      </c>
      <c r="E2683" s="14">
        <v>248582.0</v>
      </c>
      <c r="F2683" s="14" t="s">
        <v>26</v>
      </c>
      <c r="G2683" s="14" t="s">
        <v>63</v>
      </c>
      <c r="H2683" s="14" t="s">
        <v>3777</v>
      </c>
      <c r="I2683" s="14">
        <v>0.783</v>
      </c>
      <c r="J2683" s="14">
        <v>0.704</v>
      </c>
      <c r="K2683" s="14">
        <v>0.7705173999364636</v>
      </c>
      <c r="L2683" s="14">
        <v>0.059</v>
      </c>
      <c r="M2683" s="14">
        <v>0.529</v>
      </c>
      <c r="N2683" s="14">
        <v>1.5E-5</v>
      </c>
      <c r="O2683" s="14">
        <v>0.0898</v>
      </c>
      <c r="P2683" s="14">
        <v>0.465</v>
      </c>
      <c r="Q2683" s="14">
        <v>92.03</v>
      </c>
      <c r="R2683" s="14">
        <v>5.0</v>
      </c>
      <c r="S2683" s="14">
        <v>1.0</v>
      </c>
      <c r="T2683" s="14" t="s">
        <v>34</v>
      </c>
      <c r="U2683" s="14" t="s">
        <v>68</v>
      </c>
      <c r="V2683" s="16" t="s">
        <v>54</v>
      </c>
      <c r="W2683" s="17" t="s">
        <v>251</v>
      </c>
    </row>
    <row r="2684" ht="15.75" customHeight="1">
      <c r="A2684" s="14" t="s">
        <v>6811</v>
      </c>
      <c r="B2684" s="14" t="s">
        <v>6812</v>
      </c>
      <c r="C2684" s="14">
        <v>2021.0</v>
      </c>
      <c r="D2684" s="14">
        <v>15.0</v>
      </c>
      <c r="E2684" s="14">
        <v>220074.0</v>
      </c>
      <c r="F2684" s="14" t="s">
        <v>1918</v>
      </c>
      <c r="G2684" s="14" t="s">
        <v>1919</v>
      </c>
      <c r="H2684" s="14" t="s">
        <v>6812</v>
      </c>
      <c r="I2684" s="14">
        <v>0.844</v>
      </c>
      <c r="J2684" s="14">
        <v>0.626</v>
      </c>
      <c r="K2684" s="14">
        <v>0.7970397621372525</v>
      </c>
      <c r="L2684" s="14">
        <v>0.0392</v>
      </c>
      <c r="M2684" s="14">
        <v>0.175</v>
      </c>
      <c r="N2684" s="14">
        <v>8.44E-4</v>
      </c>
      <c r="O2684" s="14">
        <v>0.063</v>
      </c>
      <c r="P2684" s="14">
        <v>0.834</v>
      </c>
      <c r="Q2684" s="14">
        <v>126.006</v>
      </c>
      <c r="R2684" s="14">
        <v>0.0</v>
      </c>
      <c r="S2684" s="14">
        <v>0.0</v>
      </c>
      <c r="T2684" s="14" t="s">
        <v>104</v>
      </c>
      <c r="U2684" s="14" t="s">
        <v>68</v>
      </c>
      <c r="V2684" s="16" t="s">
        <v>560</v>
      </c>
      <c r="W2684" s="17" t="s">
        <v>185</v>
      </c>
    </row>
    <row r="2685" ht="15.75" customHeight="1">
      <c r="A2685" s="14" t="s">
        <v>6816</v>
      </c>
      <c r="B2685" s="14" t="s">
        <v>6817</v>
      </c>
      <c r="C2685" s="14">
        <v>2002.0</v>
      </c>
      <c r="D2685" s="14">
        <v>15.0</v>
      </c>
      <c r="E2685" s="14">
        <v>298213.0</v>
      </c>
      <c r="F2685" s="14" t="s">
        <v>6818</v>
      </c>
      <c r="G2685" s="14" t="s">
        <v>6819</v>
      </c>
      <c r="H2685" s="14" t="s">
        <v>6820</v>
      </c>
      <c r="I2685" s="14">
        <v>0.835</v>
      </c>
      <c r="J2685" s="14">
        <v>0.553</v>
      </c>
      <c r="K2685" s="14">
        <v>0.853485337821028</v>
      </c>
      <c r="L2685" s="14">
        <v>0.255</v>
      </c>
      <c r="M2685" s="14">
        <v>0.0751</v>
      </c>
      <c r="N2685" s="14">
        <v>0.0</v>
      </c>
      <c r="O2685" s="14">
        <v>0.0838</v>
      </c>
      <c r="P2685" s="14">
        <v>0.601</v>
      </c>
      <c r="Q2685" s="14">
        <v>97.696</v>
      </c>
      <c r="R2685" s="14">
        <v>1.0</v>
      </c>
      <c r="S2685" s="14">
        <v>1.0</v>
      </c>
      <c r="T2685" s="14" t="s">
        <v>103</v>
      </c>
      <c r="U2685" s="14" t="s">
        <v>68</v>
      </c>
      <c r="V2685" s="16" t="s">
        <v>407</v>
      </c>
      <c r="W2685" s="17" t="s">
        <v>185</v>
      </c>
    </row>
    <row r="2686" ht="15.75" customHeight="1">
      <c r="A2686" s="14" t="s">
        <v>21039</v>
      </c>
      <c r="B2686" s="14" t="s">
        <v>21040</v>
      </c>
      <c r="C2686" s="14">
        <v>2023.0</v>
      </c>
      <c r="D2686" s="14">
        <v>15.0</v>
      </c>
      <c r="E2686" s="14">
        <v>160522.0</v>
      </c>
      <c r="F2686" s="14" t="s">
        <v>21041</v>
      </c>
      <c r="G2686" s="14" t="s">
        <v>21042</v>
      </c>
      <c r="H2686" s="14" t="s">
        <v>21040</v>
      </c>
      <c r="I2686" s="14">
        <v>0.863</v>
      </c>
      <c r="J2686" s="14">
        <v>0.534</v>
      </c>
      <c r="K2686" s="14">
        <v>0.8101084422216733</v>
      </c>
      <c r="L2686" s="14">
        <v>0.11</v>
      </c>
      <c r="M2686" s="14">
        <v>0.541</v>
      </c>
      <c r="N2686" s="14">
        <v>2.26E-6</v>
      </c>
      <c r="O2686" s="14">
        <v>0.416</v>
      </c>
      <c r="P2686" s="14">
        <v>0.848</v>
      </c>
      <c r="Q2686" s="14">
        <v>102.992</v>
      </c>
      <c r="R2686" s="14">
        <v>6.0</v>
      </c>
      <c r="S2686" s="14">
        <v>0.0</v>
      </c>
      <c r="T2686" s="14" t="s">
        <v>1264</v>
      </c>
      <c r="U2686" s="14" t="s">
        <v>68</v>
      </c>
      <c r="V2686" s="16" t="s">
        <v>560</v>
      </c>
      <c r="W2686" s="17" t="s">
        <v>185</v>
      </c>
    </row>
    <row r="2687" ht="15.75" customHeight="1">
      <c r="A2687" s="14" t="s">
        <v>21043</v>
      </c>
      <c r="B2687" s="14" t="s">
        <v>21044</v>
      </c>
      <c r="C2687" s="14">
        <v>2009.0</v>
      </c>
      <c r="D2687" s="14">
        <v>15.0</v>
      </c>
      <c r="E2687" s="14">
        <v>241533.0</v>
      </c>
      <c r="F2687" s="14" t="s">
        <v>21045</v>
      </c>
      <c r="G2687" s="14" t="s">
        <v>21046</v>
      </c>
      <c r="H2687" s="14" t="s">
        <v>21047</v>
      </c>
      <c r="I2687" s="14">
        <v>0.379</v>
      </c>
      <c r="J2687" s="14">
        <v>0.499</v>
      </c>
      <c r="K2687" s="14">
        <v>0.8526297777500347</v>
      </c>
      <c r="L2687" s="14">
        <v>0.0335</v>
      </c>
      <c r="M2687" s="14">
        <v>0.372</v>
      </c>
      <c r="N2687" s="14">
        <v>0.0</v>
      </c>
      <c r="O2687" s="14">
        <v>0.0626</v>
      </c>
      <c r="P2687" s="14">
        <v>0.303</v>
      </c>
      <c r="Q2687" s="14">
        <v>175.384</v>
      </c>
      <c r="R2687" s="14">
        <v>9.0</v>
      </c>
      <c r="S2687" s="14">
        <v>0.0</v>
      </c>
      <c r="T2687" s="14" t="s">
        <v>1264</v>
      </c>
      <c r="U2687" s="14" t="s">
        <v>35</v>
      </c>
      <c r="V2687" s="16" t="s">
        <v>45</v>
      </c>
      <c r="W2687" s="17" t="s">
        <v>251</v>
      </c>
    </row>
    <row r="2688" ht="15.75" customHeight="1">
      <c r="A2688" s="14" t="s">
        <v>21048</v>
      </c>
      <c r="B2688" s="14" t="s">
        <v>21049</v>
      </c>
      <c r="C2688" s="14">
        <v>2010.0</v>
      </c>
      <c r="D2688" s="14">
        <v>15.0</v>
      </c>
      <c r="E2688" s="14">
        <v>366560.0</v>
      </c>
      <c r="F2688" s="14" t="s">
        <v>21050</v>
      </c>
      <c r="G2688" s="14" t="s">
        <v>21051</v>
      </c>
      <c r="H2688" s="14" t="s">
        <v>21052</v>
      </c>
      <c r="I2688" s="14">
        <v>0.653</v>
      </c>
      <c r="J2688" s="14">
        <v>0.356</v>
      </c>
      <c r="K2688" s="14">
        <v>0.7902808375764062</v>
      </c>
      <c r="L2688" s="14">
        <v>0.0615</v>
      </c>
      <c r="M2688" s="14">
        <v>0.854</v>
      </c>
      <c r="N2688" s="14">
        <v>1.11E-6</v>
      </c>
      <c r="O2688" s="14">
        <v>0.992</v>
      </c>
      <c r="P2688" s="14">
        <v>0.26</v>
      </c>
      <c r="Q2688" s="14">
        <v>135.155</v>
      </c>
      <c r="R2688" s="14">
        <v>0.0</v>
      </c>
      <c r="S2688" s="14">
        <v>1.0</v>
      </c>
      <c r="T2688" s="14" t="s">
        <v>1264</v>
      </c>
      <c r="U2688" s="14" t="s">
        <v>35</v>
      </c>
      <c r="V2688" s="16" t="s">
        <v>36</v>
      </c>
      <c r="W2688" s="17" t="s">
        <v>251</v>
      </c>
    </row>
    <row r="2689" ht="15.75" customHeight="1">
      <c r="A2689" s="14" t="s">
        <v>3778</v>
      </c>
      <c r="B2689" s="14" t="s">
        <v>3779</v>
      </c>
      <c r="C2689" s="14">
        <v>2021.0</v>
      </c>
      <c r="D2689" s="14">
        <v>15.0</v>
      </c>
      <c r="E2689" s="14">
        <v>226542.0</v>
      </c>
      <c r="F2689" s="14" t="s">
        <v>3780</v>
      </c>
      <c r="G2689" s="14" t="s">
        <v>3781</v>
      </c>
      <c r="H2689" s="14" t="s">
        <v>3782</v>
      </c>
      <c r="I2689" s="14">
        <v>0.496</v>
      </c>
      <c r="J2689" s="14">
        <v>0.65</v>
      </c>
      <c r="K2689" s="14">
        <v>0.7749663123056282</v>
      </c>
      <c r="L2689" s="14">
        <v>0.109</v>
      </c>
      <c r="M2689" s="14">
        <v>0.0701</v>
      </c>
      <c r="N2689" s="14">
        <v>0.0</v>
      </c>
      <c r="O2689" s="14">
        <v>0.0865</v>
      </c>
      <c r="P2689" s="14">
        <v>0.442</v>
      </c>
      <c r="Q2689" s="14">
        <v>106.529</v>
      </c>
      <c r="R2689" s="14">
        <v>1.0</v>
      </c>
      <c r="S2689" s="14">
        <v>1.0</v>
      </c>
      <c r="T2689" s="14" t="s">
        <v>103</v>
      </c>
      <c r="U2689" s="14" t="s">
        <v>35</v>
      </c>
      <c r="V2689" s="16" t="s">
        <v>54</v>
      </c>
      <c r="W2689" s="17" t="s">
        <v>251</v>
      </c>
    </row>
    <row r="2690" ht="15.75" customHeight="1">
      <c r="A2690" s="14" t="s">
        <v>21053</v>
      </c>
      <c r="B2690" s="14" t="s">
        <v>21054</v>
      </c>
      <c r="C2690" s="14">
        <v>2010.0</v>
      </c>
      <c r="D2690" s="14">
        <v>15.0</v>
      </c>
      <c r="E2690" s="14">
        <v>109305.0</v>
      </c>
      <c r="F2690" s="14" t="s">
        <v>20795</v>
      </c>
      <c r="G2690" s="14" t="s">
        <v>20796</v>
      </c>
      <c r="H2690" s="14" t="s">
        <v>20797</v>
      </c>
      <c r="I2690" s="14">
        <v>0.566</v>
      </c>
      <c r="J2690" s="14">
        <v>0.137</v>
      </c>
      <c r="K2690" s="14">
        <v>0.6959125617458578</v>
      </c>
      <c r="L2690" s="14">
        <v>0.122</v>
      </c>
      <c r="M2690" s="14">
        <v>0.962</v>
      </c>
      <c r="N2690" s="14">
        <v>0.965</v>
      </c>
      <c r="O2690" s="14">
        <v>0.0897</v>
      </c>
      <c r="P2690" s="14">
        <v>0.358</v>
      </c>
      <c r="Q2690" s="14">
        <v>98.31</v>
      </c>
      <c r="R2690" s="14">
        <v>0.0</v>
      </c>
      <c r="S2690" s="14">
        <v>0.0</v>
      </c>
      <c r="T2690" s="14" t="s">
        <v>1434</v>
      </c>
      <c r="U2690" s="14" t="s">
        <v>35</v>
      </c>
      <c r="V2690" s="16" t="s">
        <v>45</v>
      </c>
      <c r="W2690" s="17" t="s">
        <v>251</v>
      </c>
    </row>
    <row r="2691" ht="15.75" customHeight="1">
      <c r="A2691" s="14" t="s">
        <v>21055</v>
      </c>
      <c r="B2691" s="14" t="s">
        <v>21056</v>
      </c>
      <c r="C2691" s="14">
        <v>2010.0</v>
      </c>
      <c r="D2691" s="14">
        <v>15.0</v>
      </c>
      <c r="E2691" s="14">
        <v>68008.0</v>
      </c>
      <c r="F2691" s="14" t="s">
        <v>20795</v>
      </c>
      <c r="G2691" s="14" t="s">
        <v>20796</v>
      </c>
      <c r="H2691" s="14" t="s">
        <v>20797</v>
      </c>
      <c r="I2691" s="14">
        <v>0.451</v>
      </c>
      <c r="J2691" s="14">
        <v>0.379</v>
      </c>
      <c r="K2691" s="14">
        <v>0.6733899428769623</v>
      </c>
      <c r="L2691" s="14">
        <v>0.0526</v>
      </c>
      <c r="M2691" s="14">
        <v>0.976</v>
      </c>
      <c r="N2691" s="14">
        <v>0.962</v>
      </c>
      <c r="O2691" s="14">
        <v>0.134</v>
      </c>
      <c r="P2691" s="14">
        <v>0.717</v>
      </c>
      <c r="Q2691" s="14">
        <v>86.868</v>
      </c>
      <c r="R2691" s="14">
        <v>0.0</v>
      </c>
      <c r="S2691" s="14">
        <v>1.0</v>
      </c>
      <c r="T2691" s="14" t="s">
        <v>1434</v>
      </c>
      <c r="U2691" s="14" t="s">
        <v>35</v>
      </c>
      <c r="V2691" s="16" t="s">
        <v>181</v>
      </c>
      <c r="W2691" s="17" t="s">
        <v>185</v>
      </c>
    </row>
    <row r="2692" ht="15.75" customHeight="1">
      <c r="A2692" s="14" t="s">
        <v>21057</v>
      </c>
      <c r="B2692" s="14" t="s">
        <v>21058</v>
      </c>
      <c r="C2692" s="14">
        <v>2018.0</v>
      </c>
      <c r="D2692" s="14">
        <v>15.0</v>
      </c>
      <c r="E2692" s="14">
        <v>312573.0</v>
      </c>
      <c r="F2692" s="14" t="s">
        <v>20359</v>
      </c>
      <c r="G2692" s="14" t="s">
        <v>19794</v>
      </c>
      <c r="H2692" s="14" t="s">
        <v>20927</v>
      </c>
      <c r="I2692" s="14">
        <v>0.377</v>
      </c>
      <c r="J2692" s="14">
        <v>0.385</v>
      </c>
      <c r="K2692" s="14">
        <v>0.859132034289583</v>
      </c>
      <c r="L2692" s="14">
        <v>0.0313</v>
      </c>
      <c r="M2692" s="14">
        <v>0.248</v>
      </c>
      <c r="N2692" s="14">
        <v>1.31E-5</v>
      </c>
      <c r="O2692" s="14">
        <v>0.119</v>
      </c>
      <c r="P2692" s="14">
        <v>0.112</v>
      </c>
      <c r="Q2692" s="14">
        <v>125.306</v>
      </c>
      <c r="R2692" s="14">
        <v>9.0</v>
      </c>
      <c r="S2692" s="14">
        <v>0.0</v>
      </c>
      <c r="T2692" s="14" t="s">
        <v>1434</v>
      </c>
      <c r="U2692" s="14" t="s">
        <v>35</v>
      </c>
      <c r="V2692" s="16" t="s">
        <v>58</v>
      </c>
      <c r="W2692" s="17" t="s">
        <v>251</v>
      </c>
    </row>
    <row r="2693" ht="15.75" customHeight="1">
      <c r="A2693" s="14" t="s">
        <v>21059</v>
      </c>
      <c r="B2693" s="14" t="s">
        <v>21060</v>
      </c>
      <c r="C2693" s="14">
        <v>2010.0</v>
      </c>
      <c r="D2693" s="14">
        <v>15.0</v>
      </c>
      <c r="E2693" s="14">
        <v>99779.0</v>
      </c>
      <c r="F2693" s="14" t="s">
        <v>20795</v>
      </c>
      <c r="G2693" s="14" t="s">
        <v>20796</v>
      </c>
      <c r="H2693" s="14" t="s">
        <v>20797</v>
      </c>
      <c r="I2693" s="14">
        <v>0.471</v>
      </c>
      <c r="J2693" s="14">
        <v>0.148</v>
      </c>
      <c r="K2693" s="14">
        <v>0.7234188180282888</v>
      </c>
      <c r="L2693" s="14">
        <v>0.174</v>
      </c>
      <c r="M2693" s="14">
        <v>0.924</v>
      </c>
      <c r="N2693" s="14">
        <v>0.944</v>
      </c>
      <c r="O2693" s="14">
        <v>0.103</v>
      </c>
      <c r="P2693" s="14">
        <v>0.461</v>
      </c>
      <c r="Q2693" s="14">
        <v>151.745</v>
      </c>
      <c r="R2693" s="14">
        <v>0.0</v>
      </c>
      <c r="S2693" s="14">
        <v>1.0</v>
      </c>
      <c r="T2693" s="14" t="s">
        <v>1434</v>
      </c>
      <c r="U2693" s="14" t="s">
        <v>35</v>
      </c>
      <c r="V2693" s="16" t="s">
        <v>54</v>
      </c>
      <c r="W2693" s="17" t="s">
        <v>251</v>
      </c>
    </row>
    <row r="2694" ht="15.75" customHeight="1">
      <c r="A2694" s="14" t="s">
        <v>3785</v>
      </c>
      <c r="B2694" s="14" t="s">
        <v>3786</v>
      </c>
      <c r="C2694" s="14">
        <v>2023.0</v>
      </c>
      <c r="D2694" s="14">
        <v>15.0</v>
      </c>
      <c r="E2694" s="14">
        <v>122735.0</v>
      </c>
      <c r="F2694" s="14" t="s">
        <v>213</v>
      </c>
      <c r="G2694" s="14" t="s">
        <v>1052</v>
      </c>
      <c r="H2694" s="14" t="s">
        <v>3788</v>
      </c>
      <c r="I2694" s="14">
        <v>0.694</v>
      </c>
      <c r="J2694" s="14">
        <v>0.253</v>
      </c>
      <c r="K2694" s="14">
        <v>0.689859474243581</v>
      </c>
      <c r="L2694" s="14">
        <v>0.0983</v>
      </c>
      <c r="M2694" s="14">
        <v>0.993</v>
      </c>
      <c r="N2694" s="14">
        <v>0.939</v>
      </c>
      <c r="O2694" s="14">
        <v>0.124</v>
      </c>
      <c r="P2694" s="14">
        <v>0.449</v>
      </c>
      <c r="Q2694" s="14">
        <v>82.14</v>
      </c>
      <c r="R2694" s="14">
        <v>7.0</v>
      </c>
      <c r="S2694" s="14">
        <v>0.0</v>
      </c>
      <c r="T2694" s="14" t="s">
        <v>103</v>
      </c>
      <c r="U2694" s="14" t="s">
        <v>35</v>
      </c>
      <c r="V2694" s="16" t="s">
        <v>54</v>
      </c>
      <c r="W2694" s="17" t="s">
        <v>251</v>
      </c>
    </row>
    <row r="2695" ht="15.75" customHeight="1">
      <c r="A2695" s="14" t="s">
        <v>6824</v>
      </c>
      <c r="B2695" s="14" t="s">
        <v>6825</v>
      </c>
      <c r="C2695" s="14">
        <v>1999.0</v>
      </c>
      <c r="D2695" s="14">
        <v>15.0</v>
      </c>
      <c r="E2695" s="14">
        <v>200466.0</v>
      </c>
      <c r="F2695" s="14" t="s">
        <v>6826</v>
      </c>
      <c r="G2695" s="14" t="s">
        <v>6827</v>
      </c>
      <c r="H2695" s="14" t="s">
        <v>3247</v>
      </c>
      <c r="I2695" s="14">
        <v>0.814</v>
      </c>
      <c r="J2695" s="14">
        <v>0.688</v>
      </c>
      <c r="K2695" s="14">
        <v>0.8130601244665999</v>
      </c>
      <c r="L2695" s="14">
        <v>0.0385</v>
      </c>
      <c r="M2695" s="14">
        <v>0.0428</v>
      </c>
      <c r="N2695" s="14">
        <v>3.85E-4</v>
      </c>
      <c r="O2695" s="14">
        <v>0.177</v>
      </c>
      <c r="P2695" s="14">
        <v>0.964</v>
      </c>
      <c r="Q2695" s="14">
        <v>128.522</v>
      </c>
      <c r="R2695" s="14">
        <v>4.0</v>
      </c>
      <c r="S2695" s="14">
        <v>1.0</v>
      </c>
      <c r="T2695" s="14" t="s">
        <v>103</v>
      </c>
      <c r="U2695" s="14" t="s">
        <v>94</v>
      </c>
      <c r="V2695" s="16" t="s">
        <v>819</v>
      </c>
      <c r="W2695" s="17" t="s">
        <v>185</v>
      </c>
    </row>
    <row r="2696" ht="15.75" customHeight="1">
      <c r="A2696" s="14" t="s">
        <v>3793</v>
      </c>
      <c r="B2696" s="14" t="s">
        <v>3794</v>
      </c>
      <c r="C2696" s="14">
        <v>2024.0</v>
      </c>
      <c r="D2696" s="14">
        <v>15.0</v>
      </c>
      <c r="E2696" s="14">
        <v>163918.0</v>
      </c>
      <c r="F2696" s="14" t="s">
        <v>223</v>
      </c>
      <c r="G2696" s="14" t="s">
        <v>1675</v>
      </c>
      <c r="H2696" s="14" t="s">
        <v>3465</v>
      </c>
      <c r="I2696" s="14">
        <v>0.787</v>
      </c>
      <c r="J2696" s="14">
        <v>0.409</v>
      </c>
      <c r="K2696" s="14">
        <v>0.6818172095762451</v>
      </c>
      <c r="L2696" s="14">
        <v>0.0877</v>
      </c>
      <c r="M2696" s="14">
        <v>0.437</v>
      </c>
      <c r="N2696" s="14">
        <v>3.43E-6</v>
      </c>
      <c r="O2696" s="14">
        <v>0.0985</v>
      </c>
      <c r="P2696" s="14">
        <v>0.392</v>
      </c>
      <c r="Q2696" s="14">
        <v>105.04</v>
      </c>
      <c r="R2696" s="14">
        <v>10.0</v>
      </c>
      <c r="S2696" s="14">
        <v>1.0</v>
      </c>
      <c r="T2696" s="14" t="s">
        <v>103</v>
      </c>
      <c r="U2696" s="14" t="s">
        <v>35</v>
      </c>
      <c r="V2696" s="16" t="s">
        <v>45</v>
      </c>
      <c r="W2696" s="17" t="s">
        <v>251</v>
      </c>
    </row>
    <row r="2697" ht="15.75" customHeight="1">
      <c r="A2697" s="14" t="s">
        <v>3797</v>
      </c>
      <c r="B2697" s="14" t="s">
        <v>3798</v>
      </c>
      <c r="C2697" s="14">
        <v>2020.0</v>
      </c>
      <c r="D2697" s="14">
        <v>15.0</v>
      </c>
      <c r="E2697" s="14">
        <v>64864.0</v>
      </c>
      <c r="F2697" s="14" t="s">
        <v>2229</v>
      </c>
      <c r="G2697" s="14" t="s">
        <v>2230</v>
      </c>
      <c r="H2697" s="14" t="s">
        <v>1046</v>
      </c>
      <c r="I2697" s="14">
        <v>0.703</v>
      </c>
      <c r="J2697" s="14">
        <v>0.0304</v>
      </c>
      <c r="K2697" s="14">
        <v>0.4923962098583536</v>
      </c>
      <c r="L2697" s="14">
        <v>0.072</v>
      </c>
      <c r="M2697" s="14">
        <v>0.995</v>
      </c>
      <c r="N2697" s="14">
        <v>0.888</v>
      </c>
      <c r="O2697" s="14">
        <v>0.115</v>
      </c>
      <c r="P2697" s="14">
        <v>0.342</v>
      </c>
      <c r="Q2697" s="14">
        <v>74.06</v>
      </c>
      <c r="R2697" s="14">
        <v>6.0</v>
      </c>
      <c r="S2697" s="14">
        <v>1.0</v>
      </c>
      <c r="T2697" s="14" t="s">
        <v>103</v>
      </c>
      <c r="U2697" s="14" t="s">
        <v>35</v>
      </c>
      <c r="V2697" s="16" t="s">
        <v>45</v>
      </c>
      <c r="W2697" s="17" t="s">
        <v>251</v>
      </c>
    </row>
    <row r="2698" ht="15.75" customHeight="1">
      <c r="A2698" s="14" t="s">
        <v>3802</v>
      </c>
      <c r="B2698" s="14" t="s">
        <v>3803</v>
      </c>
      <c r="C2698" s="14">
        <v>2020.0</v>
      </c>
      <c r="D2698" s="14">
        <v>15.0</v>
      </c>
      <c r="E2698" s="14">
        <v>210612.0</v>
      </c>
      <c r="F2698" s="14" t="s">
        <v>303</v>
      </c>
      <c r="G2698" s="14" t="s">
        <v>3803</v>
      </c>
      <c r="H2698" s="14" t="s">
        <v>3804</v>
      </c>
      <c r="I2698" s="14">
        <v>0.805</v>
      </c>
      <c r="J2698" s="14">
        <v>0.638</v>
      </c>
      <c r="K2698" s="14">
        <v>0.8640728936995686</v>
      </c>
      <c r="L2698" s="14">
        <v>0.0725</v>
      </c>
      <c r="M2698" s="14">
        <v>0.718</v>
      </c>
      <c r="N2698" s="14">
        <v>1.87E-4</v>
      </c>
      <c r="O2698" s="14">
        <v>0.112</v>
      </c>
      <c r="P2698" s="14">
        <v>0.399</v>
      </c>
      <c r="Q2698" s="14">
        <v>98.049</v>
      </c>
      <c r="R2698" s="14">
        <v>6.0</v>
      </c>
      <c r="S2698" s="14">
        <v>0.0</v>
      </c>
      <c r="T2698" s="14" t="s">
        <v>103</v>
      </c>
      <c r="U2698" s="14" t="s">
        <v>68</v>
      </c>
      <c r="V2698" s="16" t="s">
        <v>45</v>
      </c>
      <c r="W2698" s="17" t="s">
        <v>251</v>
      </c>
    </row>
    <row r="2699" ht="15.75" customHeight="1">
      <c r="A2699" s="14" t="s">
        <v>3807</v>
      </c>
      <c r="B2699" s="14" t="s">
        <v>3808</v>
      </c>
      <c r="C2699" s="14">
        <v>2020.0</v>
      </c>
      <c r="D2699" s="14">
        <v>15.0</v>
      </c>
      <c r="E2699" s="14">
        <v>172695.0</v>
      </c>
      <c r="F2699" s="14" t="s">
        <v>2229</v>
      </c>
      <c r="G2699" s="14" t="s">
        <v>2230</v>
      </c>
      <c r="H2699" s="14" t="s">
        <v>3354</v>
      </c>
      <c r="I2699" s="14">
        <v>0.725</v>
      </c>
      <c r="J2699" s="14">
        <v>0.102</v>
      </c>
      <c r="K2699" s="14">
        <v>0.5563493251650943</v>
      </c>
      <c r="L2699" s="14">
        <v>0.052</v>
      </c>
      <c r="M2699" s="14">
        <v>0.994</v>
      </c>
      <c r="N2699" s="14">
        <v>0.904</v>
      </c>
      <c r="O2699" s="14">
        <v>0.0807</v>
      </c>
      <c r="P2699" s="14">
        <v>0.264</v>
      </c>
      <c r="Q2699" s="14">
        <v>113.936</v>
      </c>
      <c r="R2699" s="14">
        <v>5.0</v>
      </c>
      <c r="S2699" s="14">
        <v>0.0</v>
      </c>
      <c r="T2699" s="14" t="s">
        <v>103</v>
      </c>
      <c r="U2699" s="14" t="s">
        <v>35</v>
      </c>
      <c r="V2699" s="16" t="s">
        <v>36</v>
      </c>
      <c r="W2699" s="17" t="s">
        <v>251</v>
      </c>
    </row>
    <row r="2700" ht="15.75" customHeight="1">
      <c r="A2700" s="14" t="s">
        <v>6832</v>
      </c>
      <c r="B2700" s="14" t="s">
        <v>6834</v>
      </c>
      <c r="C2700" s="14">
        <v>2017.0</v>
      </c>
      <c r="D2700" s="14">
        <v>15.0</v>
      </c>
      <c r="E2700" s="14">
        <v>327850.0</v>
      </c>
      <c r="F2700" s="14" t="s">
        <v>199</v>
      </c>
      <c r="G2700" s="14" t="s">
        <v>6835</v>
      </c>
      <c r="H2700" s="14" t="s">
        <v>6836</v>
      </c>
      <c r="I2700" s="14">
        <v>0.767</v>
      </c>
      <c r="J2700" s="14">
        <v>0.815</v>
      </c>
      <c r="K2700" s="14">
        <v>0.8091673261435809</v>
      </c>
      <c r="L2700" s="14">
        <v>0.0336</v>
      </c>
      <c r="M2700" s="14">
        <v>0.107</v>
      </c>
      <c r="N2700" s="14">
        <v>1.11E-4</v>
      </c>
      <c r="O2700" s="14">
        <v>0.122</v>
      </c>
      <c r="P2700" s="14">
        <v>0.951</v>
      </c>
      <c r="Q2700" s="14">
        <v>107.968</v>
      </c>
      <c r="R2700" s="14">
        <v>8.0</v>
      </c>
      <c r="S2700" s="14">
        <v>1.0</v>
      </c>
      <c r="T2700" s="14" t="s">
        <v>103</v>
      </c>
      <c r="U2700" s="14" t="s">
        <v>35</v>
      </c>
      <c r="V2700" s="16" t="s">
        <v>819</v>
      </c>
      <c r="W2700" s="17" t="s">
        <v>185</v>
      </c>
    </row>
    <row r="2701" ht="15.75" customHeight="1">
      <c r="A2701" s="14" t="s">
        <v>3811</v>
      </c>
      <c r="B2701" s="14" t="s">
        <v>3813</v>
      </c>
      <c r="C2701" s="14">
        <v>2015.0</v>
      </c>
      <c r="D2701" s="14">
        <v>15.0</v>
      </c>
      <c r="E2701" s="14">
        <v>240039.0</v>
      </c>
      <c r="F2701" s="14" t="s">
        <v>3814</v>
      </c>
      <c r="G2701" s="14" t="s">
        <v>3815</v>
      </c>
      <c r="H2701" s="14" t="s">
        <v>3816</v>
      </c>
      <c r="I2701" s="14">
        <v>0.454</v>
      </c>
      <c r="J2701" s="14">
        <v>0.318</v>
      </c>
      <c r="K2701" s="14">
        <v>0.767095159652491</v>
      </c>
      <c r="L2701" s="14">
        <v>0.0373</v>
      </c>
      <c r="M2701" s="14">
        <v>0.98</v>
      </c>
      <c r="N2701" s="14">
        <v>0.786</v>
      </c>
      <c r="O2701" s="14">
        <v>0.302</v>
      </c>
      <c r="P2701" s="14">
        <v>0.292</v>
      </c>
      <c r="Q2701" s="14">
        <v>82.664</v>
      </c>
      <c r="R2701" s="14">
        <v>0.0</v>
      </c>
      <c r="S2701" s="14">
        <v>1.0</v>
      </c>
      <c r="T2701" s="14" t="s">
        <v>104</v>
      </c>
      <c r="U2701" s="14" t="s">
        <v>35</v>
      </c>
      <c r="V2701" s="16" t="s">
        <v>36</v>
      </c>
      <c r="W2701" s="17" t="s">
        <v>251</v>
      </c>
    </row>
    <row r="2702" ht="15.75" customHeight="1">
      <c r="A2702" s="14" t="s">
        <v>6839</v>
      </c>
      <c r="B2702" s="14" t="s">
        <v>6840</v>
      </c>
      <c r="C2702" s="14">
        <v>2024.0</v>
      </c>
      <c r="D2702" s="14">
        <v>15.0</v>
      </c>
      <c r="E2702" s="14">
        <v>342866.0</v>
      </c>
      <c r="F2702" s="14" t="s">
        <v>327</v>
      </c>
      <c r="G2702" s="14" t="s">
        <v>3661</v>
      </c>
      <c r="H2702" s="14" t="s">
        <v>3283</v>
      </c>
      <c r="I2702" s="14">
        <v>0.39</v>
      </c>
      <c r="J2702" s="14">
        <v>0.749</v>
      </c>
      <c r="K2702" s="14">
        <v>0.881098539112333</v>
      </c>
      <c r="L2702" s="14">
        <v>0.088</v>
      </c>
      <c r="M2702" s="14">
        <v>0.872</v>
      </c>
      <c r="N2702" s="14">
        <v>1.17E-4</v>
      </c>
      <c r="O2702" s="14">
        <v>0.36</v>
      </c>
      <c r="P2702" s="14">
        <v>0.648</v>
      </c>
      <c r="Q2702" s="14">
        <v>137.731</v>
      </c>
      <c r="R2702" s="14">
        <v>8.0</v>
      </c>
      <c r="S2702" s="14">
        <v>1.0</v>
      </c>
      <c r="T2702" s="14" t="s">
        <v>104</v>
      </c>
      <c r="U2702" s="14" t="s">
        <v>68</v>
      </c>
      <c r="V2702" s="16" t="s">
        <v>407</v>
      </c>
      <c r="W2702" s="17" t="s">
        <v>185</v>
      </c>
    </row>
    <row r="2703" ht="15.75" customHeight="1">
      <c r="A2703" s="14" t="s">
        <v>6844</v>
      </c>
      <c r="B2703" s="14" t="s">
        <v>6845</v>
      </c>
      <c r="C2703" s="14">
        <v>1980.0</v>
      </c>
      <c r="D2703" s="14">
        <v>15.0</v>
      </c>
      <c r="E2703" s="14">
        <v>241026.0</v>
      </c>
      <c r="F2703" s="14" t="s">
        <v>327</v>
      </c>
      <c r="G2703" s="14" t="s">
        <v>123</v>
      </c>
      <c r="H2703" s="14" t="s">
        <v>6846</v>
      </c>
      <c r="I2703" s="14">
        <v>0.613</v>
      </c>
      <c r="J2703" s="14">
        <v>0.308</v>
      </c>
      <c r="K2703" s="14">
        <v>0.6643423951262093</v>
      </c>
      <c r="L2703" s="14">
        <v>0.0395</v>
      </c>
      <c r="M2703" s="14">
        <v>0.763</v>
      </c>
      <c r="N2703" s="14">
        <v>0.00434</v>
      </c>
      <c r="O2703" s="14">
        <v>0.32</v>
      </c>
      <c r="P2703" s="14">
        <v>0.568</v>
      </c>
      <c r="Q2703" s="14">
        <v>125.239</v>
      </c>
      <c r="R2703" s="14">
        <v>9.0</v>
      </c>
      <c r="S2703" s="14">
        <v>0.0</v>
      </c>
      <c r="T2703" s="14" t="s">
        <v>104</v>
      </c>
      <c r="U2703" s="14" t="s">
        <v>35</v>
      </c>
      <c r="V2703" s="16" t="s">
        <v>333</v>
      </c>
      <c r="W2703" s="17" t="s">
        <v>185</v>
      </c>
    </row>
    <row r="2704" ht="15.75" customHeight="1">
      <c r="A2704" s="14" t="s">
        <v>6847</v>
      </c>
      <c r="B2704" s="14" t="s">
        <v>6849</v>
      </c>
      <c r="C2704" s="14">
        <v>2019.0</v>
      </c>
      <c r="D2704" s="14">
        <v>15.0</v>
      </c>
      <c r="E2704" s="14">
        <v>63065.0</v>
      </c>
      <c r="F2704" s="14" t="s">
        <v>396</v>
      </c>
      <c r="G2704" s="14" t="s">
        <v>6851</v>
      </c>
      <c r="H2704" s="14" t="s">
        <v>6852</v>
      </c>
      <c r="I2704" s="14">
        <v>0.913</v>
      </c>
      <c r="J2704" s="14">
        <v>0.691</v>
      </c>
      <c r="K2704" s="14">
        <v>0.7481445040799919</v>
      </c>
      <c r="L2704" s="14">
        <v>0.418</v>
      </c>
      <c r="M2704" s="14">
        <v>0.709</v>
      </c>
      <c r="N2704" s="14">
        <v>0.0</v>
      </c>
      <c r="O2704" s="14">
        <v>0.288</v>
      </c>
      <c r="P2704" s="14">
        <v>0.826</v>
      </c>
      <c r="Q2704" s="14">
        <v>109.887</v>
      </c>
      <c r="R2704" s="14">
        <v>1.0</v>
      </c>
      <c r="S2704" s="14">
        <v>1.0</v>
      </c>
      <c r="T2704" s="14" t="s">
        <v>104</v>
      </c>
      <c r="U2704" s="14" t="s">
        <v>35</v>
      </c>
      <c r="V2704" s="16" t="s">
        <v>560</v>
      </c>
      <c r="W2704" s="17" t="s">
        <v>185</v>
      </c>
    </row>
    <row r="2705" ht="15.75" customHeight="1">
      <c r="A2705" s="14" t="s">
        <v>3819</v>
      </c>
      <c r="B2705" s="14" t="s">
        <v>3821</v>
      </c>
      <c r="C2705" s="14">
        <v>2016.0</v>
      </c>
      <c r="D2705" s="14">
        <v>15.0</v>
      </c>
      <c r="E2705" s="14">
        <v>264386.0</v>
      </c>
      <c r="F2705" s="14" t="s">
        <v>164</v>
      </c>
      <c r="G2705" s="14" t="s">
        <v>3687</v>
      </c>
      <c r="H2705" s="14" t="s">
        <v>3688</v>
      </c>
      <c r="I2705" s="14">
        <v>0.668</v>
      </c>
      <c r="J2705" s="14">
        <v>0.188</v>
      </c>
      <c r="K2705" s="14">
        <v>0.6277458130894757</v>
      </c>
      <c r="L2705" s="14">
        <v>0.0297</v>
      </c>
      <c r="M2705" s="14">
        <v>0.967</v>
      </c>
      <c r="N2705" s="14">
        <v>0.662</v>
      </c>
      <c r="O2705" s="14">
        <v>0.0872</v>
      </c>
      <c r="P2705" s="14">
        <v>0.27</v>
      </c>
      <c r="Q2705" s="14">
        <v>92.999</v>
      </c>
      <c r="R2705" s="14">
        <v>9.0</v>
      </c>
      <c r="S2705" s="14">
        <v>0.0</v>
      </c>
      <c r="T2705" s="14" t="s">
        <v>104</v>
      </c>
      <c r="U2705" s="14" t="s">
        <v>35</v>
      </c>
      <c r="V2705" s="16" t="s">
        <v>36</v>
      </c>
      <c r="W2705" s="17" t="s">
        <v>251</v>
      </c>
    </row>
    <row r="2706" ht="15.75" customHeight="1">
      <c r="A2706" s="14" t="s">
        <v>3823</v>
      </c>
      <c r="B2706" s="14" t="s">
        <v>3824</v>
      </c>
      <c r="C2706" s="14">
        <v>2019.0</v>
      </c>
      <c r="D2706" s="14">
        <v>15.0</v>
      </c>
      <c r="E2706" s="14">
        <v>196000.0</v>
      </c>
      <c r="F2706" s="14" t="s">
        <v>3827</v>
      </c>
      <c r="G2706" s="14" t="s">
        <v>3828</v>
      </c>
      <c r="H2706" s="14" t="s">
        <v>3824</v>
      </c>
      <c r="I2706" s="14">
        <v>0.562</v>
      </c>
      <c r="J2706" s="14">
        <v>0.823</v>
      </c>
      <c r="K2706" s="14">
        <v>0.7268196693104867</v>
      </c>
      <c r="L2706" s="14">
        <v>0.0807</v>
      </c>
      <c r="M2706" s="14">
        <v>0.0513</v>
      </c>
      <c r="N2706" s="14">
        <v>1.96E-4</v>
      </c>
      <c r="O2706" s="14">
        <v>0.803</v>
      </c>
      <c r="P2706" s="14">
        <v>0.371</v>
      </c>
      <c r="Q2706" s="14">
        <v>156.98</v>
      </c>
      <c r="R2706" s="14">
        <v>11.0</v>
      </c>
      <c r="S2706" s="14">
        <v>0.0</v>
      </c>
      <c r="T2706" s="14" t="s">
        <v>34</v>
      </c>
      <c r="U2706" s="14" t="s">
        <v>35</v>
      </c>
      <c r="V2706" s="16" t="s">
        <v>45</v>
      </c>
      <c r="W2706" s="17" t="s">
        <v>251</v>
      </c>
    </row>
    <row r="2707" ht="15.75" customHeight="1">
      <c r="A2707" s="14" t="s">
        <v>6854</v>
      </c>
      <c r="B2707" s="14" t="s">
        <v>6855</v>
      </c>
      <c r="C2707" s="14">
        <v>2010.0</v>
      </c>
      <c r="D2707" s="14">
        <v>15.0</v>
      </c>
      <c r="E2707" s="14">
        <v>272506.0</v>
      </c>
      <c r="F2707" s="14" t="s">
        <v>341</v>
      </c>
      <c r="G2707" s="14" t="s">
        <v>5291</v>
      </c>
      <c r="H2707" s="14" t="s">
        <v>6858</v>
      </c>
      <c r="I2707" s="14">
        <v>0.71</v>
      </c>
      <c r="J2707" s="14">
        <v>0.638</v>
      </c>
      <c r="K2707" s="14">
        <v>0.7485295061119388</v>
      </c>
      <c r="L2707" s="14">
        <v>0.0499</v>
      </c>
      <c r="M2707" s="14">
        <v>0.00518</v>
      </c>
      <c r="N2707" s="14">
        <v>6.51E-4</v>
      </c>
      <c r="O2707" s="14">
        <v>0.0912</v>
      </c>
      <c r="P2707" s="14">
        <v>0.671</v>
      </c>
      <c r="Q2707" s="14">
        <v>120.02</v>
      </c>
      <c r="R2707" s="14">
        <v>6.0</v>
      </c>
      <c r="S2707" s="14">
        <v>0.0</v>
      </c>
      <c r="T2707" s="14" t="s">
        <v>34</v>
      </c>
      <c r="U2707" s="14" t="s">
        <v>35</v>
      </c>
      <c r="V2707" s="16" t="s">
        <v>407</v>
      </c>
      <c r="W2707" s="17" t="s">
        <v>185</v>
      </c>
    </row>
    <row r="2708" ht="15.75" customHeight="1">
      <c r="A2708" s="14" t="s">
        <v>6860</v>
      </c>
      <c r="B2708" s="14" t="s">
        <v>6861</v>
      </c>
      <c r="C2708" s="14">
        <v>2019.0</v>
      </c>
      <c r="D2708" s="14">
        <v>15.0</v>
      </c>
      <c r="E2708" s="14">
        <v>289173.0</v>
      </c>
      <c r="F2708" s="14" t="s">
        <v>347</v>
      </c>
      <c r="G2708" s="14" t="s">
        <v>1559</v>
      </c>
      <c r="H2708" s="14" t="s">
        <v>4222</v>
      </c>
      <c r="I2708" s="14">
        <v>0.727</v>
      </c>
      <c r="J2708" s="14">
        <v>0.45</v>
      </c>
      <c r="K2708" s="14">
        <v>0.760058178068572</v>
      </c>
      <c r="L2708" s="14">
        <v>0.0399</v>
      </c>
      <c r="M2708" s="14">
        <v>0.729</v>
      </c>
      <c r="N2708" s="14">
        <v>0.0</v>
      </c>
      <c r="O2708" s="14">
        <v>0.0892</v>
      </c>
      <c r="P2708" s="14">
        <v>0.742</v>
      </c>
      <c r="Q2708" s="14">
        <v>147.116</v>
      </c>
      <c r="R2708" s="14">
        <v>11.0</v>
      </c>
      <c r="S2708" s="14">
        <v>1.0</v>
      </c>
      <c r="T2708" s="14" t="s">
        <v>34</v>
      </c>
      <c r="U2708" s="14" t="s">
        <v>35</v>
      </c>
      <c r="V2708" s="16" t="s">
        <v>181</v>
      </c>
      <c r="W2708" s="17" t="s">
        <v>185</v>
      </c>
    </row>
    <row r="2709" ht="15.75" customHeight="1">
      <c r="A2709" s="14" t="s">
        <v>3830</v>
      </c>
      <c r="B2709" s="14" t="s">
        <v>3831</v>
      </c>
      <c r="C2709" s="14">
        <v>2022.0</v>
      </c>
      <c r="D2709" s="14">
        <v>15.0</v>
      </c>
      <c r="E2709" s="14">
        <v>286056.0</v>
      </c>
      <c r="F2709" s="14" t="s">
        <v>341</v>
      </c>
      <c r="G2709" s="14" t="s">
        <v>2100</v>
      </c>
      <c r="H2709" s="14" t="s">
        <v>3831</v>
      </c>
      <c r="I2709" s="14">
        <v>0.502</v>
      </c>
      <c r="J2709" s="14">
        <v>0.716</v>
      </c>
      <c r="K2709" s="14">
        <v>0.7822599619108451</v>
      </c>
      <c r="L2709" s="14">
        <v>0.0337</v>
      </c>
      <c r="M2709" s="14">
        <v>0.00237</v>
      </c>
      <c r="N2709" s="14">
        <v>3.54E-6</v>
      </c>
      <c r="O2709" s="14">
        <v>0.127</v>
      </c>
      <c r="P2709" s="14">
        <v>0.487</v>
      </c>
      <c r="Q2709" s="14">
        <v>141.954</v>
      </c>
      <c r="R2709" s="14">
        <v>3.0</v>
      </c>
      <c r="S2709" s="14">
        <v>0.0</v>
      </c>
      <c r="T2709" s="14" t="s">
        <v>34</v>
      </c>
      <c r="U2709" s="14" t="s">
        <v>35</v>
      </c>
      <c r="V2709" s="16" t="s">
        <v>54</v>
      </c>
      <c r="W2709" s="17" t="s">
        <v>251</v>
      </c>
    </row>
    <row r="2710" ht="15.75" customHeight="1">
      <c r="A2710" s="14" t="s">
        <v>6867</v>
      </c>
      <c r="B2710" s="14" t="s">
        <v>6868</v>
      </c>
      <c r="C2710" s="14">
        <v>2024.0</v>
      </c>
      <c r="D2710" s="14">
        <v>15.0</v>
      </c>
      <c r="E2710" s="14">
        <v>273013.0</v>
      </c>
      <c r="F2710" s="14" t="s">
        <v>312</v>
      </c>
      <c r="G2710" s="14" t="s">
        <v>3413</v>
      </c>
      <c r="H2710" s="14" t="s">
        <v>3312</v>
      </c>
      <c r="I2710" s="14">
        <v>0.486</v>
      </c>
      <c r="J2710" s="14">
        <v>0.437</v>
      </c>
      <c r="K2710" s="14">
        <v>0.7930400188053592</v>
      </c>
      <c r="L2710" s="14">
        <v>0.0264</v>
      </c>
      <c r="M2710" s="14">
        <v>0.912</v>
      </c>
      <c r="N2710" s="14">
        <v>1.96E-4</v>
      </c>
      <c r="O2710" s="14">
        <v>0.146</v>
      </c>
      <c r="P2710" s="14">
        <v>0.508</v>
      </c>
      <c r="Q2710" s="14">
        <v>90.209</v>
      </c>
      <c r="R2710" s="14">
        <v>3.0</v>
      </c>
      <c r="S2710" s="14">
        <v>1.0</v>
      </c>
      <c r="T2710" s="14" t="s">
        <v>34</v>
      </c>
      <c r="U2710" s="14" t="s">
        <v>35</v>
      </c>
      <c r="V2710" s="16" t="s">
        <v>333</v>
      </c>
      <c r="W2710" s="17" t="s">
        <v>185</v>
      </c>
    </row>
    <row r="2711" ht="15.75" customHeight="1">
      <c r="A2711" s="14" t="s">
        <v>6871</v>
      </c>
      <c r="B2711" s="14" t="s">
        <v>6872</v>
      </c>
      <c r="C2711" s="14">
        <v>2021.0</v>
      </c>
      <c r="D2711" s="14">
        <v>15.0</v>
      </c>
      <c r="E2711" s="14">
        <v>251333.0</v>
      </c>
      <c r="F2711" s="14" t="s">
        <v>26</v>
      </c>
      <c r="G2711" s="14" t="s">
        <v>2315</v>
      </c>
      <c r="H2711" s="14" t="s">
        <v>6872</v>
      </c>
      <c r="I2711" s="14">
        <v>0.722</v>
      </c>
      <c r="J2711" s="14">
        <v>0.688</v>
      </c>
      <c r="K2711" s="14">
        <v>0.8335935661704363</v>
      </c>
      <c r="L2711" s="14">
        <v>0.0341</v>
      </c>
      <c r="M2711" s="14">
        <v>0.244</v>
      </c>
      <c r="N2711" s="14">
        <v>0.0</v>
      </c>
      <c r="O2711" s="14">
        <v>0.271</v>
      </c>
      <c r="P2711" s="14">
        <v>0.691</v>
      </c>
      <c r="Q2711" s="14">
        <v>135.019</v>
      </c>
      <c r="R2711" s="14">
        <v>10.0</v>
      </c>
      <c r="S2711" s="14">
        <v>0.0</v>
      </c>
      <c r="T2711" s="14" t="s">
        <v>34</v>
      </c>
      <c r="U2711" s="14" t="s">
        <v>35</v>
      </c>
      <c r="V2711" s="16" t="s">
        <v>407</v>
      </c>
      <c r="W2711" s="17" t="s">
        <v>185</v>
      </c>
    </row>
    <row r="2712" ht="15.75" customHeight="1">
      <c r="A2712" s="14" t="s">
        <v>21061</v>
      </c>
      <c r="B2712" s="14" t="s">
        <v>21062</v>
      </c>
      <c r="C2712" s="14">
        <v>2010.0</v>
      </c>
      <c r="D2712" s="14">
        <v>15.0</v>
      </c>
      <c r="E2712" s="14">
        <v>250932.0</v>
      </c>
      <c r="F2712" s="14" t="s">
        <v>13038</v>
      </c>
      <c r="G2712" s="14" t="s">
        <v>20430</v>
      </c>
      <c r="H2712" s="14" t="s">
        <v>21004</v>
      </c>
      <c r="I2712" s="14">
        <v>0.747</v>
      </c>
      <c r="J2712" s="14">
        <v>0.818</v>
      </c>
      <c r="K2712" s="14">
        <v>0.7990075503005368</v>
      </c>
      <c r="L2712" s="14">
        <v>0.0606</v>
      </c>
      <c r="M2712" s="14">
        <v>0.321</v>
      </c>
      <c r="N2712" s="14">
        <v>0.0</v>
      </c>
      <c r="O2712" s="14">
        <v>0.309</v>
      </c>
      <c r="P2712" s="14">
        <v>0.967</v>
      </c>
      <c r="Q2712" s="14">
        <v>123.074</v>
      </c>
      <c r="R2712" s="14">
        <v>9.0</v>
      </c>
      <c r="S2712" s="14">
        <v>1.0</v>
      </c>
      <c r="T2712" s="14" t="s">
        <v>1264</v>
      </c>
      <c r="U2712" s="14" t="s">
        <v>35</v>
      </c>
      <c r="V2712" s="16" t="s">
        <v>819</v>
      </c>
      <c r="W2712" s="17" t="s">
        <v>185</v>
      </c>
    </row>
    <row r="2713" ht="15.75" customHeight="1">
      <c r="A2713" s="14" t="s">
        <v>21063</v>
      </c>
      <c r="B2713" s="14" t="s">
        <v>21064</v>
      </c>
      <c r="C2713" s="14">
        <v>1998.0</v>
      </c>
      <c r="D2713" s="14">
        <v>15.0</v>
      </c>
      <c r="E2713" s="14">
        <v>132040.0</v>
      </c>
      <c r="F2713" s="14" t="s">
        <v>13206</v>
      </c>
      <c r="G2713" s="14" t="s">
        <v>21065</v>
      </c>
      <c r="H2713" s="14" t="s">
        <v>21066</v>
      </c>
      <c r="I2713" s="14">
        <v>0.216</v>
      </c>
      <c r="J2713" s="14">
        <v>0.00626</v>
      </c>
      <c r="K2713" s="14">
        <v>0.2700147584054497</v>
      </c>
      <c r="L2713" s="14">
        <v>0.0403</v>
      </c>
      <c r="M2713" s="14">
        <v>0.987</v>
      </c>
      <c r="N2713" s="14">
        <v>0.492</v>
      </c>
      <c r="O2713" s="14">
        <v>0.0684</v>
      </c>
      <c r="P2713" s="14">
        <v>0.155</v>
      </c>
      <c r="Q2713" s="14">
        <v>58.24</v>
      </c>
      <c r="R2713" s="14">
        <v>9.0</v>
      </c>
      <c r="S2713" s="14">
        <v>0.0</v>
      </c>
      <c r="T2713" s="14" t="s">
        <v>1264</v>
      </c>
      <c r="U2713" s="14" t="s">
        <v>35</v>
      </c>
      <c r="V2713" s="16" t="s">
        <v>58</v>
      </c>
      <c r="W2713" s="17" t="s">
        <v>251</v>
      </c>
    </row>
    <row r="2714" ht="15.75" customHeight="1">
      <c r="A2714" s="14" t="s">
        <v>21067</v>
      </c>
      <c r="B2714" s="14" t="s">
        <v>21068</v>
      </c>
      <c r="C2714" s="14">
        <v>2020.0</v>
      </c>
      <c r="D2714" s="14">
        <v>15.0</v>
      </c>
      <c r="E2714" s="14">
        <v>131645.0</v>
      </c>
      <c r="F2714" s="14" t="s">
        <v>13117</v>
      </c>
      <c r="G2714" s="14" t="s">
        <v>14057</v>
      </c>
      <c r="H2714" s="14" t="s">
        <v>19988</v>
      </c>
      <c r="I2714" s="14">
        <v>0.73</v>
      </c>
      <c r="J2714" s="14">
        <v>0.257</v>
      </c>
      <c r="K2714" s="14">
        <v>0.6168802001878623</v>
      </c>
      <c r="L2714" s="14">
        <v>0.035</v>
      </c>
      <c r="M2714" s="14">
        <v>0.791</v>
      </c>
      <c r="N2714" s="14">
        <v>0.629</v>
      </c>
      <c r="O2714" s="14">
        <v>0.0961</v>
      </c>
      <c r="P2714" s="14">
        <v>0.808</v>
      </c>
      <c r="Q2714" s="14">
        <v>127.773</v>
      </c>
      <c r="R2714" s="14">
        <v>0.0</v>
      </c>
      <c r="S2714" s="14">
        <v>1.0</v>
      </c>
      <c r="T2714" s="14" t="s">
        <v>1264</v>
      </c>
      <c r="U2714" s="14" t="s">
        <v>35</v>
      </c>
      <c r="V2714" s="16" t="s">
        <v>560</v>
      </c>
      <c r="W2714" s="17" t="s">
        <v>185</v>
      </c>
    </row>
    <row r="2715" ht="15.75" customHeight="1">
      <c r="A2715" s="14" t="s">
        <v>21069</v>
      </c>
      <c r="B2715" s="14" t="s">
        <v>21070</v>
      </c>
      <c r="C2715" s="14">
        <v>1990.0</v>
      </c>
      <c r="D2715" s="14">
        <v>15.0</v>
      </c>
      <c r="E2715" s="14">
        <v>272666.0</v>
      </c>
      <c r="F2715" s="14" t="s">
        <v>20262</v>
      </c>
      <c r="G2715" s="14" t="s">
        <v>20263</v>
      </c>
      <c r="H2715" s="14" t="s">
        <v>20264</v>
      </c>
      <c r="I2715" s="14">
        <v>0.513</v>
      </c>
      <c r="J2715" s="14">
        <v>0.32</v>
      </c>
      <c r="K2715" s="14">
        <v>0.7012384231877905</v>
      </c>
      <c r="L2715" s="14">
        <v>0.0487</v>
      </c>
      <c r="M2715" s="14">
        <v>0.923</v>
      </c>
      <c r="N2715" s="14">
        <v>0.0</v>
      </c>
      <c r="O2715" s="14">
        <v>0.319</v>
      </c>
      <c r="P2715" s="14">
        <v>0.548</v>
      </c>
      <c r="Q2715" s="14">
        <v>112.724</v>
      </c>
      <c r="R2715" s="14">
        <v>7.0</v>
      </c>
      <c r="S2715" s="14">
        <v>0.0</v>
      </c>
      <c r="T2715" s="14" t="s">
        <v>1264</v>
      </c>
      <c r="U2715" s="14" t="s">
        <v>35</v>
      </c>
      <c r="V2715" s="16" t="s">
        <v>333</v>
      </c>
      <c r="W2715" s="17" t="s">
        <v>185</v>
      </c>
    </row>
    <row r="2716" ht="15.75" customHeight="1">
      <c r="A2716" s="14" t="s">
        <v>21071</v>
      </c>
      <c r="B2716" s="14" t="s">
        <v>21072</v>
      </c>
      <c r="C2716" s="14">
        <v>2001.0</v>
      </c>
      <c r="D2716" s="14">
        <v>15.0</v>
      </c>
      <c r="E2716" s="14">
        <v>166466.0</v>
      </c>
      <c r="F2716" s="14" t="s">
        <v>14444</v>
      </c>
      <c r="G2716" s="14" t="s">
        <v>20671</v>
      </c>
      <c r="H2716" s="14" t="s">
        <v>20672</v>
      </c>
      <c r="I2716" s="14">
        <v>0.69</v>
      </c>
      <c r="J2716" s="14">
        <v>0.149</v>
      </c>
      <c r="K2716" s="14">
        <v>0.6659465702593215</v>
      </c>
      <c r="L2716" s="14">
        <v>0.0452</v>
      </c>
      <c r="M2716" s="14">
        <v>0.995</v>
      </c>
      <c r="N2716" s="14">
        <v>0.12</v>
      </c>
      <c r="O2716" s="14">
        <v>0.106</v>
      </c>
      <c r="P2716" s="14">
        <v>0.399</v>
      </c>
      <c r="Q2716" s="14">
        <v>93.861</v>
      </c>
      <c r="R2716" s="14">
        <v>9.0</v>
      </c>
      <c r="S2716" s="14">
        <v>1.0</v>
      </c>
      <c r="T2716" s="14" t="s">
        <v>1264</v>
      </c>
      <c r="U2716" s="14" t="s">
        <v>35</v>
      </c>
      <c r="V2716" s="16" t="s">
        <v>45</v>
      </c>
      <c r="W2716" s="17" t="s">
        <v>251</v>
      </c>
    </row>
    <row r="2717" ht="15.75" customHeight="1">
      <c r="A2717" s="14" t="s">
        <v>21073</v>
      </c>
      <c r="B2717" s="14" t="s">
        <v>21074</v>
      </c>
      <c r="C2717" s="14">
        <v>2018.0</v>
      </c>
      <c r="D2717" s="14">
        <v>15.0</v>
      </c>
      <c r="E2717" s="14">
        <v>117110.0</v>
      </c>
      <c r="F2717" s="14" t="s">
        <v>12561</v>
      </c>
      <c r="G2717" s="14" t="s">
        <v>21075</v>
      </c>
      <c r="H2717" s="14" t="s">
        <v>21076</v>
      </c>
      <c r="I2717" s="14">
        <v>0.271</v>
      </c>
      <c r="J2717" s="14">
        <v>0.0634</v>
      </c>
      <c r="K2717" s="14">
        <v>0.4340470130166184</v>
      </c>
      <c r="L2717" s="14">
        <v>0.0377</v>
      </c>
      <c r="M2717" s="14">
        <v>0.764</v>
      </c>
      <c r="N2717" s="14">
        <v>0.683</v>
      </c>
      <c r="O2717" s="14">
        <v>0.111</v>
      </c>
      <c r="P2717" s="14">
        <v>0.0497</v>
      </c>
      <c r="Q2717" s="14">
        <v>79.669</v>
      </c>
      <c r="R2717" s="14">
        <v>2.0</v>
      </c>
      <c r="S2717" s="14">
        <v>1.0</v>
      </c>
      <c r="T2717" s="14" t="s">
        <v>1264</v>
      </c>
      <c r="U2717" s="14" t="s">
        <v>35</v>
      </c>
      <c r="V2717" s="16" t="s">
        <v>75</v>
      </c>
      <c r="W2717" s="17" t="s">
        <v>251</v>
      </c>
    </row>
    <row r="2718" ht="15.75" customHeight="1">
      <c r="A2718" s="14" t="s">
        <v>21077</v>
      </c>
      <c r="B2718" s="14" t="s">
        <v>21078</v>
      </c>
      <c r="C2718" s="14">
        <v>2018.0</v>
      </c>
      <c r="D2718" s="14">
        <v>15.0</v>
      </c>
      <c r="E2718" s="14">
        <v>110120.0</v>
      </c>
      <c r="F2718" s="14" t="s">
        <v>12561</v>
      </c>
      <c r="G2718" s="14" t="s">
        <v>21075</v>
      </c>
      <c r="H2718" s="14" t="s">
        <v>21076</v>
      </c>
      <c r="I2718" s="14">
        <v>0.256</v>
      </c>
      <c r="J2718" s="14">
        <v>0.0263</v>
      </c>
      <c r="K2718" s="14">
        <v>0.4966312322097699</v>
      </c>
      <c r="L2718" s="14">
        <v>0.0307</v>
      </c>
      <c r="M2718" s="14">
        <v>0.823</v>
      </c>
      <c r="N2718" s="14">
        <v>0.764</v>
      </c>
      <c r="O2718" s="14">
        <v>0.111</v>
      </c>
      <c r="P2718" s="14">
        <v>0.0739</v>
      </c>
      <c r="Q2718" s="14">
        <v>63.729</v>
      </c>
      <c r="R2718" s="14">
        <v>2.0</v>
      </c>
      <c r="S2718" s="14">
        <v>1.0</v>
      </c>
      <c r="T2718" s="14" t="s">
        <v>1264</v>
      </c>
      <c r="U2718" s="14" t="s">
        <v>35</v>
      </c>
      <c r="V2718" s="16" t="s">
        <v>75</v>
      </c>
      <c r="W2718" s="17" t="s">
        <v>251</v>
      </c>
    </row>
    <row r="2719" ht="15.75" customHeight="1">
      <c r="A2719" s="14" t="s">
        <v>21079</v>
      </c>
      <c r="B2719" s="14" t="s">
        <v>21080</v>
      </c>
      <c r="C2719" s="14">
        <v>2020.0</v>
      </c>
      <c r="D2719" s="14">
        <v>15.0</v>
      </c>
      <c r="E2719" s="14">
        <v>135697.0</v>
      </c>
      <c r="F2719" s="14" t="s">
        <v>14355</v>
      </c>
      <c r="G2719" s="14" t="s">
        <v>21081</v>
      </c>
      <c r="H2719" s="14" t="s">
        <v>21080</v>
      </c>
      <c r="I2719" s="14">
        <v>0.663</v>
      </c>
      <c r="J2719" s="14">
        <v>0.231</v>
      </c>
      <c r="K2719" s="14">
        <v>0.6212221675481527</v>
      </c>
      <c r="L2719" s="14">
        <v>0.082</v>
      </c>
      <c r="M2719" s="14">
        <v>0.835</v>
      </c>
      <c r="N2719" s="14">
        <v>0.863</v>
      </c>
      <c r="O2719" s="14">
        <v>0.107</v>
      </c>
      <c r="P2719" s="14">
        <v>0.425</v>
      </c>
      <c r="Q2719" s="14">
        <v>184.068</v>
      </c>
      <c r="R2719" s="14">
        <v>4.0</v>
      </c>
      <c r="S2719" s="14">
        <v>0.0</v>
      </c>
      <c r="T2719" s="14" t="s">
        <v>1264</v>
      </c>
      <c r="U2719" s="14" t="s">
        <v>35</v>
      </c>
      <c r="V2719" s="16" t="s">
        <v>54</v>
      </c>
      <c r="W2719" s="17" t="s">
        <v>251</v>
      </c>
    </row>
    <row r="2720" ht="15.75" customHeight="1">
      <c r="A2720" s="14" t="s">
        <v>21082</v>
      </c>
      <c r="B2720" s="14" t="s">
        <v>21083</v>
      </c>
      <c r="C2720" s="14">
        <v>2021.0</v>
      </c>
      <c r="D2720" s="14">
        <v>15.0</v>
      </c>
      <c r="E2720" s="14">
        <v>91872.0</v>
      </c>
      <c r="F2720" s="14" t="s">
        <v>13038</v>
      </c>
      <c r="G2720" s="14" t="s">
        <v>20681</v>
      </c>
      <c r="H2720" s="14" t="s">
        <v>21083</v>
      </c>
      <c r="I2720" s="14">
        <v>0.603</v>
      </c>
      <c r="J2720" s="14">
        <v>0.709</v>
      </c>
      <c r="K2720" s="14">
        <v>0.8850768934424513</v>
      </c>
      <c r="L2720" s="14">
        <v>0.035</v>
      </c>
      <c r="M2720" s="14">
        <v>0.0378</v>
      </c>
      <c r="N2720" s="14">
        <v>0.625</v>
      </c>
      <c r="O2720" s="14">
        <v>0.156</v>
      </c>
      <c r="P2720" s="14">
        <v>0.297</v>
      </c>
      <c r="Q2720" s="14">
        <v>165.039</v>
      </c>
      <c r="R2720" s="14">
        <v>5.0</v>
      </c>
      <c r="S2720" s="14">
        <v>0.0</v>
      </c>
      <c r="T2720" s="14" t="s">
        <v>1264</v>
      </c>
      <c r="U2720" s="14" t="s">
        <v>35</v>
      </c>
      <c r="V2720" s="16" t="s">
        <v>36</v>
      </c>
      <c r="W2720" s="17" t="s">
        <v>251</v>
      </c>
    </row>
    <row r="2721" ht="15.75" customHeight="1">
      <c r="A2721" s="14" t="s">
        <v>21084</v>
      </c>
      <c r="B2721" s="14" t="s">
        <v>21085</v>
      </c>
      <c r="C2721" s="14">
        <v>2010.0</v>
      </c>
      <c r="D2721" s="14">
        <v>15.0</v>
      </c>
      <c r="E2721" s="14">
        <v>90783.0</v>
      </c>
      <c r="F2721" s="14" t="s">
        <v>14610</v>
      </c>
      <c r="G2721" s="14" t="s">
        <v>20796</v>
      </c>
      <c r="H2721" s="14" t="s">
        <v>20797</v>
      </c>
      <c r="I2721" s="14">
        <v>0.549</v>
      </c>
      <c r="J2721" s="14">
        <v>0.109</v>
      </c>
      <c r="K2721" s="14">
        <v>0.6410711611951946</v>
      </c>
      <c r="L2721" s="14">
        <v>0.132</v>
      </c>
      <c r="M2721" s="14">
        <v>0.957</v>
      </c>
      <c r="N2721" s="14">
        <v>0.964</v>
      </c>
      <c r="O2721" s="14">
        <v>0.114</v>
      </c>
      <c r="P2721" s="14">
        <v>0.213</v>
      </c>
      <c r="Q2721" s="14">
        <v>117.826</v>
      </c>
      <c r="R2721" s="14">
        <v>0.0</v>
      </c>
      <c r="S2721" s="14">
        <v>1.0</v>
      </c>
      <c r="T2721" s="14" t="s">
        <v>1434</v>
      </c>
      <c r="U2721" s="14" t="s">
        <v>35</v>
      </c>
      <c r="V2721" s="16" t="s">
        <v>36</v>
      </c>
      <c r="W2721" s="17" t="s">
        <v>251</v>
      </c>
    </row>
    <row r="2722" ht="15.75" customHeight="1">
      <c r="A2722" s="14" t="s">
        <v>21086</v>
      </c>
      <c r="B2722" s="14" t="s">
        <v>21087</v>
      </c>
      <c r="C2722" s="14">
        <v>2018.0</v>
      </c>
      <c r="D2722" s="14">
        <v>15.0</v>
      </c>
      <c r="E2722" s="14">
        <v>162360.0</v>
      </c>
      <c r="F2722" s="14" t="s">
        <v>18565</v>
      </c>
      <c r="G2722" s="14" t="s">
        <v>18567</v>
      </c>
      <c r="H2722" s="14" t="s">
        <v>19526</v>
      </c>
      <c r="I2722" s="14">
        <v>0.696</v>
      </c>
      <c r="J2722" s="14">
        <v>0.22</v>
      </c>
      <c r="K2722" s="14">
        <v>0.5322011421613116</v>
      </c>
      <c r="L2722" s="14">
        <v>0.057</v>
      </c>
      <c r="M2722" s="14">
        <v>0.971</v>
      </c>
      <c r="N2722" s="14">
        <v>0.896</v>
      </c>
      <c r="O2722" s="14">
        <v>0.124</v>
      </c>
      <c r="P2722" s="14">
        <v>0.339</v>
      </c>
      <c r="Q2722" s="14">
        <v>134.016</v>
      </c>
      <c r="R2722" s="14">
        <v>6.0</v>
      </c>
      <c r="S2722" s="14">
        <v>0.0</v>
      </c>
      <c r="T2722" s="14" t="s">
        <v>1434</v>
      </c>
      <c r="U2722" s="14" t="s">
        <v>35</v>
      </c>
      <c r="V2722" s="16" t="s">
        <v>45</v>
      </c>
      <c r="W2722" s="17" t="s">
        <v>251</v>
      </c>
    </row>
    <row r="2723" ht="15.75" customHeight="1">
      <c r="A2723" s="14" t="s">
        <v>21088</v>
      </c>
      <c r="B2723" s="14" t="s">
        <v>21089</v>
      </c>
      <c r="C2723" s="14">
        <v>2017.0</v>
      </c>
      <c r="D2723" s="14">
        <v>15.0</v>
      </c>
      <c r="E2723" s="14">
        <v>103400.0</v>
      </c>
      <c r="F2723" s="14" t="s">
        <v>18971</v>
      </c>
      <c r="G2723" s="14" t="s">
        <v>20319</v>
      </c>
      <c r="H2723" s="14" t="s">
        <v>20498</v>
      </c>
      <c r="I2723" s="14">
        <v>0.974</v>
      </c>
      <c r="J2723" s="14">
        <v>0.668</v>
      </c>
      <c r="K2723" s="14">
        <v>0.8448869591075465</v>
      </c>
      <c r="L2723" s="14">
        <v>0.0421</v>
      </c>
      <c r="M2723" s="14">
        <v>0.615</v>
      </c>
      <c r="N2723" s="14">
        <v>1.01E-6</v>
      </c>
      <c r="O2723" s="14">
        <v>0.0776</v>
      </c>
      <c r="P2723" s="14">
        <v>0.968</v>
      </c>
      <c r="Q2723" s="14">
        <v>120.093</v>
      </c>
      <c r="R2723" s="14">
        <v>10.0</v>
      </c>
      <c r="S2723" s="14">
        <v>1.0</v>
      </c>
      <c r="T2723" s="14" t="s">
        <v>1434</v>
      </c>
      <c r="U2723" s="14" t="s">
        <v>94</v>
      </c>
      <c r="V2723" s="16" t="s">
        <v>819</v>
      </c>
      <c r="W2723" s="17" t="s">
        <v>185</v>
      </c>
    </row>
    <row r="2724" ht="15.75" customHeight="1">
      <c r="A2724" s="14" t="s">
        <v>3836</v>
      </c>
      <c r="B2724" s="14" t="s">
        <v>3837</v>
      </c>
      <c r="C2724" s="14">
        <v>2009.0</v>
      </c>
      <c r="D2724" s="14">
        <v>15.0</v>
      </c>
      <c r="E2724" s="14">
        <v>251693.0</v>
      </c>
      <c r="F2724" s="14" t="s">
        <v>1647</v>
      </c>
      <c r="G2724" s="14" t="s">
        <v>3838</v>
      </c>
      <c r="H2724" s="14" t="s">
        <v>3839</v>
      </c>
      <c r="I2724" s="14">
        <v>0.592</v>
      </c>
      <c r="J2724" s="14">
        <v>0.0828</v>
      </c>
      <c r="K2724" s="14">
        <v>0.5753855367446927</v>
      </c>
      <c r="L2724" s="14">
        <v>0.0381</v>
      </c>
      <c r="M2724" s="14">
        <v>0.924</v>
      </c>
      <c r="N2724" s="14">
        <v>0.0</v>
      </c>
      <c r="O2724" s="14">
        <v>0.0841</v>
      </c>
      <c r="P2724" s="14">
        <v>0.455</v>
      </c>
      <c r="Q2724" s="14">
        <v>109.83</v>
      </c>
      <c r="R2724" s="14">
        <v>4.0</v>
      </c>
      <c r="S2724" s="14">
        <v>0.0</v>
      </c>
      <c r="T2724" s="14" t="s">
        <v>103</v>
      </c>
      <c r="U2724" s="14" t="s">
        <v>35</v>
      </c>
      <c r="V2724" s="16" t="s">
        <v>54</v>
      </c>
      <c r="W2724" s="17" t="s">
        <v>251</v>
      </c>
    </row>
    <row r="2725" ht="15.75" customHeight="1">
      <c r="A2725" s="14" t="s">
        <v>21090</v>
      </c>
      <c r="B2725" s="14" t="s">
        <v>21091</v>
      </c>
      <c r="C2725" s="14">
        <v>1976.0</v>
      </c>
      <c r="D2725" s="14">
        <v>15.0</v>
      </c>
      <c r="E2725" s="14">
        <v>268051.0</v>
      </c>
      <c r="F2725" s="14" t="s">
        <v>10961</v>
      </c>
      <c r="G2725" s="14" t="s">
        <v>1492</v>
      </c>
      <c r="H2725" s="14" t="s">
        <v>21092</v>
      </c>
      <c r="I2725" s="14">
        <v>0.6567054320987653</v>
      </c>
      <c r="J2725" s="14">
        <v>0.6703844999999999</v>
      </c>
      <c r="K2725" s="14">
        <v>0.8136264709055699</v>
      </c>
      <c r="L2725" s="14">
        <v>0.08138265432098765</v>
      </c>
      <c r="M2725" s="14">
        <v>0.2693400896296296</v>
      </c>
      <c r="N2725" s="14">
        <v>0.05448885008024692</v>
      </c>
      <c r="O2725" s="14">
        <v>0.1911505555555556</v>
      </c>
      <c r="P2725" s="14">
        <v>0.6187672839506173</v>
      </c>
      <c r="Q2725" s="14">
        <v>120.71</v>
      </c>
      <c r="R2725" s="14">
        <v>5.0</v>
      </c>
      <c r="S2725" s="14">
        <v>1.0</v>
      </c>
      <c r="T2725" s="14" t="s">
        <v>21093</v>
      </c>
      <c r="U2725" s="14" t="s">
        <v>35</v>
      </c>
      <c r="V2725" s="16" t="s">
        <v>407</v>
      </c>
      <c r="W2725" s="17" t="s">
        <v>185</v>
      </c>
    </row>
    <row r="2726" ht="15.75" customHeight="1">
      <c r="A2726" s="14" t="s">
        <v>6876</v>
      </c>
      <c r="B2726" s="14" t="s">
        <v>6877</v>
      </c>
      <c r="C2726" s="14">
        <v>2011.0</v>
      </c>
      <c r="D2726" s="14">
        <v>15.0</v>
      </c>
      <c r="E2726" s="14">
        <v>184626.0</v>
      </c>
      <c r="F2726" s="14" t="s">
        <v>6878</v>
      </c>
      <c r="G2726" s="14" t="s">
        <v>6879</v>
      </c>
      <c r="H2726" s="14" t="s">
        <v>6880</v>
      </c>
      <c r="I2726" s="14">
        <v>0.776</v>
      </c>
      <c r="J2726" s="14">
        <v>0.919</v>
      </c>
      <c r="K2726" s="14">
        <v>0.6425042243141081</v>
      </c>
      <c r="L2726" s="14">
        <v>0.0666</v>
      </c>
      <c r="M2726" s="14">
        <v>0.00161</v>
      </c>
      <c r="N2726" s="14">
        <v>0.847</v>
      </c>
      <c r="O2726" s="14">
        <v>0.0509</v>
      </c>
      <c r="P2726" s="14">
        <v>0.96</v>
      </c>
      <c r="Q2726" s="14">
        <v>100.57</v>
      </c>
      <c r="R2726" s="14">
        <v>5.0</v>
      </c>
      <c r="S2726" s="14">
        <v>0.0</v>
      </c>
      <c r="T2726" s="14" t="s">
        <v>103</v>
      </c>
      <c r="U2726" s="14" t="s">
        <v>35</v>
      </c>
      <c r="V2726" s="16" t="s">
        <v>819</v>
      </c>
      <c r="W2726" s="17" t="s">
        <v>185</v>
      </c>
    </row>
    <row r="2727" ht="15.75" customHeight="1">
      <c r="A2727" s="14" t="s">
        <v>6884</v>
      </c>
      <c r="B2727" s="14" t="s">
        <v>6885</v>
      </c>
      <c r="C2727" s="14">
        <v>1994.0</v>
      </c>
      <c r="D2727" s="14">
        <v>15.0</v>
      </c>
      <c r="E2727" s="14">
        <v>118706.0</v>
      </c>
      <c r="F2727" s="14" t="s">
        <v>1639</v>
      </c>
      <c r="G2727" s="14" t="s">
        <v>6886</v>
      </c>
      <c r="H2727" s="14" t="s">
        <v>6888</v>
      </c>
      <c r="I2727" s="14">
        <v>0.526</v>
      </c>
      <c r="J2727" s="14">
        <v>0.427</v>
      </c>
      <c r="K2727" s="14">
        <v>0.7343699869370016</v>
      </c>
      <c r="L2727" s="14">
        <v>0.055</v>
      </c>
      <c r="M2727" s="14">
        <v>0.823</v>
      </c>
      <c r="N2727" s="14">
        <v>0.0</v>
      </c>
      <c r="O2727" s="14">
        <v>0.153</v>
      </c>
      <c r="P2727" s="14">
        <v>0.905</v>
      </c>
      <c r="Q2727" s="14">
        <v>205.17</v>
      </c>
      <c r="R2727" s="14">
        <v>7.0</v>
      </c>
      <c r="S2727" s="14">
        <v>0.0</v>
      </c>
      <c r="T2727" s="14" t="s">
        <v>103</v>
      </c>
      <c r="U2727" s="14" t="s">
        <v>35</v>
      </c>
      <c r="V2727" s="16" t="s">
        <v>819</v>
      </c>
      <c r="W2727" s="17" t="s">
        <v>185</v>
      </c>
    </row>
    <row r="2728" ht="15.75" customHeight="1">
      <c r="A2728" s="14" t="s">
        <v>6894</v>
      </c>
      <c r="B2728" s="14" t="s">
        <v>6895</v>
      </c>
      <c r="C2728" s="14">
        <v>1965.0</v>
      </c>
      <c r="D2728" s="14">
        <v>15.0</v>
      </c>
      <c r="E2728" s="14">
        <v>251286.0</v>
      </c>
      <c r="F2728" s="14" t="s">
        <v>6896</v>
      </c>
      <c r="G2728" s="14" t="s">
        <v>297</v>
      </c>
      <c r="H2728" s="14" t="s">
        <v>6899</v>
      </c>
      <c r="I2728" s="14">
        <v>0.6567054320987653</v>
      </c>
      <c r="J2728" s="14">
        <v>0.6703844999999999</v>
      </c>
      <c r="K2728" s="14">
        <v>0.8136264709055699</v>
      </c>
      <c r="L2728" s="14">
        <v>0.08138265432098765</v>
      </c>
      <c r="M2728" s="14">
        <v>0.2693400896296296</v>
      </c>
      <c r="N2728" s="14">
        <v>0.05448885008024692</v>
      </c>
      <c r="O2728" s="14">
        <v>0.1911505555555556</v>
      </c>
      <c r="P2728" s="14">
        <v>0.6187672839506173</v>
      </c>
      <c r="Q2728" s="14">
        <v>120.71</v>
      </c>
      <c r="R2728" s="14">
        <v>5.0</v>
      </c>
      <c r="S2728" s="14">
        <v>1.0</v>
      </c>
      <c r="T2728" s="14" t="s">
        <v>104</v>
      </c>
      <c r="U2728" s="14" t="s">
        <v>35</v>
      </c>
      <c r="V2728" s="16" t="s">
        <v>407</v>
      </c>
      <c r="W2728" s="17" t="s">
        <v>185</v>
      </c>
    </row>
    <row r="2729" ht="15.75" customHeight="1">
      <c r="A2729" s="14" t="s">
        <v>3842</v>
      </c>
      <c r="B2729" s="14" t="s">
        <v>3843</v>
      </c>
      <c r="C2729" s="14">
        <v>2019.0</v>
      </c>
      <c r="D2729" s="14">
        <v>16.0</v>
      </c>
      <c r="E2729" s="14">
        <v>217418.0</v>
      </c>
      <c r="F2729" s="14" t="s">
        <v>26</v>
      </c>
      <c r="G2729" s="14" t="s">
        <v>3845</v>
      </c>
      <c r="H2729" s="14" t="s">
        <v>3846</v>
      </c>
      <c r="I2729" s="14">
        <v>0.35</v>
      </c>
      <c r="J2729" s="14">
        <v>0.265</v>
      </c>
      <c r="K2729" s="14">
        <v>0.806900091955449</v>
      </c>
      <c r="L2729" s="14">
        <v>0.0324</v>
      </c>
      <c r="M2729" s="14">
        <v>0.946</v>
      </c>
      <c r="N2729" s="14">
        <v>0.0</v>
      </c>
      <c r="O2729" s="14">
        <v>0.144</v>
      </c>
      <c r="P2729" s="14">
        <v>0.386</v>
      </c>
      <c r="Q2729" s="14">
        <v>163.418</v>
      </c>
      <c r="R2729" s="14">
        <v>4.0</v>
      </c>
      <c r="S2729" s="14">
        <v>1.0</v>
      </c>
      <c r="T2729" s="14" t="s">
        <v>34</v>
      </c>
      <c r="U2729" s="14" t="s">
        <v>35</v>
      </c>
      <c r="V2729" s="16" t="s">
        <v>45</v>
      </c>
      <c r="W2729" s="17" t="s">
        <v>251</v>
      </c>
    </row>
    <row r="2730" ht="15.75" customHeight="1">
      <c r="A2730" s="14" t="s">
        <v>3847</v>
      </c>
      <c r="B2730" s="14" t="s">
        <v>3848</v>
      </c>
      <c r="C2730" s="14">
        <v>2016.0</v>
      </c>
      <c r="D2730" s="14">
        <v>16.0</v>
      </c>
      <c r="E2730" s="14">
        <v>239000.0</v>
      </c>
      <c r="F2730" s="14" t="s">
        <v>3852</v>
      </c>
      <c r="G2730" s="14" t="s">
        <v>1585</v>
      </c>
      <c r="H2730" s="14" t="s">
        <v>3853</v>
      </c>
      <c r="I2730" s="14">
        <v>0.505</v>
      </c>
      <c r="J2730" s="14">
        <v>0.77</v>
      </c>
      <c r="K2730" s="14">
        <v>0.8336577331757608</v>
      </c>
      <c r="L2730" s="14">
        <v>0.0408</v>
      </c>
      <c r="M2730" s="14">
        <v>0.0768</v>
      </c>
      <c r="N2730" s="14">
        <v>0.0</v>
      </c>
      <c r="O2730" s="14">
        <v>0.335</v>
      </c>
      <c r="P2730" s="14">
        <v>0.422</v>
      </c>
      <c r="Q2730" s="14">
        <v>169.884</v>
      </c>
      <c r="R2730" s="14">
        <v>9.0</v>
      </c>
      <c r="S2730" s="14">
        <v>0.0</v>
      </c>
      <c r="T2730" s="14" t="s">
        <v>34</v>
      </c>
      <c r="U2730" s="14" t="s">
        <v>35</v>
      </c>
      <c r="V2730" s="16" t="s">
        <v>54</v>
      </c>
      <c r="W2730" s="17" t="s">
        <v>251</v>
      </c>
    </row>
    <row r="2731" ht="15.75" customHeight="1">
      <c r="A2731" s="14" t="s">
        <v>3856</v>
      </c>
      <c r="B2731" s="14" t="s">
        <v>3858</v>
      </c>
      <c r="C2731" s="14">
        <v>2013.0</v>
      </c>
      <c r="D2731" s="14">
        <v>16.0</v>
      </c>
      <c r="E2731" s="14">
        <v>242013.0</v>
      </c>
      <c r="F2731" s="14" t="s">
        <v>26</v>
      </c>
      <c r="G2731" s="14" t="s">
        <v>41</v>
      </c>
      <c r="H2731" s="14" t="s">
        <v>41</v>
      </c>
      <c r="I2731" s="14">
        <v>0.512</v>
      </c>
      <c r="J2731" s="14">
        <v>0.49</v>
      </c>
      <c r="K2731" s="14">
        <v>0.8018522875365892</v>
      </c>
      <c r="L2731" s="14">
        <v>0.03</v>
      </c>
      <c r="M2731" s="14">
        <v>0.746</v>
      </c>
      <c r="N2731" s="14">
        <v>0.0</v>
      </c>
      <c r="O2731" s="14">
        <v>0.0744</v>
      </c>
      <c r="P2731" s="14">
        <v>0.209</v>
      </c>
      <c r="Q2731" s="14">
        <v>149.636</v>
      </c>
      <c r="R2731" s="14">
        <v>9.0</v>
      </c>
      <c r="S2731" s="14">
        <v>0.0</v>
      </c>
      <c r="T2731" s="14" t="s">
        <v>34</v>
      </c>
      <c r="U2731" s="14" t="s">
        <v>35</v>
      </c>
      <c r="V2731" s="16" t="s">
        <v>36</v>
      </c>
      <c r="W2731" s="17" t="s">
        <v>251</v>
      </c>
    </row>
    <row r="2732" ht="15.75" customHeight="1">
      <c r="A2732" s="14" t="s">
        <v>6902</v>
      </c>
      <c r="B2732" s="14" t="s">
        <v>6903</v>
      </c>
      <c r="C2732" s="14">
        <v>2019.0</v>
      </c>
      <c r="D2732" s="14">
        <v>16.0</v>
      </c>
      <c r="E2732" s="14">
        <v>359853.0</v>
      </c>
      <c r="F2732" s="14" t="s">
        <v>26</v>
      </c>
      <c r="G2732" s="14" t="s">
        <v>6904</v>
      </c>
      <c r="H2732" s="14" t="s">
        <v>6905</v>
      </c>
      <c r="I2732" s="14">
        <v>0.273</v>
      </c>
      <c r="J2732" s="14">
        <v>0.692</v>
      </c>
      <c r="K2732" s="14">
        <v>0.7315680277044989</v>
      </c>
      <c r="L2732" s="14">
        <v>0.0581</v>
      </c>
      <c r="M2732" s="14">
        <v>0.0234</v>
      </c>
      <c r="N2732" s="14">
        <v>5.25E-5</v>
      </c>
      <c r="O2732" s="14">
        <v>0.0549</v>
      </c>
      <c r="P2732" s="14">
        <v>0.509</v>
      </c>
      <c r="Q2732" s="14">
        <v>161.541</v>
      </c>
      <c r="R2732" s="14">
        <v>8.0</v>
      </c>
      <c r="S2732" s="14">
        <v>1.0</v>
      </c>
      <c r="T2732" s="14" t="s">
        <v>34</v>
      </c>
      <c r="U2732" s="14" t="s">
        <v>35</v>
      </c>
      <c r="V2732" s="16" t="s">
        <v>333</v>
      </c>
      <c r="W2732" s="17" t="s">
        <v>185</v>
      </c>
    </row>
    <row r="2733" ht="15.75" customHeight="1">
      <c r="A2733" s="14" t="s">
        <v>3864</v>
      </c>
      <c r="B2733" s="14" t="s">
        <v>3865</v>
      </c>
      <c r="C2733" s="14">
        <v>2010.0</v>
      </c>
      <c r="D2733" s="14">
        <v>16.0</v>
      </c>
      <c r="E2733" s="14">
        <v>346880.0</v>
      </c>
      <c r="F2733" s="14" t="s">
        <v>3867</v>
      </c>
      <c r="G2733" s="14" t="s">
        <v>3868</v>
      </c>
      <c r="H2733" s="14" t="s">
        <v>3869</v>
      </c>
      <c r="I2733" s="14">
        <v>0.539</v>
      </c>
      <c r="J2733" s="14">
        <v>0.441</v>
      </c>
      <c r="K2733" s="14">
        <v>0.7515667443639646</v>
      </c>
      <c r="L2733" s="14">
        <v>0.0394</v>
      </c>
      <c r="M2733" s="14">
        <v>0.509</v>
      </c>
      <c r="N2733" s="14">
        <v>1.57E-5</v>
      </c>
      <c r="O2733" s="14">
        <v>0.113</v>
      </c>
      <c r="P2733" s="14">
        <v>0.372</v>
      </c>
      <c r="Q2733" s="14">
        <v>81.067</v>
      </c>
      <c r="R2733" s="14">
        <v>2.0</v>
      </c>
      <c r="S2733" s="14">
        <v>0.0</v>
      </c>
      <c r="T2733" s="14" t="s">
        <v>104</v>
      </c>
      <c r="U2733" s="14" t="s">
        <v>94</v>
      </c>
      <c r="V2733" s="16" t="s">
        <v>45</v>
      </c>
      <c r="W2733" s="17" t="s">
        <v>251</v>
      </c>
    </row>
    <row r="2734" ht="15.75" customHeight="1">
      <c r="A2734" s="14" t="s">
        <v>6910</v>
      </c>
      <c r="B2734" s="14" t="s">
        <v>6912</v>
      </c>
      <c r="C2734" s="14">
        <v>2016.0</v>
      </c>
      <c r="D2734" s="14">
        <v>16.0</v>
      </c>
      <c r="E2734" s="14">
        <v>426631.0</v>
      </c>
      <c r="F2734" s="14" t="s">
        <v>880</v>
      </c>
      <c r="G2734" s="14" t="s">
        <v>881</v>
      </c>
      <c r="H2734" s="14" t="s">
        <v>5529</v>
      </c>
      <c r="I2734" s="14">
        <v>0.628</v>
      </c>
      <c r="J2734" s="14">
        <v>0.665</v>
      </c>
      <c r="K2734" s="14">
        <v>0.7608495711342407</v>
      </c>
      <c r="L2734" s="14">
        <v>0.0428</v>
      </c>
      <c r="M2734" s="14">
        <v>0.332</v>
      </c>
      <c r="N2734" s="14">
        <v>1.94E-6</v>
      </c>
      <c r="O2734" s="14">
        <v>0.238</v>
      </c>
      <c r="P2734" s="14">
        <v>0.731</v>
      </c>
      <c r="Q2734" s="14">
        <v>80.709</v>
      </c>
      <c r="R2734" s="14">
        <v>7.0</v>
      </c>
      <c r="S2734" s="14">
        <v>0.0</v>
      </c>
      <c r="T2734" s="14" t="s">
        <v>104</v>
      </c>
      <c r="U2734" s="14" t="s">
        <v>68</v>
      </c>
      <c r="V2734" s="16" t="s">
        <v>181</v>
      </c>
      <c r="W2734" s="17" t="s">
        <v>185</v>
      </c>
    </row>
    <row r="2735" ht="15.75" customHeight="1">
      <c r="A2735" s="14" t="s">
        <v>3873</v>
      </c>
      <c r="B2735" s="14" t="s">
        <v>3874</v>
      </c>
      <c r="C2735" s="14">
        <v>1995.0</v>
      </c>
      <c r="D2735" s="14">
        <v>16.0</v>
      </c>
      <c r="E2735" s="14">
        <v>171133.0</v>
      </c>
      <c r="F2735" s="14" t="s">
        <v>3875</v>
      </c>
      <c r="G2735" s="14" t="s">
        <v>3876</v>
      </c>
      <c r="H2735" s="14" t="s">
        <v>3877</v>
      </c>
      <c r="I2735" s="14">
        <v>0.688</v>
      </c>
      <c r="J2735" s="14">
        <v>0.161</v>
      </c>
      <c r="K2735" s="14">
        <v>0.65482428933641</v>
      </c>
      <c r="L2735" s="14">
        <v>0.0387</v>
      </c>
      <c r="M2735" s="14">
        <v>0.829</v>
      </c>
      <c r="N2735" s="14">
        <v>5.51E-4</v>
      </c>
      <c r="O2735" s="14">
        <v>0.228</v>
      </c>
      <c r="P2735" s="14">
        <v>0.166</v>
      </c>
      <c r="Q2735" s="14">
        <v>74.335</v>
      </c>
      <c r="R2735" s="14">
        <v>7.0</v>
      </c>
      <c r="S2735" s="14">
        <v>1.0</v>
      </c>
      <c r="T2735" s="14" t="s">
        <v>103</v>
      </c>
      <c r="U2735" s="14" t="s">
        <v>68</v>
      </c>
      <c r="V2735" s="16" t="s">
        <v>58</v>
      </c>
      <c r="W2735" s="17" t="s">
        <v>251</v>
      </c>
    </row>
    <row r="2736" ht="15.75" customHeight="1">
      <c r="A2736" s="14" t="s">
        <v>3881</v>
      </c>
      <c r="B2736" s="14" t="s">
        <v>3882</v>
      </c>
      <c r="C2736" s="14">
        <v>2021.0</v>
      </c>
      <c r="D2736" s="14">
        <v>16.0</v>
      </c>
      <c r="E2736" s="14">
        <v>249560.0</v>
      </c>
      <c r="F2736" s="14" t="s">
        <v>3438</v>
      </c>
      <c r="G2736" s="14" t="s">
        <v>3440</v>
      </c>
      <c r="H2736" s="14" t="s">
        <v>3441</v>
      </c>
      <c r="I2736" s="14">
        <v>0.142</v>
      </c>
      <c r="J2736" s="14">
        <v>0.117</v>
      </c>
      <c r="K2736" s="14">
        <v>0.5964964814964496</v>
      </c>
      <c r="L2736" s="14">
        <v>0.0371</v>
      </c>
      <c r="M2736" s="14">
        <v>0.987</v>
      </c>
      <c r="N2736" s="14">
        <v>0.908</v>
      </c>
      <c r="O2736" s="14">
        <v>0.0585</v>
      </c>
      <c r="P2736" s="14">
        <v>0.0657</v>
      </c>
      <c r="Q2736" s="14">
        <v>97.299</v>
      </c>
      <c r="R2736" s="14">
        <v>5.0</v>
      </c>
      <c r="S2736" s="14">
        <v>1.0</v>
      </c>
      <c r="T2736" s="14" t="s">
        <v>103</v>
      </c>
      <c r="U2736" s="14" t="s">
        <v>68</v>
      </c>
      <c r="V2736" s="16" t="s">
        <v>75</v>
      </c>
      <c r="W2736" s="17" t="s">
        <v>251</v>
      </c>
    </row>
    <row r="2737" ht="15.75" customHeight="1">
      <c r="A2737" s="14" t="s">
        <v>6920</v>
      </c>
      <c r="B2737" s="14" t="s">
        <v>6921</v>
      </c>
      <c r="C2737" s="14">
        <v>2019.0</v>
      </c>
      <c r="D2737" s="14">
        <v>16.0</v>
      </c>
      <c r="E2737" s="14">
        <v>432026.0</v>
      </c>
      <c r="F2737" s="14" t="s">
        <v>5865</v>
      </c>
      <c r="G2737" s="14" t="s">
        <v>6923</v>
      </c>
      <c r="H2737" s="14" t="s">
        <v>6925</v>
      </c>
      <c r="I2737" s="14">
        <v>0.592</v>
      </c>
      <c r="J2737" s="14">
        <v>0.891</v>
      </c>
      <c r="K2737" s="14">
        <v>0.9019955938463415</v>
      </c>
      <c r="L2737" s="14">
        <v>0.225</v>
      </c>
      <c r="M2737" s="14">
        <v>0.0355</v>
      </c>
      <c r="N2737" s="14">
        <v>5.01E-6</v>
      </c>
      <c r="O2737" s="14">
        <v>0.328</v>
      </c>
      <c r="P2737" s="14">
        <v>0.585</v>
      </c>
      <c r="Q2737" s="14">
        <v>88.521</v>
      </c>
      <c r="R2737" s="14">
        <v>11.0</v>
      </c>
      <c r="S2737" s="14">
        <v>1.0</v>
      </c>
      <c r="T2737" s="14" t="s">
        <v>103</v>
      </c>
      <c r="U2737" s="14" t="s">
        <v>68</v>
      </c>
      <c r="V2737" s="16" t="s">
        <v>333</v>
      </c>
      <c r="W2737" s="17" t="s">
        <v>185</v>
      </c>
    </row>
    <row r="2738" ht="15.75" customHeight="1">
      <c r="A2738" s="14" t="s">
        <v>3886</v>
      </c>
      <c r="B2738" s="14" t="s">
        <v>3887</v>
      </c>
      <c r="C2738" s="14">
        <v>2016.0</v>
      </c>
      <c r="D2738" s="14">
        <v>16.0</v>
      </c>
      <c r="E2738" s="14">
        <v>187000.0</v>
      </c>
      <c r="F2738" s="14" t="s">
        <v>2128</v>
      </c>
      <c r="G2738" s="14" t="s">
        <v>3890</v>
      </c>
      <c r="H2738" s="14" t="s">
        <v>3891</v>
      </c>
      <c r="I2738" s="14">
        <v>0.85</v>
      </c>
      <c r="J2738" s="14">
        <v>0.693</v>
      </c>
      <c r="K2738" s="14">
        <v>0.8162043077274999</v>
      </c>
      <c r="L2738" s="14">
        <v>0.163</v>
      </c>
      <c r="M2738" s="14">
        <v>0.0447</v>
      </c>
      <c r="N2738" s="14">
        <v>0.0</v>
      </c>
      <c r="O2738" s="14">
        <v>0.0677</v>
      </c>
      <c r="P2738" s="14">
        <v>0.343</v>
      </c>
      <c r="Q2738" s="14">
        <v>119.981</v>
      </c>
      <c r="R2738" s="14">
        <v>2.0</v>
      </c>
      <c r="S2738" s="14">
        <v>1.0</v>
      </c>
      <c r="T2738" s="14" t="s">
        <v>103</v>
      </c>
      <c r="U2738" s="14" t="s">
        <v>94</v>
      </c>
      <c r="V2738" s="16" t="s">
        <v>45</v>
      </c>
      <c r="W2738" s="17" t="s">
        <v>251</v>
      </c>
    </row>
    <row r="2739" ht="15.75" customHeight="1">
      <c r="A2739" s="14" t="s">
        <v>6929</v>
      </c>
      <c r="B2739" s="14" t="s">
        <v>6931</v>
      </c>
      <c r="C2739" s="14">
        <v>2022.0</v>
      </c>
      <c r="D2739" s="14">
        <v>16.0</v>
      </c>
      <c r="E2739" s="14">
        <v>202533.0</v>
      </c>
      <c r="F2739" s="14" t="s">
        <v>6932</v>
      </c>
      <c r="G2739" s="14" t="s">
        <v>6933</v>
      </c>
      <c r="H2739" s="14" t="s">
        <v>6931</v>
      </c>
      <c r="I2739" s="14">
        <v>0.816</v>
      </c>
      <c r="J2739" s="14">
        <v>0.593</v>
      </c>
      <c r="K2739" s="14">
        <v>0.790580283601254</v>
      </c>
      <c r="L2739" s="14">
        <v>0.197</v>
      </c>
      <c r="M2739" s="14">
        <v>0.593</v>
      </c>
      <c r="N2739" s="14">
        <v>0.0</v>
      </c>
      <c r="O2739" s="14">
        <v>0.0951</v>
      </c>
      <c r="P2739" s="14">
        <v>0.836</v>
      </c>
      <c r="Q2739" s="14">
        <v>76.014</v>
      </c>
      <c r="R2739" s="14">
        <v>8.0</v>
      </c>
      <c r="S2739" s="14">
        <v>1.0</v>
      </c>
      <c r="T2739" s="14" t="s">
        <v>104</v>
      </c>
      <c r="U2739" s="14" t="s">
        <v>68</v>
      </c>
      <c r="V2739" s="16" t="s">
        <v>560</v>
      </c>
      <c r="W2739" s="17" t="s">
        <v>185</v>
      </c>
    </row>
    <row r="2740" ht="15.75" customHeight="1">
      <c r="A2740" s="14" t="s">
        <v>21094</v>
      </c>
      <c r="B2740" s="14" t="s">
        <v>21095</v>
      </c>
      <c r="C2740" s="14">
        <v>2020.0</v>
      </c>
      <c r="D2740" s="14">
        <v>16.0</v>
      </c>
      <c r="E2740" s="14">
        <v>203669.0</v>
      </c>
      <c r="F2740" s="14" t="s">
        <v>21096</v>
      </c>
      <c r="G2740" s="14" t="s">
        <v>21097</v>
      </c>
      <c r="H2740" s="14" t="s">
        <v>21095</v>
      </c>
      <c r="I2740" s="14">
        <v>0.836</v>
      </c>
      <c r="J2740" s="14">
        <v>0.642</v>
      </c>
      <c r="K2740" s="14">
        <v>0.8338502341917342</v>
      </c>
      <c r="L2740" s="14">
        <v>0.167</v>
      </c>
      <c r="M2740" s="14">
        <v>0.143</v>
      </c>
      <c r="N2740" s="14">
        <v>0.0</v>
      </c>
      <c r="O2740" s="14">
        <v>0.111</v>
      </c>
      <c r="P2740" s="14">
        <v>0.623</v>
      </c>
      <c r="Q2740" s="14">
        <v>92.985</v>
      </c>
      <c r="R2740" s="14">
        <v>10.0</v>
      </c>
      <c r="S2740" s="14">
        <v>0.0</v>
      </c>
      <c r="T2740" s="14" t="s">
        <v>1264</v>
      </c>
      <c r="U2740" s="14" t="s">
        <v>68</v>
      </c>
      <c r="V2740" s="16" t="s">
        <v>407</v>
      </c>
      <c r="W2740" s="17" t="s">
        <v>185</v>
      </c>
    </row>
    <row r="2741" ht="15.75" customHeight="1">
      <c r="A2741" s="14" t="s">
        <v>21098</v>
      </c>
      <c r="B2741" s="14" t="s">
        <v>21099</v>
      </c>
      <c r="C2741" s="14">
        <v>1994.0</v>
      </c>
      <c r="D2741" s="14">
        <v>16.0</v>
      </c>
      <c r="E2741" s="14">
        <v>226040.0</v>
      </c>
      <c r="F2741" s="14" t="s">
        <v>21100</v>
      </c>
      <c r="G2741" s="14" t="s">
        <v>21101</v>
      </c>
      <c r="H2741" s="14" t="s">
        <v>21099</v>
      </c>
      <c r="I2741" s="14">
        <v>0.692</v>
      </c>
      <c r="J2741" s="14">
        <v>0.624</v>
      </c>
      <c r="K2741" s="14">
        <v>0.6734327208805119</v>
      </c>
      <c r="L2741" s="14">
        <v>0.0782</v>
      </c>
      <c r="M2741" s="14">
        <v>0.017</v>
      </c>
      <c r="N2741" s="14">
        <v>0.0</v>
      </c>
      <c r="O2741" s="14">
        <v>0.0402</v>
      </c>
      <c r="P2741" s="14">
        <v>0.95</v>
      </c>
      <c r="Q2741" s="14">
        <v>130.816</v>
      </c>
      <c r="R2741" s="14">
        <v>5.0</v>
      </c>
      <c r="S2741" s="14">
        <v>0.0</v>
      </c>
      <c r="T2741" s="14" t="s">
        <v>1264</v>
      </c>
      <c r="U2741" s="14" t="s">
        <v>35</v>
      </c>
      <c r="V2741" s="16" t="s">
        <v>819</v>
      </c>
      <c r="W2741" s="17" t="s">
        <v>185</v>
      </c>
    </row>
    <row r="2742" ht="15.75" customHeight="1">
      <c r="A2742" s="14" t="s">
        <v>21102</v>
      </c>
      <c r="B2742" s="14" t="s">
        <v>21103</v>
      </c>
      <c r="C2742" s="14">
        <v>2010.0</v>
      </c>
      <c r="D2742" s="14">
        <v>16.0</v>
      </c>
      <c r="E2742" s="14">
        <v>69365.0</v>
      </c>
      <c r="F2742" s="14" t="s">
        <v>20795</v>
      </c>
      <c r="G2742" s="14" t="s">
        <v>20796</v>
      </c>
      <c r="H2742" s="14" t="s">
        <v>20797</v>
      </c>
      <c r="I2742" s="14">
        <v>0.677</v>
      </c>
      <c r="J2742" s="14">
        <v>0.489</v>
      </c>
      <c r="K2742" s="14">
        <v>0.7536628665378979</v>
      </c>
      <c r="L2742" s="14">
        <v>0.0976</v>
      </c>
      <c r="M2742" s="14">
        <v>0.912</v>
      </c>
      <c r="N2742" s="14">
        <v>0.948</v>
      </c>
      <c r="O2742" s="14">
        <v>0.0917</v>
      </c>
      <c r="P2742" s="14">
        <v>0.845</v>
      </c>
      <c r="Q2742" s="14">
        <v>113.072</v>
      </c>
      <c r="R2742" s="14">
        <v>0.0</v>
      </c>
      <c r="S2742" s="14">
        <v>1.0</v>
      </c>
      <c r="T2742" s="14" t="s">
        <v>1434</v>
      </c>
      <c r="U2742" s="14" t="s">
        <v>68</v>
      </c>
      <c r="V2742" s="16" t="s">
        <v>560</v>
      </c>
      <c r="W2742" s="17" t="s">
        <v>185</v>
      </c>
    </row>
    <row r="2743" ht="15.75" customHeight="1">
      <c r="A2743" s="14" t="s">
        <v>6939</v>
      </c>
      <c r="B2743" s="14" t="s">
        <v>6940</v>
      </c>
      <c r="C2743" s="14">
        <v>2024.0</v>
      </c>
      <c r="D2743" s="14">
        <v>16.0</v>
      </c>
      <c r="E2743" s="14">
        <v>146232.0</v>
      </c>
      <c r="F2743" s="14" t="s">
        <v>1415</v>
      </c>
      <c r="G2743" s="14" t="s">
        <v>3328</v>
      </c>
      <c r="H2743" s="14" t="s">
        <v>3329</v>
      </c>
      <c r="I2743" s="14">
        <v>0.601</v>
      </c>
      <c r="J2743" s="14">
        <v>0.194</v>
      </c>
      <c r="K2743" s="14">
        <v>0.5744871986701499</v>
      </c>
      <c r="L2743" s="14">
        <v>0.075</v>
      </c>
      <c r="M2743" s="14">
        <v>0.735</v>
      </c>
      <c r="N2743" s="14">
        <v>0.944</v>
      </c>
      <c r="O2743" s="14">
        <v>0.12</v>
      </c>
      <c r="P2743" s="14">
        <v>0.609</v>
      </c>
      <c r="Q2743" s="14">
        <v>156.994</v>
      </c>
      <c r="R2743" s="14">
        <v>7.0</v>
      </c>
      <c r="S2743" s="14">
        <v>1.0</v>
      </c>
      <c r="T2743" s="14" t="s">
        <v>103</v>
      </c>
      <c r="U2743" s="14" t="s">
        <v>35</v>
      </c>
      <c r="V2743" s="16" t="s">
        <v>407</v>
      </c>
      <c r="W2743" s="17" t="s">
        <v>185</v>
      </c>
    </row>
    <row r="2744" ht="15.75" customHeight="1">
      <c r="A2744" s="14" t="s">
        <v>6945</v>
      </c>
      <c r="B2744" s="14" t="s">
        <v>6946</v>
      </c>
      <c r="C2744" s="14">
        <v>2020.0</v>
      </c>
      <c r="D2744" s="14">
        <v>16.0</v>
      </c>
      <c r="E2744" s="14">
        <v>220359.0</v>
      </c>
      <c r="F2744" s="14" t="s">
        <v>1982</v>
      </c>
      <c r="G2744" s="14" t="s">
        <v>1983</v>
      </c>
      <c r="H2744" s="14" t="s">
        <v>3238</v>
      </c>
      <c r="I2744" s="14">
        <v>0.682</v>
      </c>
      <c r="J2744" s="14">
        <v>0.676</v>
      </c>
      <c r="K2744" s="14">
        <v>0.7455350458634626</v>
      </c>
      <c r="L2744" s="14">
        <v>0.101</v>
      </c>
      <c r="M2744" s="14">
        <v>0.027</v>
      </c>
      <c r="N2744" s="14">
        <v>0.423</v>
      </c>
      <c r="O2744" s="14">
        <v>0.37</v>
      </c>
      <c r="P2744" s="14">
        <v>0.652</v>
      </c>
      <c r="Q2744" s="14">
        <v>102.972</v>
      </c>
      <c r="R2744" s="14">
        <v>8.0</v>
      </c>
      <c r="S2744" s="14">
        <v>1.0</v>
      </c>
      <c r="T2744" s="14" t="s">
        <v>103</v>
      </c>
      <c r="U2744" s="14" t="s">
        <v>35</v>
      </c>
      <c r="V2744" s="16" t="s">
        <v>407</v>
      </c>
      <c r="W2744" s="17" t="s">
        <v>185</v>
      </c>
    </row>
    <row r="2745" ht="15.75" customHeight="1">
      <c r="A2745" s="14" t="s">
        <v>6950</v>
      </c>
      <c r="B2745" s="14" t="s">
        <v>6951</v>
      </c>
      <c r="C2745" s="14">
        <v>1999.0</v>
      </c>
      <c r="D2745" s="14">
        <v>16.0</v>
      </c>
      <c r="E2745" s="14">
        <v>216506.0</v>
      </c>
      <c r="F2745" s="14" t="s">
        <v>6954</v>
      </c>
      <c r="G2745" s="14" t="s">
        <v>6955</v>
      </c>
      <c r="H2745" s="14" t="s">
        <v>3247</v>
      </c>
      <c r="I2745" s="14">
        <v>0.667</v>
      </c>
      <c r="J2745" s="14">
        <v>0.606</v>
      </c>
      <c r="K2745" s="14">
        <v>0.7340491519103791</v>
      </c>
      <c r="L2745" s="14">
        <v>0.0426</v>
      </c>
      <c r="M2745" s="14">
        <v>0.409</v>
      </c>
      <c r="N2745" s="14">
        <v>0.0017</v>
      </c>
      <c r="O2745" s="14">
        <v>0.407</v>
      </c>
      <c r="P2745" s="14">
        <v>0.721</v>
      </c>
      <c r="Q2745" s="14">
        <v>118.57</v>
      </c>
      <c r="R2745" s="14">
        <v>11.0</v>
      </c>
      <c r="S2745" s="14">
        <v>0.0</v>
      </c>
      <c r="T2745" s="14" t="s">
        <v>103</v>
      </c>
      <c r="U2745" s="14" t="s">
        <v>35</v>
      </c>
      <c r="V2745" s="16" t="s">
        <v>181</v>
      </c>
      <c r="W2745" s="17" t="s">
        <v>185</v>
      </c>
    </row>
    <row r="2746" ht="15.75" customHeight="1">
      <c r="A2746" s="14" t="s">
        <v>3892</v>
      </c>
      <c r="B2746" s="14" t="s">
        <v>3893</v>
      </c>
      <c r="C2746" s="14">
        <v>2020.0</v>
      </c>
      <c r="D2746" s="14">
        <v>16.0</v>
      </c>
      <c r="E2746" s="14">
        <v>197537.0</v>
      </c>
      <c r="F2746" s="14" t="s">
        <v>1415</v>
      </c>
      <c r="G2746" s="14" t="s">
        <v>3894</v>
      </c>
      <c r="H2746" s="14" t="s">
        <v>2933</v>
      </c>
      <c r="I2746" s="14">
        <v>0.491</v>
      </c>
      <c r="J2746" s="14">
        <v>0.545</v>
      </c>
      <c r="K2746" s="14">
        <v>0.8310910529627813</v>
      </c>
      <c r="L2746" s="14">
        <v>0.0362</v>
      </c>
      <c r="M2746" s="14">
        <v>0.211</v>
      </c>
      <c r="N2746" s="14">
        <v>1.08E-6</v>
      </c>
      <c r="O2746" s="14">
        <v>0.164</v>
      </c>
      <c r="P2746" s="14">
        <v>0.366</v>
      </c>
      <c r="Q2746" s="14">
        <v>157.707</v>
      </c>
      <c r="R2746" s="14">
        <v>7.0</v>
      </c>
      <c r="S2746" s="14">
        <v>1.0</v>
      </c>
      <c r="T2746" s="14" t="s">
        <v>103</v>
      </c>
      <c r="U2746" s="14" t="s">
        <v>35</v>
      </c>
      <c r="V2746" s="16" t="s">
        <v>45</v>
      </c>
      <c r="W2746" s="17" t="s">
        <v>251</v>
      </c>
    </row>
    <row r="2747" ht="15.75" customHeight="1">
      <c r="A2747" s="14" t="s">
        <v>3898</v>
      </c>
      <c r="B2747" s="14" t="s">
        <v>3899</v>
      </c>
      <c r="C2747" s="14">
        <v>2022.0</v>
      </c>
      <c r="D2747" s="14">
        <v>16.0</v>
      </c>
      <c r="E2747" s="14">
        <v>150857.0</v>
      </c>
      <c r="F2747" s="14" t="s">
        <v>1697</v>
      </c>
      <c r="G2747" s="14" t="s">
        <v>3900</v>
      </c>
      <c r="H2747" s="14" t="s">
        <v>3375</v>
      </c>
      <c r="I2747" s="14">
        <v>0.528</v>
      </c>
      <c r="J2747" s="14">
        <v>0.438</v>
      </c>
      <c r="K2747" s="14">
        <v>0.8733343314680699</v>
      </c>
      <c r="L2747" s="14">
        <v>0.0413</v>
      </c>
      <c r="M2747" s="14">
        <v>0.566</v>
      </c>
      <c r="N2747" s="14">
        <v>0.0</v>
      </c>
      <c r="O2747" s="14">
        <v>0.244</v>
      </c>
      <c r="P2747" s="14">
        <v>0.44</v>
      </c>
      <c r="Q2747" s="14">
        <v>209.788</v>
      </c>
      <c r="R2747" s="14">
        <v>11.0</v>
      </c>
      <c r="S2747" s="14">
        <v>0.0</v>
      </c>
      <c r="T2747" s="14" t="s">
        <v>103</v>
      </c>
      <c r="U2747" s="14" t="s">
        <v>68</v>
      </c>
      <c r="V2747" s="16" t="s">
        <v>54</v>
      </c>
      <c r="W2747" s="17" t="s">
        <v>251</v>
      </c>
    </row>
    <row r="2748" ht="15.75" customHeight="1">
      <c r="A2748" s="14" t="s">
        <v>3903</v>
      </c>
      <c r="B2748" s="14" t="s">
        <v>3904</v>
      </c>
      <c r="C2748" s="14">
        <v>2024.0</v>
      </c>
      <c r="D2748" s="14">
        <v>16.0</v>
      </c>
      <c r="E2748" s="14">
        <v>212733.0</v>
      </c>
      <c r="F2748" s="14" t="s">
        <v>3906</v>
      </c>
      <c r="G2748" s="14" t="s">
        <v>3907</v>
      </c>
      <c r="H2748" s="14" t="s">
        <v>2954</v>
      </c>
      <c r="I2748" s="14">
        <v>0.714</v>
      </c>
      <c r="J2748" s="14">
        <v>0.605</v>
      </c>
      <c r="K2748" s="14">
        <v>0.8648001197599129</v>
      </c>
      <c r="L2748" s="14">
        <v>0.0428</v>
      </c>
      <c r="M2748" s="14">
        <v>0.239</v>
      </c>
      <c r="N2748" s="14">
        <v>1.4E-5</v>
      </c>
      <c r="O2748" s="14">
        <v>0.189</v>
      </c>
      <c r="P2748" s="14">
        <v>0.454</v>
      </c>
      <c r="Q2748" s="14">
        <v>122.954</v>
      </c>
      <c r="R2748" s="14">
        <v>0.0</v>
      </c>
      <c r="S2748" s="14">
        <v>0.0</v>
      </c>
      <c r="T2748" s="14" t="s">
        <v>103</v>
      </c>
      <c r="U2748" s="14" t="s">
        <v>68</v>
      </c>
      <c r="V2748" s="16" t="s">
        <v>54</v>
      </c>
      <c r="W2748" s="17" t="s">
        <v>251</v>
      </c>
    </row>
    <row r="2749" ht="15.75" customHeight="1">
      <c r="A2749" s="14" t="s">
        <v>6958</v>
      </c>
      <c r="B2749" s="14" t="s">
        <v>6959</v>
      </c>
      <c r="C2749" s="14">
        <v>2016.0</v>
      </c>
      <c r="D2749" s="14">
        <v>16.0</v>
      </c>
      <c r="E2749" s="14">
        <v>219640.0</v>
      </c>
      <c r="F2749" s="14" t="s">
        <v>6960</v>
      </c>
      <c r="G2749" s="14" t="s">
        <v>6961</v>
      </c>
      <c r="H2749" s="14" t="s">
        <v>6962</v>
      </c>
      <c r="I2749" s="14">
        <v>0.616</v>
      </c>
      <c r="J2749" s="14">
        <v>0.931</v>
      </c>
      <c r="K2749" s="14">
        <v>0.8810557611087834</v>
      </c>
      <c r="L2749" s="14">
        <v>0.0953</v>
      </c>
      <c r="M2749" s="14">
        <v>0.68</v>
      </c>
      <c r="N2749" s="14">
        <v>0.712</v>
      </c>
      <c r="O2749" s="14">
        <v>0.112</v>
      </c>
      <c r="P2749" s="14">
        <v>0.966</v>
      </c>
      <c r="Q2749" s="14">
        <v>114.149</v>
      </c>
      <c r="R2749" s="14">
        <v>3.0</v>
      </c>
      <c r="S2749" s="14">
        <v>1.0</v>
      </c>
      <c r="T2749" s="14" t="s">
        <v>103</v>
      </c>
      <c r="U2749" s="14" t="s">
        <v>35</v>
      </c>
      <c r="V2749" s="16" t="s">
        <v>819</v>
      </c>
      <c r="W2749" s="17" t="s">
        <v>185</v>
      </c>
    </row>
    <row r="2750" ht="15.75" customHeight="1">
      <c r="A2750" s="14" t="s">
        <v>3908</v>
      </c>
      <c r="B2750" s="14" t="s">
        <v>3910</v>
      </c>
      <c r="C2750" s="14">
        <v>2022.0</v>
      </c>
      <c r="D2750" s="14">
        <v>16.0</v>
      </c>
      <c r="E2750" s="14">
        <v>155555.0</v>
      </c>
      <c r="F2750" s="14" t="s">
        <v>259</v>
      </c>
      <c r="G2750" s="14" t="s">
        <v>3912</v>
      </c>
      <c r="H2750" s="14" t="s">
        <v>3375</v>
      </c>
      <c r="I2750" s="14">
        <v>0.655</v>
      </c>
      <c r="J2750" s="14">
        <v>0.577</v>
      </c>
      <c r="K2750" s="14">
        <v>0.8207173871019889</v>
      </c>
      <c r="L2750" s="14">
        <v>0.0443</v>
      </c>
      <c r="M2750" s="14">
        <v>0.0327</v>
      </c>
      <c r="N2750" s="14">
        <v>0.917</v>
      </c>
      <c r="O2750" s="14">
        <v>0.114</v>
      </c>
      <c r="P2750" s="14">
        <v>0.0367</v>
      </c>
      <c r="Q2750" s="14">
        <v>107.997</v>
      </c>
      <c r="R2750" s="14">
        <v>0.0</v>
      </c>
      <c r="S2750" s="14">
        <v>1.0</v>
      </c>
      <c r="T2750" s="14" t="s">
        <v>103</v>
      </c>
      <c r="U2750" s="14" t="s">
        <v>35</v>
      </c>
      <c r="V2750" s="16" t="s">
        <v>75</v>
      </c>
      <c r="W2750" s="17" t="s">
        <v>251</v>
      </c>
    </row>
    <row r="2751" ht="15.75" customHeight="1">
      <c r="A2751" s="14" t="s">
        <v>3913</v>
      </c>
      <c r="B2751" s="14" t="s">
        <v>3914</v>
      </c>
      <c r="C2751" s="14">
        <v>2022.0</v>
      </c>
      <c r="D2751" s="14">
        <v>16.0</v>
      </c>
      <c r="E2751" s="14">
        <v>148267.0</v>
      </c>
      <c r="F2751" s="14" t="s">
        <v>236</v>
      </c>
      <c r="G2751" s="14" t="s">
        <v>3917</v>
      </c>
      <c r="H2751" s="14" t="s">
        <v>3375</v>
      </c>
      <c r="I2751" s="14">
        <v>0.594</v>
      </c>
      <c r="J2751" s="14">
        <v>0.959</v>
      </c>
      <c r="K2751" s="14">
        <v>0.8414005518182491</v>
      </c>
      <c r="L2751" s="14">
        <v>0.0402</v>
      </c>
      <c r="M2751" s="14">
        <v>0.00131</v>
      </c>
      <c r="N2751" s="14">
        <v>0.744</v>
      </c>
      <c r="O2751" s="14">
        <v>0.202</v>
      </c>
      <c r="P2751" s="14">
        <v>0.433</v>
      </c>
      <c r="Q2751" s="14">
        <v>120.004</v>
      </c>
      <c r="R2751" s="14">
        <v>8.0</v>
      </c>
      <c r="S2751" s="14">
        <v>0.0</v>
      </c>
      <c r="T2751" s="14" t="s">
        <v>103</v>
      </c>
      <c r="U2751" s="14" t="s">
        <v>35</v>
      </c>
      <c r="V2751" s="16" t="s">
        <v>54</v>
      </c>
      <c r="W2751" s="17" t="s">
        <v>251</v>
      </c>
    </row>
    <row r="2752" ht="15.75" customHeight="1">
      <c r="A2752" s="14" t="s">
        <v>3925</v>
      </c>
      <c r="B2752" s="14" t="s">
        <v>3927</v>
      </c>
      <c r="C2752" s="14">
        <v>2011.0</v>
      </c>
      <c r="D2752" s="14">
        <v>16.0</v>
      </c>
      <c r="E2752" s="14">
        <v>322002.0</v>
      </c>
      <c r="F2752" s="14" t="s">
        <v>3928</v>
      </c>
      <c r="G2752" s="14" t="s">
        <v>3929</v>
      </c>
      <c r="H2752" s="14" t="s">
        <v>3930</v>
      </c>
      <c r="I2752" s="14">
        <v>0.397</v>
      </c>
      <c r="J2752" s="14">
        <v>0.426</v>
      </c>
      <c r="K2752" s="14">
        <v>0.8207601651055386</v>
      </c>
      <c r="L2752" s="14">
        <v>0.0372</v>
      </c>
      <c r="M2752" s="14">
        <v>0.426</v>
      </c>
      <c r="N2752" s="14">
        <v>0.0</v>
      </c>
      <c r="O2752" s="14">
        <v>0.15</v>
      </c>
      <c r="P2752" s="14">
        <v>0.491</v>
      </c>
      <c r="Q2752" s="14">
        <v>76.018</v>
      </c>
      <c r="R2752" s="14">
        <v>0.0</v>
      </c>
      <c r="S2752" s="14">
        <v>1.0</v>
      </c>
      <c r="T2752" s="14" t="s">
        <v>103</v>
      </c>
      <c r="U2752" s="14" t="s">
        <v>35</v>
      </c>
      <c r="V2752" s="16" t="s">
        <v>54</v>
      </c>
      <c r="W2752" s="17" t="s">
        <v>251</v>
      </c>
    </row>
    <row r="2753" ht="15.75" customHeight="1">
      <c r="A2753" s="14" t="s">
        <v>3933</v>
      </c>
      <c r="B2753" s="14" t="s">
        <v>3934</v>
      </c>
      <c r="C2753" s="14">
        <v>2024.0</v>
      </c>
      <c r="D2753" s="14">
        <v>16.0</v>
      </c>
      <c r="E2753" s="14">
        <v>272200.0</v>
      </c>
      <c r="F2753" s="14" t="s">
        <v>3936</v>
      </c>
      <c r="G2753" s="14" t="s">
        <v>3937</v>
      </c>
      <c r="H2753" s="14" t="s">
        <v>3938</v>
      </c>
      <c r="I2753" s="14">
        <v>0.265</v>
      </c>
      <c r="J2753" s="14">
        <v>0.0344</v>
      </c>
      <c r="K2753" s="14">
        <v>0.4664299617037104</v>
      </c>
      <c r="L2753" s="14">
        <v>0.05</v>
      </c>
      <c r="M2753" s="14">
        <v>0.97</v>
      </c>
      <c r="N2753" s="14">
        <v>0.0</v>
      </c>
      <c r="O2753" s="14">
        <v>0.0854</v>
      </c>
      <c r="P2753" s="14">
        <v>0.076</v>
      </c>
      <c r="Q2753" s="14">
        <v>76.397</v>
      </c>
      <c r="R2753" s="14">
        <v>6.0</v>
      </c>
      <c r="S2753" s="14">
        <v>0.0</v>
      </c>
      <c r="T2753" s="14" t="s">
        <v>103</v>
      </c>
      <c r="U2753" s="14" t="s">
        <v>68</v>
      </c>
      <c r="V2753" s="16" t="s">
        <v>75</v>
      </c>
      <c r="W2753" s="17" t="s">
        <v>251</v>
      </c>
    </row>
    <row r="2754" ht="15.75" customHeight="1">
      <c r="A2754" s="14" t="s">
        <v>6967</v>
      </c>
      <c r="B2754" s="14" t="s">
        <v>6968</v>
      </c>
      <c r="C2754" s="14">
        <v>2024.0</v>
      </c>
      <c r="D2754" s="14">
        <v>16.0</v>
      </c>
      <c r="E2754" s="14">
        <v>109441.0</v>
      </c>
      <c r="F2754" s="14" t="s">
        <v>199</v>
      </c>
      <c r="G2754" s="14" t="s">
        <v>6969</v>
      </c>
      <c r="H2754" s="14" t="s">
        <v>6968</v>
      </c>
      <c r="I2754" s="14">
        <v>0.658</v>
      </c>
      <c r="J2754" s="14">
        <v>0.715</v>
      </c>
      <c r="K2754" s="14">
        <v>0.8187923769422544</v>
      </c>
      <c r="L2754" s="14">
        <v>0.0513</v>
      </c>
      <c r="M2754" s="14">
        <v>3.75E-4</v>
      </c>
      <c r="N2754" s="14">
        <v>0.931</v>
      </c>
      <c r="O2754" s="14">
        <v>0.0769</v>
      </c>
      <c r="P2754" s="14">
        <v>0.829</v>
      </c>
      <c r="Q2754" s="14">
        <v>90.001</v>
      </c>
      <c r="R2754" s="14">
        <v>4.0</v>
      </c>
      <c r="S2754" s="14">
        <v>1.0</v>
      </c>
      <c r="T2754" s="14" t="s">
        <v>103</v>
      </c>
      <c r="U2754" s="14" t="s">
        <v>68</v>
      </c>
      <c r="V2754" s="16" t="s">
        <v>560</v>
      </c>
      <c r="W2754" s="17" t="s">
        <v>185</v>
      </c>
    </row>
    <row r="2755" ht="15.75" customHeight="1">
      <c r="A2755" s="14" t="s">
        <v>6972</v>
      </c>
      <c r="B2755" s="14" t="s">
        <v>6973</v>
      </c>
      <c r="C2755" s="14">
        <v>1994.0</v>
      </c>
      <c r="D2755" s="14">
        <v>16.0</v>
      </c>
      <c r="E2755" s="14">
        <v>162066.0</v>
      </c>
      <c r="F2755" s="14" t="s">
        <v>223</v>
      </c>
      <c r="G2755" s="14" t="s">
        <v>6975</v>
      </c>
      <c r="H2755" s="14" t="s">
        <v>6977</v>
      </c>
      <c r="I2755" s="14">
        <v>0.543</v>
      </c>
      <c r="J2755" s="14">
        <v>0.838</v>
      </c>
      <c r="K2755" s="14">
        <v>0.8215087801676576</v>
      </c>
      <c r="L2755" s="14">
        <v>0.0406</v>
      </c>
      <c r="M2755" s="14">
        <v>0.173</v>
      </c>
      <c r="N2755" s="14">
        <v>0.0133</v>
      </c>
      <c r="O2755" s="14">
        <v>0.0951</v>
      </c>
      <c r="P2755" s="14">
        <v>0.861</v>
      </c>
      <c r="Q2755" s="14">
        <v>106.344</v>
      </c>
      <c r="R2755" s="14">
        <v>7.0</v>
      </c>
      <c r="S2755" s="14">
        <v>1.0</v>
      </c>
      <c r="T2755" s="14" t="s">
        <v>103</v>
      </c>
      <c r="U2755" s="14" t="s">
        <v>68</v>
      </c>
      <c r="V2755" s="16" t="s">
        <v>560</v>
      </c>
      <c r="W2755" s="17" t="s">
        <v>185</v>
      </c>
    </row>
    <row r="2756" ht="15.75" customHeight="1">
      <c r="A2756" s="14" t="s">
        <v>6979</v>
      </c>
      <c r="B2756" s="14" t="s">
        <v>6980</v>
      </c>
      <c r="C2756" s="14">
        <v>2023.0</v>
      </c>
      <c r="D2756" s="14">
        <v>16.0</v>
      </c>
      <c r="E2756" s="14">
        <v>249106.0</v>
      </c>
      <c r="F2756" s="14" t="s">
        <v>1543</v>
      </c>
      <c r="G2756" s="14" t="s">
        <v>6983</v>
      </c>
      <c r="H2756" s="14" t="s">
        <v>2978</v>
      </c>
      <c r="I2756" s="14">
        <v>0.708</v>
      </c>
      <c r="J2756" s="14">
        <v>0.529</v>
      </c>
      <c r="K2756" s="14">
        <v>0.7935105768444056</v>
      </c>
      <c r="L2756" s="14">
        <v>0.0421</v>
      </c>
      <c r="M2756" s="14">
        <v>0.725</v>
      </c>
      <c r="N2756" s="14">
        <v>0.053</v>
      </c>
      <c r="O2756" s="14">
        <v>0.371</v>
      </c>
      <c r="P2756" s="14">
        <v>0.962</v>
      </c>
      <c r="Q2756" s="14">
        <v>108.386</v>
      </c>
      <c r="R2756" s="14">
        <v>2.0</v>
      </c>
      <c r="S2756" s="14">
        <v>1.0</v>
      </c>
      <c r="T2756" s="14" t="s">
        <v>104</v>
      </c>
      <c r="U2756" s="14" t="s">
        <v>35</v>
      </c>
      <c r="V2756" s="16" t="s">
        <v>819</v>
      </c>
      <c r="W2756" s="17" t="s">
        <v>185</v>
      </c>
    </row>
    <row r="2757" ht="15.75" customHeight="1">
      <c r="A2757" s="14" t="s">
        <v>6990</v>
      </c>
      <c r="B2757" s="14" t="s">
        <v>6991</v>
      </c>
      <c r="C2757" s="14">
        <v>2024.0</v>
      </c>
      <c r="D2757" s="14">
        <v>16.0</v>
      </c>
      <c r="E2757" s="14">
        <v>257066.0</v>
      </c>
      <c r="F2757" s="14" t="s">
        <v>327</v>
      </c>
      <c r="G2757" s="14" t="s">
        <v>3661</v>
      </c>
      <c r="H2757" s="14" t="s">
        <v>3283</v>
      </c>
      <c r="I2757" s="14">
        <v>0.666</v>
      </c>
      <c r="J2757" s="14">
        <v>0.664</v>
      </c>
      <c r="K2757" s="14">
        <v>0.82120933414281</v>
      </c>
      <c r="L2757" s="14">
        <v>0.0852</v>
      </c>
      <c r="M2757" s="14">
        <v>0.885</v>
      </c>
      <c r="N2757" s="14">
        <v>0.0</v>
      </c>
      <c r="O2757" s="14">
        <v>0.0907</v>
      </c>
      <c r="P2757" s="14">
        <v>0.89</v>
      </c>
      <c r="Q2757" s="14">
        <v>118.519</v>
      </c>
      <c r="R2757" s="14">
        <v>8.0</v>
      </c>
      <c r="S2757" s="14">
        <v>0.0</v>
      </c>
      <c r="T2757" s="14" t="s">
        <v>104</v>
      </c>
      <c r="U2757" s="14" t="s">
        <v>35</v>
      </c>
      <c r="V2757" s="16" t="s">
        <v>560</v>
      </c>
      <c r="W2757" s="17" t="s">
        <v>185</v>
      </c>
    </row>
    <row r="2758" ht="15.75" customHeight="1">
      <c r="A2758" s="14" t="s">
        <v>6997</v>
      </c>
      <c r="B2758" s="14" t="s">
        <v>6999</v>
      </c>
      <c r="C2758" s="14">
        <v>2024.0</v>
      </c>
      <c r="D2758" s="14">
        <v>16.0</v>
      </c>
      <c r="E2758" s="14">
        <v>179639.0</v>
      </c>
      <c r="F2758" s="14" t="s">
        <v>209</v>
      </c>
      <c r="G2758" s="14" t="s">
        <v>7001</v>
      </c>
      <c r="H2758" s="14" t="s">
        <v>6999</v>
      </c>
      <c r="I2758" s="14">
        <v>0.755</v>
      </c>
      <c r="J2758" s="14">
        <v>0.395</v>
      </c>
      <c r="K2758" s="14">
        <v>0.725664663214646</v>
      </c>
      <c r="L2758" s="14">
        <v>0.109</v>
      </c>
      <c r="M2758" s="14">
        <v>0.749</v>
      </c>
      <c r="N2758" s="14">
        <v>3.02E-6</v>
      </c>
      <c r="O2758" s="14">
        <v>0.165</v>
      </c>
      <c r="P2758" s="14">
        <v>0.55</v>
      </c>
      <c r="Q2758" s="14">
        <v>119.955</v>
      </c>
      <c r="R2758" s="14">
        <v>11.0</v>
      </c>
      <c r="S2758" s="14">
        <v>1.0</v>
      </c>
      <c r="T2758" s="14" t="s">
        <v>104</v>
      </c>
      <c r="U2758" s="14" t="s">
        <v>35</v>
      </c>
      <c r="V2758" s="16" t="s">
        <v>333</v>
      </c>
      <c r="W2758" s="17" t="s">
        <v>185</v>
      </c>
    </row>
    <row r="2759" ht="15.75" customHeight="1">
      <c r="A2759" s="14" t="s">
        <v>7004</v>
      </c>
      <c r="B2759" s="14" t="s">
        <v>7005</v>
      </c>
      <c r="C2759" s="14">
        <v>1997.0</v>
      </c>
      <c r="D2759" s="14">
        <v>16.0</v>
      </c>
      <c r="E2759" s="14">
        <v>422093.0</v>
      </c>
      <c r="F2759" s="14" t="s">
        <v>140</v>
      </c>
      <c r="G2759" s="14" t="s">
        <v>2770</v>
      </c>
      <c r="H2759" s="14" t="s">
        <v>7007</v>
      </c>
      <c r="I2759" s="14">
        <v>0.781</v>
      </c>
      <c r="J2759" s="14">
        <v>0.828</v>
      </c>
      <c r="K2759" s="14">
        <v>0.7473531110143232</v>
      </c>
      <c r="L2759" s="14">
        <v>0.037</v>
      </c>
      <c r="M2759" s="14">
        <v>0.0767</v>
      </c>
      <c r="N2759" s="14">
        <v>0.0126</v>
      </c>
      <c r="O2759" s="14">
        <v>0.175</v>
      </c>
      <c r="P2759" s="14">
        <v>0.757</v>
      </c>
      <c r="Q2759" s="14">
        <v>130.022</v>
      </c>
      <c r="R2759" s="14">
        <v>0.0</v>
      </c>
      <c r="S2759" s="14">
        <v>0.0</v>
      </c>
      <c r="T2759" s="14" t="s">
        <v>104</v>
      </c>
      <c r="U2759" s="14" t="s">
        <v>68</v>
      </c>
      <c r="V2759" s="16" t="s">
        <v>181</v>
      </c>
      <c r="W2759" s="17" t="s">
        <v>185</v>
      </c>
    </row>
    <row r="2760" ht="15.75" customHeight="1">
      <c r="A2760" s="14" t="s">
        <v>3940</v>
      </c>
      <c r="B2760" s="14" t="s">
        <v>3942</v>
      </c>
      <c r="C2760" s="14">
        <v>2019.0</v>
      </c>
      <c r="D2760" s="14">
        <v>16.0</v>
      </c>
      <c r="E2760" s="14">
        <v>263377.0</v>
      </c>
      <c r="F2760" s="14" t="s">
        <v>194</v>
      </c>
      <c r="G2760" s="14" t="s">
        <v>3945</v>
      </c>
      <c r="H2760" s="14" t="s">
        <v>3947</v>
      </c>
      <c r="I2760" s="14">
        <v>0.674</v>
      </c>
      <c r="J2760" s="14">
        <v>0.474</v>
      </c>
      <c r="K2760" s="14">
        <v>0.8083973220796871</v>
      </c>
      <c r="L2760" s="14">
        <v>0.0281</v>
      </c>
      <c r="M2760" s="14">
        <v>0.589</v>
      </c>
      <c r="N2760" s="14">
        <v>1.07E-6</v>
      </c>
      <c r="O2760" s="14">
        <v>0.0652</v>
      </c>
      <c r="P2760" s="14">
        <v>0.305</v>
      </c>
      <c r="Q2760" s="14">
        <v>129.997</v>
      </c>
      <c r="R2760" s="14">
        <v>8.0</v>
      </c>
      <c r="S2760" s="14">
        <v>1.0</v>
      </c>
      <c r="T2760" s="14" t="s">
        <v>104</v>
      </c>
      <c r="U2760" s="14" t="s">
        <v>68</v>
      </c>
      <c r="V2760" s="16" t="s">
        <v>45</v>
      </c>
      <c r="W2760" s="17" t="s">
        <v>251</v>
      </c>
    </row>
    <row r="2761" ht="15.75" customHeight="1">
      <c r="A2761" s="14" t="s">
        <v>7011</v>
      </c>
      <c r="B2761" s="14" t="s">
        <v>7012</v>
      </c>
      <c r="C2761" s="14">
        <v>2008.0</v>
      </c>
      <c r="D2761" s="14">
        <v>16.0</v>
      </c>
      <c r="E2761" s="14">
        <v>413666.0</v>
      </c>
      <c r="F2761" s="14" t="s">
        <v>7015</v>
      </c>
      <c r="G2761" s="14" t="s">
        <v>7017</v>
      </c>
      <c r="H2761" s="14" t="s">
        <v>7019</v>
      </c>
      <c r="I2761" s="14">
        <v>0.587</v>
      </c>
      <c r="J2761" s="14">
        <v>0.305</v>
      </c>
      <c r="K2761" s="14">
        <v>0.7239321540708847</v>
      </c>
      <c r="L2761" s="14">
        <v>0.0269</v>
      </c>
      <c r="M2761" s="14">
        <v>0.761</v>
      </c>
      <c r="N2761" s="14">
        <v>2.42E-5</v>
      </c>
      <c r="O2761" s="14">
        <v>0.137</v>
      </c>
      <c r="P2761" s="14">
        <v>0.609</v>
      </c>
      <c r="Q2761" s="14">
        <v>110.723</v>
      </c>
      <c r="R2761" s="14">
        <v>1.0</v>
      </c>
      <c r="S2761" s="14">
        <v>1.0</v>
      </c>
      <c r="T2761" s="14" t="s">
        <v>104</v>
      </c>
      <c r="U2761" s="14" t="s">
        <v>35</v>
      </c>
      <c r="V2761" s="16" t="s">
        <v>407</v>
      </c>
      <c r="W2761" s="17" t="s">
        <v>185</v>
      </c>
    </row>
    <row r="2762" ht="15.75" customHeight="1">
      <c r="A2762" s="14" t="s">
        <v>3949</v>
      </c>
      <c r="B2762" s="14" t="s">
        <v>3950</v>
      </c>
      <c r="C2762" s="14">
        <v>2016.0</v>
      </c>
      <c r="D2762" s="14">
        <v>16.0</v>
      </c>
      <c r="E2762" s="14">
        <v>277413.0</v>
      </c>
      <c r="F2762" s="14" t="s">
        <v>3952</v>
      </c>
      <c r="G2762" s="14" t="s">
        <v>3954</v>
      </c>
      <c r="H2762" s="14" t="s">
        <v>3955</v>
      </c>
      <c r="I2762" s="14">
        <v>0.577</v>
      </c>
      <c r="J2762" s="14">
        <v>0.574</v>
      </c>
      <c r="K2762" s="14">
        <v>0.7886980514450689</v>
      </c>
      <c r="L2762" s="14">
        <v>0.0298</v>
      </c>
      <c r="M2762" s="14">
        <v>0.273</v>
      </c>
      <c r="N2762" s="14">
        <v>3.87E-6</v>
      </c>
      <c r="O2762" s="14">
        <v>0.314</v>
      </c>
      <c r="P2762" s="14">
        <v>0.27</v>
      </c>
      <c r="Q2762" s="14">
        <v>134.007</v>
      </c>
      <c r="R2762" s="14">
        <v>2.0</v>
      </c>
      <c r="S2762" s="14">
        <v>1.0</v>
      </c>
      <c r="T2762" s="14" t="s">
        <v>104</v>
      </c>
      <c r="U2762" s="14" t="s">
        <v>35</v>
      </c>
      <c r="V2762" s="16" t="s">
        <v>36</v>
      </c>
      <c r="W2762" s="17" t="s">
        <v>251</v>
      </c>
    </row>
    <row r="2763" ht="15.75" customHeight="1">
      <c r="A2763" s="14" t="s">
        <v>3957</v>
      </c>
      <c r="B2763" s="14" t="s">
        <v>3958</v>
      </c>
      <c r="C2763" s="14">
        <v>2018.0</v>
      </c>
      <c r="D2763" s="14">
        <v>16.0</v>
      </c>
      <c r="E2763" s="14">
        <v>225937.0</v>
      </c>
      <c r="F2763" s="14" t="s">
        <v>194</v>
      </c>
      <c r="G2763" s="14" t="s">
        <v>2057</v>
      </c>
      <c r="H2763" s="14" t="s">
        <v>3391</v>
      </c>
      <c r="I2763" s="14">
        <v>0.813</v>
      </c>
      <c r="J2763" s="14">
        <v>0.692</v>
      </c>
      <c r="K2763" s="14">
        <v>0.873569610487593</v>
      </c>
      <c r="L2763" s="14">
        <v>0.0577</v>
      </c>
      <c r="M2763" s="14">
        <v>0.206</v>
      </c>
      <c r="N2763" s="14">
        <v>0.0</v>
      </c>
      <c r="O2763" s="14">
        <v>0.124</v>
      </c>
      <c r="P2763" s="14">
        <v>0.487</v>
      </c>
      <c r="Q2763" s="14">
        <v>102.015</v>
      </c>
      <c r="R2763" s="14">
        <v>9.0</v>
      </c>
      <c r="S2763" s="14">
        <v>0.0</v>
      </c>
      <c r="T2763" s="14" t="s">
        <v>104</v>
      </c>
      <c r="U2763" s="14" t="s">
        <v>35</v>
      </c>
      <c r="V2763" s="16" t="s">
        <v>54</v>
      </c>
      <c r="W2763" s="17" t="s">
        <v>251</v>
      </c>
    </row>
    <row r="2764" ht="15.75" customHeight="1">
      <c r="A2764" s="14" t="s">
        <v>3962</v>
      </c>
      <c r="B2764" s="14" t="s">
        <v>3963</v>
      </c>
      <c r="C2764" s="14">
        <v>2019.0</v>
      </c>
      <c r="D2764" s="14">
        <v>16.0</v>
      </c>
      <c r="E2764" s="14">
        <v>480339.0</v>
      </c>
      <c r="F2764" s="14" t="s">
        <v>533</v>
      </c>
      <c r="G2764" s="14" t="s">
        <v>3964</v>
      </c>
      <c r="H2764" s="14" t="s">
        <v>3965</v>
      </c>
      <c r="I2764" s="14">
        <v>0.564</v>
      </c>
      <c r="J2764" s="14">
        <v>0.868</v>
      </c>
      <c r="K2764" s="14">
        <v>0.8532072807979552</v>
      </c>
      <c r="L2764" s="14">
        <v>0.435</v>
      </c>
      <c r="M2764" s="14">
        <v>0.171</v>
      </c>
      <c r="N2764" s="14">
        <v>0.0</v>
      </c>
      <c r="O2764" s="14">
        <v>0.213</v>
      </c>
      <c r="P2764" s="14">
        <v>0.493</v>
      </c>
      <c r="Q2764" s="14">
        <v>84.745</v>
      </c>
      <c r="R2764" s="14">
        <v>4.0</v>
      </c>
      <c r="S2764" s="14">
        <v>0.0</v>
      </c>
      <c r="T2764" s="14" t="s">
        <v>34</v>
      </c>
      <c r="U2764" s="14" t="s">
        <v>35</v>
      </c>
      <c r="V2764" s="16" t="s">
        <v>54</v>
      </c>
      <c r="W2764" s="17" t="s">
        <v>251</v>
      </c>
    </row>
    <row r="2765" ht="15.75" customHeight="1">
      <c r="A2765" s="14" t="s">
        <v>7023</v>
      </c>
      <c r="B2765" s="14" t="s">
        <v>7024</v>
      </c>
      <c r="C2765" s="14">
        <v>2020.0</v>
      </c>
      <c r="D2765" s="14">
        <v>16.0</v>
      </c>
      <c r="E2765" s="14">
        <v>285200.0</v>
      </c>
      <c r="F2765" s="14" t="s">
        <v>341</v>
      </c>
      <c r="G2765" s="14" t="s">
        <v>2670</v>
      </c>
      <c r="H2765" s="14" t="s">
        <v>7024</v>
      </c>
      <c r="I2765" s="14">
        <v>0.618</v>
      </c>
      <c r="J2765" s="14">
        <v>0.787</v>
      </c>
      <c r="K2765" s="14">
        <v>0.8271340876344377</v>
      </c>
      <c r="L2765" s="14">
        <v>0.0278</v>
      </c>
      <c r="M2765" s="14">
        <v>9.78E-4</v>
      </c>
      <c r="N2765" s="14">
        <v>0.619</v>
      </c>
      <c r="O2765" s="14">
        <v>0.205</v>
      </c>
      <c r="P2765" s="14">
        <v>0.637</v>
      </c>
      <c r="Q2765" s="14">
        <v>129.998</v>
      </c>
      <c r="R2765" s="14">
        <v>0.0</v>
      </c>
      <c r="S2765" s="14">
        <v>1.0</v>
      </c>
      <c r="T2765" s="14" t="s">
        <v>34</v>
      </c>
      <c r="U2765" s="14" t="s">
        <v>35</v>
      </c>
      <c r="V2765" s="16" t="s">
        <v>407</v>
      </c>
      <c r="W2765" s="17" t="s">
        <v>185</v>
      </c>
    </row>
    <row r="2766" ht="15.75" customHeight="1">
      <c r="A2766" s="14" t="s">
        <v>7028</v>
      </c>
      <c r="B2766" s="14" t="s">
        <v>7029</v>
      </c>
      <c r="C2766" s="14">
        <v>2022.0</v>
      </c>
      <c r="D2766" s="14">
        <v>16.0</v>
      </c>
      <c r="E2766" s="14">
        <v>175040.0</v>
      </c>
      <c r="F2766" s="14" t="s">
        <v>413</v>
      </c>
      <c r="G2766" s="14" t="s">
        <v>7033</v>
      </c>
      <c r="H2766" s="14" t="s">
        <v>7029</v>
      </c>
      <c r="I2766" s="14">
        <v>0.713</v>
      </c>
      <c r="J2766" s="14">
        <v>0.545</v>
      </c>
      <c r="K2766" s="14">
        <v>0.8389835946176935</v>
      </c>
      <c r="L2766" s="14">
        <v>0.318</v>
      </c>
      <c r="M2766" s="14">
        <v>0.14</v>
      </c>
      <c r="N2766" s="14">
        <v>0.0</v>
      </c>
      <c r="O2766" s="14">
        <v>0.0827</v>
      </c>
      <c r="P2766" s="14">
        <v>0.681</v>
      </c>
      <c r="Q2766" s="14">
        <v>95.366</v>
      </c>
      <c r="R2766" s="14">
        <v>2.0</v>
      </c>
      <c r="S2766" s="14">
        <v>1.0</v>
      </c>
      <c r="T2766" s="14" t="s">
        <v>34</v>
      </c>
      <c r="U2766" s="14" t="s">
        <v>35</v>
      </c>
      <c r="V2766" s="16" t="s">
        <v>407</v>
      </c>
      <c r="W2766" s="17" t="s">
        <v>185</v>
      </c>
    </row>
    <row r="2767" ht="15.75" customHeight="1">
      <c r="A2767" s="14" t="s">
        <v>3972</v>
      </c>
      <c r="B2767" s="14" t="s">
        <v>3973</v>
      </c>
      <c r="C2767" s="14">
        <v>2021.0</v>
      </c>
      <c r="D2767" s="14">
        <v>16.0</v>
      </c>
      <c r="E2767" s="14">
        <v>288000.0</v>
      </c>
      <c r="F2767" s="14" t="s">
        <v>26</v>
      </c>
      <c r="G2767" s="14" t="s">
        <v>1312</v>
      </c>
      <c r="H2767" s="14" t="s">
        <v>3973</v>
      </c>
      <c r="I2767" s="14">
        <v>0.566</v>
      </c>
      <c r="J2767" s="14">
        <v>0.305</v>
      </c>
      <c r="K2767" s="14">
        <v>0.7591598399940291</v>
      </c>
      <c r="L2767" s="14">
        <v>0.0313</v>
      </c>
      <c r="M2767" s="14">
        <v>0.694</v>
      </c>
      <c r="N2767" s="14">
        <v>0.0</v>
      </c>
      <c r="O2767" s="14">
        <v>0.126</v>
      </c>
      <c r="P2767" s="14">
        <v>0.351</v>
      </c>
      <c r="Q2767" s="14">
        <v>129.912</v>
      </c>
      <c r="R2767" s="14">
        <v>0.0</v>
      </c>
      <c r="S2767" s="14">
        <v>1.0</v>
      </c>
      <c r="T2767" s="14" t="s">
        <v>34</v>
      </c>
      <c r="U2767" s="14" t="s">
        <v>35</v>
      </c>
      <c r="V2767" s="16" t="s">
        <v>45</v>
      </c>
      <c r="W2767" s="17" t="s">
        <v>251</v>
      </c>
    </row>
    <row r="2768" ht="15.75" customHeight="1">
      <c r="A2768" s="14" t="s">
        <v>3976</v>
      </c>
      <c r="B2768" s="14" t="s">
        <v>3977</v>
      </c>
      <c r="C2768" s="14">
        <v>2011.0</v>
      </c>
      <c r="D2768" s="14">
        <v>16.0</v>
      </c>
      <c r="E2768" s="14">
        <v>382954.0</v>
      </c>
      <c r="F2768" s="14" t="s">
        <v>341</v>
      </c>
      <c r="G2768" s="14" t="s">
        <v>1841</v>
      </c>
      <c r="H2768" s="14" t="s">
        <v>3981</v>
      </c>
      <c r="I2768" s="14">
        <v>0.526</v>
      </c>
      <c r="J2768" s="14">
        <v>0.885</v>
      </c>
      <c r="K2768" s="14">
        <v>0.8503839325636776</v>
      </c>
      <c r="L2768" s="14">
        <v>0.114</v>
      </c>
      <c r="M2768" s="14">
        <v>2.69E-4</v>
      </c>
      <c r="N2768" s="14">
        <v>0.00482</v>
      </c>
      <c r="O2768" s="14">
        <v>0.138</v>
      </c>
      <c r="P2768" s="14">
        <v>0.453</v>
      </c>
      <c r="Q2768" s="14">
        <v>104.994</v>
      </c>
      <c r="R2768" s="14">
        <v>9.0</v>
      </c>
      <c r="S2768" s="14">
        <v>1.0</v>
      </c>
      <c r="T2768" s="14" t="s">
        <v>34</v>
      </c>
      <c r="U2768" s="14" t="s">
        <v>35</v>
      </c>
      <c r="V2768" s="16" t="s">
        <v>54</v>
      </c>
      <c r="W2768" s="17" t="s">
        <v>251</v>
      </c>
    </row>
    <row r="2769" ht="15.75" customHeight="1">
      <c r="A2769" s="14" t="s">
        <v>7039</v>
      </c>
      <c r="B2769" s="14" t="s">
        <v>7041</v>
      </c>
      <c r="C2769" s="14">
        <v>2020.0</v>
      </c>
      <c r="D2769" s="14">
        <v>16.0</v>
      </c>
      <c r="E2769" s="14">
        <v>207805.0</v>
      </c>
      <c r="F2769" s="14" t="s">
        <v>684</v>
      </c>
      <c r="G2769" s="14" t="s">
        <v>7044</v>
      </c>
      <c r="H2769" s="14" t="s">
        <v>7045</v>
      </c>
      <c r="I2769" s="14">
        <v>0.477</v>
      </c>
      <c r="J2769" s="14">
        <v>0.179</v>
      </c>
      <c r="K2769" s="14">
        <v>0.5765833208440831</v>
      </c>
      <c r="L2769" s="14">
        <v>0.0317</v>
      </c>
      <c r="M2769" s="14">
        <v>0.923</v>
      </c>
      <c r="N2769" s="14">
        <v>0.173</v>
      </c>
      <c r="O2769" s="14">
        <v>0.0965</v>
      </c>
      <c r="P2769" s="14">
        <v>0.515</v>
      </c>
      <c r="Q2769" s="14">
        <v>130.178</v>
      </c>
      <c r="R2769" s="14">
        <v>8.0</v>
      </c>
      <c r="S2769" s="14">
        <v>0.0</v>
      </c>
      <c r="T2769" s="14" t="s">
        <v>34</v>
      </c>
      <c r="U2769" s="14" t="s">
        <v>35</v>
      </c>
      <c r="V2769" s="16" t="s">
        <v>333</v>
      </c>
      <c r="W2769" s="17" t="s">
        <v>185</v>
      </c>
    </row>
    <row r="2770" ht="15.75" customHeight="1">
      <c r="A2770" s="14" t="s">
        <v>3982</v>
      </c>
      <c r="B2770" s="14" t="s">
        <v>3984</v>
      </c>
      <c r="C2770" s="14">
        <v>2021.0</v>
      </c>
      <c r="D2770" s="14">
        <v>16.0</v>
      </c>
      <c r="E2770" s="14">
        <v>354782.0</v>
      </c>
      <c r="F2770" s="14" t="s">
        <v>684</v>
      </c>
      <c r="G2770" s="14" t="s">
        <v>3986</v>
      </c>
      <c r="H2770" s="14" t="s">
        <v>3984</v>
      </c>
      <c r="I2770" s="14">
        <v>0.301</v>
      </c>
      <c r="J2770" s="14">
        <v>0.485</v>
      </c>
      <c r="K2770" s="14">
        <v>0.7517806343817129</v>
      </c>
      <c r="L2770" s="14">
        <v>0.0386</v>
      </c>
      <c r="M2770" s="14">
        <v>0.412</v>
      </c>
      <c r="N2770" s="14">
        <v>0.0014</v>
      </c>
      <c r="O2770" s="14">
        <v>0.38</v>
      </c>
      <c r="P2770" s="14">
        <v>0.203</v>
      </c>
      <c r="Q2770" s="14">
        <v>138.034</v>
      </c>
      <c r="R2770" s="14">
        <v>8.0</v>
      </c>
      <c r="S2770" s="14">
        <v>1.0</v>
      </c>
      <c r="T2770" s="14" t="s">
        <v>34</v>
      </c>
      <c r="U2770" s="14" t="s">
        <v>35</v>
      </c>
      <c r="V2770" s="16" t="s">
        <v>36</v>
      </c>
      <c r="W2770" s="17" t="s">
        <v>251</v>
      </c>
    </row>
    <row r="2771" ht="15.75" customHeight="1">
      <c r="A2771" s="14" t="s">
        <v>3990</v>
      </c>
      <c r="B2771" s="14" t="s">
        <v>3991</v>
      </c>
      <c r="C2771" s="14">
        <v>2004.0</v>
      </c>
      <c r="D2771" s="14">
        <v>16.0</v>
      </c>
      <c r="E2771" s="14">
        <v>522613.0</v>
      </c>
      <c r="F2771" s="14" t="s">
        <v>413</v>
      </c>
      <c r="G2771" s="14" t="s">
        <v>3026</v>
      </c>
      <c r="H2771" s="14" t="s">
        <v>3994</v>
      </c>
      <c r="I2771" s="14">
        <v>0.441</v>
      </c>
      <c r="J2771" s="14">
        <v>0.639</v>
      </c>
      <c r="K2771" s="14">
        <v>0.8498492075193069</v>
      </c>
      <c r="L2771" s="14">
        <v>0.0404</v>
      </c>
      <c r="M2771" s="14">
        <v>0.289</v>
      </c>
      <c r="N2771" s="14">
        <v>0.0</v>
      </c>
      <c r="O2771" s="14">
        <v>0.336</v>
      </c>
      <c r="P2771" s="14">
        <v>0.163</v>
      </c>
      <c r="Q2771" s="14">
        <v>117.017</v>
      </c>
      <c r="R2771" s="14">
        <v>5.0</v>
      </c>
      <c r="S2771" s="14">
        <v>1.0</v>
      </c>
      <c r="T2771" s="14" t="s">
        <v>34</v>
      </c>
      <c r="U2771" s="14" t="s">
        <v>35</v>
      </c>
      <c r="V2771" s="16" t="s">
        <v>58</v>
      </c>
      <c r="W2771" s="17" t="s">
        <v>251</v>
      </c>
    </row>
    <row r="2772" ht="15.75" customHeight="1">
      <c r="A2772" s="14" t="s">
        <v>3999</v>
      </c>
      <c r="B2772" s="14" t="s">
        <v>4000</v>
      </c>
      <c r="C2772" s="14">
        <v>2022.0</v>
      </c>
      <c r="D2772" s="14">
        <v>16.0</v>
      </c>
      <c r="E2772" s="14">
        <v>371520.0</v>
      </c>
      <c r="F2772" s="14" t="s">
        <v>341</v>
      </c>
      <c r="G2772" s="14" t="s">
        <v>4001</v>
      </c>
      <c r="H2772" s="14" t="s">
        <v>4000</v>
      </c>
      <c r="I2772" s="14">
        <v>0.223</v>
      </c>
      <c r="J2772" s="14">
        <v>0.538</v>
      </c>
      <c r="K2772" s="14">
        <v>0.7919277907130683</v>
      </c>
      <c r="L2772" s="14">
        <v>0.0314</v>
      </c>
      <c r="M2772" s="14">
        <v>0.137</v>
      </c>
      <c r="N2772" s="14">
        <v>0.00129</v>
      </c>
      <c r="O2772" s="14">
        <v>0.131</v>
      </c>
      <c r="P2772" s="14">
        <v>0.209</v>
      </c>
      <c r="Q2772" s="14">
        <v>83.435</v>
      </c>
      <c r="R2772" s="14">
        <v>1.0</v>
      </c>
      <c r="S2772" s="14">
        <v>1.0</v>
      </c>
      <c r="T2772" s="14" t="s">
        <v>34</v>
      </c>
      <c r="U2772" s="14" t="s">
        <v>35</v>
      </c>
      <c r="V2772" s="16" t="s">
        <v>36</v>
      </c>
      <c r="W2772" s="17" t="s">
        <v>251</v>
      </c>
    </row>
    <row r="2773" ht="15.75" customHeight="1">
      <c r="A2773" s="14" t="s">
        <v>4004</v>
      </c>
      <c r="B2773" s="14" t="s">
        <v>4005</v>
      </c>
      <c r="C2773" s="14">
        <v>2013.0</v>
      </c>
      <c r="D2773" s="14">
        <v>16.0</v>
      </c>
      <c r="E2773" s="14">
        <v>182562.0</v>
      </c>
      <c r="F2773" s="14" t="s">
        <v>533</v>
      </c>
      <c r="G2773" s="14" t="s">
        <v>4007</v>
      </c>
      <c r="H2773" s="14" t="s">
        <v>4005</v>
      </c>
      <c r="I2773" s="14">
        <v>0.807</v>
      </c>
      <c r="J2773" s="14">
        <v>0.723</v>
      </c>
      <c r="K2773" s="14">
        <v>0.8320963360461984</v>
      </c>
      <c r="L2773" s="14">
        <v>0.0783</v>
      </c>
      <c r="M2773" s="14">
        <v>0.435</v>
      </c>
      <c r="N2773" s="14">
        <v>0.0</v>
      </c>
      <c r="O2773" s="14">
        <v>0.342</v>
      </c>
      <c r="P2773" s="14">
        <v>0.481</v>
      </c>
      <c r="Q2773" s="14">
        <v>99.996</v>
      </c>
      <c r="R2773" s="14">
        <v>6.0</v>
      </c>
      <c r="S2773" s="14">
        <v>1.0</v>
      </c>
      <c r="T2773" s="14" t="s">
        <v>34</v>
      </c>
      <c r="U2773" s="14" t="s">
        <v>35</v>
      </c>
      <c r="V2773" s="16" t="s">
        <v>54</v>
      </c>
      <c r="W2773" s="17" t="s">
        <v>251</v>
      </c>
    </row>
    <row r="2774" ht="15.75" customHeight="1">
      <c r="A2774" s="14" t="s">
        <v>21104</v>
      </c>
      <c r="B2774" s="14" t="s">
        <v>21105</v>
      </c>
      <c r="C2774" s="14">
        <v>2021.0</v>
      </c>
      <c r="D2774" s="14">
        <v>16.0</v>
      </c>
      <c r="E2774" s="14">
        <v>126653.0</v>
      </c>
      <c r="F2774" s="14" t="s">
        <v>12615</v>
      </c>
      <c r="G2774" s="14" t="s">
        <v>21106</v>
      </c>
      <c r="H2774" s="14" t="s">
        <v>16245</v>
      </c>
      <c r="I2774" s="14">
        <v>0.1</v>
      </c>
      <c r="J2774" s="14">
        <v>0.00877</v>
      </c>
      <c r="K2774" s="14">
        <v>0.2789339721455537</v>
      </c>
      <c r="L2774" s="14">
        <v>0.0502</v>
      </c>
      <c r="M2774" s="14">
        <v>0.975</v>
      </c>
      <c r="N2774" s="14">
        <v>0.89</v>
      </c>
      <c r="O2774" s="14">
        <v>0.0614</v>
      </c>
      <c r="P2774" s="14">
        <v>0.0399</v>
      </c>
      <c r="Q2774" s="14">
        <v>169.562</v>
      </c>
      <c r="R2774" s="14">
        <v>9.0</v>
      </c>
      <c r="S2774" s="14">
        <v>0.0</v>
      </c>
      <c r="T2774" s="14" t="s">
        <v>1264</v>
      </c>
      <c r="U2774" s="14" t="s">
        <v>35</v>
      </c>
      <c r="V2774" s="16" t="s">
        <v>75</v>
      </c>
      <c r="W2774" s="17" t="s">
        <v>251</v>
      </c>
    </row>
    <row r="2775" ht="15.75" customHeight="1">
      <c r="A2775" s="14" t="s">
        <v>21107</v>
      </c>
      <c r="B2775" s="14" t="s">
        <v>21108</v>
      </c>
      <c r="C2775" s="14">
        <v>2010.0</v>
      </c>
      <c r="D2775" s="14">
        <v>16.0</v>
      </c>
      <c r="E2775" s="14">
        <v>198771.0</v>
      </c>
      <c r="F2775" s="14" t="s">
        <v>13628</v>
      </c>
      <c r="G2775" s="14" t="s">
        <v>20430</v>
      </c>
      <c r="H2775" s="14" t="s">
        <v>21004</v>
      </c>
      <c r="I2775" s="14">
        <v>0.629</v>
      </c>
      <c r="J2775" s="14">
        <v>0.702</v>
      </c>
      <c r="K2775" s="14">
        <v>0.7996492203537817</v>
      </c>
      <c r="L2775" s="14">
        <v>0.0337</v>
      </c>
      <c r="M2775" s="14">
        <v>0.587</v>
      </c>
      <c r="N2775" s="14">
        <v>0.0</v>
      </c>
      <c r="O2775" s="14">
        <v>0.0897</v>
      </c>
      <c r="P2775" s="14">
        <v>0.907</v>
      </c>
      <c r="Q2775" s="14">
        <v>106.469</v>
      </c>
      <c r="R2775" s="14">
        <v>3.0</v>
      </c>
      <c r="S2775" s="14">
        <v>1.0</v>
      </c>
      <c r="T2775" s="14" t="s">
        <v>1264</v>
      </c>
      <c r="U2775" s="14" t="s">
        <v>35</v>
      </c>
      <c r="V2775" s="16" t="s">
        <v>819</v>
      </c>
      <c r="W2775" s="17" t="s">
        <v>185</v>
      </c>
    </row>
    <row r="2776" ht="15.75" customHeight="1">
      <c r="A2776" s="14" t="s">
        <v>21109</v>
      </c>
      <c r="B2776" s="14" t="s">
        <v>21110</v>
      </c>
      <c r="C2776" s="14">
        <v>2010.0</v>
      </c>
      <c r="D2776" s="14">
        <v>16.0</v>
      </c>
      <c r="E2776" s="14">
        <v>188813.0</v>
      </c>
      <c r="F2776" s="14" t="s">
        <v>12502</v>
      </c>
      <c r="G2776" s="14" t="s">
        <v>20430</v>
      </c>
      <c r="H2776" s="14" t="s">
        <v>20431</v>
      </c>
      <c r="I2776" s="14">
        <v>0.62</v>
      </c>
      <c r="J2776" s="14">
        <v>0.605</v>
      </c>
      <c r="K2776" s="14">
        <v>0.8040767437211714</v>
      </c>
      <c r="L2776" s="14">
        <v>0.0508</v>
      </c>
      <c r="M2776" s="14">
        <v>0.502</v>
      </c>
      <c r="N2776" s="14">
        <v>0.0</v>
      </c>
      <c r="O2776" s="14">
        <v>0.211</v>
      </c>
      <c r="P2776" s="14">
        <v>0.902</v>
      </c>
      <c r="Q2776" s="14">
        <v>68.352</v>
      </c>
      <c r="R2776" s="14">
        <v>7.0</v>
      </c>
      <c r="S2776" s="14">
        <v>0.0</v>
      </c>
      <c r="T2776" s="14" t="s">
        <v>1264</v>
      </c>
      <c r="U2776" s="14" t="s">
        <v>35</v>
      </c>
      <c r="V2776" s="16" t="s">
        <v>819</v>
      </c>
      <c r="W2776" s="17" t="s">
        <v>185</v>
      </c>
    </row>
    <row r="2777" ht="15.75" customHeight="1">
      <c r="A2777" s="14" t="s">
        <v>21111</v>
      </c>
      <c r="B2777" s="14" t="s">
        <v>21112</v>
      </c>
      <c r="C2777" s="14">
        <v>2024.0</v>
      </c>
      <c r="D2777" s="14">
        <v>16.0</v>
      </c>
      <c r="E2777" s="14">
        <v>88440.0</v>
      </c>
      <c r="F2777" s="14" t="s">
        <v>12615</v>
      </c>
      <c r="G2777" s="14" t="s">
        <v>19947</v>
      </c>
      <c r="H2777" s="14" t="s">
        <v>19948</v>
      </c>
      <c r="I2777" s="14">
        <v>0.297</v>
      </c>
      <c r="J2777" s="14">
        <v>0.137</v>
      </c>
      <c r="K2777" s="14">
        <v>0.5075182341131582</v>
      </c>
      <c r="L2777" s="14">
        <v>0.043</v>
      </c>
      <c r="M2777" s="14">
        <v>0.995</v>
      </c>
      <c r="N2777" s="14">
        <v>0.868</v>
      </c>
      <c r="O2777" s="14">
        <v>0.156</v>
      </c>
      <c r="P2777" s="14">
        <v>0.463</v>
      </c>
      <c r="Q2777" s="14">
        <v>157.638</v>
      </c>
      <c r="R2777" s="14">
        <v>5.0</v>
      </c>
      <c r="S2777" s="14">
        <v>1.0</v>
      </c>
      <c r="T2777" s="14" t="s">
        <v>1264</v>
      </c>
      <c r="U2777" s="14" t="s">
        <v>35</v>
      </c>
      <c r="V2777" s="16" t="s">
        <v>54</v>
      </c>
      <c r="W2777" s="17" t="s">
        <v>251</v>
      </c>
    </row>
    <row r="2778" ht="15.75" customHeight="1">
      <c r="A2778" s="14" t="s">
        <v>21113</v>
      </c>
      <c r="B2778" s="14" t="s">
        <v>21114</v>
      </c>
      <c r="C2778" s="14">
        <v>2020.0</v>
      </c>
      <c r="D2778" s="14">
        <v>16.0</v>
      </c>
      <c r="E2778" s="14">
        <v>159831.0</v>
      </c>
      <c r="F2778" s="14" t="s">
        <v>12502</v>
      </c>
      <c r="G2778" s="14" t="s">
        <v>14057</v>
      </c>
      <c r="H2778" s="14" t="s">
        <v>19988</v>
      </c>
      <c r="I2778" s="14">
        <v>0.691</v>
      </c>
      <c r="J2778" s="14">
        <v>0.228</v>
      </c>
      <c r="K2778" s="14">
        <v>0.6777319102372525</v>
      </c>
      <c r="L2778" s="14">
        <v>0.0335</v>
      </c>
      <c r="M2778" s="14">
        <v>0.833</v>
      </c>
      <c r="N2778" s="14">
        <v>0.856</v>
      </c>
      <c r="O2778" s="14">
        <v>0.0772</v>
      </c>
      <c r="P2778" s="14">
        <v>0.545</v>
      </c>
      <c r="Q2778" s="14">
        <v>104.829</v>
      </c>
      <c r="R2778" s="14">
        <v>4.0</v>
      </c>
      <c r="S2778" s="14">
        <v>0.0</v>
      </c>
      <c r="T2778" s="14" t="s">
        <v>1264</v>
      </c>
      <c r="U2778" s="14" t="s">
        <v>35</v>
      </c>
      <c r="V2778" s="16" t="s">
        <v>333</v>
      </c>
      <c r="W2778" s="17" t="s">
        <v>185</v>
      </c>
    </row>
    <row r="2779" ht="15.75" customHeight="1">
      <c r="A2779" s="14" t="s">
        <v>21115</v>
      </c>
      <c r="B2779" s="14" t="s">
        <v>21116</v>
      </c>
      <c r="C2779" s="14">
        <v>1987.0</v>
      </c>
      <c r="D2779" s="14">
        <v>16.0</v>
      </c>
      <c r="E2779" s="14">
        <v>88066.0</v>
      </c>
      <c r="F2779" s="14" t="s">
        <v>13628</v>
      </c>
      <c r="G2779" s="14" t="s">
        <v>17835</v>
      </c>
      <c r="H2779" s="14" t="s">
        <v>17836</v>
      </c>
      <c r="I2779" s="14">
        <v>0.452</v>
      </c>
      <c r="J2779" s="14">
        <v>0.0148</v>
      </c>
      <c r="K2779" s="14">
        <v>0.3946912497509318</v>
      </c>
      <c r="L2779" s="14">
        <v>0.037</v>
      </c>
      <c r="M2779" s="14">
        <v>0.99</v>
      </c>
      <c r="N2779" s="14">
        <v>0.0</v>
      </c>
      <c r="O2779" s="14">
        <v>0.0919</v>
      </c>
      <c r="P2779" s="14">
        <v>0.709</v>
      </c>
      <c r="Q2779" s="14">
        <v>88.035</v>
      </c>
      <c r="R2779" s="14">
        <v>7.0</v>
      </c>
      <c r="S2779" s="14">
        <v>1.0</v>
      </c>
      <c r="T2779" s="14" t="s">
        <v>1264</v>
      </c>
      <c r="U2779" s="14" t="s">
        <v>35</v>
      </c>
      <c r="V2779" s="16" t="s">
        <v>181</v>
      </c>
      <c r="W2779" s="17" t="s">
        <v>185</v>
      </c>
    </row>
    <row r="2780" ht="15.75" customHeight="1">
      <c r="A2780" s="14" t="s">
        <v>21117</v>
      </c>
      <c r="B2780" s="14" t="s">
        <v>21118</v>
      </c>
      <c r="C2780" s="14">
        <v>1990.0</v>
      </c>
      <c r="D2780" s="14">
        <v>16.0</v>
      </c>
      <c r="E2780" s="14">
        <v>239933.0</v>
      </c>
      <c r="F2780" s="14" t="s">
        <v>20262</v>
      </c>
      <c r="G2780" s="14" t="s">
        <v>20263</v>
      </c>
      <c r="H2780" s="14" t="s">
        <v>20264</v>
      </c>
      <c r="I2780" s="14">
        <v>0.382</v>
      </c>
      <c r="J2780" s="14">
        <v>0.472</v>
      </c>
      <c r="K2780" s="14">
        <v>0.7273116163513078</v>
      </c>
      <c r="L2780" s="14">
        <v>0.0597</v>
      </c>
      <c r="M2780" s="14">
        <v>0.86</v>
      </c>
      <c r="N2780" s="14">
        <v>4.47E-6</v>
      </c>
      <c r="O2780" s="14">
        <v>0.133</v>
      </c>
      <c r="P2780" s="14">
        <v>0.683</v>
      </c>
      <c r="Q2780" s="14">
        <v>86.396</v>
      </c>
      <c r="R2780" s="14">
        <v>7.0</v>
      </c>
      <c r="S2780" s="14">
        <v>0.0</v>
      </c>
      <c r="T2780" s="14" t="s">
        <v>1264</v>
      </c>
      <c r="U2780" s="14" t="s">
        <v>35</v>
      </c>
      <c r="V2780" s="16" t="s">
        <v>407</v>
      </c>
      <c r="W2780" s="17" t="s">
        <v>185</v>
      </c>
    </row>
    <row r="2781" ht="15.75" customHeight="1">
      <c r="A2781" s="14" t="s">
        <v>21119</v>
      </c>
      <c r="B2781" s="14" t="s">
        <v>21120</v>
      </c>
      <c r="C2781" s="14">
        <v>1963.0</v>
      </c>
      <c r="D2781" s="14">
        <v>16.0</v>
      </c>
      <c r="E2781" s="14">
        <v>169493.0</v>
      </c>
      <c r="F2781" s="14" t="s">
        <v>20436</v>
      </c>
      <c r="G2781" s="14" t="s">
        <v>20437</v>
      </c>
      <c r="H2781" s="14" t="s">
        <v>20438</v>
      </c>
      <c r="I2781" s="14">
        <v>0.711</v>
      </c>
      <c r="J2781" s="14">
        <v>0.209</v>
      </c>
      <c r="K2781" s="14">
        <v>0.6694543665503936</v>
      </c>
      <c r="L2781" s="14">
        <v>0.0723</v>
      </c>
      <c r="M2781" s="14">
        <v>0.99</v>
      </c>
      <c r="N2781" s="14">
        <v>0.0</v>
      </c>
      <c r="O2781" s="14">
        <v>0.148</v>
      </c>
      <c r="P2781" s="14">
        <v>0.788</v>
      </c>
      <c r="Q2781" s="14">
        <v>112.183</v>
      </c>
      <c r="R2781" s="14">
        <v>1.0</v>
      </c>
      <c r="S2781" s="14">
        <v>0.0</v>
      </c>
      <c r="T2781" s="14" t="s">
        <v>1264</v>
      </c>
      <c r="U2781" s="14" t="s">
        <v>68</v>
      </c>
      <c r="V2781" s="16" t="s">
        <v>181</v>
      </c>
      <c r="W2781" s="17" t="s">
        <v>185</v>
      </c>
    </row>
    <row r="2782" ht="15.75" customHeight="1">
      <c r="A2782" s="14" t="s">
        <v>21121</v>
      </c>
      <c r="B2782" s="14" t="s">
        <v>21122</v>
      </c>
      <c r="C2782" s="14">
        <v>1996.0</v>
      </c>
      <c r="D2782" s="14">
        <v>16.0</v>
      </c>
      <c r="E2782" s="14">
        <v>185840.0</v>
      </c>
      <c r="F2782" s="14" t="s">
        <v>13320</v>
      </c>
      <c r="G2782" s="14" t="s">
        <v>20814</v>
      </c>
      <c r="H2782" s="14" t="s">
        <v>20815</v>
      </c>
      <c r="I2782" s="14">
        <v>0.533</v>
      </c>
      <c r="J2782" s="14">
        <v>0.352</v>
      </c>
      <c r="K2782" s="14">
        <v>0.7267341133033874</v>
      </c>
      <c r="L2782" s="14">
        <v>0.0437</v>
      </c>
      <c r="M2782" s="14">
        <v>0.989</v>
      </c>
      <c r="N2782" s="14">
        <v>0.00128</v>
      </c>
      <c r="O2782" s="14">
        <v>0.674</v>
      </c>
      <c r="P2782" s="14">
        <v>0.71</v>
      </c>
      <c r="Q2782" s="14">
        <v>123.264</v>
      </c>
      <c r="R2782" s="14">
        <v>4.0</v>
      </c>
      <c r="S2782" s="14">
        <v>1.0</v>
      </c>
      <c r="T2782" s="14" t="s">
        <v>1264</v>
      </c>
      <c r="U2782" s="14" t="s">
        <v>35</v>
      </c>
      <c r="V2782" s="16" t="s">
        <v>181</v>
      </c>
      <c r="W2782" s="17" t="s">
        <v>185</v>
      </c>
    </row>
    <row r="2783" ht="15.75" customHeight="1">
      <c r="A2783" s="14" t="s">
        <v>21123</v>
      </c>
      <c r="B2783" s="14" t="s">
        <v>21124</v>
      </c>
      <c r="C2783" s="14">
        <v>2024.0</v>
      </c>
      <c r="D2783" s="14">
        <v>16.0</v>
      </c>
      <c r="E2783" s="14">
        <v>240004.0</v>
      </c>
      <c r="F2783" s="14" t="s">
        <v>12561</v>
      </c>
      <c r="G2783" s="14" t="s">
        <v>21125</v>
      </c>
      <c r="H2783" s="14" t="s">
        <v>21126</v>
      </c>
      <c r="I2783" s="14">
        <v>0.654</v>
      </c>
      <c r="J2783" s="14">
        <v>0.0193</v>
      </c>
      <c r="K2783" s="14">
        <v>0.4934014929417706</v>
      </c>
      <c r="L2783" s="14">
        <v>0.0413</v>
      </c>
      <c r="M2783" s="14">
        <v>0.922</v>
      </c>
      <c r="N2783" s="14">
        <v>0.0</v>
      </c>
      <c r="O2783" s="14">
        <v>0.135</v>
      </c>
      <c r="P2783" s="14">
        <v>0.441</v>
      </c>
      <c r="Q2783" s="14">
        <v>65.995</v>
      </c>
      <c r="R2783" s="14">
        <v>2.0</v>
      </c>
      <c r="S2783" s="14">
        <v>1.0</v>
      </c>
      <c r="T2783" s="14" t="s">
        <v>1264</v>
      </c>
      <c r="U2783" s="14" t="s">
        <v>35</v>
      </c>
      <c r="V2783" s="16" t="s">
        <v>54</v>
      </c>
      <c r="W2783" s="17" t="s">
        <v>251</v>
      </c>
    </row>
    <row r="2784" ht="15.75" customHeight="1">
      <c r="A2784" s="14" t="s">
        <v>21127</v>
      </c>
      <c r="B2784" s="14" t="s">
        <v>21128</v>
      </c>
      <c r="C2784" s="14">
        <v>2022.0</v>
      </c>
      <c r="D2784" s="14">
        <v>16.0</v>
      </c>
      <c r="E2784" s="14">
        <v>190615.0</v>
      </c>
      <c r="F2784" s="14" t="s">
        <v>12561</v>
      </c>
      <c r="G2784" s="14" t="s">
        <v>21129</v>
      </c>
      <c r="H2784" s="14" t="s">
        <v>21128</v>
      </c>
      <c r="I2784" s="14">
        <v>0.62</v>
      </c>
      <c r="J2784" s="14">
        <v>0.883</v>
      </c>
      <c r="K2784" s="14">
        <v>0.8770560177768902</v>
      </c>
      <c r="L2784" s="14">
        <v>0.0581</v>
      </c>
      <c r="M2784" s="14">
        <v>0.167</v>
      </c>
      <c r="N2784" s="14">
        <v>0.0</v>
      </c>
      <c r="O2784" s="14">
        <v>0.419</v>
      </c>
      <c r="P2784" s="14">
        <v>0.411</v>
      </c>
      <c r="Q2784" s="14">
        <v>130.134</v>
      </c>
      <c r="R2784" s="14">
        <v>5.0</v>
      </c>
      <c r="S2784" s="14">
        <v>0.0</v>
      </c>
      <c r="T2784" s="14" t="s">
        <v>1264</v>
      </c>
      <c r="U2784" s="14" t="s">
        <v>35</v>
      </c>
      <c r="V2784" s="16" t="s">
        <v>54</v>
      </c>
      <c r="W2784" s="17" t="s">
        <v>251</v>
      </c>
    </row>
    <row r="2785" ht="15.75" customHeight="1">
      <c r="A2785" s="14" t="s">
        <v>21130</v>
      </c>
      <c r="B2785" s="14" t="s">
        <v>21131</v>
      </c>
      <c r="C2785" s="14">
        <v>2018.0</v>
      </c>
      <c r="D2785" s="14">
        <v>16.0</v>
      </c>
      <c r="E2785" s="14">
        <v>104480.0</v>
      </c>
      <c r="F2785" s="14" t="s">
        <v>12561</v>
      </c>
      <c r="G2785" s="14" t="s">
        <v>21075</v>
      </c>
      <c r="H2785" s="14" t="s">
        <v>21076</v>
      </c>
      <c r="I2785" s="14">
        <v>0.217</v>
      </c>
      <c r="J2785" s="14">
        <v>0.0969</v>
      </c>
      <c r="K2785" s="14">
        <v>0.4922892648494795</v>
      </c>
      <c r="L2785" s="14">
        <v>0.0315</v>
      </c>
      <c r="M2785" s="14">
        <v>0.887</v>
      </c>
      <c r="N2785" s="14">
        <v>0.964</v>
      </c>
      <c r="O2785" s="14">
        <v>0.111</v>
      </c>
      <c r="P2785" s="14">
        <v>0.0377</v>
      </c>
      <c r="Q2785" s="14">
        <v>63.62</v>
      </c>
      <c r="R2785" s="14">
        <v>2.0</v>
      </c>
      <c r="S2785" s="14">
        <v>1.0</v>
      </c>
      <c r="T2785" s="14" t="s">
        <v>1264</v>
      </c>
      <c r="U2785" s="14" t="s">
        <v>35</v>
      </c>
      <c r="V2785" s="16" t="s">
        <v>75</v>
      </c>
      <c r="W2785" s="17" t="s">
        <v>251</v>
      </c>
    </row>
    <row r="2786" ht="15.75" customHeight="1">
      <c r="A2786" s="14" t="s">
        <v>21132</v>
      </c>
      <c r="B2786" s="14" t="s">
        <v>21133</v>
      </c>
      <c r="C2786" s="14">
        <v>2014.0</v>
      </c>
      <c r="D2786" s="14">
        <v>16.0</v>
      </c>
      <c r="E2786" s="14">
        <v>298520.0</v>
      </c>
      <c r="F2786" s="14" t="s">
        <v>12615</v>
      </c>
      <c r="G2786" s="14" t="s">
        <v>20445</v>
      </c>
      <c r="H2786" s="14" t="s">
        <v>20446</v>
      </c>
      <c r="I2786" s="14">
        <v>0.593</v>
      </c>
      <c r="J2786" s="14">
        <v>0.451</v>
      </c>
      <c r="K2786" s="14">
        <v>0.8763715697200957</v>
      </c>
      <c r="L2786" s="14">
        <v>0.0303</v>
      </c>
      <c r="M2786" s="14">
        <v>0.702</v>
      </c>
      <c r="N2786" s="14">
        <v>0.0</v>
      </c>
      <c r="O2786" s="14">
        <v>0.127</v>
      </c>
      <c r="P2786" s="14">
        <v>0.5</v>
      </c>
      <c r="Q2786" s="14">
        <v>132.468</v>
      </c>
      <c r="R2786" s="14">
        <v>0.0</v>
      </c>
      <c r="S2786" s="14">
        <v>0.0</v>
      </c>
      <c r="T2786" s="14" t="s">
        <v>1264</v>
      </c>
      <c r="U2786" s="14" t="s">
        <v>35</v>
      </c>
      <c r="V2786" s="16" t="s">
        <v>333</v>
      </c>
      <c r="W2786" s="17" t="s">
        <v>185</v>
      </c>
    </row>
    <row r="2787" ht="15.75" customHeight="1">
      <c r="A2787" s="14" t="s">
        <v>21134</v>
      </c>
      <c r="B2787" s="14" t="s">
        <v>21135</v>
      </c>
      <c r="C2787" s="14">
        <v>2023.0</v>
      </c>
      <c r="D2787" s="14">
        <v>16.0</v>
      </c>
      <c r="E2787" s="14">
        <v>138143.0</v>
      </c>
      <c r="F2787" s="14" t="s">
        <v>15366</v>
      </c>
      <c r="G2787" s="14" t="s">
        <v>20769</v>
      </c>
      <c r="H2787" s="14" t="s">
        <v>21135</v>
      </c>
      <c r="I2787" s="14">
        <v>0.794</v>
      </c>
      <c r="J2787" s="14">
        <v>0.694</v>
      </c>
      <c r="K2787" s="14">
        <v>0.8681368040367863</v>
      </c>
      <c r="L2787" s="14">
        <v>0.382</v>
      </c>
      <c r="M2787" s="14">
        <v>0.618</v>
      </c>
      <c r="N2787" s="14">
        <v>0.0</v>
      </c>
      <c r="O2787" s="14">
        <v>0.228</v>
      </c>
      <c r="P2787" s="14">
        <v>0.409</v>
      </c>
      <c r="Q2787" s="14">
        <v>74.748</v>
      </c>
      <c r="R2787" s="14">
        <v>9.0</v>
      </c>
      <c r="S2787" s="14">
        <v>0.0</v>
      </c>
      <c r="T2787" s="14" t="s">
        <v>1434</v>
      </c>
      <c r="U2787" s="14" t="s">
        <v>35</v>
      </c>
      <c r="V2787" s="16" t="s">
        <v>54</v>
      </c>
      <c r="W2787" s="17" t="s">
        <v>251</v>
      </c>
    </row>
    <row r="2788" ht="15.75" customHeight="1">
      <c r="A2788" s="14" t="s">
        <v>21136</v>
      </c>
      <c r="B2788" s="14" t="s">
        <v>21137</v>
      </c>
      <c r="C2788" s="14">
        <v>2020.0</v>
      </c>
      <c r="D2788" s="14">
        <v>16.0</v>
      </c>
      <c r="E2788" s="14">
        <v>200346.0</v>
      </c>
      <c r="F2788" s="14" t="s">
        <v>14680</v>
      </c>
      <c r="G2788" s="14" t="s">
        <v>21138</v>
      </c>
      <c r="H2788" s="14" t="s">
        <v>21139</v>
      </c>
      <c r="I2788" s="14">
        <v>0.31</v>
      </c>
      <c r="J2788" s="14">
        <v>0.31</v>
      </c>
      <c r="K2788" s="14">
        <v>0.7664107115956964</v>
      </c>
      <c r="L2788" s="14">
        <v>0.0343</v>
      </c>
      <c r="M2788" s="14">
        <v>0.757</v>
      </c>
      <c r="N2788" s="14">
        <v>6.96E-6</v>
      </c>
      <c r="O2788" s="14">
        <v>0.126</v>
      </c>
      <c r="P2788" s="14">
        <v>0.128</v>
      </c>
      <c r="Q2788" s="14">
        <v>176.148</v>
      </c>
      <c r="R2788" s="14">
        <v>0.0</v>
      </c>
      <c r="S2788" s="14">
        <v>0.0</v>
      </c>
      <c r="T2788" s="14" t="s">
        <v>1434</v>
      </c>
      <c r="U2788" s="14" t="s">
        <v>35</v>
      </c>
      <c r="V2788" s="16" t="s">
        <v>58</v>
      </c>
      <c r="W2788" s="17" t="s">
        <v>251</v>
      </c>
    </row>
    <row r="2789" ht="15.75" customHeight="1">
      <c r="A2789" s="14" t="s">
        <v>21140</v>
      </c>
      <c r="B2789" s="14" t="s">
        <v>21141</v>
      </c>
      <c r="C2789" s="14">
        <v>2016.0</v>
      </c>
      <c r="D2789" s="14">
        <v>16.0</v>
      </c>
      <c r="E2789" s="14">
        <v>226690.0</v>
      </c>
      <c r="F2789" s="14" t="s">
        <v>5251</v>
      </c>
      <c r="G2789" s="14" t="s">
        <v>21142</v>
      </c>
      <c r="H2789" s="14" t="s">
        <v>21143</v>
      </c>
      <c r="I2789" s="14">
        <v>0.641</v>
      </c>
      <c r="J2789" s="14">
        <v>0.899</v>
      </c>
      <c r="K2789" s="14">
        <v>0.9121553696893857</v>
      </c>
      <c r="L2789" s="14">
        <v>0.178</v>
      </c>
      <c r="M2789" s="14">
        <v>0.0378</v>
      </c>
      <c r="N2789" s="14">
        <v>0.0</v>
      </c>
      <c r="O2789" s="14">
        <v>0.211</v>
      </c>
      <c r="P2789" s="14">
        <v>0.277</v>
      </c>
      <c r="Q2789" s="14">
        <v>104.955</v>
      </c>
      <c r="R2789" s="14">
        <v>7.0</v>
      </c>
      <c r="S2789" s="14">
        <v>1.0</v>
      </c>
      <c r="T2789" s="14" t="s">
        <v>1434</v>
      </c>
      <c r="U2789" s="14" t="s">
        <v>35</v>
      </c>
      <c r="V2789" s="16" t="s">
        <v>36</v>
      </c>
      <c r="W2789" s="17" t="s">
        <v>251</v>
      </c>
    </row>
    <row r="2790" ht="15.75" customHeight="1">
      <c r="A2790" s="14" t="s">
        <v>21144</v>
      </c>
      <c r="B2790" s="14" t="s">
        <v>21145</v>
      </c>
      <c r="C2790" s="14">
        <v>2022.0</v>
      </c>
      <c r="D2790" s="14">
        <v>16.0</v>
      </c>
      <c r="E2790" s="14">
        <v>181293.0</v>
      </c>
      <c r="F2790" s="14" t="s">
        <v>19494</v>
      </c>
      <c r="G2790" s="14" t="s">
        <v>20228</v>
      </c>
      <c r="H2790" s="14" t="s">
        <v>21145</v>
      </c>
      <c r="I2790" s="14">
        <v>0.761</v>
      </c>
      <c r="J2790" s="14">
        <v>0.64</v>
      </c>
      <c r="K2790" s="14">
        <v>0.8307916069379336</v>
      </c>
      <c r="L2790" s="14">
        <v>0.037</v>
      </c>
      <c r="M2790" s="14">
        <v>0.201</v>
      </c>
      <c r="N2790" s="14">
        <v>8.77E-4</v>
      </c>
      <c r="O2790" s="14">
        <v>0.108</v>
      </c>
      <c r="P2790" s="14">
        <v>0.275</v>
      </c>
      <c r="Q2790" s="14">
        <v>118.007</v>
      </c>
      <c r="R2790" s="14">
        <v>6.0</v>
      </c>
      <c r="S2790" s="14">
        <v>0.0</v>
      </c>
      <c r="T2790" s="14" t="s">
        <v>1434</v>
      </c>
      <c r="U2790" s="14" t="s">
        <v>35</v>
      </c>
      <c r="V2790" s="16" t="s">
        <v>36</v>
      </c>
      <c r="W2790" s="17" t="s">
        <v>251</v>
      </c>
    </row>
    <row r="2791" ht="15.75" customHeight="1">
      <c r="A2791" s="14" t="s">
        <v>21146</v>
      </c>
      <c r="B2791" s="14" t="s">
        <v>21147</v>
      </c>
      <c r="C2791" s="14">
        <v>2014.0</v>
      </c>
      <c r="D2791" s="14">
        <v>16.0</v>
      </c>
      <c r="E2791" s="14">
        <v>120975.0</v>
      </c>
      <c r="F2791" s="14" t="s">
        <v>8128</v>
      </c>
      <c r="G2791" s="14" t="s">
        <v>21148</v>
      </c>
      <c r="H2791" s="14" t="s">
        <v>21149</v>
      </c>
      <c r="I2791" s="14">
        <v>0.758</v>
      </c>
      <c r="J2791" s="14">
        <v>0.678</v>
      </c>
      <c r="K2791" s="14">
        <v>0.8348555172751514</v>
      </c>
      <c r="L2791" s="14">
        <v>0.0348</v>
      </c>
      <c r="M2791" s="14">
        <v>0.571</v>
      </c>
      <c r="N2791" s="14">
        <v>9.51E-4</v>
      </c>
      <c r="O2791" s="14">
        <v>0.0471</v>
      </c>
      <c r="P2791" s="14">
        <v>0.934</v>
      </c>
      <c r="Q2791" s="14">
        <v>141.154</v>
      </c>
      <c r="R2791" s="14">
        <v>3.0</v>
      </c>
      <c r="S2791" s="14">
        <v>1.0</v>
      </c>
      <c r="T2791" s="14" t="s">
        <v>1434</v>
      </c>
      <c r="U2791" s="14" t="s">
        <v>35</v>
      </c>
      <c r="V2791" s="16" t="s">
        <v>819</v>
      </c>
      <c r="W2791" s="17" t="s">
        <v>185</v>
      </c>
    </row>
    <row r="2792" ht="15.75" customHeight="1">
      <c r="A2792" s="14" t="s">
        <v>21150</v>
      </c>
      <c r="B2792" s="14" t="s">
        <v>21151</v>
      </c>
      <c r="C2792" s="14">
        <v>2017.0</v>
      </c>
      <c r="D2792" s="14">
        <v>16.0</v>
      </c>
      <c r="E2792" s="14">
        <v>210320.0</v>
      </c>
      <c r="F2792" s="14" t="s">
        <v>20617</v>
      </c>
      <c r="G2792" s="14" t="s">
        <v>21152</v>
      </c>
      <c r="H2792" s="14" t="s">
        <v>20619</v>
      </c>
      <c r="I2792" s="14">
        <v>0.7</v>
      </c>
      <c r="J2792" s="14">
        <v>0.598</v>
      </c>
      <c r="K2792" s="14">
        <v>0.7747096442843302</v>
      </c>
      <c r="L2792" s="14">
        <v>0.1</v>
      </c>
      <c r="M2792" s="14">
        <v>0.752</v>
      </c>
      <c r="N2792" s="14">
        <v>0.0</v>
      </c>
      <c r="O2792" s="14">
        <v>0.271</v>
      </c>
      <c r="P2792" s="14">
        <v>0.822</v>
      </c>
      <c r="Q2792" s="14">
        <v>117.917</v>
      </c>
      <c r="R2792" s="14">
        <v>4.0</v>
      </c>
      <c r="S2792" s="14">
        <v>1.0</v>
      </c>
      <c r="T2792" s="14" t="s">
        <v>1434</v>
      </c>
      <c r="U2792" s="14" t="s">
        <v>35</v>
      </c>
      <c r="V2792" s="16" t="s">
        <v>560</v>
      </c>
      <c r="W2792" s="17" t="s">
        <v>185</v>
      </c>
    </row>
    <row r="2793" ht="15.75" customHeight="1">
      <c r="A2793" s="14" t="s">
        <v>7050</v>
      </c>
      <c r="B2793" s="14" t="s">
        <v>4178</v>
      </c>
      <c r="C2793" s="14">
        <v>2018.0</v>
      </c>
      <c r="D2793" s="14">
        <v>16.0</v>
      </c>
      <c r="E2793" s="14">
        <v>382169.0</v>
      </c>
      <c r="F2793" s="14" t="s">
        <v>7051</v>
      </c>
      <c r="G2793" s="14" t="s">
        <v>7052</v>
      </c>
      <c r="H2793" s="14" t="s">
        <v>4178</v>
      </c>
      <c r="I2793" s="14">
        <v>0.759</v>
      </c>
      <c r="J2793" s="14">
        <v>0.947</v>
      </c>
      <c r="K2793" s="14">
        <v>0.8280752037125303</v>
      </c>
      <c r="L2793" s="14">
        <v>0.127</v>
      </c>
      <c r="M2793" s="14">
        <v>0.312</v>
      </c>
      <c r="N2793" s="14">
        <v>0.217</v>
      </c>
      <c r="O2793" s="14">
        <v>0.322</v>
      </c>
      <c r="P2793" s="14">
        <v>0.942</v>
      </c>
      <c r="Q2793" s="14">
        <v>95.01</v>
      </c>
      <c r="R2793" s="14">
        <v>6.0</v>
      </c>
      <c r="S2793" s="14">
        <v>1.0</v>
      </c>
      <c r="T2793" s="14" t="s">
        <v>104</v>
      </c>
      <c r="U2793" s="14" t="s">
        <v>35</v>
      </c>
      <c r="V2793" s="16" t="s">
        <v>819</v>
      </c>
      <c r="W2793" s="17" t="s">
        <v>185</v>
      </c>
    </row>
    <row r="2794" ht="15.75" customHeight="1">
      <c r="A2794" s="14" t="s">
        <v>7057</v>
      </c>
      <c r="B2794" s="14" t="s">
        <v>7058</v>
      </c>
      <c r="C2794" s="14">
        <v>2017.0</v>
      </c>
      <c r="D2794" s="14">
        <v>16.0</v>
      </c>
      <c r="E2794" s="14">
        <v>252760.0</v>
      </c>
      <c r="F2794" s="14" t="s">
        <v>880</v>
      </c>
      <c r="G2794" s="14" t="s">
        <v>1822</v>
      </c>
      <c r="H2794" s="14" t="s">
        <v>7059</v>
      </c>
      <c r="I2794" s="14">
        <v>0.805</v>
      </c>
      <c r="J2794" s="14">
        <v>0.932</v>
      </c>
      <c r="K2794" s="14">
        <v>0.9268282249069189</v>
      </c>
      <c r="L2794" s="14">
        <v>0.0684</v>
      </c>
      <c r="M2794" s="14">
        <v>0.24</v>
      </c>
      <c r="N2794" s="14">
        <v>0.0</v>
      </c>
      <c r="O2794" s="14">
        <v>0.216</v>
      </c>
      <c r="P2794" s="14">
        <v>0.792</v>
      </c>
      <c r="Q2794" s="14">
        <v>106.02</v>
      </c>
      <c r="R2794" s="14">
        <v>2.0</v>
      </c>
      <c r="S2794" s="14">
        <v>0.0</v>
      </c>
      <c r="T2794" s="14" t="s">
        <v>104</v>
      </c>
      <c r="U2794" s="14" t="s">
        <v>35</v>
      </c>
      <c r="V2794" s="16" t="s">
        <v>181</v>
      </c>
      <c r="W2794" s="17" t="s">
        <v>185</v>
      </c>
    </row>
    <row r="2795" ht="15.75" customHeight="1">
      <c r="A2795" s="14" t="s">
        <v>7064</v>
      </c>
      <c r="B2795" s="14" t="s">
        <v>7065</v>
      </c>
      <c r="C2795" s="14">
        <v>2022.0</v>
      </c>
      <c r="D2795" s="14">
        <v>16.0</v>
      </c>
      <c r="E2795" s="14">
        <v>281707.0</v>
      </c>
      <c r="F2795" s="14" t="s">
        <v>1629</v>
      </c>
      <c r="G2795" s="14" t="s">
        <v>1511</v>
      </c>
      <c r="H2795" s="14" t="s">
        <v>7068</v>
      </c>
      <c r="I2795" s="14">
        <v>0.6567054320987653</v>
      </c>
      <c r="J2795" s="14">
        <v>0.6703844999999999</v>
      </c>
      <c r="K2795" s="14">
        <v>0.8136264709055699</v>
      </c>
      <c r="L2795" s="14">
        <v>0.08138265432098765</v>
      </c>
      <c r="M2795" s="14">
        <v>0.2693400896296296</v>
      </c>
      <c r="N2795" s="14">
        <v>0.05448885008024692</v>
      </c>
      <c r="O2795" s="14">
        <v>0.1911505555555556</v>
      </c>
      <c r="P2795" s="14">
        <v>0.6187672839506173</v>
      </c>
      <c r="Q2795" s="14">
        <v>120.71</v>
      </c>
      <c r="R2795" s="14">
        <v>5.0</v>
      </c>
      <c r="S2795" s="14">
        <v>1.0</v>
      </c>
      <c r="T2795" s="14" t="s">
        <v>104</v>
      </c>
      <c r="U2795" s="14" t="s">
        <v>35</v>
      </c>
      <c r="V2795" s="16" t="s">
        <v>407</v>
      </c>
      <c r="W2795" s="17" t="s">
        <v>185</v>
      </c>
    </row>
    <row r="2796" ht="15.75" customHeight="1">
      <c r="A2796" s="14" t="s">
        <v>7073</v>
      </c>
      <c r="B2796" s="14" t="s">
        <v>7074</v>
      </c>
      <c r="C2796" s="14">
        <v>2019.0</v>
      </c>
      <c r="D2796" s="14">
        <v>16.0</v>
      </c>
      <c r="E2796" s="14">
        <v>244067.0</v>
      </c>
      <c r="F2796" s="14" t="s">
        <v>880</v>
      </c>
      <c r="G2796" s="14" t="s">
        <v>3591</v>
      </c>
      <c r="H2796" s="14" t="s">
        <v>7076</v>
      </c>
      <c r="I2796" s="14">
        <v>0.692</v>
      </c>
      <c r="J2796" s="14">
        <v>0.954</v>
      </c>
      <c r="K2796" s="14">
        <v>0.8904241438861588</v>
      </c>
      <c r="L2796" s="14">
        <v>0.0916</v>
      </c>
      <c r="M2796" s="14">
        <v>0.0189</v>
      </c>
      <c r="N2796" s="14">
        <v>0.0</v>
      </c>
      <c r="O2796" s="14">
        <v>0.151</v>
      </c>
      <c r="P2796" s="14">
        <v>0.89</v>
      </c>
      <c r="Q2796" s="14">
        <v>141.98</v>
      </c>
      <c r="R2796" s="14">
        <v>2.0</v>
      </c>
      <c r="S2796" s="14">
        <v>0.0</v>
      </c>
      <c r="T2796" s="14" t="s">
        <v>104</v>
      </c>
      <c r="U2796" s="14" t="s">
        <v>35</v>
      </c>
      <c r="V2796" s="16" t="s">
        <v>560</v>
      </c>
      <c r="W2796" s="17" t="s">
        <v>185</v>
      </c>
    </row>
    <row r="2797" ht="15.75" customHeight="1">
      <c r="A2797" s="14" t="s">
        <v>21153</v>
      </c>
      <c r="B2797" s="14" t="s">
        <v>21154</v>
      </c>
      <c r="C2797" s="14">
        <v>1987.0</v>
      </c>
      <c r="D2797" s="14">
        <v>16.0</v>
      </c>
      <c r="E2797" s="14">
        <v>362866.0</v>
      </c>
      <c r="F2797" s="14" t="s">
        <v>21155</v>
      </c>
      <c r="G2797" s="14" t="s">
        <v>21156</v>
      </c>
      <c r="H2797" s="14" t="s">
        <v>21157</v>
      </c>
      <c r="I2797" s="14">
        <v>0.68</v>
      </c>
      <c r="J2797" s="14">
        <v>0.751</v>
      </c>
      <c r="K2797" s="14">
        <v>0.703313156359949</v>
      </c>
      <c r="L2797" s="14">
        <v>0.0466</v>
      </c>
      <c r="M2797" s="14">
        <v>0.0702</v>
      </c>
      <c r="N2797" s="14">
        <v>0.0214</v>
      </c>
      <c r="O2797" s="14">
        <v>0.104</v>
      </c>
      <c r="P2797" s="14">
        <v>0.854</v>
      </c>
      <c r="Q2797" s="14">
        <v>124.96</v>
      </c>
      <c r="R2797" s="14">
        <v>8.0</v>
      </c>
      <c r="S2797" s="14">
        <v>1.0</v>
      </c>
      <c r="T2797" s="14" t="s">
        <v>21158</v>
      </c>
      <c r="U2797" s="14" t="s">
        <v>35</v>
      </c>
      <c r="V2797" s="16" t="s">
        <v>560</v>
      </c>
      <c r="W2797" s="17" t="s">
        <v>185</v>
      </c>
    </row>
    <row r="2798" ht="15.75" customHeight="1">
      <c r="A2798" s="14" t="s">
        <v>4010</v>
      </c>
      <c r="B2798" s="14" t="s">
        <v>4011</v>
      </c>
      <c r="C2798" s="14">
        <v>2009.0</v>
      </c>
      <c r="D2798" s="14">
        <v>16.0</v>
      </c>
      <c r="E2798" s="14">
        <v>281280.0</v>
      </c>
      <c r="F2798" s="14" t="s">
        <v>4012</v>
      </c>
      <c r="G2798" s="14" t="s">
        <v>4014</v>
      </c>
      <c r="H2798" s="14" t="s">
        <v>4011</v>
      </c>
      <c r="I2798" s="14">
        <v>0.208</v>
      </c>
      <c r="J2798" s="14">
        <v>0.872</v>
      </c>
      <c r="K2798" s="14">
        <v>0.9104014715438496</v>
      </c>
      <c r="L2798" s="14">
        <v>0.0754</v>
      </c>
      <c r="M2798" s="14">
        <v>0.217</v>
      </c>
      <c r="N2798" s="14">
        <v>0.0</v>
      </c>
      <c r="O2798" s="14">
        <v>0.0771</v>
      </c>
      <c r="P2798" s="14">
        <v>0.294</v>
      </c>
      <c r="Q2798" s="14">
        <v>77.46</v>
      </c>
      <c r="R2798" s="14">
        <v>9.0</v>
      </c>
      <c r="S2798" s="14">
        <v>1.0</v>
      </c>
      <c r="T2798" s="14" t="s">
        <v>103</v>
      </c>
      <c r="U2798" s="14" t="s">
        <v>35</v>
      </c>
      <c r="V2798" s="16" t="s">
        <v>36</v>
      </c>
      <c r="W2798" s="17" t="s">
        <v>251</v>
      </c>
    </row>
    <row r="2799" ht="15.75" customHeight="1">
      <c r="A2799" s="14" t="s">
        <v>7083</v>
      </c>
      <c r="B2799" s="14" t="s">
        <v>7085</v>
      </c>
      <c r="C2799" s="14">
        <v>2020.0</v>
      </c>
      <c r="D2799" s="14">
        <v>16.0</v>
      </c>
      <c r="E2799" s="14">
        <v>227626.0</v>
      </c>
      <c r="F2799" s="14" t="s">
        <v>7088</v>
      </c>
      <c r="G2799" s="14" t="s">
        <v>7089</v>
      </c>
      <c r="H2799" s="14" t="s">
        <v>7090</v>
      </c>
      <c r="I2799" s="14">
        <v>0.46</v>
      </c>
      <c r="J2799" s="14">
        <v>0.932</v>
      </c>
      <c r="K2799" s="14">
        <v>0.8405022137437063</v>
      </c>
      <c r="L2799" s="14">
        <v>0.0469</v>
      </c>
      <c r="M2799" s="14">
        <v>0.138</v>
      </c>
      <c r="N2799" s="14">
        <v>0.00496</v>
      </c>
      <c r="O2799" s="14">
        <v>0.101</v>
      </c>
      <c r="P2799" s="14">
        <v>0.849</v>
      </c>
      <c r="Q2799" s="14">
        <v>203.62</v>
      </c>
      <c r="R2799" s="14">
        <v>0.0</v>
      </c>
      <c r="S2799" s="14">
        <v>1.0</v>
      </c>
      <c r="T2799" s="14" t="s">
        <v>103</v>
      </c>
      <c r="U2799" s="14" t="s">
        <v>35</v>
      </c>
      <c r="V2799" s="16" t="s">
        <v>560</v>
      </c>
      <c r="W2799" s="17" t="s">
        <v>185</v>
      </c>
    </row>
    <row r="2800" ht="15.75" customHeight="1">
      <c r="A2800" s="14" t="s">
        <v>4016</v>
      </c>
      <c r="B2800" s="14" t="s">
        <v>4017</v>
      </c>
      <c r="C2800" s="14">
        <v>2011.0</v>
      </c>
      <c r="D2800" s="14">
        <v>16.0</v>
      </c>
      <c r="E2800" s="14">
        <v>438138.0</v>
      </c>
      <c r="F2800" s="14" t="s">
        <v>4020</v>
      </c>
      <c r="G2800" s="14" t="s">
        <v>4021</v>
      </c>
      <c r="H2800" s="14" t="s">
        <v>4022</v>
      </c>
      <c r="I2800" s="14">
        <v>0.701</v>
      </c>
      <c r="J2800" s="14">
        <v>0.664</v>
      </c>
      <c r="K2800" s="14">
        <v>0.793211130819558</v>
      </c>
      <c r="L2800" s="14">
        <v>0.0508</v>
      </c>
      <c r="M2800" s="14">
        <v>8.51E-5</v>
      </c>
      <c r="N2800" s="14">
        <v>0.235</v>
      </c>
      <c r="O2800" s="14">
        <v>0.0513</v>
      </c>
      <c r="P2800" s="14">
        <v>0.0889</v>
      </c>
      <c r="Q2800" s="14">
        <v>125.98</v>
      </c>
      <c r="R2800" s="14">
        <v>0.0</v>
      </c>
      <c r="S2800" s="14">
        <v>0.0</v>
      </c>
      <c r="T2800" s="14" t="s">
        <v>103</v>
      </c>
      <c r="U2800" s="14" t="s">
        <v>68</v>
      </c>
      <c r="V2800" s="16" t="s">
        <v>75</v>
      </c>
      <c r="W2800" s="17" t="s">
        <v>251</v>
      </c>
    </row>
    <row r="2801" ht="15.75" customHeight="1">
      <c r="A2801" s="14" t="s">
        <v>7095</v>
      </c>
      <c r="B2801" s="14" t="s">
        <v>7098</v>
      </c>
      <c r="C2801" s="14">
        <v>2025.0</v>
      </c>
      <c r="D2801" s="14">
        <v>16.0</v>
      </c>
      <c r="E2801" s="14">
        <v>242221.0</v>
      </c>
      <c r="F2801" s="14" t="s">
        <v>4913</v>
      </c>
      <c r="G2801" s="14" t="s">
        <v>7100</v>
      </c>
      <c r="H2801" s="14" t="s">
        <v>7098</v>
      </c>
      <c r="I2801" s="14">
        <v>0.6567054320987653</v>
      </c>
      <c r="J2801" s="14">
        <v>0.6703844999999999</v>
      </c>
      <c r="K2801" s="14">
        <v>0.8136264709055699</v>
      </c>
      <c r="L2801" s="14">
        <v>0.08138265432098765</v>
      </c>
      <c r="M2801" s="14">
        <v>0.2693400896296296</v>
      </c>
      <c r="N2801" s="14">
        <v>0.05448885008024692</v>
      </c>
      <c r="O2801" s="14">
        <v>0.1911505555555556</v>
      </c>
      <c r="P2801" s="14">
        <v>0.6187672839506173</v>
      </c>
      <c r="Q2801" s="14">
        <v>120.71</v>
      </c>
      <c r="R2801" s="14">
        <v>5.0</v>
      </c>
      <c r="S2801" s="14">
        <v>1.0</v>
      </c>
      <c r="T2801" s="14" t="s">
        <v>34</v>
      </c>
      <c r="U2801" s="14" t="s">
        <v>68</v>
      </c>
      <c r="V2801" s="16" t="s">
        <v>407</v>
      </c>
      <c r="W2801" s="17" t="s">
        <v>185</v>
      </c>
    </row>
    <row r="2802" ht="15.75" customHeight="1">
      <c r="A2802" s="14" t="s">
        <v>21159</v>
      </c>
      <c r="B2802" s="14" t="s">
        <v>21160</v>
      </c>
      <c r="C2802" s="14">
        <v>2003.0</v>
      </c>
      <c r="D2802" s="14">
        <v>16.0</v>
      </c>
      <c r="E2802" s="14">
        <v>224266.0</v>
      </c>
      <c r="F2802" s="14" t="s">
        <v>21161</v>
      </c>
      <c r="G2802" s="14" t="s">
        <v>21162</v>
      </c>
      <c r="H2802" s="14" t="s">
        <v>21163</v>
      </c>
      <c r="I2802" s="14">
        <v>0.598</v>
      </c>
      <c r="J2802" s="14">
        <v>0.89</v>
      </c>
      <c r="K2802" s="14">
        <v>0.8637520586729462</v>
      </c>
      <c r="L2802" s="14">
        <v>0.0315</v>
      </c>
      <c r="M2802" s="14">
        <v>0.00295</v>
      </c>
      <c r="N2802" s="14">
        <v>0.0458</v>
      </c>
      <c r="O2802" s="14">
        <v>0.156</v>
      </c>
      <c r="P2802" s="14">
        <v>0.748</v>
      </c>
      <c r="Q2802" s="14">
        <v>140.05</v>
      </c>
      <c r="R2802" s="14">
        <v>9.0</v>
      </c>
      <c r="S2802" s="14">
        <v>1.0</v>
      </c>
      <c r="T2802" s="14" t="s">
        <v>1264</v>
      </c>
      <c r="U2802" s="14" t="s">
        <v>94</v>
      </c>
      <c r="V2802" s="16" t="s">
        <v>181</v>
      </c>
      <c r="W2802" s="17" t="s">
        <v>185</v>
      </c>
    </row>
    <row r="2803" ht="15.75" customHeight="1">
      <c r="A2803" s="14" t="s">
        <v>7104</v>
      </c>
      <c r="B2803" s="14" t="s">
        <v>7105</v>
      </c>
      <c r="C2803" s="14">
        <v>1996.0</v>
      </c>
      <c r="D2803" s="14">
        <v>16.0</v>
      </c>
      <c r="E2803" s="14">
        <v>576640.0</v>
      </c>
      <c r="F2803" s="14" t="s">
        <v>880</v>
      </c>
      <c r="G2803" s="14" t="s">
        <v>881</v>
      </c>
      <c r="H2803" s="14" t="s">
        <v>7107</v>
      </c>
      <c r="I2803" s="14">
        <v>0.625</v>
      </c>
      <c r="J2803" s="14">
        <v>0.786</v>
      </c>
      <c r="K2803" s="14">
        <v>0.7917780677006443</v>
      </c>
      <c r="L2803" s="14">
        <v>0.0449</v>
      </c>
      <c r="M2803" s="14">
        <v>0.54</v>
      </c>
      <c r="N2803" s="14">
        <v>7.98E-4</v>
      </c>
      <c r="O2803" s="14">
        <v>0.154</v>
      </c>
      <c r="P2803" s="14">
        <v>0.602</v>
      </c>
      <c r="Q2803" s="14">
        <v>98.74</v>
      </c>
      <c r="R2803" s="14">
        <v>5.0</v>
      </c>
      <c r="S2803" s="14">
        <v>0.0</v>
      </c>
      <c r="T2803" s="14" t="s">
        <v>104</v>
      </c>
      <c r="U2803" s="14" t="s">
        <v>94</v>
      </c>
      <c r="V2803" s="16" t="s">
        <v>407</v>
      </c>
      <c r="W2803" s="17" t="s">
        <v>185</v>
      </c>
    </row>
    <row r="2804" ht="15.75" customHeight="1">
      <c r="A2804" s="14" t="s">
        <v>21164</v>
      </c>
      <c r="B2804" s="14" t="s">
        <v>20604</v>
      </c>
      <c r="C2804" s="14">
        <v>2021.0</v>
      </c>
      <c r="D2804" s="14">
        <v>17.0</v>
      </c>
      <c r="E2804" s="14">
        <v>108842.0</v>
      </c>
      <c r="F2804" s="14" t="s">
        <v>1656</v>
      </c>
      <c r="G2804" s="14" t="s">
        <v>1658</v>
      </c>
      <c r="H2804" s="14" t="s">
        <v>20078</v>
      </c>
      <c r="I2804" s="14">
        <v>0.6567054320987653</v>
      </c>
      <c r="J2804" s="14">
        <v>0.6703844999999999</v>
      </c>
      <c r="K2804" s="14">
        <v>0.8136264709055699</v>
      </c>
      <c r="L2804" s="14">
        <v>0.08138265432098765</v>
      </c>
      <c r="M2804" s="14">
        <v>0.2693400896296296</v>
      </c>
      <c r="N2804" s="14">
        <v>0.05448885008024692</v>
      </c>
      <c r="O2804" s="14">
        <v>0.1911505555555556</v>
      </c>
      <c r="P2804" s="14">
        <v>0.6187672839506173</v>
      </c>
      <c r="Q2804" s="14">
        <v>120.71</v>
      </c>
      <c r="R2804" s="14">
        <v>5.0</v>
      </c>
      <c r="S2804" s="14">
        <v>1.0</v>
      </c>
      <c r="T2804" s="14" t="s">
        <v>1434</v>
      </c>
      <c r="U2804" s="14" t="s">
        <v>68</v>
      </c>
      <c r="V2804" s="16" t="s">
        <v>407</v>
      </c>
      <c r="W2804" s="17" t="s">
        <v>185</v>
      </c>
    </row>
    <row r="2805" ht="15.75" customHeight="1">
      <c r="A2805" s="14" t="s">
        <v>7113</v>
      </c>
      <c r="B2805" s="14" t="s">
        <v>7114</v>
      </c>
      <c r="C2805" s="14">
        <v>1999.0</v>
      </c>
      <c r="D2805" s="14">
        <v>17.0</v>
      </c>
      <c r="E2805" s="14">
        <v>178103.0</v>
      </c>
      <c r="F2805" s="14" t="s">
        <v>26</v>
      </c>
      <c r="G2805" s="14" t="s">
        <v>63</v>
      </c>
      <c r="H2805" s="14" t="s">
        <v>4335</v>
      </c>
      <c r="I2805" s="14">
        <v>0.745</v>
      </c>
      <c r="J2805" s="14">
        <v>0.807</v>
      </c>
      <c r="K2805" s="14">
        <v>0.844566124080924</v>
      </c>
      <c r="L2805" s="14">
        <v>0.0309</v>
      </c>
      <c r="M2805" s="14">
        <v>0.235</v>
      </c>
      <c r="N2805" s="14">
        <v>2.39E-5</v>
      </c>
      <c r="O2805" s="14">
        <v>0.0704</v>
      </c>
      <c r="P2805" s="14">
        <v>0.915</v>
      </c>
      <c r="Q2805" s="14">
        <v>98.973</v>
      </c>
      <c r="R2805" s="14">
        <v>0.0</v>
      </c>
      <c r="S2805" s="14">
        <v>1.0</v>
      </c>
      <c r="T2805" s="14" t="s">
        <v>34</v>
      </c>
      <c r="U2805" s="14" t="s">
        <v>35</v>
      </c>
      <c r="V2805" s="16" t="s">
        <v>819</v>
      </c>
      <c r="W2805" s="17" t="s">
        <v>185</v>
      </c>
    </row>
    <row r="2806" ht="15.75" customHeight="1">
      <c r="A2806" s="14" t="s">
        <v>7120</v>
      </c>
      <c r="B2806" s="14" t="s">
        <v>7121</v>
      </c>
      <c r="C2806" s="14">
        <v>2001.0</v>
      </c>
      <c r="D2806" s="14">
        <v>17.0</v>
      </c>
      <c r="E2806" s="14">
        <v>281627.0</v>
      </c>
      <c r="F2806" s="14" t="s">
        <v>26</v>
      </c>
      <c r="G2806" s="14" t="s">
        <v>63</v>
      </c>
      <c r="H2806" s="14" t="s">
        <v>4638</v>
      </c>
      <c r="I2806" s="14">
        <v>0.841</v>
      </c>
      <c r="J2806" s="14">
        <v>0.493</v>
      </c>
      <c r="K2806" s="14">
        <v>0.7358458280594649</v>
      </c>
      <c r="L2806" s="14">
        <v>0.0399</v>
      </c>
      <c r="M2806" s="14">
        <v>0.664</v>
      </c>
      <c r="N2806" s="14">
        <v>0.0</v>
      </c>
      <c r="O2806" s="14">
        <v>0.186</v>
      </c>
      <c r="P2806" s="14">
        <v>0.783</v>
      </c>
      <c r="Q2806" s="14">
        <v>121.947</v>
      </c>
      <c r="R2806" s="14">
        <v>0.0</v>
      </c>
      <c r="S2806" s="14">
        <v>1.0</v>
      </c>
      <c r="T2806" s="14" t="s">
        <v>34</v>
      </c>
      <c r="U2806" s="14" t="s">
        <v>35</v>
      </c>
      <c r="V2806" s="16" t="s">
        <v>181</v>
      </c>
      <c r="W2806" s="17" t="s">
        <v>185</v>
      </c>
    </row>
    <row r="2807" ht="15.75" customHeight="1">
      <c r="A2807" s="14" t="s">
        <v>7127</v>
      </c>
      <c r="B2807" s="14" t="s">
        <v>7128</v>
      </c>
      <c r="C2807" s="14">
        <v>2013.0</v>
      </c>
      <c r="D2807" s="14">
        <v>17.0</v>
      </c>
      <c r="E2807" s="14">
        <v>236653.0</v>
      </c>
      <c r="F2807" s="14" t="s">
        <v>1918</v>
      </c>
      <c r="G2807" s="14" t="s">
        <v>1919</v>
      </c>
      <c r="H2807" s="14" t="s">
        <v>7128</v>
      </c>
      <c r="I2807" s="14">
        <v>0.882</v>
      </c>
      <c r="J2807" s="14">
        <v>0.639</v>
      </c>
      <c r="K2807" s="14">
        <v>0.8390263726212431</v>
      </c>
      <c r="L2807" s="14">
        <v>0.0414</v>
      </c>
      <c r="M2807" s="14">
        <v>0.103</v>
      </c>
      <c r="N2807" s="14">
        <v>1.31E-6</v>
      </c>
      <c r="O2807" s="14">
        <v>0.129</v>
      </c>
      <c r="P2807" s="14">
        <v>0.686</v>
      </c>
      <c r="Q2807" s="14">
        <v>100.028</v>
      </c>
      <c r="R2807" s="14">
        <v>0.0</v>
      </c>
      <c r="S2807" s="14">
        <v>1.0</v>
      </c>
      <c r="T2807" s="14" t="s">
        <v>104</v>
      </c>
      <c r="U2807" s="14" t="s">
        <v>68</v>
      </c>
      <c r="V2807" s="16" t="s">
        <v>407</v>
      </c>
      <c r="W2807" s="17" t="s">
        <v>185</v>
      </c>
    </row>
    <row r="2808" ht="15.75" customHeight="1">
      <c r="A2808" s="14" t="s">
        <v>21165</v>
      </c>
      <c r="B2808" s="14" t="s">
        <v>21166</v>
      </c>
      <c r="C2808" s="14">
        <v>2017.0</v>
      </c>
      <c r="D2808" s="14">
        <v>17.0</v>
      </c>
      <c r="E2808" s="14">
        <v>444555.0</v>
      </c>
      <c r="F2808" s="14" t="s">
        <v>21167</v>
      </c>
      <c r="G2808" s="14" t="s">
        <v>21168</v>
      </c>
      <c r="H2808" s="14" t="s">
        <v>21169</v>
      </c>
      <c r="I2808" s="14">
        <v>0.566</v>
      </c>
      <c r="J2808" s="14">
        <v>0.699</v>
      </c>
      <c r="K2808" s="14">
        <v>0.8779329668496582</v>
      </c>
      <c r="L2808" s="14">
        <v>0.161</v>
      </c>
      <c r="M2808" s="14">
        <v>0.516</v>
      </c>
      <c r="N2808" s="14">
        <v>1.27E-6</v>
      </c>
      <c r="O2808" s="14">
        <v>0.239</v>
      </c>
      <c r="P2808" s="14">
        <v>0.759</v>
      </c>
      <c r="Q2808" s="14">
        <v>93.034</v>
      </c>
      <c r="R2808" s="14">
        <v>11.0</v>
      </c>
      <c r="S2808" s="14">
        <v>0.0</v>
      </c>
      <c r="T2808" s="14" t="s">
        <v>1264</v>
      </c>
      <c r="U2808" s="14" t="s">
        <v>68</v>
      </c>
      <c r="V2808" s="16" t="s">
        <v>181</v>
      </c>
      <c r="W2808" s="17" t="s">
        <v>185</v>
      </c>
    </row>
    <row r="2809" ht="15.75" customHeight="1">
      <c r="A2809" s="14" t="s">
        <v>4023</v>
      </c>
      <c r="B2809" s="14" t="s">
        <v>4024</v>
      </c>
      <c r="C2809" s="14">
        <v>1992.0</v>
      </c>
      <c r="D2809" s="14">
        <v>17.0</v>
      </c>
      <c r="E2809" s="14">
        <v>220577.0</v>
      </c>
      <c r="F2809" s="14" t="s">
        <v>26</v>
      </c>
      <c r="G2809" s="14" t="s">
        <v>2140</v>
      </c>
      <c r="H2809" s="14" t="s">
        <v>4027</v>
      </c>
      <c r="I2809" s="14">
        <v>0.429</v>
      </c>
      <c r="J2809" s="14">
        <v>0.412</v>
      </c>
      <c r="K2809" s="14">
        <v>0.6743524479568296</v>
      </c>
      <c r="L2809" s="14">
        <v>0.114</v>
      </c>
      <c r="M2809" s="14">
        <v>0.674</v>
      </c>
      <c r="N2809" s="14">
        <v>0.0</v>
      </c>
      <c r="O2809" s="14">
        <v>0.201</v>
      </c>
      <c r="P2809" s="14">
        <v>0.488</v>
      </c>
      <c r="Q2809" s="14">
        <v>159.934</v>
      </c>
      <c r="R2809" s="14">
        <v>8.0</v>
      </c>
      <c r="S2809" s="14">
        <v>1.0</v>
      </c>
      <c r="T2809" s="14" t="s">
        <v>34</v>
      </c>
      <c r="U2809" s="14" t="s">
        <v>68</v>
      </c>
      <c r="V2809" s="16" t="s">
        <v>54</v>
      </c>
      <c r="W2809" s="17" t="s">
        <v>251</v>
      </c>
    </row>
    <row r="2810" ht="15.75" customHeight="1">
      <c r="A2810" s="14" t="s">
        <v>7133</v>
      </c>
      <c r="B2810" s="14" t="s">
        <v>7135</v>
      </c>
      <c r="C2810" s="14">
        <v>2022.0</v>
      </c>
      <c r="D2810" s="14">
        <v>17.0</v>
      </c>
      <c r="E2810" s="14">
        <v>248478.0</v>
      </c>
      <c r="F2810" s="14" t="s">
        <v>2171</v>
      </c>
      <c r="G2810" s="14" t="s">
        <v>7136</v>
      </c>
      <c r="H2810" s="14" t="s">
        <v>7135</v>
      </c>
      <c r="I2810" s="14">
        <v>0.38</v>
      </c>
      <c r="J2810" s="14">
        <v>0.693</v>
      </c>
      <c r="K2810" s="14">
        <v>0.8725429384024013</v>
      </c>
      <c r="L2810" s="14">
        <v>0.0841</v>
      </c>
      <c r="M2810" s="14">
        <v>0.0118</v>
      </c>
      <c r="N2810" s="14">
        <v>0.0</v>
      </c>
      <c r="O2810" s="14">
        <v>0.0332</v>
      </c>
      <c r="P2810" s="14">
        <v>0.689</v>
      </c>
      <c r="Q2810" s="14">
        <v>114.886</v>
      </c>
      <c r="R2810" s="14">
        <v>1.0</v>
      </c>
      <c r="S2810" s="14">
        <v>0.0</v>
      </c>
      <c r="T2810" s="14" t="s">
        <v>103</v>
      </c>
      <c r="U2810" s="14" t="s">
        <v>68</v>
      </c>
      <c r="V2810" s="16" t="s">
        <v>407</v>
      </c>
      <c r="W2810" s="17" t="s">
        <v>185</v>
      </c>
    </row>
    <row r="2811" ht="15.75" customHeight="1">
      <c r="A2811" s="14" t="s">
        <v>7140</v>
      </c>
      <c r="B2811" s="14" t="s">
        <v>7141</v>
      </c>
      <c r="C2811" s="14">
        <v>2004.0</v>
      </c>
      <c r="D2811" s="14">
        <v>17.0</v>
      </c>
      <c r="E2811" s="14">
        <v>326133.0</v>
      </c>
      <c r="F2811" s="14" t="s">
        <v>7142</v>
      </c>
      <c r="G2811" s="14" t="s">
        <v>7144</v>
      </c>
      <c r="H2811" s="14" t="s">
        <v>7146</v>
      </c>
      <c r="I2811" s="14">
        <v>0.703</v>
      </c>
      <c r="J2811" s="14">
        <v>0.585</v>
      </c>
      <c r="K2811" s="14">
        <v>0.8169529227896188</v>
      </c>
      <c r="L2811" s="14">
        <v>0.257</v>
      </c>
      <c r="M2811" s="14">
        <v>0.417</v>
      </c>
      <c r="N2811" s="14">
        <v>0.0</v>
      </c>
      <c r="O2811" s="14">
        <v>0.409</v>
      </c>
      <c r="P2811" s="14">
        <v>0.611</v>
      </c>
      <c r="Q2811" s="14">
        <v>159.977</v>
      </c>
      <c r="R2811" s="14">
        <v>0.0</v>
      </c>
      <c r="S2811" s="14">
        <v>0.0</v>
      </c>
      <c r="T2811" s="14" t="s">
        <v>103</v>
      </c>
      <c r="U2811" s="14" t="s">
        <v>68</v>
      </c>
      <c r="V2811" s="16" t="s">
        <v>407</v>
      </c>
      <c r="W2811" s="17" t="s">
        <v>185</v>
      </c>
    </row>
    <row r="2812" ht="15.75" customHeight="1">
      <c r="A2812" s="14" t="s">
        <v>7151</v>
      </c>
      <c r="B2812" s="14" t="s">
        <v>7152</v>
      </c>
      <c r="C2812" s="14">
        <v>2012.0</v>
      </c>
      <c r="D2812" s="14">
        <v>17.0</v>
      </c>
      <c r="E2812" s="14">
        <v>325173.0</v>
      </c>
      <c r="F2812" s="14" t="s">
        <v>4278</v>
      </c>
      <c r="G2812" s="14" t="s">
        <v>7155</v>
      </c>
      <c r="H2812" s="14" t="s">
        <v>7157</v>
      </c>
      <c r="I2812" s="14">
        <v>0.775</v>
      </c>
      <c r="J2812" s="14">
        <v>0.822</v>
      </c>
      <c r="K2812" s="14">
        <v>0.8500630975370552</v>
      </c>
      <c r="L2812" s="14">
        <v>0.0416</v>
      </c>
      <c r="M2812" s="14">
        <v>0.012</v>
      </c>
      <c r="N2812" s="14">
        <v>0.0</v>
      </c>
      <c r="O2812" s="14">
        <v>0.304</v>
      </c>
      <c r="P2812" s="14">
        <v>0.636</v>
      </c>
      <c r="Q2812" s="14">
        <v>125.023</v>
      </c>
      <c r="R2812" s="14">
        <v>9.0</v>
      </c>
      <c r="S2812" s="14">
        <v>1.0</v>
      </c>
      <c r="T2812" s="14" t="s">
        <v>103</v>
      </c>
      <c r="U2812" s="14" t="s">
        <v>68</v>
      </c>
      <c r="V2812" s="16" t="s">
        <v>407</v>
      </c>
      <c r="W2812" s="17" t="s">
        <v>185</v>
      </c>
    </row>
    <row r="2813" ht="15.75" customHeight="1">
      <c r="A2813" s="14" t="s">
        <v>7161</v>
      </c>
      <c r="B2813" s="14" t="s">
        <v>7162</v>
      </c>
      <c r="C2813" s="14">
        <v>1996.0</v>
      </c>
      <c r="D2813" s="14">
        <v>17.0</v>
      </c>
      <c r="E2813" s="14">
        <v>344720.0</v>
      </c>
      <c r="F2813" s="14" t="s">
        <v>901</v>
      </c>
      <c r="G2813" s="14" t="s">
        <v>671</v>
      </c>
      <c r="H2813" s="14" t="s">
        <v>7164</v>
      </c>
      <c r="I2813" s="14">
        <v>0.595</v>
      </c>
      <c r="J2813" s="14">
        <v>0.74</v>
      </c>
      <c r="K2813" s="14">
        <v>0.7254079951933481</v>
      </c>
      <c r="L2813" s="14">
        <v>0.0562</v>
      </c>
      <c r="M2813" s="14">
        <v>0.587</v>
      </c>
      <c r="N2813" s="14">
        <v>3.09E-6</v>
      </c>
      <c r="O2813" s="14">
        <v>0.0818</v>
      </c>
      <c r="P2813" s="14">
        <v>0.908</v>
      </c>
      <c r="Q2813" s="14">
        <v>153.833</v>
      </c>
      <c r="R2813" s="14">
        <v>9.0</v>
      </c>
      <c r="S2813" s="14">
        <v>1.0</v>
      </c>
      <c r="T2813" s="14" t="s">
        <v>104</v>
      </c>
      <c r="U2813" s="14" t="s">
        <v>94</v>
      </c>
      <c r="V2813" s="16" t="s">
        <v>819</v>
      </c>
      <c r="W2813" s="17" t="s">
        <v>185</v>
      </c>
    </row>
    <row r="2814" ht="15.75" customHeight="1">
      <c r="A2814" s="14" t="s">
        <v>7168</v>
      </c>
      <c r="B2814" s="14" t="s">
        <v>7169</v>
      </c>
      <c r="C2814" s="14">
        <v>1996.0</v>
      </c>
      <c r="D2814" s="14">
        <v>17.0</v>
      </c>
      <c r="E2814" s="14">
        <v>361960.0</v>
      </c>
      <c r="F2814" s="14" t="s">
        <v>880</v>
      </c>
      <c r="G2814" s="14" t="s">
        <v>881</v>
      </c>
      <c r="H2814" s="14" t="s">
        <v>7170</v>
      </c>
      <c r="I2814" s="14">
        <v>0.671</v>
      </c>
      <c r="J2814" s="14">
        <v>0.928</v>
      </c>
      <c r="K2814" s="14">
        <v>0.7388616773097159</v>
      </c>
      <c r="L2814" s="14">
        <v>0.0364</v>
      </c>
      <c r="M2814" s="14">
        <v>0.642</v>
      </c>
      <c r="N2814" s="14">
        <v>0.417</v>
      </c>
      <c r="O2814" s="14">
        <v>0.505</v>
      </c>
      <c r="P2814" s="14">
        <v>0.845</v>
      </c>
      <c r="Q2814" s="14">
        <v>135.159</v>
      </c>
      <c r="R2814" s="14">
        <v>8.0</v>
      </c>
      <c r="S2814" s="14">
        <v>0.0</v>
      </c>
      <c r="T2814" s="14" t="s">
        <v>104</v>
      </c>
      <c r="U2814" s="14" t="s">
        <v>94</v>
      </c>
      <c r="V2814" s="16" t="s">
        <v>560</v>
      </c>
      <c r="W2814" s="17" t="s">
        <v>185</v>
      </c>
    </row>
    <row r="2815" ht="15.75" customHeight="1">
      <c r="A2815" s="14" t="s">
        <v>7175</v>
      </c>
      <c r="B2815" s="14" t="s">
        <v>7176</v>
      </c>
      <c r="C2815" s="14">
        <v>2016.0</v>
      </c>
      <c r="D2815" s="14">
        <v>17.0</v>
      </c>
      <c r="E2815" s="14">
        <v>642893.0</v>
      </c>
      <c r="F2815" s="14" t="s">
        <v>1607</v>
      </c>
      <c r="G2815" s="14" t="s">
        <v>1608</v>
      </c>
      <c r="H2815" s="14" t="s">
        <v>7179</v>
      </c>
      <c r="I2815" s="14">
        <v>0.544</v>
      </c>
      <c r="J2815" s="14">
        <v>0.697</v>
      </c>
      <c r="K2815" s="14">
        <v>0.7669882146436168</v>
      </c>
      <c r="L2815" s="14">
        <v>0.186</v>
      </c>
      <c r="M2815" s="14">
        <v>0.76</v>
      </c>
      <c r="N2815" s="14">
        <v>0.0</v>
      </c>
      <c r="O2815" s="14">
        <v>0.187</v>
      </c>
      <c r="P2815" s="14">
        <v>0.642</v>
      </c>
      <c r="Q2815" s="14">
        <v>93.032</v>
      </c>
      <c r="R2815" s="14">
        <v>8.0</v>
      </c>
      <c r="S2815" s="14">
        <v>1.0</v>
      </c>
      <c r="T2815" s="14" t="s">
        <v>104</v>
      </c>
      <c r="U2815" s="14" t="s">
        <v>68</v>
      </c>
      <c r="V2815" s="16" t="s">
        <v>407</v>
      </c>
      <c r="W2815" s="17" t="s">
        <v>185</v>
      </c>
    </row>
    <row r="2816" ht="15.75" customHeight="1">
      <c r="A2816" s="14" t="s">
        <v>7180</v>
      </c>
      <c r="B2816" s="14" t="s">
        <v>7181</v>
      </c>
      <c r="C2816" s="14">
        <v>1991.0</v>
      </c>
      <c r="D2816" s="14">
        <v>17.0</v>
      </c>
      <c r="E2816" s="14">
        <v>477066.0</v>
      </c>
      <c r="F2816" s="14" t="s">
        <v>7183</v>
      </c>
      <c r="G2816" s="14" t="s">
        <v>7184</v>
      </c>
      <c r="H2816" s="14" t="s">
        <v>7185</v>
      </c>
      <c r="I2816" s="14">
        <v>0.508</v>
      </c>
      <c r="J2816" s="14">
        <v>0.524</v>
      </c>
      <c r="K2816" s="14">
        <v>0.6979017389109171</v>
      </c>
      <c r="L2816" s="14">
        <v>0.0963</v>
      </c>
      <c r="M2816" s="14">
        <v>0.764</v>
      </c>
      <c r="N2816" s="14">
        <v>0.624</v>
      </c>
      <c r="O2816" s="14">
        <v>0.824</v>
      </c>
      <c r="P2816" s="14">
        <v>0.657</v>
      </c>
      <c r="Q2816" s="14">
        <v>87.087</v>
      </c>
      <c r="R2816" s="14">
        <v>11.0</v>
      </c>
      <c r="S2816" s="14">
        <v>0.0</v>
      </c>
      <c r="T2816" s="14" t="s">
        <v>104</v>
      </c>
      <c r="U2816" s="14" t="s">
        <v>68</v>
      </c>
      <c r="V2816" s="16" t="s">
        <v>407</v>
      </c>
      <c r="W2816" s="17" t="s">
        <v>185</v>
      </c>
    </row>
    <row r="2817" ht="15.75" customHeight="1">
      <c r="A2817" s="14" t="s">
        <v>4028</v>
      </c>
      <c r="B2817" s="14" t="s">
        <v>4029</v>
      </c>
      <c r="C2817" s="14">
        <v>1983.0</v>
      </c>
      <c r="D2817" s="14">
        <v>17.0</v>
      </c>
      <c r="E2817" s="14">
        <v>105866.0</v>
      </c>
      <c r="F2817" s="14" t="s">
        <v>4030</v>
      </c>
      <c r="G2817" s="14" t="s">
        <v>4031</v>
      </c>
      <c r="H2817" s="14" t="s">
        <v>4032</v>
      </c>
      <c r="I2817" s="14">
        <v>0.3</v>
      </c>
      <c r="J2817" s="14">
        <v>0.0202</v>
      </c>
      <c r="K2817" s="14">
        <v>0.3463307167380419</v>
      </c>
      <c r="L2817" s="14">
        <v>0.0458</v>
      </c>
      <c r="M2817" s="14">
        <v>0.967</v>
      </c>
      <c r="N2817" s="14">
        <v>2.94E-6</v>
      </c>
      <c r="O2817" s="14">
        <v>0.285</v>
      </c>
      <c r="P2817" s="14">
        <v>0.156</v>
      </c>
      <c r="Q2817" s="14">
        <v>112.987</v>
      </c>
      <c r="R2817" s="14">
        <v>8.0</v>
      </c>
      <c r="S2817" s="14">
        <v>1.0</v>
      </c>
      <c r="T2817" s="14" t="s">
        <v>103</v>
      </c>
      <c r="U2817" s="14" t="s">
        <v>68</v>
      </c>
      <c r="V2817" s="16" t="s">
        <v>58</v>
      </c>
      <c r="W2817" s="17" t="s">
        <v>251</v>
      </c>
    </row>
    <row r="2818" ht="15.75" customHeight="1">
      <c r="A2818" s="14" t="s">
        <v>4036</v>
      </c>
      <c r="B2818" s="14" t="s">
        <v>4037</v>
      </c>
      <c r="C2818" s="14">
        <v>2010.0</v>
      </c>
      <c r="D2818" s="14">
        <v>17.0</v>
      </c>
      <c r="E2818" s="14">
        <v>347920.0</v>
      </c>
      <c r="F2818" s="14" t="s">
        <v>3867</v>
      </c>
      <c r="G2818" s="14" t="s">
        <v>3868</v>
      </c>
      <c r="H2818" s="14" t="s">
        <v>4038</v>
      </c>
      <c r="I2818" s="14">
        <v>0.307</v>
      </c>
      <c r="J2818" s="14">
        <v>0.483</v>
      </c>
      <c r="K2818" s="14">
        <v>0.8070498149678726</v>
      </c>
      <c r="L2818" s="14">
        <v>0.0323</v>
      </c>
      <c r="M2818" s="14">
        <v>0.376</v>
      </c>
      <c r="N2818" s="14">
        <v>0.00129</v>
      </c>
      <c r="O2818" s="14">
        <v>0.118</v>
      </c>
      <c r="P2818" s="14">
        <v>0.134</v>
      </c>
      <c r="Q2818" s="14">
        <v>155.943</v>
      </c>
      <c r="R2818" s="14">
        <v>0.0</v>
      </c>
      <c r="S2818" s="14">
        <v>1.0</v>
      </c>
      <c r="T2818" s="14" t="s">
        <v>104</v>
      </c>
      <c r="U2818" s="14" t="s">
        <v>68</v>
      </c>
      <c r="V2818" s="16" t="s">
        <v>58</v>
      </c>
      <c r="W2818" s="17" t="s">
        <v>251</v>
      </c>
    </row>
    <row r="2819" ht="15.75" customHeight="1">
      <c r="A2819" s="14" t="s">
        <v>4044</v>
      </c>
      <c r="B2819" s="14" t="s">
        <v>4045</v>
      </c>
      <c r="C2819" s="14">
        <v>2024.0</v>
      </c>
      <c r="D2819" s="14">
        <v>17.0</v>
      </c>
      <c r="E2819" s="14">
        <v>178590.0</v>
      </c>
      <c r="F2819" s="14" t="s">
        <v>4046</v>
      </c>
      <c r="G2819" s="14" t="s">
        <v>4047</v>
      </c>
      <c r="H2819" s="14" t="s">
        <v>4048</v>
      </c>
      <c r="I2819" s="14">
        <v>0.584</v>
      </c>
      <c r="J2819" s="14">
        <v>0.602</v>
      </c>
      <c r="K2819" s="14">
        <v>0.8492930934731613</v>
      </c>
      <c r="L2819" s="14">
        <v>0.0308</v>
      </c>
      <c r="M2819" s="14">
        <v>0.617</v>
      </c>
      <c r="N2819" s="14">
        <v>0.0</v>
      </c>
      <c r="O2819" s="14">
        <v>0.194</v>
      </c>
      <c r="P2819" s="14">
        <v>0.324</v>
      </c>
      <c r="Q2819" s="14">
        <v>136.953</v>
      </c>
      <c r="R2819" s="14">
        <v>1.0</v>
      </c>
      <c r="S2819" s="14">
        <v>0.0</v>
      </c>
      <c r="T2819" s="14" t="s">
        <v>34</v>
      </c>
      <c r="U2819" s="14" t="s">
        <v>35</v>
      </c>
      <c r="V2819" s="16" t="s">
        <v>45</v>
      </c>
      <c r="W2819" s="17" t="s">
        <v>251</v>
      </c>
    </row>
    <row r="2820" ht="15.75" customHeight="1">
      <c r="A2820" s="14" t="s">
        <v>21170</v>
      </c>
      <c r="B2820" s="14" t="s">
        <v>21171</v>
      </c>
      <c r="C2820" s="14">
        <v>2010.0</v>
      </c>
      <c r="D2820" s="14">
        <v>17.0</v>
      </c>
      <c r="E2820" s="14">
        <v>89278.0</v>
      </c>
      <c r="F2820" s="14" t="s">
        <v>20795</v>
      </c>
      <c r="G2820" s="14" t="s">
        <v>20796</v>
      </c>
      <c r="H2820" s="14" t="s">
        <v>20797</v>
      </c>
      <c r="I2820" s="14">
        <v>0.523</v>
      </c>
      <c r="J2820" s="14">
        <v>0.311</v>
      </c>
      <c r="K2820" s="14">
        <v>0.7457917138847606</v>
      </c>
      <c r="L2820" s="14">
        <v>0.199</v>
      </c>
      <c r="M2820" s="14">
        <v>0.975</v>
      </c>
      <c r="N2820" s="14">
        <v>0.967</v>
      </c>
      <c r="O2820" s="14">
        <v>0.115</v>
      </c>
      <c r="P2820" s="14">
        <v>0.253</v>
      </c>
      <c r="Q2820" s="14">
        <v>111.874</v>
      </c>
      <c r="R2820" s="14">
        <v>11.0</v>
      </c>
      <c r="S2820" s="14">
        <v>1.0</v>
      </c>
      <c r="T2820" s="14" t="s">
        <v>1434</v>
      </c>
      <c r="U2820" s="14" t="s">
        <v>35</v>
      </c>
      <c r="V2820" s="16" t="s">
        <v>36</v>
      </c>
      <c r="W2820" s="17" t="s">
        <v>251</v>
      </c>
    </row>
    <row r="2821" ht="15.75" customHeight="1">
      <c r="A2821" s="14" t="s">
        <v>4051</v>
      </c>
      <c r="B2821" s="14" t="s">
        <v>4053</v>
      </c>
      <c r="C2821" s="14">
        <v>2024.0</v>
      </c>
      <c r="D2821" s="14">
        <v>17.0</v>
      </c>
      <c r="E2821" s="14">
        <v>125375.0</v>
      </c>
      <c r="F2821" s="14" t="s">
        <v>223</v>
      </c>
      <c r="G2821" s="14" t="s">
        <v>3328</v>
      </c>
      <c r="H2821" s="14" t="s">
        <v>3329</v>
      </c>
      <c r="I2821" s="14">
        <v>0.669</v>
      </c>
      <c r="J2821" s="14">
        <v>0.568</v>
      </c>
      <c r="K2821" s="14">
        <v>0.6648557311688053</v>
      </c>
      <c r="L2821" s="14">
        <v>0.0337</v>
      </c>
      <c r="M2821" s="14">
        <v>0.00143</v>
      </c>
      <c r="N2821" s="14">
        <v>0.0801</v>
      </c>
      <c r="O2821" s="14">
        <v>0.267</v>
      </c>
      <c r="P2821" s="14">
        <v>0.358</v>
      </c>
      <c r="Q2821" s="14">
        <v>112.068</v>
      </c>
      <c r="R2821" s="14">
        <v>1.0</v>
      </c>
      <c r="S2821" s="14">
        <v>1.0</v>
      </c>
      <c r="T2821" s="14" t="s">
        <v>103</v>
      </c>
      <c r="U2821" s="14" t="s">
        <v>35</v>
      </c>
      <c r="V2821" s="16" t="s">
        <v>45</v>
      </c>
      <c r="W2821" s="17" t="s">
        <v>251</v>
      </c>
    </row>
    <row r="2822" ht="15.75" customHeight="1">
      <c r="A2822" s="14" t="s">
        <v>7190</v>
      </c>
      <c r="B2822" s="14" t="s">
        <v>7191</v>
      </c>
      <c r="C2822" s="14">
        <v>2011.0</v>
      </c>
      <c r="D2822" s="14">
        <v>17.0</v>
      </c>
      <c r="E2822" s="14">
        <v>133318.0</v>
      </c>
      <c r="F2822" s="14" t="s">
        <v>1982</v>
      </c>
      <c r="G2822" s="14" t="s">
        <v>1983</v>
      </c>
      <c r="H2822" s="14" t="s">
        <v>1984</v>
      </c>
      <c r="I2822" s="14">
        <v>0.66</v>
      </c>
      <c r="J2822" s="14">
        <v>0.547</v>
      </c>
      <c r="K2822" s="14">
        <v>0.750133681245051</v>
      </c>
      <c r="L2822" s="14">
        <v>0.058</v>
      </c>
      <c r="M2822" s="14">
        <v>0.847</v>
      </c>
      <c r="N2822" s="14">
        <v>0.747</v>
      </c>
      <c r="O2822" s="14">
        <v>0.0932</v>
      </c>
      <c r="P2822" s="14">
        <v>0.596</v>
      </c>
      <c r="Q2822" s="14">
        <v>90.004</v>
      </c>
      <c r="R2822" s="14">
        <v>2.0</v>
      </c>
      <c r="S2822" s="14">
        <v>1.0</v>
      </c>
      <c r="T2822" s="14" t="s">
        <v>103</v>
      </c>
      <c r="U2822" s="14" t="s">
        <v>35</v>
      </c>
      <c r="V2822" s="16" t="s">
        <v>333</v>
      </c>
      <c r="W2822" s="17" t="s">
        <v>185</v>
      </c>
    </row>
    <row r="2823" ht="15.75" customHeight="1">
      <c r="A2823" s="14" t="s">
        <v>4056</v>
      </c>
      <c r="B2823" s="14" t="s">
        <v>4058</v>
      </c>
      <c r="C2823" s="14">
        <v>1999.0</v>
      </c>
      <c r="D2823" s="14">
        <v>17.0</v>
      </c>
      <c r="E2823" s="14">
        <v>209893.0</v>
      </c>
      <c r="F2823" s="14" t="s">
        <v>4060</v>
      </c>
      <c r="G2823" s="14" t="s">
        <v>4061</v>
      </c>
      <c r="H2823" s="14" t="s">
        <v>3247</v>
      </c>
      <c r="I2823" s="14">
        <v>0.802</v>
      </c>
      <c r="J2823" s="14">
        <v>0.568</v>
      </c>
      <c r="K2823" s="14">
        <v>0.870061814196521</v>
      </c>
      <c r="L2823" s="14">
        <v>0.0497</v>
      </c>
      <c r="M2823" s="14">
        <v>0.279</v>
      </c>
      <c r="N2823" s="14">
        <v>1.61E-5</v>
      </c>
      <c r="O2823" s="14">
        <v>0.0792</v>
      </c>
      <c r="P2823" s="14">
        <v>0.358</v>
      </c>
      <c r="Q2823" s="14">
        <v>127.718</v>
      </c>
      <c r="R2823" s="14">
        <v>0.0</v>
      </c>
      <c r="S2823" s="14">
        <v>1.0</v>
      </c>
      <c r="T2823" s="14" t="s">
        <v>103</v>
      </c>
      <c r="U2823" s="14" t="s">
        <v>35</v>
      </c>
      <c r="V2823" s="16" t="s">
        <v>45</v>
      </c>
      <c r="W2823" s="17" t="s">
        <v>251</v>
      </c>
    </row>
    <row r="2824" ht="15.75" customHeight="1">
      <c r="A2824" s="14" t="s">
        <v>7200</v>
      </c>
      <c r="B2824" s="14" t="s">
        <v>7201</v>
      </c>
      <c r="C2824" s="14">
        <v>2024.0</v>
      </c>
      <c r="D2824" s="14">
        <v>17.0</v>
      </c>
      <c r="E2824" s="14">
        <v>206080.0</v>
      </c>
      <c r="F2824" s="14" t="s">
        <v>7202</v>
      </c>
      <c r="G2824" s="14" t="s">
        <v>7203</v>
      </c>
      <c r="H2824" s="14" t="s">
        <v>7204</v>
      </c>
      <c r="I2824" s="14">
        <v>0.578</v>
      </c>
      <c r="J2824" s="14">
        <v>0.793</v>
      </c>
      <c r="K2824" s="14">
        <v>0.8674951339835413</v>
      </c>
      <c r="L2824" s="14">
        <v>0.0453</v>
      </c>
      <c r="M2824" s="14">
        <v>0.0166</v>
      </c>
      <c r="N2824" s="14">
        <v>0.0</v>
      </c>
      <c r="O2824" s="14">
        <v>0.304</v>
      </c>
      <c r="P2824" s="14">
        <v>0.638</v>
      </c>
      <c r="Q2824" s="14">
        <v>137.915</v>
      </c>
      <c r="R2824" s="14">
        <v>10.0</v>
      </c>
      <c r="S2824" s="14">
        <v>0.0</v>
      </c>
      <c r="T2824" s="14" t="s">
        <v>103</v>
      </c>
      <c r="U2824" s="14" t="s">
        <v>35</v>
      </c>
      <c r="V2824" s="16" t="s">
        <v>407</v>
      </c>
      <c r="W2824" s="17" t="s">
        <v>185</v>
      </c>
    </row>
    <row r="2825" ht="15.75" customHeight="1">
      <c r="A2825" s="14" t="s">
        <v>7210</v>
      </c>
      <c r="B2825" s="14" t="s">
        <v>7211</v>
      </c>
      <c r="C2825" s="14">
        <v>2021.0</v>
      </c>
      <c r="D2825" s="14">
        <v>17.0</v>
      </c>
      <c r="E2825" s="14">
        <v>101400.0</v>
      </c>
      <c r="F2825" s="14" t="s">
        <v>223</v>
      </c>
      <c r="G2825" s="14" t="s">
        <v>7212</v>
      </c>
      <c r="H2825" s="14" t="s">
        <v>7213</v>
      </c>
      <c r="I2825" s="14">
        <v>0.841</v>
      </c>
      <c r="J2825" s="14">
        <v>0.376</v>
      </c>
      <c r="K2825" s="14">
        <v>0.563921031793384</v>
      </c>
      <c r="L2825" s="14">
        <v>0.294</v>
      </c>
      <c r="M2825" s="14">
        <v>0.725</v>
      </c>
      <c r="N2825" s="14">
        <v>0.00915</v>
      </c>
      <c r="O2825" s="14">
        <v>0.14</v>
      </c>
      <c r="P2825" s="14">
        <v>0.682</v>
      </c>
      <c r="Q2825" s="14">
        <v>99.907</v>
      </c>
      <c r="R2825" s="14">
        <v>5.0</v>
      </c>
      <c r="S2825" s="14">
        <v>0.0</v>
      </c>
      <c r="T2825" s="14" t="s">
        <v>103</v>
      </c>
      <c r="U2825" s="14" t="s">
        <v>35</v>
      </c>
      <c r="V2825" s="16" t="s">
        <v>407</v>
      </c>
      <c r="W2825" s="17" t="s">
        <v>185</v>
      </c>
    </row>
    <row r="2826" ht="15.75" customHeight="1">
      <c r="A2826" s="14" t="s">
        <v>7220</v>
      </c>
      <c r="B2826" s="14" t="s">
        <v>7221</v>
      </c>
      <c r="C2826" s="14">
        <v>1980.0</v>
      </c>
      <c r="D2826" s="14">
        <v>17.0</v>
      </c>
      <c r="E2826" s="14">
        <v>737508.0</v>
      </c>
      <c r="F2826" s="14" t="s">
        <v>223</v>
      </c>
      <c r="G2826" s="14" t="s">
        <v>7223</v>
      </c>
      <c r="H2826" s="14" t="s">
        <v>7224</v>
      </c>
      <c r="I2826" s="14">
        <v>0.617</v>
      </c>
      <c r="J2826" s="14">
        <v>0.559</v>
      </c>
      <c r="K2826" s="14">
        <v>0.6805124804679805</v>
      </c>
      <c r="L2826" s="14">
        <v>0.0495</v>
      </c>
      <c r="M2826" s="14">
        <v>0.378</v>
      </c>
      <c r="N2826" s="14">
        <v>0.223</v>
      </c>
      <c r="O2826" s="14">
        <v>0.0836</v>
      </c>
      <c r="P2826" s="14">
        <v>0.541</v>
      </c>
      <c r="Q2826" s="14">
        <v>135.619</v>
      </c>
      <c r="R2826" s="14">
        <v>7.0</v>
      </c>
      <c r="S2826" s="14">
        <v>1.0</v>
      </c>
      <c r="T2826" s="14" t="s">
        <v>103</v>
      </c>
      <c r="U2826" s="14" t="s">
        <v>68</v>
      </c>
      <c r="V2826" s="16" t="s">
        <v>333</v>
      </c>
      <c r="W2826" s="17" t="s">
        <v>185</v>
      </c>
    </row>
    <row r="2827" ht="15.75" customHeight="1">
      <c r="A2827" s="14" t="s">
        <v>7226</v>
      </c>
      <c r="B2827" s="14" t="s">
        <v>7227</v>
      </c>
      <c r="C2827" s="14">
        <v>2016.0</v>
      </c>
      <c r="D2827" s="14">
        <v>17.0</v>
      </c>
      <c r="E2827" s="14">
        <v>173646.0</v>
      </c>
      <c r="F2827" s="14" t="s">
        <v>236</v>
      </c>
      <c r="G2827" s="14" t="s">
        <v>7230</v>
      </c>
      <c r="H2827" s="14" t="s">
        <v>7230</v>
      </c>
      <c r="I2827" s="14">
        <v>0.724</v>
      </c>
      <c r="J2827" s="14">
        <v>0.692</v>
      </c>
      <c r="K2827" s="14">
        <v>0.8490364254518633</v>
      </c>
      <c r="L2827" s="14">
        <v>0.0461</v>
      </c>
      <c r="M2827" s="14">
        <v>0.193</v>
      </c>
      <c r="N2827" s="14">
        <v>1.94E-4</v>
      </c>
      <c r="O2827" s="14">
        <v>0.0908</v>
      </c>
      <c r="P2827" s="14">
        <v>0.626</v>
      </c>
      <c r="Q2827" s="14">
        <v>112.091</v>
      </c>
      <c r="R2827" s="14">
        <v>0.0</v>
      </c>
      <c r="S2827" s="14">
        <v>1.0</v>
      </c>
      <c r="T2827" s="14" t="s">
        <v>103</v>
      </c>
      <c r="U2827" s="14" t="s">
        <v>68</v>
      </c>
      <c r="V2827" s="16" t="s">
        <v>407</v>
      </c>
      <c r="W2827" s="17" t="s">
        <v>185</v>
      </c>
    </row>
    <row r="2828" ht="15.75" customHeight="1">
      <c r="A2828" s="14" t="s">
        <v>7233</v>
      </c>
      <c r="B2828" s="14" t="s">
        <v>7234</v>
      </c>
      <c r="C2828" s="14">
        <v>2023.0</v>
      </c>
      <c r="D2828" s="14">
        <v>17.0</v>
      </c>
      <c r="E2828" s="14">
        <v>293346.0</v>
      </c>
      <c r="F2828" s="14" t="s">
        <v>235</v>
      </c>
      <c r="G2828" s="14" t="s">
        <v>7235</v>
      </c>
      <c r="H2828" s="14" t="s">
        <v>2978</v>
      </c>
      <c r="I2828" s="14">
        <v>0.561</v>
      </c>
      <c r="J2828" s="14">
        <v>0.495</v>
      </c>
      <c r="K2828" s="14">
        <v>0.8257651915208486</v>
      </c>
      <c r="L2828" s="14">
        <v>0.0244</v>
      </c>
      <c r="M2828" s="14">
        <v>0.785</v>
      </c>
      <c r="N2828" s="14">
        <v>2.97E-5</v>
      </c>
      <c r="O2828" s="14">
        <v>0.126</v>
      </c>
      <c r="P2828" s="14">
        <v>0.588</v>
      </c>
      <c r="Q2828" s="14">
        <v>100.055</v>
      </c>
      <c r="R2828" s="14">
        <v>0.0</v>
      </c>
      <c r="S2828" s="14">
        <v>1.0</v>
      </c>
      <c r="T2828" s="14" t="s">
        <v>104</v>
      </c>
      <c r="U2828" s="14" t="s">
        <v>35</v>
      </c>
      <c r="V2828" s="16" t="s">
        <v>333</v>
      </c>
      <c r="W2828" s="17" t="s">
        <v>185</v>
      </c>
    </row>
    <row r="2829" ht="15.75" customHeight="1">
      <c r="A2829" s="14" t="s">
        <v>7239</v>
      </c>
      <c r="B2829" s="14" t="s">
        <v>7241</v>
      </c>
      <c r="C2829" s="14">
        <v>1963.0</v>
      </c>
      <c r="D2829" s="14">
        <v>17.0</v>
      </c>
      <c r="E2829" s="14">
        <v>206213.0</v>
      </c>
      <c r="F2829" s="14" t="s">
        <v>327</v>
      </c>
      <c r="G2829" s="14" t="s">
        <v>420</v>
      </c>
      <c r="H2829" s="14" t="s">
        <v>2773</v>
      </c>
      <c r="I2829" s="14">
        <v>0.396</v>
      </c>
      <c r="J2829" s="14">
        <v>0.358</v>
      </c>
      <c r="K2829" s="14">
        <v>0.7212371398472561</v>
      </c>
      <c r="L2829" s="14">
        <v>0.0439</v>
      </c>
      <c r="M2829" s="14">
        <v>0.829</v>
      </c>
      <c r="N2829" s="14">
        <v>2.26E-6</v>
      </c>
      <c r="O2829" s="14">
        <v>0.153</v>
      </c>
      <c r="P2829" s="14">
        <v>0.562</v>
      </c>
      <c r="Q2829" s="14">
        <v>150.999</v>
      </c>
      <c r="R2829" s="14">
        <v>3.0</v>
      </c>
      <c r="S2829" s="14">
        <v>1.0</v>
      </c>
      <c r="T2829" s="14" t="s">
        <v>104</v>
      </c>
      <c r="U2829" s="14" t="s">
        <v>35</v>
      </c>
      <c r="V2829" s="16" t="s">
        <v>333</v>
      </c>
      <c r="W2829" s="17" t="s">
        <v>185</v>
      </c>
    </row>
    <row r="2830" ht="15.75" customHeight="1">
      <c r="A2830" s="14" t="s">
        <v>4065</v>
      </c>
      <c r="B2830" s="14" t="s">
        <v>4066</v>
      </c>
      <c r="C2830" s="14">
        <v>1981.0</v>
      </c>
      <c r="D2830" s="14">
        <v>17.0</v>
      </c>
      <c r="E2830" s="14">
        <v>330493.0</v>
      </c>
      <c r="F2830" s="14" t="s">
        <v>156</v>
      </c>
      <c r="G2830" s="14" t="s">
        <v>157</v>
      </c>
      <c r="H2830" s="14" t="s">
        <v>4069</v>
      </c>
      <c r="I2830" s="14">
        <v>0.304</v>
      </c>
      <c r="J2830" s="14">
        <v>0.408</v>
      </c>
      <c r="K2830" s="14">
        <v>0.758796226963857</v>
      </c>
      <c r="L2830" s="14">
        <v>0.0343</v>
      </c>
      <c r="M2830" s="14">
        <v>0.872</v>
      </c>
      <c r="N2830" s="14">
        <v>1.37E-5</v>
      </c>
      <c r="O2830" s="14">
        <v>0.16</v>
      </c>
      <c r="P2830" s="14">
        <v>0.431</v>
      </c>
      <c r="Q2830" s="14">
        <v>172.955</v>
      </c>
      <c r="R2830" s="14">
        <v>11.0</v>
      </c>
      <c r="S2830" s="14">
        <v>1.0</v>
      </c>
      <c r="T2830" s="14" t="s">
        <v>104</v>
      </c>
      <c r="U2830" s="14" t="s">
        <v>68</v>
      </c>
      <c r="V2830" s="16" t="s">
        <v>54</v>
      </c>
      <c r="W2830" s="17" t="s">
        <v>251</v>
      </c>
    </row>
    <row r="2831" ht="15.75" customHeight="1">
      <c r="A2831" s="14" t="s">
        <v>4072</v>
      </c>
      <c r="B2831" s="14" t="s">
        <v>4073</v>
      </c>
      <c r="C2831" s="14">
        <v>2020.0</v>
      </c>
      <c r="D2831" s="14">
        <v>17.0</v>
      </c>
      <c r="E2831" s="14">
        <v>169714.0</v>
      </c>
      <c r="F2831" s="14" t="s">
        <v>209</v>
      </c>
      <c r="G2831" s="14" t="s">
        <v>1787</v>
      </c>
      <c r="H2831" s="14" t="s">
        <v>4074</v>
      </c>
      <c r="I2831" s="14">
        <v>0.509</v>
      </c>
      <c r="J2831" s="14">
        <v>0.298</v>
      </c>
      <c r="K2831" s="14">
        <v>0.7876499903581022</v>
      </c>
      <c r="L2831" s="14">
        <v>0.0265</v>
      </c>
      <c r="M2831" s="14">
        <v>0.808</v>
      </c>
      <c r="N2831" s="14">
        <v>2.89E-6</v>
      </c>
      <c r="O2831" s="14">
        <v>0.133</v>
      </c>
      <c r="P2831" s="14">
        <v>0.297</v>
      </c>
      <c r="Q2831" s="14">
        <v>90.006</v>
      </c>
      <c r="R2831" s="14">
        <v>4.0</v>
      </c>
      <c r="S2831" s="14">
        <v>0.0</v>
      </c>
      <c r="T2831" s="14" t="s">
        <v>104</v>
      </c>
      <c r="U2831" s="14" t="s">
        <v>35</v>
      </c>
      <c r="V2831" s="16" t="s">
        <v>36</v>
      </c>
      <c r="W2831" s="17" t="s">
        <v>251</v>
      </c>
    </row>
    <row r="2832" ht="15.75" customHeight="1">
      <c r="A2832" s="14" t="s">
        <v>4077</v>
      </c>
      <c r="B2832" s="14" t="s">
        <v>4078</v>
      </c>
      <c r="C2832" s="14">
        <v>2021.0</v>
      </c>
      <c r="D2832" s="14">
        <v>17.0</v>
      </c>
      <c r="E2832" s="14">
        <v>321613.0</v>
      </c>
      <c r="F2832" s="14" t="s">
        <v>194</v>
      </c>
      <c r="G2832" s="14" t="s">
        <v>1585</v>
      </c>
      <c r="H2832" s="14" t="s">
        <v>4079</v>
      </c>
      <c r="I2832" s="14">
        <v>0.499</v>
      </c>
      <c r="J2832" s="14">
        <v>0.683</v>
      </c>
      <c r="K2832" s="14">
        <v>0.8381708125502499</v>
      </c>
      <c r="L2832" s="14">
        <v>0.0334</v>
      </c>
      <c r="M2832" s="14">
        <v>0.703</v>
      </c>
      <c r="N2832" s="14">
        <v>0.00161</v>
      </c>
      <c r="O2832" s="14">
        <v>0.0749</v>
      </c>
      <c r="P2832" s="14">
        <v>0.295</v>
      </c>
      <c r="Q2832" s="14">
        <v>134.95</v>
      </c>
      <c r="R2832" s="14">
        <v>6.0</v>
      </c>
      <c r="S2832" s="14">
        <v>0.0</v>
      </c>
      <c r="T2832" s="14" t="s">
        <v>104</v>
      </c>
      <c r="U2832" s="14" t="s">
        <v>35</v>
      </c>
      <c r="V2832" s="16" t="s">
        <v>36</v>
      </c>
      <c r="W2832" s="17" t="s">
        <v>251</v>
      </c>
    </row>
    <row r="2833" ht="15.75" customHeight="1">
      <c r="A2833" s="14" t="s">
        <v>7244</v>
      </c>
      <c r="B2833" s="14" t="s">
        <v>7245</v>
      </c>
      <c r="C2833" s="14">
        <v>2024.0</v>
      </c>
      <c r="D2833" s="14">
        <v>17.0</v>
      </c>
      <c r="E2833" s="14">
        <v>389115.0</v>
      </c>
      <c r="F2833" s="14" t="s">
        <v>7246</v>
      </c>
      <c r="G2833" s="14" t="s">
        <v>7248</v>
      </c>
      <c r="H2833" s="14" t="s">
        <v>7249</v>
      </c>
      <c r="I2833" s="14">
        <v>0.546</v>
      </c>
      <c r="J2833" s="14">
        <v>0.771</v>
      </c>
      <c r="K2833" s="14">
        <v>0.8478600303542477</v>
      </c>
      <c r="L2833" s="14">
        <v>0.0411</v>
      </c>
      <c r="M2833" s="14">
        <v>0.1</v>
      </c>
      <c r="N2833" s="14">
        <v>2.29E-6</v>
      </c>
      <c r="O2833" s="14">
        <v>0.0981</v>
      </c>
      <c r="P2833" s="14">
        <v>0.576</v>
      </c>
      <c r="Q2833" s="14">
        <v>85.033</v>
      </c>
      <c r="R2833" s="14">
        <v>2.0</v>
      </c>
      <c r="S2833" s="14">
        <v>1.0</v>
      </c>
      <c r="T2833" s="14" t="s">
        <v>104</v>
      </c>
      <c r="U2833" s="14" t="s">
        <v>68</v>
      </c>
      <c r="V2833" s="16" t="s">
        <v>333</v>
      </c>
      <c r="W2833" s="17" t="s">
        <v>185</v>
      </c>
    </row>
    <row r="2834" ht="15.75" customHeight="1">
      <c r="A2834" s="14" t="s">
        <v>7251</v>
      </c>
      <c r="B2834" s="14" t="s">
        <v>7252</v>
      </c>
      <c r="C2834" s="14">
        <v>2008.0</v>
      </c>
      <c r="D2834" s="14">
        <v>17.0</v>
      </c>
      <c r="E2834" s="14">
        <v>354000.0</v>
      </c>
      <c r="F2834" s="14" t="s">
        <v>7015</v>
      </c>
      <c r="G2834" s="14" t="s">
        <v>7017</v>
      </c>
      <c r="H2834" s="14" t="s">
        <v>7019</v>
      </c>
      <c r="I2834" s="14">
        <v>0.448</v>
      </c>
      <c r="J2834" s="14">
        <v>0.393</v>
      </c>
      <c r="K2834" s="14">
        <v>0.7115693110450332</v>
      </c>
      <c r="L2834" s="14">
        <v>0.0344</v>
      </c>
      <c r="M2834" s="14">
        <v>0.715</v>
      </c>
      <c r="N2834" s="14">
        <v>5.37E-6</v>
      </c>
      <c r="O2834" s="14">
        <v>0.151</v>
      </c>
      <c r="P2834" s="14">
        <v>0.588</v>
      </c>
      <c r="Q2834" s="14">
        <v>148.774</v>
      </c>
      <c r="R2834" s="14">
        <v>7.0</v>
      </c>
      <c r="S2834" s="14">
        <v>1.0</v>
      </c>
      <c r="T2834" s="14" t="s">
        <v>104</v>
      </c>
      <c r="U2834" s="14" t="s">
        <v>35</v>
      </c>
      <c r="V2834" s="16" t="s">
        <v>333</v>
      </c>
      <c r="W2834" s="17" t="s">
        <v>185</v>
      </c>
    </row>
    <row r="2835" ht="15.75" customHeight="1">
      <c r="A2835" s="14" t="s">
        <v>7260</v>
      </c>
      <c r="B2835" s="14" t="s">
        <v>7262</v>
      </c>
      <c r="C2835" s="14">
        <v>2016.0</v>
      </c>
      <c r="D2835" s="14">
        <v>17.0</v>
      </c>
      <c r="E2835" s="14">
        <v>292653.0</v>
      </c>
      <c r="F2835" s="14" t="s">
        <v>194</v>
      </c>
      <c r="G2835" s="14" t="s">
        <v>3844</v>
      </c>
      <c r="H2835" s="14" t="s">
        <v>3822</v>
      </c>
      <c r="I2835" s="14">
        <v>0.716</v>
      </c>
      <c r="J2835" s="14">
        <v>0.755</v>
      </c>
      <c r="K2835" s="14">
        <v>0.7206810258011106</v>
      </c>
      <c r="L2835" s="14">
        <v>0.052</v>
      </c>
      <c r="M2835" s="14">
        <v>0.0377</v>
      </c>
      <c r="N2835" s="14">
        <v>0.00198</v>
      </c>
      <c r="O2835" s="14">
        <v>0.301</v>
      </c>
      <c r="P2835" s="14">
        <v>0.819</v>
      </c>
      <c r="Q2835" s="14">
        <v>120.028</v>
      </c>
      <c r="R2835" s="14">
        <v>11.0</v>
      </c>
      <c r="S2835" s="14">
        <v>0.0</v>
      </c>
      <c r="T2835" s="14" t="s">
        <v>104</v>
      </c>
      <c r="U2835" s="14" t="s">
        <v>35</v>
      </c>
      <c r="V2835" s="16" t="s">
        <v>560</v>
      </c>
      <c r="W2835" s="17" t="s">
        <v>185</v>
      </c>
    </row>
    <row r="2836" ht="15.75" customHeight="1">
      <c r="A2836" s="14" t="s">
        <v>4083</v>
      </c>
      <c r="B2836" s="14" t="s">
        <v>4084</v>
      </c>
      <c r="C2836" s="14">
        <v>2011.0</v>
      </c>
      <c r="D2836" s="14">
        <v>17.0</v>
      </c>
      <c r="E2836" s="14">
        <v>400554.0</v>
      </c>
      <c r="F2836" s="14" t="s">
        <v>453</v>
      </c>
      <c r="G2836" s="14" t="s">
        <v>2295</v>
      </c>
      <c r="H2836" s="14" t="s">
        <v>2310</v>
      </c>
      <c r="I2836" s="14">
        <v>0.448</v>
      </c>
      <c r="J2836" s="14">
        <v>0.888</v>
      </c>
      <c r="K2836" s="14">
        <v>0.8668962419338461</v>
      </c>
      <c r="L2836" s="14">
        <v>0.0403</v>
      </c>
      <c r="M2836" s="14">
        <v>0.00793</v>
      </c>
      <c r="N2836" s="14">
        <v>0.0</v>
      </c>
      <c r="O2836" s="14">
        <v>0.0907</v>
      </c>
      <c r="P2836" s="14">
        <v>0.372</v>
      </c>
      <c r="Q2836" s="14">
        <v>93.978</v>
      </c>
      <c r="R2836" s="14">
        <v>3.0</v>
      </c>
      <c r="S2836" s="14">
        <v>0.0</v>
      </c>
      <c r="T2836" s="14" t="s">
        <v>34</v>
      </c>
      <c r="U2836" s="14" t="s">
        <v>68</v>
      </c>
      <c r="V2836" s="16" t="s">
        <v>45</v>
      </c>
      <c r="W2836" s="17" t="s">
        <v>251</v>
      </c>
    </row>
    <row r="2837" ht="15.75" customHeight="1">
      <c r="A2837" s="14" t="s">
        <v>7266</v>
      </c>
      <c r="B2837" s="14" t="s">
        <v>7268</v>
      </c>
      <c r="C2837" s="14">
        <v>2024.0</v>
      </c>
      <c r="D2837" s="14">
        <v>17.0</v>
      </c>
      <c r="E2837" s="14">
        <v>311556.0</v>
      </c>
      <c r="F2837" s="14" t="s">
        <v>3310</v>
      </c>
      <c r="G2837" s="14" t="s">
        <v>3311</v>
      </c>
      <c r="H2837" s="14" t="s">
        <v>3312</v>
      </c>
      <c r="I2837" s="14">
        <v>0.475</v>
      </c>
      <c r="J2837" s="14">
        <v>0.509</v>
      </c>
      <c r="K2837" s="14">
        <v>0.8148781896174604</v>
      </c>
      <c r="L2837" s="14">
        <v>0.0328</v>
      </c>
      <c r="M2837" s="14">
        <v>0.977</v>
      </c>
      <c r="N2837" s="14">
        <v>0.0</v>
      </c>
      <c r="O2837" s="14">
        <v>0.236</v>
      </c>
      <c r="P2837" s="14">
        <v>0.638</v>
      </c>
      <c r="Q2837" s="14">
        <v>134.448</v>
      </c>
      <c r="R2837" s="14">
        <v>1.0</v>
      </c>
      <c r="S2837" s="14">
        <v>1.0</v>
      </c>
      <c r="T2837" s="14" t="s">
        <v>34</v>
      </c>
      <c r="U2837" s="14" t="s">
        <v>35</v>
      </c>
      <c r="V2837" s="16" t="s">
        <v>407</v>
      </c>
      <c r="W2837" s="17" t="s">
        <v>185</v>
      </c>
    </row>
    <row r="2838" ht="15.75" customHeight="1">
      <c r="A2838" s="14" t="s">
        <v>4088</v>
      </c>
      <c r="B2838" s="14" t="s">
        <v>4089</v>
      </c>
      <c r="C2838" s="14">
        <v>2021.0</v>
      </c>
      <c r="D2838" s="14">
        <v>17.0</v>
      </c>
      <c r="E2838" s="14">
        <v>281427.0</v>
      </c>
      <c r="F2838" s="14" t="s">
        <v>424</v>
      </c>
      <c r="G2838" s="14" t="s">
        <v>3148</v>
      </c>
      <c r="H2838" s="14" t="s">
        <v>4089</v>
      </c>
      <c r="I2838" s="14">
        <v>0.541</v>
      </c>
      <c r="J2838" s="14">
        <v>0.563</v>
      </c>
      <c r="K2838" s="14">
        <v>0.8507047675903001</v>
      </c>
      <c r="L2838" s="14">
        <v>0.0284</v>
      </c>
      <c r="M2838" s="14">
        <v>0.774</v>
      </c>
      <c r="N2838" s="14">
        <v>7.8E-6</v>
      </c>
      <c r="O2838" s="14">
        <v>0.158</v>
      </c>
      <c r="P2838" s="14">
        <v>0.231</v>
      </c>
      <c r="Q2838" s="14">
        <v>99.927</v>
      </c>
      <c r="R2838" s="14">
        <v>4.0</v>
      </c>
      <c r="S2838" s="14">
        <v>1.0</v>
      </c>
      <c r="T2838" s="14" t="s">
        <v>34</v>
      </c>
      <c r="U2838" s="14" t="s">
        <v>35</v>
      </c>
      <c r="V2838" s="16" t="s">
        <v>36</v>
      </c>
      <c r="W2838" s="17" t="s">
        <v>251</v>
      </c>
    </row>
    <row r="2839" ht="15.75" customHeight="1">
      <c r="A2839" s="14" t="s">
        <v>21172</v>
      </c>
      <c r="B2839" s="14" t="s">
        <v>21173</v>
      </c>
      <c r="C2839" s="14">
        <v>1967.0</v>
      </c>
      <c r="D2839" s="14">
        <v>17.0</v>
      </c>
      <c r="E2839" s="14">
        <v>153400.0</v>
      </c>
      <c r="F2839" s="14" t="s">
        <v>14444</v>
      </c>
      <c r="G2839" s="14" t="s">
        <v>20671</v>
      </c>
      <c r="H2839" s="14" t="s">
        <v>20672</v>
      </c>
      <c r="I2839" s="14">
        <v>0.688</v>
      </c>
      <c r="J2839" s="14">
        <v>0.263</v>
      </c>
      <c r="K2839" s="14">
        <v>0.7276752293814799</v>
      </c>
      <c r="L2839" s="14">
        <v>0.0613</v>
      </c>
      <c r="M2839" s="14">
        <v>0.966</v>
      </c>
      <c r="N2839" s="14">
        <v>5.97E-4</v>
      </c>
      <c r="O2839" s="14">
        <v>0.113</v>
      </c>
      <c r="P2839" s="14">
        <v>0.775</v>
      </c>
      <c r="Q2839" s="14">
        <v>122.727</v>
      </c>
      <c r="R2839" s="14">
        <v>4.0</v>
      </c>
      <c r="S2839" s="14">
        <v>0.0</v>
      </c>
      <c r="T2839" s="14" t="s">
        <v>1264</v>
      </c>
      <c r="U2839" s="14" t="s">
        <v>35</v>
      </c>
      <c r="V2839" s="16" t="s">
        <v>181</v>
      </c>
      <c r="W2839" s="17" t="s">
        <v>185</v>
      </c>
    </row>
    <row r="2840" ht="15.75" customHeight="1">
      <c r="A2840" s="14" t="s">
        <v>21174</v>
      </c>
      <c r="B2840" s="14" t="s">
        <v>21175</v>
      </c>
      <c r="C2840" s="14">
        <v>2016.0</v>
      </c>
      <c r="D2840" s="14">
        <v>17.0</v>
      </c>
      <c r="E2840" s="14">
        <v>86706.0</v>
      </c>
      <c r="F2840" s="14" t="s">
        <v>13117</v>
      </c>
      <c r="G2840" s="14" t="s">
        <v>21176</v>
      </c>
      <c r="H2840" s="14" t="s">
        <v>21177</v>
      </c>
      <c r="I2840" s="14">
        <v>0.761</v>
      </c>
      <c r="J2840" s="14">
        <v>0.381</v>
      </c>
      <c r="K2840" s="14">
        <v>0.7918850127095185</v>
      </c>
      <c r="L2840" s="14">
        <v>0.0391</v>
      </c>
      <c r="M2840" s="14">
        <v>0.895</v>
      </c>
      <c r="N2840" s="14">
        <v>1.3E-6</v>
      </c>
      <c r="O2840" s="14">
        <v>0.127</v>
      </c>
      <c r="P2840" s="14">
        <v>0.548</v>
      </c>
      <c r="Q2840" s="14">
        <v>86.977</v>
      </c>
      <c r="R2840" s="14">
        <v>6.0</v>
      </c>
      <c r="S2840" s="14">
        <v>0.0</v>
      </c>
      <c r="T2840" s="14" t="s">
        <v>1264</v>
      </c>
      <c r="U2840" s="14" t="s">
        <v>35</v>
      </c>
      <c r="V2840" s="16" t="s">
        <v>333</v>
      </c>
      <c r="W2840" s="17" t="s">
        <v>185</v>
      </c>
    </row>
    <row r="2841" ht="15.75" customHeight="1">
      <c r="A2841" s="14" t="s">
        <v>21178</v>
      </c>
      <c r="B2841" s="14" t="s">
        <v>21179</v>
      </c>
      <c r="C2841" s="14">
        <v>2023.0</v>
      </c>
      <c r="D2841" s="14">
        <v>17.0</v>
      </c>
      <c r="E2841" s="14">
        <v>98980.0</v>
      </c>
      <c r="F2841" s="14" t="s">
        <v>13206</v>
      </c>
      <c r="G2841" s="14" t="s">
        <v>21180</v>
      </c>
      <c r="H2841" s="14" t="s">
        <v>21181</v>
      </c>
      <c r="I2841" s="14">
        <v>0.411</v>
      </c>
      <c r="J2841" s="14">
        <v>0.207</v>
      </c>
      <c r="K2841" s="14">
        <v>0.6699890915947643</v>
      </c>
      <c r="L2841" s="14">
        <v>0.0394</v>
      </c>
      <c r="M2841" s="14">
        <v>0.772</v>
      </c>
      <c r="N2841" s="14">
        <v>0.0</v>
      </c>
      <c r="O2841" s="14">
        <v>0.12</v>
      </c>
      <c r="P2841" s="14">
        <v>0.354</v>
      </c>
      <c r="Q2841" s="14">
        <v>126.78</v>
      </c>
      <c r="R2841" s="14">
        <v>0.0</v>
      </c>
      <c r="S2841" s="14">
        <v>1.0</v>
      </c>
      <c r="T2841" s="14" t="s">
        <v>1264</v>
      </c>
      <c r="U2841" s="14" t="s">
        <v>35</v>
      </c>
      <c r="V2841" s="16" t="s">
        <v>45</v>
      </c>
      <c r="W2841" s="17" t="s">
        <v>251</v>
      </c>
    </row>
    <row r="2842" ht="15.75" customHeight="1">
      <c r="A2842" s="14" t="s">
        <v>21182</v>
      </c>
      <c r="B2842" s="14" t="s">
        <v>21183</v>
      </c>
      <c r="C2842" s="14">
        <v>2018.0</v>
      </c>
      <c r="D2842" s="14">
        <v>17.0</v>
      </c>
      <c r="E2842" s="14">
        <v>115890.0</v>
      </c>
      <c r="F2842" s="14" t="s">
        <v>12561</v>
      </c>
      <c r="G2842" s="14" t="s">
        <v>21075</v>
      </c>
      <c r="H2842" s="14" t="s">
        <v>21076</v>
      </c>
      <c r="I2842" s="14">
        <v>0.217</v>
      </c>
      <c r="J2842" s="14">
        <v>0.0526</v>
      </c>
      <c r="K2842" s="14">
        <v>0.523495818438956</v>
      </c>
      <c r="L2842" s="14">
        <v>0.0334</v>
      </c>
      <c r="M2842" s="14">
        <v>0.947</v>
      </c>
      <c r="N2842" s="14">
        <v>0.852</v>
      </c>
      <c r="O2842" s="14">
        <v>0.113</v>
      </c>
      <c r="P2842" s="14">
        <v>0.0373</v>
      </c>
      <c r="Q2842" s="14">
        <v>73.974</v>
      </c>
      <c r="R2842" s="14">
        <v>4.0</v>
      </c>
      <c r="S2842" s="14">
        <v>1.0</v>
      </c>
      <c r="T2842" s="14" t="s">
        <v>1264</v>
      </c>
      <c r="U2842" s="14" t="s">
        <v>35</v>
      </c>
      <c r="V2842" s="16" t="s">
        <v>75</v>
      </c>
      <c r="W2842" s="17" t="s">
        <v>251</v>
      </c>
    </row>
    <row r="2843" ht="15.75" customHeight="1">
      <c r="A2843" s="14" t="s">
        <v>21184</v>
      </c>
      <c r="B2843" s="14" t="s">
        <v>21185</v>
      </c>
      <c r="C2843" s="14">
        <v>2022.0</v>
      </c>
      <c r="D2843" s="14">
        <v>17.0</v>
      </c>
      <c r="E2843" s="14">
        <v>109871.0</v>
      </c>
      <c r="F2843" s="14" t="s">
        <v>12561</v>
      </c>
      <c r="G2843" s="14" t="s">
        <v>21186</v>
      </c>
      <c r="H2843" s="14" t="s">
        <v>21187</v>
      </c>
      <c r="I2843" s="14">
        <v>0.199</v>
      </c>
      <c r="J2843" s="14">
        <v>0.127</v>
      </c>
      <c r="K2843" s="14">
        <v>0.4750497294189668</v>
      </c>
      <c r="L2843" s="14">
        <v>0.0456</v>
      </c>
      <c r="M2843" s="14">
        <v>0.914</v>
      </c>
      <c r="N2843" s="14">
        <v>0.96</v>
      </c>
      <c r="O2843" s="14">
        <v>0.0872</v>
      </c>
      <c r="P2843" s="14">
        <v>0.0371</v>
      </c>
      <c r="Q2843" s="14">
        <v>76.362</v>
      </c>
      <c r="R2843" s="14">
        <v>2.0</v>
      </c>
      <c r="S2843" s="14">
        <v>1.0</v>
      </c>
      <c r="T2843" s="14" t="s">
        <v>1264</v>
      </c>
      <c r="U2843" s="14" t="s">
        <v>35</v>
      </c>
      <c r="V2843" s="16" t="s">
        <v>75</v>
      </c>
      <c r="W2843" s="17" t="s">
        <v>251</v>
      </c>
    </row>
    <row r="2844" ht="15.75" customHeight="1">
      <c r="A2844" s="14" t="s">
        <v>21188</v>
      </c>
      <c r="B2844" s="14" t="s">
        <v>21189</v>
      </c>
      <c r="C2844" s="14">
        <v>2020.0</v>
      </c>
      <c r="D2844" s="14">
        <v>17.0</v>
      </c>
      <c r="E2844" s="14">
        <v>112784.0</v>
      </c>
      <c r="F2844" s="14" t="s">
        <v>14716</v>
      </c>
      <c r="G2844" s="14" t="s">
        <v>21190</v>
      </c>
      <c r="H2844" s="14" t="s">
        <v>21191</v>
      </c>
      <c r="I2844" s="14">
        <v>0.879</v>
      </c>
      <c r="J2844" s="14">
        <v>0.846</v>
      </c>
      <c r="K2844" s="14">
        <v>0.8922422090370193</v>
      </c>
      <c r="L2844" s="14">
        <v>0.0817</v>
      </c>
      <c r="M2844" s="14">
        <v>0.314</v>
      </c>
      <c r="N2844" s="14">
        <v>0.00215</v>
      </c>
      <c r="O2844" s="14">
        <v>0.145</v>
      </c>
      <c r="P2844" s="14">
        <v>0.882</v>
      </c>
      <c r="Q2844" s="14">
        <v>157.922</v>
      </c>
      <c r="R2844" s="14">
        <v>10.0</v>
      </c>
      <c r="S2844" s="14">
        <v>1.0</v>
      </c>
      <c r="T2844" s="14" t="s">
        <v>1434</v>
      </c>
      <c r="U2844" s="14" t="s">
        <v>35</v>
      </c>
      <c r="V2844" s="16" t="s">
        <v>560</v>
      </c>
      <c r="W2844" s="17" t="s">
        <v>185</v>
      </c>
    </row>
    <row r="2845" ht="15.75" customHeight="1">
      <c r="A2845" s="14" t="s">
        <v>21192</v>
      </c>
      <c r="B2845" s="14" t="s">
        <v>21193</v>
      </c>
      <c r="C2845" s="14">
        <v>2014.0</v>
      </c>
      <c r="D2845" s="14">
        <v>17.0</v>
      </c>
      <c r="E2845" s="14">
        <v>53998.0</v>
      </c>
      <c r="F2845" s="14" t="s">
        <v>16764</v>
      </c>
      <c r="G2845" s="14" t="s">
        <v>21148</v>
      </c>
      <c r="H2845" s="14" t="s">
        <v>21149</v>
      </c>
      <c r="I2845" s="14">
        <v>0.745</v>
      </c>
      <c r="J2845" s="14">
        <v>0.381</v>
      </c>
      <c r="K2845" s="14">
        <v>0.783543302017335</v>
      </c>
      <c r="L2845" s="14">
        <v>0.0298</v>
      </c>
      <c r="M2845" s="14">
        <v>0.815</v>
      </c>
      <c r="N2845" s="14">
        <v>2.71E-6</v>
      </c>
      <c r="O2845" s="14">
        <v>0.207</v>
      </c>
      <c r="P2845" s="14">
        <v>0.683</v>
      </c>
      <c r="Q2845" s="14">
        <v>117.924</v>
      </c>
      <c r="R2845" s="14">
        <v>0.0</v>
      </c>
      <c r="S2845" s="14">
        <v>1.0</v>
      </c>
      <c r="T2845" s="14" t="s">
        <v>1434</v>
      </c>
      <c r="U2845" s="14" t="s">
        <v>35</v>
      </c>
      <c r="V2845" s="16" t="s">
        <v>407</v>
      </c>
      <c r="W2845" s="17" t="s">
        <v>185</v>
      </c>
    </row>
    <row r="2846" ht="15.75" customHeight="1">
      <c r="A2846" s="14" t="s">
        <v>21194</v>
      </c>
      <c r="B2846" s="14" t="s">
        <v>21195</v>
      </c>
      <c r="C2846" s="14">
        <v>2023.0</v>
      </c>
      <c r="D2846" s="14">
        <v>17.0</v>
      </c>
      <c r="E2846" s="14">
        <v>93022.0</v>
      </c>
      <c r="F2846" s="14" t="s">
        <v>15366</v>
      </c>
      <c r="G2846" s="14" t="s">
        <v>20769</v>
      </c>
      <c r="H2846" s="14" t="s">
        <v>21195</v>
      </c>
      <c r="I2846" s="14">
        <v>0.754</v>
      </c>
      <c r="J2846" s="14">
        <v>0.673</v>
      </c>
      <c r="K2846" s="14">
        <v>0.8422133338856927</v>
      </c>
      <c r="L2846" s="14">
        <v>0.181</v>
      </c>
      <c r="M2846" s="14">
        <v>0.0644</v>
      </c>
      <c r="N2846" s="14">
        <v>8.88E-4</v>
      </c>
      <c r="O2846" s="14">
        <v>0.15</v>
      </c>
      <c r="P2846" s="14">
        <v>0.481</v>
      </c>
      <c r="Q2846" s="14">
        <v>155.071</v>
      </c>
      <c r="R2846" s="14">
        <v>8.0</v>
      </c>
      <c r="S2846" s="14">
        <v>1.0</v>
      </c>
      <c r="T2846" s="14" t="s">
        <v>1434</v>
      </c>
      <c r="U2846" s="14" t="s">
        <v>35</v>
      </c>
      <c r="V2846" s="16" t="s">
        <v>54</v>
      </c>
      <c r="W2846" s="17" t="s">
        <v>251</v>
      </c>
    </row>
    <row r="2847" ht="15.75" customHeight="1">
      <c r="A2847" s="14" t="s">
        <v>21196</v>
      </c>
      <c r="B2847" s="14" t="s">
        <v>21197</v>
      </c>
      <c r="C2847" s="14">
        <v>2017.0</v>
      </c>
      <c r="D2847" s="14">
        <v>17.0</v>
      </c>
      <c r="E2847" s="14">
        <v>77061.0</v>
      </c>
      <c r="F2847" s="14" t="s">
        <v>18971</v>
      </c>
      <c r="G2847" s="14" t="s">
        <v>21198</v>
      </c>
      <c r="H2847" s="14" t="s">
        <v>21197</v>
      </c>
      <c r="I2847" s="14">
        <v>0.731</v>
      </c>
      <c r="J2847" s="14">
        <v>0.573</v>
      </c>
      <c r="K2847" s="14">
        <v>0.9108292515793462</v>
      </c>
      <c r="L2847" s="14">
        <v>0.0302</v>
      </c>
      <c r="M2847" s="14">
        <v>0.222</v>
      </c>
      <c r="N2847" s="14">
        <v>1.48E-6</v>
      </c>
      <c r="O2847" s="14">
        <v>0.18</v>
      </c>
      <c r="P2847" s="14">
        <v>0.822</v>
      </c>
      <c r="Q2847" s="14">
        <v>120.088</v>
      </c>
      <c r="R2847" s="14">
        <v>0.0</v>
      </c>
      <c r="S2847" s="14">
        <v>1.0</v>
      </c>
      <c r="T2847" s="14" t="s">
        <v>1434</v>
      </c>
      <c r="U2847" s="14" t="s">
        <v>35</v>
      </c>
      <c r="V2847" s="16" t="s">
        <v>560</v>
      </c>
      <c r="W2847" s="17" t="s">
        <v>185</v>
      </c>
    </row>
    <row r="2848" ht="15.75" customHeight="1">
      <c r="A2848" s="14" t="s">
        <v>21199</v>
      </c>
      <c r="B2848" s="14" t="s">
        <v>21200</v>
      </c>
      <c r="C2848" s="14">
        <v>2005.0</v>
      </c>
      <c r="D2848" s="14">
        <v>17.0</v>
      </c>
      <c r="E2848" s="14">
        <v>96080.0</v>
      </c>
      <c r="F2848" s="14" t="s">
        <v>20306</v>
      </c>
      <c r="G2848" s="14" t="s">
        <v>20307</v>
      </c>
      <c r="H2848" s="14" t="s">
        <v>20308</v>
      </c>
      <c r="I2848" s="14">
        <v>0.164</v>
      </c>
      <c r="J2848" s="14">
        <v>0.00633</v>
      </c>
      <c r="K2848" s="14">
        <v>0.2058691420827355</v>
      </c>
      <c r="L2848" s="14">
        <v>0.0385</v>
      </c>
      <c r="M2848" s="14">
        <v>0.985</v>
      </c>
      <c r="N2848" s="14">
        <v>0.962</v>
      </c>
      <c r="O2848" s="14">
        <v>0.12</v>
      </c>
      <c r="P2848" s="14">
        <v>0.0345</v>
      </c>
      <c r="Q2848" s="14">
        <v>129.967</v>
      </c>
      <c r="R2848" s="14">
        <v>6.0</v>
      </c>
      <c r="S2848" s="14">
        <v>1.0</v>
      </c>
      <c r="T2848" s="14" t="s">
        <v>1434</v>
      </c>
      <c r="U2848" s="14" t="s">
        <v>35</v>
      </c>
      <c r="V2848" s="16" t="s">
        <v>75</v>
      </c>
      <c r="W2848" s="17" t="s">
        <v>251</v>
      </c>
    </row>
    <row r="2849" ht="15.75" customHeight="1">
      <c r="A2849" s="14" t="s">
        <v>21201</v>
      </c>
      <c r="B2849" s="14" t="s">
        <v>21202</v>
      </c>
      <c r="C2849" s="14">
        <v>2018.0</v>
      </c>
      <c r="D2849" s="14">
        <v>17.0</v>
      </c>
      <c r="E2849" s="14">
        <v>86879.0</v>
      </c>
      <c r="F2849" s="14" t="s">
        <v>3008</v>
      </c>
      <c r="G2849" s="14" t="s">
        <v>3009</v>
      </c>
      <c r="H2849" s="14" t="s">
        <v>3011</v>
      </c>
      <c r="I2849" s="14">
        <v>0.327</v>
      </c>
      <c r="J2849" s="14">
        <v>0.306</v>
      </c>
      <c r="K2849" s="14">
        <v>0.7463906059344558</v>
      </c>
      <c r="L2849" s="14">
        <v>0.028</v>
      </c>
      <c r="M2849" s="14">
        <v>0.546</v>
      </c>
      <c r="N2849" s="14">
        <v>0.403</v>
      </c>
      <c r="O2849" s="14">
        <v>0.235</v>
      </c>
      <c r="P2849" s="14">
        <v>0.85</v>
      </c>
      <c r="Q2849" s="14">
        <v>70.7</v>
      </c>
      <c r="R2849" s="14">
        <v>10.0</v>
      </c>
      <c r="S2849" s="14">
        <v>1.0</v>
      </c>
      <c r="T2849" s="14" t="s">
        <v>1434</v>
      </c>
      <c r="U2849" s="14" t="s">
        <v>68</v>
      </c>
      <c r="V2849" s="16" t="s">
        <v>560</v>
      </c>
      <c r="W2849" s="17" t="s">
        <v>185</v>
      </c>
    </row>
    <row r="2850" ht="15.75" customHeight="1">
      <c r="A2850" s="14" t="s">
        <v>21203</v>
      </c>
      <c r="B2850" s="14" t="s">
        <v>21204</v>
      </c>
      <c r="C2850" s="14">
        <v>2014.0</v>
      </c>
      <c r="D2850" s="14">
        <v>17.0</v>
      </c>
      <c r="E2850" s="14">
        <v>69021.0</v>
      </c>
      <c r="F2850" s="14" t="s">
        <v>1656</v>
      </c>
      <c r="G2850" s="14" t="s">
        <v>21148</v>
      </c>
      <c r="H2850" s="14" t="s">
        <v>21149</v>
      </c>
      <c r="I2850" s="14">
        <v>0.84</v>
      </c>
      <c r="J2850" s="14">
        <v>0.787</v>
      </c>
      <c r="K2850" s="14">
        <v>0.799221440318285</v>
      </c>
      <c r="L2850" s="14">
        <v>0.0588</v>
      </c>
      <c r="M2850" s="14">
        <v>0.265</v>
      </c>
      <c r="N2850" s="14">
        <v>0.103</v>
      </c>
      <c r="O2850" s="14">
        <v>0.564</v>
      </c>
      <c r="P2850" s="14">
        <v>0.882</v>
      </c>
      <c r="Q2850" s="14">
        <v>113.954</v>
      </c>
      <c r="R2850" s="14">
        <v>10.0</v>
      </c>
      <c r="S2850" s="14">
        <v>1.0</v>
      </c>
      <c r="T2850" s="14" t="s">
        <v>1434</v>
      </c>
      <c r="U2850" s="14" t="s">
        <v>35</v>
      </c>
      <c r="V2850" s="16" t="s">
        <v>560</v>
      </c>
      <c r="W2850" s="17" t="s">
        <v>185</v>
      </c>
    </row>
    <row r="2851" ht="15.75" customHeight="1">
      <c r="A2851" s="14" t="s">
        <v>21205</v>
      </c>
      <c r="B2851" s="14" t="s">
        <v>21206</v>
      </c>
      <c r="C2851" s="14">
        <v>2020.0</v>
      </c>
      <c r="D2851" s="14">
        <v>17.0</v>
      </c>
      <c r="E2851" s="14">
        <v>95000.0</v>
      </c>
      <c r="F2851" s="14" t="s">
        <v>14716</v>
      </c>
      <c r="G2851" s="14" t="s">
        <v>4257</v>
      </c>
      <c r="H2851" s="14" t="s">
        <v>20073</v>
      </c>
      <c r="I2851" s="14">
        <v>0.697</v>
      </c>
      <c r="J2851" s="14">
        <v>0.977</v>
      </c>
      <c r="K2851" s="14">
        <v>0.8902102538684106</v>
      </c>
      <c r="L2851" s="14">
        <v>0.114</v>
      </c>
      <c r="M2851" s="14">
        <v>0.273</v>
      </c>
      <c r="N2851" s="14">
        <v>0.0</v>
      </c>
      <c r="O2851" s="14">
        <v>0.377</v>
      </c>
      <c r="P2851" s="14">
        <v>0.799</v>
      </c>
      <c r="Q2851" s="14">
        <v>131.967</v>
      </c>
      <c r="R2851" s="14">
        <v>5.0</v>
      </c>
      <c r="S2851" s="14">
        <v>1.0</v>
      </c>
      <c r="T2851" s="14" t="s">
        <v>1434</v>
      </c>
      <c r="U2851" s="14" t="s">
        <v>68</v>
      </c>
      <c r="V2851" s="16" t="s">
        <v>181</v>
      </c>
      <c r="W2851" s="17" t="s">
        <v>185</v>
      </c>
    </row>
    <row r="2852" ht="15.75" customHeight="1">
      <c r="A2852" s="14" t="s">
        <v>21207</v>
      </c>
      <c r="B2852" s="14" t="s">
        <v>21208</v>
      </c>
      <c r="C2852" s="14">
        <v>2007.0</v>
      </c>
      <c r="D2852" s="14">
        <v>17.0</v>
      </c>
      <c r="E2852" s="14">
        <v>120453.0</v>
      </c>
      <c r="F2852" s="14" t="s">
        <v>18971</v>
      </c>
      <c r="G2852" s="14" t="s">
        <v>18972</v>
      </c>
      <c r="H2852" s="14" t="s">
        <v>19575</v>
      </c>
      <c r="I2852" s="14">
        <v>0.563</v>
      </c>
      <c r="J2852" s="14">
        <v>0.313</v>
      </c>
      <c r="K2852" s="14">
        <v>0.7054948345409815</v>
      </c>
      <c r="L2852" s="14">
        <v>0.0595</v>
      </c>
      <c r="M2852" s="14">
        <v>0.45</v>
      </c>
      <c r="N2852" s="14">
        <v>0.0</v>
      </c>
      <c r="O2852" s="14">
        <v>0.159</v>
      </c>
      <c r="P2852" s="14">
        <v>0.707</v>
      </c>
      <c r="Q2852" s="14">
        <v>62.367</v>
      </c>
      <c r="R2852" s="14">
        <v>2.0</v>
      </c>
      <c r="S2852" s="14">
        <v>1.0</v>
      </c>
      <c r="T2852" s="14" t="s">
        <v>1434</v>
      </c>
      <c r="U2852" s="14" t="s">
        <v>35</v>
      </c>
      <c r="V2852" s="16" t="s">
        <v>181</v>
      </c>
      <c r="W2852" s="17" t="s">
        <v>185</v>
      </c>
    </row>
    <row r="2853" ht="15.75" customHeight="1">
      <c r="A2853" s="14" t="s">
        <v>21209</v>
      </c>
      <c r="B2853" s="14" t="s">
        <v>21210</v>
      </c>
      <c r="C2853" s="14">
        <v>2022.0</v>
      </c>
      <c r="D2853" s="14">
        <v>17.0</v>
      </c>
      <c r="E2853" s="14">
        <v>117500.0</v>
      </c>
      <c r="F2853" s="14" t="s">
        <v>14716</v>
      </c>
      <c r="G2853" s="14" t="s">
        <v>4257</v>
      </c>
      <c r="H2853" s="14" t="s">
        <v>20350</v>
      </c>
      <c r="I2853" s="14">
        <v>0.811</v>
      </c>
      <c r="J2853" s="14">
        <v>0.924</v>
      </c>
      <c r="K2853" s="14">
        <v>0.9002416957008055</v>
      </c>
      <c r="L2853" s="14">
        <v>0.129</v>
      </c>
      <c r="M2853" s="14">
        <v>0.303</v>
      </c>
      <c r="N2853" s="14">
        <v>2.69E-6</v>
      </c>
      <c r="O2853" s="14">
        <v>0.349</v>
      </c>
      <c r="P2853" s="14">
        <v>0.816</v>
      </c>
      <c r="Q2853" s="14">
        <v>119.954</v>
      </c>
      <c r="R2853" s="14">
        <v>0.0</v>
      </c>
      <c r="S2853" s="14">
        <v>1.0</v>
      </c>
      <c r="T2853" s="14" t="s">
        <v>1434</v>
      </c>
      <c r="U2853" s="14" t="s">
        <v>35</v>
      </c>
      <c r="V2853" s="16" t="s">
        <v>560</v>
      </c>
      <c r="W2853" s="17" t="s">
        <v>185</v>
      </c>
    </row>
    <row r="2854" ht="15.75" customHeight="1">
      <c r="A2854" s="14" t="s">
        <v>7275</v>
      </c>
      <c r="B2854" s="14" t="s">
        <v>7276</v>
      </c>
      <c r="C2854" s="14">
        <v>2021.0</v>
      </c>
      <c r="D2854" s="14">
        <v>17.0</v>
      </c>
      <c r="E2854" s="14">
        <v>181522.0</v>
      </c>
      <c r="F2854" s="14" t="s">
        <v>1267</v>
      </c>
      <c r="G2854" s="14" t="s">
        <v>7277</v>
      </c>
      <c r="H2854" s="14" t="s">
        <v>7278</v>
      </c>
      <c r="I2854" s="14">
        <v>0.656</v>
      </c>
      <c r="J2854" s="14">
        <v>0.577</v>
      </c>
      <c r="K2854" s="14">
        <v>0.8554317369825374</v>
      </c>
      <c r="L2854" s="14">
        <v>0.0802</v>
      </c>
      <c r="M2854" s="14">
        <v>0.698</v>
      </c>
      <c r="N2854" s="14">
        <v>0.0</v>
      </c>
      <c r="O2854" s="14">
        <v>0.296</v>
      </c>
      <c r="P2854" s="14">
        <v>0.861</v>
      </c>
      <c r="Q2854" s="14">
        <v>173.09</v>
      </c>
      <c r="R2854" s="14">
        <v>10.0</v>
      </c>
      <c r="S2854" s="14">
        <v>0.0</v>
      </c>
      <c r="T2854" s="14" t="s">
        <v>103</v>
      </c>
      <c r="U2854" s="14" t="s">
        <v>35</v>
      </c>
      <c r="V2854" s="16" t="s">
        <v>560</v>
      </c>
      <c r="W2854" s="17" t="s">
        <v>185</v>
      </c>
    </row>
    <row r="2855" ht="15.75" customHeight="1">
      <c r="A2855" s="14" t="s">
        <v>7282</v>
      </c>
      <c r="B2855" s="14" t="s">
        <v>7283</v>
      </c>
      <c r="C2855" s="14">
        <v>2021.0</v>
      </c>
      <c r="D2855" s="14">
        <v>17.0</v>
      </c>
      <c r="E2855" s="14">
        <v>441000.0</v>
      </c>
      <c r="F2855" s="14" t="s">
        <v>4868</v>
      </c>
      <c r="G2855" s="14" t="s">
        <v>7285</v>
      </c>
      <c r="H2855" s="14" t="s">
        <v>7287</v>
      </c>
      <c r="I2855" s="14">
        <v>0.354</v>
      </c>
      <c r="J2855" s="14">
        <v>0.595</v>
      </c>
      <c r="K2855" s="14">
        <v>0.8050392488010388</v>
      </c>
      <c r="L2855" s="14">
        <v>0.0471</v>
      </c>
      <c r="M2855" s="14">
        <v>0.31</v>
      </c>
      <c r="N2855" s="14">
        <v>0.0</v>
      </c>
      <c r="O2855" s="14">
        <v>0.306</v>
      </c>
      <c r="P2855" s="14">
        <v>0.514</v>
      </c>
      <c r="Q2855" s="14">
        <v>78.54</v>
      </c>
      <c r="R2855" s="14">
        <v>2.0</v>
      </c>
      <c r="S2855" s="14">
        <v>0.0</v>
      </c>
      <c r="T2855" s="14" t="s">
        <v>104</v>
      </c>
      <c r="U2855" s="14" t="s">
        <v>35</v>
      </c>
      <c r="V2855" s="16" t="s">
        <v>333</v>
      </c>
      <c r="W2855" s="17" t="s">
        <v>185</v>
      </c>
    </row>
    <row r="2856" ht="15.75" customHeight="1">
      <c r="A2856" s="14" t="s">
        <v>21211</v>
      </c>
      <c r="B2856" s="14" t="s">
        <v>21212</v>
      </c>
      <c r="C2856" s="14">
        <v>2013.0</v>
      </c>
      <c r="D2856" s="14">
        <v>17.0</v>
      </c>
      <c r="E2856" s="14">
        <v>119853.0</v>
      </c>
      <c r="F2856" s="14" t="s">
        <v>7480</v>
      </c>
      <c r="G2856" s="14" t="s">
        <v>21213</v>
      </c>
      <c r="H2856" s="14" t="s">
        <v>21214</v>
      </c>
      <c r="I2856" s="14">
        <v>0.737</v>
      </c>
      <c r="J2856" s="14">
        <v>0.5</v>
      </c>
      <c r="K2856" s="14">
        <v>0.7337069278819819</v>
      </c>
      <c r="L2856" s="14">
        <v>0.0351</v>
      </c>
      <c r="M2856" s="14">
        <v>0.423</v>
      </c>
      <c r="N2856" s="14">
        <v>0.0</v>
      </c>
      <c r="O2856" s="14">
        <v>0.685</v>
      </c>
      <c r="P2856" s="14">
        <v>0.962</v>
      </c>
      <c r="Q2856" s="14">
        <v>132.72</v>
      </c>
      <c r="R2856" s="14">
        <v>0.0</v>
      </c>
      <c r="S2856" s="14">
        <v>0.0</v>
      </c>
      <c r="T2856" s="14" t="s">
        <v>21215</v>
      </c>
      <c r="U2856" s="14" t="s">
        <v>35</v>
      </c>
      <c r="V2856" s="16" t="s">
        <v>819</v>
      </c>
      <c r="W2856" s="17" t="s">
        <v>185</v>
      </c>
    </row>
    <row r="2857" ht="15.75" customHeight="1">
      <c r="A2857" s="14" t="s">
        <v>7290</v>
      </c>
      <c r="B2857" s="14" t="s">
        <v>7291</v>
      </c>
      <c r="C2857" s="14">
        <v>2011.0</v>
      </c>
      <c r="D2857" s="14">
        <v>17.0</v>
      </c>
      <c r="E2857" s="14">
        <v>282906.0</v>
      </c>
      <c r="F2857" s="14" t="s">
        <v>7294</v>
      </c>
      <c r="G2857" s="14" t="s">
        <v>7295</v>
      </c>
      <c r="H2857" s="14" t="s">
        <v>7291</v>
      </c>
      <c r="I2857" s="14">
        <v>0.657</v>
      </c>
      <c r="J2857" s="14">
        <v>0.462</v>
      </c>
      <c r="K2857" s="14">
        <v>0.6971745128505727</v>
      </c>
      <c r="L2857" s="14">
        <v>0.346</v>
      </c>
      <c r="M2857" s="14">
        <v>0.388</v>
      </c>
      <c r="N2857" s="14">
        <v>0.133</v>
      </c>
      <c r="O2857" s="14">
        <v>0.0745</v>
      </c>
      <c r="P2857" s="14">
        <v>0.557</v>
      </c>
      <c r="Q2857" s="14">
        <v>122.1</v>
      </c>
      <c r="R2857" s="14">
        <v>0.0</v>
      </c>
      <c r="S2857" s="14">
        <v>0.0</v>
      </c>
      <c r="T2857" s="14" t="s">
        <v>103</v>
      </c>
      <c r="U2857" s="14" t="s">
        <v>35</v>
      </c>
      <c r="V2857" s="16" t="s">
        <v>333</v>
      </c>
      <c r="W2857" s="17" t="s">
        <v>185</v>
      </c>
    </row>
    <row r="2858" ht="15.75" customHeight="1">
      <c r="A2858" s="14" t="s">
        <v>7300</v>
      </c>
      <c r="B2858" s="14" t="s">
        <v>7301</v>
      </c>
      <c r="C2858" s="14">
        <v>2013.0</v>
      </c>
      <c r="D2858" s="14">
        <v>17.0</v>
      </c>
      <c r="E2858" s="14">
        <v>199784.0</v>
      </c>
      <c r="F2858" s="14" t="s">
        <v>7302</v>
      </c>
      <c r="G2858" s="14" t="s">
        <v>7304</v>
      </c>
      <c r="H2858" s="14" t="s">
        <v>7305</v>
      </c>
      <c r="I2858" s="14">
        <v>0.656</v>
      </c>
      <c r="J2858" s="14">
        <v>0.941</v>
      </c>
      <c r="K2858" s="14">
        <v>0.9014394798001961</v>
      </c>
      <c r="L2858" s="14">
        <v>0.0821</v>
      </c>
      <c r="M2858" s="14">
        <v>0.0384</v>
      </c>
      <c r="N2858" s="14">
        <v>0.0</v>
      </c>
      <c r="O2858" s="14">
        <v>0.371</v>
      </c>
      <c r="P2858" s="14">
        <v>0.831</v>
      </c>
      <c r="Q2858" s="14">
        <v>130.04</v>
      </c>
      <c r="R2858" s="14">
        <v>11.0</v>
      </c>
      <c r="S2858" s="14">
        <v>1.0</v>
      </c>
      <c r="T2858" s="14" t="s">
        <v>103</v>
      </c>
      <c r="U2858" s="14" t="s">
        <v>68</v>
      </c>
      <c r="V2858" s="16" t="s">
        <v>560</v>
      </c>
      <c r="W2858" s="17" t="s">
        <v>185</v>
      </c>
    </row>
    <row r="2859" ht="15.75" customHeight="1">
      <c r="A2859" s="14" t="s">
        <v>21216</v>
      </c>
      <c r="B2859" s="14" t="s">
        <v>21217</v>
      </c>
      <c r="C2859" s="14">
        <v>2009.0</v>
      </c>
      <c r="D2859" s="14">
        <v>17.0</v>
      </c>
      <c r="E2859" s="14">
        <v>323520.0</v>
      </c>
      <c r="F2859" s="14" t="s">
        <v>21218</v>
      </c>
      <c r="G2859" s="14" t="s">
        <v>21219</v>
      </c>
      <c r="H2859" s="14" t="s">
        <v>21220</v>
      </c>
      <c r="I2859" s="14">
        <v>0.612</v>
      </c>
      <c r="J2859" s="14">
        <v>0.597</v>
      </c>
      <c r="K2859" s="14">
        <v>0.6814963745496226</v>
      </c>
      <c r="L2859" s="14">
        <v>0.0488</v>
      </c>
      <c r="M2859" s="14">
        <v>0.0419</v>
      </c>
      <c r="N2859" s="14">
        <v>0.00353</v>
      </c>
      <c r="O2859" s="14">
        <v>0.278</v>
      </c>
      <c r="P2859" s="14">
        <v>0.688</v>
      </c>
      <c r="Q2859" s="14">
        <v>95.05</v>
      </c>
      <c r="R2859" s="14">
        <v>7.0</v>
      </c>
      <c r="S2859" s="14">
        <v>1.0</v>
      </c>
      <c r="T2859" s="14" t="s">
        <v>1264</v>
      </c>
      <c r="U2859" s="14" t="s">
        <v>94</v>
      </c>
      <c r="V2859" s="16" t="s">
        <v>407</v>
      </c>
      <c r="W2859" s="17" t="s">
        <v>185</v>
      </c>
    </row>
    <row r="2860" ht="15.75" customHeight="1">
      <c r="A2860" s="14" t="s">
        <v>4092</v>
      </c>
      <c r="B2860" s="14" t="s">
        <v>4093</v>
      </c>
      <c r="C2860" s="14">
        <v>2018.0</v>
      </c>
      <c r="D2860" s="14">
        <v>18.0</v>
      </c>
      <c r="E2860" s="14">
        <v>271008.0</v>
      </c>
      <c r="F2860" s="14" t="s">
        <v>26</v>
      </c>
      <c r="G2860" s="14" t="s">
        <v>1009</v>
      </c>
      <c r="H2860" s="14" t="s">
        <v>4096</v>
      </c>
      <c r="I2860" s="14">
        <v>0.65</v>
      </c>
      <c r="J2860" s="14">
        <v>0.0862</v>
      </c>
      <c r="K2860" s="14">
        <v>0.711847368068106</v>
      </c>
      <c r="L2860" s="14">
        <v>0.0398</v>
      </c>
      <c r="M2860" s="14">
        <v>0.933</v>
      </c>
      <c r="N2860" s="14">
        <v>0.0</v>
      </c>
      <c r="O2860" s="14">
        <v>0.105</v>
      </c>
      <c r="P2860" s="14">
        <v>0.276</v>
      </c>
      <c r="Q2860" s="14">
        <v>92.717</v>
      </c>
      <c r="R2860" s="14">
        <v>11.0</v>
      </c>
      <c r="S2860" s="14">
        <v>1.0</v>
      </c>
      <c r="T2860" s="14" t="s">
        <v>34</v>
      </c>
      <c r="U2860" s="14" t="s">
        <v>35</v>
      </c>
      <c r="V2860" s="16" t="s">
        <v>36</v>
      </c>
      <c r="W2860" s="17" t="s">
        <v>251</v>
      </c>
    </row>
    <row r="2861" ht="15.75" customHeight="1">
      <c r="A2861" s="14" t="s">
        <v>4100</v>
      </c>
      <c r="B2861" s="14" t="s">
        <v>4101</v>
      </c>
      <c r="C2861" s="14">
        <v>2020.0</v>
      </c>
      <c r="D2861" s="14">
        <v>18.0</v>
      </c>
      <c r="E2861" s="14">
        <v>257587.0</v>
      </c>
      <c r="F2861" s="14" t="s">
        <v>26</v>
      </c>
      <c r="G2861" s="14" t="s">
        <v>4102</v>
      </c>
      <c r="H2861" s="14" t="s">
        <v>4101</v>
      </c>
      <c r="I2861" s="14">
        <v>0.519</v>
      </c>
      <c r="J2861" s="14">
        <v>0.125</v>
      </c>
      <c r="K2861" s="14">
        <v>0.6733257758716378</v>
      </c>
      <c r="L2861" s="14">
        <v>0.0328</v>
      </c>
      <c r="M2861" s="14">
        <v>0.97</v>
      </c>
      <c r="N2861" s="14">
        <v>1.57E-4</v>
      </c>
      <c r="O2861" s="14">
        <v>0.118</v>
      </c>
      <c r="P2861" s="14">
        <v>0.495</v>
      </c>
      <c r="Q2861" s="14">
        <v>139.951</v>
      </c>
      <c r="R2861" s="14">
        <v>7.0</v>
      </c>
      <c r="S2861" s="14">
        <v>1.0</v>
      </c>
      <c r="T2861" s="14" t="s">
        <v>34</v>
      </c>
      <c r="U2861" s="14" t="s">
        <v>35</v>
      </c>
      <c r="V2861" s="16" t="s">
        <v>54</v>
      </c>
      <c r="W2861" s="17" t="s">
        <v>251</v>
      </c>
    </row>
    <row r="2862" ht="15.75" customHeight="1">
      <c r="A2862" s="14" t="s">
        <v>7308</v>
      </c>
      <c r="B2862" s="14" t="s">
        <v>7309</v>
      </c>
      <c r="C2862" s="14">
        <v>1992.0</v>
      </c>
      <c r="D2862" s="14">
        <v>18.0</v>
      </c>
      <c r="E2862" s="14">
        <v>261426.0</v>
      </c>
      <c r="F2862" s="14" t="s">
        <v>26</v>
      </c>
      <c r="G2862" s="14" t="s">
        <v>414</v>
      </c>
      <c r="H2862" s="14" t="s">
        <v>7312</v>
      </c>
      <c r="I2862" s="14">
        <v>0.604</v>
      </c>
      <c r="J2862" s="14">
        <v>0.349</v>
      </c>
      <c r="K2862" s="14">
        <v>0.7749235343020786</v>
      </c>
      <c r="L2862" s="14">
        <v>0.0307</v>
      </c>
      <c r="M2862" s="14">
        <v>0.869</v>
      </c>
      <c r="N2862" s="14">
        <v>6.54E-6</v>
      </c>
      <c r="O2862" s="14">
        <v>0.113</v>
      </c>
      <c r="P2862" s="14">
        <v>0.617</v>
      </c>
      <c r="Q2862" s="14">
        <v>109.256</v>
      </c>
      <c r="R2862" s="14">
        <v>0.0</v>
      </c>
      <c r="S2862" s="14">
        <v>0.0</v>
      </c>
      <c r="T2862" s="14" t="s">
        <v>34</v>
      </c>
      <c r="U2862" s="14" t="s">
        <v>35</v>
      </c>
      <c r="V2862" s="16" t="s">
        <v>407</v>
      </c>
      <c r="W2862" s="17" t="s">
        <v>185</v>
      </c>
    </row>
    <row r="2863" ht="15.75" customHeight="1">
      <c r="A2863" s="14" t="s">
        <v>21221</v>
      </c>
      <c r="B2863" s="14" t="s">
        <v>21222</v>
      </c>
      <c r="C2863" s="14">
        <v>1999.0</v>
      </c>
      <c r="D2863" s="14">
        <v>18.0</v>
      </c>
      <c r="E2863" s="14">
        <v>233066.0</v>
      </c>
      <c r="F2863" s="14" t="s">
        <v>21223</v>
      </c>
      <c r="G2863" s="14" t="s">
        <v>21224</v>
      </c>
      <c r="H2863" s="14" t="s">
        <v>21225</v>
      </c>
      <c r="I2863" s="14">
        <v>0.854</v>
      </c>
      <c r="J2863" s="14">
        <v>0.617</v>
      </c>
      <c r="K2863" s="14">
        <v>0.7312044146743267</v>
      </c>
      <c r="L2863" s="14">
        <v>0.0538</v>
      </c>
      <c r="M2863" s="14">
        <v>0.383</v>
      </c>
      <c r="N2863" s="14">
        <v>2.56E-5</v>
      </c>
      <c r="O2863" s="14">
        <v>0.172</v>
      </c>
      <c r="P2863" s="14">
        <v>0.89</v>
      </c>
      <c r="Q2863" s="14">
        <v>97.48</v>
      </c>
      <c r="R2863" s="14">
        <v>7.0</v>
      </c>
      <c r="S2863" s="14">
        <v>0.0</v>
      </c>
      <c r="T2863" s="14" t="s">
        <v>15761</v>
      </c>
      <c r="U2863" s="14" t="s">
        <v>35</v>
      </c>
      <c r="V2863" s="16" t="s">
        <v>560</v>
      </c>
      <c r="W2863" s="17" t="s">
        <v>185</v>
      </c>
    </row>
    <row r="2864" ht="15.75" customHeight="1">
      <c r="A2864" s="14" t="s">
        <v>7317</v>
      </c>
      <c r="B2864" s="14" t="s">
        <v>4665</v>
      </c>
      <c r="C2864" s="14">
        <v>1988.0</v>
      </c>
      <c r="D2864" s="14">
        <v>18.0</v>
      </c>
      <c r="E2864" s="14">
        <v>162733.0</v>
      </c>
      <c r="F2864" s="14" t="s">
        <v>7318</v>
      </c>
      <c r="G2864" s="14" t="s">
        <v>7319</v>
      </c>
      <c r="H2864" s="14" t="s">
        <v>7320</v>
      </c>
      <c r="I2864" s="14">
        <v>0.563</v>
      </c>
      <c r="J2864" s="14">
        <v>0.692</v>
      </c>
      <c r="K2864" s="14">
        <v>0.7684212777625304</v>
      </c>
      <c r="L2864" s="14">
        <v>0.0968</v>
      </c>
      <c r="M2864" s="14">
        <v>0.0681</v>
      </c>
      <c r="N2864" s="14">
        <v>2.44E-4</v>
      </c>
      <c r="O2864" s="14">
        <v>0.18</v>
      </c>
      <c r="P2864" s="14">
        <v>0.886</v>
      </c>
      <c r="Q2864" s="14">
        <v>89.76</v>
      </c>
      <c r="R2864" s="14">
        <v>2.0</v>
      </c>
      <c r="S2864" s="14">
        <v>1.0</v>
      </c>
      <c r="T2864" s="14" t="s">
        <v>103</v>
      </c>
      <c r="U2864" s="14" t="s">
        <v>35</v>
      </c>
      <c r="V2864" s="16" t="s">
        <v>560</v>
      </c>
      <c r="W2864" s="17" t="s">
        <v>185</v>
      </c>
    </row>
    <row r="2865" ht="15.75" customHeight="1">
      <c r="A2865" s="14" t="s">
        <v>7326</v>
      </c>
      <c r="B2865" s="14" t="s">
        <v>7327</v>
      </c>
      <c r="C2865" s="14">
        <v>2003.0</v>
      </c>
      <c r="D2865" s="14">
        <v>18.0</v>
      </c>
      <c r="E2865" s="14">
        <v>242920.0</v>
      </c>
      <c r="F2865" s="14" t="s">
        <v>26</v>
      </c>
      <c r="G2865" s="14" t="s">
        <v>63</v>
      </c>
      <c r="H2865" s="14" t="s">
        <v>5985</v>
      </c>
      <c r="I2865" s="14">
        <v>0.81</v>
      </c>
      <c r="J2865" s="14">
        <v>0.761</v>
      </c>
      <c r="K2865" s="14">
        <v>0.804632857767317</v>
      </c>
      <c r="L2865" s="14">
        <v>0.132</v>
      </c>
      <c r="M2865" s="14">
        <v>0.00715</v>
      </c>
      <c r="N2865" s="14">
        <v>1.42E-5</v>
      </c>
      <c r="O2865" s="14">
        <v>0.107</v>
      </c>
      <c r="P2865" s="14">
        <v>0.892</v>
      </c>
      <c r="Q2865" s="14">
        <v>80.027</v>
      </c>
      <c r="R2865" s="14">
        <v>6.0</v>
      </c>
      <c r="S2865" s="14">
        <v>0.0</v>
      </c>
      <c r="T2865" s="14" t="s">
        <v>34</v>
      </c>
      <c r="U2865" s="14" t="s">
        <v>35</v>
      </c>
      <c r="V2865" s="16" t="s">
        <v>560</v>
      </c>
      <c r="W2865" s="17" t="s">
        <v>185</v>
      </c>
    </row>
    <row r="2866" ht="15.75" customHeight="1">
      <c r="A2866" s="14" t="s">
        <v>7333</v>
      </c>
      <c r="B2866" s="14" t="s">
        <v>7334</v>
      </c>
      <c r="C2866" s="14">
        <v>2003.0</v>
      </c>
      <c r="D2866" s="14">
        <v>18.0</v>
      </c>
      <c r="E2866" s="14">
        <v>286560.0</v>
      </c>
      <c r="F2866" s="14" t="s">
        <v>26</v>
      </c>
      <c r="G2866" s="14" t="s">
        <v>63</v>
      </c>
      <c r="H2866" s="14" t="s">
        <v>5985</v>
      </c>
      <c r="I2866" s="14">
        <v>0.662</v>
      </c>
      <c r="J2866" s="14">
        <v>0.716</v>
      </c>
      <c r="K2866" s="14">
        <v>0.8326310610905691</v>
      </c>
      <c r="L2866" s="14">
        <v>0.0491</v>
      </c>
      <c r="M2866" s="14">
        <v>0.192</v>
      </c>
      <c r="N2866" s="14">
        <v>0.0</v>
      </c>
      <c r="O2866" s="14">
        <v>0.503</v>
      </c>
      <c r="P2866" s="14">
        <v>0.534</v>
      </c>
      <c r="Q2866" s="14">
        <v>92.021</v>
      </c>
      <c r="R2866" s="14">
        <v>5.0</v>
      </c>
      <c r="S2866" s="14">
        <v>1.0</v>
      </c>
      <c r="T2866" s="14" t="s">
        <v>34</v>
      </c>
      <c r="U2866" s="14" t="s">
        <v>35</v>
      </c>
      <c r="V2866" s="16" t="s">
        <v>333</v>
      </c>
      <c r="W2866" s="17" t="s">
        <v>185</v>
      </c>
    </row>
    <row r="2867" ht="15.75" customHeight="1">
      <c r="A2867" s="14" t="s">
        <v>4107</v>
      </c>
      <c r="B2867" s="14" t="s">
        <v>4108</v>
      </c>
      <c r="C2867" s="14">
        <v>2021.0</v>
      </c>
      <c r="D2867" s="14">
        <v>18.0</v>
      </c>
      <c r="E2867" s="14">
        <v>228749.0</v>
      </c>
      <c r="F2867" s="14" t="s">
        <v>1918</v>
      </c>
      <c r="G2867" s="14" t="s">
        <v>1919</v>
      </c>
      <c r="H2867" s="14" t="s">
        <v>4109</v>
      </c>
      <c r="I2867" s="14">
        <v>0.74</v>
      </c>
      <c r="J2867" s="14">
        <v>0.281</v>
      </c>
      <c r="K2867" s="14">
        <v>0.7271191153353344</v>
      </c>
      <c r="L2867" s="14">
        <v>0.0378</v>
      </c>
      <c r="M2867" s="14">
        <v>0.819</v>
      </c>
      <c r="N2867" s="14">
        <v>8.66E-5</v>
      </c>
      <c r="O2867" s="14">
        <v>0.129</v>
      </c>
      <c r="P2867" s="14">
        <v>0.48</v>
      </c>
      <c r="Q2867" s="14">
        <v>112.01</v>
      </c>
      <c r="R2867" s="14">
        <v>0.0</v>
      </c>
      <c r="S2867" s="14">
        <v>1.0</v>
      </c>
      <c r="T2867" s="14" t="s">
        <v>104</v>
      </c>
      <c r="U2867" s="14" t="s">
        <v>94</v>
      </c>
      <c r="V2867" s="16" t="s">
        <v>54</v>
      </c>
      <c r="W2867" s="17" t="s">
        <v>251</v>
      </c>
    </row>
    <row r="2868" ht="15.75" customHeight="1">
      <c r="A2868" s="14" t="s">
        <v>7341</v>
      </c>
      <c r="B2868" s="14" t="s">
        <v>7342</v>
      </c>
      <c r="C2868" s="14">
        <v>2017.0</v>
      </c>
      <c r="D2868" s="14">
        <v>18.0</v>
      </c>
      <c r="E2868" s="14">
        <v>437119.0</v>
      </c>
      <c r="F2868" s="14" t="s">
        <v>901</v>
      </c>
      <c r="G2868" s="14" t="s">
        <v>671</v>
      </c>
      <c r="H2868" s="14" t="s">
        <v>7345</v>
      </c>
      <c r="I2868" s="14">
        <v>0.605</v>
      </c>
      <c r="J2868" s="14">
        <v>0.9</v>
      </c>
      <c r="K2868" s="14">
        <v>0.8911941479500527</v>
      </c>
      <c r="L2868" s="14">
        <v>0.174</v>
      </c>
      <c r="M2868" s="14">
        <v>0.462</v>
      </c>
      <c r="N2868" s="14">
        <v>0.199</v>
      </c>
      <c r="O2868" s="14">
        <v>0.106</v>
      </c>
      <c r="P2868" s="14">
        <v>0.753</v>
      </c>
      <c r="Q2868" s="14">
        <v>124.476</v>
      </c>
      <c r="R2868" s="14">
        <v>6.0</v>
      </c>
      <c r="S2868" s="14">
        <v>0.0</v>
      </c>
      <c r="T2868" s="14" t="s">
        <v>104</v>
      </c>
      <c r="U2868" s="14" t="s">
        <v>68</v>
      </c>
      <c r="V2868" s="16" t="s">
        <v>181</v>
      </c>
      <c r="W2868" s="17" t="s">
        <v>185</v>
      </c>
    </row>
    <row r="2869" ht="15.75" customHeight="1">
      <c r="A2869" s="14" t="s">
        <v>4112</v>
      </c>
      <c r="B2869" s="14" t="s">
        <v>4113</v>
      </c>
      <c r="C2869" s="14">
        <v>2006.0</v>
      </c>
      <c r="D2869" s="14">
        <v>18.0</v>
      </c>
      <c r="E2869" s="14">
        <v>235634.0</v>
      </c>
      <c r="F2869" s="14" t="s">
        <v>26</v>
      </c>
      <c r="G2869" s="14" t="s">
        <v>1853</v>
      </c>
      <c r="H2869" s="14" t="s">
        <v>4115</v>
      </c>
      <c r="I2869" s="14">
        <v>0.389</v>
      </c>
      <c r="J2869" s="14">
        <v>0.306</v>
      </c>
      <c r="K2869" s="14">
        <v>0.6895172502151837</v>
      </c>
      <c r="L2869" s="14">
        <v>0.0347</v>
      </c>
      <c r="M2869" s="14">
        <v>0.987</v>
      </c>
      <c r="N2869" s="14">
        <v>0.61</v>
      </c>
      <c r="O2869" s="14">
        <v>0.116</v>
      </c>
      <c r="P2869" s="14">
        <v>0.308</v>
      </c>
      <c r="Q2869" s="14">
        <v>75.587</v>
      </c>
      <c r="R2869" s="14">
        <v>11.0</v>
      </c>
      <c r="S2869" s="14">
        <v>1.0</v>
      </c>
      <c r="T2869" s="14" t="s">
        <v>34</v>
      </c>
      <c r="U2869" s="14" t="s">
        <v>68</v>
      </c>
      <c r="V2869" s="16" t="s">
        <v>45</v>
      </c>
      <c r="W2869" s="17" t="s">
        <v>251</v>
      </c>
    </row>
    <row r="2870" ht="15.75" customHeight="1">
      <c r="A2870" s="14" t="s">
        <v>7349</v>
      </c>
      <c r="B2870" s="14" t="s">
        <v>7350</v>
      </c>
      <c r="C2870" s="14">
        <v>2023.0</v>
      </c>
      <c r="D2870" s="14">
        <v>18.0</v>
      </c>
      <c r="E2870" s="14">
        <v>169856.0</v>
      </c>
      <c r="F2870" s="14" t="s">
        <v>7352</v>
      </c>
      <c r="G2870" s="14" t="s">
        <v>7353</v>
      </c>
      <c r="H2870" s="14" t="s">
        <v>7350</v>
      </c>
      <c r="I2870" s="14">
        <v>0.763</v>
      </c>
      <c r="J2870" s="14">
        <v>0.81</v>
      </c>
      <c r="K2870" s="14">
        <v>0.8478172523506982</v>
      </c>
      <c r="L2870" s="14">
        <v>0.0311</v>
      </c>
      <c r="M2870" s="14">
        <v>0.111</v>
      </c>
      <c r="N2870" s="14">
        <v>2.35E-4</v>
      </c>
      <c r="O2870" s="14">
        <v>0.12</v>
      </c>
      <c r="P2870" s="14">
        <v>0.844</v>
      </c>
      <c r="Q2870" s="14">
        <v>107.96</v>
      </c>
      <c r="R2870" s="14">
        <v>1.0</v>
      </c>
      <c r="S2870" s="14">
        <v>1.0</v>
      </c>
      <c r="T2870" s="14" t="s">
        <v>103</v>
      </c>
      <c r="U2870" s="14" t="s">
        <v>68</v>
      </c>
      <c r="V2870" s="16" t="s">
        <v>560</v>
      </c>
      <c r="W2870" s="17" t="s">
        <v>185</v>
      </c>
    </row>
    <row r="2871" ht="15.75" customHeight="1">
      <c r="A2871" s="14" t="s">
        <v>7355</v>
      </c>
      <c r="B2871" s="14" t="s">
        <v>7356</v>
      </c>
      <c r="C2871" s="14">
        <v>2003.0</v>
      </c>
      <c r="D2871" s="14">
        <v>18.0</v>
      </c>
      <c r="E2871" s="14">
        <v>328826.0</v>
      </c>
      <c r="F2871" s="14" t="s">
        <v>3153</v>
      </c>
      <c r="G2871" s="14" t="s">
        <v>7359</v>
      </c>
      <c r="H2871" s="14" t="s">
        <v>7360</v>
      </c>
      <c r="I2871" s="14">
        <v>0.671</v>
      </c>
      <c r="J2871" s="14">
        <v>0.725</v>
      </c>
      <c r="K2871" s="14">
        <v>0.8091887151453557</v>
      </c>
      <c r="L2871" s="14">
        <v>0.24</v>
      </c>
      <c r="M2871" s="14">
        <v>0.252</v>
      </c>
      <c r="N2871" s="14">
        <v>0.00264</v>
      </c>
      <c r="O2871" s="14">
        <v>0.331</v>
      </c>
      <c r="P2871" s="14">
        <v>0.594</v>
      </c>
      <c r="Q2871" s="14">
        <v>179.827</v>
      </c>
      <c r="R2871" s="14">
        <v>8.0</v>
      </c>
      <c r="S2871" s="14">
        <v>0.0</v>
      </c>
      <c r="T2871" s="14" t="s">
        <v>104</v>
      </c>
      <c r="U2871" s="14" t="s">
        <v>68</v>
      </c>
      <c r="V2871" s="16" t="s">
        <v>333</v>
      </c>
      <c r="W2871" s="17" t="s">
        <v>185</v>
      </c>
    </row>
    <row r="2872" ht="15.75" customHeight="1">
      <c r="A2872" s="14" t="s">
        <v>21226</v>
      </c>
      <c r="B2872" s="14" t="s">
        <v>21227</v>
      </c>
      <c r="C2872" s="14">
        <v>1998.0</v>
      </c>
      <c r="D2872" s="14">
        <v>18.0</v>
      </c>
      <c r="E2872" s="14">
        <v>204773.0</v>
      </c>
      <c r="F2872" s="14" t="s">
        <v>21228</v>
      </c>
      <c r="G2872" s="14" t="s">
        <v>21229</v>
      </c>
      <c r="H2872" s="14" t="s">
        <v>21230</v>
      </c>
      <c r="I2872" s="14">
        <v>0.582</v>
      </c>
      <c r="J2872" s="14">
        <v>0.415</v>
      </c>
      <c r="K2872" s="14">
        <v>0.7855324791823941</v>
      </c>
      <c r="L2872" s="14">
        <v>0.0476</v>
      </c>
      <c r="M2872" s="14">
        <v>0.239</v>
      </c>
      <c r="N2872" s="14">
        <v>0.0</v>
      </c>
      <c r="O2872" s="14">
        <v>0.891</v>
      </c>
      <c r="P2872" s="14">
        <v>0.518</v>
      </c>
      <c r="Q2872" s="14">
        <v>82.058</v>
      </c>
      <c r="R2872" s="14">
        <v>0.0</v>
      </c>
      <c r="S2872" s="14">
        <v>1.0</v>
      </c>
      <c r="T2872" s="14" t="s">
        <v>1264</v>
      </c>
      <c r="U2872" s="14" t="s">
        <v>68</v>
      </c>
      <c r="V2872" s="16" t="s">
        <v>333</v>
      </c>
      <c r="W2872" s="17" t="s">
        <v>185</v>
      </c>
    </row>
    <row r="2873" ht="15.75" customHeight="1">
      <c r="A2873" s="14" t="s">
        <v>21231</v>
      </c>
      <c r="B2873" s="14" t="s">
        <v>21232</v>
      </c>
      <c r="C2873" s="14">
        <v>2016.0</v>
      </c>
      <c r="D2873" s="14">
        <v>18.0</v>
      </c>
      <c r="E2873" s="14">
        <v>269903.0</v>
      </c>
      <c r="F2873" s="14" t="s">
        <v>21233</v>
      </c>
      <c r="G2873" s="14" t="s">
        <v>21234</v>
      </c>
      <c r="H2873" s="14" t="s">
        <v>21232</v>
      </c>
      <c r="I2873" s="14">
        <v>0.823</v>
      </c>
      <c r="J2873" s="14">
        <v>0.883</v>
      </c>
      <c r="K2873" s="14">
        <v>0.8494428164855851</v>
      </c>
      <c r="L2873" s="14">
        <v>0.0785</v>
      </c>
      <c r="M2873" s="14">
        <v>0.317</v>
      </c>
      <c r="N2873" s="14">
        <v>0.0</v>
      </c>
      <c r="O2873" s="14">
        <v>0.0958</v>
      </c>
      <c r="P2873" s="14">
        <v>0.929</v>
      </c>
      <c r="Q2873" s="14">
        <v>103.984</v>
      </c>
      <c r="R2873" s="14">
        <v>10.0</v>
      </c>
      <c r="S2873" s="14">
        <v>0.0</v>
      </c>
      <c r="T2873" s="14" t="s">
        <v>1264</v>
      </c>
      <c r="U2873" s="14" t="s">
        <v>68</v>
      </c>
      <c r="V2873" s="16" t="s">
        <v>819</v>
      </c>
      <c r="W2873" s="17" t="s">
        <v>185</v>
      </c>
    </row>
    <row r="2874" ht="15.75" customHeight="1">
      <c r="A2874" s="14" t="s">
        <v>21235</v>
      </c>
      <c r="B2874" s="14" t="s">
        <v>21236</v>
      </c>
      <c r="C2874" s="14">
        <v>2023.0</v>
      </c>
      <c r="D2874" s="14">
        <v>18.0</v>
      </c>
      <c r="E2874" s="14">
        <v>178800.0</v>
      </c>
      <c r="F2874" s="14" t="s">
        <v>21237</v>
      </c>
      <c r="G2874" s="14" t="s">
        <v>21238</v>
      </c>
      <c r="H2874" s="14" t="s">
        <v>21236</v>
      </c>
      <c r="I2874" s="14">
        <v>0.527</v>
      </c>
      <c r="J2874" s="14">
        <v>0.77</v>
      </c>
      <c r="K2874" s="14">
        <v>0.8850555044406766</v>
      </c>
      <c r="L2874" s="14">
        <v>0.199</v>
      </c>
      <c r="M2874" s="14">
        <v>0.248</v>
      </c>
      <c r="N2874" s="14">
        <v>0.0</v>
      </c>
      <c r="O2874" s="14">
        <v>0.217</v>
      </c>
      <c r="P2874" s="14">
        <v>0.664</v>
      </c>
      <c r="Q2874" s="14">
        <v>100.092</v>
      </c>
      <c r="R2874" s="14">
        <v>11.0</v>
      </c>
      <c r="S2874" s="14">
        <v>1.0</v>
      </c>
      <c r="T2874" s="14" t="s">
        <v>1264</v>
      </c>
      <c r="U2874" s="14" t="s">
        <v>35</v>
      </c>
      <c r="V2874" s="16" t="s">
        <v>407</v>
      </c>
      <c r="W2874" s="17" t="s">
        <v>185</v>
      </c>
    </row>
    <row r="2875" ht="15.75" customHeight="1">
      <c r="A2875" s="14" t="s">
        <v>21239</v>
      </c>
      <c r="B2875" s="14" t="s">
        <v>21240</v>
      </c>
      <c r="C2875" s="14">
        <v>2010.0</v>
      </c>
      <c r="D2875" s="14">
        <v>18.0</v>
      </c>
      <c r="E2875" s="14">
        <v>92754.0</v>
      </c>
      <c r="F2875" s="14" t="s">
        <v>20795</v>
      </c>
      <c r="G2875" s="14" t="s">
        <v>20796</v>
      </c>
      <c r="H2875" s="14" t="s">
        <v>20797</v>
      </c>
      <c r="I2875" s="14">
        <v>0.604</v>
      </c>
      <c r="J2875" s="14">
        <v>0.23</v>
      </c>
      <c r="K2875" s="14">
        <v>0.647423694722319</v>
      </c>
      <c r="L2875" s="14">
        <v>0.163</v>
      </c>
      <c r="M2875" s="14">
        <v>0.983</v>
      </c>
      <c r="N2875" s="14">
        <v>0.969</v>
      </c>
      <c r="O2875" s="14">
        <v>0.0742</v>
      </c>
      <c r="P2875" s="14">
        <v>0.238</v>
      </c>
      <c r="Q2875" s="14">
        <v>94.776</v>
      </c>
      <c r="R2875" s="14">
        <v>0.0</v>
      </c>
      <c r="S2875" s="14">
        <v>1.0</v>
      </c>
      <c r="T2875" s="14" t="s">
        <v>1434</v>
      </c>
      <c r="U2875" s="14" t="s">
        <v>35</v>
      </c>
      <c r="V2875" s="16" t="s">
        <v>36</v>
      </c>
      <c r="W2875" s="17" t="s">
        <v>251</v>
      </c>
    </row>
    <row r="2876" ht="15.75" customHeight="1">
      <c r="A2876" s="14" t="s">
        <v>21241</v>
      </c>
      <c r="B2876" s="14" t="s">
        <v>21242</v>
      </c>
      <c r="C2876" s="14">
        <v>2010.0</v>
      </c>
      <c r="D2876" s="14">
        <v>18.0</v>
      </c>
      <c r="E2876" s="14">
        <v>103205.0</v>
      </c>
      <c r="F2876" s="14" t="s">
        <v>20795</v>
      </c>
      <c r="G2876" s="14" t="s">
        <v>20796</v>
      </c>
      <c r="H2876" s="14" t="s">
        <v>20797</v>
      </c>
      <c r="I2876" s="14">
        <v>0.378</v>
      </c>
      <c r="J2876" s="14">
        <v>0.0197</v>
      </c>
      <c r="K2876" s="14">
        <v>0.6339486236041764</v>
      </c>
      <c r="L2876" s="14">
        <v>0.0416</v>
      </c>
      <c r="M2876" s="14">
        <v>0.995</v>
      </c>
      <c r="N2876" s="14">
        <v>0.0</v>
      </c>
      <c r="O2876" s="14">
        <v>0.0972</v>
      </c>
      <c r="P2876" s="14">
        <v>0.93</v>
      </c>
      <c r="Q2876" s="14">
        <v>77.146</v>
      </c>
      <c r="R2876" s="14">
        <v>9.0</v>
      </c>
      <c r="S2876" s="14">
        <v>0.0</v>
      </c>
      <c r="T2876" s="14" t="s">
        <v>1434</v>
      </c>
      <c r="U2876" s="14" t="s">
        <v>68</v>
      </c>
      <c r="V2876" s="16" t="s">
        <v>819</v>
      </c>
      <c r="W2876" s="17" t="s">
        <v>185</v>
      </c>
    </row>
    <row r="2877" ht="15.75" customHeight="1">
      <c r="A2877" s="14" t="s">
        <v>21243</v>
      </c>
      <c r="B2877" s="14" t="s">
        <v>21244</v>
      </c>
      <c r="C2877" s="14">
        <v>2018.0</v>
      </c>
      <c r="D2877" s="14">
        <v>18.0</v>
      </c>
      <c r="E2877" s="14">
        <v>228600.0</v>
      </c>
      <c r="F2877" s="14" t="s">
        <v>20359</v>
      </c>
      <c r="G2877" s="14" t="s">
        <v>19794</v>
      </c>
      <c r="H2877" s="14" t="s">
        <v>20927</v>
      </c>
      <c r="I2877" s="14">
        <v>0.369</v>
      </c>
      <c r="J2877" s="14">
        <v>0.341</v>
      </c>
      <c r="K2877" s="14">
        <v>0.8242037943912862</v>
      </c>
      <c r="L2877" s="14">
        <v>0.0326</v>
      </c>
      <c r="M2877" s="14">
        <v>0.828</v>
      </c>
      <c r="N2877" s="14">
        <v>0.0</v>
      </c>
      <c r="O2877" s="14">
        <v>0.265</v>
      </c>
      <c r="P2877" s="14">
        <v>0.335</v>
      </c>
      <c r="Q2877" s="14">
        <v>145.68</v>
      </c>
      <c r="R2877" s="14">
        <v>4.0</v>
      </c>
      <c r="S2877" s="14">
        <v>1.0</v>
      </c>
      <c r="T2877" s="14" t="s">
        <v>1434</v>
      </c>
      <c r="U2877" s="14" t="s">
        <v>35</v>
      </c>
      <c r="V2877" s="16" t="s">
        <v>45</v>
      </c>
      <c r="W2877" s="17" t="s">
        <v>251</v>
      </c>
    </row>
    <row r="2878" ht="15.75" customHeight="1">
      <c r="A2878" s="14" t="s">
        <v>4116</v>
      </c>
      <c r="B2878" s="14" t="s">
        <v>4118</v>
      </c>
      <c r="C2878" s="14">
        <v>2024.0</v>
      </c>
      <c r="D2878" s="14">
        <v>18.0</v>
      </c>
      <c r="E2878" s="14">
        <v>114528.0</v>
      </c>
      <c r="F2878" s="14" t="s">
        <v>199</v>
      </c>
      <c r="G2878" s="14" t="s">
        <v>3328</v>
      </c>
      <c r="H2878" s="14" t="s">
        <v>3329</v>
      </c>
      <c r="I2878" s="14">
        <v>0.793</v>
      </c>
      <c r="J2878" s="14">
        <v>0.557</v>
      </c>
      <c r="K2878" s="14">
        <v>0.6718499347491744</v>
      </c>
      <c r="L2878" s="14">
        <v>0.0461</v>
      </c>
      <c r="M2878" s="14">
        <v>0.0839</v>
      </c>
      <c r="N2878" s="14">
        <v>0.911</v>
      </c>
      <c r="O2878" s="14">
        <v>0.116</v>
      </c>
      <c r="P2878" s="14">
        <v>0.244</v>
      </c>
      <c r="Q2878" s="14">
        <v>116.016</v>
      </c>
      <c r="R2878" s="14">
        <v>6.0</v>
      </c>
      <c r="S2878" s="14">
        <v>0.0</v>
      </c>
      <c r="T2878" s="14" t="s">
        <v>103</v>
      </c>
      <c r="U2878" s="14" t="s">
        <v>68</v>
      </c>
      <c r="V2878" s="16" t="s">
        <v>36</v>
      </c>
      <c r="W2878" s="17" t="s">
        <v>251</v>
      </c>
    </row>
    <row r="2879" ht="15.75" customHeight="1">
      <c r="A2879" s="14" t="s">
        <v>4123</v>
      </c>
      <c r="B2879" s="14" t="s">
        <v>4124</v>
      </c>
      <c r="C2879" s="14">
        <v>2020.0</v>
      </c>
      <c r="D2879" s="14">
        <v>18.0</v>
      </c>
      <c r="E2879" s="14">
        <v>177000.0</v>
      </c>
      <c r="F2879" s="14" t="s">
        <v>2229</v>
      </c>
      <c r="G2879" s="14" t="s">
        <v>2230</v>
      </c>
      <c r="H2879" s="14" t="s">
        <v>1046</v>
      </c>
      <c r="I2879" s="14">
        <v>0.383</v>
      </c>
      <c r="J2879" s="14">
        <v>0.0503</v>
      </c>
      <c r="K2879" s="14">
        <v>0.4954976151157039</v>
      </c>
      <c r="L2879" s="14">
        <v>0.0823</v>
      </c>
      <c r="M2879" s="14">
        <v>0.995</v>
      </c>
      <c r="N2879" s="14">
        <v>0.971</v>
      </c>
      <c r="O2879" s="14">
        <v>0.118</v>
      </c>
      <c r="P2879" s="14">
        <v>0.107</v>
      </c>
      <c r="Q2879" s="14">
        <v>60.0</v>
      </c>
      <c r="R2879" s="14">
        <v>0.0</v>
      </c>
      <c r="S2879" s="14">
        <v>0.0</v>
      </c>
      <c r="T2879" s="14" t="s">
        <v>103</v>
      </c>
      <c r="U2879" s="14" t="s">
        <v>35</v>
      </c>
      <c r="V2879" s="16" t="s">
        <v>58</v>
      </c>
      <c r="W2879" s="17" t="s">
        <v>251</v>
      </c>
    </row>
    <row r="2880" ht="15.75" customHeight="1">
      <c r="A2880" s="14" t="s">
        <v>4129</v>
      </c>
      <c r="B2880" s="14" t="s">
        <v>4130</v>
      </c>
      <c r="C2880" s="14">
        <v>2022.0</v>
      </c>
      <c r="D2880" s="14">
        <v>18.0</v>
      </c>
      <c r="E2880" s="14">
        <v>216476.0</v>
      </c>
      <c r="F2880" s="14" t="s">
        <v>1415</v>
      </c>
      <c r="G2880" s="14" t="s">
        <v>4131</v>
      </c>
      <c r="H2880" s="14" t="s">
        <v>4132</v>
      </c>
      <c r="I2880" s="14">
        <v>0.306</v>
      </c>
      <c r="J2880" s="14">
        <v>0.0153</v>
      </c>
      <c r="K2880" s="14">
        <v>0.5080743481593037</v>
      </c>
      <c r="L2880" s="14">
        <v>0.0414</v>
      </c>
      <c r="M2880" s="14">
        <v>0.99</v>
      </c>
      <c r="N2880" s="14">
        <v>0.871</v>
      </c>
      <c r="O2880" s="14">
        <v>0.115</v>
      </c>
      <c r="P2880" s="14">
        <v>0.227</v>
      </c>
      <c r="Q2880" s="14">
        <v>71.201</v>
      </c>
      <c r="R2880" s="14">
        <v>5.0</v>
      </c>
      <c r="S2880" s="14">
        <v>1.0</v>
      </c>
      <c r="T2880" s="14" t="s">
        <v>103</v>
      </c>
      <c r="U2880" s="14" t="s">
        <v>35</v>
      </c>
      <c r="V2880" s="16" t="s">
        <v>36</v>
      </c>
      <c r="W2880" s="17" t="s">
        <v>251</v>
      </c>
    </row>
    <row r="2881" ht="15.75" customHeight="1">
      <c r="A2881" s="14" t="s">
        <v>7363</v>
      </c>
      <c r="B2881" s="14" t="s">
        <v>7364</v>
      </c>
      <c r="C2881" s="14">
        <v>2020.0</v>
      </c>
      <c r="D2881" s="14">
        <v>18.0</v>
      </c>
      <c r="E2881" s="14">
        <v>231853.0</v>
      </c>
      <c r="F2881" s="14" t="s">
        <v>223</v>
      </c>
      <c r="G2881" s="14" t="s">
        <v>6926</v>
      </c>
      <c r="H2881" s="14" t="s">
        <v>7364</v>
      </c>
      <c r="I2881" s="14">
        <v>0.549</v>
      </c>
      <c r="J2881" s="14">
        <v>0.853</v>
      </c>
      <c r="K2881" s="14">
        <v>0.8465766902477578</v>
      </c>
      <c r="L2881" s="14">
        <v>0.0639</v>
      </c>
      <c r="M2881" s="14">
        <v>0.137</v>
      </c>
      <c r="N2881" s="14">
        <v>0.0</v>
      </c>
      <c r="O2881" s="14">
        <v>0.254</v>
      </c>
      <c r="P2881" s="14">
        <v>0.515</v>
      </c>
      <c r="Q2881" s="14">
        <v>130.056</v>
      </c>
      <c r="R2881" s="14">
        <v>2.0</v>
      </c>
      <c r="S2881" s="14">
        <v>1.0</v>
      </c>
      <c r="T2881" s="14" t="s">
        <v>103</v>
      </c>
      <c r="U2881" s="14" t="s">
        <v>68</v>
      </c>
      <c r="V2881" s="16" t="s">
        <v>333</v>
      </c>
      <c r="W2881" s="17" t="s">
        <v>185</v>
      </c>
    </row>
    <row r="2882" ht="15.75" customHeight="1">
      <c r="A2882" s="14" t="s">
        <v>7369</v>
      </c>
      <c r="B2882" s="14" t="s">
        <v>7370</v>
      </c>
      <c r="C2882" s="14">
        <v>2020.0</v>
      </c>
      <c r="D2882" s="14">
        <v>18.0</v>
      </c>
      <c r="E2882" s="14">
        <v>178284.0</v>
      </c>
      <c r="F2882" s="14" t="s">
        <v>7372</v>
      </c>
      <c r="G2882" s="14" t="s">
        <v>7373</v>
      </c>
      <c r="H2882" s="14" t="s">
        <v>7374</v>
      </c>
      <c r="I2882" s="14">
        <v>0.549</v>
      </c>
      <c r="J2882" s="14">
        <v>0.478</v>
      </c>
      <c r="K2882" s="14">
        <v>0.8941458301949792</v>
      </c>
      <c r="L2882" s="14">
        <v>0.0286</v>
      </c>
      <c r="M2882" s="14">
        <v>0.82</v>
      </c>
      <c r="N2882" s="14">
        <v>0.0</v>
      </c>
      <c r="O2882" s="14">
        <v>0.356</v>
      </c>
      <c r="P2882" s="14">
        <v>0.748</v>
      </c>
      <c r="Q2882" s="14">
        <v>104.302</v>
      </c>
      <c r="R2882" s="14">
        <v>5.0</v>
      </c>
      <c r="S2882" s="14">
        <v>1.0</v>
      </c>
      <c r="T2882" s="14" t="s">
        <v>103</v>
      </c>
      <c r="U2882" s="14" t="s">
        <v>68</v>
      </c>
      <c r="V2882" s="16" t="s">
        <v>181</v>
      </c>
      <c r="W2882" s="17" t="s">
        <v>185</v>
      </c>
    </row>
    <row r="2883" ht="15.75" customHeight="1">
      <c r="A2883" s="14" t="s">
        <v>7380</v>
      </c>
      <c r="B2883" s="14" t="s">
        <v>7381</v>
      </c>
      <c r="C2883" s="14">
        <v>2023.0</v>
      </c>
      <c r="D2883" s="14">
        <v>18.0</v>
      </c>
      <c r="E2883" s="14">
        <v>306533.0</v>
      </c>
      <c r="F2883" s="14" t="s">
        <v>170</v>
      </c>
      <c r="G2883" s="14" t="s">
        <v>2450</v>
      </c>
      <c r="H2883" s="14" t="s">
        <v>2978</v>
      </c>
      <c r="I2883" s="14">
        <v>0.655</v>
      </c>
      <c r="J2883" s="14">
        <v>0.584</v>
      </c>
      <c r="K2883" s="14">
        <v>0.888905524760146</v>
      </c>
      <c r="L2883" s="14">
        <v>0.028</v>
      </c>
      <c r="M2883" s="14">
        <v>0.0391</v>
      </c>
      <c r="N2883" s="14">
        <v>3.69E-5</v>
      </c>
      <c r="O2883" s="14">
        <v>0.318</v>
      </c>
      <c r="P2883" s="14">
        <v>0.733</v>
      </c>
      <c r="Q2883" s="14">
        <v>113.427</v>
      </c>
      <c r="R2883" s="14">
        <v>11.0</v>
      </c>
      <c r="S2883" s="14">
        <v>1.0</v>
      </c>
      <c r="T2883" s="14" t="s">
        <v>104</v>
      </c>
      <c r="U2883" s="14" t="s">
        <v>68</v>
      </c>
      <c r="V2883" s="16" t="s">
        <v>181</v>
      </c>
      <c r="W2883" s="17" t="s">
        <v>185</v>
      </c>
    </row>
    <row r="2884" ht="15.75" customHeight="1">
      <c r="A2884" s="14" t="s">
        <v>4136</v>
      </c>
      <c r="B2884" s="14" t="s">
        <v>4137</v>
      </c>
      <c r="C2884" s="14">
        <v>2020.0</v>
      </c>
      <c r="D2884" s="14">
        <v>18.0</v>
      </c>
      <c r="E2884" s="14">
        <v>264000.0</v>
      </c>
      <c r="F2884" s="14" t="s">
        <v>164</v>
      </c>
      <c r="G2884" s="14" t="s">
        <v>2616</v>
      </c>
      <c r="H2884" s="14" t="s">
        <v>2610</v>
      </c>
      <c r="I2884" s="14">
        <v>0.762</v>
      </c>
      <c r="J2884" s="14">
        <v>0.337</v>
      </c>
      <c r="K2884" s="14">
        <v>0.6485787008181598</v>
      </c>
      <c r="L2884" s="14">
        <v>0.0311</v>
      </c>
      <c r="M2884" s="14">
        <v>0.911</v>
      </c>
      <c r="N2884" s="14">
        <v>0.852</v>
      </c>
      <c r="O2884" s="14">
        <v>0.1</v>
      </c>
      <c r="P2884" s="14">
        <v>0.26</v>
      </c>
      <c r="Q2884" s="14">
        <v>110.034</v>
      </c>
      <c r="R2884" s="14">
        <v>8.0</v>
      </c>
      <c r="S2884" s="14">
        <v>0.0</v>
      </c>
      <c r="T2884" s="14" t="s">
        <v>104</v>
      </c>
      <c r="U2884" s="14" t="s">
        <v>35</v>
      </c>
      <c r="V2884" s="16" t="s">
        <v>36</v>
      </c>
      <c r="W2884" s="17" t="s">
        <v>251</v>
      </c>
    </row>
    <row r="2885" ht="15.75" customHeight="1">
      <c r="A2885" s="14" t="s">
        <v>7388</v>
      </c>
      <c r="B2885" s="14" t="s">
        <v>7389</v>
      </c>
      <c r="C2885" s="14">
        <v>1949.0</v>
      </c>
      <c r="D2885" s="14">
        <v>18.0</v>
      </c>
      <c r="E2885" s="14">
        <v>204613.0</v>
      </c>
      <c r="F2885" s="14" t="s">
        <v>156</v>
      </c>
      <c r="G2885" s="14" t="s">
        <v>4223</v>
      </c>
      <c r="H2885" s="14" t="s">
        <v>7393</v>
      </c>
      <c r="I2885" s="14">
        <v>0.509</v>
      </c>
      <c r="J2885" s="14">
        <v>0.332</v>
      </c>
      <c r="K2885" s="14">
        <v>0.6909503133340974</v>
      </c>
      <c r="L2885" s="14">
        <v>0.0594</v>
      </c>
      <c r="M2885" s="14">
        <v>0.869</v>
      </c>
      <c r="N2885" s="14">
        <v>1.56E-4</v>
      </c>
      <c r="O2885" s="14">
        <v>0.408</v>
      </c>
      <c r="P2885" s="14">
        <v>0.715</v>
      </c>
      <c r="Q2885" s="14">
        <v>141.021</v>
      </c>
      <c r="R2885" s="14">
        <v>0.0</v>
      </c>
      <c r="S2885" s="14">
        <v>0.0</v>
      </c>
      <c r="T2885" s="14" t="s">
        <v>104</v>
      </c>
      <c r="U2885" s="14" t="s">
        <v>35</v>
      </c>
      <c r="V2885" s="16" t="s">
        <v>181</v>
      </c>
      <c r="W2885" s="17" t="s">
        <v>185</v>
      </c>
    </row>
    <row r="2886" ht="15.75" customHeight="1">
      <c r="A2886" s="14" t="s">
        <v>7398</v>
      </c>
      <c r="B2886" s="14" t="s">
        <v>7399</v>
      </c>
      <c r="C2886" s="14">
        <v>1994.0</v>
      </c>
      <c r="D2886" s="14">
        <v>18.0</v>
      </c>
      <c r="E2886" s="14">
        <v>487306.0</v>
      </c>
      <c r="F2886" s="14" t="s">
        <v>156</v>
      </c>
      <c r="G2886" s="14" t="s">
        <v>7400</v>
      </c>
      <c r="H2886" s="14" t="s">
        <v>7401</v>
      </c>
      <c r="I2886" s="14">
        <v>0.713</v>
      </c>
      <c r="J2886" s="14">
        <v>0.663</v>
      </c>
      <c r="K2886" s="14">
        <v>0.6826513806454635</v>
      </c>
      <c r="L2886" s="14">
        <v>0.0889</v>
      </c>
      <c r="M2886" s="14">
        <v>0.589</v>
      </c>
      <c r="N2886" s="14">
        <v>0.0</v>
      </c>
      <c r="O2886" s="14">
        <v>0.644</v>
      </c>
      <c r="P2886" s="14">
        <v>0.834</v>
      </c>
      <c r="Q2886" s="14">
        <v>97.496</v>
      </c>
      <c r="R2886" s="14">
        <v>6.0</v>
      </c>
      <c r="S2886" s="14">
        <v>0.0</v>
      </c>
      <c r="T2886" s="14" t="s">
        <v>104</v>
      </c>
      <c r="U2886" s="14" t="s">
        <v>35</v>
      </c>
      <c r="V2886" s="16" t="s">
        <v>560</v>
      </c>
      <c r="W2886" s="17" t="s">
        <v>185</v>
      </c>
    </row>
    <row r="2887" ht="15.75" customHeight="1">
      <c r="A2887" s="14" t="s">
        <v>7405</v>
      </c>
      <c r="B2887" s="14" t="s">
        <v>7406</v>
      </c>
      <c r="C2887" s="14">
        <v>2018.0</v>
      </c>
      <c r="D2887" s="14">
        <v>18.0</v>
      </c>
      <c r="E2887" s="14">
        <v>170624.0</v>
      </c>
      <c r="F2887" s="14" t="s">
        <v>6223</v>
      </c>
      <c r="G2887" s="14" t="s">
        <v>6224</v>
      </c>
      <c r="H2887" s="14" t="s">
        <v>7410</v>
      </c>
      <c r="I2887" s="14">
        <v>0.796</v>
      </c>
      <c r="J2887" s="14">
        <v>0.979</v>
      </c>
      <c r="K2887" s="14">
        <v>0.932453532373699</v>
      </c>
      <c r="L2887" s="14">
        <v>0.0448</v>
      </c>
      <c r="M2887" s="14">
        <v>0.141</v>
      </c>
      <c r="N2887" s="14">
        <v>0.00315</v>
      </c>
      <c r="O2887" s="14">
        <v>0.257</v>
      </c>
      <c r="P2887" s="14">
        <v>0.906</v>
      </c>
      <c r="Q2887" s="14">
        <v>128.068</v>
      </c>
      <c r="R2887" s="14">
        <v>9.0</v>
      </c>
      <c r="S2887" s="14">
        <v>0.0</v>
      </c>
      <c r="T2887" s="14" t="s">
        <v>104</v>
      </c>
      <c r="U2887" s="14" t="s">
        <v>35</v>
      </c>
      <c r="V2887" s="16" t="s">
        <v>819</v>
      </c>
      <c r="W2887" s="17" t="s">
        <v>185</v>
      </c>
    </row>
    <row r="2888" ht="15.75" customHeight="1">
      <c r="A2888" s="14" t="s">
        <v>7412</v>
      </c>
      <c r="B2888" s="14" t="s">
        <v>7414</v>
      </c>
      <c r="C2888" s="14">
        <v>2020.0</v>
      </c>
      <c r="D2888" s="14">
        <v>18.0</v>
      </c>
      <c r="E2888" s="14">
        <v>308714.0</v>
      </c>
      <c r="F2888" s="14" t="s">
        <v>194</v>
      </c>
      <c r="G2888" s="14" t="s">
        <v>7417</v>
      </c>
      <c r="H2888" s="14" t="s">
        <v>4191</v>
      </c>
      <c r="I2888" s="14">
        <v>0.582</v>
      </c>
      <c r="J2888" s="14">
        <v>0.71</v>
      </c>
      <c r="K2888" s="14">
        <v>0.8683720830563094</v>
      </c>
      <c r="L2888" s="14">
        <v>0.0374</v>
      </c>
      <c r="M2888" s="14">
        <v>0.397</v>
      </c>
      <c r="N2888" s="14">
        <v>0.0</v>
      </c>
      <c r="O2888" s="14">
        <v>0.137</v>
      </c>
      <c r="P2888" s="14">
        <v>0.755</v>
      </c>
      <c r="Q2888" s="14">
        <v>111.969</v>
      </c>
      <c r="R2888" s="14">
        <v>7.0</v>
      </c>
      <c r="S2888" s="14">
        <v>0.0</v>
      </c>
      <c r="T2888" s="14" t="s">
        <v>104</v>
      </c>
      <c r="U2888" s="14" t="s">
        <v>35</v>
      </c>
      <c r="V2888" s="16" t="s">
        <v>181</v>
      </c>
      <c r="W2888" s="17" t="s">
        <v>185</v>
      </c>
    </row>
    <row r="2889" ht="15.75" customHeight="1">
      <c r="A2889" s="14" t="s">
        <v>7420</v>
      </c>
      <c r="B2889" s="14" t="s">
        <v>7422</v>
      </c>
      <c r="C2889" s="14">
        <v>2020.0</v>
      </c>
      <c r="D2889" s="14">
        <v>18.0</v>
      </c>
      <c r="E2889" s="14">
        <v>315001.0</v>
      </c>
      <c r="F2889" s="14" t="s">
        <v>209</v>
      </c>
      <c r="G2889" s="14" t="s">
        <v>3519</v>
      </c>
      <c r="H2889" s="14" t="s">
        <v>3520</v>
      </c>
      <c r="I2889" s="14">
        <v>0.705</v>
      </c>
      <c r="J2889" s="14">
        <v>0.495</v>
      </c>
      <c r="K2889" s="14">
        <v>0.5780163839629967</v>
      </c>
      <c r="L2889" s="14">
        <v>0.0348</v>
      </c>
      <c r="M2889" s="14">
        <v>0.0169</v>
      </c>
      <c r="N2889" s="14">
        <v>0.479</v>
      </c>
      <c r="O2889" s="14">
        <v>0.258</v>
      </c>
      <c r="P2889" s="14">
        <v>0.514</v>
      </c>
      <c r="Q2889" s="14">
        <v>142.017</v>
      </c>
      <c r="R2889" s="14">
        <v>0.0</v>
      </c>
      <c r="S2889" s="14">
        <v>0.0</v>
      </c>
      <c r="T2889" s="14" t="s">
        <v>104</v>
      </c>
      <c r="U2889" s="14" t="s">
        <v>35</v>
      </c>
      <c r="V2889" s="16" t="s">
        <v>333</v>
      </c>
      <c r="W2889" s="17" t="s">
        <v>185</v>
      </c>
    </row>
    <row r="2890" ht="15.75" customHeight="1">
      <c r="A2890" s="14" t="s">
        <v>4142</v>
      </c>
      <c r="B2890" s="14" t="s">
        <v>4143</v>
      </c>
      <c r="C2890" s="14">
        <v>2022.0</v>
      </c>
      <c r="D2890" s="14">
        <v>18.0</v>
      </c>
      <c r="E2890" s="14">
        <v>213333.0</v>
      </c>
      <c r="F2890" s="14" t="s">
        <v>424</v>
      </c>
      <c r="G2890" s="14" t="s">
        <v>425</v>
      </c>
      <c r="H2890" s="14" t="s">
        <v>4143</v>
      </c>
      <c r="I2890" s="14">
        <v>0.445</v>
      </c>
      <c r="J2890" s="14">
        <v>0.225</v>
      </c>
      <c r="K2890" s="14">
        <v>0.7360811070789879</v>
      </c>
      <c r="L2890" s="14">
        <v>0.0364</v>
      </c>
      <c r="M2890" s="14">
        <v>0.88</v>
      </c>
      <c r="N2890" s="14">
        <v>0.0</v>
      </c>
      <c r="O2890" s="14">
        <v>0.0709</v>
      </c>
      <c r="P2890" s="14">
        <v>0.411</v>
      </c>
      <c r="Q2890" s="14">
        <v>134.952</v>
      </c>
      <c r="R2890" s="14">
        <v>9.0</v>
      </c>
      <c r="S2890" s="14">
        <v>1.0</v>
      </c>
      <c r="T2890" s="14" t="s">
        <v>34</v>
      </c>
      <c r="U2890" s="14" t="s">
        <v>35</v>
      </c>
      <c r="V2890" s="16" t="s">
        <v>54</v>
      </c>
      <c r="W2890" s="17" t="s">
        <v>251</v>
      </c>
    </row>
    <row r="2891" ht="15.75" customHeight="1">
      <c r="A2891" s="14" t="s">
        <v>7427</v>
      </c>
      <c r="B2891" s="14" t="s">
        <v>7428</v>
      </c>
      <c r="C2891" s="14">
        <v>2024.0</v>
      </c>
      <c r="D2891" s="14">
        <v>18.0</v>
      </c>
      <c r="E2891" s="14">
        <v>309133.0</v>
      </c>
      <c r="F2891" s="14" t="s">
        <v>445</v>
      </c>
      <c r="G2891" s="14" t="s">
        <v>7429</v>
      </c>
      <c r="H2891" s="14" t="s">
        <v>3312</v>
      </c>
      <c r="I2891" s="14">
        <v>0.491</v>
      </c>
      <c r="J2891" s="14">
        <v>0.688</v>
      </c>
      <c r="K2891" s="14">
        <v>0.8326310610905691</v>
      </c>
      <c r="L2891" s="14">
        <v>0.04</v>
      </c>
      <c r="M2891" s="14">
        <v>0.5</v>
      </c>
      <c r="N2891" s="14">
        <v>7.9E-5</v>
      </c>
      <c r="O2891" s="14">
        <v>0.104</v>
      </c>
      <c r="P2891" s="14">
        <v>0.663</v>
      </c>
      <c r="Q2891" s="14">
        <v>91.156</v>
      </c>
      <c r="R2891" s="14">
        <v>6.0</v>
      </c>
      <c r="S2891" s="14">
        <v>0.0</v>
      </c>
      <c r="T2891" s="14" t="s">
        <v>34</v>
      </c>
      <c r="U2891" s="14" t="s">
        <v>35</v>
      </c>
      <c r="V2891" s="16" t="s">
        <v>407</v>
      </c>
      <c r="W2891" s="17" t="s">
        <v>185</v>
      </c>
    </row>
    <row r="2892" ht="15.75" customHeight="1">
      <c r="A2892" s="14" t="s">
        <v>4147</v>
      </c>
      <c r="B2892" s="14" t="s">
        <v>4149</v>
      </c>
      <c r="C2892" s="14">
        <v>2023.0</v>
      </c>
      <c r="D2892" s="14">
        <v>18.0</v>
      </c>
      <c r="E2892" s="14">
        <v>281500.0</v>
      </c>
      <c r="F2892" s="14" t="s">
        <v>453</v>
      </c>
      <c r="G2892" s="14" t="s">
        <v>2295</v>
      </c>
      <c r="H2892" s="14" t="s">
        <v>4149</v>
      </c>
      <c r="I2892" s="14">
        <v>0.523</v>
      </c>
      <c r="J2892" s="14">
        <v>0.958</v>
      </c>
      <c r="K2892" s="14">
        <v>0.8680298590279121</v>
      </c>
      <c r="L2892" s="14">
        <v>0.0388</v>
      </c>
      <c r="M2892" s="14">
        <v>8.27E-4</v>
      </c>
      <c r="N2892" s="14">
        <v>0.413</v>
      </c>
      <c r="O2892" s="14">
        <v>0.224</v>
      </c>
      <c r="P2892" s="14">
        <v>0.437</v>
      </c>
      <c r="Q2892" s="14">
        <v>119.997</v>
      </c>
      <c r="R2892" s="14">
        <v>3.0</v>
      </c>
      <c r="S2892" s="14">
        <v>0.0</v>
      </c>
      <c r="T2892" s="14" t="s">
        <v>34</v>
      </c>
      <c r="U2892" s="14" t="s">
        <v>35</v>
      </c>
      <c r="V2892" s="16" t="s">
        <v>54</v>
      </c>
      <c r="W2892" s="17" t="s">
        <v>251</v>
      </c>
    </row>
    <row r="2893" ht="15.75" customHeight="1">
      <c r="A2893" s="14" t="s">
        <v>7434</v>
      </c>
      <c r="B2893" s="14" t="s">
        <v>7435</v>
      </c>
      <c r="C2893" s="14">
        <v>2024.0</v>
      </c>
      <c r="D2893" s="14">
        <v>18.0</v>
      </c>
      <c r="E2893" s="14">
        <v>313500.0</v>
      </c>
      <c r="F2893" s="14" t="s">
        <v>450</v>
      </c>
      <c r="G2893" s="14" t="s">
        <v>7438</v>
      </c>
      <c r="H2893" s="14" t="s">
        <v>7435</v>
      </c>
      <c r="I2893" s="14">
        <v>0.629</v>
      </c>
      <c r="J2893" s="14">
        <v>0.996</v>
      </c>
      <c r="K2893" s="14">
        <v>0.9187217932342584</v>
      </c>
      <c r="L2893" s="14">
        <v>0.242</v>
      </c>
      <c r="M2893" s="14">
        <v>1.53E-4</v>
      </c>
      <c r="N2893" s="14">
        <v>0.841</v>
      </c>
      <c r="O2893" s="14">
        <v>0.121</v>
      </c>
      <c r="P2893" s="14">
        <v>0.564</v>
      </c>
      <c r="Q2893" s="14">
        <v>160.013</v>
      </c>
      <c r="R2893" s="14">
        <v>6.0</v>
      </c>
      <c r="S2893" s="14">
        <v>1.0</v>
      </c>
      <c r="T2893" s="14" t="s">
        <v>34</v>
      </c>
      <c r="U2893" s="14" t="s">
        <v>35</v>
      </c>
      <c r="V2893" s="16" t="s">
        <v>333</v>
      </c>
      <c r="W2893" s="17" t="s">
        <v>185</v>
      </c>
    </row>
    <row r="2894" ht="15.75" customHeight="1">
      <c r="A2894" s="14" t="s">
        <v>21245</v>
      </c>
      <c r="B2894" s="14" t="s">
        <v>21246</v>
      </c>
      <c r="C2894" s="14">
        <v>2021.0</v>
      </c>
      <c r="D2894" s="14">
        <v>18.0</v>
      </c>
      <c r="E2894" s="14">
        <v>142112.0</v>
      </c>
      <c r="F2894" s="14" t="s">
        <v>12615</v>
      </c>
      <c r="G2894" s="14" t="s">
        <v>20990</v>
      </c>
      <c r="H2894" s="14" t="s">
        <v>20991</v>
      </c>
      <c r="I2894" s="14">
        <v>0.249</v>
      </c>
      <c r="J2894" s="14">
        <v>0.0021</v>
      </c>
      <c r="K2894" s="14">
        <v>0.1304087438211365</v>
      </c>
      <c r="L2894" s="14">
        <v>0.0511</v>
      </c>
      <c r="M2894" s="14">
        <v>0.995</v>
      </c>
      <c r="N2894" s="14">
        <v>0.904</v>
      </c>
      <c r="O2894" s="14">
        <v>0.0704</v>
      </c>
      <c r="P2894" s="14">
        <v>0.0489</v>
      </c>
      <c r="Q2894" s="14">
        <v>66.034</v>
      </c>
      <c r="R2894" s="14">
        <v>5.0</v>
      </c>
      <c r="S2894" s="14">
        <v>0.0</v>
      </c>
      <c r="T2894" s="14" t="s">
        <v>1264</v>
      </c>
      <c r="U2894" s="14" t="s">
        <v>35</v>
      </c>
      <c r="V2894" s="16" t="s">
        <v>75</v>
      </c>
      <c r="W2894" s="17" t="s">
        <v>251</v>
      </c>
    </row>
    <row r="2895" ht="15.75" customHeight="1">
      <c r="A2895" s="14" t="s">
        <v>21247</v>
      </c>
      <c r="B2895" s="14" t="s">
        <v>21248</v>
      </c>
      <c r="C2895" s="14">
        <v>2017.0</v>
      </c>
      <c r="D2895" s="14">
        <v>18.0</v>
      </c>
      <c r="E2895" s="14">
        <v>106026.0</v>
      </c>
      <c r="F2895" s="14" t="s">
        <v>12615</v>
      </c>
      <c r="G2895" s="14" t="s">
        <v>13014</v>
      </c>
      <c r="H2895" s="14" t="s">
        <v>13018</v>
      </c>
      <c r="I2895" s="14">
        <v>0.289</v>
      </c>
      <c r="J2895" s="14">
        <v>0.0275</v>
      </c>
      <c r="K2895" s="14">
        <v>0.4611254892635526</v>
      </c>
      <c r="L2895" s="14">
        <v>0.0381</v>
      </c>
      <c r="M2895" s="14">
        <v>0.993</v>
      </c>
      <c r="N2895" s="14">
        <v>0.811</v>
      </c>
      <c r="O2895" s="14">
        <v>0.092</v>
      </c>
      <c r="P2895" s="14">
        <v>0.133</v>
      </c>
      <c r="Q2895" s="14">
        <v>95.611</v>
      </c>
      <c r="R2895" s="14">
        <v>9.0</v>
      </c>
      <c r="S2895" s="14">
        <v>0.0</v>
      </c>
      <c r="T2895" s="14" t="s">
        <v>1264</v>
      </c>
      <c r="U2895" s="14" t="s">
        <v>35</v>
      </c>
      <c r="V2895" s="16" t="s">
        <v>58</v>
      </c>
      <c r="W2895" s="17" t="s">
        <v>251</v>
      </c>
    </row>
    <row r="2896" ht="15.75" customHeight="1">
      <c r="A2896" s="14" t="s">
        <v>21249</v>
      </c>
      <c r="B2896" s="14" t="s">
        <v>21250</v>
      </c>
      <c r="C2896" s="14">
        <v>2014.0</v>
      </c>
      <c r="D2896" s="14">
        <v>18.0</v>
      </c>
      <c r="E2896" s="14">
        <v>210853.0</v>
      </c>
      <c r="F2896" s="14" t="s">
        <v>13117</v>
      </c>
      <c r="G2896" s="14" t="s">
        <v>21251</v>
      </c>
      <c r="H2896" s="14" t="s">
        <v>21252</v>
      </c>
      <c r="I2896" s="14">
        <v>0.698</v>
      </c>
      <c r="J2896" s="14">
        <v>0.846</v>
      </c>
      <c r="K2896" s="14">
        <v>0.8594528693162055</v>
      </c>
      <c r="L2896" s="14">
        <v>0.0684</v>
      </c>
      <c r="M2896" s="14">
        <v>0.16</v>
      </c>
      <c r="N2896" s="14">
        <v>8.14E-6</v>
      </c>
      <c r="O2896" s="14">
        <v>0.36</v>
      </c>
      <c r="P2896" s="14">
        <v>0.811</v>
      </c>
      <c r="Q2896" s="14">
        <v>126.048</v>
      </c>
      <c r="R2896" s="14">
        <v>0.0</v>
      </c>
      <c r="S2896" s="14">
        <v>0.0</v>
      </c>
      <c r="T2896" s="14" t="s">
        <v>1264</v>
      </c>
      <c r="U2896" s="14" t="s">
        <v>35</v>
      </c>
      <c r="V2896" s="16" t="s">
        <v>560</v>
      </c>
      <c r="W2896" s="17" t="s">
        <v>185</v>
      </c>
    </row>
    <row r="2897" ht="15.75" customHeight="1">
      <c r="A2897" s="14" t="s">
        <v>21253</v>
      </c>
      <c r="B2897" s="14" t="s">
        <v>21254</v>
      </c>
      <c r="C2897" s="14">
        <v>2005.0</v>
      </c>
      <c r="D2897" s="14">
        <v>18.0</v>
      </c>
      <c r="E2897" s="14">
        <v>304066.0</v>
      </c>
      <c r="F2897" s="14" t="s">
        <v>21255</v>
      </c>
      <c r="G2897" s="14" t="s">
        <v>21256</v>
      </c>
      <c r="H2897" s="14" t="s">
        <v>21257</v>
      </c>
      <c r="I2897" s="14">
        <v>0.709</v>
      </c>
      <c r="J2897" s="14">
        <v>0.903</v>
      </c>
      <c r="K2897" s="14">
        <v>0.8212735011481346</v>
      </c>
      <c r="L2897" s="14">
        <v>0.0889</v>
      </c>
      <c r="M2897" s="14">
        <v>0.0735</v>
      </c>
      <c r="N2897" s="14">
        <v>9.99E-4</v>
      </c>
      <c r="O2897" s="14">
        <v>0.921</v>
      </c>
      <c r="P2897" s="14">
        <v>0.356</v>
      </c>
      <c r="Q2897" s="14">
        <v>131.961</v>
      </c>
      <c r="R2897" s="14">
        <v>2.0</v>
      </c>
      <c r="S2897" s="14">
        <v>1.0</v>
      </c>
      <c r="T2897" s="14" t="s">
        <v>1264</v>
      </c>
      <c r="U2897" s="14" t="s">
        <v>35</v>
      </c>
      <c r="V2897" s="16" t="s">
        <v>45</v>
      </c>
      <c r="W2897" s="17" t="s">
        <v>251</v>
      </c>
    </row>
    <row r="2898" ht="15.75" customHeight="1">
      <c r="A2898" s="14" t="s">
        <v>21258</v>
      </c>
      <c r="B2898" s="14" t="s">
        <v>21259</v>
      </c>
      <c r="C2898" s="14">
        <v>2024.0</v>
      </c>
      <c r="D2898" s="14">
        <v>18.0</v>
      </c>
      <c r="E2898" s="14">
        <v>78879.0</v>
      </c>
      <c r="F2898" s="14" t="s">
        <v>13206</v>
      </c>
      <c r="G2898" s="14" t="s">
        <v>21260</v>
      </c>
      <c r="H2898" s="14" t="s">
        <v>21259</v>
      </c>
      <c r="I2898" s="14">
        <v>0.55</v>
      </c>
      <c r="J2898" s="14">
        <v>0.988</v>
      </c>
      <c r="K2898" s="14">
        <v>0.98821466000068</v>
      </c>
      <c r="L2898" s="14">
        <v>0.386</v>
      </c>
      <c r="M2898" s="14">
        <v>0.0137</v>
      </c>
      <c r="N2898" s="14">
        <v>2.47E-4</v>
      </c>
      <c r="O2898" s="14">
        <v>0.0364</v>
      </c>
      <c r="P2898" s="14">
        <v>0.844</v>
      </c>
      <c r="Q2898" s="14">
        <v>217.04</v>
      </c>
      <c r="R2898" s="14">
        <v>0.0</v>
      </c>
      <c r="S2898" s="14">
        <v>1.0</v>
      </c>
      <c r="T2898" s="14" t="s">
        <v>1264</v>
      </c>
      <c r="U2898" s="14" t="s">
        <v>35</v>
      </c>
      <c r="V2898" s="16" t="s">
        <v>560</v>
      </c>
      <c r="W2898" s="17" t="s">
        <v>185</v>
      </c>
    </row>
    <row r="2899" ht="15.75" customHeight="1">
      <c r="A2899" s="14" t="s">
        <v>21261</v>
      </c>
      <c r="B2899" s="14" t="s">
        <v>21262</v>
      </c>
      <c r="C2899" s="14">
        <v>2018.0</v>
      </c>
      <c r="D2899" s="14">
        <v>18.0</v>
      </c>
      <c r="E2899" s="14">
        <v>119830.0</v>
      </c>
      <c r="F2899" s="14" t="s">
        <v>12561</v>
      </c>
      <c r="G2899" s="14" t="s">
        <v>21263</v>
      </c>
      <c r="H2899" s="14" t="s">
        <v>21264</v>
      </c>
      <c r="I2899" s="14">
        <v>0.076</v>
      </c>
      <c r="J2899" s="14">
        <v>0.0177</v>
      </c>
      <c r="K2899" s="14">
        <v>0.2694372553575293</v>
      </c>
      <c r="L2899" s="14">
        <v>0.0506</v>
      </c>
      <c r="M2899" s="14">
        <v>0.932</v>
      </c>
      <c r="N2899" s="14">
        <v>0.937</v>
      </c>
      <c r="O2899" s="14">
        <v>0.112</v>
      </c>
      <c r="P2899" s="14">
        <v>0.0388</v>
      </c>
      <c r="Q2899" s="14">
        <v>176.413</v>
      </c>
      <c r="R2899" s="14">
        <v>11.0</v>
      </c>
      <c r="S2899" s="14">
        <v>1.0</v>
      </c>
      <c r="T2899" s="14" t="s">
        <v>1264</v>
      </c>
      <c r="U2899" s="14" t="s">
        <v>35</v>
      </c>
      <c r="V2899" s="16" t="s">
        <v>75</v>
      </c>
      <c r="W2899" s="17" t="s">
        <v>251</v>
      </c>
    </row>
    <row r="2900" ht="15.75" customHeight="1">
      <c r="A2900" s="14" t="s">
        <v>21265</v>
      </c>
      <c r="B2900" s="14" t="s">
        <v>21266</v>
      </c>
      <c r="C2900" s="14">
        <v>2019.0</v>
      </c>
      <c r="D2900" s="14">
        <v>18.0</v>
      </c>
      <c r="E2900" s="14">
        <v>245386.0</v>
      </c>
      <c r="F2900" s="14" t="s">
        <v>14355</v>
      </c>
      <c r="G2900" s="14" t="s">
        <v>21267</v>
      </c>
      <c r="H2900" s="14" t="s">
        <v>21268</v>
      </c>
      <c r="I2900" s="14">
        <v>0.478</v>
      </c>
      <c r="J2900" s="14">
        <v>0.328</v>
      </c>
      <c r="K2900" s="14">
        <v>0.7336641498784322</v>
      </c>
      <c r="L2900" s="14">
        <v>0.0269</v>
      </c>
      <c r="M2900" s="14">
        <v>0.353</v>
      </c>
      <c r="N2900" s="14">
        <v>0.0</v>
      </c>
      <c r="O2900" s="14">
        <v>0.282</v>
      </c>
      <c r="P2900" s="14">
        <v>0.274</v>
      </c>
      <c r="Q2900" s="14">
        <v>80.081</v>
      </c>
      <c r="R2900" s="14">
        <v>7.0</v>
      </c>
      <c r="S2900" s="14">
        <v>1.0</v>
      </c>
      <c r="T2900" s="14" t="s">
        <v>1264</v>
      </c>
      <c r="U2900" s="14" t="s">
        <v>35</v>
      </c>
      <c r="V2900" s="16" t="s">
        <v>36</v>
      </c>
      <c r="W2900" s="17" t="s">
        <v>251</v>
      </c>
    </row>
    <row r="2901" ht="15.75" customHeight="1">
      <c r="A2901" s="14" t="s">
        <v>21269</v>
      </c>
      <c r="B2901" s="14" t="s">
        <v>21270</v>
      </c>
      <c r="C2901" s="14">
        <v>2021.0</v>
      </c>
      <c r="D2901" s="14">
        <v>18.0</v>
      </c>
      <c r="E2901" s="14">
        <v>167158.0</v>
      </c>
      <c r="F2901" s="14" t="s">
        <v>14645</v>
      </c>
      <c r="G2901" s="14" t="s">
        <v>18444</v>
      </c>
      <c r="H2901" s="14" t="s">
        <v>18445</v>
      </c>
      <c r="I2901" s="14">
        <v>0.787</v>
      </c>
      <c r="J2901" s="14">
        <v>0.103</v>
      </c>
      <c r="K2901" s="14">
        <v>0.4864072893614014</v>
      </c>
      <c r="L2901" s="14">
        <v>0.0524</v>
      </c>
      <c r="M2901" s="14">
        <v>0.929</v>
      </c>
      <c r="N2901" s="14">
        <v>0.718</v>
      </c>
      <c r="O2901" s="14">
        <v>0.103</v>
      </c>
      <c r="P2901" s="14">
        <v>0.375</v>
      </c>
      <c r="Q2901" s="14">
        <v>104.098</v>
      </c>
      <c r="R2901" s="14">
        <v>8.0</v>
      </c>
      <c r="S2901" s="14">
        <v>1.0</v>
      </c>
      <c r="T2901" s="14" t="s">
        <v>1434</v>
      </c>
      <c r="U2901" s="14" t="s">
        <v>35</v>
      </c>
      <c r="V2901" s="16" t="s">
        <v>45</v>
      </c>
      <c r="W2901" s="17" t="s">
        <v>251</v>
      </c>
    </row>
    <row r="2902" ht="15.75" customHeight="1">
      <c r="A2902" s="14" t="s">
        <v>21271</v>
      </c>
      <c r="B2902" s="14" t="s">
        <v>21272</v>
      </c>
      <c r="C2902" s="14">
        <v>2023.0</v>
      </c>
      <c r="D2902" s="14">
        <v>18.0</v>
      </c>
      <c r="E2902" s="14">
        <v>113998.0</v>
      </c>
      <c r="F2902" s="14" t="s">
        <v>15366</v>
      </c>
      <c r="G2902" s="14" t="s">
        <v>20769</v>
      </c>
      <c r="H2902" s="14" t="s">
        <v>21272</v>
      </c>
      <c r="I2902" s="14">
        <v>0.756</v>
      </c>
      <c r="J2902" s="14">
        <v>0.769</v>
      </c>
      <c r="K2902" s="14">
        <v>0.8370158064544091</v>
      </c>
      <c r="L2902" s="14">
        <v>0.302</v>
      </c>
      <c r="M2902" s="14">
        <v>0.111</v>
      </c>
      <c r="N2902" s="14">
        <v>5.17E-6</v>
      </c>
      <c r="O2902" s="14">
        <v>0.294</v>
      </c>
      <c r="P2902" s="14">
        <v>0.503</v>
      </c>
      <c r="Q2902" s="14">
        <v>160.076</v>
      </c>
      <c r="R2902" s="14">
        <v>4.0</v>
      </c>
      <c r="S2902" s="14">
        <v>0.0</v>
      </c>
      <c r="T2902" s="14" t="s">
        <v>1434</v>
      </c>
      <c r="U2902" s="14" t="s">
        <v>35</v>
      </c>
      <c r="V2902" s="16" t="s">
        <v>333</v>
      </c>
      <c r="W2902" s="17" t="s">
        <v>185</v>
      </c>
    </row>
    <row r="2903" ht="15.75" customHeight="1">
      <c r="A2903" s="14" t="s">
        <v>21273</v>
      </c>
      <c r="B2903" s="14" t="s">
        <v>21274</v>
      </c>
      <c r="C2903" s="14">
        <v>2014.0</v>
      </c>
      <c r="D2903" s="14">
        <v>18.0</v>
      </c>
      <c r="E2903" s="14">
        <v>425226.0</v>
      </c>
      <c r="F2903" s="14" t="s">
        <v>20306</v>
      </c>
      <c r="G2903" s="14" t="s">
        <v>21275</v>
      </c>
      <c r="H2903" s="14" t="s">
        <v>21276</v>
      </c>
      <c r="I2903" s="14">
        <v>0.0942</v>
      </c>
      <c r="J2903" s="14">
        <v>0.0323</v>
      </c>
      <c r="K2903" s="14">
        <v>0.3698158406868049</v>
      </c>
      <c r="L2903" s="14">
        <v>0.0405</v>
      </c>
      <c r="M2903" s="14">
        <v>0.943</v>
      </c>
      <c r="N2903" s="14">
        <v>0.821</v>
      </c>
      <c r="O2903" s="14">
        <v>0.176</v>
      </c>
      <c r="P2903" s="14">
        <v>0.0784</v>
      </c>
      <c r="Q2903" s="14">
        <v>70.871</v>
      </c>
      <c r="R2903" s="14">
        <v>1.0</v>
      </c>
      <c r="S2903" s="14">
        <v>1.0</v>
      </c>
      <c r="T2903" s="14" t="s">
        <v>1434</v>
      </c>
      <c r="U2903" s="14" t="s">
        <v>68</v>
      </c>
      <c r="V2903" s="16" t="s">
        <v>75</v>
      </c>
      <c r="W2903" s="17" t="s">
        <v>251</v>
      </c>
    </row>
    <row r="2904" ht="15.75" customHeight="1">
      <c r="A2904" s="14" t="s">
        <v>21277</v>
      </c>
      <c r="B2904" s="14" t="s">
        <v>21278</v>
      </c>
      <c r="C2904" s="14">
        <v>2023.0</v>
      </c>
      <c r="D2904" s="14">
        <v>18.0</v>
      </c>
      <c r="E2904" s="14">
        <v>133093.0</v>
      </c>
      <c r="F2904" s="14" t="s">
        <v>15366</v>
      </c>
      <c r="G2904" s="14" t="s">
        <v>20769</v>
      </c>
      <c r="H2904" s="14" t="s">
        <v>21278</v>
      </c>
      <c r="I2904" s="14">
        <v>0.866</v>
      </c>
      <c r="J2904" s="14">
        <v>0.665</v>
      </c>
      <c r="K2904" s="14">
        <v>0.8410155497863022</v>
      </c>
      <c r="L2904" s="14">
        <v>0.334</v>
      </c>
      <c r="M2904" s="14">
        <v>0.0341</v>
      </c>
      <c r="N2904" s="14">
        <v>0.0</v>
      </c>
      <c r="O2904" s="14">
        <v>0.0694</v>
      </c>
      <c r="P2904" s="14">
        <v>0.651</v>
      </c>
      <c r="Q2904" s="14">
        <v>152.095</v>
      </c>
      <c r="R2904" s="14">
        <v>1.0</v>
      </c>
      <c r="S2904" s="14">
        <v>1.0</v>
      </c>
      <c r="T2904" s="14" t="s">
        <v>1434</v>
      </c>
      <c r="U2904" s="14" t="s">
        <v>35</v>
      </c>
      <c r="V2904" s="16" t="s">
        <v>407</v>
      </c>
      <c r="W2904" s="17" t="s">
        <v>185</v>
      </c>
    </row>
    <row r="2905" ht="15.75" customHeight="1">
      <c r="A2905" s="14" t="s">
        <v>21279</v>
      </c>
      <c r="B2905" s="14" t="s">
        <v>21280</v>
      </c>
      <c r="C2905" s="14">
        <v>2019.0</v>
      </c>
      <c r="D2905" s="14">
        <v>18.0</v>
      </c>
      <c r="E2905" s="14">
        <v>67010.0</v>
      </c>
      <c r="F2905" s="14" t="s">
        <v>14716</v>
      </c>
      <c r="G2905" s="14" t="s">
        <v>1658</v>
      </c>
      <c r="H2905" s="14" t="s">
        <v>21281</v>
      </c>
      <c r="I2905" s="14">
        <v>0.792</v>
      </c>
      <c r="J2905" s="14">
        <v>0.409</v>
      </c>
      <c r="K2905" s="14">
        <v>0.6247727418427744</v>
      </c>
      <c r="L2905" s="14">
        <v>0.0591</v>
      </c>
      <c r="M2905" s="14">
        <v>0.636</v>
      </c>
      <c r="N2905" s="14">
        <v>5.95E-5</v>
      </c>
      <c r="O2905" s="14">
        <v>0.323</v>
      </c>
      <c r="P2905" s="14">
        <v>0.948</v>
      </c>
      <c r="Q2905" s="14">
        <v>157.944</v>
      </c>
      <c r="R2905" s="14">
        <v>0.0</v>
      </c>
      <c r="S2905" s="14">
        <v>1.0</v>
      </c>
      <c r="T2905" s="14" t="s">
        <v>1434</v>
      </c>
      <c r="U2905" s="14" t="s">
        <v>68</v>
      </c>
      <c r="V2905" s="16" t="s">
        <v>819</v>
      </c>
      <c r="W2905" s="17" t="s">
        <v>185</v>
      </c>
    </row>
    <row r="2906" ht="15.75" customHeight="1">
      <c r="A2906" s="14" t="s">
        <v>21282</v>
      </c>
      <c r="B2906" s="14" t="s">
        <v>21283</v>
      </c>
      <c r="C2906" s="14">
        <v>2014.0</v>
      </c>
      <c r="D2906" s="14">
        <v>18.0</v>
      </c>
      <c r="E2906" s="14">
        <v>79005.0</v>
      </c>
      <c r="F2906" s="14" t="s">
        <v>14599</v>
      </c>
      <c r="G2906" s="14" t="s">
        <v>21148</v>
      </c>
      <c r="H2906" s="14" t="s">
        <v>21149</v>
      </c>
      <c r="I2906" s="14">
        <v>0.755</v>
      </c>
      <c r="J2906" s="14">
        <v>0.349</v>
      </c>
      <c r="K2906" s="14">
        <v>0.8261288045510208</v>
      </c>
      <c r="L2906" s="14">
        <v>0.032</v>
      </c>
      <c r="M2906" s="14">
        <v>0.191</v>
      </c>
      <c r="N2906" s="14">
        <v>0.00637</v>
      </c>
      <c r="O2906" s="14">
        <v>0.0617</v>
      </c>
      <c r="P2906" s="14">
        <v>0.756</v>
      </c>
      <c r="Q2906" s="14">
        <v>115.974</v>
      </c>
      <c r="R2906" s="14">
        <v>3.0</v>
      </c>
      <c r="S2906" s="14">
        <v>1.0</v>
      </c>
      <c r="T2906" s="14" t="s">
        <v>1434</v>
      </c>
      <c r="U2906" s="14" t="s">
        <v>35</v>
      </c>
      <c r="V2906" s="16" t="s">
        <v>181</v>
      </c>
      <c r="W2906" s="17" t="s">
        <v>185</v>
      </c>
    </row>
    <row r="2907" ht="15.75" customHeight="1">
      <c r="A2907" s="14" t="s">
        <v>21284</v>
      </c>
      <c r="B2907" s="14" t="s">
        <v>21285</v>
      </c>
      <c r="C2907" s="14">
        <v>2022.0</v>
      </c>
      <c r="D2907" s="14">
        <v>18.0</v>
      </c>
      <c r="E2907" s="14">
        <v>119172.0</v>
      </c>
      <c r="F2907" s="14" t="s">
        <v>14716</v>
      </c>
      <c r="G2907" s="14" t="s">
        <v>4257</v>
      </c>
      <c r="H2907" s="14" t="s">
        <v>21286</v>
      </c>
      <c r="I2907" s="14">
        <v>0.817</v>
      </c>
      <c r="J2907" s="14">
        <v>0.763</v>
      </c>
      <c r="K2907" s="14">
        <v>0.8948302782517736</v>
      </c>
      <c r="L2907" s="14">
        <v>0.112</v>
      </c>
      <c r="M2907" s="14">
        <v>0.0811</v>
      </c>
      <c r="N2907" s="14">
        <v>0.0</v>
      </c>
      <c r="O2907" s="14">
        <v>0.342</v>
      </c>
      <c r="P2907" s="14">
        <v>0.905</v>
      </c>
      <c r="Q2907" s="14">
        <v>145.002</v>
      </c>
      <c r="R2907" s="14">
        <v>0.0</v>
      </c>
      <c r="S2907" s="14">
        <v>1.0</v>
      </c>
      <c r="T2907" s="14" t="s">
        <v>1434</v>
      </c>
      <c r="U2907" s="14" t="s">
        <v>35</v>
      </c>
      <c r="V2907" s="16" t="s">
        <v>819</v>
      </c>
      <c r="W2907" s="17" t="s">
        <v>185</v>
      </c>
    </row>
    <row r="2908" ht="15.75" customHeight="1">
      <c r="A2908" s="14" t="s">
        <v>7441</v>
      </c>
      <c r="B2908" s="14" t="s">
        <v>7443</v>
      </c>
      <c r="C2908" s="14">
        <v>2023.0</v>
      </c>
      <c r="D2908" s="14">
        <v>18.0</v>
      </c>
      <c r="E2908" s="14">
        <v>108480.0</v>
      </c>
      <c r="F2908" s="14" t="s">
        <v>5478</v>
      </c>
      <c r="G2908" s="14" t="s">
        <v>5479</v>
      </c>
      <c r="H2908" s="14" t="s">
        <v>7445</v>
      </c>
      <c r="I2908" s="14">
        <v>0.6567054320987653</v>
      </c>
      <c r="J2908" s="14">
        <v>0.6703844999999999</v>
      </c>
      <c r="K2908" s="14">
        <v>0.8136264709055699</v>
      </c>
      <c r="L2908" s="14">
        <v>0.08138265432098765</v>
      </c>
      <c r="M2908" s="14">
        <v>0.2693400896296296</v>
      </c>
      <c r="N2908" s="14">
        <v>0.05448885008024692</v>
      </c>
      <c r="O2908" s="14">
        <v>0.1911505555555556</v>
      </c>
      <c r="P2908" s="14">
        <v>0.6187672839506173</v>
      </c>
      <c r="Q2908" s="14">
        <v>120.71</v>
      </c>
      <c r="R2908" s="14">
        <v>5.0</v>
      </c>
      <c r="S2908" s="14">
        <v>1.0</v>
      </c>
      <c r="T2908" s="14" t="s">
        <v>7448</v>
      </c>
      <c r="U2908" s="14" t="s">
        <v>35</v>
      </c>
      <c r="V2908" s="16" t="s">
        <v>407</v>
      </c>
      <c r="W2908" s="17" t="s">
        <v>185</v>
      </c>
    </row>
    <row r="2909" ht="15.75" customHeight="1">
      <c r="A2909" s="14" t="s">
        <v>7449</v>
      </c>
      <c r="B2909" s="14" t="s">
        <v>7450</v>
      </c>
      <c r="C2909" s="14">
        <v>2005.0</v>
      </c>
      <c r="D2909" s="14">
        <v>18.0</v>
      </c>
      <c r="E2909" s="14">
        <v>236666.0</v>
      </c>
      <c r="F2909" s="14" t="s">
        <v>1629</v>
      </c>
      <c r="G2909" s="14" t="s">
        <v>3601</v>
      </c>
      <c r="H2909" s="14" t="s">
        <v>7452</v>
      </c>
      <c r="I2909" s="14">
        <v>0.6567054320987653</v>
      </c>
      <c r="J2909" s="14">
        <v>0.6703844999999999</v>
      </c>
      <c r="K2909" s="14">
        <v>0.8136264709055699</v>
      </c>
      <c r="L2909" s="14">
        <v>0.08138265432098765</v>
      </c>
      <c r="M2909" s="14">
        <v>0.2693400896296296</v>
      </c>
      <c r="N2909" s="14">
        <v>0.05448885008024692</v>
      </c>
      <c r="O2909" s="14">
        <v>0.1911505555555556</v>
      </c>
      <c r="P2909" s="14">
        <v>0.6187672839506173</v>
      </c>
      <c r="Q2909" s="14">
        <v>120.71</v>
      </c>
      <c r="R2909" s="14">
        <v>5.0</v>
      </c>
      <c r="S2909" s="14">
        <v>1.0</v>
      </c>
      <c r="T2909" s="14" t="s">
        <v>104</v>
      </c>
      <c r="U2909" s="14" t="s">
        <v>35</v>
      </c>
      <c r="V2909" s="16" t="s">
        <v>407</v>
      </c>
      <c r="W2909" s="17" t="s">
        <v>185</v>
      </c>
    </row>
    <row r="2910" ht="15.75" customHeight="1">
      <c r="A2910" s="14" t="s">
        <v>7455</v>
      </c>
      <c r="B2910" s="14" t="s">
        <v>7456</v>
      </c>
      <c r="C2910" s="14">
        <v>2008.0</v>
      </c>
      <c r="D2910" s="14">
        <v>18.0</v>
      </c>
      <c r="E2910" s="14">
        <v>215440.0</v>
      </c>
      <c r="F2910" s="14" t="s">
        <v>7459</v>
      </c>
      <c r="G2910" s="14" t="s">
        <v>7460</v>
      </c>
      <c r="H2910" s="14" t="s">
        <v>7461</v>
      </c>
      <c r="I2910" s="14">
        <v>0.596</v>
      </c>
      <c r="J2910" s="14">
        <v>0.767</v>
      </c>
      <c r="K2910" s="14">
        <v>0.7828374649587656</v>
      </c>
      <c r="L2910" s="14">
        <v>0.146</v>
      </c>
      <c r="M2910" s="14">
        <v>0.00255</v>
      </c>
      <c r="N2910" s="14">
        <v>0.0267</v>
      </c>
      <c r="O2910" s="14">
        <v>0.437</v>
      </c>
      <c r="P2910" s="14">
        <v>0.566</v>
      </c>
      <c r="Q2910" s="14">
        <v>155.88</v>
      </c>
      <c r="R2910" s="14">
        <v>8.0</v>
      </c>
      <c r="S2910" s="14">
        <v>1.0</v>
      </c>
      <c r="T2910" s="14" t="s">
        <v>103</v>
      </c>
      <c r="U2910" s="14" t="s">
        <v>35</v>
      </c>
      <c r="V2910" s="16" t="s">
        <v>333</v>
      </c>
      <c r="W2910" s="17" t="s">
        <v>185</v>
      </c>
    </row>
    <row r="2911" ht="15.75" customHeight="1">
      <c r="A2911" s="14" t="s">
        <v>7466</v>
      </c>
      <c r="B2911" s="14" t="s">
        <v>7467</v>
      </c>
      <c r="C2911" s="14">
        <v>1961.0</v>
      </c>
      <c r="D2911" s="14">
        <v>18.0</v>
      </c>
      <c r="E2911" s="14">
        <v>256385.0</v>
      </c>
      <c r="F2911" s="14" t="s">
        <v>163</v>
      </c>
      <c r="G2911" s="14" t="s">
        <v>157</v>
      </c>
      <c r="H2911" s="14" t="s">
        <v>4240</v>
      </c>
      <c r="I2911" s="14">
        <v>0.6567054320987653</v>
      </c>
      <c r="J2911" s="14">
        <v>0.6703844999999999</v>
      </c>
      <c r="K2911" s="14">
        <v>0.8136264709055699</v>
      </c>
      <c r="L2911" s="14">
        <v>0.08138265432098765</v>
      </c>
      <c r="M2911" s="14">
        <v>0.2693400896296296</v>
      </c>
      <c r="N2911" s="14">
        <v>0.05448885008024692</v>
      </c>
      <c r="O2911" s="14">
        <v>0.1911505555555556</v>
      </c>
      <c r="P2911" s="14">
        <v>0.6187672839506173</v>
      </c>
      <c r="Q2911" s="14">
        <v>120.71</v>
      </c>
      <c r="R2911" s="14">
        <v>5.0</v>
      </c>
      <c r="S2911" s="14">
        <v>1.0</v>
      </c>
      <c r="T2911" s="14" t="s">
        <v>104</v>
      </c>
      <c r="U2911" s="14" t="s">
        <v>35</v>
      </c>
      <c r="V2911" s="16" t="s">
        <v>407</v>
      </c>
      <c r="W2911" s="17" t="s">
        <v>185</v>
      </c>
    </row>
    <row r="2912" ht="15.75" customHeight="1">
      <c r="A2912" s="14" t="s">
        <v>21287</v>
      </c>
      <c r="B2912" s="14" t="s">
        <v>21288</v>
      </c>
      <c r="C2912" s="14">
        <v>2012.0</v>
      </c>
      <c r="D2912" s="14">
        <v>18.0</v>
      </c>
      <c r="E2912" s="14">
        <v>270164.0</v>
      </c>
      <c r="F2912" s="14" t="s">
        <v>21289</v>
      </c>
      <c r="G2912" s="14" t="s">
        <v>21290</v>
      </c>
      <c r="H2912" s="14" t="s">
        <v>21288</v>
      </c>
      <c r="I2912" s="14">
        <v>0.838</v>
      </c>
      <c r="J2912" s="14">
        <v>0.792</v>
      </c>
      <c r="K2912" s="14">
        <v>0.846448356237109</v>
      </c>
      <c r="L2912" s="14">
        <v>0.172</v>
      </c>
      <c r="M2912" s="14">
        <v>0.0614</v>
      </c>
      <c r="N2912" s="14">
        <v>2.53E-5</v>
      </c>
      <c r="O2912" s="14">
        <v>0.273</v>
      </c>
      <c r="P2912" s="14">
        <v>0.604</v>
      </c>
      <c r="Q2912" s="14">
        <v>92.99</v>
      </c>
      <c r="R2912" s="14">
        <v>7.0</v>
      </c>
      <c r="S2912" s="14">
        <v>1.0</v>
      </c>
      <c r="T2912" s="14" t="s">
        <v>1264</v>
      </c>
      <c r="U2912" s="14" t="s">
        <v>35</v>
      </c>
      <c r="V2912" s="16" t="s">
        <v>407</v>
      </c>
      <c r="W2912" s="17" t="s">
        <v>185</v>
      </c>
    </row>
    <row r="2913" ht="15.75" customHeight="1">
      <c r="A2913" s="14" t="s">
        <v>4152</v>
      </c>
      <c r="B2913" s="14" t="s">
        <v>4154</v>
      </c>
      <c r="C2913" s="14">
        <v>2011.0</v>
      </c>
      <c r="D2913" s="14">
        <v>18.0</v>
      </c>
      <c r="E2913" s="14">
        <v>239586.0</v>
      </c>
      <c r="F2913" s="14" t="s">
        <v>4156</v>
      </c>
      <c r="G2913" s="14" t="s">
        <v>4157</v>
      </c>
      <c r="H2913" s="14" t="s">
        <v>4158</v>
      </c>
      <c r="I2913" s="14">
        <v>0.248</v>
      </c>
      <c r="J2913" s="14">
        <v>0.506</v>
      </c>
      <c r="K2913" s="14">
        <v>0.8358394113567935</v>
      </c>
      <c r="L2913" s="14">
        <v>0.0291</v>
      </c>
      <c r="M2913" s="14">
        <v>0.0265</v>
      </c>
      <c r="N2913" s="14">
        <v>0.0</v>
      </c>
      <c r="O2913" s="14">
        <v>0.163</v>
      </c>
      <c r="P2913" s="14">
        <v>0.268</v>
      </c>
      <c r="Q2913" s="14">
        <v>173.5</v>
      </c>
      <c r="R2913" s="14">
        <v>0.0</v>
      </c>
      <c r="S2913" s="14">
        <v>1.0</v>
      </c>
      <c r="T2913" s="14" t="s">
        <v>103</v>
      </c>
      <c r="U2913" s="14" t="s">
        <v>35</v>
      </c>
      <c r="V2913" s="16" t="s">
        <v>36</v>
      </c>
      <c r="W2913" s="17" t="s">
        <v>251</v>
      </c>
    </row>
    <row r="2914" ht="15.75" customHeight="1">
      <c r="A2914" s="14" t="s">
        <v>4160</v>
      </c>
      <c r="B2914" s="14" t="s">
        <v>4162</v>
      </c>
      <c r="C2914" s="14">
        <v>2019.0</v>
      </c>
      <c r="D2914" s="14">
        <v>19.0</v>
      </c>
      <c r="E2914" s="14">
        <v>267311.0</v>
      </c>
      <c r="F2914" s="14" t="s">
        <v>26</v>
      </c>
      <c r="G2914" s="14" t="s">
        <v>4163</v>
      </c>
      <c r="H2914" s="14" t="s">
        <v>3846</v>
      </c>
      <c r="I2914" s="14">
        <v>0.216</v>
      </c>
      <c r="J2914" s="14">
        <v>0.26</v>
      </c>
      <c r="K2914" s="14">
        <v>0.7384980642795437</v>
      </c>
      <c r="L2914" s="14">
        <v>0.0337</v>
      </c>
      <c r="M2914" s="14">
        <v>0.831</v>
      </c>
      <c r="N2914" s="14">
        <v>3.32E-4</v>
      </c>
      <c r="O2914" s="14">
        <v>0.119</v>
      </c>
      <c r="P2914" s="14">
        <v>0.095</v>
      </c>
      <c r="Q2914" s="14">
        <v>167.894</v>
      </c>
      <c r="R2914" s="14">
        <v>8.0</v>
      </c>
      <c r="S2914" s="14">
        <v>1.0</v>
      </c>
      <c r="T2914" s="14" t="s">
        <v>34</v>
      </c>
      <c r="U2914" s="14" t="s">
        <v>35</v>
      </c>
      <c r="V2914" s="16" t="s">
        <v>75</v>
      </c>
      <c r="W2914" s="17" t="s">
        <v>251</v>
      </c>
    </row>
    <row r="2915" ht="15.75" customHeight="1">
      <c r="A2915" s="14" t="s">
        <v>4165</v>
      </c>
      <c r="B2915" s="14" t="s">
        <v>4167</v>
      </c>
      <c r="C2915" s="14">
        <v>2006.0</v>
      </c>
      <c r="D2915" s="14">
        <v>19.0</v>
      </c>
      <c r="E2915" s="14">
        <v>181289.0</v>
      </c>
      <c r="F2915" s="14" t="s">
        <v>26</v>
      </c>
      <c r="G2915" s="14" t="s">
        <v>1853</v>
      </c>
      <c r="H2915" s="14" t="s">
        <v>3604</v>
      </c>
      <c r="I2915" s="14">
        <v>0.154</v>
      </c>
      <c r="J2915" s="14">
        <v>0.123</v>
      </c>
      <c r="K2915" s="14">
        <v>0.5738027506133553</v>
      </c>
      <c r="L2915" s="14">
        <v>0.0347</v>
      </c>
      <c r="M2915" s="14">
        <v>0.993</v>
      </c>
      <c r="N2915" s="14">
        <v>0.818</v>
      </c>
      <c r="O2915" s="14">
        <v>0.132</v>
      </c>
      <c r="P2915" s="14">
        <v>0.247</v>
      </c>
      <c r="Q2915" s="14">
        <v>76.007</v>
      </c>
      <c r="R2915" s="14">
        <v>6.0</v>
      </c>
      <c r="S2915" s="14">
        <v>0.0</v>
      </c>
      <c r="T2915" s="14" t="s">
        <v>34</v>
      </c>
      <c r="U2915" s="14" t="s">
        <v>35</v>
      </c>
      <c r="V2915" s="16" t="s">
        <v>36</v>
      </c>
      <c r="W2915" s="17" t="s">
        <v>251</v>
      </c>
    </row>
    <row r="2916" ht="15.75" customHeight="1">
      <c r="A2916" s="14" t="s">
        <v>21291</v>
      </c>
      <c r="B2916" s="14" t="s">
        <v>21292</v>
      </c>
      <c r="C2916" s="14">
        <v>2013.0</v>
      </c>
      <c r="D2916" s="14">
        <v>19.0</v>
      </c>
      <c r="E2916" s="14">
        <v>300413.0</v>
      </c>
      <c r="F2916" s="14" t="s">
        <v>21293</v>
      </c>
      <c r="G2916" s="14" t="s">
        <v>21294</v>
      </c>
      <c r="H2916" s="14" t="s">
        <v>21295</v>
      </c>
      <c r="I2916" s="14">
        <v>0.751</v>
      </c>
      <c r="J2916" s="14">
        <v>0.807</v>
      </c>
      <c r="K2916" s="14">
        <v>0.8154984706689304</v>
      </c>
      <c r="L2916" s="14">
        <v>0.125</v>
      </c>
      <c r="M2916" s="14">
        <v>0.287</v>
      </c>
      <c r="N2916" s="14">
        <v>1.08E-4</v>
      </c>
      <c r="O2916" s="14">
        <v>0.287</v>
      </c>
      <c r="P2916" s="14">
        <v>0.893</v>
      </c>
      <c r="Q2916" s="14">
        <v>131.94</v>
      </c>
      <c r="R2916" s="14">
        <v>2.0</v>
      </c>
      <c r="S2916" s="14">
        <v>1.0</v>
      </c>
      <c r="T2916" s="14" t="s">
        <v>21296</v>
      </c>
      <c r="U2916" s="14" t="s">
        <v>35</v>
      </c>
      <c r="V2916" s="16" t="s">
        <v>560</v>
      </c>
      <c r="W2916" s="17" t="s">
        <v>185</v>
      </c>
    </row>
    <row r="2917" ht="15.75" customHeight="1">
      <c r="A2917" s="14" t="s">
        <v>4172</v>
      </c>
      <c r="B2917" s="14" t="s">
        <v>1184</v>
      </c>
      <c r="C2917" s="14">
        <v>2024.0</v>
      </c>
      <c r="D2917" s="14">
        <v>19.0</v>
      </c>
      <c r="E2917" s="14">
        <v>330693.0</v>
      </c>
      <c r="F2917" s="14" t="s">
        <v>4174</v>
      </c>
      <c r="G2917" s="14" t="s">
        <v>4176</v>
      </c>
      <c r="H2917" s="14" t="s">
        <v>1187</v>
      </c>
      <c r="I2917" s="14">
        <v>0.666</v>
      </c>
      <c r="J2917" s="14">
        <v>0.66</v>
      </c>
      <c r="K2917" s="14">
        <v>0.811541505340587</v>
      </c>
      <c r="L2917" s="14">
        <v>0.0486</v>
      </c>
      <c r="M2917" s="14">
        <v>0.138</v>
      </c>
      <c r="N2917" s="14">
        <v>1.31E-5</v>
      </c>
      <c r="O2917" s="14">
        <v>0.108</v>
      </c>
      <c r="P2917" s="14">
        <v>0.383</v>
      </c>
      <c r="Q2917" s="14">
        <v>100.02</v>
      </c>
      <c r="R2917" s="14">
        <v>0.0</v>
      </c>
      <c r="S2917" s="14">
        <v>0.0</v>
      </c>
      <c r="T2917" s="14" t="s">
        <v>104</v>
      </c>
      <c r="U2917" s="14" t="s">
        <v>68</v>
      </c>
      <c r="V2917" s="16" t="s">
        <v>45</v>
      </c>
      <c r="W2917" s="17" t="s">
        <v>251</v>
      </c>
    </row>
    <row r="2918" ht="15.75" customHeight="1">
      <c r="A2918" s="14" t="s">
        <v>7472</v>
      </c>
      <c r="B2918" s="14" t="s">
        <v>7473</v>
      </c>
      <c r="C2918" s="14">
        <v>2018.0</v>
      </c>
      <c r="D2918" s="14">
        <v>19.0</v>
      </c>
      <c r="E2918" s="14">
        <v>171943.0</v>
      </c>
      <c r="F2918" s="14" t="s">
        <v>4320</v>
      </c>
      <c r="G2918" s="14" t="s">
        <v>4321</v>
      </c>
      <c r="H2918" s="14" t="s">
        <v>7476</v>
      </c>
      <c r="I2918" s="14">
        <v>0.821</v>
      </c>
      <c r="J2918" s="14">
        <v>0.943</v>
      </c>
      <c r="K2918" s="14">
        <v>0.8959638953458396</v>
      </c>
      <c r="L2918" s="14">
        <v>0.0646</v>
      </c>
      <c r="M2918" s="14">
        <v>0.205</v>
      </c>
      <c r="N2918" s="14">
        <v>0.0</v>
      </c>
      <c r="O2918" s="14">
        <v>0.0476</v>
      </c>
      <c r="P2918" s="14">
        <v>0.758</v>
      </c>
      <c r="Q2918" s="14">
        <v>129.942</v>
      </c>
      <c r="R2918" s="14">
        <v>1.0</v>
      </c>
      <c r="S2918" s="14">
        <v>0.0</v>
      </c>
      <c r="T2918" s="14" t="s">
        <v>34</v>
      </c>
      <c r="U2918" s="14" t="s">
        <v>35</v>
      </c>
      <c r="V2918" s="16" t="s">
        <v>181</v>
      </c>
      <c r="W2918" s="17" t="s">
        <v>185</v>
      </c>
    </row>
    <row r="2919" ht="15.75" customHeight="1">
      <c r="A2919" s="14" t="s">
        <v>4181</v>
      </c>
      <c r="B2919" s="14" t="s">
        <v>4182</v>
      </c>
      <c r="C2919" s="14">
        <v>2017.0</v>
      </c>
      <c r="D2919" s="14">
        <v>19.0</v>
      </c>
      <c r="E2919" s="14">
        <v>220840.0</v>
      </c>
      <c r="F2919" s="14" t="s">
        <v>26</v>
      </c>
      <c r="G2919" s="14" t="s">
        <v>4183</v>
      </c>
      <c r="H2919" s="14" t="s">
        <v>4184</v>
      </c>
      <c r="I2919" s="14">
        <v>0.419</v>
      </c>
      <c r="J2919" s="14">
        <v>0.192</v>
      </c>
      <c r="K2919" s="14">
        <v>0.6627168309913222</v>
      </c>
      <c r="L2919" s="14">
        <v>0.0382</v>
      </c>
      <c r="M2919" s="14">
        <v>0.943</v>
      </c>
      <c r="N2919" s="14">
        <v>1.99E-5</v>
      </c>
      <c r="O2919" s="14">
        <v>0.119</v>
      </c>
      <c r="P2919" s="14">
        <v>0.132</v>
      </c>
      <c r="Q2919" s="14">
        <v>89.874</v>
      </c>
      <c r="R2919" s="14">
        <v>10.0</v>
      </c>
      <c r="S2919" s="14">
        <v>1.0</v>
      </c>
      <c r="T2919" s="14" t="s">
        <v>34</v>
      </c>
      <c r="U2919" s="14" t="s">
        <v>35</v>
      </c>
      <c r="V2919" s="16" t="s">
        <v>58</v>
      </c>
      <c r="W2919" s="17" t="s">
        <v>251</v>
      </c>
    </row>
    <row r="2920" ht="15.75" customHeight="1">
      <c r="A2920" s="14" t="s">
        <v>21297</v>
      </c>
      <c r="B2920" s="14" t="s">
        <v>21298</v>
      </c>
      <c r="C2920" s="14">
        <v>2014.0</v>
      </c>
      <c r="D2920" s="14">
        <v>19.0</v>
      </c>
      <c r="E2920" s="14">
        <v>240320.0</v>
      </c>
      <c r="F2920" s="14" t="s">
        <v>9973</v>
      </c>
      <c r="G2920" s="14" t="s">
        <v>21299</v>
      </c>
      <c r="H2920" s="14" t="s">
        <v>21300</v>
      </c>
      <c r="I2920" s="14">
        <v>0.807</v>
      </c>
      <c r="J2920" s="14">
        <v>0.853</v>
      </c>
      <c r="K2920" s="14">
        <v>0.8965413983937601</v>
      </c>
      <c r="L2920" s="14">
        <v>0.0513</v>
      </c>
      <c r="M2920" s="14">
        <v>0.106</v>
      </c>
      <c r="N2920" s="14">
        <v>0.0</v>
      </c>
      <c r="O2920" s="14">
        <v>0.0937</v>
      </c>
      <c r="P2920" s="14">
        <v>0.892</v>
      </c>
      <c r="Q2920" s="14">
        <v>82.027</v>
      </c>
      <c r="R2920" s="14">
        <v>1.0</v>
      </c>
      <c r="S2920" s="14">
        <v>1.0</v>
      </c>
      <c r="T2920" s="14" t="s">
        <v>1264</v>
      </c>
      <c r="U2920" s="14" t="s">
        <v>94</v>
      </c>
      <c r="V2920" s="16" t="s">
        <v>560</v>
      </c>
      <c r="W2920" s="17" t="s">
        <v>185</v>
      </c>
    </row>
    <row r="2921" ht="15.75" customHeight="1">
      <c r="A2921" s="14" t="s">
        <v>7484</v>
      </c>
      <c r="B2921" s="14" t="s">
        <v>7485</v>
      </c>
      <c r="C2921" s="14">
        <v>2019.0</v>
      </c>
      <c r="D2921" s="14">
        <v>19.0</v>
      </c>
      <c r="E2921" s="14">
        <v>244738.0</v>
      </c>
      <c r="F2921" s="14" t="s">
        <v>5430</v>
      </c>
      <c r="G2921" s="14" t="s">
        <v>4098</v>
      </c>
      <c r="H2921" s="14" t="s">
        <v>7487</v>
      </c>
      <c r="I2921" s="14">
        <v>0.729</v>
      </c>
      <c r="J2921" s="14">
        <v>0.91</v>
      </c>
      <c r="K2921" s="14">
        <v>0.7669882146436168</v>
      </c>
      <c r="L2921" s="14">
        <v>0.0484</v>
      </c>
      <c r="M2921" s="14">
        <v>0.0257</v>
      </c>
      <c r="N2921" s="14">
        <v>0.184</v>
      </c>
      <c r="O2921" s="14">
        <v>0.0645</v>
      </c>
      <c r="P2921" s="14">
        <v>0.94</v>
      </c>
      <c r="Q2921" s="14">
        <v>132.018</v>
      </c>
      <c r="R2921" s="14">
        <v>7.0</v>
      </c>
      <c r="S2921" s="14">
        <v>1.0</v>
      </c>
      <c r="T2921" s="14" t="s">
        <v>104</v>
      </c>
      <c r="U2921" s="14" t="s">
        <v>94</v>
      </c>
      <c r="V2921" s="16" t="s">
        <v>819</v>
      </c>
      <c r="W2921" s="17" t="s">
        <v>185</v>
      </c>
    </row>
    <row r="2922" ht="15.75" customHeight="1">
      <c r="A2922" s="14" t="s">
        <v>7492</v>
      </c>
      <c r="B2922" s="14" t="s">
        <v>7493</v>
      </c>
      <c r="C2922" s="14">
        <v>2018.0</v>
      </c>
      <c r="D2922" s="14">
        <v>19.0</v>
      </c>
      <c r="E2922" s="14">
        <v>179425.0</v>
      </c>
      <c r="F2922" s="14" t="s">
        <v>7495</v>
      </c>
      <c r="G2922" s="14" t="s">
        <v>7497</v>
      </c>
      <c r="H2922" s="14" t="s">
        <v>7498</v>
      </c>
      <c r="I2922" s="14">
        <v>0.776</v>
      </c>
      <c r="J2922" s="14">
        <v>0.462</v>
      </c>
      <c r="K2922" s="14">
        <v>0.7329583128198628</v>
      </c>
      <c r="L2922" s="14">
        <v>0.0604</v>
      </c>
      <c r="M2922" s="14">
        <v>0.385</v>
      </c>
      <c r="N2922" s="14">
        <v>0.0103</v>
      </c>
      <c r="O2922" s="14">
        <v>0.0896</v>
      </c>
      <c r="P2922" s="14">
        <v>0.554</v>
      </c>
      <c r="Q2922" s="14">
        <v>97.969</v>
      </c>
      <c r="R2922" s="14">
        <v>9.0</v>
      </c>
      <c r="S2922" s="14">
        <v>1.0</v>
      </c>
      <c r="T2922" s="14" t="s">
        <v>104</v>
      </c>
      <c r="U2922" s="14" t="s">
        <v>94</v>
      </c>
      <c r="V2922" s="16" t="s">
        <v>333</v>
      </c>
      <c r="W2922" s="17" t="s">
        <v>185</v>
      </c>
    </row>
    <row r="2923" ht="15.75" customHeight="1">
      <c r="A2923" s="14" t="s">
        <v>4188</v>
      </c>
      <c r="B2923" s="14" t="s">
        <v>4190</v>
      </c>
      <c r="C2923" s="14">
        <v>2020.0</v>
      </c>
      <c r="D2923" s="14">
        <v>19.0</v>
      </c>
      <c r="E2923" s="14">
        <v>261974.0</v>
      </c>
      <c r="F2923" s="14" t="s">
        <v>3852</v>
      </c>
      <c r="G2923" s="14" t="s">
        <v>1585</v>
      </c>
      <c r="H2923" s="14" t="s">
        <v>4191</v>
      </c>
      <c r="I2923" s="14">
        <v>0.529</v>
      </c>
      <c r="J2923" s="14">
        <v>0.451</v>
      </c>
      <c r="K2923" s="14">
        <v>0.8408016597685539</v>
      </c>
      <c r="L2923" s="14">
        <v>0.025</v>
      </c>
      <c r="M2923" s="14">
        <v>0.788</v>
      </c>
      <c r="N2923" s="14">
        <v>0.0</v>
      </c>
      <c r="O2923" s="14">
        <v>0.122</v>
      </c>
      <c r="P2923" s="14">
        <v>0.309</v>
      </c>
      <c r="Q2923" s="14">
        <v>94.054</v>
      </c>
      <c r="R2923" s="14">
        <v>5.0</v>
      </c>
      <c r="S2923" s="14">
        <v>0.0</v>
      </c>
      <c r="T2923" s="14" t="s">
        <v>104</v>
      </c>
      <c r="U2923" s="14" t="s">
        <v>94</v>
      </c>
      <c r="V2923" s="16" t="s">
        <v>45</v>
      </c>
      <c r="W2923" s="17" t="s">
        <v>251</v>
      </c>
    </row>
    <row r="2924" ht="15.75" customHeight="1">
      <c r="A2924" s="14" t="s">
        <v>7500</v>
      </c>
      <c r="B2924" s="14" t="s">
        <v>7501</v>
      </c>
      <c r="C2924" s="14">
        <v>2007.0</v>
      </c>
      <c r="D2924" s="14">
        <v>19.0</v>
      </c>
      <c r="E2924" s="14">
        <v>252473.0</v>
      </c>
      <c r="F2924" s="14" t="s">
        <v>26</v>
      </c>
      <c r="G2924" s="14" t="s">
        <v>5042</v>
      </c>
      <c r="H2924" s="14" t="s">
        <v>7501</v>
      </c>
      <c r="I2924" s="14">
        <v>0.579</v>
      </c>
      <c r="J2924" s="14">
        <v>0.672</v>
      </c>
      <c r="K2924" s="14">
        <v>0.811028169297991</v>
      </c>
      <c r="L2924" s="14">
        <v>0.041</v>
      </c>
      <c r="M2924" s="14">
        <v>0.396</v>
      </c>
      <c r="N2924" s="14">
        <v>1.1E-6</v>
      </c>
      <c r="O2924" s="14">
        <v>0.104</v>
      </c>
      <c r="P2924" s="14">
        <v>0.615</v>
      </c>
      <c r="Q2924" s="14">
        <v>136.186</v>
      </c>
      <c r="R2924" s="14">
        <v>9.0</v>
      </c>
      <c r="S2924" s="14">
        <v>1.0</v>
      </c>
      <c r="T2924" s="14" t="s">
        <v>34</v>
      </c>
      <c r="U2924" s="14" t="s">
        <v>68</v>
      </c>
      <c r="V2924" s="16" t="s">
        <v>407</v>
      </c>
      <c r="W2924" s="17" t="s">
        <v>185</v>
      </c>
    </row>
    <row r="2925" ht="15.75" customHeight="1">
      <c r="A2925" s="14" t="s">
        <v>7510</v>
      </c>
      <c r="B2925" s="14" t="s">
        <v>7511</v>
      </c>
      <c r="C2925" s="14">
        <v>2021.0</v>
      </c>
      <c r="D2925" s="14">
        <v>19.0</v>
      </c>
      <c r="E2925" s="14">
        <v>338371.0</v>
      </c>
      <c r="F2925" s="14" t="s">
        <v>2128</v>
      </c>
      <c r="G2925" s="14" t="s">
        <v>7514</v>
      </c>
      <c r="H2925" s="14" t="s">
        <v>7511</v>
      </c>
      <c r="I2925" s="14">
        <v>0.839</v>
      </c>
      <c r="J2925" s="14">
        <v>0.812</v>
      </c>
      <c r="K2925" s="14">
        <v>0.8793874189703467</v>
      </c>
      <c r="L2925" s="14">
        <v>0.28</v>
      </c>
      <c r="M2925" s="14">
        <v>0.562</v>
      </c>
      <c r="N2925" s="14">
        <v>0.0</v>
      </c>
      <c r="O2925" s="14">
        <v>0.14</v>
      </c>
      <c r="P2925" s="14">
        <v>0.84</v>
      </c>
      <c r="Q2925" s="14">
        <v>92.944</v>
      </c>
      <c r="R2925" s="14">
        <v>1.0</v>
      </c>
      <c r="S2925" s="14">
        <v>1.0</v>
      </c>
      <c r="T2925" s="14" t="s">
        <v>103</v>
      </c>
      <c r="U2925" s="14" t="s">
        <v>68</v>
      </c>
      <c r="V2925" s="16" t="s">
        <v>560</v>
      </c>
      <c r="W2925" s="17" t="s">
        <v>185</v>
      </c>
    </row>
    <row r="2926" ht="15.75" customHeight="1">
      <c r="A2926" s="14" t="s">
        <v>21301</v>
      </c>
      <c r="B2926" s="14" t="s">
        <v>21302</v>
      </c>
      <c r="C2926" s="14">
        <v>1996.0</v>
      </c>
      <c r="D2926" s="14">
        <v>19.0</v>
      </c>
      <c r="E2926" s="14">
        <v>305280.0</v>
      </c>
      <c r="F2926" s="14" t="s">
        <v>21303</v>
      </c>
      <c r="G2926" s="14" t="s">
        <v>21304</v>
      </c>
      <c r="H2926" s="14" t="s">
        <v>21305</v>
      </c>
      <c r="I2926" s="14">
        <v>0.598</v>
      </c>
      <c r="J2926" s="14">
        <v>0.554</v>
      </c>
      <c r="K2926" s="14">
        <v>0.8046542467690919</v>
      </c>
      <c r="L2926" s="14">
        <v>0.0255</v>
      </c>
      <c r="M2926" s="14">
        <v>0.0442</v>
      </c>
      <c r="N2926" s="14">
        <v>0.0</v>
      </c>
      <c r="O2926" s="14">
        <v>0.294</v>
      </c>
      <c r="P2926" s="14">
        <v>0.521</v>
      </c>
      <c r="Q2926" s="14">
        <v>104.407</v>
      </c>
      <c r="R2926" s="14">
        <v>0.0</v>
      </c>
      <c r="S2926" s="14">
        <v>1.0</v>
      </c>
      <c r="T2926" s="14" t="s">
        <v>1264</v>
      </c>
      <c r="U2926" s="14" t="s">
        <v>68</v>
      </c>
      <c r="V2926" s="16" t="s">
        <v>333</v>
      </c>
      <c r="W2926" s="17" t="s">
        <v>185</v>
      </c>
    </row>
    <row r="2927" ht="15.75" customHeight="1">
      <c r="A2927" s="14" t="s">
        <v>21306</v>
      </c>
      <c r="B2927" s="14" t="s">
        <v>21307</v>
      </c>
      <c r="C2927" s="14">
        <v>2010.0</v>
      </c>
      <c r="D2927" s="14">
        <v>19.0</v>
      </c>
      <c r="E2927" s="14">
        <v>120834.0</v>
      </c>
      <c r="F2927" s="14" t="s">
        <v>20795</v>
      </c>
      <c r="G2927" s="14" t="s">
        <v>20796</v>
      </c>
      <c r="H2927" s="14" t="s">
        <v>20797</v>
      </c>
      <c r="I2927" s="14">
        <v>0.54</v>
      </c>
      <c r="J2927" s="14">
        <v>0.272</v>
      </c>
      <c r="K2927" s="14">
        <v>0.7126173721319997</v>
      </c>
      <c r="L2927" s="14">
        <v>0.266</v>
      </c>
      <c r="M2927" s="14">
        <v>0.964</v>
      </c>
      <c r="N2927" s="14">
        <v>0.957</v>
      </c>
      <c r="O2927" s="14">
        <v>0.0795</v>
      </c>
      <c r="P2927" s="14">
        <v>0.0946</v>
      </c>
      <c r="Q2927" s="14">
        <v>116.883</v>
      </c>
      <c r="R2927" s="14">
        <v>5.0</v>
      </c>
      <c r="S2927" s="14">
        <v>0.0</v>
      </c>
      <c r="T2927" s="14" t="s">
        <v>1434</v>
      </c>
      <c r="U2927" s="14" t="s">
        <v>68</v>
      </c>
      <c r="V2927" s="16" t="s">
        <v>75</v>
      </c>
      <c r="W2927" s="17" t="s">
        <v>251</v>
      </c>
    </row>
    <row r="2928" ht="15.75" customHeight="1">
      <c r="A2928" s="14" t="s">
        <v>4194</v>
      </c>
      <c r="B2928" s="14" t="s">
        <v>4195</v>
      </c>
      <c r="C2928" s="14">
        <v>2023.0</v>
      </c>
      <c r="D2928" s="14">
        <v>19.0</v>
      </c>
      <c r="E2928" s="14">
        <v>115410.0</v>
      </c>
      <c r="F2928" s="14" t="s">
        <v>236</v>
      </c>
      <c r="G2928" s="14" t="s">
        <v>4196</v>
      </c>
      <c r="H2928" s="14" t="s">
        <v>4197</v>
      </c>
      <c r="I2928" s="14">
        <v>0.619</v>
      </c>
      <c r="J2928" s="14">
        <v>0.386</v>
      </c>
      <c r="K2928" s="14">
        <v>0.785297200162871</v>
      </c>
      <c r="L2928" s="14">
        <v>0.0937</v>
      </c>
      <c r="M2928" s="14">
        <v>0.00206</v>
      </c>
      <c r="N2928" s="14">
        <v>0.0114</v>
      </c>
      <c r="O2928" s="14">
        <v>0.0802</v>
      </c>
      <c r="P2928" s="14">
        <v>0.0508</v>
      </c>
      <c r="Q2928" s="14">
        <v>74.722</v>
      </c>
      <c r="R2928" s="14">
        <v>2.0</v>
      </c>
      <c r="S2928" s="14">
        <v>1.0</v>
      </c>
      <c r="T2928" s="14" t="s">
        <v>103</v>
      </c>
      <c r="U2928" s="14" t="s">
        <v>35</v>
      </c>
      <c r="V2928" s="16" t="s">
        <v>75</v>
      </c>
      <c r="W2928" s="17" t="s">
        <v>251</v>
      </c>
    </row>
    <row r="2929" ht="15.75" customHeight="1">
      <c r="A2929" s="14" t="s">
        <v>4198</v>
      </c>
      <c r="B2929" s="14" t="s">
        <v>4200</v>
      </c>
      <c r="C2929" s="14">
        <v>2020.0</v>
      </c>
      <c r="D2929" s="14">
        <v>19.0</v>
      </c>
      <c r="E2929" s="14">
        <v>225645.0</v>
      </c>
      <c r="F2929" s="14" t="s">
        <v>223</v>
      </c>
      <c r="G2929" s="14" t="s">
        <v>3644</v>
      </c>
      <c r="H2929" s="14" t="s">
        <v>2559</v>
      </c>
      <c r="I2929" s="14">
        <v>0.643</v>
      </c>
      <c r="J2929" s="14">
        <v>0.526</v>
      </c>
      <c r="K2929" s="14">
        <v>0.8402669347241832</v>
      </c>
      <c r="L2929" s="14">
        <v>0.0442</v>
      </c>
      <c r="M2929" s="14">
        <v>0.0543</v>
      </c>
      <c r="N2929" s="14">
        <v>0.0</v>
      </c>
      <c r="O2929" s="14">
        <v>0.163</v>
      </c>
      <c r="P2929" s="14">
        <v>0.267</v>
      </c>
      <c r="Q2929" s="14">
        <v>80.019</v>
      </c>
      <c r="R2929" s="14">
        <v>10.0</v>
      </c>
      <c r="S2929" s="14">
        <v>1.0</v>
      </c>
      <c r="T2929" s="14" t="s">
        <v>103</v>
      </c>
      <c r="U2929" s="14" t="s">
        <v>35</v>
      </c>
      <c r="V2929" s="16" t="s">
        <v>36</v>
      </c>
      <c r="W2929" s="17" t="s">
        <v>251</v>
      </c>
    </row>
    <row r="2930" ht="15.75" customHeight="1">
      <c r="A2930" s="14" t="s">
        <v>7516</v>
      </c>
      <c r="B2930" s="14" t="s">
        <v>7517</v>
      </c>
      <c r="C2930" s="14">
        <v>2020.0</v>
      </c>
      <c r="D2930" s="14">
        <v>19.0</v>
      </c>
      <c r="E2930" s="14">
        <v>53785.0</v>
      </c>
      <c r="F2930" s="14" t="s">
        <v>2229</v>
      </c>
      <c r="G2930" s="14" t="s">
        <v>2230</v>
      </c>
      <c r="H2930" s="14" t="s">
        <v>3347</v>
      </c>
      <c r="I2930" s="14">
        <v>0.709</v>
      </c>
      <c r="J2930" s="14">
        <v>0.0308</v>
      </c>
      <c r="K2930" s="14">
        <v>0.5318161401293646</v>
      </c>
      <c r="L2930" s="14">
        <v>0.0615</v>
      </c>
      <c r="M2930" s="14">
        <v>0.992</v>
      </c>
      <c r="N2930" s="14">
        <v>0.948</v>
      </c>
      <c r="O2930" s="14">
        <v>0.0974</v>
      </c>
      <c r="P2930" s="14">
        <v>0.755</v>
      </c>
      <c r="Q2930" s="14">
        <v>139.982</v>
      </c>
      <c r="R2930" s="14">
        <v>3.0</v>
      </c>
      <c r="S2930" s="14">
        <v>1.0</v>
      </c>
      <c r="T2930" s="14" t="s">
        <v>103</v>
      </c>
      <c r="U2930" s="14" t="s">
        <v>68</v>
      </c>
      <c r="V2930" s="16" t="s">
        <v>181</v>
      </c>
      <c r="W2930" s="17" t="s">
        <v>185</v>
      </c>
    </row>
    <row r="2931" ht="15.75" customHeight="1">
      <c r="A2931" s="14" t="s">
        <v>4203</v>
      </c>
      <c r="B2931" s="14" t="s">
        <v>4204</v>
      </c>
      <c r="C2931" s="14">
        <v>2020.0</v>
      </c>
      <c r="D2931" s="14">
        <v>19.0</v>
      </c>
      <c r="E2931" s="14">
        <v>160052.0</v>
      </c>
      <c r="F2931" s="14" t="s">
        <v>2229</v>
      </c>
      <c r="G2931" s="14" t="s">
        <v>2230</v>
      </c>
      <c r="H2931" s="14" t="s">
        <v>3354</v>
      </c>
      <c r="I2931" s="14">
        <v>0.447</v>
      </c>
      <c r="J2931" s="14">
        <v>0.0314</v>
      </c>
      <c r="K2931" s="14">
        <v>0.4829850490774286</v>
      </c>
      <c r="L2931" s="14">
        <v>0.0391</v>
      </c>
      <c r="M2931" s="14">
        <v>0.992</v>
      </c>
      <c r="N2931" s="14">
        <v>0.934</v>
      </c>
      <c r="O2931" s="14">
        <v>0.123</v>
      </c>
      <c r="P2931" s="14">
        <v>0.33</v>
      </c>
      <c r="Q2931" s="14">
        <v>74.694</v>
      </c>
      <c r="R2931" s="14">
        <v>0.0</v>
      </c>
      <c r="S2931" s="14">
        <v>0.0</v>
      </c>
      <c r="T2931" s="14" t="s">
        <v>103</v>
      </c>
      <c r="U2931" s="14" t="s">
        <v>35</v>
      </c>
      <c r="V2931" s="16" t="s">
        <v>45</v>
      </c>
      <c r="W2931" s="17" t="s">
        <v>251</v>
      </c>
    </row>
    <row r="2932" ht="15.75" customHeight="1">
      <c r="A2932" s="14" t="s">
        <v>4208</v>
      </c>
      <c r="B2932" s="14" t="s">
        <v>4209</v>
      </c>
      <c r="C2932" s="14">
        <v>2023.0</v>
      </c>
      <c r="D2932" s="14">
        <v>19.0</v>
      </c>
      <c r="E2932" s="14">
        <v>134060.0</v>
      </c>
      <c r="F2932" s="14" t="s">
        <v>124</v>
      </c>
      <c r="G2932" s="14" t="s">
        <v>4196</v>
      </c>
      <c r="H2932" s="14" t="s">
        <v>4210</v>
      </c>
      <c r="I2932" s="14">
        <v>0.702</v>
      </c>
      <c r="J2932" s="14">
        <v>0.189</v>
      </c>
      <c r="K2932" s="14">
        <v>0.6920411524246137</v>
      </c>
      <c r="L2932" s="14">
        <v>0.263</v>
      </c>
      <c r="M2932" s="14">
        <v>0.0222</v>
      </c>
      <c r="N2932" s="14">
        <v>0.932</v>
      </c>
      <c r="O2932" s="14">
        <v>0.0632</v>
      </c>
      <c r="P2932" s="14">
        <v>0.0317</v>
      </c>
      <c r="Q2932" s="14">
        <v>74.983</v>
      </c>
      <c r="R2932" s="14">
        <v>2.0</v>
      </c>
      <c r="S2932" s="14">
        <v>1.0</v>
      </c>
      <c r="T2932" s="14" t="s">
        <v>103</v>
      </c>
      <c r="U2932" s="14" t="s">
        <v>68</v>
      </c>
      <c r="V2932" s="16" t="s">
        <v>75</v>
      </c>
      <c r="W2932" s="17" t="s">
        <v>251</v>
      </c>
    </row>
    <row r="2933" ht="15.75" customHeight="1">
      <c r="A2933" s="14" t="s">
        <v>7521</v>
      </c>
      <c r="B2933" s="14" t="s">
        <v>7522</v>
      </c>
      <c r="C2933" s="14">
        <v>2013.0</v>
      </c>
      <c r="D2933" s="14">
        <v>19.0</v>
      </c>
      <c r="E2933" s="14">
        <v>567788.0</v>
      </c>
      <c r="F2933" s="14" t="s">
        <v>7525</v>
      </c>
      <c r="G2933" s="14" t="s">
        <v>7526</v>
      </c>
      <c r="H2933" s="14" t="s">
        <v>7527</v>
      </c>
      <c r="I2933" s="14">
        <v>0.83</v>
      </c>
      <c r="J2933" s="14">
        <v>0.72</v>
      </c>
      <c r="K2933" s="14">
        <v>0.8663615168894754</v>
      </c>
      <c r="L2933" s="14">
        <v>0.0369</v>
      </c>
      <c r="M2933" s="14">
        <v>0.326</v>
      </c>
      <c r="N2933" s="14">
        <v>3.35E-6</v>
      </c>
      <c r="O2933" s="14">
        <v>0.0519</v>
      </c>
      <c r="P2933" s="14">
        <v>0.722</v>
      </c>
      <c r="Q2933" s="14">
        <v>107.998</v>
      </c>
      <c r="R2933" s="14">
        <v>2.0</v>
      </c>
      <c r="S2933" s="14">
        <v>0.0</v>
      </c>
      <c r="T2933" s="14" t="s">
        <v>103</v>
      </c>
      <c r="U2933" s="14" t="s">
        <v>35</v>
      </c>
      <c r="V2933" s="16" t="s">
        <v>181</v>
      </c>
      <c r="W2933" s="17" t="s">
        <v>185</v>
      </c>
    </row>
    <row r="2934" ht="15.75" customHeight="1">
      <c r="A2934" s="14" t="s">
        <v>7532</v>
      </c>
      <c r="B2934" s="14" t="s">
        <v>7534</v>
      </c>
      <c r="C2934" s="14">
        <v>2008.0</v>
      </c>
      <c r="D2934" s="14">
        <v>19.0</v>
      </c>
      <c r="E2934" s="14">
        <v>228000.0</v>
      </c>
      <c r="F2934" s="14" t="s">
        <v>7535</v>
      </c>
      <c r="G2934" s="14" t="s">
        <v>7536</v>
      </c>
      <c r="H2934" s="14" t="s">
        <v>7537</v>
      </c>
      <c r="I2934" s="14">
        <v>0.576</v>
      </c>
      <c r="J2934" s="14">
        <v>0.815</v>
      </c>
      <c r="K2934" s="14">
        <v>0.8426625029229642</v>
      </c>
      <c r="L2934" s="14">
        <v>0.0311</v>
      </c>
      <c r="M2934" s="14">
        <v>0.00689</v>
      </c>
      <c r="N2934" s="14">
        <v>0.00256</v>
      </c>
      <c r="O2934" s="14">
        <v>0.134</v>
      </c>
      <c r="P2934" s="14">
        <v>0.695</v>
      </c>
      <c r="Q2934" s="14">
        <v>135.949</v>
      </c>
      <c r="R2934" s="14">
        <v>0.0</v>
      </c>
      <c r="S2934" s="14">
        <v>0.0</v>
      </c>
      <c r="T2934" s="14" t="s">
        <v>103</v>
      </c>
      <c r="U2934" s="14" t="s">
        <v>35</v>
      </c>
      <c r="V2934" s="16" t="s">
        <v>407</v>
      </c>
      <c r="W2934" s="17" t="s">
        <v>185</v>
      </c>
    </row>
    <row r="2935" ht="15.75" customHeight="1">
      <c r="A2935" s="14" t="s">
        <v>7543</v>
      </c>
      <c r="B2935" s="14" t="s">
        <v>7544</v>
      </c>
      <c r="C2935" s="14">
        <v>2018.0</v>
      </c>
      <c r="D2935" s="14">
        <v>19.0</v>
      </c>
      <c r="E2935" s="14">
        <v>103187.0</v>
      </c>
      <c r="F2935" s="14" t="s">
        <v>213</v>
      </c>
      <c r="G2935" s="14" t="s">
        <v>7547</v>
      </c>
      <c r="H2935" s="14" t="s">
        <v>7548</v>
      </c>
      <c r="I2935" s="14">
        <v>0.606</v>
      </c>
      <c r="J2935" s="14">
        <v>0.756</v>
      </c>
      <c r="K2935" s="14">
        <v>0.8930977691080125</v>
      </c>
      <c r="L2935" s="14">
        <v>0.0398</v>
      </c>
      <c r="M2935" s="14">
        <v>0.541</v>
      </c>
      <c r="N2935" s="14">
        <v>2.28E-6</v>
      </c>
      <c r="O2935" s="14">
        <v>0.324</v>
      </c>
      <c r="P2935" s="14">
        <v>0.891</v>
      </c>
      <c r="Q2935" s="14">
        <v>149.908</v>
      </c>
      <c r="R2935" s="14">
        <v>9.0</v>
      </c>
      <c r="S2935" s="14">
        <v>1.0</v>
      </c>
      <c r="T2935" s="14" t="s">
        <v>103</v>
      </c>
      <c r="U2935" s="14" t="s">
        <v>35</v>
      </c>
      <c r="V2935" s="16" t="s">
        <v>560</v>
      </c>
      <c r="W2935" s="17" t="s">
        <v>185</v>
      </c>
    </row>
    <row r="2936" ht="15.75" customHeight="1">
      <c r="A2936" s="14" t="s">
        <v>7552</v>
      </c>
      <c r="B2936" s="14" t="s">
        <v>7553</v>
      </c>
      <c r="C2936" s="14">
        <v>2020.0</v>
      </c>
      <c r="D2936" s="14">
        <v>19.0</v>
      </c>
      <c r="E2936" s="14">
        <v>175853.0</v>
      </c>
      <c r="F2936" s="14" t="s">
        <v>3654</v>
      </c>
      <c r="G2936" s="14" t="s">
        <v>2115</v>
      </c>
      <c r="H2936" s="14" t="s">
        <v>7554</v>
      </c>
      <c r="I2936" s="14">
        <v>0.54</v>
      </c>
      <c r="J2936" s="14">
        <v>0.926</v>
      </c>
      <c r="K2936" s="14">
        <v>0.8417641648484213</v>
      </c>
      <c r="L2936" s="14">
        <v>0.162</v>
      </c>
      <c r="M2936" s="14">
        <v>0.0191</v>
      </c>
      <c r="N2936" s="14">
        <v>0.0</v>
      </c>
      <c r="O2936" s="14">
        <v>0.651</v>
      </c>
      <c r="P2936" s="14">
        <v>0.686</v>
      </c>
      <c r="Q2936" s="14">
        <v>144.8</v>
      </c>
      <c r="R2936" s="14">
        <v>1.0</v>
      </c>
      <c r="S2936" s="14">
        <v>1.0</v>
      </c>
      <c r="T2936" s="14" t="s">
        <v>103</v>
      </c>
      <c r="U2936" s="14" t="s">
        <v>35</v>
      </c>
      <c r="V2936" s="16" t="s">
        <v>407</v>
      </c>
      <c r="W2936" s="17" t="s">
        <v>185</v>
      </c>
    </row>
    <row r="2937" ht="15.75" customHeight="1">
      <c r="A2937" s="14" t="s">
        <v>4213</v>
      </c>
      <c r="B2937" s="14" t="s">
        <v>4214</v>
      </c>
      <c r="C2937" s="14">
        <v>2017.0</v>
      </c>
      <c r="D2937" s="14">
        <v>19.0</v>
      </c>
      <c r="E2937" s="14">
        <v>129911.0</v>
      </c>
      <c r="F2937" s="14" t="s">
        <v>4215</v>
      </c>
      <c r="G2937" s="14" t="s">
        <v>4216</v>
      </c>
      <c r="H2937" s="14" t="s">
        <v>4217</v>
      </c>
      <c r="I2937" s="14">
        <v>0.423</v>
      </c>
      <c r="J2937" s="14">
        <v>0.0416</v>
      </c>
      <c r="K2937" s="14">
        <v>0.5500609586432944</v>
      </c>
      <c r="L2937" s="14">
        <v>0.0388</v>
      </c>
      <c r="M2937" s="14">
        <v>0.97</v>
      </c>
      <c r="N2937" s="14">
        <v>0.911</v>
      </c>
      <c r="O2937" s="14">
        <v>0.125</v>
      </c>
      <c r="P2937" s="14">
        <v>0.0359</v>
      </c>
      <c r="Q2937" s="14">
        <v>70.138</v>
      </c>
      <c r="R2937" s="14">
        <v>8.0</v>
      </c>
      <c r="S2937" s="14">
        <v>1.0</v>
      </c>
      <c r="T2937" s="14" t="s">
        <v>103</v>
      </c>
      <c r="U2937" s="14" t="s">
        <v>35</v>
      </c>
      <c r="V2937" s="16" t="s">
        <v>75</v>
      </c>
      <c r="W2937" s="17" t="s">
        <v>251</v>
      </c>
    </row>
    <row r="2938" ht="15.75" customHeight="1">
      <c r="A2938" s="14" t="s">
        <v>7559</v>
      </c>
      <c r="B2938" s="14" t="s">
        <v>7560</v>
      </c>
      <c r="C2938" s="14">
        <v>2004.0</v>
      </c>
      <c r="D2938" s="14">
        <v>19.0</v>
      </c>
      <c r="E2938" s="14">
        <v>88506.0</v>
      </c>
      <c r="F2938" s="14" t="s">
        <v>7561</v>
      </c>
      <c r="G2938" s="14" t="s">
        <v>7563</v>
      </c>
      <c r="H2938" s="14" t="s">
        <v>7565</v>
      </c>
      <c r="I2938" s="14">
        <v>0.537</v>
      </c>
      <c r="J2938" s="14">
        <v>0.442</v>
      </c>
      <c r="K2938" s="14">
        <v>0.850469488570777</v>
      </c>
      <c r="L2938" s="14">
        <v>0.062</v>
      </c>
      <c r="M2938" s="14">
        <v>0.815</v>
      </c>
      <c r="N2938" s="14">
        <v>0.0</v>
      </c>
      <c r="O2938" s="14">
        <v>0.128</v>
      </c>
      <c r="P2938" s="14">
        <v>0.651</v>
      </c>
      <c r="Q2938" s="14">
        <v>171.081</v>
      </c>
      <c r="R2938" s="14">
        <v>11.0</v>
      </c>
      <c r="S2938" s="14">
        <v>0.0</v>
      </c>
      <c r="T2938" s="14" t="s">
        <v>103</v>
      </c>
      <c r="U2938" s="14" t="s">
        <v>35</v>
      </c>
      <c r="V2938" s="16" t="s">
        <v>407</v>
      </c>
      <c r="W2938" s="17" t="s">
        <v>185</v>
      </c>
    </row>
    <row r="2939" ht="15.75" customHeight="1">
      <c r="A2939" s="14" t="s">
        <v>7568</v>
      </c>
      <c r="B2939" s="14" t="s">
        <v>7569</v>
      </c>
      <c r="C2939" s="14">
        <v>1990.0</v>
      </c>
      <c r="D2939" s="14">
        <v>19.0</v>
      </c>
      <c r="E2939" s="14">
        <v>410866.0</v>
      </c>
      <c r="F2939" s="14" t="s">
        <v>327</v>
      </c>
      <c r="G2939" s="14" t="s">
        <v>2874</v>
      </c>
      <c r="H2939" s="14" t="s">
        <v>7572</v>
      </c>
      <c r="I2939" s="14">
        <v>0.545</v>
      </c>
      <c r="J2939" s="14">
        <v>0.683</v>
      </c>
      <c r="K2939" s="14">
        <v>0.6827583256543376</v>
      </c>
      <c r="L2939" s="14">
        <v>0.0407</v>
      </c>
      <c r="M2939" s="14">
        <v>0.133</v>
      </c>
      <c r="N2939" s="14">
        <v>0.00188</v>
      </c>
      <c r="O2939" s="14">
        <v>0.487</v>
      </c>
      <c r="P2939" s="14">
        <v>0.662</v>
      </c>
      <c r="Q2939" s="14">
        <v>102.125</v>
      </c>
      <c r="R2939" s="14">
        <v>9.0</v>
      </c>
      <c r="S2939" s="14">
        <v>0.0</v>
      </c>
      <c r="T2939" s="14" t="s">
        <v>104</v>
      </c>
      <c r="U2939" s="14" t="s">
        <v>35</v>
      </c>
      <c r="V2939" s="16" t="s">
        <v>407</v>
      </c>
      <c r="W2939" s="17" t="s">
        <v>185</v>
      </c>
    </row>
    <row r="2940" ht="15.75" customHeight="1">
      <c r="A2940" s="14" t="s">
        <v>4220</v>
      </c>
      <c r="B2940" s="14" t="s">
        <v>4221</v>
      </c>
      <c r="C2940" s="14">
        <v>1976.0</v>
      </c>
      <c r="D2940" s="14">
        <v>19.0</v>
      </c>
      <c r="E2940" s="14">
        <v>300773.0</v>
      </c>
      <c r="F2940" s="14" t="s">
        <v>156</v>
      </c>
      <c r="G2940" s="14" t="s">
        <v>4223</v>
      </c>
      <c r="H2940" s="14" t="s">
        <v>4224</v>
      </c>
      <c r="I2940" s="14">
        <v>0.467</v>
      </c>
      <c r="J2940" s="14">
        <v>0.315</v>
      </c>
      <c r="K2940" s="14">
        <v>0.714606549297059</v>
      </c>
      <c r="L2940" s="14">
        <v>0.0342</v>
      </c>
      <c r="M2940" s="14">
        <v>0.926</v>
      </c>
      <c r="N2940" s="14">
        <v>0.0</v>
      </c>
      <c r="O2940" s="14">
        <v>0.538</v>
      </c>
      <c r="P2940" s="14">
        <v>0.383</v>
      </c>
      <c r="Q2940" s="14">
        <v>110.124</v>
      </c>
      <c r="R2940" s="14">
        <v>4.0</v>
      </c>
      <c r="S2940" s="14">
        <v>1.0</v>
      </c>
      <c r="T2940" s="14" t="s">
        <v>104</v>
      </c>
      <c r="U2940" s="14" t="s">
        <v>35</v>
      </c>
      <c r="V2940" s="16" t="s">
        <v>45</v>
      </c>
      <c r="W2940" s="17" t="s">
        <v>251</v>
      </c>
    </row>
    <row r="2941" ht="15.75" customHeight="1">
      <c r="A2941" s="14" t="s">
        <v>7577</v>
      </c>
      <c r="B2941" s="14" t="s">
        <v>7579</v>
      </c>
      <c r="C2941" s="14">
        <v>2023.0</v>
      </c>
      <c r="D2941" s="14">
        <v>19.0</v>
      </c>
      <c r="E2941" s="14">
        <v>422713.0</v>
      </c>
      <c r="F2941" s="14" t="s">
        <v>255</v>
      </c>
      <c r="G2941" s="14" t="s">
        <v>7581</v>
      </c>
      <c r="H2941" s="14" t="s">
        <v>7582</v>
      </c>
      <c r="I2941" s="14">
        <v>0.789</v>
      </c>
      <c r="J2941" s="14">
        <v>0.626</v>
      </c>
      <c r="K2941" s="14">
        <v>0.6769832951751337</v>
      </c>
      <c r="L2941" s="14">
        <v>0.0937</v>
      </c>
      <c r="M2941" s="14">
        <v>0.362</v>
      </c>
      <c r="N2941" s="14">
        <v>4.3E-6</v>
      </c>
      <c r="O2941" s="14">
        <v>0.325</v>
      </c>
      <c r="P2941" s="14">
        <v>0.64</v>
      </c>
      <c r="Q2941" s="14">
        <v>121.983</v>
      </c>
      <c r="R2941" s="14">
        <v>7.0</v>
      </c>
      <c r="S2941" s="14">
        <v>0.0</v>
      </c>
      <c r="T2941" s="14" t="s">
        <v>104</v>
      </c>
      <c r="U2941" s="14" t="s">
        <v>68</v>
      </c>
      <c r="V2941" s="16" t="s">
        <v>407</v>
      </c>
      <c r="W2941" s="17" t="s">
        <v>185</v>
      </c>
    </row>
    <row r="2942" ht="15.75" customHeight="1">
      <c r="A2942" s="14" t="s">
        <v>7585</v>
      </c>
      <c r="B2942" s="14" t="s">
        <v>7587</v>
      </c>
      <c r="C2942" s="14">
        <v>2024.0</v>
      </c>
      <c r="D2942" s="14">
        <v>19.0</v>
      </c>
      <c r="E2942" s="14">
        <v>201549.0</v>
      </c>
      <c r="F2942" s="14" t="s">
        <v>209</v>
      </c>
      <c r="G2942" s="14" t="s">
        <v>7589</v>
      </c>
      <c r="H2942" s="14" t="s">
        <v>7587</v>
      </c>
      <c r="I2942" s="14">
        <v>0.798</v>
      </c>
      <c r="J2942" s="14">
        <v>0.935</v>
      </c>
      <c r="K2942" s="14">
        <v>0.9281543430169583</v>
      </c>
      <c r="L2942" s="14">
        <v>0.0743</v>
      </c>
      <c r="M2942" s="14">
        <v>0.00167</v>
      </c>
      <c r="N2942" s="14">
        <v>0.0318</v>
      </c>
      <c r="O2942" s="14">
        <v>0.0357</v>
      </c>
      <c r="P2942" s="14">
        <v>0.735</v>
      </c>
      <c r="Q2942" s="14">
        <v>114.015</v>
      </c>
      <c r="R2942" s="14">
        <v>7.0</v>
      </c>
      <c r="S2942" s="14">
        <v>1.0</v>
      </c>
      <c r="T2942" s="14" t="s">
        <v>104</v>
      </c>
      <c r="U2942" s="14" t="s">
        <v>68</v>
      </c>
      <c r="V2942" s="16" t="s">
        <v>181</v>
      </c>
      <c r="W2942" s="17" t="s">
        <v>185</v>
      </c>
    </row>
    <row r="2943" ht="15.75" customHeight="1">
      <c r="A2943" s="14" t="s">
        <v>7594</v>
      </c>
      <c r="B2943" s="14" t="s">
        <v>7595</v>
      </c>
      <c r="C2943" s="14">
        <v>2020.0</v>
      </c>
      <c r="D2943" s="14">
        <v>19.0</v>
      </c>
      <c r="E2943" s="14">
        <v>199264.0</v>
      </c>
      <c r="F2943" s="14" t="s">
        <v>321</v>
      </c>
      <c r="G2943" s="14" t="s">
        <v>7596</v>
      </c>
      <c r="H2943" s="14" t="s">
        <v>7597</v>
      </c>
      <c r="I2943" s="14">
        <v>0.725</v>
      </c>
      <c r="J2943" s="14">
        <v>0.848</v>
      </c>
      <c r="K2943" s="14">
        <v>0.8734412764769439</v>
      </c>
      <c r="L2943" s="14">
        <v>0.0524</v>
      </c>
      <c r="M2943" s="14">
        <v>0.0787</v>
      </c>
      <c r="N2943" s="14">
        <v>9.16E-5</v>
      </c>
      <c r="O2943" s="14">
        <v>0.104</v>
      </c>
      <c r="P2943" s="14">
        <v>0.781</v>
      </c>
      <c r="Q2943" s="14">
        <v>123.021</v>
      </c>
      <c r="R2943" s="14">
        <v>2.0</v>
      </c>
      <c r="S2943" s="14">
        <v>1.0</v>
      </c>
      <c r="T2943" s="14" t="s">
        <v>104</v>
      </c>
      <c r="U2943" s="14" t="s">
        <v>35</v>
      </c>
      <c r="V2943" s="16" t="s">
        <v>181</v>
      </c>
      <c r="W2943" s="17" t="s">
        <v>185</v>
      </c>
    </row>
    <row r="2944" ht="15.75" customHeight="1">
      <c r="A2944" s="14" t="s">
        <v>7601</v>
      </c>
      <c r="B2944" s="14" t="s">
        <v>7602</v>
      </c>
      <c r="C2944" s="14">
        <v>2024.0</v>
      </c>
      <c r="D2944" s="14">
        <v>19.0</v>
      </c>
      <c r="E2944" s="14">
        <v>169420.0</v>
      </c>
      <c r="F2944" s="14" t="s">
        <v>731</v>
      </c>
      <c r="G2944" s="14" t="s">
        <v>4486</v>
      </c>
      <c r="H2944" s="14" t="s">
        <v>7602</v>
      </c>
      <c r="I2944" s="14">
        <v>0.414</v>
      </c>
      <c r="J2944" s="14">
        <v>0.332</v>
      </c>
      <c r="K2944" s="14">
        <v>0.7606998481218169</v>
      </c>
      <c r="L2944" s="14">
        <v>0.0424</v>
      </c>
      <c r="M2944" s="14">
        <v>0.672</v>
      </c>
      <c r="N2944" s="14">
        <v>0.0</v>
      </c>
      <c r="O2944" s="14">
        <v>0.117</v>
      </c>
      <c r="P2944" s="14">
        <v>0.54</v>
      </c>
      <c r="Q2944" s="14">
        <v>82.94</v>
      </c>
      <c r="R2944" s="14">
        <v>7.0</v>
      </c>
      <c r="S2944" s="14">
        <v>1.0</v>
      </c>
      <c r="T2944" s="14" t="s">
        <v>104</v>
      </c>
      <c r="U2944" s="14" t="s">
        <v>35</v>
      </c>
      <c r="V2944" s="16" t="s">
        <v>333</v>
      </c>
      <c r="W2944" s="17" t="s">
        <v>185</v>
      </c>
    </row>
    <row r="2945" ht="15.75" customHeight="1">
      <c r="A2945" s="14" t="s">
        <v>4225</v>
      </c>
      <c r="B2945" s="14" t="s">
        <v>4226</v>
      </c>
      <c r="C2945" s="14">
        <v>2018.0</v>
      </c>
      <c r="D2945" s="14">
        <v>19.0</v>
      </c>
      <c r="E2945" s="14">
        <v>231595.0</v>
      </c>
      <c r="F2945" s="14" t="s">
        <v>312</v>
      </c>
      <c r="G2945" s="14" t="s">
        <v>4229</v>
      </c>
      <c r="H2945" s="14" t="s">
        <v>4226</v>
      </c>
      <c r="I2945" s="14">
        <v>0.753</v>
      </c>
      <c r="J2945" s="14">
        <v>0.792</v>
      </c>
      <c r="K2945" s="14">
        <v>0.8751096186153807</v>
      </c>
      <c r="L2945" s="14">
        <v>0.0368</v>
      </c>
      <c r="M2945" s="14">
        <v>0.0332</v>
      </c>
      <c r="N2945" s="14">
        <v>1.06E-6</v>
      </c>
      <c r="O2945" s="14">
        <v>0.11</v>
      </c>
      <c r="P2945" s="14">
        <v>0.32</v>
      </c>
      <c r="Q2945" s="14">
        <v>112.043</v>
      </c>
      <c r="R2945" s="14">
        <v>7.0</v>
      </c>
      <c r="S2945" s="14">
        <v>1.0</v>
      </c>
      <c r="T2945" s="14" t="s">
        <v>34</v>
      </c>
      <c r="U2945" s="14" t="s">
        <v>35</v>
      </c>
      <c r="V2945" s="16" t="s">
        <v>45</v>
      </c>
      <c r="W2945" s="17" t="s">
        <v>251</v>
      </c>
    </row>
    <row r="2946" ht="15.75" customHeight="1">
      <c r="A2946" s="14" t="s">
        <v>4234</v>
      </c>
      <c r="B2946" s="14" t="s">
        <v>4236</v>
      </c>
      <c r="C2946" s="14">
        <v>2004.0</v>
      </c>
      <c r="D2946" s="14">
        <v>19.0</v>
      </c>
      <c r="E2946" s="14">
        <v>342543.0</v>
      </c>
      <c r="F2946" s="14" t="s">
        <v>413</v>
      </c>
      <c r="G2946" s="14" t="s">
        <v>4239</v>
      </c>
      <c r="H2946" s="14" t="s">
        <v>4240</v>
      </c>
      <c r="I2946" s="14">
        <v>0.628</v>
      </c>
      <c r="J2946" s="14">
        <v>0.637</v>
      </c>
      <c r="K2946" s="14">
        <v>0.8003764464141259</v>
      </c>
      <c r="L2946" s="14">
        <v>0.066</v>
      </c>
      <c r="M2946" s="14">
        <v>0.563</v>
      </c>
      <c r="N2946" s="14">
        <v>1.07E-4</v>
      </c>
      <c r="O2946" s="14">
        <v>0.0947</v>
      </c>
      <c r="P2946" s="14">
        <v>0.472</v>
      </c>
      <c r="Q2946" s="14">
        <v>159.921</v>
      </c>
      <c r="R2946" s="14">
        <v>6.0</v>
      </c>
      <c r="S2946" s="14">
        <v>0.0</v>
      </c>
      <c r="T2946" s="14" t="s">
        <v>34</v>
      </c>
      <c r="U2946" s="14" t="s">
        <v>35</v>
      </c>
      <c r="V2946" s="16" t="s">
        <v>54</v>
      </c>
      <c r="W2946" s="17" t="s">
        <v>251</v>
      </c>
    </row>
    <row r="2947" ht="15.75" customHeight="1">
      <c r="A2947" s="14" t="s">
        <v>7609</v>
      </c>
      <c r="B2947" s="14" t="s">
        <v>7611</v>
      </c>
      <c r="C2947" s="14">
        <v>2008.0</v>
      </c>
      <c r="D2947" s="14">
        <v>19.0</v>
      </c>
      <c r="E2947" s="14">
        <v>321933.0</v>
      </c>
      <c r="F2947" s="14" t="s">
        <v>401</v>
      </c>
      <c r="G2947" s="14" t="s">
        <v>5759</v>
      </c>
      <c r="H2947" s="14" t="s">
        <v>5759</v>
      </c>
      <c r="I2947" s="14">
        <v>0.741</v>
      </c>
      <c r="J2947" s="14">
        <v>0.657</v>
      </c>
      <c r="K2947" s="14">
        <v>0.8260218595421466</v>
      </c>
      <c r="L2947" s="14">
        <v>0.0272</v>
      </c>
      <c r="M2947" s="14">
        <v>0.526</v>
      </c>
      <c r="N2947" s="14">
        <v>4.22E-5</v>
      </c>
      <c r="O2947" s="14">
        <v>0.114</v>
      </c>
      <c r="P2947" s="14">
        <v>0.67</v>
      </c>
      <c r="Q2947" s="14">
        <v>119.964</v>
      </c>
      <c r="R2947" s="14">
        <v>8.0</v>
      </c>
      <c r="S2947" s="14">
        <v>0.0</v>
      </c>
      <c r="T2947" s="14" t="s">
        <v>34</v>
      </c>
      <c r="U2947" s="14" t="s">
        <v>35</v>
      </c>
      <c r="V2947" s="16" t="s">
        <v>407</v>
      </c>
      <c r="W2947" s="17" t="s">
        <v>185</v>
      </c>
    </row>
    <row r="2948" ht="15.75" customHeight="1">
      <c r="A2948" s="14" t="s">
        <v>7616</v>
      </c>
      <c r="B2948" s="14" t="s">
        <v>7617</v>
      </c>
      <c r="C2948" s="14">
        <v>2000.0</v>
      </c>
      <c r="D2948" s="14">
        <v>19.0</v>
      </c>
      <c r="E2948" s="14">
        <v>215910.0</v>
      </c>
      <c r="F2948" s="14" t="s">
        <v>341</v>
      </c>
      <c r="G2948" s="14" t="s">
        <v>5291</v>
      </c>
      <c r="H2948" s="14" t="s">
        <v>7619</v>
      </c>
      <c r="I2948" s="14">
        <v>0.689</v>
      </c>
      <c r="J2948" s="14">
        <v>0.854</v>
      </c>
      <c r="K2948" s="14">
        <v>0.8543836758955707</v>
      </c>
      <c r="L2948" s="14">
        <v>0.0301</v>
      </c>
      <c r="M2948" s="14">
        <v>0.271</v>
      </c>
      <c r="N2948" s="14">
        <v>0.0</v>
      </c>
      <c r="O2948" s="14">
        <v>0.156</v>
      </c>
      <c r="P2948" s="14">
        <v>0.846</v>
      </c>
      <c r="Q2948" s="14">
        <v>113.75</v>
      </c>
      <c r="R2948" s="14">
        <v>4.0</v>
      </c>
      <c r="S2948" s="14">
        <v>1.0</v>
      </c>
      <c r="T2948" s="14" t="s">
        <v>34</v>
      </c>
      <c r="U2948" s="14" t="s">
        <v>35</v>
      </c>
      <c r="V2948" s="16" t="s">
        <v>560</v>
      </c>
      <c r="W2948" s="17" t="s">
        <v>185</v>
      </c>
    </row>
    <row r="2949" ht="15.75" customHeight="1">
      <c r="A2949" s="14" t="s">
        <v>7623</v>
      </c>
      <c r="B2949" s="14" t="s">
        <v>7624</v>
      </c>
      <c r="C2949" s="14">
        <v>2010.0</v>
      </c>
      <c r="D2949" s="14">
        <v>19.0</v>
      </c>
      <c r="E2949" s="14">
        <v>314266.0</v>
      </c>
      <c r="F2949" s="14" t="s">
        <v>341</v>
      </c>
      <c r="G2949" s="14" t="s">
        <v>5291</v>
      </c>
      <c r="H2949" s="14" t="s">
        <v>7625</v>
      </c>
      <c r="I2949" s="14">
        <v>0.735</v>
      </c>
      <c r="J2949" s="14">
        <v>0.95</v>
      </c>
      <c r="K2949" s="14">
        <v>0.7604004020969692</v>
      </c>
      <c r="L2949" s="14">
        <v>0.049</v>
      </c>
      <c r="M2949" s="14">
        <v>0.315</v>
      </c>
      <c r="N2949" s="14">
        <v>6.64E-6</v>
      </c>
      <c r="O2949" s="14">
        <v>0.0501</v>
      </c>
      <c r="P2949" s="14">
        <v>0.518</v>
      </c>
      <c r="Q2949" s="14">
        <v>130.013</v>
      </c>
      <c r="R2949" s="14">
        <v>6.0</v>
      </c>
      <c r="S2949" s="14">
        <v>0.0</v>
      </c>
      <c r="T2949" s="14" t="s">
        <v>34</v>
      </c>
      <c r="U2949" s="14" t="s">
        <v>35</v>
      </c>
      <c r="V2949" s="16" t="s">
        <v>333</v>
      </c>
      <c r="W2949" s="17" t="s">
        <v>185</v>
      </c>
    </row>
    <row r="2950" ht="15.75" customHeight="1">
      <c r="A2950" s="14" t="s">
        <v>21308</v>
      </c>
      <c r="B2950" s="14" t="s">
        <v>21309</v>
      </c>
      <c r="C2950" s="14">
        <v>2014.0</v>
      </c>
      <c r="D2950" s="14">
        <v>19.0</v>
      </c>
      <c r="E2950" s="14">
        <v>96750.0</v>
      </c>
      <c r="F2950" s="14" t="s">
        <v>12502</v>
      </c>
      <c r="G2950" s="14" t="s">
        <v>21310</v>
      </c>
      <c r="H2950" s="14" t="s">
        <v>21311</v>
      </c>
      <c r="I2950" s="14">
        <v>0.602</v>
      </c>
      <c r="J2950" s="14">
        <v>0.111</v>
      </c>
      <c r="K2950" s="14">
        <v>0.5676213291004296</v>
      </c>
      <c r="L2950" s="14">
        <v>0.0398</v>
      </c>
      <c r="M2950" s="14">
        <v>0.872</v>
      </c>
      <c r="N2950" s="14">
        <v>0.853</v>
      </c>
      <c r="O2950" s="14">
        <v>0.112</v>
      </c>
      <c r="P2950" s="14">
        <v>0.648</v>
      </c>
      <c r="Q2950" s="14">
        <v>126.808</v>
      </c>
      <c r="R2950" s="14">
        <v>0.0</v>
      </c>
      <c r="S2950" s="14">
        <v>1.0</v>
      </c>
      <c r="T2950" s="14" t="s">
        <v>1264</v>
      </c>
      <c r="U2950" s="14" t="s">
        <v>35</v>
      </c>
      <c r="V2950" s="16" t="s">
        <v>407</v>
      </c>
      <c r="W2950" s="17" t="s">
        <v>185</v>
      </c>
    </row>
    <row r="2951" ht="15.75" customHeight="1">
      <c r="A2951" s="14" t="s">
        <v>21312</v>
      </c>
      <c r="B2951" s="14" t="s">
        <v>21313</v>
      </c>
      <c r="C2951" s="14">
        <v>2019.0</v>
      </c>
      <c r="D2951" s="14">
        <v>19.0</v>
      </c>
      <c r="E2951" s="14">
        <v>160626.0</v>
      </c>
      <c r="F2951" s="14" t="s">
        <v>3928</v>
      </c>
      <c r="G2951" s="14" t="s">
        <v>21314</v>
      </c>
      <c r="H2951" s="14" t="s">
        <v>21315</v>
      </c>
      <c r="I2951" s="14">
        <v>0.751</v>
      </c>
      <c r="J2951" s="14">
        <v>0.525</v>
      </c>
      <c r="K2951" s="14">
        <v>0.8488225354341151</v>
      </c>
      <c r="L2951" s="14">
        <v>0.032</v>
      </c>
      <c r="M2951" s="14">
        <v>0.391</v>
      </c>
      <c r="N2951" s="14">
        <v>0.872</v>
      </c>
      <c r="O2951" s="14">
        <v>0.0722</v>
      </c>
      <c r="P2951" s="14">
        <v>0.368</v>
      </c>
      <c r="Q2951" s="14">
        <v>128.068</v>
      </c>
      <c r="R2951" s="14">
        <v>9.0</v>
      </c>
      <c r="S2951" s="14">
        <v>1.0</v>
      </c>
      <c r="T2951" s="14" t="s">
        <v>1264</v>
      </c>
      <c r="U2951" s="14" t="s">
        <v>35</v>
      </c>
      <c r="V2951" s="16" t="s">
        <v>45</v>
      </c>
      <c r="W2951" s="17" t="s">
        <v>251</v>
      </c>
    </row>
    <row r="2952" ht="15.75" customHeight="1">
      <c r="A2952" s="14" t="s">
        <v>21316</v>
      </c>
      <c r="B2952" s="14" t="s">
        <v>21317</v>
      </c>
      <c r="C2952" s="14">
        <v>2010.0</v>
      </c>
      <c r="D2952" s="14">
        <v>19.0</v>
      </c>
      <c r="E2952" s="14">
        <v>212480.0</v>
      </c>
      <c r="F2952" s="14" t="s">
        <v>14444</v>
      </c>
      <c r="G2952" s="14" t="s">
        <v>20430</v>
      </c>
      <c r="H2952" s="14" t="s">
        <v>21004</v>
      </c>
      <c r="I2952" s="14">
        <v>0.367</v>
      </c>
      <c r="J2952" s="14">
        <v>0.526</v>
      </c>
      <c r="K2952" s="14">
        <v>0.7804632857617595</v>
      </c>
      <c r="L2952" s="14">
        <v>0.044</v>
      </c>
      <c r="M2952" s="14">
        <v>0.536</v>
      </c>
      <c r="N2952" s="14">
        <v>0.0</v>
      </c>
      <c r="O2952" s="14">
        <v>0.153</v>
      </c>
      <c r="P2952" s="14">
        <v>0.516</v>
      </c>
      <c r="Q2952" s="14">
        <v>113.133</v>
      </c>
      <c r="R2952" s="14">
        <v>9.0</v>
      </c>
      <c r="S2952" s="14">
        <v>1.0</v>
      </c>
      <c r="T2952" s="14" t="s">
        <v>1264</v>
      </c>
      <c r="U2952" s="14" t="s">
        <v>35</v>
      </c>
      <c r="V2952" s="16" t="s">
        <v>333</v>
      </c>
      <c r="W2952" s="17" t="s">
        <v>185</v>
      </c>
    </row>
    <row r="2953" ht="15.75" customHeight="1">
      <c r="A2953" s="14" t="s">
        <v>21318</v>
      </c>
      <c r="B2953" s="14" t="s">
        <v>21319</v>
      </c>
      <c r="C2953" s="14">
        <v>2010.0</v>
      </c>
      <c r="D2953" s="14">
        <v>19.0</v>
      </c>
      <c r="E2953" s="14">
        <v>207037.0</v>
      </c>
      <c r="F2953" s="14" t="s">
        <v>13117</v>
      </c>
      <c r="G2953" s="14" t="s">
        <v>20430</v>
      </c>
      <c r="H2953" s="14" t="s">
        <v>20873</v>
      </c>
      <c r="I2953" s="14">
        <v>0.69</v>
      </c>
      <c r="J2953" s="14">
        <v>0.808</v>
      </c>
      <c r="K2953" s="14">
        <v>0.8856116184868221</v>
      </c>
      <c r="L2953" s="14">
        <v>0.0326</v>
      </c>
      <c r="M2953" s="14">
        <v>0.397</v>
      </c>
      <c r="N2953" s="14">
        <v>0.0</v>
      </c>
      <c r="O2953" s="14">
        <v>0.0488</v>
      </c>
      <c r="P2953" s="14">
        <v>0.811</v>
      </c>
      <c r="Q2953" s="14">
        <v>110.061</v>
      </c>
      <c r="R2953" s="14">
        <v>8.0</v>
      </c>
      <c r="S2953" s="14">
        <v>1.0</v>
      </c>
      <c r="T2953" s="14" t="s">
        <v>1264</v>
      </c>
      <c r="U2953" s="14" t="s">
        <v>35</v>
      </c>
      <c r="V2953" s="16" t="s">
        <v>560</v>
      </c>
      <c r="W2953" s="17" t="s">
        <v>185</v>
      </c>
    </row>
    <row r="2954" ht="15.75" customHeight="1">
      <c r="A2954" s="14" t="s">
        <v>21320</v>
      </c>
      <c r="B2954" s="14" t="s">
        <v>21321</v>
      </c>
      <c r="C2954" s="14">
        <v>2022.0</v>
      </c>
      <c r="D2954" s="14">
        <v>19.0</v>
      </c>
      <c r="E2954" s="14">
        <v>104750.0</v>
      </c>
      <c r="F2954" s="14" t="s">
        <v>13117</v>
      </c>
      <c r="G2954" s="14" t="s">
        <v>21322</v>
      </c>
      <c r="H2954" s="14" t="s">
        <v>21321</v>
      </c>
      <c r="I2954" s="14">
        <v>0.484</v>
      </c>
      <c r="J2954" s="14">
        <v>0.00184</v>
      </c>
      <c r="K2954" s="14">
        <v>0.1586850041674613</v>
      </c>
      <c r="L2954" s="14">
        <v>0.055</v>
      </c>
      <c r="M2954" s="14">
        <v>0.982</v>
      </c>
      <c r="N2954" s="14">
        <v>0.923</v>
      </c>
      <c r="O2954" s="14">
        <v>0.0859</v>
      </c>
      <c r="P2954" s="14">
        <v>0.521</v>
      </c>
      <c r="Q2954" s="14">
        <v>70.112</v>
      </c>
      <c r="R2954" s="14">
        <v>9.0</v>
      </c>
      <c r="S2954" s="14">
        <v>0.0</v>
      </c>
      <c r="T2954" s="14" t="s">
        <v>1264</v>
      </c>
      <c r="U2954" s="14" t="s">
        <v>35</v>
      </c>
      <c r="V2954" s="16" t="s">
        <v>333</v>
      </c>
      <c r="W2954" s="17" t="s">
        <v>185</v>
      </c>
    </row>
    <row r="2955" ht="15.75" customHeight="1">
      <c r="A2955" s="14" t="s">
        <v>7630</v>
      </c>
      <c r="B2955" s="14" t="s">
        <v>7631</v>
      </c>
      <c r="C2955" s="14">
        <v>1999.0</v>
      </c>
      <c r="D2955" s="14">
        <v>19.0</v>
      </c>
      <c r="E2955" s="14">
        <v>201906.0</v>
      </c>
      <c r="F2955" s="14" t="s">
        <v>7632</v>
      </c>
      <c r="G2955" s="14" t="s">
        <v>7633</v>
      </c>
      <c r="H2955" s="14" t="s">
        <v>7635</v>
      </c>
      <c r="I2955" s="14">
        <v>0.6567054320987653</v>
      </c>
      <c r="J2955" s="14">
        <v>0.6703844999999999</v>
      </c>
      <c r="K2955" s="14">
        <v>0.8136264709055699</v>
      </c>
      <c r="L2955" s="14">
        <v>0.08138265432098765</v>
      </c>
      <c r="M2955" s="14">
        <v>0.2693400896296296</v>
      </c>
      <c r="N2955" s="14">
        <v>0.05448885008024692</v>
      </c>
      <c r="O2955" s="14">
        <v>0.1911505555555556</v>
      </c>
      <c r="P2955" s="14">
        <v>0.6187672839506173</v>
      </c>
      <c r="Q2955" s="14">
        <v>120.71</v>
      </c>
      <c r="R2955" s="14">
        <v>5.0</v>
      </c>
      <c r="S2955" s="14">
        <v>1.0</v>
      </c>
      <c r="T2955" s="14" t="s">
        <v>103</v>
      </c>
      <c r="U2955" s="14" t="s">
        <v>35</v>
      </c>
      <c r="V2955" s="16" t="s">
        <v>407</v>
      </c>
      <c r="W2955" s="17" t="s">
        <v>185</v>
      </c>
    </row>
    <row r="2956" ht="15.75" customHeight="1">
      <c r="A2956" s="14" t="s">
        <v>4244</v>
      </c>
      <c r="B2956" s="14" t="s">
        <v>4245</v>
      </c>
      <c r="C2956" s="14">
        <v>2006.0</v>
      </c>
      <c r="D2956" s="14">
        <v>20.0</v>
      </c>
      <c r="E2956" s="14">
        <v>276114.0</v>
      </c>
      <c r="F2956" s="14" t="s">
        <v>26</v>
      </c>
      <c r="G2956" s="14" t="s">
        <v>1853</v>
      </c>
      <c r="H2956" s="14" t="s">
        <v>4246</v>
      </c>
      <c r="I2956" s="14">
        <v>0.299</v>
      </c>
      <c r="J2956" s="14">
        <v>0.342</v>
      </c>
      <c r="K2956" s="14">
        <v>0.6816888755655961</v>
      </c>
      <c r="L2956" s="14">
        <v>0.031</v>
      </c>
      <c r="M2956" s="14">
        <v>0.968</v>
      </c>
      <c r="N2956" s="14">
        <v>0.011</v>
      </c>
      <c r="O2956" s="14">
        <v>0.215</v>
      </c>
      <c r="P2956" s="14">
        <v>0.399</v>
      </c>
      <c r="Q2956" s="14">
        <v>145.316</v>
      </c>
      <c r="R2956" s="14">
        <v>11.0</v>
      </c>
      <c r="S2956" s="14">
        <v>1.0</v>
      </c>
      <c r="T2956" s="14" t="s">
        <v>34</v>
      </c>
      <c r="U2956" s="14" t="s">
        <v>35</v>
      </c>
      <c r="V2956" s="16" t="s">
        <v>45</v>
      </c>
      <c r="W2956" s="17" t="s">
        <v>251</v>
      </c>
    </row>
    <row r="2957" ht="15.75" customHeight="1">
      <c r="A2957" s="14" t="s">
        <v>7640</v>
      </c>
      <c r="B2957" s="14" t="s">
        <v>7641</v>
      </c>
      <c r="C2957" s="14">
        <v>2011.0</v>
      </c>
      <c r="D2957" s="14">
        <v>20.0</v>
      </c>
      <c r="E2957" s="14">
        <v>252853.0</v>
      </c>
      <c r="F2957" s="14" t="s">
        <v>7644</v>
      </c>
      <c r="G2957" s="14" t="s">
        <v>7646</v>
      </c>
      <c r="H2957" s="14" t="s">
        <v>7648</v>
      </c>
      <c r="I2957" s="14">
        <v>0.6567054320987653</v>
      </c>
      <c r="J2957" s="14">
        <v>0.6703844999999999</v>
      </c>
      <c r="K2957" s="14">
        <v>0.8136264709055699</v>
      </c>
      <c r="L2957" s="14">
        <v>0.08138265432098765</v>
      </c>
      <c r="M2957" s="14">
        <v>0.2693400896296296</v>
      </c>
      <c r="N2957" s="14">
        <v>0.05448885008024692</v>
      </c>
      <c r="O2957" s="14">
        <v>0.1911505555555556</v>
      </c>
      <c r="P2957" s="14">
        <v>0.6187672839506173</v>
      </c>
      <c r="Q2957" s="14">
        <v>120.71</v>
      </c>
      <c r="R2957" s="14">
        <v>5.0</v>
      </c>
      <c r="S2957" s="14">
        <v>1.0</v>
      </c>
      <c r="T2957" s="14" t="s">
        <v>7448</v>
      </c>
      <c r="U2957" s="14" t="s">
        <v>35</v>
      </c>
      <c r="V2957" s="16" t="s">
        <v>407</v>
      </c>
      <c r="W2957" s="17" t="s">
        <v>185</v>
      </c>
    </row>
    <row r="2958" ht="15.75" customHeight="1">
      <c r="A2958" s="14" t="s">
        <v>4251</v>
      </c>
      <c r="B2958" s="14" t="s">
        <v>4252</v>
      </c>
      <c r="C2958" s="14">
        <v>2018.0</v>
      </c>
      <c r="D2958" s="14">
        <v>20.0</v>
      </c>
      <c r="E2958" s="14">
        <v>358409.0</v>
      </c>
      <c r="F2958" s="14" t="s">
        <v>26</v>
      </c>
      <c r="G2958" s="14" t="s">
        <v>4254</v>
      </c>
      <c r="H2958" s="14" t="s">
        <v>4256</v>
      </c>
      <c r="I2958" s="14">
        <v>0.567</v>
      </c>
      <c r="J2958" s="14">
        <v>0.555</v>
      </c>
      <c r="K2958" s="14">
        <v>0.822578230256399</v>
      </c>
      <c r="L2958" s="14">
        <v>0.0271</v>
      </c>
      <c r="M2958" s="14">
        <v>0.0118</v>
      </c>
      <c r="N2958" s="14">
        <v>2.82E-4</v>
      </c>
      <c r="O2958" s="14">
        <v>0.585</v>
      </c>
      <c r="P2958" s="14">
        <v>0.232</v>
      </c>
      <c r="Q2958" s="14">
        <v>131.942</v>
      </c>
      <c r="R2958" s="14">
        <v>5.0</v>
      </c>
      <c r="S2958" s="14">
        <v>0.0</v>
      </c>
      <c r="T2958" s="14" t="s">
        <v>34</v>
      </c>
      <c r="U2958" s="14" t="s">
        <v>35</v>
      </c>
      <c r="V2958" s="16" t="s">
        <v>36</v>
      </c>
      <c r="W2958" s="17" t="s">
        <v>251</v>
      </c>
    </row>
    <row r="2959" ht="15.75" customHeight="1">
      <c r="A2959" s="14" t="s">
        <v>4260</v>
      </c>
      <c r="B2959" s="14" t="s">
        <v>4262</v>
      </c>
      <c r="C2959" s="14">
        <v>2022.0</v>
      </c>
      <c r="D2959" s="14">
        <v>20.0</v>
      </c>
      <c r="E2959" s="14">
        <v>389700.0</v>
      </c>
      <c r="F2959" s="14" t="s">
        <v>26</v>
      </c>
      <c r="G2959" s="14" t="s">
        <v>4265</v>
      </c>
      <c r="H2959" s="14" t="s">
        <v>4262</v>
      </c>
      <c r="I2959" s="14">
        <v>0.56</v>
      </c>
      <c r="J2959" s="14">
        <v>0.536</v>
      </c>
      <c r="K2959" s="14">
        <v>0.8541483968760477</v>
      </c>
      <c r="L2959" s="14">
        <v>0.026</v>
      </c>
      <c r="M2959" s="14">
        <v>0.0207</v>
      </c>
      <c r="N2959" s="14">
        <v>1.27E-5</v>
      </c>
      <c r="O2959" s="14">
        <v>0.0966</v>
      </c>
      <c r="P2959" s="14">
        <v>0.197</v>
      </c>
      <c r="Q2959" s="14">
        <v>100.042</v>
      </c>
      <c r="R2959" s="14">
        <v>0.0</v>
      </c>
      <c r="S2959" s="14">
        <v>1.0</v>
      </c>
      <c r="T2959" s="14" t="s">
        <v>34</v>
      </c>
      <c r="U2959" s="14" t="s">
        <v>35</v>
      </c>
      <c r="V2959" s="16" t="s">
        <v>58</v>
      </c>
      <c r="W2959" s="17" t="s">
        <v>251</v>
      </c>
    </row>
    <row r="2960" ht="15.75" customHeight="1">
      <c r="A2960" s="14" t="s">
        <v>21323</v>
      </c>
      <c r="B2960" s="14" t="s">
        <v>21324</v>
      </c>
      <c r="C2960" s="14">
        <v>2014.0</v>
      </c>
      <c r="D2960" s="14">
        <v>20.0</v>
      </c>
      <c r="E2960" s="14">
        <v>207626.0</v>
      </c>
      <c r="F2960" s="14" t="s">
        <v>9973</v>
      </c>
      <c r="G2960" s="14" t="s">
        <v>21299</v>
      </c>
      <c r="H2960" s="14" t="s">
        <v>21300</v>
      </c>
      <c r="I2960" s="14">
        <v>0.897</v>
      </c>
      <c r="J2960" s="14">
        <v>0.867</v>
      </c>
      <c r="K2960" s="14">
        <v>0.8946377772358003</v>
      </c>
      <c r="L2960" s="14">
        <v>0.109</v>
      </c>
      <c r="M2960" s="14">
        <v>0.245</v>
      </c>
      <c r="N2960" s="14">
        <v>0.0</v>
      </c>
      <c r="O2960" s="14">
        <v>0.529</v>
      </c>
      <c r="P2960" s="14">
        <v>0.594</v>
      </c>
      <c r="Q2960" s="14">
        <v>96.003</v>
      </c>
      <c r="R2960" s="14">
        <v>11.0</v>
      </c>
      <c r="S2960" s="14">
        <v>0.0</v>
      </c>
      <c r="T2960" s="14" t="s">
        <v>1264</v>
      </c>
      <c r="U2960" s="14" t="s">
        <v>35</v>
      </c>
      <c r="V2960" s="16" t="s">
        <v>333</v>
      </c>
      <c r="W2960" s="17" t="s">
        <v>185</v>
      </c>
    </row>
    <row r="2961" ht="15.75" customHeight="1">
      <c r="A2961" s="14" t="s">
        <v>21325</v>
      </c>
      <c r="B2961" s="14" t="s">
        <v>21326</v>
      </c>
      <c r="C2961" s="14">
        <v>2023.0</v>
      </c>
      <c r="D2961" s="14">
        <v>20.0</v>
      </c>
      <c r="E2961" s="14">
        <v>280270.0</v>
      </c>
      <c r="F2961" s="14" t="s">
        <v>1343</v>
      </c>
      <c r="G2961" s="14" t="s">
        <v>21327</v>
      </c>
      <c r="H2961" s="14" t="s">
        <v>21328</v>
      </c>
      <c r="I2961" s="14">
        <v>0.462</v>
      </c>
      <c r="J2961" s="14">
        <v>0.0383</v>
      </c>
      <c r="K2961" s="14">
        <v>0.4922464868459299</v>
      </c>
      <c r="L2961" s="14">
        <v>0.0494</v>
      </c>
      <c r="M2961" s="14">
        <v>0.721</v>
      </c>
      <c r="N2961" s="14">
        <v>0.0032</v>
      </c>
      <c r="O2961" s="14">
        <v>0.109</v>
      </c>
      <c r="P2961" s="14">
        <v>0.328</v>
      </c>
      <c r="Q2961" s="14">
        <v>128.165</v>
      </c>
      <c r="R2961" s="14">
        <v>3.0</v>
      </c>
      <c r="S2961" s="14">
        <v>1.0</v>
      </c>
      <c r="T2961" s="14" t="s">
        <v>1264</v>
      </c>
      <c r="U2961" s="14" t="s">
        <v>68</v>
      </c>
      <c r="V2961" s="16" t="s">
        <v>45</v>
      </c>
      <c r="W2961" s="17" t="s">
        <v>251</v>
      </c>
    </row>
    <row r="2962" ht="15.75" customHeight="1">
      <c r="A2962" s="14" t="s">
        <v>4269</v>
      </c>
      <c r="B2962" s="14" t="s">
        <v>4271</v>
      </c>
      <c r="C2962" s="14">
        <v>2023.0</v>
      </c>
      <c r="D2962" s="14">
        <v>20.0</v>
      </c>
      <c r="E2962" s="14">
        <v>177537.0</v>
      </c>
      <c r="F2962" s="14" t="s">
        <v>4274</v>
      </c>
      <c r="G2962" s="14" t="s">
        <v>4275</v>
      </c>
      <c r="H2962" s="14" t="s">
        <v>4271</v>
      </c>
      <c r="I2962" s="14">
        <v>0.343</v>
      </c>
      <c r="J2962" s="14">
        <v>0.549</v>
      </c>
      <c r="K2962" s="14">
        <v>0.8556242379985108</v>
      </c>
      <c r="L2962" s="14">
        <v>0.097</v>
      </c>
      <c r="M2962" s="14">
        <v>0.738</v>
      </c>
      <c r="N2962" s="14">
        <v>0.0</v>
      </c>
      <c r="O2962" s="14">
        <v>0.089</v>
      </c>
      <c r="P2962" s="14">
        <v>0.458</v>
      </c>
      <c r="Q2962" s="14">
        <v>198.051</v>
      </c>
      <c r="R2962" s="14">
        <v>9.0</v>
      </c>
      <c r="S2962" s="14">
        <v>1.0</v>
      </c>
      <c r="T2962" s="14" t="s">
        <v>104</v>
      </c>
      <c r="U2962" s="14" t="s">
        <v>68</v>
      </c>
      <c r="V2962" s="16" t="s">
        <v>54</v>
      </c>
      <c r="W2962" s="17" t="s">
        <v>251</v>
      </c>
    </row>
    <row r="2963" ht="15.75" customHeight="1">
      <c r="A2963" s="14" t="s">
        <v>7651</v>
      </c>
      <c r="B2963" s="14" t="s">
        <v>7652</v>
      </c>
      <c r="C2963" s="14">
        <v>1983.0</v>
      </c>
      <c r="D2963" s="14">
        <v>20.0</v>
      </c>
      <c r="E2963" s="14">
        <v>395946.0</v>
      </c>
      <c r="F2963" s="14" t="s">
        <v>7655</v>
      </c>
      <c r="G2963" s="14" t="s">
        <v>2848</v>
      </c>
      <c r="H2963" s="14" t="s">
        <v>7656</v>
      </c>
      <c r="I2963" s="14">
        <v>0.522</v>
      </c>
      <c r="J2963" s="14">
        <v>0.748</v>
      </c>
      <c r="K2963" s="14">
        <v>0.8439886210330036</v>
      </c>
      <c r="L2963" s="14">
        <v>0.058</v>
      </c>
      <c r="M2963" s="14">
        <v>0.517</v>
      </c>
      <c r="N2963" s="14">
        <v>0.0</v>
      </c>
      <c r="O2963" s="14">
        <v>0.085</v>
      </c>
      <c r="P2963" s="14">
        <v>0.692</v>
      </c>
      <c r="Q2963" s="14">
        <v>125.388</v>
      </c>
      <c r="R2963" s="14">
        <v>5.0</v>
      </c>
      <c r="S2963" s="14">
        <v>1.0</v>
      </c>
      <c r="T2963" s="14" t="s">
        <v>104</v>
      </c>
      <c r="U2963" s="14" t="s">
        <v>94</v>
      </c>
      <c r="V2963" s="16" t="s">
        <v>407</v>
      </c>
      <c r="W2963" s="17" t="s">
        <v>185</v>
      </c>
    </row>
    <row r="2964" ht="15.75" customHeight="1">
      <c r="A2964" s="14" t="s">
        <v>7660</v>
      </c>
      <c r="B2964" s="14" t="s">
        <v>2188</v>
      </c>
      <c r="C2964" s="14">
        <v>2020.0</v>
      </c>
      <c r="D2964" s="14">
        <v>20.0</v>
      </c>
      <c r="E2964" s="14">
        <v>231833.0</v>
      </c>
      <c r="F2964" s="14" t="s">
        <v>2189</v>
      </c>
      <c r="G2964" s="14" t="s">
        <v>2190</v>
      </c>
      <c r="H2964" s="14" t="s">
        <v>2188</v>
      </c>
      <c r="I2964" s="14">
        <v>0.566</v>
      </c>
      <c r="J2964" s="14">
        <v>0.949</v>
      </c>
      <c r="K2964" s="14">
        <v>0.9745470878665639</v>
      </c>
      <c r="L2964" s="14">
        <v>0.222</v>
      </c>
      <c r="M2964" s="14">
        <v>0.34</v>
      </c>
      <c r="N2964" s="14">
        <v>0.0</v>
      </c>
      <c r="O2964" s="14">
        <v>0.0389</v>
      </c>
      <c r="P2964" s="14">
        <v>0.756</v>
      </c>
      <c r="Q2964" s="14">
        <v>104.046</v>
      </c>
      <c r="R2964" s="14">
        <v>1.0</v>
      </c>
      <c r="S2964" s="14">
        <v>1.0</v>
      </c>
      <c r="T2964" s="14" t="s">
        <v>104</v>
      </c>
      <c r="U2964" s="14" t="s">
        <v>94</v>
      </c>
      <c r="V2964" s="16" t="s">
        <v>181</v>
      </c>
      <c r="W2964" s="17" t="s">
        <v>185</v>
      </c>
    </row>
    <row r="2965" ht="15.75" customHeight="1">
      <c r="A2965" s="14" t="s">
        <v>7669</v>
      </c>
      <c r="B2965" s="14" t="s">
        <v>7670</v>
      </c>
      <c r="C2965" s="14">
        <v>1964.0</v>
      </c>
      <c r="D2965" s="14">
        <v>20.0</v>
      </c>
      <c r="E2965" s="14">
        <v>179413.0</v>
      </c>
      <c r="F2965" s="14" t="s">
        <v>7672</v>
      </c>
      <c r="G2965" s="14" t="s">
        <v>7673</v>
      </c>
      <c r="H2965" s="14" t="s">
        <v>7674</v>
      </c>
      <c r="I2965" s="14">
        <v>0.545</v>
      </c>
      <c r="J2965" s="14">
        <v>0.571</v>
      </c>
      <c r="K2965" s="14">
        <v>0.7405727974517021</v>
      </c>
      <c r="L2965" s="14">
        <v>0.0404</v>
      </c>
      <c r="M2965" s="14">
        <v>0.516</v>
      </c>
      <c r="N2965" s="14">
        <v>1.21E-4</v>
      </c>
      <c r="O2965" s="14">
        <v>0.647</v>
      </c>
      <c r="P2965" s="14">
        <v>0.654</v>
      </c>
      <c r="Q2965" s="14">
        <v>129.84</v>
      </c>
      <c r="R2965" s="14">
        <v>7.0</v>
      </c>
      <c r="S2965" s="14">
        <v>1.0</v>
      </c>
      <c r="T2965" s="14" t="s">
        <v>103</v>
      </c>
      <c r="U2965" s="14" t="s">
        <v>94</v>
      </c>
      <c r="V2965" s="16" t="s">
        <v>407</v>
      </c>
      <c r="W2965" s="17" t="s">
        <v>185</v>
      </c>
    </row>
    <row r="2966" ht="15.75" customHeight="1">
      <c r="A2966" s="14" t="s">
        <v>7679</v>
      </c>
      <c r="B2966" s="14" t="s">
        <v>7680</v>
      </c>
      <c r="C2966" s="14">
        <v>2010.0</v>
      </c>
      <c r="D2966" s="14">
        <v>20.0</v>
      </c>
      <c r="E2966" s="14">
        <v>267298.0</v>
      </c>
      <c r="F2966" s="14" t="s">
        <v>26</v>
      </c>
      <c r="G2966" s="14" t="s">
        <v>7681</v>
      </c>
      <c r="H2966" s="14" t="s">
        <v>7682</v>
      </c>
      <c r="I2966" s="14">
        <v>0.715</v>
      </c>
      <c r="J2966" s="14">
        <v>0.488</v>
      </c>
      <c r="K2966" s="14">
        <v>0.7889547194663669</v>
      </c>
      <c r="L2966" s="14">
        <v>0.0307</v>
      </c>
      <c r="M2966" s="14">
        <v>0.495</v>
      </c>
      <c r="N2966" s="14">
        <v>0.0</v>
      </c>
      <c r="O2966" s="14">
        <v>0.0583</v>
      </c>
      <c r="P2966" s="14">
        <v>0.668</v>
      </c>
      <c r="Q2966" s="14">
        <v>100.013</v>
      </c>
      <c r="R2966" s="14">
        <v>2.0</v>
      </c>
      <c r="S2966" s="14">
        <v>1.0</v>
      </c>
      <c r="T2966" s="14" t="s">
        <v>34</v>
      </c>
      <c r="U2966" s="14" t="s">
        <v>94</v>
      </c>
      <c r="V2966" s="16" t="s">
        <v>407</v>
      </c>
      <c r="W2966" s="17" t="s">
        <v>185</v>
      </c>
    </row>
    <row r="2967" ht="15.75" customHeight="1">
      <c r="A2967" s="14" t="s">
        <v>21329</v>
      </c>
      <c r="B2967" s="14" t="s">
        <v>21330</v>
      </c>
      <c r="C2967" s="14">
        <v>2023.0</v>
      </c>
      <c r="D2967" s="14">
        <v>20.0</v>
      </c>
      <c r="E2967" s="14">
        <v>194295.0</v>
      </c>
      <c r="F2967" s="14" t="s">
        <v>21331</v>
      </c>
      <c r="G2967" s="14" t="s">
        <v>21332</v>
      </c>
      <c r="H2967" s="14" t="s">
        <v>21330</v>
      </c>
      <c r="I2967" s="14">
        <v>0.878</v>
      </c>
      <c r="J2967" s="14">
        <v>0.601</v>
      </c>
      <c r="K2967" s="14">
        <v>0.87205099136158</v>
      </c>
      <c r="L2967" s="14">
        <v>0.0992</v>
      </c>
      <c r="M2967" s="14">
        <v>0.132</v>
      </c>
      <c r="N2967" s="14">
        <v>2.54E-4</v>
      </c>
      <c r="O2967" s="14">
        <v>0.102</v>
      </c>
      <c r="P2967" s="14">
        <v>0.719</v>
      </c>
      <c r="Q2967" s="14">
        <v>103.023</v>
      </c>
      <c r="R2967" s="14">
        <v>1.0</v>
      </c>
      <c r="S2967" s="14">
        <v>1.0</v>
      </c>
      <c r="T2967" s="14" t="s">
        <v>1264</v>
      </c>
      <c r="U2967" s="14" t="s">
        <v>68</v>
      </c>
      <c r="V2967" s="16" t="s">
        <v>181</v>
      </c>
      <c r="W2967" s="17" t="s">
        <v>185</v>
      </c>
    </row>
    <row r="2968" ht="15.75" customHeight="1">
      <c r="A2968" s="14" t="s">
        <v>7686</v>
      </c>
      <c r="B2968" s="14" t="s">
        <v>7688</v>
      </c>
      <c r="C2968" s="14">
        <v>2023.0</v>
      </c>
      <c r="D2968" s="14">
        <v>20.0</v>
      </c>
      <c r="E2968" s="14">
        <v>196363.0</v>
      </c>
      <c r="F2968" s="14" t="s">
        <v>7690</v>
      </c>
      <c r="G2968" s="14" t="s">
        <v>7691</v>
      </c>
      <c r="H2968" s="14" t="s">
        <v>7688</v>
      </c>
      <c r="I2968" s="14">
        <v>0.726</v>
      </c>
      <c r="J2968" s="14">
        <v>0.838</v>
      </c>
      <c r="K2968" s="14">
        <v>0.8918999850086221</v>
      </c>
      <c r="L2968" s="14">
        <v>0.0573</v>
      </c>
      <c r="M2968" s="14">
        <v>0.0445</v>
      </c>
      <c r="N2968" s="14">
        <v>0.0</v>
      </c>
      <c r="O2968" s="14">
        <v>0.101</v>
      </c>
      <c r="P2968" s="14">
        <v>0.787</v>
      </c>
      <c r="Q2968" s="14">
        <v>154.017</v>
      </c>
      <c r="R2968" s="14">
        <v>5.0</v>
      </c>
      <c r="S2968" s="14">
        <v>0.0</v>
      </c>
      <c r="T2968" s="14" t="s">
        <v>103</v>
      </c>
      <c r="U2968" s="14" t="s">
        <v>94</v>
      </c>
      <c r="V2968" s="16" t="s">
        <v>181</v>
      </c>
      <c r="W2968" s="17" t="s">
        <v>185</v>
      </c>
    </row>
    <row r="2969" ht="15.75" customHeight="1">
      <c r="A2969" s="14" t="s">
        <v>7695</v>
      </c>
      <c r="B2969" s="14" t="s">
        <v>7696</v>
      </c>
      <c r="C2969" s="14">
        <v>2020.0</v>
      </c>
      <c r="D2969" s="14">
        <v>20.0</v>
      </c>
      <c r="E2969" s="14">
        <v>192016.0</v>
      </c>
      <c r="F2969" s="14" t="s">
        <v>7697</v>
      </c>
      <c r="G2969" s="14" t="s">
        <v>7698</v>
      </c>
      <c r="H2969" s="14" t="s">
        <v>7696</v>
      </c>
      <c r="I2969" s="14">
        <v>0.715</v>
      </c>
      <c r="J2969" s="14">
        <v>0.439</v>
      </c>
      <c r="K2969" s="14">
        <v>0.72453104612058</v>
      </c>
      <c r="L2969" s="14">
        <v>0.0506</v>
      </c>
      <c r="M2969" s="14">
        <v>0.156</v>
      </c>
      <c r="N2969" s="14">
        <v>0.0</v>
      </c>
      <c r="O2969" s="14">
        <v>0.054</v>
      </c>
      <c r="P2969" s="14">
        <v>0.787</v>
      </c>
      <c r="Q2969" s="14">
        <v>150.029</v>
      </c>
      <c r="R2969" s="14">
        <v>1.0</v>
      </c>
      <c r="S2969" s="14">
        <v>0.0</v>
      </c>
      <c r="T2969" s="14" t="s">
        <v>103</v>
      </c>
      <c r="U2969" s="14" t="s">
        <v>68</v>
      </c>
      <c r="V2969" s="16" t="s">
        <v>181</v>
      </c>
      <c r="W2969" s="17" t="s">
        <v>185</v>
      </c>
    </row>
    <row r="2970" ht="15.75" customHeight="1">
      <c r="A2970" s="14" t="s">
        <v>21333</v>
      </c>
      <c r="B2970" s="14" t="s">
        <v>21334</v>
      </c>
      <c r="C2970" s="14">
        <v>2019.0</v>
      </c>
      <c r="D2970" s="14">
        <v>20.0</v>
      </c>
      <c r="E2970" s="14">
        <v>218440.0</v>
      </c>
      <c r="F2970" s="14" t="s">
        <v>9973</v>
      </c>
      <c r="G2970" s="14" t="s">
        <v>21335</v>
      </c>
      <c r="H2970" s="14" t="s">
        <v>21336</v>
      </c>
      <c r="I2970" s="14">
        <v>0.796</v>
      </c>
      <c r="J2970" s="14">
        <v>0.712</v>
      </c>
      <c r="K2970" s="14">
        <v>0.8226851752652732</v>
      </c>
      <c r="L2970" s="14">
        <v>0.0491</v>
      </c>
      <c r="M2970" s="14">
        <v>0.359</v>
      </c>
      <c r="N2970" s="14">
        <v>1.17E-5</v>
      </c>
      <c r="O2970" s="14">
        <v>0.374</v>
      </c>
      <c r="P2970" s="14">
        <v>0.622</v>
      </c>
      <c r="Q2970" s="14">
        <v>94.013</v>
      </c>
      <c r="R2970" s="14">
        <v>5.0</v>
      </c>
      <c r="S2970" s="14">
        <v>1.0</v>
      </c>
      <c r="T2970" s="14" t="s">
        <v>1264</v>
      </c>
      <c r="U2970" s="14" t="s">
        <v>68</v>
      </c>
      <c r="V2970" s="16" t="s">
        <v>407</v>
      </c>
      <c r="W2970" s="17" t="s">
        <v>185</v>
      </c>
    </row>
    <row r="2971" ht="15.75" customHeight="1">
      <c r="A2971" s="14" t="s">
        <v>7704</v>
      </c>
      <c r="B2971" s="14" t="s">
        <v>7705</v>
      </c>
      <c r="C2971" s="14">
        <v>2021.0</v>
      </c>
      <c r="D2971" s="14">
        <v>20.0</v>
      </c>
      <c r="E2971" s="14">
        <v>237931.0</v>
      </c>
      <c r="F2971" s="14" t="s">
        <v>223</v>
      </c>
      <c r="G2971" s="14" t="s">
        <v>7706</v>
      </c>
      <c r="H2971" s="14" t="s">
        <v>7708</v>
      </c>
      <c r="I2971" s="14">
        <v>0.59</v>
      </c>
      <c r="J2971" s="14">
        <v>0.822</v>
      </c>
      <c r="K2971" s="14">
        <v>0.7815541248522759</v>
      </c>
      <c r="L2971" s="14">
        <v>0.033</v>
      </c>
      <c r="M2971" s="14">
        <v>1.61E-5</v>
      </c>
      <c r="N2971" s="14">
        <v>0.889</v>
      </c>
      <c r="O2971" s="14">
        <v>0.357</v>
      </c>
      <c r="P2971" s="14">
        <v>0.676</v>
      </c>
      <c r="Q2971" s="14">
        <v>115.99</v>
      </c>
      <c r="R2971" s="14">
        <v>4.0</v>
      </c>
      <c r="S2971" s="14">
        <v>0.0</v>
      </c>
      <c r="T2971" s="14" t="s">
        <v>103</v>
      </c>
      <c r="U2971" s="14" t="s">
        <v>68</v>
      </c>
      <c r="V2971" s="16" t="s">
        <v>407</v>
      </c>
      <c r="W2971" s="17" t="s">
        <v>185</v>
      </c>
    </row>
    <row r="2972" ht="15.75" customHeight="1">
      <c r="A2972" s="14" t="s">
        <v>4280</v>
      </c>
      <c r="B2972" s="14" t="s">
        <v>4281</v>
      </c>
      <c r="C2972" s="14">
        <v>2020.0</v>
      </c>
      <c r="D2972" s="14">
        <v>20.0</v>
      </c>
      <c r="E2972" s="14">
        <v>120624.0</v>
      </c>
      <c r="F2972" s="14" t="s">
        <v>2565</v>
      </c>
      <c r="G2972" s="14" t="s">
        <v>2566</v>
      </c>
      <c r="H2972" s="14" t="s">
        <v>2567</v>
      </c>
      <c r="I2972" s="14">
        <v>0.491</v>
      </c>
      <c r="J2972" s="14">
        <v>0.0941</v>
      </c>
      <c r="K2972" s="14">
        <v>0.4401642675242196</v>
      </c>
      <c r="L2972" s="14">
        <v>0.0404</v>
      </c>
      <c r="M2972" s="14">
        <v>0.996</v>
      </c>
      <c r="N2972" s="14">
        <v>0.895</v>
      </c>
      <c r="O2972" s="14">
        <v>0.196</v>
      </c>
      <c r="P2972" s="14">
        <v>0.418</v>
      </c>
      <c r="Q2972" s="14">
        <v>113.772</v>
      </c>
      <c r="R2972" s="14">
        <v>3.0</v>
      </c>
      <c r="S2972" s="14">
        <v>1.0</v>
      </c>
      <c r="T2972" s="14" t="s">
        <v>103</v>
      </c>
      <c r="U2972" s="14" t="s">
        <v>35</v>
      </c>
      <c r="V2972" s="16" t="s">
        <v>54</v>
      </c>
      <c r="W2972" s="17" t="s">
        <v>251</v>
      </c>
    </row>
    <row r="2973" ht="15.75" customHeight="1">
      <c r="A2973" s="14" t="s">
        <v>4286</v>
      </c>
      <c r="B2973" s="14" t="s">
        <v>4287</v>
      </c>
      <c r="C2973" s="14">
        <v>2021.0</v>
      </c>
      <c r="D2973" s="14">
        <v>20.0</v>
      </c>
      <c r="E2973" s="14">
        <v>223097.0</v>
      </c>
      <c r="F2973" s="14" t="s">
        <v>4289</v>
      </c>
      <c r="G2973" s="14" t="s">
        <v>4291</v>
      </c>
      <c r="H2973" s="14" t="s">
        <v>4292</v>
      </c>
      <c r="I2973" s="14">
        <v>0.432</v>
      </c>
      <c r="J2973" s="14">
        <v>0.951</v>
      </c>
      <c r="K2973" s="14">
        <v>0.8257865805226235</v>
      </c>
      <c r="L2973" s="14">
        <v>0.049</v>
      </c>
      <c r="M2973" s="14">
        <v>0.006</v>
      </c>
      <c r="N2973" s="14">
        <v>5.01E-5</v>
      </c>
      <c r="O2973" s="14">
        <v>0.0832</v>
      </c>
      <c r="P2973" s="14">
        <v>0.482</v>
      </c>
      <c r="Q2973" s="14">
        <v>127.175</v>
      </c>
      <c r="R2973" s="14">
        <v>9.0</v>
      </c>
      <c r="S2973" s="14">
        <v>1.0</v>
      </c>
      <c r="T2973" s="14" t="s">
        <v>103</v>
      </c>
      <c r="U2973" s="14" t="s">
        <v>35</v>
      </c>
      <c r="V2973" s="16" t="s">
        <v>54</v>
      </c>
      <c r="W2973" s="17" t="s">
        <v>251</v>
      </c>
    </row>
    <row r="2974" ht="15.75" customHeight="1">
      <c r="A2974" s="14" t="s">
        <v>4298</v>
      </c>
      <c r="B2974" s="14" t="s">
        <v>4300</v>
      </c>
      <c r="C2974" s="14">
        <v>2024.0</v>
      </c>
      <c r="D2974" s="14">
        <v>20.0</v>
      </c>
      <c r="E2974" s="14">
        <v>107910.0</v>
      </c>
      <c r="F2974" s="14" t="s">
        <v>2229</v>
      </c>
      <c r="G2974" s="14" t="s">
        <v>2230</v>
      </c>
      <c r="H2974" s="14" t="s">
        <v>4303</v>
      </c>
      <c r="I2974" s="14">
        <v>0.512</v>
      </c>
      <c r="J2974" s="14">
        <v>0.0434</v>
      </c>
      <c r="K2974" s="14">
        <v>0.560284901491663</v>
      </c>
      <c r="L2974" s="14">
        <v>0.0349</v>
      </c>
      <c r="M2974" s="14">
        <v>0.994</v>
      </c>
      <c r="N2974" s="14">
        <v>0.937</v>
      </c>
      <c r="O2974" s="14">
        <v>0.104</v>
      </c>
      <c r="P2974" s="14">
        <v>0.394</v>
      </c>
      <c r="Q2974" s="14">
        <v>67.786</v>
      </c>
      <c r="R2974" s="14">
        <v>10.0</v>
      </c>
      <c r="S2974" s="14">
        <v>0.0</v>
      </c>
      <c r="T2974" s="14" t="s">
        <v>103</v>
      </c>
      <c r="U2974" s="14" t="s">
        <v>68</v>
      </c>
      <c r="V2974" s="16" t="s">
        <v>45</v>
      </c>
      <c r="W2974" s="17" t="s">
        <v>251</v>
      </c>
    </row>
    <row r="2975" ht="15.75" customHeight="1">
      <c r="A2975" s="14" t="s">
        <v>7711</v>
      </c>
      <c r="B2975" s="14" t="s">
        <v>7713</v>
      </c>
      <c r="C2975" s="14">
        <v>1976.0</v>
      </c>
      <c r="D2975" s="14">
        <v>20.0</v>
      </c>
      <c r="E2975" s="14">
        <v>329786.0</v>
      </c>
      <c r="F2975" s="14" t="s">
        <v>327</v>
      </c>
      <c r="G2975" s="14" t="s">
        <v>7716</v>
      </c>
      <c r="H2975" s="14" t="s">
        <v>4224</v>
      </c>
      <c r="I2975" s="14">
        <v>0.437</v>
      </c>
      <c r="J2975" s="14">
        <v>0.316</v>
      </c>
      <c r="K2975" s="14">
        <v>0.7808268987919316</v>
      </c>
      <c r="L2975" s="14">
        <v>0.0376</v>
      </c>
      <c r="M2975" s="14">
        <v>0.833</v>
      </c>
      <c r="N2975" s="14">
        <v>0.0</v>
      </c>
      <c r="O2975" s="14">
        <v>0.276</v>
      </c>
      <c r="P2975" s="14">
        <v>0.53</v>
      </c>
      <c r="Q2975" s="14">
        <v>110.166</v>
      </c>
      <c r="R2975" s="14">
        <v>4.0</v>
      </c>
      <c r="S2975" s="14">
        <v>1.0</v>
      </c>
      <c r="T2975" s="14" t="s">
        <v>104</v>
      </c>
      <c r="U2975" s="14" t="s">
        <v>68</v>
      </c>
      <c r="V2975" s="16" t="s">
        <v>333</v>
      </c>
      <c r="W2975" s="17" t="s">
        <v>185</v>
      </c>
    </row>
    <row r="2976" ht="15.75" customHeight="1">
      <c r="A2976" s="14" t="s">
        <v>7719</v>
      </c>
      <c r="B2976" s="14" t="s">
        <v>7720</v>
      </c>
      <c r="C2976" s="14">
        <v>1983.0</v>
      </c>
      <c r="D2976" s="14">
        <v>20.0</v>
      </c>
      <c r="E2976" s="14">
        <v>489293.0</v>
      </c>
      <c r="F2976" s="14" t="s">
        <v>4097</v>
      </c>
      <c r="G2976" s="14" t="s">
        <v>7721</v>
      </c>
      <c r="H2976" s="14" t="s">
        <v>4329</v>
      </c>
      <c r="I2976" s="14">
        <v>0.411</v>
      </c>
      <c r="J2976" s="14">
        <v>0.407</v>
      </c>
      <c r="K2976" s="14">
        <v>0.599961499783972</v>
      </c>
      <c r="L2976" s="14">
        <v>0.0363</v>
      </c>
      <c r="M2976" s="14">
        <v>0.72</v>
      </c>
      <c r="N2976" s="14">
        <v>4.84E-6</v>
      </c>
      <c r="O2976" s="14">
        <v>0.0827</v>
      </c>
      <c r="P2976" s="14">
        <v>0.579</v>
      </c>
      <c r="Q2976" s="14">
        <v>82.799</v>
      </c>
      <c r="R2976" s="14">
        <v>9.0</v>
      </c>
      <c r="S2976" s="14">
        <v>0.0</v>
      </c>
      <c r="T2976" s="14" t="s">
        <v>104</v>
      </c>
      <c r="U2976" s="14" t="s">
        <v>35</v>
      </c>
      <c r="V2976" s="16" t="s">
        <v>333</v>
      </c>
      <c r="W2976" s="17" t="s">
        <v>185</v>
      </c>
    </row>
    <row r="2977" ht="15.75" customHeight="1">
      <c r="A2977" s="14" t="s">
        <v>4306</v>
      </c>
      <c r="B2977" s="14" t="s">
        <v>4307</v>
      </c>
      <c r="C2977" s="14">
        <v>2020.0</v>
      </c>
      <c r="D2977" s="14">
        <v>20.0</v>
      </c>
      <c r="E2977" s="14">
        <v>248550.0</v>
      </c>
      <c r="F2977" s="14" t="s">
        <v>209</v>
      </c>
      <c r="G2977" s="14" t="s">
        <v>4309</v>
      </c>
      <c r="H2977" s="14" t="s">
        <v>4074</v>
      </c>
      <c r="I2977" s="14">
        <v>0.419</v>
      </c>
      <c r="J2977" s="14">
        <v>0.266</v>
      </c>
      <c r="K2977" s="14">
        <v>0.7045537184628891</v>
      </c>
      <c r="L2977" s="14">
        <v>0.0298</v>
      </c>
      <c r="M2977" s="14">
        <v>0.757</v>
      </c>
      <c r="N2977" s="14">
        <v>0.0</v>
      </c>
      <c r="O2977" s="14">
        <v>0.121</v>
      </c>
      <c r="P2977" s="14">
        <v>0.302</v>
      </c>
      <c r="Q2977" s="14">
        <v>89.752</v>
      </c>
      <c r="R2977" s="14">
        <v>4.0</v>
      </c>
      <c r="S2977" s="14">
        <v>0.0</v>
      </c>
      <c r="T2977" s="14" t="s">
        <v>104</v>
      </c>
      <c r="U2977" s="14" t="s">
        <v>35</v>
      </c>
      <c r="V2977" s="16" t="s">
        <v>45</v>
      </c>
      <c r="W2977" s="17" t="s">
        <v>251</v>
      </c>
    </row>
    <row r="2978" ht="15.75" customHeight="1">
      <c r="A2978" s="14" t="s">
        <v>7725</v>
      </c>
      <c r="B2978" s="14" t="s">
        <v>7726</v>
      </c>
      <c r="C2978" s="14">
        <v>2021.0</v>
      </c>
      <c r="D2978" s="14">
        <v>20.0</v>
      </c>
      <c r="E2978" s="14">
        <v>195616.0</v>
      </c>
      <c r="F2978" s="14" t="s">
        <v>1125</v>
      </c>
      <c r="G2978" s="14" t="s">
        <v>7727</v>
      </c>
      <c r="H2978" s="14" t="s">
        <v>7729</v>
      </c>
      <c r="I2978" s="14">
        <v>0.742</v>
      </c>
      <c r="J2978" s="14">
        <v>0.911</v>
      </c>
      <c r="K2978" s="14">
        <v>0.9143370478704184</v>
      </c>
      <c r="L2978" s="14">
        <v>0.0572</v>
      </c>
      <c r="M2978" s="14">
        <v>0.0137</v>
      </c>
      <c r="N2978" s="14">
        <v>8.1E-4</v>
      </c>
      <c r="O2978" s="14">
        <v>0.0593</v>
      </c>
      <c r="P2978" s="14">
        <v>0.78</v>
      </c>
      <c r="Q2978" s="14">
        <v>101.0</v>
      </c>
      <c r="R2978" s="14">
        <v>8.0</v>
      </c>
      <c r="S2978" s="14">
        <v>1.0</v>
      </c>
      <c r="T2978" s="14" t="s">
        <v>104</v>
      </c>
      <c r="U2978" s="14" t="s">
        <v>68</v>
      </c>
      <c r="V2978" s="16" t="s">
        <v>181</v>
      </c>
      <c r="W2978" s="17" t="s">
        <v>185</v>
      </c>
    </row>
    <row r="2979" ht="15.75" customHeight="1">
      <c r="A2979" s="14" t="s">
        <v>7733</v>
      </c>
      <c r="B2979" s="14" t="s">
        <v>7734</v>
      </c>
      <c r="C2979" s="14">
        <v>2022.0</v>
      </c>
      <c r="D2979" s="14">
        <v>20.0</v>
      </c>
      <c r="E2979" s="14">
        <v>1220927.0</v>
      </c>
      <c r="F2979" s="14" t="s">
        <v>1437</v>
      </c>
      <c r="G2979" s="14" t="s">
        <v>7737</v>
      </c>
      <c r="H2979" s="14" t="s">
        <v>7738</v>
      </c>
      <c r="I2979" s="14">
        <v>0.539</v>
      </c>
      <c r="J2979" s="14">
        <v>0.405</v>
      </c>
      <c r="K2979" s="14">
        <v>0.7161893354283964</v>
      </c>
      <c r="L2979" s="14">
        <v>0.281</v>
      </c>
      <c r="M2979" s="14">
        <v>0.803</v>
      </c>
      <c r="N2979" s="14">
        <v>1.99E-6</v>
      </c>
      <c r="O2979" s="14">
        <v>0.343</v>
      </c>
      <c r="P2979" s="14">
        <v>0.718</v>
      </c>
      <c r="Q2979" s="14">
        <v>102.208</v>
      </c>
      <c r="R2979" s="14">
        <v>3.0</v>
      </c>
      <c r="S2979" s="14">
        <v>1.0</v>
      </c>
      <c r="T2979" s="14" t="s">
        <v>104</v>
      </c>
      <c r="U2979" s="14" t="s">
        <v>35</v>
      </c>
      <c r="V2979" s="16" t="s">
        <v>181</v>
      </c>
      <c r="W2979" s="17" t="s">
        <v>185</v>
      </c>
    </row>
    <row r="2980" ht="15.75" customHeight="1">
      <c r="A2980" s="14" t="s">
        <v>7742</v>
      </c>
      <c r="B2980" s="14" t="s">
        <v>7743</v>
      </c>
      <c r="C2980" s="14">
        <v>2018.0</v>
      </c>
      <c r="D2980" s="14">
        <v>20.0</v>
      </c>
      <c r="E2980" s="14">
        <v>216482.0</v>
      </c>
      <c r="F2980" s="14" t="s">
        <v>209</v>
      </c>
      <c r="G2980" s="14" t="s">
        <v>7744</v>
      </c>
      <c r="H2980" s="14" t="s">
        <v>7746</v>
      </c>
      <c r="I2980" s="14">
        <v>0.656</v>
      </c>
      <c r="J2980" s="14">
        <v>0.946</v>
      </c>
      <c r="K2980" s="14">
        <v>0.9247321027329856</v>
      </c>
      <c r="L2980" s="14">
        <v>0.0616</v>
      </c>
      <c r="M2980" s="14">
        <v>0.0343</v>
      </c>
      <c r="N2980" s="14">
        <v>1.6E-4</v>
      </c>
      <c r="O2980" s="14">
        <v>0.521</v>
      </c>
      <c r="P2980" s="14">
        <v>0.698</v>
      </c>
      <c r="Q2980" s="14">
        <v>128.637</v>
      </c>
      <c r="R2980" s="14">
        <v>0.0</v>
      </c>
      <c r="S2980" s="14">
        <v>1.0</v>
      </c>
      <c r="T2980" s="14" t="s">
        <v>104</v>
      </c>
      <c r="U2980" s="14" t="s">
        <v>35</v>
      </c>
      <c r="V2980" s="16" t="s">
        <v>407</v>
      </c>
      <c r="W2980" s="17" t="s">
        <v>185</v>
      </c>
    </row>
    <row r="2981" ht="15.75" customHeight="1">
      <c r="A2981" s="14" t="s">
        <v>7752</v>
      </c>
      <c r="B2981" s="14" t="s">
        <v>7753</v>
      </c>
      <c r="C2981" s="14">
        <v>2016.0</v>
      </c>
      <c r="D2981" s="14">
        <v>20.0</v>
      </c>
      <c r="E2981" s="14">
        <v>187710.0</v>
      </c>
      <c r="F2981" s="14" t="s">
        <v>1170</v>
      </c>
      <c r="G2981" s="14" t="s">
        <v>7756</v>
      </c>
      <c r="H2981" s="14" t="s">
        <v>7757</v>
      </c>
      <c r="I2981" s="14">
        <v>0.827</v>
      </c>
      <c r="J2981" s="14">
        <v>0.737</v>
      </c>
      <c r="K2981" s="14">
        <v>0.8574209141475966</v>
      </c>
      <c r="L2981" s="14">
        <v>0.0764</v>
      </c>
      <c r="M2981" s="14">
        <v>0.0316</v>
      </c>
      <c r="N2981" s="14">
        <v>3.22E-4</v>
      </c>
      <c r="O2981" s="14">
        <v>0.211</v>
      </c>
      <c r="P2981" s="14">
        <v>0.873</v>
      </c>
      <c r="Q2981" s="14">
        <v>121.99</v>
      </c>
      <c r="R2981" s="14">
        <v>11.0</v>
      </c>
      <c r="S2981" s="14">
        <v>0.0</v>
      </c>
      <c r="T2981" s="14" t="s">
        <v>104</v>
      </c>
      <c r="U2981" s="14" t="s">
        <v>68</v>
      </c>
      <c r="V2981" s="16" t="s">
        <v>560</v>
      </c>
      <c r="W2981" s="17" t="s">
        <v>185</v>
      </c>
    </row>
    <row r="2982" ht="15.75" customHeight="1">
      <c r="A2982" s="14" t="s">
        <v>7762</v>
      </c>
      <c r="B2982" s="14" t="s">
        <v>7764</v>
      </c>
      <c r="C2982" s="14">
        <v>2016.0</v>
      </c>
      <c r="D2982" s="14">
        <v>20.0</v>
      </c>
      <c r="E2982" s="14">
        <v>264176.0</v>
      </c>
      <c r="F2982" s="14" t="s">
        <v>413</v>
      </c>
      <c r="G2982" s="14" t="s">
        <v>7765</v>
      </c>
      <c r="H2982" s="14" t="s">
        <v>7766</v>
      </c>
      <c r="I2982" s="14">
        <v>0.754</v>
      </c>
      <c r="J2982" s="14">
        <v>0.442</v>
      </c>
      <c r="K2982" s="14">
        <v>0.806258421902204</v>
      </c>
      <c r="L2982" s="14">
        <v>0.0275</v>
      </c>
      <c r="M2982" s="14">
        <v>0.721</v>
      </c>
      <c r="N2982" s="14">
        <v>0.0</v>
      </c>
      <c r="O2982" s="14">
        <v>0.0974</v>
      </c>
      <c r="P2982" s="14">
        <v>0.71</v>
      </c>
      <c r="Q2982" s="14">
        <v>115.009</v>
      </c>
      <c r="R2982" s="14">
        <v>4.0</v>
      </c>
      <c r="S2982" s="14">
        <v>1.0</v>
      </c>
      <c r="T2982" s="14" t="s">
        <v>34</v>
      </c>
      <c r="U2982" s="14" t="s">
        <v>35</v>
      </c>
      <c r="V2982" s="16" t="s">
        <v>181</v>
      </c>
      <c r="W2982" s="17" t="s">
        <v>185</v>
      </c>
    </row>
    <row r="2983" ht="15.75" customHeight="1">
      <c r="A2983" s="14" t="s">
        <v>4315</v>
      </c>
      <c r="B2983" s="14" t="s">
        <v>4316</v>
      </c>
      <c r="C2983" s="14">
        <v>2021.0</v>
      </c>
      <c r="D2983" s="14">
        <v>20.0</v>
      </c>
      <c r="E2983" s="14">
        <v>282305.0</v>
      </c>
      <c r="F2983" s="14" t="s">
        <v>26</v>
      </c>
      <c r="G2983" s="14" t="s">
        <v>4319</v>
      </c>
      <c r="H2983" s="14" t="s">
        <v>4316</v>
      </c>
      <c r="I2983" s="14">
        <v>0.647</v>
      </c>
      <c r="J2983" s="14">
        <v>0.513</v>
      </c>
      <c r="K2983" s="14">
        <v>0.8006117254336491</v>
      </c>
      <c r="L2983" s="14">
        <v>0.0385</v>
      </c>
      <c r="M2983" s="14">
        <v>0.65</v>
      </c>
      <c r="N2983" s="14">
        <v>1.01E-6</v>
      </c>
      <c r="O2983" s="14">
        <v>0.103</v>
      </c>
      <c r="P2983" s="14">
        <v>0.385</v>
      </c>
      <c r="Q2983" s="14">
        <v>100.029</v>
      </c>
      <c r="R2983" s="14">
        <v>8.0</v>
      </c>
      <c r="S2983" s="14">
        <v>0.0</v>
      </c>
      <c r="T2983" s="14" t="s">
        <v>34</v>
      </c>
      <c r="U2983" s="14" t="s">
        <v>35</v>
      </c>
      <c r="V2983" s="16" t="s">
        <v>45</v>
      </c>
      <c r="W2983" s="17" t="s">
        <v>251</v>
      </c>
    </row>
    <row r="2984" ht="15.75" customHeight="1">
      <c r="A2984" s="14" t="s">
        <v>4322</v>
      </c>
      <c r="B2984" s="14" t="s">
        <v>4324</v>
      </c>
      <c r="C2984" s="14">
        <v>2014.0</v>
      </c>
      <c r="D2984" s="14">
        <v>20.0</v>
      </c>
      <c r="E2984" s="14">
        <v>213577.0</v>
      </c>
      <c r="F2984" s="14" t="s">
        <v>347</v>
      </c>
      <c r="G2984" s="14" t="s">
        <v>4328</v>
      </c>
      <c r="H2984" s="14" t="s">
        <v>4330</v>
      </c>
      <c r="I2984" s="14">
        <v>0.491</v>
      </c>
      <c r="J2984" s="14">
        <v>0.264</v>
      </c>
      <c r="K2984" s="14">
        <v>0.7681432207394576</v>
      </c>
      <c r="L2984" s="14">
        <v>0.03</v>
      </c>
      <c r="M2984" s="14">
        <v>0.839</v>
      </c>
      <c r="N2984" s="14">
        <v>0.0</v>
      </c>
      <c r="O2984" s="14">
        <v>0.121</v>
      </c>
      <c r="P2984" s="14">
        <v>0.301</v>
      </c>
      <c r="Q2984" s="14">
        <v>139.792</v>
      </c>
      <c r="R2984" s="14">
        <v>10.0</v>
      </c>
      <c r="S2984" s="14">
        <v>1.0</v>
      </c>
      <c r="T2984" s="14" t="s">
        <v>34</v>
      </c>
      <c r="U2984" s="14" t="s">
        <v>35</v>
      </c>
      <c r="V2984" s="16" t="s">
        <v>45</v>
      </c>
      <c r="W2984" s="17" t="s">
        <v>251</v>
      </c>
    </row>
    <row r="2985" ht="15.75" customHeight="1">
      <c r="A2985" s="14" t="s">
        <v>7772</v>
      </c>
      <c r="B2985" s="14" t="s">
        <v>7773</v>
      </c>
      <c r="C2985" s="14">
        <v>2016.0</v>
      </c>
      <c r="D2985" s="14">
        <v>20.0</v>
      </c>
      <c r="E2985" s="14">
        <v>384693.0</v>
      </c>
      <c r="F2985" s="14" t="s">
        <v>327</v>
      </c>
      <c r="G2985" s="14" t="s">
        <v>3155</v>
      </c>
      <c r="H2985" s="14" t="s">
        <v>2683</v>
      </c>
      <c r="I2985" s="14">
        <v>0.762</v>
      </c>
      <c r="J2985" s="14">
        <v>0.788</v>
      </c>
      <c r="K2985" s="14">
        <v>0.7650204264803325</v>
      </c>
      <c r="L2985" s="14">
        <v>0.0384</v>
      </c>
      <c r="M2985" s="14">
        <v>0.479</v>
      </c>
      <c r="N2985" s="14">
        <v>4.44E-5</v>
      </c>
      <c r="O2985" s="14">
        <v>0.0391</v>
      </c>
      <c r="P2985" s="14">
        <v>0.884</v>
      </c>
      <c r="Q2985" s="14">
        <v>121.645</v>
      </c>
      <c r="R2985" s="14">
        <v>1.0</v>
      </c>
      <c r="S2985" s="14">
        <v>1.0</v>
      </c>
      <c r="T2985" s="14" t="s">
        <v>34</v>
      </c>
      <c r="U2985" s="14" t="s">
        <v>35</v>
      </c>
      <c r="V2985" s="16" t="s">
        <v>560</v>
      </c>
      <c r="W2985" s="17" t="s">
        <v>185</v>
      </c>
    </row>
    <row r="2986" ht="15.75" customHeight="1">
      <c r="A2986" s="14" t="s">
        <v>21337</v>
      </c>
      <c r="B2986" s="14" t="s">
        <v>21338</v>
      </c>
      <c r="C2986" s="14">
        <v>2016.0</v>
      </c>
      <c r="D2986" s="14">
        <v>20.0</v>
      </c>
      <c r="E2986" s="14">
        <v>144493.0</v>
      </c>
      <c r="F2986" s="14" t="s">
        <v>14444</v>
      </c>
      <c r="G2986" s="14" t="s">
        <v>21176</v>
      </c>
      <c r="H2986" s="14" t="s">
        <v>21177</v>
      </c>
      <c r="I2986" s="14">
        <v>0.762</v>
      </c>
      <c r="J2986" s="14">
        <v>0.32</v>
      </c>
      <c r="K2986" s="14">
        <v>0.746369216932681</v>
      </c>
      <c r="L2986" s="14">
        <v>0.0533</v>
      </c>
      <c r="M2986" s="14">
        <v>0.912</v>
      </c>
      <c r="N2986" s="14">
        <v>0.0</v>
      </c>
      <c r="O2986" s="14">
        <v>0.0979</v>
      </c>
      <c r="P2986" s="14">
        <v>0.113</v>
      </c>
      <c r="Q2986" s="14">
        <v>124.886</v>
      </c>
      <c r="R2986" s="14">
        <v>11.0</v>
      </c>
      <c r="S2986" s="14">
        <v>0.0</v>
      </c>
      <c r="T2986" s="14" t="s">
        <v>1264</v>
      </c>
      <c r="U2986" s="14" t="s">
        <v>68</v>
      </c>
      <c r="V2986" s="16" t="s">
        <v>58</v>
      </c>
      <c r="W2986" s="17" t="s">
        <v>251</v>
      </c>
    </row>
    <row r="2987" ht="15.75" customHeight="1">
      <c r="A2987" s="14" t="s">
        <v>21339</v>
      </c>
      <c r="B2987" s="14" t="s">
        <v>21340</v>
      </c>
      <c r="C2987" s="14">
        <v>2014.0</v>
      </c>
      <c r="D2987" s="14">
        <v>20.0</v>
      </c>
      <c r="E2987" s="14">
        <v>279533.0</v>
      </c>
      <c r="F2987" s="14" t="s">
        <v>13652</v>
      </c>
      <c r="G2987" s="14" t="s">
        <v>20445</v>
      </c>
      <c r="H2987" s="14" t="s">
        <v>20446</v>
      </c>
      <c r="I2987" s="14">
        <v>0.634</v>
      </c>
      <c r="J2987" s="14">
        <v>0.38</v>
      </c>
      <c r="K2987" s="14">
        <v>0.7995636643466825</v>
      </c>
      <c r="L2987" s="14">
        <v>0.0249</v>
      </c>
      <c r="M2987" s="14">
        <v>0.681</v>
      </c>
      <c r="N2987" s="14">
        <v>0.0</v>
      </c>
      <c r="O2987" s="14">
        <v>0.0656</v>
      </c>
      <c r="P2987" s="14">
        <v>0.426</v>
      </c>
      <c r="Q2987" s="14">
        <v>103.918</v>
      </c>
      <c r="R2987" s="14">
        <v>0.0</v>
      </c>
      <c r="S2987" s="14">
        <v>1.0</v>
      </c>
      <c r="T2987" s="14" t="s">
        <v>1264</v>
      </c>
      <c r="U2987" s="14" t="s">
        <v>35</v>
      </c>
      <c r="V2987" s="16" t="s">
        <v>54</v>
      </c>
      <c r="W2987" s="17" t="s">
        <v>251</v>
      </c>
    </row>
    <row r="2988" ht="15.75" customHeight="1">
      <c r="A2988" s="14" t="s">
        <v>21341</v>
      </c>
      <c r="B2988" s="14" t="s">
        <v>21342</v>
      </c>
      <c r="C2988" s="14">
        <v>2022.0</v>
      </c>
      <c r="D2988" s="14">
        <v>20.0</v>
      </c>
      <c r="E2988" s="14">
        <v>313650.0</v>
      </c>
      <c r="F2988" s="14" t="s">
        <v>21343</v>
      </c>
      <c r="G2988" s="14" t="s">
        <v>21344</v>
      </c>
      <c r="H2988" s="14" t="s">
        <v>21345</v>
      </c>
      <c r="I2988" s="14">
        <v>0.636</v>
      </c>
      <c r="J2988" s="14">
        <v>0.752</v>
      </c>
      <c r="K2988" s="14">
        <v>0.8462986332246851</v>
      </c>
      <c r="L2988" s="14">
        <v>0.0346</v>
      </c>
      <c r="M2988" s="14">
        <v>0.0197</v>
      </c>
      <c r="N2988" s="14">
        <v>0.0</v>
      </c>
      <c r="O2988" s="14">
        <v>0.0859</v>
      </c>
      <c r="P2988" s="14">
        <v>0.464</v>
      </c>
      <c r="Q2988" s="14">
        <v>126.896</v>
      </c>
      <c r="R2988" s="14">
        <v>0.0</v>
      </c>
      <c r="S2988" s="14">
        <v>1.0</v>
      </c>
      <c r="T2988" s="14" t="s">
        <v>1434</v>
      </c>
      <c r="U2988" s="14" t="s">
        <v>35</v>
      </c>
      <c r="V2988" s="16" t="s">
        <v>54</v>
      </c>
      <c r="W2988" s="17" t="s">
        <v>251</v>
      </c>
    </row>
    <row r="2989" ht="15.75" customHeight="1">
      <c r="A2989" s="14" t="s">
        <v>21346</v>
      </c>
      <c r="B2989" s="14" t="s">
        <v>21347</v>
      </c>
      <c r="C2989" s="14">
        <v>2014.0</v>
      </c>
      <c r="D2989" s="14">
        <v>20.0</v>
      </c>
      <c r="E2989" s="14">
        <v>182240.0</v>
      </c>
      <c r="F2989" s="14" t="s">
        <v>18971</v>
      </c>
      <c r="G2989" s="14" t="s">
        <v>21348</v>
      </c>
      <c r="H2989" s="14" t="s">
        <v>21349</v>
      </c>
      <c r="I2989" s="14">
        <v>0.563</v>
      </c>
      <c r="J2989" s="14">
        <v>0.518</v>
      </c>
      <c r="K2989" s="14">
        <v>0.8187495989387046</v>
      </c>
      <c r="L2989" s="14">
        <v>0.127</v>
      </c>
      <c r="M2989" s="14">
        <v>0.619</v>
      </c>
      <c r="N2989" s="14">
        <v>0.0</v>
      </c>
      <c r="O2989" s="14">
        <v>0.116</v>
      </c>
      <c r="P2989" s="14">
        <v>0.786</v>
      </c>
      <c r="Q2989" s="14">
        <v>105.59</v>
      </c>
      <c r="R2989" s="14">
        <v>9.0</v>
      </c>
      <c r="S2989" s="14">
        <v>1.0</v>
      </c>
      <c r="T2989" s="14" t="s">
        <v>1434</v>
      </c>
      <c r="U2989" s="14" t="s">
        <v>35</v>
      </c>
      <c r="V2989" s="16" t="s">
        <v>181</v>
      </c>
      <c r="W2989" s="17" t="s">
        <v>185</v>
      </c>
    </row>
    <row r="2990" ht="15.75" customHeight="1">
      <c r="A2990" s="14" t="s">
        <v>4333</v>
      </c>
      <c r="B2990" s="14" t="s">
        <v>4334</v>
      </c>
      <c r="C2990" s="14">
        <v>2014.0</v>
      </c>
      <c r="D2990" s="14">
        <v>20.0</v>
      </c>
      <c r="E2990" s="14">
        <v>190026.0</v>
      </c>
      <c r="F2990" s="14" t="s">
        <v>4336</v>
      </c>
      <c r="G2990" s="14" t="s">
        <v>4337</v>
      </c>
      <c r="H2990" s="14" t="s">
        <v>4338</v>
      </c>
      <c r="I2990" s="14">
        <v>0.689</v>
      </c>
      <c r="J2990" s="14">
        <v>0.138</v>
      </c>
      <c r="K2990" s="14">
        <v>0.6678074134137316</v>
      </c>
      <c r="L2990" s="14">
        <v>0.0363</v>
      </c>
      <c r="M2990" s="14">
        <v>0.52</v>
      </c>
      <c r="N2990" s="14">
        <v>3.63E-4</v>
      </c>
      <c r="O2990" s="14">
        <v>0.113</v>
      </c>
      <c r="P2990" s="14">
        <v>0.113</v>
      </c>
      <c r="Q2990" s="14">
        <v>94.04</v>
      </c>
      <c r="R2990" s="14">
        <v>9.0</v>
      </c>
      <c r="S2990" s="14">
        <v>0.0</v>
      </c>
      <c r="T2990" s="14" t="s">
        <v>103</v>
      </c>
      <c r="U2990" s="14" t="s">
        <v>35</v>
      </c>
      <c r="V2990" s="16" t="s">
        <v>58</v>
      </c>
      <c r="W2990" s="17" t="s">
        <v>251</v>
      </c>
    </row>
    <row r="2991" ht="15.75" customHeight="1">
      <c r="A2991" s="14" t="s">
        <v>4342</v>
      </c>
      <c r="B2991" s="14" t="s">
        <v>4343</v>
      </c>
      <c r="C2991" s="14">
        <v>2000.0</v>
      </c>
      <c r="D2991" s="14">
        <v>20.0</v>
      </c>
      <c r="E2991" s="14">
        <v>213773.0</v>
      </c>
      <c r="F2991" s="14" t="s">
        <v>4344</v>
      </c>
      <c r="G2991" s="14" t="s">
        <v>4345</v>
      </c>
      <c r="H2991" s="14" t="s">
        <v>4347</v>
      </c>
      <c r="I2991" s="14">
        <v>0.567</v>
      </c>
      <c r="J2991" s="14">
        <v>0.525</v>
      </c>
      <c r="K2991" s="14">
        <v>0.7951789189828424</v>
      </c>
      <c r="L2991" s="14">
        <v>0.0353</v>
      </c>
      <c r="M2991" s="14">
        <v>0.49</v>
      </c>
      <c r="N2991" s="14">
        <v>0.0</v>
      </c>
      <c r="O2991" s="14">
        <v>0.172</v>
      </c>
      <c r="P2991" s="14">
        <v>0.242</v>
      </c>
      <c r="Q2991" s="14">
        <v>75.04</v>
      </c>
      <c r="R2991" s="14">
        <v>7.0</v>
      </c>
      <c r="S2991" s="14">
        <v>1.0</v>
      </c>
      <c r="T2991" s="14" t="s">
        <v>103</v>
      </c>
      <c r="U2991" s="14" t="s">
        <v>35</v>
      </c>
      <c r="V2991" s="16" t="s">
        <v>36</v>
      </c>
      <c r="W2991" s="17" t="s">
        <v>251</v>
      </c>
    </row>
    <row r="2992" ht="15.75" customHeight="1">
      <c r="A2992" s="14" t="s">
        <v>7778</v>
      </c>
      <c r="B2992" s="14" t="s">
        <v>7780</v>
      </c>
      <c r="C2992" s="14">
        <v>2020.0</v>
      </c>
      <c r="D2992" s="14">
        <v>20.0</v>
      </c>
      <c r="E2992" s="14">
        <v>235102.0</v>
      </c>
      <c r="F2992" s="14" t="s">
        <v>880</v>
      </c>
      <c r="G2992" s="14" t="s">
        <v>1822</v>
      </c>
      <c r="H2992" s="14" t="s">
        <v>7781</v>
      </c>
      <c r="I2992" s="14">
        <v>0.618</v>
      </c>
      <c r="J2992" s="14">
        <v>0.925</v>
      </c>
      <c r="K2992" s="14">
        <v>0.841678608841322</v>
      </c>
      <c r="L2992" s="14">
        <v>0.102</v>
      </c>
      <c r="M2992" s="14">
        <v>0.163</v>
      </c>
      <c r="N2992" s="14">
        <v>0.0</v>
      </c>
      <c r="O2992" s="14">
        <v>0.268</v>
      </c>
      <c r="P2992" s="14">
        <v>0.739</v>
      </c>
      <c r="Q2992" s="14">
        <v>175.12</v>
      </c>
      <c r="R2992" s="14">
        <v>7.0</v>
      </c>
      <c r="S2992" s="14">
        <v>0.0</v>
      </c>
      <c r="T2992" s="14" t="s">
        <v>104</v>
      </c>
      <c r="U2992" s="14" t="s">
        <v>35</v>
      </c>
      <c r="V2992" s="16" t="s">
        <v>181</v>
      </c>
      <c r="W2992" s="17" t="s">
        <v>185</v>
      </c>
    </row>
    <row r="2993" ht="15.75" customHeight="1">
      <c r="A2993" s="14" t="s">
        <v>21350</v>
      </c>
      <c r="B2993" s="14" t="s">
        <v>21351</v>
      </c>
      <c r="C2993" s="14">
        <v>1995.0</v>
      </c>
      <c r="D2993" s="14">
        <v>20.0</v>
      </c>
      <c r="E2993" s="14">
        <v>252746.0</v>
      </c>
      <c r="F2993" s="14" t="s">
        <v>21352</v>
      </c>
      <c r="G2993" s="14" t="s">
        <v>21353</v>
      </c>
      <c r="H2993" s="14" t="s">
        <v>21354</v>
      </c>
      <c r="I2993" s="14">
        <v>0.782</v>
      </c>
      <c r="J2993" s="14">
        <v>0.518</v>
      </c>
      <c r="K2993" s="14">
        <v>0.6995486920475789</v>
      </c>
      <c r="L2993" s="14">
        <v>0.0359</v>
      </c>
      <c r="M2993" s="14">
        <v>0.309</v>
      </c>
      <c r="N2993" s="14">
        <v>0.00659</v>
      </c>
      <c r="O2993" s="14">
        <v>0.0882</v>
      </c>
      <c r="P2993" s="14">
        <v>0.789</v>
      </c>
      <c r="Q2993" s="14">
        <v>123.5</v>
      </c>
      <c r="R2993" s="14">
        <v>4.0</v>
      </c>
      <c r="S2993" s="14">
        <v>0.0</v>
      </c>
      <c r="T2993" s="14" t="s">
        <v>1264</v>
      </c>
      <c r="U2993" s="14" t="s">
        <v>35</v>
      </c>
      <c r="V2993" s="16" t="s">
        <v>181</v>
      </c>
      <c r="W2993" s="17" t="s">
        <v>185</v>
      </c>
    </row>
    <row r="2994" ht="15.75" customHeight="1">
      <c r="A2994" s="14" t="s">
        <v>4351</v>
      </c>
      <c r="B2994" s="14" t="s">
        <v>4352</v>
      </c>
      <c r="C2994" s="14">
        <v>1978.0</v>
      </c>
      <c r="D2994" s="14">
        <v>20.0</v>
      </c>
      <c r="E2994" s="14">
        <v>424333.0</v>
      </c>
      <c r="F2994" s="14" t="s">
        <v>4355</v>
      </c>
      <c r="G2994" s="14" t="s">
        <v>4356</v>
      </c>
      <c r="H2994" s="14" t="s">
        <v>4358</v>
      </c>
      <c r="I2994" s="14">
        <v>0.417</v>
      </c>
      <c r="J2994" s="14">
        <v>0.192</v>
      </c>
      <c r="K2994" s="14">
        <v>0.4893589716063278</v>
      </c>
      <c r="L2994" s="14">
        <v>0.0404</v>
      </c>
      <c r="M2994" s="14">
        <v>0.922</v>
      </c>
      <c r="N2994" s="14">
        <v>0.738</v>
      </c>
      <c r="O2994" s="14">
        <v>0.954</v>
      </c>
      <c r="P2994" s="14">
        <v>0.0894</v>
      </c>
      <c r="Q2994" s="14">
        <v>85.68</v>
      </c>
      <c r="R2994" s="14">
        <v>2.0</v>
      </c>
      <c r="S2994" s="14">
        <v>0.0</v>
      </c>
      <c r="T2994" s="14" t="s">
        <v>103</v>
      </c>
      <c r="U2994" s="14" t="s">
        <v>35</v>
      </c>
      <c r="V2994" s="16" t="s">
        <v>75</v>
      </c>
      <c r="W2994" s="17" t="s">
        <v>251</v>
      </c>
    </row>
    <row r="2995" ht="15.75" customHeight="1">
      <c r="A2995" s="14" t="s">
        <v>7786</v>
      </c>
      <c r="B2995" s="14" t="s">
        <v>7787</v>
      </c>
      <c r="C2995" s="14">
        <v>1999.0</v>
      </c>
      <c r="D2995" s="14">
        <v>20.0</v>
      </c>
      <c r="E2995" s="14">
        <v>226133.0</v>
      </c>
      <c r="F2995" s="14" t="s">
        <v>7788</v>
      </c>
      <c r="G2995" s="14" t="s">
        <v>7791</v>
      </c>
      <c r="H2995" s="14" t="s">
        <v>5796</v>
      </c>
      <c r="I2995" s="14">
        <v>0.753</v>
      </c>
      <c r="J2995" s="14">
        <v>0.754</v>
      </c>
      <c r="K2995" s="14">
        <v>0.8480097533666716</v>
      </c>
      <c r="L2995" s="14">
        <v>0.117</v>
      </c>
      <c r="M2995" s="14">
        <v>0.08</v>
      </c>
      <c r="N2995" s="14">
        <v>1.99E-5</v>
      </c>
      <c r="O2995" s="14">
        <v>0.295</v>
      </c>
      <c r="P2995" s="14">
        <v>0.884</v>
      </c>
      <c r="Q2995" s="14">
        <v>129.18</v>
      </c>
      <c r="R2995" s="14">
        <v>2.0</v>
      </c>
      <c r="S2995" s="14">
        <v>0.0</v>
      </c>
      <c r="T2995" s="14" t="s">
        <v>103</v>
      </c>
      <c r="U2995" s="14" t="s">
        <v>35</v>
      </c>
      <c r="V2995" s="16" t="s">
        <v>560</v>
      </c>
      <c r="W2995" s="17" t="s">
        <v>185</v>
      </c>
    </row>
    <row r="2996" ht="15.75" customHeight="1">
      <c r="A2996" s="14" t="s">
        <v>7795</v>
      </c>
      <c r="B2996" s="14" t="s">
        <v>7796</v>
      </c>
      <c r="C2996" s="14">
        <v>1984.0</v>
      </c>
      <c r="D2996" s="14">
        <v>20.0</v>
      </c>
      <c r="E2996" s="14">
        <v>233213.0</v>
      </c>
      <c r="F2996" s="14" t="s">
        <v>3132</v>
      </c>
      <c r="G2996" s="14" t="s">
        <v>7800</v>
      </c>
      <c r="H2996" s="14" t="s">
        <v>7801</v>
      </c>
      <c r="I2996" s="14">
        <v>0.575</v>
      </c>
      <c r="J2996" s="14">
        <v>0.859</v>
      </c>
      <c r="K2996" s="14">
        <v>0.8270485316273385</v>
      </c>
      <c r="L2996" s="14">
        <v>0.0352</v>
      </c>
      <c r="M2996" s="14">
        <v>0.0686</v>
      </c>
      <c r="N2996" s="14">
        <v>0.328</v>
      </c>
      <c r="O2996" s="14">
        <v>0.107</v>
      </c>
      <c r="P2996" s="14">
        <v>0.834</v>
      </c>
      <c r="Q2996" s="14">
        <v>128.49</v>
      </c>
      <c r="R2996" s="14">
        <v>0.0</v>
      </c>
      <c r="S2996" s="14">
        <v>1.0</v>
      </c>
      <c r="T2996" s="14" t="s">
        <v>103</v>
      </c>
      <c r="U2996" s="14" t="s">
        <v>35</v>
      </c>
      <c r="V2996" s="16" t="s">
        <v>560</v>
      </c>
      <c r="W2996" s="17" t="s">
        <v>185</v>
      </c>
    </row>
    <row r="2997" ht="15.75" customHeight="1">
      <c r="A2997" s="14" t="s">
        <v>4364</v>
      </c>
      <c r="B2997" s="14" t="s">
        <v>4365</v>
      </c>
      <c r="C2997" s="14">
        <v>2000.0</v>
      </c>
      <c r="D2997" s="14">
        <v>20.0</v>
      </c>
      <c r="E2997" s="14">
        <v>116725.0</v>
      </c>
      <c r="F2997" s="14" t="s">
        <v>4369</v>
      </c>
      <c r="G2997" s="14" t="s">
        <v>4370</v>
      </c>
      <c r="H2997" s="14" t="s">
        <v>4371</v>
      </c>
      <c r="I2997" s="14">
        <v>0.265</v>
      </c>
      <c r="J2997" s="14">
        <v>0.166</v>
      </c>
      <c r="K2997" s="14">
        <v>0.6643210061244345</v>
      </c>
      <c r="L2997" s="14">
        <v>0.0322</v>
      </c>
      <c r="M2997" s="14">
        <v>0.863</v>
      </c>
      <c r="N2997" s="14">
        <v>0.0</v>
      </c>
      <c r="O2997" s="14">
        <v>0.197</v>
      </c>
      <c r="P2997" s="14">
        <v>0.22</v>
      </c>
      <c r="Q2997" s="14">
        <v>138.97</v>
      </c>
      <c r="R2997" s="14">
        <v>4.0</v>
      </c>
      <c r="S2997" s="14">
        <v>0.0</v>
      </c>
      <c r="T2997" s="14" t="s">
        <v>34</v>
      </c>
      <c r="U2997" s="14" t="s">
        <v>68</v>
      </c>
      <c r="V2997" s="16" t="s">
        <v>36</v>
      </c>
      <c r="W2997" s="17" t="s">
        <v>251</v>
      </c>
    </row>
    <row r="2998" ht="15.75" customHeight="1">
      <c r="A2998" s="14" t="s">
        <v>21355</v>
      </c>
      <c r="B2998" s="14" t="s">
        <v>21356</v>
      </c>
      <c r="C2998" s="14">
        <v>2022.0</v>
      </c>
      <c r="D2998" s="14">
        <v>20.0</v>
      </c>
      <c r="E2998" s="14">
        <v>277760.0</v>
      </c>
      <c r="F2998" s="14" t="s">
        <v>21357</v>
      </c>
      <c r="G2998" s="14" t="s">
        <v>21358</v>
      </c>
      <c r="H2998" s="14" t="s">
        <v>21359</v>
      </c>
      <c r="I2998" s="14">
        <v>0.619</v>
      </c>
      <c r="J2998" s="14">
        <v>0.873</v>
      </c>
      <c r="K2998" s="14">
        <v>0.9116206446450149</v>
      </c>
      <c r="L2998" s="14">
        <v>0.0668</v>
      </c>
      <c r="M2998" s="14">
        <v>0.0763</v>
      </c>
      <c r="N2998" s="14">
        <v>6.7E-5</v>
      </c>
      <c r="O2998" s="14">
        <v>0.151</v>
      </c>
      <c r="P2998" s="14">
        <v>0.803</v>
      </c>
      <c r="Q2998" s="14">
        <v>167.01</v>
      </c>
      <c r="R2998" s="14">
        <v>5.0</v>
      </c>
      <c r="S2998" s="14">
        <v>0.0</v>
      </c>
      <c r="T2998" s="14" t="s">
        <v>1434</v>
      </c>
      <c r="U2998" s="14" t="s">
        <v>68</v>
      </c>
      <c r="V2998" s="16" t="s">
        <v>560</v>
      </c>
      <c r="W2998" s="17" t="s">
        <v>185</v>
      </c>
    </row>
    <row r="2999" ht="15.75" customHeight="1">
      <c r="A2999" s="14" t="s">
        <v>7804</v>
      </c>
      <c r="B2999" s="14" t="s">
        <v>7805</v>
      </c>
      <c r="C2999" s="14">
        <v>2009.0</v>
      </c>
      <c r="D2999" s="14">
        <v>20.0</v>
      </c>
      <c r="E2999" s="14">
        <v>278047.0</v>
      </c>
      <c r="F2999" s="14" t="s">
        <v>880</v>
      </c>
      <c r="G2999" s="14" t="s">
        <v>1822</v>
      </c>
      <c r="H2999" s="14" t="s">
        <v>7806</v>
      </c>
      <c r="I2999" s="14">
        <v>0.629</v>
      </c>
      <c r="J2999" s="14">
        <v>0.98</v>
      </c>
      <c r="K2999" s="14">
        <v>0.875088229613606</v>
      </c>
      <c r="L2999" s="14">
        <v>0.0421</v>
      </c>
      <c r="M2999" s="14">
        <v>0.00921</v>
      </c>
      <c r="N2999" s="14">
        <v>0.00222</v>
      </c>
      <c r="O2999" s="14">
        <v>0.329</v>
      </c>
      <c r="P2999" s="14">
        <v>0.702</v>
      </c>
      <c r="Q2999" s="14">
        <v>123.97</v>
      </c>
      <c r="R2999" s="14">
        <v>0.0</v>
      </c>
      <c r="S2999" s="14">
        <v>1.0</v>
      </c>
      <c r="T2999" s="14" t="s">
        <v>104</v>
      </c>
      <c r="U2999" s="14" t="s">
        <v>68</v>
      </c>
      <c r="V2999" s="16" t="s">
        <v>181</v>
      </c>
      <c r="W2999" s="17" t="s">
        <v>185</v>
      </c>
    </row>
    <row r="3000" ht="15.75" customHeight="1">
      <c r="A3000" s="14" t="s">
        <v>7810</v>
      </c>
      <c r="B3000" s="14" t="s">
        <v>7811</v>
      </c>
      <c r="C3000" s="14">
        <v>2018.0</v>
      </c>
      <c r="D3000" s="14">
        <v>21.0</v>
      </c>
      <c r="E3000" s="14">
        <v>217846.0</v>
      </c>
      <c r="F3000" s="14" t="s">
        <v>4320</v>
      </c>
      <c r="G3000" s="14" t="s">
        <v>4321</v>
      </c>
      <c r="H3000" s="14" t="s">
        <v>7814</v>
      </c>
      <c r="I3000" s="14">
        <v>0.439</v>
      </c>
      <c r="J3000" s="14">
        <v>0.956</v>
      </c>
      <c r="K3000" s="14">
        <v>0.8684576390634087</v>
      </c>
      <c r="L3000" s="14">
        <v>0.194</v>
      </c>
      <c r="M3000" s="14">
        <v>0.382</v>
      </c>
      <c r="N3000" s="14">
        <v>1.64E-5</v>
      </c>
      <c r="O3000" s="14">
        <v>0.225</v>
      </c>
      <c r="P3000" s="14">
        <v>0.535</v>
      </c>
      <c r="Q3000" s="14">
        <v>195.21</v>
      </c>
      <c r="R3000" s="14">
        <v>4.0</v>
      </c>
      <c r="S3000" s="14">
        <v>0.0</v>
      </c>
      <c r="T3000" s="14" t="s">
        <v>34</v>
      </c>
      <c r="U3000" s="14" t="s">
        <v>35</v>
      </c>
      <c r="V3000" s="16" t="s">
        <v>333</v>
      </c>
      <c r="W3000" s="17" t="s">
        <v>185</v>
      </c>
    </row>
    <row r="3001" ht="15.75" customHeight="1">
      <c r="A3001" s="14" t="s">
        <v>7820</v>
      </c>
      <c r="B3001" s="14" t="s">
        <v>7821</v>
      </c>
      <c r="C3001" s="14">
        <v>2018.0</v>
      </c>
      <c r="D3001" s="14">
        <v>21.0</v>
      </c>
      <c r="E3001" s="14">
        <v>437906.0</v>
      </c>
      <c r="F3001" s="14" t="s">
        <v>880</v>
      </c>
      <c r="G3001" s="14" t="s">
        <v>881</v>
      </c>
      <c r="H3001" s="14" t="s">
        <v>7824</v>
      </c>
      <c r="I3001" s="14">
        <v>0.766</v>
      </c>
      <c r="J3001" s="14">
        <v>0.553</v>
      </c>
      <c r="K3001" s="14">
        <v>0.7144354372828603</v>
      </c>
      <c r="L3001" s="14">
        <v>0.313</v>
      </c>
      <c r="M3001" s="14">
        <v>0.0502</v>
      </c>
      <c r="N3001" s="14">
        <v>8.9E-5</v>
      </c>
      <c r="O3001" s="14">
        <v>0.0645</v>
      </c>
      <c r="P3001" s="14">
        <v>0.702</v>
      </c>
      <c r="Q3001" s="14">
        <v>171.35</v>
      </c>
      <c r="R3001" s="14">
        <v>4.0</v>
      </c>
      <c r="S3001" s="14">
        <v>0.0</v>
      </c>
      <c r="T3001" s="14" t="s">
        <v>104</v>
      </c>
      <c r="U3001" s="14" t="s">
        <v>35</v>
      </c>
      <c r="V3001" s="16" t="s">
        <v>181</v>
      </c>
      <c r="W3001" s="17" t="s">
        <v>185</v>
      </c>
    </row>
    <row r="3002" ht="15.75" customHeight="1">
      <c r="A3002" s="14" t="s">
        <v>4374</v>
      </c>
      <c r="B3002" s="14" t="s">
        <v>4375</v>
      </c>
      <c r="C3002" s="14">
        <v>2018.0</v>
      </c>
      <c r="D3002" s="14">
        <v>21.0</v>
      </c>
      <c r="E3002" s="14">
        <v>257458.0</v>
      </c>
      <c r="F3002" s="14" t="s">
        <v>26</v>
      </c>
      <c r="G3002" s="14" t="s">
        <v>4376</v>
      </c>
      <c r="H3002" s="14" t="s">
        <v>4375</v>
      </c>
      <c r="I3002" s="14">
        <v>0.501</v>
      </c>
      <c r="J3002" s="14">
        <v>0.417</v>
      </c>
      <c r="K3002" s="14">
        <v>0.794473081924273</v>
      </c>
      <c r="L3002" s="14">
        <v>0.0318</v>
      </c>
      <c r="M3002" s="14">
        <v>0.762</v>
      </c>
      <c r="N3002" s="14">
        <v>1.23E-6</v>
      </c>
      <c r="O3002" s="14">
        <v>0.105</v>
      </c>
      <c r="P3002" s="14">
        <v>0.305</v>
      </c>
      <c r="Q3002" s="14">
        <v>92.107</v>
      </c>
      <c r="R3002" s="14">
        <v>2.0</v>
      </c>
      <c r="S3002" s="14">
        <v>1.0</v>
      </c>
      <c r="T3002" s="14" t="s">
        <v>34</v>
      </c>
      <c r="U3002" s="14" t="s">
        <v>35</v>
      </c>
      <c r="V3002" s="16" t="s">
        <v>45</v>
      </c>
      <c r="W3002" s="17" t="s">
        <v>251</v>
      </c>
    </row>
    <row r="3003" ht="15.75" customHeight="1">
      <c r="A3003" s="14" t="s">
        <v>4379</v>
      </c>
      <c r="B3003" s="14" t="s">
        <v>4380</v>
      </c>
      <c r="C3003" s="14">
        <v>2018.0</v>
      </c>
      <c r="D3003" s="14">
        <v>21.0</v>
      </c>
      <c r="E3003" s="14">
        <v>284120.0</v>
      </c>
      <c r="F3003" s="14" t="s">
        <v>4381</v>
      </c>
      <c r="G3003" s="14" t="s">
        <v>4382</v>
      </c>
      <c r="H3003" s="14" t="s">
        <v>4383</v>
      </c>
      <c r="I3003" s="14">
        <v>0.419</v>
      </c>
      <c r="J3003" s="14">
        <v>0.382</v>
      </c>
      <c r="K3003" s="14">
        <v>0.6943511646162952</v>
      </c>
      <c r="L3003" s="14">
        <v>0.0417</v>
      </c>
      <c r="M3003" s="14">
        <v>0.629</v>
      </c>
      <c r="N3003" s="14">
        <v>0.162</v>
      </c>
      <c r="O3003" s="14">
        <v>0.257</v>
      </c>
      <c r="P3003" s="14">
        <v>0.225</v>
      </c>
      <c r="Q3003" s="14">
        <v>158.087</v>
      </c>
      <c r="R3003" s="14">
        <v>4.0</v>
      </c>
      <c r="S3003" s="14">
        <v>1.0</v>
      </c>
      <c r="T3003" s="14" t="s">
        <v>34</v>
      </c>
      <c r="U3003" s="14" t="s">
        <v>35</v>
      </c>
      <c r="V3003" s="16" t="s">
        <v>36</v>
      </c>
      <c r="W3003" s="17" t="s">
        <v>251</v>
      </c>
    </row>
    <row r="3004" ht="15.75" customHeight="1">
      <c r="A3004" s="14" t="s">
        <v>4386</v>
      </c>
      <c r="B3004" s="14" t="s">
        <v>4387</v>
      </c>
      <c r="C3004" s="14">
        <v>2013.0</v>
      </c>
      <c r="D3004" s="14">
        <v>21.0</v>
      </c>
      <c r="E3004" s="14">
        <v>330635.0</v>
      </c>
      <c r="F3004" s="14" t="s">
        <v>26</v>
      </c>
      <c r="G3004" s="14" t="s">
        <v>4391</v>
      </c>
      <c r="H3004" s="14" t="s">
        <v>3772</v>
      </c>
      <c r="I3004" s="14">
        <v>0.532</v>
      </c>
      <c r="J3004" s="14">
        <v>0.348</v>
      </c>
      <c r="K3004" s="14">
        <v>0.7772335464937602</v>
      </c>
      <c r="L3004" s="14">
        <v>0.0283</v>
      </c>
      <c r="M3004" s="14">
        <v>0.894</v>
      </c>
      <c r="N3004" s="14">
        <v>2.88E-5</v>
      </c>
      <c r="O3004" s="14">
        <v>0.0995</v>
      </c>
      <c r="P3004" s="14">
        <v>0.135</v>
      </c>
      <c r="Q3004" s="14">
        <v>134.901</v>
      </c>
      <c r="R3004" s="14">
        <v>9.0</v>
      </c>
      <c r="S3004" s="14">
        <v>1.0</v>
      </c>
      <c r="T3004" s="14" t="s">
        <v>34</v>
      </c>
      <c r="U3004" s="14" t="s">
        <v>35</v>
      </c>
      <c r="V3004" s="16" t="s">
        <v>58</v>
      </c>
      <c r="W3004" s="17" t="s">
        <v>251</v>
      </c>
    </row>
    <row r="3005" ht="15.75" customHeight="1">
      <c r="A3005" s="14" t="s">
        <v>4393</v>
      </c>
      <c r="B3005" s="14" t="s">
        <v>4395</v>
      </c>
      <c r="C3005" s="14">
        <v>2022.0</v>
      </c>
      <c r="D3005" s="14">
        <v>21.0</v>
      </c>
      <c r="E3005" s="14">
        <v>362666.0</v>
      </c>
      <c r="F3005" s="14" t="s">
        <v>26</v>
      </c>
      <c r="G3005" s="14" t="s">
        <v>4397</v>
      </c>
      <c r="H3005" s="14" t="s">
        <v>4395</v>
      </c>
      <c r="I3005" s="14">
        <v>0.591</v>
      </c>
      <c r="J3005" s="14">
        <v>0.564</v>
      </c>
      <c r="K3005" s="14">
        <v>0.8466194682513076</v>
      </c>
      <c r="L3005" s="14">
        <v>0.0282</v>
      </c>
      <c r="M3005" s="14">
        <v>0.254</v>
      </c>
      <c r="N3005" s="14">
        <v>0.0</v>
      </c>
      <c r="O3005" s="14">
        <v>0.0823</v>
      </c>
      <c r="P3005" s="14">
        <v>0.261</v>
      </c>
      <c r="Q3005" s="14">
        <v>90.082</v>
      </c>
      <c r="R3005" s="14">
        <v>9.0</v>
      </c>
      <c r="S3005" s="14">
        <v>0.0</v>
      </c>
      <c r="T3005" s="14" t="s">
        <v>34</v>
      </c>
      <c r="U3005" s="14" t="s">
        <v>35</v>
      </c>
      <c r="V3005" s="16" t="s">
        <v>36</v>
      </c>
      <c r="W3005" s="17" t="s">
        <v>251</v>
      </c>
    </row>
    <row r="3006" ht="15.75" customHeight="1">
      <c r="A3006" s="14" t="s">
        <v>4400</v>
      </c>
      <c r="B3006" s="14" t="s">
        <v>4401</v>
      </c>
      <c r="C3006" s="14">
        <v>2024.0</v>
      </c>
      <c r="D3006" s="14">
        <v>21.0</v>
      </c>
      <c r="E3006" s="14">
        <v>301907.0</v>
      </c>
      <c r="F3006" s="14" t="s">
        <v>26</v>
      </c>
      <c r="G3006" s="14" t="s">
        <v>4402</v>
      </c>
      <c r="H3006" s="14" t="s">
        <v>4403</v>
      </c>
      <c r="I3006" s="14">
        <v>0.474</v>
      </c>
      <c r="J3006" s="14">
        <v>0.477</v>
      </c>
      <c r="K3006" s="14">
        <v>0.8000983893910532</v>
      </c>
      <c r="L3006" s="14">
        <v>0.0343</v>
      </c>
      <c r="M3006" s="14">
        <v>0.783</v>
      </c>
      <c r="N3006" s="14">
        <v>0.0</v>
      </c>
      <c r="O3006" s="14">
        <v>0.0877</v>
      </c>
      <c r="P3006" s="14">
        <v>0.148</v>
      </c>
      <c r="Q3006" s="14">
        <v>148.839</v>
      </c>
      <c r="R3006" s="14">
        <v>4.0</v>
      </c>
      <c r="S3006" s="14">
        <v>1.0</v>
      </c>
      <c r="T3006" s="14" t="s">
        <v>104</v>
      </c>
      <c r="U3006" s="14" t="s">
        <v>35</v>
      </c>
      <c r="V3006" s="16" t="s">
        <v>58</v>
      </c>
      <c r="W3006" s="17" t="s">
        <v>251</v>
      </c>
    </row>
    <row r="3007" ht="15.75" customHeight="1">
      <c r="A3007" s="14" t="s">
        <v>4406</v>
      </c>
      <c r="B3007" s="14" t="s">
        <v>4407</v>
      </c>
      <c r="C3007" s="14">
        <v>2000.0</v>
      </c>
      <c r="D3007" s="14">
        <v>21.0</v>
      </c>
      <c r="E3007" s="14">
        <v>221729.0</v>
      </c>
      <c r="F3007" s="14" t="s">
        <v>26</v>
      </c>
      <c r="G3007" s="14" t="s">
        <v>4370</v>
      </c>
      <c r="H3007" s="14" t="s">
        <v>4371</v>
      </c>
      <c r="I3007" s="14">
        <v>0.386</v>
      </c>
      <c r="J3007" s="14">
        <v>0.207</v>
      </c>
      <c r="K3007" s="14">
        <v>0.6952067246872884</v>
      </c>
      <c r="L3007" s="14">
        <v>0.0286</v>
      </c>
      <c r="M3007" s="14">
        <v>0.808</v>
      </c>
      <c r="N3007" s="14">
        <v>0.0</v>
      </c>
      <c r="O3007" s="14">
        <v>0.125</v>
      </c>
      <c r="P3007" s="14">
        <v>0.335</v>
      </c>
      <c r="Q3007" s="14">
        <v>87.722</v>
      </c>
      <c r="R3007" s="14">
        <v>10.0</v>
      </c>
      <c r="S3007" s="14">
        <v>1.0</v>
      </c>
      <c r="T3007" s="14" t="s">
        <v>34</v>
      </c>
      <c r="U3007" s="14" t="s">
        <v>68</v>
      </c>
      <c r="V3007" s="16" t="s">
        <v>45</v>
      </c>
      <c r="W3007" s="17" t="s">
        <v>251</v>
      </c>
    </row>
    <row r="3008" ht="15.75" customHeight="1">
      <c r="A3008" s="14" t="s">
        <v>7830</v>
      </c>
      <c r="B3008" s="14" t="s">
        <v>7831</v>
      </c>
      <c r="C3008" s="14">
        <v>2022.0</v>
      </c>
      <c r="D3008" s="14">
        <v>21.0</v>
      </c>
      <c r="E3008" s="14">
        <v>290268.0</v>
      </c>
      <c r="F3008" s="14" t="s">
        <v>4868</v>
      </c>
      <c r="G3008" s="14" t="s">
        <v>7834</v>
      </c>
      <c r="H3008" s="14" t="s">
        <v>7835</v>
      </c>
      <c r="I3008" s="14">
        <v>0.707</v>
      </c>
      <c r="J3008" s="14">
        <v>0.887</v>
      </c>
      <c r="K3008" s="14">
        <v>0.884499390394531</v>
      </c>
      <c r="L3008" s="14">
        <v>0.216</v>
      </c>
      <c r="M3008" s="14">
        <v>0.369</v>
      </c>
      <c r="N3008" s="14">
        <v>0.0</v>
      </c>
      <c r="O3008" s="14">
        <v>0.125</v>
      </c>
      <c r="P3008" s="14">
        <v>0.919</v>
      </c>
      <c r="Q3008" s="14">
        <v>134.905</v>
      </c>
      <c r="R3008" s="14">
        <v>7.0</v>
      </c>
      <c r="S3008" s="14">
        <v>1.0</v>
      </c>
      <c r="T3008" s="14" t="s">
        <v>104</v>
      </c>
      <c r="U3008" s="14" t="s">
        <v>68</v>
      </c>
      <c r="V3008" s="16" t="s">
        <v>819</v>
      </c>
      <c r="W3008" s="17" t="s">
        <v>185</v>
      </c>
    </row>
    <row r="3009" ht="15.75" customHeight="1">
      <c r="A3009" s="14" t="s">
        <v>4412</v>
      </c>
      <c r="B3009" s="14" t="s">
        <v>4413</v>
      </c>
      <c r="C3009" s="14">
        <v>2019.0</v>
      </c>
      <c r="D3009" s="14">
        <v>21.0</v>
      </c>
      <c r="E3009" s="14">
        <v>232000.0</v>
      </c>
      <c r="F3009" s="14" t="s">
        <v>3044</v>
      </c>
      <c r="G3009" s="14" t="s">
        <v>4414</v>
      </c>
      <c r="H3009" s="14" t="s">
        <v>4416</v>
      </c>
      <c r="I3009" s="14">
        <v>0.715</v>
      </c>
      <c r="J3009" s="14">
        <v>0.512</v>
      </c>
      <c r="K3009" s="14">
        <v>0.7935533548479552</v>
      </c>
      <c r="L3009" s="14">
        <v>0.0653</v>
      </c>
      <c r="M3009" s="14">
        <v>0.111</v>
      </c>
      <c r="N3009" s="14">
        <v>1.12E-5</v>
      </c>
      <c r="O3009" s="14">
        <v>0.101</v>
      </c>
      <c r="P3009" s="14">
        <v>0.292</v>
      </c>
      <c r="Q3009" s="14">
        <v>119.961</v>
      </c>
      <c r="R3009" s="14">
        <v>11.0</v>
      </c>
      <c r="S3009" s="14">
        <v>0.0</v>
      </c>
      <c r="T3009" s="14" t="s">
        <v>103</v>
      </c>
      <c r="U3009" s="14" t="s">
        <v>68</v>
      </c>
      <c r="V3009" s="16" t="s">
        <v>36</v>
      </c>
      <c r="W3009" s="17" t="s">
        <v>251</v>
      </c>
    </row>
    <row r="3010" ht="15.75" customHeight="1">
      <c r="A3010" s="14" t="s">
        <v>21360</v>
      </c>
      <c r="B3010" s="14" t="s">
        <v>21361</v>
      </c>
      <c r="C3010" s="14">
        <v>2010.0</v>
      </c>
      <c r="D3010" s="14">
        <v>21.0</v>
      </c>
      <c r="E3010" s="14">
        <v>90176.0</v>
      </c>
      <c r="F3010" s="14" t="s">
        <v>20795</v>
      </c>
      <c r="G3010" s="14" t="s">
        <v>20796</v>
      </c>
      <c r="H3010" s="14" t="s">
        <v>20797</v>
      </c>
      <c r="I3010" s="14">
        <v>0.597</v>
      </c>
      <c r="J3010" s="14">
        <v>0.252</v>
      </c>
      <c r="K3010" s="14">
        <v>0.6542895642920393</v>
      </c>
      <c r="L3010" s="14">
        <v>0.116</v>
      </c>
      <c r="M3010" s="14">
        <v>0.977</v>
      </c>
      <c r="N3010" s="14">
        <v>0.967</v>
      </c>
      <c r="O3010" s="14">
        <v>0.136</v>
      </c>
      <c r="P3010" s="14">
        <v>0.153</v>
      </c>
      <c r="Q3010" s="14">
        <v>111.167</v>
      </c>
      <c r="R3010" s="14">
        <v>0.0</v>
      </c>
      <c r="S3010" s="14">
        <v>1.0</v>
      </c>
      <c r="T3010" s="14" t="s">
        <v>1434</v>
      </c>
      <c r="U3010" s="14" t="s">
        <v>68</v>
      </c>
      <c r="V3010" s="16" t="s">
        <v>58</v>
      </c>
      <c r="W3010" s="17" t="s">
        <v>251</v>
      </c>
    </row>
    <row r="3011" ht="15.75" customHeight="1">
      <c r="A3011" s="14" t="s">
        <v>21362</v>
      </c>
      <c r="B3011" s="14" t="s">
        <v>21363</v>
      </c>
      <c r="C3011" s="14">
        <v>2010.0</v>
      </c>
      <c r="D3011" s="14">
        <v>21.0</v>
      </c>
      <c r="E3011" s="14">
        <v>83484.0</v>
      </c>
      <c r="F3011" s="14" t="s">
        <v>20795</v>
      </c>
      <c r="G3011" s="14" t="s">
        <v>20796</v>
      </c>
      <c r="H3011" s="14" t="s">
        <v>20797</v>
      </c>
      <c r="I3011" s="14">
        <v>0.524</v>
      </c>
      <c r="J3011" s="14">
        <v>0.476</v>
      </c>
      <c r="K3011" s="14">
        <v>0.7736615831973638</v>
      </c>
      <c r="L3011" s="14">
        <v>0.102</v>
      </c>
      <c r="M3011" s="14">
        <v>0.951</v>
      </c>
      <c r="N3011" s="14">
        <v>0.913</v>
      </c>
      <c r="O3011" s="14">
        <v>0.109</v>
      </c>
      <c r="P3011" s="14">
        <v>0.346</v>
      </c>
      <c r="Q3011" s="14">
        <v>127.812</v>
      </c>
      <c r="R3011" s="14">
        <v>7.0</v>
      </c>
      <c r="S3011" s="14">
        <v>1.0</v>
      </c>
      <c r="T3011" s="14" t="s">
        <v>1434</v>
      </c>
      <c r="U3011" s="14" t="s">
        <v>68</v>
      </c>
      <c r="V3011" s="16" t="s">
        <v>45</v>
      </c>
      <c r="W3011" s="17" t="s">
        <v>251</v>
      </c>
    </row>
    <row r="3012" ht="15.75" customHeight="1">
      <c r="A3012" s="14" t="s">
        <v>21364</v>
      </c>
      <c r="B3012" s="14" t="s">
        <v>21365</v>
      </c>
      <c r="C3012" s="14">
        <v>2010.0</v>
      </c>
      <c r="D3012" s="14">
        <v>21.0</v>
      </c>
      <c r="E3012" s="14">
        <v>112810.0</v>
      </c>
      <c r="F3012" s="14" t="s">
        <v>20795</v>
      </c>
      <c r="G3012" s="14" t="s">
        <v>20796</v>
      </c>
      <c r="H3012" s="14" t="s">
        <v>20797</v>
      </c>
      <c r="I3012" s="14">
        <v>0.672</v>
      </c>
      <c r="J3012" s="14">
        <v>0.23</v>
      </c>
      <c r="K3012" s="14">
        <v>0.6393172630496585</v>
      </c>
      <c r="L3012" s="14">
        <v>0.0353</v>
      </c>
      <c r="M3012" s="14">
        <v>0.608</v>
      </c>
      <c r="N3012" s="14">
        <v>0.88</v>
      </c>
      <c r="O3012" s="14">
        <v>0.082</v>
      </c>
      <c r="P3012" s="14">
        <v>0.508</v>
      </c>
      <c r="Q3012" s="14">
        <v>128.098</v>
      </c>
      <c r="R3012" s="14">
        <v>4.0</v>
      </c>
      <c r="S3012" s="14">
        <v>0.0</v>
      </c>
      <c r="T3012" s="14" t="s">
        <v>1434</v>
      </c>
      <c r="U3012" s="14" t="s">
        <v>35</v>
      </c>
      <c r="V3012" s="16" t="s">
        <v>333</v>
      </c>
      <c r="W3012" s="17" t="s">
        <v>185</v>
      </c>
    </row>
    <row r="3013" ht="15.75" customHeight="1">
      <c r="A3013" s="14" t="s">
        <v>4421</v>
      </c>
      <c r="B3013" s="14" t="s">
        <v>4422</v>
      </c>
      <c r="C3013" s="14">
        <v>2020.0</v>
      </c>
      <c r="D3013" s="14">
        <v>21.0</v>
      </c>
      <c r="E3013" s="14">
        <v>214814.0</v>
      </c>
      <c r="F3013" s="14" t="s">
        <v>124</v>
      </c>
      <c r="G3013" s="14" t="s">
        <v>3644</v>
      </c>
      <c r="H3013" s="14" t="s">
        <v>2559</v>
      </c>
      <c r="I3013" s="14">
        <v>0.45</v>
      </c>
      <c r="J3013" s="14">
        <v>0.5</v>
      </c>
      <c r="K3013" s="14">
        <v>0.8089320471240578</v>
      </c>
      <c r="L3013" s="14">
        <v>0.215</v>
      </c>
      <c r="M3013" s="14">
        <v>0.112</v>
      </c>
      <c r="N3013" s="14">
        <v>0.0</v>
      </c>
      <c r="O3013" s="14">
        <v>0.117</v>
      </c>
      <c r="P3013" s="14">
        <v>0.322</v>
      </c>
      <c r="Q3013" s="14">
        <v>80.849</v>
      </c>
      <c r="R3013" s="14">
        <v>5.0</v>
      </c>
      <c r="S3013" s="14">
        <v>0.0</v>
      </c>
      <c r="T3013" s="14" t="s">
        <v>103</v>
      </c>
      <c r="U3013" s="14" t="s">
        <v>35</v>
      </c>
      <c r="V3013" s="16" t="s">
        <v>45</v>
      </c>
      <c r="W3013" s="17" t="s">
        <v>251</v>
      </c>
    </row>
    <row r="3014" ht="15.75" customHeight="1">
      <c r="A3014" s="14" t="s">
        <v>4429</v>
      </c>
      <c r="B3014" s="14" t="s">
        <v>4430</v>
      </c>
      <c r="C3014" s="14">
        <v>2020.0</v>
      </c>
      <c r="D3014" s="14">
        <v>21.0</v>
      </c>
      <c r="E3014" s="14">
        <v>171679.0</v>
      </c>
      <c r="F3014" s="14" t="s">
        <v>2229</v>
      </c>
      <c r="G3014" s="14" t="s">
        <v>2230</v>
      </c>
      <c r="H3014" s="14" t="s">
        <v>3347</v>
      </c>
      <c r="I3014" s="14">
        <v>0.683</v>
      </c>
      <c r="J3014" s="14">
        <v>0.0287</v>
      </c>
      <c r="K3014" s="14">
        <v>0.4493401492856215</v>
      </c>
      <c r="L3014" s="14">
        <v>0.0469</v>
      </c>
      <c r="M3014" s="14">
        <v>0.994</v>
      </c>
      <c r="N3014" s="14">
        <v>0.931</v>
      </c>
      <c r="O3014" s="14">
        <v>0.117</v>
      </c>
      <c r="P3014" s="14">
        <v>0.36</v>
      </c>
      <c r="Q3014" s="14">
        <v>134.171</v>
      </c>
      <c r="R3014" s="14">
        <v>10.0</v>
      </c>
      <c r="S3014" s="14">
        <v>0.0</v>
      </c>
      <c r="T3014" s="14" t="s">
        <v>103</v>
      </c>
      <c r="U3014" s="14" t="s">
        <v>35</v>
      </c>
      <c r="V3014" s="16" t="s">
        <v>45</v>
      </c>
      <c r="W3014" s="17" t="s">
        <v>251</v>
      </c>
    </row>
    <row r="3015" ht="15.75" customHeight="1">
      <c r="A3015" s="14" t="s">
        <v>7841</v>
      </c>
      <c r="B3015" s="14" t="s">
        <v>4844</v>
      </c>
      <c r="C3015" s="14">
        <v>2023.0</v>
      </c>
      <c r="D3015" s="14">
        <v>21.0</v>
      </c>
      <c r="E3015" s="14">
        <v>89854.0</v>
      </c>
      <c r="F3015" s="14" t="s">
        <v>213</v>
      </c>
      <c r="G3015" s="14" t="s">
        <v>4843</v>
      </c>
      <c r="H3015" s="14" t="s">
        <v>4844</v>
      </c>
      <c r="I3015" s="14">
        <v>0.564</v>
      </c>
      <c r="J3015" s="14">
        <v>0.735</v>
      </c>
      <c r="K3015" s="14">
        <v>0.799499497341358</v>
      </c>
      <c r="L3015" s="14">
        <v>0.371</v>
      </c>
      <c r="M3015" s="14">
        <v>0.0736</v>
      </c>
      <c r="N3015" s="14">
        <v>0.0</v>
      </c>
      <c r="O3015" s="14">
        <v>0.284</v>
      </c>
      <c r="P3015" s="14">
        <v>0.787</v>
      </c>
      <c r="Q3015" s="14">
        <v>87.317</v>
      </c>
      <c r="R3015" s="14">
        <v>1.0</v>
      </c>
      <c r="S3015" s="14">
        <v>1.0</v>
      </c>
      <c r="T3015" s="14" t="s">
        <v>103</v>
      </c>
      <c r="U3015" s="14" t="s">
        <v>35</v>
      </c>
      <c r="V3015" s="16" t="s">
        <v>181</v>
      </c>
      <c r="W3015" s="17" t="s">
        <v>185</v>
      </c>
    </row>
    <row r="3016" ht="15.75" customHeight="1">
      <c r="A3016" s="14" t="s">
        <v>7846</v>
      </c>
      <c r="B3016" s="14" t="s">
        <v>7847</v>
      </c>
      <c r="C3016" s="14">
        <v>2018.0</v>
      </c>
      <c r="D3016" s="14">
        <v>21.0</v>
      </c>
      <c r="E3016" s="14">
        <v>125217.0</v>
      </c>
      <c r="F3016" s="14" t="s">
        <v>213</v>
      </c>
      <c r="G3016" s="14" t="s">
        <v>7547</v>
      </c>
      <c r="H3016" s="14" t="s">
        <v>7548</v>
      </c>
      <c r="I3016" s="14">
        <v>0.765</v>
      </c>
      <c r="J3016" s="14">
        <v>0.682</v>
      </c>
      <c r="K3016" s="14">
        <v>0.8532928368050545</v>
      </c>
      <c r="L3016" s="14">
        <v>0.0583</v>
      </c>
      <c r="M3016" s="14">
        <v>0.131</v>
      </c>
      <c r="N3016" s="14">
        <v>3.54E-4</v>
      </c>
      <c r="O3016" s="14">
        <v>0.0597</v>
      </c>
      <c r="P3016" s="14">
        <v>0.89</v>
      </c>
      <c r="Q3016" s="14">
        <v>155.139</v>
      </c>
      <c r="R3016" s="14">
        <v>7.0</v>
      </c>
      <c r="S3016" s="14">
        <v>1.0</v>
      </c>
      <c r="T3016" s="14" t="s">
        <v>103</v>
      </c>
      <c r="U3016" s="14" t="s">
        <v>35</v>
      </c>
      <c r="V3016" s="16" t="s">
        <v>560</v>
      </c>
      <c r="W3016" s="17" t="s">
        <v>185</v>
      </c>
    </row>
    <row r="3017" ht="15.75" customHeight="1">
      <c r="A3017" s="14" t="s">
        <v>7853</v>
      </c>
      <c r="B3017" s="14" t="s">
        <v>7854</v>
      </c>
      <c r="C3017" s="14">
        <v>1994.0</v>
      </c>
      <c r="D3017" s="14">
        <v>21.0</v>
      </c>
      <c r="E3017" s="14">
        <v>398013.0</v>
      </c>
      <c r="F3017" s="14" t="s">
        <v>7856</v>
      </c>
      <c r="G3017" s="14" t="s">
        <v>7858</v>
      </c>
      <c r="H3017" s="14" t="s">
        <v>7859</v>
      </c>
      <c r="I3017" s="14">
        <v>0.872</v>
      </c>
      <c r="J3017" s="14">
        <v>0.599</v>
      </c>
      <c r="K3017" s="14">
        <v>0.8281821487214044</v>
      </c>
      <c r="L3017" s="14">
        <v>0.0283</v>
      </c>
      <c r="M3017" s="14">
        <v>0.345</v>
      </c>
      <c r="N3017" s="14">
        <v>1.23E-5</v>
      </c>
      <c r="O3017" s="14">
        <v>0.0668</v>
      </c>
      <c r="P3017" s="14">
        <v>0.767</v>
      </c>
      <c r="Q3017" s="14">
        <v>103.657</v>
      </c>
      <c r="R3017" s="14">
        <v>0.0</v>
      </c>
      <c r="S3017" s="14">
        <v>1.0</v>
      </c>
      <c r="T3017" s="14" t="s">
        <v>103</v>
      </c>
      <c r="U3017" s="14" t="s">
        <v>35</v>
      </c>
      <c r="V3017" s="16" t="s">
        <v>181</v>
      </c>
      <c r="W3017" s="17" t="s">
        <v>185</v>
      </c>
    </row>
    <row r="3018" ht="15.75" customHeight="1">
      <c r="A3018" s="14" t="s">
        <v>7861</v>
      </c>
      <c r="B3018" s="14" t="s">
        <v>7862</v>
      </c>
      <c r="C3018" s="14">
        <v>2018.0</v>
      </c>
      <c r="D3018" s="14">
        <v>21.0</v>
      </c>
      <c r="E3018" s="14">
        <v>103500.0</v>
      </c>
      <c r="F3018" s="14" t="s">
        <v>213</v>
      </c>
      <c r="G3018" s="14" t="s">
        <v>7547</v>
      </c>
      <c r="H3018" s="14" t="s">
        <v>7548</v>
      </c>
      <c r="I3018" s="14">
        <v>0.838</v>
      </c>
      <c r="J3018" s="14">
        <v>0.668</v>
      </c>
      <c r="K3018" s="14">
        <v>0.8784249138904794</v>
      </c>
      <c r="L3018" s="14">
        <v>0.0449</v>
      </c>
      <c r="M3018" s="14">
        <v>0.526</v>
      </c>
      <c r="N3018" s="14">
        <v>0.038</v>
      </c>
      <c r="O3018" s="14">
        <v>0.177</v>
      </c>
      <c r="P3018" s="14">
        <v>0.864</v>
      </c>
      <c r="Q3018" s="14">
        <v>160.172</v>
      </c>
      <c r="R3018" s="14">
        <v>6.0</v>
      </c>
      <c r="S3018" s="14">
        <v>1.0</v>
      </c>
      <c r="T3018" s="14" t="s">
        <v>103</v>
      </c>
      <c r="U3018" s="14" t="s">
        <v>35</v>
      </c>
      <c r="V3018" s="16" t="s">
        <v>560</v>
      </c>
      <c r="W3018" s="17" t="s">
        <v>185</v>
      </c>
    </row>
    <row r="3019" ht="15.75" customHeight="1">
      <c r="A3019" s="14" t="s">
        <v>4436</v>
      </c>
      <c r="B3019" s="14" t="s">
        <v>4437</v>
      </c>
      <c r="C3019" s="14">
        <v>2022.0</v>
      </c>
      <c r="D3019" s="14">
        <v>21.0</v>
      </c>
      <c r="E3019" s="14">
        <v>208706.0</v>
      </c>
      <c r="F3019" s="14" t="s">
        <v>1267</v>
      </c>
      <c r="G3019" s="14" t="s">
        <v>4438</v>
      </c>
      <c r="H3019" s="14" t="s">
        <v>4439</v>
      </c>
      <c r="I3019" s="14">
        <v>0.506</v>
      </c>
      <c r="J3019" s="14">
        <v>0.817</v>
      </c>
      <c r="K3019" s="14">
        <v>0.8664256838947999</v>
      </c>
      <c r="L3019" s="14">
        <v>0.0336</v>
      </c>
      <c r="M3019" s="14">
        <v>0.00283</v>
      </c>
      <c r="N3019" s="14">
        <v>0.0</v>
      </c>
      <c r="O3019" s="14">
        <v>0.0486</v>
      </c>
      <c r="P3019" s="14">
        <v>0.49</v>
      </c>
      <c r="Q3019" s="14">
        <v>109.955</v>
      </c>
      <c r="R3019" s="14">
        <v>11.0</v>
      </c>
      <c r="S3019" s="14">
        <v>0.0</v>
      </c>
      <c r="T3019" s="14" t="s">
        <v>103</v>
      </c>
      <c r="U3019" s="14" t="s">
        <v>35</v>
      </c>
      <c r="V3019" s="16" t="s">
        <v>54</v>
      </c>
      <c r="W3019" s="17" t="s">
        <v>251</v>
      </c>
    </row>
    <row r="3020" ht="15.75" customHeight="1">
      <c r="A3020" s="14" t="s">
        <v>4445</v>
      </c>
      <c r="B3020" s="14" t="s">
        <v>4446</v>
      </c>
      <c r="C3020" s="14">
        <v>2016.0</v>
      </c>
      <c r="D3020" s="14">
        <v>21.0</v>
      </c>
      <c r="E3020" s="14">
        <v>311133.0</v>
      </c>
      <c r="F3020" s="14" t="s">
        <v>2343</v>
      </c>
      <c r="G3020" s="14" t="s">
        <v>4447</v>
      </c>
      <c r="H3020" s="14" t="s">
        <v>4448</v>
      </c>
      <c r="I3020" s="14">
        <v>0.475</v>
      </c>
      <c r="J3020" s="14">
        <v>0.143</v>
      </c>
      <c r="K3020" s="14">
        <v>0.5935875772550727</v>
      </c>
      <c r="L3020" s="14">
        <v>0.0344</v>
      </c>
      <c r="M3020" s="14">
        <v>0.983</v>
      </c>
      <c r="N3020" s="14">
        <v>0.917</v>
      </c>
      <c r="O3020" s="14">
        <v>0.097</v>
      </c>
      <c r="P3020" s="14">
        <v>0.157</v>
      </c>
      <c r="Q3020" s="14">
        <v>109.97</v>
      </c>
      <c r="R3020" s="14">
        <v>7.0</v>
      </c>
      <c r="S3020" s="14">
        <v>1.0</v>
      </c>
      <c r="T3020" s="14" t="s">
        <v>103</v>
      </c>
      <c r="U3020" s="14" t="s">
        <v>35</v>
      </c>
      <c r="V3020" s="16" t="s">
        <v>58</v>
      </c>
      <c r="W3020" s="17" t="s">
        <v>251</v>
      </c>
    </row>
    <row r="3021" ht="15.75" customHeight="1">
      <c r="A3021" s="14" t="s">
        <v>4451</v>
      </c>
      <c r="B3021" s="14" t="s">
        <v>4452</v>
      </c>
      <c r="C3021" s="14">
        <v>2022.0</v>
      </c>
      <c r="D3021" s="14">
        <v>21.0</v>
      </c>
      <c r="E3021" s="14">
        <v>98798.0</v>
      </c>
      <c r="F3021" s="14" t="s">
        <v>199</v>
      </c>
      <c r="G3021" s="14" t="s">
        <v>4455</v>
      </c>
      <c r="H3021" s="14" t="s">
        <v>4456</v>
      </c>
      <c r="I3021" s="14">
        <v>0.606</v>
      </c>
      <c r="J3021" s="14">
        <v>0.0301</v>
      </c>
      <c r="K3021" s="14">
        <v>0.5036682137936889</v>
      </c>
      <c r="L3021" s="14">
        <v>0.0333</v>
      </c>
      <c r="M3021" s="14">
        <v>0.981</v>
      </c>
      <c r="N3021" s="14">
        <v>0.956</v>
      </c>
      <c r="O3021" s="14">
        <v>0.145</v>
      </c>
      <c r="P3021" s="14">
        <v>0.107</v>
      </c>
      <c r="Q3021" s="14">
        <v>104.021</v>
      </c>
      <c r="R3021" s="14">
        <v>0.0</v>
      </c>
      <c r="S3021" s="14">
        <v>1.0</v>
      </c>
      <c r="T3021" s="14" t="s">
        <v>103</v>
      </c>
      <c r="U3021" s="14" t="s">
        <v>68</v>
      </c>
      <c r="V3021" s="16" t="s">
        <v>58</v>
      </c>
      <c r="W3021" s="17" t="s">
        <v>251</v>
      </c>
    </row>
    <row r="3022" ht="15.75" customHeight="1">
      <c r="A3022" s="14" t="s">
        <v>4458</v>
      </c>
      <c r="B3022" s="14" t="s">
        <v>4459</v>
      </c>
      <c r="C3022" s="14">
        <v>2023.0</v>
      </c>
      <c r="D3022" s="14">
        <v>21.0</v>
      </c>
      <c r="E3022" s="14">
        <v>296453.0</v>
      </c>
      <c r="F3022" s="14" t="s">
        <v>327</v>
      </c>
      <c r="G3022" s="14" t="s">
        <v>123</v>
      </c>
      <c r="H3022" s="14" t="s">
        <v>2978</v>
      </c>
      <c r="I3022" s="14">
        <v>0.365</v>
      </c>
      <c r="J3022" s="14">
        <v>0.587</v>
      </c>
      <c r="K3022" s="14">
        <v>0.8363527473993895</v>
      </c>
      <c r="L3022" s="14">
        <v>0.0326</v>
      </c>
      <c r="M3022" s="14">
        <v>0.687</v>
      </c>
      <c r="N3022" s="14">
        <v>1.2E-5</v>
      </c>
      <c r="O3022" s="14">
        <v>0.153</v>
      </c>
      <c r="P3022" s="14">
        <v>0.398</v>
      </c>
      <c r="Q3022" s="14">
        <v>109.895</v>
      </c>
      <c r="R3022" s="14">
        <v>5.0</v>
      </c>
      <c r="S3022" s="14">
        <v>0.0</v>
      </c>
      <c r="T3022" s="14" t="s">
        <v>104</v>
      </c>
      <c r="U3022" s="14" t="s">
        <v>35</v>
      </c>
      <c r="V3022" s="16" t="s">
        <v>45</v>
      </c>
      <c r="W3022" s="17" t="s">
        <v>251</v>
      </c>
    </row>
    <row r="3023" ht="15.75" customHeight="1">
      <c r="A3023" s="14" t="s">
        <v>7868</v>
      </c>
      <c r="B3023" s="14" t="s">
        <v>7065</v>
      </c>
      <c r="C3023" s="14">
        <v>2020.0</v>
      </c>
      <c r="D3023" s="14">
        <v>21.0</v>
      </c>
      <c r="E3023" s="14">
        <v>281707.0</v>
      </c>
      <c r="F3023" s="14" t="s">
        <v>194</v>
      </c>
      <c r="G3023" s="14" t="s">
        <v>7869</v>
      </c>
      <c r="H3023" s="14" t="s">
        <v>4191</v>
      </c>
      <c r="I3023" s="14">
        <v>0.803</v>
      </c>
      <c r="J3023" s="14">
        <v>0.858</v>
      </c>
      <c r="K3023" s="14">
        <v>0.8802643680431147</v>
      </c>
      <c r="L3023" s="14">
        <v>0.185</v>
      </c>
      <c r="M3023" s="14">
        <v>0.306</v>
      </c>
      <c r="N3023" s="14">
        <v>6.15E-5</v>
      </c>
      <c r="O3023" s="14">
        <v>0.553</v>
      </c>
      <c r="P3023" s="14">
        <v>0.632</v>
      </c>
      <c r="Q3023" s="14">
        <v>101.008</v>
      </c>
      <c r="R3023" s="14">
        <v>6.0</v>
      </c>
      <c r="S3023" s="14">
        <v>0.0</v>
      </c>
      <c r="T3023" s="14" t="s">
        <v>104</v>
      </c>
      <c r="U3023" s="14" t="s">
        <v>68</v>
      </c>
      <c r="V3023" s="16" t="s">
        <v>407</v>
      </c>
      <c r="W3023" s="17" t="s">
        <v>185</v>
      </c>
    </row>
    <row r="3024" ht="15.75" customHeight="1">
      <c r="A3024" s="14" t="s">
        <v>7873</v>
      </c>
      <c r="B3024" s="14" t="s">
        <v>7874</v>
      </c>
      <c r="C3024" s="14">
        <v>2023.0</v>
      </c>
      <c r="D3024" s="14">
        <v>21.0</v>
      </c>
      <c r="E3024" s="14">
        <v>162923.0</v>
      </c>
      <c r="F3024" s="14" t="s">
        <v>209</v>
      </c>
      <c r="G3024" s="14" t="s">
        <v>7875</v>
      </c>
      <c r="H3024" s="14" t="s">
        <v>7876</v>
      </c>
      <c r="I3024" s="14">
        <v>0.533</v>
      </c>
      <c r="J3024" s="14">
        <v>0.869</v>
      </c>
      <c r="K3024" s="14">
        <v>0.801617008517066</v>
      </c>
      <c r="L3024" s="14">
        <v>0.0394</v>
      </c>
      <c r="M3024" s="14">
        <v>0.00613</v>
      </c>
      <c r="N3024" s="14">
        <v>0.186</v>
      </c>
      <c r="O3024" s="14">
        <v>0.129</v>
      </c>
      <c r="P3024" s="14">
        <v>0.502</v>
      </c>
      <c r="Q3024" s="14">
        <v>129.998</v>
      </c>
      <c r="R3024" s="14">
        <v>6.0</v>
      </c>
      <c r="S3024" s="14">
        <v>0.0</v>
      </c>
      <c r="T3024" s="14" t="s">
        <v>104</v>
      </c>
      <c r="U3024" s="14" t="s">
        <v>35</v>
      </c>
      <c r="V3024" s="16" t="s">
        <v>333</v>
      </c>
      <c r="W3024" s="17" t="s">
        <v>185</v>
      </c>
    </row>
    <row r="3025" ht="15.75" customHeight="1">
      <c r="A3025" s="14" t="s">
        <v>7882</v>
      </c>
      <c r="B3025" s="14" t="s">
        <v>7883</v>
      </c>
      <c r="C3025" s="14">
        <v>2021.0</v>
      </c>
      <c r="D3025" s="14">
        <v>21.0</v>
      </c>
      <c r="E3025" s="14">
        <v>1541387.0</v>
      </c>
      <c r="F3025" s="14" t="s">
        <v>1437</v>
      </c>
      <c r="G3025" s="14" t="s">
        <v>7737</v>
      </c>
      <c r="H3025" s="14" t="s">
        <v>7887</v>
      </c>
      <c r="I3025" s="14">
        <v>0.357</v>
      </c>
      <c r="J3025" s="14">
        <v>0.799</v>
      </c>
      <c r="K3025" s="14">
        <v>0.8555600709931864</v>
      </c>
      <c r="L3025" s="14">
        <v>0.0542</v>
      </c>
      <c r="M3025" s="14">
        <v>0.61</v>
      </c>
      <c r="N3025" s="14">
        <v>2.66E-5</v>
      </c>
      <c r="O3025" s="14">
        <v>0.319</v>
      </c>
      <c r="P3025" s="14">
        <v>0.696</v>
      </c>
      <c r="Q3025" s="14">
        <v>131.645</v>
      </c>
      <c r="R3025" s="14">
        <v>3.0</v>
      </c>
      <c r="S3025" s="14">
        <v>1.0</v>
      </c>
      <c r="T3025" s="14" t="s">
        <v>104</v>
      </c>
      <c r="U3025" s="14" t="s">
        <v>35</v>
      </c>
      <c r="V3025" s="16" t="s">
        <v>407</v>
      </c>
      <c r="W3025" s="17" t="s">
        <v>185</v>
      </c>
    </row>
    <row r="3026" ht="15.75" customHeight="1">
      <c r="A3026" s="14" t="s">
        <v>7890</v>
      </c>
      <c r="B3026" s="14" t="s">
        <v>7891</v>
      </c>
      <c r="C3026" s="14">
        <v>2017.0</v>
      </c>
      <c r="D3026" s="14">
        <v>21.0</v>
      </c>
      <c r="E3026" s="14">
        <v>239426.0</v>
      </c>
      <c r="F3026" s="14" t="s">
        <v>255</v>
      </c>
      <c r="G3026" s="14" t="s">
        <v>7895</v>
      </c>
      <c r="H3026" s="14" t="s">
        <v>7896</v>
      </c>
      <c r="I3026" s="14">
        <v>0.656</v>
      </c>
      <c r="J3026" s="14">
        <v>0.765</v>
      </c>
      <c r="K3026" s="14">
        <v>0.8540628408689483</v>
      </c>
      <c r="L3026" s="14">
        <v>0.0394</v>
      </c>
      <c r="M3026" s="14">
        <v>0.593</v>
      </c>
      <c r="N3026" s="14">
        <v>3.27E-6</v>
      </c>
      <c r="O3026" s="14">
        <v>0.0883</v>
      </c>
      <c r="P3026" s="14">
        <v>0.961</v>
      </c>
      <c r="Q3026" s="14">
        <v>96.182</v>
      </c>
      <c r="R3026" s="14">
        <v>7.0</v>
      </c>
      <c r="S3026" s="14">
        <v>1.0</v>
      </c>
      <c r="T3026" s="14" t="s">
        <v>104</v>
      </c>
      <c r="U3026" s="14" t="s">
        <v>35</v>
      </c>
      <c r="V3026" s="16" t="s">
        <v>819</v>
      </c>
      <c r="W3026" s="17" t="s">
        <v>185</v>
      </c>
    </row>
    <row r="3027" ht="15.75" customHeight="1">
      <c r="A3027" s="14" t="s">
        <v>7901</v>
      </c>
      <c r="B3027" s="14" t="s">
        <v>7902</v>
      </c>
      <c r="C3027" s="14">
        <v>2019.0</v>
      </c>
      <c r="D3027" s="14">
        <v>21.0</v>
      </c>
      <c r="E3027" s="14">
        <v>228733.0</v>
      </c>
      <c r="F3027" s="14" t="s">
        <v>209</v>
      </c>
      <c r="G3027" s="14" t="s">
        <v>2426</v>
      </c>
      <c r="H3027" s="14" t="s">
        <v>4470</v>
      </c>
      <c r="I3027" s="14">
        <v>0.841</v>
      </c>
      <c r="J3027" s="14">
        <v>0.439</v>
      </c>
      <c r="K3027" s="14">
        <v>0.7520586914047857</v>
      </c>
      <c r="L3027" s="14">
        <v>0.0968</v>
      </c>
      <c r="M3027" s="14">
        <v>0.419</v>
      </c>
      <c r="N3027" s="14">
        <v>0.0</v>
      </c>
      <c r="O3027" s="14">
        <v>0.0257</v>
      </c>
      <c r="P3027" s="14">
        <v>0.69</v>
      </c>
      <c r="Q3027" s="14">
        <v>115.074</v>
      </c>
      <c r="R3027" s="14">
        <v>7.0</v>
      </c>
      <c r="S3027" s="14">
        <v>1.0</v>
      </c>
      <c r="T3027" s="14" t="s">
        <v>104</v>
      </c>
      <c r="U3027" s="14" t="s">
        <v>35</v>
      </c>
      <c r="V3027" s="16" t="s">
        <v>407</v>
      </c>
      <c r="W3027" s="17" t="s">
        <v>185</v>
      </c>
    </row>
    <row r="3028" ht="15.75" customHeight="1">
      <c r="A3028" s="14" t="s">
        <v>4464</v>
      </c>
      <c r="B3028" s="14" t="s">
        <v>4466</v>
      </c>
      <c r="C3028" s="14">
        <v>2019.0</v>
      </c>
      <c r="D3028" s="14">
        <v>21.0</v>
      </c>
      <c r="E3028" s="14">
        <v>233000.0</v>
      </c>
      <c r="F3028" s="14" t="s">
        <v>209</v>
      </c>
      <c r="G3028" s="14" t="s">
        <v>4469</v>
      </c>
      <c r="H3028" s="14" t="s">
        <v>4470</v>
      </c>
      <c r="I3028" s="14">
        <v>0.709</v>
      </c>
      <c r="J3028" s="14">
        <v>0.412</v>
      </c>
      <c r="K3028" s="14">
        <v>0.7574914978555926</v>
      </c>
      <c r="L3028" s="14">
        <v>0.0419</v>
      </c>
      <c r="M3028" s="14">
        <v>0.217</v>
      </c>
      <c r="N3028" s="14">
        <v>2.31E-5</v>
      </c>
      <c r="O3028" s="14">
        <v>0.1</v>
      </c>
      <c r="P3028" s="14">
        <v>0.371</v>
      </c>
      <c r="Q3028" s="14">
        <v>114.963</v>
      </c>
      <c r="R3028" s="14">
        <v>0.0</v>
      </c>
      <c r="S3028" s="14">
        <v>1.0</v>
      </c>
      <c r="T3028" s="14" t="s">
        <v>104</v>
      </c>
      <c r="U3028" s="14" t="s">
        <v>35</v>
      </c>
      <c r="V3028" s="16" t="s">
        <v>45</v>
      </c>
      <c r="W3028" s="17" t="s">
        <v>251</v>
      </c>
    </row>
    <row r="3029" ht="15.75" customHeight="1">
      <c r="A3029" s="14" t="s">
        <v>4473</v>
      </c>
      <c r="B3029" s="14" t="s">
        <v>4474</v>
      </c>
      <c r="C3029" s="14">
        <v>2023.0</v>
      </c>
      <c r="D3029" s="14">
        <v>21.0</v>
      </c>
      <c r="E3029" s="14">
        <v>141673.0</v>
      </c>
      <c r="F3029" s="14" t="s">
        <v>156</v>
      </c>
      <c r="G3029" s="14" t="s">
        <v>4477</v>
      </c>
      <c r="H3029" s="14" t="s">
        <v>4474</v>
      </c>
      <c r="I3029" s="14">
        <v>0.382</v>
      </c>
      <c r="J3029" s="14">
        <v>0.979</v>
      </c>
      <c r="K3029" s="14">
        <v>0.6977520158984931</v>
      </c>
      <c r="L3029" s="14">
        <v>0.192</v>
      </c>
      <c r="M3029" s="14">
        <v>0.212</v>
      </c>
      <c r="N3029" s="14">
        <v>0.915</v>
      </c>
      <c r="O3029" s="14">
        <v>0.293</v>
      </c>
      <c r="P3029" s="14">
        <v>0.316</v>
      </c>
      <c r="Q3029" s="14">
        <v>98.026</v>
      </c>
      <c r="R3029" s="14">
        <v>8.0</v>
      </c>
      <c r="S3029" s="14">
        <v>0.0</v>
      </c>
      <c r="T3029" s="14" t="s">
        <v>104</v>
      </c>
      <c r="U3029" s="14" t="s">
        <v>35</v>
      </c>
      <c r="V3029" s="16" t="s">
        <v>45</v>
      </c>
      <c r="W3029" s="17" t="s">
        <v>251</v>
      </c>
    </row>
    <row r="3030" ht="15.75" customHeight="1">
      <c r="A3030" s="14" t="s">
        <v>4482</v>
      </c>
      <c r="B3030" s="14" t="s">
        <v>4484</v>
      </c>
      <c r="C3030" s="14">
        <v>2022.0</v>
      </c>
      <c r="D3030" s="14">
        <v>21.0</v>
      </c>
      <c r="E3030" s="14">
        <v>165236.0</v>
      </c>
      <c r="F3030" s="14" t="s">
        <v>209</v>
      </c>
      <c r="G3030" s="14" t="s">
        <v>4486</v>
      </c>
      <c r="H3030" s="14" t="s">
        <v>4484</v>
      </c>
      <c r="I3030" s="14">
        <v>0.606</v>
      </c>
      <c r="J3030" s="14">
        <v>0.41</v>
      </c>
      <c r="K3030" s="14">
        <v>0.7725065771015229</v>
      </c>
      <c r="L3030" s="14">
        <v>0.0304</v>
      </c>
      <c r="M3030" s="14">
        <v>0.878</v>
      </c>
      <c r="N3030" s="14">
        <v>0.0</v>
      </c>
      <c r="O3030" s="14">
        <v>0.124</v>
      </c>
      <c r="P3030" s="14">
        <v>0.268</v>
      </c>
      <c r="Q3030" s="14">
        <v>103.012</v>
      </c>
      <c r="R3030" s="14">
        <v>1.0</v>
      </c>
      <c r="S3030" s="14">
        <v>1.0</v>
      </c>
      <c r="T3030" s="14" t="s">
        <v>104</v>
      </c>
      <c r="U3030" s="14" t="s">
        <v>35</v>
      </c>
      <c r="V3030" s="16" t="s">
        <v>36</v>
      </c>
      <c r="W3030" s="17" t="s">
        <v>251</v>
      </c>
    </row>
    <row r="3031" ht="15.75" customHeight="1">
      <c r="A3031" s="14" t="s">
        <v>7906</v>
      </c>
      <c r="B3031" s="14" t="s">
        <v>7907</v>
      </c>
      <c r="C3031" s="14">
        <v>2016.0</v>
      </c>
      <c r="D3031" s="14">
        <v>21.0</v>
      </c>
      <c r="E3031" s="14">
        <v>358920.0</v>
      </c>
      <c r="F3031" s="14" t="s">
        <v>194</v>
      </c>
      <c r="G3031" s="14" t="s">
        <v>7909</v>
      </c>
      <c r="H3031" s="14" t="s">
        <v>5449</v>
      </c>
      <c r="I3031" s="14">
        <v>0.785</v>
      </c>
      <c r="J3031" s="14">
        <v>0.847</v>
      </c>
      <c r="K3031" s="14">
        <v>0.7399311273984572</v>
      </c>
      <c r="L3031" s="14">
        <v>0.0993</v>
      </c>
      <c r="M3031" s="14">
        <v>0.187</v>
      </c>
      <c r="N3031" s="14">
        <v>0.0</v>
      </c>
      <c r="O3031" s="14">
        <v>0.0347</v>
      </c>
      <c r="P3031" s="14">
        <v>0.891</v>
      </c>
      <c r="Q3031" s="14">
        <v>97.054</v>
      </c>
      <c r="R3031" s="14">
        <v>10.0</v>
      </c>
      <c r="S3031" s="14">
        <v>0.0</v>
      </c>
      <c r="T3031" s="14" t="s">
        <v>104</v>
      </c>
      <c r="U3031" s="14" t="s">
        <v>35</v>
      </c>
      <c r="V3031" s="16" t="s">
        <v>560</v>
      </c>
      <c r="W3031" s="17" t="s">
        <v>185</v>
      </c>
    </row>
    <row r="3032" ht="15.75" customHeight="1">
      <c r="A3032" s="14" t="s">
        <v>7912</v>
      </c>
      <c r="B3032" s="14" t="s">
        <v>7913</v>
      </c>
      <c r="C3032" s="14">
        <v>2021.0</v>
      </c>
      <c r="D3032" s="14">
        <v>21.0</v>
      </c>
      <c r="E3032" s="14">
        <v>78213.0</v>
      </c>
      <c r="F3032" s="14" t="s">
        <v>765</v>
      </c>
      <c r="G3032" s="14" t="s">
        <v>7914</v>
      </c>
      <c r="H3032" s="14" t="s">
        <v>7915</v>
      </c>
      <c r="I3032" s="14">
        <v>0.657</v>
      </c>
      <c r="J3032" s="14">
        <v>0.15</v>
      </c>
      <c r="K3032" s="14">
        <v>0.6669090753391888</v>
      </c>
      <c r="L3032" s="14">
        <v>0.0518</v>
      </c>
      <c r="M3032" s="14">
        <v>0.784</v>
      </c>
      <c r="N3032" s="14">
        <v>0.911</v>
      </c>
      <c r="O3032" s="14">
        <v>0.228</v>
      </c>
      <c r="P3032" s="14">
        <v>0.552</v>
      </c>
      <c r="Q3032" s="14">
        <v>134.174</v>
      </c>
      <c r="R3032" s="14">
        <v>8.0</v>
      </c>
      <c r="S3032" s="14">
        <v>1.0</v>
      </c>
      <c r="T3032" s="14" t="s">
        <v>34</v>
      </c>
      <c r="U3032" s="14" t="s">
        <v>35</v>
      </c>
      <c r="V3032" s="16" t="s">
        <v>333</v>
      </c>
      <c r="W3032" s="17" t="s">
        <v>185</v>
      </c>
    </row>
    <row r="3033" ht="15.75" customHeight="1">
      <c r="A3033" s="14" t="s">
        <v>4490</v>
      </c>
      <c r="B3033" s="14" t="s">
        <v>1887</v>
      </c>
      <c r="C3033" s="14">
        <v>2021.0</v>
      </c>
      <c r="D3033" s="14">
        <v>21.0</v>
      </c>
      <c r="E3033" s="14">
        <v>242240.0</v>
      </c>
      <c r="F3033" s="14" t="s">
        <v>4493</v>
      </c>
      <c r="G3033" s="14" t="s">
        <v>4494</v>
      </c>
      <c r="H3033" s="14" t="s">
        <v>1887</v>
      </c>
      <c r="I3033" s="14">
        <v>0.343</v>
      </c>
      <c r="J3033" s="14">
        <v>0.277</v>
      </c>
      <c r="K3033" s="14">
        <v>0.7298569075625125</v>
      </c>
      <c r="L3033" s="14">
        <v>0.0329</v>
      </c>
      <c r="M3033" s="14">
        <v>0.756</v>
      </c>
      <c r="N3033" s="14">
        <v>0.0</v>
      </c>
      <c r="O3033" s="14">
        <v>0.127</v>
      </c>
      <c r="P3033" s="14">
        <v>0.272</v>
      </c>
      <c r="Q3033" s="14">
        <v>200.204</v>
      </c>
      <c r="R3033" s="14">
        <v>4.0</v>
      </c>
      <c r="S3033" s="14">
        <v>1.0</v>
      </c>
      <c r="T3033" s="14" t="s">
        <v>34</v>
      </c>
      <c r="U3033" s="14" t="s">
        <v>68</v>
      </c>
      <c r="V3033" s="16" t="s">
        <v>36</v>
      </c>
      <c r="W3033" s="17" t="s">
        <v>251</v>
      </c>
    </row>
    <row r="3034" ht="15.75" customHeight="1">
      <c r="A3034" s="14" t="s">
        <v>7919</v>
      </c>
      <c r="B3034" s="14" t="s">
        <v>7920</v>
      </c>
      <c r="C3034" s="14">
        <v>2008.0</v>
      </c>
      <c r="D3034" s="14">
        <v>21.0</v>
      </c>
      <c r="E3034" s="14">
        <v>317936.0</v>
      </c>
      <c r="F3034" s="14" t="s">
        <v>401</v>
      </c>
      <c r="G3034" s="14" t="s">
        <v>5759</v>
      </c>
      <c r="H3034" s="14" t="s">
        <v>5759</v>
      </c>
      <c r="I3034" s="14">
        <v>0.701</v>
      </c>
      <c r="J3034" s="14">
        <v>0.732</v>
      </c>
      <c r="K3034" s="14">
        <v>0.8370371954561839</v>
      </c>
      <c r="L3034" s="14">
        <v>0.0704</v>
      </c>
      <c r="M3034" s="14">
        <v>0.502</v>
      </c>
      <c r="N3034" s="14">
        <v>1.19E-5</v>
      </c>
      <c r="O3034" s="14">
        <v>0.077</v>
      </c>
      <c r="P3034" s="14">
        <v>0.777</v>
      </c>
      <c r="Q3034" s="14">
        <v>94.99</v>
      </c>
      <c r="R3034" s="14">
        <v>11.0</v>
      </c>
      <c r="S3034" s="14">
        <v>0.0</v>
      </c>
      <c r="T3034" s="14" t="s">
        <v>34</v>
      </c>
      <c r="U3034" s="14" t="s">
        <v>35</v>
      </c>
      <c r="V3034" s="16" t="s">
        <v>181</v>
      </c>
      <c r="W3034" s="17" t="s">
        <v>185</v>
      </c>
    </row>
    <row r="3035" ht="15.75" customHeight="1">
      <c r="A3035" s="14" t="s">
        <v>4497</v>
      </c>
      <c r="B3035" s="14" t="s">
        <v>4498</v>
      </c>
      <c r="C3035" s="14">
        <v>2017.0</v>
      </c>
      <c r="D3035" s="14">
        <v>21.0</v>
      </c>
      <c r="E3035" s="14">
        <v>208386.0</v>
      </c>
      <c r="F3035" s="14" t="s">
        <v>413</v>
      </c>
      <c r="G3035" s="14" t="s">
        <v>4183</v>
      </c>
      <c r="H3035" s="14" t="s">
        <v>4502</v>
      </c>
      <c r="I3035" s="14">
        <v>0.456</v>
      </c>
      <c r="J3035" s="14">
        <v>0.587</v>
      </c>
      <c r="K3035" s="14">
        <v>0.7907513956154525</v>
      </c>
      <c r="L3035" s="14">
        <v>0.0331</v>
      </c>
      <c r="M3035" s="14">
        <v>0.127</v>
      </c>
      <c r="N3035" s="14">
        <v>0.0</v>
      </c>
      <c r="O3035" s="14">
        <v>0.126</v>
      </c>
      <c r="P3035" s="14">
        <v>0.416</v>
      </c>
      <c r="Q3035" s="14">
        <v>140.808</v>
      </c>
      <c r="R3035" s="14">
        <v>7.0</v>
      </c>
      <c r="S3035" s="14">
        <v>0.0</v>
      </c>
      <c r="T3035" s="14" t="s">
        <v>34</v>
      </c>
      <c r="U3035" s="14" t="s">
        <v>35</v>
      </c>
      <c r="V3035" s="16" t="s">
        <v>54</v>
      </c>
      <c r="W3035" s="17" t="s">
        <v>251</v>
      </c>
    </row>
    <row r="3036" ht="15.75" customHeight="1">
      <c r="A3036" s="14" t="s">
        <v>4505</v>
      </c>
      <c r="B3036" s="14" t="s">
        <v>4506</v>
      </c>
      <c r="C3036" s="14">
        <v>2022.0</v>
      </c>
      <c r="D3036" s="14">
        <v>21.0</v>
      </c>
      <c r="E3036" s="14">
        <v>302500.0</v>
      </c>
      <c r="F3036" s="14" t="s">
        <v>341</v>
      </c>
      <c r="G3036" s="14" t="s">
        <v>3137</v>
      </c>
      <c r="H3036" s="14" t="s">
        <v>4506</v>
      </c>
      <c r="I3036" s="14">
        <v>0.507</v>
      </c>
      <c r="J3036" s="14">
        <v>0.766</v>
      </c>
      <c r="K3036" s="14">
        <v>0.8355613543337207</v>
      </c>
      <c r="L3036" s="14">
        <v>0.0297</v>
      </c>
      <c r="M3036" s="14">
        <v>0.00783</v>
      </c>
      <c r="N3036" s="14">
        <v>2.08E-4</v>
      </c>
      <c r="O3036" s="14">
        <v>0.153</v>
      </c>
      <c r="P3036" s="14">
        <v>0.145</v>
      </c>
      <c r="Q3036" s="14">
        <v>95.982</v>
      </c>
      <c r="R3036" s="14">
        <v>3.0</v>
      </c>
      <c r="S3036" s="14">
        <v>0.0</v>
      </c>
      <c r="T3036" s="14" t="s">
        <v>34</v>
      </c>
      <c r="U3036" s="14" t="s">
        <v>35</v>
      </c>
      <c r="V3036" s="16" t="s">
        <v>58</v>
      </c>
      <c r="W3036" s="17" t="s">
        <v>251</v>
      </c>
    </row>
    <row r="3037" ht="15.75" customHeight="1">
      <c r="A3037" s="14" t="s">
        <v>4511</v>
      </c>
      <c r="B3037" s="14" t="s">
        <v>4512</v>
      </c>
      <c r="C3037" s="14">
        <v>2013.0</v>
      </c>
      <c r="D3037" s="14">
        <v>21.0</v>
      </c>
      <c r="E3037" s="14">
        <v>291013.0</v>
      </c>
      <c r="F3037" s="14" t="s">
        <v>341</v>
      </c>
      <c r="G3037" s="14" t="s">
        <v>4513</v>
      </c>
      <c r="H3037" s="14" t="s">
        <v>4514</v>
      </c>
      <c r="I3037" s="14">
        <v>0.68</v>
      </c>
      <c r="J3037" s="14">
        <v>0.358</v>
      </c>
      <c r="K3037" s="14">
        <v>0.7323380317683928</v>
      </c>
      <c r="L3037" s="14">
        <v>0.0316</v>
      </c>
      <c r="M3037" s="14">
        <v>0.814</v>
      </c>
      <c r="N3037" s="14">
        <v>0.0</v>
      </c>
      <c r="O3037" s="14">
        <v>0.122</v>
      </c>
      <c r="P3037" s="14">
        <v>0.164</v>
      </c>
      <c r="Q3037" s="14">
        <v>111.971</v>
      </c>
      <c r="R3037" s="14">
        <v>8.0</v>
      </c>
      <c r="S3037" s="14">
        <v>0.0</v>
      </c>
      <c r="T3037" s="14" t="s">
        <v>34</v>
      </c>
      <c r="U3037" s="14" t="s">
        <v>35</v>
      </c>
      <c r="V3037" s="16" t="s">
        <v>58</v>
      </c>
      <c r="W3037" s="17" t="s">
        <v>251</v>
      </c>
    </row>
    <row r="3038" ht="15.75" customHeight="1">
      <c r="A3038" s="14" t="s">
        <v>7925</v>
      </c>
      <c r="B3038" s="14" t="s">
        <v>7926</v>
      </c>
      <c r="C3038" s="14">
        <v>2022.0</v>
      </c>
      <c r="D3038" s="14">
        <v>21.0</v>
      </c>
      <c r="E3038" s="14">
        <v>283000.0</v>
      </c>
      <c r="F3038" s="14" t="s">
        <v>194</v>
      </c>
      <c r="G3038" s="14" t="s">
        <v>7927</v>
      </c>
      <c r="H3038" s="14" t="s">
        <v>7928</v>
      </c>
      <c r="I3038" s="14">
        <v>0.77</v>
      </c>
      <c r="J3038" s="14">
        <v>0.652</v>
      </c>
      <c r="K3038" s="14">
        <v>0.7217290868880772</v>
      </c>
      <c r="L3038" s="14">
        <v>0.043</v>
      </c>
      <c r="M3038" s="14">
        <v>0.638</v>
      </c>
      <c r="N3038" s="14">
        <v>0.0</v>
      </c>
      <c r="O3038" s="14">
        <v>0.0606</v>
      </c>
      <c r="P3038" s="14">
        <v>0.824</v>
      </c>
      <c r="Q3038" s="14">
        <v>120.058</v>
      </c>
      <c r="R3038" s="14">
        <v>9.0</v>
      </c>
      <c r="S3038" s="14">
        <v>0.0</v>
      </c>
      <c r="T3038" s="14" t="s">
        <v>34</v>
      </c>
      <c r="U3038" s="14" t="s">
        <v>35</v>
      </c>
      <c r="V3038" s="16" t="s">
        <v>560</v>
      </c>
      <c r="W3038" s="17" t="s">
        <v>185</v>
      </c>
    </row>
    <row r="3039" ht="15.75" customHeight="1">
      <c r="A3039" s="14" t="s">
        <v>7932</v>
      </c>
      <c r="B3039" s="14" t="s">
        <v>7933</v>
      </c>
      <c r="C3039" s="14">
        <v>2005.0</v>
      </c>
      <c r="D3039" s="14">
        <v>21.0</v>
      </c>
      <c r="E3039" s="14">
        <v>999514.0</v>
      </c>
      <c r="F3039" s="14" t="s">
        <v>3062</v>
      </c>
      <c r="G3039" s="14" t="s">
        <v>7934</v>
      </c>
      <c r="H3039" s="14" t="s">
        <v>7935</v>
      </c>
      <c r="I3039" s="14">
        <v>0.371</v>
      </c>
      <c r="J3039" s="14">
        <v>0.737</v>
      </c>
      <c r="K3039" s="14">
        <v>0.7589459499762808</v>
      </c>
      <c r="L3039" s="14">
        <v>0.043</v>
      </c>
      <c r="M3039" s="14">
        <v>0.756</v>
      </c>
      <c r="N3039" s="14">
        <v>0.926</v>
      </c>
      <c r="O3039" s="14">
        <v>0.679</v>
      </c>
      <c r="P3039" s="14">
        <v>0.711</v>
      </c>
      <c r="Q3039" s="14">
        <v>136.95</v>
      </c>
      <c r="R3039" s="14">
        <v>1.0</v>
      </c>
      <c r="S3039" s="14">
        <v>1.0</v>
      </c>
      <c r="T3039" s="14" t="s">
        <v>34</v>
      </c>
      <c r="U3039" s="14" t="s">
        <v>35</v>
      </c>
      <c r="V3039" s="16" t="s">
        <v>181</v>
      </c>
      <c r="W3039" s="17" t="s">
        <v>185</v>
      </c>
    </row>
    <row r="3040" ht="15.75" customHeight="1">
      <c r="A3040" s="14" t="s">
        <v>7941</v>
      </c>
      <c r="B3040" s="14" t="s">
        <v>7942</v>
      </c>
      <c r="C3040" s="14">
        <v>2016.0</v>
      </c>
      <c r="D3040" s="14">
        <v>21.0</v>
      </c>
      <c r="E3040" s="14">
        <v>339053.0</v>
      </c>
      <c r="F3040" s="14" t="s">
        <v>327</v>
      </c>
      <c r="G3040" s="14" t="s">
        <v>1426</v>
      </c>
      <c r="H3040" s="14" t="s">
        <v>2683</v>
      </c>
      <c r="I3040" s="14">
        <v>0.59</v>
      </c>
      <c r="J3040" s="14">
        <v>0.844</v>
      </c>
      <c r="K3040" s="14">
        <v>0.7802066177404615</v>
      </c>
      <c r="L3040" s="14">
        <v>0.0769</v>
      </c>
      <c r="M3040" s="14">
        <v>0.224</v>
      </c>
      <c r="N3040" s="14">
        <v>0.0</v>
      </c>
      <c r="O3040" s="14">
        <v>0.425</v>
      </c>
      <c r="P3040" s="14">
        <v>0.887</v>
      </c>
      <c r="Q3040" s="14">
        <v>62.069</v>
      </c>
      <c r="R3040" s="14">
        <v>1.0</v>
      </c>
      <c r="S3040" s="14">
        <v>0.0</v>
      </c>
      <c r="T3040" s="14" t="s">
        <v>34</v>
      </c>
      <c r="U3040" s="14" t="s">
        <v>35</v>
      </c>
      <c r="V3040" s="16" t="s">
        <v>560</v>
      </c>
      <c r="W3040" s="17" t="s">
        <v>185</v>
      </c>
    </row>
    <row r="3041" ht="15.75" customHeight="1">
      <c r="A3041" s="14" t="s">
        <v>4517</v>
      </c>
      <c r="B3041" s="14" t="s">
        <v>4519</v>
      </c>
      <c r="C3041" s="14">
        <v>2016.0</v>
      </c>
      <c r="D3041" s="14">
        <v>21.0</v>
      </c>
      <c r="E3041" s="14">
        <v>263773.0</v>
      </c>
      <c r="F3041" s="14" t="s">
        <v>321</v>
      </c>
      <c r="G3041" s="14" t="s">
        <v>4523</v>
      </c>
      <c r="H3041" s="14" t="s">
        <v>2683</v>
      </c>
      <c r="I3041" s="14">
        <v>0.469</v>
      </c>
      <c r="J3041" s="14">
        <v>0.469</v>
      </c>
      <c r="K3041" s="14">
        <v>0.7154407203662773</v>
      </c>
      <c r="L3041" s="14">
        <v>0.0342</v>
      </c>
      <c r="M3041" s="14">
        <v>0.573</v>
      </c>
      <c r="N3041" s="14">
        <v>0.00152</v>
      </c>
      <c r="O3041" s="14">
        <v>0.102</v>
      </c>
      <c r="P3041" s="14">
        <v>0.486</v>
      </c>
      <c r="Q3041" s="14">
        <v>80.829</v>
      </c>
      <c r="R3041" s="14">
        <v>5.0</v>
      </c>
      <c r="S3041" s="14">
        <v>1.0</v>
      </c>
      <c r="T3041" s="14" t="s">
        <v>34</v>
      </c>
      <c r="U3041" s="14" t="s">
        <v>68</v>
      </c>
      <c r="V3041" s="16" t="s">
        <v>54</v>
      </c>
      <c r="W3041" s="17" t="s">
        <v>251</v>
      </c>
    </row>
    <row r="3042" ht="15.75" customHeight="1">
      <c r="A3042" s="14" t="s">
        <v>21366</v>
      </c>
      <c r="B3042" s="14" t="s">
        <v>21367</v>
      </c>
      <c r="C3042" s="14">
        <v>2021.0</v>
      </c>
      <c r="D3042" s="14">
        <v>21.0</v>
      </c>
      <c r="E3042" s="14">
        <v>108304.0</v>
      </c>
      <c r="F3042" s="14" t="s">
        <v>12615</v>
      </c>
      <c r="G3042" s="14" t="s">
        <v>20990</v>
      </c>
      <c r="H3042" s="14" t="s">
        <v>20991</v>
      </c>
      <c r="I3042" s="14">
        <v>0.304</v>
      </c>
      <c r="J3042" s="14">
        <v>0.00269</v>
      </c>
      <c r="K3042" s="14">
        <v>0.2067888691590531</v>
      </c>
      <c r="L3042" s="14">
        <v>0.044</v>
      </c>
      <c r="M3042" s="14">
        <v>0.992</v>
      </c>
      <c r="N3042" s="14">
        <v>0.876</v>
      </c>
      <c r="O3042" s="14">
        <v>0.0584</v>
      </c>
      <c r="P3042" s="14">
        <v>0.333</v>
      </c>
      <c r="Q3042" s="14">
        <v>111.47</v>
      </c>
      <c r="R3042" s="14">
        <v>9.0</v>
      </c>
      <c r="S3042" s="14">
        <v>0.0</v>
      </c>
      <c r="T3042" s="14" t="s">
        <v>1264</v>
      </c>
      <c r="U3042" s="14" t="s">
        <v>68</v>
      </c>
      <c r="V3042" s="16" t="s">
        <v>45</v>
      </c>
      <c r="W3042" s="17" t="s">
        <v>251</v>
      </c>
    </row>
    <row r="3043" ht="15.75" customHeight="1">
      <c r="A3043" s="14" t="s">
        <v>21368</v>
      </c>
      <c r="B3043" s="14" t="s">
        <v>21369</v>
      </c>
      <c r="C3043" s="14">
        <v>2024.0</v>
      </c>
      <c r="D3043" s="14">
        <v>21.0</v>
      </c>
      <c r="E3043" s="14">
        <v>97600.0</v>
      </c>
      <c r="F3043" s="14" t="s">
        <v>12615</v>
      </c>
      <c r="G3043" s="14" t="s">
        <v>19947</v>
      </c>
      <c r="H3043" s="14" t="s">
        <v>19948</v>
      </c>
      <c r="I3043" s="14">
        <v>0.395</v>
      </c>
      <c r="J3043" s="14">
        <v>0.00466</v>
      </c>
      <c r="K3043" s="14">
        <v>0.227792868901936</v>
      </c>
      <c r="L3043" s="14">
        <v>0.0415</v>
      </c>
      <c r="M3043" s="14">
        <v>0.995</v>
      </c>
      <c r="N3043" s="14">
        <v>0.899</v>
      </c>
      <c r="O3043" s="14">
        <v>0.102</v>
      </c>
      <c r="P3043" s="14">
        <v>0.394</v>
      </c>
      <c r="Q3043" s="14">
        <v>70.024</v>
      </c>
      <c r="R3043" s="14">
        <v>9.0</v>
      </c>
      <c r="S3043" s="14">
        <v>0.0</v>
      </c>
      <c r="T3043" s="14" t="s">
        <v>1264</v>
      </c>
      <c r="U3043" s="14" t="s">
        <v>68</v>
      </c>
      <c r="V3043" s="16" t="s">
        <v>45</v>
      </c>
      <c r="W3043" s="17" t="s">
        <v>251</v>
      </c>
    </row>
    <row r="3044" ht="15.75" customHeight="1">
      <c r="A3044" s="14" t="s">
        <v>21370</v>
      </c>
      <c r="B3044" s="14" t="s">
        <v>21371</v>
      </c>
      <c r="C3044" s="14">
        <v>1990.0</v>
      </c>
      <c r="D3044" s="14">
        <v>21.0</v>
      </c>
      <c r="E3044" s="14">
        <v>146400.0</v>
      </c>
      <c r="F3044" s="14" t="s">
        <v>13320</v>
      </c>
      <c r="G3044" s="14" t="s">
        <v>20814</v>
      </c>
      <c r="H3044" s="14" t="s">
        <v>21372</v>
      </c>
      <c r="I3044" s="14">
        <v>0.643</v>
      </c>
      <c r="J3044" s="14">
        <v>0.604</v>
      </c>
      <c r="K3044" s="14">
        <v>0.8187282099369299</v>
      </c>
      <c r="L3044" s="14">
        <v>0.0498</v>
      </c>
      <c r="M3044" s="14">
        <v>0.737</v>
      </c>
      <c r="N3044" s="14">
        <v>0.0</v>
      </c>
      <c r="O3044" s="14">
        <v>0.189</v>
      </c>
      <c r="P3044" s="14">
        <v>0.96</v>
      </c>
      <c r="Q3044" s="14">
        <v>87.046</v>
      </c>
      <c r="R3044" s="14">
        <v>7.0</v>
      </c>
      <c r="S3044" s="14">
        <v>1.0</v>
      </c>
      <c r="T3044" s="14" t="s">
        <v>1264</v>
      </c>
      <c r="U3044" s="14" t="s">
        <v>35</v>
      </c>
      <c r="V3044" s="16" t="s">
        <v>819</v>
      </c>
      <c r="W3044" s="17" t="s">
        <v>185</v>
      </c>
    </row>
    <row r="3045" ht="15.75" customHeight="1">
      <c r="A3045" s="14" t="s">
        <v>21373</v>
      </c>
      <c r="B3045" s="14" t="s">
        <v>21374</v>
      </c>
      <c r="C3045" s="14">
        <v>2023.0</v>
      </c>
      <c r="D3045" s="14">
        <v>21.0</v>
      </c>
      <c r="E3045" s="14">
        <v>167053.0</v>
      </c>
      <c r="F3045" s="14" t="s">
        <v>15366</v>
      </c>
      <c r="G3045" s="14" t="s">
        <v>20769</v>
      </c>
      <c r="H3045" s="14" t="s">
        <v>21374</v>
      </c>
      <c r="I3045" s="14">
        <v>0.735</v>
      </c>
      <c r="J3045" s="14">
        <v>0.69</v>
      </c>
      <c r="K3045" s="14">
        <v>0.8639873376924694</v>
      </c>
      <c r="L3045" s="14">
        <v>0.0754</v>
      </c>
      <c r="M3045" s="14">
        <v>0.257</v>
      </c>
      <c r="N3045" s="14">
        <v>0.0</v>
      </c>
      <c r="O3045" s="14">
        <v>0.164</v>
      </c>
      <c r="P3045" s="14">
        <v>0.412</v>
      </c>
      <c r="Q3045" s="14">
        <v>96.016</v>
      </c>
      <c r="R3045" s="14">
        <v>1.0</v>
      </c>
      <c r="S3045" s="14">
        <v>1.0</v>
      </c>
      <c r="T3045" s="14" t="s">
        <v>1434</v>
      </c>
      <c r="U3045" s="14" t="s">
        <v>35</v>
      </c>
      <c r="V3045" s="16" t="s">
        <v>54</v>
      </c>
      <c r="W3045" s="17" t="s">
        <v>251</v>
      </c>
    </row>
    <row r="3046" ht="15.75" customHeight="1">
      <c r="A3046" s="14" t="s">
        <v>21375</v>
      </c>
      <c r="B3046" s="14" t="s">
        <v>21376</v>
      </c>
      <c r="C3046" s="14">
        <v>2019.0</v>
      </c>
      <c r="D3046" s="14">
        <v>21.0</v>
      </c>
      <c r="E3046" s="14">
        <v>157686.0</v>
      </c>
      <c r="F3046" s="14" t="s">
        <v>5251</v>
      </c>
      <c r="G3046" s="14" t="s">
        <v>21377</v>
      </c>
      <c r="H3046" s="14" t="s">
        <v>21378</v>
      </c>
      <c r="I3046" s="14">
        <v>0.223</v>
      </c>
      <c r="J3046" s="14">
        <v>0.459</v>
      </c>
      <c r="K3046" s="14">
        <v>0.7469253309788266</v>
      </c>
      <c r="L3046" s="14">
        <v>0.0441</v>
      </c>
      <c r="M3046" s="14">
        <v>0.473</v>
      </c>
      <c r="N3046" s="14">
        <v>0.316</v>
      </c>
      <c r="O3046" s="14">
        <v>0.0986</v>
      </c>
      <c r="P3046" s="14">
        <v>0.375</v>
      </c>
      <c r="Q3046" s="14">
        <v>92.8</v>
      </c>
      <c r="R3046" s="14">
        <v>9.0</v>
      </c>
      <c r="S3046" s="14">
        <v>1.0</v>
      </c>
      <c r="T3046" s="14" t="s">
        <v>1434</v>
      </c>
      <c r="U3046" s="14" t="s">
        <v>35</v>
      </c>
      <c r="V3046" s="16" t="s">
        <v>45</v>
      </c>
      <c r="W3046" s="17" t="s">
        <v>251</v>
      </c>
    </row>
    <row r="3047" ht="15.75" customHeight="1">
      <c r="A3047" s="14" t="s">
        <v>21379</v>
      </c>
      <c r="B3047" s="14" t="s">
        <v>21380</v>
      </c>
      <c r="C3047" s="14">
        <v>2020.0</v>
      </c>
      <c r="D3047" s="14">
        <v>21.0</v>
      </c>
      <c r="E3047" s="14">
        <v>174219.0</v>
      </c>
      <c r="F3047" s="14" t="s">
        <v>16764</v>
      </c>
      <c r="G3047" s="14" t="s">
        <v>21381</v>
      </c>
      <c r="H3047" s="14" t="s">
        <v>15044</v>
      </c>
      <c r="I3047" s="14">
        <v>0.406</v>
      </c>
      <c r="J3047" s="14">
        <v>0.22</v>
      </c>
      <c r="K3047" s="14">
        <v>0.8305563279184106</v>
      </c>
      <c r="L3047" s="14">
        <v>0.0305</v>
      </c>
      <c r="M3047" s="14">
        <v>0.906</v>
      </c>
      <c r="N3047" s="14">
        <v>0.0</v>
      </c>
      <c r="O3047" s="14">
        <v>0.115</v>
      </c>
      <c r="P3047" s="14">
        <v>0.174</v>
      </c>
      <c r="Q3047" s="14">
        <v>106.484</v>
      </c>
      <c r="R3047" s="14">
        <v>9.0</v>
      </c>
      <c r="S3047" s="14">
        <v>0.0</v>
      </c>
      <c r="T3047" s="14" t="s">
        <v>1434</v>
      </c>
      <c r="U3047" s="14" t="s">
        <v>35</v>
      </c>
      <c r="V3047" s="16" t="s">
        <v>58</v>
      </c>
      <c r="W3047" s="17" t="s">
        <v>251</v>
      </c>
    </row>
    <row r="3048" ht="15.75" customHeight="1">
      <c r="A3048" s="14" t="s">
        <v>21382</v>
      </c>
      <c r="B3048" s="14" t="s">
        <v>21383</v>
      </c>
      <c r="C3048" s="14">
        <v>2019.0</v>
      </c>
      <c r="D3048" s="14">
        <v>21.0</v>
      </c>
      <c r="E3048" s="14">
        <v>76337.0</v>
      </c>
      <c r="F3048" s="14" t="s">
        <v>14716</v>
      </c>
      <c r="G3048" s="14" t="s">
        <v>19128</v>
      </c>
      <c r="H3048" s="14" t="s">
        <v>19128</v>
      </c>
      <c r="I3048" s="14">
        <v>0.859</v>
      </c>
      <c r="J3048" s="14">
        <v>0.795</v>
      </c>
      <c r="K3048" s="14">
        <v>0.865655679830906</v>
      </c>
      <c r="L3048" s="14">
        <v>0.0992</v>
      </c>
      <c r="M3048" s="14">
        <v>0.14</v>
      </c>
      <c r="N3048" s="14">
        <v>7.72E-4</v>
      </c>
      <c r="O3048" s="14">
        <v>0.0261</v>
      </c>
      <c r="P3048" s="14">
        <v>0.808</v>
      </c>
      <c r="Q3048" s="14">
        <v>115.065</v>
      </c>
      <c r="R3048" s="14">
        <v>0.0</v>
      </c>
      <c r="S3048" s="14">
        <v>1.0</v>
      </c>
      <c r="T3048" s="14" t="s">
        <v>1434</v>
      </c>
      <c r="U3048" s="14" t="s">
        <v>68</v>
      </c>
      <c r="V3048" s="16" t="s">
        <v>560</v>
      </c>
      <c r="W3048" s="17" t="s">
        <v>185</v>
      </c>
    </row>
    <row r="3049" ht="15.75" customHeight="1">
      <c r="A3049" s="14" t="s">
        <v>21384</v>
      </c>
      <c r="B3049" s="14" t="s">
        <v>21385</v>
      </c>
      <c r="C3049" s="14">
        <v>2019.0</v>
      </c>
      <c r="D3049" s="14">
        <v>21.0</v>
      </c>
      <c r="E3049" s="14">
        <v>182920.0</v>
      </c>
      <c r="F3049" s="14" t="s">
        <v>21386</v>
      </c>
      <c r="G3049" s="14" t="s">
        <v>11438</v>
      </c>
      <c r="H3049" s="14" t="s">
        <v>21387</v>
      </c>
      <c r="I3049" s="14">
        <v>0.397</v>
      </c>
      <c r="J3049" s="14">
        <v>0.61</v>
      </c>
      <c r="K3049" s="14">
        <v>0.8525442217429354</v>
      </c>
      <c r="L3049" s="14">
        <v>0.0245</v>
      </c>
      <c r="M3049" s="14">
        <v>0.195</v>
      </c>
      <c r="N3049" s="14">
        <v>0.0</v>
      </c>
      <c r="O3049" s="14">
        <v>0.0909</v>
      </c>
      <c r="P3049" s="14">
        <v>0.323</v>
      </c>
      <c r="Q3049" s="14">
        <v>75.074</v>
      </c>
      <c r="R3049" s="14">
        <v>8.0</v>
      </c>
      <c r="S3049" s="14">
        <v>1.0</v>
      </c>
      <c r="T3049" s="14" t="s">
        <v>1434</v>
      </c>
      <c r="U3049" s="14" t="s">
        <v>35</v>
      </c>
      <c r="V3049" s="16" t="s">
        <v>45</v>
      </c>
      <c r="W3049" s="17" t="s">
        <v>251</v>
      </c>
    </row>
    <row r="3050" ht="15.75" customHeight="1">
      <c r="A3050" s="14" t="s">
        <v>7946</v>
      </c>
      <c r="B3050" s="14" t="s">
        <v>7947</v>
      </c>
      <c r="C3050" s="14">
        <v>2004.0</v>
      </c>
      <c r="D3050" s="14">
        <v>21.0</v>
      </c>
      <c r="E3050" s="14">
        <v>167493.0</v>
      </c>
      <c r="F3050" s="14" t="s">
        <v>7950</v>
      </c>
      <c r="G3050" s="14" t="s">
        <v>7951</v>
      </c>
      <c r="H3050" s="14" t="s">
        <v>7952</v>
      </c>
      <c r="I3050" s="14">
        <v>0.528</v>
      </c>
      <c r="J3050" s="14">
        <v>0.602</v>
      </c>
      <c r="K3050" s="14">
        <v>0.6836352747271056</v>
      </c>
      <c r="L3050" s="14">
        <v>0.0512</v>
      </c>
      <c r="M3050" s="14">
        <v>0.949</v>
      </c>
      <c r="N3050" s="14">
        <v>1.25E-4</v>
      </c>
      <c r="O3050" s="14">
        <v>0.979</v>
      </c>
      <c r="P3050" s="14">
        <v>0.961</v>
      </c>
      <c r="Q3050" s="14">
        <v>115.13</v>
      </c>
      <c r="R3050" s="14">
        <v>2.0</v>
      </c>
      <c r="S3050" s="14">
        <v>1.0</v>
      </c>
      <c r="T3050" s="14" t="s">
        <v>103</v>
      </c>
      <c r="U3050" s="14" t="s">
        <v>35</v>
      </c>
      <c r="V3050" s="16" t="s">
        <v>819</v>
      </c>
      <c r="W3050" s="17" t="s">
        <v>185</v>
      </c>
    </row>
    <row r="3051" ht="15.75" customHeight="1">
      <c r="A3051" s="14" t="s">
        <v>7956</v>
      </c>
      <c r="B3051" s="14" t="s">
        <v>7957</v>
      </c>
      <c r="C3051" s="14">
        <v>1978.0</v>
      </c>
      <c r="D3051" s="14">
        <v>21.0</v>
      </c>
      <c r="E3051" s="14">
        <v>303500.0</v>
      </c>
      <c r="F3051" s="14" t="s">
        <v>7958</v>
      </c>
      <c r="G3051" s="14" t="s">
        <v>7959</v>
      </c>
      <c r="H3051" s="14" t="s">
        <v>7960</v>
      </c>
      <c r="I3051" s="14">
        <v>0.593</v>
      </c>
      <c r="J3051" s="14">
        <v>0.672</v>
      </c>
      <c r="K3051" s="14">
        <v>0.7635231963560944</v>
      </c>
      <c r="L3051" s="14">
        <v>0.0427</v>
      </c>
      <c r="M3051" s="14">
        <v>0.155</v>
      </c>
      <c r="N3051" s="14">
        <v>7.64E-6</v>
      </c>
      <c r="O3051" s="14">
        <v>0.147</v>
      </c>
      <c r="P3051" s="14">
        <v>0.88</v>
      </c>
      <c r="Q3051" s="14">
        <v>127.5</v>
      </c>
      <c r="R3051" s="14">
        <v>6.0</v>
      </c>
      <c r="S3051" s="14">
        <v>1.0</v>
      </c>
      <c r="T3051" s="14" t="s">
        <v>103</v>
      </c>
      <c r="U3051" s="14" t="s">
        <v>35</v>
      </c>
      <c r="V3051" s="16" t="s">
        <v>560</v>
      </c>
      <c r="W3051" s="17" t="s">
        <v>185</v>
      </c>
    </row>
    <row r="3052" ht="15.75" customHeight="1">
      <c r="A3052" s="14" t="s">
        <v>21388</v>
      </c>
      <c r="B3052" s="14" t="s">
        <v>21389</v>
      </c>
      <c r="C3052" s="14">
        <v>2020.0</v>
      </c>
      <c r="D3052" s="14">
        <v>21.0</v>
      </c>
      <c r="E3052" s="14">
        <v>224433.0</v>
      </c>
      <c r="F3052" s="14" t="s">
        <v>21390</v>
      </c>
      <c r="G3052" s="14" t="s">
        <v>21391</v>
      </c>
      <c r="H3052" s="14" t="s">
        <v>21392</v>
      </c>
      <c r="I3052" s="14">
        <v>0.626</v>
      </c>
      <c r="J3052" s="14">
        <v>0.894</v>
      </c>
      <c r="K3052" s="14">
        <v>0.9094389664639824</v>
      </c>
      <c r="L3052" s="14">
        <v>0.0465</v>
      </c>
      <c r="M3052" s="14">
        <v>6.95E-4</v>
      </c>
      <c r="N3052" s="14">
        <v>0.0271</v>
      </c>
      <c r="O3052" s="14">
        <v>0.717</v>
      </c>
      <c r="P3052" s="14">
        <v>0.104</v>
      </c>
      <c r="Q3052" s="14">
        <v>105.97</v>
      </c>
      <c r="R3052" s="14">
        <v>4.0</v>
      </c>
      <c r="S3052" s="14">
        <v>0.0</v>
      </c>
      <c r="T3052" s="14" t="s">
        <v>1434</v>
      </c>
      <c r="U3052" s="14" t="s">
        <v>68</v>
      </c>
      <c r="V3052" s="16" t="s">
        <v>58</v>
      </c>
      <c r="W3052" s="17" t="s">
        <v>251</v>
      </c>
    </row>
    <row r="3053" ht="15.75" customHeight="1">
      <c r="A3053" s="14" t="s">
        <v>21393</v>
      </c>
      <c r="B3053" s="14" t="s">
        <v>21394</v>
      </c>
      <c r="C3053" s="14">
        <v>2021.0</v>
      </c>
      <c r="D3053" s="14">
        <v>21.0</v>
      </c>
      <c r="E3053" s="14">
        <v>203720.0</v>
      </c>
      <c r="F3053" s="14" t="s">
        <v>21395</v>
      </c>
      <c r="G3053" s="14" t="s">
        <v>7155</v>
      </c>
      <c r="H3053" s="14" t="s">
        <v>21396</v>
      </c>
      <c r="I3053" s="14">
        <v>0.627</v>
      </c>
      <c r="J3053" s="14">
        <v>0.935</v>
      </c>
      <c r="K3053" s="14">
        <v>0.9134387097958755</v>
      </c>
      <c r="L3053" s="14">
        <v>0.226</v>
      </c>
      <c r="M3053" s="14">
        <v>0.00578</v>
      </c>
      <c r="N3053" s="14">
        <v>1.52E-5</v>
      </c>
      <c r="O3053" s="14">
        <v>0.125</v>
      </c>
      <c r="P3053" s="14">
        <v>0.446</v>
      </c>
      <c r="Q3053" s="14">
        <v>171.96</v>
      </c>
      <c r="R3053" s="14">
        <v>7.0</v>
      </c>
      <c r="S3053" s="14">
        <v>1.0</v>
      </c>
      <c r="T3053" s="14" t="s">
        <v>1434</v>
      </c>
      <c r="U3053" s="14" t="s">
        <v>68</v>
      </c>
      <c r="V3053" s="16" t="s">
        <v>54</v>
      </c>
      <c r="W3053" s="17" t="s">
        <v>251</v>
      </c>
    </row>
    <row r="3054" ht="15.75" customHeight="1">
      <c r="A3054" s="14" t="s">
        <v>7965</v>
      </c>
      <c r="B3054" s="14" t="s">
        <v>2350</v>
      </c>
      <c r="C3054" s="14">
        <v>2003.0</v>
      </c>
      <c r="D3054" s="14">
        <v>21.0</v>
      </c>
      <c r="E3054" s="14">
        <v>268133.0</v>
      </c>
      <c r="F3054" s="14" t="s">
        <v>3153</v>
      </c>
      <c r="G3054" s="14" t="s">
        <v>7966</v>
      </c>
      <c r="H3054" s="14" t="s">
        <v>6045</v>
      </c>
      <c r="I3054" s="14">
        <v>0.674</v>
      </c>
      <c r="J3054" s="14">
        <v>0.569</v>
      </c>
      <c r="K3054" s="14">
        <v>0.8273693666539609</v>
      </c>
      <c r="L3054" s="14">
        <v>0.0455</v>
      </c>
      <c r="M3054" s="14">
        <v>0.0292</v>
      </c>
      <c r="N3054" s="14">
        <v>0.00933</v>
      </c>
      <c r="O3054" s="14">
        <v>0.184</v>
      </c>
      <c r="P3054" s="14">
        <v>0.711</v>
      </c>
      <c r="Q3054" s="14">
        <v>132.35</v>
      </c>
      <c r="R3054" s="14">
        <v>5.0</v>
      </c>
      <c r="S3054" s="14">
        <v>0.0</v>
      </c>
      <c r="T3054" s="14" t="s">
        <v>104</v>
      </c>
      <c r="U3054" s="14" t="s">
        <v>94</v>
      </c>
      <c r="V3054" s="16" t="s">
        <v>181</v>
      </c>
      <c r="W3054" s="17" t="s">
        <v>185</v>
      </c>
    </row>
    <row r="3055" ht="15.75" customHeight="1">
      <c r="A3055" s="14" t="s">
        <v>21397</v>
      </c>
      <c r="B3055" s="14" t="s">
        <v>21398</v>
      </c>
      <c r="C3055" s="14">
        <v>2018.0</v>
      </c>
      <c r="D3055" s="14">
        <v>21.0</v>
      </c>
      <c r="E3055" s="14">
        <v>307058.0</v>
      </c>
      <c r="F3055" s="14" t="s">
        <v>21399</v>
      </c>
      <c r="G3055" s="14" t="s">
        <v>21400</v>
      </c>
      <c r="H3055" s="14" t="s">
        <v>21401</v>
      </c>
      <c r="I3055" s="14">
        <v>0.723</v>
      </c>
      <c r="J3055" s="14">
        <v>0.627</v>
      </c>
      <c r="K3055" s="14">
        <v>0.8364383034064887</v>
      </c>
      <c r="L3055" s="14">
        <v>0.0378</v>
      </c>
      <c r="M3055" s="14">
        <v>0.405</v>
      </c>
      <c r="N3055" s="14">
        <v>3.46E-4</v>
      </c>
      <c r="O3055" s="14">
        <v>0.12</v>
      </c>
      <c r="P3055" s="14">
        <v>0.225</v>
      </c>
      <c r="Q3055" s="14">
        <v>126.03</v>
      </c>
      <c r="R3055" s="14">
        <v>9.0</v>
      </c>
      <c r="S3055" s="14">
        <v>1.0</v>
      </c>
      <c r="T3055" s="14" t="s">
        <v>1264</v>
      </c>
      <c r="U3055" s="14" t="s">
        <v>94</v>
      </c>
      <c r="V3055" s="16" t="s">
        <v>36</v>
      </c>
      <c r="W3055" s="17" t="s">
        <v>251</v>
      </c>
    </row>
    <row r="3056" ht="15.75" customHeight="1">
      <c r="A3056" s="14" t="s">
        <v>4528</v>
      </c>
      <c r="B3056" s="14" t="s">
        <v>4530</v>
      </c>
      <c r="C3056" s="14">
        <v>2008.0</v>
      </c>
      <c r="D3056" s="14">
        <v>22.0</v>
      </c>
      <c r="E3056" s="14">
        <v>284499.0</v>
      </c>
      <c r="F3056" s="14" t="s">
        <v>26</v>
      </c>
      <c r="G3056" s="14" t="s">
        <v>4370</v>
      </c>
      <c r="H3056" s="14" t="s">
        <v>4533</v>
      </c>
      <c r="I3056" s="14">
        <v>0.38</v>
      </c>
      <c r="J3056" s="14">
        <v>0.166</v>
      </c>
      <c r="K3056" s="14">
        <v>0.7288088464755458</v>
      </c>
      <c r="L3056" s="14">
        <v>0.0324</v>
      </c>
      <c r="M3056" s="14">
        <v>0.916</v>
      </c>
      <c r="N3056" s="14">
        <v>5.82E-5</v>
      </c>
      <c r="O3056" s="14">
        <v>0.107</v>
      </c>
      <c r="P3056" s="14">
        <v>0.225</v>
      </c>
      <c r="Q3056" s="14">
        <v>129.251</v>
      </c>
      <c r="R3056" s="14">
        <v>5.0</v>
      </c>
      <c r="S3056" s="14">
        <v>0.0</v>
      </c>
      <c r="T3056" s="14" t="s">
        <v>34</v>
      </c>
      <c r="U3056" s="14" t="s">
        <v>35</v>
      </c>
      <c r="V3056" s="16" t="s">
        <v>36</v>
      </c>
      <c r="W3056" s="17" t="s">
        <v>251</v>
      </c>
    </row>
    <row r="3057" ht="15.75" customHeight="1">
      <c r="A3057" s="14" t="s">
        <v>21402</v>
      </c>
      <c r="B3057" s="14" t="s">
        <v>21403</v>
      </c>
      <c r="C3057" s="14">
        <v>2002.0</v>
      </c>
      <c r="D3057" s="14">
        <v>22.0</v>
      </c>
      <c r="E3057" s="14">
        <v>359853.0</v>
      </c>
      <c r="F3057" s="14" t="s">
        <v>1939</v>
      </c>
      <c r="G3057" s="14" t="s">
        <v>21404</v>
      </c>
      <c r="H3057" s="14" t="s">
        <v>21403</v>
      </c>
      <c r="I3057" s="14">
        <v>0.522</v>
      </c>
      <c r="J3057" s="14">
        <v>0.466</v>
      </c>
      <c r="K3057" s="14">
        <v>0.8326310610905691</v>
      </c>
      <c r="L3057" s="14">
        <v>0.0258</v>
      </c>
      <c r="M3057" s="14">
        <v>0.414</v>
      </c>
      <c r="N3057" s="14">
        <v>1.25E-4</v>
      </c>
      <c r="O3057" s="14">
        <v>0.978</v>
      </c>
      <c r="P3057" s="14">
        <v>0.149</v>
      </c>
      <c r="Q3057" s="14">
        <v>103.912</v>
      </c>
      <c r="R3057" s="14">
        <v>7.0</v>
      </c>
      <c r="S3057" s="14">
        <v>1.0</v>
      </c>
      <c r="T3057" s="14" t="s">
        <v>1264</v>
      </c>
      <c r="U3057" s="14" t="s">
        <v>35</v>
      </c>
      <c r="V3057" s="16" t="s">
        <v>58</v>
      </c>
      <c r="W3057" s="17" t="s">
        <v>251</v>
      </c>
    </row>
    <row r="3058" ht="15.75" customHeight="1">
      <c r="A3058" s="14" t="s">
        <v>21405</v>
      </c>
      <c r="B3058" s="14" t="s">
        <v>21406</v>
      </c>
      <c r="C3058" s="14">
        <v>2010.0</v>
      </c>
      <c r="D3058" s="14">
        <v>22.0</v>
      </c>
      <c r="E3058" s="14">
        <v>195653.0</v>
      </c>
      <c r="F3058" s="14" t="s">
        <v>21407</v>
      </c>
      <c r="G3058" s="14" t="s">
        <v>21408</v>
      </c>
      <c r="H3058" s="14" t="s">
        <v>21409</v>
      </c>
      <c r="I3058" s="14">
        <v>0.326</v>
      </c>
      <c r="J3058" s="14">
        <v>0.266</v>
      </c>
      <c r="K3058" s="14">
        <v>0.6115543387459297</v>
      </c>
      <c r="L3058" s="14">
        <v>0.0297</v>
      </c>
      <c r="M3058" s="14">
        <v>0.805</v>
      </c>
      <c r="N3058" s="14">
        <v>8.17E-5</v>
      </c>
      <c r="O3058" s="14">
        <v>0.0997</v>
      </c>
      <c r="P3058" s="14">
        <v>0.389</v>
      </c>
      <c r="Q3058" s="14">
        <v>147.38</v>
      </c>
      <c r="R3058" s="14">
        <v>4.0</v>
      </c>
      <c r="S3058" s="14">
        <v>0.0</v>
      </c>
      <c r="T3058" s="14" t="s">
        <v>7448</v>
      </c>
      <c r="U3058" s="14" t="s">
        <v>35</v>
      </c>
      <c r="V3058" s="16" t="s">
        <v>45</v>
      </c>
      <c r="W3058" s="17" t="s">
        <v>251</v>
      </c>
    </row>
    <row r="3059" ht="15.75" customHeight="1">
      <c r="A3059" s="14" t="s">
        <v>21410</v>
      </c>
      <c r="B3059" s="14" t="s">
        <v>15624</v>
      </c>
      <c r="C3059" s="14">
        <v>2012.0</v>
      </c>
      <c r="D3059" s="14">
        <v>22.0</v>
      </c>
      <c r="E3059" s="14">
        <v>79145.0</v>
      </c>
      <c r="F3059" s="14" t="s">
        <v>15799</v>
      </c>
      <c r="G3059" s="14" t="s">
        <v>21411</v>
      </c>
      <c r="H3059" s="14" t="s">
        <v>21412</v>
      </c>
      <c r="I3059" s="14">
        <v>0.834</v>
      </c>
      <c r="J3059" s="14">
        <v>0.324</v>
      </c>
      <c r="K3059" s="14">
        <v>0.7685710007749541</v>
      </c>
      <c r="L3059" s="14">
        <v>0.321</v>
      </c>
      <c r="M3059" s="14">
        <v>0.78</v>
      </c>
      <c r="N3059" s="14">
        <v>4.9100000000000004E-6</v>
      </c>
      <c r="O3059" s="14">
        <v>0.071</v>
      </c>
      <c r="P3059" s="14">
        <v>0.734</v>
      </c>
      <c r="Q3059" s="14">
        <v>125.98</v>
      </c>
      <c r="R3059" s="14">
        <v>7.0</v>
      </c>
      <c r="S3059" s="14">
        <v>1.0</v>
      </c>
      <c r="T3059" s="14" t="s">
        <v>1434</v>
      </c>
      <c r="U3059" s="14" t="s">
        <v>35</v>
      </c>
      <c r="V3059" s="16" t="s">
        <v>181</v>
      </c>
      <c r="W3059" s="17" t="s">
        <v>185</v>
      </c>
    </row>
    <row r="3060" ht="15.75" customHeight="1">
      <c r="A3060" s="14" t="s">
        <v>7969</v>
      </c>
      <c r="B3060" s="14" t="s">
        <v>7970</v>
      </c>
      <c r="C3060" s="14">
        <v>2015.0</v>
      </c>
      <c r="D3060" s="14">
        <v>22.0</v>
      </c>
      <c r="E3060" s="14">
        <v>291689.0</v>
      </c>
      <c r="F3060" s="14" t="s">
        <v>26</v>
      </c>
      <c r="G3060" s="14" t="s">
        <v>7971</v>
      </c>
      <c r="H3060" s="14" t="s">
        <v>7970</v>
      </c>
      <c r="I3060" s="14">
        <v>0.607</v>
      </c>
      <c r="J3060" s="14">
        <v>0.906</v>
      </c>
      <c r="K3060" s="14">
        <v>0.8967552884115083</v>
      </c>
      <c r="L3060" s="14">
        <v>0.38</v>
      </c>
      <c r="M3060" s="14">
        <v>0.508</v>
      </c>
      <c r="N3060" s="14">
        <v>0.0</v>
      </c>
      <c r="O3060" s="14">
        <v>0.102</v>
      </c>
      <c r="P3060" s="14">
        <v>0.735</v>
      </c>
      <c r="Q3060" s="14">
        <v>77.33</v>
      </c>
      <c r="R3060" s="14">
        <v>8.0</v>
      </c>
      <c r="S3060" s="14">
        <v>0.0</v>
      </c>
      <c r="T3060" s="14" t="s">
        <v>34</v>
      </c>
      <c r="U3060" s="14" t="s">
        <v>68</v>
      </c>
      <c r="V3060" s="16" t="s">
        <v>181</v>
      </c>
      <c r="W3060" s="17" t="s">
        <v>185</v>
      </c>
    </row>
    <row r="3061" ht="15.75" customHeight="1">
      <c r="A3061" s="14" t="s">
        <v>7977</v>
      </c>
      <c r="B3061" s="14" t="s">
        <v>7978</v>
      </c>
      <c r="C3061" s="14">
        <v>2009.0</v>
      </c>
      <c r="D3061" s="14">
        <v>22.0</v>
      </c>
      <c r="E3061" s="14">
        <v>252839.0</v>
      </c>
      <c r="F3061" s="14" t="s">
        <v>7983</v>
      </c>
      <c r="G3061" s="14" t="s">
        <v>28</v>
      </c>
      <c r="H3061" s="14" t="s">
        <v>7984</v>
      </c>
      <c r="I3061" s="14">
        <v>0.46</v>
      </c>
      <c r="J3061" s="14">
        <v>0.922</v>
      </c>
      <c r="K3061" s="14">
        <v>0.886873569591537</v>
      </c>
      <c r="L3061" s="14">
        <v>0.113</v>
      </c>
      <c r="M3061" s="14">
        <v>0.00161</v>
      </c>
      <c r="N3061" s="14">
        <v>1.4E-4</v>
      </c>
      <c r="O3061" s="14">
        <v>0.0394</v>
      </c>
      <c r="P3061" s="14">
        <v>0.608</v>
      </c>
      <c r="Q3061" s="14">
        <v>89.906</v>
      </c>
      <c r="R3061" s="14">
        <v>6.0</v>
      </c>
      <c r="S3061" s="14">
        <v>1.0</v>
      </c>
      <c r="T3061" s="14" t="s">
        <v>34</v>
      </c>
      <c r="U3061" s="14" t="s">
        <v>68</v>
      </c>
      <c r="V3061" s="16" t="s">
        <v>407</v>
      </c>
      <c r="W3061" s="17" t="s">
        <v>185</v>
      </c>
    </row>
    <row r="3062" ht="15.75" customHeight="1">
      <c r="A3062" s="14" t="s">
        <v>7987</v>
      </c>
      <c r="B3062" s="14" t="s">
        <v>7988</v>
      </c>
      <c r="C3062" s="14">
        <v>1999.0</v>
      </c>
      <c r="D3062" s="14">
        <v>22.0</v>
      </c>
      <c r="E3062" s="14">
        <v>206263.0</v>
      </c>
      <c r="F3062" s="14" t="s">
        <v>26</v>
      </c>
      <c r="G3062" s="14" t="s">
        <v>63</v>
      </c>
      <c r="H3062" s="14" t="s">
        <v>4335</v>
      </c>
      <c r="I3062" s="14">
        <v>0.533</v>
      </c>
      <c r="J3062" s="14">
        <v>0.335</v>
      </c>
      <c r="K3062" s="14">
        <v>0.8197976600256712</v>
      </c>
      <c r="L3062" s="14">
        <v>0.0683</v>
      </c>
      <c r="M3062" s="14">
        <v>0.713</v>
      </c>
      <c r="N3062" s="14">
        <v>0.0</v>
      </c>
      <c r="O3062" s="14">
        <v>0.139</v>
      </c>
      <c r="P3062" s="14">
        <v>0.552</v>
      </c>
      <c r="Q3062" s="14">
        <v>89.417</v>
      </c>
      <c r="R3062" s="14">
        <v>1.0</v>
      </c>
      <c r="S3062" s="14">
        <v>1.0</v>
      </c>
      <c r="T3062" s="14" t="s">
        <v>34</v>
      </c>
      <c r="U3062" s="14" t="s">
        <v>35</v>
      </c>
      <c r="V3062" s="16" t="s">
        <v>333</v>
      </c>
      <c r="W3062" s="17" t="s">
        <v>185</v>
      </c>
    </row>
    <row r="3063" ht="15.75" customHeight="1">
      <c r="A3063" s="14" t="s">
        <v>7990</v>
      </c>
      <c r="B3063" s="14" t="s">
        <v>7992</v>
      </c>
      <c r="C3063" s="14">
        <v>2014.0</v>
      </c>
      <c r="D3063" s="14">
        <v>22.0</v>
      </c>
      <c r="E3063" s="14">
        <v>222466.0</v>
      </c>
      <c r="F3063" s="14" t="s">
        <v>122</v>
      </c>
      <c r="G3063" s="14" t="s">
        <v>123</v>
      </c>
      <c r="H3063" s="14" t="s">
        <v>7994</v>
      </c>
      <c r="I3063" s="14">
        <v>0.467</v>
      </c>
      <c r="J3063" s="14">
        <v>0.796</v>
      </c>
      <c r="K3063" s="14">
        <v>0.8636878916676217</v>
      </c>
      <c r="L3063" s="14">
        <v>0.0774</v>
      </c>
      <c r="M3063" s="14">
        <v>0.931</v>
      </c>
      <c r="N3063" s="14">
        <v>0.00139</v>
      </c>
      <c r="O3063" s="14">
        <v>0.561</v>
      </c>
      <c r="P3063" s="14">
        <v>0.573</v>
      </c>
      <c r="Q3063" s="14">
        <v>104.353</v>
      </c>
      <c r="R3063" s="14">
        <v>0.0</v>
      </c>
      <c r="S3063" s="14">
        <v>1.0</v>
      </c>
      <c r="T3063" s="14" t="s">
        <v>104</v>
      </c>
      <c r="U3063" s="14" t="s">
        <v>35</v>
      </c>
      <c r="V3063" s="16" t="s">
        <v>333</v>
      </c>
      <c r="W3063" s="17" t="s">
        <v>185</v>
      </c>
    </row>
    <row r="3064" ht="15.75" customHeight="1">
      <c r="A3064" s="14" t="s">
        <v>7998</v>
      </c>
      <c r="B3064" s="14" t="s">
        <v>7999</v>
      </c>
      <c r="C3064" s="14">
        <v>2014.0</v>
      </c>
      <c r="D3064" s="14">
        <v>22.0</v>
      </c>
      <c r="E3064" s="14">
        <v>154580.0</v>
      </c>
      <c r="F3064" s="14" t="s">
        <v>26</v>
      </c>
      <c r="G3064" s="14" t="s">
        <v>8000</v>
      </c>
      <c r="H3064" s="14" t="s">
        <v>8001</v>
      </c>
      <c r="I3064" s="14">
        <v>0.736</v>
      </c>
      <c r="J3064" s="14">
        <v>0.399</v>
      </c>
      <c r="K3064" s="14">
        <v>0.7814257908416269</v>
      </c>
      <c r="L3064" s="14">
        <v>0.0362</v>
      </c>
      <c r="M3064" s="14">
        <v>0.764</v>
      </c>
      <c r="N3064" s="14">
        <v>0.0</v>
      </c>
      <c r="O3064" s="14">
        <v>0.111</v>
      </c>
      <c r="P3064" s="14">
        <v>0.709</v>
      </c>
      <c r="Q3064" s="14">
        <v>117.061</v>
      </c>
      <c r="R3064" s="14">
        <v>1.0</v>
      </c>
      <c r="S3064" s="14">
        <v>1.0</v>
      </c>
      <c r="T3064" s="14" t="s">
        <v>34</v>
      </c>
      <c r="U3064" s="14" t="s">
        <v>35</v>
      </c>
      <c r="V3064" s="16" t="s">
        <v>181</v>
      </c>
      <c r="W3064" s="17" t="s">
        <v>185</v>
      </c>
    </row>
    <row r="3065" ht="15.75" customHeight="1">
      <c r="A3065" s="14" t="s">
        <v>4536</v>
      </c>
      <c r="B3065" s="14" t="s">
        <v>4537</v>
      </c>
      <c r="C3065" s="14">
        <v>2024.0</v>
      </c>
      <c r="D3065" s="14">
        <v>22.0</v>
      </c>
      <c r="E3065" s="14">
        <v>142978.0</v>
      </c>
      <c r="F3065" s="14" t="s">
        <v>3574</v>
      </c>
      <c r="G3065" s="14" t="s">
        <v>4539</v>
      </c>
      <c r="H3065" s="14" t="s">
        <v>4537</v>
      </c>
      <c r="I3065" s="14">
        <v>0.762</v>
      </c>
      <c r="J3065" s="14">
        <v>0.797</v>
      </c>
      <c r="K3065" s="14">
        <v>0.8562659080517557</v>
      </c>
      <c r="L3065" s="14">
        <v>0.318</v>
      </c>
      <c r="M3065" s="14">
        <v>0.117</v>
      </c>
      <c r="N3065" s="14">
        <v>0.0</v>
      </c>
      <c r="O3065" s="14">
        <v>0.275</v>
      </c>
      <c r="P3065" s="14">
        <v>0.436</v>
      </c>
      <c r="Q3065" s="14">
        <v>94.11</v>
      </c>
      <c r="R3065" s="14">
        <v>1.0</v>
      </c>
      <c r="S3065" s="14">
        <v>1.0</v>
      </c>
      <c r="T3065" s="14" t="s">
        <v>104</v>
      </c>
      <c r="U3065" s="14" t="s">
        <v>68</v>
      </c>
      <c r="V3065" s="16" t="s">
        <v>54</v>
      </c>
      <c r="W3065" s="17" t="s">
        <v>251</v>
      </c>
    </row>
    <row r="3066" ht="15.75" customHeight="1">
      <c r="A3066" s="14" t="s">
        <v>8006</v>
      </c>
      <c r="B3066" s="14" t="s">
        <v>8007</v>
      </c>
      <c r="C3066" s="14">
        <v>2022.0</v>
      </c>
      <c r="D3066" s="14">
        <v>22.0</v>
      </c>
      <c r="E3066" s="14">
        <v>237217.0</v>
      </c>
      <c r="F3066" s="14" t="s">
        <v>880</v>
      </c>
      <c r="G3066" s="14" t="s">
        <v>1822</v>
      </c>
      <c r="H3066" s="14" t="s">
        <v>8007</v>
      </c>
      <c r="I3066" s="14">
        <v>0.409</v>
      </c>
      <c r="J3066" s="14">
        <v>0.829</v>
      </c>
      <c r="K3066" s="14">
        <v>0.8303210488988874</v>
      </c>
      <c r="L3066" s="14">
        <v>0.0539</v>
      </c>
      <c r="M3066" s="14">
        <v>0.141</v>
      </c>
      <c r="N3066" s="14">
        <v>2.86E-4</v>
      </c>
      <c r="O3066" s="14">
        <v>0.0565</v>
      </c>
      <c r="P3066" s="14">
        <v>0.658</v>
      </c>
      <c r="Q3066" s="14">
        <v>89.486</v>
      </c>
      <c r="R3066" s="14">
        <v>10.0</v>
      </c>
      <c r="S3066" s="14">
        <v>0.0</v>
      </c>
      <c r="T3066" s="14" t="s">
        <v>104</v>
      </c>
      <c r="U3066" s="14" t="s">
        <v>35</v>
      </c>
      <c r="V3066" s="16" t="s">
        <v>407</v>
      </c>
      <c r="W3066" s="17" t="s">
        <v>185</v>
      </c>
    </row>
    <row r="3067" ht="15.75" customHeight="1">
      <c r="A3067" s="14" t="s">
        <v>4544</v>
      </c>
      <c r="B3067" s="14" t="s">
        <v>4545</v>
      </c>
      <c r="C3067" s="14">
        <v>2013.0</v>
      </c>
      <c r="D3067" s="14">
        <v>22.0</v>
      </c>
      <c r="E3067" s="14">
        <v>285782.0</v>
      </c>
      <c r="F3067" s="14" t="s">
        <v>1629</v>
      </c>
      <c r="G3067" s="14" t="s">
        <v>3183</v>
      </c>
      <c r="H3067" s="14" t="s">
        <v>4546</v>
      </c>
      <c r="I3067" s="14">
        <v>0.63</v>
      </c>
      <c r="J3067" s="14">
        <v>0.977</v>
      </c>
      <c r="K3067" s="14">
        <v>0.8926058220671913</v>
      </c>
      <c r="L3067" s="14">
        <v>0.2</v>
      </c>
      <c r="M3067" s="14">
        <v>0.0186</v>
      </c>
      <c r="N3067" s="14">
        <v>0.0404</v>
      </c>
      <c r="O3067" s="14">
        <v>0.151</v>
      </c>
      <c r="P3067" s="14">
        <v>0.468</v>
      </c>
      <c r="Q3067" s="14">
        <v>134.937</v>
      </c>
      <c r="R3067" s="14">
        <v>0.0</v>
      </c>
      <c r="S3067" s="14">
        <v>1.0</v>
      </c>
      <c r="T3067" s="14" t="s">
        <v>104</v>
      </c>
      <c r="U3067" s="14" t="s">
        <v>68</v>
      </c>
      <c r="V3067" s="16" t="s">
        <v>54</v>
      </c>
      <c r="W3067" s="17" t="s">
        <v>251</v>
      </c>
    </row>
    <row r="3068" ht="15.75" customHeight="1">
      <c r="A3068" s="14" t="s">
        <v>8009</v>
      </c>
      <c r="B3068" s="14" t="s">
        <v>8010</v>
      </c>
      <c r="C3068" s="14">
        <v>2021.0</v>
      </c>
      <c r="D3068" s="14">
        <v>22.0</v>
      </c>
      <c r="E3068" s="14">
        <v>215510.0</v>
      </c>
      <c r="F3068" s="14" t="s">
        <v>8011</v>
      </c>
      <c r="G3068" s="14" t="s">
        <v>8012</v>
      </c>
      <c r="H3068" s="14" t="s">
        <v>8013</v>
      </c>
      <c r="I3068" s="14">
        <v>0.759</v>
      </c>
      <c r="J3068" s="14">
        <v>0.713</v>
      </c>
      <c r="K3068" s="14">
        <v>0.8601587063747749</v>
      </c>
      <c r="L3068" s="14">
        <v>0.0562</v>
      </c>
      <c r="M3068" s="14">
        <v>0.0702</v>
      </c>
      <c r="N3068" s="14">
        <v>0.0</v>
      </c>
      <c r="O3068" s="14">
        <v>0.0903</v>
      </c>
      <c r="P3068" s="14">
        <v>0.857</v>
      </c>
      <c r="Q3068" s="14">
        <v>77.498</v>
      </c>
      <c r="R3068" s="14">
        <v>5.0</v>
      </c>
      <c r="S3068" s="14">
        <v>0.0</v>
      </c>
      <c r="T3068" s="14" t="s">
        <v>103</v>
      </c>
      <c r="U3068" s="14" t="s">
        <v>68</v>
      </c>
      <c r="V3068" s="16" t="s">
        <v>560</v>
      </c>
      <c r="W3068" s="17" t="s">
        <v>185</v>
      </c>
    </row>
    <row r="3069" ht="15.75" customHeight="1">
      <c r="A3069" s="14" t="s">
        <v>4550</v>
      </c>
      <c r="B3069" s="14" t="s">
        <v>4551</v>
      </c>
      <c r="C3069" s="14">
        <v>1960.0</v>
      </c>
      <c r="D3069" s="14">
        <v>22.0</v>
      </c>
      <c r="E3069" s="14">
        <v>273666.0</v>
      </c>
      <c r="F3069" s="14" t="s">
        <v>4552</v>
      </c>
      <c r="G3069" s="14" t="s">
        <v>4553</v>
      </c>
      <c r="H3069" s="14" t="s">
        <v>4554</v>
      </c>
      <c r="I3069" s="14">
        <v>0.497</v>
      </c>
      <c r="J3069" s="14">
        <v>0.317</v>
      </c>
      <c r="K3069" s="14">
        <v>0.5799413941227314</v>
      </c>
      <c r="L3069" s="14">
        <v>0.083</v>
      </c>
      <c r="M3069" s="14">
        <v>0.613</v>
      </c>
      <c r="N3069" s="14">
        <v>0.0</v>
      </c>
      <c r="O3069" s="14">
        <v>0.786</v>
      </c>
      <c r="P3069" s="14">
        <v>0.298</v>
      </c>
      <c r="Q3069" s="14">
        <v>75.492</v>
      </c>
      <c r="R3069" s="14">
        <v>11.0</v>
      </c>
      <c r="S3069" s="14">
        <v>0.0</v>
      </c>
      <c r="T3069" s="14" t="s">
        <v>103</v>
      </c>
      <c r="U3069" s="14" t="s">
        <v>68</v>
      </c>
      <c r="V3069" s="16" t="s">
        <v>36</v>
      </c>
      <c r="W3069" s="17" t="s">
        <v>251</v>
      </c>
    </row>
    <row r="3070" ht="15.75" customHeight="1">
      <c r="A3070" s="14" t="s">
        <v>8017</v>
      </c>
      <c r="B3070" s="14" t="s">
        <v>8018</v>
      </c>
      <c r="C3070" s="14">
        <v>1999.0</v>
      </c>
      <c r="D3070" s="14">
        <v>22.0</v>
      </c>
      <c r="E3070" s="14">
        <v>305000.0</v>
      </c>
      <c r="F3070" s="14" t="s">
        <v>8019</v>
      </c>
      <c r="G3070" s="14" t="s">
        <v>2591</v>
      </c>
      <c r="H3070" s="14" t="s">
        <v>3247</v>
      </c>
      <c r="I3070" s="14">
        <v>0.602</v>
      </c>
      <c r="J3070" s="14">
        <v>0.572</v>
      </c>
      <c r="K3070" s="14">
        <v>0.7654482065158291</v>
      </c>
      <c r="L3070" s="14">
        <v>0.0314</v>
      </c>
      <c r="M3070" s="14">
        <v>0.351</v>
      </c>
      <c r="N3070" s="14">
        <v>5.56E-6</v>
      </c>
      <c r="O3070" s="14">
        <v>0.176</v>
      </c>
      <c r="P3070" s="14">
        <v>0.783</v>
      </c>
      <c r="Q3070" s="14">
        <v>76.487</v>
      </c>
      <c r="R3070" s="14">
        <v>2.0</v>
      </c>
      <c r="S3070" s="14">
        <v>0.0</v>
      </c>
      <c r="T3070" s="14" t="s">
        <v>103</v>
      </c>
      <c r="U3070" s="14" t="s">
        <v>94</v>
      </c>
      <c r="V3070" s="16" t="s">
        <v>181</v>
      </c>
      <c r="W3070" s="17" t="s">
        <v>185</v>
      </c>
    </row>
    <row r="3071" ht="15.75" customHeight="1">
      <c r="A3071" s="14" t="s">
        <v>4558</v>
      </c>
      <c r="B3071" s="14" t="s">
        <v>4559</v>
      </c>
      <c r="C3071" s="14">
        <v>2014.0</v>
      </c>
      <c r="D3071" s="14">
        <v>22.0</v>
      </c>
      <c r="E3071" s="14">
        <v>66382.0</v>
      </c>
      <c r="F3071" s="14" t="s">
        <v>213</v>
      </c>
      <c r="G3071" s="14" t="s">
        <v>4560</v>
      </c>
      <c r="H3071" s="14" t="s">
        <v>4562</v>
      </c>
      <c r="I3071" s="14">
        <v>0.598</v>
      </c>
      <c r="J3071" s="14">
        <v>0.46</v>
      </c>
      <c r="K3071" s="14">
        <v>0.5588090603691998</v>
      </c>
      <c r="L3071" s="14">
        <v>0.0466</v>
      </c>
      <c r="M3071" s="14">
        <v>0.99</v>
      </c>
      <c r="N3071" s="14">
        <v>0.7</v>
      </c>
      <c r="O3071" s="14">
        <v>0.109</v>
      </c>
      <c r="P3071" s="14">
        <v>0.442</v>
      </c>
      <c r="Q3071" s="14">
        <v>94.092</v>
      </c>
      <c r="R3071" s="14">
        <v>4.0</v>
      </c>
      <c r="S3071" s="14">
        <v>0.0</v>
      </c>
      <c r="T3071" s="14" t="s">
        <v>103</v>
      </c>
      <c r="U3071" s="14" t="s">
        <v>94</v>
      </c>
      <c r="V3071" s="16" t="s">
        <v>54</v>
      </c>
      <c r="W3071" s="17" t="s">
        <v>251</v>
      </c>
    </row>
    <row r="3072" ht="15.75" customHeight="1">
      <c r="A3072" s="14" t="s">
        <v>8025</v>
      </c>
      <c r="B3072" s="14" t="s">
        <v>8026</v>
      </c>
      <c r="C3072" s="14">
        <v>2022.0</v>
      </c>
      <c r="D3072" s="14">
        <v>22.0</v>
      </c>
      <c r="E3072" s="14">
        <v>230269.0</v>
      </c>
      <c r="F3072" s="14" t="s">
        <v>8027</v>
      </c>
      <c r="G3072" s="14" t="s">
        <v>8028</v>
      </c>
      <c r="H3072" s="14" t="s">
        <v>4373</v>
      </c>
      <c r="I3072" s="14">
        <v>0.713</v>
      </c>
      <c r="J3072" s="14">
        <v>0.843</v>
      </c>
      <c r="K3072" s="14">
        <v>0.8613564904741652</v>
      </c>
      <c r="L3072" s="14">
        <v>0.0359</v>
      </c>
      <c r="M3072" s="14">
        <v>2.74E-4</v>
      </c>
      <c r="N3072" s="14">
        <v>0.0903</v>
      </c>
      <c r="O3072" s="14">
        <v>0.108</v>
      </c>
      <c r="P3072" s="14">
        <v>0.562</v>
      </c>
      <c r="Q3072" s="14">
        <v>121.998</v>
      </c>
      <c r="R3072" s="14">
        <v>1.0</v>
      </c>
      <c r="S3072" s="14">
        <v>1.0</v>
      </c>
      <c r="T3072" s="14" t="s">
        <v>103</v>
      </c>
      <c r="U3072" s="14" t="s">
        <v>94</v>
      </c>
      <c r="V3072" s="16" t="s">
        <v>333</v>
      </c>
      <c r="W3072" s="17" t="s">
        <v>185</v>
      </c>
    </row>
    <row r="3073" ht="15.75" customHeight="1">
      <c r="A3073" s="14" t="s">
        <v>8033</v>
      </c>
      <c r="B3073" s="14" t="s">
        <v>8034</v>
      </c>
      <c r="C3073" s="14">
        <v>1990.0</v>
      </c>
      <c r="D3073" s="14">
        <v>22.0</v>
      </c>
      <c r="E3073" s="14">
        <v>330840.0</v>
      </c>
      <c r="F3073" s="14" t="s">
        <v>228</v>
      </c>
      <c r="G3073" s="14" t="s">
        <v>8035</v>
      </c>
      <c r="H3073" s="14" t="s">
        <v>4468</v>
      </c>
      <c r="I3073" s="14">
        <v>0.551</v>
      </c>
      <c r="J3073" s="14">
        <v>0.633</v>
      </c>
      <c r="K3073" s="14">
        <v>0.6786944153171199</v>
      </c>
      <c r="L3073" s="14">
        <v>0.0498</v>
      </c>
      <c r="M3073" s="14">
        <v>0.522</v>
      </c>
      <c r="N3073" s="14">
        <v>7.16E-5</v>
      </c>
      <c r="O3073" s="14">
        <v>0.0865</v>
      </c>
      <c r="P3073" s="14">
        <v>0.552</v>
      </c>
      <c r="Q3073" s="14">
        <v>87.832</v>
      </c>
      <c r="R3073" s="14">
        <v>6.0</v>
      </c>
      <c r="S3073" s="14">
        <v>0.0</v>
      </c>
      <c r="T3073" s="14" t="s">
        <v>104</v>
      </c>
      <c r="U3073" s="14" t="s">
        <v>35</v>
      </c>
      <c r="V3073" s="16" t="s">
        <v>333</v>
      </c>
      <c r="W3073" s="17" t="s">
        <v>185</v>
      </c>
    </row>
    <row r="3074" ht="15.75" customHeight="1">
      <c r="A3074" s="14" t="s">
        <v>8041</v>
      </c>
      <c r="B3074" s="14" t="s">
        <v>8042</v>
      </c>
      <c r="C3074" s="14">
        <v>2019.0</v>
      </c>
      <c r="D3074" s="14">
        <v>22.0</v>
      </c>
      <c r="E3074" s="14">
        <v>264586.0</v>
      </c>
      <c r="F3074" s="14" t="s">
        <v>209</v>
      </c>
      <c r="G3074" s="14" t="s">
        <v>4469</v>
      </c>
      <c r="H3074" s="14" t="s">
        <v>4470</v>
      </c>
      <c r="I3074" s="14">
        <v>0.664</v>
      </c>
      <c r="J3074" s="14">
        <v>0.576</v>
      </c>
      <c r="K3074" s="14">
        <v>0.7336641498784322</v>
      </c>
      <c r="L3074" s="14">
        <v>0.147</v>
      </c>
      <c r="M3074" s="14">
        <v>0.0172</v>
      </c>
      <c r="N3074" s="14">
        <v>0.0</v>
      </c>
      <c r="O3074" s="14">
        <v>0.0672</v>
      </c>
      <c r="P3074" s="14">
        <v>0.749</v>
      </c>
      <c r="Q3074" s="14">
        <v>90.986</v>
      </c>
      <c r="R3074" s="14">
        <v>8.0</v>
      </c>
      <c r="S3074" s="14">
        <v>0.0</v>
      </c>
      <c r="T3074" s="14" t="s">
        <v>104</v>
      </c>
      <c r="U3074" s="14" t="s">
        <v>35</v>
      </c>
      <c r="V3074" s="16" t="s">
        <v>181</v>
      </c>
      <c r="W3074" s="17" t="s">
        <v>185</v>
      </c>
    </row>
    <row r="3075" ht="15.75" customHeight="1">
      <c r="A3075" s="14" t="s">
        <v>8046</v>
      </c>
      <c r="B3075" s="14" t="s">
        <v>8047</v>
      </c>
      <c r="C3075" s="14">
        <v>2016.0</v>
      </c>
      <c r="D3075" s="14">
        <v>22.0</v>
      </c>
      <c r="E3075" s="14">
        <v>347426.0</v>
      </c>
      <c r="F3075" s="14" t="s">
        <v>194</v>
      </c>
      <c r="G3075" s="14" t="s">
        <v>5083</v>
      </c>
      <c r="H3075" s="14" t="s">
        <v>1549</v>
      </c>
      <c r="I3075" s="14">
        <v>0.687</v>
      </c>
      <c r="J3075" s="14">
        <v>0.742</v>
      </c>
      <c r="K3075" s="14">
        <v>0.7596303980330754</v>
      </c>
      <c r="L3075" s="14">
        <v>0.0487</v>
      </c>
      <c r="M3075" s="14">
        <v>0.252</v>
      </c>
      <c r="N3075" s="14">
        <v>1.22E-6</v>
      </c>
      <c r="O3075" s="14">
        <v>0.312</v>
      </c>
      <c r="P3075" s="14">
        <v>0.853</v>
      </c>
      <c r="Q3075" s="14">
        <v>97.004</v>
      </c>
      <c r="R3075" s="14">
        <v>9.0</v>
      </c>
      <c r="S3075" s="14">
        <v>0.0</v>
      </c>
      <c r="T3075" s="14" t="s">
        <v>104</v>
      </c>
      <c r="U3075" s="14" t="s">
        <v>68</v>
      </c>
      <c r="V3075" s="16" t="s">
        <v>560</v>
      </c>
      <c r="W3075" s="17" t="s">
        <v>185</v>
      </c>
    </row>
    <row r="3076" ht="15.75" customHeight="1">
      <c r="A3076" s="14" t="s">
        <v>8054</v>
      </c>
      <c r="B3076" s="14" t="s">
        <v>8055</v>
      </c>
      <c r="C3076" s="14">
        <v>2016.0</v>
      </c>
      <c r="D3076" s="14">
        <v>22.0</v>
      </c>
      <c r="E3076" s="14">
        <v>269184.0</v>
      </c>
      <c r="F3076" s="14" t="s">
        <v>8056</v>
      </c>
      <c r="G3076" s="14" t="s">
        <v>8057</v>
      </c>
      <c r="H3076" s="14" t="s">
        <v>3676</v>
      </c>
      <c r="I3076" s="14">
        <v>0.65</v>
      </c>
      <c r="J3076" s="14">
        <v>0.482</v>
      </c>
      <c r="K3076" s="14">
        <v>0.7891044424787906</v>
      </c>
      <c r="L3076" s="14">
        <v>0.0281</v>
      </c>
      <c r="M3076" s="14">
        <v>0.293</v>
      </c>
      <c r="N3076" s="14">
        <v>0.0</v>
      </c>
      <c r="O3076" s="14">
        <v>0.0811</v>
      </c>
      <c r="P3076" s="14">
        <v>0.517</v>
      </c>
      <c r="Q3076" s="14">
        <v>106.994</v>
      </c>
      <c r="R3076" s="14">
        <v>4.0</v>
      </c>
      <c r="S3076" s="14">
        <v>1.0</v>
      </c>
      <c r="T3076" s="14" t="s">
        <v>104</v>
      </c>
      <c r="U3076" s="14" t="s">
        <v>35</v>
      </c>
      <c r="V3076" s="16" t="s">
        <v>333</v>
      </c>
      <c r="W3076" s="17" t="s">
        <v>185</v>
      </c>
    </row>
    <row r="3077" ht="15.75" customHeight="1">
      <c r="A3077" s="14" t="s">
        <v>8061</v>
      </c>
      <c r="B3077" s="14" t="s">
        <v>8062</v>
      </c>
      <c r="C3077" s="14">
        <v>1987.0</v>
      </c>
      <c r="D3077" s="14">
        <v>22.0</v>
      </c>
      <c r="E3077" s="14">
        <v>206344.0</v>
      </c>
      <c r="F3077" s="14" t="s">
        <v>413</v>
      </c>
      <c r="G3077" s="14" t="s">
        <v>2972</v>
      </c>
      <c r="H3077" s="14" t="s">
        <v>2973</v>
      </c>
      <c r="I3077" s="14">
        <v>0.684</v>
      </c>
      <c r="J3077" s="14">
        <v>0.61</v>
      </c>
      <c r="K3077" s="14">
        <v>0.7547323166266394</v>
      </c>
      <c r="L3077" s="14">
        <v>0.294</v>
      </c>
      <c r="M3077" s="14">
        <v>0.717</v>
      </c>
      <c r="N3077" s="14">
        <v>0.00121</v>
      </c>
      <c r="O3077" s="14">
        <v>0.0529</v>
      </c>
      <c r="P3077" s="14">
        <v>0.961</v>
      </c>
      <c r="Q3077" s="14">
        <v>168.836</v>
      </c>
      <c r="R3077" s="14">
        <v>2.0</v>
      </c>
      <c r="S3077" s="14">
        <v>1.0</v>
      </c>
      <c r="T3077" s="14" t="s">
        <v>34</v>
      </c>
      <c r="U3077" s="14" t="s">
        <v>35</v>
      </c>
      <c r="V3077" s="16" t="s">
        <v>819</v>
      </c>
      <c r="W3077" s="17" t="s">
        <v>185</v>
      </c>
    </row>
    <row r="3078" ht="15.75" customHeight="1">
      <c r="A3078" s="14" t="s">
        <v>4565</v>
      </c>
      <c r="B3078" s="14" t="s">
        <v>4566</v>
      </c>
      <c r="C3078" s="14">
        <v>2022.0</v>
      </c>
      <c r="D3078" s="14">
        <v>22.0</v>
      </c>
      <c r="E3078" s="14">
        <v>241393.0</v>
      </c>
      <c r="F3078" s="14" t="s">
        <v>26</v>
      </c>
      <c r="G3078" s="14" t="s">
        <v>795</v>
      </c>
      <c r="H3078" s="14" t="s">
        <v>4566</v>
      </c>
      <c r="I3078" s="14">
        <v>0.607</v>
      </c>
      <c r="J3078" s="14">
        <v>0.42</v>
      </c>
      <c r="K3078" s="14">
        <v>0.7823669069197193</v>
      </c>
      <c r="L3078" s="14">
        <v>0.0477</v>
      </c>
      <c r="M3078" s="14">
        <v>0.675</v>
      </c>
      <c r="N3078" s="14">
        <v>0.0</v>
      </c>
      <c r="O3078" s="14">
        <v>0.23</v>
      </c>
      <c r="P3078" s="14">
        <v>0.341</v>
      </c>
      <c r="Q3078" s="14">
        <v>134.828</v>
      </c>
      <c r="R3078" s="14">
        <v>4.0</v>
      </c>
      <c r="S3078" s="14">
        <v>0.0</v>
      </c>
      <c r="T3078" s="14" t="s">
        <v>34</v>
      </c>
      <c r="U3078" s="14" t="s">
        <v>68</v>
      </c>
      <c r="V3078" s="16" t="s">
        <v>45</v>
      </c>
      <c r="W3078" s="17" t="s">
        <v>251</v>
      </c>
    </row>
    <row r="3079" ht="15.75" customHeight="1">
      <c r="A3079" s="14" t="s">
        <v>21413</v>
      </c>
      <c r="B3079" s="14" t="s">
        <v>21414</v>
      </c>
      <c r="C3079" s="14">
        <v>2014.0</v>
      </c>
      <c r="D3079" s="14">
        <v>22.0</v>
      </c>
      <c r="E3079" s="14">
        <v>255546.0</v>
      </c>
      <c r="F3079" s="14" t="s">
        <v>12561</v>
      </c>
      <c r="G3079" s="14" t="s">
        <v>20445</v>
      </c>
      <c r="H3079" s="14" t="s">
        <v>20446</v>
      </c>
      <c r="I3079" s="14">
        <v>0.584</v>
      </c>
      <c r="J3079" s="14">
        <v>0.714</v>
      </c>
      <c r="K3079" s="14">
        <v>0.883986054351935</v>
      </c>
      <c r="L3079" s="14">
        <v>0.0271</v>
      </c>
      <c r="M3079" s="14">
        <v>0.578</v>
      </c>
      <c r="N3079" s="14">
        <v>0.0</v>
      </c>
      <c r="O3079" s="14">
        <v>0.0826</v>
      </c>
      <c r="P3079" s="14">
        <v>0.433</v>
      </c>
      <c r="Q3079" s="14">
        <v>129.994</v>
      </c>
      <c r="R3079" s="14">
        <v>1.0</v>
      </c>
      <c r="S3079" s="14">
        <v>1.0</v>
      </c>
      <c r="T3079" s="14" t="s">
        <v>1264</v>
      </c>
      <c r="U3079" s="14" t="s">
        <v>35</v>
      </c>
      <c r="V3079" s="16" t="s">
        <v>54</v>
      </c>
      <c r="W3079" s="17" t="s">
        <v>251</v>
      </c>
    </row>
    <row r="3080" ht="15.75" customHeight="1">
      <c r="A3080" s="14" t="s">
        <v>21415</v>
      </c>
      <c r="B3080" s="14" t="s">
        <v>21416</v>
      </c>
      <c r="C3080" s="14">
        <v>2017.0</v>
      </c>
      <c r="D3080" s="14">
        <v>22.0</v>
      </c>
      <c r="E3080" s="14">
        <v>77631.0</v>
      </c>
      <c r="F3080" s="14" t="s">
        <v>12561</v>
      </c>
      <c r="G3080" s="14" t="s">
        <v>21417</v>
      </c>
      <c r="H3080" s="14" t="s">
        <v>21418</v>
      </c>
      <c r="I3080" s="14">
        <v>0.261</v>
      </c>
      <c r="J3080" s="14">
        <v>0.00183</v>
      </c>
      <c r="K3080" s="14">
        <v>0.3210489166401932</v>
      </c>
      <c r="L3080" s="14">
        <v>0.0392</v>
      </c>
      <c r="M3080" s="14">
        <v>0.994</v>
      </c>
      <c r="N3080" s="14">
        <v>0.879</v>
      </c>
      <c r="O3080" s="14">
        <v>0.119</v>
      </c>
      <c r="P3080" s="14">
        <v>0.237</v>
      </c>
      <c r="Q3080" s="14">
        <v>68.287</v>
      </c>
      <c r="R3080" s="14">
        <v>0.0</v>
      </c>
      <c r="S3080" s="14">
        <v>1.0</v>
      </c>
      <c r="T3080" s="14" t="s">
        <v>1264</v>
      </c>
      <c r="U3080" s="14" t="s">
        <v>68</v>
      </c>
      <c r="V3080" s="16" t="s">
        <v>36</v>
      </c>
      <c r="W3080" s="17" t="s">
        <v>251</v>
      </c>
    </row>
    <row r="3081" ht="15.75" customHeight="1">
      <c r="A3081" s="14" t="s">
        <v>21419</v>
      </c>
      <c r="B3081" s="14" t="s">
        <v>21420</v>
      </c>
      <c r="C3081" s="14">
        <v>2017.0</v>
      </c>
      <c r="D3081" s="14">
        <v>22.0</v>
      </c>
      <c r="E3081" s="14">
        <v>189500.0</v>
      </c>
      <c r="F3081" s="14" t="s">
        <v>13117</v>
      </c>
      <c r="G3081" s="14" t="s">
        <v>20572</v>
      </c>
      <c r="H3081" s="14" t="s">
        <v>21421</v>
      </c>
      <c r="I3081" s="14">
        <v>0.896</v>
      </c>
      <c r="J3081" s="14">
        <v>0.217</v>
      </c>
      <c r="K3081" s="14">
        <v>0.6531345581961985</v>
      </c>
      <c r="L3081" s="14">
        <v>0.0627</v>
      </c>
      <c r="M3081" s="14">
        <v>0.898</v>
      </c>
      <c r="N3081" s="14">
        <v>0.0691</v>
      </c>
      <c r="O3081" s="14">
        <v>0.219</v>
      </c>
      <c r="P3081" s="14">
        <v>0.966</v>
      </c>
      <c r="Q3081" s="14">
        <v>120.068</v>
      </c>
      <c r="R3081" s="14">
        <v>7.0</v>
      </c>
      <c r="S3081" s="14">
        <v>1.0</v>
      </c>
      <c r="T3081" s="14" t="s">
        <v>1264</v>
      </c>
      <c r="U3081" s="14" t="s">
        <v>35</v>
      </c>
      <c r="V3081" s="16" t="s">
        <v>819</v>
      </c>
      <c r="W3081" s="17" t="s">
        <v>185</v>
      </c>
    </row>
    <row r="3082" ht="15.75" customHeight="1">
      <c r="A3082" s="14" t="s">
        <v>21422</v>
      </c>
      <c r="B3082" s="14" t="s">
        <v>21423</v>
      </c>
      <c r="C3082" s="14">
        <v>2023.0</v>
      </c>
      <c r="D3082" s="14">
        <v>22.0</v>
      </c>
      <c r="E3082" s="14">
        <v>105339.0</v>
      </c>
      <c r="F3082" s="14" t="s">
        <v>15366</v>
      </c>
      <c r="G3082" s="14" t="s">
        <v>20769</v>
      </c>
      <c r="H3082" s="14" t="s">
        <v>21423</v>
      </c>
      <c r="I3082" s="14">
        <v>0.635</v>
      </c>
      <c r="J3082" s="14">
        <v>0.204</v>
      </c>
      <c r="K3082" s="14">
        <v>0.7013881462002143</v>
      </c>
      <c r="L3082" s="14">
        <v>0.381</v>
      </c>
      <c r="M3082" s="14">
        <v>0.588</v>
      </c>
      <c r="N3082" s="14">
        <v>0.0</v>
      </c>
      <c r="O3082" s="14">
        <v>0.194</v>
      </c>
      <c r="P3082" s="14">
        <v>0.605</v>
      </c>
      <c r="Q3082" s="14">
        <v>83.261</v>
      </c>
      <c r="R3082" s="14">
        <v>4.0</v>
      </c>
      <c r="S3082" s="14">
        <v>1.0</v>
      </c>
      <c r="T3082" s="14" t="s">
        <v>1434</v>
      </c>
      <c r="U3082" s="14" t="s">
        <v>35</v>
      </c>
      <c r="V3082" s="16" t="s">
        <v>407</v>
      </c>
      <c r="W3082" s="17" t="s">
        <v>185</v>
      </c>
    </row>
    <row r="3083" ht="15.75" customHeight="1">
      <c r="A3083" s="14" t="s">
        <v>8067</v>
      </c>
      <c r="B3083" s="14" t="s">
        <v>8068</v>
      </c>
      <c r="C3083" s="14">
        <v>1978.0</v>
      </c>
      <c r="D3083" s="14">
        <v>22.0</v>
      </c>
      <c r="E3083" s="14">
        <v>182986.0</v>
      </c>
      <c r="F3083" s="14" t="s">
        <v>8069</v>
      </c>
      <c r="G3083" s="14" t="s">
        <v>1802</v>
      </c>
      <c r="H3083" s="14" t="s">
        <v>8071</v>
      </c>
      <c r="I3083" s="14">
        <v>0.6567054320987653</v>
      </c>
      <c r="J3083" s="14">
        <v>0.6703844999999999</v>
      </c>
      <c r="K3083" s="14">
        <v>0.8136264709055699</v>
      </c>
      <c r="L3083" s="14">
        <v>0.08138265432098765</v>
      </c>
      <c r="M3083" s="14">
        <v>0.2693400896296296</v>
      </c>
      <c r="N3083" s="14">
        <v>0.05448885008024692</v>
      </c>
      <c r="O3083" s="14">
        <v>0.1911505555555556</v>
      </c>
      <c r="P3083" s="14">
        <v>0.6187672839506173</v>
      </c>
      <c r="Q3083" s="14">
        <v>120.71</v>
      </c>
      <c r="R3083" s="14">
        <v>5.0</v>
      </c>
      <c r="S3083" s="14">
        <v>1.0</v>
      </c>
      <c r="T3083" s="14" t="s">
        <v>34</v>
      </c>
      <c r="U3083" s="14" t="s">
        <v>35</v>
      </c>
      <c r="V3083" s="16" t="s">
        <v>407</v>
      </c>
      <c r="W3083" s="17" t="s">
        <v>185</v>
      </c>
    </row>
    <row r="3084" ht="15.75" customHeight="1">
      <c r="A3084" s="14" t="s">
        <v>4571</v>
      </c>
      <c r="B3084" s="14" t="s">
        <v>4573</v>
      </c>
      <c r="C3084" s="14">
        <v>2001.0</v>
      </c>
      <c r="D3084" s="14">
        <v>22.0</v>
      </c>
      <c r="E3084" s="14">
        <v>311733.0</v>
      </c>
      <c r="F3084" s="14" t="s">
        <v>4575</v>
      </c>
      <c r="G3084" s="14" t="s">
        <v>4576</v>
      </c>
      <c r="H3084" s="14" t="s">
        <v>4578</v>
      </c>
      <c r="I3084" s="14">
        <v>0.337</v>
      </c>
      <c r="J3084" s="14">
        <v>0.246</v>
      </c>
      <c r="K3084" s="14">
        <v>0.5816525142647179</v>
      </c>
      <c r="L3084" s="14">
        <v>0.031</v>
      </c>
      <c r="M3084" s="14">
        <v>0.144</v>
      </c>
      <c r="N3084" s="14">
        <v>0.0309</v>
      </c>
      <c r="O3084" s="14">
        <v>0.0843</v>
      </c>
      <c r="P3084" s="14">
        <v>0.242</v>
      </c>
      <c r="Q3084" s="14">
        <v>176.08</v>
      </c>
      <c r="R3084" s="14">
        <v>2.0</v>
      </c>
      <c r="S3084" s="14">
        <v>1.0</v>
      </c>
      <c r="T3084" s="14" t="s">
        <v>103</v>
      </c>
      <c r="U3084" s="14" t="s">
        <v>35</v>
      </c>
      <c r="V3084" s="16" t="s">
        <v>36</v>
      </c>
      <c r="W3084" s="17" t="s">
        <v>251</v>
      </c>
    </row>
    <row r="3085" ht="15.75" customHeight="1">
      <c r="A3085" s="14" t="s">
        <v>4581</v>
      </c>
      <c r="B3085" s="14" t="s">
        <v>4582</v>
      </c>
      <c r="C3085" s="14">
        <v>1994.0</v>
      </c>
      <c r="D3085" s="14">
        <v>22.0</v>
      </c>
      <c r="E3085" s="14">
        <v>461800.0</v>
      </c>
      <c r="F3085" s="14" t="s">
        <v>4584</v>
      </c>
      <c r="G3085" s="14" t="s">
        <v>2940</v>
      </c>
      <c r="H3085" s="14" t="s">
        <v>4585</v>
      </c>
      <c r="I3085" s="14">
        <v>0.662</v>
      </c>
      <c r="J3085" s="14">
        <v>0.493</v>
      </c>
      <c r="K3085" s="14">
        <v>0.6950783906766395</v>
      </c>
      <c r="L3085" s="14">
        <v>0.0591</v>
      </c>
      <c r="M3085" s="14">
        <v>0.263</v>
      </c>
      <c r="N3085" s="14">
        <v>0.0236</v>
      </c>
      <c r="O3085" s="14">
        <v>0.714</v>
      </c>
      <c r="P3085" s="14">
        <v>0.211</v>
      </c>
      <c r="Q3085" s="14">
        <v>120.2</v>
      </c>
      <c r="R3085" s="14">
        <v>9.0</v>
      </c>
      <c r="S3085" s="14">
        <v>1.0</v>
      </c>
      <c r="T3085" s="14" t="s">
        <v>103</v>
      </c>
      <c r="U3085" s="14" t="s">
        <v>35</v>
      </c>
      <c r="V3085" s="16" t="s">
        <v>36</v>
      </c>
      <c r="W3085" s="17" t="s">
        <v>251</v>
      </c>
    </row>
    <row r="3086" ht="15.75" customHeight="1">
      <c r="A3086" s="14" t="s">
        <v>4588</v>
      </c>
      <c r="B3086" s="14" t="s">
        <v>4590</v>
      </c>
      <c r="C3086" s="14">
        <v>2011.0</v>
      </c>
      <c r="D3086" s="14">
        <v>22.0</v>
      </c>
      <c r="E3086" s="14">
        <v>190073.0</v>
      </c>
      <c r="F3086" s="14" t="s">
        <v>1267</v>
      </c>
      <c r="G3086" s="14" t="s">
        <v>4593</v>
      </c>
      <c r="H3086" s="14" t="s">
        <v>4590</v>
      </c>
      <c r="I3086" s="14">
        <v>0.71</v>
      </c>
      <c r="J3086" s="14">
        <v>0.701</v>
      </c>
      <c r="K3086" s="14">
        <v>0.7772977134990847</v>
      </c>
      <c r="L3086" s="14">
        <v>0.0276</v>
      </c>
      <c r="M3086" s="14">
        <v>0.0113</v>
      </c>
      <c r="N3086" s="14">
        <v>0.118</v>
      </c>
      <c r="O3086" s="14">
        <v>0.231</v>
      </c>
      <c r="P3086" s="14">
        <v>0.452</v>
      </c>
      <c r="Q3086" s="14">
        <v>127.96</v>
      </c>
      <c r="R3086" s="14">
        <v>8.0</v>
      </c>
      <c r="S3086" s="14">
        <v>1.0</v>
      </c>
      <c r="T3086" s="14" t="s">
        <v>103</v>
      </c>
      <c r="U3086" s="14" t="s">
        <v>35</v>
      </c>
      <c r="V3086" s="16" t="s">
        <v>54</v>
      </c>
      <c r="W3086" s="17" t="s">
        <v>251</v>
      </c>
    </row>
    <row r="3087" ht="15.75" customHeight="1">
      <c r="A3087" s="14" t="s">
        <v>8073</v>
      </c>
      <c r="B3087" s="14" t="s">
        <v>8074</v>
      </c>
      <c r="C3087" s="14">
        <v>2019.0</v>
      </c>
      <c r="D3087" s="14">
        <v>22.0</v>
      </c>
      <c r="E3087" s="14">
        <v>285686.0</v>
      </c>
      <c r="F3087" s="14" t="s">
        <v>8076</v>
      </c>
      <c r="G3087" s="14" t="s">
        <v>8078</v>
      </c>
      <c r="H3087" s="14" t="s">
        <v>7076</v>
      </c>
      <c r="I3087" s="14">
        <v>0.656</v>
      </c>
      <c r="J3087" s="14">
        <v>0.722</v>
      </c>
      <c r="K3087" s="14">
        <v>0.8661690158735019</v>
      </c>
      <c r="L3087" s="14">
        <v>0.0364</v>
      </c>
      <c r="M3087" s="14">
        <v>0.277</v>
      </c>
      <c r="N3087" s="14">
        <v>1.38E-4</v>
      </c>
      <c r="O3087" s="14">
        <v>0.187</v>
      </c>
      <c r="P3087" s="14">
        <v>0.883</v>
      </c>
      <c r="Q3087" s="14">
        <v>83.95</v>
      </c>
      <c r="R3087" s="14">
        <v>8.0</v>
      </c>
      <c r="S3087" s="14">
        <v>1.0</v>
      </c>
      <c r="T3087" s="14" t="s">
        <v>104</v>
      </c>
      <c r="U3087" s="14" t="s">
        <v>35</v>
      </c>
      <c r="V3087" s="16" t="s">
        <v>560</v>
      </c>
      <c r="W3087" s="17" t="s">
        <v>185</v>
      </c>
    </row>
    <row r="3088" ht="15.75" customHeight="1">
      <c r="A3088" s="14" t="s">
        <v>8079</v>
      </c>
      <c r="B3088" s="14" t="s">
        <v>8081</v>
      </c>
      <c r="C3088" s="14">
        <v>1966.0</v>
      </c>
      <c r="D3088" s="14">
        <v>22.0</v>
      </c>
      <c r="E3088" s="14">
        <v>194247.0</v>
      </c>
      <c r="F3088" s="14" t="s">
        <v>1647</v>
      </c>
      <c r="G3088" s="14" t="s">
        <v>8084</v>
      </c>
      <c r="H3088" s="14" t="s">
        <v>8085</v>
      </c>
      <c r="I3088" s="14">
        <v>0.383</v>
      </c>
      <c r="J3088" s="14">
        <v>0.254</v>
      </c>
      <c r="K3088" s="14">
        <v>0.6974739588754204</v>
      </c>
      <c r="L3088" s="14">
        <v>0.0327</v>
      </c>
      <c r="M3088" s="14">
        <v>0.7</v>
      </c>
      <c r="N3088" s="14">
        <v>0.0</v>
      </c>
      <c r="O3088" s="14">
        <v>0.261</v>
      </c>
      <c r="P3088" s="14">
        <v>0.737</v>
      </c>
      <c r="Q3088" s="14">
        <v>74.81</v>
      </c>
      <c r="R3088" s="14">
        <v>8.0</v>
      </c>
      <c r="S3088" s="14">
        <v>1.0</v>
      </c>
      <c r="T3088" s="14" t="s">
        <v>103</v>
      </c>
      <c r="U3088" s="14" t="s">
        <v>35</v>
      </c>
      <c r="V3088" s="16" t="s">
        <v>181</v>
      </c>
      <c r="W3088" s="17" t="s">
        <v>185</v>
      </c>
    </row>
    <row r="3089" ht="15.75" customHeight="1">
      <c r="A3089" s="14" t="s">
        <v>21424</v>
      </c>
      <c r="B3089" s="14" t="s">
        <v>21425</v>
      </c>
      <c r="C3089" s="14">
        <v>2017.0</v>
      </c>
      <c r="D3089" s="14">
        <v>22.0</v>
      </c>
      <c r="E3089" s="14">
        <v>201931.0</v>
      </c>
      <c r="F3089" s="14" t="s">
        <v>21426</v>
      </c>
      <c r="G3089" s="14" t="s">
        <v>21427</v>
      </c>
      <c r="H3089" s="14" t="s">
        <v>21428</v>
      </c>
      <c r="I3089" s="14">
        <v>0.553</v>
      </c>
      <c r="J3089" s="14">
        <v>0.769</v>
      </c>
      <c r="K3089" s="14">
        <v>0.8553461809754381</v>
      </c>
      <c r="L3089" s="14">
        <v>0.0533</v>
      </c>
      <c r="M3089" s="14">
        <v>0.00629</v>
      </c>
      <c r="N3089" s="14">
        <v>0.0</v>
      </c>
      <c r="O3089" s="14">
        <v>0.213</v>
      </c>
      <c r="P3089" s="14">
        <v>0.289</v>
      </c>
      <c r="Q3089" s="14">
        <v>144.95</v>
      </c>
      <c r="R3089" s="14">
        <v>0.0</v>
      </c>
      <c r="S3089" s="14">
        <v>1.0</v>
      </c>
      <c r="T3089" s="14" t="s">
        <v>1434</v>
      </c>
      <c r="U3089" s="14" t="s">
        <v>68</v>
      </c>
      <c r="V3089" s="16" t="s">
        <v>36</v>
      </c>
      <c r="W3089" s="17" t="s">
        <v>251</v>
      </c>
    </row>
    <row r="3090" ht="15.75" customHeight="1">
      <c r="A3090" s="14" t="s">
        <v>4596</v>
      </c>
      <c r="B3090" s="14" t="s">
        <v>4597</v>
      </c>
      <c r="C3090" s="14">
        <v>2019.0</v>
      </c>
      <c r="D3090" s="14">
        <v>23.0</v>
      </c>
      <c r="E3090" s="14">
        <v>326571.0</v>
      </c>
      <c r="F3090" s="14" t="s">
        <v>26</v>
      </c>
      <c r="G3090" s="14" t="s">
        <v>4598</v>
      </c>
      <c r="H3090" s="14" t="s">
        <v>4599</v>
      </c>
      <c r="I3090" s="14">
        <v>0.511</v>
      </c>
      <c r="J3090" s="14">
        <v>0.322</v>
      </c>
      <c r="K3090" s="14">
        <v>0.7288944024826453</v>
      </c>
      <c r="L3090" s="14">
        <v>0.048</v>
      </c>
      <c r="M3090" s="14">
        <v>0.67</v>
      </c>
      <c r="N3090" s="14">
        <v>3.09E-6</v>
      </c>
      <c r="O3090" s="14">
        <v>0.124</v>
      </c>
      <c r="P3090" s="14">
        <v>0.197</v>
      </c>
      <c r="Q3090" s="14">
        <v>139.954</v>
      </c>
      <c r="R3090" s="14">
        <v>2.0</v>
      </c>
      <c r="S3090" s="14">
        <v>1.0</v>
      </c>
      <c r="T3090" s="14" t="s">
        <v>34</v>
      </c>
      <c r="U3090" s="14" t="s">
        <v>35</v>
      </c>
      <c r="V3090" s="16" t="s">
        <v>58</v>
      </c>
      <c r="W3090" s="17" t="s">
        <v>251</v>
      </c>
    </row>
    <row r="3091" ht="15.75" customHeight="1">
      <c r="A3091" s="14" t="s">
        <v>4604</v>
      </c>
      <c r="B3091" s="14" t="s">
        <v>4605</v>
      </c>
      <c r="C3091" s="14">
        <v>2020.0</v>
      </c>
      <c r="D3091" s="14">
        <v>23.0</v>
      </c>
      <c r="E3091" s="14">
        <v>223000.0</v>
      </c>
      <c r="F3091" s="14" t="s">
        <v>26</v>
      </c>
      <c r="G3091" s="14" t="s">
        <v>4606</v>
      </c>
      <c r="H3091" s="14" t="s">
        <v>4605</v>
      </c>
      <c r="I3091" s="14">
        <v>0.67</v>
      </c>
      <c r="J3091" s="14">
        <v>0.0758</v>
      </c>
      <c r="K3091" s="14">
        <v>0.6456484075750081</v>
      </c>
      <c r="L3091" s="14">
        <v>0.0339</v>
      </c>
      <c r="M3091" s="14">
        <v>0.977</v>
      </c>
      <c r="N3091" s="14">
        <v>1.25E-4</v>
      </c>
      <c r="O3091" s="14">
        <v>0.107</v>
      </c>
      <c r="P3091" s="14">
        <v>0.448</v>
      </c>
      <c r="Q3091" s="14">
        <v>114.912</v>
      </c>
      <c r="R3091" s="14">
        <v>0.0</v>
      </c>
      <c r="S3091" s="14">
        <v>1.0</v>
      </c>
      <c r="T3091" s="14" t="s">
        <v>34</v>
      </c>
      <c r="U3091" s="14" t="s">
        <v>35</v>
      </c>
      <c r="V3091" s="16" t="s">
        <v>54</v>
      </c>
      <c r="W3091" s="17" t="s">
        <v>251</v>
      </c>
    </row>
    <row r="3092" ht="15.75" customHeight="1">
      <c r="A3092" s="14" t="s">
        <v>4612</v>
      </c>
      <c r="B3092" s="14" t="s">
        <v>4613</v>
      </c>
      <c r="C3092" s="14">
        <v>2013.0</v>
      </c>
      <c r="D3092" s="14">
        <v>23.0</v>
      </c>
      <c r="E3092" s="14">
        <v>339226.0</v>
      </c>
      <c r="F3092" s="14" t="s">
        <v>26</v>
      </c>
      <c r="G3092" s="14" t="s">
        <v>41</v>
      </c>
      <c r="H3092" s="14" t="s">
        <v>41</v>
      </c>
      <c r="I3092" s="14">
        <v>0.372</v>
      </c>
      <c r="J3092" s="14">
        <v>0.628</v>
      </c>
      <c r="K3092" s="14">
        <v>0.8073278719909456</v>
      </c>
      <c r="L3092" s="14">
        <v>0.0436</v>
      </c>
      <c r="M3092" s="14">
        <v>0.122</v>
      </c>
      <c r="N3092" s="14">
        <v>3.07E-5</v>
      </c>
      <c r="O3092" s="14">
        <v>0.228</v>
      </c>
      <c r="P3092" s="14">
        <v>0.358</v>
      </c>
      <c r="Q3092" s="14">
        <v>156.202</v>
      </c>
      <c r="R3092" s="14">
        <v>2.0</v>
      </c>
      <c r="S3092" s="14">
        <v>0.0</v>
      </c>
      <c r="T3092" s="14" t="s">
        <v>34</v>
      </c>
      <c r="U3092" s="14" t="s">
        <v>35</v>
      </c>
      <c r="V3092" s="16" t="s">
        <v>45</v>
      </c>
      <c r="W3092" s="17" t="s">
        <v>251</v>
      </c>
    </row>
    <row r="3093" ht="15.75" customHeight="1">
      <c r="A3093" s="14" t="s">
        <v>21429</v>
      </c>
      <c r="B3093" s="14" t="s">
        <v>21430</v>
      </c>
      <c r="C3093" s="14">
        <v>2016.0</v>
      </c>
      <c r="D3093" s="14">
        <v>23.0</v>
      </c>
      <c r="E3093" s="14">
        <v>321906.0</v>
      </c>
      <c r="F3093" s="14" t="s">
        <v>9973</v>
      </c>
      <c r="G3093" s="14" t="s">
        <v>21431</v>
      </c>
      <c r="H3093" s="14" t="s">
        <v>21432</v>
      </c>
      <c r="I3093" s="14">
        <v>0.796</v>
      </c>
      <c r="J3093" s="14">
        <v>0.897</v>
      </c>
      <c r="K3093" s="14">
        <v>0.863773447674721</v>
      </c>
      <c r="L3093" s="14">
        <v>0.147</v>
      </c>
      <c r="M3093" s="14">
        <v>0.0825</v>
      </c>
      <c r="N3093" s="14">
        <v>1.08E-6</v>
      </c>
      <c r="O3093" s="14">
        <v>0.102</v>
      </c>
      <c r="P3093" s="14">
        <v>0.733</v>
      </c>
      <c r="Q3093" s="14">
        <v>89.99</v>
      </c>
      <c r="R3093" s="14">
        <v>6.0</v>
      </c>
      <c r="S3093" s="14">
        <v>0.0</v>
      </c>
      <c r="T3093" s="14" t="s">
        <v>1264</v>
      </c>
      <c r="U3093" s="14" t="s">
        <v>35</v>
      </c>
      <c r="V3093" s="16" t="s">
        <v>181</v>
      </c>
      <c r="W3093" s="17" t="s">
        <v>185</v>
      </c>
    </row>
    <row r="3094" ht="15.75" customHeight="1">
      <c r="A3094" s="14" t="s">
        <v>4618</v>
      </c>
      <c r="B3094" s="14" t="s">
        <v>4619</v>
      </c>
      <c r="C3094" s="14">
        <v>2022.0</v>
      </c>
      <c r="D3094" s="14">
        <v>23.0</v>
      </c>
      <c r="E3094" s="14">
        <v>268000.0</v>
      </c>
      <c r="F3094" s="14" t="s">
        <v>3852</v>
      </c>
      <c r="G3094" s="14" t="s">
        <v>1585</v>
      </c>
      <c r="H3094" s="14" t="s">
        <v>4620</v>
      </c>
      <c r="I3094" s="14">
        <v>0.462</v>
      </c>
      <c r="J3094" s="14">
        <v>0.775</v>
      </c>
      <c r="K3094" s="14">
        <v>0.8336791221775357</v>
      </c>
      <c r="L3094" s="14">
        <v>0.0525</v>
      </c>
      <c r="M3094" s="14">
        <v>0.44</v>
      </c>
      <c r="N3094" s="14">
        <v>2.98E-5</v>
      </c>
      <c r="O3094" s="14">
        <v>0.147</v>
      </c>
      <c r="P3094" s="14">
        <v>0.363</v>
      </c>
      <c r="Q3094" s="14">
        <v>135.968</v>
      </c>
      <c r="R3094" s="14">
        <v>4.0</v>
      </c>
      <c r="S3094" s="14">
        <v>1.0</v>
      </c>
      <c r="T3094" s="14" t="s">
        <v>34</v>
      </c>
      <c r="U3094" s="14" t="s">
        <v>35</v>
      </c>
      <c r="V3094" s="16" t="s">
        <v>45</v>
      </c>
      <c r="W3094" s="17" t="s">
        <v>251</v>
      </c>
    </row>
    <row r="3095" ht="15.75" customHeight="1">
      <c r="A3095" s="14" t="s">
        <v>4623</v>
      </c>
      <c r="B3095" s="14" t="s">
        <v>4624</v>
      </c>
      <c r="C3095" s="14">
        <v>2020.0</v>
      </c>
      <c r="D3095" s="14">
        <v>23.0</v>
      </c>
      <c r="E3095" s="14">
        <v>290096.0</v>
      </c>
      <c r="F3095" s="14" t="s">
        <v>26</v>
      </c>
      <c r="G3095" s="14" t="s">
        <v>2295</v>
      </c>
      <c r="H3095" s="14" t="s">
        <v>4624</v>
      </c>
      <c r="I3095" s="14">
        <v>0.488</v>
      </c>
      <c r="J3095" s="14">
        <v>0.552</v>
      </c>
      <c r="K3095" s="14">
        <v>0.7460056039025089</v>
      </c>
      <c r="L3095" s="14">
        <v>0.0287</v>
      </c>
      <c r="M3095" s="14">
        <v>0.407</v>
      </c>
      <c r="N3095" s="14">
        <v>0.257</v>
      </c>
      <c r="O3095" s="14">
        <v>0.254</v>
      </c>
      <c r="P3095" s="14">
        <v>0.233</v>
      </c>
      <c r="Q3095" s="14">
        <v>91.043</v>
      </c>
      <c r="R3095" s="14">
        <v>11.0</v>
      </c>
      <c r="S3095" s="14">
        <v>1.0</v>
      </c>
      <c r="T3095" s="14" t="s">
        <v>34</v>
      </c>
      <c r="U3095" s="14" t="s">
        <v>68</v>
      </c>
      <c r="V3095" s="16" t="s">
        <v>36</v>
      </c>
      <c r="W3095" s="17" t="s">
        <v>251</v>
      </c>
    </row>
    <row r="3096" ht="15.75" customHeight="1">
      <c r="A3096" s="14" t="s">
        <v>4628</v>
      </c>
      <c r="B3096" s="14" t="s">
        <v>4629</v>
      </c>
      <c r="C3096" s="14">
        <v>2018.0</v>
      </c>
      <c r="D3096" s="14">
        <v>23.0</v>
      </c>
      <c r="E3096" s="14">
        <v>322272.0</v>
      </c>
      <c r="F3096" s="14" t="s">
        <v>26</v>
      </c>
      <c r="G3096" s="14" t="s">
        <v>4254</v>
      </c>
      <c r="H3096" s="14" t="s">
        <v>4256</v>
      </c>
      <c r="I3096" s="14">
        <v>0.503</v>
      </c>
      <c r="J3096" s="14">
        <v>0.612</v>
      </c>
      <c r="K3096" s="14">
        <v>0.8348769062769261</v>
      </c>
      <c r="L3096" s="14">
        <v>0.0322</v>
      </c>
      <c r="M3096" s="14">
        <v>0.00559</v>
      </c>
      <c r="N3096" s="14">
        <v>0.00124</v>
      </c>
      <c r="O3096" s="14">
        <v>0.275</v>
      </c>
      <c r="P3096" s="14">
        <v>0.172</v>
      </c>
      <c r="Q3096" s="14">
        <v>140.021</v>
      </c>
      <c r="R3096" s="14">
        <v>0.0</v>
      </c>
      <c r="S3096" s="14">
        <v>1.0</v>
      </c>
      <c r="T3096" s="14" t="s">
        <v>34</v>
      </c>
      <c r="U3096" s="14" t="s">
        <v>35</v>
      </c>
      <c r="V3096" s="16" t="s">
        <v>58</v>
      </c>
      <c r="W3096" s="17" t="s">
        <v>251</v>
      </c>
    </row>
    <row r="3097" ht="15.75" customHeight="1">
      <c r="A3097" s="14" t="s">
        <v>4632</v>
      </c>
      <c r="B3097" s="14" t="s">
        <v>4633</v>
      </c>
      <c r="C3097" s="14">
        <v>2001.0</v>
      </c>
      <c r="D3097" s="14">
        <v>23.0</v>
      </c>
      <c r="E3097" s="14">
        <v>308324.0</v>
      </c>
      <c r="F3097" s="14" t="s">
        <v>26</v>
      </c>
      <c r="G3097" s="14" t="s">
        <v>63</v>
      </c>
      <c r="H3097" s="14" t="s">
        <v>4638</v>
      </c>
      <c r="I3097" s="14">
        <v>0.673</v>
      </c>
      <c r="J3097" s="14">
        <v>0.533</v>
      </c>
      <c r="K3097" s="14">
        <v>0.7354608260275179</v>
      </c>
      <c r="L3097" s="14">
        <v>0.033</v>
      </c>
      <c r="M3097" s="14">
        <v>0.484</v>
      </c>
      <c r="N3097" s="14">
        <v>4.1E-6</v>
      </c>
      <c r="O3097" s="14">
        <v>0.204</v>
      </c>
      <c r="P3097" s="14">
        <v>0.497</v>
      </c>
      <c r="Q3097" s="14">
        <v>87.017</v>
      </c>
      <c r="R3097" s="14">
        <v>2.0</v>
      </c>
      <c r="S3097" s="14">
        <v>0.0</v>
      </c>
      <c r="T3097" s="14" t="s">
        <v>34</v>
      </c>
      <c r="U3097" s="14" t="s">
        <v>35</v>
      </c>
      <c r="V3097" s="16" t="s">
        <v>54</v>
      </c>
      <c r="W3097" s="17" t="s">
        <v>251</v>
      </c>
    </row>
    <row r="3098" ht="15.75" customHeight="1">
      <c r="A3098" s="14" t="s">
        <v>8088</v>
      </c>
      <c r="B3098" s="14" t="s">
        <v>2896</v>
      </c>
      <c r="C3098" s="14">
        <v>2017.0</v>
      </c>
      <c r="D3098" s="14">
        <v>23.0</v>
      </c>
      <c r="E3098" s="14">
        <v>267733.0</v>
      </c>
      <c r="F3098" s="14" t="s">
        <v>880</v>
      </c>
      <c r="G3098" s="14" t="s">
        <v>8089</v>
      </c>
      <c r="H3098" s="14" t="s">
        <v>7896</v>
      </c>
      <c r="I3098" s="14">
        <v>0.651</v>
      </c>
      <c r="J3098" s="14">
        <v>0.552</v>
      </c>
      <c r="K3098" s="14">
        <v>0.758282890921261</v>
      </c>
      <c r="L3098" s="14">
        <v>0.0337</v>
      </c>
      <c r="M3098" s="14">
        <v>0.446</v>
      </c>
      <c r="N3098" s="14">
        <v>0.00309</v>
      </c>
      <c r="O3098" s="14">
        <v>0.0667</v>
      </c>
      <c r="P3098" s="14">
        <v>0.621</v>
      </c>
      <c r="Q3098" s="14">
        <v>108.071</v>
      </c>
      <c r="R3098" s="14">
        <v>8.0</v>
      </c>
      <c r="S3098" s="14">
        <v>0.0</v>
      </c>
      <c r="T3098" s="14" t="s">
        <v>104</v>
      </c>
      <c r="U3098" s="14" t="s">
        <v>35</v>
      </c>
      <c r="V3098" s="16" t="s">
        <v>407</v>
      </c>
      <c r="W3098" s="17" t="s">
        <v>185</v>
      </c>
    </row>
    <row r="3099" ht="15.75" customHeight="1">
      <c r="A3099" s="14" t="s">
        <v>4640</v>
      </c>
      <c r="B3099" s="14" t="s">
        <v>4642</v>
      </c>
      <c r="C3099" s="14">
        <v>2021.0</v>
      </c>
      <c r="D3099" s="14">
        <v>23.0</v>
      </c>
      <c r="E3099" s="14">
        <v>235000.0</v>
      </c>
      <c r="F3099" s="14" t="s">
        <v>1918</v>
      </c>
      <c r="G3099" s="14" t="s">
        <v>1919</v>
      </c>
      <c r="H3099" s="14" t="s">
        <v>4109</v>
      </c>
      <c r="I3099" s="14">
        <v>0.621</v>
      </c>
      <c r="J3099" s="14">
        <v>0.359</v>
      </c>
      <c r="K3099" s="14">
        <v>0.7477167240444952</v>
      </c>
      <c r="L3099" s="14">
        <v>0.0258</v>
      </c>
      <c r="M3099" s="14">
        <v>0.603</v>
      </c>
      <c r="N3099" s="14">
        <v>1.01E-4</v>
      </c>
      <c r="O3099" s="14">
        <v>0.107</v>
      </c>
      <c r="P3099" s="14">
        <v>0.251</v>
      </c>
      <c r="Q3099" s="14">
        <v>95.966</v>
      </c>
      <c r="R3099" s="14">
        <v>7.0</v>
      </c>
      <c r="S3099" s="14">
        <v>1.0</v>
      </c>
      <c r="T3099" s="14" t="s">
        <v>104</v>
      </c>
      <c r="U3099" s="14" t="s">
        <v>35</v>
      </c>
      <c r="V3099" s="16" t="s">
        <v>36</v>
      </c>
      <c r="W3099" s="17" t="s">
        <v>251</v>
      </c>
    </row>
    <row r="3100" ht="15.75" customHeight="1">
      <c r="A3100" s="14" t="s">
        <v>8093</v>
      </c>
      <c r="B3100" s="14" t="s">
        <v>8094</v>
      </c>
      <c r="C3100" s="14">
        <v>2013.0</v>
      </c>
      <c r="D3100" s="14">
        <v>23.0</v>
      </c>
      <c r="E3100" s="14">
        <v>246893.0</v>
      </c>
      <c r="F3100" s="14" t="s">
        <v>1918</v>
      </c>
      <c r="G3100" s="14" t="s">
        <v>1919</v>
      </c>
      <c r="H3100" s="14" t="s">
        <v>8097</v>
      </c>
      <c r="I3100" s="14">
        <v>0.835</v>
      </c>
      <c r="J3100" s="14">
        <v>0.504</v>
      </c>
      <c r="K3100" s="14">
        <v>0.8413363848129247</v>
      </c>
      <c r="L3100" s="14">
        <v>0.0666</v>
      </c>
      <c r="M3100" s="14">
        <v>0.042</v>
      </c>
      <c r="N3100" s="14">
        <v>8.42E-6</v>
      </c>
      <c r="O3100" s="14">
        <v>0.0709</v>
      </c>
      <c r="P3100" s="14">
        <v>0.647</v>
      </c>
      <c r="Q3100" s="14">
        <v>134.969</v>
      </c>
      <c r="R3100" s="14">
        <v>1.0</v>
      </c>
      <c r="S3100" s="14">
        <v>0.0</v>
      </c>
      <c r="T3100" s="14" t="s">
        <v>104</v>
      </c>
      <c r="U3100" s="14" t="s">
        <v>68</v>
      </c>
      <c r="V3100" s="16" t="s">
        <v>407</v>
      </c>
      <c r="W3100" s="17" t="s">
        <v>185</v>
      </c>
    </row>
    <row r="3101" ht="15.75" customHeight="1">
      <c r="A3101" s="14" t="s">
        <v>8099</v>
      </c>
      <c r="B3101" s="14" t="s">
        <v>8101</v>
      </c>
      <c r="C3101" s="14">
        <v>2024.0</v>
      </c>
      <c r="D3101" s="14">
        <v>23.0</v>
      </c>
      <c r="E3101" s="14">
        <v>164908.0</v>
      </c>
      <c r="F3101" s="14" t="s">
        <v>6512</v>
      </c>
      <c r="G3101" s="14" t="s">
        <v>8103</v>
      </c>
      <c r="H3101" s="14" t="s">
        <v>8104</v>
      </c>
      <c r="I3101" s="14">
        <v>0.452</v>
      </c>
      <c r="J3101" s="14">
        <v>0.866</v>
      </c>
      <c r="K3101" s="14">
        <v>0.8496353175015585</v>
      </c>
      <c r="L3101" s="14">
        <v>0.0488</v>
      </c>
      <c r="M3101" s="14">
        <v>0.00267</v>
      </c>
      <c r="N3101" s="14">
        <v>1.26E-4</v>
      </c>
      <c r="O3101" s="14">
        <v>0.0577</v>
      </c>
      <c r="P3101" s="14">
        <v>0.832</v>
      </c>
      <c r="Q3101" s="14">
        <v>94.801</v>
      </c>
      <c r="R3101" s="14">
        <v>5.0</v>
      </c>
      <c r="S3101" s="14">
        <v>1.0</v>
      </c>
      <c r="T3101" s="14" t="s">
        <v>103</v>
      </c>
      <c r="U3101" s="14" t="s">
        <v>35</v>
      </c>
      <c r="V3101" s="16" t="s">
        <v>560</v>
      </c>
      <c r="W3101" s="17" t="s">
        <v>185</v>
      </c>
    </row>
    <row r="3102" ht="15.75" customHeight="1">
      <c r="A3102" s="14" t="s">
        <v>4643</v>
      </c>
      <c r="B3102" s="14" t="s">
        <v>4644</v>
      </c>
      <c r="C3102" s="14">
        <v>2018.0</v>
      </c>
      <c r="D3102" s="14">
        <v>23.0</v>
      </c>
      <c r="E3102" s="14">
        <v>251707.0</v>
      </c>
      <c r="F3102" s="14" t="s">
        <v>4647</v>
      </c>
      <c r="G3102" s="14" t="s">
        <v>4648</v>
      </c>
      <c r="H3102" s="14" t="s">
        <v>4644</v>
      </c>
      <c r="I3102" s="14">
        <v>0.778</v>
      </c>
      <c r="J3102" s="14">
        <v>0.603</v>
      </c>
      <c r="K3102" s="14">
        <v>0.7086817958054311</v>
      </c>
      <c r="L3102" s="14">
        <v>0.0497</v>
      </c>
      <c r="M3102" s="14">
        <v>0.0477</v>
      </c>
      <c r="N3102" s="14">
        <v>0.91</v>
      </c>
      <c r="O3102" s="14">
        <v>0.108</v>
      </c>
      <c r="P3102" s="14">
        <v>0.397</v>
      </c>
      <c r="Q3102" s="14">
        <v>123.009</v>
      </c>
      <c r="R3102" s="14">
        <v>10.0</v>
      </c>
      <c r="S3102" s="14">
        <v>0.0</v>
      </c>
      <c r="T3102" s="14" t="s">
        <v>103</v>
      </c>
      <c r="U3102" s="14" t="s">
        <v>35</v>
      </c>
      <c r="V3102" s="16" t="s">
        <v>45</v>
      </c>
      <c r="W3102" s="17" t="s">
        <v>251</v>
      </c>
    </row>
    <row r="3103" ht="15.75" customHeight="1">
      <c r="A3103" s="14" t="s">
        <v>21433</v>
      </c>
      <c r="B3103" s="14" t="s">
        <v>21434</v>
      </c>
      <c r="C3103" s="14">
        <v>2023.0</v>
      </c>
      <c r="D3103" s="14">
        <v>23.0</v>
      </c>
      <c r="E3103" s="14">
        <v>98362.0</v>
      </c>
      <c r="F3103" s="14" t="s">
        <v>6149</v>
      </c>
      <c r="G3103" s="14" t="s">
        <v>21435</v>
      </c>
      <c r="H3103" s="14" t="s">
        <v>21436</v>
      </c>
      <c r="I3103" s="14">
        <v>0.656</v>
      </c>
      <c r="J3103" s="14">
        <v>0.194</v>
      </c>
      <c r="K3103" s="14">
        <v>0.5716638504358724</v>
      </c>
      <c r="L3103" s="14">
        <v>0.0789</v>
      </c>
      <c r="M3103" s="14">
        <v>0.96</v>
      </c>
      <c r="N3103" s="14">
        <v>0.893</v>
      </c>
      <c r="O3103" s="14">
        <v>0.114</v>
      </c>
      <c r="P3103" s="14">
        <v>0.165</v>
      </c>
      <c r="Q3103" s="14">
        <v>158.005</v>
      </c>
      <c r="R3103" s="14">
        <v>4.0</v>
      </c>
      <c r="S3103" s="14">
        <v>0.0</v>
      </c>
      <c r="T3103" s="14" t="s">
        <v>1264</v>
      </c>
      <c r="U3103" s="14" t="s">
        <v>35</v>
      </c>
      <c r="V3103" s="16" t="s">
        <v>58</v>
      </c>
      <c r="W3103" s="17" t="s">
        <v>251</v>
      </c>
    </row>
    <row r="3104" ht="15.75" customHeight="1">
      <c r="A3104" s="14" t="s">
        <v>8107</v>
      </c>
      <c r="B3104" s="14" t="s">
        <v>8108</v>
      </c>
      <c r="C3104" s="14">
        <v>2024.0</v>
      </c>
      <c r="D3104" s="14">
        <v>23.0</v>
      </c>
      <c r="E3104" s="14">
        <v>207938.0</v>
      </c>
      <c r="F3104" s="14" t="s">
        <v>8109</v>
      </c>
      <c r="G3104" s="14" t="s">
        <v>8110</v>
      </c>
      <c r="H3104" s="14" t="s">
        <v>8111</v>
      </c>
      <c r="I3104" s="14">
        <v>0.738</v>
      </c>
      <c r="J3104" s="14">
        <v>0.436</v>
      </c>
      <c r="K3104" s="14">
        <v>0.6977734049002681</v>
      </c>
      <c r="L3104" s="14">
        <v>0.0894</v>
      </c>
      <c r="M3104" s="14">
        <v>0.527</v>
      </c>
      <c r="N3104" s="14">
        <v>3.01E-5</v>
      </c>
      <c r="O3104" s="14">
        <v>0.132</v>
      </c>
      <c r="P3104" s="14">
        <v>0.701</v>
      </c>
      <c r="Q3104" s="14">
        <v>139.948</v>
      </c>
      <c r="R3104" s="14">
        <v>1.0</v>
      </c>
      <c r="S3104" s="14">
        <v>1.0</v>
      </c>
      <c r="T3104" s="14" t="s">
        <v>104</v>
      </c>
      <c r="U3104" s="14" t="s">
        <v>94</v>
      </c>
      <c r="V3104" s="16" t="s">
        <v>181</v>
      </c>
      <c r="W3104" s="17" t="s">
        <v>185</v>
      </c>
    </row>
    <row r="3105" ht="15.75" customHeight="1">
      <c r="A3105" s="14" t="s">
        <v>8118</v>
      </c>
      <c r="B3105" s="14" t="s">
        <v>8119</v>
      </c>
      <c r="C3105" s="14">
        <v>2000.0</v>
      </c>
      <c r="D3105" s="14">
        <v>23.0</v>
      </c>
      <c r="E3105" s="14">
        <v>237693.0</v>
      </c>
      <c r="F3105" s="14" t="s">
        <v>8120</v>
      </c>
      <c r="G3105" s="14" t="s">
        <v>8122</v>
      </c>
      <c r="H3105" s="14" t="s">
        <v>8124</v>
      </c>
      <c r="I3105" s="14">
        <v>0.422</v>
      </c>
      <c r="J3105" s="14">
        <v>0.63</v>
      </c>
      <c r="K3105" s="14">
        <v>0.780762731786607</v>
      </c>
      <c r="L3105" s="14">
        <v>0.33</v>
      </c>
      <c r="M3105" s="14">
        <v>0.234</v>
      </c>
      <c r="N3105" s="14">
        <v>0.0</v>
      </c>
      <c r="O3105" s="14">
        <v>0.39</v>
      </c>
      <c r="P3105" s="14">
        <v>0.624</v>
      </c>
      <c r="Q3105" s="14">
        <v>87.761</v>
      </c>
      <c r="R3105" s="14">
        <v>5.0</v>
      </c>
      <c r="S3105" s="14">
        <v>1.0</v>
      </c>
      <c r="T3105" s="14" t="s">
        <v>103</v>
      </c>
      <c r="U3105" s="14" t="s">
        <v>94</v>
      </c>
      <c r="V3105" s="16" t="s">
        <v>407</v>
      </c>
      <c r="W3105" s="17" t="s">
        <v>185</v>
      </c>
    </row>
    <row r="3106" ht="15.75" customHeight="1">
      <c r="A3106" s="14" t="s">
        <v>4650</v>
      </c>
      <c r="B3106" s="14" t="s">
        <v>4651</v>
      </c>
      <c r="C3106" s="14">
        <v>2021.0</v>
      </c>
      <c r="D3106" s="14">
        <v>23.0</v>
      </c>
      <c r="E3106" s="14">
        <v>432000.0</v>
      </c>
      <c r="F3106" s="14" t="s">
        <v>4652</v>
      </c>
      <c r="G3106" s="14" t="s">
        <v>4653</v>
      </c>
      <c r="H3106" s="14" t="s">
        <v>4654</v>
      </c>
      <c r="I3106" s="14">
        <v>0.388</v>
      </c>
      <c r="J3106" s="14">
        <v>0.261</v>
      </c>
      <c r="K3106" s="14">
        <v>0.6841058327661519</v>
      </c>
      <c r="L3106" s="14">
        <v>0.0544</v>
      </c>
      <c r="M3106" s="14">
        <v>0.968</v>
      </c>
      <c r="N3106" s="14">
        <v>0.917</v>
      </c>
      <c r="O3106" s="14">
        <v>0.116</v>
      </c>
      <c r="P3106" s="14">
        <v>0.365</v>
      </c>
      <c r="Q3106" s="14">
        <v>74.175</v>
      </c>
      <c r="R3106" s="14">
        <v>2.0</v>
      </c>
      <c r="S3106" s="14">
        <v>1.0</v>
      </c>
      <c r="T3106" s="14" t="s">
        <v>103</v>
      </c>
      <c r="U3106" s="14" t="s">
        <v>94</v>
      </c>
      <c r="V3106" s="16" t="s">
        <v>45</v>
      </c>
      <c r="W3106" s="17" t="s">
        <v>251</v>
      </c>
    </row>
    <row r="3107" ht="15.75" customHeight="1">
      <c r="A3107" s="14" t="s">
        <v>8125</v>
      </c>
      <c r="B3107" s="14" t="s">
        <v>8126</v>
      </c>
      <c r="C3107" s="14">
        <v>2014.0</v>
      </c>
      <c r="D3107" s="14">
        <v>23.0</v>
      </c>
      <c r="E3107" s="14">
        <v>196832.0</v>
      </c>
      <c r="F3107" s="14" t="s">
        <v>8128</v>
      </c>
      <c r="G3107" s="14" t="s">
        <v>8129</v>
      </c>
      <c r="H3107" s="14" t="s">
        <v>8130</v>
      </c>
      <c r="I3107" s="14">
        <v>0.825</v>
      </c>
      <c r="J3107" s="14">
        <v>0.581</v>
      </c>
      <c r="K3107" s="14">
        <v>0.8624259405629068</v>
      </c>
      <c r="L3107" s="14">
        <v>0.375</v>
      </c>
      <c r="M3107" s="14">
        <v>0.0538</v>
      </c>
      <c r="N3107" s="14">
        <v>0.0</v>
      </c>
      <c r="O3107" s="14">
        <v>0.156</v>
      </c>
      <c r="P3107" s="14">
        <v>0.805</v>
      </c>
      <c r="Q3107" s="14">
        <v>133.992</v>
      </c>
      <c r="R3107" s="14">
        <v>8.0</v>
      </c>
      <c r="S3107" s="14">
        <v>1.0</v>
      </c>
      <c r="T3107" s="14" t="s">
        <v>103</v>
      </c>
      <c r="U3107" s="14" t="s">
        <v>68</v>
      </c>
      <c r="V3107" s="16" t="s">
        <v>560</v>
      </c>
      <c r="W3107" s="17" t="s">
        <v>185</v>
      </c>
    </row>
    <row r="3108" ht="15.75" customHeight="1">
      <c r="A3108" s="14" t="s">
        <v>8132</v>
      </c>
      <c r="B3108" s="14" t="s">
        <v>8134</v>
      </c>
      <c r="C3108" s="14">
        <v>2021.0</v>
      </c>
      <c r="D3108" s="14">
        <v>23.0</v>
      </c>
      <c r="E3108" s="14">
        <v>168281.0</v>
      </c>
      <c r="F3108" s="14" t="s">
        <v>223</v>
      </c>
      <c r="G3108" s="14" t="s">
        <v>6926</v>
      </c>
      <c r="H3108" s="14" t="s">
        <v>8134</v>
      </c>
      <c r="I3108" s="14">
        <v>0.741</v>
      </c>
      <c r="J3108" s="14">
        <v>0.783</v>
      </c>
      <c r="K3108" s="14">
        <v>0.8520736637038893</v>
      </c>
      <c r="L3108" s="14">
        <v>0.304</v>
      </c>
      <c r="M3108" s="14">
        <v>0.293</v>
      </c>
      <c r="N3108" s="14">
        <v>0.0</v>
      </c>
      <c r="O3108" s="14">
        <v>0.101</v>
      </c>
      <c r="P3108" s="14">
        <v>0.603</v>
      </c>
      <c r="Q3108" s="14">
        <v>80.069</v>
      </c>
      <c r="R3108" s="14">
        <v>7.0</v>
      </c>
      <c r="S3108" s="14">
        <v>0.0</v>
      </c>
      <c r="T3108" s="14" t="s">
        <v>103</v>
      </c>
      <c r="U3108" s="14" t="s">
        <v>35</v>
      </c>
      <c r="V3108" s="16" t="s">
        <v>407</v>
      </c>
      <c r="W3108" s="17" t="s">
        <v>185</v>
      </c>
    </row>
    <row r="3109" ht="15.75" customHeight="1">
      <c r="A3109" s="14" t="s">
        <v>8141</v>
      </c>
      <c r="B3109" s="14" t="s">
        <v>8142</v>
      </c>
      <c r="C3109" s="14">
        <v>1992.0</v>
      </c>
      <c r="D3109" s="14">
        <v>23.0</v>
      </c>
      <c r="E3109" s="14">
        <v>289866.0</v>
      </c>
      <c r="F3109" s="14" t="s">
        <v>156</v>
      </c>
      <c r="G3109" s="14" t="s">
        <v>157</v>
      </c>
      <c r="H3109" s="14" t="s">
        <v>5029</v>
      </c>
      <c r="I3109" s="14">
        <v>0.38</v>
      </c>
      <c r="J3109" s="14">
        <v>0.397</v>
      </c>
      <c r="K3109" s="14">
        <v>0.7259427202377188</v>
      </c>
      <c r="L3109" s="14">
        <v>0.0312</v>
      </c>
      <c r="M3109" s="14">
        <v>0.811</v>
      </c>
      <c r="N3109" s="14">
        <v>9.83E-5</v>
      </c>
      <c r="O3109" s="14">
        <v>0.131</v>
      </c>
      <c r="P3109" s="14">
        <v>0.569</v>
      </c>
      <c r="Q3109" s="14">
        <v>136.824</v>
      </c>
      <c r="R3109" s="14">
        <v>8.0</v>
      </c>
      <c r="S3109" s="14">
        <v>0.0</v>
      </c>
      <c r="T3109" s="14" t="s">
        <v>104</v>
      </c>
      <c r="U3109" s="14" t="s">
        <v>35</v>
      </c>
      <c r="V3109" s="16" t="s">
        <v>333</v>
      </c>
      <c r="W3109" s="17" t="s">
        <v>185</v>
      </c>
    </row>
    <row r="3110" ht="15.75" customHeight="1">
      <c r="A3110" s="14" t="s">
        <v>8146</v>
      </c>
      <c r="B3110" s="14" t="s">
        <v>8147</v>
      </c>
      <c r="C3110" s="14">
        <v>1992.0</v>
      </c>
      <c r="D3110" s="14">
        <v>23.0</v>
      </c>
      <c r="E3110" s="14">
        <v>376592.0</v>
      </c>
      <c r="F3110" s="14" t="s">
        <v>194</v>
      </c>
      <c r="G3110" s="14" t="s">
        <v>195</v>
      </c>
      <c r="H3110" s="14" t="s">
        <v>8150</v>
      </c>
      <c r="I3110" s="14">
        <v>0.522</v>
      </c>
      <c r="J3110" s="14">
        <v>0.682</v>
      </c>
      <c r="K3110" s="14">
        <v>0.8355399653319459</v>
      </c>
      <c r="L3110" s="14">
        <v>0.0325</v>
      </c>
      <c r="M3110" s="14">
        <v>0.824</v>
      </c>
      <c r="N3110" s="14">
        <v>9.95E-4</v>
      </c>
      <c r="O3110" s="14">
        <v>0.331</v>
      </c>
      <c r="P3110" s="14">
        <v>0.664</v>
      </c>
      <c r="Q3110" s="14">
        <v>123.565</v>
      </c>
      <c r="R3110" s="14">
        <v>9.0</v>
      </c>
      <c r="S3110" s="14">
        <v>1.0</v>
      </c>
      <c r="T3110" s="14" t="s">
        <v>104</v>
      </c>
      <c r="U3110" s="14" t="s">
        <v>35</v>
      </c>
      <c r="V3110" s="16" t="s">
        <v>407</v>
      </c>
      <c r="W3110" s="17" t="s">
        <v>185</v>
      </c>
    </row>
    <row r="3111" ht="15.75" customHeight="1">
      <c r="A3111" s="14" t="s">
        <v>8155</v>
      </c>
      <c r="B3111" s="14" t="s">
        <v>8156</v>
      </c>
      <c r="C3111" s="14">
        <v>2019.0</v>
      </c>
      <c r="D3111" s="14">
        <v>23.0</v>
      </c>
      <c r="E3111" s="14">
        <v>257399.0</v>
      </c>
      <c r="F3111" s="14" t="s">
        <v>209</v>
      </c>
      <c r="G3111" s="14" t="s">
        <v>2426</v>
      </c>
      <c r="H3111" s="14" t="s">
        <v>4470</v>
      </c>
      <c r="I3111" s="14">
        <v>0.549</v>
      </c>
      <c r="J3111" s="14">
        <v>0.594</v>
      </c>
      <c r="K3111" s="14">
        <v>0.76031484608987</v>
      </c>
      <c r="L3111" s="14">
        <v>0.224</v>
      </c>
      <c r="M3111" s="14">
        <v>0.0676</v>
      </c>
      <c r="N3111" s="14">
        <v>0.0</v>
      </c>
      <c r="O3111" s="14">
        <v>0.0864</v>
      </c>
      <c r="P3111" s="14">
        <v>0.827</v>
      </c>
      <c r="Q3111" s="14">
        <v>79.585</v>
      </c>
      <c r="R3111" s="14">
        <v>7.0</v>
      </c>
      <c r="S3111" s="14">
        <v>0.0</v>
      </c>
      <c r="T3111" s="14" t="s">
        <v>104</v>
      </c>
      <c r="U3111" s="14" t="s">
        <v>68</v>
      </c>
      <c r="V3111" s="16" t="s">
        <v>560</v>
      </c>
      <c r="W3111" s="17" t="s">
        <v>185</v>
      </c>
    </row>
    <row r="3112" ht="15.75" customHeight="1">
      <c r="A3112" s="14" t="s">
        <v>8159</v>
      </c>
      <c r="B3112" s="14" t="s">
        <v>8160</v>
      </c>
      <c r="C3112" s="14">
        <v>2016.0</v>
      </c>
      <c r="D3112" s="14">
        <v>23.0</v>
      </c>
      <c r="E3112" s="14">
        <v>355266.0</v>
      </c>
      <c r="F3112" s="14" t="s">
        <v>140</v>
      </c>
      <c r="G3112" s="14" t="s">
        <v>364</v>
      </c>
      <c r="H3112" s="14" t="s">
        <v>8161</v>
      </c>
      <c r="I3112" s="14">
        <v>0.829</v>
      </c>
      <c r="J3112" s="14">
        <v>0.657</v>
      </c>
      <c r="K3112" s="14">
        <v>0.7745599212719064</v>
      </c>
      <c r="L3112" s="14">
        <v>0.0801</v>
      </c>
      <c r="M3112" s="14">
        <v>0.499</v>
      </c>
      <c r="N3112" s="14">
        <v>8.53E-4</v>
      </c>
      <c r="O3112" s="14">
        <v>0.058</v>
      </c>
      <c r="P3112" s="14">
        <v>0.948</v>
      </c>
      <c r="Q3112" s="14">
        <v>132.1</v>
      </c>
      <c r="R3112" s="14">
        <v>7.0</v>
      </c>
      <c r="S3112" s="14">
        <v>0.0</v>
      </c>
      <c r="T3112" s="14" t="s">
        <v>104</v>
      </c>
      <c r="U3112" s="14" t="s">
        <v>35</v>
      </c>
      <c r="V3112" s="16" t="s">
        <v>819</v>
      </c>
      <c r="W3112" s="17" t="s">
        <v>185</v>
      </c>
    </row>
    <row r="3113" ht="15.75" customHeight="1">
      <c r="A3113" s="14" t="s">
        <v>8166</v>
      </c>
      <c r="B3113" s="14" t="s">
        <v>8167</v>
      </c>
      <c r="C3113" s="14">
        <v>2016.0</v>
      </c>
      <c r="D3113" s="14">
        <v>23.0</v>
      </c>
      <c r="E3113" s="14">
        <v>337400.0</v>
      </c>
      <c r="F3113" s="14" t="s">
        <v>194</v>
      </c>
      <c r="G3113" s="14" t="s">
        <v>8168</v>
      </c>
      <c r="H3113" s="14" t="s">
        <v>3822</v>
      </c>
      <c r="I3113" s="14">
        <v>0.701</v>
      </c>
      <c r="J3113" s="14">
        <v>0.736</v>
      </c>
      <c r="K3113" s="14">
        <v>0.7359741620701139</v>
      </c>
      <c r="L3113" s="14">
        <v>0.0533</v>
      </c>
      <c r="M3113" s="14">
        <v>0.0885</v>
      </c>
      <c r="N3113" s="14">
        <v>0.0</v>
      </c>
      <c r="O3113" s="14">
        <v>0.106</v>
      </c>
      <c r="P3113" s="14">
        <v>0.739</v>
      </c>
      <c r="Q3113" s="14">
        <v>111.731</v>
      </c>
      <c r="R3113" s="14">
        <v>1.0</v>
      </c>
      <c r="S3113" s="14">
        <v>1.0</v>
      </c>
      <c r="T3113" s="14" t="s">
        <v>104</v>
      </c>
      <c r="U3113" s="14" t="s">
        <v>35</v>
      </c>
      <c r="V3113" s="16" t="s">
        <v>181</v>
      </c>
      <c r="W3113" s="17" t="s">
        <v>185</v>
      </c>
    </row>
    <row r="3114" ht="15.75" customHeight="1">
      <c r="A3114" s="14" t="s">
        <v>8173</v>
      </c>
      <c r="B3114" s="14" t="s">
        <v>8174</v>
      </c>
      <c r="C3114" s="14">
        <v>2016.0</v>
      </c>
      <c r="D3114" s="14">
        <v>23.0</v>
      </c>
      <c r="E3114" s="14">
        <v>331533.0</v>
      </c>
      <c r="F3114" s="14" t="s">
        <v>194</v>
      </c>
      <c r="G3114" s="14" t="s">
        <v>8175</v>
      </c>
      <c r="H3114" s="14" t="s">
        <v>5449</v>
      </c>
      <c r="I3114" s="14">
        <v>0.714</v>
      </c>
      <c r="J3114" s="14">
        <v>0.845</v>
      </c>
      <c r="K3114" s="14">
        <v>0.7339849849050546</v>
      </c>
      <c r="L3114" s="14">
        <v>0.236</v>
      </c>
      <c r="M3114" s="14">
        <v>0.188</v>
      </c>
      <c r="N3114" s="14">
        <v>9.94E-5</v>
      </c>
      <c r="O3114" s="14">
        <v>0.221</v>
      </c>
      <c r="P3114" s="14">
        <v>0.642</v>
      </c>
      <c r="Q3114" s="14">
        <v>94.21</v>
      </c>
      <c r="R3114" s="14">
        <v>10.0</v>
      </c>
      <c r="S3114" s="14">
        <v>0.0</v>
      </c>
      <c r="T3114" s="14" t="s">
        <v>104</v>
      </c>
      <c r="U3114" s="14" t="s">
        <v>35</v>
      </c>
      <c r="V3114" s="16" t="s">
        <v>407</v>
      </c>
      <c r="W3114" s="17" t="s">
        <v>185</v>
      </c>
    </row>
    <row r="3115" ht="15.75" customHeight="1">
      <c r="A3115" s="14" t="s">
        <v>4658</v>
      </c>
      <c r="B3115" s="14" t="s">
        <v>4659</v>
      </c>
      <c r="C3115" s="14">
        <v>2008.0</v>
      </c>
      <c r="D3115" s="14">
        <v>23.0</v>
      </c>
      <c r="E3115" s="14">
        <v>374779.0</v>
      </c>
      <c r="F3115" s="14" t="s">
        <v>1818</v>
      </c>
      <c r="G3115" s="14" t="s">
        <v>3518</v>
      </c>
      <c r="H3115" s="14" t="s">
        <v>4660</v>
      </c>
      <c r="I3115" s="14">
        <v>0.463</v>
      </c>
      <c r="J3115" s="14">
        <v>0.771</v>
      </c>
      <c r="K3115" s="14">
        <v>0.8775051868141617</v>
      </c>
      <c r="L3115" s="14">
        <v>0.0381</v>
      </c>
      <c r="M3115" s="14">
        <v>0.179</v>
      </c>
      <c r="N3115" s="14">
        <v>1.22E-4</v>
      </c>
      <c r="O3115" s="14">
        <v>0.412</v>
      </c>
      <c r="P3115" s="14">
        <v>0.453</v>
      </c>
      <c r="Q3115" s="14">
        <v>118.015</v>
      </c>
      <c r="R3115" s="14">
        <v>4.0</v>
      </c>
      <c r="S3115" s="14">
        <v>1.0</v>
      </c>
      <c r="T3115" s="14" t="s">
        <v>34</v>
      </c>
      <c r="U3115" s="14" t="s">
        <v>68</v>
      </c>
      <c r="V3115" s="16" t="s">
        <v>54</v>
      </c>
      <c r="W3115" s="17" t="s">
        <v>251</v>
      </c>
    </row>
    <row r="3116" ht="15.75" customHeight="1">
      <c r="A3116" s="14" t="s">
        <v>8179</v>
      </c>
      <c r="B3116" s="14" t="s">
        <v>8180</v>
      </c>
      <c r="C3116" s="14">
        <v>2020.0</v>
      </c>
      <c r="D3116" s="14">
        <v>23.0</v>
      </c>
      <c r="E3116" s="14">
        <v>280730.0</v>
      </c>
      <c r="F3116" s="14" t="s">
        <v>312</v>
      </c>
      <c r="G3116" s="14" t="s">
        <v>8183</v>
      </c>
      <c r="H3116" s="14" t="s">
        <v>8180</v>
      </c>
      <c r="I3116" s="14">
        <v>0.725</v>
      </c>
      <c r="J3116" s="14">
        <v>0.59</v>
      </c>
      <c r="K3116" s="14">
        <v>0.7552884306727851</v>
      </c>
      <c r="L3116" s="14">
        <v>0.043</v>
      </c>
      <c r="M3116" s="14">
        <v>0.452</v>
      </c>
      <c r="N3116" s="14">
        <v>1.51E-6</v>
      </c>
      <c r="O3116" s="14">
        <v>0.0885</v>
      </c>
      <c r="P3116" s="14">
        <v>0.6</v>
      </c>
      <c r="Q3116" s="14">
        <v>125.053</v>
      </c>
      <c r="R3116" s="14">
        <v>4.0</v>
      </c>
      <c r="S3116" s="14">
        <v>0.0</v>
      </c>
      <c r="T3116" s="14" t="s">
        <v>34</v>
      </c>
      <c r="U3116" s="14" t="s">
        <v>68</v>
      </c>
      <c r="V3116" s="16" t="s">
        <v>407</v>
      </c>
      <c r="W3116" s="17" t="s">
        <v>185</v>
      </c>
    </row>
    <row r="3117" ht="15.75" customHeight="1">
      <c r="A3117" s="14" t="s">
        <v>8187</v>
      </c>
      <c r="B3117" s="14" t="s">
        <v>8190</v>
      </c>
      <c r="C3117" s="14">
        <v>2023.0</v>
      </c>
      <c r="D3117" s="14">
        <v>23.0</v>
      </c>
      <c r="E3117" s="14">
        <v>231529.0</v>
      </c>
      <c r="F3117" s="14" t="s">
        <v>8193</v>
      </c>
      <c r="G3117" s="14" t="s">
        <v>8195</v>
      </c>
      <c r="H3117" s="14" t="s">
        <v>8196</v>
      </c>
      <c r="I3117" s="14">
        <v>0.469</v>
      </c>
      <c r="J3117" s="14">
        <v>0.596</v>
      </c>
      <c r="K3117" s="14">
        <v>0.7538125895503217</v>
      </c>
      <c r="L3117" s="14">
        <v>0.0395</v>
      </c>
      <c r="M3117" s="14">
        <v>0.245</v>
      </c>
      <c r="N3117" s="14">
        <v>0.00237</v>
      </c>
      <c r="O3117" s="14">
        <v>0.134</v>
      </c>
      <c r="P3117" s="14">
        <v>0.761</v>
      </c>
      <c r="Q3117" s="14">
        <v>169.86</v>
      </c>
      <c r="R3117" s="14">
        <v>7.0</v>
      </c>
      <c r="S3117" s="14">
        <v>0.0</v>
      </c>
      <c r="T3117" s="14" t="s">
        <v>34</v>
      </c>
      <c r="U3117" s="14" t="s">
        <v>35</v>
      </c>
      <c r="V3117" s="16" t="s">
        <v>181</v>
      </c>
      <c r="W3117" s="17" t="s">
        <v>185</v>
      </c>
    </row>
    <row r="3118" ht="15.75" customHeight="1">
      <c r="A3118" s="14" t="s">
        <v>8199</v>
      </c>
      <c r="B3118" s="14" t="s">
        <v>8200</v>
      </c>
      <c r="C3118" s="14">
        <v>2016.0</v>
      </c>
      <c r="D3118" s="14">
        <v>23.0</v>
      </c>
      <c r="E3118" s="14">
        <v>271813.0</v>
      </c>
      <c r="F3118" s="14" t="s">
        <v>347</v>
      </c>
      <c r="G3118" s="14" t="s">
        <v>8201</v>
      </c>
      <c r="H3118" s="14" t="s">
        <v>8200</v>
      </c>
      <c r="I3118" s="14">
        <v>0.786</v>
      </c>
      <c r="J3118" s="14">
        <v>0.468</v>
      </c>
      <c r="K3118" s="14">
        <v>0.7596517870348503</v>
      </c>
      <c r="L3118" s="14">
        <v>0.0274</v>
      </c>
      <c r="M3118" s="14">
        <v>0.859</v>
      </c>
      <c r="N3118" s="14">
        <v>0.00303</v>
      </c>
      <c r="O3118" s="14">
        <v>0.105</v>
      </c>
      <c r="P3118" s="14">
        <v>0.532</v>
      </c>
      <c r="Q3118" s="14">
        <v>100.027</v>
      </c>
      <c r="R3118" s="14">
        <v>0.0</v>
      </c>
      <c r="S3118" s="14">
        <v>1.0</v>
      </c>
      <c r="T3118" s="14" t="s">
        <v>34</v>
      </c>
      <c r="U3118" s="14" t="s">
        <v>35</v>
      </c>
      <c r="V3118" s="16" t="s">
        <v>333</v>
      </c>
      <c r="W3118" s="17" t="s">
        <v>185</v>
      </c>
    </row>
    <row r="3119" ht="15.75" customHeight="1">
      <c r="A3119" s="14" t="s">
        <v>21437</v>
      </c>
      <c r="B3119" s="14" t="s">
        <v>21438</v>
      </c>
      <c r="C3119" s="14">
        <v>2014.0</v>
      </c>
      <c r="D3119" s="14">
        <v>23.0</v>
      </c>
      <c r="E3119" s="14">
        <v>59125.0</v>
      </c>
      <c r="F3119" s="14" t="s">
        <v>12502</v>
      </c>
      <c r="G3119" s="14" t="s">
        <v>21310</v>
      </c>
      <c r="H3119" s="14" t="s">
        <v>21311</v>
      </c>
      <c r="I3119" s="14">
        <v>0.908</v>
      </c>
      <c r="J3119" s="14">
        <v>0.193</v>
      </c>
      <c r="K3119" s="14">
        <v>0.6006031698372168</v>
      </c>
      <c r="L3119" s="14">
        <v>0.0701</v>
      </c>
      <c r="M3119" s="14">
        <v>0.933</v>
      </c>
      <c r="N3119" s="14">
        <v>0.0438</v>
      </c>
      <c r="O3119" s="14">
        <v>0.109</v>
      </c>
      <c r="P3119" s="14">
        <v>0.97</v>
      </c>
      <c r="Q3119" s="14">
        <v>114.227</v>
      </c>
      <c r="R3119" s="14">
        <v>4.0</v>
      </c>
      <c r="S3119" s="14">
        <v>1.0</v>
      </c>
      <c r="T3119" s="14" t="s">
        <v>1264</v>
      </c>
      <c r="U3119" s="14" t="s">
        <v>35</v>
      </c>
      <c r="V3119" s="16" t="s">
        <v>819</v>
      </c>
      <c r="W3119" s="17" t="s">
        <v>185</v>
      </c>
    </row>
    <row r="3120" ht="15.75" customHeight="1">
      <c r="A3120" s="14" t="s">
        <v>21439</v>
      </c>
      <c r="B3120" s="14" t="s">
        <v>21440</v>
      </c>
      <c r="C3120" s="14">
        <v>2014.0</v>
      </c>
      <c r="D3120" s="14">
        <v>23.0</v>
      </c>
      <c r="E3120" s="14">
        <v>306493.0</v>
      </c>
      <c r="F3120" s="14" t="s">
        <v>13206</v>
      </c>
      <c r="G3120" s="14" t="s">
        <v>20445</v>
      </c>
      <c r="H3120" s="14" t="s">
        <v>20446</v>
      </c>
      <c r="I3120" s="14">
        <v>0.658</v>
      </c>
      <c r="J3120" s="14">
        <v>0.738</v>
      </c>
      <c r="K3120" s="14">
        <v>0.8355613543337207</v>
      </c>
      <c r="L3120" s="14">
        <v>0.0228</v>
      </c>
      <c r="M3120" s="14">
        <v>0.00481</v>
      </c>
      <c r="N3120" s="14">
        <v>2.43E-5</v>
      </c>
      <c r="O3120" s="14">
        <v>0.234</v>
      </c>
      <c r="P3120" s="14">
        <v>0.62</v>
      </c>
      <c r="Q3120" s="14">
        <v>95.998</v>
      </c>
      <c r="R3120" s="14">
        <v>1.0</v>
      </c>
      <c r="S3120" s="14">
        <v>1.0</v>
      </c>
      <c r="T3120" s="14" t="s">
        <v>1264</v>
      </c>
      <c r="U3120" s="14" t="s">
        <v>35</v>
      </c>
      <c r="V3120" s="16" t="s">
        <v>407</v>
      </c>
      <c r="W3120" s="17" t="s">
        <v>185</v>
      </c>
    </row>
    <row r="3121" ht="15.75" customHeight="1">
      <c r="A3121" s="14" t="s">
        <v>21441</v>
      </c>
      <c r="B3121" s="14" t="s">
        <v>21442</v>
      </c>
      <c r="C3121" s="14">
        <v>2023.0</v>
      </c>
      <c r="D3121" s="14">
        <v>23.0</v>
      </c>
      <c r="E3121" s="14">
        <v>113502.0</v>
      </c>
      <c r="F3121" s="14" t="s">
        <v>15366</v>
      </c>
      <c r="G3121" s="14" t="s">
        <v>20769</v>
      </c>
      <c r="H3121" s="14" t="s">
        <v>21442</v>
      </c>
      <c r="I3121" s="14">
        <v>0.69</v>
      </c>
      <c r="J3121" s="14">
        <v>0.862</v>
      </c>
      <c r="K3121" s="14">
        <v>0.8882852437086758</v>
      </c>
      <c r="L3121" s="14">
        <v>0.15</v>
      </c>
      <c r="M3121" s="14">
        <v>0.684</v>
      </c>
      <c r="N3121" s="14">
        <v>0.00693</v>
      </c>
      <c r="O3121" s="14">
        <v>0.29</v>
      </c>
      <c r="P3121" s="14">
        <v>0.837</v>
      </c>
      <c r="Q3121" s="14">
        <v>143.844</v>
      </c>
      <c r="R3121" s="14">
        <v>10.0</v>
      </c>
      <c r="S3121" s="14">
        <v>0.0</v>
      </c>
      <c r="T3121" s="14" t="s">
        <v>1434</v>
      </c>
      <c r="U3121" s="14" t="s">
        <v>35</v>
      </c>
      <c r="V3121" s="16" t="s">
        <v>560</v>
      </c>
      <c r="W3121" s="17" t="s">
        <v>185</v>
      </c>
    </row>
    <row r="3122" ht="15.75" customHeight="1">
      <c r="A3122" s="14" t="s">
        <v>8205</v>
      </c>
      <c r="B3122" s="14" t="s">
        <v>8206</v>
      </c>
      <c r="C3122" s="14">
        <v>2003.0</v>
      </c>
      <c r="D3122" s="14">
        <v>23.0</v>
      </c>
      <c r="E3122" s="14">
        <v>222786.0</v>
      </c>
      <c r="F3122" s="14" t="s">
        <v>8207</v>
      </c>
      <c r="G3122" s="14" t="s">
        <v>8208</v>
      </c>
      <c r="H3122" s="14" t="s">
        <v>8210</v>
      </c>
      <c r="I3122" s="14">
        <v>0.743</v>
      </c>
      <c r="J3122" s="14">
        <v>0.903</v>
      </c>
      <c r="K3122" s="14">
        <v>0.8931619361133369</v>
      </c>
      <c r="L3122" s="14">
        <v>0.175</v>
      </c>
      <c r="M3122" s="14">
        <v>0.0342</v>
      </c>
      <c r="N3122" s="14">
        <v>0.0</v>
      </c>
      <c r="O3122" s="14">
        <v>0.0851</v>
      </c>
      <c r="P3122" s="14">
        <v>0.576</v>
      </c>
      <c r="Q3122" s="14">
        <v>106.95</v>
      </c>
      <c r="R3122" s="14">
        <v>10.0</v>
      </c>
      <c r="S3122" s="14">
        <v>0.0</v>
      </c>
      <c r="T3122" s="14" t="s">
        <v>103</v>
      </c>
      <c r="U3122" s="14" t="s">
        <v>35</v>
      </c>
      <c r="V3122" s="16" t="s">
        <v>333</v>
      </c>
      <c r="W3122" s="17" t="s">
        <v>185</v>
      </c>
    </row>
    <row r="3123" ht="15.75" customHeight="1">
      <c r="A3123" s="14" t="s">
        <v>4664</v>
      </c>
      <c r="B3123" s="14" t="s">
        <v>4665</v>
      </c>
      <c r="C3123" s="14">
        <v>2021.0</v>
      </c>
      <c r="D3123" s="14">
        <v>23.0</v>
      </c>
      <c r="E3123" s="14">
        <v>175537.0</v>
      </c>
      <c r="F3123" s="14" t="s">
        <v>4666</v>
      </c>
      <c r="G3123" s="14" t="s">
        <v>4667</v>
      </c>
      <c r="H3123" s="14" t="s">
        <v>4665</v>
      </c>
      <c r="I3123" s="14">
        <v>0.84</v>
      </c>
      <c r="J3123" s="14">
        <v>0.512</v>
      </c>
      <c r="K3123" s="14">
        <v>0.7754368703446746</v>
      </c>
      <c r="L3123" s="14">
        <v>0.0468</v>
      </c>
      <c r="M3123" s="14">
        <v>0.241</v>
      </c>
      <c r="N3123" s="14">
        <v>0.0235</v>
      </c>
      <c r="O3123" s="14">
        <v>0.124</v>
      </c>
      <c r="P3123" s="14">
        <v>0.266</v>
      </c>
      <c r="Q3123" s="14">
        <v>120.98</v>
      </c>
      <c r="R3123" s="14">
        <v>2.0</v>
      </c>
      <c r="S3123" s="14">
        <v>1.0</v>
      </c>
      <c r="T3123" s="14" t="s">
        <v>103</v>
      </c>
      <c r="U3123" s="14" t="s">
        <v>35</v>
      </c>
      <c r="V3123" s="16" t="s">
        <v>36</v>
      </c>
      <c r="W3123" s="17" t="s">
        <v>251</v>
      </c>
    </row>
    <row r="3124" ht="15.75" customHeight="1">
      <c r="A3124" s="14" t="s">
        <v>8220</v>
      </c>
      <c r="B3124" s="14" t="s">
        <v>8221</v>
      </c>
      <c r="C3124" s="14">
        <v>2019.0</v>
      </c>
      <c r="D3124" s="14">
        <v>23.0</v>
      </c>
      <c r="E3124" s="14">
        <v>75545.0</v>
      </c>
      <c r="F3124" s="14" t="s">
        <v>8222</v>
      </c>
      <c r="G3124" s="14" t="s">
        <v>8223</v>
      </c>
      <c r="H3124" s="14" t="s">
        <v>8224</v>
      </c>
      <c r="I3124" s="14">
        <v>0.936</v>
      </c>
      <c r="J3124" s="14">
        <v>0.285</v>
      </c>
      <c r="K3124" s="14">
        <v>0.7272474493459834</v>
      </c>
      <c r="L3124" s="14">
        <v>0.141</v>
      </c>
      <c r="M3124" s="14">
        <v>0.791</v>
      </c>
      <c r="N3124" s="14">
        <v>0.0262</v>
      </c>
      <c r="O3124" s="14">
        <v>0.0732</v>
      </c>
      <c r="P3124" s="14">
        <v>0.969</v>
      </c>
      <c r="Q3124" s="14">
        <v>98.94</v>
      </c>
      <c r="R3124" s="14">
        <v>0.0</v>
      </c>
      <c r="S3124" s="14">
        <v>1.0</v>
      </c>
      <c r="T3124" s="14" t="s">
        <v>103</v>
      </c>
      <c r="U3124" s="14" t="s">
        <v>35</v>
      </c>
      <c r="V3124" s="16" t="s">
        <v>819</v>
      </c>
      <c r="W3124" s="17" t="s">
        <v>185</v>
      </c>
    </row>
    <row r="3125" ht="15.75" customHeight="1">
      <c r="A3125" s="14" t="s">
        <v>21443</v>
      </c>
      <c r="B3125" s="14" t="s">
        <v>21444</v>
      </c>
      <c r="C3125" s="14">
        <v>2017.0</v>
      </c>
      <c r="D3125" s="14">
        <v>23.0</v>
      </c>
      <c r="E3125" s="14">
        <v>338520.0</v>
      </c>
      <c r="F3125" s="14" t="s">
        <v>21445</v>
      </c>
      <c r="G3125" s="14" t="s">
        <v>21446</v>
      </c>
      <c r="H3125" s="14" t="s">
        <v>21447</v>
      </c>
      <c r="I3125" s="14">
        <v>0.678</v>
      </c>
      <c r="J3125" s="14">
        <v>0.522</v>
      </c>
      <c r="K3125" s="14">
        <v>0.7718007400429535</v>
      </c>
      <c r="L3125" s="14">
        <v>0.0367</v>
      </c>
      <c r="M3125" s="14">
        <v>0.301</v>
      </c>
      <c r="N3125" s="14">
        <v>0.0</v>
      </c>
      <c r="O3125" s="14">
        <v>0.132</v>
      </c>
      <c r="P3125" s="14">
        <v>0.9</v>
      </c>
      <c r="Q3125" s="14">
        <v>102.89</v>
      </c>
      <c r="R3125" s="14">
        <v>2.0</v>
      </c>
      <c r="S3125" s="14">
        <v>1.0</v>
      </c>
      <c r="T3125" s="14" t="s">
        <v>15761</v>
      </c>
      <c r="U3125" s="14" t="s">
        <v>35</v>
      </c>
      <c r="V3125" s="16" t="s">
        <v>819</v>
      </c>
      <c r="W3125" s="17" t="s">
        <v>185</v>
      </c>
    </row>
    <row r="3126" ht="15.75" customHeight="1">
      <c r="A3126" s="14" t="s">
        <v>8228</v>
      </c>
      <c r="B3126" s="14" t="s">
        <v>8229</v>
      </c>
      <c r="C3126" s="14">
        <v>2015.0</v>
      </c>
      <c r="D3126" s="14">
        <v>23.0</v>
      </c>
      <c r="E3126" s="14">
        <v>196609.0</v>
      </c>
      <c r="F3126" s="14" t="s">
        <v>8232</v>
      </c>
      <c r="G3126" s="14" t="s">
        <v>8233</v>
      </c>
      <c r="H3126" s="14" t="s">
        <v>8234</v>
      </c>
      <c r="I3126" s="14">
        <v>0.6567054320987653</v>
      </c>
      <c r="J3126" s="14">
        <v>0.6703844999999999</v>
      </c>
      <c r="K3126" s="14">
        <v>0.8136264709055699</v>
      </c>
      <c r="L3126" s="14">
        <v>0.08138265432098765</v>
      </c>
      <c r="M3126" s="14">
        <v>0.2693400896296296</v>
      </c>
      <c r="N3126" s="14">
        <v>0.05448885008024692</v>
      </c>
      <c r="O3126" s="14">
        <v>0.1911505555555556</v>
      </c>
      <c r="P3126" s="14">
        <v>0.6187672839506173</v>
      </c>
      <c r="Q3126" s="14">
        <v>120.71</v>
      </c>
      <c r="R3126" s="14">
        <v>5.0</v>
      </c>
      <c r="S3126" s="14">
        <v>1.0</v>
      </c>
      <c r="T3126" s="14" t="s">
        <v>104</v>
      </c>
      <c r="U3126" s="14" t="s">
        <v>35</v>
      </c>
      <c r="V3126" s="16" t="s">
        <v>407</v>
      </c>
      <c r="W3126" s="17" t="s">
        <v>185</v>
      </c>
    </row>
    <row r="3127" ht="15.75" customHeight="1">
      <c r="A3127" s="14" t="s">
        <v>8236</v>
      </c>
      <c r="B3127" s="14" t="s">
        <v>49</v>
      </c>
      <c r="C3127" s="14">
        <v>2010.0</v>
      </c>
      <c r="D3127" s="14">
        <v>24.0</v>
      </c>
      <c r="E3127" s="14">
        <v>331480.0</v>
      </c>
      <c r="F3127" s="14" t="s">
        <v>26</v>
      </c>
      <c r="G3127" s="14" t="s">
        <v>48</v>
      </c>
      <c r="H3127" s="14" t="s">
        <v>5034</v>
      </c>
      <c r="I3127" s="14">
        <v>0.676</v>
      </c>
      <c r="J3127" s="14">
        <v>0.721</v>
      </c>
      <c r="K3127" s="14">
        <v>0.8684576390634087</v>
      </c>
      <c r="L3127" s="14">
        <v>0.0327</v>
      </c>
      <c r="M3127" s="14">
        <v>0.175</v>
      </c>
      <c r="N3127" s="14">
        <v>0.001</v>
      </c>
      <c r="O3127" s="14">
        <v>0.195</v>
      </c>
      <c r="P3127" s="14">
        <v>0.795</v>
      </c>
      <c r="Q3127" s="14">
        <v>117.41</v>
      </c>
      <c r="R3127" s="14">
        <v>11.0</v>
      </c>
      <c r="S3127" s="14">
        <v>1.0</v>
      </c>
      <c r="T3127" s="14" t="s">
        <v>34</v>
      </c>
      <c r="U3127" s="14" t="s">
        <v>35</v>
      </c>
      <c r="V3127" s="16" t="s">
        <v>181</v>
      </c>
      <c r="W3127" s="17" t="s">
        <v>185</v>
      </c>
    </row>
    <row r="3128" ht="15.75" customHeight="1">
      <c r="A3128" s="14" t="s">
        <v>21448</v>
      </c>
      <c r="B3128" s="14" t="s">
        <v>21449</v>
      </c>
      <c r="C3128" s="14">
        <v>1999.0</v>
      </c>
      <c r="D3128" s="14">
        <v>24.0</v>
      </c>
      <c r="E3128" s="14">
        <v>289560.0</v>
      </c>
      <c r="F3128" s="14" t="s">
        <v>7032</v>
      </c>
      <c r="G3128" s="14" t="s">
        <v>21450</v>
      </c>
      <c r="H3128" s="14" t="s">
        <v>21451</v>
      </c>
      <c r="I3128" s="14">
        <v>0.425</v>
      </c>
      <c r="J3128" s="14">
        <v>0.104</v>
      </c>
      <c r="K3128" s="14">
        <v>0.6163882531470412</v>
      </c>
      <c r="L3128" s="14">
        <v>0.0369</v>
      </c>
      <c r="M3128" s="14">
        <v>0.886</v>
      </c>
      <c r="N3128" s="14">
        <v>0.0</v>
      </c>
      <c r="O3128" s="14">
        <v>0.154</v>
      </c>
      <c r="P3128" s="14">
        <v>0.144</v>
      </c>
      <c r="Q3128" s="14">
        <v>126.02</v>
      </c>
      <c r="R3128" s="14">
        <v>7.0</v>
      </c>
      <c r="S3128" s="14">
        <v>1.0</v>
      </c>
      <c r="T3128" s="14" t="s">
        <v>1264</v>
      </c>
      <c r="U3128" s="14" t="s">
        <v>35</v>
      </c>
      <c r="V3128" s="16" t="s">
        <v>58</v>
      </c>
      <c r="W3128" s="17" t="s">
        <v>251</v>
      </c>
    </row>
    <row r="3129" ht="15.75" customHeight="1">
      <c r="A3129" s="14" t="s">
        <v>21452</v>
      </c>
      <c r="B3129" s="14" t="s">
        <v>21453</v>
      </c>
      <c r="C3129" s="14">
        <v>2013.0</v>
      </c>
      <c r="D3129" s="14">
        <v>24.0</v>
      </c>
      <c r="E3129" s="14">
        <v>217893.0</v>
      </c>
      <c r="F3129" s="14" t="s">
        <v>21454</v>
      </c>
      <c r="G3129" s="14" t="s">
        <v>21455</v>
      </c>
      <c r="H3129" s="14" t="s">
        <v>21456</v>
      </c>
      <c r="I3129" s="14">
        <v>0.21</v>
      </c>
      <c r="J3129" s="14">
        <v>0.522</v>
      </c>
      <c r="K3129" s="14">
        <v>0.7949008619597695</v>
      </c>
      <c r="L3129" s="14">
        <v>0.0341</v>
      </c>
      <c r="M3129" s="14">
        <v>0.542</v>
      </c>
      <c r="N3129" s="14">
        <v>2.94E-6</v>
      </c>
      <c r="O3129" s="14">
        <v>0.0993</v>
      </c>
      <c r="P3129" s="14">
        <v>0.728</v>
      </c>
      <c r="Q3129" s="14">
        <v>65.02</v>
      </c>
      <c r="R3129" s="14">
        <v>4.0</v>
      </c>
      <c r="S3129" s="14">
        <v>1.0</v>
      </c>
      <c r="T3129" s="14" t="s">
        <v>21457</v>
      </c>
      <c r="U3129" s="14" t="s">
        <v>35</v>
      </c>
      <c r="V3129" s="16" t="s">
        <v>181</v>
      </c>
      <c r="W3129" s="17" t="s">
        <v>185</v>
      </c>
    </row>
    <row r="3130" ht="15.75" customHeight="1">
      <c r="A3130" s="14" t="s">
        <v>8243</v>
      </c>
      <c r="B3130" s="14" t="s">
        <v>8244</v>
      </c>
      <c r="C3130" s="14">
        <v>2021.0</v>
      </c>
      <c r="D3130" s="14">
        <v>24.0</v>
      </c>
      <c r="E3130" s="14">
        <v>174595.0</v>
      </c>
      <c r="F3130" s="14" t="s">
        <v>3624</v>
      </c>
      <c r="G3130" s="14" t="s">
        <v>1593</v>
      </c>
      <c r="H3130" s="14" t="s">
        <v>4812</v>
      </c>
      <c r="I3130" s="14">
        <v>0.811</v>
      </c>
      <c r="J3130" s="14">
        <v>0.493</v>
      </c>
      <c r="K3130" s="14">
        <v>0.7628601373010747</v>
      </c>
      <c r="L3130" s="14">
        <v>0.0379</v>
      </c>
      <c r="M3130" s="14">
        <v>0.218</v>
      </c>
      <c r="N3130" s="14">
        <v>0.00484</v>
      </c>
      <c r="O3130" s="14">
        <v>0.195</v>
      </c>
      <c r="P3130" s="14">
        <v>0.63</v>
      </c>
      <c r="Q3130" s="14">
        <v>111.984</v>
      </c>
      <c r="R3130" s="14">
        <v>7.0</v>
      </c>
      <c r="S3130" s="14">
        <v>1.0</v>
      </c>
      <c r="T3130" s="14" t="s">
        <v>34</v>
      </c>
      <c r="U3130" s="14" t="s">
        <v>35</v>
      </c>
      <c r="V3130" s="16" t="s">
        <v>407</v>
      </c>
      <c r="W3130" s="17" t="s">
        <v>185</v>
      </c>
    </row>
    <row r="3131" ht="15.75" customHeight="1">
      <c r="A3131" s="14" t="s">
        <v>4670</v>
      </c>
      <c r="B3131" s="14" t="s">
        <v>4671</v>
      </c>
      <c r="C3131" s="14">
        <v>2016.0</v>
      </c>
      <c r="D3131" s="14">
        <v>24.0</v>
      </c>
      <c r="E3131" s="14">
        <v>288208.0</v>
      </c>
      <c r="F3131" s="14" t="s">
        <v>3624</v>
      </c>
      <c r="G3131" s="14" t="s">
        <v>1593</v>
      </c>
      <c r="H3131" s="14" t="s">
        <v>4675</v>
      </c>
      <c r="I3131" s="14">
        <v>0.613</v>
      </c>
      <c r="J3131" s="14">
        <v>0.498</v>
      </c>
      <c r="K3131" s="14">
        <v>0.804119521724721</v>
      </c>
      <c r="L3131" s="14">
        <v>0.0319</v>
      </c>
      <c r="M3131" s="14">
        <v>0.415</v>
      </c>
      <c r="N3131" s="14">
        <v>0.00151</v>
      </c>
      <c r="O3131" s="14">
        <v>0.093</v>
      </c>
      <c r="P3131" s="14">
        <v>0.119</v>
      </c>
      <c r="Q3131" s="14">
        <v>105.903</v>
      </c>
      <c r="R3131" s="14">
        <v>0.0</v>
      </c>
      <c r="S3131" s="14">
        <v>1.0</v>
      </c>
      <c r="T3131" s="14" t="s">
        <v>34</v>
      </c>
      <c r="U3131" s="14" t="s">
        <v>35</v>
      </c>
      <c r="V3131" s="16" t="s">
        <v>58</v>
      </c>
      <c r="W3131" s="17" t="s">
        <v>251</v>
      </c>
    </row>
    <row r="3132" ht="15.75" customHeight="1">
      <c r="A3132" s="14" t="s">
        <v>8247</v>
      </c>
      <c r="B3132" s="14" t="s">
        <v>8248</v>
      </c>
      <c r="C3132" s="14">
        <v>2017.0</v>
      </c>
      <c r="D3132" s="14">
        <v>24.0</v>
      </c>
      <c r="E3132" s="14">
        <v>306383.0</v>
      </c>
      <c r="F3132" s="14" t="s">
        <v>26</v>
      </c>
      <c r="G3132" s="14" t="s">
        <v>8249</v>
      </c>
      <c r="H3132" s="14" t="s">
        <v>8250</v>
      </c>
      <c r="I3132" s="14">
        <v>0.667</v>
      </c>
      <c r="J3132" s="14">
        <v>0.531</v>
      </c>
      <c r="K3132" s="14">
        <v>0.762432357265578</v>
      </c>
      <c r="L3132" s="14">
        <v>0.0297</v>
      </c>
      <c r="M3132" s="14">
        <v>0.276</v>
      </c>
      <c r="N3132" s="14">
        <v>3.36E-4</v>
      </c>
      <c r="O3132" s="14">
        <v>0.0418</v>
      </c>
      <c r="P3132" s="14">
        <v>0.65</v>
      </c>
      <c r="Q3132" s="14">
        <v>141.053</v>
      </c>
      <c r="R3132" s="14">
        <v>4.0</v>
      </c>
      <c r="S3132" s="14">
        <v>0.0</v>
      </c>
      <c r="T3132" s="14" t="s">
        <v>34</v>
      </c>
      <c r="U3132" s="14" t="s">
        <v>35</v>
      </c>
      <c r="V3132" s="16" t="s">
        <v>407</v>
      </c>
      <c r="W3132" s="17" t="s">
        <v>185</v>
      </c>
    </row>
    <row r="3133" ht="15.75" customHeight="1">
      <c r="A3133" s="14" t="s">
        <v>4677</v>
      </c>
      <c r="B3133" s="14" t="s">
        <v>4679</v>
      </c>
      <c r="C3133" s="14">
        <v>2015.0</v>
      </c>
      <c r="D3133" s="14">
        <v>24.0</v>
      </c>
      <c r="E3133" s="14">
        <v>320344.0</v>
      </c>
      <c r="F3133" s="14" t="s">
        <v>26</v>
      </c>
      <c r="G3133" s="14" t="s">
        <v>4680</v>
      </c>
      <c r="H3133" s="14" t="s">
        <v>4679</v>
      </c>
      <c r="I3133" s="14">
        <v>0.474</v>
      </c>
      <c r="J3133" s="14">
        <v>0.357</v>
      </c>
      <c r="K3133" s="14">
        <v>0.7103501379438678</v>
      </c>
      <c r="L3133" s="14">
        <v>0.0301</v>
      </c>
      <c r="M3133" s="14">
        <v>0.837</v>
      </c>
      <c r="N3133" s="14">
        <v>1.29E-4</v>
      </c>
      <c r="O3133" s="14">
        <v>0.392</v>
      </c>
      <c r="P3133" s="14">
        <v>0.371</v>
      </c>
      <c r="Q3133" s="14">
        <v>150.224</v>
      </c>
      <c r="R3133" s="14">
        <v>6.0</v>
      </c>
      <c r="S3133" s="14">
        <v>1.0</v>
      </c>
      <c r="T3133" s="14" t="s">
        <v>34</v>
      </c>
      <c r="U3133" s="14" t="s">
        <v>35</v>
      </c>
      <c r="V3133" s="16" t="s">
        <v>45</v>
      </c>
      <c r="W3133" s="17" t="s">
        <v>251</v>
      </c>
    </row>
    <row r="3134" ht="15.75" customHeight="1">
      <c r="A3134" s="14" t="s">
        <v>8256</v>
      </c>
      <c r="B3134" s="14" t="s">
        <v>8257</v>
      </c>
      <c r="C3134" s="14">
        <v>2003.0</v>
      </c>
      <c r="D3134" s="14">
        <v>24.0</v>
      </c>
      <c r="E3134" s="14">
        <v>248400.0</v>
      </c>
      <c r="F3134" s="14" t="s">
        <v>26</v>
      </c>
      <c r="G3134" s="14" t="s">
        <v>63</v>
      </c>
      <c r="H3134" s="14" t="s">
        <v>5985</v>
      </c>
      <c r="I3134" s="14">
        <v>0.61</v>
      </c>
      <c r="J3134" s="14">
        <v>0.725</v>
      </c>
      <c r="K3134" s="14">
        <v>0.8847560584158289</v>
      </c>
      <c r="L3134" s="14">
        <v>0.215</v>
      </c>
      <c r="M3134" s="14">
        <v>0.0253</v>
      </c>
      <c r="N3134" s="14">
        <v>0.0</v>
      </c>
      <c r="O3134" s="14">
        <v>0.261</v>
      </c>
      <c r="P3134" s="14">
        <v>0.565</v>
      </c>
      <c r="Q3134" s="14">
        <v>109.985</v>
      </c>
      <c r="R3134" s="14">
        <v>11.0</v>
      </c>
      <c r="S3134" s="14">
        <v>0.0</v>
      </c>
      <c r="T3134" s="14" t="s">
        <v>34</v>
      </c>
      <c r="U3134" s="14" t="s">
        <v>35</v>
      </c>
      <c r="V3134" s="16" t="s">
        <v>333</v>
      </c>
      <c r="W3134" s="17" t="s">
        <v>185</v>
      </c>
    </row>
    <row r="3135" ht="15.75" customHeight="1">
      <c r="A3135" s="14" t="s">
        <v>8262</v>
      </c>
      <c r="B3135" s="14" t="s">
        <v>8263</v>
      </c>
      <c r="C3135" s="14">
        <v>2001.0</v>
      </c>
      <c r="D3135" s="14">
        <v>24.0</v>
      </c>
      <c r="E3135" s="14">
        <v>244089.0</v>
      </c>
      <c r="F3135" s="14" t="s">
        <v>26</v>
      </c>
      <c r="G3135" s="14" t="s">
        <v>63</v>
      </c>
      <c r="H3135" s="14" t="s">
        <v>4638</v>
      </c>
      <c r="I3135" s="14">
        <v>0.708</v>
      </c>
      <c r="J3135" s="14">
        <v>0.753</v>
      </c>
      <c r="K3135" s="14">
        <v>0.7530425854864279</v>
      </c>
      <c r="L3135" s="14">
        <v>0.386</v>
      </c>
      <c r="M3135" s="14">
        <v>0.337</v>
      </c>
      <c r="N3135" s="14">
        <v>0.0</v>
      </c>
      <c r="O3135" s="14">
        <v>0.0976</v>
      </c>
      <c r="P3135" s="14">
        <v>0.867</v>
      </c>
      <c r="Q3135" s="14">
        <v>180.024</v>
      </c>
      <c r="R3135" s="14">
        <v>7.0</v>
      </c>
      <c r="S3135" s="14">
        <v>1.0</v>
      </c>
      <c r="T3135" s="14" t="s">
        <v>34</v>
      </c>
      <c r="U3135" s="14" t="s">
        <v>35</v>
      </c>
      <c r="V3135" s="16" t="s">
        <v>560</v>
      </c>
      <c r="W3135" s="17" t="s">
        <v>185</v>
      </c>
    </row>
    <row r="3136" ht="15.75" customHeight="1">
      <c r="A3136" s="14" t="s">
        <v>8267</v>
      </c>
      <c r="B3136" s="14" t="s">
        <v>8269</v>
      </c>
      <c r="C3136" s="14">
        <v>2003.0</v>
      </c>
      <c r="D3136" s="14">
        <v>24.0</v>
      </c>
      <c r="E3136" s="14">
        <v>244840.0</v>
      </c>
      <c r="F3136" s="14" t="s">
        <v>26</v>
      </c>
      <c r="G3136" s="14" t="s">
        <v>63</v>
      </c>
      <c r="H3136" s="14" t="s">
        <v>5985</v>
      </c>
      <c r="I3136" s="14">
        <v>0.868</v>
      </c>
      <c r="J3136" s="14">
        <v>0.46</v>
      </c>
      <c r="K3136" s="14">
        <v>0.767095159652491</v>
      </c>
      <c r="L3136" s="14">
        <v>0.272</v>
      </c>
      <c r="M3136" s="14">
        <v>0.0608</v>
      </c>
      <c r="N3136" s="14">
        <v>0.0</v>
      </c>
      <c r="O3136" s="14">
        <v>0.147</v>
      </c>
      <c r="P3136" s="14">
        <v>0.647</v>
      </c>
      <c r="Q3136" s="14">
        <v>138.868</v>
      </c>
      <c r="R3136" s="14">
        <v>9.0</v>
      </c>
      <c r="S3136" s="14">
        <v>1.0</v>
      </c>
      <c r="T3136" s="14" t="s">
        <v>34</v>
      </c>
      <c r="U3136" s="14" t="s">
        <v>35</v>
      </c>
      <c r="V3136" s="16" t="s">
        <v>407</v>
      </c>
      <c r="W3136" s="17" t="s">
        <v>185</v>
      </c>
    </row>
    <row r="3137" ht="15.75" customHeight="1">
      <c r="A3137" s="14" t="s">
        <v>4682</v>
      </c>
      <c r="B3137" s="14" t="s">
        <v>4683</v>
      </c>
      <c r="C3137" s="14">
        <v>2012.0</v>
      </c>
      <c r="D3137" s="14">
        <v>24.0</v>
      </c>
      <c r="E3137" s="14">
        <v>317466.0</v>
      </c>
      <c r="F3137" s="14" t="s">
        <v>3624</v>
      </c>
      <c r="G3137" s="14" t="s">
        <v>1593</v>
      </c>
      <c r="H3137" s="14" t="s">
        <v>4686</v>
      </c>
      <c r="I3137" s="14">
        <v>0.56</v>
      </c>
      <c r="J3137" s="14">
        <v>0.217</v>
      </c>
      <c r="K3137" s="14">
        <v>0.6980086839197911</v>
      </c>
      <c r="L3137" s="14">
        <v>0.0286</v>
      </c>
      <c r="M3137" s="14">
        <v>0.829</v>
      </c>
      <c r="N3137" s="14">
        <v>9.36E-4</v>
      </c>
      <c r="O3137" s="14">
        <v>0.116</v>
      </c>
      <c r="P3137" s="14">
        <v>0.216</v>
      </c>
      <c r="Q3137" s="14">
        <v>74.932</v>
      </c>
      <c r="R3137" s="14">
        <v>5.0</v>
      </c>
      <c r="S3137" s="14">
        <v>1.0</v>
      </c>
      <c r="T3137" s="14" t="s">
        <v>104</v>
      </c>
      <c r="U3137" s="14" t="s">
        <v>35</v>
      </c>
      <c r="V3137" s="16" t="s">
        <v>36</v>
      </c>
      <c r="W3137" s="17" t="s">
        <v>251</v>
      </c>
    </row>
    <row r="3138" ht="15.75" customHeight="1">
      <c r="A3138" s="14" t="s">
        <v>8275</v>
      </c>
      <c r="B3138" s="14" t="s">
        <v>8276</v>
      </c>
      <c r="C3138" s="14">
        <v>2017.0</v>
      </c>
      <c r="D3138" s="14">
        <v>24.0</v>
      </c>
      <c r="E3138" s="14">
        <v>254708.0</v>
      </c>
      <c r="F3138" s="14" t="s">
        <v>8279</v>
      </c>
      <c r="G3138" s="14" t="s">
        <v>8280</v>
      </c>
      <c r="H3138" s="14" t="s">
        <v>8280</v>
      </c>
      <c r="I3138" s="14">
        <v>0.441</v>
      </c>
      <c r="J3138" s="14">
        <v>0.904</v>
      </c>
      <c r="K3138" s="14">
        <v>0.8636878916676217</v>
      </c>
      <c r="L3138" s="14">
        <v>0.0467</v>
      </c>
      <c r="M3138" s="14">
        <v>1.14E-5</v>
      </c>
      <c r="N3138" s="14">
        <v>0.269</v>
      </c>
      <c r="O3138" s="14">
        <v>0.0667</v>
      </c>
      <c r="P3138" s="14">
        <v>0.542</v>
      </c>
      <c r="Q3138" s="14">
        <v>179.995</v>
      </c>
      <c r="R3138" s="14">
        <v>7.0</v>
      </c>
      <c r="S3138" s="14">
        <v>1.0</v>
      </c>
      <c r="T3138" s="14" t="s">
        <v>103</v>
      </c>
      <c r="U3138" s="14" t="s">
        <v>35</v>
      </c>
      <c r="V3138" s="16" t="s">
        <v>333</v>
      </c>
      <c r="W3138" s="17" t="s">
        <v>185</v>
      </c>
    </row>
    <row r="3139" ht="15.75" customHeight="1">
      <c r="A3139" s="14" t="s">
        <v>8283</v>
      </c>
      <c r="B3139" s="14" t="s">
        <v>8285</v>
      </c>
      <c r="C3139" s="14">
        <v>1992.0</v>
      </c>
      <c r="D3139" s="14">
        <v>24.0</v>
      </c>
      <c r="E3139" s="14">
        <v>209136.0</v>
      </c>
      <c r="F3139" s="14" t="s">
        <v>26</v>
      </c>
      <c r="G3139" s="14" t="s">
        <v>2140</v>
      </c>
      <c r="H3139" s="14" t="s">
        <v>4027</v>
      </c>
      <c r="I3139" s="14">
        <v>0.588</v>
      </c>
      <c r="J3139" s="14">
        <v>0.35</v>
      </c>
      <c r="K3139" s="14">
        <v>0.6924689324601102</v>
      </c>
      <c r="L3139" s="14">
        <v>0.0815</v>
      </c>
      <c r="M3139" s="14">
        <v>0.832</v>
      </c>
      <c r="N3139" s="14">
        <v>0.0</v>
      </c>
      <c r="O3139" s="14">
        <v>0.398</v>
      </c>
      <c r="P3139" s="14">
        <v>0.756</v>
      </c>
      <c r="Q3139" s="14">
        <v>124.814</v>
      </c>
      <c r="R3139" s="14">
        <v>7.0</v>
      </c>
      <c r="S3139" s="14">
        <v>1.0</v>
      </c>
      <c r="T3139" s="14" t="s">
        <v>34</v>
      </c>
      <c r="U3139" s="14" t="s">
        <v>35</v>
      </c>
      <c r="V3139" s="16" t="s">
        <v>181</v>
      </c>
      <c r="W3139" s="17" t="s">
        <v>185</v>
      </c>
    </row>
    <row r="3140" ht="15.75" customHeight="1">
      <c r="A3140" s="14" t="s">
        <v>21458</v>
      </c>
      <c r="B3140" s="14" t="s">
        <v>21459</v>
      </c>
      <c r="C3140" s="14">
        <v>2019.0</v>
      </c>
      <c r="D3140" s="14">
        <v>24.0</v>
      </c>
      <c r="E3140" s="14">
        <v>187440.0</v>
      </c>
      <c r="F3140" s="14" t="s">
        <v>21460</v>
      </c>
      <c r="G3140" s="14" t="s">
        <v>21461</v>
      </c>
      <c r="H3140" s="14" t="s">
        <v>21462</v>
      </c>
      <c r="I3140" s="14">
        <v>0.882</v>
      </c>
      <c r="J3140" s="14">
        <v>0.715</v>
      </c>
      <c r="K3140" s="14">
        <v>0.9101020255190021</v>
      </c>
      <c r="L3140" s="14">
        <v>0.0954</v>
      </c>
      <c r="M3140" s="14">
        <v>0.408</v>
      </c>
      <c r="N3140" s="14">
        <v>0.0196</v>
      </c>
      <c r="O3140" s="14">
        <v>0.0847</v>
      </c>
      <c r="P3140" s="14">
        <v>0.896</v>
      </c>
      <c r="Q3140" s="14">
        <v>97.997</v>
      </c>
      <c r="R3140" s="14">
        <v>6.0</v>
      </c>
      <c r="S3140" s="14">
        <v>0.0</v>
      </c>
      <c r="T3140" s="14" t="s">
        <v>1264</v>
      </c>
      <c r="U3140" s="14" t="s">
        <v>35</v>
      </c>
      <c r="V3140" s="16" t="s">
        <v>560</v>
      </c>
      <c r="W3140" s="17" t="s">
        <v>185</v>
      </c>
    </row>
    <row r="3141" ht="15.75" customHeight="1">
      <c r="A3141" s="14" t="s">
        <v>8291</v>
      </c>
      <c r="B3141" s="14" t="s">
        <v>8292</v>
      </c>
      <c r="C3141" s="14">
        <v>2008.0</v>
      </c>
      <c r="D3141" s="14">
        <v>24.0</v>
      </c>
      <c r="E3141" s="14">
        <v>318840.0</v>
      </c>
      <c r="F3141" s="14" t="s">
        <v>1343</v>
      </c>
      <c r="G3141" s="14" t="s">
        <v>8295</v>
      </c>
      <c r="H3141" s="14" t="s">
        <v>8296</v>
      </c>
      <c r="I3141" s="14">
        <v>0.706</v>
      </c>
      <c r="J3141" s="14">
        <v>0.94</v>
      </c>
      <c r="K3141" s="14">
        <v>0.8808418710910351</v>
      </c>
      <c r="L3141" s="14">
        <v>0.0331</v>
      </c>
      <c r="M3141" s="14">
        <v>0.0489</v>
      </c>
      <c r="N3141" s="14">
        <v>3.68E-5</v>
      </c>
      <c r="O3141" s="14">
        <v>0.112</v>
      </c>
      <c r="P3141" s="14">
        <v>0.937</v>
      </c>
      <c r="Q3141" s="14">
        <v>130.0</v>
      </c>
      <c r="R3141" s="14">
        <v>10.0</v>
      </c>
      <c r="S3141" s="14">
        <v>0.0</v>
      </c>
      <c r="T3141" s="14" t="s">
        <v>103</v>
      </c>
      <c r="U3141" s="14" t="s">
        <v>94</v>
      </c>
      <c r="V3141" s="16" t="s">
        <v>819</v>
      </c>
      <c r="W3141" s="17" t="s">
        <v>185</v>
      </c>
    </row>
    <row r="3142" ht="15.75" customHeight="1">
      <c r="A3142" s="14" t="s">
        <v>4687</v>
      </c>
      <c r="B3142" s="14" t="s">
        <v>4688</v>
      </c>
      <c r="C3142" s="14">
        <v>2023.0</v>
      </c>
      <c r="D3142" s="14">
        <v>24.0</v>
      </c>
      <c r="E3142" s="14">
        <v>167160.0</v>
      </c>
      <c r="F3142" s="14" t="s">
        <v>2128</v>
      </c>
      <c r="G3142" s="14" t="s">
        <v>4689</v>
      </c>
      <c r="H3142" s="14" t="s">
        <v>4688</v>
      </c>
      <c r="I3142" s="14">
        <v>0.803</v>
      </c>
      <c r="J3142" s="14">
        <v>0.642</v>
      </c>
      <c r="K3142" s="14">
        <v>0.8412294398040505</v>
      </c>
      <c r="L3142" s="14">
        <v>0.063</v>
      </c>
      <c r="M3142" s="14">
        <v>0.163</v>
      </c>
      <c r="N3142" s="14">
        <v>0.0</v>
      </c>
      <c r="O3142" s="14">
        <v>0.108</v>
      </c>
      <c r="P3142" s="14">
        <v>0.427</v>
      </c>
      <c r="Q3142" s="14">
        <v>106.022</v>
      </c>
      <c r="R3142" s="14">
        <v>7.0</v>
      </c>
      <c r="S3142" s="14">
        <v>0.0</v>
      </c>
      <c r="T3142" s="14" t="s">
        <v>103</v>
      </c>
      <c r="U3142" s="14" t="s">
        <v>68</v>
      </c>
      <c r="V3142" s="16" t="s">
        <v>54</v>
      </c>
      <c r="W3142" s="17" t="s">
        <v>251</v>
      </c>
    </row>
    <row r="3143" ht="15.75" customHeight="1">
      <c r="A3143" s="14" t="s">
        <v>21463</v>
      </c>
      <c r="B3143" s="14" t="s">
        <v>21464</v>
      </c>
      <c r="C3143" s="14">
        <v>2015.0</v>
      </c>
      <c r="D3143" s="14">
        <v>24.0</v>
      </c>
      <c r="E3143" s="14">
        <v>245568.0</v>
      </c>
      <c r="F3143" s="14" t="s">
        <v>9973</v>
      </c>
      <c r="G3143" s="14" t="s">
        <v>21465</v>
      </c>
      <c r="H3143" s="14" t="s">
        <v>21466</v>
      </c>
      <c r="I3143" s="14">
        <v>0.586</v>
      </c>
      <c r="J3143" s="14">
        <v>0.53</v>
      </c>
      <c r="K3143" s="14">
        <v>0.7960130900520607</v>
      </c>
      <c r="L3143" s="14">
        <v>0.111</v>
      </c>
      <c r="M3143" s="14">
        <v>0.0841</v>
      </c>
      <c r="N3143" s="14">
        <v>0.0</v>
      </c>
      <c r="O3143" s="14">
        <v>0.0948</v>
      </c>
      <c r="P3143" s="14">
        <v>0.213</v>
      </c>
      <c r="Q3143" s="14">
        <v>135.247</v>
      </c>
      <c r="R3143" s="14">
        <v>2.0</v>
      </c>
      <c r="S3143" s="14">
        <v>1.0</v>
      </c>
      <c r="T3143" s="14" t="s">
        <v>1264</v>
      </c>
      <c r="U3143" s="14" t="s">
        <v>68</v>
      </c>
      <c r="V3143" s="16" t="s">
        <v>36</v>
      </c>
      <c r="W3143" s="17" t="s">
        <v>251</v>
      </c>
    </row>
    <row r="3144" ht="15.75" customHeight="1">
      <c r="A3144" s="14" t="s">
        <v>21467</v>
      </c>
      <c r="B3144" s="14" t="s">
        <v>21468</v>
      </c>
      <c r="C3144" s="14">
        <v>2017.0</v>
      </c>
      <c r="D3144" s="14">
        <v>24.0</v>
      </c>
      <c r="E3144" s="14">
        <v>273306.0</v>
      </c>
      <c r="F3144" s="14" t="s">
        <v>21469</v>
      </c>
      <c r="G3144" s="14" t="s">
        <v>21470</v>
      </c>
      <c r="H3144" s="14" t="s">
        <v>21471</v>
      </c>
      <c r="I3144" s="14">
        <v>0.739</v>
      </c>
      <c r="J3144" s="14">
        <v>0.356</v>
      </c>
      <c r="K3144" s="14">
        <v>0.7534917545236993</v>
      </c>
      <c r="L3144" s="14">
        <v>0.0664</v>
      </c>
      <c r="M3144" s="14">
        <v>0.436</v>
      </c>
      <c r="N3144" s="14">
        <v>0.0</v>
      </c>
      <c r="O3144" s="14">
        <v>0.0823</v>
      </c>
      <c r="P3144" s="14">
        <v>0.36</v>
      </c>
      <c r="Q3144" s="14">
        <v>130.096</v>
      </c>
      <c r="R3144" s="14">
        <v>7.0</v>
      </c>
      <c r="S3144" s="14">
        <v>1.0</v>
      </c>
      <c r="T3144" s="14" t="s">
        <v>1264</v>
      </c>
      <c r="U3144" s="14" t="s">
        <v>68</v>
      </c>
      <c r="V3144" s="16" t="s">
        <v>45</v>
      </c>
      <c r="W3144" s="17" t="s">
        <v>251</v>
      </c>
    </row>
    <row r="3145" ht="15.75" customHeight="1">
      <c r="A3145" s="14" t="s">
        <v>21472</v>
      </c>
      <c r="B3145" s="14" t="s">
        <v>21473</v>
      </c>
      <c r="C3145" s="14">
        <v>2010.0</v>
      </c>
      <c r="D3145" s="14">
        <v>24.0</v>
      </c>
      <c r="E3145" s="14">
        <v>127969.0</v>
      </c>
      <c r="F3145" s="14" t="s">
        <v>20795</v>
      </c>
      <c r="G3145" s="14" t="s">
        <v>20796</v>
      </c>
      <c r="H3145" s="14" t="s">
        <v>20797</v>
      </c>
      <c r="I3145" s="14">
        <v>0.441</v>
      </c>
      <c r="J3145" s="14">
        <v>0.216</v>
      </c>
      <c r="K3145" s="14">
        <v>0.6508031570027422</v>
      </c>
      <c r="L3145" s="14">
        <v>0.114</v>
      </c>
      <c r="M3145" s="14">
        <v>0.978</v>
      </c>
      <c r="N3145" s="14">
        <v>0.973</v>
      </c>
      <c r="O3145" s="14">
        <v>0.103</v>
      </c>
      <c r="P3145" s="14">
        <v>0.383</v>
      </c>
      <c r="Q3145" s="14">
        <v>185.323</v>
      </c>
      <c r="R3145" s="14">
        <v>4.0</v>
      </c>
      <c r="S3145" s="14">
        <v>1.0</v>
      </c>
      <c r="T3145" s="14" t="s">
        <v>1434</v>
      </c>
      <c r="U3145" s="14" t="s">
        <v>68</v>
      </c>
      <c r="V3145" s="16" t="s">
        <v>45</v>
      </c>
      <c r="W3145" s="17" t="s">
        <v>251</v>
      </c>
    </row>
    <row r="3146" ht="15.75" customHeight="1">
      <c r="A3146" s="14" t="s">
        <v>8299</v>
      </c>
      <c r="B3146" s="14" t="s">
        <v>8300</v>
      </c>
      <c r="C3146" s="14">
        <v>1999.0</v>
      </c>
      <c r="D3146" s="14">
        <v>24.0</v>
      </c>
      <c r="E3146" s="14">
        <v>242160.0</v>
      </c>
      <c r="F3146" s="14" t="s">
        <v>8303</v>
      </c>
      <c r="G3146" s="14" t="s">
        <v>8305</v>
      </c>
      <c r="H3146" s="14" t="s">
        <v>3247</v>
      </c>
      <c r="I3146" s="14">
        <v>0.39</v>
      </c>
      <c r="J3146" s="14">
        <v>0.58</v>
      </c>
      <c r="K3146" s="14">
        <v>0.7580048338981883</v>
      </c>
      <c r="L3146" s="14">
        <v>0.038</v>
      </c>
      <c r="M3146" s="14">
        <v>0.0273</v>
      </c>
      <c r="N3146" s="14">
        <v>6.94E-5</v>
      </c>
      <c r="O3146" s="14">
        <v>0.0755</v>
      </c>
      <c r="P3146" s="14">
        <v>0.554</v>
      </c>
      <c r="Q3146" s="14">
        <v>167.128</v>
      </c>
      <c r="R3146" s="14">
        <v>7.0</v>
      </c>
      <c r="S3146" s="14">
        <v>0.0</v>
      </c>
      <c r="T3146" s="14" t="s">
        <v>103</v>
      </c>
      <c r="U3146" s="14" t="s">
        <v>68</v>
      </c>
      <c r="V3146" s="16" t="s">
        <v>333</v>
      </c>
      <c r="W3146" s="17" t="s">
        <v>185</v>
      </c>
    </row>
    <row r="3147" ht="15.75" customHeight="1">
      <c r="A3147" s="14" t="s">
        <v>8308</v>
      </c>
      <c r="B3147" s="14" t="s">
        <v>8309</v>
      </c>
      <c r="C3147" s="14">
        <v>2018.0</v>
      </c>
      <c r="D3147" s="14">
        <v>24.0</v>
      </c>
      <c r="E3147" s="14">
        <v>90875.0</v>
      </c>
      <c r="F3147" s="14" t="s">
        <v>213</v>
      </c>
      <c r="G3147" s="14" t="s">
        <v>7547</v>
      </c>
      <c r="H3147" s="14" t="s">
        <v>7548</v>
      </c>
      <c r="I3147" s="14">
        <v>0.817</v>
      </c>
      <c r="J3147" s="14">
        <v>0.646</v>
      </c>
      <c r="K3147" s="14">
        <v>0.8984022415481702</v>
      </c>
      <c r="L3147" s="14">
        <v>0.0554</v>
      </c>
      <c r="M3147" s="14">
        <v>0.643</v>
      </c>
      <c r="N3147" s="14">
        <v>9.78E-5</v>
      </c>
      <c r="O3147" s="14">
        <v>0.0667</v>
      </c>
      <c r="P3147" s="14">
        <v>0.973</v>
      </c>
      <c r="Q3147" s="14">
        <v>134.996</v>
      </c>
      <c r="R3147" s="14">
        <v>2.0</v>
      </c>
      <c r="S3147" s="14">
        <v>1.0</v>
      </c>
      <c r="T3147" s="14" t="s">
        <v>103</v>
      </c>
      <c r="U3147" s="14" t="s">
        <v>68</v>
      </c>
      <c r="V3147" s="16" t="s">
        <v>819</v>
      </c>
      <c r="W3147" s="17" t="s">
        <v>185</v>
      </c>
    </row>
    <row r="3148" ht="15.75" customHeight="1">
      <c r="A3148" s="14" t="s">
        <v>4693</v>
      </c>
      <c r="B3148" s="14" t="s">
        <v>4694</v>
      </c>
      <c r="C3148" s="14">
        <v>2020.0</v>
      </c>
      <c r="D3148" s="14">
        <v>24.0</v>
      </c>
      <c r="E3148" s="14">
        <v>240288.0</v>
      </c>
      <c r="F3148" s="14" t="s">
        <v>124</v>
      </c>
      <c r="G3148" s="14" t="s">
        <v>4695</v>
      </c>
      <c r="H3148" s="14" t="s">
        <v>4696</v>
      </c>
      <c r="I3148" s="14">
        <v>0.494</v>
      </c>
      <c r="J3148" s="14">
        <v>0.92</v>
      </c>
      <c r="K3148" s="14">
        <v>0.9001347506919315</v>
      </c>
      <c r="L3148" s="14">
        <v>0.0458</v>
      </c>
      <c r="M3148" s="14">
        <v>0.00503</v>
      </c>
      <c r="N3148" s="14">
        <v>9.31E-4</v>
      </c>
      <c r="O3148" s="14">
        <v>0.102</v>
      </c>
      <c r="P3148" s="14">
        <v>0.198</v>
      </c>
      <c r="Q3148" s="14">
        <v>126.008</v>
      </c>
      <c r="R3148" s="14">
        <v>2.0</v>
      </c>
      <c r="S3148" s="14">
        <v>0.0</v>
      </c>
      <c r="T3148" s="14" t="s">
        <v>103</v>
      </c>
      <c r="U3148" s="14" t="s">
        <v>68</v>
      </c>
      <c r="V3148" s="16" t="s">
        <v>58</v>
      </c>
      <c r="W3148" s="17" t="s">
        <v>251</v>
      </c>
    </row>
    <row r="3149" ht="15.75" customHeight="1">
      <c r="A3149" s="14" t="s">
        <v>8315</v>
      </c>
      <c r="B3149" s="14" t="s">
        <v>8316</v>
      </c>
      <c r="C3149" s="14">
        <v>2010.0</v>
      </c>
      <c r="D3149" s="14">
        <v>24.0</v>
      </c>
      <c r="E3149" s="14">
        <v>185013.0</v>
      </c>
      <c r="F3149" s="14" t="s">
        <v>8317</v>
      </c>
      <c r="G3149" s="14" t="s">
        <v>8318</v>
      </c>
      <c r="H3149" s="14" t="s">
        <v>8319</v>
      </c>
      <c r="I3149" s="14">
        <v>0.79</v>
      </c>
      <c r="J3149" s="14">
        <v>0.957</v>
      </c>
      <c r="K3149" s="14">
        <v>0.9145509378881667</v>
      </c>
      <c r="L3149" s="14">
        <v>0.0516</v>
      </c>
      <c r="M3149" s="14">
        <v>0.00675</v>
      </c>
      <c r="N3149" s="14">
        <v>0.0</v>
      </c>
      <c r="O3149" s="14">
        <v>0.354</v>
      </c>
      <c r="P3149" s="14">
        <v>0.927</v>
      </c>
      <c r="Q3149" s="14">
        <v>129.901</v>
      </c>
      <c r="R3149" s="14">
        <v>1.0</v>
      </c>
      <c r="S3149" s="14">
        <v>1.0</v>
      </c>
      <c r="T3149" s="14" t="s">
        <v>103</v>
      </c>
      <c r="U3149" s="14" t="s">
        <v>35</v>
      </c>
      <c r="V3149" s="16" t="s">
        <v>819</v>
      </c>
      <c r="W3149" s="17" t="s">
        <v>185</v>
      </c>
    </row>
    <row r="3150" ht="15.75" customHeight="1">
      <c r="A3150" s="14" t="s">
        <v>4700</v>
      </c>
      <c r="B3150" s="14" t="s">
        <v>4701</v>
      </c>
      <c r="C3150" s="14">
        <v>1999.0</v>
      </c>
      <c r="D3150" s="14">
        <v>24.0</v>
      </c>
      <c r="E3150" s="14">
        <v>286933.0</v>
      </c>
      <c r="F3150" s="14" t="s">
        <v>4702</v>
      </c>
      <c r="G3150" s="14" t="s">
        <v>1273</v>
      </c>
      <c r="H3150" s="14" t="s">
        <v>4703</v>
      </c>
      <c r="I3150" s="14">
        <v>0.297</v>
      </c>
      <c r="J3150" s="14">
        <v>0.585</v>
      </c>
      <c r="K3150" s="14">
        <v>0.7874147113385791</v>
      </c>
      <c r="L3150" s="14">
        <v>0.0351</v>
      </c>
      <c r="M3150" s="14">
        <v>0.162</v>
      </c>
      <c r="N3150" s="14">
        <v>2.32E-5</v>
      </c>
      <c r="O3150" s="14">
        <v>0.0711</v>
      </c>
      <c r="P3150" s="14">
        <v>0.462</v>
      </c>
      <c r="Q3150" s="14">
        <v>118.163</v>
      </c>
      <c r="R3150" s="14">
        <v>7.0</v>
      </c>
      <c r="S3150" s="14">
        <v>1.0</v>
      </c>
      <c r="T3150" s="14" t="s">
        <v>103</v>
      </c>
      <c r="U3150" s="14" t="s">
        <v>35</v>
      </c>
      <c r="V3150" s="16" t="s">
        <v>54</v>
      </c>
      <c r="W3150" s="17" t="s">
        <v>251</v>
      </c>
    </row>
    <row r="3151" ht="15.75" customHeight="1">
      <c r="A3151" s="14" t="s">
        <v>4706</v>
      </c>
      <c r="B3151" s="14" t="s">
        <v>4707</v>
      </c>
      <c r="C3151" s="14">
        <v>2021.0</v>
      </c>
      <c r="D3151" s="14">
        <v>24.0</v>
      </c>
      <c r="E3151" s="14">
        <v>532000.0</v>
      </c>
      <c r="F3151" s="14" t="s">
        <v>223</v>
      </c>
      <c r="G3151" s="14" t="s">
        <v>4709</v>
      </c>
      <c r="H3151" s="14" t="s">
        <v>4710</v>
      </c>
      <c r="I3151" s="14">
        <v>0.0589</v>
      </c>
      <c r="J3151" s="14">
        <v>0.886</v>
      </c>
      <c r="K3151" s="14">
        <v>0.3413470793245066</v>
      </c>
      <c r="L3151" s="14">
        <v>0.0566</v>
      </c>
      <c r="M3151" s="14">
        <v>0.186</v>
      </c>
      <c r="N3151" s="14">
        <v>0.899</v>
      </c>
      <c r="O3151" s="14">
        <v>0.408</v>
      </c>
      <c r="P3151" s="14">
        <v>1.0E-5</v>
      </c>
      <c r="Q3151" s="14">
        <v>59.679</v>
      </c>
      <c r="R3151" s="14">
        <v>10.0</v>
      </c>
      <c r="S3151" s="14">
        <v>0.0</v>
      </c>
      <c r="T3151" s="14" t="s">
        <v>103</v>
      </c>
      <c r="U3151" s="14" t="s">
        <v>35</v>
      </c>
      <c r="V3151" s="16" t="s">
        <v>75</v>
      </c>
      <c r="W3151" s="17" t="s">
        <v>251</v>
      </c>
    </row>
    <row r="3152" ht="15.75" customHeight="1">
      <c r="A3152" s="14" t="s">
        <v>4713</v>
      </c>
      <c r="B3152" s="14" t="s">
        <v>4714</v>
      </c>
      <c r="C3152" s="14">
        <v>2018.0</v>
      </c>
      <c r="D3152" s="14">
        <v>24.0</v>
      </c>
      <c r="E3152" s="14">
        <v>278480.0</v>
      </c>
      <c r="F3152" s="14" t="s">
        <v>194</v>
      </c>
      <c r="G3152" s="14" t="s">
        <v>4715</v>
      </c>
      <c r="H3152" s="14" t="s">
        <v>4716</v>
      </c>
      <c r="I3152" s="14">
        <v>0.719</v>
      </c>
      <c r="J3152" s="14">
        <v>0.252</v>
      </c>
      <c r="K3152" s="14">
        <v>0.7196757427176936</v>
      </c>
      <c r="L3152" s="14">
        <v>0.0308</v>
      </c>
      <c r="M3152" s="14">
        <v>0.865</v>
      </c>
      <c r="N3152" s="14">
        <v>2.72E-6</v>
      </c>
      <c r="O3152" s="14">
        <v>0.243</v>
      </c>
      <c r="P3152" s="14">
        <v>0.313</v>
      </c>
      <c r="Q3152" s="14">
        <v>114.92</v>
      </c>
      <c r="R3152" s="14">
        <v>6.0</v>
      </c>
      <c r="S3152" s="14">
        <v>0.0</v>
      </c>
      <c r="T3152" s="14" t="s">
        <v>104</v>
      </c>
      <c r="U3152" s="14" t="s">
        <v>68</v>
      </c>
      <c r="V3152" s="16" t="s">
        <v>45</v>
      </c>
      <c r="W3152" s="17" t="s">
        <v>251</v>
      </c>
    </row>
    <row r="3153" ht="15.75" customHeight="1">
      <c r="A3153" s="14" t="s">
        <v>8320</v>
      </c>
      <c r="B3153" s="14" t="s">
        <v>8321</v>
      </c>
      <c r="C3153" s="14">
        <v>2018.0</v>
      </c>
      <c r="D3153" s="14">
        <v>24.0</v>
      </c>
      <c r="E3153" s="14">
        <v>184432.0</v>
      </c>
      <c r="F3153" s="14" t="s">
        <v>194</v>
      </c>
      <c r="G3153" s="14" t="s">
        <v>8324</v>
      </c>
      <c r="H3153" s="14" t="s">
        <v>3089</v>
      </c>
      <c r="I3153" s="14">
        <v>0.725</v>
      </c>
      <c r="J3153" s="14">
        <v>0.912</v>
      </c>
      <c r="K3153" s="14">
        <v>0.8960922293564887</v>
      </c>
      <c r="L3153" s="14">
        <v>0.0851</v>
      </c>
      <c r="M3153" s="14">
        <v>0.155</v>
      </c>
      <c r="N3153" s="14">
        <v>7.68E-5</v>
      </c>
      <c r="O3153" s="14">
        <v>0.107</v>
      </c>
      <c r="P3153" s="14">
        <v>0.674</v>
      </c>
      <c r="Q3153" s="14">
        <v>104.054</v>
      </c>
      <c r="R3153" s="14">
        <v>9.0</v>
      </c>
      <c r="S3153" s="14">
        <v>0.0</v>
      </c>
      <c r="T3153" s="14" t="s">
        <v>104</v>
      </c>
      <c r="U3153" s="14" t="s">
        <v>35</v>
      </c>
      <c r="V3153" s="16" t="s">
        <v>407</v>
      </c>
      <c r="W3153" s="17" t="s">
        <v>185</v>
      </c>
    </row>
    <row r="3154" ht="15.75" customHeight="1">
      <c r="A3154" s="14" t="s">
        <v>8328</v>
      </c>
      <c r="B3154" s="14" t="s">
        <v>8330</v>
      </c>
      <c r="C3154" s="14">
        <v>2023.0</v>
      </c>
      <c r="D3154" s="14">
        <v>24.0</v>
      </c>
      <c r="E3154" s="14">
        <v>395866.0</v>
      </c>
      <c r="F3154" s="14" t="s">
        <v>327</v>
      </c>
      <c r="G3154" s="14" t="s">
        <v>8334</v>
      </c>
      <c r="H3154" s="14" t="s">
        <v>8335</v>
      </c>
      <c r="I3154" s="14">
        <v>0.65</v>
      </c>
      <c r="J3154" s="14">
        <v>0.929</v>
      </c>
      <c r="K3154" s="14">
        <v>0.8793874189703467</v>
      </c>
      <c r="L3154" s="14">
        <v>0.155</v>
      </c>
      <c r="M3154" s="14">
        <v>0.195</v>
      </c>
      <c r="N3154" s="14">
        <v>0.0</v>
      </c>
      <c r="O3154" s="14">
        <v>0.327</v>
      </c>
      <c r="P3154" s="14">
        <v>0.537</v>
      </c>
      <c r="Q3154" s="14">
        <v>130.872</v>
      </c>
      <c r="R3154" s="14">
        <v>7.0</v>
      </c>
      <c r="S3154" s="14">
        <v>1.0</v>
      </c>
      <c r="T3154" s="14" t="s">
        <v>104</v>
      </c>
      <c r="U3154" s="14" t="s">
        <v>35</v>
      </c>
      <c r="V3154" s="16" t="s">
        <v>333</v>
      </c>
      <c r="W3154" s="17" t="s">
        <v>185</v>
      </c>
    </row>
    <row r="3155" ht="15.75" customHeight="1">
      <c r="A3155" s="14" t="s">
        <v>8340</v>
      </c>
      <c r="B3155" s="14" t="s">
        <v>8342</v>
      </c>
      <c r="C3155" s="14">
        <v>2021.0</v>
      </c>
      <c r="D3155" s="14">
        <v>24.0</v>
      </c>
      <c r="E3155" s="14">
        <v>217059.0</v>
      </c>
      <c r="F3155" s="14" t="s">
        <v>194</v>
      </c>
      <c r="G3155" s="14" t="s">
        <v>8344</v>
      </c>
      <c r="H3155" s="14" t="s">
        <v>8342</v>
      </c>
      <c r="I3155" s="14">
        <v>0.618</v>
      </c>
      <c r="J3155" s="14">
        <v>0.81</v>
      </c>
      <c r="K3155" s="14">
        <v>0.845336128144818</v>
      </c>
      <c r="L3155" s="14">
        <v>0.0419</v>
      </c>
      <c r="M3155" s="14">
        <v>0.274</v>
      </c>
      <c r="N3155" s="14">
        <v>0.0</v>
      </c>
      <c r="O3155" s="14">
        <v>0.116</v>
      </c>
      <c r="P3155" s="14">
        <v>0.521</v>
      </c>
      <c r="Q3155" s="14">
        <v>115.007</v>
      </c>
      <c r="R3155" s="14">
        <v>10.0</v>
      </c>
      <c r="S3155" s="14">
        <v>0.0</v>
      </c>
      <c r="T3155" s="14" t="s">
        <v>104</v>
      </c>
      <c r="U3155" s="14" t="s">
        <v>35</v>
      </c>
      <c r="V3155" s="16" t="s">
        <v>333</v>
      </c>
      <c r="W3155" s="17" t="s">
        <v>185</v>
      </c>
    </row>
    <row r="3156" ht="15.75" customHeight="1">
      <c r="A3156" s="14" t="s">
        <v>8347</v>
      </c>
      <c r="B3156" s="14" t="s">
        <v>8348</v>
      </c>
      <c r="C3156" s="14">
        <v>2022.0</v>
      </c>
      <c r="D3156" s="14">
        <v>24.0</v>
      </c>
      <c r="E3156" s="14">
        <v>448888.0</v>
      </c>
      <c r="F3156" s="14" t="s">
        <v>7246</v>
      </c>
      <c r="G3156" s="14" t="s">
        <v>7248</v>
      </c>
      <c r="H3156" s="14" t="s">
        <v>8350</v>
      </c>
      <c r="I3156" s="14">
        <v>0.759</v>
      </c>
      <c r="J3156" s="14">
        <v>0.851</v>
      </c>
      <c r="K3156" s="14">
        <v>0.8353046863124228</v>
      </c>
      <c r="L3156" s="14">
        <v>0.047</v>
      </c>
      <c r="M3156" s="14">
        <v>0.285</v>
      </c>
      <c r="N3156" s="14">
        <v>0.0</v>
      </c>
      <c r="O3156" s="14">
        <v>0.116</v>
      </c>
      <c r="P3156" s="14">
        <v>0.676</v>
      </c>
      <c r="Q3156" s="14">
        <v>135.017</v>
      </c>
      <c r="R3156" s="14">
        <v>10.0</v>
      </c>
      <c r="S3156" s="14">
        <v>0.0</v>
      </c>
      <c r="T3156" s="14" t="s">
        <v>104</v>
      </c>
      <c r="U3156" s="14" t="s">
        <v>35</v>
      </c>
      <c r="V3156" s="16" t="s">
        <v>407</v>
      </c>
      <c r="W3156" s="17" t="s">
        <v>185</v>
      </c>
    </row>
    <row r="3157" ht="15.75" customHeight="1">
      <c r="A3157" s="14" t="s">
        <v>4721</v>
      </c>
      <c r="B3157" s="14" t="s">
        <v>4723</v>
      </c>
      <c r="C3157" s="14">
        <v>2009.0</v>
      </c>
      <c r="D3157" s="14">
        <v>24.0</v>
      </c>
      <c r="E3157" s="14">
        <v>272906.0</v>
      </c>
      <c r="F3157" s="14" t="s">
        <v>255</v>
      </c>
      <c r="G3157" s="14" t="s">
        <v>4724</v>
      </c>
      <c r="H3157" s="14" t="s">
        <v>2831</v>
      </c>
      <c r="I3157" s="14">
        <v>0.294</v>
      </c>
      <c r="J3157" s="14">
        <v>0.262</v>
      </c>
      <c r="K3157" s="14">
        <v>0.7761854854067936</v>
      </c>
      <c r="L3157" s="14">
        <v>0.0342</v>
      </c>
      <c r="M3157" s="14">
        <v>0.963</v>
      </c>
      <c r="N3157" s="14">
        <v>0.577</v>
      </c>
      <c r="O3157" s="14">
        <v>0.103</v>
      </c>
      <c r="P3157" s="14">
        <v>0.038</v>
      </c>
      <c r="Q3157" s="14">
        <v>140.056</v>
      </c>
      <c r="R3157" s="14">
        <v>1.0</v>
      </c>
      <c r="S3157" s="14">
        <v>1.0</v>
      </c>
      <c r="T3157" s="14" t="s">
        <v>104</v>
      </c>
      <c r="U3157" s="14" t="s">
        <v>35</v>
      </c>
      <c r="V3157" s="16" t="s">
        <v>75</v>
      </c>
      <c r="W3157" s="17" t="s">
        <v>251</v>
      </c>
    </row>
    <row r="3158" ht="15.75" customHeight="1">
      <c r="A3158" s="14" t="s">
        <v>21474</v>
      </c>
      <c r="B3158" s="14" t="s">
        <v>21475</v>
      </c>
      <c r="C3158" s="14">
        <v>2023.0</v>
      </c>
      <c r="D3158" s="14">
        <v>24.0</v>
      </c>
      <c r="E3158" s="14">
        <v>131652.0</v>
      </c>
      <c r="F3158" s="14" t="s">
        <v>12615</v>
      </c>
      <c r="G3158" s="14" t="s">
        <v>13983</v>
      </c>
      <c r="H3158" s="14" t="s">
        <v>13985</v>
      </c>
      <c r="I3158" s="14">
        <v>0.213</v>
      </c>
      <c r="J3158" s="14">
        <v>0.0214</v>
      </c>
      <c r="K3158" s="14">
        <v>0.3877184351723373</v>
      </c>
      <c r="L3158" s="14">
        <v>0.0398</v>
      </c>
      <c r="M3158" s="14">
        <v>0.988</v>
      </c>
      <c r="N3158" s="14">
        <v>0.948</v>
      </c>
      <c r="O3158" s="14">
        <v>0.0852</v>
      </c>
      <c r="P3158" s="14">
        <v>0.162</v>
      </c>
      <c r="Q3158" s="14">
        <v>80.743</v>
      </c>
      <c r="R3158" s="14">
        <v>9.0</v>
      </c>
      <c r="S3158" s="14">
        <v>0.0</v>
      </c>
      <c r="T3158" s="14" t="s">
        <v>1264</v>
      </c>
      <c r="U3158" s="14" t="s">
        <v>35</v>
      </c>
      <c r="V3158" s="16" t="s">
        <v>58</v>
      </c>
      <c r="W3158" s="17" t="s">
        <v>251</v>
      </c>
    </row>
    <row r="3159" ht="15.75" customHeight="1">
      <c r="A3159" s="14" t="s">
        <v>21476</v>
      </c>
      <c r="B3159" s="14" t="s">
        <v>21477</v>
      </c>
      <c r="C3159" s="14">
        <v>1986.0</v>
      </c>
      <c r="D3159" s="14">
        <v>24.0</v>
      </c>
      <c r="E3159" s="14">
        <v>168906.0</v>
      </c>
      <c r="F3159" s="14" t="s">
        <v>13320</v>
      </c>
      <c r="G3159" s="14" t="s">
        <v>13322</v>
      </c>
      <c r="H3159" s="14" t="s">
        <v>13324</v>
      </c>
      <c r="I3159" s="14">
        <v>0.542</v>
      </c>
      <c r="J3159" s="14">
        <v>0.351</v>
      </c>
      <c r="K3159" s="14">
        <v>0.799734776360881</v>
      </c>
      <c r="L3159" s="14">
        <v>0.0909</v>
      </c>
      <c r="M3159" s="14">
        <v>0.978</v>
      </c>
      <c r="N3159" s="14">
        <v>0.0</v>
      </c>
      <c r="O3159" s="14">
        <v>0.308</v>
      </c>
      <c r="P3159" s="14">
        <v>0.791</v>
      </c>
      <c r="Q3159" s="14">
        <v>89.943</v>
      </c>
      <c r="R3159" s="14">
        <v>11.0</v>
      </c>
      <c r="S3159" s="14">
        <v>0.0</v>
      </c>
      <c r="T3159" s="14" t="s">
        <v>1264</v>
      </c>
      <c r="U3159" s="14" t="s">
        <v>35</v>
      </c>
      <c r="V3159" s="16" t="s">
        <v>181</v>
      </c>
      <c r="W3159" s="17" t="s">
        <v>185</v>
      </c>
    </row>
    <row r="3160" ht="15.75" customHeight="1">
      <c r="A3160" s="14" t="s">
        <v>21478</v>
      </c>
      <c r="B3160" s="14" t="s">
        <v>21479</v>
      </c>
      <c r="C3160" s="14">
        <v>1986.0</v>
      </c>
      <c r="D3160" s="14">
        <v>24.0</v>
      </c>
      <c r="E3160" s="14">
        <v>189800.0</v>
      </c>
      <c r="F3160" s="14" t="s">
        <v>13320</v>
      </c>
      <c r="G3160" s="14" t="s">
        <v>21480</v>
      </c>
      <c r="H3160" s="14" t="s">
        <v>21481</v>
      </c>
      <c r="I3160" s="14">
        <v>0.302</v>
      </c>
      <c r="J3160" s="14">
        <v>0.396</v>
      </c>
      <c r="K3160" s="14">
        <v>0.8026009025987082</v>
      </c>
      <c r="L3160" s="14">
        <v>0.0645</v>
      </c>
      <c r="M3160" s="14">
        <v>0.982</v>
      </c>
      <c r="N3160" s="14">
        <v>0.195</v>
      </c>
      <c r="O3160" s="14">
        <v>0.122</v>
      </c>
      <c r="P3160" s="14">
        <v>0.476</v>
      </c>
      <c r="Q3160" s="14">
        <v>66.433</v>
      </c>
      <c r="R3160" s="14">
        <v>6.0</v>
      </c>
      <c r="S3160" s="14">
        <v>1.0</v>
      </c>
      <c r="T3160" s="14" t="s">
        <v>1264</v>
      </c>
      <c r="U3160" s="14" t="s">
        <v>35</v>
      </c>
      <c r="V3160" s="16" t="s">
        <v>54</v>
      </c>
      <c r="W3160" s="17" t="s">
        <v>251</v>
      </c>
    </row>
    <row r="3161" ht="15.75" customHeight="1">
      <c r="A3161" s="14" t="s">
        <v>21482</v>
      </c>
      <c r="B3161" s="14" t="s">
        <v>21483</v>
      </c>
      <c r="C3161" s="14">
        <v>2014.0</v>
      </c>
      <c r="D3161" s="14">
        <v>24.0</v>
      </c>
      <c r="E3161" s="14">
        <v>187720.0</v>
      </c>
      <c r="F3161" s="14" t="s">
        <v>12533</v>
      </c>
      <c r="G3161" s="14" t="s">
        <v>20445</v>
      </c>
      <c r="H3161" s="14" t="s">
        <v>20446</v>
      </c>
      <c r="I3161" s="14">
        <v>0.397</v>
      </c>
      <c r="J3161" s="14">
        <v>0.54</v>
      </c>
      <c r="K3161" s="14">
        <v>0.8442025110507518</v>
      </c>
      <c r="L3161" s="14">
        <v>0.027</v>
      </c>
      <c r="M3161" s="14">
        <v>0.152</v>
      </c>
      <c r="N3161" s="14">
        <v>0.0</v>
      </c>
      <c r="O3161" s="14">
        <v>0.178</v>
      </c>
      <c r="P3161" s="14">
        <v>0.199</v>
      </c>
      <c r="Q3161" s="14">
        <v>139.902</v>
      </c>
      <c r="R3161" s="14">
        <v>0.0</v>
      </c>
      <c r="S3161" s="14">
        <v>1.0</v>
      </c>
      <c r="T3161" s="14" t="s">
        <v>1264</v>
      </c>
      <c r="U3161" s="14" t="s">
        <v>35</v>
      </c>
      <c r="V3161" s="16" t="s">
        <v>58</v>
      </c>
      <c r="W3161" s="17" t="s">
        <v>251</v>
      </c>
    </row>
    <row r="3162" ht="15.75" customHeight="1">
      <c r="A3162" s="14" t="s">
        <v>21484</v>
      </c>
      <c r="B3162" s="14" t="s">
        <v>21485</v>
      </c>
      <c r="C3162" s="14">
        <v>2019.0</v>
      </c>
      <c r="D3162" s="14">
        <v>24.0</v>
      </c>
      <c r="E3162" s="14">
        <v>181134.0</v>
      </c>
      <c r="F3162" s="14" t="s">
        <v>13117</v>
      </c>
      <c r="G3162" s="14" t="s">
        <v>21267</v>
      </c>
      <c r="H3162" s="14" t="s">
        <v>21268</v>
      </c>
      <c r="I3162" s="14">
        <v>0.587</v>
      </c>
      <c r="J3162" s="14">
        <v>0.439</v>
      </c>
      <c r="K3162" s="14">
        <v>0.77222852007845</v>
      </c>
      <c r="L3162" s="14">
        <v>0.059</v>
      </c>
      <c r="M3162" s="14">
        <v>0.816</v>
      </c>
      <c r="N3162" s="14">
        <v>4.2E-6</v>
      </c>
      <c r="O3162" s="14">
        <v>0.309</v>
      </c>
      <c r="P3162" s="14">
        <v>0.508</v>
      </c>
      <c r="Q3162" s="14">
        <v>100.348</v>
      </c>
      <c r="R3162" s="14">
        <v>9.0</v>
      </c>
      <c r="S3162" s="14">
        <v>0.0</v>
      </c>
      <c r="T3162" s="14" t="s">
        <v>1264</v>
      </c>
      <c r="U3162" s="14" t="s">
        <v>35</v>
      </c>
      <c r="V3162" s="16" t="s">
        <v>333</v>
      </c>
      <c r="W3162" s="17" t="s">
        <v>185</v>
      </c>
    </row>
    <row r="3163" ht="15.75" customHeight="1">
      <c r="A3163" s="14" t="s">
        <v>21486</v>
      </c>
      <c r="B3163" s="14" t="s">
        <v>21487</v>
      </c>
      <c r="C3163" s="14">
        <v>2019.0</v>
      </c>
      <c r="D3163" s="14">
        <v>24.0</v>
      </c>
      <c r="E3163" s="14">
        <v>78816.0</v>
      </c>
      <c r="F3163" s="14" t="s">
        <v>14716</v>
      </c>
      <c r="G3163" s="14" t="s">
        <v>1658</v>
      </c>
      <c r="H3163" s="14" t="s">
        <v>21281</v>
      </c>
      <c r="I3163" s="14">
        <v>0.705</v>
      </c>
      <c r="J3163" s="14">
        <v>0.324</v>
      </c>
      <c r="K3163" s="14">
        <v>0.6398519880940293</v>
      </c>
      <c r="L3163" s="14">
        <v>0.0321</v>
      </c>
      <c r="M3163" s="14">
        <v>0.544</v>
      </c>
      <c r="N3163" s="14">
        <v>0.0</v>
      </c>
      <c r="O3163" s="14">
        <v>0.272</v>
      </c>
      <c r="P3163" s="14">
        <v>0.937</v>
      </c>
      <c r="Q3163" s="14">
        <v>97.64</v>
      </c>
      <c r="R3163" s="14">
        <v>0.0</v>
      </c>
      <c r="S3163" s="14">
        <v>1.0</v>
      </c>
      <c r="T3163" s="14" t="s">
        <v>1434</v>
      </c>
      <c r="U3163" s="14" t="s">
        <v>35</v>
      </c>
      <c r="V3163" s="16" t="s">
        <v>819</v>
      </c>
      <c r="W3163" s="17" t="s">
        <v>185</v>
      </c>
    </row>
    <row r="3164" ht="15.75" customHeight="1">
      <c r="A3164" s="14" t="s">
        <v>21488</v>
      </c>
      <c r="B3164" s="14" t="s">
        <v>21489</v>
      </c>
      <c r="C3164" s="14">
        <v>2020.0</v>
      </c>
      <c r="D3164" s="14">
        <v>24.0</v>
      </c>
      <c r="E3164" s="14">
        <v>105454.0</v>
      </c>
      <c r="F3164" s="14" t="s">
        <v>14716</v>
      </c>
      <c r="G3164" s="14" t="s">
        <v>4257</v>
      </c>
      <c r="H3164" s="14" t="s">
        <v>20073</v>
      </c>
      <c r="I3164" s="14">
        <v>0.852</v>
      </c>
      <c r="J3164" s="14">
        <v>0.99</v>
      </c>
      <c r="K3164" s="14">
        <v>0.9273843389530645</v>
      </c>
      <c r="L3164" s="14">
        <v>0.266</v>
      </c>
      <c r="M3164" s="14">
        <v>0.723</v>
      </c>
      <c r="N3164" s="14">
        <v>0.0</v>
      </c>
      <c r="O3164" s="14">
        <v>0.184</v>
      </c>
      <c r="P3164" s="14">
        <v>0.916</v>
      </c>
      <c r="Q3164" s="14">
        <v>132.058</v>
      </c>
      <c r="R3164" s="14">
        <v>7.0</v>
      </c>
      <c r="S3164" s="14">
        <v>1.0</v>
      </c>
      <c r="T3164" s="14" t="s">
        <v>1434</v>
      </c>
      <c r="U3164" s="14" t="s">
        <v>35</v>
      </c>
      <c r="V3164" s="16" t="s">
        <v>819</v>
      </c>
      <c r="W3164" s="17" t="s">
        <v>185</v>
      </c>
    </row>
    <row r="3165" ht="15.75" customHeight="1">
      <c r="A3165" s="14" t="s">
        <v>21490</v>
      </c>
      <c r="B3165" s="14" t="s">
        <v>21491</v>
      </c>
      <c r="C3165" s="14">
        <v>2006.0</v>
      </c>
      <c r="D3165" s="14">
        <v>24.0</v>
      </c>
      <c r="E3165" s="14">
        <v>214386.0</v>
      </c>
      <c r="F3165" s="14" t="s">
        <v>4278</v>
      </c>
      <c r="G3165" s="14" t="s">
        <v>21492</v>
      </c>
      <c r="H3165" s="14" t="s">
        <v>21493</v>
      </c>
      <c r="I3165" s="14">
        <v>0.873</v>
      </c>
      <c r="J3165" s="14">
        <v>0.855</v>
      </c>
      <c r="K3165" s="14">
        <v>0.895172502280171</v>
      </c>
      <c r="L3165" s="14">
        <v>0.144</v>
      </c>
      <c r="M3165" s="14">
        <v>0.0359</v>
      </c>
      <c r="N3165" s="14">
        <v>1.26E-4</v>
      </c>
      <c r="O3165" s="14">
        <v>0.0321</v>
      </c>
      <c r="P3165" s="14">
        <v>0.851</v>
      </c>
      <c r="Q3165" s="14">
        <v>130.027</v>
      </c>
      <c r="R3165" s="14">
        <v>0.0</v>
      </c>
      <c r="S3165" s="14">
        <v>1.0</v>
      </c>
      <c r="T3165" s="14" t="s">
        <v>1434</v>
      </c>
      <c r="U3165" s="14" t="s">
        <v>68</v>
      </c>
      <c r="V3165" s="16" t="s">
        <v>560</v>
      </c>
      <c r="W3165" s="17" t="s">
        <v>185</v>
      </c>
    </row>
    <row r="3166" ht="15.75" customHeight="1">
      <c r="A3166" s="14" t="s">
        <v>8354</v>
      </c>
      <c r="B3166" s="14" t="s">
        <v>8355</v>
      </c>
      <c r="C3166" s="14">
        <v>1997.0</v>
      </c>
      <c r="D3166" s="14">
        <v>24.0</v>
      </c>
      <c r="E3166" s="14">
        <v>230466.0</v>
      </c>
      <c r="F3166" s="14" t="s">
        <v>8356</v>
      </c>
      <c r="G3166" s="14" t="s">
        <v>8358</v>
      </c>
      <c r="H3166" s="14" t="s">
        <v>8360</v>
      </c>
      <c r="I3166" s="14">
        <v>0.633</v>
      </c>
      <c r="J3166" s="14">
        <v>0.557</v>
      </c>
      <c r="K3166" s="14">
        <v>0.766966825641842</v>
      </c>
      <c r="L3166" s="14">
        <v>0.0398</v>
      </c>
      <c r="M3166" s="14">
        <v>0.306</v>
      </c>
      <c r="N3166" s="14">
        <v>0.00221</v>
      </c>
      <c r="O3166" s="14">
        <v>0.286</v>
      </c>
      <c r="P3166" s="14">
        <v>0.721</v>
      </c>
      <c r="Q3166" s="14">
        <v>96.6</v>
      </c>
      <c r="R3166" s="14">
        <v>7.0</v>
      </c>
      <c r="S3166" s="14">
        <v>1.0</v>
      </c>
      <c r="T3166" s="14" t="s">
        <v>103</v>
      </c>
      <c r="U3166" s="14" t="s">
        <v>35</v>
      </c>
      <c r="V3166" s="16" t="s">
        <v>181</v>
      </c>
      <c r="W3166" s="17" t="s">
        <v>185</v>
      </c>
    </row>
    <row r="3167" ht="15.75" customHeight="1">
      <c r="A3167" s="14" t="s">
        <v>4727</v>
      </c>
      <c r="B3167" s="14" t="s">
        <v>4729</v>
      </c>
      <c r="C3167" s="14">
        <v>1996.0</v>
      </c>
      <c r="D3167" s="14">
        <v>24.0</v>
      </c>
      <c r="E3167" s="14">
        <v>181733.0</v>
      </c>
      <c r="F3167" s="14" t="s">
        <v>4730</v>
      </c>
      <c r="G3167" s="14" t="s">
        <v>4731</v>
      </c>
      <c r="H3167" s="14" t="s">
        <v>4732</v>
      </c>
      <c r="I3167" s="14">
        <v>0.491</v>
      </c>
      <c r="J3167" s="14">
        <v>0.176</v>
      </c>
      <c r="K3167" s="14">
        <v>0.6926400444743089</v>
      </c>
      <c r="L3167" s="14">
        <v>0.0305</v>
      </c>
      <c r="M3167" s="14">
        <v>0.874</v>
      </c>
      <c r="N3167" s="14">
        <v>4.9E-6</v>
      </c>
      <c r="O3167" s="14">
        <v>0.0857</v>
      </c>
      <c r="P3167" s="14">
        <v>0.138</v>
      </c>
      <c r="Q3167" s="14">
        <v>123.33</v>
      </c>
      <c r="R3167" s="14">
        <v>4.0</v>
      </c>
      <c r="S3167" s="14">
        <v>1.0</v>
      </c>
      <c r="T3167" s="14" t="s">
        <v>103</v>
      </c>
      <c r="U3167" s="14" t="s">
        <v>35</v>
      </c>
      <c r="V3167" s="16" t="s">
        <v>58</v>
      </c>
      <c r="W3167" s="17" t="s">
        <v>251</v>
      </c>
    </row>
    <row r="3168" ht="15.75" customHeight="1">
      <c r="A3168" s="14" t="s">
        <v>21494</v>
      </c>
      <c r="B3168" s="14" t="s">
        <v>21495</v>
      </c>
      <c r="C3168" s="14">
        <v>2020.0</v>
      </c>
      <c r="D3168" s="14">
        <v>24.0</v>
      </c>
      <c r="E3168" s="14">
        <v>194146.0</v>
      </c>
      <c r="F3168" s="14" t="s">
        <v>21496</v>
      </c>
      <c r="G3168" s="14" t="s">
        <v>21497</v>
      </c>
      <c r="H3168" s="14" t="s">
        <v>21498</v>
      </c>
      <c r="I3168" s="14">
        <v>0.754</v>
      </c>
      <c r="J3168" s="14">
        <v>0.95</v>
      </c>
      <c r="K3168" s="14">
        <v>0.9240690436779658</v>
      </c>
      <c r="L3168" s="14">
        <v>0.0539</v>
      </c>
      <c r="M3168" s="14">
        <v>2.45E-4</v>
      </c>
      <c r="N3168" s="14">
        <v>0.479</v>
      </c>
      <c r="O3168" s="14">
        <v>0.109</v>
      </c>
      <c r="P3168" s="14">
        <v>0.536</v>
      </c>
      <c r="Q3168" s="14">
        <v>122.97</v>
      </c>
      <c r="R3168" s="14">
        <v>8.0</v>
      </c>
      <c r="S3168" s="14">
        <v>0.0</v>
      </c>
      <c r="T3168" s="14" t="s">
        <v>1434</v>
      </c>
      <c r="U3168" s="14" t="s">
        <v>68</v>
      </c>
      <c r="V3168" s="16" t="s">
        <v>333</v>
      </c>
      <c r="W3168" s="17" t="s">
        <v>185</v>
      </c>
    </row>
    <row r="3169" ht="15.75" customHeight="1">
      <c r="A3169" s="14" t="s">
        <v>4734</v>
      </c>
      <c r="B3169" s="14" t="s">
        <v>4736</v>
      </c>
      <c r="C3169" s="14">
        <v>2017.0</v>
      </c>
      <c r="D3169" s="14">
        <v>24.0</v>
      </c>
      <c r="E3169" s="14">
        <v>235053.0</v>
      </c>
      <c r="F3169" s="14" t="s">
        <v>1629</v>
      </c>
      <c r="G3169" s="14" t="s">
        <v>3165</v>
      </c>
      <c r="H3169" s="14" t="s">
        <v>4736</v>
      </c>
      <c r="I3169" s="14">
        <v>0.81</v>
      </c>
      <c r="J3169" s="14">
        <v>0.541</v>
      </c>
      <c r="K3169" s="14">
        <v>0.7757149273677473</v>
      </c>
      <c r="L3169" s="14">
        <v>0.0995</v>
      </c>
      <c r="M3169" s="14">
        <v>0.0208</v>
      </c>
      <c r="N3169" s="14">
        <v>3.99E-4</v>
      </c>
      <c r="O3169" s="14">
        <v>0.256</v>
      </c>
      <c r="P3169" s="14">
        <v>0.26</v>
      </c>
      <c r="Q3169" s="14">
        <v>105.94</v>
      </c>
      <c r="R3169" s="14">
        <v>1.0</v>
      </c>
      <c r="S3169" s="14">
        <v>1.0</v>
      </c>
      <c r="T3169" s="14" t="s">
        <v>104</v>
      </c>
      <c r="U3169" s="14" t="s">
        <v>68</v>
      </c>
      <c r="V3169" s="16" t="s">
        <v>36</v>
      </c>
      <c r="W3169" s="17" t="s">
        <v>251</v>
      </c>
    </row>
    <row r="3170" ht="15.75" customHeight="1">
      <c r="A3170" s="14" t="s">
        <v>8363</v>
      </c>
      <c r="B3170" s="14" t="s">
        <v>8364</v>
      </c>
      <c r="C3170" s="14">
        <v>1980.0</v>
      </c>
      <c r="D3170" s="14">
        <v>24.0</v>
      </c>
      <c r="E3170" s="14">
        <v>263900.0</v>
      </c>
      <c r="F3170" s="14" t="s">
        <v>163</v>
      </c>
      <c r="G3170" s="14" t="s">
        <v>157</v>
      </c>
      <c r="H3170" s="14" t="s">
        <v>8368</v>
      </c>
      <c r="I3170" s="14">
        <v>0.6567054320987653</v>
      </c>
      <c r="J3170" s="14">
        <v>0.6703844999999999</v>
      </c>
      <c r="K3170" s="14">
        <v>0.8136264709055699</v>
      </c>
      <c r="L3170" s="14">
        <v>0.08138265432098765</v>
      </c>
      <c r="M3170" s="14">
        <v>0.2693400896296296</v>
      </c>
      <c r="N3170" s="14">
        <v>0.05448885008024692</v>
      </c>
      <c r="O3170" s="14">
        <v>0.1911505555555556</v>
      </c>
      <c r="P3170" s="14">
        <v>0.6187672839506173</v>
      </c>
      <c r="Q3170" s="14">
        <v>120.71</v>
      </c>
      <c r="R3170" s="14">
        <v>5.0</v>
      </c>
      <c r="S3170" s="14">
        <v>1.0</v>
      </c>
      <c r="T3170" s="14" t="s">
        <v>104</v>
      </c>
      <c r="U3170" s="14" t="s">
        <v>35</v>
      </c>
      <c r="V3170" s="16" t="s">
        <v>407</v>
      </c>
      <c r="W3170" s="17" t="s">
        <v>185</v>
      </c>
    </row>
    <row r="3171" ht="15.75" customHeight="1">
      <c r="A3171" s="14" t="s">
        <v>8371</v>
      </c>
      <c r="B3171" s="14" t="s">
        <v>8373</v>
      </c>
      <c r="C3171" s="14">
        <v>1982.0</v>
      </c>
      <c r="D3171" s="14">
        <v>24.0</v>
      </c>
      <c r="E3171" s="14">
        <v>227400.0</v>
      </c>
      <c r="F3171" s="14" t="s">
        <v>122</v>
      </c>
      <c r="G3171" s="14" t="s">
        <v>123</v>
      </c>
      <c r="H3171" s="14" t="s">
        <v>8376</v>
      </c>
      <c r="I3171" s="14">
        <v>0.6567054320987653</v>
      </c>
      <c r="J3171" s="14">
        <v>0.6703844999999999</v>
      </c>
      <c r="K3171" s="14">
        <v>0.8136264709055699</v>
      </c>
      <c r="L3171" s="14">
        <v>0.08138265432098765</v>
      </c>
      <c r="M3171" s="14">
        <v>0.2693400896296296</v>
      </c>
      <c r="N3171" s="14">
        <v>0.05448885008024692</v>
      </c>
      <c r="O3171" s="14">
        <v>0.1911505555555556</v>
      </c>
      <c r="P3171" s="14">
        <v>0.6187672839506173</v>
      </c>
      <c r="Q3171" s="14">
        <v>120.71</v>
      </c>
      <c r="R3171" s="14">
        <v>5.0</v>
      </c>
      <c r="S3171" s="14">
        <v>1.0</v>
      </c>
      <c r="T3171" s="14" t="s">
        <v>104</v>
      </c>
      <c r="U3171" s="14" t="s">
        <v>35</v>
      </c>
      <c r="V3171" s="16" t="s">
        <v>407</v>
      </c>
      <c r="W3171" s="17" t="s">
        <v>185</v>
      </c>
    </row>
    <row r="3172" ht="15.75" customHeight="1">
      <c r="A3172" s="14" t="s">
        <v>8379</v>
      </c>
      <c r="B3172" s="14" t="s">
        <v>8380</v>
      </c>
      <c r="C3172" s="14">
        <v>2013.0</v>
      </c>
      <c r="D3172" s="14">
        <v>25.0</v>
      </c>
      <c r="E3172" s="14">
        <v>320613.0</v>
      </c>
      <c r="F3172" s="14" t="s">
        <v>3624</v>
      </c>
      <c r="G3172" s="14" t="s">
        <v>1593</v>
      </c>
      <c r="H3172" s="14" t="s">
        <v>8382</v>
      </c>
      <c r="I3172" s="14">
        <v>0.565</v>
      </c>
      <c r="J3172" s="14">
        <v>0.482</v>
      </c>
      <c r="K3172" s="14">
        <v>0.8049750817957143</v>
      </c>
      <c r="L3172" s="14">
        <v>0.0314</v>
      </c>
      <c r="M3172" s="14">
        <v>0.797</v>
      </c>
      <c r="N3172" s="14">
        <v>2.86E-4</v>
      </c>
      <c r="O3172" s="14">
        <v>0.0776</v>
      </c>
      <c r="P3172" s="14">
        <v>0.722</v>
      </c>
      <c r="Q3172" s="14">
        <v>96.005</v>
      </c>
      <c r="R3172" s="14">
        <v>7.0</v>
      </c>
      <c r="S3172" s="14">
        <v>1.0</v>
      </c>
      <c r="T3172" s="14" t="s">
        <v>34</v>
      </c>
      <c r="U3172" s="14" t="s">
        <v>35</v>
      </c>
      <c r="V3172" s="16" t="s">
        <v>181</v>
      </c>
      <c r="W3172" s="17" t="s">
        <v>185</v>
      </c>
    </row>
    <row r="3173" ht="15.75" customHeight="1">
      <c r="A3173" s="14" t="s">
        <v>8388</v>
      </c>
      <c r="B3173" s="14" t="s">
        <v>8389</v>
      </c>
      <c r="C3173" s="14">
        <v>2023.0</v>
      </c>
      <c r="D3173" s="14">
        <v>25.0</v>
      </c>
      <c r="E3173" s="14">
        <v>217178.0</v>
      </c>
      <c r="F3173" s="14" t="s">
        <v>3852</v>
      </c>
      <c r="G3173" s="14" t="s">
        <v>1585</v>
      </c>
      <c r="H3173" s="14" t="s">
        <v>8389</v>
      </c>
      <c r="I3173" s="14">
        <v>0.428</v>
      </c>
      <c r="J3173" s="14">
        <v>0.892</v>
      </c>
      <c r="K3173" s="14">
        <v>0.8722648813793284</v>
      </c>
      <c r="L3173" s="14">
        <v>0.359</v>
      </c>
      <c r="M3173" s="14">
        <v>0.532</v>
      </c>
      <c r="N3173" s="14">
        <v>0.0</v>
      </c>
      <c r="O3173" s="14">
        <v>0.172</v>
      </c>
      <c r="P3173" s="14">
        <v>0.677</v>
      </c>
      <c r="Q3173" s="14">
        <v>67.076</v>
      </c>
      <c r="R3173" s="14">
        <v>11.0</v>
      </c>
      <c r="S3173" s="14">
        <v>1.0</v>
      </c>
      <c r="T3173" s="14" t="s">
        <v>34</v>
      </c>
      <c r="U3173" s="14" t="s">
        <v>35</v>
      </c>
      <c r="V3173" s="16" t="s">
        <v>407</v>
      </c>
      <c r="W3173" s="17" t="s">
        <v>185</v>
      </c>
    </row>
    <row r="3174" ht="15.75" customHeight="1">
      <c r="A3174" s="14" t="s">
        <v>4738</v>
      </c>
      <c r="B3174" s="14" t="s">
        <v>4739</v>
      </c>
      <c r="C3174" s="14">
        <v>2019.0</v>
      </c>
      <c r="D3174" s="14">
        <v>25.0</v>
      </c>
      <c r="E3174" s="14">
        <v>287843.0</v>
      </c>
      <c r="F3174" s="14" t="s">
        <v>26</v>
      </c>
      <c r="G3174" s="14" t="s">
        <v>28</v>
      </c>
      <c r="H3174" s="14" t="s">
        <v>4742</v>
      </c>
      <c r="I3174" s="14">
        <v>0.554</v>
      </c>
      <c r="J3174" s="14">
        <v>0.652</v>
      </c>
      <c r="K3174" s="14">
        <v>0.7736829721991385</v>
      </c>
      <c r="L3174" s="14">
        <v>0.0281</v>
      </c>
      <c r="M3174" s="14">
        <v>0.101</v>
      </c>
      <c r="N3174" s="14">
        <v>0.0908</v>
      </c>
      <c r="O3174" s="14">
        <v>0.116</v>
      </c>
      <c r="P3174" s="14">
        <v>0.132</v>
      </c>
      <c r="Q3174" s="14">
        <v>127.934</v>
      </c>
      <c r="R3174" s="14">
        <v>8.0</v>
      </c>
      <c r="S3174" s="14">
        <v>0.0</v>
      </c>
      <c r="T3174" s="14" t="s">
        <v>34</v>
      </c>
      <c r="U3174" s="14" t="s">
        <v>35</v>
      </c>
      <c r="V3174" s="16" t="s">
        <v>58</v>
      </c>
      <c r="W3174" s="17" t="s">
        <v>251</v>
      </c>
    </row>
    <row r="3175" ht="15.75" customHeight="1">
      <c r="A3175" s="14" t="s">
        <v>8395</v>
      </c>
      <c r="B3175" s="14" t="s">
        <v>8396</v>
      </c>
      <c r="C3175" s="14">
        <v>1977.0</v>
      </c>
      <c r="D3175" s="14">
        <v>25.0</v>
      </c>
      <c r="E3175" s="14">
        <v>189098.0</v>
      </c>
      <c r="F3175" s="14" t="s">
        <v>67</v>
      </c>
      <c r="G3175" s="14" t="s">
        <v>69</v>
      </c>
      <c r="H3175" s="14" t="s">
        <v>8397</v>
      </c>
      <c r="I3175" s="14">
        <v>0.516</v>
      </c>
      <c r="J3175" s="14">
        <v>0.425</v>
      </c>
      <c r="K3175" s="14">
        <v>0.8359891343692173</v>
      </c>
      <c r="L3175" s="14">
        <v>0.0384</v>
      </c>
      <c r="M3175" s="14">
        <v>0.78</v>
      </c>
      <c r="N3175" s="14">
        <v>6.07E-6</v>
      </c>
      <c r="O3175" s="14">
        <v>0.208</v>
      </c>
      <c r="P3175" s="14">
        <v>0.714</v>
      </c>
      <c r="Q3175" s="14">
        <v>114.614</v>
      </c>
      <c r="R3175" s="14">
        <v>6.0</v>
      </c>
      <c r="S3175" s="14">
        <v>1.0</v>
      </c>
      <c r="T3175" s="14" t="s">
        <v>34</v>
      </c>
      <c r="U3175" s="14" t="s">
        <v>35</v>
      </c>
      <c r="V3175" s="16" t="s">
        <v>181</v>
      </c>
      <c r="W3175" s="17" t="s">
        <v>185</v>
      </c>
    </row>
    <row r="3176" ht="15.75" customHeight="1">
      <c r="A3176" s="14" t="s">
        <v>8400</v>
      </c>
      <c r="B3176" s="14" t="s">
        <v>8401</v>
      </c>
      <c r="C3176" s="14">
        <v>2014.0</v>
      </c>
      <c r="D3176" s="14">
        <v>25.0</v>
      </c>
      <c r="E3176" s="14">
        <v>171480.0</v>
      </c>
      <c r="F3176" s="14" t="s">
        <v>8404</v>
      </c>
      <c r="G3176" s="14" t="s">
        <v>4021</v>
      </c>
      <c r="H3176" s="14" t="s">
        <v>8405</v>
      </c>
      <c r="I3176" s="14">
        <v>0.766</v>
      </c>
      <c r="J3176" s="14">
        <v>0.922</v>
      </c>
      <c r="K3176" s="14">
        <v>0.9288601800755276</v>
      </c>
      <c r="L3176" s="14">
        <v>0.0468</v>
      </c>
      <c r="M3176" s="14">
        <v>0.0282</v>
      </c>
      <c r="N3176" s="14">
        <v>0.00874</v>
      </c>
      <c r="O3176" s="14">
        <v>0.144</v>
      </c>
      <c r="P3176" s="14">
        <v>0.617</v>
      </c>
      <c r="Q3176" s="14">
        <v>128.008</v>
      </c>
      <c r="R3176" s="14">
        <v>8.0</v>
      </c>
      <c r="S3176" s="14">
        <v>1.0</v>
      </c>
      <c r="T3176" s="14" t="s">
        <v>103</v>
      </c>
      <c r="U3176" s="14" t="s">
        <v>35</v>
      </c>
      <c r="V3176" s="16" t="s">
        <v>407</v>
      </c>
      <c r="W3176" s="17" t="s">
        <v>185</v>
      </c>
    </row>
    <row r="3177" ht="15.75" customHeight="1">
      <c r="A3177" s="14" t="s">
        <v>8409</v>
      </c>
      <c r="B3177" s="14" t="s">
        <v>8411</v>
      </c>
      <c r="C3177" s="14">
        <v>2010.0</v>
      </c>
      <c r="D3177" s="14">
        <v>25.0</v>
      </c>
      <c r="E3177" s="14">
        <v>241413.0</v>
      </c>
      <c r="F3177" s="14" t="s">
        <v>26</v>
      </c>
      <c r="G3177" s="14" t="s">
        <v>6191</v>
      </c>
      <c r="H3177" s="14" t="s">
        <v>8414</v>
      </c>
      <c r="I3177" s="14">
        <v>0.752</v>
      </c>
      <c r="J3177" s="14">
        <v>0.621</v>
      </c>
      <c r="K3177" s="14">
        <v>0.7900241695551083</v>
      </c>
      <c r="L3177" s="14">
        <v>0.0835</v>
      </c>
      <c r="M3177" s="14">
        <v>0.415</v>
      </c>
      <c r="N3177" s="14">
        <v>0.0</v>
      </c>
      <c r="O3177" s="14">
        <v>0.338</v>
      </c>
      <c r="P3177" s="14">
        <v>0.944</v>
      </c>
      <c r="Q3177" s="14">
        <v>100.434</v>
      </c>
      <c r="R3177" s="14">
        <v>4.0</v>
      </c>
      <c r="S3177" s="14">
        <v>0.0</v>
      </c>
      <c r="T3177" s="14" t="s">
        <v>34</v>
      </c>
      <c r="U3177" s="14" t="s">
        <v>68</v>
      </c>
      <c r="V3177" s="16" t="s">
        <v>819</v>
      </c>
      <c r="W3177" s="17" t="s">
        <v>185</v>
      </c>
    </row>
    <row r="3178" ht="15.75" customHeight="1">
      <c r="A3178" s="14" t="s">
        <v>8419</v>
      </c>
      <c r="B3178" s="14" t="s">
        <v>8421</v>
      </c>
      <c r="C3178" s="14">
        <v>2021.0</v>
      </c>
      <c r="D3178" s="14">
        <v>25.0</v>
      </c>
      <c r="E3178" s="14">
        <v>181565.0</v>
      </c>
      <c r="F3178" s="14" t="s">
        <v>26</v>
      </c>
      <c r="G3178" s="14" t="s">
        <v>8422</v>
      </c>
      <c r="H3178" s="14" t="s">
        <v>8421</v>
      </c>
      <c r="I3178" s="14">
        <v>0.519</v>
      </c>
      <c r="J3178" s="14">
        <v>0.653</v>
      </c>
      <c r="K3178" s="14">
        <v>0.8079909310459653</v>
      </c>
      <c r="L3178" s="14">
        <v>0.227</v>
      </c>
      <c r="M3178" s="14">
        <v>0.535</v>
      </c>
      <c r="N3178" s="14">
        <v>0.0</v>
      </c>
      <c r="O3178" s="14">
        <v>0.182</v>
      </c>
      <c r="P3178" s="14">
        <v>0.774</v>
      </c>
      <c r="Q3178" s="14">
        <v>172.405</v>
      </c>
      <c r="R3178" s="14">
        <v>3.0</v>
      </c>
      <c r="S3178" s="14">
        <v>0.0</v>
      </c>
      <c r="T3178" s="14" t="s">
        <v>34</v>
      </c>
      <c r="U3178" s="14" t="s">
        <v>35</v>
      </c>
      <c r="V3178" s="16" t="s">
        <v>181</v>
      </c>
      <c r="W3178" s="17" t="s">
        <v>185</v>
      </c>
    </row>
    <row r="3179" ht="15.75" customHeight="1">
      <c r="A3179" s="14" t="s">
        <v>8426</v>
      </c>
      <c r="B3179" s="14" t="s">
        <v>8427</v>
      </c>
      <c r="C3179" s="14">
        <v>2011.0</v>
      </c>
      <c r="D3179" s="14">
        <v>25.0</v>
      </c>
      <c r="E3179" s="14">
        <v>299128.0</v>
      </c>
      <c r="F3179" s="14" t="s">
        <v>26</v>
      </c>
      <c r="G3179" s="14" t="s">
        <v>8428</v>
      </c>
      <c r="H3179" s="14" t="s">
        <v>8429</v>
      </c>
      <c r="I3179" s="14">
        <v>0.731</v>
      </c>
      <c r="J3179" s="14">
        <v>0.854</v>
      </c>
      <c r="K3179" s="14">
        <v>0.8449511261128709</v>
      </c>
      <c r="L3179" s="14">
        <v>0.27</v>
      </c>
      <c r="M3179" s="14">
        <v>0.362</v>
      </c>
      <c r="N3179" s="14">
        <v>0.0</v>
      </c>
      <c r="O3179" s="14">
        <v>0.0383</v>
      </c>
      <c r="P3179" s="14">
        <v>0.611</v>
      </c>
      <c r="Q3179" s="14">
        <v>149.953</v>
      </c>
      <c r="R3179" s="14">
        <v>9.0</v>
      </c>
      <c r="S3179" s="14">
        <v>1.0</v>
      </c>
      <c r="T3179" s="14" t="s">
        <v>34</v>
      </c>
      <c r="U3179" s="14" t="s">
        <v>35</v>
      </c>
      <c r="V3179" s="16" t="s">
        <v>407</v>
      </c>
      <c r="W3179" s="17" t="s">
        <v>185</v>
      </c>
    </row>
    <row r="3180" ht="15.75" customHeight="1">
      <c r="A3180" s="14" t="s">
        <v>4745</v>
      </c>
      <c r="B3180" s="14" t="s">
        <v>4746</v>
      </c>
      <c r="C3180" s="14">
        <v>2017.0</v>
      </c>
      <c r="D3180" s="14">
        <v>25.0</v>
      </c>
      <c r="E3180" s="14">
        <v>440693.0</v>
      </c>
      <c r="F3180" s="14" t="s">
        <v>26</v>
      </c>
      <c r="G3180" s="14" t="s">
        <v>544</v>
      </c>
      <c r="H3180" s="14" t="s">
        <v>4747</v>
      </c>
      <c r="I3180" s="14">
        <v>0.26</v>
      </c>
      <c r="J3180" s="14">
        <v>0.351</v>
      </c>
      <c r="K3180" s="14">
        <v>0.8370158064544091</v>
      </c>
      <c r="L3180" s="14">
        <v>0.0318</v>
      </c>
      <c r="M3180" s="14">
        <v>0.889</v>
      </c>
      <c r="N3180" s="14">
        <v>0.0</v>
      </c>
      <c r="O3180" s="14">
        <v>0.151</v>
      </c>
      <c r="P3180" s="14">
        <v>0.214</v>
      </c>
      <c r="Q3180" s="14">
        <v>184.593</v>
      </c>
      <c r="R3180" s="14">
        <v>4.0</v>
      </c>
      <c r="S3180" s="14">
        <v>1.0</v>
      </c>
      <c r="T3180" s="14" t="s">
        <v>34</v>
      </c>
      <c r="U3180" s="14" t="s">
        <v>35</v>
      </c>
      <c r="V3180" s="16" t="s">
        <v>36</v>
      </c>
      <c r="W3180" s="17" t="s">
        <v>251</v>
      </c>
    </row>
    <row r="3181" ht="15.75" customHeight="1">
      <c r="A3181" s="14" t="s">
        <v>8434</v>
      </c>
      <c r="B3181" s="14" t="s">
        <v>8435</v>
      </c>
      <c r="C3181" s="14">
        <v>2000.0</v>
      </c>
      <c r="D3181" s="14">
        <v>25.0</v>
      </c>
      <c r="E3181" s="14">
        <v>134680.0</v>
      </c>
      <c r="F3181" s="14" t="s">
        <v>1683</v>
      </c>
      <c r="G3181" s="14" t="s">
        <v>8436</v>
      </c>
      <c r="H3181" s="14" t="s">
        <v>8438</v>
      </c>
      <c r="I3181" s="14">
        <v>0.519</v>
      </c>
      <c r="J3181" s="14">
        <v>0.557</v>
      </c>
      <c r="K3181" s="14">
        <v>0.7559942677313543</v>
      </c>
      <c r="L3181" s="14">
        <v>0.378</v>
      </c>
      <c r="M3181" s="14">
        <v>0.674</v>
      </c>
      <c r="N3181" s="14">
        <v>1.8E-6</v>
      </c>
      <c r="O3181" s="14">
        <v>0.0944</v>
      </c>
      <c r="P3181" s="14">
        <v>0.923</v>
      </c>
      <c r="Q3181" s="14">
        <v>203.808</v>
      </c>
      <c r="R3181" s="14">
        <v>5.0</v>
      </c>
      <c r="S3181" s="14">
        <v>0.0</v>
      </c>
      <c r="T3181" s="14" t="s">
        <v>103</v>
      </c>
      <c r="U3181" s="14" t="s">
        <v>35</v>
      </c>
      <c r="V3181" s="16" t="s">
        <v>819</v>
      </c>
      <c r="W3181" s="17" t="s">
        <v>185</v>
      </c>
    </row>
    <row r="3182" ht="15.75" customHeight="1">
      <c r="A3182" s="14" t="s">
        <v>4752</v>
      </c>
      <c r="B3182" s="14" t="s">
        <v>4753</v>
      </c>
      <c r="C3182" s="14">
        <v>2025.0</v>
      </c>
      <c r="D3182" s="14">
        <v>25.0</v>
      </c>
      <c r="E3182" s="14">
        <v>171373.0</v>
      </c>
      <c r="F3182" s="14" t="s">
        <v>4754</v>
      </c>
      <c r="G3182" s="14" t="s">
        <v>4755</v>
      </c>
      <c r="H3182" s="14" t="s">
        <v>4756</v>
      </c>
      <c r="I3182" s="14">
        <v>0.274</v>
      </c>
      <c r="J3182" s="14">
        <v>0.962</v>
      </c>
      <c r="K3182" s="14">
        <v>0.8849485594318024</v>
      </c>
      <c r="L3182" s="14">
        <v>0.0927</v>
      </c>
      <c r="M3182" s="14">
        <v>2.96E-5</v>
      </c>
      <c r="N3182" s="14">
        <v>0.287</v>
      </c>
      <c r="O3182" s="14">
        <v>0.469</v>
      </c>
      <c r="P3182" s="14">
        <v>0.142</v>
      </c>
      <c r="Q3182" s="14">
        <v>203.068</v>
      </c>
      <c r="R3182" s="14">
        <v>0.0</v>
      </c>
      <c r="S3182" s="14">
        <v>1.0</v>
      </c>
      <c r="T3182" s="14" t="s">
        <v>103</v>
      </c>
      <c r="U3182" s="14" t="s">
        <v>68</v>
      </c>
      <c r="V3182" s="16" t="s">
        <v>58</v>
      </c>
      <c r="W3182" s="17" t="s">
        <v>251</v>
      </c>
    </row>
    <row r="3183" ht="15.75" customHeight="1">
      <c r="A3183" s="14" t="s">
        <v>8443</v>
      </c>
      <c r="B3183" s="14" t="s">
        <v>8444</v>
      </c>
      <c r="C3183" s="14">
        <v>2003.0</v>
      </c>
      <c r="D3183" s="14">
        <v>25.0</v>
      </c>
      <c r="E3183" s="14">
        <v>303546.0</v>
      </c>
      <c r="F3183" s="14" t="s">
        <v>880</v>
      </c>
      <c r="G3183" s="14" t="s">
        <v>5343</v>
      </c>
      <c r="H3183" s="14" t="s">
        <v>8446</v>
      </c>
      <c r="I3183" s="14">
        <v>0.395</v>
      </c>
      <c r="J3183" s="14">
        <v>0.657</v>
      </c>
      <c r="K3183" s="14">
        <v>0.8301285478829139</v>
      </c>
      <c r="L3183" s="14">
        <v>0.0519</v>
      </c>
      <c r="M3183" s="14">
        <v>0.187</v>
      </c>
      <c r="N3183" s="14">
        <v>0.0</v>
      </c>
      <c r="O3183" s="14">
        <v>0.196</v>
      </c>
      <c r="P3183" s="14">
        <v>0.651</v>
      </c>
      <c r="Q3183" s="14">
        <v>92.331</v>
      </c>
      <c r="R3183" s="14">
        <v>10.0</v>
      </c>
      <c r="S3183" s="14">
        <v>1.0</v>
      </c>
      <c r="T3183" s="14" t="s">
        <v>104</v>
      </c>
      <c r="U3183" s="14" t="s">
        <v>94</v>
      </c>
      <c r="V3183" s="16" t="s">
        <v>407</v>
      </c>
      <c r="W3183" s="17" t="s">
        <v>185</v>
      </c>
    </row>
    <row r="3184" ht="15.75" customHeight="1">
      <c r="A3184" s="14" t="s">
        <v>21499</v>
      </c>
      <c r="B3184" s="14" t="s">
        <v>21500</v>
      </c>
      <c r="C3184" s="14">
        <v>2005.0</v>
      </c>
      <c r="D3184" s="14">
        <v>25.0</v>
      </c>
      <c r="E3184" s="14">
        <v>145080.0</v>
      </c>
      <c r="F3184" s="14" t="s">
        <v>7754</v>
      </c>
      <c r="G3184" s="14" t="s">
        <v>21501</v>
      </c>
      <c r="H3184" s="14" t="s">
        <v>21502</v>
      </c>
      <c r="I3184" s="14">
        <v>0.528</v>
      </c>
      <c r="J3184" s="14">
        <v>0.506</v>
      </c>
      <c r="K3184" s="14">
        <v>0.7128954291550725</v>
      </c>
      <c r="L3184" s="14">
        <v>0.0473</v>
      </c>
      <c r="M3184" s="14">
        <v>0.438</v>
      </c>
      <c r="N3184" s="14">
        <v>0.341</v>
      </c>
      <c r="O3184" s="14">
        <v>0.331</v>
      </c>
      <c r="P3184" s="14">
        <v>0.059</v>
      </c>
      <c r="Q3184" s="14">
        <v>178.06</v>
      </c>
      <c r="R3184" s="14">
        <v>9.0</v>
      </c>
      <c r="S3184" s="14">
        <v>0.0</v>
      </c>
      <c r="T3184" s="14" t="s">
        <v>1264</v>
      </c>
      <c r="U3184" s="14" t="s">
        <v>68</v>
      </c>
      <c r="V3184" s="16" t="s">
        <v>75</v>
      </c>
      <c r="W3184" s="17" t="s">
        <v>251</v>
      </c>
    </row>
    <row r="3185" ht="15.75" customHeight="1">
      <c r="A3185" s="14" t="s">
        <v>8449</v>
      </c>
      <c r="B3185" s="14" t="s">
        <v>8450</v>
      </c>
      <c r="C3185" s="14">
        <v>2020.0</v>
      </c>
      <c r="D3185" s="14">
        <v>25.0</v>
      </c>
      <c r="E3185" s="14">
        <v>179807.0</v>
      </c>
      <c r="F3185" s="14" t="s">
        <v>8453</v>
      </c>
      <c r="G3185" s="14" t="s">
        <v>8454</v>
      </c>
      <c r="H3185" s="14" t="s">
        <v>8455</v>
      </c>
      <c r="I3185" s="14">
        <v>0.812</v>
      </c>
      <c r="J3185" s="14">
        <v>0.731</v>
      </c>
      <c r="K3185" s="14">
        <v>0.8684362500616339</v>
      </c>
      <c r="L3185" s="14">
        <v>0.261</v>
      </c>
      <c r="M3185" s="14">
        <v>0.129</v>
      </c>
      <c r="N3185" s="14">
        <v>0.0</v>
      </c>
      <c r="O3185" s="14">
        <v>0.117</v>
      </c>
      <c r="P3185" s="14">
        <v>0.746</v>
      </c>
      <c r="Q3185" s="14">
        <v>138.943</v>
      </c>
      <c r="R3185" s="14">
        <v>1.0</v>
      </c>
      <c r="S3185" s="14">
        <v>1.0</v>
      </c>
      <c r="T3185" s="14" t="s">
        <v>104</v>
      </c>
      <c r="U3185" s="14" t="s">
        <v>68</v>
      </c>
      <c r="V3185" s="16" t="s">
        <v>181</v>
      </c>
      <c r="W3185" s="17" t="s">
        <v>185</v>
      </c>
    </row>
    <row r="3186" ht="15.75" customHeight="1">
      <c r="A3186" s="14" t="s">
        <v>8460</v>
      </c>
      <c r="B3186" s="14" t="s">
        <v>8461</v>
      </c>
      <c r="C3186" s="14">
        <v>2021.0</v>
      </c>
      <c r="D3186" s="14">
        <v>25.0</v>
      </c>
      <c r="E3186" s="14">
        <v>282404.0</v>
      </c>
      <c r="F3186" s="14" t="s">
        <v>8464</v>
      </c>
      <c r="G3186" s="14" t="s">
        <v>8465</v>
      </c>
      <c r="H3186" s="14" t="s">
        <v>8461</v>
      </c>
      <c r="I3186" s="14">
        <v>0.793</v>
      </c>
      <c r="J3186" s="14">
        <v>0.867</v>
      </c>
      <c r="K3186" s="14">
        <v>0.8655701238238067</v>
      </c>
      <c r="L3186" s="14">
        <v>0.355</v>
      </c>
      <c r="M3186" s="14">
        <v>0.122</v>
      </c>
      <c r="N3186" s="14">
        <v>0.0</v>
      </c>
      <c r="O3186" s="14">
        <v>0.0714</v>
      </c>
      <c r="P3186" s="14">
        <v>0.622</v>
      </c>
      <c r="Q3186" s="14">
        <v>138.009</v>
      </c>
      <c r="R3186" s="14">
        <v>11.0</v>
      </c>
      <c r="S3186" s="14">
        <v>0.0</v>
      </c>
      <c r="T3186" s="14" t="s">
        <v>103</v>
      </c>
      <c r="U3186" s="14" t="s">
        <v>94</v>
      </c>
      <c r="V3186" s="16" t="s">
        <v>407</v>
      </c>
      <c r="W3186" s="17" t="s">
        <v>185</v>
      </c>
    </row>
    <row r="3187" ht="15.75" customHeight="1">
      <c r="A3187" s="14" t="s">
        <v>8468</v>
      </c>
      <c r="B3187" s="14" t="s">
        <v>8469</v>
      </c>
      <c r="C3187" s="14">
        <v>2006.0</v>
      </c>
      <c r="D3187" s="14">
        <v>25.0</v>
      </c>
      <c r="E3187" s="14">
        <v>110466.0</v>
      </c>
      <c r="F3187" s="14" t="s">
        <v>8471</v>
      </c>
      <c r="G3187" s="14" t="s">
        <v>8472</v>
      </c>
      <c r="H3187" s="14" t="s">
        <v>8473</v>
      </c>
      <c r="I3187" s="14">
        <v>0.384</v>
      </c>
      <c r="J3187" s="14">
        <v>0.643</v>
      </c>
      <c r="K3187" s="14">
        <v>0.7661754325761732</v>
      </c>
      <c r="L3187" s="14">
        <v>0.035</v>
      </c>
      <c r="M3187" s="14">
        <v>0.246</v>
      </c>
      <c r="N3187" s="14">
        <v>0.843</v>
      </c>
      <c r="O3187" s="14">
        <v>0.491</v>
      </c>
      <c r="P3187" s="14">
        <v>0.513</v>
      </c>
      <c r="Q3187" s="14">
        <v>167.826</v>
      </c>
      <c r="R3187" s="14">
        <v>9.0</v>
      </c>
      <c r="S3187" s="14">
        <v>1.0</v>
      </c>
      <c r="T3187" s="14" t="s">
        <v>103</v>
      </c>
      <c r="U3187" s="14" t="s">
        <v>94</v>
      </c>
      <c r="V3187" s="16" t="s">
        <v>333</v>
      </c>
      <c r="W3187" s="17" t="s">
        <v>185</v>
      </c>
    </row>
    <row r="3188" ht="15.75" customHeight="1">
      <c r="A3188" s="14" t="s">
        <v>8477</v>
      </c>
      <c r="B3188" s="14" t="s">
        <v>8479</v>
      </c>
      <c r="C3188" s="14">
        <v>2013.0</v>
      </c>
      <c r="D3188" s="14">
        <v>25.0</v>
      </c>
      <c r="E3188" s="14">
        <v>276727.0</v>
      </c>
      <c r="F3188" s="14" t="s">
        <v>4270</v>
      </c>
      <c r="G3188" s="14" t="s">
        <v>8480</v>
      </c>
      <c r="H3188" s="14" t="s">
        <v>8481</v>
      </c>
      <c r="I3188" s="14">
        <v>0.743</v>
      </c>
      <c r="J3188" s="14">
        <v>0.892</v>
      </c>
      <c r="K3188" s="14">
        <v>0.837657476507654</v>
      </c>
      <c r="L3188" s="14">
        <v>0.0522</v>
      </c>
      <c r="M3188" s="14">
        <v>0.0486</v>
      </c>
      <c r="N3188" s="14">
        <v>0.0363</v>
      </c>
      <c r="O3188" s="14">
        <v>0.265</v>
      </c>
      <c r="P3188" s="14">
        <v>0.535</v>
      </c>
      <c r="Q3188" s="14">
        <v>104.04</v>
      </c>
      <c r="R3188" s="14">
        <v>4.0</v>
      </c>
      <c r="S3188" s="14">
        <v>0.0</v>
      </c>
      <c r="T3188" s="14" t="s">
        <v>104</v>
      </c>
      <c r="U3188" s="14" t="s">
        <v>94</v>
      </c>
      <c r="V3188" s="16" t="s">
        <v>333</v>
      </c>
      <c r="W3188" s="17" t="s">
        <v>185</v>
      </c>
    </row>
    <row r="3189" ht="15.75" customHeight="1">
      <c r="A3189" s="14" t="s">
        <v>4760</v>
      </c>
      <c r="B3189" s="14" t="s">
        <v>4761</v>
      </c>
      <c r="C3189" s="14">
        <v>2008.0</v>
      </c>
      <c r="D3189" s="14">
        <v>25.0</v>
      </c>
      <c r="E3189" s="14">
        <v>213466.0</v>
      </c>
      <c r="F3189" s="14" t="s">
        <v>4763</v>
      </c>
      <c r="G3189" s="14" t="s">
        <v>4764</v>
      </c>
      <c r="H3189" s="14" t="s">
        <v>4765</v>
      </c>
      <c r="I3189" s="14">
        <v>0.485</v>
      </c>
      <c r="J3189" s="14">
        <v>0.987</v>
      </c>
      <c r="K3189" s="14">
        <v>0.8648642867652373</v>
      </c>
      <c r="L3189" s="14">
        <v>0.12</v>
      </c>
      <c r="M3189" s="14">
        <v>0.0226</v>
      </c>
      <c r="N3189" s="14">
        <v>0.0238</v>
      </c>
      <c r="O3189" s="14">
        <v>0.232</v>
      </c>
      <c r="P3189" s="14">
        <v>0.385</v>
      </c>
      <c r="Q3189" s="14">
        <v>139.931</v>
      </c>
      <c r="R3189" s="14">
        <v>8.0</v>
      </c>
      <c r="S3189" s="14">
        <v>1.0</v>
      </c>
      <c r="T3189" s="14" t="s">
        <v>103</v>
      </c>
      <c r="U3189" s="14" t="s">
        <v>94</v>
      </c>
      <c r="V3189" s="16" t="s">
        <v>45</v>
      </c>
      <c r="W3189" s="17" t="s">
        <v>251</v>
      </c>
    </row>
    <row r="3190" ht="15.75" customHeight="1">
      <c r="A3190" s="14" t="s">
        <v>4768</v>
      </c>
      <c r="B3190" s="14" t="s">
        <v>4769</v>
      </c>
      <c r="C3190" s="14">
        <v>2020.0</v>
      </c>
      <c r="D3190" s="14">
        <v>25.0</v>
      </c>
      <c r="E3190" s="14">
        <v>214648.0</v>
      </c>
      <c r="F3190" s="14" t="s">
        <v>2229</v>
      </c>
      <c r="G3190" s="14" t="s">
        <v>2230</v>
      </c>
      <c r="H3190" s="14" t="s">
        <v>3354</v>
      </c>
      <c r="I3190" s="14">
        <v>0.598</v>
      </c>
      <c r="J3190" s="14">
        <v>0.117</v>
      </c>
      <c r="K3190" s="14">
        <v>0.5108763073918065</v>
      </c>
      <c r="L3190" s="14">
        <v>0.0919</v>
      </c>
      <c r="M3190" s="14">
        <v>0.994</v>
      </c>
      <c r="N3190" s="14">
        <v>0.956</v>
      </c>
      <c r="O3190" s="14">
        <v>0.0939</v>
      </c>
      <c r="P3190" s="14">
        <v>0.256</v>
      </c>
      <c r="Q3190" s="14">
        <v>169.898</v>
      </c>
      <c r="R3190" s="14">
        <v>2.0</v>
      </c>
      <c r="S3190" s="14">
        <v>1.0</v>
      </c>
      <c r="T3190" s="14" t="s">
        <v>103</v>
      </c>
      <c r="U3190" s="14" t="s">
        <v>68</v>
      </c>
      <c r="V3190" s="16" t="s">
        <v>36</v>
      </c>
      <c r="W3190" s="17" t="s">
        <v>251</v>
      </c>
    </row>
    <row r="3191" ht="15.75" customHeight="1">
      <c r="A3191" s="14" t="s">
        <v>4771</v>
      </c>
      <c r="B3191" s="14" t="s">
        <v>4773</v>
      </c>
      <c r="C3191" s="14">
        <v>2017.0</v>
      </c>
      <c r="D3191" s="14">
        <v>25.0</v>
      </c>
      <c r="E3191" s="14">
        <v>213437.0</v>
      </c>
      <c r="F3191" s="14" t="s">
        <v>4774</v>
      </c>
      <c r="G3191" s="14" t="s">
        <v>4775</v>
      </c>
      <c r="H3191" s="14" t="s">
        <v>4777</v>
      </c>
      <c r="I3191" s="14">
        <v>0.549</v>
      </c>
      <c r="J3191" s="14">
        <v>0.86</v>
      </c>
      <c r="K3191" s="14">
        <v>0.8924347100529928</v>
      </c>
      <c r="L3191" s="14">
        <v>0.25</v>
      </c>
      <c r="M3191" s="14">
        <v>9.46E-5</v>
      </c>
      <c r="N3191" s="14">
        <v>4.38E-4</v>
      </c>
      <c r="O3191" s="14">
        <v>0.208</v>
      </c>
      <c r="P3191" s="14">
        <v>0.472</v>
      </c>
      <c r="Q3191" s="14">
        <v>93.048</v>
      </c>
      <c r="R3191" s="14">
        <v>9.0</v>
      </c>
      <c r="S3191" s="14">
        <v>1.0</v>
      </c>
      <c r="T3191" s="14" t="s">
        <v>103</v>
      </c>
      <c r="U3191" s="14" t="s">
        <v>68</v>
      </c>
      <c r="V3191" s="16" t="s">
        <v>54</v>
      </c>
      <c r="W3191" s="17" t="s">
        <v>251</v>
      </c>
    </row>
    <row r="3192" ht="15.75" customHeight="1">
      <c r="A3192" s="14" t="s">
        <v>8487</v>
      </c>
      <c r="B3192" s="14" t="s">
        <v>8488</v>
      </c>
      <c r="C3192" s="14">
        <v>2018.0</v>
      </c>
      <c r="D3192" s="14">
        <v>25.0</v>
      </c>
      <c r="E3192" s="14">
        <v>449306.0</v>
      </c>
      <c r="F3192" s="14" t="s">
        <v>8489</v>
      </c>
      <c r="G3192" s="14" t="s">
        <v>8490</v>
      </c>
      <c r="H3192" s="14" t="s">
        <v>8492</v>
      </c>
      <c r="I3192" s="14">
        <v>0.706</v>
      </c>
      <c r="J3192" s="14">
        <v>0.848</v>
      </c>
      <c r="K3192" s="14">
        <v>0.8372083074703826</v>
      </c>
      <c r="L3192" s="14">
        <v>0.0377</v>
      </c>
      <c r="M3192" s="14">
        <v>0.0829</v>
      </c>
      <c r="N3192" s="14">
        <v>0.407</v>
      </c>
      <c r="O3192" s="14">
        <v>0.0607</v>
      </c>
      <c r="P3192" s="14">
        <v>0.832</v>
      </c>
      <c r="Q3192" s="14">
        <v>140.034</v>
      </c>
      <c r="R3192" s="14">
        <v>10.0</v>
      </c>
      <c r="S3192" s="14">
        <v>0.0</v>
      </c>
      <c r="T3192" s="14" t="s">
        <v>103</v>
      </c>
      <c r="U3192" s="14" t="s">
        <v>35</v>
      </c>
      <c r="V3192" s="16" t="s">
        <v>560</v>
      </c>
      <c r="W3192" s="17" t="s">
        <v>185</v>
      </c>
    </row>
    <row r="3193" ht="15.75" customHeight="1">
      <c r="A3193" s="14" t="s">
        <v>8498</v>
      </c>
      <c r="B3193" s="14" t="s">
        <v>8499</v>
      </c>
      <c r="C3193" s="14">
        <v>2023.0</v>
      </c>
      <c r="D3193" s="14">
        <v>25.0</v>
      </c>
      <c r="E3193" s="14">
        <v>114311.0</v>
      </c>
      <c r="F3193" s="14" t="s">
        <v>259</v>
      </c>
      <c r="G3193" s="14" t="s">
        <v>4843</v>
      </c>
      <c r="H3193" s="14" t="s">
        <v>4844</v>
      </c>
      <c r="I3193" s="14">
        <v>0.599</v>
      </c>
      <c r="J3193" s="14">
        <v>0.853</v>
      </c>
      <c r="K3193" s="14">
        <v>0.8346416272574031</v>
      </c>
      <c r="L3193" s="14">
        <v>0.103</v>
      </c>
      <c r="M3193" s="14">
        <v>0.224</v>
      </c>
      <c r="N3193" s="14">
        <v>0.00422</v>
      </c>
      <c r="O3193" s="14">
        <v>0.102</v>
      </c>
      <c r="P3193" s="14">
        <v>0.559</v>
      </c>
      <c r="Q3193" s="14">
        <v>158.231</v>
      </c>
      <c r="R3193" s="14">
        <v>2.0</v>
      </c>
      <c r="S3193" s="14">
        <v>1.0</v>
      </c>
      <c r="T3193" s="14" t="s">
        <v>103</v>
      </c>
      <c r="U3193" s="14" t="s">
        <v>35</v>
      </c>
      <c r="V3193" s="16" t="s">
        <v>333</v>
      </c>
      <c r="W3193" s="17" t="s">
        <v>185</v>
      </c>
    </row>
    <row r="3194" ht="15.75" customHeight="1">
      <c r="A3194" s="14" t="s">
        <v>8504</v>
      </c>
      <c r="B3194" s="14" t="s">
        <v>8506</v>
      </c>
      <c r="C3194" s="14">
        <v>2024.0</v>
      </c>
      <c r="D3194" s="14">
        <v>25.0</v>
      </c>
      <c r="E3194" s="14">
        <v>161330.0</v>
      </c>
      <c r="F3194" s="14" t="s">
        <v>199</v>
      </c>
      <c r="G3194" s="14" t="s">
        <v>8511</v>
      </c>
      <c r="H3194" s="14" t="s">
        <v>8513</v>
      </c>
      <c r="I3194" s="14">
        <v>0.669</v>
      </c>
      <c r="J3194" s="14">
        <v>0.651</v>
      </c>
      <c r="K3194" s="14">
        <v>0.7946441939384715</v>
      </c>
      <c r="L3194" s="14">
        <v>0.0329</v>
      </c>
      <c r="M3194" s="14">
        <v>0.00504</v>
      </c>
      <c r="N3194" s="14">
        <v>0.0</v>
      </c>
      <c r="O3194" s="14">
        <v>0.538</v>
      </c>
      <c r="P3194" s="14">
        <v>0.606</v>
      </c>
      <c r="Q3194" s="14">
        <v>124.54</v>
      </c>
      <c r="R3194" s="14">
        <v>4.0</v>
      </c>
      <c r="S3194" s="14">
        <v>0.0</v>
      </c>
      <c r="T3194" s="14" t="s">
        <v>103</v>
      </c>
      <c r="U3194" s="14" t="s">
        <v>35</v>
      </c>
      <c r="V3194" s="16" t="s">
        <v>407</v>
      </c>
      <c r="W3194" s="17" t="s">
        <v>185</v>
      </c>
    </row>
    <row r="3195" ht="15.75" customHeight="1">
      <c r="A3195" s="14" t="s">
        <v>8516</v>
      </c>
      <c r="B3195" s="14" t="s">
        <v>8517</v>
      </c>
      <c r="C3195" s="14">
        <v>2024.0</v>
      </c>
      <c r="D3195" s="14">
        <v>25.0</v>
      </c>
      <c r="E3195" s="14">
        <v>147706.0</v>
      </c>
      <c r="F3195" s="14" t="s">
        <v>1415</v>
      </c>
      <c r="G3195" s="14" t="s">
        <v>8518</v>
      </c>
      <c r="H3195" s="14" t="s">
        <v>8519</v>
      </c>
      <c r="I3195" s="14">
        <v>0.712</v>
      </c>
      <c r="J3195" s="14">
        <v>0.677</v>
      </c>
      <c r="K3195" s="14">
        <v>0.8419566658643948</v>
      </c>
      <c r="L3195" s="14">
        <v>0.0717</v>
      </c>
      <c r="M3195" s="14">
        <v>0.503</v>
      </c>
      <c r="N3195" s="14">
        <v>6.81E-5</v>
      </c>
      <c r="O3195" s="14">
        <v>0.0954</v>
      </c>
      <c r="P3195" s="14">
        <v>0.547</v>
      </c>
      <c r="Q3195" s="14">
        <v>143.974</v>
      </c>
      <c r="R3195" s="14">
        <v>7.0</v>
      </c>
      <c r="S3195" s="14">
        <v>1.0</v>
      </c>
      <c r="T3195" s="14" t="s">
        <v>103</v>
      </c>
      <c r="U3195" s="14" t="s">
        <v>35</v>
      </c>
      <c r="V3195" s="16" t="s">
        <v>333</v>
      </c>
      <c r="W3195" s="17" t="s">
        <v>185</v>
      </c>
    </row>
    <row r="3196" ht="15.75" customHeight="1">
      <c r="A3196" s="14" t="s">
        <v>8522</v>
      </c>
      <c r="B3196" s="14" t="s">
        <v>8523</v>
      </c>
      <c r="C3196" s="14">
        <v>1991.0</v>
      </c>
      <c r="D3196" s="14">
        <v>25.0</v>
      </c>
      <c r="E3196" s="14">
        <v>379133.0</v>
      </c>
      <c r="F3196" s="14" t="s">
        <v>8524</v>
      </c>
      <c r="G3196" s="14" t="s">
        <v>8525</v>
      </c>
      <c r="H3196" s="14" t="s">
        <v>8526</v>
      </c>
      <c r="I3196" s="14">
        <v>0.416</v>
      </c>
      <c r="J3196" s="14">
        <v>0.682</v>
      </c>
      <c r="K3196" s="14">
        <v>0.7026287083031544</v>
      </c>
      <c r="L3196" s="14">
        <v>0.197</v>
      </c>
      <c r="M3196" s="14">
        <v>0.00677</v>
      </c>
      <c r="N3196" s="14">
        <v>0.104</v>
      </c>
      <c r="O3196" s="14">
        <v>0.779</v>
      </c>
      <c r="P3196" s="14">
        <v>0.595</v>
      </c>
      <c r="Q3196" s="14">
        <v>122.409</v>
      </c>
      <c r="R3196" s="14">
        <v>2.0</v>
      </c>
      <c r="S3196" s="14">
        <v>1.0</v>
      </c>
      <c r="T3196" s="14" t="s">
        <v>103</v>
      </c>
      <c r="U3196" s="14" t="s">
        <v>35</v>
      </c>
      <c r="V3196" s="16" t="s">
        <v>333</v>
      </c>
      <c r="W3196" s="17" t="s">
        <v>185</v>
      </c>
    </row>
    <row r="3197" ht="15.75" customHeight="1">
      <c r="A3197" s="14" t="s">
        <v>4778</v>
      </c>
      <c r="B3197" s="14" t="s">
        <v>4779</v>
      </c>
      <c r="C3197" s="14">
        <v>2018.0</v>
      </c>
      <c r="D3197" s="14">
        <v>25.0</v>
      </c>
      <c r="E3197" s="14">
        <v>254285.0</v>
      </c>
      <c r="F3197" s="14" t="s">
        <v>194</v>
      </c>
      <c r="G3197" s="14" t="s">
        <v>4780</v>
      </c>
      <c r="H3197" s="14" t="s">
        <v>4716</v>
      </c>
      <c r="I3197" s="14">
        <v>0.4</v>
      </c>
      <c r="J3197" s="14">
        <v>0.275</v>
      </c>
      <c r="K3197" s="14">
        <v>0.7205313027886868</v>
      </c>
      <c r="L3197" s="14">
        <v>0.037</v>
      </c>
      <c r="M3197" s="14">
        <v>0.874</v>
      </c>
      <c r="N3197" s="14">
        <v>5.97E-6</v>
      </c>
      <c r="O3197" s="14">
        <v>0.111</v>
      </c>
      <c r="P3197" s="14">
        <v>0.379</v>
      </c>
      <c r="Q3197" s="14">
        <v>82.163</v>
      </c>
      <c r="R3197" s="14">
        <v>7.0</v>
      </c>
      <c r="S3197" s="14">
        <v>1.0</v>
      </c>
      <c r="T3197" s="14" t="s">
        <v>104</v>
      </c>
      <c r="U3197" s="14" t="s">
        <v>35</v>
      </c>
      <c r="V3197" s="16" t="s">
        <v>45</v>
      </c>
      <c r="W3197" s="17" t="s">
        <v>251</v>
      </c>
    </row>
    <row r="3198" ht="15.75" customHeight="1">
      <c r="A3198" s="14" t="s">
        <v>4785</v>
      </c>
      <c r="B3198" s="14" t="s">
        <v>4786</v>
      </c>
      <c r="C3198" s="14">
        <v>1980.0</v>
      </c>
      <c r="D3198" s="14">
        <v>25.0</v>
      </c>
      <c r="E3198" s="14">
        <v>336653.0</v>
      </c>
      <c r="F3198" s="14" t="s">
        <v>156</v>
      </c>
      <c r="G3198" s="14" t="s">
        <v>4787</v>
      </c>
      <c r="H3198" s="14" t="s">
        <v>4788</v>
      </c>
      <c r="I3198" s="14">
        <v>0.341</v>
      </c>
      <c r="J3198" s="14">
        <v>0.427</v>
      </c>
      <c r="K3198" s="14">
        <v>0.7232904840176398</v>
      </c>
      <c r="L3198" s="14">
        <v>0.0338</v>
      </c>
      <c r="M3198" s="14">
        <v>0.903</v>
      </c>
      <c r="N3198" s="14">
        <v>4.02E-4</v>
      </c>
      <c r="O3198" s="14">
        <v>0.298</v>
      </c>
      <c r="P3198" s="14">
        <v>0.491</v>
      </c>
      <c r="Q3198" s="14">
        <v>128.001</v>
      </c>
      <c r="R3198" s="14">
        <v>3.0</v>
      </c>
      <c r="S3198" s="14">
        <v>1.0</v>
      </c>
      <c r="T3198" s="14" t="s">
        <v>104</v>
      </c>
      <c r="U3198" s="14" t="s">
        <v>35</v>
      </c>
      <c r="V3198" s="16" t="s">
        <v>54</v>
      </c>
      <c r="W3198" s="17" t="s">
        <v>251</v>
      </c>
    </row>
    <row r="3199" ht="15.75" customHeight="1">
      <c r="A3199" s="14" t="s">
        <v>8532</v>
      </c>
      <c r="B3199" s="14" t="s">
        <v>8534</v>
      </c>
      <c r="C3199" s="14">
        <v>1982.0</v>
      </c>
      <c r="D3199" s="14">
        <v>25.0</v>
      </c>
      <c r="E3199" s="14">
        <v>383191.0</v>
      </c>
      <c r="F3199" s="14" t="s">
        <v>170</v>
      </c>
      <c r="G3199" s="14" t="s">
        <v>176</v>
      </c>
      <c r="H3199" s="14" t="s">
        <v>3407</v>
      </c>
      <c r="I3199" s="14">
        <v>0.726</v>
      </c>
      <c r="J3199" s="14">
        <v>0.502</v>
      </c>
      <c r="K3199" s="14">
        <v>0.7324449767772668</v>
      </c>
      <c r="L3199" s="14">
        <v>0.134</v>
      </c>
      <c r="M3199" s="14">
        <v>0.0587</v>
      </c>
      <c r="N3199" s="14">
        <v>0.00105</v>
      </c>
      <c r="O3199" s="14">
        <v>0.119</v>
      </c>
      <c r="P3199" s="14">
        <v>0.516</v>
      </c>
      <c r="Q3199" s="14">
        <v>102.447</v>
      </c>
      <c r="R3199" s="14">
        <v>1.0</v>
      </c>
      <c r="S3199" s="14">
        <v>1.0</v>
      </c>
      <c r="T3199" s="14" t="s">
        <v>104</v>
      </c>
      <c r="U3199" s="14" t="s">
        <v>68</v>
      </c>
      <c r="V3199" s="16" t="s">
        <v>333</v>
      </c>
      <c r="W3199" s="17" t="s">
        <v>185</v>
      </c>
    </row>
    <row r="3200" ht="15.75" customHeight="1">
      <c r="A3200" s="14" t="s">
        <v>8538</v>
      </c>
      <c r="B3200" s="14" t="s">
        <v>8539</v>
      </c>
      <c r="C3200" s="14">
        <v>2018.0</v>
      </c>
      <c r="D3200" s="14">
        <v>25.0</v>
      </c>
      <c r="E3200" s="14">
        <v>184680.0</v>
      </c>
      <c r="F3200" s="14" t="s">
        <v>731</v>
      </c>
      <c r="G3200" s="14" t="s">
        <v>8542</v>
      </c>
      <c r="H3200" s="14" t="s">
        <v>2631</v>
      </c>
      <c r="I3200" s="14">
        <v>0.497</v>
      </c>
      <c r="J3200" s="14">
        <v>0.38</v>
      </c>
      <c r="K3200" s="14">
        <v>0.7210660278330575</v>
      </c>
      <c r="L3200" s="14">
        <v>0.0317</v>
      </c>
      <c r="M3200" s="14">
        <v>0.977</v>
      </c>
      <c r="N3200" s="14">
        <v>0.0773</v>
      </c>
      <c r="O3200" s="14">
        <v>0.368</v>
      </c>
      <c r="P3200" s="14">
        <v>0.635</v>
      </c>
      <c r="Q3200" s="14">
        <v>105.488</v>
      </c>
      <c r="R3200" s="14">
        <v>4.0</v>
      </c>
      <c r="S3200" s="14">
        <v>1.0</v>
      </c>
      <c r="T3200" s="14" t="s">
        <v>104</v>
      </c>
      <c r="U3200" s="14" t="s">
        <v>35</v>
      </c>
      <c r="V3200" s="16" t="s">
        <v>407</v>
      </c>
      <c r="W3200" s="17" t="s">
        <v>185</v>
      </c>
    </row>
    <row r="3201" ht="15.75" customHeight="1">
      <c r="A3201" s="14" t="s">
        <v>8547</v>
      </c>
      <c r="B3201" s="14" t="s">
        <v>8548</v>
      </c>
      <c r="C3201" s="14">
        <v>2022.0</v>
      </c>
      <c r="D3201" s="14">
        <v>25.0</v>
      </c>
      <c r="E3201" s="14">
        <v>268863.0</v>
      </c>
      <c r="F3201" s="14" t="s">
        <v>1437</v>
      </c>
      <c r="G3201" s="14" t="s">
        <v>7737</v>
      </c>
      <c r="H3201" s="14" t="s">
        <v>8550</v>
      </c>
      <c r="I3201" s="14">
        <v>0.341</v>
      </c>
      <c r="J3201" s="14">
        <v>0.346</v>
      </c>
      <c r="K3201" s="14">
        <v>0.5485851175208312</v>
      </c>
      <c r="L3201" s="14">
        <v>0.0343</v>
      </c>
      <c r="M3201" s="14">
        <v>0.713</v>
      </c>
      <c r="N3201" s="14">
        <v>0.00355</v>
      </c>
      <c r="O3201" s="14">
        <v>0.378</v>
      </c>
      <c r="P3201" s="14">
        <v>0.655</v>
      </c>
      <c r="Q3201" s="14">
        <v>121.849</v>
      </c>
      <c r="R3201" s="14">
        <v>3.0</v>
      </c>
      <c r="S3201" s="14">
        <v>0.0</v>
      </c>
      <c r="T3201" s="14" t="s">
        <v>104</v>
      </c>
      <c r="U3201" s="14" t="s">
        <v>35</v>
      </c>
      <c r="V3201" s="16" t="s">
        <v>407</v>
      </c>
      <c r="W3201" s="17" t="s">
        <v>185</v>
      </c>
    </row>
    <row r="3202" ht="15.75" customHeight="1">
      <c r="A3202" s="14" t="s">
        <v>4792</v>
      </c>
      <c r="B3202" s="14" t="s">
        <v>4793</v>
      </c>
      <c r="C3202" s="14">
        <v>2016.0</v>
      </c>
      <c r="D3202" s="14">
        <v>25.0</v>
      </c>
      <c r="E3202" s="14">
        <v>212832.0</v>
      </c>
      <c r="F3202" s="14" t="s">
        <v>241</v>
      </c>
      <c r="G3202" s="14" t="s">
        <v>4794</v>
      </c>
      <c r="H3202" s="14" t="s">
        <v>3676</v>
      </c>
      <c r="I3202" s="14">
        <v>0.488</v>
      </c>
      <c r="J3202" s="14">
        <v>0.403</v>
      </c>
      <c r="K3202" s="14">
        <v>0.8246743524303325</v>
      </c>
      <c r="L3202" s="14">
        <v>0.0272</v>
      </c>
      <c r="M3202" s="14">
        <v>0.598</v>
      </c>
      <c r="N3202" s="14">
        <v>4.26E-6</v>
      </c>
      <c r="O3202" s="14">
        <v>0.434</v>
      </c>
      <c r="P3202" s="14">
        <v>0.495</v>
      </c>
      <c r="Q3202" s="14">
        <v>131.496</v>
      </c>
      <c r="R3202" s="14">
        <v>5.0</v>
      </c>
      <c r="S3202" s="14">
        <v>1.0</v>
      </c>
      <c r="T3202" s="14" t="s">
        <v>104</v>
      </c>
      <c r="U3202" s="14" t="s">
        <v>35</v>
      </c>
      <c r="V3202" s="16" t="s">
        <v>54</v>
      </c>
      <c r="W3202" s="17" t="s">
        <v>251</v>
      </c>
    </row>
    <row r="3203" ht="15.75" customHeight="1">
      <c r="A3203" s="14" t="s">
        <v>8554</v>
      </c>
      <c r="B3203" s="14" t="s">
        <v>8555</v>
      </c>
      <c r="C3203" s="14">
        <v>1999.0</v>
      </c>
      <c r="D3203" s="14">
        <v>25.0</v>
      </c>
      <c r="E3203" s="14">
        <v>165386.0</v>
      </c>
      <c r="F3203" s="14" t="s">
        <v>228</v>
      </c>
      <c r="G3203" s="14" t="s">
        <v>8556</v>
      </c>
      <c r="H3203" s="14" t="s">
        <v>8557</v>
      </c>
      <c r="I3203" s="14">
        <v>0.687</v>
      </c>
      <c r="J3203" s="14">
        <v>0.871</v>
      </c>
      <c r="K3203" s="14">
        <v>0.7168096164798665</v>
      </c>
      <c r="L3203" s="14">
        <v>0.0426</v>
      </c>
      <c r="M3203" s="14">
        <v>0.165</v>
      </c>
      <c r="N3203" s="14">
        <v>2.38E-4</v>
      </c>
      <c r="O3203" s="14">
        <v>0.464</v>
      </c>
      <c r="P3203" s="14">
        <v>0.961</v>
      </c>
      <c r="Q3203" s="14">
        <v>103.953</v>
      </c>
      <c r="R3203" s="14">
        <v>1.0</v>
      </c>
      <c r="S3203" s="14">
        <v>1.0</v>
      </c>
      <c r="T3203" s="14" t="s">
        <v>104</v>
      </c>
      <c r="U3203" s="14" t="s">
        <v>35</v>
      </c>
      <c r="V3203" s="16" t="s">
        <v>819</v>
      </c>
      <c r="W3203" s="17" t="s">
        <v>185</v>
      </c>
    </row>
    <row r="3204" ht="15.75" customHeight="1">
      <c r="A3204" s="14" t="s">
        <v>8563</v>
      </c>
      <c r="B3204" s="14" t="s">
        <v>8564</v>
      </c>
      <c r="C3204" s="14">
        <v>2019.0</v>
      </c>
      <c r="D3204" s="14">
        <v>25.0</v>
      </c>
      <c r="E3204" s="14">
        <v>360124.0</v>
      </c>
      <c r="F3204" s="14" t="s">
        <v>306</v>
      </c>
      <c r="G3204" s="14" t="s">
        <v>8565</v>
      </c>
      <c r="H3204" s="14" t="s">
        <v>2839</v>
      </c>
      <c r="I3204" s="14">
        <v>0.762</v>
      </c>
      <c r="J3204" s="14">
        <v>0.605</v>
      </c>
      <c r="K3204" s="14">
        <v>0.7985583812632654</v>
      </c>
      <c r="L3204" s="14">
        <v>0.0718</v>
      </c>
      <c r="M3204" s="14">
        <v>0.676</v>
      </c>
      <c r="N3204" s="14">
        <v>3.7E-5</v>
      </c>
      <c r="O3204" s="14">
        <v>0.0706</v>
      </c>
      <c r="P3204" s="14">
        <v>0.858</v>
      </c>
      <c r="Q3204" s="14">
        <v>153.963</v>
      </c>
      <c r="R3204" s="14">
        <v>4.0</v>
      </c>
      <c r="S3204" s="14">
        <v>1.0</v>
      </c>
      <c r="T3204" s="14" t="s">
        <v>34</v>
      </c>
      <c r="U3204" s="14" t="s">
        <v>68</v>
      </c>
      <c r="V3204" s="16" t="s">
        <v>560</v>
      </c>
      <c r="W3204" s="17" t="s">
        <v>185</v>
      </c>
    </row>
    <row r="3205" ht="15.75" customHeight="1">
      <c r="A3205" s="14" t="s">
        <v>21503</v>
      </c>
      <c r="B3205" s="14" t="s">
        <v>21504</v>
      </c>
      <c r="C3205" s="14">
        <v>1986.0</v>
      </c>
      <c r="D3205" s="14">
        <v>25.0</v>
      </c>
      <c r="E3205" s="14">
        <v>211053.0</v>
      </c>
      <c r="F3205" s="14" t="s">
        <v>13320</v>
      </c>
      <c r="G3205" s="14" t="s">
        <v>21480</v>
      </c>
      <c r="H3205" s="14" t="s">
        <v>21481</v>
      </c>
      <c r="I3205" s="14">
        <v>0.69</v>
      </c>
      <c r="J3205" s="14">
        <v>0.424</v>
      </c>
      <c r="K3205" s="14">
        <v>0.8333368981491384</v>
      </c>
      <c r="L3205" s="14">
        <v>0.217</v>
      </c>
      <c r="M3205" s="14">
        <v>0.964</v>
      </c>
      <c r="N3205" s="14">
        <v>7.24E-6</v>
      </c>
      <c r="O3205" s="14">
        <v>0.577</v>
      </c>
      <c r="P3205" s="14">
        <v>0.545</v>
      </c>
      <c r="Q3205" s="14">
        <v>129.543</v>
      </c>
      <c r="R3205" s="14">
        <v>7.0</v>
      </c>
      <c r="S3205" s="14">
        <v>1.0</v>
      </c>
      <c r="T3205" s="14" t="s">
        <v>1264</v>
      </c>
      <c r="U3205" s="14" t="s">
        <v>68</v>
      </c>
      <c r="V3205" s="16" t="s">
        <v>333</v>
      </c>
      <c r="W3205" s="17" t="s">
        <v>185</v>
      </c>
    </row>
    <row r="3206" ht="15.75" customHeight="1">
      <c r="A3206" s="14" t="s">
        <v>21505</v>
      </c>
      <c r="B3206" s="14" t="s">
        <v>21506</v>
      </c>
      <c r="C3206" s="14">
        <v>2018.0</v>
      </c>
      <c r="D3206" s="14">
        <v>25.0</v>
      </c>
      <c r="E3206" s="14">
        <v>123500.0</v>
      </c>
      <c r="F3206" s="14" t="s">
        <v>12561</v>
      </c>
      <c r="G3206" s="14" t="s">
        <v>21507</v>
      </c>
      <c r="H3206" s="14" t="s">
        <v>21508</v>
      </c>
      <c r="I3206" s="14">
        <v>0.155</v>
      </c>
      <c r="J3206" s="14">
        <v>0.00158</v>
      </c>
      <c r="K3206" s="14">
        <v>0.0</v>
      </c>
      <c r="L3206" s="14">
        <v>0.0516</v>
      </c>
      <c r="M3206" s="14">
        <v>0.918</v>
      </c>
      <c r="N3206" s="14">
        <v>0.95</v>
      </c>
      <c r="O3206" s="14">
        <v>0.108</v>
      </c>
      <c r="P3206" s="14">
        <v>0.0301</v>
      </c>
      <c r="Q3206" s="14">
        <v>80.633</v>
      </c>
      <c r="R3206" s="14">
        <v>0.0</v>
      </c>
      <c r="S3206" s="14">
        <v>1.0</v>
      </c>
      <c r="T3206" s="14" t="s">
        <v>1264</v>
      </c>
      <c r="U3206" s="14" t="s">
        <v>35</v>
      </c>
      <c r="V3206" s="16" t="s">
        <v>75</v>
      </c>
      <c r="W3206" s="17" t="s">
        <v>251</v>
      </c>
    </row>
    <row r="3207" ht="15.75" customHeight="1">
      <c r="A3207" s="14" t="s">
        <v>21509</v>
      </c>
      <c r="B3207" s="14" t="s">
        <v>21510</v>
      </c>
      <c r="C3207" s="14">
        <v>2020.0</v>
      </c>
      <c r="D3207" s="14">
        <v>25.0</v>
      </c>
      <c r="E3207" s="14">
        <v>130560.0</v>
      </c>
      <c r="F3207" s="14" t="s">
        <v>21511</v>
      </c>
      <c r="G3207" s="14" t="s">
        <v>21512</v>
      </c>
      <c r="H3207" s="14" t="s">
        <v>21510</v>
      </c>
      <c r="I3207" s="14">
        <v>0.73</v>
      </c>
      <c r="J3207" s="14">
        <v>0.902</v>
      </c>
      <c r="K3207" s="14">
        <v>0.801745342527715</v>
      </c>
      <c r="L3207" s="14">
        <v>0.268</v>
      </c>
      <c r="M3207" s="14">
        <v>0.0165</v>
      </c>
      <c r="N3207" s="14">
        <v>0.0</v>
      </c>
      <c r="O3207" s="14">
        <v>0.261</v>
      </c>
      <c r="P3207" s="14">
        <v>0.776</v>
      </c>
      <c r="Q3207" s="14">
        <v>125.108</v>
      </c>
      <c r="R3207" s="14">
        <v>9.0</v>
      </c>
      <c r="S3207" s="14">
        <v>1.0</v>
      </c>
      <c r="T3207" s="14" t="s">
        <v>1434</v>
      </c>
      <c r="U3207" s="14" t="s">
        <v>35</v>
      </c>
      <c r="V3207" s="16" t="s">
        <v>181</v>
      </c>
      <c r="W3207" s="17" t="s">
        <v>185</v>
      </c>
    </row>
    <row r="3208" ht="15.75" customHeight="1">
      <c r="A3208" s="14" t="s">
        <v>21513</v>
      </c>
      <c r="B3208" s="14" t="s">
        <v>21514</v>
      </c>
      <c r="C3208" s="14">
        <v>2009.0</v>
      </c>
      <c r="D3208" s="14">
        <v>25.0</v>
      </c>
      <c r="E3208" s="14">
        <v>231235.0</v>
      </c>
      <c r="F3208" s="14" t="s">
        <v>20359</v>
      </c>
      <c r="G3208" s="14" t="s">
        <v>21515</v>
      </c>
      <c r="H3208" s="14" t="s">
        <v>21516</v>
      </c>
      <c r="I3208" s="14">
        <v>0.686</v>
      </c>
      <c r="J3208" s="14">
        <v>0.31</v>
      </c>
      <c r="K3208" s="14">
        <v>0.742219750588364</v>
      </c>
      <c r="L3208" s="14">
        <v>0.0286</v>
      </c>
      <c r="M3208" s="14">
        <v>0.858</v>
      </c>
      <c r="N3208" s="14">
        <v>0.0</v>
      </c>
      <c r="O3208" s="14">
        <v>0.253</v>
      </c>
      <c r="P3208" s="14">
        <v>0.638</v>
      </c>
      <c r="Q3208" s="14">
        <v>97.91</v>
      </c>
      <c r="R3208" s="14">
        <v>3.0</v>
      </c>
      <c r="S3208" s="14">
        <v>1.0</v>
      </c>
      <c r="T3208" s="14" t="s">
        <v>1434</v>
      </c>
      <c r="U3208" s="14" t="s">
        <v>35</v>
      </c>
      <c r="V3208" s="16" t="s">
        <v>407</v>
      </c>
      <c r="W3208" s="17" t="s">
        <v>185</v>
      </c>
    </row>
    <row r="3209" ht="15.75" customHeight="1">
      <c r="A3209" s="14" t="s">
        <v>21517</v>
      </c>
      <c r="B3209" s="14" t="s">
        <v>21518</v>
      </c>
      <c r="C3209" s="14">
        <v>2018.0</v>
      </c>
      <c r="D3209" s="14">
        <v>25.0</v>
      </c>
      <c r="E3209" s="14">
        <v>234560.0</v>
      </c>
      <c r="F3209" s="14" t="s">
        <v>1656</v>
      </c>
      <c r="G3209" s="14" t="s">
        <v>21519</v>
      </c>
      <c r="H3209" s="14" t="s">
        <v>21520</v>
      </c>
      <c r="I3209" s="14">
        <v>0.434</v>
      </c>
      <c r="J3209" s="14">
        <v>0.275</v>
      </c>
      <c r="K3209" s="14">
        <v>0.769726006870795</v>
      </c>
      <c r="L3209" s="14">
        <v>0.0306</v>
      </c>
      <c r="M3209" s="14">
        <v>0.847</v>
      </c>
      <c r="N3209" s="14">
        <v>0.0</v>
      </c>
      <c r="O3209" s="14">
        <v>0.115</v>
      </c>
      <c r="P3209" s="14">
        <v>0.501</v>
      </c>
      <c r="Q3209" s="14">
        <v>140.29</v>
      </c>
      <c r="R3209" s="14">
        <v>7.0</v>
      </c>
      <c r="S3209" s="14">
        <v>1.0</v>
      </c>
      <c r="T3209" s="14" t="s">
        <v>1434</v>
      </c>
      <c r="U3209" s="14" t="s">
        <v>35</v>
      </c>
      <c r="V3209" s="16" t="s">
        <v>333</v>
      </c>
      <c r="W3209" s="17" t="s">
        <v>185</v>
      </c>
    </row>
    <row r="3210" ht="15.75" customHeight="1">
      <c r="A3210" s="14" t="s">
        <v>8573</v>
      </c>
      <c r="B3210" s="14" t="s">
        <v>8575</v>
      </c>
      <c r="C3210" s="14">
        <v>1958.0</v>
      </c>
      <c r="D3210" s="14">
        <v>25.0</v>
      </c>
      <c r="E3210" s="14">
        <v>207173.0</v>
      </c>
      <c r="F3210" s="14" t="s">
        <v>8578</v>
      </c>
      <c r="G3210" s="14" t="s">
        <v>8580</v>
      </c>
      <c r="H3210" s="14" t="s">
        <v>8581</v>
      </c>
      <c r="I3210" s="14">
        <v>0.6567054320987653</v>
      </c>
      <c r="J3210" s="14">
        <v>0.6703844999999999</v>
      </c>
      <c r="K3210" s="14">
        <v>0.8136264709055699</v>
      </c>
      <c r="L3210" s="14">
        <v>0.08138265432098765</v>
      </c>
      <c r="M3210" s="14">
        <v>0.2693400896296296</v>
      </c>
      <c r="N3210" s="14">
        <v>0.05448885008024692</v>
      </c>
      <c r="O3210" s="14">
        <v>0.1911505555555556</v>
      </c>
      <c r="P3210" s="14">
        <v>0.6187672839506173</v>
      </c>
      <c r="Q3210" s="14">
        <v>120.71</v>
      </c>
      <c r="R3210" s="14">
        <v>5.0</v>
      </c>
      <c r="S3210" s="14">
        <v>1.0</v>
      </c>
      <c r="T3210" s="14" t="s">
        <v>103</v>
      </c>
      <c r="U3210" s="14" t="s">
        <v>35</v>
      </c>
      <c r="V3210" s="16" t="s">
        <v>407</v>
      </c>
      <c r="W3210" s="17" t="s">
        <v>185</v>
      </c>
    </row>
    <row r="3211" ht="15.75" customHeight="1">
      <c r="A3211" s="14" t="s">
        <v>8584</v>
      </c>
      <c r="B3211" s="14" t="s">
        <v>8586</v>
      </c>
      <c r="C3211" s="14">
        <v>1973.0</v>
      </c>
      <c r="D3211" s="14">
        <v>25.0</v>
      </c>
      <c r="E3211" s="14">
        <v>174693.0</v>
      </c>
      <c r="F3211" s="14" t="s">
        <v>8587</v>
      </c>
      <c r="G3211" s="14" t="s">
        <v>8588</v>
      </c>
      <c r="H3211" s="14" t="s">
        <v>8589</v>
      </c>
      <c r="I3211" s="14">
        <v>0.432</v>
      </c>
      <c r="J3211" s="14">
        <v>0.917</v>
      </c>
      <c r="K3211" s="14">
        <v>0.7713515710056821</v>
      </c>
      <c r="L3211" s="14">
        <v>0.0642</v>
      </c>
      <c r="M3211" s="14">
        <v>0.027</v>
      </c>
      <c r="N3211" s="14">
        <v>0.914</v>
      </c>
      <c r="O3211" s="14">
        <v>0.147</v>
      </c>
      <c r="P3211" s="14">
        <v>0.793</v>
      </c>
      <c r="Q3211" s="14">
        <v>114.82</v>
      </c>
      <c r="R3211" s="14">
        <v>7.0</v>
      </c>
      <c r="S3211" s="14">
        <v>1.0</v>
      </c>
      <c r="T3211" s="14" t="s">
        <v>103</v>
      </c>
      <c r="U3211" s="14" t="s">
        <v>35</v>
      </c>
      <c r="V3211" s="16" t="s">
        <v>181</v>
      </c>
      <c r="W3211" s="17" t="s">
        <v>185</v>
      </c>
    </row>
    <row r="3212" ht="15.75" customHeight="1">
      <c r="A3212" s="14" t="s">
        <v>8593</v>
      </c>
      <c r="B3212" s="14" t="s">
        <v>8594</v>
      </c>
      <c r="C3212" s="14">
        <v>2009.0</v>
      </c>
      <c r="D3212" s="14">
        <v>25.0</v>
      </c>
      <c r="E3212" s="14">
        <v>183986.0</v>
      </c>
      <c r="F3212" s="14" t="s">
        <v>8596</v>
      </c>
      <c r="G3212" s="14" t="s">
        <v>8598</v>
      </c>
      <c r="H3212" s="14" t="s">
        <v>8599</v>
      </c>
      <c r="I3212" s="14">
        <v>0.731</v>
      </c>
      <c r="J3212" s="14">
        <v>0.648</v>
      </c>
      <c r="K3212" s="14">
        <v>0.7320813637470949</v>
      </c>
      <c r="L3212" s="14">
        <v>0.052</v>
      </c>
      <c r="M3212" s="14">
        <v>0.136</v>
      </c>
      <c r="N3212" s="14">
        <v>0.0</v>
      </c>
      <c r="O3212" s="14">
        <v>0.0625</v>
      </c>
      <c r="P3212" s="14">
        <v>0.804</v>
      </c>
      <c r="Q3212" s="14">
        <v>112.81</v>
      </c>
      <c r="R3212" s="14">
        <v>9.0</v>
      </c>
      <c r="S3212" s="14">
        <v>0.0</v>
      </c>
      <c r="T3212" s="14" t="s">
        <v>103</v>
      </c>
      <c r="U3212" s="14" t="s">
        <v>35</v>
      </c>
      <c r="V3212" s="16" t="s">
        <v>560</v>
      </c>
      <c r="W3212" s="17" t="s">
        <v>185</v>
      </c>
    </row>
    <row r="3213" ht="15.75" customHeight="1">
      <c r="A3213" s="14" t="s">
        <v>8603</v>
      </c>
      <c r="B3213" s="14" t="s">
        <v>8604</v>
      </c>
      <c r="C3213" s="14">
        <v>2008.0</v>
      </c>
      <c r="D3213" s="14">
        <v>25.0</v>
      </c>
      <c r="E3213" s="14">
        <v>261545.0</v>
      </c>
      <c r="F3213" s="14" t="s">
        <v>3197</v>
      </c>
      <c r="G3213" s="14" t="s">
        <v>8606</v>
      </c>
      <c r="H3213" s="14" t="s">
        <v>8607</v>
      </c>
      <c r="I3213" s="14">
        <v>0.824</v>
      </c>
      <c r="J3213" s="14">
        <v>0.486</v>
      </c>
      <c r="K3213" s="14">
        <v>0.7846127521060764</v>
      </c>
      <c r="L3213" s="14">
        <v>0.265</v>
      </c>
      <c r="M3213" s="14">
        <v>0.0458</v>
      </c>
      <c r="N3213" s="14">
        <v>0.0</v>
      </c>
      <c r="O3213" s="14">
        <v>0.16</v>
      </c>
      <c r="P3213" s="14">
        <v>0.542</v>
      </c>
      <c r="Q3213" s="14">
        <v>148.04</v>
      </c>
      <c r="R3213" s="14">
        <v>0.0</v>
      </c>
      <c r="S3213" s="14">
        <v>1.0</v>
      </c>
      <c r="T3213" s="14" t="s">
        <v>103</v>
      </c>
      <c r="U3213" s="14" t="s">
        <v>68</v>
      </c>
      <c r="V3213" s="16" t="s">
        <v>333</v>
      </c>
      <c r="W3213" s="17" t="s">
        <v>185</v>
      </c>
    </row>
    <row r="3214" ht="15.75" customHeight="1">
      <c r="A3214" s="14" t="s">
        <v>4798</v>
      </c>
      <c r="B3214" s="14" t="s">
        <v>4799</v>
      </c>
      <c r="C3214" s="14">
        <v>2010.0</v>
      </c>
      <c r="D3214" s="14">
        <v>25.0</v>
      </c>
      <c r="E3214" s="14">
        <v>288755.0</v>
      </c>
      <c r="F3214" s="14" t="s">
        <v>1629</v>
      </c>
      <c r="G3214" s="14" t="s">
        <v>3165</v>
      </c>
      <c r="H3214" s="14" t="s">
        <v>4800</v>
      </c>
      <c r="I3214" s="14">
        <v>0.787</v>
      </c>
      <c r="J3214" s="14">
        <v>0.875</v>
      </c>
      <c r="K3214" s="14">
        <v>0.8846277244051799</v>
      </c>
      <c r="L3214" s="14">
        <v>0.0422</v>
      </c>
      <c r="M3214" s="14">
        <v>0.0486</v>
      </c>
      <c r="N3214" s="14">
        <v>0.0545</v>
      </c>
      <c r="O3214" s="14">
        <v>0.103</v>
      </c>
      <c r="P3214" s="14">
        <v>0.313</v>
      </c>
      <c r="Q3214" s="14">
        <v>112.03</v>
      </c>
      <c r="R3214" s="14">
        <v>9.0</v>
      </c>
      <c r="S3214" s="14">
        <v>0.0</v>
      </c>
      <c r="T3214" s="14" t="s">
        <v>104</v>
      </c>
      <c r="U3214" s="14" t="s">
        <v>68</v>
      </c>
      <c r="V3214" s="16" t="s">
        <v>45</v>
      </c>
      <c r="W3214" s="17" t="s">
        <v>251</v>
      </c>
    </row>
    <row r="3215" ht="15.75" customHeight="1">
      <c r="A3215" s="14" t="s">
        <v>8612</v>
      </c>
      <c r="B3215" s="14" t="s">
        <v>8614</v>
      </c>
      <c r="C3215" s="14">
        <v>1965.0</v>
      </c>
      <c r="D3215" s="14">
        <v>25.0</v>
      </c>
      <c r="E3215" s="14">
        <v>286296.0</v>
      </c>
      <c r="F3215" s="14" t="s">
        <v>880</v>
      </c>
      <c r="G3215" s="14" t="s">
        <v>157</v>
      </c>
      <c r="H3215" s="14" t="s">
        <v>8615</v>
      </c>
      <c r="I3215" s="14">
        <v>0.6567054320987653</v>
      </c>
      <c r="J3215" s="14">
        <v>0.6703844999999999</v>
      </c>
      <c r="K3215" s="14">
        <v>0.8136264709055699</v>
      </c>
      <c r="L3215" s="14">
        <v>0.08138265432098765</v>
      </c>
      <c r="M3215" s="14">
        <v>0.2693400896296296</v>
      </c>
      <c r="N3215" s="14">
        <v>0.05448885008024692</v>
      </c>
      <c r="O3215" s="14">
        <v>0.1911505555555556</v>
      </c>
      <c r="P3215" s="14">
        <v>0.6187672839506173</v>
      </c>
      <c r="Q3215" s="14">
        <v>120.71</v>
      </c>
      <c r="R3215" s="14">
        <v>5.0</v>
      </c>
      <c r="S3215" s="14">
        <v>1.0</v>
      </c>
      <c r="T3215" s="14" t="s">
        <v>104</v>
      </c>
      <c r="U3215" s="14" t="s">
        <v>35</v>
      </c>
      <c r="V3215" s="16" t="s">
        <v>407</v>
      </c>
      <c r="W3215" s="17" t="s">
        <v>185</v>
      </c>
    </row>
    <row r="3216" ht="15.75" customHeight="1">
      <c r="A3216" s="14" t="s">
        <v>8621</v>
      </c>
      <c r="B3216" s="14" t="s">
        <v>8622</v>
      </c>
      <c r="C3216" s="14">
        <v>2017.0</v>
      </c>
      <c r="D3216" s="14">
        <v>26.0</v>
      </c>
      <c r="E3216" s="14">
        <v>322196.0</v>
      </c>
      <c r="F3216" s="14" t="s">
        <v>26</v>
      </c>
      <c r="G3216" s="14" t="s">
        <v>8249</v>
      </c>
      <c r="H3216" s="14" t="s">
        <v>8625</v>
      </c>
      <c r="I3216" s="14">
        <v>0.717</v>
      </c>
      <c r="J3216" s="14">
        <v>0.41</v>
      </c>
      <c r="K3216" s="14">
        <v>0.7182640686005548</v>
      </c>
      <c r="L3216" s="14">
        <v>0.0339</v>
      </c>
      <c r="M3216" s="14">
        <v>0.0757</v>
      </c>
      <c r="N3216" s="14">
        <v>8.3E-5</v>
      </c>
      <c r="O3216" s="14">
        <v>0.187</v>
      </c>
      <c r="P3216" s="14">
        <v>0.512</v>
      </c>
      <c r="Q3216" s="14">
        <v>100.028</v>
      </c>
      <c r="R3216" s="14">
        <v>4.0</v>
      </c>
      <c r="S3216" s="14">
        <v>1.0</v>
      </c>
      <c r="T3216" s="14" t="s">
        <v>34</v>
      </c>
      <c r="U3216" s="14" t="s">
        <v>35</v>
      </c>
      <c r="V3216" s="16" t="s">
        <v>333</v>
      </c>
      <c r="W3216" s="17" t="s">
        <v>185</v>
      </c>
    </row>
    <row r="3217" ht="15.75" customHeight="1">
      <c r="A3217" s="14" t="s">
        <v>21521</v>
      </c>
      <c r="B3217" s="14" t="s">
        <v>21522</v>
      </c>
      <c r="C3217" s="14">
        <v>2017.0</v>
      </c>
      <c r="D3217" s="14">
        <v>26.0</v>
      </c>
      <c r="E3217" s="14">
        <v>194573.0</v>
      </c>
      <c r="F3217" s="14" t="s">
        <v>21523</v>
      </c>
      <c r="G3217" s="14" t="s">
        <v>21524</v>
      </c>
      <c r="H3217" s="14" t="s">
        <v>21525</v>
      </c>
      <c r="I3217" s="14">
        <v>0.414</v>
      </c>
      <c r="J3217" s="14">
        <v>0.608</v>
      </c>
      <c r="K3217" s="14">
        <v>0.8458708531891886</v>
      </c>
      <c r="L3217" s="14">
        <v>0.0287</v>
      </c>
      <c r="M3217" s="14">
        <v>0.363</v>
      </c>
      <c r="N3217" s="14">
        <v>0.0</v>
      </c>
      <c r="O3217" s="14">
        <v>0.116</v>
      </c>
      <c r="P3217" s="14">
        <v>0.28</v>
      </c>
      <c r="Q3217" s="14">
        <v>145.11</v>
      </c>
      <c r="R3217" s="14">
        <v>7.0</v>
      </c>
      <c r="S3217" s="14">
        <v>1.0</v>
      </c>
      <c r="T3217" s="14" t="s">
        <v>21526</v>
      </c>
      <c r="U3217" s="14" t="s">
        <v>35</v>
      </c>
      <c r="V3217" s="16" t="s">
        <v>36</v>
      </c>
      <c r="W3217" s="17" t="s">
        <v>251</v>
      </c>
    </row>
    <row r="3218" ht="15.75" customHeight="1">
      <c r="A3218" s="14" t="s">
        <v>4801</v>
      </c>
      <c r="B3218" s="14" t="s">
        <v>4803</v>
      </c>
      <c r="C3218" s="14">
        <v>2017.0</v>
      </c>
      <c r="D3218" s="14">
        <v>26.0</v>
      </c>
      <c r="E3218" s="14">
        <v>262504.0</v>
      </c>
      <c r="F3218" s="14" t="s">
        <v>26</v>
      </c>
      <c r="G3218" s="14" t="s">
        <v>4805</v>
      </c>
      <c r="H3218" s="14" t="s">
        <v>4806</v>
      </c>
      <c r="I3218" s="14">
        <v>0.523</v>
      </c>
      <c r="J3218" s="14">
        <v>0.24</v>
      </c>
      <c r="K3218" s="14">
        <v>0.7343699869370016</v>
      </c>
      <c r="L3218" s="14">
        <v>0.0315</v>
      </c>
      <c r="M3218" s="14">
        <v>0.771</v>
      </c>
      <c r="N3218" s="14">
        <v>4.74E-5</v>
      </c>
      <c r="O3218" s="14">
        <v>0.114</v>
      </c>
      <c r="P3218" s="14">
        <v>0.253</v>
      </c>
      <c r="Q3218" s="14">
        <v>119.998</v>
      </c>
      <c r="R3218" s="14">
        <v>0.0</v>
      </c>
      <c r="S3218" s="14">
        <v>1.0</v>
      </c>
      <c r="T3218" s="14" t="s">
        <v>34</v>
      </c>
      <c r="U3218" s="14" t="s">
        <v>35</v>
      </c>
      <c r="V3218" s="16" t="s">
        <v>36</v>
      </c>
      <c r="W3218" s="17" t="s">
        <v>251</v>
      </c>
    </row>
    <row r="3219" ht="15.75" customHeight="1">
      <c r="A3219" s="14" t="s">
        <v>4808</v>
      </c>
      <c r="B3219" s="14" t="s">
        <v>4809</v>
      </c>
      <c r="C3219" s="14">
        <v>2021.0</v>
      </c>
      <c r="D3219" s="14">
        <v>26.0</v>
      </c>
      <c r="E3219" s="14">
        <v>237297.0</v>
      </c>
      <c r="F3219" s="14" t="s">
        <v>3624</v>
      </c>
      <c r="G3219" s="14" t="s">
        <v>1593</v>
      </c>
      <c r="H3219" s="14" t="s">
        <v>4812</v>
      </c>
      <c r="I3219" s="14">
        <v>0.426</v>
      </c>
      <c r="J3219" s="14">
        <v>0.378</v>
      </c>
      <c r="K3219" s="14">
        <v>0.7310760806636778</v>
      </c>
      <c r="L3219" s="14">
        <v>0.0396</v>
      </c>
      <c r="M3219" s="14">
        <v>0.831</v>
      </c>
      <c r="N3219" s="14">
        <v>0.0149</v>
      </c>
      <c r="O3219" s="14">
        <v>0.093</v>
      </c>
      <c r="P3219" s="14">
        <v>0.274</v>
      </c>
      <c r="Q3219" s="14">
        <v>160.041</v>
      </c>
      <c r="R3219" s="14">
        <v>1.0</v>
      </c>
      <c r="S3219" s="14">
        <v>1.0</v>
      </c>
      <c r="T3219" s="14" t="s">
        <v>34</v>
      </c>
      <c r="U3219" s="14" t="s">
        <v>35</v>
      </c>
      <c r="V3219" s="16" t="s">
        <v>36</v>
      </c>
      <c r="W3219" s="17" t="s">
        <v>251</v>
      </c>
    </row>
    <row r="3220" ht="15.75" customHeight="1">
      <c r="A3220" s="14" t="s">
        <v>4816</v>
      </c>
      <c r="B3220" s="14" t="s">
        <v>4817</v>
      </c>
      <c r="C3220" s="14">
        <v>2017.0</v>
      </c>
      <c r="D3220" s="14">
        <v>26.0</v>
      </c>
      <c r="E3220" s="14">
        <v>217503.0</v>
      </c>
      <c r="F3220" s="14" t="s">
        <v>26</v>
      </c>
      <c r="G3220" s="14" t="s">
        <v>2070</v>
      </c>
      <c r="H3220" s="14" t="s">
        <v>4819</v>
      </c>
      <c r="I3220" s="14">
        <v>0.512</v>
      </c>
      <c r="J3220" s="14">
        <v>0.728</v>
      </c>
      <c r="K3220" s="14">
        <v>0.8731418304520964</v>
      </c>
      <c r="L3220" s="14">
        <v>0.0316</v>
      </c>
      <c r="M3220" s="14">
        <v>0.387</v>
      </c>
      <c r="N3220" s="14">
        <v>7.83E-6</v>
      </c>
      <c r="O3220" s="14">
        <v>0.145</v>
      </c>
      <c r="P3220" s="14">
        <v>0.262</v>
      </c>
      <c r="Q3220" s="14">
        <v>128.017</v>
      </c>
      <c r="R3220" s="14">
        <v>4.0</v>
      </c>
      <c r="S3220" s="14">
        <v>1.0</v>
      </c>
      <c r="T3220" s="14" t="s">
        <v>34</v>
      </c>
      <c r="U3220" s="14" t="s">
        <v>35</v>
      </c>
      <c r="V3220" s="16" t="s">
        <v>36</v>
      </c>
      <c r="W3220" s="17" t="s">
        <v>251</v>
      </c>
    </row>
    <row r="3221" ht="15.75" customHeight="1">
      <c r="A3221" s="14" t="s">
        <v>4823</v>
      </c>
      <c r="B3221" s="14" t="s">
        <v>4824</v>
      </c>
      <c r="C3221" s="14">
        <v>2009.0</v>
      </c>
      <c r="D3221" s="14">
        <v>26.0</v>
      </c>
      <c r="E3221" s="14">
        <v>220019.0</v>
      </c>
      <c r="F3221" s="14" t="s">
        <v>26</v>
      </c>
      <c r="G3221" s="14" t="s">
        <v>2070</v>
      </c>
      <c r="H3221" s="14" t="s">
        <v>4824</v>
      </c>
      <c r="I3221" s="14">
        <v>0.503</v>
      </c>
      <c r="J3221" s="14">
        <v>0.849</v>
      </c>
      <c r="K3221" s="14">
        <v>0.8604153743960727</v>
      </c>
      <c r="L3221" s="14">
        <v>0.0392</v>
      </c>
      <c r="M3221" s="14">
        <v>0.147</v>
      </c>
      <c r="N3221" s="14">
        <v>4.26E-5</v>
      </c>
      <c r="O3221" s="14">
        <v>0.296</v>
      </c>
      <c r="P3221" s="14">
        <v>0.382</v>
      </c>
      <c r="Q3221" s="14">
        <v>96.046</v>
      </c>
      <c r="R3221" s="14">
        <v>1.0</v>
      </c>
      <c r="S3221" s="14">
        <v>0.0</v>
      </c>
      <c r="T3221" s="14" t="s">
        <v>34</v>
      </c>
      <c r="U3221" s="14" t="s">
        <v>35</v>
      </c>
      <c r="V3221" s="16" t="s">
        <v>45</v>
      </c>
      <c r="W3221" s="17" t="s">
        <v>251</v>
      </c>
    </row>
    <row r="3222" ht="15.75" customHeight="1">
      <c r="A3222" s="14" t="s">
        <v>4827</v>
      </c>
      <c r="B3222" s="14" t="s">
        <v>4829</v>
      </c>
      <c r="C3222" s="14">
        <v>1998.0</v>
      </c>
      <c r="D3222" s="14">
        <v>26.0</v>
      </c>
      <c r="E3222" s="14">
        <v>352523.0</v>
      </c>
      <c r="F3222" s="14" t="s">
        <v>26</v>
      </c>
      <c r="G3222" s="14" t="s">
        <v>63</v>
      </c>
      <c r="H3222" s="14" t="s">
        <v>3218</v>
      </c>
      <c r="I3222" s="14">
        <v>0.542</v>
      </c>
      <c r="J3222" s="14">
        <v>0.332</v>
      </c>
      <c r="K3222" s="14">
        <v>0.8326738390941186</v>
      </c>
      <c r="L3222" s="14">
        <v>0.0299</v>
      </c>
      <c r="M3222" s="14">
        <v>0.779</v>
      </c>
      <c r="N3222" s="14">
        <v>0.0</v>
      </c>
      <c r="O3222" s="14">
        <v>0.141</v>
      </c>
      <c r="P3222" s="14">
        <v>0.327</v>
      </c>
      <c r="Q3222" s="14">
        <v>138.592</v>
      </c>
      <c r="R3222" s="14">
        <v>2.0</v>
      </c>
      <c r="S3222" s="14">
        <v>1.0</v>
      </c>
      <c r="T3222" s="14" t="s">
        <v>34</v>
      </c>
      <c r="U3222" s="14" t="s">
        <v>35</v>
      </c>
      <c r="V3222" s="16" t="s">
        <v>45</v>
      </c>
      <c r="W3222" s="17" t="s">
        <v>251</v>
      </c>
    </row>
    <row r="3223" ht="15.75" customHeight="1">
      <c r="A3223" s="14" t="s">
        <v>8630</v>
      </c>
      <c r="B3223" s="14" t="s">
        <v>6023</v>
      </c>
      <c r="C3223" s="14">
        <v>2016.0</v>
      </c>
      <c r="D3223" s="14">
        <v>26.0</v>
      </c>
      <c r="E3223" s="14">
        <v>426266.0</v>
      </c>
      <c r="F3223" s="14" t="s">
        <v>4835</v>
      </c>
      <c r="G3223" s="14" t="s">
        <v>5360</v>
      </c>
      <c r="H3223" s="14" t="s">
        <v>4950</v>
      </c>
      <c r="I3223" s="14">
        <v>0.487</v>
      </c>
      <c r="J3223" s="14">
        <v>0.59</v>
      </c>
      <c r="K3223" s="14">
        <v>0.837529142497005</v>
      </c>
      <c r="L3223" s="14">
        <v>0.0617</v>
      </c>
      <c r="M3223" s="14">
        <v>0.659</v>
      </c>
      <c r="N3223" s="14">
        <v>6.98E-6</v>
      </c>
      <c r="O3223" s="14">
        <v>0.196</v>
      </c>
      <c r="P3223" s="14">
        <v>0.759</v>
      </c>
      <c r="Q3223" s="14">
        <v>134.485</v>
      </c>
      <c r="R3223" s="14">
        <v>9.0</v>
      </c>
      <c r="S3223" s="14">
        <v>1.0</v>
      </c>
      <c r="T3223" s="14" t="s">
        <v>104</v>
      </c>
      <c r="U3223" s="14" t="s">
        <v>35</v>
      </c>
      <c r="V3223" s="16" t="s">
        <v>181</v>
      </c>
      <c r="W3223" s="17" t="s">
        <v>185</v>
      </c>
    </row>
    <row r="3224" ht="15.75" customHeight="1">
      <c r="A3224" s="14" t="s">
        <v>8633</v>
      </c>
      <c r="B3224" s="14" t="s">
        <v>8634</v>
      </c>
      <c r="C3224" s="14">
        <v>2023.0</v>
      </c>
      <c r="D3224" s="14">
        <v>26.0</v>
      </c>
      <c r="E3224" s="14">
        <v>218151.0</v>
      </c>
      <c r="F3224" s="14" t="s">
        <v>8635</v>
      </c>
      <c r="G3224" s="14" t="s">
        <v>8636</v>
      </c>
      <c r="H3224" s="14" t="s">
        <v>8637</v>
      </c>
      <c r="I3224" s="14">
        <v>0.724</v>
      </c>
      <c r="J3224" s="14">
        <v>0.567</v>
      </c>
      <c r="K3224" s="14">
        <v>0.7704960109346889</v>
      </c>
      <c r="L3224" s="14">
        <v>0.0571</v>
      </c>
      <c r="M3224" s="14">
        <v>0.0784</v>
      </c>
      <c r="N3224" s="14">
        <v>0.00121</v>
      </c>
      <c r="O3224" s="14">
        <v>0.127</v>
      </c>
      <c r="P3224" s="14">
        <v>0.721</v>
      </c>
      <c r="Q3224" s="14">
        <v>161.996</v>
      </c>
      <c r="R3224" s="14">
        <v>3.0</v>
      </c>
      <c r="S3224" s="14">
        <v>1.0</v>
      </c>
      <c r="T3224" s="14" t="s">
        <v>104</v>
      </c>
      <c r="U3224" s="14" t="s">
        <v>68</v>
      </c>
      <c r="V3224" s="16" t="s">
        <v>181</v>
      </c>
      <c r="W3224" s="17" t="s">
        <v>185</v>
      </c>
    </row>
    <row r="3225" ht="15.75" customHeight="1">
      <c r="A3225" s="14" t="s">
        <v>4833</v>
      </c>
      <c r="B3225" s="14" t="s">
        <v>4834</v>
      </c>
      <c r="C3225" s="14">
        <v>2020.0</v>
      </c>
      <c r="D3225" s="14">
        <v>26.0</v>
      </c>
      <c r="E3225" s="14">
        <v>198906.0</v>
      </c>
      <c r="F3225" s="14" t="s">
        <v>1918</v>
      </c>
      <c r="G3225" s="14" t="s">
        <v>1919</v>
      </c>
      <c r="H3225" s="14" t="s">
        <v>4837</v>
      </c>
      <c r="I3225" s="14">
        <v>0.77</v>
      </c>
      <c r="J3225" s="14">
        <v>0.246</v>
      </c>
      <c r="K3225" s="14">
        <v>0.70694928666167</v>
      </c>
      <c r="L3225" s="14">
        <v>0.0327</v>
      </c>
      <c r="M3225" s="14">
        <v>0.849</v>
      </c>
      <c r="N3225" s="14">
        <v>0.0116</v>
      </c>
      <c r="O3225" s="14">
        <v>0.138</v>
      </c>
      <c r="P3225" s="14">
        <v>0.283</v>
      </c>
      <c r="Q3225" s="14">
        <v>96.01</v>
      </c>
      <c r="R3225" s="14">
        <v>10.0</v>
      </c>
      <c r="S3225" s="14">
        <v>1.0</v>
      </c>
      <c r="T3225" s="14" t="s">
        <v>104</v>
      </c>
      <c r="U3225" s="14" t="s">
        <v>35</v>
      </c>
      <c r="V3225" s="16" t="s">
        <v>36</v>
      </c>
      <c r="W3225" s="17" t="s">
        <v>251</v>
      </c>
    </row>
    <row r="3226" ht="15.75" customHeight="1">
      <c r="A3226" s="14" t="s">
        <v>21527</v>
      </c>
      <c r="B3226" s="14" t="s">
        <v>21528</v>
      </c>
      <c r="C3226" s="14">
        <v>2009.0</v>
      </c>
      <c r="D3226" s="14">
        <v>26.0</v>
      </c>
      <c r="E3226" s="14">
        <v>314880.0</v>
      </c>
      <c r="F3226" s="14" t="s">
        <v>1238</v>
      </c>
      <c r="G3226" s="14" t="s">
        <v>21529</v>
      </c>
      <c r="H3226" s="14" t="s">
        <v>21530</v>
      </c>
      <c r="I3226" s="14">
        <v>0.673</v>
      </c>
      <c r="J3226" s="14">
        <v>0.38</v>
      </c>
      <c r="K3226" s="14">
        <v>0.8091887151453557</v>
      </c>
      <c r="L3226" s="14">
        <v>0.0298</v>
      </c>
      <c r="M3226" s="14">
        <v>0.166</v>
      </c>
      <c r="N3226" s="14">
        <v>4.21E-5</v>
      </c>
      <c r="O3226" s="14">
        <v>0.0887</v>
      </c>
      <c r="P3226" s="14">
        <v>0.345</v>
      </c>
      <c r="Q3226" s="14">
        <v>119.949</v>
      </c>
      <c r="R3226" s="14">
        <v>9.0</v>
      </c>
      <c r="S3226" s="14">
        <v>1.0</v>
      </c>
      <c r="T3226" s="14" t="s">
        <v>1264</v>
      </c>
      <c r="U3226" s="14" t="s">
        <v>68</v>
      </c>
      <c r="V3226" s="16" t="s">
        <v>45</v>
      </c>
      <c r="W3226" s="17" t="s">
        <v>251</v>
      </c>
    </row>
    <row r="3227" ht="15.75" customHeight="1">
      <c r="A3227" s="14" t="s">
        <v>8643</v>
      </c>
      <c r="B3227" s="14" t="s">
        <v>8644</v>
      </c>
      <c r="C3227" s="14">
        <v>2016.0</v>
      </c>
      <c r="D3227" s="14">
        <v>26.0</v>
      </c>
      <c r="E3227" s="14">
        <v>230592.0</v>
      </c>
      <c r="F3227" s="14" t="s">
        <v>26</v>
      </c>
      <c r="G3227" s="14" t="s">
        <v>8646</v>
      </c>
      <c r="H3227" s="14" t="s">
        <v>8647</v>
      </c>
      <c r="I3227" s="14">
        <v>0.758</v>
      </c>
      <c r="J3227" s="14">
        <v>0.837</v>
      </c>
      <c r="K3227" s="14">
        <v>0.9087545184071878</v>
      </c>
      <c r="L3227" s="14">
        <v>0.378</v>
      </c>
      <c r="M3227" s="14">
        <v>0.279</v>
      </c>
      <c r="N3227" s="14">
        <v>0.0</v>
      </c>
      <c r="O3227" s="14">
        <v>0.044</v>
      </c>
      <c r="P3227" s="14">
        <v>0.738</v>
      </c>
      <c r="Q3227" s="14">
        <v>94.81</v>
      </c>
      <c r="R3227" s="14">
        <v>1.0</v>
      </c>
      <c r="S3227" s="14">
        <v>1.0</v>
      </c>
      <c r="T3227" s="14" t="s">
        <v>34</v>
      </c>
      <c r="U3227" s="14" t="s">
        <v>35</v>
      </c>
      <c r="V3227" s="16" t="s">
        <v>181</v>
      </c>
      <c r="W3227" s="17" t="s">
        <v>185</v>
      </c>
    </row>
    <row r="3228" ht="15.75" customHeight="1">
      <c r="A3228" s="14" t="s">
        <v>21531</v>
      </c>
      <c r="B3228" s="14" t="s">
        <v>21532</v>
      </c>
      <c r="C3228" s="14">
        <v>2006.0</v>
      </c>
      <c r="D3228" s="14">
        <v>26.0</v>
      </c>
      <c r="E3228" s="14">
        <v>257959.0</v>
      </c>
      <c r="F3228" s="14" t="s">
        <v>4278</v>
      </c>
      <c r="G3228" s="14" t="s">
        <v>21533</v>
      </c>
      <c r="H3228" s="14" t="s">
        <v>21534</v>
      </c>
      <c r="I3228" s="14">
        <v>0.633</v>
      </c>
      <c r="J3228" s="14">
        <v>0.645</v>
      </c>
      <c r="K3228" s="14">
        <v>0.8907449789127813</v>
      </c>
      <c r="L3228" s="14">
        <v>0.0285</v>
      </c>
      <c r="M3228" s="14">
        <v>0.377</v>
      </c>
      <c r="N3228" s="14">
        <v>0.0</v>
      </c>
      <c r="O3228" s="14">
        <v>0.217</v>
      </c>
      <c r="P3228" s="14">
        <v>0.465</v>
      </c>
      <c r="Q3228" s="14">
        <v>121.958</v>
      </c>
      <c r="R3228" s="14">
        <v>4.0</v>
      </c>
      <c r="S3228" s="14">
        <v>0.0</v>
      </c>
      <c r="T3228" s="14" t="s">
        <v>1434</v>
      </c>
      <c r="U3228" s="14" t="s">
        <v>35</v>
      </c>
      <c r="V3228" s="16" t="s">
        <v>54</v>
      </c>
      <c r="W3228" s="17" t="s">
        <v>251</v>
      </c>
    </row>
    <row r="3229" ht="15.75" customHeight="1">
      <c r="A3229" s="14" t="s">
        <v>8649</v>
      </c>
      <c r="B3229" s="14" t="s">
        <v>8651</v>
      </c>
      <c r="C3229" s="14">
        <v>2018.0</v>
      </c>
      <c r="D3229" s="14">
        <v>26.0</v>
      </c>
      <c r="E3229" s="14">
        <v>143962.0</v>
      </c>
      <c r="F3229" s="14" t="s">
        <v>8653</v>
      </c>
      <c r="G3229" s="14" t="s">
        <v>8655</v>
      </c>
      <c r="H3229" s="14" t="s">
        <v>2713</v>
      </c>
      <c r="I3229" s="14">
        <v>0.584</v>
      </c>
      <c r="J3229" s="14">
        <v>0.92</v>
      </c>
      <c r="K3229" s="14">
        <v>0.847196971299228</v>
      </c>
      <c r="L3229" s="14">
        <v>0.0557</v>
      </c>
      <c r="M3229" s="14">
        <v>9.79E-4</v>
      </c>
      <c r="N3229" s="14">
        <v>9.0E-6</v>
      </c>
      <c r="O3229" s="14">
        <v>0.127</v>
      </c>
      <c r="P3229" s="14">
        <v>0.565</v>
      </c>
      <c r="Q3229" s="14">
        <v>138.043</v>
      </c>
      <c r="R3229" s="14">
        <v>1.0</v>
      </c>
      <c r="S3229" s="14">
        <v>1.0</v>
      </c>
      <c r="T3229" s="14" t="s">
        <v>103</v>
      </c>
      <c r="U3229" s="14" t="s">
        <v>68</v>
      </c>
      <c r="V3229" s="16" t="s">
        <v>333</v>
      </c>
      <c r="W3229" s="17" t="s">
        <v>185</v>
      </c>
    </row>
    <row r="3230" ht="15.75" customHeight="1">
      <c r="A3230" s="14" t="s">
        <v>8660</v>
      </c>
      <c r="B3230" s="14" t="s">
        <v>8662</v>
      </c>
      <c r="C3230" s="14">
        <v>2004.0</v>
      </c>
      <c r="D3230" s="14">
        <v>26.0</v>
      </c>
      <c r="E3230" s="14">
        <v>432300.0</v>
      </c>
      <c r="F3230" s="14" t="s">
        <v>8664</v>
      </c>
      <c r="G3230" s="14" t="s">
        <v>8665</v>
      </c>
      <c r="H3230" s="14" t="s">
        <v>8666</v>
      </c>
      <c r="I3230" s="14">
        <v>0.838</v>
      </c>
      <c r="J3230" s="14">
        <v>0.744</v>
      </c>
      <c r="K3230" s="14">
        <v>0.8128248454470768</v>
      </c>
      <c r="L3230" s="14">
        <v>0.0924</v>
      </c>
      <c r="M3230" s="14">
        <v>0.204</v>
      </c>
      <c r="N3230" s="14">
        <v>2.4E-6</v>
      </c>
      <c r="O3230" s="14">
        <v>0.0672</v>
      </c>
      <c r="P3230" s="14">
        <v>0.898</v>
      </c>
      <c r="Q3230" s="14">
        <v>143.342</v>
      </c>
      <c r="R3230" s="14">
        <v>11.0</v>
      </c>
      <c r="S3230" s="14">
        <v>0.0</v>
      </c>
      <c r="T3230" s="14" t="s">
        <v>103</v>
      </c>
      <c r="U3230" s="14" t="s">
        <v>94</v>
      </c>
      <c r="V3230" s="16" t="s">
        <v>560</v>
      </c>
      <c r="W3230" s="17" t="s">
        <v>185</v>
      </c>
    </row>
    <row r="3231" ht="15.75" customHeight="1">
      <c r="A3231" s="14" t="s">
        <v>8670</v>
      </c>
      <c r="B3231" s="14" t="s">
        <v>8671</v>
      </c>
      <c r="C3231" s="14">
        <v>2018.0</v>
      </c>
      <c r="D3231" s="14">
        <v>26.0</v>
      </c>
      <c r="E3231" s="14">
        <v>153625.0</v>
      </c>
      <c r="F3231" s="14" t="s">
        <v>213</v>
      </c>
      <c r="G3231" s="14" t="s">
        <v>7547</v>
      </c>
      <c r="H3231" s="14" t="s">
        <v>7548</v>
      </c>
      <c r="I3231" s="14">
        <v>0.838</v>
      </c>
      <c r="J3231" s="14">
        <v>0.486</v>
      </c>
      <c r="K3231" s="14">
        <v>0.8767351827502677</v>
      </c>
      <c r="L3231" s="14">
        <v>0.0452</v>
      </c>
      <c r="M3231" s="14">
        <v>0.616</v>
      </c>
      <c r="N3231" s="14">
        <v>0.0</v>
      </c>
      <c r="O3231" s="14">
        <v>0.084</v>
      </c>
      <c r="P3231" s="14">
        <v>0.87</v>
      </c>
      <c r="Q3231" s="14">
        <v>129.99</v>
      </c>
      <c r="R3231" s="14">
        <v>7.0</v>
      </c>
      <c r="S3231" s="14">
        <v>1.0</v>
      </c>
      <c r="T3231" s="14" t="s">
        <v>103</v>
      </c>
      <c r="U3231" s="14" t="s">
        <v>35</v>
      </c>
      <c r="V3231" s="16" t="s">
        <v>560</v>
      </c>
      <c r="W3231" s="17" t="s">
        <v>185</v>
      </c>
    </row>
    <row r="3232" ht="15.75" customHeight="1">
      <c r="A3232" s="14" t="s">
        <v>8675</v>
      </c>
      <c r="B3232" s="14" t="s">
        <v>8677</v>
      </c>
      <c r="C3232" s="14">
        <v>2022.0</v>
      </c>
      <c r="D3232" s="14">
        <v>26.0</v>
      </c>
      <c r="E3232" s="14">
        <v>224270.0</v>
      </c>
      <c r="F3232" s="14" t="s">
        <v>8027</v>
      </c>
      <c r="G3232" s="14" t="s">
        <v>8028</v>
      </c>
      <c r="H3232" s="14" t="s">
        <v>4373</v>
      </c>
      <c r="I3232" s="14">
        <v>0.497</v>
      </c>
      <c r="J3232" s="14">
        <v>0.912</v>
      </c>
      <c r="K3232" s="14">
        <v>0.8813124291300813</v>
      </c>
      <c r="L3232" s="14">
        <v>0.0314</v>
      </c>
      <c r="M3232" s="14">
        <v>1.55E-4</v>
      </c>
      <c r="N3232" s="14">
        <v>0.0928</v>
      </c>
      <c r="O3232" s="14">
        <v>0.117</v>
      </c>
      <c r="P3232" s="14">
        <v>0.802</v>
      </c>
      <c r="Q3232" s="14">
        <v>151.996</v>
      </c>
      <c r="R3232" s="14">
        <v>10.0</v>
      </c>
      <c r="S3232" s="14">
        <v>0.0</v>
      </c>
      <c r="T3232" s="14" t="s">
        <v>103</v>
      </c>
      <c r="U3232" s="14" t="s">
        <v>35</v>
      </c>
      <c r="V3232" s="16" t="s">
        <v>560</v>
      </c>
      <c r="W3232" s="17" t="s">
        <v>185</v>
      </c>
    </row>
    <row r="3233" ht="15.75" customHeight="1">
      <c r="A3233" s="14" t="s">
        <v>4839</v>
      </c>
      <c r="B3233" s="14" t="s">
        <v>4840</v>
      </c>
      <c r="C3233" s="14">
        <v>2023.0</v>
      </c>
      <c r="D3233" s="14">
        <v>26.0</v>
      </c>
      <c r="E3233" s="14">
        <v>155642.0</v>
      </c>
      <c r="F3233" s="14" t="s">
        <v>223</v>
      </c>
      <c r="G3233" s="14" t="s">
        <v>4843</v>
      </c>
      <c r="H3233" s="14" t="s">
        <v>4844</v>
      </c>
      <c r="I3233" s="14">
        <v>0.682</v>
      </c>
      <c r="J3233" s="14">
        <v>0.677</v>
      </c>
      <c r="K3233" s="14">
        <v>0.8479455863613471</v>
      </c>
      <c r="L3233" s="14">
        <v>0.0958</v>
      </c>
      <c r="M3233" s="14">
        <v>0.0291</v>
      </c>
      <c r="N3233" s="14">
        <v>8.25E-6</v>
      </c>
      <c r="O3233" s="14">
        <v>0.221</v>
      </c>
      <c r="P3233" s="14">
        <v>0.277</v>
      </c>
      <c r="Q3233" s="14">
        <v>93.44</v>
      </c>
      <c r="R3233" s="14">
        <v>10.0</v>
      </c>
      <c r="S3233" s="14">
        <v>0.0</v>
      </c>
      <c r="T3233" s="14" t="s">
        <v>103</v>
      </c>
      <c r="U3233" s="14" t="s">
        <v>68</v>
      </c>
      <c r="V3233" s="16" t="s">
        <v>36</v>
      </c>
      <c r="W3233" s="17" t="s">
        <v>251</v>
      </c>
    </row>
    <row r="3234" ht="15.75" customHeight="1">
      <c r="A3234" s="14" t="s">
        <v>8684</v>
      </c>
      <c r="B3234" s="14" t="s">
        <v>8686</v>
      </c>
      <c r="C3234" s="14">
        <v>1976.0</v>
      </c>
      <c r="D3234" s="14">
        <v>26.0</v>
      </c>
      <c r="E3234" s="14">
        <v>214560.0</v>
      </c>
      <c r="F3234" s="14" t="s">
        <v>8687</v>
      </c>
      <c r="G3234" s="14" t="s">
        <v>8688</v>
      </c>
      <c r="H3234" s="14" t="s">
        <v>8689</v>
      </c>
      <c r="I3234" s="14">
        <v>0.739</v>
      </c>
      <c r="J3234" s="14">
        <v>0.449</v>
      </c>
      <c r="K3234" s="14">
        <v>0.6638290590836133</v>
      </c>
      <c r="L3234" s="14">
        <v>0.0307</v>
      </c>
      <c r="M3234" s="14">
        <v>0.0654</v>
      </c>
      <c r="N3234" s="14">
        <v>0.00653</v>
      </c>
      <c r="O3234" s="14">
        <v>0.148</v>
      </c>
      <c r="P3234" s="14">
        <v>0.877</v>
      </c>
      <c r="Q3234" s="14">
        <v>122.559</v>
      </c>
      <c r="R3234" s="14">
        <v>7.0</v>
      </c>
      <c r="S3234" s="14">
        <v>1.0</v>
      </c>
      <c r="T3234" s="14" t="s">
        <v>103</v>
      </c>
      <c r="U3234" s="14" t="s">
        <v>35</v>
      </c>
      <c r="V3234" s="16" t="s">
        <v>560</v>
      </c>
      <c r="W3234" s="17" t="s">
        <v>185</v>
      </c>
    </row>
    <row r="3235" ht="15.75" customHeight="1">
      <c r="A3235" s="14" t="s">
        <v>8694</v>
      </c>
      <c r="B3235" s="14" t="s">
        <v>8696</v>
      </c>
      <c r="C3235" s="14">
        <v>2018.0</v>
      </c>
      <c r="D3235" s="14">
        <v>26.0</v>
      </c>
      <c r="E3235" s="14">
        <v>102572.0</v>
      </c>
      <c r="F3235" s="14" t="s">
        <v>8697</v>
      </c>
      <c r="G3235" s="14" t="s">
        <v>8698</v>
      </c>
      <c r="H3235" s="14" t="s">
        <v>8699</v>
      </c>
      <c r="I3235" s="14">
        <v>0.611</v>
      </c>
      <c r="J3235" s="14">
        <v>0.0255</v>
      </c>
      <c r="K3235" s="14">
        <v>0.5557076551118494</v>
      </c>
      <c r="L3235" s="14">
        <v>0.204</v>
      </c>
      <c r="M3235" s="14">
        <v>0.883</v>
      </c>
      <c r="N3235" s="14">
        <v>0.012</v>
      </c>
      <c r="O3235" s="14">
        <v>0.0732</v>
      </c>
      <c r="P3235" s="14">
        <v>0.669</v>
      </c>
      <c r="Q3235" s="14">
        <v>127.721</v>
      </c>
      <c r="R3235" s="14">
        <v>2.0</v>
      </c>
      <c r="S3235" s="14">
        <v>1.0</v>
      </c>
      <c r="T3235" s="14" t="s">
        <v>103</v>
      </c>
      <c r="U3235" s="14" t="s">
        <v>35</v>
      </c>
      <c r="V3235" s="16" t="s">
        <v>407</v>
      </c>
      <c r="W3235" s="17" t="s">
        <v>185</v>
      </c>
    </row>
    <row r="3236" ht="15.75" customHeight="1">
      <c r="A3236" s="14" t="s">
        <v>4847</v>
      </c>
      <c r="B3236" s="14" t="s">
        <v>4848</v>
      </c>
      <c r="C3236" s="14">
        <v>2018.0</v>
      </c>
      <c r="D3236" s="14">
        <v>26.0</v>
      </c>
      <c r="E3236" s="14">
        <v>248533.0</v>
      </c>
      <c r="F3236" s="14" t="s">
        <v>194</v>
      </c>
      <c r="G3236" s="14" t="s">
        <v>4849</v>
      </c>
      <c r="H3236" s="14" t="s">
        <v>4716</v>
      </c>
      <c r="I3236" s="14">
        <v>0.588</v>
      </c>
      <c r="J3236" s="14">
        <v>0.295</v>
      </c>
      <c r="K3236" s="14">
        <v>0.7119115350734305</v>
      </c>
      <c r="L3236" s="14">
        <v>0.041</v>
      </c>
      <c r="M3236" s="14">
        <v>0.695</v>
      </c>
      <c r="N3236" s="14">
        <v>6.25E-4</v>
      </c>
      <c r="O3236" s="14">
        <v>0.123</v>
      </c>
      <c r="P3236" s="14">
        <v>0.422</v>
      </c>
      <c r="Q3236" s="14">
        <v>160.079</v>
      </c>
      <c r="R3236" s="14">
        <v>5.0</v>
      </c>
      <c r="S3236" s="14">
        <v>0.0</v>
      </c>
      <c r="T3236" s="14" t="s">
        <v>104</v>
      </c>
      <c r="U3236" s="14" t="s">
        <v>68</v>
      </c>
      <c r="V3236" s="16" t="s">
        <v>54</v>
      </c>
      <c r="W3236" s="17" t="s">
        <v>251</v>
      </c>
    </row>
    <row r="3237" ht="15.75" customHeight="1">
      <c r="A3237" s="14" t="s">
        <v>4855</v>
      </c>
      <c r="B3237" s="14" t="s">
        <v>4856</v>
      </c>
      <c r="C3237" s="14">
        <v>2018.0</v>
      </c>
      <c r="D3237" s="14">
        <v>26.0</v>
      </c>
      <c r="E3237" s="14">
        <v>283226.0</v>
      </c>
      <c r="F3237" s="14" t="s">
        <v>194</v>
      </c>
      <c r="G3237" s="14" t="s">
        <v>4857</v>
      </c>
      <c r="H3237" s="14" t="s">
        <v>4716</v>
      </c>
      <c r="I3237" s="14">
        <v>0.611</v>
      </c>
      <c r="J3237" s="14">
        <v>0.354</v>
      </c>
      <c r="K3237" s="14">
        <v>0.7076551237202393</v>
      </c>
      <c r="L3237" s="14">
        <v>0.0306</v>
      </c>
      <c r="M3237" s="14">
        <v>0.738</v>
      </c>
      <c r="N3237" s="14">
        <v>1.67E-4</v>
      </c>
      <c r="O3237" s="14">
        <v>0.183</v>
      </c>
      <c r="P3237" s="14">
        <v>0.154</v>
      </c>
      <c r="Q3237" s="14">
        <v>112.972</v>
      </c>
      <c r="R3237" s="14">
        <v>9.0</v>
      </c>
      <c r="S3237" s="14">
        <v>1.0</v>
      </c>
      <c r="T3237" s="14" t="s">
        <v>104</v>
      </c>
      <c r="U3237" s="14" t="s">
        <v>35</v>
      </c>
      <c r="V3237" s="16" t="s">
        <v>58</v>
      </c>
      <c r="W3237" s="17" t="s">
        <v>251</v>
      </c>
    </row>
    <row r="3238" ht="15.75" customHeight="1">
      <c r="A3238" s="14" t="s">
        <v>8704</v>
      </c>
      <c r="B3238" s="14" t="s">
        <v>8705</v>
      </c>
      <c r="C3238" s="14">
        <v>1999.0</v>
      </c>
      <c r="D3238" s="14">
        <v>26.0</v>
      </c>
      <c r="E3238" s="14">
        <v>390546.0</v>
      </c>
      <c r="F3238" s="14" t="s">
        <v>255</v>
      </c>
      <c r="G3238" s="14" t="s">
        <v>8707</v>
      </c>
      <c r="H3238" s="14" t="s">
        <v>8708</v>
      </c>
      <c r="I3238" s="14">
        <v>0.706</v>
      </c>
      <c r="J3238" s="14">
        <v>0.728</v>
      </c>
      <c r="K3238" s="14">
        <v>0.7975317091780737</v>
      </c>
      <c r="L3238" s="14">
        <v>0.0569</v>
      </c>
      <c r="M3238" s="14">
        <v>0.167</v>
      </c>
      <c r="N3238" s="14">
        <v>0.0</v>
      </c>
      <c r="O3238" s="14">
        <v>0.19</v>
      </c>
      <c r="P3238" s="14">
        <v>0.723</v>
      </c>
      <c r="Q3238" s="14">
        <v>127.252</v>
      </c>
      <c r="R3238" s="14">
        <v>7.0</v>
      </c>
      <c r="S3238" s="14">
        <v>1.0</v>
      </c>
      <c r="T3238" s="14" t="s">
        <v>104</v>
      </c>
      <c r="U3238" s="14" t="s">
        <v>35</v>
      </c>
      <c r="V3238" s="16" t="s">
        <v>181</v>
      </c>
      <c r="W3238" s="17" t="s">
        <v>185</v>
      </c>
    </row>
    <row r="3239" ht="15.75" customHeight="1">
      <c r="A3239" s="14" t="s">
        <v>8713</v>
      </c>
      <c r="B3239" s="14" t="s">
        <v>8714</v>
      </c>
      <c r="C3239" s="14">
        <v>2018.0</v>
      </c>
      <c r="D3239" s="14">
        <v>26.0</v>
      </c>
      <c r="E3239" s="14">
        <v>265631.0</v>
      </c>
      <c r="F3239" s="14" t="s">
        <v>347</v>
      </c>
      <c r="G3239" s="14" t="s">
        <v>1565</v>
      </c>
      <c r="H3239" s="14" t="s">
        <v>8714</v>
      </c>
      <c r="I3239" s="14">
        <v>0.647</v>
      </c>
      <c r="J3239" s="14">
        <v>0.701</v>
      </c>
      <c r="K3239" s="14">
        <v>0.8192629349813005</v>
      </c>
      <c r="L3239" s="14">
        <v>0.0281</v>
      </c>
      <c r="M3239" s="14">
        <v>0.247</v>
      </c>
      <c r="N3239" s="14">
        <v>2.84E-5</v>
      </c>
      <c r="O3239" s="14">
        <v>0.114</v>
      </c>
      <c r="P3239" s="14">
        <v>0.736</v>
      </c>
      <c r="Q3239" s="14">
        <v>102.999</v>
      </c>
      <c r="R3239" s="14">
        <v>7.0</v>
      </c>
      <c r="S3239" s="14">
        <v>1.0</v>
      </c>
      <c r="T3239" s="14" t="s">
        <v>34</v>
      </c>
      <c r="U3239" s="14" t="s">
        <v>35</v>
      </c>
      <c r="V3239" s="16" t="s">
        <v>181</v>
      </c>
      <c r="W3239" s="17" t="s">
        <v>185</v>
      </c>
    </row>
    <row r="3240" ht="15.75" customHeight="1">
      <c r="A3240" s="14" t="s">
        <v>8721</v>
      </c>
      <c r="B3240" s="14" t="s">
        <v>8723</v>
      </c>
      <c r="C3240" s="14">
        <v>2022.0</v>
      </c>
      <c r="D3240" s="14">
        <v>26.0</v>
      </c>
      <c r="E3240" s="14">
        <v>222805.0</v>
      </c>
      <c r="F3240" s="14" t="s">
        <v>26</v>
      </c>
      <c r="G3240" s="14" t="s">
        <v>8726</v>
      </c>
      <c r="H3240" s="14" t="s">
        <v>8723</v>
      </c>
      <c r="I3240" s="14">
        <v>0.641</v>
      </c>
      <c r="J3240" s="14">
        <v>0.746</v>
      </c>
      <c r="K3240" s="14">
        <v>0.8186640429316053</v>
      </c>
      <c r="L3240" s="14">
        <v>0.0521</v>
      </c>
      <c r="M3240" s="14">
        <v>0.424</v>
      </c>
      <c r="N3240" s="14">
        <v>0.0</v>
      </c>
      <c r="O3240" s="14">
        <v>0.2</v>
      </c>
      <c r="P3240" s="14">
        <v>0.695</v>
      </c>
      <c r="Q3240" s="14">
        <v>90.043</v>
      </c>
      <c r="R3240" s="14">
        <v>9.0</v>
      </c>
      <c r="S3240" s="14">
        <v>1.0</v>
      </c>
      <c r="T3240" s="14" t="s">
        <v>34</v>
      </c>
      <c r="U3240" s="14" t="s">
        <v>35</v>
      </c>
      <c r="V3240" s="16" t="s">
        <v>407</v>
      </c>
      <c r="W3240" s="17" t="s">
        <v>185</v>
      </c>
    </row>
    <row r="3241" ht="15.75" customHeight="1">
      <c r="A3241" s="14" t="s">
        <v>4860</v>
      </c>
      <c r="B3241" s="14" t="s">
        <v>4861</v>
      </c>
      <c r="C3241" s="14">
        <v>2018.0</v>
      </c>
      <c r="D3241" s="14">
        <v>26.0</v>
      </c>
      <c r="E3241" s="14">
        <v>240047.0</v>
      </c>
      <c r="F3241" s="14" t="s">
        <v>401</v>
      </c>
      <c r="G3241" s="14" t="s">
        <v>4863</v>
      </c>
      <c r="H3241" s="14" t="s">
        <v>4864</v>
      </c>
      <c r="I3241" s="14">
        <v>0.512</v>
      </c>
      <c r="J3241" s="14">
        <v>0.563</v>
      </c>
      <c r="K3241" s="14">
        <v>0.8179582058730359</v>
      </c>
      <c r="L3241" s="14">
        <v>0.0267</v>
      </c>
      <c r="M3241" s="14">
        <v>0.447</v>
      </c>
      <c r="N3241" s="14">
        <v>1.35E-5</v>
      </c>
      <c r="O3241" s="14">
        <v>0.167</v>
      </c>
      <c r="P3241" s="14">
        <v>0.379</v>
      </c>
      <c r="Q3241" s="14">
        <v>145.895</v>
      </c>
      <c r="R3241" s="14">
        <v>0.0</v>
      </c>
      <c r="S3241" s="14">
        <v>1.0</v>
      </c>
      <c r="T3241" s="14" t="s">
        <v>34</v>
      </c>
      <c r="U3241" s="14" t="s">
        <v>35</v>
      </c>
      <c r="V3241" s="16" t="s">
        <v>45</v>
      </c>
      <c r="W3241" s="17" t="s">
        <v>251</v>
      </c>
    </row>
    <row r="3242" ht="15.75" customHeight="1">
      <c r="A3242" s="14" t="s">
        <v>4867</v>
      </c>
      <c r="B3242" s="14" t="s">
        <v>4869</v>
      </c>
      <c r="C3242" s="14">
        <v>2018.0</v>
      </c>
      <c r="D3242" s="14">
        <v>26.0</v>
      </c>
      <c r="E3242" s="14">
        <v>281290.0</v>
      </c>
      <c r="F3242" s="14" t="s">
        <v>3987</v>
      </c>
      <c r="G3242" s="14" t="s">
        <v>4874</v>
      </c>
      <c r="H3242" s="14" t="s">
        <v>4869</v>
      </c>
      <c r="I3242" s="14">
        <v>0.353</v>
      </c>
      <c r="J3242" s="14">
        <v>0.576</v>
      </c>
      <c r="K3242" s="14">
        <v>0.7848908091291491</v>
      </c>
      <c r="L3242" s="14">
        <v>0.138</v>
      </c>
      <c r="M3242" s="14">
        <v>0.0131</v>
      </c>
      <c r="N3242" s="14">
        <v>0.0</v>
      </c>
      <c r="O3242" s="14">
        <v>0.179</v>
      </c>
      <c r="P3242" s="14">
        <v>0.256</v>
      </c>
      <c r="Q3242" s="14">
        <v>91.352</v>
      </c>
      <c r="R3242" s="14">
        <v>8.0</v>
      </c>
      <c r="S3242" s="14">
        <v>1.0</v>
      </c>
      <c r="T3242" s="14" t="s">
        <v>34</v>
      </c>
      <c r="U3242" s="14" t="s">
        <v>35</v>
      </c>
      <c r="V3242" s="16" t="s">
        <v>36</v>
      </c>
      <c r="W3242" s="17" t="s">
        <v>251</v>
      </c>
    </row>
    <row r="3243" ht="15.75" customHeight="1">
      <c r="A3243" s="14" t="s">
        <v>21535</v>
      </c>
      <c r="B3243" s="14" t="s">
        <v>21536</v>
      </c>
      <c r="C3243" s="14">
        <v>2017.0</v>
      </c>
      <c r="D3243" s="14">
        <v>26.0</v>
      </c>
      <c r="E3243" s="14">
        <v>92000.0</v>
      </c>
      <c r="F3243" s="14" t="s">
        <v>13117</v>
      </c>
      <c r="G3243" s="14" t="s">
        <v>20572</v>
      </c>
      <c r="H3243" s="14" t="s">
        <v>21421</v>
      </c>
      <c r="I3243" s="14">
        <v>0.772</v>
      </c>
      <c r="J3243" s="14">
        <v>0.218</v>
      </c>
      <c r="K3243" s="14">
        <v>0.6433811733868762</v>
      </c>
      <c r="L3243" s="14">
        <v>0.0696</v>
      </c>
      <c r="M3243" s="14">
        <v>0.961</v>
      </c>
      <c r="N3243" s="14">
        <v>0.00116</v>
      </c>
      <c r="O3243" s="14">
        <v>0.151</v>
      </c>
      <c r="P3243" s="14">
        <v>0.977</v>
      </c>
      <c r="Q3243" s="14">
        <v>159.682</v>
      </c>
      <c r="R3243" s="14">
        <v>5.0</v>
      </c>
      <c r="S3243" s="14">
        <v>1.0</v>
      </c>
      <c r="T3243" s="14" t="s">
        <v>1264</v>
      </c>
      <c r="U3243" s="14" t="s">
        <v>35</v>
      </c>
      <c r="V3243" s="16" t="s">
        <v>819</v>
      </c>
      <c r="W3243" s="17" t="s">
        <v>185</v>
      </c>
    </row>
    <row r="3244" ht="15.75" customHeight="1">
      <c r="A3244" s="14" t="s">
        <v>21537</v>
      </c>
      <c r="B3244" s="14" t="s">
        <v>21538</v>
      </c>
      <c r="C3244" s="14">
        <v>2023.0</v>
      </c>
      <c r="D3244" s="14">
        <v>26.0</v>
      </c>
      <c r="E3244" s="14">
        <v>134088.0</v>
      </c>
      <c r="F3244" s="14" t="s">
        <v>15366</v>
      </c>
      <c r="G3244" s="14" t="s">
        <v>20769</v>
      </c>
      <c r="H3244" s="14" t="s">
        <v>21538</v>
      </c>
      <c r="I3244" s="14">
        <v>0.5</v>
      </c>
      <c r="J3244" s="14">
        <v>0.692</v>
      </c>
      <c r="K3244" s="14">
        <v>0.8175304258375393</v>
      </c>
      <c r="L3244" s="14">
        <v>0.228</v>
      </c>
      <c r="M3244" s="14">
        <v>0.444</v>
      </c>
      <c r="N3244" s="14">
        <v>5.37E-6</v>
      </c>
      <c r="O3244" s="14">
        <v>0.101</v>
      </c>
      <c r="P3244" s="14">
        <v>0.369</v>
      </c>
      <c r="Q3244" s="14">
        <v>65.296</v>
      </c>
      <c r="R3244" s="14">
        <v>2.0</v>
      </c>
      <c r="S3244" s="14">
        <v>1.0</v>
      </c>
      <c r="T3244" s="14" t="s">
        <v>1434</v>
      </c>
      <c r="U3244" s="14" t="s">
        <v>35</v>
      </c>
      <c r="V3244" s="16" t="s">
        <v>45</v>
      </c>
      <c r="W3244" s="17" t="s">
        <v>251</v>
      </c>
    </row>
    <row r="3245" ht="15.75" customHeight="1">
      <c r="A3245" s="14" t="s">
        <v>21539</v>
      </c>
      <c r="B3245" s="14" t="s">
        <v>21540</v>
      </c>
      <c r="C3245" s="14">
        <v>2014.0</v>
      </c>
      <c r="D3245" s="14">
        <v>26.0</v>
      </c>
      <c r="E3245" s="14">
        <v>235425.0</v>
      </c>
      <c r="F3245" s="14" t="s">
        <v>14672</v>
      </c>
      <c r="G3245" s="14" t="s">
        <v>11326</v>
      </c>
      <c r="H3245" s="14" t="s">
        <v>21541</v>
      </c>
      <c r="I3245" s="14">
        <v>0.539</v>
      </c>
      <c r="J3245" s="14">
        <v>0.715</v>
      </c>
      <c r="K3245" s="14">
        <v>0.8906380339039071</v>
      </c>
      <c r="L3245" s="14">
        <v>0.0308</v>
      </c>
      <c r="M3245" s="14">
        <v>0.291</v>
      </c>
      <c r="N3245" s="14">
        <v>0.0</v>
      </c>
      <c r="O3245" s="14">
        <v>0.26</v>
      </c>
      <c r="P3245" s="14">
        <v>0.135</v>
      </c>
      <c r="Q3245" s="14">
        <v>135.88</v>
      </c>
      <c r="R3245" s="14">
        <v>2.0</v>
      </c>
      <c r="S3245" s="14">
        <v>1.0</v>
      </c>
      <c r="T3245" s="14" t="s">
        <v>1434</v>
      </c>
      <c r="U3245" s="14" t="s">
        <v>35</v>
      </c>
      <c r="V3245" s="16" t="s">
        <v>58</v>
      </c>
      <c r="W3245" s="17" t="s">
        <v>251</v>
      </c>
    </row>
    <row r="3246" ht="15.75" customHeight="1">
      <c r="A3246" s="14" t="s">
        <v>21542</v>
      </c>
      <c r="B3246" s="14" t="s">
        <v>21543</v>
      </c>
      <c r="C3246" s="14">
        <v>2023.0</v>
      </c>
      <c r="D3246" s="14">
        <v>26.0</v>
      </c>
      <c r="E3246" s="14">
        <v>123062.0</v>
      </c>
      <c r="F3246" s="14" t="s">
        <v>15366</v>
      </c>
      <c r="G3246" s="14" t="s">
        <v>20769</v>
      </c>
      <c r="H3246" s="14" t="s">
        <v>21543</v>
      </c>
      <c r="I3246" s="14">
        <v>0.776</v>
      </c>
      <c r="J3246" s="14">
        <v>0.634</v>
      </c>
      <c r="K3246" s="14">
        <v>0.8600303723641258</v>
      </c>
      <c r="L3246" s="14">
        <v>0.0563</v>
      </c>
      <c r="M3246" s="14">
        <v>0.0241</v>
      </c>
      <c r="N3246" s="14">
        <v>7.45E-5</v>
      </c>
      <c r="O3246" s="14">
        <v>0.0966</v>
      </c>
      <c r="P3246" s="14">
        <v>0.362</v>
      </c>
      <c r="Q3246" s="14">
        <v>164.051</v>
      </c>
      <c r="R3246" s="14">
        <v>8.0</v>
      </c>
      <c r="S3246" s="14">
        <v>1.0</v>
      </c>
      <c r="T3246" s="14" t="s">
        <v>1434</v>
      </c>
      <c r="U3246" s="14" t="s">
        <v>68</v>
      </c>
      <c r="V3246" s="16" t="s">
        <v>45</v>
      </c>
      <c r="W3246" s="17" t="s">
        <v>251</v>
      </c>
    </row>
    <row r="3247" ht="15.75" customHeight="1">
      <c r="A3247" s="14" t="s">
        <v>21544</v>
      </c>
      <c r="B3247" s="14" t="s">
        <v>21545</v>
      </c>
      <c r="C3247" s="14">
        <v>2019.0</v>
      </c>
      <c r="D3247" s="14">
        <v>26.0</v>
      </c>
      <c r="E3247" s="14">
        <v>66063.0</v>
      </c>
      <c r="F3247" s="14" t="s">
        <v>14716</v>
      </c>
      <c r="G3247" s="14" t="s">
        <v>1658</v>
      </c>
      <c r="H3247" s="14" t="s">
        <v>21281</v>
      </c>
      <c r="I3247" s="14">
        <v>0.809</v>
      </c>
      <c r="J3247" s="14">
        <v>0.916</v>
      </c>
      <c r="K3247" s="14">
        <v>0.8736551664946923</v>
      </c>
      <c r="L3247" s="14">
        <v>0.113</v>
      </c>
      <c r="M3247" s="14">
        <v>0.39</v>
      </c>
      <c r="N3247" s="14">
        <v>0.0</v>
      </c>
      <c r="O3247" s="14">
        <v>0.961</v>
      </c>
      <c r="P3247" s="14">
        <v>0.927</v>
      </c>
      <c r="Q3247" s="14">
        <v>120.0</v>
      </c>
      <c r="R3247" s="14">
        <v>9.0</v>
      </c>
      <c r="S3247" s="14">
        <v>1.0</v>
      </c>
      <c r="T3247" s="14" t="s">
        <v>1434</v>
      </c>
      <c r="U3247" s="14" t="s">
        <v>35</v>
      </c>
      <c r="V3247" s="16" t="s">
        <v>819</v>
      </c>
      <c r="W3247" s="17" t="s">
        <v>185</v>
      </c>
    </row>
    <row r="3248" ht="15.75" customHeight="1">
      <c r="A3248" s="14" t="s">
        <v>4876</v>
      </c>
      <c r="B3248" s="14" t="s">
        <v>4878</v>
      </c>
      <c r="C3248" s="14">
        <v>2013.0</v>
      </c>
      <c r="D3248" s="14">
        <v>26.0</v>
      </c>
      <c r="E3248" s="14">
        <v>279621.0</v>
      </c>
      <c r="F3248" s="14" t="s">
        <v>4879</v>
      </c>
      <c r="G3248" s="14" t="s">
        <v>4880</v>
      </c>
      <c r="H3248" s="14" t="s">
        <v>4882</v>
      </c>
      <c r="I3248" s="14">
        <v>0.543</v>
      </c>
      <c r="J3248" s="14">
        <v>0.706</v>
      </c>
      <c r="K3248" s="14">
        <v>0.8443308450614009</v>
      </c>
      <c r="L3248" s="14">
        <v>0.0283</v>
      </c>
      <c r="M3248" s="14">
        <v>0.0818</v>
      </c>
      <c r="N3248" s="14">
        <v>1.77E-6</v>
      </c>
      <c r="O3248" s="14">
        <v>0.154</v>
      </c>
      <c r="P3248" s="14">
        <v>0.478</v>
      </c>
      <c r="Q3248" s="14">
        <v>99.94</v>
      </c>
      <c r="R3248" s="14">
        <v>3.0</v>
      </c>
      <c r="S3248" s="14">
        <v>0.0</v>
      </c>
      <c r="T3248" s="14" t="s">
        <v>104</v>
      </c>
      <c r="U3248" s="14" t="s">
        <v>35</v>
      </c>
      <c r="V3248" s="16" t="s">
        <v>54</v>
      </c>
      <c r="W3248" s="17" t="s">
        <v>251</v>
      </c>
    </row>
    <row r="3249" ht="15.75" customHeight="1">
      <c r="A3249" s="14" t="s">
        <v>4886</v>
      </c>
      <c r="B3249" s="14" t="s">
        <v>4887</v>
      </c>
      <c r="C3249" s="14">
        <v>1998.0</v>
      </c>
      <c r="D3249" s="14">
        <v>26.0</v>
      </c>
      <c r="E3249" s="14">
        <v>169773.0</v>
      </c>
      <c r="F3249" s="14" t="s">
        <v>1639</v>
      </c>
      <c r="G3249" s="14" t="s">
        <v>4890</v>
      </c>
      <c r="H3249" s="14" t="s">
        <v>4891</v>
      </c>
      <c r="I3249" s="14">
        <v>0.412</v>
      </c>
      <c r="J3249" s="14">
        <v>0.302</v>
      </c>
      <c r="K3249" s="14">
        <v>0.7229054819856928</v>
      </c>
      <c r="L3249" s="14">
        <v>0.0263</v>
      </c>
      <c r="M3249" s="14">
        <v>0.816</v>
      </c>
      <c r="N3249" s="14">
        <v>6.03E-5</v>
      </c>
      <c r="O3249" s="14">
        <v>0.136</v>
      </c>
      <c r="P3249" s="14">
        <v>0.318</v>
      </c>
      <c r="Q3249" s="14">
        <v>84.02</v>
      </c>
      <c r="R3249" s="14">
        <v>0.0</v>
      </c>
      <c r="S3249" s="14">
        <v>1.0</v>
      </c>
      <c r="T3249" s="14" t="s">
        <v>103</v>
      </c>
      <c r="U3249" s="14" t="s">
        <v>35</v>
      </c>
      <c r="V3249" s="16" t="s">
        <v>45</v>
      </c>
      <c r="W3249" s="17" t="s">
        <v>251</v>
      </c>
    </row>
    <row r="3250" ht="15.75" customHeight="1">
      <c r="A3250" s="14" t="s">
        <v>4893</v>
      </c>
      <c r="B3250" s="14" t="s">
        <v>4894</v>
      </c>
      <c r="C3250" s="14">
        <v>2009.0</v>
      </c>
      <c r="D3250" s="14">
        <v>26.0</v>
      </c>
      <c r="E3250" s="14">
        <v>211973.0</v>
      </c>
      <c r="F3250" s="14" t="s">
        <v>2074</v>
      </c>
      <c r="G3250" s="14" t="s">
        <v>4895</v>
      </c>
      <c r="H3250" s="14" t="s">
        <v>4896</v>
      </c>
      <c r="I3250" s="14">
        <v>0.587</v>
      </c>
      <c r="J3250" s="14">
        <v>0.717</v>
      </c>
      <c r="K3250" s="14">
        <v>0.8440741770401029</v>
      </c>
      <c r="L3250" s="14">
        <v>0.0313</v>
      </c>
      <c r="M3250" s="14">
        <v>0.0107</v>
      </c>
      <c r="N3250" s="14">
        <v>0.307</v>
      </c>
      <c r="O3250" s="14">
        <v>0.261</v>
      </c>
      <c r="P3250" s="14">
        <v>0.435</v>
      </c>
      <c r="Q3250" s="14">
        <v>130.98</v>
      </c>
      <c r="R3250" s="14">
        <v>7.0</v>
      </c>
      <c r="S3250" s="14">
        <v>1.0</v>
      </c>
      <c r="T3250" s="14" t="s">
        <v>103</v>
      </c>
      <c r="U3250" s="14" t="s">
        <v>35</v>
      </c>
      <c r="V3250" s="16" t="s">
        <v>54</v>
      </c>
      <c r="W3250" s="17" t="s">
        <v>251</v>
      </c>
    </row>
    <row r="3251" ht="15.75" customHeight="1">
      <c r="A3251" s="14" t="s">
        <v>4901</v>
      </c>
      <c r="B3251" s="14" t="s">
        <v>4902</v>
      </c>
      <c r="C3251" s="14">
        <v>2017.0</v>
      </c>
      <c r="D3251" s="14">
        <v>26.0</v>
      </c>
      <c r="E3251" s="14">
        <v>257560.0</v>
      </c>
      <c r="F3251" s="14" t="s">
        <v>4903</v>
      </c>
      <c r="G3251" s="14" t="s">
        <v>4904</v>
      </c>
      <c r="H3251" s="14" t="s">
        <v>4905</v>
      </c>
      <c r="I3251" s="14">
        <v>0.701</v>
      </c>
      <c r="J3251" s="14">
        <v>0.424</v>
      </c>
      <c r="K3251" s="14">
        <v>0.71824267959878</v>
      </c>
      <c r="L3251" s="14">
        <v>0.39</v>
      </c>
      <c r="M3251" s="14">
        <v>0.00451</v>
      </c>
      <c r="N3251" s="14">
        <v>0.00827</v>
      </c>
      <c r="O3251" s="14">
        <v>0.483</v>
      </c>
      <c r="P3251" s="14">
        <v>0.199</v>
      </c>
      <c r="Q3251" s="14">
        <v>149.99</v>
      </c>
      <c r="R3251" s="14">
        <v>2.0</v>
      </c>
      <c r="S3251" s="14">
        <v>1.0</v>
      </c>
      <c r="T3251" s="14" t="s">
        <v>103</v>
      </c>
      <c r="U3251" s="14" t="s">
        <v>68</v>
      </c>
      <c r="V3251" s="16" t="s">
        <v>58</v>
      </c>
      <c r="W3251" s="17" t="s">
        <v>251</v>
      </c>
    </row>
    <row r="3252" ht="15.75" customHeight="1">
      <c r="A3252" s="14" t="s">
        <v>21546</v>
      </c>
      <c r="B3252" s="14" t="s">
        <v>21547</v>
      </c>
      <c r="C3252" s="14">
        <v>2022.0</v>
      </c>
      <c r="D3252" s="14">
        <v>26.0</v>
      </c>
      <c r="E3252" s="14">
        <v>199453.0</v>
      </c>
      <c r="F3252" s="14" t="s">
        <v>21548</v>
      </c>
      <c r="G3252" s="14" t="s">
        <v>21549</v>
      </c>
      <c r="H3252" s="14" t="s">
        <v>21550</v>
      </c>
      <c r="I3252" s="14">
        <v>0.749</v>
      </c>
      <c r="J3252" s="14">
        <v>0.634</v>
      </c>
      <c r="K3252" s="14">
        <v>0.8585331422398877</v>
      </c>
      <c r="L3252" s="14">
        <v>0.0592</v>
      </c>
      <c r="M3252" s="14">
        <v>0.407</v>
      </c>
      <c r="N3252" s="14">
        <v>0.0</v>
      </c>
      <c r="O3252" s="14">
        <v>0.0554</v>
      </c>
      <c r="P3252" s="14">
        <v>0.855</v>
      </c>
      <c r="Q3252" s="14">
        <v>134.06</v>
      </c>
      <c r="R3252" s="14">
        <v>1.0</v>
      </c>
      <c r="S3252" s="14">
        <v>1.0</v>
      </c>
      <c r="T3252" s="14" t="s">
        <v>1434</v>
      </c>
      <c r="U3252" s="14" t="s">
        <v>68</v>
      </c>
      <c r="V3252" s="16" t="s">
        <v>560</v>
      </c>
      <c r="W3252" s="17" t="s">
        <v>185</v>
      </c>
    </row>
    <row r="3253" ht="15.75" customHeight="1">
      <c r="A3253" s="14" t="s">
        <v>21551</v>
      </c>
      <c r="B3253" s="14" t="s">
        <v>21552</v>
      </c>
      <c r="C3253" s="14">
        <v>2021.0</v>
      </c>
      <c r="D3253" s="14">
        <v>26.0</v>
      </c>
      <c r="E3253" s="14">
        <v>194754.0</v>
      </c>
      <c r="F3253" s="14" t="s">
        <v>21553</v>
      </c>
      <c r="G3253" s="14" t="s">
        <v>21554</v>
      </c>
      <c r="H3253" s="14" t="s">
        <v>21555</v>
      </c>
      <c r="I3253" s="14">
        <v>0.682</v>
      </c>
      <c r="J3253" s="14">
        <v>0.911</v>
      </c>
      <c r="K3253" s="14">
        <v>0.9162620580301529</v>
      </c>
      <c r="L3253" s="14">
        <v>0.0376</v>
      </c>
      <c r="M3253" s="14">
        <v>5.08E-4</v>
      </c>
      <c r="N3253" s="14">
        <v>0.00451</v>
      </c>
      <c r="O3253" s="14">
        <v>0.0527</v>
      </c>
      <c r="P3253" s="14">
        <v>0.346</v>
      </c>
      <c r="Q3253" s="14">
        <v>121.99</v>
      </c>
      <c r="R3253" s="14">
        <v>10.0</v>
      </c>
      <c r="S3253" s="14">
        <v>1.0</v>
      </c>
      <c r="T3253" s="14" t="s">
        <v>1434</v>
      </c>
      <c r="U3253" s="14" t="s">
        <v>68</v>
      </c>
      <c r="V3253" s="16" t="s">
        <v>45</v>
      </c>
      <c r="W3253" s="17" t="s">
        <v>251</v>
      </c>
    </row>
    <row r="3254" ht="15.75" customHeight="1">
      <c r="A3254" s="14" t="s">
        <v>21556</v>
      </c>
      <c r="B3254" s="14" t="s">
        <v>21557</v>
      </c>
      <c r="C3254" s="14">
        <v>2020.0</v>
      </c>
      <c r="D3254" s="14">
        <v>26.0</v>
      </c>
      <c r="E3254" s="14">
        <v>231480.0</v>
      </c>
      <c r="F3254" s="14" t="s">
        <v>21558</v>
      </c>
      <c r="G3254" s="14" t="s">
        <v>21559</v>
      </c>
      <c r="H3254" s="14" t="s">
        <v>21560</v>
      </c>
      <c r="I3254" s="14">
        <v>0.669</v>
      </c>
      <c r="J3254" s="14">
        <v>0.931</v>
      </c>
      <c r="K3254" s="14">
        <v>0.8478172523506982</v>
      </c>
      <c r="L3254" s="14">
        <v>0.0331</v>
      </c>
      <c r="M3254" s="14">
        <v>0.00653</v>
      </c>
      <c r="N3254" s="14">
        <v>4.43E-4</v>
      </c>
      <c r="O3254" s="14">
        <v>0.153</v>
      </c>
      <c r="P3254" s="14">
        <v>0.562</v>
      </c>
      <c r="Q3254" s="14">
        <v>124.01</v>
      </c>
      <c r="R3254" s="14">
        <v>9.0</v>
      </c>
      <c r="S3254" s="14">
        <v>0.0</v>
      </c>
      <c r="T3254" s="14" t="s">
        <v>1434</v>
      </c>
      <c r="U3254" s="14" t="s">
        <v>68</v>
      </c>
      <c r="V3254" s="16" t="s">
        <v>333</v>
      </c>
      <c r="W3254" s="17" t="s">
        <v>185</v>
      </c>
    </row>
    <row r="3255" ht="15.75" customHeight="1">
      <c r="A3255" s="14" t="s">
        <v>8729</v>
      </c>
      <c r="B3255" s="14" t="s">
        <v>8730</v>
      </c>
      <c r="C3255" s="14">
        <v>2008.0</v>
      </c>
      <c r="D3255" s="14">
        <v>26.0</v>
      </c>
      <c r="E3255" s="14">
        <v>265289.0</v>
      </c>
      <c r="F3255" s="14" t="s">
        <v>1629</v>
      </c>
      <c r="G3255" s="14" t="s">
        <v>1511</v>
      </c>
      <c r="H3255" s="14" t="s">
        <v>8731</v>
      </c>
      <c r="I3255" s="14">
        <v>0.773</v>
      </c>
      <c r="J3255" s="14">
        <v>0.86</v>
      </c>
      <c r="K3255" s="14">
        <v>0.819583770007923</v>
      </c>
      <c r="L3255" s="14">
        <v>0.0443</v>
      </c>
      <c r="M3255" s="14">
        <v>7.22E-4</v>
      </c>
      <c r="N3255" s="14">
        <v>0.00129</v>
      </c>
      <c r="O3255" s="14">
        <v>0.0847</v>
      </c>
      <c r="P3255" s="14">
        <v>0.716</v>
      </c>
      <c r="Q3255" s="14">
        <v>124.96</v>
      </c>
      <c r="R3255" s="14">
        <v>1.0</v>
      </c>
      <c r="S3255" s="14">
        <v>1.0</v>
      </c>
      <c r="T3255" s="14" t="s">
        <v>104</v>
      </c>
      <c r="U3255" s="14" t="s">
        <v>68</v>
      </c>
      <c r="V3255" s="16" t="s">
        <v>181</v>
      </c>
      <c r="W3255" s="17" t="s">
        <v>185</v>
      </c>
    </row>
    <row r="3256" ht="15.75" customHeight="1">
      <c r="A3256" s="14" t="s">
        <v>21561</v>
      </c>
      <c r="B3256" s="14" t="s">
        <v>21562</v>
      </c>
      <c r="C3256" s="14">
        <v>2023.0</v>
      </c>
      <c r="D3256" s="14">
        <v>26.0</v>
      </c>
      <c r="E3256" s="14">
        <v>256280.0</v>
      </c>
      <c r="F3256" s="14" t="s">
        <v>21563</v>
      </c>
      <c r="G3256" s="14" t="s">
        <v>21564</v>
      </c>
      <c r="H3256" s="14" t="s">
        <v>21565</v>
      </c>
      <c r="I3256" s="14">
        <v>0.666</v>
      </c>
      <c r="J3256" s="14">
        <v>0.954</v>
      </c>
      <c r="K3256" s="14">
        <v>0.904711997071745</v>
      </c>
      <c r="L3256" s="14">
        <v>0.109</v>
      </c>
      <c r="M3256" s="14">
        <v>0.454</v>
      </c>
      <c r="N3256" s="14">
        <v>0.0</v>
      </c>
      <c r="O3256" s="14">
        <v>0.281</v>
      </c>
      <c r="P3256" s="14">
        <v>0.458</v>
      </c>
      <c r="Q3256" s="14">
        <v>109.9</v>
      </c>
      <c r="R3256" s="14">
        <v>7.0</v>
      </c>
      <c r="S3256" s="14">
        <v>1.0</v>
      </c>
      <c r="T3256" s="14" t="s">
        <v>1264</v>
      </c>
      <c r="U3256" s="14" t="s">
        <v>94</v>
      </c>
      <c r="V3256" s="16" t="s">
        <v>54</v>
      </c>
      <c r="W3256" s="17" t="s">
        <v>251</v>
      </c>
    </row>
    <row r="3257" ht="15.75" customHeight="1">
      <c r="A3257" s="14" t="s">
        <v>8734</v>
      </c>
      <c r="B3257" s="14" t="s">
        <v>8735</v>
      </c>
      <c r="C3257" s="14">
        <v>1997.0</v>
      </c>
      <c r="D3257" s="14">
        <v>26.0</v>
      </c>
      <c r="E3257" s="14">
        <v>262000.0</v>
      </c>
      <c r="F3257" s="14" t="s">
        <v>901</v>
      </c>
      <c r="G3257" s="14" t="s">
        <v>1757</v>
      </c>
      <c r="H3257" s="14" t="s">
        <v>8738</v>
      </c>
      <c r="I3257" s="14">
        <v>0.878</v>
      </c>
      <c r="J3257" s="14">
        <v>0.763</v>
      </c>
      <c r="K3257" s="14">
        <v>0.753277864505951</v>
      </c>
      <c r="L3257" s="14">
        <v>0.132</v>
      </c>
      <c r="M3257" s="14">
        <v>0.116</v>
      </c>
      <c r="N3257" s="14">
        <v>5.55E-6</v>
      </c>
      <c r="O3257" s="14">
        <v>0.251</v>
      </c>
      <c r="P3257" s="14">
        <v>0.949</v>
      </c>
      <c r="Q3257" s="14">
        <v>103.9</v>
      </c>
      <c r="R3257" s="14">
        <v>1.0</v>
      </c>
      <c r="S3257" s="14">
        <v>1.0</v>
      </c>
      <c r="T3257" s="14" t="s">
        <v>104</v>
      </c>
      <c r="U3257" s="14" t="s">
        <v>94</v>
      </c>
      <c r="V3257" s="16" t="s">
        <v>819</v>
      </c>
      <c r="W3257" s="17" t="s">
        <v>185</v>
      </c>
    </row>
    <row r="3258" ht="15.75" customHeight="1">
      <c r="A3258" s="14" t="s">
        <v>4911</v>
      </c>
      <c r="B3258" s="14" t="s">
        <v>4912</v>
      </c>
      <c r="C3258" s="14">
        <v>2018.0</v>
      </c>
      <c r="D3258" s="14">
        <v>27.0</v>
      </c>
      <c r="E3258" s="14">
        <v>313171.0</v>
      </c>
      <c r="F3258" s="14" t="s">
        <v>4913</v>
      </c>
      <c r="G3258" s="14" t="s">
        <v>4914</v>
      </c>
      <c r="H3258" s="14" t="s">
        <v>4915</v>
      </c>
      <c r="I3258" s="14">
        <v>0.529</v>
      </c>
      <c r="J3258" s="14">
        <v>0.402</v>
      </c>
      <c r="K3258" s="14">
        <v>0.7245524351223547</v>
      </c>
      <c r="L3258" s="14">
        <v>0.15</v>
      </c>
      <c r="M3258" s="14">
        <v>0.218</v>
      </c>
      <c r="N3258" s="14">
        <v>6.55E-5</v>
      </c>
      <c r="O3258" s="14">
        <v>0.125</v>
      </c>
      <c r="P3258" s="14">
        <v>0.422</v>
      </c>
      <c r="Q3258" s="14">
        <v>149.837</v>
      </c>
      <c r="R3258" s="14">
        <v>8.0</v>
      </c>
      <c r="S3258" s="14">
        <v>1.0</v>
      </c>
      <c r="T3258" s="14" t="s">
        <v>34</v>
      </c>
      <c r="U3258" s="14" t="s">
        <v>35</v>
      </c>
      <c r="V3258" s="16" t="s">
        <v>54</v>
      </c>
      <c r="W3258" s="17" t="s">
        <v>251</v>
      </c>
    </row>
    <row r="3259" ht="15.75" customHeight="1">
      <c r="A3259" s="14" t="s">
        <v>8742</v>
      </c>
      <c r="B3259" s="14" t="s">
        <v>8743</v>
      </c>
      <c r="C3259" s="14">
        <v>2018.0</v>
      </c>
      <c r="D3259" s="14">
        <v>27.0</v>
      </c>
      <c r="E3259" s="14">
        <v>280866.0</v>
      </c>
      <c r="F3259" s="14" t="s">
        <v>4913</v>
      </c>
      <c r="G3259" s="14" t="s">
        <v>4914</v>
      </c>
      <c r="H3259" s="14" t="s">
        <v>4915</v>
      </c>
      <c r="I3259" s="14">
        <v>0.674</v>
      </c>
      <c r="J3259" s="14">
        <v>0.77</v>
      </c>
      <c r="K3259" s="14">
        <v>0.8702543152124944</v>
      </c>
      <c r="L3259" s="14">
        <v>0.0439</v>
      </c>
      <c r="M3259" s="14">
        <v>0.171</v>
      </c>
      <c r="N3259" s="14">
        <v>0.0</v>
      </c>
      <c r="O3259" s="14">
        <v>0.2</v>
      </c>
      <c r="P3259" s="14">
        <v>0.743</v>
      </c>
      <c r="Q3259" s="14">
        <v>108.055</v>
      </c>
      <c r="R3259" s="14">
        <v>9.0</v>
      </c>
      <c r="S3259" s="14">
        <v>0.0</v>
      </c>
      <c r="T3259" s="14" t="s">
        <v>34</v>
      </c>
      <c r="U3259" s="14" t="s">
        <v>35</v>
      </c>
      <c r="V3259" s="16" t="s">
        <v>181</v>
      </c>
      <c r="W3259" s="17" t="s">
        <v>185</v>
      </c>
    </row>
    <row r="3260" ht="15.75" customHeight="1">
      <c r="A3260" s="14" t="s">
        <v>4918</v>
      </c>
      <c r="B3260" s="14" t="s">
        <v>4919</v>
      </c>
      <c r="C3260" s="14">
        <v>1979.0</v>
      </c>
      <c r="D3260" s="14">
        <v>27.0</v>
      </c>
      <c r="E3260" s="14">
        <v>276138.0</v>
      </c>
      <c r="F3260" s="14" t="s">
        <v>4924</v>
      </c>
      <c r="G3260" s="14" t="s">
        <v>297</v>
      </c>
      <c r="H3260" s="14" t="s">
        <v>4925</v>
      </c>
      <c r="I3260" s="14">
        <v>0.352</v>
      </c>
      <c r="J3260" s="14">
        <v>0.23</v>
      </c>
      <c r="K3260" s="14">
        <v>0.7129809851621719</v>
      </c>
      <c r="L3260" s="14">
        <v>0.0298</v>
      </c>
      <c r="M3260" s="14">
        <v>0.964</v>
      </c>
      <c r="N3260" s="14">
        <v>3.75E-5</v>
      </c>
      <c r="O3260" s="14">
        <v>0.276</v>
      </c>
      <c r="P3260" s="14">
        <v>0.367</v>
      </c>
      <c r="Q3260" s="14">
        <v>97.453</v>
      </c>
      <c r="R3260" s="14">
        <v>5.0</v>
      </c>
      <c r="S3260" s="14">
        <v>1.0</v>
      </c>
      <c r="T3260" s="14" t="s">
        <v>34</v>
      </c>
      <c r="U3260" s="14" t="s">
        <v>35</v>
      </c>
      <c r="V3260" s="16" t="s">
        <v>45</v>
      </c>
      <c r="W3260" s="17" t="s">
        <v>251</v>
      </c>
    </row>
    <row r="3261" ht="15.75" customHeight="1">
      <c r="A3261" s="14" t="s">
        <v>8750</v>
      </c>
      <c r="B3261" s="14" t="s">
        <v>8751</v>
      </c>
      <c r="C3261" s="14">
        <v>1969.0</v>
      </c>
      <c r="D3261" s="14">
        <v>27.0</v>
      </c>
      <c r="E3261" s="14">
        <v>142027.0</v>
      </c>
      <c r="F3261" s="14" t="s">
        <v>8752</v>
      </c>
      <c r="G3261" s="14" t="s">
        <v>8753</v>
      </c>
      <c r="H3261" s="14" t="s">
        <v>8754</v>
      </c>
      <c r="I3261" s="14">
        <v>0.6567054320987653</v>
      </c>
      <c r="J3261" s="14">
        <v>0.6703844999999999</v>
      </c>
      <c r="K3261" s="14">
        <v>0.8136264709055699</v>
      </c>
      <c r="L3261" s="14">
        <v>0.08138265432098765</v>
      </c>
      <c r="M3261" s="14">
        <v>0.2693400896296296</v>
      </c>
      <c r="N3261" s="14">
        <v>0.05448885008024692</v>
      </c>
      <c r="O3261" s="14">
        <v>0.1911505555555556</v>
      </c>
      <c r="P3261" s="14">
        <v>0.6187672839506173</v>
      </c>
      <c r="Q3261" s="14">
        <v>120.71</v>
      </c>
      <c r="R3261" s="14">
        <v>5.0</v>
      </c>
      <c r="S3261" s="14">
        <v>1.0</v>
      </c>
      <c r="T3261" s="14" t="s">
        <v>7448</v>
      </c>
      <c r="U3261" s="14" t="s">
        <v>35</v>
      </c>
      <c r="V3261" s="16" t="s">
        <v>407</v>
      </c>
      <c r="W3261" s="17" t="s">
        <v>185</v>
      </c>
    </row>
    <row r="3262" ht="15.75" customHeight="1">
      <c r="A3262" s="14" t="s">
        <v>21566</v>
      </c>
      <c r="B3262" s="14" t="s">
        <v>21567</v>
      </c>
      <c r="C3262" s="14">
        <v>2014.0</v>
      </c>
      <c r="D3262" s="14">
        <v>27.0</v>
      </c>
      <c r="E3262" s="14">
        <v>242386.0</v>
      </c>
      <c r="F3262" s="14" t="s">
        <v>21568</v>
      </c>
      <c r="G3262" s="14" t="s">
        <v>21569</v>
      </c>
      <c r="H3262" s="14" t="s">
        <v>21570</v>
      </c>
      <c r="I3262" s="14">
        <v>0.559</v>
      </c>
      <c r="J3262" s="14">
        <v>0.412</v>
      </c>
      <c r="K3262" s="14">
        <v>0.6564070754677475</v>
      </c>
      <c r="L3262" s="14">
        <v>0.0961</v>
      </c>
      <c r="M3262" s="14">
        <v>0.77</v>
      </c>
      <c r="N3262" s="14">
        <v>0.0</v>
      </c>
      <c r="O3262" s="14">
        <v>0.0544</v>
      </c>
      <c r="P3262" s="14">
        <v>0.855</v>
      </c>
      <c r="Q3262" s="14">
        <v>143.6</v>
      </c>
      <c r="R3262" s="14">
        <v>3.0</v>
      </c>
      <c r="S3262" s="14">
        <v>0.0</v>
      </c>
      <c r="T3262" s="14" t="s">
        <v>1264</v>
      </c>
      <c r="U3262" s="14" t="s">
        <v>35</v>
      </c>
      <c r="V3262" s="16" t="s">
        <v>560</v>
      </c>
      <c r="W3262" s="17" t="s">
        <v>185</v>
      </c>
    </row>
    <row r="3263" ht="15.75" customHeight="1">
      <c r="A3263" s="14" t="s">
        <v>4928</v>
      </c>
      <c r="B3263" s="14" t="s">
        <v>4929</v>
      </c>
      <c r="C3263" s="14">
        <v>2024.0</v>
      </c>
      <c r="D3263" s="14">
        <v>27.0</v>
      </c>
      <c r="E3263" s="14">
        <v>202622.0</v>
      </c>
      <c r="F3263" s="14" t="s">
        <v>31</v>
      </c>
      <c r="G3263" s="14" t="s">
        <v>4931</v>
      </c>
      <c r="H3263" s="14" t="s">
        <v>4929</v>
      </c>
      <c r="I3263" s="14">
        <v>0.722</v>
      </c>
      <c r="J3263" s="14">
        <v>0.751</v>
      </c>
      <c r="K3263" s="14">
        <v>0.8442239000525267</v>
      </c>
      <c r="L3263" s="14">
        <v>0.0382</v>
      </c>
      <c r="M3263" s="14">
        <v>0.186</v>
      </c>
      <c r="N3263" s="14">
        <v>0.0362</v>
      </c>
      <c r="O3263" s="14">
        <v>0.163</v>
      </c>
      <c r="P3263" s="14">
        <v>0.44</v>
      </c>
      <c r="Q3263" s="14">
        <v>121.944</v>
      </c>
      <c r="R3263" s="14">
        <v>4.0</v>
      </c>
      <c r="S3263" s="14">
        <v>0.0</v>
      </c>
      <c r="T3263" s="14" t="s">
        <v>34</v>
      </c>
      <c r="U3263" s="14" t="s">
        <v>68</v>
      </c>
      <c r="V3263" s="16" t="s">
        <v>54</v>
      </c>
      <c r="W3263" s="17" t="s">
        <v>251</v>
      </c>
    </row>
    <row r="3264" ht="15.75" customHeight="1">
      <c r="A3264" s="14" t="s">
        <v>4934</v>
      </c>
      <c r="B3264" s="14" t="s">
        <v>4935</v>
      </c>
      <c r="C3264" s="14">
        <v>2023.0</v>
      </c>
      <c r="D3264" s="14">
        <v>27.0</v>
      </c>
      <c r="E3264" s="14">
        <v>273587.0</v>
      </c>
      <c r="F3264" s="14" t="s">
        <v>26</v>
      </c>
      <c r="G3264" s="14" t="s">
        <v>4936</v>
      </c>
      <c r="H3264" s="14" t="s">
        <v>4937</v>
      </c>
      <c r="I3264" s="14">
        <v>0.491</v>
      </c>
      <c r="J3264" s="14">
        <v>0.442</v>
      </c>
      <c r="K3264" s="14">
        <v>0.7724424100961984</v>
      </c>
      <c r="L3264" s="14">
        <v>0.0348</v>
      </c>
      <c r="M3264" s="14">
        <v>0.799</v>
      </c>
      <c r="N3264" s="14">
        <v>3.83E-6</v>
      </c>
      <c r="O3264" s="14">
        <v>0.101</v>
      </c>
      <c r="P3264" s="14">
        <v>0.391</v>
      </c>
      <c r="Q3264" s="14">
        <v>147.891</v>
      </c>
      <c r="R3264" s="14">
        <v>2.0</v>
      </c>
      <c r="S3264" s="14">
        <v>1.0</v>
      </c>
      <c r="T3264" s="14" t="s">
        <v>34</v>
      </c>
      <c r="U3264" s="14" t="s">
        <v>35</v>
      </c>
      <c r="V3264" s="16" t="s">
        <v>45</v>
      </c>
      <c r="W3264" s="17" t="s">
        <v>251</v>
      </c>
    </row>
    <row r="3265" ht="15.75" customHeight="1">
      <c r="A3265" s="14" t="s">
        <v>4939</v>
      </c>
      <c r="B3265" s="14" t="s">
        <v>4940</v>
      </c>
      <c r="C3265" s="14">
        <v>2022.0</v>
      </c>
      <c r="D3265" s="14">
        <v>27.0</v>
      </c>
      <c r="E3265" s="14">
        <v>301500.0</v>
      </c>
      <c r="F3265" s="14" t="s">
        <v>3852</v>
      </c>
      <c r="G3265" s="14" t="s">
        <v>1585</v>
      </c>
      <c r="H3265" s="14" t="s">
        <v>4620</v>
      </c>
      <c r="I3265" s="14">
        <v>0.504</v>
      </c>
      <c r="J3265" s="14">
        <v>0.515</v>
      </c>
      <c r="K3265" s="14">
        <v>0.8435180629939574</v>
      </c>
      <c r="L3265" s="14">
        <v>0.0321</v>
      </c>
      <c r="M3265" s="14">
        <v>0.556</v>
      </c>
      <c r="N3265" s="14">
        <v>0.0</v>
      </c>
      <c r="O3265" s="14">
        <v>0.118</v>
      </c>
      <c r="P3265" s="14">
        <v>0.362</v>
      </c>
      <c r="Q3265" s="14">
        <v>127.772</v>
      </c>
      <c r="R3265" s="14">
        <v>2.0</v>
      </c>
      <c r="S3265" s="14">
        <v>1.0</v>
      </c>
      <c r="T3265" s="14" t="s">
        <v>34</v>
      </c>
      <c r="U3265" s="14" t="s">
        <v>68</v>
      </c>
      <c r="V3265" s="16" t="s">
        <v>45</v>
      </c>
      <c r="W3265" s="17" t="s">
        <v>251</v>
      </c>
    </row>
    <row r="3266" ht="15.75" customHeight="1">
      <c r="A3266" s="14" t="s">
        <v>4943</v>
      </c>
      <c r="B3266" s="14" t="s">
        <v>4944</v>
      </c>
      <c r="C3266" s="14">
        <v>2021.0</v>
      </c>
      <c r="D3266" s="14">
        <v>27.0</v>
      </c>
      <c r="E3266" s="14">
        <v>242117.0</v>
      </c>
      <c r="F3266" s="14" t="s">
        <v>31</v>
      </c>
      <c r="G3266" s="14" t="s">
        <v>4946</v>
      </c>
      <c r="H3266" s="14" t="s">
        <v>4944</v>
      </c>
      <c r="I3266" s="14">
        <v>0.276</v>
      </c>
      <c r="J3266" s="14">
        <v>0.334</v>
      </c>
      <c r="K3266" s="14">
        <v>0.7612773511697372</v>
      </c>
      <c r="L3266" s="14">
        <v>0.0313</v>
      </c>
      <c r="M3266" s="14">
        <v>0.652</v>
      </c>
      <c r="N3266" s="14">
        <v>1.0E-5</v>
      </c>
      <c r="O3266" s="14">
        <v>0.113</v>
      </c>
      <c r="P3266" s="14">
        <v>0.206</v>
      </c>
      <c r="Q3266" s="14">
        <v>202.728</v>
      </c>
      <c r="R3266" s="14">
        <v>2.0</v>
      </c>
      <c r="S3266" s="14">
        <v>1.0</v>
      </c>
      <c r="T3266" s="14" t="s">
        <v>34</v>
      </c>
      <c r="U3266" s="14" t="s">
        <v>35</v>
      </c>
      <c r="V3266" s="16" t="s">
        <v>36</v>
      </c>
      <c r="W3266" s="17" t="s">
        <v>251</v>
      </c>
    </row>
    <row r="3267" ht="15.75" customHeight="1">
      <c r="A3267" s="14" t="s">
        <v>4948</v>
      </c>
      <c r="B3267" s="14" t="s">
        <v>4949</v>
      </c>
      <c r="C3267" s="14">
        <v>2016.0</v>
      </c>
      <c r="D3267" s="14">
        <v>27.0</v>
      </c>
      <c r="E3267" s="14">
        <v>253226.0</v>
      </c>
      <c r="F3267" s="14" t="s">
        <v>122</v>
      </c>
      <c r="G3267" s="14" t="s">
        <v>123</v>
      </c>
      <c r="H3267" s="14" t="s">
        <v>4950</v>
      </c>
      <c r="I3267" s="14">
        <v>0.368</v>
      </c>
      <c r="J3267" s="14">
        <v>0.61</v>
      </c>
      <c r="K3267" s="14">
        <v>0.806130087891555</v>
      </c>
      <c r="L3267" s="14">
        <v>0.0345</v>
      </c>
      <c r="M3267" s="14">
        <v>0.822</v>
      </c>
      <c r="N3267" s="14">
        <v>2.21E-4</v>
      </c>
      <c r="O3267" s="14">
        <v>0.307</v>
      </c>
      <c r="P3267" s="14">
        <v>0.391</v>
      </c>
      <c r="Q3267" s="14">
        <v>139.145</v>
      </c>
      <c r="R3267" s="14">
        <v>4.0</v>
      </c>
      <c r="S3267" s="14">
        <v>1.0</v>
      </c>
      <c r="T3267" s="14" t="s">
        <v>104</v>
      </c>
      <c r="U3267" s="14" t="s">
        <v>35</v>
      </c>
      <c r="V3267" s="16" t="s">
        <v>45</v>
      </c>
      <c r="W3267" s="17" t="s">
        <v>251</v>
      </c>
    </row>
    <row r="3268" ht="15.75" customHeight="1">
      <c r="A3268" s="14" t="s">
        <v>8758</v>
      </c>
      <c r="B3268" s="14" t="s">
        <v>8759</v>
      </c>
      <c r="C3268" s="14">
        <v>2020.0</v>
      </c>
      <c r="D3268" s="14">
        <v>27.0</v>
      </c>
      <c r="E3268" s="14">
        <v>210860.0</v>
      </c>
      <c r="F3268" s="14" t="s">
        <v>1629</v>
      </c>
      <c r="G3268" s="14" t="s">
        <v>3183</v>
      </c>
      <c r="H3268" s="14" t="s">
        <v>8759</v>
      </c>
      <c r="I3268" s="14">
        <v>0.641</v>
      </c>
      <c r="J3268" s="14">
        <v>0.942</v>
      </c>
      <c r="K3268" s="14">
        <v>0.8500203195335055</v>
      </c>
      <c r="L3268" s="14">
        <v>0.0336</v>
      </c>
      <c r="M3268" s="14">
        <v>0.00298</v>
      </c>
      <c r="N3268" s="14">
        <v>0.111</v>
      </c>
      <c r="O3268" s="14">
        <v>0.527</v>
      </c>
      <c r="P3268" s="14">
        <v>0.898</v>
      </c>
      <c r="Q3268" s="14">
        <v>130.024</v>
      </c>
      <c r="R3268" s="14">
        <v>9.0</v>
      </c>
      <c r="S3268" s="14">
        <v>0.0</v>
      </c>
      <c r="T3268" s="14" t="s">
        <v>104</v>
      </c>
      <c r="U3268" s="14" t="s">
        <v>68</v>
      </c>
      <c r="V3268" s="16" t="s">
        <v>560</v>
      </c>
      <c r="W3268" s="17" t="s">
        <v>185</v>
      </c>
    </row>
    <row r="3269" ht="15.75" customHeight="1">
      <c r="A3269" s="14" t="s">
        <v>4956</v>
      </c>
      <c r="B3269" s="14" t="s">
        <v>4957</v>
      </c>
      <c r="C3269" s="14">
        <v>1993.0</v>
      </c>
      <c r="D3269" s="14">
        <v>27.0</v>
      </c>
      <c r="E3269" s="14">
        <v>247200.0</v>
      </c>
      <c r="F3269" s="14" t="s">
        <v>4958</v>
      </c>
      <c r="G3269" s="14" t="s">
        <v>4959</v>
      </c>
      <c r="H3269" s="14" t="s">
        <v>4960</v>
      </c>
      <c r="I3269" s="14">
        <v>0.529</v>
      </c>
      <c r="J3269" s="14">
        <v>0.746</v>
      </c>
      <c r="K3269" s="14">
        <v>0.856244519049981</v>
      </c>
      <c r="L3269" s="14">
        <v>0.0268</v>
      </c>
      <c r="M3269" s="14">
        <v>3.64E-5</v>
      </c>
      <c r="N3269" s="14">
        <v>1.39E-5</v>
      </c>
      <c r="O3269" s="14">
        <v>0.193</v>
      </c>
      <c r="P3269" s="14">
        <v>0.164</v>
      </c>
      <c r="Q3269" s="14">
        <v>148.294</v>
      </c>
      <c r="R3269" s="14">
        <v>5.0</v>
      </c>
      <c r="S3269" s="14">
        <v>0.0</v>
      </c>
      <c r="T3269" s="14" t="s">
        <v>103</v>
      </c>
      <c r="U3269" s="14" t="s">
        <v>35</v>
      </c>
      <c r="V3269" s="16" t="s">
        <v>58</v>
      </c>
      <c r="W3269" s="17" t="s">
        <v>251</v>
      </c>
    </row>
    <row r="3270" ht="15.75" customHeight="1">
      <c r="A3270" s="14" t="s">
        <v>4964</v>
      </c>
      <c r="B3270" s="14" t="s">
        <v>4965</v>
      </c>
      <c r="C3270" s="14">
        <v>2014.0</v>
      </c>
      <c r="D3270" s="14">
        <v>27.0</v>
      </c>
      <c r="E3270" s="14">
        <v>630933.0</v>
      </c>
      <c r="F3270" s="14" t="s">
        <v>4966</v>
      </c>
      <c r="G3270" s="14" t="s">
        <v>4967</v>
      </c>
      <c r="H3270" s="14" t="s">
        <v>4968</v>
      </c>
      <c r="I3270" s="14">
        <v>0.465</v>
      </c>
      <c r="J3270" s="14">
        <v>0.141</v>
      </c>
      <c r="K3270" s="14">
        <v>0.6662032382806194</v>
      </c>
      <c r="L3270" s="14">
        <v>0.0474</v>
      </c>
      <c r="M3270" s="14">
        <v>0.936</v>
      </c>
      <c r="N3270" s="14">
        <v>0.0147</v>
      </c>
      <c r="O3270" s="14">
        <v>0.108</v>
      </c>
      <c r="P3270" s="14">
        <v>0.472</v>
      </c>
      <c r="Q3270" s="14">
        <v>123.068</v>
      </c>
      <c r="R3270" s="14">
        <v>4.0</v>
      </c>
      <c r="S3270" s="14">
        <v>1.0</v>
      </c>
      <c r="T3270" s="14" t="s">
        <v>103</v>
      </c>
      <c r="U3270" s="14" t="s">
        <v>94</v>
      </c>
      <c r="V3270" s="16" t="s">
        <v>54</v>
      </c>
      <c r="W3270" s="17" t="s">
        <v>251</v>
      </c>
    </row>
    <row r="3271" ht="15.75" customHeight="1">
      <c r="A3271" s="14" t="s">
        <v>21571</v>
      </c>
      <c r="B3271" s="14" t="s">
        <v>21572</v>
      </c>
      <c r="C3271" s="14">
        <v>2024.0</v>
      </c>
      <c r="D3271" s="14">
        <v>27.0</v>
      </c>
      <c r="E3271" s="14">
        <v>273933.0</v>
      </c>
      <c r="F3271" s="14" t="s">
        <v>21573</v>
      </c>
      <c r="G3271" s="14" t="s">
        <v>21574</v>
      </c>
      <c r="H3271" s="14" t="s">
        <v>21575</v>
      </c>
      <c r="I3271" s="14">
        <v>0.525</v>
      </c>
      <c r="J3271" s="14">
        <v>0.948</v>
      </c>
      <c r="K3271" s="14">
        <v>0.898808632581892</v>
      </c>
      <c r="L3271" s="14">
        <v>0.0897</v>
      </c>
      <c r="M3271" s="14">
        <v>0.512</v>
      </c>
      <c r="N3271" s="14">
        <v>2.18E-5</v>
      </c>
      <c r="O3271" s="14">
        <v>0.917</v>
      </c>
      <c r="P3271" s="14">
        <v>0.594</v>
      </c>
      <c r="Q3271" s="14">
        <v>156.648</v>
      </c>
      <c r="R3271" s="14">
        <v>8.0</v>
      </c>
      <c r="S3271" s="14">
        <v>1.0</v>
      </c>
      <c r="T3271" s="14" t="s">
        <v>1264</v>
      </c>
      <c r="U3271" s="14" t="s">
        <v>94</v>
      </c>
      <c r="V3271" s="16" t="s">
        <v>333</v>
      </c>
      <c r="W3271" s="17" t="s">
        <v>185</v>
      </c>
    </row>
    <row r="3272" ht="15.75" customHeight="1">
      <c r="A3272" s="14" t="s">
        <v>8764</v>
      </c>
      <c r="B3272" s="14" t="s">
        <v>8767</v>
      </c>
      <c r="C3272" s="14">
        <v>2013.0</v>
      </c>
      <c r="D3272" s="14">
        <v>27.0</v>
      </c>
      <c r="E3272" s="14">
        <v>77691.0</v>
      </c>
      <c r="F3272" s="14" t="s">
        <v>8768</v>
      </c>
      <c r="G3272" s="14" t="s">
        <v>8769</v>
      </c>
      <c r="H3272" s="14" t="s">
        <v>8770</v>
      </c>
      <c r="I3272" s="14">
        <v>0.685</v>
      </c>
      <c r="J3272" s="14">
        <v>0.305</v>
      </c>
      <c r="K3272" s="14">
        <v>0.6155968600813725</v>
      </c>
      <c r="L3272" s="14">
        <v>0.118</v>
      </c>
      <c r="M3272" s="14">
        <v>0.683</v>
      </c>
      <c r="N3272" s="14">
        <v>0.73</v>
      </c>
      <c r="O3272" s="14">
        <v>0.0929</v>
      </c>
      <c r="P3272" s="14">
        <v>0.918</v>
      </c>
      <c r="Q3272" s="14">
        <v>162.008</v>
      </c>
      <c r="R3272" s="14">
        <v>0.0</v>
      </c>
      <c r="S3272" s="14">
        <v>1.0</v>
      </c>
      <c r="T3272" s="14" t="s">
        <v>103</v>
      </c>
      <c r="U3272" s="14" t="s">
        <v>94</v>
      </c>
      <c r="V3272" s="16" t="s">
        <v>819</v>
      </c>
      <c r="W3272" s="17" t="s">
        <v>185</v>
      </c>
    </row>
    <row r="3273" ht="15.75" customHeight="1">
      <c r="A3273" s="14" t="s">
        <v>8773</v>
      </c>
      <c r="B3273" s="14" t="s">
        <v>8775</v>
      </c>
      <c r="C3273" s="14">
        <v>2018.0</v>
      </c>
      <c r="D3273" s="14">
        <v>27.0</v>
      </c>
      <c r="E3273" s="14">
        <v>109625.0</v>
      </c>
      <c r="F3273" s="14" t="s">
        <v>213</v>
      </c>
      <c r="G3273" s="14" t="s">
        <v>7547</v>
      </c>
      <c r="H3273" s="14" t="s">
        <v>7548</v>
      </c>
      <c r="I3273" s="14">
        <v>0.703</v>
      </c>
      <c r="J3273" s="14">
        <v>0.745</v>
      </c>
      <c r="K3273" s="14">
        <v>0.8950013902659723</v>
      </c>
      <c r="L3273" s="14">
        <v>0.0369</v>
      </c>
      <c r="M3273" s="14">
        <v>0.322</v>
      </c>
      <c r="N3273" s="14">
        <v>0.00176</v>
      </c>
      <c r="O3273" s="14">
        <v>0.0784</v>
      </c>
      <c r="P3273" s="14">
        <v>0.977</v>
      </c>
      <c r="Q3273" s="14">
        <v>200.066</v>
      </c>
      <c r="R3273" s="14">
        <v>8.0</v>
      </c>
      <c r="S3273" s="14">
        <v>1.0</v>
      </c>
      <c r="T3273" s="14" t="s">
        <v>103</v>
      </c>
      <c r="U3273" s="14" t="s">
        <v>68</v>
      </c>
      <c r="V3273" s="16" t="s">
        <v>819</v>
      </c>
      <c r="W3273" s="17" t="s">
        <v>185</v>
      </c>
    </row>
    <row r="3274" ht="15.75" customHeight="1">
      <c r="A3274" s="14" t="s">
        <v>8780</v>
      </c>
      <c r="B3274" s="14" t="s">
        <v>8781</v>
      </c>
      <c r="C3274" s="14">
        <v>2009.0</v>
      </c>
      <c r="D3274" s="14">
        <v>27.0</v>
      </c>
      <c r="E3274" s="14">
        <v>203826.0</v>
      </c>
      <c r="F3274" s="14" t="s">
        <v>8782</v>
      </c>
      <c r="G3274" s="14" t="s">
        <v>8783</v>
      </c>
      <c r="H3274" s="14" t="s">
        <v>8784</v>
      </c>
      <c r="I3274" s="14">
        <v>0.751</v>
      </c>
      <c r="J3274" s="14">
        <v>0.782</v>
      </c>
      <c r="K3274" s="14">
        <v>0.90030586270613</v>
      </c>
      <c r="L3274" s="14">
        <v>0.0366</v>
      </c>
      <c r="M3274" s="14">
        <v>0.00257</v>
      </c>
      <c r="N3274" s="14">
        <v>0.0273</v>
      </c>
      <c r="O3274" s="14">
        <v>0.149</v>
      </c>
      <c r="P3274" s="14">
        <v>0.967</v>
      </c>
      <c r="Q3274" s="14">
        <v>128.004</v>
      </c>
      <c r="R3274" s="14">
        <v>5.0</v>
      </c>
      <c r="S3274" s="14">
        <v>0.0</v>
      </c>
      <c r="T3274" s="14" t="s">
        <v>103</v>
      </c>
      <c r="U3274" s="14" t="s">
        <v>35</v>
      </c>
      <c r="V3274" s="16" t="s">
        <v>819</v>
      </c>
      <c r="W3274" s="17" t="s">
        <v>185</v>
      </c>
    </row>
    <row r="3275" ht="15.75" customHeight="1">
      <c r="A3275" s="14" t="s">
        <v>4970</v>
      </c>
      <c r="B3275" s="14" t="s">
        <v>4972</v>
      </c>
      <c r="C3275" s="14">
        <v>2008.0</v>
      </c>
      <c r="D3275" s="14">
        <v>27.0</v>
      </c>
      <c r="E3275" s="14">
        <v>298826.0</v>
      </c>
      <c r="F3275" s="14" t="s">
        <v>303</v>
      </c>
      <c r="G3275" s="14" t="s">
        <v>4973</v>
      </c>
      <c r="H3275" s="14" t="s">
        <v>4975</v>
      </c>
      <c r="I3275" s="14">
        <v>0.737</v>
      </c>
      <c r="J3275" s="14">
        <v>0.663</v>
      </c>
      <c r="K3275" s="14">
        <v>0.744722263796019</v>
      </c>
      <c r="L3275" s="14">
        <v>0.0615</v>
      </c>
      <c r="M3275" s="14">
        <v>0.104</v>
      </c>
      <c r="N3275" s="14">
        <v>0.872</v>
      </c>
      <c r="O3275" s="14">
        <v>0.165</v>
      </c>
      <c r="P3275" s="14">
        <v>0.354</v>
      </c>
      <c r="Q3275" s="14">
        <v>102.004</v>
      </c>
      <c r="R3275" s="14">
        <v>7.0</v>
      </c>
      <c r="S3275" s="14">
        <v>1.0</v>
      </c>
      <c r="T3275" s="14" t="s">
        <v>103</v>
      </c>
      <c r="U3275" s="14" t="s">
        <v>35</v>
      </c>
      <c r="V3275" s="16" t="s">
        <v>45</v>
      </c>
      <c r="W3275" s="17" t="s">
        <v>251</v>
      </c>
    </row>
    <row r="3276" ht="15.75" customHeight="1">
      <c r="A3276" s="14" t="s">
        <v>4977</v>
      </c>
      <c r="B3276" s="14" t="s">
        <v>4978</v>
      </c>
      <c r="C3276" s="14">
        <v>2010.0</v>
      </c>
      <c r="D3276" s="14">
        <v>27.0</v>
      </c>
      <c r="E3276" s="14">
        <v>198440.0</v>
      </c>
      <c r="F3276" s="14" t="s">
        <v>4980</v>
      </c>
      <c r="G3276" s="14" t="s">
        <v>4982</v>
      </c>
      <c r="H3276" s="14" t="s">
        <v>4983</v>
      </c>
      <c r="I3276" s="14">
        <v>0.425</v>
      </c>
      <c r="J3276" s="14">
        <v>0.355</v>
      </c>
      <c r="K3276" s="14">
        <v>0.7391825123363382</v>
      </c>
      <c r="L3276" s="14">
        <v>0.0243</v>
      </c>
      <c r="M3276" s="14">
        <v>0.696</v>
      </c>
      <c r="N3276" s="14">
        <v>0.0</v>
      </c>
      <c r="O3276" s="14">
        <v>0.118</v>
      </c>
      <c r="P3276" s="14">
        <v>0.462</v>
      </c>
      <c r="Q3276" s="14">
        <v>94.471</v>
      </c>
      <c r="R3276" s="14">
        <v>11.0</v>
      </c>
      <c r="S3276" s="14">
        <v>0.0</v>
      </c>
      <c r="T3276" s="14" t="s">
        <v>103</v>
      </c>
      <c r="U3276" s="14" t="s">
        <v>35</v>
      </c>
      <c r="V3276" s="16" t="s">
        <v>54</v>
      </c>
      <c r="W3276" s="17" t="s">
        <v>251</v>
      </c>
    </row>
    <row r="3277" ht="15.75" customHeight="1">
      <c r="A3277" s="14" t="s">
        <v>4986</v>
      </c>
      <c r="B3277" s="14" t="s">
        <v>4987</v>
      </c>
      <c r="C3277" s="14">
        <v>2018.0</v>
      </c>
      <c r="D3277" s="14">
        <v>27.0</v>
      </c>
      <c r="E3277" s="14">
        <v>213626.0</v>
      </c>
      <c r="F3277" s="14" t="s">
        <v>194</v>
      </c>
      <c r="G3277" s="14" t="s">
        <v>4849</v>
      </c>
      <c r="H3277" s="14" t="s">
        <v>4716</v>
      </c>
      <c r="I3277" s="14">
        <v>0.633</v>
      </c>
      <c r="J3277" s="14">
        <v>0.297</v>
      </c>
      <c r="K3277" s="14">
        <v>0.7107565289775897</v>
      </c>
      <c r="L3277" s="14">
        <v>0.0331</v>
      </c>
      <c r="M3277" s="14">
        <v>0.864</v>
      </c>
      <c r="N3277" s="14">
        <v>0.00182</v>
      </c>
      <c r="O3277" s="14">
        <v>0.112</v>
      </c>
      <c r="P3277" s="14">
        <v>0.294</v>
      </c>
      <c r="Q3277" s="14">
        <v>136.5</v>
      </c>
      <c r="R3277" s="14">
        <v>11.0</v>
      </c>
      <c r="S3277" s="14">
        <v>0.0</v>
      </c>
      <c r="T3277" s="14" t="s">
        <v>104</v>
      </c>
      <c r="U3277" s="14" t="s">
        <v>35</v>
      </c>
      <c r="V3277" s="16" t="s">
        <v>36</v>
      </c>
      <c r="W3277" s="17" t="s">
        <v>251</v>
      </c>
    </row>
    <row r="3278" ht="15.75" customHeight="1">
      <c r="A3278" s="14" t="s">
        <v>4992</v>
      </c>
      <c r="B3278" s="14" t="s">
        <v>4994</v>
      </c>
      <c r="C3278" s="14">
        <v>2018.0</v>
      </c>
      <c r="D3278" s="14">
        <v>27.0</v>
      </c>
      <c r="E3278" s="14">
        <v>194946.0</v>
      </c>
      <c r="F3278" s="14" t="s">
        <v>194</v>
      </c>
      <c r="G3278" s="14" t="s">
        <v>4857</v>
      </c>
      <c r="H3278" s="14" t="s">
        <v>4716</v>
      </c>
      <c r="I3278" s="14">
        <v>0.617</v>
      </c>
      <c r="J3278" s="14">
        <v>0.314</v>
      </c>
      <c r="K3278" s="14">
        <v>0.7271618933388839</v>
      </c>
      <c r="L3278" s="14">
        <v>0.0305</v>
      </c>
      <c r="M3278" s="14">
        <v>0.831</v>
      </c>
      <c r="N3278" s="14">
        <v>2.29E-6</v>
      </c>
      <c r="O3278" s="14">
        <v>0.168</v>
      </c>
      <c r="P3278" s="14">
        <v>0.29</v>
      </c>
      <c r="Q3278" s="14">
        <v>94.903</v>
      </c>
      <c r="R3278" s="14">
        <v>6.0</v>
      </c>
      <c r="S3278" s="14">
        <v>1.0</v>
      </c>
      <c r="T3278" s="14" t="s">
        <v>104</v>
      </c>
      <c r="U3278" s="14" t="s">
        <v>35</v>
      </c>
      <c r="V3278" s="16" t="s">
        <v>36</v>
      </c>
      <c r="W3278" s="17" t="s">
        <v>251</v>
      </c>
    </row>
    <row r="3279" ht="15.75" customHeight="1">
      <c r="A3279" s="14" t="s">
        <v>8789</v>
      </c>
      <c r="B3279" s="14" t="s">
        <v>8790</v>
      </c>
      <c r="C3279" s="14">
        <v>2018.0</v>
      </c>
      <c r="D3279" s="14">
        <v>27.0</v>
      </c>
      <c r="E3279" s="14">
        <v>214075.0</v>
      </c>
      <c r="F3279" s="14" t="s">
        <v>194</v>
      </c>
      <c r="G3279" s="14" t="s">
        <v>941</v>
      </c>
      <c r="H3279" s="14" t="s">
        <v>4716</v>
      </c>
      <c r="I3279" s="14">
        <v>0.561</v>
      </c>
      <c r="J3279" s="14">
        <v>0.327</v>
      </c>
      <c r="K3279" s="14">
        <v>0.7407011314623512</v>
      </c>
      <c r="L3279" s="14">
        <v>0.063</v>
      </c>
      <c r="M3279" s="14">
        <v>0.645</v>
      </c>
      <c r="N3279" s="14">
        <v>4.17E-5</v>
      </c>
      <c r="O3279" s="14">
        <v>0.122</v>
      </c>
      <c r="P3279" s="14">
        <v>0.509</v>
      </c>
      <c r="Q3279" s="14">
        <v>92.942</v>
      </c>
      <c r="R3279" s="14">
        <v>5.0</v>
      </c>
      <c r="S3279" s="14">
        <v>0.0</v>
      </c>
      <c r="T3279" s="14" t="s">
        <v>104</v>
      </c>
      <c r="U3279" s="14" t="s">
        <v>35</v>
      </c>
      <c r="V3279" s="16" t="s">
        <v>333</v>
      </c>
      <c r="W3279" s="17" t="s">
        <v>185</v>
      </c>
    </row>
    <row r="3280" ht="15.75" customHeight="1">
      <c r="A3280" s="14" t="s">
        <v>8795</v>
      </c>
      <c r="B3280" s="14" t="s">
        <v>8797</v>
      </c>
      <c r="C3280" s="14">
        <v>1983.0</v>
      </c>
      <c r="D3280" s="14">
        <v>27.0</v>
      </c>
      <c r="E3280" s="14">
        <v>429800.0</v>
      </c>
      <c r="F3280" s="14" t="s">
        <v>156</v>
      </c>
      <c r="G3280" s="14" t="s">
        <v>2786</v>
      </c>
      <c r="H3280" s="14" t="s">
        <v>8799</v>
      </c>
      <c r="I3280" s="14">
        <v>0.563</v>
      </c>
      <c r="J3280" s="14">
        <v>0.45</v>
      </c>
      <c r="K3280" s="14">
        <v>0.7314824716973994</v>
      </c>
      <c r="L3280" s="14">
        <v>0.0473</v>
      </c>
      <c r="M3280" s="14">
        <v>0.785</v>
      </c>
      <c r="N3280" s="14">
        <v>2.35E-6</v>
      </c>
      <c r="O3280" s="14">
        <v>0.125</v>
      </c>
      <c r="P3280" s="14">
        <v>0.841</v>
      </c>
      <c r="Q3280" s="14">
        <v>135.984</v>
      </c>
      <c r="R3280" s="14">
        <v>1.0</v>
      </c>
      <c r="S3280" s="14">
        <v>0.0</v>
      </c>
      <c r="T3280" s="14" t="s">
        <v>104</v>
      </c>
      <c r="U3280" s="14" t="s">
        <v>35</v>
      </c>
      <c r="V3280" s="16" t="s">
        <v>560</v>
      </c>
      <c r="W3280" s="17" t="s">
        <v>185</v>
      </c>
    </row>
    <row r="3281" ht="15.75" customHeight="1">
      <c r="A3281" s="14" t="s">
        <v>8802</v>
      </c>
      <c r="B3281" s="14" t="s">
        <v>8804</v>
      </c>
      <c r="C3281" s="14">
        <v>2018.0</v>
      </c>
      <c r="D3281" s="14">
        <v>27.0</v>
      </c>
      <c r="E3281" s="14">
        <v>179533.0</v>
      </c>
      <c r="F3281" s="14" t="s">
        <v>731</v>
      </c>
      <c r="G3281" s="14" t="s">
        <v>8805</v>
      </c>
      <c r="H3281" s="14" t="s">
        <v>2631</v>
      </c>
      <c r="I3281" s="14">
        <v>0.536</v>
      </c>
      <c r="J3281" s="14">
        <v>0.123</v>
      </c>
      <c r="K3281" s="14">
        <v>0.5112826984255282</v>
      </c>
      <c r="L3281" s="14">
        <v>0.039</v>
      </c>
      <c r="M3281" s="14">
        <v>0.99</v>
      </c>
      <c r="N3281" s="14">
        <v>0.891</v>
      </c>
      <c r="O3281" s="14">
        <v>0.138</v>
      </c>
      <c r="P3281" s="14">
        <v>0.607</v>
      </c>
      <c r="Q3281" s="14">
        <v>115.771</v>
      </c>
      <c r="R3281" s="14">
        <v>7.0</v>
      </c>
      <c r="S3281" s="14">
        <v>0.0</v>
      </c>
      <c r="T3281" s="14" t="s">
        <v>104</v>
      </c>
      <c r="U3281" s="14" t="s">
        <v>35</v>
      </c>
      <c r="V3281" s="16" t="s">
        <v>407</v>
      </c>
      <c r="W3281" s="17" t="s">
        <v>185</v>
      </c>
    </row>
    <row r="3282" ht="15.75" customHeight="1">
      <c r="A3282" s="14" t="s">
        <v>8809</v>
      </c>
      <c r="B3282" s="14" t="s">
        <v>8810</v>
      </c>
      <c r="C3282" s="14">
        <v>2016.0</v>
      </c>
      <c r="D3282" s="14">
        <v>27.0</v>
      </c>
      <c r="E3282" s="14">
        <v>276773.0</v>
      </c>
      <c r="F3282" s="14" t="s">
        <v>194</v>
      </c>
      <c r="G3282" s="14" t="s">
        <v>5590</v>
      </c>
      <c r="H3282" s="14" t="s">
        <v>5449</v>
      </c>
      <c r="I3282" s="14">
        <v>0.694</v>
      </c>
      <c r="J3282" s="14">
        <v>0.597</v>
      </c>
      <c r="K3282" s="14">
        <v>0.7159754454106481</v>
      </c>
      <c r="L3282" s="14">
        <v>0.042</v>
      </c>
      <c r="M3282" s="14">
        <v>0.333</v>
      </c>
      <c r="N3282" s="14">
        <v>8.38E-5</v>
      </c>
      <c r="O3282" s="14">
        <v>0.0921</v>
      </c>
      <c r="P3282" s="14">
        <v>0.609</v>
      </c>
      <c r="Q3282" s="14">
        <v>101.897</v>
      </c>
      <c r="R3282" s="14">
        <v>7.0</v>
      </c>
      <c r="S3282" s="14">
        <v>0.0</v>
      </c>
      <c r="T3282" s="14" t="s">
        <v>104</v>
      </c>
      <c r="U3282" s="14" t="s">
        <v>68</v>
      </c>
      <c r="V3282" s="16" t="s">
        <v>407</v>
      </c>
      <c r="W3282" s="17" t="s">
        <v>185</v>
      </c>
    </row>
    <row r="3283" ht="15.75" customHeight="1">
      <c r="A3283" s="14" t="s">
        <v>4997</v>
      </c>
      <c r="B3283" s="14" t="s">
        <v>4998</v>
      </c>
      <c r="C3283" s="14">
        <v>2019.0</v>
      </c>
      <c r="D3283" s="14">
        <v>27.0</v>
      </c>
      <c r="E3283" s="14">
        <v>314032.0</v>
      </c>
      <c r="F3283" s="14" t="s">
        <v>424</v>
      </c>
      <c r="G3283" s="14" t="s">
        <v>544</v>
      </c>
      <c r="H3283" s="14" t="s">
        <v>4999</v>
      </c>
      <c r="I3283" s="14">
        <v>0.503</v>
      </c>
      <c r="J3283" s="14">
        <v>0.464</v>
      </c>
      <c r="K3283" s="14">
        <v>0.8654204008113828</v>
      </c>
      <c r="L3283" s="14">
        <v>0.0295</v>
      </c>
      <c r="M3283" s="14">
        <v>0.826</v>
      </c>
      <c r="N3283" s="14">
        <v>1.02E-6</v>
      </c>
      <c r="O3283" s="14">
        <v>0.081</v>
      </c>
      <c r="P3283" s="14">
        <v>0.276</v>
      </c>
      <c r="Q3283" s="14">
        <v>124.157</v>
      </c>
      <c r="R3283" s="14">
        <v>0.0</v>
      </c>
      <c r="S3283" s="14">
        <v>1.0</v>
      </c>
      <c r="T3283" s="14" t="s">
        <v>34</v>
      </c>
      <c r="U3283" s="14" t="s">
        <v>35</v>
      </c>
      <c r="V3283" s="16" t="s">
        <v>36</v>
      </c>
      <c r="W3283" s="17" t="s">
        <v>251</v>
      </c>
    </row>
    <row r="3284" ht="15.75" customHeight="1">
      <c r="A3284" s="14" t="s">
        <v>21576</v>
      </c>
      <c r="B3284" s="14" t="s">
        <v>21577</v>
      </c>
      <c r="C3284" s="14">
        <v>1986.0</v>
      </c>
      <c r="D3284" s="14">
        <v>27.0</v>
      </c>
      <c r="E3284" s="14">
        <v>166853.0</v>
      </c>
      <c r="F3284" s="14" t="s">
        <v>13320</v>
      </c>
      <c r="G3284" s="14" t="s">
        <v>20753</v>
      </c>
      <c r="H3284" s="14" t="s">
        <v>20754</v>
      </c>
      <c r="I3284" s="14">
        <v>0.377</v>
      </c>
      <c r="J3284" s="14">
        <v>0.366</v>
      </c>
      <c r="K3284" s="14">
        <v>0.8363741364011642</v>
      </c>
      <c r="L3284" s="14">
        <v>0.0297</v>
      </c>
      <c r="M3284" s="14">
        <v>0.946</v>
      </c>
      <c r="N3284" s="14">
        <v>1.71E-5</v>
      </c>
      <c r="O3284" s="14">
        <v>0.621</v>
      </c>
      <c r="P3284" s="14">
        <v>0.277</v>
      </c>
      <c r="Q3284" s="14">
        <v>100.941</v>
      </c>
      <c r="R3284" s="14">
        <v>3.0</v>
      </c>
      <c r="S3284" s="14">
        <v>1.0</v>
      </c>
      <c r="T3284" s="14" t="s">
        <v>1264</v>
      </c>
      <c r="U3284" s="14" t="s">
        <v>35</v>
      </c>
      <c r="V3284" s="16" t="s">
        <v>36</v>
      </c>
      <c r="W3284" s="17" t="s">
        <v>251</v>
      </c>
    </row>
    <row r="3285" ht="15.75" customHeight="1">
      <c r="A3285" s="14" t="s">
        <v>21578</v>
      </c>
      <c r="B3285" s="14" t="s">
        <v>21579</v>
      </c>
      <c r="C3285" s="14">
        <v>2023.0</v>
      </c>
      <c r="D3285" s="14">
        <v>27.0</v>
      </c>
      <c r="E3285" s="14">
        <v>145738.0</v>
      </c>
      <c r="F3285" s="14" t="s">
        <v>1656</v>
      </c>
      <c r="G3285" s="14" t="s">
        <v>4610</v>
      </c>
      <c r="H3285" s="14" t="s">
        <v>21580</v>
      </c>
      <c r="I3285" s="14">
        <v>0.843</v>
      </c>
      <c r="J3285" s="14">
        <v>0.681</v>
      </c>
      <c r="K3285" s="14">
        <v>0.839903321694011</v>
      </c>
      <c r="L3285" s="14">
        <v>0.0341</v>
      </c>
      <c r="M3285" s="14">
        <v>0.0819</v>
      </c>
      <c r="N3285" s="14">
        <v>0.0488</v>
      </c>
      <c r="O3285" s="14">
        <v>0.0755</v>
      </c>
      <c r="P3285" s="14">
        <v>0.954</v>
      </c>
      <c r="Q3285" s="14">
        <v>124.981</v>
      </c>
      <c r="R3285" s="14">
        <v>10.0</v>
      </c>
      <c r="S3285" s="14">
        <v>0.0</v>
      </c>
      <c r="T3285" s="14" t="s">
        <v>1264</v>
      </c>
      <c r="U3285" s="14" t="s">
        <v>35</v>
      </c>
      <c r="V3285" s="16" t="s">
        <v>819</v>
      </c>
      <c r="W3285" s="17" t="s">
        <v>185</v>
      </c>
    </row>
    <row r="3286" ht="15.75" customHeight="1">
      <c r="A3286" s="14" t="s">
        <v>21581</v>
      </c>
      <c r="B3286" s="14" t="s">
        <v>21582</v>
      </c>
      <c r="C3286" s="14">
        <v>2017.0</v>
      </c>
      <c r="D3286" s="14">
        <v>27.0</v>
      </c>
      <c r="E3286" s="14">
        <v>111250.0</v>
      </c>
      <c r="F3286" s="14" t="s">
        <v>13117</v>
      </c>
      <c r="G3286" s="14" t="s">
        <v>20572</v>
      </c>
      <c r="H3286" s="14" t="s">
        <v>21421</v>
      </c>
      <c r="I3286" s="14">
        <v>0.966</v>
      </c>
      <c r="J3286" s="14">
        <v>0.223</v>
      </c>
      <c r="K3286" s="14">
        <v>0.6909289243323226</v>
      </c>
      <c r="L3286" s="14">
        <v>0.0627</v>
      </c>
      <c r="M3286" s="14">
        <v>0.763</v>
      </c>
      <c r="N3286" s="14">
        <v>0.0</v>
      </c>
      <c r="O3286" s="14">
        <v>0.116</v>
      </c>
      <c r="P3286" s="14">
        <v>0.98</v>
      </c>
      <c r="Q3286" s="14">
        <v>110.092</v>
      </c>
      <c r="R3286" s="14">
        <v>9.0</v>
      </c>
      <c r="S3286" s="14">
        <v>1.0</v>
      </c>
      <c r="T3286" s="14" t="s">
        <v>1264</v>
      </c>
      <c r="U3286" s="14" t="s">
        <v>35</v>
      </c>
      <c r="V3286" s="16" t="s">
        <v>819</v>
      </c>
      <c r="W3286" s="17" t="s">
        <v>185</v>
      </c>
    </row>
    <row r="3287" ht="15.75" customHeight="1">
      <c r="A3287" s="14" t="s">
        <v>21583</v>
      </c>
      <c r="B3287" s="14" t="s">
        <v>21584</v>
      </c>
      <c r="C3287" s="14">
        <v>2019.0</v>
      </c>
      <c r="D3287" s="14">
        <v>27.0</v>
      </c>
      <c r="E3287" s="14">
        <v>187320.0</v>
      </c>
      <c r="F3287" s="14" t="s">
        <v>1267</v>
      </c>
      <c r="G3287" s="14" t="s">
        <v>4438</v>
      </c>
      <c r="H3287" s="14" t="s">
        <v>21387</v>
      </c>
      <c r="I3287" s="14">
        <v>0.36</v>
      </c>
      <c r="J3287" s="14">
        <v>0.837</v>
      </c>
      <c r="K3287" s="14">
        <v>0.8415288858288982</v>
      </c>
      <c r="L3287" s="14">
        <v>0.0815</v>
      </c>
      <c r="M3287" s="14">
        <v>0.0272</v>
      </c>
      <c r="N3287" s="14">
        <v>0.0</v>
      </c>
      <c r="O3287" s="14">
        <v>0.242</v>
      </c>
      <c r="P3287" s="14">
        <v>0.268</v>
      </c>
      <c r="Q3287" s="14">
        <v>86.789</v>
      </c>
      <c r="R3287" s="14">
        <v>1.0</v>
      </c>
      <c r="S3287" s="14">
        <v>1.0</v>
      </c>
      <c r="T3287" s="14" t="s">
        <v>1434</v>
      </c>
      <c r="U3287" s="14" t="s">
        <v>35</v>
      </c>
      <c r="V3287" s="16" t="s">
        <v>36</v>
      </c>
      <c r="W3287" s="17" t="s">
        <v>251</v>
      </c>
    </row>
    <row r="3288" ht="15.75" customHeight="1">
      <c r="A3288" s="14" t="s">
        <v>21585</v>
      </c>
      <c r="B3288" s="14" t="s">
        <v>21586</v>
      </c>
      <c r="C3288" s="14">
        <v>2023.0</v>
      </c>
      <c r="D3288" s="14">
        <v>27.0</v>
      </c>
      <c r="E3288" s="14">
        <v>145530.0</v>
      </c>
      <c r="F3288" s="14" t="s">
        <v>21587</v>
      </c>
      <c r="G3288" s="14" t="s">
        <v>21588</v>
      </c>
      <c r="H3288" s="14" t="s">
        <v>21589</v>
      </c>
      <c r="I3288" s="14">
        <v>0.7</v>
      </c>
      <c r="J3288" s="14">
        <v>0.636</v>
      </c>
      <c r="K3288" s="14">
        <v>0.8166748657665461</v>
      </c>
      <c r="L3288" s="14">
        <v>0.265</v>
      </c>
      <c r="M3288" s="14">
        <v>0.111</v>
      </c>
      <c r="N3288" s="14">
        <v>7.53E-5</v>
      </c>
      <c r="O3288" s="14">
        <v>0.631</v>
      </c>
      <c r="P3288" s="14">
        <v>0.566</v>
      </c>
      <c r="Q3288" s="14">
        <v>154.133</v>
      </c>
      <c r="R3288" s="14">
        <v>7.0</v>
      </c>
      <c r="S3288" s="14">
        <v>1.0</v>
      </c>
      <c r="T3288" s="14" t="s">
        <v>1434</v>
      </c>
      <c r="U3288" s="14" t="s">
        <v>35</v>
      </c>
      <c r="V3288" s="16" t="s">
        <v>333</v>
      </c>
      <c r="W3288" s="17" t="s">
        <v>185</v>
      </c>
    </row>
    <row r="3289" ht="15.75" customHeight="1">
      <c r="A3289" s="14" t="s">
        <v>8815</v>
      </c>
      <c r="B3289" s="14" t="s">
        <v>8817</v>
      </c>
      <c r="C3289" s="14">
        <v>2007.0</v>
      </c>
      <c r="D3289" s="14">
        <v>27.0</v>
      </c>
      <c r="E3289" s="14">
        <v>140120.0</v>
      </c>
      <c r="F3289" s="14" t="s">
        <v>1639</v>
      </c>
      <c r="G3289" s="14" t="s">
        <v>8819</v>
      </c>
      <c r="H3289" s="14" t="s">
        <v>8820</v>
      </c>
      <c r="I3289" s="14">
        <v>0.594</v>
      </c>
      <c r="J3289" s="14">
        <v>0.746</v>
      </c>
      <c r="K3289" s="14">
        <v>0.8716446003278583</v>
      </c>
      <c r="L3289" s="14">
        <v>0.0597</v>
      </c>
      <c r="M3289" s="14">
        <v>0.438</v>
      </c>
      <c r="N3289" s="14">
        <v>0.0</v>
      </c>
      <c r="O3289" s="14">
        <v>0.226</v>
      </c>
      <c r="P3289" s="14">
        <v>0.817</v>
      </c>
      <c r="Q3289" s="14">
        <v>138.31</v>
      </c>
      <c r="R3289" s="14">
        <v>7.0</v>
      </c>
      <c r="S3289" s="14">
        <v>1.0</v>
      </c>
      <c r="T3289" s="14" t="s">
        <v>103</v>
      </c>
      <c r="U3289" s="14" t="s">
        <v>35</v>
      </c>
      <c r="V3289" s="16" t="s">
        <v>560</v>
      </c>
      <c r="W3289" s="17" t="s">
        <v>185</v>
      </c>
    </row>
    <row r="3290" ht="15.75" customHeight="1">
      <c r="A3290" s="14" t="s">
        <v>21590</v>
      </c>
      <c r="B3290" s="14" t="s">
        <v>21591</v>
      </c>
      <c r="C3290" s="14">
        <v>2019.0</v>
      </c>
      <c r="D3290" s="14">
        <v>27.0</v>
      </c>
      <c r="E3290" s="14">
        <v>210520.0</v>
      </c>
      <c r="F3290" s="14" t="s">
        <v>6605</v>
      </c>
      <c r="G3290" s="14" t="s">
        <v>6606</v>
      </c>
      <c r="H3290" s="14" t="s">
        <v>21591</v>
      </c>
      <c r="I3290" s="14">
        <v>0.659</v>
      </c>
      <c r="J3290" s="14">
        <v>0.901</v>
      </c>
      <c r="K3290" s="14">
        <v>0.9142942698668687</v>
      </c>
      <c r="L3290" s="14">
        <v>0.0358</v>
      </c>
      <c r="M3290" s="14">
        <v>0.0478</v>
      </c>
      <c r="N3290" s="14">
        <v>0.0</v>
      </c>
      <c r="O3290" s="14">
        <v>0.148</v>
      </c>
      <c r="P3290" s="14">
        <v>0.704</v>
      </c>
      <c r="Q3290" s="14">
        <v>93.98</v>
      </c>
      <c r="R3290" s="14">
        <v>7.0</v>
      </c>
      <c r="S3290" s="14">
        <v>1.0</v>
      </c>
      <c r="T3290" s="14" t="s">
        <v>1264</v>
      </c>
      <c r="U3290" s="14" t="s">
        <v>35</v>
      </c>
      <c r="V3290" s="16" t="s">
        <v>181</v>
      </c>
      <c r="W3290" s="17" t="s">
        <v>185</v>
      </c>
    </row>
    <row r="3291" ht="15.75" customHeight="1">
      <c r="A3291" s="14" t="s">
        <v>8822</v>
      </c>
      <c r="B3291" s="14" t="s">
        <v>8824</v>
      </c>
      <c r="C3291" s="14">
        <v>1964.0</v>
      </c>
      <c r="D3291" s="14">
        <v>27.0</v>
      </c>
      <c r="E3291" s="14">
        <v>147786.0</v>
      </c>
      <c r="F3291" s="14" t="s">
        <v>122</v>
      </c>
      <c r="G3291" s="14" t="s">
        <v>123</v>
      </c>
      <c r="H3291" s="14" t="s">
        <v>8827</v>
      </c>
      <c r="I3291" s="14">
        <v>0.6567054320987653</v>
      </c>
      <c r="J3291" s="14">
        <v>0.6703844999999999</v>
      </c>
      <c r="K3291" s="14">
        <v>0.8136264709055699</v>
      </c>
      <c r="L3291" s="14">
        <v>0.08138265432098765</v>
      </c>
      <c r="M3291" s="14">
        <v>0.2693400896296296</v>
      </c>
      <c r="N3291" s="14">
        <v>0.05448885008024692</v>
      </c>
      <c r="O3291" s="14">
        <v>0.1911505555555556</v>
      </c>
      <c r="P3291" s="14">
        <v>0.6187672839506173</v>
      </c>
      <c r="Q3291" s="14">
        <v>120.71</v>
      </c>
      <c r="R3291" s="14">
        <v>5.0</v>
      </c>
      <c r="S3291" s="14">
        <v>1.0</v>
      </c>
      <c r="T3291" s="14" t="s">
        <v>34</v>
      </c>
      <c r="U3291" s="14" t="s">
        <v>35</v>
      </c>
      <c r="V3291" s="16" t="s">
        <v>407</v>
      </c>
      <c r="W3291" s="17" t="s">
        <v>185</v>
      </c>
    </row>
    <row r="3292" ht="15.75" customHeight="1">
      <c r="A3292" s="14" t="s">
        <v>8830</v>
      </c>
      <c r="B3292" s="14" t="s">
        <v>8832</v>
      </c>
      <c r="C3292" s="14">
        <v>2017.0</v>
      </c>
      <c r="D3292" s="14">
        <v>27.0</v>
      </c>
      <c r="E3292" s="14">
        <v>346720.0</v>
      </c>
      <c r="F3292" s="14" t="s">
        <v>901</v>
      </c>
      <c r="G3292" s="14" t="s">
        <v>671</v>
      </c>
      <c r="H3292" s="14" t="s">
        <v>7896</v>
      </c>
      <c r="I3292" s="14">
        <v>0.774</v>
      </c>
      <c r="J3292" s="14">
        <v>0.934</v>
      </c>
      <c r="K3292" s="14">
        <v>0.8371227514632833</v>
      </c>
      <c r="L3292" s="14">
        <v>0.0516</v>
      </c>
      <c r="M3292" s="14">
        <v>0.118</v>
      </c>
      <c r="N3292" s="14">
        <v>0.00284</v>
      </c>
      <c r="O3292" s="14">
        <v>0.0897</v>
      </c>
      <c r="P3292" s="14">
        <v>0.882</v>
      </c>
      <c r="Q3292" s="14">
        <v>105.97</v>
      </c>
      <c r="R3292" s="14">
        <v>5.0</v>
      </c>
      <c r="S3292" s="14">
        <v>1.0</v>
      </c>
      <c r="T3292" s="14" t="s">
        <v>104</v>
      </c>
      <c r="U3292" s="14" t="s">
        <v>35</v>
      </c>
      <c r="V3292" s="16" t="s">
        <v>560</v>
      </c>
      <c r="W3292" s="17" t="s">
        <v>185</v>
      </c>
    </row>
    <row r="3293" ht="15.75" customHeight="1">
      <c r="A3293" s="14" t="s">
        <v>5000</v>
      </c>
      <c r="B3293" s="14" t="s">
        <v>5002</v>
      </c>
      <c r="C3293" s="14">
        <v>2013.0</v>
      </c>
      <c r="D3293" s="14">
        <v>27.0</v>
      </c>
      <c r="E3293" s="14">
        <v>200085.0</v>
      </c>
      <c r="F3293" s="14" t="s">
        <v>5004</v>
      </c>
      <c r="G3293" s="14" t="s">
        <v>5005</v>
      </c>
      <c r="H3293" s="14" t="s">
        <v>5006</v>
      </c>
      <c r="I3293" s="14">
        <v>0.723</v>
      </c>
      <c r="J3293" s="14">
        <v>0.723</v>
      </c>
      <c r="K3293" s="14">
        <v>0.8216585031800815</v>
      </c>
      <c r="L3293" s="14">
        <v>0.234</v>
      </c>
      <c r="M3293" s="14">
        <v>2.18E-4</v>
      </c>
      <c r="N3293" s="14">
        <v>0.0938</v>
      </c>
      <c r="O3293" s="14">
        <v>0.12</v>
      </c>
      <c r="P3293" s="14">
        <v>0.488</v>
      </c>
      <c r="Q3293" s="14">
        <v>120.19</v>
      </c>
      <c r="R3293" s="14">
        <v>6.0</v>
      </c>
      <c r="S3293" s="14">
        <v>0.0</v>
      </c>
      <c r="T3293" s="14" t="s">
        <v>103</v>
      </c>
      <c r="U3293" s="14" t="s">
        <v>35</v>
      </c>
      <c r="V3293" s="16" t="s">
        <v>54</v>
      </c>
      <c r="W3293" s="17" t="s">
        <v>251</v>
      </c>
    </row>
    <row r="3294" ht="15.75" customHeight="1">
      <c r="A3294" s="14" t="s">
        <v>5007</v>
      </c>
      <c r="B3294" s="14" t="s">
        <v>5008</v>
      </c>
      <c r="C3294" s="14">
        <v>2010.0</v>
      </c>
      <c r="D3294" s="14">
        <v>27.0</v>
      </c>
      <c r="E3294" s="14">
        <v>182400.0</v>
      </c>
      <c r="F3294" s="14" t="s">
        <v>5009</v>
      </c>
      <c r="G3294" s="14" t="s">
        <v>5011</v>
      </c>
      <c r="H3294" s="14" t="s">
        <v>5013</v>
      </c>
      <c r="I3294" s="14">
        <v>0.265</v>
      </c>
      <c r="J3294" s="14">
        <v>0.287</v>
      </c>
      <c r="K3294" s="14">
        <v>0.737963339235173</v>
      </c>
      <c r="L3294" s="14">
        <v>0.0285</v>
      </c>
      <c r="M3294" s="14">
        <v>0.743</v>
      </c>
      <c r="N3294" s="14">
        <v>1.26E-4</v>
      </c>
      <c r="O3294" s="14">
        <v>0.161</v>
      </c>
      <c r="P3294" s="14">
        <v>0.231</v>
      </c>
      <c r="Q3294" s="14">
        <v>147.04</v>
      </c>
      <c r="R3294" s="14">
        <v>0.0</v>
      </c>
      <c r="S3294" s="14">
        <v>0.0</v>
      </c>
      <c r="T3294" s="14" t="s">
        <v>103</v>
      </c>
      <c r="U3294" s="14" t="s">
        <v>35</v>
      </c>
      <c r="V3294" s="16" t="s">
        <v>36</v>
      </c>
      <c r="W3294" s="17" t="s">
        <v>251</v>
      </c>
    </row>
    <row r="3295" ht="15.75" customHeight="1">
      <c r="A3295" s="14" t="s">
        <v>8840</v>
      </c>
      <c r="B3295" s="14" t="s">
        <v>8842</v>
      </c>
      <c r="C3295" s="14">
        <v>2020.0</v>
      </c>
      <c r="D3295" s="14">
        <v>27.0</v>
      </c>
      <c r="E3295" s="14">
        <v>397200.0</v>
      </c>
      <c r="F3295" s="14" t="s">
        <v>8843</v>
      </c>
      <c r="G3295" s="14" t="s">
        <v>8844</v>
      </c>
      <c r="H3295" s="14" t="s">
        <v>8845</v>
      </c>
      <c r="I3295" s="14">
        <v>0.6567054320987653</v>
      </c>
      <c r="J3295" s="14">
        <v>0.6703844999999999</v>
      </c>
      <c r="K3295" s="14">
        <v>0.8136264709055699</v>
      </c>
      <c r="L3295" s="14">
        <v>0.08138265432098765</v>
      </c>
      <c r="M3295" s="14">
        <v>0.2693400896296296</v>
      </c>
      <c r="N3295" s="14">
        <v>0.05448885008024692</v>
      </c>
      <c r="O3295" s="14">
        <v>0.1911505555555556</v>
      </c>
      <c r="P3295" s="14">
        <v>0.6187672839506173</v>
      </c>
      <c r="Q3295" s="14">
        <v>120.71</v>
      </c>
      <c r="R3295" s="14">
        <v>5.0</v>
      </c>
      <c r="S3295" s="14">
        <v>1.0</v>
      </c>
      <c r="T3295" s="14" t="s">
        <v>104</v>
      </c>
      <c r="U3295" s="14" t="s">
        <v>35</v>
      </c>
      <c r="V3295" s="16" t="s">
        <v>407</v>
      </c>
      <c r="W3295" s="17" t="s">
        <v>185</v>
      </c>
    </row>
    <row r="3296" ht="15.75" customHeight="1">
      <c r="A3296" s="14" t="s">
        <v>5016</v>
      </c>
      <c r="B3296" s="14" t="s">
        <v>5017</v>
      </c>
      <c r="C3296" s="14">
        <v>2007.0</v>
      </c>
      <c r="D3296" s="14">
        <v>27.0</v>
      </c>
      <c r="E3296" s="14">
        <v>205200.0</v>
      </c>
      <c r="F3296" s="14" t="s">
        <v>5018</v>
      </c>
      <c r="G3296" s="14" t="s">
        <v>5019</v>
      </c>
      <c r="H3296" s="14" t="s">
        <v>5020</v>
      </c>
      <c r="I3296" s="14">
        <v>0.447</v>
      </c>
      <c r="J3296" s="14">
        <v>0.848</v>
      </c>
      <c r="K3296" s="14">
        <v>0.8424058349016662</v>
      </c>
      <c r="L3296" s="14">
        <v>0.222</v>
      </c>
      <c r="M3296" s="14">
        <v>0.033</v>
      </c>
      <c r="N3296" s="14">
        <v>7.46E-5</v>
      </c>
      <c r="O3296" s="14">
        <v>0.65</v>
      </c>
      <c r="P3296" s="14">
        <v>0.485</v>
      </c>
      <c r="Q3296" s="14">
        <v>172.25</v>
      </c>
      <c r="R3296" s="14">
        <v>2.0</v>
      </c>
      <c r="S3296" s="14">
        <v>1.0</v>
      </c>
      <c r="T3296" s="14" t="s">
        <v>103</v>
      </c>
      <c r="U3296" s="14" t="s">
        <v>35</v>
      </c>
      <c r="V3296" s="16" t="s">
        <v>54</v>
      </c>
      <c r="W3296" s="17" t="s">
        <v>251</v>
      </c>
    </row>
    <row r="3297" ht="15.75" customHeight="1">
      <c r="A3297" s="14" t="s">
        <v>8850</v>
      </c>
      <c r="B3297" s="14" t="s">
        <v>8851</v>
      </c>
      <c r="C3297" s="14">
        <v>2017.0</v>
      </c>
      <c r="D3297" s="14">
        <v>28.0</v>
      </c>
      <c r="E3297" s="14">
        <v>205160.0</v>
      </c>
      <c r="F3297" s="14" t="s">
        <v>5952</v>
      </c>
      <c r="G3297" s="14" t="s">
        <v>8852</v>
      </c>
      <c r="H3297" s="14" t="s">
        <v>8853</v>
      </c>
      <c r="I3297" s="14">
        <v>0.808</v>
      </c>
      <c r="J3297" s="14">
        <v>0.947</v>
      </c>
      <c r="K3297" s="14">
        <v>0.8500417085352804</v>
      </c>
      <c r="L3297" s="14">
        <v>0.21</v>
      </c>
      <c r="M3297" s="14">
        <v>0.632</v>
      </c>
      <c r="N3297" s="14">
        <v>0.0</v>
      </c>
      <c r="O3297" s="14">
        <v>0.248</v>
      </c>
      <c r="P3297" s="14">
        <v>0.504</v>
      </c>
      <c r="Q3297" s="14">
        <v>131.988</v>
      </c>
      <c r="R3297" s="14">
        <v>11.0</v>
      </c>
      <c r="S3297" s="14">
        <v>0.0</v>
      </c>
      <c r="T3297" s="14" t="s">
        <v>34</v>
      </c>
      <c r="U3297" s="14" t="s">
        <v>35</v>
      </c>
      <c r="V3297" s="16" t="s">
        <v>333</v>
      </c>
      <c r="W3297" s="17" t="s">
        <v>185</v>
      </c>
    </row>
    <row r="3298" ht="15.75" customHeight="1">
      <c r="A3298" s="14" t="s">
        <v>5023</v>
      </c>
      <c r="B3298" s="14" t="s">
        <v>5024</v>
      </c>
      <c r="C3298" s="14">
        <v>2017.0</v>
      </c>
      <c r="D3298" s="14">
        <v>28.0</v>
      </c>
      <c r="E3298" s="14">
        <v>322000.0</v>
      </c>
      <c r="F3298" s="14" t="s">
        <v>3852</v>
      </c>
      <c r="G3298" s="14" t="s">
        <v>1585</v>
      </c>
      <c r="H3298" s="14" t="s">
        <v>5026</v>
      </c>
      <c r="I3298" s="14">
        <v>0.588</v>
      </c>
      <c r="J3298" s="14">
        <v>0.622</v>
      </c>
      <c r="K3298" s="14">
        <v>0.8220221162102536</v>
      </c>
      <c r="L3298" s="14">
        <v>0.0563</v>
      </c>
      <c r="M3298" s="14">
        <v>0.736</v>
      </c>
      <c r="N3298" s="14">
        <v>0.0</v>
      </c>
      <c r="O3298" s="14">
        <v>0.361</v>
      </c>
      <c r="P3298" s="14">
        <v>0.422</v>
      </c>
      <c r="Q3298" s="14">
        <v>97.974</v>
      </c>
      <c r="R3298" s="14">
        <v>11.0</v>
      </c>
      <c r="S3298" s="14">
        <v>1.0</v>
      </c>
      <c r="T3298" s="14" t="s">
        <v>34</v>
      </c>
      <c r="U3298" s="14" t="s">
        <v>68</v>
      </c>
      <c r="V3298" s="16" t="s">
        <v>54</v>
      </c>
      <c r="W3298" s="17" t="s">
        <v>251</v>
      </c>
    </row>
    <row r="3299" ht="15.75" customHeight="1">
      <c r="A3299" s="14" t="s">
        <v>5030</v>
      </c>
      <c r="B3299" s="14" t="s">
        <v>4207</v>
      </c>
      <c r="C3299" s="14">
        <v>2017.0</v>
      </c>
      <c r="D3299" s="14">
        <v>28.0</v>
      </c>
      <c r="E3299" s="14">
        <v>345964.0</v>
      </c>
      <c r="F3299" s="14" t="s">
        <v>26</v>
      </c>
      <c r="G3299" s="14" t="s">
        <v>2295</v>
      </c>
      <c r="H3299" s="14" t="s">
        <v>4207</v>
      </c>
      <c r="I3299" s="14">
        <v>0.287</v>
      </c>
      <c r="J3299" s="14">
        <v>0.879</v>
      </c>
      <c r="K3299" s="14">
        <v>0.8576775821688946</v>
      </c>
      <c r="L3299" s="14">
        <v>0.0596</v>
      </c>
      <c r="M3299" s="14">
        <v>0.00492</v>
      </c>
      <c r="N3299" s="14">
        <v>0.166</v>
      </c>
      <c r="O3299" s="14">
        <v>0.0697</v>
      </c>
      <c r="P3299" s="14">
        <v>0.384</v>
      </c>
      <c r="Q3299" s="14">
        <v>100.049</v>
      </c>
      <c r="R3299" s="14">
        <v>1.0</v>
      </c>
      <c r="S3299" s="14">
        <v>1.0</v>
      </c>
      <c r="T3299" s="14" t="s">
        <v>34</v>
      </c>
      <c r="U3299" s="14" t="s">
        <v>68</v>
      </c>
      <c r="V3299" s="16" t="s">
        <v>45</v>
      </c>
      <c r="W3299" s="17" t="s">
        <v>251</v>
      </c>
    </row>
    <row r="3300" ht="15.75" customHeight="1">
      <c r="A3300" s="14" t="s">
        <v>5033</v>
      </c>
      <c r="B3300" s="14" t="s">
        <v>5034</v>
      </c>
      <c r="C3300" s="14">
        <v>1996.0</v>
      </c>
      <c r="D3300" s="14">
        <v>28.0</v>
      </c>
      <c r="E3300" s="14">
        <v>364016.0</v>
      </c>
      <c r="F3300" s="14" t="s">
        <v>26</v>
      </c>
      <c r="G3300" s="14" t="s">
        <v>5035</v>
      </c>
      <c r="H3300" s="14" t="s">
        <v>5034</v>
      </c>
      <c r="I3300" s="14">
        <v>0.406</v>
      </c>
      <c r="J3300" s="14">
        <v>0.662</v>
      </c>
      <c r="K3300" s="14">
        <v>0.8739973905230896</v>
      </c>
      <c r="L3300" s="14">
        <v>0.0299</v>
      </c>
      <c r="M3300" s="14">
        <v>0.365</v>
      </c>
      <c r="N3300" s="14">
        <v>4.21E-4</v>
      </c>
      <c r="O3300" s="14">
        <v>0.115</v>
      </c>
      <c r="P3300" s="14">
        <v>0.403</v>
      </c>
      <c r="Q3300" s="14">
        <v>142.592</v>
      </c>
      <c r="R3300" s="14">
        <v>10.0</v>
      </c>
      <c r="S3300" s="14">
        <v>0.0</v>
      </c>
      <c r="T3300" s="14" t="s">
        <v>34</v>
      </c>
      <c r="U3300" s="14" t="s">
        <v>35</v>
      </c>
      <c r="V3300" s="16" t="s">
        <v>54</v>
      </c>
      <c r="W3300" s="17" t="s">
        <v>251</v>
      </c>
    </row>
    <row r="3301" ht="15.75" customHeight="1">
      <c r="A3301" s="14" t="s">
        <v>8859</v>
      </c>
      <c r="B3301" s="14" t="s">
        <v>8860</v>
      </c>
      <c r="C3301" s="14">
        <v>2016.0</v>
      </c>
      <c r="D3301" s="14">
        <v>28.0</v>
      </c>
      <c r="E3301" s="14">
        <v>360124.0</v>
      </c>
      <c r="F3301" s="14" t="s">
        <v>26</v>
      </c>
      <c r="G3301" s="14" t="s">
        <v>8565</v>
      </c>
      <c r="H3301" s="14" t="s">
        <v>8861</v>
      </c>
      <c r="I3301" s="14">
        <v>0.762</v>
      </c>
      <c r="J3301" s="14">
        <v>0.605</v>
      </c>
      <c r="K3301" s="14">
        <v>0.7985583812632654</v>
      </c>
      <c r="L3301" s="14">
        <v>0.0718</v>
      </c>
      <c r="M3301" s="14">
        <v>0.676</v>
      </c>
      <c r="N3301" s="14">
        <v>3.7E-5</v>
      </c>
      <c r="O3301" s="14">
        <v>0.0706</v>
      </c>
      <c r="P3301" s="14">
        <v>0.858</v>
      </c>
      <c r="Q3301" s="14">
        <v>153.963</v>
      </c>
      <c r="R3301" s="14">
        <v>4.0</v>
      </c>
      <c r="S3301" s="14">
        <v>1.0</v>
      </c>
      <c r="T3301" s="14" t="s">
        <v>34</v>
      </c>
      <c r="U3301" s="14" t="s">
        <v>68</v>
      </c>
      <c r="V3301" s="16" t="s">
        <v>560</v>
      </c>
      <c r="W3301" s="17" t="s">
        <v>185</v>
      </c>
    </row>
    <row r="3302" ht="15.75" customHeight="1">
      <c r="A3302" s="14" t="s">
        <v>8866</v>
      </c>
      <c r="B3302" s="14" t="s">
        <v>8867</v>
      </c>
      <c r="C3302" s="14">
        <v>2021.0</v>
      </c>
      <c r="D3302" s="14">
        <v>28.0</v>
      </c>
      <c r="E3302" s="14">
        <v>221129.0</v>
      </c>
      <c r="F3302" s="14" t="s">
        <v>4913</v>
      </c>
      <c r="G3302" s="14" t="s">
        <v>4914</v>
      </c>
      <c r="H3302" s="14" t="s">
        <v>8867</v>
      </c>
      <c r="I3302" s="14">
        <v>0.511</v>
      </c>
      <c r="J3302" s="14">
        <v>0.61</v>
      </c>
      <c r="K3302" s="14">
        <v>0.8068573139518992</v>
      </c>
      <c r="L3302" s="14">
        <v>0.146</v>
      </c>
      <c r="M3302" s="14">
        <v>0.859</v>
      </c>
      <c r="N3302" s="14">
        <v>4.09E-4</v>
      </c>
      <c r="O3302" s="14">
        <v>0.641</v>
      </c>
      <c r="P3302" s="14">
        <v>0.882</v>
      </c>
      <c r="Q3302" s="14">
        <v>87.47</v>
      </c>
      <c r="R3302" s="14">
        <v>6.0</v>
      </c>
      <c r="S3302" s="14">
        <v>1.0</v>
      </c>
      <c r="T3302" s="14" t="s">
        <v>34</v>
      </c>
      <c r="U3302" s="14" t="s">
        <v>68</v>
      </c>
      <c r="V3302" s="16" t="s">
        <v>560</v>
      </c>
      <c r="W3302" s="17" t="s">
        <v>185</v>
      </c>
    </row>
    <row r="3303" ht="15.75" customHeight="1">
      <c r="A3303" s="14" t="s">
        <v>5039</v>
      </c>
      <c r="B3303" s="14" t="s">
        <v>5041</v>
      </c>
      <c r="C3303" s="14">
        <v>2017.0</v>
      </c>
      <c r="D3303" s="14">
        <v>28.0</v>
      </c>
      <c r="E3303" s="14">
        <v>374000.0</v>
      </c>
      <c r="F3303" s="14" t="s">
        <v>26</v>
      </c>
      <c r="G3303" s="14" t="s">
        <v>5042</v>
      </c>
      <c r="H3303" s="14" t="s">
        <v>5044</v>
      </c>
      <c r="I3303" s="14">
        <v>0.584</v>
      </c>
      <c r="J3303" s="14">
        <v>0.857</v>
      </c>
      <c r="K3303" s="14">
        <v>0.881226873122982</v>
      </c>
      <c r="L3303" s="14">
        <v>0.0809</v>
      </c>
      <c r="M3303" s="14">
        <v>0.381</v>
      </c>
      <c r="N3303" s="14">
        <v>0.0</v>
      </c>
      <c r="O3303" s="14">
        <v>0.276</v>
      </c>
      <c r="P3303" s="14">
        <v>0.49</v>
      </c>
      <c r="Q3303" s="14">
        <v>148.027</v>
      </c>
      <c r="R3303" s="14">
        <v>0.0</v>
      </c>
      <c r="S3303" s="14">
        <v>1.0</v>
      </c>
      <c r="T3303" s="14" t="s">
        <v>34</v>
      </c>
      <c r="U3303" s="14" t="s">
        <v>35</v>
      </c>
      <c r="V3303" s="16" t="s">
        <v>54</v>
      </c>
      <c r="W3303" s="17" t="s">
        <v>251</v>
      </c>
    </row>
    <row r="3304" ht="15.75" customHeight="1">
      <c r="A3304" s="14" t="s">
        <v>8869</v>
      </c>
      <c r="B3304" s="14" t="s">
        <v>8870</v>
      </c>
      <c r="C3304" s="14">
        <v>2019.0</v>
      </c>
      <c r="D3304" s="14">
        <v>28.0</v>
      </c>
      <c r="E3304" s="14">
        <v>297807.0</v>
      </c>
      <c r="F3304" s="14" t="s">
        <v>26</v>
      </c>
      <c r="G3304" s="14" t="s">
        <v>4254</v>
      </c>
      <c r="H3304" s="14" t="s">
        <v>8870</v>
      </c>
      <c r="I3304" s="14">
        <v>0.661</v>
      </c>
      <c r="J3304" s="14">
        <v>0.881</v>
      </c>
      <c r="K3304" s="14">
        <v>0.7842705280776792</v>
      </c>
      <c r="L3304" s="14">
        <v>0.0507</v>
      </c>
      <c r="M3304" s="14">
        <v>0.0144</v>
      </c>
      <c r="N3304" s="14">
        <v>0.56</v>
      </c>
      <c r="O3304" s="14">
        <v>0.172</v>
      </c>
      <c r="P3304" s="14">
        <v>0.532</v>
      </c>
      <c r="Q3304" s="14">
        <v>129.976</v>
      </c>
      <c r="R3304" s="14">
        <v>2.0</v>
      </c>
      <c r="S3304" s="14">
        <v>1.0</v>
      </c>
      <c r="T3304" s="14" t="s">
        <v>34</v>
      </c>
      <c r="U3304" s="14" t="s">
        <v>35</v>
      </c>
      <c r="V3304" s="16" t="s">
        <v>333</v>
      </c>
      <c r="W3304" s="17" t="s">
        <v>185</v>
      </c>
    </row>
    <row r="3305" ht="15.75" customHeight="1">
      <c r="A3305" s="14" t="s">
        <v>8873</v>
      </c>
      <c r="B3305" s="14" t="s">
        <v>8875</v>
      </c>
      <c r="C3305" s="14">
        <v>2014.0</v>
      </c>
      <c r="D3305" s="14">
        <v>28.0</v>
      </c>
      <c r="E3305" s="14">
        <v>231509.0</v>
      </c>
      <c r="F3305" s="14" t="s">
        <v>26</v>
      </c>
      <c r="G3305" s="14" t="s">
        <v>3717</v>
      </c>
      <c r="H3305" s="14" t="s">
        <v>6220</v>
      </c>
      <c r="I3305" s="14">
        <v>0.413</v>
      </c>
      <c r="J3305" s="14">
        <v>0.349</v>
      </c>
      <c r="K3305" s="14">
        <v>0.7050242765019353</v>
      </c>
      <c r="L3305" s="14">
        <v>0.0329</v>
      </c>
      <c r="M3305" s="14">
        <v>0.726</v>
      </c>
      <c r="N3305" s="14">
        <v>1.21E-5</v>
      </c>
      <c r="O3305" s="14">
        <v>0.118</v>
      </c>
      <c r="P3305" s="14">
        <v>0.548</v>
      </c>
      <c r="Q3305" s="14">
        <v>90.004</v>
      </c>
      <c r="R3305" s="14">
        <v>7.0</v>
      </c>
      <c r="S3305" s="14">
        <v>1.0</v>
      </c>
      <c r="T3305" s="14" t="s">
        <v>34</v>
      </c>
      <c r="U3305" s="14" t="s">
        <v>35</v>
      </c>
      <c r="V3305" s="16" t="s">
        <v>333</v>
      </c>
      <c r="W3305" s="17" t="s">
        <v>185</v>
      </c>
    </row>
    <row r="3306" ht="15.75" customHeight="1">
      <c r="A3306" s="14" t="s">
        <v>5048</v>
      </c>
      <c r="B3306" s="14" t="s">
        <v>5049</v>
      </c>
      <c r="C3306" s="14">
        <v>2020.0</v>
      </c>
      <c r="D3306" s="14">
        <v>28.0</v>
      </c>
      <c r="E3306" s="14">
        <v>285000.0</v>
      </c>
      <c r="F3306" s="14" t="s">
        <v>26</v>
      </c>
      <c r="G3306" s="14" t="s">
        <v>5050</v>
      </c>
      <c r="H3306" s="14" t="s">
        <v>5049</v>
      </c>
      <c r="I3306" s="14">
        <v>0.442</v>
      </c>
      <c r="J3306" s="14">
        <v>0.49</v>
      </c>
      <c r="K3306" s="14">
        <v>0.8603939853942979</v>
      </c>
      <c r="L3306" s="14">
        <v>0.0282</v>
      </c>
      <c r="M3306" s="14">
        <v>0.157</v>
      </c>
      <c r="N3306" s="14">
        <v>0.0012</v>
      </c>
      <c r="O3306" s="14">
        <v>0.119</v>
      </c>
      <c r="P3306" s="14">
        <v>0.185</v>
      </c>
      <c r="Q3306" s="14">
        <v>137.041</v>
      </c>
      <c r="R3306" s="14">
        <v>1.0</v>
      </c>
      <c r="S3306" s="14">
        <v>1.0</v>
      </c>
      <c r="T3306" s="14" t="s">
        <v>34</v>
      </c>
      <c r="U3306" s="14" t="s">
        <v>35</v>
      </c>
      <c r="V3306" s="16" t="s">
        <v>58</v>
      </c>
      <c r="W3306" s="17" t="s">
        <v>251</v>
      </c>
    </row>
    <row r="3307" ht="15.75" customHeight="1">
      <c r="A3307" s="14" t="s">
        <v>5053</v>
      </c>
      <c r="B3307" s="14" t="s">
        <v>5054</v>
      </c>
      <c r="C3307" s="14">
        <v>2016.0</v>
      </c>
      <c r="D3307" s="14">
        <v>28.0</v>
      </c>
      <c r="E3307" s="14">
        <v>334331.0</v>
      </c>
      <c r="F3307" s="14" t="s">
        <v>4046</v>
      </c>
      <c r="G3307" s="14" t="s">
        <v>4047</v>
      </c>
      <c r="H3307" s="14" t="s">
        <v>5055</v>
      </c>
      <c r="I3307" s="14">
        <v>0.567</v>
      </c>
      <c r="J3307" s="14">
        <v>0.577</v>
      </c>
      <c r="K3307" s="14">
        <v>0.8419352768626199</v>
      </c>
      <c r="L3307" s="14">
        <v>0.0264</v>
      </c>
      <c r="M3307" s="14">
        <v>0.628</v>
      </c>
      <c r="N3307" s="14">
        <v>0.0</v>
      </c>
      <c r="O3307" s="14">
        <v>0.132</v>
      </c>
      <c r="P3307" s="14">
        <v>0.217</v>
      </c>
      <c r="Q3307" s="14">
        <v>101.99</v>
      </c>
      <c r="R3307" s="14">
        <v>11.0</v>
      </c>
      <c r="S3307" s="14">
        <v>0.0</v>
      </c>
      <c r="T3307" s="14" t="s">
        <v>104</v>
      </c>
      <c r="U3307" s="14" t="s">
        <v>35</v>
      </c>
      <c r="V3307" s="16" t="s">
        <v>36</v>
      </c>
      <c r="W3307" s="17" t="s">
        <v>251</v>
      </c>
    </row>
    <row r="3308" ht="15.75" customHeight="1">
      <c r="A3308" s="14" t="s">
        <v>8883</v>
      </c>
      <c r="B3308" s="14" t="s">
        <v>8885</v>
      </c>
      <c r="C3308" s="14">
        <v>2011.0</v>
      </c>
      <c r="D3308" s="14">
        <v>28.0</v>
      </c>
      <c r="E3308" s="14">
        <v>290053.0</v>
      </c>
      <c r="F3308" s="14" t="s">
        <v>8886</v>
      </c>
      <c r="G3308" s="14" t="s">
        <v>8887</v>
      </c>
      <c r="H3308" s="14" t="s">
        <v>8888</v>
      </c>
      <c r="I3308" s="14">
        <v>0.432</v>
      </c>
      <c r="J3308" s="14">
        <v>0.695</v>
      </c>
      <c r="K3308" s="14">
        <v>0.8029003486235559</v>
      </c>
      <c r="L3308" s="14">
        <v>0.111</v>
      </c>
      <c r="M3308" s="14">
        <v>0.732</v>
      </c>
      <c r="N3308" s="14">
        <v>0.0014</v>
      </c>
      <c r="O3308" s="14">
        <v>0.274</v>
      </c>
      <c r="P3308" s="14">
        <v>0.513</v>
      </c>
      <c r="Q3308" s="14">
        <v>116.153</v>
      </c>
      <c r="R3308" s="14">
        <v>1.0</v>
      </c>
      <c r="S3308" s="14">
        <v>1.0</v>
      </c>
      <c r="T3308" s="14" t="s">
        <v>104</v>
      </c>
      <c r="U3308" s="14" t="s">
        <v>35</v>
      </c>
      <c r="V3308" s="16" t="s">
        <v>333</v>
      </c>
      <c r="W3308" s="17" t="s">
        <v>185</v>
      </c>
    </row>
    <row r="3309" ht="15.75" customHeight="1">
      <c r="A3309" s="14" t="s">
        <v>8892</v>
      </c>
      <c r="B3309" s="14" t="s">
        <v>8893</v>
      </c>
      <c r="C3309" s="14">
        <v>2013.0</v>
      </c>
      <c r="D3309" s="14">
        <v>28.0</v>
      </c>
      <c r="E3309" s="14">
        <v>278093.0</v>
      </c>
      <c r="F3309" s="14" t="s">
        <v>880</v>
      </c>
      <c r="G3309" s="14" t="s">
        <v>1822</v>
      </c>
      <c r="H3309" s="14" t="s">
        <v>8894</v>
      </c>
      <c r="I3309" s="14">
        <v>0.564</v>
      </c>
      <c r="J3309" s="14">
        <v>0.867</v>
      </c>
      <c r="K3309" s="14">
        <v>0.8416572198395471</v>
      </c>
      <c r="L3309" s="14">
        <v>0.121</v>
      </c>
      <c r="M3309" s="14">
        <v>0.361</v>
      </c>
      <c r="N3309" s="14">
        <v>0.0</v>
      </c>
      <c r="O3309" s="14">
        <v>0.262</v>
      </c>
      <c r="P3309" s="14">
        <v>0.815</v>
      </c>
      <c r="Q3309" s="14">
        <v>88.919</v>
      </c>
      <c r="R3309" s="14">
        <v>8.0</v>
      </c>
      <c r="S3309" s="14">
        <v>1.0</v>
      </c>
      <c r="T3309" s="14" t="s">
        <v>104</v>
      </c>
      <c r="U3309" s="14" t="s">
        <v>68</v>
      </c>
      <c r="V3309" s="16" t="s">
        <v>560</v>
      </c>
      <c r="W3309" s="17" t="s">
        <v>185</v>
      </c>
    </row>
    <row r="3310" ht="15.75" customHeight="1">
      <c r="A3310" s="14" t="s">
        <v>5059</v>
      </c>
      <c r="B3310" s="14" t="s">
        <v>5060</v>
      </c>
      <c r="C3310" s="14">
        <v>2024.0</v>
      </c>
      <c r="D3310" s="14">
        <v>28.0</v>
      </c>
      <c r="E3310" s="14">
        <v>187800.0</v>
      </c>
      <c r="F3310" s="14" t="s">
        <v>5061</v>
      </c>
      <c r="G3310" s="14" t="s">
        <v>5062</v>
      </c>
      <c r="H3310" s="14" t="s">
        <v>5060</v>
      </c>
      <c r="I3310" s="14">
        <v>0.894</v>
      </c>
      <c r="J3310" s="14">
        <v>0.767</v>
      </c>
      <c r="K3310" s="14">
        <v>0.9449660984119743</v>
      </c>
      <c r="L3310" s="14">
        <v>0.0825</v>
      </c>
      <c r="M3310" s="14">
        <v>0.316</v>
      </c>
      <c r="N3310" s="14">
        <v>7.24E-4</v>
      </c>
      <c r="O3310" s="14">
        <v>0.0564</v>
      </c>
      <c r="P3310" s="14">
        <v>0.389</v>
      </c>
      <c r="Q3310" s="14">
        <v>100.043</v>
      </c>
      <c r="R3310" s="14">
        <v>2.0</v>
      </c>
      <c r="S3310" s="14">
        <v>1.0</v>
      </c>
      <c r="T3310" s="14" t="s">
        <v>104</v>
      </c>
      <c r="U3310" s="14" t="s">
        <v>68</v>
      </c>
      <c r="V3310" s="16" t="s">
        <v>45</v>
      </c>
      <c r="W3310" s="17" t="s">
        <v>251</v>
      </c>
    </row>
    <row r="3311" ht="15.75" customHeight="1">
      <c r="A3311" s="14" t="s">
        <v>8900</v>
      </c>
      <c r="B3311" s="14" t="s">
        <v>8901</v>
      </c>
      <c r="C3311" s="14">
        <v>2024.0</v>
      </c>
      <c r="D3311" s="14">
        <v>28.0</v>
      </c>
      <c r="E3311" s="14">
        <v>183333.0</v>
      </c>
      <c r="F3311" s="14" t="s">
        <v>5061</v>
      </c>
      <c r="G3311" s="14" t="s">
        <v>5062</v>
      </c>
      <c r="H3311" s="14" t="s">
        <v>8901</v>
      </c>
      <c r="I3311" s="14">
        <v>0.689</v>
      </c>
      <c r="J3311" s="14">
        <v>0.658</v>
      </c>
      <c r="K3311" s="14">
        <v>0.7842705280776792</v>
      </c>
      <c r="L3311" s="14">
        <v>0.0424</v>
      </c>
      <c r="M3311" s="14">
        <v>0.243</v>
      </c>
      <c r="N3311" s="14">
        <v>2.27E-6</v>
      </c>
      <c r="O3311" s="14">
        <v>0.279</v>
      </c>
      <c r="P3311" s="14">
        <v>0.541</v>
      </c>
      <c r="Q3311" s="14">
        <v>89.983</v>
      </c>
      <c r="R3311" s="14">
        <v>3.0</v>
      </c>
      <c r="S3311" s="14">
        <v>0.0</v>
      </c>
      <c r="T3311" s="14" t="s">
        <v>104</v>
      </c>
      <c r="U3311" s="14" t="s">
        <v>68</v>
      </c>
      <c r="V3311" s="16" t="s">
        <v>333</v>
      </c>
      <c r="W3311" s="17" t="s">
        <v>185</v>
      </c>
    </row>
    <row r="3312" ht="15.75" customHeight="1">
      <c r="A3312" s="14" t="s">
        <v>5065</v>
      </c>
      <c r="B3312" s="14" t="s">
        <v>5066</v>
      </c>
      <c r="C3312" s="14">
        <v>2024.0</v>
      </c>
      <c r="D3312" s="14">
        <v>28.0</v>
      </c>
      <c r="E3312" s="14">
        <v>110390.0</v>
      </c>
      <c r="F3312" s="14" t="s">
        <v>5061</v>
      </c>
      <c r="G3312" s="14" t="s">
        <v>5062</v>
      </c>
      <c r="H3312" s="14" t="s">
        <v>5066</v>
      </c>
      <c r="I3312" s="14">
        <v>0.87</v>
      </c>
      <c r="J3312" s="14">
        <v>0.693</v>
      </c>
      <c r="K3312" s="14">
        <v>0.794836694954445</v>
      </c>
      <c r="L3312" s="14">
        <v>0.421</v>
      </c>
      <c r="M3312" s="14">
        <v>0.697</v>
      </c>
      <c r="N3312" s="14">
        <v>1.73E-4</v>
      </c>
      <c r="O3312" s="14">
        <v>0.56</v>
      </c>
      <c r="P3312" s="14">
        <v>0.437</v>
      </c>
      <c r="Q3312" s="14">
        <v>95.961</v>
      </c>
      <c r="R3312" s="14">
        <v>0.0</v>
      </c>
      <c r="S3312" s="14">
        <v>0.0</v>
      </c>
      <c r="T3312" s="14" t="s">
        <v>104</v>
      </c>
      <c r="U3312" s="14" t="s">
        <v>35</v>
      </c>
      <c r="V3312" s="16" t="s">
        <v>54</v>
      </c>
      <c r="W3312" s="17" t="s">
        <v>251</v>
      </c>
    </row>
    <row r="3313" ht="15.75" customHeight="1">
      <c r="A3313" s="14" t="s">
        <v>8905</v>
      </c>
      <c r="B3313" s="14" t="s">
        <v>8906</v>
      </c>
      <c r="C3313" s="14">
        <v>2002.0</v>
      </c>
      <c r="D3313" s="14">
        <v>28.0</v>
      </c>
      <c r="E3313" s="14">
        <v>274800.0</v>
      </c>
      <c r="F3313" s="14" t="s">
        <v>3153</v>
      </c>
      <c r="G3313" s="14" t="s">
        <v>5800</v>
      </c>
      <c r="H3313" s="14" t="s">
        <v>8909</v>
      </c>
      <c r="I3313" s="14">
        <v>0.569</v>
      </c>
      <c r="J3313" s="14">
        <v>0.703</v>
      </c>
      <c r="K3313" s="14">
        <v>0.8391119286283424</v>
      </c>
      <c r="L3313" s="14">
        <v>0.182</v>
      </c>
      <c r="M3313" s="14">
        <v>0.43</v>
      </c>
      <c r="N3313" s="14">
        <v>0.0</v>
      </c>
      <c r="O3313" s="14">
        <v>0.607</v>
      </c>
      <c r="P3313" s="14">
        <v>0.578</v>
      </c>
      <c r="Q3313" s="14">
        <v>96.168</v>
      </c>
      <c r="R3313" s="14">
        <v>1.0</v>
      </c>
      <c r="S3313" s="14">
        <v>1.0</v>
      </c>
      <c r="T3313" s="14" t="s">
        <v>104</v>
      </c>
      <c r="U3313" s="14" t="s">
        <v>35</v>
      </c>
      <c r="V3313" s="16" t="s">
        <v>333</v>
      </c>
      <c r="W3313" s="17" t="s">
        <v>185</v>
      </c>
    </row>
    <row r="3314" ht="15.75" customHeight="1">
      <c r="A3314" s="14" t="s">
        <v>21592</v>
      </c>
      <c r="B3314" s="14" t="s">
        <v>21593</v>
      </c>
      <c r="C3314" s="14">
        <v>1998.0</v>
      </c>
      <c r="D3314" s="14">
        <v>28.0</v>
      </c>
      <c r="E3314" s="14">
        <v>274173.0</v>
      </c>
      <c r="F3314" s="14" t="s">
        <v>21594</v>
      </c>
      <c r="G3314" s="14" t="s">
        <v>21595</v>
      </c>
      <c r="H3314" s="14" t="s">
        <v>21596</v>
      </c>
      <c r="I3314" s="14">
        <v>0.765</v>
      </c>
      <c r="J3314" s="14">
        <v>0.526</v>
      </c>
      <c r="K3314" s="14">
        <v>0.7416636365422186</v>
      </c>
      <c r="L3314" s="14">
        <v>0.0888</v>
      </c>
      <c r="M3314" s="14">
        <v>0.198</v>
      </c>
      <c r="N3314" s="14">
        <v>0.0</v>
      </c>
      <c r="O3314" s="14">
        <v>0.109</v>
      </c>
      <c r="P3314" s="14">
        <v>0.796</v>
      </c>
      <c r="Q3314" s="14">
        <v>139.957</v>
      </c>
      <c r="R3314" s="14">
        <v>9.0</v>
      </c>
      <c r="S3314" s="14">
        <v>1.0</v>
      </c>
      <c r="T3314" s="14" t="s">
        <v>1264</v>
      </c>
      <c r="U3314" s="14" t="s">
        <v>35</v>
      </c>
      <c r="V3314" s="16" t="s">
        <v>181</v>
      </c>
      <c r="W3314" s="17" t="s">
        <v>185</v>
      </c>
    </row>
    <row r="3315" ht="15.75" customHeight="1">
      <c r="A3315" s="14" t="s">
        <v>5071</v>
      </c>
      <c r="B3315" s="14" t="s">
        <v>4688</v>
      </c>
      <c r="C3315" s="14">
        <v>2023.0</v>
      </c>
      <c r="D3315" s="14">
        <v>28.0</v>
      </c>
      <c r="E3315" s="14">
        <v>167160.0</v>
      </c>
      <c r="F3315" s="14" t="s">
        <v>2128</v>
      </c>
      <c r="G3315" s="14" t="s">
        <v>4689</v>
      </c>
      <c r="H3315" s="14" t="s">
        <v>5074</v>
      </c>
      <c r="I3315" s="14">
        <v>0.803</v>
      </c>
      <c r="J3315" s="14">
        <v>0.642</v>
      </c>
      <c r="K3315" s="14">
        <v>0.8412294398040505</v>
      </c>
      <c r="L3315" s="14">
        <v>0.063</v>
      </c>
      <c r="M3315" s="14">
        <v>0.163</v>
      </c>
      <c r="N3315" s="14">
        <v>0.0</v>
      </c>
      <c r="O3315" s="14">
        <v>0.108</v>
      </c>
      <c r="P3315" s="14">
        <v>0.427</v>
      </c>
      <c r="Q3315" s="14">
        <v>106.022</v>
      </c>
      <c r="R3315" s="14">
        <v>7.0</v>
      </c>
      <c r="S3315" s="14">
        <v>0.0</v>
      </c>
      <c r="T3315" s="14" t="s">
        <v>103</v>
      </c>
      <c r="U3315" s="14" t="s">
        <v>35</v>
      </c>
      <c r="V3315" s="16" t="s">
        <v>54</v>
      </c>
      <c r="W3315" s="17" t="s">
        <v>251</v>
      </c>
    </row>
    <row r="3316" ht="15.75" customHeight="1">
      <c r="A3316" s="14" t="s">
        <v>8910</v>
      </c>
      <c r="B3316" s="14" t="s">
        <v>8911</v>
      </c>
      <c r="C3316" s="14">
        <v>2018.0</v>
      </c>
      <c r="D3316" s="14">
        <v>28.0</v>
      </c>
      <c r="E3316" s="14">
        <v>133027.0</v>
      </c>
      <c r="F3316" s="14" t="s">
        <v>4879</v>
      </c>
      <c r="G3316" s="14" t="s">
        <v>8917</v>
      </c>
      <c r="H3316" s="14" t="s">
        <v>8918</v>
      </c>
      <c r="I3316" s="14">
        <v>0.696</v>
      </c>
      <c r="J3316" s="14">
        <v>0.933</v>
      </c>
      <c r="K3316" s="14">
        <v>0.8738904455142154</v>
      </c>
      <c r="L3316" s="14">
        <v>0.0759</v>
      </c>
      <c r="M3316" s="14">
        <v>0.177</v>
      </c>
      <c r="N3316" s="14">
        <v>0.0</v>
      </c>
      <c r="O3316" s="14">
        <v>0.0552</v>
      </c>
      <c r="P3316" s="14">
        <v>0.827</v>
      </c>
      <c r="Q3316" s="14">
        <v>123.98</v>
      </c>
      <c r="R3316" s="14">
        <v>8.0</v>
      </c>
      <c r="S3316" s="14">
        <v>1.0</v>
      </c>
      <c r="T3316" s="14" t="s">
        <v>104</v>
      </c>
      <c r="U3316" s="14" t="s">
        <v>35</v>
      </c>
      <c r="V3316" s="16" t="s">
        <v>560</v>
      </c>
      <c r="W3316" s="17" t="s">
        <v>185</v>
      </c>
    </row>
    <row r="3317" ht="15.75" customHeight="1">
      <c r="A3317" s="14" t="s">
        <v>5075</v>
      </c>
      <c r="B3317" s="14" t="s">
        <v>5077</v>
      </c>
      <c r="C3317" s="14">
        <v>2025.0</v>
      </c>
      <c r="D3317" s="14">
        <v>28.0</v>
      </c>
      <c r="E3317" s="14">
        <v>216986.0</v>
      </c>
      <c r="F3317" s="14" t="s">
        <v>5078</v>
      </c>
      <c r="G3317" s="14" t="s">
        <v>5079</v>
      </c>
      <c r="H3317" s="14" t="s">
        <v>5081</v>
      </c>
      <c r="I3317" s="14">
        <v>0.686</v>
      </c>
      <c r="J3317" s="14">
        <v>0.536</v>
      </c>
      <c r="K3317" s="14">
        <v>0.8197762710238965</v>
      </c>
      <c r="L3317" s="14">
        <v>0.071</v>
      </c>
      <c r="M3317" s="14">
        <v>0.24</v>
      </c>
      <c r="N3317" s="14">
        <v>0.0</v>
      </c>
      <c r="O3317" s="14">
        <v>0.213</v>
      </c>
      <c r="P3317" s="14">
        <v>0.484</v>
      </c>
      <c r="Q3317" s="14">
        <v>145.926</v>
      </c>
      <c r="R3317" s="14">
        <v>7.0</v>
      </c>
      <c r="S3317" s="14">
        <v>0.0</v>
      </c>
      <c r="T3317" s="14" t="s">
        <v>104</v>
      </c>
      <c r="U3317" s="14" t="s">
        <v>35</v>
      </c>
      <c r="V3317" s="16" t="s">
        <v>54</v>
      </c>
      <c r="W3317" s="17" t="s">
        <v>251</v>
      </c>
    </row>
    <row r="3318" ht="15.75" customHeight="1">
      <c r="A3318" s="14" t="s">
        <v>21597</v>
      </c>
      <c r="B3318" s="14" t="s">
        <v>21598</v>
      </c>
      <c r="C3318" s="14">
        <v>2021.0</v>
      </c>
      <c r="D3318" s="14">
        <v>28.0</v>
      </c>
      <c r="E3318" s="14">
        <v>234250.0</v>
      </c>
      <c r="F3318" s="14" t="s">
        <v>21599</v>
      </c>
      <c r="G3318" s="14" t="s">
        <v>21600</v>
      </c>
      <c r="H3318" s="14" t="s">
        <v>21601</v>
      </c>
      <c r="I3318" s="14">
        <v>0.923</v>
      </c>
      <c r="J3318" s="14">
        <v>0.865</v>
      </c>
      <c r="K3318" s="14">
        <v>0.9272346159406405</v>
      </c>
      <c r="L3318" s="14">
        <v>0.225</v>
      </c>
      <c r="M3318" s="14">
        <v>0.268</v>
      </c>
      <c r="N3318" s="14">
        <v>3.9E-6</v>
      </c>
      <c r="O3318" s="14">
        <v>0.263</v>
      </c>
      <c r="P3318" s="14">
        <v>0.707</v>
      </c>
      <c r="Q3318" s="14">
        <v>93.988</v>
      </c>
      <c r="R3318" s="14">
        <v>4.0</v>
      </c>
      <c r="S3318" s="14">
        <v>0.0</v>
      </c>
      <c r="T3318" s="14" t="s">
        <v>1264</v>
      </c>
      <c r="U3318" s="14" t="s">
        <v>68</v>
      </c>
      <c r="V3318" s="16" t="s">
        <v>181</v>
      </c>
      <c r="W3318" s="17" t="s">
        <v>185</v>
      </c>
    </row>
    <row r="3319" ht="15.75" customHeight="1">
      <c r="A3319" s="14" t="s">
        <v>5084</v>
      </c>
      <c r="B3319" s="14" t="s">
        <v>5085</v>
      </c>
      <c r="C3319" s="14">
        <v>2024.0</v>
      </c>
      <c r="D3319" s="14">
        <v>28.0</v>
      </c>
      <c r="E3319" s="14">
        <v>434666.0</v>
      </c>
      <c r="F3319" s="14" t="s">
        <v>2189</v>
      </c>
      <c r="G3319" s="14" t="s">
        <v>2190</v>
      </c>
      <c r="H3319" s="14" t="s">
        <v>5085</v>
      </c>
      <c r="I3319" s="14">
        <v>0.594</v>
      </c>
      <c r="J3319" s="14">
        <v>0.787</v>
      </c>
      <c r="K3319" s="14">
        <v>0.8579770281937421</v>
      </c>
      <c r="L3319" s="14">
        <v>0.296</v>
      </c>
      <c r="M3319" s="14">
        <v>0.214</v>
      </c>
      <c r="N3319" s="14">
        <v>0.0</v>
      </c>
      <c r="O3319" s="14">
        <v>0.146</v>
      </c>
      <c r="P3319" s="14">
        <v>0.411</v>
      </c>
      <c r="Q3319" s="14">
        <v>89.559</v>
      </c>
      <c r="R3319" s="14">
        <v>1.0</v>
      </c>
      <c r="S3319" s="14">
        <v>1.0</v>
      </c>
      <c r="T3319" s="14" t="s">
        <v>104</v>
      </c>
      <c r="U3319" s="14" t="s">
        <v>68</v>
      </c>
      <c r="V3319" s="16" t="s">
        <v>54</v>
      </c>
      <c r="W3319" s="17" t="s">
        <v>251</v>
      </c>
    </row>
    <row r="3320" ht="15.75" customHeight="1">
      <c r="A3320" s="14" t="s">
        <v>5089</v>
      </c>
      <c r="B3320" s="14" t="s">
        <v>5090</v>
      </c>
      <c r="C3320" s="14">
        <v>2022.0</v>
      </c>
      <c r="D3320" s="14">
        <v>28.0</v>
      </c>
      <c r="E3320" s="14">
        <v>650866.0</v>
      </c>
      <c r="F3320" s="14" t="s">
        <v>5093</v>
      </c>
      <c r="G3320" s="14" t="s">
        <v>5094</v>
      </c>
      <c r="H3320" s="14" t="s">
        <v>5095</v>
      </c>
      <c r="I3320" s="14">
        <v>0.316</v>
      </c>
      <c r="J3320" s="14">
        <v>0.862</v>
      </c>
      <c r="K3320" s="14">
        <v>0.8649284537705618</v>
      </c>
      <c r="L3320" s="14">
        <v>0.0863</v>
      </c>
      <c r="M3320" s="14">
        <v>0.0244</v>
      </c>
      <c r="N3320" s="14">
        <v>0.0223</v>
      </c>
      <c r="O3320" s="14">
        <v>0.258</v>
      </c>
      <c r="P3320" s="14">
        <v>0.132</v>
      </c>
      <c r="Q3320" s="14">
        <v>140.852</v>
      </c>
      <c r="R3320" s="14">
        <v>6.0</v>
      </c>
      <c r="S3320" s="14">
        <v>1.0</v>
      </c>
      <c r="T3320" s="14" t="s">
        <v>103</v>
      </c>
      <c r="U3320" s="14" t="s">
        <v>68</v>
      </c>
      <c r="V3320" s="16" t="s">
        <v>58</v>
      </c>
      <c r="W3320" s="17" t="s">
        <v>251</v>
      </c>
    </row>
    <row r="3321" ht="15.75" customHeight="1">
      <c r="A3321" s="14" t="s">
        <v>21602</v>
      </c>
      <c r="B3321" s="14" t="s">
        <v>21603</v>
      </c>
      <c r="C3321" s="14">
        <v>2025.0</v>
      </c>
      <c r="D3321" s="14">
        <v>28.0</v>
      </c>
      <c r="E3321" s="14">
        <v>193226.0</v>
      </c>
      <c r="F3321" s="14" t="s">
        <v>6605</v>
      </c>
      <c r="G3321" s="14" t="s">
        <v>6606</v>
      </c>
      <c r="H3321" s="14" t="s">
        <v>21604</v>
      </c>
      <c r="I3321" s="14">
        <v>0.737</v>
      </c>
      <c r="J3321" s="14">
        <v>0.86</v>
      </c>
      <c r="K3321" s="14">
        <v>0.917759288154391</v>
      </c>
      <c r="L3321" s="14">
        <v>0.0594</v>
      </c>
      <c r="M3321" s="14">
        <v>0.11</v>
      </c>
      <c r="N3321" s="14">
        <v>1.94E-6</v>
      </c>
      <c r="O3321" s="14">
        <v>0.0574</v>
      </c>
      <c r="P3321" s="14">
        <v>0.656</v>
      </c>
      <c r="Q3321" s="14">
        <v>93.989</v>
      </c>
      <c r="R3321" s="14">
        <v>8.0</v>
      </c>
      <c r="S3321" s="14">
        <v>0.0</v>
      </c>
      <c r="T3321" s="14" t="s">
        <v>1264</v>
      </c>
      <c r="U3321" s="14" t="s">
        <v>68</v>
      </c>
      <c r="V3321" s="16" t="s">
        <v>407</v>
      </c>
      <c r="W3321" s="17" t="s">
        <v>185</v>
      </c>
    </row>
    <row r="3322" ht="15.75" customHeight="1">
      <c r="A3322" s="14" t="s">
        <v>21605</v>
      </c>
      <c r="B3322" s="14" t="s">
        <v>21606</v>
      </c>
      <c r="C3322" s="14">
        <v>2019.0</v>
      </c>
      <c r="D3322" s="14">
        <v>28.0</v>
      </c>
      <c r="E3322" s="14">
        <v>237936.0</v>
      </c>
      <c r="F3322" s="14" t="s">
        <v>7197</v>
      </c>
      <c r="G3322" s="14" t="s">
        <v>21607</v>
      </c>
      <c r="H3322" s="14" t="s">
        <v>21608</v>
      </c>
      <c r="I3322" s="14">
        <v>0.776</v>
      </c>
      <c r="J3322" s="14">
        <v>0.686</v>
      </c>
      <c r="K3322" s="14">
        <v>0.8807563150839358</v>
      </c>
      <c r="L3322" s="14">
        <v>0.033</v>
      </c>
      <c r="M3322" s="14">
        <v>0.32</v>
      </c>
      <c r="N3322" s="14">
        <v>2.47E-5</v>
      </c>
      <c r="O3322" s="14">
        <v>0.167</v>
      </c>
      <c r="P3322" s="14">
        <v>0.575</v>
      </c>
      <c r="Q3322" s="14">
        <v>108.021</v>
      </c>
      <c r="R3322" s="14">
        <v>7.0</v>
      </c>
      <c r="S3322" s="14">
        <v>1.0</v>
      </c>
      <c r="T3322" s="14" t="s">
        <v>1434</v>
      </c>
      <c r="U3322" s="14" t="s">
        <v>68</v>
      </c>
      <c r="V3322" s="16" t="s">
        <v>333</v>
      </c>
      <c r="W3322" s="17" t="s">
        <v>185</v>
      </c>
    </row>
    <row r="3323" ht="15.75" customHeight="1">
      <c r="A3323" s="14" t="s">
        <v>8922</v>
      </c>
      <c r="B3323" s="14" t="s">
        <v>8923</v>
      </c>
      <c r="C3323" s="14">
        <v>2010.0</v>
      </c>
      <c r="D3323" s="14">
        <v>28.0</v>
      </c>
      <c r="E3323" s="14">
        <v>165906.0</v>
      </c>
      <c r="F3323" s="14" t="s">
        <v>8924</v>
      </c>
      <c r="G3323" s="14" t="s">
        <v>8925</v>
      </c>
      <c r="H3323" s="14" t="s">
        <v>8927</v>
      </c>
      <c r="I3323" s="14">
        <v>0.862</v>
      </c>
      <c r="J3323" s="14">
        <v>0.688</v>
      </c>
      <c r="K3323" s="14">
        <v>0.8275618676699344</v>
      </c>
      <c r="L3323" s="14">
        <v>0.0604</v>
      </c>
      <c r="M3323" s="14">
        <v>0.435</v>
      </c>
      <c r="N3323" s="14">
        <v>0.872</v>
      </c>
      <c r="O3323" s="14">
        <v>0.0329</v>
      </c>
      <c r="P3323" s="14">
        <v>0.964</v>
      </c>
      <c r="Q3323" s="14">
        <v>104.917</v>
      </c>
      <c r="R3323" s="14">
        <v>10.0</v>
      </c>
      <c r="S3323" s="14">
        <v>1.0</v>
      </c>
      <c r="T3323" s="14" t="s">
        <v>103</v>
      </c>
      <c r="U3323" s="14" t="s">
        <v>94</v>
      </c>
      <c r="V3323" s="16" t="s">
        <v>819</v>
      </c>
      <c r="W3323" s="17" t="s">
        <v>185</v>
      </c>
    </row>
    <row r="3324" ht="15.75" customHeight="1">
      <c r="A3324" s="14" t="s">
        <v>8931</v>
      </c>
      <c r="B3324" s="14" t="s">
        <v>8932</v>
      </c>
      <c r="C3324" s="14">
        <v>2009.0</v>
      </c>
      <c r="D3324" s="14">
        <v>28.0</v>
      </c>
      <c r="E3324" s="14">
        <v>98717.0</v>
      </c>
      <c r="F3324" s="14" t="s">
        <v>5853</v>
      </c>
      <c r="G3324" s="14" t="s">
        <v>5854</v>
      </c>
      <c r="H3324" s="14" t="s">
        <v>5855</v>
      </c>
      <c r="I3324" s="14">
        <v>0.526</v>
      </c>
      <c r="J3324" s="14">
        <v>0.0187</v>
      </c>
      <c r="K3324" s="14">
        <v>0.6083459884797052</v>
      </c>
      <c r="L3324" s="14">
        <v>0.15</v>
      </c>
      <c r="M3324" s="14">
        <v>0.992</v>
      </c>
      <c r="N3324" s="14">
        <v>0.88</v>
      </c>
      <c r="O3324" s="14">
        <v>0.108</v>
      </c>
      <c r="P3324" s="14">
        <v>0.528</v>
      </c>
      <c r="Q3324" s="14">
        <v>134.248</v>
      </c>
      <c r="R3324" s="14">
        <v>0.0</v>
      </c>
      <c r="S3324" s="14">
        <v>1.0</v>
      </c>
      <c r="T3324" s="14" t="s">
        <v>103</v>
      </c>
      <c r="U3324" s="14" t="s">
        <v>68</v>
      </c>
      <c r="V3324" s="16" t="s">
        <v>333</v>
      </c>
      <c r="W3324" s="17" t="s">
        <v>185</v>
      </c>
    </row>
    <row r="3325" ht="15.75" customHeight="1">
      <c r="A3325" s="14" t="s">
        <v>8939</v>
      </c>
      <c r="B3325" s="14" t="s">
        <v>8941</v>
      </c>
      <c r="C3325" s="14">
        <v>2023.0</v>
      </c>
      <c r="D3325" s="14">
        <v>28.0</v>
      </c>
      <c r="E3325" s="14">
        <v>494677.0</v>
      </c>
      <c r="F3325" s="14" t="s">
        <v>8943</v>
      </c>
      <c r="G3325" s="14" t="s">
        <v>8944</v>
      </c>
      <c r="H3325" s="14" t="s">
        <v>8941</v>
      </c>
      <c r="I3325" s="14">
        <v>0.416</v>
      </c>
      <c r="J3325" s="14">
        <v>0.913</v>
      </c>
      <c r="K3325" s="14">
        <v>0.8335507881668868</v>
      </c>
      <c r="L3325" s="14">
        <v>0.144</v>
      </c>
      <c r="M3325" s="14">
        <v>0.398</v>
      </c>
      <c r="N3325" s="14">
        <v>3.6E-5</v>
      </c>
      <c r="O3325" s="14">
        <v>0.1</v>
      </c>
      <c r="P3325" s="14">
        <v>0.805</v>
      </c>
      <c r="Q3325" s="14">
        <v>187.679</v>
      </c>
      <c r="R3325" s="14">
        <v>5.0</v>
      </c>
      <c r="S3325" s="14">
        <v>1.0</v>
      </c>
      <c r="T3325" s="14" t="s">
        <v>103</v>
      </c>
      <c r="U3325" s="14" t="s">
        <v>35</v>
      </c>
      <c r="V3325" s="16" t="s">
        <v>560</v>
      </c>
      <c r="W3325" s="17" t="s">
        <v>185</v>
      </c>
    </row>
    <row r="3326" ht="15.75" customHeight="1">
      <c r="A3326" s="14" t="s">
        <v>8948</v>
      </c>
      <c r="B3326" s="14" t="s">
        <v>8949</v>
      </c>
      <c r="C3326" s="14">
        <v>1980.0</v>
      </c>
      <c r="D3326" s="14">
        <v>28.0</v>
      </c>
      <c r="E3326" s="14">
        <v>372814.0</v>
      </c>
      <c r="F3326" s="14" t="s">
        <v>124</v>
      </c>
      <c r="G3326" s="14" t="s">
        <v>7223</v>
      </c>
      <c r="H3326" s="14" t="s">
        <v>7224</v>
      </c>
      <c r="I3326" s="14">
        <v>0.707</v>
      </c>
      <c r="J3326" s="14">
        <v>0.791</v>
      </c>
      <c r="K3326" s="14">
        <v>0.6797424764040866</v>
      </c>
      <c r="L3326" s="14">
        <v>0.0486</v>
      </c>
      <c r="M3326" s="14">
        <v>0.221</v>
      </c>
      <c r="N3326" s="14">
        <v>0.00411</v>
      </c>
      <c r="O3326" s="14">
        <v>0.332</v>
      </c>
      <c r="P3326" s="14">
        <v>0.891</v>
      </c>
      <c r="Q3326" s="14">
        <v>119.539</v>
      </c>
      <c r="R3326" s="14">
        <v>9.0</v>
      </c>
      <c r="S3326" s="14">
        <v>1.0</v>
      </c>
      <c r="T3326" s="14" t="s">
        <v>103</v>
      </c>
      <c r="U3326" s="14" t="s">
        <v>35</v>
      </c>
      <c r="V3326" s="16" t="s">
        <v>560</v>
      </c>
      <c r="W3326" s="17" t="s">
        <v>185</v>
      </c>
    </row>
    <row r="3327" ht="15.75" customHeight="1">
      <c r="A3327" s="14" t="s">
        <v>8954</v>
      </c>
      <c r="B3327" s="14" t="s">
        <v>8956</v>
      </c>
      <c r="C3327" s="14">
        <v>2018.0</v>
      </c>
      <c r="D3327" s="14">
        <v>28.0</v>
      </c>
      <c r="E3327" s="14">
        <v>114625.0</v>
      </c>
      <c r="F3327" s="14" t="s">
        <v>213</v>
      </c>
      <c r="G3327" s="14" t="s">
        <v>7547</v>
      </c>
      <c r="H3327" s="14" t="s">
        <v>7548</v>
      </c>
      <c r="I3327" s="14">
        <v>0.773</v>
      </c>
      <c r="J3327" s="14">
        <v>0.505</v>
      </c>
      <c r="K3327" s="14">
        <v>0.8657626248397802</v>
      </c>
      <c r="L3327" s="14">
        <v>0.045</v>
      </c>
      <c r="M3327" s="14">
        <v>0.669</v>
      </c>
      <c r="N3327" s="14">
        <v>2.5E-5</v>
      </c>
      <c r="O3327" s="14">
        <v>0.0801</v>
      </c>
      <c r="P3327" s="14">
        <v>0.878</v>
      </c>
      <c r="Q3327" s="14">
        <v>120.029</v>
      </c>
      <c r="R3327" s="14">
        <v>0.0</v>
      </c>
      <c r="S3327" s="14">
        <v>1.0</v>
      </c>
      <c r="T3327" s="14" t="s">
        <v>103</v>
      </c>
      <c r="U3327" s="14" t="s">
        <v>35</v>
      </c>
      <c r="V3327" s="16" t="s">
        <v>560</v>
      </c>
      <c r="W3327" s="17" t="s">
        <v>185</v>
      </c>
    </row>
    <row r="3328" ht="15.75" customHeight="1">
      <c r="A3328" s="14" t="s">
        <v>8962</v>
      </c>
      <c r="B3328" s="14" t="s">
        <v>8963</v>
      </c>
      <c r="C3328" s="14">
        <v>2022.0</v>
      </c>
      <c r="D3328" s="14">
        <v>28.0</v>
      </c>
      <c r="E3328" s="14">
        <v>405500.0</v>
      </c>
      <c r="F3328" s="14" t="s">
        <v>8965</v>
      </c>
      <c r="G3328" s="14" t="s">
        <v>8966</v>
      </c>
      <c r="H3328" s="14" t="s">
        <v>8963</v>
      </c>
      <c r="I3328" s="14">
        <v>0.441</v>
      </c>
      <c r="J3328" s="14">
        <v>0.902</v>
      </c>
      <c r="K3328" s="14">
        <v>0.8816332641567037</v>
      </c>
      <c r="L3328" s="14">
        <v>0.0469</v>
      </c>
      <c r="M3328" s="14">
        <v>0.169</v>
      </c>
      <c r="N3328" s="14">
        <v>0.0</v>
      </c>
      <c r="O3328" s="14">
        <v>0.976</v>
      </c>
      <c r="P3328" s="14">
        <v>0.896</v>
      </c>
      <c r="Q3328" s="14">
        <v>156.059</v>
      </c>
      <c r="R3328" s="14">
        <v>3.0</v>
      </c>
      <c r="S3328" s="14">
        <v>1.0</v>
      </c>
      <c r="T3328" s="14" t="s">
        <v>103</v>
      </c>
      <c r="U3328" s="14" t="s">
        <v>35</v>
      </c>
      <c r="V3328" s="16" t="s">
        <v>560</v>
      </c>
      <c r="W3328" s="17" t="s">
        <v>185</v>
      </c>
    </row>
    <row r="3329" ht="15.75" customHeight="1">
      <c r="A3329" s="14" t="s">
        <v>5096</v>
      </c>
      <c r="B3329" s="14" t="s">
        <v>5097</v>
      </c>
      <c r="C3329" s="14">
        <v>2005.0</v>
      </c>
      <c r="D3329" s="14">
        <v>28.0</v>
      </c>
      <c r="E3329" s="14">
        <v>219820.0</v>
      </c>
      <c r="F3329" s="14" t="s">
        <v>5098</v>
      </c>
      <c r="G3329" s="14" t="s">
        <v>5100</v>
      </c>
      <c r="H3329" s="14" t="s">
        <v>5102</v>
      </c>
      <c r="I3329" s="14">
        <v>0.5</v>
      </c>
      <c r="J3329" s="14">
        <v>0.069</v>
      </c>
      <c r="K3329" s="14">
        <v>0.3765105982423265</v>
      </c>
      <c r="L3329" s="14">
        <v>0.0621</v>
      </c>
      <c r="M3329" s="14">
        <v>0.647</v>
      </c>
      <c r="N3329" s="14">
        <v>0.951</v>
      </c>
      <c r="O3329" s="14">
        <v>0.103</v>
      </c>
      <c r="P3329" s="14">
        <v>0.215</v>
      </c>
      <c r="Q3329" s="14">
        <v>84.884</v>
      </c>
      <c r="R3329" s="14">
        <v>0.0</v>
      </c>
      <c r="S3329" s="14">
        <v>1.0</v>
      </c>
      <c r="T3329" s="14" t="s">
        <v>103</v>
      </c>
      <c r="U3329" s="14" t="s">
        <v>35</v>
      </c>
      <c r="V3329" s="16" t="s">
        <v>36</v>
      </c>
      <c r="W3329" s="17" t="s">
        <v>251</v>
      </c>
    </row>
    <row r="3330" ht="15.75" customHeight="1">
      <c r="A3330" s="14" t="s">
        <v>5104</v>
      </c>
      <c r="B3330" s="14" t="s">
        <v>5105</v>
      </c>
      <c r="C3330" s="14">
        <v>2020.0</v>
      </c>
      <c r="D3330" s="14">
        <v>28.0</v>
      </c>
      <c r="E3330" s="14">
        <v>180000.0</v>
      </c>
      <c r="F3330" s="14" t="s">
        <v>2343</v>
      </c>
      <c r="G3330" s="14" t="s">
        <v>5106</v>
      </c>
      <c r="H3330" s="14" t="s">
        <v>5108</v>
      </c>
      <c r="I3330" s="14">
        <v>0.33</v>
      </c>
      <c r="J3330" s="14">
        <v>0.0145</v>
      </c>
      <c r="K3330" s="14">
        <v>0.3586507817603438</v>
      </c>
      <c r="L3330" s="14">
        <v>0.042</v>
      </c>
      <c r="M3330" s="14">
        <v>0.977</v>
      </c>
      <c r="N3330" s="14">
        <v>0.859</v>
      </c>
      <c r="O3330" s="14">
        <v>0.112</v>
      </c>
      <c r="P3330" s="14">
        <v>0.0998</v>
      </c>
      <c r="Q3330" s="14">
        <v>141.177</v>
      </c>
      <c r="R3330" s="14">
        <v>7.0</v>
      </c>
      <c r="S3330" s="14">
        <v>1.0</v>
      </c>
      <c r="T3330" s="14" t="s">
        <v>103</v>
      </c>
      <c r="U3330" s="14" t="s">
        <v>35</v>
      </c>
      <c r="V3330" s="16" t="s">
        <v>75</v>
      </c>
      <c r="W3330" s="17" t="s">
        <v>251</v>
      </c>
    </row>
    <row r="3331" ht="15.75" customHeight="1">
      <c r="A3331" s="14" t="s">
        <v>5111</v>
      </c>
      <c r="B3331" s="14" t="s">
        <v>5112</v>
      </c>
      <c r="C3331" s="14">
        <v>2018.0</v>
      </c>
      <c r="D3331" s="14">
        <v>28.0</v>
      </c>
      <c r="E3331" s="14">
        <v>224853.0</v>
      </c>
      <c r="F3331" s="14" t="s">
        <v>731</v>
      </c>
      <c r="G3331" s="14" t="s">
        <v>5113</v>
      </c>
      <c r="H3331" s="14" t="s">
        <v>2631</v>
      </c>
      <c r="I3331" s="14">
        <v>0.354</v>
      </c>
      <c r="J3331" s="14">
        <v>0.331</v>
      </c>
      <c r="K3331" s="14">
        <v>0.7162962804372706</v>
      </c>
      <c r="L3331" s="14">
        <v>0.0385</v>
      </c>
      <c r="M3331" s="14">
        <v>0.932</v>
      </c>
      <c r="N3331" s="14">
        <v>0.296</v>
      </c>
      <c r="O3331" s="14">
        <v>0.2</v>
      </c>
      <c r="P3331" s="14">
        <v>0.344</v>
      </c>
      <c r="Q3331" s="14">
        <v>73.76</v>
      </c>
      <c r="R3331" s="14">
        <v>8.0</v>
      </c>
      <c r="S3331" s="14">
        <v>1.0</v>
      </c>
      <c r="T3331" s="14" t="s">
        <v>104</v>
      </c>
      <c r="U3331" s="14" t="s">
        <v>35</v>
      </c>
      <c r="V3331" s="16" t="s">
        <v>45</v>
      </c>
      <c r="W3331" s="17" t="s">
        <v>251</v>
      </c>
    </row>
    <row r="3332" ht="15.75" customHeight="1">
      <c r="A3332" s="14" t="s">
        <v>5117</v>
      </c>
      <c r="B3332" s="14" t="s">
        <v>5118</v>
      </c>
      <c r="C3332" s="14">
        <v>2018.0</v>
      </c>
      <c r="D3332" s="14">
        <v>28.0</v>
      </c>
      <c r="E3332" s="14">
        <v>237763.0</v>
      </c>
      <c r="F3332" s="14" t="s">
        <v>347</v>
      </c>
      <c r="G3332" s="14" t="s">
        <v>1565</v>
      </c>
      <c r="H3332" s="14" t="s">
        <v>5118</v>
      </c>
      <c r="I3332" s="14">
        <v>0.606</v>
      </c>
      <c r="J3332" s="14">
        <v>0.409</v>
      </c>
      <c r="K3332" s="14">
        <v>0.7516950783746137</v>
      </c>
      <c r="L3332" s="14">
        <v>0.0358</v>
      </c>
      <c r="M3332" s="14">
        <v>0.83</v>
      </c>
      <c r="N3332" s="14">
        <v>8.1E-4</v>
      </c>
      <c r="O3332" s="14">
        <v>0.109</v>
      </c>
      <c r="P3332" s="14">
        <v>0.195</v>
      </c>
      <c r="Q3332" s="14">
        <v>151.575</v>
      </c>
      <c r="R3332" s="14">
        <v>8.0</v>
      </c>
      <c r="S3332" s="14">
        <v>0.0</v>
      </c>
      <c r="T3332" s="14" t="s">
        <v>34</v>
      </c>
      <c r="U3332" s="14" t="s">
        <v>68</v>
      </c>
      <c r="V3332" s="16" t="s">
        <v>58</v>
      </c>
      <c r="W3332" s="17" t="s">
        <v>251</v>
      </c>
    </row>
    <row r="3333" ht="15.75" customHeight="1">
      <c r="A3333" s="14" t="s">
        <v>21609</v>
      </c>
      <c r="B3333" s="14" t="s">
        <v>21610</v>
      </c>
      <c r="C3333" s="14">
        <v>1996.0</v>
      </c>
      <c r="D3333" s="14">
        <v>28.0</v>
      </c>
      <c r="E3333" s="14">
        <v>164395.0</v>
      </c>
      <c r="F3333" s="14" t="s">
        <v>13320</v>
      </c>
      <c r="G3333" s="14" t="s">
        <v>21611</v>
      </c>
      <c r="H3333" s="14" t="s">
        <v>21612</v>
      </c>
      <c r="I3333" s="14">
        <v>0.523</v>
      </c>
      <c r="J3333" s="14">
        <v>0.331</v>
      </c>
      <c r="K3333" s="14">
        <v>0.7590742839869299</v>
      </c>
      <c r="L3333" s="14">
        <v>0.0604</v>
      </c>
      <c r="M3333" s="14">
        <v>0.99</v>
      </c>
      <c r="N3333" s="14">
        <v>8.97E-4</v>
      </c>
      <c r="O3333" s="14">
        <v>0.246</v>
      </c>
      <c r="P3333" s="14">
        <v>0.802</v>
      </c>
      <c r="Q3333" s="14">
        <v>105.025</v>
      </c>
      <c r="R3333" s="14">
        <v>9.0</v>
      </c>
      <c r="S3333" s="14">
        <v>0.0</v>
      </c>
      <c r="T3333" s="14" t="s">
        <v>1264</v>
      </c>
      <c r="U3333" s="14" t="s">
        <v>35</v>
      </c>
      <c r="V3333" s="16" t="s">
        <v>560</v>
      </c>
      <c r="W3333" s="17" t="s">
        <v>185</v>
      </c>
    </row>
    <row r="3334" ht="15.75" customHeight="1">
      <c r="A3334" s="14" t="s">
        <v>21613</v>
      </c>
      <c r="B3334" s="14" t="s">
        <v>21614</v>
      </c>
      <c r="C3334" s="14">
        <v>2014.0</v>
      </c>
      <c r="D3334" s="14">
        <v>28.0</v>
      </c>
      <c r="E3334" s="14">
        <v>262826.0</v>
      </c>
      <c r="F3334" s="14" t="s">
        <v>14355</v>
      </c>
      <c r="G3334" s="14" t="s">
        <v>20445</v>
      </c>
      <c r="H3334" s="14" t="s">
        <v>20446</v>
      </c>
      <c r="I3334" s="14">
        <v>0.491</v>
      </c>
      <c r="J3334" s="14">
        <v>0.437</v>
      </c>
      <c r="K3334" s="14">
        <v>0.870553761237342</v>
      </c>
      <c r="L3334" s="14">
        <v>0.0282</v>
      </c>
      <c r="M3334" s="14">
        <v>0.818</v>
      </c>
      <c r="N3334" s="14">
        <v>0.0</v>
      </c>
      <c r="O3334" s="14">
        <v>0.089</v>
      </c>
      <c r="P3334" s="14">
        <v>0.1</v>
      </c>
      <c r="Q3334" s="14">
        <v>137.822</v>
      </c>
      <c r="R3334" s="14">
        <v>2.0</v>
      </c>
      <c r="S3334" s="14">
        <v>1.0</v>
      </c>
      <c r="T3334" s="14" t="s">
        <v>1264</v>
      </c>
      <c r="U3334" s="14" t="s">
        <v>35</v>
      </c>
      <c r="V3334" s="16" t="s">
        <v>58</v>
      </c>
      <c r="W3334" s="17" t="s">
        <v>251</v>
      </c>
    </row>
    <row r="3335" ht="15.75" customHeight="1">
      <c r="A3335" s="14" t="s">
        <v>21615</v>
      </c>
      <c r="B3335" s="14" t="s">
        <v>21616</v>
      </c>
      <c r="C3335" s="14">
        <v>2023.0</v>
      </c>
      <c r="D3335" s="14">
        <v>28.0</v>
      </c>
      <c r="E3335" s="14">
        <v>130768.0</v>
      </c>
      <c r="F3335" s="14" t="s">
        <v>15366</v>
      </c>
      <c r="G3335" s="14" t="s">
        <v>20769</v>
      </c>
      <c r="H3335" s="14" t="s">
        <v>21616</v>
      </c>
      <c r="I3335" s="14">
        <v>0.813</v>
      </c>
      <c r="J3335" s="14">
        <v>0.698</v>
      </c>
      <c r="K3335" s="14">
        <v>0.8487797574305653</v>
      </c>
      <c r="L3335" s="14">
        <v>0.085</v>
      </c>
      <c r="M3335" s="14">
        <v>0.0452</v>
      </c>
      <c r="N3335" s="14">
        <v>0.0</v>
      </c>
      <c r="O3335" s="14">
        <v>0.0829</v>
      </c>
      <c r="P3335" s="14">
        <v>0.674</v>
      </c>
      <c r="Q3335" s="14">
        <v>140.006</v>
      </c>
      <c r="R3335" s="14">
        <v>8.0</v>
      </c>
      <c r="S3335" s="14">
        <v>1.0</v>
      </c>
      <c r="T3335" s="14" t="s">
        <v>1434</v>
      </c>
      <c r="U3335" s="14" t="s">
        <v>35</v>
      </c>
      <c r="V3335" s="16" t="s">
        <v>407</v>
      </c>
      <c r="W3335" s="17" t="s">
        <v>185</v>
      </c>
    </row>
    <row r="3336" ht="15.75" customHeight="1">
      <c r="A3336" s="14" t="s">
        <v>21617</v>
      </c>
      <c r="B3336" s="14" t="s">
        <v>21618</v>
      </c>
      <c r="C3336" s="14">
        <v>2014.0</v>
      </c>
      <c r="D3336" s="14">
        <v>28.0</v>
      </c>
      <c r="E3336" s="14">
        <v>117957.0</v>
      </c>
      <c r="F3336" s="14" t="s">
        <v>14645</v>
      </c>
      <c r="G3336" s="14" t="s">
        <v>21619</v>
      </c>
      <c r="H3336" s="14" t="s">
        <v>21620</v>
      </c>
      <c r="I3336" s="14">
        <v>0.51</v>
      </c>
      <c r="J3336" s="14">
        <v>0.251</v>
      </c>
      <c r="K3336" s="14">
        <v>0.6284088721444955</v>
      </c>
      <c r="L3336" s="14">
        <v>0.0425</v>
      </c>
      <c r="M3336" s="14">
        <v>0.981</v>
      </c>
      <c r="N3336" s="14">
        <v>0.912</v>
      </c>
      <c r="O3336" s="14">
        <v>0.0948</v>
      </c>
      <c r="P3336" s="14">
        <v>0.725</v>
      </c>
      <c r="Q3336" s="14">
        <v>93.51</v>
      </c>
      <c r="R3336" s="14">
        <v>7.0</v>
      </c>
      <c r="S3336" s="14">
        <v>1.0</v>
      </c>
      <c r="T3336" s="14" t="s">
        <v>1434</v>
      </c>
      <c r="U3336" s="14" t="s">
        <v>35</v>
      </c>
      <c r="V3336" s="16" t="s">
        <v>181</v>
      </c>
      <c r="W3336" s="17" t="s">
        <v>185</v>
      </c>
    </row>
    <row r="3337" ht="15.75" customHeight="1">
      <c r="A3337" s="14" t="s">
        <v>8970</v>
      </c>
      <c r="B3337" s="14" t="s">
        <v>8971</v>
      </c>
      <c r="C3337" s="14">
        <v>2023.0</v>
      </c>
      <c r="D3337" s="14">
        <v>28.0</v>
      </c>
      <c r="E3337" s="14">
        <v>201693.0</v>
      </c>
      <c r="F3337" s="14" t="s">
        <v>1634</v>
      </c>
      <c r="G3337" s="14" t="s">
        <v>2779</v>
      </c>
      <c r="H3337" s="14" t="s">
        <v>8972</v>
      </c>
      <c r="I3337" s="14">
        <v>0.6567054320987653</v>
      </c>
      <c r="J3337" s="14">
        <v>0.6703844999999999</v>
      </c>
      <c r="K3337" s="14">
        <v>0.8136264709055699</v>
      </c>
      <c r="L3337" s="14">
        <v>0.08138265432098765</v>
      </c>
      <c r="M3337" s="14">
        <v>0.2693400896296296</v>
      </c>
      <c r="N3337" s="14">
        <v>0.05448885008024692</v>
      </c>
      <c r="O3337" s="14">
        <v>0.1911505555555556</v>
      </c>
      <c r="P3337" s="14">
        <v>0.6187672839506173</v>
      </c>
      <c r="Q3337" s="14">
        <v>120.71</v>
      </c>
      <c r="R3337" s="14">
        <v>5.0</v>
      </c>
      <c r="S3337" s="14">
        <v>1.0</v>
      </c>
      <c r="T3337" s="14" t="s">
        <v>34</v>
      </c>
      <c r="U3337" s="14" t="s">
        <v>35</v>
      </c>
      <c r="V3337" s="16" t="s">
        <v>407</v>
      </c>
      <c r="W3337" s="17" t="s">
        <v>185</v>
      </c>
    </row>
    <row r="3338" ht="15.75" customHeight="1">
      <c r="A3338" s="14" t="s">
        <v>5121</v>
      </c>
      <c r="B3338" s="14" t="s">
        <v>5122</v>
      </c>
      <c r="C3338" s="14">
        <v>2015.0</v>
      </c>
      <c r="D3338" s="14">
        <v>28.0</v>
      </c>
      <c r="E3338" s="14">
        <v>248733.0</v>
      </c>
      <c r="F3338" s="14" t="s">
        <v>5123</v>
      </c>
      <c r="G3338" s="14" t="s">
        <v>5124</v>
      </c>
      <c r="H3338" s="14" t="s">
        <v>5125</v>
      </c>
      <c r="I3338" s="14">
        <v>0.563</v>
      </c>
      <c r="J3338" s="14">
        <v>0.339</v>
      </c>
      <c r="K3338" s="14">
        <v>0.7871794323190561</v>
      </c>
      <c r="L3338" s="14">
        <v>0.0293</v>
      </c>
      <c r="M3338" s="14">
        <v>0.803</v>
      </c>
      <c r="N3338" s="14">
        <v>1.78E-6</v>
      </c>
      <c r="O3338" s="14">
        <v>0.161</v>
      </c>
      <c r="P3338" s="14">
        <v>0.204</v>
      </c>
      <c r="Q3338" s="14">
        <v>111.94</v>
      </c>
      <c r="R3338" s="14">
        <v>2.0</v>
      </c>
      <c r="S3338" s="14">
        <v>1.0</v>
      </c>
      <c r="T3338" s="14" t="s">
        <v>103</v>
      </c>
      <c r="U3338" s="14" t="s">
        <v>35</v>
      </c>
      <c r="V3338" s="16" t="s">
        <v>36</v>
      </c>
      <c r="W3338" s="17" t="s">
        <v>251</v>
      </c>
    </row>
    <row r="3339" ht="15.75" customHeight="1">
      <c r="A3339" s="14" t="s">
        <v>21621</v>
      </c>
      <c r="B3339" s="14" t="s">
        <v>21622</v>
      </c>
      <c r="C3339" s="14">
        <v>2005.0</v>
      </c>
      <c r="D3339" s="14">
        <v>28.0</v>
      </c>
      <c r="E3339" s="14">
        <v>210080.0</v>
      </c>
      <c r="F3339" s="14" t="s">
        <v>21623</v>
      </c>
      <c r="G3339" s="14" t="s">
        <v>21624</v>
      </c>
      <c r="H3339" s="14" t="s">
        <v>21625</v>
      </c>
      <c r="I3339" s="14">
        <v>0.886</v>
      </c>
      <c r="J3339" s="14">
        <v>0.69</v>
      </c>
      <c r="K3339" s="14">
        <v>0.8646503967474891</v>
      </c>
      <c r="L3339" s="14">
        <v>0.0698</v>
      </c>
      <c r="M3339" s="14">
        <v>0.0547</v>
      </c>
      <c r="N3339" s="14">
        <v>9.16E-5</v>
      </c>
      <c r="O3339" s="14">
        <v>0.454</v>
      </c>
      <c r="P3339" s="14">
        <v>0.91</v>
      </c>
      <c r="Q3339" s="14">
        <v>110.96</v>
      </c>
      <c r="R3339" s="14">
        <v>8.0</v>
      </c>
      <c r="S3339" s="14">
        <v>1.0</v>
      </c>
      <c r="T3339" s="14" t="s">
        <v>20864</v>
      </c>
      <c r="U3339" s="14" t="s">
        <v>35</v>
      </c>
      <c r="V3339" s="16" t="s">
        <v>819</v>
      </c>
      <c r="W3339" s="17" t="s">
        <v>185</v>
      </c>
    </row>
    <row r="3340" ht="15.75" customHeight="1">
      <c r="A3340" s="14" t="s">
        <v>21626</v>
      </c>
      <c r="B3340" s="14" t="s">
        <v>21627</v>
      </c>
      <c r="C3340" s="14">
        <v>2023.0</v>
      </c>
      <c r="D3340" s="14">
        <v>28.0</v>
      </c>
      <c r="E3340" s="14">
        <v>299186.0</v>
      </c>
      <c r="F3340" s="14" t="s">
        <v>21628</v>
      </c>
      <c r="G3340" s="14" t="s">
        <v>21629</v>
      </c>
      <c r="H3340" s="14" t="s">
        <v>21630</v>
      </c>
      <c r="I3340" s="14">
        <v>0.849</v>
      </c>
      <c r="J3340" s="14">
        <v>0.834</v>
      </c>
      <c r="K3340" s="14">
        <v>0.8326310610905691</v>
      </c>
      <c r="L3340" s="14">
        <v>0.0335</v>
      </c>
      <c r="M3340" s="14">
        <v>0.346</v>
      </c>
      <c r="N3340" s="14">
        <v>0.0</v>
      </c>
      <c r="O3340" s="14">
        <v>0.07</v>
      </c>
      <c r="P3340" s="14">
        <v>0.899</v>
      </c>
      <c r="Q3340" s="14">
        <v>105.64</v>
      </c>
      <c r="R3340" s="14">
        <v>4.0</v>
      </c>
      <c r="S3340" s="14">
        <v>0.0</v>
      </c>
      <c r="T3340" s="14" t="s">
        <v>21215</v>
      </c>
      <c r="U3340" s="14" t="s">
        <v>35</v>
      </c>
      <c r="V3340" s="16" t="s">
        <v>560</v>
      </c>
      <c r="W3340" s="17" t="s">
        <v>185</v>
      </c>
    </row>
    <row r="3341" ht="15.75" customHeight="1">
      <c r="A3341" s="14" t="s">
        <v>8976</v>
      </c>
      <c r="B3341" s="14" t="s">
        <v>8977</v>
      </c>
      <c r="C3341" s="14">
        <v>2021.0</v>
      </c>
      <c r="D3341" s="14">
        <v>28.0</v>
      </c>
      <c r="E3341" s="14">
        <v>184400.0</v>
      </c>
      <c r="F3341" s="14" t="s">
        <v>8661</v>
      </c>
      <c r="G3341" s="14" t="s">
        <v>8890</v>
      </c>
      <c r="H3341" s="14" t="s">
        <v>8979</v>
      </c>
      <c r="I3341" s="14">
        <v>0.6567054320987653</v>
      </c>
      <c r="J3341" s="14">
        <v>0.6703844999999999</v>
      </c>
      <c r="K3341" s="14">
        <v>0.8136264709055699</v>
      </c>
      <c r="L3341" s="14">
        <v>0.08138265432098765</v>
      </c>
      <c r="M3341" s="14">
        <v>0.2693400896296296</v>
      </c>
      <c r="N3341" s="14">
        <v>0.05448885008024692</v>
      </c>
      <c r="O3341" s="14">
        <v>0.1911505555555556</v>
      </c>
      <c r="P3341" s="14">
        <v>0.6187672839506173</v>
      </c>
      <c r="Q3341" s="14">
        <v>120.71</v>
      </c>
      <c r="R3341" s="14">
        <v>5.0</v>
      </c>
      <c r="S3341" s="14">
        <v>1.0</v>
      </c>
      <c r="T3341" s="14" t="s">
        <v>103</v>
      </c>
      <c r="U3341" s="14" t="s">
        <v>68</v>
      </c>
      <c r="V3341" s="16" t="s">
        <v>407</v>
      </c>
      <c r="W3341" s="17" t="s">
        <v>185</v>
      </c>
    </row>
    <row r="3342" ht="15.75" customHeight="1">
      <c r="A3342" s="14" t="s">
        <v>21631</v>
      </c>
      <c r="B3342" s="14" t="s">
        <v>21632</v>
      </c>
      <c r="C3342" s="14">
        <v>2019.0</v>
      </c>
      <c r="D3342" s="14">
        <v>28.0</v>
      </c>
      <c r="E3342" s="14">
        <v>210475.0</v>
      </c>
      <c r="F3342" s="14" t="s">
        <v>6605</v>
      </c>
      <c r="G3342" s="14" t="s">
        <v>21033</v>
      </c>
      <c r="H3342" s="14" t="s">
        <v>21034</v>
      </c>
      <c r="I3342" s="14">
        <v>0.843</v>
      </c>
      <c r="J3342" s="14">
        <v>0.841</v>
      </c>
      <c r="K3342" s="14">
        <v>0.905225333114341</v>
      </c>
      <c r="L3342" s="14">
        <v>0.0625</v>
      </c>
      <c r="M3342" s="14">
        <v>0.0313</v>
      </c>
      <c r="N3342" s="14">
        <v>1.33E-4</v>
      </c>
      <c r="O3342" s="14">
        <v>0.307</v>
      </c>
      <c r="P3342" s="14">
        <v>0.853</v>
      </c>
      <c r="Q3342" s="14">
        <v>101.03</v>
      </c>
      <c r="R3342" s="14">
        <v>4.0</v>
      </c>
      <c r="S3342" s="14">
        <v>0.0</v>
      </c>
      <c r="T3342" s="14" t="s">
        <v>1264</v>
      </c>
      <c r="U3342" s="14" t="s">
        <v>68</v>
      </c>
      <c r="V3342" s="16" t="s">
        <v>560</v>
      </c>
      <c r="W3342" s="17" t="s">
        <v>185</v>
      </c>
    </row>
    <row r="3343" ht="15.75" customHeight="1">
      <c r="A3343" s="14" t="s">
        <v>8984</v>
      </c>
      <c r="B3343" s="14" t="s">
        <v>8985</v>
      </c>
      <c r="C3343" s="14">
        <v>2018.0</v>
      </c>
      <c r="D3343" s="14">
        <v>28.0</v>
      </c>
      <c r="E3343" s="14">
        <v>530013.0</v>
      </c>
      <c r="F3343" s="14" t="s">
        <v>122</v>
      </c>
      <c r="G3343" s="14" t="s">
        <v>123</v>
      </c>
      <c r="H3343" s="14" t="s">
        <v>8988</v>
      </c>
      <c r="I3343" s="14">
        <v>0.6567054320987653</v>
      </c>
      <c r="J3343" s="14">
        <v>0.6703844999999999</v>
      </c>
      <c r="K3343" s="14">
        <v>0.8136264709055699</v>
      </c>
      <c r="L3343" s="14">
        <v>0.08138265432098765</v>
      </c>
      <c r="M3343" s="14">
        <v>0.2693400896296296</v>
      </c>
      <c r="N3343" s="14">
        <v>0.05448885008024692</v>
      </c>
      <c r="O3343" s="14">
        <v>0.1911505555555556</v>
      </c>
      <c r="P3343" s="14">
        <v>0.6187672839506173</v>
      </c>
      <c r="Q3343" s="14">
        <v>120.71</v>
      </c>
      <c r="R3343" s="14">
        <v>5.0</v>
      </c>
      <c r="S3343" s="14">
        <v>1.0</v>
      </c>
      <c r="T3343" s="14" t="s">
        <v>104</v>
      </c>
      <c r="U3343" s="14" t="s">
        <v>35</v>
      </c>
      <c r="V3343" s="16" t="s">
        <v>407</v>
      </c>
      <c r="W3343" s="17" t="s">
        <v>185</v>
      </c>
    </row>
    <row r="3344" ht="15.75" customHeight="1">
      <c r="A3344" s="14" t="s">
        <v>8992</v>
      </c>
      <c r="B3344" s="14" t="s">
        <v>8993</v>
      </c>
      <c r="C3344" s="14">
        <v>2018.0</v>
      </c>
      <c r="D3344" s="14">
        <v>29.0</v>
      </c>
      <c r="E3344" s="14">
        <v>215889.0</v>
      </c>
      <c r="F3344" s="14" t="s">
        <v>26</v>
      </c>
      <c r="G3344" s="14" t="s">
        <v>6191</v>
      </c>
      <c r="H3344" s="14" t="s">
        <v>8995</v>
      </c>
      <c r="I3344" s="14">
        <v>0.794</v>
      </c>
      <c r="J3344" s="14">
        <v>0.635</v>
      </c>
      <c r="K3344" s="14">
        <v>0.8604581523996223</v>
      </c>
      <c r="L3344" s="14">
        <v>0.0289</v>
      </c>
      <c r="M3344" s="14">
        <v>0.189</v>
      </c>
      <c r="N3344" s="14">
        <v>0.0</v>
      </c>
      <c r="O3344" s="14">
        <v>0.112</v>
      </c>
      <c r="P3344" s="14">
        <v>0.864</v>
      </c>
      <c r="Q3344" s="14">
        <v>114.003</v>
      </c>
      <c r="R3344" s="14">
        <v>3.0</v>
      </c>
      <c r="S3344" s="14">
        <v>0.0</v>
      </c>
      <c r="T3344" s="14" t="s">
        <v>34</v>
      </c>
      <c r="U3344" s="14" t="s">
        <v>35</v>
      </c>
      <c r="V3344" s="16" t="s">
        <v>560</v>
      </c>
      <c r="W3344" s="17" t="s">
        <v>185</v>
      </c>
    </row>
    <row r="3345" ht="15.75" customHeight="1">
      <c r="A3345" s="14" t="s">
        <v>8999</v>
      </c>
      <c r="B3345" s="14" t="s">
        <v>9001</v>
      </c>
      <c r="C3345" s="14">
        <v>2003.0</v>
      </c>
      <c r="D3345" s="14">
        <v>29.0</v>
      </c>
      <c r="E3345" s="14">
        <v>288826.0</v>
      </c>
      <c r="F3345" s="14" t="s">
        <v>26</v>
      </c>
      <c r="G3345" s="14" t="s">
        <v>9005</v>
      </c>
      <c r="H3345" s="14" t="s">
        <v>9006</v>
      </c>
      <c r="I3345" s="14">
        <v>0.448</v>
      </c>
      <c r="J3345" s="14">
        <v>0.791</v>
      </c>
      <c r="K3345" s="14">
        <v>0.8624901075682313</v>
      </c>
      <c r="L3345" s="14">
        <v>0.0319</v>
      </c>
      <c r="M3345" s="14">
        <v>0.209</v>
      </c>
      <c r="N3345" s="14">
        <v>4.79E-6</v>
      </c>
      <c r="O3345" s="14">
        <v>0.0616</v>
      </c>
      <c r="P3345" s="14">
        <v>0.676</v>
      </c>
      <c r="Q3345" s="14">
        <v>124.381</v>
      </c>
      <c r="R3345" s="14">
        <v>8.0</v>
      </c>
      <c r="S3345" s="14">
        <v>1.0</v>
      </c>
      <c r="T3345" s="14" t="s">
        <v>34</v>
      </c>
      <c r="U3345" s="14" t="s">
        <v>35</v>
      </c>
      <c r="V3345" s="16" t="s">
        <v>407</v>
      </c>
      <c r="W3345" s="17" t="s">
        <v>185</v>
      </c>
    </row>
    <row r="3346" ht="15.75" customHeight="1">
      <c r="A3346" s="14" t="s">
        <v>5128</v>
      </c>
      <c r="B3346" s="14" t="s">
        <v>5130</v>
      </c>
      <c r="C3346" s="14">
        <v>2002.0</v>
      </c>
      <c r="D3346" s="14">
        <v>29.0</v>
      </c>
      <c r="E3346" s="14">
        <v>408320.0</v>
      </c>
      <c r="F3346" s="14" t="s">
        <v>26</v>
      </c>
      <c r="G3346" s="14" t="s">
        <v>5131</v>
      </c>
      <c r="H3346" s="14" t="s">
        <v>5132</v>
      </c>
      <c r="I3346" s="14">
        <v>0.483</v>
      </c>
      <c r="J3346" s="14">
        <v>0.682</v>
      </c>
      <c r="K3346" s="14">
        <v>0.8405877697508057</v>
      </c>
      <c r="L3346" s="14">
        <v>0.0304</v>
      </c>
      <c r="M3346" s="14">
        <v>0.0513</v>
      </c>
      <c r="N3346" s="14">
        <v>0.0</v>
      </c>
      <c r="O3346" s="14">
        <v>0.158</v>
      </c>
      <c r="P3346" s="14">
        <v>0.369</v>
      </c>
      <c r="Q3346" s="14">
        <v>89.804</v>
      </c>
      <c r="R3346" s="14">
        <v>6.0</v>
      </c>
      <c r="S3346" s="14">
        <v>1.0</v>
      </c>
      <c r="T3346" s="14" t="s">
        <v>34</v>
      </c>
      <c r="U3346" s="14" t="s">
        <v>35</v>
      </c>
      <c r="V3346" s="16" t="s">
        <v>45</v>
      </c>
      <c r="W3346" s="17" t="s">
        <v>251</v>
      </c>
    </row>
    <row r="3347" ht="15.75" customHeight="1">
      <c r="A3347" s="14" t="s">
        <v>9010</v>
      </c>
      <c r="B3347" s="14" t="s">
        <v>9011</v>
      </c>
      <c r="C3347" s="14">
        <v>2014.0</v>
      </c>
      <c r="D3347" s="14">
        <v>29.0</v>
      </c>
      <c r="E3347" s="14">
        <v>308986.0</v>
      </c>
      <c r="F3347" s="14" t="s">
        <v>122</v>
      </c>
      <c r="G3347" s="14" t="s">
        <v>123</v>
      </c>
      <c r="H3347" s="14" t="s">
        <v>9013</v>
      </c>
      <c r="I3347" s="14">
        <v>0.6567054320987653</v>
      </c>
      <c r="J3347" s="14">
        <v>0.6703844999999999</v>
      </c>
      <c r="K3347" s="14">
        <v>0.8136264709055699</v>
      </c>
      <c r="L3347" s="14">
        <v>0.08138265432098765</v>
      </c>
      <c r="M3347" s="14">
        <v>0.2693400896296296</v>
      </c>
      <c r="N3347" s="14">
        <v>0.05448885008024692</v>
      </c>
      <c r="O3347" s="14">
        <v>0.1911505555555556</v>
      </c>
      <c r="P3347" s="14">
        <v>0.6187672839506173</v>
      </c>
      <c r="Q3347" s="14">
        <v>120.71</v>
      </c>
      <c r="R3347" s="14">
        <v>5.0</v>
      </c>
      <c r="S3347" s="14">
        <v>1.0</v>
      </c>
      <c r="T3347" s="14" t="s">
        <v>104</v>
      </c>
      <c r="U3347" s="14" t="s">
        <v>35</v>
      </c>
      <c r="V3347" s="16" t="s">
        <v>407</v>
      </c>
      <c r="W3347" s="17" t="s">
        <v>185</v>
      </c>
    </row>
    <row r="3348" ht="15.75" customHeight="1">
      <c r="A3348" s="14" t="s">
        <v>5135</v>
      </c>
      <c r="B3348" s="14" t="s">
        <v>5136</v>
      </c>
      <c r="C3348" s="14">
        <v>2007.0</v>
      </c>
      <c r="D3348" s="14">
        <v>29.0</v>
      </c>
      <c r="E3348" s="14">
        <v>312066.0</v>
      </c>
      <c r="F3348" s="14" t="s">
        <v>5137</v>
      </c>
      <c r="G3348" s="14" t="s">
        <v>5138</v>
      </c>
      <c r="H3348" s="14" t="s">
        <v>5139</v>
      </c>
      <c r="I3348" s="14">
        <v>0.558</v>
      </c>
      <c r="J3348" s="14">
        <v>0.717</v>
      </c>
      <c r="K3348" s="14">
        <v>0.755160096662136</v>
      </c>
      <c r="L3348" s="14">
        <v>0.0654</v>
      </c>
      <c r="M3348" s="14">
        <v>0.0265</v>
      </c>
      <c r="N3348" s="14">
        <v>5.75E-5</v>
      </c>
      <c r="O3348" s="14">
        <v>0.698</v>
      </c>
      <c r="P3348" s="14">
        <v>0.446</v>
      </c>
      <c r="Q3348" s="14">
        <v>101.88</v>
      </c>
      <c r="R3348" s="14">
        <v>4.0</v>
      </c>
      <c r="S3348" s="14">
        <v>0.0</v>
      </c>
      <c r="T3348" s="14" t="s">
        <v>103</v>
      </c>
      <c r="U3348" s="14" t="s">
        <v>35</v>
      </c>
      <c r="V3348" s="16" t="s">
        <v>54</v>
      </c>
      <c r="W3348" s="17" t="s">
        <v>251</v>
      </c>
    </row>
    <row r="3349" ht="15.75" customHeight="1">
      <c r="A3349" s="14" t="s">
        <v>9014</v>
      </c>
      <c r="B3349" s="14" t="s">
        <v>9016</v>
      </c>
      <c r="C3349" s="14">
        <v>2021.0</v>
      </c>
      <c r="D3349" s="14">
        <v>29.0</v>
      </c>
      <c r="E3349" s="14">
        <v>234461.0</v>
      </c>
      <c r="F3349" s="14" t="s">
        <v>26</v>
      </c>
      <c r="G3349" s="14" t="s">
        <v>4507</v>
      </c>
      <c r="H3349" s="14" t="s">
        <v>9019</v>
      </c>
      <c r="I3349" s="14">
        <v>0.891</v>
      </c>
      <c r="J3349" s="14">
        <v>0.192</v>
      </c>
      <c r="K3349" s="14">
        <v>0.699655637056453</v>
      </c>
      <c r="L3349" s="14">
        <v>0.0499</v>
      </c>
      <c r="M3349" s="14">
        <v>0.722</v>
      </c>
      <c r="N3349" s="14">
        <v>0.0062</v>
      </c>
      <c r="O3349" s="14">
        <v>0.173</v>
      </c>
      <c r="P3349" s="14">
        <v>0.671</v>
      </c>
      <c r="Q3349" s="14">
        <v>130.063</v>
      </c>
      <c r="R3349" s="14">
        <v>9.0</v>
      </c>
      <c r="S3349" s="14">
        <v>1.0</v>
      </c>
      <c r="T3349" s="14" t="s">
        <v>34</v>
      </c>
      <c r="U3349" s="14" t="s">
        <v>35</v>
      </c>
      <c r="V3349" s="16" t="s">
        <v>407</v>
      </c>
      <c r="W3349" s="17" t="s">
        <v>185</v>
      </c>
    </row>
    <row r="3350" ht="15.75" customHeight="1">
      <c r="A3350" s="14" t="s">
        <v>5141</v>
      </c>
      <c r="B3350" s="14" t="s">
        <v>5142</v>
      </c>
      <c r="C3350" s="14">
        <v>2016.0</v>
      </c>
      <c r="D3350" s="14">
        <v>29.0</v>
      </c>
      <c r="E3350" s="14">
        <v>293503.0</v>
      </c>
      <c r="F3350" s="14" t="s">
        <v>31</v>
      </c>
      <c r="G3350" s="14" t="s">
        <v>4946</v>
      </c>
      <c r="H3350" s="14" t="s">
        <v>5145</v>
      </c>
      <c r="I3350" s="14">
        <v>0.223</v>
      </c>
      <c r="J3350" s="14">
        <v>0.268</v>
      </c>
      <c r="K3350" s="14">
        <v>0.7642290334146639</v>
      </c>
      <c r="L3350" s="14">
        <v>0.0313</v>
      </c>
      <c r="M3350" s="14">
        <v>0.729</v>
      </c>
      <c r="N3350" s="14">
        <v>0.0</v>
      </c>
      <c r="O3350" s="14">
        <v>0.237</v>
      </c>
      <c r="P3350" s="14">
        <v>0.248</v>
      </c>
      <c r="Q3350" s="14">
        <v>171.787</v>
      </c>
      <c r="R3350" s="14">
        <v>2.0</v>
      </c>
      <c r="S3350" s="14">
        <v>1.0</v>
      </c>
      <c r="T3350" s="14" t="s">
        <v>34</v>
      </c>
      <c r="U3350" s="14" t="s">
        <v>35</v>
      </c>
      <c r="V3350" s="16" t="s">
        <v>36</v>
      </c>
      <c r="W3350" s="17" t="s">
        <v>251</v>
      </c>
    </row>
    <row r="3351" ht="15.75" customHeight="1">
      <c r="A3351" s="14" t="s">
        <v>5148</v>
      </c>
      <c r="B3351" s="14" t="s">
        <v>5149</v>
      </c>
      <c r="C3351" s="14">
        <v>2016.0</v>
      </c>
      <c r="D3351" s="14">
        <v>29.0</v>
      </c>
      <c r="E3351" s="14">
        <v>360150.0</v>
      </c>
      <c r="F3351" s="14" t="s">
        <v>26</v>
      </c>
      <c r="G3351" s="14" t="s">
        <v>544</v>
      </c>
      <c r="H3351" s="14" t="s">
        <v>5150</v>
      </c>
      <c r="I3351" s="14">
        <v>0.375</v>
      </c>
      <c r="J3351" s="14">
        <v>0.182</v>
      </c>
      <c r="K3351" s="14">
        <v>0.772356854089099</v>
      </c>
      <c r="L3351" s="14">
        <v>0.033</v>
      </c>
      <c r="M3351" s="14">
        <v>0.969</v>
      </c>
      <c r="N3351" s="14">
        <v>0.0</v>
      </c>
      <c r="O3351" s="14">
        <v>0.108</v>
      </c>
      <c r="P3351" s="14">
        <v>0.189</v>
      </c>
      <c r="Q3351" s="14">
        <v>119.954</v>
      </c>
      <c r="R3351" s="14">
        <v>6.0</v>
      </c>
      <c r="S3351" s="14">
        <v>0.0</v>
      </c>
      <c r="T3351" s="14" t="s">
        <v>34</v>
      </c>
      <c r="U3351" s="14" t="s">
        <v>35</v>
      </c>
      <c r="V3351" s="16" t="s">
        <v>58</v>
      </c>
      <c r="W3351" s="17" t="s">
        <v>251</v>
      </c>
    </row>
    <row r="3352" ht="15.75" customHeight="1">
      <c r="A3352" s="14" t="s">
        <v>5154</v>
      </c>
      <c r="B3352" s="14" t="s">
        <v>5155</v>
      </c>
      <c r="C3352" s="14">
        <v>2017.0</v>
      </c>
      <c r="D3352" s="14">
        <v>29.0</v>
      </c>
      <c r="E3352" s="14">
        <v>206253.0</v>
      </c>
      <c r="F3352" s="14" t="s">
        <v>26</v>
      </c>
      <c r="G3352" s="14" t="s">
        <v>5156</v>
      </c>
      <c r="H3352" s="14" t="s">
        <v>5157</v>
      </c>
      <c r="I3352" s="14">
        <v>0.525</v>
      </c>
      <c r="J3352" s="14">
        <v>0.257</v>
      </c>
      <c r="K3352" s="14">
        <v>0.7026073193013795</v>
      </c>
      <c r="L3352" s="14">
        <v>0.0268</v>
      </c>
      <c r="M3352" s="14">
        <v>0.945</v>
      </c>
      <c r="N3352" s="14">
        <v>1.13E-4</v>
      </c>
      <c r="O3352" s="14">
        <v>0.112</v>
      </c>
      <c r="P3352" s="14">
        <v>0.28</v>
      </c>
      <c r="Q3352" s="14">
        <v>109.973</v>
      </c>
      <c r="R3352" s="14">
        <v>2.0</v>
      </c>
      <c r="S3352" s="14">
        <v>1.0</v>
      </c>
      <c r="T3352" s="14" t="s">
        <v>34</v>
      </c>
      <c r="U3352" s="14" t="s">
        <v>35</v>
      </c>
      <c r="V3352" s="16" t="s">
        <v>36</v>
      </c>
      <c r="W3352" s="17" t="s">
        <v>251</v>
      </c>
    </row>
    <row r="3353" ht="15.75" customHeight="1">
      <c r="A3353" s="14" t="s">
        <v>5161</v>
      </c>
      <c r="B3353" s="14" t="s">
        <v>5163</v>
      </c>
      <c r="C3353" s="14">
        <v>2020.0</v>
      </c>
      <c r="D3353" s="14">
        <v>29.0</v>
      </c>
      <c r="E3353" s="14">
        <v>190538.0</v>
      </c>
      <c r="F3353" s="14" t="s">
        <v>3624</v>
      </c>
      <c r="G3353" s="14" t="s">
        <v>1593</v>
      </c>
      <c r="H3353" s="14" t="s">
        <v>5165</v>
      </c>
      <c r="I3353" s="14">
        <v>0.533</v>
      </c>
      <c r="J3353" s="14">
        <v>0.515</v>
      </c>
      <c r="K3353" s="14">
        <v>0.7890188864716914</v>
      </c>
      <c r="L3353" s="14">
        <v>0.032</v>
      </c>
      <c r="M3353" s="14">
        <v>0.797</v>
      </c>
      <c r="N3353" s="14">
        <v>2.33E-5</v>
      </c>
      <c r="O3353" s="14">
        <v>0.112</v>
      </c>
      <c r="P3353" s="14">
        <v>0.364</v>
      </c>
      <c r="Q3353" s="14">
        <v>126.767</v>
      </c>
      <c r="R3353" s="14">
        <v>0.0</v>
      </c>
      <c r="S3353" s="14">
        <v>1.0</v>
      </c>
      <c r="T3353" s="14" t="s">
        <v>34</v>
      </c>
      <c r="U3353" s="14" t="s">
        <v>35</v>
      </c>
      <c r="V3353" s="16" t="s">
        <v>45</v>
      </c>
      <c r="W3353" s="17" t="s">
        <v>251</v>
      </c>
    </row>
    <row r="3354" ht="15.75" customHeight="1">
      <c r="A3354" s="14" t="s">
        <v>5168</v>
      </c>
      <c r="B3354" s="14" t="s">
        <v>5169</v>
      </c>
      <c r="C3354" s="14">
        <v>2019.0</v>
      </c>
      <c r="D3354" s="14">
        <v>29.0</v>
      </c>
      <c r="E3354" s="14">
        <v>276610.0</v>
      </c>
      <c r="F3354" s="14" t="s">
        <v>5171</v>
      </c>
      <c r="G3354" s="14" t="s">
        <v>5173</v>
      </c>
      <c r="H3354" s="14" t="s">
        <v>5169</v>
      </c>
      <c r="I3354" s="14">
        <v>0.612</v>
      </c>
      <c r="J3354" s="14">
        <v>0.584</v>
      </c>
      <c r="K3354" s="14">
        <v>0.7747096442843302</v>
      </c>
      <c r="L3354" s="14">
        <v>0.0293</v>
      </c>
      <c r="M3354" s="14">
        <v>8.37E-4</v>
      </c>
      <c r="N3354" s="14">
        <v>0.00325</v>
      </c>
      <c r="O3354" s="14">
        <v>0.1</v>
      </c>
      <c r="P3354" s="14">
        <v>0.237</v>
      </c>
      <c r="Q3354" s="14">
        <v>110.01</v>
      </c>
      <c r="R3354" s="14">
        <v>11.0</v>
      </c>
      <c r="S3354" s="14">
        <v>0.0</v>
      </c>
      <c r="T3354" s="14" t="s">
        <v>34</v>
      </c>
      <c r="U3354" s="14" t="s">
        <v>35</v>
      </c>
      <c r="V3354" s="16" t="s">
        <v>36</v>
      </c>
      <c r="W3354" s="17" t="s">
        <v>251</v>
      </c>
    </row>
    <row r="3355" ht="15.75" customHeight="1">
      <c r="A3355" s="14" t="s">
        <v>5175</v>
      </c>
      <c r="B3355" s="14" t="s">
        <v>5176</v>
      </c>
      <c r="C3355" s="14">
        <v>2016.0</v>
      </c>
      <c r="D3355" s="14">
        <v>29.0</v>
      </c>
      <c r="E3355" s="14">
        <v>349936.0</v>
      </c>
      <c r="F3355" s="14" t="s">
        <v>5177</v>
      </c>
      <c r="G3355" s="14" t="s">
        <v>5179</v>
      </c>
      <c r="H3355" s="14" t="s">
        <v>5180</v>
      </c>
      <c r="I3355" s="14">
        <v>0.455</v>
      </c>
      <c r="J3355" s="14">
        <v>0.701</v>
      </c>
      <c r="K3355" s="14">
        <v>0.7790088336410712</v>
      </c>
      <c r="L3355" s="14">
        <v>0.0357</v>
      </c>
      <c r="M3355" s="14">
        <v>3.71E-4</v>
      </c>
      <c r="N3355" s="14">
        <v>1.2E-4</v>
      </c>
      <c r="O3355" s="14">
        <v>0.115</v>
      </c>
      <c r="P3355" s="14">
        <v>0.447</v>
      </c>
      <c r="Q3355" s="14">
        <v>175.887</v>
      </c>
      <c r="R3355" s="14">
        <v>1.0</v>
      </c>
      <c r="S3355" s="14">
        <v>0.0</v>
      </c>
      <c r="T3355" s="14" t="s">
        <v>34</v>
      </c>
      <c r="U3355" s="14" t="s">
        <v>35</v>
      </c>
      <c r="V3355" s="16" t="s">
        <v>54</v>
      </c>
      <c r="W3355" s="17" t="s">
        <v>251</v>
      </c>
    </row>
    <row r="3356" ht="15.75" customHeight="1">
      <c r="A3356" s="14" t="s">
        <v>5185</v>
      </c>
      <c r="B3356" s="14" t="s">
        <v>5186</v>
      </c>
      <c r="C3356" s="14">
        <v>2020.0</v>
      </c>
      <c r="D3356" s="14">
        <v>29.0</v>
      </c>
      <c r="E3356" s="14">
        <v>249425.0</v>
      </c>
      <c r="F3356" s="14" t="s">
        <v>26</v>
      </c>
      <c r="G3356" s="14" t="s">
        <v>5187</v>
      </c>
      <c r="H3356" s="14" t="s">
        <v>5186</v>
      </c>
      <c r="I3356" s="14">
        <v>0.509</v>
      </c>
      <c r="J3356" s="14">
        <v>0.898</v>
      </c>
      <c r="K3356" s="14">
        <v>0.799734776360881</v>
      </c>
      <c r="L3356" s="14">
        <v>0.036</v>
      </c>
      <c r="M3356" s="14">
        <v>4.57E-4</v>
      </c>
      <c r="N3356" s="14">
        <v>0.754</v>
      </c>
      <c r="O3356" s="14">
        <v>0.293</v>
      </c>
      <c r="P3356" s="14">
        <v>0.468</v>
      </c>
      <c r="Q3356" s="14">
        <v>129.966</v>
      </c>
      <c r="R3356" s="14">
        <v>11.0</v>
      </c>
      <c r="S3356" s="14">
        <v>1.0</v>
      </c>
      <c r="T3356" s="14" t="s">
        <v>34</v>
      </c>
      <c r="U3356" s="14" t="s">
        <v>35</v>
      </c>
      <c r="V3356" s="16" t="s">
        <v>54</v>
      </c>
      <c r="W3356" s="17" t="s">
        <v>251</v>
      </c>
    </row>
    <row r="3357" ht="15.75" customHeight="1">
      <c r="A3357" s="14" t="s">
        <v>5188</v>
      </c>
      <c r="B3357" s="14" t="s">
        <v>5190</v>
      </c>
      <c r="C3357" s="14">
        <v>2005.0</v>
      </c>
      <c r="D3357" s="14">
        <v>29.0</v>
      </c>
      <c r="E3357" s="14">
        <v>254119.0</v>
      </c>
      <c r="F3357" s="14" t="s">
        <v>26</v>
      </c>
      <c r="G3357" s="14" t="s">
        <v>3025</v>
      </c>
      <c r="H3357" s="14" t="s">
        <v>5190</v>
      </c>
      <c r="I3357" s="14">
        <v>0.418</v>
      </c>
      <c r="J3357" s="14">
        <v>0.673</v>
      </c>
      <c r="K3357" s="14">
        <v>0.7834791350120105</v>
      </c>
      <c r="L3357" s="14">
        <v>0.0271</v>
      </c>
      <c r="M3357" s="14">
        <v>0.00135</v>
      </c>
      <c r="N3357" s="14">
        <v>0.0</v>
      </c>
      <c r="O3357" s="14">
        <v>0.0737</v>
      </c>
      <c r="P3357" s="14">
        <v>0.448</v>
      </c>
      <c r="Q3357" s="14">
        <v>176.094</v>
      </c>
      <c r="R3357" s="14">
        <v>0.0</v>
      </c>
      <c r="S3357" s="14">
        <v>0.0</v>
      </c>
      <c r="T3357" s="14" t="s">
        <v>34</v>
      </c>
      <c r="U3357" s="14" t="s">
        <v>35</v>
      </c>
      <c r="V3357" s="16" t="s">
        <v>54</v>
      </c>
      <c r="W3357" s="17" t="s">
        <v>251</v>
      </c>
    </row>
    <row r="3358" ht="15.75" customHeight="1">
      <c r="A3358" s="14" t="s">
        <v>9022</v>
      </c>
      <c r="B3358" s="14" t="s">
        <v>9023</v>
      </c>
      <c r="C3358" s="14">
        <v>2012.0</v>
      </c>
      <c r="D3358" s="14">
        <v>29.0</v>
      </c>
      <c r="E3358" s="14">
        <v>267720.0</v>
      </c>
      <c r="F3358" s="14" t="s">
        <v>9025</v>
      </c>
      <c r="G3358" s="14" t="s">
        <v>9026</v>
      </c>
      <c r="H3358" s="14" t="s">
        <v>9027</v>
      </c>
      <c r="I3358" s="14">
        <v>0.608</v>
      </c>
      <c r="J3358" s="14">
        <v>0.575</v>
      </c>
      <c r="K3358" s="14">
        <v>0.8412936068093749</v>
      </c>
      <c r="L3358" s="14">
        <v>0.0312</v>
      </c>
      <c r="M3358" s="14">
        <v>0.142</v>
      </c>
      <c r="N3358" s="14">
        <v>5.83E-6</v>
      </c>
      <c r="O3358" s="14">
        <v>0.372</v>
      </c>
      <c r="P3358" s="14">
        <v>0.535</v>
      </c>
      <c r="Q3358" s="14">
        <v>109.938</v>
      </c>
      <c r="R3358" s="14">
        <v>9.0</v>
      </c>
      <c r="S3358" s="14">
        <v>0.0</v>
      </c>
      <c r="T3358" s="14" t="s">
        <v>104</v>
      </c>
      <c r="U3358" s="14" t="s">
        <v>35</v>
      </c>
      <c r="V3358" s="16" t="s">
        <v>333</v>
      </c>
      <c r="W3358" s="17" t="s">
        <v>185</v>
      </c>
    </row>
    <row r="3359" ht="15.75" customHeight="1">
      <c r="A3359" s="14" t="s">
        <v>5195</v>
      </c>
      <c r="B3359" s="14" t="s">
        <v>5196</v>
      </c>
      <c r="C3359" s="14">
        <v>2021.0</v>
      </c>
      <c r="D3359" s="14">
        <v>29.0</v>
      </c>
      <c r="E3359" s="14">
        <v>221161.0</v>
      </c>
      <c r="F3359" s="14" t="s">
        <v>5199</v>
      </c>
      <c r="G3359" s="14" t="s">
        <v>5200</v>
      </c>
      <c r="H3359" s="14" t="s">
        <v>5196</v>
      </c>
      <c r="I3359" s="14">
        <v>0.579</v>
      </c>
      <c r="J3359" s="14">
        <v>0.534</v>
      </c>
      <c r="K3359" s="14">
        <v>0.8029217376253306</v>
      </c>
      <c r="L3359" s="14">
        <v>0.0247</v>
      </c>
      <c r="M3359" s="14">
        <v>0.353</v>
      </c>
      <c r="N3359" s="14">
        <v>1.16E-4</v>
      </c>
      <c r="O3359" s="14">
        <v>0.111</v>
      </c>
      <c r="P3359" s="14">
        <v>0.273</v>
      </c>
      <c r="Q3359" s="14">
        <v>93.907</v>
      </c>
      <c r="R3359" s="14">
        <v>9.0</v>
      </c>
      <c r="S3359" s="14">
        <v>0.0</v>
      </c>
      <c r="T3359" s="14" t="s">
        <v>104</v>
      </c>
      <c r="U3359" s="14" t="s">
        <v>35</v>
      </c>
      <c r="V3359" s="16" t="s">
        <v>36</v>
      </c>
      <c r="W3359" s="17" t="s">
        <v>251</v>
      </c>
    </row>
    <row r="3360" ht="15.75" customHeight="1">
      <c r="A3360" s="14" t="s">
        <v>21633</v>
      </c>
      <c r="B3360" s="14" t="s">
        <v>21634</v>
      </c>
      <c r="C3360" s="14">
        <v>2020.0</v>
      </c>
      <c r="D3360" s="14">
        <v>29.0</v>
      </c>
      <c r="E3360" s="14">
        <v>252036.0</v>
      </c>
      <c r="F3360" s="14" t="s">
        <v>6605</v>
      </c>
      <c r="G3360" s="14" t="s">
        <v>6606</v>
      </c>
      <c r="H3360" s="14" t="s">
        <v>21635</v>
      </c>
      <c r="I3360" s="14">
        <v>0.744</v>
      </c>
      <c r="J3360" s="14">
        <v>0.816</v>
      </c>
      <c r="K3360" s="14">
        <v>0.8154770816671557</v>
      </c>
      <c r="L3360" s="14">
        <v>0.0465</v>
      </c>
      <c r="M3360" s="14">
        <v>0.309</v>
      </c>
      <c r="N3360" s="14">
        <v>0.0</v>
      </c>
      <c r="O3360" s="14">
        <v>0.446</v>
      </c>
      <c r="P3360" s="14">
        <v>0.77</v>
      </c>
      <c r="Q3360" s="14">
        <v>126.939</v>
      </c>
      <c r="R3360" s="14">
        <v>7.0</v>
      </c>
      <c r="S3360" s="14">
        <v>1.0</v>
      </c>
      <c r="T3360" s="14" t="s">
        <v>1264</v>
      </c>
      <c r="U3360" s="14" t="s">
        <v>35</v>
      </c>
      <c r="V3360" s="16" t="s">
        <v>181</v>
      </c>
      <c r="W3360" s="17" t="s">
        <v>185</v>
      </c>
    </row>
    <row r="3361" ht="15.75" customHeight="1">
      <c r="A3361" s="14" t="s">
        <v>21636</v>
      </c>
      <c r="B3361" s="14" t="s">
        <v>21637</v>
      </c>
      <c r="C3361" s="14">
        <v>2023.0</v>
      </c>
      <c r="D3361" s="14">
        <v>29.0</v>
      </c>
      <c r="E3361" s="14">
        <v>146104.0</v>
      </c>
      <c r="F3361" s="14" t="s">
        <v>21638</v>
      </c>
      <c r="G3361" s="14" t="s">
        <v>21639</v>
      </c>
      <c r="H3361" s="14" t="s">
        <v>21637</v>
      </c>
      <c r="I3361" s="14">
        <v>0.454</v>
      </c>
      <c r="J3361" s="14">
        <v>0.317</v>
      </c>
      <c r="K3361" s="14">
        <v>0.7760357623943698</v>
      </c>
      <c r="L3361" s="14">
        <v>0.0309</v>
      </c>
      <c r="M3361" s="14">
        <v>0.8</v>
      </c>
      <c r="N3361" s="14">
        <v>0.0</v>
      </c>
      <c r="O3361" s="14">
        <v>0.103</v>
      </c>
      <c r="P3361" s="14">
        <v>0.371</v>
      </c>
      <c r="Q3361" s="14">
        <v>112.871</v>
      </c>
      <c r="R3361" s="14">
        <v>1.0</v>
      </c>
      <c r="S3361" s="14">
        <v>0.0</v>
      </c>
      <c r="T3361" s="14" t="s">
        <v>1264</v>
      </c>
      <c r="U3361" s="14" t="s">
        <v>68</v>
      </c>
      <c r="V3361" s="16" t="s">
        <v>45</v>
      </c>
      <c r="W3361" s="17" t="s">
        <v>251</v>
      </c>
    </row>
    <row r="3362" ht="15.75" customHeight="1">
      <c r="A3362" s="14" t="s">
        <v>5205</v>
      </c>
      <c r="B3362" s="14" t="s">
        <v>5206</v>
      </c>
      <c r="C3362" s="14">
        <v>2021.0</v>
      </c>
      <c r="D3362" s="14">
        <v>29.0</v>
      </c>
      <c r="E3362" s="14">
        <v>277223.0</v>
      </c>
      <c r="F3362" s="14" t="s">
        <v>880</v>
      </c>
      <c r="G3362" s="14" t="s">
        <v>5211</v>
      </c>
      <c r="H3362" s="14" t="s">
        <v>5206</v>
      </c>
      <c r="I3362" s="14">
        <v>0.56</v>
      </c>
      <c r="J3362" s="14">
        <v>0.473</v>
      </c>
      <c r="K3362" s="14">
        <v>0.822578230256399</v>
      </c>
      <c r="L3362" s="14">
        <v>0.0308</v>
      </c>
      <c r="M3362" s="14">
        <v>0.671</v>
      </c>
      <c r="N3362" s="14">
        <v>0.0</v>
      </c>
      <c r="O3362" s="14">
        <v>0.277</v>
      </c>
      <c r="P3362" s="14">
        <v>0.31</v>
      </c>
      <c r="Q3362" s="14">
        <v>126.988</v>
      </c>
      <c r="R3362" s="14">
        <v>7.0</v>
      </c>
      <c r="S3362" s="14">
        <v>0.0</v>
      </c>
      <c r="T3362" s="14" t="s">
        <v>104</v>
      </c>
      <c r="U3362" s="14" t="s">
        <v>68</v>
      </c>
      <c r="V3362" s="16" t="s">
        <v>45</v>
      </c>
      <c r="W3362" s="17" t="s">
        <v>251</v>
      </c>
    </row>
    <row r="3363" ht="15.75" customHeight="1">
      <c r="A3363" s="14" t="s">
        <v>21640</v>
      </c>
      <c r="B3363" s="14" t="s">
        <v>21641</v>
      </c>
      <c r="C3363" s="14">
        <v>2015.0</v>
      </c>
      <c r="D3363" s="14">
        <v>29.0</v>
      </c>
      <c r="E3363" s="14">
        <v>277480.0</v>
      </c>
      <c r="F3363" s="14" t="s">
        <v>21573</v>
      </c>
      <c r="G3363" s="14" t="s">
        <v>21574</v>
      </c>
      <c r="H3363" s="14" t="s">
        <v>21642</v>
      </c>
      <c r="I3363" s="14">
        <v>0.85</v>
      </c>
      <c r="J3363" s="14">
        <v>0.125</v>
      </c>
      <c r="K3363" s="14">
        <v>0.7377280602156497</v>
      </c>
      <c r="L3363" s="14">
        <v>0.0812</v>
      </c>
      <c r="M3363" s="14">
        <v>0.889</v>
      </c>
      <c r="N3363" s="14">
        <v>0.0</v>
      </c>
      <c r="O3363" s="14">
        <v>0.313</v>
      </c>
      <c r="P3363" s="14">
        <v>0.411</v>
      </c>
      <c r="Q3363" s="14">
        <v>116.692</v>
      </c>
      <c r="R3363" s="14">
        <v>2.0</v>
      </c>
      <c r="S3363" s="14">
        <v>1.0</v>
      </c>
      <c r="T3363" s="14" t="s">
        <v>1264</v>
      </c>
      <c r="U3363" s="14" t="s">
        <v>35</v>
      </c>
      <c r="V3363" s="16" t="s">
        <v>54</v>
      </c>
      <c r="W3363" s="17" t="s">
        <v>251</v>
      </c>
    </row>
    <row r="3364" ht="15.75" customHeight="1">
      <c r="A3364" s="14" t="s">
        <v>5217</v>
      </c>
      <c r="B3364" s="14" t="s">
        <v>5218</v>
      </c>
      <c r="C3364" s="14">
        <v>2020.0</v>
      </c>
      <c r="D3364" s="14">
        <v>29.0</v>
      </c>
      <c r="E3364" s="14">
        <v>323761.0</v>
      </c>
      <c r="F3364" s="14" t="s">
        <v>4274</v>
      </c>
      <c r="G3364" s="14" t="s">
        <v>5219</v>
      </c>
      <c r="H3364" s="14" t="s">
        <v>5218</v>
      </c>
      <c r="I3364" s="14">
        <v>0.516</v>
      </c>
      <c r="J3364" s="14">
        <v>0.653</v>
      </c>
      <c r="K3364" s="14">
        <v>0.8595598143250797</v>
      </c>
      <c r="L3364" s="14">
        <v>0.105</v>
      </c>
      <c r="M3364" s="14">
        <v>0.293</v>
      </c>
      <c r="N3364" s="14">
        <v>2.66E-6</v>
      </c>
      <c r="O3364" s="14">
        <v>0.476</v>
      </c>
      <c r="P3364" s="14">
        <v>0.123</v>
      </c>
      <c r="Q3364" s="14">
        <v>171.909</v>
      </c>
      <c r="R3364" s="14">
        <v>5.0</v>
      </c>
      <c r="S3364" s="14">
        <v>0.0</v>
      </c>
      <c r="T3364" s="14" t="s">
        <v>104</v>
      </c>
      <c r="U3364" s="14" t="s">
        <v>35</v>
      </c>
      <c r="V3364" s="16" t="s">
        <v>58</v>
      </c>
      <c r="W3364" s="17" t="s">
        <v>251</v>
      </c>
    </row>
    <row r="3365" ht="15.75" customHeight="1">
      <c r="A3365" s="14" t="s">
        <v>9032</v>
      </c>
      <c r="B3365" s="14" t="s">
        <v>9033</v>
      </c>
      <c r="C3365" s="14">
        <v>2010.0</v>
      </c>
      <c r="D3365" s="14">
        <v>29.0</v>
      </c>
      <c r="E3365" s="14">
        <v>299351.0</v>
      </c>
      <c r="F3365" s="14" t="s">
        <v>7272</v>
      </c>
      <c r="G3365" s="14" t="s">
        <v>7273</v>
      </c>
      <c r="H3365" s="14" t="s">
        <v>9034</v>
      </c>
      <c r="I3365" s="14">
        <v>0.705</v>
      </c>
      <c r="J3365" s="14">
        <v>0.841</v>
      </c>
      <c r="K3365" s="14">
        <v>0.8301285478829139</v>
      </c>
      <c r="L3365" s="14">
        <v>0.0493</v>
      </c>
      <c r="M3365" s="14">
        <v>0.176</v>
      </c>
      <c r="N3365" s="14">
        <v>2.74E-4</v>
      </c>
      <c r="O3365" s="14">
        <v>0.0344</v>
      </c>
      <c r="P3365" s="14">
        <v>0.902</v>
      </c>
      <c r="Q3365" s="14">
        <v>100.037</v>
      </c>
      <c r="R3365" s="14">
        <v>8.0</v>
      </c>
      <c r="S3365" s="14">
        <v>1.0</v>
      </c>
      <c r="T3365" s="14" t="s">
        <v>104</v>
      </c>
      <c r="U3365" s="14" t="s">
        <v>94</v>
      </c>
      <c r="V3365" s="16" t="s">
        <v>819</v>
      </c>
      <c r="W3365" s="17" t="s">
        <v>185</v>
      </c>
    </row>
    <row r="3366" ht="15.75" customHeight="1">
      <c r="A3366" s="14" t="s">
        <v>9038</v>
      </c>
      <c r="B3366" s="14" t="s">
        <v>9039</v>
      </c>
      <c r="C3366" s="14">
        <v>2022.0</v>
      </c>
      <c r="D3366" s="14">
        <v>29.0</v>
      </c>
      <c r="E3366" s="14">
        <v>405500.0</v>
      </c>
      <c r="F3366" s="14" t="s">
        <v>8965</v>
      </c>
      <c r="G3366" s="14" t="s">
        <v>8966</v>
      </c>
      <c r="H3366" s="14" t="s">
        <v>9042</v>
      </c>
      <c r="I3366" s="14">
        <v>0.441</v>
      </c>
      <c r="J3366" s="14">
        <v>0.902</v>
      </c>
      <c r="K3366" s="14">
        <v>0.8816332641567037</v>
      </c>
      <c r="L3366" s="14">
        <v>0.0469</v>
      </c>
      <c r="M3366" s="14">
        <v>0.169</v>
      </c>
      <c r="N3366" s="14">
        <v>0.0</v>
      </c>
      <c r="O3366" s="14">
        <v>0.976</v>
      </c>
      <c r="P3366" s="14">
        <v>0.896</v>
      </c>
      <c r="Q3366" s="14">
        <v>156.059</v>
      </c>
      <c r="R3366" s="14">
        <v>3.0</v>
      </c>
      <c r="S3366" s="14">
        <v>1.0</v>
      </c>
      <c r="T3366" s="14" t="s">
        <v>103</v>
      </c>
      <c r="U3366" s="14" t="s">
        <v>68</v>
      </c>
      <c r="V3366" s="16" t="s">
        <v>560</v>
      </c>
      <c r="W3366" s="17" t="s">
        <v>185</v>
      </c>
    </row>
    <row r="3367" ht="15.75" customHeight="1">
      <c r="A3367" s="14" t="s">
        <v>9046</v>
      </c>
      <c r="B3367" s="14" t="s">
        <v>9047</v>
      </c>
      <c r="C3367" s="14">
        <v>2017.0</v>
      </c>
      <c r="D3367" s="14">
        <v>29.0</v>
      </c>
      <c r="E3367" s="14">
        <v>82226.0</v>
      </c>
      <c r="F3367" s="14" t="s">
        <v>9049</v>
      </c>
      <c r="G3367" s="14" t="s">
        <v>9050</v>
      </c>
      <c r="H3367" s="14" t="s">
        <v>2894</v>
      </c>
      <c r="I3367" s="14">
        <v>0.787</v>
      </c>
      <c r="J3367" s="14">
        <v>0.581</v>
      </c>
      <c r="K3367" s="14">
        <v>0.8314760549947282</v>
      </c>
      <c r="L3367" s="14">
        <v>0.0372</v>
      </c>
      <c r="M3367" s="14">
        <v>0.612</v>
      </c>
      <c r="N3367" s="14">
        <v>0.0</v>
      </c>
      <c r="O3367" s="14">
        <v>0.116</v>
      </c>
      <c r="P3367" s="14">
        <v>0.981</v>
      </c>
      <c r="Q3367" s="14">
        <v>110.473</v>
      </c>
      <c r="R3367" s="14">
        <v>6.0</v>
      </c>
      <c r="S3367" s="14">
        <v>1.0</v>
      </c>
      <c r="T3367" s="14" t="s">
        <v>103</v>
      </c>
      <c r="U3367" s="14" t="s">
        <v>68</v>
      </c>
      <c r="V3367" s="16" t="s">
        <v>819</v>
      </c>
      <c r="W3367" s="17" t="s">
        <v>185</v>
      </c>
    </row>
    <row r="3368" ht="15.75" customHeight="1">
      <c r="A3368" s="14" t="s">
        <v>9052</v>
      </c>
      <c r="B3368" s="14" t="s">
        <v>9054</v>
      </c>
      <c r="C3368" s="14">
        <v>2023.0</v>
      </c>
      <c r="D3368" s="14">
        <v>29.0</v>
      </c>
      <c r="E3368" s="14">
        <v>172607.0</v>
      </c>
      <c r="F3368" s="14" t="s">
        <v>303</v>
      </c>
      <c r="G3368" s="14" t="s">
        <v>4843</v>
      </c>
      <c r="H3368" s="14" t="s">
        <v>4844</v>
      </c>
      <c r="I3368" s="14">
        <v>0.531</v>
      </c>
      <c r="J3368" s="14">
        <v>0.544</v>
      </c>
      <c r="K3368" s="14">
        <v>0.7832652449942622</v>
      </c>
      <c r="L3368" s="14">
        <v>0.331</v>
      </c>
      <c r="M3368" s="14">
        <v>0.101</v>
      </c>
      <c r="N3368" s="14">
        <v>0.0</v>
      </c>
      <c r="O3368" s="14">
        <v>0.106</v>
      </c>
      <c r="P3368" s="14">
        <v>0.515</v>
      </c>
      <c r="Q3368" s="14">
        <v>139.941</v>
      </c>
      <c r="R3368" s="14">
        <v>10.0</v>
      </c>
      <c r="S3368" s="14">
        <v>0.0</v>
      </c>
      <c r="T3368" s="14" t="s">
        <v>103</v>
      </c>
      <c r="U3368" s="14" t="s">
        <v>68</v>
      </c>
      <c r="V3368" s="16" t="s">
        <v>333</v>
      </c>
      <c r="W3368" s="17" t="s">
        <v>185</v>
      </c>
    </row>
    <row r="3369" ht="15.75" customHeight="1">
      <c r="A3369" s="14" t="s">
        <v>9058</v>
      </c>
      <c r="B3369" s="14" t="s">
        <v>9059</v>
      </c>
      <c r="C3369" s="14">
        <v>2010.0</v>
      </c>
      <c r="D3369" s="14">
        <v>29.0</v>
      </c>
      <c r="E3369" s="14">
        <v>271720.0</v>
      </c>
      <c r="F3369" s="14" t="s">
        <v>9063</v>
      </c>
      <c r="G3369" s="14" t="s">
        <v>9064</v>
      </c>
      <c r="H3369" s="14" t="s">
        <v>9065</v>
      </c>
      <c r="I3369" s="14">
        <v>0.715</v>
      </c>
      <c r="J3369" s="14">
        <v>0.752</v>
      </c>
      <c r="K3369" s="14">
        <v>0.833764678184635</v>
      </c>
      <c r="L3369" s="14">
        <v>0.058</v>
      </c>
      <c r="M3369" s="14">
        <v>0.0173</v>
      </c>
      <c r="N3369" s="14">
        <v>0.623</v>
      </c>
      <c r="O3369" s="14">
        <v>0.102</v>
      </c>
      <c r="P3369" s="14">
        <v>0.878</v>
      </c>
      <c r="Q3369" s="14">
        <v>127.602</v>
      </c>
      <c r="R3369" s="14">
        <v>5.0</v>
      </c>
      <c r="S3369" s="14">
        <v>0.0</v>
      </c>
      <c r="T3369" s="14" t="s">
        <v>103</v>
      </c>
      <c r="U3369" s="14" t="s">
        <v>35</v>
      </c>
      <c r="V3369" s="16" t="s">
        <v>560</v>
      </c>
      <c r="W3369" s="17" t="s">
        <v>185</v>
      </c>
    </row>
    <row r="3370" ht="15.75" customHeight="1">
      <c r="A3370" s="14" t="s">
        <v>9067</v>
      </c>
      <c r="B3370" s="14" t="s">
        <v>8689</v>
      </c>
      <c r="C3370" s="14">
        <v>1991.0</v>
      </c>
      <c r="D3370" s="14">
        <v>29.0</v>
      </c>
      <c r="E3370" s="14">
        <v>215693.0</v>
      </c>
      <c r="F3370" s="14" t="s">
        <v>8687</v>
      </c>
      <c r="G3370" s="14" t="s">
        <v>8688</v>
      </c>
      <c r="H3370" s="14" t="s">
        <v>9070</v>
      </c>
      <c r="I3370" s="14">
        <v>0.732</v>
      </c>
      <c r="J3370" s="14">
        <v>0.539</v>
      </c>
      <c r="K3370" s="14">
        <v>0.7131734861781455</v>
      </c>
      <c r="L3370" s="14">
        <v>0.0287</v>
      </c>
      <c r="M3370" s="14">
        <v>0.0658</v>
      </c>
      <c r="N3370" s="14">
        <v>0.00224</v>
      </c>
      <c r="O3370" s="14">
        <v>0.192</v>
      </c>
      <c r="P3370" s="14">
        <v>0.889</v>
      </c>
      <c r="Q3370" s="14">
        <v>122.532</v>
      </c>
      <c r="R3370" s="14">
        <v>7.0</v>
      </c>
      <c r="S3370" s="14">
        <v>1.0</v>
      </c>
      <c r="T3370" s="14" t="s">
        <v>103</v>
      </c>
      <c r="U3370" s="14" t="s">
        <v>35</v>
      </c>
      <c r="V3370" s="16" t="s">
        <v>560</v>
      </c>
      <c r="W3370" s="17" t="s">
        <v>185</v>
      </c>
    </row>
    <row r="3371" ht="15.75" customHeight="1">
      <c r="A3371" s="14" t="s">
        <v>5225</v>
      </c>
      <c r="B3371" s="14" t="s">
        <v>5226</v>
      </c>
      <c r="C3371" s="14">
        <v>2015.0</v>
      </c>
      <c r="D3371" s="14">
        <v>29.0</v>
      </c>
      <c r="E3371" s="14">
        <v>107363.0</v>
      </c>
      <c r="F3371" s="14" t="s">
        <v>2343</v>
      </c>
      <c r="G3371" s="14" t="s">
        <v>5229</v>
      </c>
      <c r="H3371" s="14" t="s">
        <v>5230</v>
      </c>
      <c r="I3371" s="14">
        <v>0.6</v>
      </c>
      <c r="J3371" s="14">
        <v>0.171</v>
      </c>
      <c r="K3371" s="14">
        <v>0.5482001154888843</v>
      </c>
      <c r="L3371" s="14">
        <v>0.0332</v>
      </c>
      <c r="M3371" s="14">
        <v>0.927</v>
      </c>
      <c r="N3371" s="14">
        <v>0.0662</v>
      </c>
      <c r="O3371" s="14">
        <v>0.119</v>
      </c>
      <c r="P3371" s="14">
        <v>0.324</v>
      </c>
      <c r="Q3371" s="14">
        <v>84.997</v>
      </c>
      <c r="R3371" s="14">
        <v>7.0</v>
      </c>
      <c r="S3371" s="14">
        <v>1.0</v>
      </c>
      <c r="T3371" s="14" t="s">
        <v>103</v>
      </c>
      <c r="U3371" s="14" t="s">
        <v>35</v>
      </c>
      <c r="V3371" s="16" t="s">
        <v>45</v>
      </c>
      <c r="W3371" s="17" t="s">
        <v>251</v>
      </c>
    </row>
    <row r="3372" ht="15.75" customHeight="1">
      <c r="A3372" s="14" t="s">
        <v>5232</v>
      </c>
      <c r="B3372" s="14" t="s">
        <v>5234</v>
      </c>
      <c r="C3372" s="14">
        <v>2017.0</v>
      </c>
      <c r="D3372" s="14">
        <v>29.0</v>
      </c>
      <c r="E3372" s="14">
        <v>181800.0</v>
      </c>
      <c r="F3372" s="14" t="s">
        <v>1656</v>
      </c>
      <c r="G3372" s="14" t="s">
        <v>5236</v>
      </c>
      <c r="H3372" s="14" t="s">
        <v>5238</v>
      </c>
      <c r="I3372" s="14">
        <v>0.171</v>
      </c>
      <c r="J3372" s="14">
        <v>0.131</v>
      </c>
      <c r="K3372" s="14">
        <v>0.709836801901272</v>
      </c>
      <c r="L3372" s="14">
        <v>0.0349</v>
      </c>
      <c r="M3372" s="14">
        <v>0.989</v>
      </c>
      <c r="N3372" s="14">
        <v>1.05E-5</v>
      </c>
      <c r="O3372" s="14">
        <v>0.111</v>
      </c>
      <c r="P3372" s="14">
        <v>0.226</v>
      </c>
      <c r="Q3372" s="14">
        <v>173.474</v>
      </c>
      <c r="R3372" s="14">
        <v>10.0</v>
      </c>
      <c r="S3372" s="14">
        <v>1.0</v>
      </c>
      <c r="T3372" s="14" t="s">
        <v>103</v>
      </c>
      <c r="U3372" s="14" t="s">
        <v>35</v>
      </c>
      <c r="V3372" s="16" t="s">
        <v>36</v>
      </c>
      <c r="W3372" s="17" t="s">
        <v>251</v>
      </c>
    </row>
    <row r="3373" ht="15.75" customHeight="1">
      <c r="A3373" s="14" t="s">
        <v>9071</v>
      </c>
      <c r="B3373" s="14" t="s">
        <v>9072</v>
      </c>
      <c r="C3373" s="14">
        <v>2016.0</v>
      </c>
      <c r="D3373" s="14">
        <v>29.0</v>
      </c>
      <c r="E3373" s="14">
        <v>222480.0</v>
      </c>
      <c r="F3373" s="14" t="s">
        <v>9075</v>
      </c>
      <c r="G3373" s="14" t="s">
        <v>9076</v>
      </c>
      <c r="H3373" s="14" t="s">
        <v>9078</v>
      </c>
      <c r="I3373" s="14">
        <v>0.441</v>
      </c>
      <c r="J3373" s="14">
        <v>0.746</v>
      </c>
      <c r="K3373" s="14">
        <v>0.7404230744392785</v>
      </c>
      <c r="L3373" s="14">
        <v>0.0475</v>
      </c>
      <c r="M3373" s="14">
        <v>0.143</v>
      </c>
      <c r="N3373" s="14">
        <v>0.00124</v>
      </c>
      <c r="O3373" s="14">
        <v>0.151</v>
      </c>
      <c r="P3373" s="14">
        <v>0.933</v>
      </c>
      <c r="Q3373" s="14">
        <v>151.084</v>
      </c>
      <c r="R3373" s="14">
        <v>0.0</v>
      </c>
      <c r="S3373" s="14">
        <v>0.0</v>
      </c>
      <c r="T3373" s="14" t="s">
        <v>103</v>
      </c>
      <c r="U3373" s="14" t="s">
        <v>35</v>
      </c>
      <c r="V3373" s="16" t="s">
        <v>819</v>
      </c>
      <c r="W3373" s="17" t="s">
        <v>185</v>
      </c>
    </row>
    <row r="3374" ht="15.75" customHeight="1">
      <c r="A3374" s="14" t="s">
        <v>9080</v>
      </c>
      <c r="B3374" s="14" t="s">
        <v>9081</v>
      </c>
      <c r="C3374" s="14">
        <v>1994.0</v>
      </c>
      <c r="D3374" s="14">
        <v>29.0</v>
      </c>
      <c r="E3374" s="14">
        <v>303040.0</v>
      </c>
      <c r="F3374" s="14" t="s">
        <v>156</v>
      </c>
      <c r="G3374" s="14" t="s">
        <v>9084</v>
      </c>
      <c r="H3374" s="14" t="s">
        <v>7401</v>
      </c>
      <c r="I3374" s="14">
        <v>0.646</v>
      </c>
      <c r="J3374" s="14">
        <v>0.448</v>
      </c>
      <c r="K3374" s="14">
        <v>0.6055654182489774</v>
      </c>
      <c r="L3374" s="14">
        <v>0.0455</v>
      </c>
      <c r="M3374" s="14">
        <v>0.774</v>
      </c>
      <c r="N3374" s="14">
        <v>1.73E-5</v>
      </c>
      <c r="O3374" s="14">
        <v>0.0745</v>
      </c>
      <c r="P3374" s="14">
        <v>0.856</v>
      </c>
      <c r="Q3374" s="14">
        <v>88.639</v>
      </c>
      <c r="R3374" s="14">
        <v>6.0</v>
      </c>
      <c r="S3374" s="14">
        <v>1.0</v>
      </c>
      <c r="T3374" s="14" t="s">
        <v>104</v>
      </c>
      <c r="U3374" s="14" t="s">
        <v>35</v>
      </c>
      <c r="V3374" s="16" t="s">
        <v>560</v>
      </c>
      <c r="W3374" s="17" t="s">
        <v>185</v>
      </c>
    </row>
    <row r="3375" ht="15.75" customHeight="1">
      <c r="A3375" s="14" t="s">
        <v>9087</v>
      </c>
      <c r="B3375" s="14" t="s">
        <v>9089</v>
      </c>
      <c r="C3375" s="14">
        <v>2022.0</v>
      </c>
      <c r="D3375" s="14">
        <v>29.0</v>
      </c>
      <c r="E3375" s="14">
        <v>643830.0</v>
      </c>
      <c r="F3375" s="14" t="s">
        <v>1437</v>
      </c>
      <c r="G3375" s="14" t="s">
        <v>7737</v>
      </c>
      <c r="H3375" s="14" t="s">
        <v>9093</v>
      </c>
      <c r="I3375" s="14">
        <v>0.333</v>
      </c>
      <c r="J3375" s="14">
        <v>0.838</v>
      </c>
      <c r="K3375" s="14">
        <v>0.8369516394490847</v>
      </c>
      <c r="L3375" s="14">
        <v>0.0816</v>
      </c>
      <c r="M3375" s="14">
        <v>0.638</v>
      </c>
      <c r="N3375" s="14">
        <v>0.0107</v>
      </c>
      <c r="O3375" s="14">
        <v>0.727</v>
      </c>
      <c r="P3375" s="14">
        <v>0.854</v>
      </c>
      <c r="Q3375" s="14">
        <v>159.556</v>
      </c>
      <c r="R3375" s="14">
        <v>5.0</v>
      </c>
      <c r="S3375" s="14">
        <v>0.0</v>
      </c>
      <c r="T3375" s="14" t="s">
        <v>104</v>
      </c>
      <c r="U3375" s="14" t="s">
        <v>35</v>
      </c>
      <c r="V3375" s="16" t="s">
        <v>560</v>
      </c>
      <c r="W3375" s="17" t="s">
        <v>185</v>
      </c>
    </row>
    <row r="3376" ht="15.75" customHeight="1">
      <c r="A3376" s="14" t="s">
        <v>9096</v>
      </c>
      <c r="B3376" s="14" t="s">
        <v>9097</v>
      </c>
      <c r="C3376" s="14">
        <v>2021.0</v>
      </c>
      <c r="D3376" s="14">
        <v>29.0</v>
      </c>
      <c r="E3376" s="14">
        <v>229187.0</v>
      </c>
      <c r="F3376" s="14" t="s">
        <v>1782</v>
      </c>
      <c r="G3376" s="14" t="s">
        <v>9098</v>
      </c>
      <c r="H3376" s="14" t="s">
        <v>9099</v>
      </c>
      <c r="I3376" s="14">
        <v>0.693</v>
      </c>
      <c r="J3376" s="14">
        <v>0.967</v>
      </c>
      <c r="K3376" s="14">
        <v>0.9590614505815872</v>
      </c>
      <c r="L3376" s="14">
        <v>0.0796</v>
      </c>
      <c r="M3376" s="14">
        <v>0.0369</v>
      </c>
      <c r="N3376" s="14">
        <v>0.0</v>
      </c>
      <c r="O3376" s="14">
        <v>0.306</v>
      </c>
      <c r="P3376" s="14">
        <v>0.926</v>
      </c>
      <c r="Q3376" s="14">
        <v>138.05</v>
      </c>
      <c r="R3376" s="14">
        <v>1.0</v>
      </c>
      <c r="S3376" s="14">
        <v>1.0</v>
      </c>
      <c r="T3376" s="14" t="s">
        <v>104</v>
      </c>
      <c r="U3376" s="14" t="s">
        <v>35</v>
      </c>
      <c r="V3376" s="16" t="s">
        <v>819</v>
      </c>
      <c r="W3376" s="17" t="s">
        <v>185</v>
      </c>
    </row>
    <row r="3377" ht="15.75" customHeight="1">
      <c r="A3377" s="14" t="s">
        <v>5239</v>
      </c>
      <c r="B3377" s="14" t="s">
        <v>5240</v>
      </c>
      <c r="C3377" s="14">
        <v>2009.0</v>
      </c>
      <c r="D3377" s="14">
        <v>29.0</v>
      </c>
      <c r="E3377" s="14">
        <v>162493.0</v>
      </c>
      <c r="F3377" s="14" t="s">
        <v>1437</v>
      </c>
      <c r="G3377" s="14" t="s">
        <v>4724</v>
      </c>
      <c r="H3377" s="14" t="s">
        <v>2831</v>
      </c>
      <c r="I3377" s="14">
        <v>0.613</v>
      </c>
      <c r="J3377" s="14">
        <v>0.336</v>
      </c>
      <c r="K3377" s="14">
        <v>0.6883836331211178</v>
      </c>
      <c r="L3377" s="14">
        <v>0.0341</v>
      </c>
      <c r="M3377" s="14">
        <v>0.4</v>
      </c>
      <c r="N3377" s="14">
        <v>0.127</v>
      </c>
      <c r="O3377" s="14">
        <v>0.0753</v>
      </c>
      <c r="P3377" s="14">
        <v>0.102</v>
      </c>
      <c r="Q3377" s="14">
        <v>119.647</v>
      </c>
      <c r="R3377" s="14">
        <v>0.0</v>
      </c>
      <c r="S3377" s="14">
        <v>1.0</v>
      </c>
      <c r="T3377" s="14" t="s">
        <v>104</v>
      </c>
      <c r="U3377" s="14" t="s">
        <v>35</v>
      </c>
      <c r="V3377" s="16" t="s">
        <v>58</v>
      </c>
      <c r="W3377" s="17" t="s">
        <v>251</v>
      </c>
    </row>
    <row r="3378" ht="15.75" customHeight="1">
      <c r="A3378" s="14" t="s">
        <v>9104</v>
      </c>
      <c r="B3378" s="14" t="s">
        <v>9106</v>
      </c>
      <c r="C3378" s="14">
        <v>2016.0</v>
      </c>
      <c r="D3378" s="14">
        <v>29.0</v>
      </c>
      <c r="E3378" s="14">
        <v>406506.0</v>
      </c>
      <c r="F3378" s="14" t="s">
        <v>194</v>
      </c>
      <c r="G3378" s="14" t="s">
        <v>195</v>
      </c>
      <c r="H3378" s="14" t="s">
        <v>9108</v>
      </c>
      <c r="I3378" s="14">
        <v>0.628</v>
      </c>
      <c r="J3378" s="14">
        <v>0.867</v>
      </c>
      <c r="K3378" s="14">
        <v>0.783158299985388</v>
      </c>
      <c r="L3378" s="14">
        <v>0.0477</v>
      </c>
      <c r="M3378" s="14">
        <v>0.227</v>
      </c>
      <c r="N3378" s="14">
        <v>2.71E-4</v>
      </c>
      <c r="O3378" s="14">
        <v>0.165</v>
      </c>
      <c r="P3378" s="14">
        <v>0.952</v>
      </c>
      <c r="Q3378" s="14">
        <v>81.113</v>
      </c>
      <c r="R3378" s="14">
        <v>7.0</v>
      </c>
      <c r="S3378" s="14">
        <v>1.0</v>
      </c>
      <c r="T3378" s="14" t="s">
        <v>104</v>
      </c>
      <c r="U3378" s="14" t="s">
        <v>35</v>
      </c>
      <c r="V3378" s="16" t="s">
        <v>819</v>
      </c>
      <c r="W3378" s="17" t="s">
        <v>185</v>
      </c>
    </row>
    <row r="3379" ht="15.75" customHeight="1">
      <c r="A3379" s="14" t="s">
        <v>5245</v>
      </c>
      <c r="B3379" s="14" t="s">
        <v>5246</v>
      </c>
      <c r="C3379" s="14">
        <v>2017.0</v>
      </c>
      <c r="D3379" s="14">
        <v>29.0</v>
      </c>
      <c r="E3379" s="14">
        <v>258142.0</v>
      </c>
      <c r="F3379" s="14" t="s">
        <v>347</v>
      </c>
      <c r="G3379" s="14" t="s">
        <v>1565</v>
      </c>
      <c r="H3379" s="14" t="s">
        <v>5246</v>
      </c>
      <c r="I3379" s="14">
        <v>0.673</v>
      </c>
      <c r="J3379" s="14">
        <v>0.38</v>
      </c>
      <c r="K3379" s="14">
        <v>0.7446367077889198</v>
      </c>
      <c r="L3379" s="14">
        <v>0.0326</v>
      </c>
      <c r="M3379" s="14">
        <v>0.557</v>
      </c>
      <c r="N3379" s="14">
        <v>2.89E-6</v>
      </c>
      <c r="O3379" s="14">
        <v>0.099</v>
      </c>
      <c r="P3379" s="14">
        <v>0.375</v>
      </c>
      <c r="Q3379" s="14">
        <v>137.995</v>
      </c>
      <c r="R3379" s="14">
        <v>6.0</v>
      </c>
      <c r="S3379" s="14">
        <v>1.0</v>
      </c>
      <c r="T3379" s="14" t="s">
        <v>34</v>
      </c>
      <c r="U3379" s="14" t="s">
        <v>35</v>
      </c>
      <c r="V3379" s="16" t="s">
        <v>45</v>
      </c>
      <c r="W3379" s="17" t="s">
        <v>251</v>
      </c>
    </row>
    <row r="3380" ht="15.75" customHeight="1">
      <c r="A3380" s="14" t="s">
        <v>9113</v>
      </c>
      <c r="B3380" s="14" t="s">
        <v>9114</v>
      </c>
      <c r="C3380" s="14">
        <v>2010.0</v>
      </c>
      <c r="D3380" s="14">
        <v>29.0</v>
      </c>
      <c r="E3380" s="14">
        <v>223654.0</v>
      </c>
      <c r="F3380" s="14" t="s">
        <v>347</v>
      </c>
      <c r="G3380" s="14" t="s">
        <v>9117</v>
      </c>
      <c r="H3380" s="14" t="s">
        <v>9114</v>
      </c>
      <c r="I3380" s="14">
        <v>0.629</v>
      </c>
      <c r="J3380" s="14">
        <v>0.59</v>
      </c>
      <c r="K3380" s="14">
        <v>0.8051034158063634</v>
      </c>
      <c r="L3380" s="14">
        <v>0.035</v>
      </c>
      <c r="M3380" s="14">
        <v>0.428</v>
      </c>
      <c r="N3380" s="14">
        <v>5.16E-4</v>
      </c>
      <c r="O3380" s="14">
        <v>0.166</v>
      </c>
      <c r="P3380" s="14">
        <v>0.558</v>
      </c>
      <c r="Q3380" s="14">
        <v>87.797</v>
      </c>
      <c r="R3380" s="14">
        <v>4.0</v>
      </c>
      <c r="S3380" s="14">
        <v>0.0</v>
      </c>
      <c r="T3380" s="14" t="s">
        <v>34</v>
      </c>
      <c r="U3380" s="14" t="s">
        <v>68</v>
      </c>
      <c r="V3380" s="16" t="s">
        <v>333</v>
      </c>
      <c r="W3380" s="17" t="s">
        <v>185</v>
      </c>
    </row>
    <row r="3381" ht="15.75" customHeight="1">
      <c r="A3381" s="14" t="s">
        <v>9119</v>
      </c>
      <c r="B3381" s="14" t="s">
        <v>9120</v>
      </c>
      <c r="C3381" s="14">
        <v>2000.0</v>
      </c>
      <c r="D3381" s="14">
        <v>29.0</v>
      </c>
      <c r="E3381" s="14">
        <v>292257.0</v>
      </c>
      <c r="F3381" s="14" t="s">
        <v>413</v>
      </c>
      <c r="G3381" s="14" t="s">
        <v>3026</v>
      </c>
      <c r="H3381" s="14" t="s">
        <v>9123</v>
      </c>
      <c r="I3381" s="14">
        <v>0.704</v>
      </c>
      <c r="J3381" s="14">
        <v>0.462</v>
      </c>
      <c r="K3381" s="14">
        <v>0.7338780398961805</v>
      </c>
      <c r="L3381" s="14">
        <v>0.0465</v>
      </c>
      <c r="M3381" s="14">
        <v>0.112</v>
      </c>
      <c r="N3381" s="14">
        <v>0.0</v>
      </c>
      <c r="O3381" s="14">
        <v>0.0597</v>
      </c>
      <c r="P3381" s="14">
        <v>0.694</v>
      </c>
      <c r="Q3381" s="14">
        <v>145.052</v>
      </c>
      <c r="R3381" s="14">
        <v>0.0</v>
      </c>
      <c r="S3381" s="14">
        <v>1.0</v>
      </c>
      <c r="T3381" s="14" t="s">
        <v>34</v>
      </c>
      <c r="U3381" s="14" t="s">
        <v>35</v>
      </c>
      <c r="V3381" s="16" t="s">
        <v>407</v>
      </c>
      <c r="W3381" s="17" t="s">
        <v>185</v>
      </c>
    </row>
    <row r="3382" ht="15.75" customHeight="1">
      <c r="A3382" s="14" t="s">
        <v>21643</v>
      </c>
      <c r="B3382" s="14" t="s">
        <v>21644</v>
      </c>
      <c r="C3382" s="14">
        <v>2006.0</v>
      </c>
      <c r="D3382" s="14">
        <v>29.0</v>
      </c>
      <c r="E3382" s="14">
        <v>202920.0</v>
      </c>
      <c r="F3382" s="14" t="s">
        <v>21645</v>
      </c>
      <c r="G3382" s="14" t="s">
        <v>21646</v>
      </c>
      <c r="H3382" s="14" t="s">
        <v>21647</v>
      </c>
      <c r="I3382" s="14">
        <v>0.56</v>
      </c>
      <c r="J3382" s="14">
        <v>0.707</v>
      </c>
      <c r="K3382" s="14">
        <v>0.82120933414281</v>
      </c>
      <c r="L3382" s="14">
        <v>0.0286</v>
      </c>
      <c r="M3382" s="14">
        <v>5.96E-4</v>
      </c>
      <c r="N3382" s="14">
        <v>0.0156</v>
      </c>
      <c r="O3382" s="14">
        <v>0.193</v>
      </c>
      <c r="P3382" s="14">
        <v>0.585</v>
      </c>
      <c r="Q3382" s="14">
        <v>124.759</v>
      </c>
      <c r="R3382" s="14">
        <v>11.0</v>
      </c>
      <c r="S3382" s="14">
        <v>0.0</v>
      </c>
      <c r="T3382" s="14" t="s">
        <v>1264</v>
      </c>
      <c r="U3382" s="14" t="s">
        <v>35</v>
      </c>
      <c r="V3382" s="16" t="s">
        <v>333</v>
      </c>
      <c r="W3382" s="17" t="s">
        <v>185</v>
      </c>
    </row>
    <row r="3383" ht="15.75" customHeight="1">
      <c r="A3383" s="14" t="s">
        <v>21648</v>
      </c>
      <c r="B3383" s="14" t="s">
        <v>21649</v>
      </c>
      <c r="C3383" s="14">
        <v>2017.0</v>
      </c>
      <c r="D3383" s="14">
        <v>29.0</v>
      </c>
      <c r="E3383" s="14">
        <v>138000.0</v>
      </c>
      <c r="F3383" s="14" t="s">
        <v>13117</v>
      </c>
      <c r="G3383" s="14" t="s">
        <v>20572</v>
      </c>
      <c r="H3383" s="14" t="s">
        <v>21421</v>
      </c>
      <c r="I3383" s="14">
        <v>0.413</v>
      </c>
      <c r="J3383" s="14">
        <v>0.0475</v>
      </c>
      <c r="K3383" s="14">
        <v>0.6567706884979196</v>
      </c>
      <c r="L3383" s="14">
        <v>0.0492</v>
      </c>
      <c r="M3383" s="14">
        <v>0.981</v>
      </c>
      <c r="N3383" s="14">
        <v>0.0</v>
      </c>
      <c r="O3383" s="14">
        <v>0.0877</v>
      </c>
      <c r="P3383" s="14">
        <v>0.281</v>
      </c>
      <c r="Q3383" s="14">
        <v>178.047</v>
      </c>
      <c r="R3383" s="14">
        <v>10.0</v>
      </c>
      <c r="S3383" s="14">
        <v>1.0</v>
      </c>
      <c r="T3383" s="14" t="s">
        <v>1264</v>
      </c>
      <c r="U3383" s="14" t="s">
        <v>35</v>
      </c>
      <c r="V3383" s="16" t="s">
        <v>36</v>
      </c>
      <c r="W3383" s="17" t="s">
        <v>251</v>
      </c>
    </row>
    <row r="3384" ht="15.75" customHeight="1">
      <c r="A3384" s="14" t="s">
        <v>5249</v>
      </c>
      <c r="B3384" s="14" t="s">
        <v>5250</v>
      </c>
      <c r="C3384" s="14">
        <v>2019.0</v>
      </c>
      <c r="D3384" s="14">
        <v>29.0</v>
      </c>
      <c r="E3384" s="14">
        <v>252613.0</v>
      </c>
      <c r="F3384" s="14" t="s">
        <v>5251</v>
      </c>
      <c r="G3384" s="14" t="s">
        <v>5254</v>
      </c>
      <c r="H3384" s="14" t="s">
        <v>5259</v>
      </c>
      <c r="I3384" s="14">
        <v>0.76</v>
      </c>
      <c r="J3384" s="14">
        <v>0.724</v>
      </c>
      <c r="K3384" s="14">
        <v>0.8790451949419493</v>
      </c>
      <c r="L3384" s="14">
        <v>0.0463</v>
      </c>
      <c r="M3384" s="14">
        <v>0.0817</v>
      </c>
      <c r="N3384" s="14">
        <v>0.0</v>
      </c>
      <c r="O3384" s="14">
        <v>0.0898</v>
      </c>
      <c r="P3384" s="14">
        <v>0.431</v>
      </c>
      <c r="Q3384" s="14">
        <v>99.991</v>
      </c>
      <c r="R3384" s="14">
        <v>5.0</v>
      </c>
      <c r="S3384" s="14">
        <v>0.0</v>
      </c>
      <c r="T3384" s="14" t="s">
        <v>103</v>
      </c>
      <c r="U3384" s="14" t="s">
        <v>35</v>
      </c>
      <c r="V3384" s="16" t="s">
        <v>54</v>
      </c>
      <c r="W3384" s="17" t="s">
        <v>251</v>
      </c>
    </row>
    <row r="3385" ht="15.75" customHeight="1">
      <c r="A3385" s="14" t="s">
        <v>21650</v>
      </c>
      <c r="B3385" s="14" t="s">
        <v>21651</v>
      </c>
      <c r="C3385" s="14">
        <v>1967.0</v>
      </c>
      <c r="D3385" s="14">
        <v>29.0</v>
      </c>
      <c r="E3385" s="14">
        <v>188760.0</v>
      </c>
      <c r="F3385" s="14" t="s">
        <v>21652</v>
      </c>
      <c r="G3385" s="14" t="s">
        <v>20671</v>
      </c>
      <c r="H3385" s="14" t="s">
        <v>21653</v>
      </c>
      <c r="I3385" s="14">
        <v>0.785</v>
      </c>
      <c r="J3385" s="14">
        <v>0.431</v>
      </c>
      <c r="K3385" s="14">
        <v>0.7622398562496046</v>
      </c>
      <c r="L3385" s="14">
        <v>0.0363</v>
      </c>
      <c r="M3385" s="14">
        <v>0.989</v>
      </c>
      <c r="N3385" s="14">
        <v>0.0255</v>
      </c>
      <c r="O3385" s="14">
        <v>0.106</v>
      </c>
      <c r="P3385" s="14">
        <v>0.869</v>
      </c>
      <c r="Q3385" s="14">
        <v>133.36</v>
      </c>
      <c r="R3385" s="14">
        <v>4.0</v>
      </c>
      <c r="S3385" s="14">
        <v>0.0</v>
      </c>
      <c r="T3385" s="14" t="s">
        <v>1264</v>
      </c>
      <c r="U3385" s="14" t="s">
        <v>35</v>
      </c>
      <c r="V3385" s="16" t="s">
        <v>560</v>
      </c>
      <c r="W3385" s="17" t="s">
        <v>185</v>
      </c>
    </row>
    <row r="3386" ht="15.75" customHeight="1">
      <c r="A3386" s="14" t="s">
        <v>21654</v>
      </c>
      <c r="B3386" s="14" t="s">
        <v>21655</v>
      </c>
      <c r="C3386" s="14">
        <v>2023.0</v>
      </c>
      <c r="D3386" s="14">
        <v>29.0</v>
      </c>
      <c r="E3386" s="14">
        <v>87413.0</v>
      </c>
      <c r="F3386" s="14" t="s">
        <v>1656</v>
      </c>
      <c r="G3386" s="14" t="s">
        <v>21656</v>
      </c>
      <c r="H3386" s="14" t="s">
        <v>21657</v>
      </c>
      <c r="I3386" s="14">
        <v>0.714</v>
      </c>
      <c r="J3386" s="14">
        <v>0.529</v>
      </c>
      <c r="K3386" s="14">
        <v>0.7796077256907662</v>
      </c>
      <c r="L3386" s="14">
        <v>0.207</v>
      </c>
      <c r="M3386" s="14">
        <v>0.0928</v>
      </c>
      <c r="N3386" s="14">
        <v>0.0</v>
      </c>
      <c r="O3386" s="14">
        <v>0.15</v>
      </c>
      <c r="P3386" s="14">
        <v>0.658</v>
      </c>
      <c r="Q3386" s="14">
        <v>116.26</v>
      </c>
      <c r="R3386" s="14">
        <v>2.0</v>
      </c>
      <c r="S3386" s="14">
        <v>1.0</v>
      </c>
      <c r="T3386" s="14" t="s">
        <v>1434</v>
      </c>
      <c r="U3386" s="14" t="s">
        <v>35</v>
      </c>
      <c r="V3386" s="16" t="s">
        <v>407</v>
      </c>
      <c r="W3386" s="17" t="s">
        <v>185</v>
      </c>
    </row>
    <row r="3387" ht="15.75" customHeight="1">
      <c r="A3387" s="14" t="s">
        <v>9126</v>
      </c>
      <c r="B3387" s="14" t="s">
        <v>9127</v>
      </c>
      <c r="C3387" s="14">
        <v>2021.0</v>
      </c>
      <c r="D3387" s="14">
        <v>29.0</v>
      </c>
      <c r="E3387" s="14">
        <v>137600.0</v>
      </c>
      <c r="F3387" s="14" t="s">
        <v>1656</v>
      </c>
      <c r="G3387" s="14" t="s">
        <v>1658</v>
      </c>
      <c r="H3387" s="14" t="s">
        <v>9130</v>
      </c>
      <c r="I3387" s="14">
        <v>0.6567054320987653</v>
      </c>
      <c r="J3387" s="14">
        <v>0.6703844999999999</v>
      </c>
      <c r="K3387" s="14">
        <v>0.8136264709055699</v>
      </c>
      <c r="L3387" s="14">
        <v>0.08138265432098765</v>
      </c>
      <c r="M3387" s="14">
        <v>0.2693400896296296</v>
      </c>
      <c r="N3387" s="14">
        <v>0.05448885008024692</v>
      </c>
      <c r="O3387" s="14">
        <v>0.1911505555555556</v>
      </c>
      <c r="P3387" s="14">
        <v>0.6187672839506173</v>
      </c>
      <c r="Q3387" s="14">
        <v>120.71</v>
      </c>
      <c r="R3387" s="14">
        <v>5.0</v>
      </c>
      <c r="S3387" s="14">
        <v>1.0</v>
      </c>
      <c r="T3387" s="14" t="s">
        <v>103</v>
      </c>
      <c r="U3387" s="14" t="s">
        <v>35</v>
      </c>
      <c r="V3387" s="16" t="s">
        <v>407</v>
      </c>
      <c r="W3387" s="17" t="s">
        <v>185</v>
      </c>
    </row>
    <row r="3388" ht="15.75" customHeight="1">
      <c r="A3388" s="14" t="s">
        <v>9133</v>
      </c>
      <c r="B3388" s="14" t="s">
        <v>9134</v>
      </c>
      <c r="C3388" s="14">
        <v>2009.0</v>
      </c>
      <c r="D3388" s="14">
        <v>29.0</v>
      </c>
      <c r="E3388" s="14">
        <v>290493.0</v>
      </c>
      <c r="F3388" s="14" t="s">
        <v>880</v>
      </c>
      <c r="G3388" s="14" t="s">
        <v>1822</v>
      </c>
      <c r="H3388" s="14" t="s">
        <v>4538</v>
      </c>
      <c r="I3388" s="14">
        <v>0.6567054320987653</v>
      </c>
      <c r="J3388" s="14">
        <v>0.6703844999999999</v>
      </c>
      <c r="K3388" s="14">
        <v>0.8136264709055699</v>
      </c>
      <c r="L3388" s="14">
        <v>0.08138265432098765</v>
      </c>
      <c r="M3388" s="14">
        <v>0.2693400896296296</v>
      </c>
      <c r="N3388" s="14">
        <v>0.05448885008024692</v>
      </c>
      <c r="O3388" s="14">
        <v>0.1911505555555556</v>
      </c>
      <c r="P3388" s="14">
        <v>0.6187672839506173</v>
      </c>
      <c r="Q3388" s="14">
        <v>120.71</v>
      </c>
      <c r="R3388" s="14">
        <v>5.0</v>
      </c>
      <c r="S3388" s="14">
        <v>1.0</v>
      </c>
      <c r="T3388" s="14" t="s">
        <v>104</v>
      </c>
      <c r="U3388" s="14" t="s">
        <v>35</v>
      </c>
      <c r="V3388" s="16" t="s">
        <v>407</v>
      </c>
      <c r="W3388" s="17" t="s">
        <v>185</v>
      </c>
    </row>
    <row r="3389" ht="15.75" customHeight="1">
      <c r="A3389" s="14" t="s">
        <v>5261</v>
      </c>
      <c r="B3389" s="14" t="s">
        <v>5262</v>
      </c>
      <c r="C3389" s="14">
        <v>2012.0</v>
      </c>
      <c r="D3389" s="14">
        <v>29.0</v>
      </c>
      <c r="E3389" s="14">
        <v>182026.0</v>
      </c>
      <c r="F3389" s="14" t="s">
        <v>5263</v>
      </c>
      <c r="G3389" s="14" t="s">
        <v>5264</v>
      </c>
      <c r="H3389" s="14" t="s">
        <v>5265</v>
      </c>
      <c r="I3389" s="14">
        <v>0.542</v>
      </c>
      <c r="J3389" s="14">
        <v>0.961</v>
      </c>
      <c r="K3389" s="14">
        <v>0.927042114924667</v>
      </c>
      <c r="L3389" s="14">
        <v>0.0411</v>
      </c>
      <c r="M3389" s="14">
        <v>9.54E-4</v>
      </c>
      <c r="N3389" s="14">
        <v>0.00259</v>
      </c>
      <c r="O3389" s="14">
        <v>0.225</v>
      </c>
      <c r="P3389" s="14">
        <v>0.431</v>
      </c>
      <c r="Q3389" s="14">
        <v>174.96</v>
      </c>
      <c r="R3389" s="14">
        <v>2.0</v>
      </c>
      <c r="S3389" s="14">
        <v>1.0</v>
      </c>
      <c r="T3389" s="14" t="s">
        <v>103</v>
      </c>
      <c r="U3389" s="14" t="s">
        <v>35</v>
      </c>
      <c r="V3389" s="16" t="s">
        <v>54</v>
      </c>
      <c r="W3389" s="17" t="s">
        <v>251</v>
      </c>
    </row>
    <row r="3390" ht="15.75" customHeight="1">
      <c r="A3390" s="14" t="s">
        <v>21658</v>
      </c>
      <c r="B3390" s="14" t="s">
        <v>21659</v>
      </c>
      <c r="C3390" s="14">
        <v>2021.0</v>
      </c>
      <c r="D3390" s="14">
        <v>29.0</v>
      </c>
      <c r="E3390" s="14">
        <v>185218.0</v>
      </c>
      <c r="F3390" s="14" t="s">
        <v>21426</v>
      </c>
      <c r="G3390" s="14" t="s">
        <v>11801</v>
      </c>
      <c r="H3390" s="14" t="s">
        <v>19173</v>
      </c>
      <c r="I3390" s="14">
        <v>0.793</v>
      </c>
      <c r="J3390" s="14">
        <v>0.861</v>
      </c>
      <c r="K3390" s="14">
        <v>0.8845207793963057</v>
      </c>
      <c r="L3390" s="14">
        <v>0.06</v>
      </c>
      <c r="M3390" s="14">
        <v>0.0378</v>
      </c>
      <c r="N3390" s="14">
        <v>1.17E-4</v>
      </c>
      <c r="O3390" s="14">
        <v>0.0557</v>
      </c>
      <c r="P3390" s="14">
        <v>0.607</v>
      </c>
      <c r="Q3390" s="14">
        <v>127.02</v>
      </c>
      <c r="R3390" s="14">
        <v>6.0</v>
      </c>
      <c r="S3390" s="14">
        <v>0.0</v>
      </c>
      <c r="T3390" s="14" t="s">
        <v>1434</v>
      </c>
      <c r="U3390" s="14" t="s">
        <v>68</v>
      </c>
      <c r="V3390" s="16" t="s">
        <v>407</v>
      </c>
      <c r="W3390" s="17" t="s">
        <v>185</v>
      </c>
    </row>
    <row r="3391" ht="15.75" customHeight="1">
      <c r="A3391" s="14" t="s">
        <v>21660</v>
      </c>
      <c r="B3391" s="14" t="s">
        <v>21661</v>
      </c>
      <c r="C3391" s="14">
        <v>2016.0</v>
      </c>
      <c r="D3391" s="14">
        <v>29.0</v>
      </c>
      <c r="E3391" s="14">
        <v>224546.0</v>
      </c>
      <c r="F3391" s="14" t="s">
        <v>9973</v>
      </c>
      <c r="G3391" s="14" t="s">
        <v>21662</v>
      </c>
      <c r="H3391" s="14" t="s">
        <v>21663</v>
      </c>
      <c r="I3391" s="14">
        <v>0.701</v>
      </c>
      <c r="J3391" s="14">
        <v>0.805</v>
      </c>
      <c r="K3391" s="14">
        <v>0.909610078478181</v>
      </c>
      <c r="L3391" s="14">
        <v>0.0691</v>
      </c>
      <c r="M3391" s="14">
        <v>0.0919</v>
      </c>
      <c r="N3391" s="14">
        <v>0.0</v>
      </c>
      <c r="O3391" s="14">
        <v>0.369</v>
      </c>
      <c r="P3391" s="14">
        <v>0.69</v>
      </c>
      <c r="Q3391" s="14">
        <v>186.5</v>
      </c>
      <c r="R3391" s="14">
        <v>8.0</v>
      </c>
      <c r="S3391" s="14">
        <v>1.0</v>
      </c>
      <c r="T3391" s="14" t="s">
        <v>1264</v>
      </c>
      <c r="U3391" s="14" t="s">
        <v>68</v>
      </c>
      <c r="V3391" s="16" t="s">
        <v>407</v>
      </c>
      <c r="W3391" s="17" t="s">
        <v>185</v>
      </c>
    </row>
    <row r="3392" ht="15.75" customHeight="1">
      <c r="A3392" s="14" t="s">
        <v>5268</v>
      </c>
      <c r="B3392" s="14" t="s">
        <v>5269</v>
      </c>
      <c r="C3392" s="14">
        <v>2020.0</v>
      </c>
      <c r="D3392" s="14">
        <v>30.0</v>
      </c>
      <c r="E3392" s="14">
        <v>251328.0</v>
      </c>
      <c r="F3392" s="14" t="s">
        <v>26</v>
      </c>
      <c r="G3392" s="14" t="s">
        <v>3228</v>
      </c>
      <c r="H3392" s="14" t="s">
        <v>5269</v>
      </c>
      <c r="I3392" s="14">
        <v>0.358</v>
      </c>
      <c r="J3392" s="14">
        <v>0.332</v>
      </c>
      <c r="K3392" s="14">
        <v>0.7649776484767827</v>
      </c>
      <c r="L3392" s="14">
        <v>0.0405</v>
      </c>
      <c r="M3392" s="14">
        <v>0.687</v>
      </c>
      <c r="N3392" s="14">
        <v>0.0</v>
      </c>
      <c r="O3392" s="14">
        <v>0.119</v>
      </c>
      <c r="P3392" s="14">
        <v>0.377</v>
      </c>
      <c r="Q3392" s="14">
        <v>139.642</v>
      </c>
      <c r="R3392" s="14">
        <v>4.0</v>
      </c>
      <c r="S3392" s="14">
        <v>1.0</v>
      </c>
      <c r="T3392" s="14" t="s">
        <v>34</v>
      </c>
      <c r="U3392" s="14" t="s">
        <v>35</v>
      </c>
      <c r="V3392" s="16" t="s">
        <v>45</v>
      </c>
      <c r="W3392" s="17" t="s">
        <v>251</v>
      </c>
    </row>
    <row r="3393" ht="15.75" customHeight="1">
      <c r="A3393" s="14" t="s">
        <v>5271</v>
      </c>
      <c r="B3393" s="14" t="s">
        <v>5272</v>
      </c>
      <c r="C3393" s="14">
        <v>2017.0</v>
      </c>
      <c r="D3393" s="14">
        <v>30.0</v>
      </c>
      <c r="E3393" s="14">
        <v>259296.0</v>
      </c>
      <c r="F3393" s="14" t="s">
        <v>26</v>
      </c>
      <c r="G3393" s="14" t="s">
        <v>5273</v>
      </c>
      <c r="H3393" s="14" t="s">
        <v>5274</v>
      </c>
      <c r="I3393" s="14">
        <v>0.497</v>
      </c>
      <c r="J3393" s="14">
        <v>0.758</v>
      </c>
      <c r="K3393" s="14">
        <v>0.8603939853942979</v>
      </c>
      <c r="L3393" s="14">
        <v>0.0777</v>
      </c>
      <c r="M3393" s="14">
        <v>0.0221</v>
      </c>
      <c r="N3393" s="14">
        <v>0.0</v>
      </c>
      <c r="O3393" s="14">
        <v>0.126</v>
      </c>
      <c r="P3393" s="14">
        <v>0.461</v>
      </c>
      <c r="Q3393" s="14">
        <v>124.147</v>
      </c>
      <c r="R3393" s="14">
        <v>1.0</v>
      </c>
      <c r="S3393" s="14">
        <v>1.0</v>
      </c>
      <c r="T3393" s="14" t="s">
        <v>34</v>
      </c>
      <c r="U3393" s="14" t="s">
        <v>35</v>
      </c>
      <c r="V3393" s="16" t="s">
        <v>54</v>
      </c>
      <c r="W3393" s="17" t="s">
        <v>251</v>
      </c>
    </row>
    <row r="3394" ht="15.75" customHeight="1">
      <c r="A3394" s="14" t="s">
        <v>5277</v>
      </c>
      <c r="B3394" s="14" t="s">
        <v>5278</v>
      </c>
      <c r="C3394" s="14">
        <v>2019.0</v>
      </c>
      <c r="D3394" s="14">
        <v>30.0</v>
      </c>
      <c r="E3394" s="14">
        <v>227456.0</v>
      </c>
      <c r="F3394" s="14" t="s">
        <v>31</v>
      </c>
      <c r="G3394" s="14" t="s">
        <v>4946</v>
      </c>
      <c r="H3394" s="14" t="s">
        <v>5278</v>
      </c>
      <c r="I3394" s="14">
        <v>0.751</v>
      </c>
      <c r="J3394" s="14">
        <v>0.595</v>
      </c>
      <c r="K3394" s="14">
        <v>0.8536564498352266</v>
      </c>
      <c r="L3394" s="14">
        <v>0.0361</v>
      </c>
      <c r="M3394" s="14">
        <v>0.309</v>
      </c>
      <c r="N3394" s="14">
        <v>0.0</v>
      </c>
      <c r="O3394" s="14">
        <v>0.0899</v>
      </c>
      <c r="P3394" s="14">
        <v>0.34</v>
      </c>
      <c r="Q3394" s="14">
        <v>119.967</v>
      </c>
      <c r="R3394" s="14">
        <v>0.0</v>
      </c>
      <c r="S3394" s="14">
        <v>1.0</v>
      </c>
      <c r="T3394" s="14" t="s">
        <v>34</v>
      </c>
      <c r="U3394" s="14" t="s">
        <v>35</v>
      </c>
      <c r="V3394" s="16" t="s">
        <v>45</v>
      </c>
      <c r="W3394" s="17" t="s">
        <v>251</v>
      </c>
    </row>
    <row r="3395" ht="15.75" customHeight="1">
      <c r="A3395" s="14" t="s">
        <v>9139</v>
      </c>
      <c r="B3395" s="14" t="s">
        <v>9141</v>
      </c>
      <c r="C3395" s="14">
        <v>2015.0</v>
      </c>
      <c r="D3395" s="14">
        <v>30.0</v>
      </c>
      <c r="E3395" s="14">
        <v>186306.0</v>
      </c>
      <c r="F3395" s="14" t="s">
        <v>6317</v>
      </c>
      <c r="G3395" s="14" t="s">
        <v>9144</v>
      </c>
      <c r="H3395" s="14" t="s">
        <v>9145</v>
      </c>
      <c r="I3395" s="14">
        <v>0.554</v>
      </c>
      <c r="J3395" s="14">
        <v>0.764</v>
      </c>
      <c r="K3395" s="14">
        <v>0.7602506790845455</v>
      </c>
      <c r="L3395" s="14">
        <v>0.0339</v>
      </c>
      <c r="M3395" s="14">
        <v>0.61</v>
      </c>
      <c r="N3395" s="14">
        <v>3.88E-5</v>
      </c>
      <c r="O3395" s="14">
        <v>0.233</v>
      </c>
      <c r="P3395" s="14">
        <v>0.918</v>
      </c>
      <c r="Q3395" s="14">
        <v>116.12</v>
      </c>
      <c r="R3395" s="14">
        <v>7.0</v>
      </c>
      <c r="S3395" s="14">
        <v>1.0</v>
      </c>
      <c r="T3395" s="14" t="s">
        <v>103</v>
      </c>
      <c r="U3395" s="14" t="s">
        <v>35</v>
      </c>
      <c r="V3395" s="16" t="s">
        <v>819</v>
      </c>
      <c r="W3395" s="17" t="s">
        <v>185</v>
      </c>
    </row>
    <row r="3396" ht="15.75" customHeight="1">
      <c r="A3396" s="14" t="s">
        <v>9148</v>
      </c>
      <c r="B3396" s="14" t="s">
        <v>9149</v>
      </c>
      <c r="C3396" s="14">
        <v>2013.0</v>
      </c>
      <c r="D3396" s="14">
        <v>30.0</v>
      </c>
      <c r="E3396" s="14">
        <v>236435.0</v>
      </c>
      <c r="F3396" s="14" t="s">
        <v>9151</v>
      </c>
      <c r="G3396" s="14" t="s">
        <v>8066</v>
      </c>
      <c r="H3396" s="14" t="s">
        <v>9153</v>
      </c>
      <c r="I3396" s="14">
        <v>0.741</v>
      </c>
      <c r="J3396" s="14">
        <v>0.72</v>
      </c>
      <c r="K3396" s="14">
        <v>0.8145787435926128</v>
      </c>
      <c r="L3396" s="14">
        <v>0.217</v>
      </c>
      <c r="M3396" s="14">
        <v>0.364</v>
      </c>
      <c r="N3396" s="14">
        <v>0.0</v>
      </c>
      <c r="O3396" s="14">
        <v>0.0634</v>
      </c>
      <c r="P3396" s="14">
        <v>0.82</v>
      </c>
      <c r="Q3396" s="14">
        <v>117.824</v>
      </c>
      <c r="R3396" s="14">
        <v>3.0</v>
      </c>
      <c r="S3396" s="14">
        <v>1.0</v>
      </c>
      <c r="T3396" s="14" t="s">
        <v>34</v>
      </c>
      <c r="U3396" s="14" t="s">
        <v>35</v>
      </c>
      <c r="V3396" s="16" t="s">
        <v>560</v>
      </c>
      <c r="W3396" s="17" t="s">
        <v>185</v>
      </c>
    </row>
    <row r="3397" ht="15.75" customHeight="1">
      <c r="A3397" s="14" t="s">
        <v>9156</v>
      </c>
      <c r="B3397" s="14" t="s">
        <v>9157</v>
      </c>
      <c r="C3397" s="14">
        <v>2013.0</v>
      </c>
      <c r="D3397" s="14">
        <v>30.0</v>
      </c>
      <c r="E3397" s="14">
        <v>392620.0</v>
      </c>
      <c r="F3397" s="14" t="s">
        <v>3852</v>
      </c>
      <c r="G3397" s="14" t="s">
        <v>1585</v>
      </c>
      <c r="H3397" s="14" t="s">
        <v>9157</v>
      </c>
      <c r="I3397" s="14">
        <v>0.592</v>
      </c>
      <c r="J3397" s="14">
        <v>0.836</v>
      </c>
      <c r="K3397" s="14">
        <v>0.8826171582383459</v>
      </c>
      <c r="L3397" s="14">
        <v>0.0404</v>
      </c>
      <c r="M3397" s="14">
        <v>0.0624</v>
      </c>
      <c r="N3397" s="14">
        <v>0.0</v>
      </c>
      <c r="O3397" s="14">
        <v>0.176</v>
      </c>
      <c r="P3397" s="14">
        <v>0.51</v>
      </c>
      <c r="Q3397" s="14">
        <v>101.989</v>
      </c>
      <c r="R3397" s="14">
        <v>9.0</v>
      </c>
      <c r="S3397" s="14">
        <v>1.0</v>
      </c>
      <c r="T3397" s="14" t="s">
        <v>34</v>
      </c>
      <c r="U3397" s="14" t="s">
        <v>35</v>
      </c>
      <c r="V3397" s="16" t="s">
        <v>333</v>
      </c>
      <c r="W3397" s="17" t="s">
        <v>185</v>
      </c>
    </row>
    <row r="3398" ht="15.75" customHeight="1">
      <c r="A3398" s="14" t="s">
        <v>9160</v>
      </c>
      <c r="B3398" s="14" t="s">
        <v>9162</v>
      </c>
      <c r="C3398" s="14">
        <v>2017.0</v>
      </c>
      <c r="D3398" s="14">
        <v>30.0</v>
      </c>
      <c r="E3398" s="14">
        <v>219428.0</v>
      </c>
      <c r="F3398" s="14" t="s">
        <v>26</v>
      </c>
      <c r="G3398" s="14" t="s">
        <v>9163</v>
      </c>
      <c r="H3398" s="14" t="s">
        <v>9164</v>
      </c>
      <c r="I3398" s="14">
        <v>0.739</v>
      </c>
      <c r="J3398" s="14">
        <v>0.388</v>
      </c>
      <c r="K3398" s="14">
        <v>0.7837999700386329</v>
      </c>
      <c r="L3398" s="14">
        <v>0.0326</v>
      </c>
      <c r="M3398" s="14">
        <v>0.844</v>
      </c>
      <c r="N3398" s="14">
        <v>1.82E-4</v>
      </c>
      <c r="O3398" s="14">
        <v>0.194</v>
      </c>
      <c r="P3398" s="14">
        <v>0.529</v>
      </c>
      <c r="Q3398" s="14">
        <v>140.038</v>
      </c>
      <c r="R3398" s="14">
        <v>7.0</v>
      </c>
      <c r="S3398" s="14">
        <v>1.0</v>
      </c>
      <c r="T3398" s="14" t="s">
        <v>34</v>
      </c>
      <c r="U3398" s="14" t="s">
        <v>35</v>
      </c>
      <c r="V3398" s="16" t="s">
        <v>333</v>
      </c>
      <c r="W3398" s="17" t="s">
        <v>185</v>
      </c>
    </row>
    <row r="3399" ht="15.75" customHeight="1">
      <c r="A3399" s="14" t="s">
        <v>5282</v>
      </c>
      <c r="B3399" s="14" t="s">
        <v>5283</v>
      </c>
      <c r="C3399" s="14">
        <v>2016.0</v>
      </c>
      <c r="D3399" s="14">
        <v>30.0</v>
      </c>
      <c r="E3399" s="14">
        <v>305400.0</v>
      </c>
      <c r="F3399" s="14" t="s">
        <v>26</v>
      </c>
      <c r="G3399" s="14" t="s">
        <v>2100</v>
      </c>
      <c r="H3399" s="14" t="s">
        <v>2869</v>
      </c>
      <c r="I3399" s="14">
        <v>0.474</v>
      </c>
      <c r="J3399" s="14">
        <v>0.917</v>
      </c>
      <c r="K3399" s="14">
        <v>0.8899749748488873</v>
      </c>
      <c r="L3399" s="14">
        <v>0.0458</v>
      </c>
      <c r="M3399" s="14">
        <v>0.279</v>
      </c>
      <c r="N3399" s="14">
        <v>1.04E-6</v>
      </c>
      <c r="O3399" s="14">
        <v>0.092</v>
      </c>
      <c r="P3399" s="14">
        <v>0.415</v>
      </c>
      <c r="Q3399" s="14">
        <v>99.968</v>
      </c>
      <c r="R3399" s="14">
        <v>1.0</v>
      </c>
      <c r="S3399" s="14">
        <v>0.0</v>
      </c>
      <c r="T3399" s="14" t="s">
        <v>34</v>
      </c>
      <c r="U3399" s="14" t="s">
        <v>35</v>
      </c>
      <c r="V3399" s="16" t="s">
        <v>54</v>
      </c>
      <c r="W3399" s="17" t="s">
        <v>251</v>
      </c>
    </row>
    <row r="3400" ht="15.75" customHeight="1">
      <c r="A3400" s="14" t="s">
        <v>5287</v>
      </c>
      <c r="B3400" s="14" t="s">
        <v>5288</v>
      </c>
      <c r="C3400" s="14">
        <v>2015.0</v>
      </c>
      <c r="D3400" s="14">
        <v>30.0</v>
      </c>
      <c r="E3400" s="14">
        <v>260573.0</v>
      </c>
      <c r="F3400" s="14" t="s">
        <v>26</v>
      </c>
      <c r="G3400" s="14" t="s">
        <v>5291</v>
      </c>
      <c r="H3400" s="14" t="s">
        <v>5293</v>
      </c>
      <c r="I3400" s="14">
        <v>0.582</v>
      </c>
      <c r="J3400" s="14">
        <v>0.465</v>
      </c>
      <c r="K3400" s="14">
        <v>0.7951575299810675</v>
      </c>
      <c r="L3400" s="14">
        <v>0.0306</v>
      </c>
      <c r="M3400" s="14">
        <v>0.436</v>
      </c>
      <c r="N3400" s="14">
        <v>0.0</v>
      </c>
      <c r="O3400" s="14">
        <v>0.359</v>
      </c>
      <c r="P3400" s="14">
        <v>0.298</v>
      </c>
      <c r="Q3400" s="14">
        <v>126.189</v>
      </c>
      <c r="R3400" s="14">
        <v>1.0</v>
      </c>
      <c r="S3400" s="14">
        <v>1.0</v>
      </c>
      <c r="T3400" s="14" t="s">
        <v>34</v>
      </c>
      <c r="U3400" s="14" t="s">
        <v>35</v>
      </c>
      <c r="V3400" s="16" t="s">
        <v>36</v>
      </c>
      <c r="W3400" s="17" t="s">
        <v>251</v>
      </c>
    </row>
    <row r="3401" ht="15.75" customHeight="1">
      <c r="A3401" s="14" t="s">
        <v>5294</v>
      </c>
      <c r="B3401" s="14" t="s">
        <v>5295</v>
      </c>
      <c r="C3401" s="14">
        <v>2016.0</v>
      </c>
      <c r="D3401" s="14">
        <v>30.0</v>
      </c>
      <c r="E3401" s="14">
        <v>256050.0</v>
      </c>
      <c r="F3401" s="14" t="s">
        <v>26</v>
      </c>
      <c r="G3401" s="14" t="s">
        <v>2100</v>
      </c>
      <c r="H3401" s="14" t="s">
        <v>2869</v>
      </c>
      <c r="I3401" s="14">
        <v>0.348</v>
      </c>
      <c r="J3401" s="14">
        <v>0.758</v>
      </c>
      <c r="K3401" s="14">
        <v>0.8580411951990666</v>
      </c>
      <c r="L3401" s="14">
        <v>0.0364</v>
      </c>
      <c r="M3401" s="14">
        <v>0.56</v>
      </c>
      <c r="N3401" s="14">
        <v>6.49E-4</v>
      </c>
      <c r="O3401" s="14">
        <v>0.0936</v>
      </c>
      <c r="P3401" s="14">
        <v>0.259</v>
      </c>
      <c r="Q3401" s="14">
        <v>145.873</v>
      </c>
      <c r="R3401" s="14">
        <v>8.0</v>
      </c>
      <c r="S3401" s="14">
        <v>0.0</v>
      </c>
      <c r="T3401" s="14" t="s">
        <v>34</v>
      </c>
      <c r="U3401" s="14" t="s">
        <v>35</v>
      </c>
      <c r="V3401" s="16" t="s">
        <v>36</v>
      </c>
      <c r="W3401" s="17" t="s">
        <v>251</v>
      </c>
    </row>
    <row r="3402" ht="15.75" customHeight="1">
      <c r="A3402" s="14" t="s">
        <v>9169</v>
      </c>
      <c r="B3402" s="14" t="s">
        <v>9170</v>
      </c>
      <c r="C3402" s="14">
        <v>2024.0</v>
      </c>
      <c r="D3402" s="14">
        <v>30.0</v>
      </c>
      <c r="E3402" s="14">
        <v>141561.0</v>
      </c>
      <c r="F3402" s="14" t="s">
        <v>5061</v>
      </c>
      <c r="G3402" s="14" t="s">
        <v>5062</v>
      </c>
      <c r="H3402" s="14" t="s">
        <v>9170</v>
      </c>
      <c r="I3402" s="14">
        <v>0.541</v>
      </c>
      <c r="J3402" s="14">
        <v>0.557</v>
      </c>
      <c r="K3402" s="14">
        <v>0.77098795797551</v>
      </c>
      <c r="L3402" s="14">
        <v>0.0777</v>
      </c>
      <c r="M3402" s="14">
        <v>0.639</v>
      </c>
      <c r="N3402" s="14">
        <v>3.58E-5</v>
      </c>
      <c r="O3402" s="14">
        <v>0.339</v>
      </c>
      <c r="P3402" s="14">
        <v>0.575</v>
      </c>
      <c r="Q3402" s="14">
        <v>104.838</v>
      </c>
      <c r="R3402" s="14">
        <v>6.0</v>
      </c>
      <c r="S3402" s="14">
        <v>1.0</v>
      </c>
      <c r="T3402" s="14" t="s">
        <v>104</v>
      </c>
      <c r="U3402" s="14" t="s">
        <v>35</v>
      </c>
      <c r="V3402" s="16" t="s">
        <v>333</v>
      </c>
      <c r="W3402" s="17" t="s">
        <v>185</v>
      </c>
    </row>
    <row r="3403" ht="15.75" customHeight="1">
      <c r="A3403" s="14" t="s">
        <v>21664</v>
      </c>
      <c r="B3403" s="14" t="s">
        <v>21665</v>
      </c>
      <c r="C3403" s="14">
        <v>2017.0</v>
      </c>
      <c r="D3403" s="14">
        <v>30.0</v>
      </c>
      <c r="E3403" s="14">
        <v>488995.0</v>
      </c>
      <c r="F3403" s="14" t="s">
        <v>1939</v>
      </c>
      <c r="G3403" s="14" t="s">
        <v>21666</v>
      </c>
      <c r="H3403" s="14" t="s">
        <v>21667</v>
      </c>
      <c r="I3403" s="14">
        <v>0.507</v>
      </c>
      <c r="J3403" s="14">
        <v>0.257</v>
      </c>
      <c r="K3403" s="14">
        <v>0.755908711724255</v>
      </c>
      <c r="L3403" s="14">
        <v>0.0311</v>
      </c>
      <c r="M3403" s="14">
        <v>0.0249</v>
      </c>
      <c r="N3403" s="14">
        <v>4.42E-5</v>
      </c>
      <c r="O3403" s="14">
        <v>0.12</v>
      </c>
      <c r="P3403" s="14">
        <v>0.0358</v>
      </c>
      <c r="Q3403" s="14">
        <v>113.983</v>
      </c>
      <c r="R3403" s="14">
        <v>4.0</v>
      </c>
      <c r="S3403" s="14">
        <v>0.0</v>
      </c>
      <c r="T3403" s="14" t="s">
        <v>1264</v>
      </c>
      <c r="U3403" s="14" t="s">
        <v>35</v>
      </c>
      <c r="V3403" s="16" t="s">
        <v>75</v>
      </c>
      <c r="W3403" s="17" t="s">
        <v>251</v>
      </c>
    </row>
    <row r="3404" ht="15.75" customHeight="1">
      <c r="A3404" s="14" t="s">
        <v>21668</v>
      </c>
      <c r="B3404" s="14" t="s">
        <v>21669</v>
      </c>
      <c r="C3404" s="14">
        <v>2023.0</v>
      </c>
      <c r="D3404" s="14">
        <v>30.0</v>
      </c>
      <c r="E3404" s="14">
        <v>194822.0</v>
      </c>
      <c r="F3404" s="14" t="s">
        <v>21670</v>
      </c>
      <c r="G3404" s="14" t="s">
        <v>21671</v>
      </c>
      <c r="H3404" s="14" t="s">
        <v>21669</v>
      </c>
      <c r="I3404" s="14">
        <v>0.535</v>
      </c>
      <c r="J3404" s="14">
        <v>0.525</v>
      </c>
      <c r="K3404" s="14">
        <v>0.8219793382067038</v>
      </c>
      <c r="L3404" s="14">
        <v>0.0294</v>
      </c>
      <c r="M3404" s="14">
        <v>0.354</v>
      </c>
      <c r="N3404" s="14">
        <v>0.0</v>
      </c>
      <c r="O3404" s="14">
        <v>0.178</v>
      </c>
      <c r="P3404" s="14">
        <v>0.471</v>
      </c>
      <c r="Q3404" s="14">
        <v>180.094</v>
      </c>
      <c r="R3404" s="14">
        <v>7.0</v>
      </c>
      <c r="S3404" s="14">
        <v>1.0</v>
      </c>
      <c r="T3404" s="14" t="s">
        <v>1264</v>
      </c>
      <c r="U3404" s="14" t="s">
        <v>35</v>
      </c>
      <c r="V3404" s="16" t="s">
        <v>54</v>
      </c>
      <c r="W3404" s="17" t="s">
        <v>251</v>
      </c>
    </row>
    <row r="3405" ht="15.75" customHeight="1">
      <c r="A3405" s="14" t="s">
        <v>5299</v>
      </c>
      <c r="B3405" s="14" t="s">
        <v>5300</v>
      </c>
      <c r="C3405" s="14">
        <v>2002.0</v>
      </c>
      <c r="D3405" s="14">
        <v>30.0</v>
      </c>
      <c r="E3405" s="14">
        <v>202480.0</v>
      </c>
      <c r="F3405" s="14" t="s">
        <v>5301</v>
      </c>
      <c r="G3405" s="14" t="s">
        <v>5302</v>
      </c>
      <c r="H3405" s="14" t="s">
        <v>5303</v>
      </c>
      <c r="I3405" s="14">
        <v>0.354</v>
      </c>
      <c r="J3405" s="14">
        <v>0.144</v>
      </c>
      <c r="K3405" s="14">
        <v>0.6435736744028496</v>
      </c>
      <c r="L3405" s="14">
        <v>0.0332</v>
      </c>
      <c r="M3405" s="14">
        <v>0.878</v>
      </c>
      <c r="N3405" s="14">
        <v>0.0</v>
      </c>
      <c r="O3405" s="14">
        <v>0.116</v>
      </c>
      <c r="P3405" s="14">
        <v>0.26</v>
      </c>
      <c r="Q3405" s="14">
        <v>129.629</v>
      </c>
      <c r="R3405" s="14">
        <v>2.0</v>
      </c>
      <c r="S3405" s="14">
        <v>1.0</v>
      </c>
      <c r="T3405" s="14" t="s">
        <v>103</v>
      </c>
      <c r="U3405" s="14" t="s">
        <v>35</v>
      </c>
      <c r="V3405" s="16" t="s">
        <v>36</v>
      </c>
      <c r="W3405" s="17" t="s">
        <v>251</v>
      </c>
    </row>
    <row r="3406" ht="15.75" customHeight="1">
      <c r="A3406" s="14" t="s">
        <v>5306</v>
      </c>
      <c r="B3406" s="14" t="s">
        <v>5307</v>
      </c>
      <c r="C3406" s="14">
        <v>2020.0</v>
      </c>
      <c r="D3406" s="14">
        <v>30.0</v>
      </c>
      <c r="E3406" s="14">
        <v>105050.0</v>
      </c>
      <c r="F3406" s="14" t="s">
        <v>5308</v>
      </c>
      <c r="G3406" s="14" t="s">
        <v>5310</v>
      </c>
      <c r="H3406" s="14" t="s">
        <v>5307</v>
      </c>
      <c r="I3406" s="14">
        <v>0.843</v>
      </c>
      <c r="J3406" s="14">
        <v>0.43</v>
      </c>
      <c r="K3406" s="14">
        <v>0.7594378970171018</v>
      </c>
      <c r="L3406" s="14">
        <v>0.345</v>
      </c>
      <c r="M3406" s="14">
        <v>0.0328</v>
      </c>
      <c r="N3406" s="14">
        <v>4.06E-5</v>
      </c>
      <c r="O3406" s="14">
        <v>0.0874</v>
      </c>
      <c r="P3406" s="14">
        <v>0.338</v>
      </c>
      <c r="Q3406" s="14">
        <v>102.282</v>
      </c>
      <c r="R3406" s="14">
        <v>5.0</v>
      </c>
      <c r="S3406" s="14">
        <v>0.0</v>
      </c>
      <c r="T3406" s="14" t="s">
        <v>103</v>
      </c>
      <c r="U3406" s="14" t="s">
        <v>35</v>
      </c>
      <c r="V3406" s="16" t="s">
        <v>45</v>
      </c>
      <c r="W3406" s="17" t="s">
        <v>251</v>
      </c>
    </row>
    <row r="3407" ht="15.75" customHeight="1">
      <c r="A3407" s="14" t="s">
        <v>5312</v>
      </c>
      <c r="B3407" s="14" t="s">
        <v>5313</v>
      </c>
      <c r="C3407" s="14">
        <v>2020.0</v>
      </c>
      <c r="D3407" s="14">
        <v>30.0</v>
      </c>
      <c r="E3407" s="14">
        <v>154571.0</v>
      </c>
      <c r="F3407" s="14" t="s">
        <v>3223</v>
      </c>
      <c r="G3407" s="14" t="s">
        <v>3226</v>
      </c>
      <c r="H3407" s="14" t="s">
        <v>5316</v>
      </c>
      <c r="I3407" s="14">
        <v>0.935</v>
      </c>
      <c r="J3407" s="14">
        <v>0.612</v>
      </c>
      <c r="K3407" s="14">
        <v>0.8165251427541224</v>
      </c>
      <c r="L3407" s="14">
        <v>0.178</v>
      </c>
      <c r="M3407" s="14">
        <v>0.222</v>
      </c>
      <c r="N3407" s="14">
        <v>2.74E-5</v>
      </c>
      <c r="O3407" s="14">
        <v>0.279</v>
      </c>
      <c r="P3407" s="14">
        <v>0.368</v>
      </c>
      <c r="Q3407" s="14">
        <v>105.018</v>
      </c>
      <c r="R3407" s="14">
        <v>0.0</v>
      </c>
      <c r="S3407" s="14">
        <v>1.0</v>
      </c>
      <c r="T3407" s="14" t="s">
        <v>104</v>
      </c>
      <c r="U3407" s="14" t="s">
        <v>94</v>
      </c>
      <c r="V3407" s="16" t="s">
        <v>45</v>
      </c>
      <c r="W3407" s="17" t="s">
        <v>251</v>
      </c>
    </row>
    <row r="3408" ht="15.75" customHeight="1">
      <c r="A3408" s="14" t="s">
        <v>9177</v>
      </c>
      <c r="B3408" s="14" t="s">
        <v>9178</v>
      </c>
      <c r="C3408" s="14">
        <v>2025.0</v>
      </c>
      <c r="D3408" s="14">
        <v>30.0</v>
      </c>
      <c r="E3408" s="14">
        <v>167500.0</v>
      </c>
      <c r="F3408" s="14" t="s">
        <v>9179</v>
      </c>
      <c r="G3408" s="14" t="s">
        <v>9180</v>
      </c>
      <c r="H3408" s="14" t="s">
        <v>9181</v>
      </c>
      <c r="I3408" s="14">
        <v>0.859</v>
      </c>
      <c r="J3408" s="14">
        <v>0.695</v>
      </c>
      <c r="K3408" s="14">
        <v>0.8345774602520786</v>
      </c>
      <c r="L3408" s="14">
        <v>0.286</v>
      </c>
      <c r="M3408" s="14">
        <v>0.322</v>
      </c>
      <c r="N3408" s="14">
        <v>0.0</v>
      </c>
      <c r="O3408" s="14">
        <v>0.348</v>
      </c>
      <c r="P3408" s="14">
        <v>0.874</v>
      </c>
      <c r="Q3408" s="14">
        <v>103.87</v>
      </c>
      <c r="R3408" s="14">
        <v>1.0</v>
      </c>
      <c r="S3408" s="14">
        <v>1.0</v>
      </c>
      <c r="T3408" s="14" t="s">
        <v>103</v>
      </c>
      <c r="U3408" s="14" t="s">
        <v>68</v>
      </c>
      <c r="V3408" s="16" t="s">
        <v>560</v>
      </c>
      <c r="W3408" s="17" t="s">
        <v>185</v>
      </c>
    </row>
    <row r="3409" ht="15.75" customHeight="1">
      <c r="A3409" s="14" t="s">
        <v>5319</v>
      </c>
      <c r="B3409" s="14" t="s">
        <v>5320</v>
      </c>
      <c r="C3409" s="14">
        <v>2019.0</v>
      </c>
      <c r="D3409" s="14">
        <v>30.0</v>
      </c>
      <c r="E3409" s="14">
        <v>137168.0</v>
      </c>
      <c r="F3409" s="14" t="s">
        <v>5321</v>
      </c>
      <c r="G3409" s="14" t="s">
        <v>5322</v>
      </c>
      <c r="H3409" s="14" t="s">
        <v>5320</v>
      </c>
      <c r="I3409" s="14">
        <v>0.583</v>
      </c>
      <c r="J3409" s="14">
        <v>0.651</v>
      </c>
      <c r="K3409" s="14">
        <v>0.747502834026747</v>
      </c>
      <c r="L3409" s="14">
        <v>0.286</v>
      </c>
      <c r="M3409" s="14">
        <v>0.146</v>
      </c>
      <c r="N3409" s="14">
        <v>1.6E-6</v>
      </c>
      <c r="O3409" s="14">
        <v>0.31</v>
      </c>
      <c r="P3409" s="14">
        <v>0.163</v>
      </c>
      <c r="Q3409" s="14">
        <v>88.652</v>
      </c>
      <c r="R3409" s="14">
        <v>8.0</v>
      </c>
      <c r="S3409" s="14">
        <v>1.0</v>
      </c>
      <c r="T3409" s="14" t="s">
        <v>103</v>
      </c>
      <c r="U3409" s="14" t="s">
        <v>68</v>
      </c>
      <c r="V3409" s="16" t="s">
        <v>58</v>
      </c>
      <c r="W3409" s="17" t="s">
        <v>251</v>
      </c>
    </row>
    <row r="3410" ht="15.75" customHeight="1">
      <c r="A3410" s="14" t="s">
        <v>5327</v>
      </c>
      <c r="B3410" s="14" t="s">
        <v>5328</v>
      </c>
      <c r="C3410" s="14">
        <v>2019.0</v>
      </c>
      <c r="D3410" s="14">
        <v>30.0</v>
      </c>
      <c r="E3410" s="14">
        <v>342000.0</v>
      </c>
      <c r="F3410" s="14" t="s">
        <v>5308</v>
      </c>
      <c r="G3410" s="14" t="s">
        <v>5329</v>
      </c>
      <c r="H3410" s="14" t="s">
        <v>5328</v>
      </c>
      <c r="I3410" s="14">
        <v>0.409</v>
      </c>
      <c r="J3410" s="14">
        <v>0.992</v>
      </c>
      <c r="K3410" s="14">
        <v>0.9999999999786111</v>
      </c>
      <c r="L3410" s="14">
        <v>0.413</v>
      </c>
      <c r="M3410" s="14">
        <v>0.154</v>
      </c>
      <c r="N3410" s="14">
        <v>0.0</v>
      </c>
      <c r="O3410" s="14">
        <v>0.347</v>
      </c>
      <c r="P3410" s="14">
        <v>0.443</v>
      </c>
      <c r="Q3410" s="14">
        <v>131.925</v>
      </c>
      <c r="R3410" s="14">
        <v>1.0</v>
      </c>
      <c r="S3410" s="14">
        <v>0.0</v>
      </c>
      <c r="T3410" s="14" t="s">
        <v>103</v>
      </c>
      <c r="U3410" s="14" t="s">
        <v>94</v>
      </c>
      <c r="V3410" s="16" t="s">
        <v>54</v>
      </c>
      <c r="W3410" s="17" t="s">
        <v>251</v>
      </c>
    </row>
    <row r="3411" ht="15.75" customHeight="1">
      <c r="A3411" s="14" t="s">
        <v>9184</v>
      </c>
      <c r="B3411" s="14" t="s">
        <v>9185</v>
      </c>
      <c r="C3411" s="14">
        <v>2007.0</v>
      </c>
      <c r="D3411" s="14">
        <v>30.0</v>
      </c>
      <c r="E3411" s="14">
        <v>251402.0</v>
      </c>
      <c r="F3411" s="14" t="s">
        <v>8886</v>
      </c>
      <c r="G3411" s="14" t="s">
        <v>8887</v>
      </c>
      <c r="H3411" s="14" t="s">
        <v>9188</v>
      </c>
      <c r="I3411" s="14">
        <v>0.734</v>
      </c>
      <c r="J3411" s="14">
        <v>0.853</v>
      </c>
      <c r="K3411" s="14">
        <v>0.8187068209351549</v>
      </c>
      <c r="L3411" s="14">
        <v>0.14</v>
      </c>
      <c r="M3411" s="14">
        <v>0.581</v>
      </c>
      <c r="N3411" s="14">
        <v>3.08E-5</v>
      </c>
      <c r="O3411" s="14">
        <v>0.27</v>
      </c>
      <c r="P3411" s="14">
        <v>0.966</v>
      </c>
      <c r="Q3411" s="14">
        <v>140.078</v>
      </c>
      <c r="R3411" s="14">
        <v>6.0</v>
      </c>
      <c r="S3411" s="14">
        <v>1.0</v>
      </c>
      <c r="T3411" s="14" t="s">
        <v>104</v>
      </c>
      <c r="U3411" s="14" t="s">
        <v>68</v>
      </c>
      <c r="V3411" s="16" t="s">
        <v>819</v>
      </c>
      <c r="W3411" s="17" t="s">
        <v>185</v>
      </c>
    </row>
    <row r="3412" ht="15.75" customHeight="1">
      <c r="A3412" s="14" t="s">
        <v>9191</v>
      </c>
      <c r="B3412" s="14" t="s">
        <v>9192</v>
      </c>
      <c r="C3412" s="14">
        <v>2024.0</v>
      </c>
      <c r="D3412" s="14">
        <v>30.0</v>
      </c>
      <c r="E3412" s="14">
        <v>143333.0</v>
      </c>
      <c r="F3412" s="14" t="s">
        <v>9195</v>
      </c>
      <c r="G3412" s="14" t="s">
        <v>9196</v>
      </c>
      <c r="H3412" s="14" t="s">
        <v>9197</v>
      </c>
      <c r="I3412" s="14">
        <v>0.742</v>
      </c>
      <c r="J3412" s="14">
        <v>0.584</v>
      </c>
      <c r="K3412" s="14">
        <v>0.7965692040982063</v>
      </c>
      <c r="L3412" s="14">
        <v>0.126</v>
      </c>
      <c r="M3412" s="14">
        <v>0.335</v>
      </c>
      <c r="N3412" s="14">
        <v>2.36E-5</v>
      </c>
      <c r="O3412" s="14">
        <v>0.129</v>
      </c>
      <c r="P3412" s="14">
        <v>0.821</v>
      </c>
      <c r="Q3412" s="14">
        <v>108.008</v>
      </c>
      <c r="R3412" s="14">
        <v>2.0</v>
      </c>
      <c r="S3412" s="14">
        <v>0.0</v>
      </c>
      <c r="T3412" s="14" t="s">
        <v>103</v>
      </c>
      <c r="U3412" s="14" t="s">
        <v>68</v>
      </c>
      <c r="V3412" s="16" t="s">
        <v>560</v>
      </c>
      <c r="W3412" s="17" t="s">
        <v>185</v>
      </c>
    </row>
    <row r="3413" ht="15.75" customHeight="1">
      <c r="A3413" s="14" t="s">
        <v>21672</v>
      </c>
      <c r="B3413" s="14" t="s">
        <v>21673</v>
      </c>
      <c r="C3413" s="14">
        <v>2006.0</v>
      </c>
      <c r="D3413" s="14">
        <v>30.0</v>
      </c>
      <c r="E3413" s="14">
        <v>199800.0</v>
      </c>
      <c r="F3413" s="14" t="s">
        <v>21674</v>
      </c>
      <c r="G3413" s="14" t="s">
        <v>21675</v>
      </c>
      <c r="H3413" s="14" t="s">
        <v>21676</v>
      </c>
      <c r="I3413" s="14">
        <v>0.621</v>
      </c>
      <c r="J3413" s="14">
        <v>0.677</v>
      </c>
      <c r="K3413" s="14">
        <v>0.8633884456427741</v>
      </c>
      <c r="L3413" s="14">
        <v>0.0326</v>
      </c>
      <c r="M3413" s="14">
        <v>0.276</v>
      </c>
      <c r="N3413" s="14">
        <v>0.0</v>
      </c>
      <c r="O3413" s="14">
        <v>0.229</v>
      </c>
      <c r="P3413" s="14">
        <v>0.736</v>
      </c>
      <c r="Q3413" s="14">
        <v>93.676</v>
      </c>
      <c r="R3413" s="14">
        <v>10.0</v>
      </c>
      <c r="S3413" s="14">
        <v>1.0</v>
      </c>
      <c r="T3413" s="14" t="s">
        <v>1264</v>
      </c>
      <c r="U3413" s="14" t="s">
        <v>68</v>
      </c>
      <c r="V3413" s="16" t="s">
        <v>181</v>
      </c>
      <c r="W3413" s="17" t="s">
        <v>185</v>
      </c>
    </row>
    <row r="3414" ht="15.75" customHeight="1">
      <c r="A3414" s="14" t="s">
        <v>21677</v>
      </c>
      <c r="B3414" s="14" t="s">
        <v>21678</v>
      </c>
      <c r="C3414" s="14">
        <v>2018.0</v>
      </c>
      <c r="D3414" s="14">
        <v>30.0</v>
      </c>
      <c r="E3414" s="14">
        <v>159830.0</v>
      </c>
      <c r="F3414" s="14" t="s">
        <v>7197</v>
      </c>
      <c r="G3414" s="14" t="s">
        <v>21679</v>
      </c>
      <c r="H3414" s="14" t="s">
        <v>21680</v>
      </c>
      <c r="I3414" s="14">
        <v>0.559</v>
      </c>
      <c r="J3414" s="14">
        <v>0.574</v>
      </c>
      <c r="K3414" s="14">
        <v>0.8625542745735558</v>
      </c>
      <c r="L3414" s="14">
        <v>0.0494</v>
      </c>
      <c r="M3414" s="14">
        <v>0.228</v>
      </c>
      <c r="N3414" s="14">
        <v>0.0</v>
      </c>
      <c r="O3414" s="14">
        <v>0.177</v>
      </c>
      <c r="P3414" s="14">
        <v>0.532</v>
      </c>
      <c r="Q3414" s="14">
        <v>113.763</v>
      </c>
      <c r="R3414" s="14">
        <v>2.0</v>
      </c>
      <c r="S3414" s="14">
        <v>1.0</v>
      </c>
      <c r="T3414" s="14" t="s">
        <v>1434</v>
      </c>
      <c r="U3414" s="14" t="s">
        <v>68</v>
      </c>
      <c r="V3414" s="16" t="s">
        <v>333</v>
      </c>
      <c r="W3414" s="17" t="s">
        <v>185</v>
      </c>
    </row>
    <row r="3415" ht="15.75" customHeight="1">
      <c r="A3415" s="14" t="s">
        <v>9203</v>
      </c>
      <c r="B3415" s="14" t="s">
        <v>9205</v>
      </c>
      <c r="C3415" s="14">
        <v>2006.0</v>
      </c>
      <c r="D3415" s="14">
        <v>30.0</v>
      </c>
      <c r="E3415" s="14">
        <v>511843.0</v>
      </c>
      <c r="F3415" s="14" t="s">
        <v>8664</v>
      </c>
      <c r="G3415" s="14" t="s">
        <v>8665</v>
      </c>
      <c r="H3415" s="14" t="s">
        <v>9206</v>
      </c>
      <c r="I3415" s="14">
        <v>0.54</v>
      </c>
      <c r="J3415" s="14">
        <v>0.768</v>
      </c>
      <c r="K3415" s="14">
        <v>0.8340427352077078</v>
      </c>
      <c r="L3415" s="14">
        <v>0.0678</v>
      </c>
      <c r="M3415" s="14">
        <v>0.0445</v>
      </c>
      <c r="N3415" s="14">
        <v>0.0</v>
      </c>
      <c r="O3415" s="14">
        <v>0.106</v>
      </c>
      <c r="P3415" s="14">
        <v>0.659</v>
      </c>
      <c r="Q3415" s="14">
        <v>148.532</v>
      </c>
      <c r="R3415" s="14">
        <v>2.0</v>
      </c>
      <c r="S3415" s="14">
        <v>1.0</v>
      </c>
      <c r="T3415" s="14" t="s">
        <v>103</v>
      </c>
      <c r="U3415" s="14" t="s">
        <v>68</v>
      </c>
      <c r="V3415" s="16" t="s">
        <v>407</v>
      </c>
      <c r="W3415" s="17" t="s">
        <v>185</v>
      </c>
    </row>
    <row r="3416" ht="15.75" customHeight="1">
      <c r="A3416" s="14" t="s">
        <v>5332</v>
      </c>
      <c r="B3416" s="14" t="s">
        <v>5333</v>
      </c>
      <c r="C3416" s="14">
        <v>2017.0</v>
      </c>
      <c r="D3416" s="14">
        <v>30.0</v>
      </c>
      <c r="E3416" s="14">
        <v>151971.0</v>
      </c>
      <c r="F3416" s="14" t="s">
        <v>2343</v>
      </c>
      <c r="G3416" s="14" t="s">
        <v>5334</v>
      </c>
      <c r="H3416" s="14" t="s">
        <v>5335</v>
      </c>
      <c r="I3416" s="14">
        <v>0.358</v>
      </c>
      <c r="J3416" s="14">
        <v>0.162</v>
      </c>
      <c r="K3416" s="14">
        <v>0.559771565449067</v>
      </c>
      <c r="L3416" s="14">
        <v>0.0609</v>
      </c>
      <c r="M3416" s="14">
        <v>0.954</v>
      </c>
      <c r="N3416" s="14">
        <v>0.489</v>
      </c>
      <c r="O3416" s="14">
        <v>0.376</v>
      </c>
      <c r="P3416" s="14">
        <v>0.159</v>
      </c>
      <c r="Q3416" s="14">
        <v>83.745</v>
      </c>
      <c r="R3416" s="14">
        <v>2.0</v>
      </c>
      <c r="S3416" s="14">
        <v>1.0</v>
      </c>
      <c r="T3416" s="14" t="s">
        <v>103</v>
      </c>
      <c r="U3416" s="14" t="s">
        <v>35</v>
      </c>
      <c r="V3416" s="16" t="s">
        <v>58</v>
      </c>
      <c r="W3416" s="17" t="s">
        <v>251</v>
      </c>
    </row>
    <row r="3417" ht="15.75" customHeight="1">
      <c r="A3417" s="14" t="s">
        <v>9210</v>
      </c>
      <c r="B3417" s="14" t="s">
        <v>9211</v>
      </c>
      <c r="C3417" s="14">
        <v>2013.0</v>
      </c>
      <c r="D3417" s="14">
        <v>30.0</v>
      </c>
      <c r="E3417" s="14">
        <v>451840.0</v>
      </c>
      <c r="F3417" s="14" t="s">
        <v>4672</v>
      </c>
      <c r="G3417" s="14" t="s">
        <v>9212</v>
      </c>
      <c r="H3417" s="14" t="s">
        <v>9214</v>
      </c>
      <c r="I3417" s="14">
        <v>0.547</v>
      </c>
      <c r="J3417" s="14">
        <v>0.56</v>
      </c>
      <c r="K3417" s="14">
        <v>0.7498128462184286</v>
      </c>
      <c r="L3417" s="14">
        <v>0.0421</v>
      </c>
      <c r="M3417" s="14">
        <v>0.848</v>
      </c>
      <c r="N3417" s="14">
        <v>8.21E-6</v>
      </c>
      <c r="O3417" s="14">
        <v>0.07</v>
      </c>
      <c r="P3417" s="14">
        <v>0.5</v>
      </c>
      <c r="Q3417" s="14">
        <v>92.307</v>
      </c>
      <c r="R3417" s="14">
        <v>5.0</v>
      </c>
      <c r="S3417" s="14">
        <v>0.0</v>
      </c>
      <c r="T3417" s="14" t="s">
        <v>104</v>
      </c>
      <c r="U3417" s="14" t="s">
        <v>35</v>
      </c>
      <c r="V3417" s="16" t="s">
        <v>333</v>
      </c>
      <c r="W3417" s="17" t="s">
        <v>185</v>
      </c>
    </row>
    <row r="3418" ht="15.75" customHeight="1">
      <c r="A3418" s="14" t="s">
        <v>5338</v>
      </c>
      <c r="B3418" s="14" t="s">
        <v>5339</v>
      </c>
      <c r="C3418" s="14">
        <v>2015.0</v>
      </c>
      <c r="D3418" s="14">
        <v>30.0</v>
      </c>
      <c r="E3418" s="14">
        <v>304049.0</v>
      </c>
      <c r="F3418" s="14" t="s">
        <v>194</v>
      </c>
      <c r="G3418" s="14" t="s">
        <v>5343</v>
      </c>
      <c r="H3418" s="14" t="s">
        <v>5344</v>
      </c>
      <c r="I3418" s="14">
        <v>0.509</v>
      </c>
      <c r="J3418" s="14">
        <v>0.617</v>
      </c>
      <c r="K3418" s="14">
        <v>0.9267212798980448</v>
      </c>
      <c r="L3418" s="14">
        <v>0.0249</v>
      </c>
      <c r="M3418" s="14">
        <v>0.304</v>
      </c>
      <c r="N3418" s="14">
        <v>7.8E-5</v>
      </c>
      <c r="O3418" s="14">
        <v>0.164</v>
      </c>
      <c r="P3418" s="14">
        <v>0.339</v>
      </c>
      <c r="Q3418" s="14">
        <v>86.025</v>
      </c>
      <c r="R3418" s="14">
        <v>7.0</v>
      </c>
      <c r="S3418" s="14">
        <v>0.0</v>
      </c>
      <c r="T3418" s="14" t="s">
        <v>104</v>
      </c>
      <c r="U3418" s="14" t="s">
        <v>35</v>
      </c>
      <c r="V3418" s="16" t="s">
        <v>45</v>
      </c>
      <c r="W3418" s="17" t="s">
        <v>251</v>
      </c>
    </row>
    <row r="3419" ht="15.75" customHeight="1">
      <c r="A3419" s="14" t="s">
        <v>9217</v>
      </c>
      <c r="B3419" s="14" t="s">
        <v>9218</v>
      </c>
      <c r="C3419" s="14">
        <v>2024.0</v>
      </c>
      <c r="D3419" s="14">
        <v>30.0</v>
      </c>
      <c r="E3419" s="14">
        <v>124992.0</v>
      </c>
      <c r="F3419" s="14" t="s">
        <v>9219</v>
      </c>
      <c r="G3419" s="14" t="s">
        <v>9221</v>
      </c>
      <c r="H3419" s="14" t="s">
        <v>9218</v>
      </c>
      <c r="I3419" s="14">
        <v>0.837</v>
      </c>
      <c r="J3419" s="14">
        <v>0.575</v>
      </c>
      <c r="K3419" s="14">
        <v>0.805894808872032</v>
      </c>
      <c r="L3419" s="14">
        <v>0.049</v>
      </c>
      <c r="M3419" s="14">
        <v>0.00478</v>
      </c>
      <c r="N3419" s="14">
        <v>0.917</v>
      </c>
      <c r="O3419" s="14">
        <v>0.306</v>
      </c>
      <c r="P3419" s="14">
        <v>0.895</v>
      </c>
      <c r="Q3419" s="14">
        <v>124.728</v>
      </c>
      <c r="R3419" s="14">
        <v>11.0</v>
      </c>
      <c r="S3419" s="14">
        <v>0.0</v>
      </c>
      <c r="T3419" s="14" t="s">
        <v>104</v>
      </c>
      <c r="U3419" s="14" t="s">
        <v>94</v>
      </c>
      <c r="V3419" s="16" t="s">
        <v>560</v>
      </c>
      <c r="W3419" s="17" t="s">
        <v>185</v>
      </c>
    </row>
    <row r="3420" ht="15.75" customHeight="1">
      <c r="A3420" s="14" t="s">
        <v>5345</v>
      </c>
      <c r="B3420" s="14" t="s">
        <v>5346</v>
      </c>
      <c r="C3420" s="14">
        <v>2015.0</v>
      </c>
      <c r="D3420" s="14">
        <v>30.0</v>
      </c>
      <c r="E3420" s="14">
        <v>306586.0</v>
      </c>
      <c r="F3420" s="14" t="s">
        <v>164</v>
      </c>
      <c r="G3420" s="14" t="s">
        <v>5349</v>
      </c>
      <c r="H3420" s="14" t="s">
        <v>5351</v>
      </c>
      <c r="I3420" s="14">
        <v>0.299</v>
      </c>
      <c r="J3420" s="14">
        <v>0.29</v>
      </c>
      <c r="K3420" s="14">
        <v>0.6844694457963241</v>
      </c>
      <c r="L3420" s="14">
        <v>0.041</v>
      </c>
      <c r="M3420" s="14">
        <v>0.971</v>
      </c>
      <c r="N3420" s="14">
        <v>0.881</v>
      </c>
      <c r="O3420" s="14">
        <v>0.123</v>
      </c>
      <c r="P3420" s="14">
        <v>0.133</v>
      </c>
      <c r="Q3420" s="14">
        <v>89.783</v>
      </c>
      <c r="R3420" s="14">
        <v>2.0</v>
      </c>
      <c r="S3420" s="14">
        <v>1.0</v>
      </c>
      <c r="T3420" s="14" t="s">
        <v>104</v>
      </c>
      <c r="U3420" s="14" t="s">
        <v>35</v>
      </c>
      <c r="V3420" s="16" t="s">
        <v>58</v>
      </c>
      <c r="W3420" s="17" t="s">
        <v>251</v>
      </c>
    </row>
    <row r="3421" ht="15.75" customHeight="1">
      <c r="A3421" s="14" t="s">
        <v>9224</v>
      </c>
      <c r="B3421" s="14" t="s">
        <v>9225</v>
      </c>
      <c r="C3421" s="14">
        <v>2021.0</v>
      </c>
      <c r="D3421" s="14">
        <v>30.0</v>
      </c>
      <c r="E3421" s="14">
        <v>197261.0</v>
      </c>
      <c r="F3421" s="14" t="s">
        <v>1125</v>
      </c>
      <c r="G3421" s="14" t="s">
        <v>4486</v>
      </c>
      <c r="H3421" s="14" t="s">
        <v>9225</v>
      </c>
      <c r="I3421" s="14">
        <v>0.6</v>
      </c>
      <c r="J3421" s="14">
        <v>0.343</v>
      </c>
      <c r="K3421" s="14">
        <v>0.7677582187075107</v>
      </c>
      <c r="L3421" s="14">
        <v>0.0406</v>
      </c>
      <c r="M3421" s="14">
        <v>0.932</v>
      </c>
      <c r="N3421" s="14">
        <v>0.0</v>
      </c>
      <c r="O3421" s="14">
        <v>0.13</v>
      </c>
      <c r="P3421" s="14">
        <v>0.545</v>
      </c>
      <c r="Q3421" s="14">
        <v>135.766</v>
      </c>
      <c r="R3421" s="14">
        <v>11.0</v>
      </c>
      <c r="S3421" s="14">
        <v>1.0</v>
      </c>
      <c r="T3421" s="14" t="s">
        <v>104</v>
      </c>
      <c r="U3421" s="14" t="s">
        <v>68</v>
      </c>
      <c r="V3421" s="16" t="s">
        <v>333</v>
      </c>
      <c r="W3421" s="17" t="s">
        <v>185</v>
      </c>
    </row>
    <row r="3422" ht="15.75" customHeight="1">
      <c r="A3422" s="14" t="s">
        <v>9232</v>
      </c>
      <c r="B3422" s="14" t="s">
        <v>9233</v>
      </c>
      <c r="C3422" s="14">
        <v>2016.0</v>
      </c>
      <c r="D3422" s="14">
        <v>30.0</v>
      </c>
      <c r="E3422" s="14">
        <v>314226.0</v>
      </c>
      <c r="F3422" s="14" t="s">
        <v>194</v>
      </c>
      <c r="G3422" s="14" t="s">
        <v>671</v>
      </c>
      <c r="H3422" s="14" t="s">
        <v>9108</v>
      </c>
      <c r="I3422" s="14">
        <v>0.59</v>
      </c>
      <c r="J3422" s="14">
        <v>0.568</v>
      </c>
      <c r="K3422" s="14">
        <v>0.7007036981434197</v>
      </c>
      <c r="L3422" s="14">
        <v>0.0344</v>
      </c>
      <c r="M3422" s="14">
        <v>0.63</v>
      </c>
      <c r="N3422" s="14">
        <v>0.0</v>
      </c>
      <c r="O3422" s="14">
        <v>0.451</v>
      </c>
      <c r="P3422" s="14">
        <v>0.501</v>
      </c>
      <c r="Q3422" s="14">
        <v>112.02</v>
      </c>
      <c r="R3422" s="14">
        <v>0.0</v>
      </c>
      <c r="S3422" s="14">
        <v>1.0</v>
      </c>
      <c r="T3422" s="14" t="s">
        <v>104</v>
      </c>
      <c r="U3422" s="14" t="s">
        <v>35</v>
      </c>
      <c r="V3422" s="16" t="s">
        <v>333</v>
      </c>
      <c r="W3422" s="17" t="s">
        <v>185</v>
      </c>
    </row>
    <row r="3423" ht="15.75" customHeight="1">
      <c r="A3423" s="14" t="s">
        <v>5352</v>
      </c>
      <c r="B3423" s="14" t="s">
        <v>5353</v>
      </c>
      <c r="C3423" s="14">
        <v>2023.0</v>
      </c>
      <c r="D3423" s="14">
        <v>30.0</v>
      </c>
      <c r="E3423" s="14">
        <v>114098.0</v>
      </c>
      <c r="F3423" s="14" t="s">
        <v>1543</v>
      </c>
      <c r="G3423" s="14" t="s">
        <v>5354</v>
      </c>
      <c r="H3423" s="14" t="s">
        <v>5355</v>
      </c>
      <c r="I3423" s="14">
        <v>0.683</v>
      </c>
      <c r="J3423" s="14">
        <v>0.666</v>
      </c>
      <c r="K3423" s="14">
        <v>0.7154834983698269</v>
      </c>
      <c r="L3423" s="14">
        <v>0.0307</v>
      </c>
      <c r="M3423" s="14">
        <v>0.899</v>
      </c>
      <c r="N3423" s="14">
        <v>0.8</v>
      </c>
      <c r="O3423" s="14">
        <v>0.111</v>
      </c>
      <c r="P3423" s="14">
        <v>0.406</v>
      </c>
      <c r="Q3423" s="14">
        <v>122.03</v>
      </c>
      <c r="R3423" s="14">
        <v>4.0</v>
      </c>
      <c r="S3423" s="14">
        <v>0.0</v>
      </c>
      <c r="T3423" s="14" t="s">
        <v>104</v>
      </c>
      <c r="U3423" s="14" t="s">
        <v>68</v>
      </c>
      <c r="V3423" s="16" t="s">
        <v>54</v>
      </c>
      <c r="W3423" s="17" t="s">
        <v>251</v>
      </c>
    </row>
    <row r="3424" ht="15.75" customHeight="1">
      <c r="A3424" s="14" t="s">
        <v>5358</v>
      </c>
      <c r="B3424" s="14" t="s">
        <v>5359</v>
      </c>
      <c r="C3424" s="14">
        <v>2020.0</v>
      </c>
      <c r="D3424" s="14">
        <v>30.0</v>
      </c>
      <c r="E3424" s="14">
        <v>406999.0</v>
      </c>
      <c r="F3424" s="14" t="s">
        <v>209</v>
      </c>
      <c r="G3424" s="14" t="s">
        <v>1941</v>
      </c>
      <c r="H3424" s="14" t="s">
        <v>5361</v>
      </c>
      <c r="I3424" s="14">
        <v>0.165</v>
      </c>
      <c r="J3424" s="14">
        <v>0.0345</v>
      </c>
      <c r="K3424" s="14">
        <v>0.389878724351595</v>
      </c>
      <c r="L3424" s="14">
        <v>0.0488</v>
      </c>
      <c r="M3424" s="14">
        <v>0.959</v>
      </c>
      <c r="N3424" s="14">
        <v>0.921</v>
      </c>
      <c r="O3424" s="14">
        <v>0.111</v>
      </c>
      <c r="P3424" s="14">
        <v>0.0325</v>
      </c>
      <c r="Q3424" s="14">
        <v>129.093</v>
      </c>
      <c r="R3424" s="14">
        <v>7.0</v>
      </c>
      <c r="S3424" s="14">
        <v>0.0</v>
      </c>
      <c r="T3424" s="14" t="s">
        <v>104</v>
      </c>
      <c r="U3424" s="14" t="s">
        <v>68</v>
      </c>
      <c r="V3424" s="16" t="s">
        <v>75</v>
      </c>
      <c r="W3424" s="17" t="s">
        <v>251</v>
      </c>
    </row>
    <row r="3425" ht="15.75" customHeight="1">
      <c r="A3425" s="14" t="s">
        <v>9239</v>
      </c>
      <c r="B3425" s="14" t="s">
        <v>9241</v>
      </c>
      <c r="C3425" s="14">
        <v>2016.0</v>
      </c>
      <c r="D3425" s="14">
        <v>30.0</v>
      </c>
      <c r="E3425" s="14">
        <v>366200.0</v>
      </c>
      <c r="F3425" s="14" t="s">
        <v>194</v>
      </c>
      <c r="G3425" s="14" t="s">
        <v>9242</v>
      </c>
      <c r="H3425" s="14" t="s">
        <v>5449</v>
      </c>
      <c r="I3425" s="14">
        <v>0.599</v>
      </c>
      <c r="J3425" s="14">
        <v>0.514</v>
      </c>
      <c r="K3425" s="14">
        <v>0.7539409235609708</v>
      </c>
      <c r="L3425" s="14">
        <v>0.0515</v>
      </c>
      <c r="M3425" s="14">
        <v>0.243</v>
      </c>
      <c r="N3425" s="14">
        <v>0.0</v>
      </c>
      <c r="O3425" s="14">
        <v>0.163</v>
      </c>
      <c r="P3425" s="14">
        <v>0.604</v>
      </c>
      <c r="Q3425" s="14">
        <v>170.043</v>
      </c>
      <c r="R3425" s="14">
        <v>0.0</v>
      </c>
      <c r="S3425" s="14">
        <v>1.0</v>
      </c>
      <c r="T3425" s="14" t="s">
        <v>104</v>
      </c>
      <c r="U3425" s="14" t="s">
        <v>35</v>
      </c>
      <c r="V3425" s="16" t="s">
        <v>407</v>
      </c>
      <c r="W3425" s="17" t="s">
        <v>185</v>
      </c>
    </row>
    <row r="3426" ht="15.75" customHeight="1">
      <c r="A3426" s="14" t="s">
        <v>5362</v>
      </c>
      <c r="B3426" s="14" t="s">
        <v>5363</v>
      </c>
      <c r="C3426" s="14">
        <v>2006.0</v>
      </c>
      <c r="D3426" s="14">
        <v>30.0</v>
      </c>
      <c r="E3426" s="14">
        <v>264614.0</v>
      </c>
      <c r="F3426" s="14" t="s">
        <v>453</v>
      </c>
      <c r="G3426" s="14" t="s">
        <v>2295</v>
      </c>
      <c r="H3426" s="14" t="s">
        <v>2430</v>
      </c>
      <c r="I3426" s="14">
        <v>0.659</v>
      </c>
      <c r="J3426" s="14">
        <v>0.37</v>
      </c>
      <c r="K3426" s="14">
        <v>0.7041259384273925</v>
      </c>
      <c r="L3426" s="14">
        <v>0.04</v>
      </c>
      <c r="M3426" s="14">
        <v>0.883</v>
      </c>
      <c r="N3426" s="14">
        <v>0.0325</v>
      </c>
      <c r="O3426" s="14">
        <v>0.101</v>
      </c>
      <c r="P3426" s="14">
        <v>0.263</v>
      </c>
      <c r="Q3426" s="14">
        <v>73.982</v>
      </c>
      <c r="R3426" s="14">
        <v>2.0</v>
      </c>
      <c r="S3426" s="14">
        <v>0.0</v>
      </c>
      <c r="T3426" s="14" t="s">
        <v>34</v>
      </c>
      <c r="U3426" s="14" t="s">
        <v>68</v>
      </c>
      <c r="V3426" s="16" t="s">
        <v>36</v>
      </c>
      <c r="W3426" s="17" t="s">
        <v>251</v>
      </c>
    </row>
    <row r="3427" ht="15.75" customHeight="1">
      <c r="A3427" s="14" t="s">
        <v>5367</v>
      </c>
      <c r="B3427" s="14" t="s">
        <v>5368</v>
      </c>
      <c r="C3427" s="14">
        <v>2020.0</v>
      </c>
      <c r="D3427" s="14">
        <v>30.0</v>
      </c>
      <c r="E3427" s="14">
        <v>243554.0</v>
      </c>
      <c r="F3427" s="14" t="s">
        <v>26</v>
      </c>
      <c r="G3427" s="14" t="s">
        <v>795</v>
      </c>
      <c r="H3427" s="14" t="s">
        <v>5368</v>
      </c>
      <c r="I3427" s="14">
        <v>0.571</v>
      </c>
      <c r="J3427" s="14">
        <v>0.785</v>
      </c>
      <c r="K3427" s="14">
        <v>0.8461702992140362</v>
      </c>
      <c r="L3427" s="14">
        <v>0.0456</v>
      </c>
      <c r="M3427" s="14">
        <v>0.67</v>
      </c>
      <c r="N3427" s="14">
        <v>2.41E-4</v>
      </c>
      <c r="O3427" s="14">
        <v>0.106</v>
      </c>
      <c r="P3427" s="14">
        <v>0.472</v>
      </c>
      <c r="Q3427" s="14">
        <v>136.04</v>
      </c>
      <c r="R3427" s="14">
        <v>4.0</v>
      </c>
      <c r="S3427" s="14">
        <v>0.0</v>
      </c>
      <c r="T3427" s="14" t="s">
        <v>34</v>
      </c>
      <c r="U3427" s="14" t="s">
        <v>35</v>
      </c>
      <c r="V3427" s="16" t="s">
        <v>54</v>
      </c>
      <c r="W3427" s="17" t="s">
        <v>251</v>
      </c>
    </row>
    <row r="3428" ht="15.75" customHeight="1">
      <c r="A3428" s="14" t="s">
        <v>21681</v>
      </c>
      <c r="B3428" s="14" t="s">
        <v>21682</v>
      </c>
      <c r="C3428" s="14">
        <v>2020.0</v>
      </c>
      <c r="D3428" s="14">
        <v>30.0</v>
      </c>
      <c r="E3428" s="14">
        <v>133120.0</v>
      </c>
      <c r="F3428" s="14" t="s">
        <v>12615</v>
      </c>
      <c r="G3428" s="14" t="s">
        <v>19326</v>
      </c>
      <c r="H3428" s="14" t="s">
        <v>19327</v>
      </c>
      <c r="I3428" s="14">
        <v>0.0742</v>
      </c>
      <c r="J3428" s="14">
        <v>0.00165</v>
      </c>
      <c r="K3428" s="14">
        <v>0.1404829636570813</v>
      </c>
      <c r="L3428" s="14">
        <v>0.0462</v>
      </c>
      <c r="M3428" s="14">
        <v>0.97</v>
      </c>
      <c r="N3428" s="14">
        <v>3.43E-4</v>
      </c>
      <c r="O3428" s="14">
        <v>0.0623</v>
      </c>
      <c r="P3428" s="14">
        <v>0.0554</v>
      </c>
      <c r="Q3428" s="14">
        <v>179.068</v>
      </c>
      <c r="R3428" s="14">
        <v>5.0</v>
      </c>
      <c r="S3428" s="14">
        <v>0.0</v>
      </c>
      <c r="T3428" s="14" t="s">
        <v>1264</v>
      </c>
      <c r="U3428" s="14" t="s">
        <v>94</v>
      </c>
      <c r="V3428" s="16" t="s">
        <v>75</v>
      </c>
      <c r="W3428" s="17" t="s">
        <v>251</v>
      </c>
    </row>
    <row r="3429" ht="15.75" customHeight="1">
      <c r="A3429" s="14" t="s">
        <v>21683</v>
      </c>
      <c r="B3429" s="14" t="s">
        <v>21684</v>
      </c>
      <c r="C3429" s="14">
        <v>2013.0</v>
      </c>
      <c r="D3429" s="14">
        <v>30.0</v>
      </c>
      <c r="E3429" s="14">
        <v>132664.0</v>
      </c>
      <c r="F3429" s="14" t="s">
        <v>13320</v>
      </c>
      <c r="G3429" s="14" t="s">
        <v>21685</v>
      </c>
      <c r="H3429" s="14" t="s">
        <v>21686</v>
      </c>
      <c r="I3429" s="14">
        <v>0.613</v>
      </c>
      <c r="J3429" s="14">
        <v>0.408</v>
      </c>
      <c r="K3429" s="14">
        <v>0.6805980364750798</v>
      </c>
      <c r="L3429" s="14">
        <v>0.0846</v>
      </c>
      <c r="M3429" s="14">
        <v>0.608</v>
      </c>
      <c r="N3429" s="14">
        <v>2.31E-6</v>
      </c>
      <c r="O3429" s="14">
        <v>0.305</v>
      </c>
      <c r="P3429" s="14">
        <v>0.901</v>
      </c>
      <c r="Q3429" s="14">
        <v>109.05</v>
      </c>
      <c r="R3429" s="14">
        <v>7.0</v>
      </c>
      <c r="S3429" s="14">
        <v>1.0</v>
      </c>
      <c r="T3429" s="14" t="s">
        <v>1264</v>
      </c>
      <c r="U3429" s="14" t="s">
        <v>35</v>
      </c>
      <c r="V3429" s="16" t="s">
        <v>819</v>
      </c>
      <c r="W3429" s="17" t="s">
        <v>185</v>
      </c>
    </row>
    <row r="3430" ht="15.75" customHeight="1">
      <c r="A3430" s="14" t="s">
        <v>21687</v>
      </c>
      <c r="B3430" s="14" t="s">
        <v>21688</v>
      </c>
      <c r="C3430" s="14">
        <v>2004.0</v>
      </c>
      <c r="D3430" s="14">
        <v>30.0</v>
      </c>
      <c r="E3430" s="14">
        <v>157293.0</v>
      </c>
      <c r="F3430" s="14" t="s">
        <v>21689</v>
      </c>
      <c r="G3430" s="14" t="s">
        <v>21690</v>
      </c>
      <c r="H3430" s="14" t="s">
        <v>21691</v>
      </c>
      <c r="I3430" s="14">
        <v>0.542</v>
      </c>
      <c r="J3430" s="14">
        <v>0.369</v>
      </c>
      <c r="K3430" s="14">
        <v>0.662246272952276</v>
      </c>
      <c r="L3430" s="14">
        <v>0.0313</v>
      </c>
      <c r="M3430" s="14">
        <v>0.568</v>
      </c>
      <c r="N3430" s="14">
        <v>0.0</v>
      </c>
      <c r="O3430" s="14">
        <v>0.358</v>
      </c>
      <c r="P3430" s="14">
        <v>0.739</v>
      </c>
      <c r="Q3430" s="14">
        <v>127.185</v>
      </c>
      <c r="R3430" s="14">
        <v>2.0</v>
      </c>
      <c r="S3430" s="14">
        <v>1.0</v>
      </c>
      <c r="T3430" s="14" t="s">
        <v>1264</v>
      </c>
      <c r="U3430" s="14" t="s">
        <v>35</v>
      </c>
      <c r="V3430" s="16" t="s">
        <v>181</v>
      </c>
      <c r="W3430" s="17" t="s">
        <v>185</v>
      </c>
    </row>
    <row r="3431" ht="15.75" customHeight="1">
      <c r="A3431" s="14" t="s">
        <v>21692</v>
      </c>
      <c r="B3431" s="14" t="s">
        <v>21693</v>
      </c>
      <c r="C3431" s="14">
        <v>2015.0</v>
      </c>
      <c r="D3431" s="14">
        <v>30.0</v>
      </c>
      <c r="E3431" s="14">
        <v>252330.0</v>
      </c>
      <c r="F3431" s="14" t="s">
        <v>12502</v>
      </c>
      <c r="G3431" s="14" t="s">
        <v>20684</v>
      </c>
      <c r="H3431" s="14" t="s">
        <v>21694</v>
      </c>
      <c r="I3431" s="14">
        <v>0.769</v>
      </c>
      <c r="J3431" s="14">
        <v>0.431</v>
      </c>
      <c r="K3431" s="14">
        <v>0.8588967552700599</v>
      </c>
      <c r="L3431" s="14">
        <v>0.0286</v>
      </c>
      <c r="M3431" s="14">
        <v>0.807</v>
      </c>
      <c r="N3431" s="14">
        <v>0.0</v>
      </c>
      <c r="O3431" s="14">
        <v>0.163</v>
      </c>
      <c r="P3431" s="14">
        <v>0.74</v>
      </c>
      <c r="Q3431" s="14">
        <v>129.991</v>
      </c>
      <c r="R3431" s="14">
        <v>5.0</v>
      </c>
      <c r="S3431" s="14">
        <v>1.0</v>
      </c>
      <c r="T3431" s="14" t="s">
        <v>1264</v>
      </c>
      <c r="U3431" s="14" t="s">
        <v>35</v>
      </c>
      <c r="V3431" s="16" t="s">
        <v>181</v>
      </c>
      <c r="W3431" s="17" t="s">
        <v>185</v>
      </c>
    </row>
    <row r="3432" ht="15.75" customHeight="1">
      <c r="A3432" s="14" t="s">
        <v>21695</v>
      </c>
      <c r="B3432" s="14" t="s">
        <v>21696</v>
      </c>
      <c r="C3432" s="14">
        <v>2022.0</v>
      </c>
      <c r="D3432" s="14">
        <v>30.0</v>
      </c>
      <c r="E3432" s="14">
        <v>105205.0</v>
      </c>
      <c r="F3432" s="14" t="s">
        <v>21697</v>
      </c>
      <c r="G3432" s="14" t="s">
        <v>21698</v>
      </c>
      <c r="H3432" s="14" t="s">
        <v>21699</v>
      </c>
      <c r="I3432" s="14">
        <v>0.808</v>
      </c>
      <c r="J3432" s="14">
        <v>0.262</v>
      </c>
      <c r="K3432" s="14">
        <v>0.6153401920600745</v>
      </c>
      <c r="L3432" s="14">
        <v>0.0649</v>
      </c>
      <c r="M3432" s="14">
        <v>0.613</v>
      </c>
      <c r="N3432" s="14">
        <v>0.771</v>
      </c>
      <c r="O3432" s="14">
        <v>0.0875</v>
      </c>
      <c r="P3432" s="14">
        <v>0.152</v>
      </c>
      <c r="Q3432" s="14">
        <v>145.991</v>
      </c>
      <c r="R3432" s="14">
        <v>9.0</v>
      </c>
      <c r="S3432" s="14">
        <v>1.0</v>
      </c>
      <c r="T3432" s="14" t="s">
        <v>1434</v>
      </c>
      <c r="U3432" s="14" t="s">
        <v>35</v>
      </c>
      <c r="V3432" s="16" t="s">
        <v>58</v>
      </c>
      <c r="W3432" s="17" t="s">
        <v>251</v>
      </c>
    </row>
    <row r="3433" ht="15.75" customHeight="1">
      <c r="A3433" s="14" t="s">
        <v>9246</v>
      </c>
      <c r="B3433" s="14" t="s">
        <v>9247</v>
      </c>
      <c r="C3433" s="14">
        <v>2016.0</v>
      </c>
      <c r="D3433" s="14">
        <v>30.0</v>
      </c>
      <c r="E3433" s="14">
        <v>468720.0</v>
      </c>
      <c r="F3433" s="14" t="s">
        <v>901</v>
      </c>
      <c r="G3433" s="14" t="s">
        <v>671</v>
      </c>
      <c r="H3433" s="14" t="s">
        <v>9249</v>
      </c>
      <c r="I3433" s="14">
        <v>0.537</v>
      </c>
      <c r="J3433" s="14">
        <v>0.651</v>
      </c>
      <c r="K3433" s="14">
        <v>0.794344747913624</v>
      </c>
      <c r="L3433" s="14">
        <v>0.0496</v>
      </c>
      <c r="M3433" s="14">
        <v>0.498</v>
      </c>
      <c r="N3433" s="14">
        <v>5.44E-4</v>
      </c>
      <c r="O3433" s="14">
        <v>0.0387</v>
      </c>
      <c r="P3433" s="14">
        <v>0.808</v>
      </c>
      <c r="Q3433" s="14">
        <v>121.76</v>
      </c>
      <c r="R3433" s="14">
        <v>8.0</v>
      </c>
      <c r="S3433" s="14">
        <v>0.0</v>
      </c>
      <c r="T3433" s="14" t="s">
        <v>104</v>
      </c>
      <c r="U3433" s="14" t="s">
        <v>35</v>
      </c>
      <c r="V3433" s="16" t="s">
        <v>560</v>
      </c>
      <c r="W3433" s="17" t="s">
        <v>185</v>
      </c>
    </row>
    <row r="3434" ht="15.75" customHeight="1">
      <c r="A3434" s="14" t="s">
        <v>5372</v>
      </c>
      <c r="B3434" s="14" t="s">
        <v>5373</v>
      </c>
      <c r="C3434" s="14">
        <v>2001.0</v>
      </c>
      <c r="D3434" s="14">
        <v>30.0</v>
      </c>
      <c r="E3434" s="14">
        <v>191893.0</v>
      </c>
      <c r="F3434" s="14" t="s">
        <v>5375</v>
      </c>
      <c r="G3434" s="14" t="s">
        <v>5376</v>
      </c>
      <c r="H3434" s="14" t="s">
        <v>5377</v>
      </c>
      <c r="I3434" s="14">
        <v>0.444</v>
      </c>
      <c r="J3434" s="14">
        <v>0.556</v>
      </c>
      <c r="K3434" s="14">
        <v>0.7909011186278764</v>
      </c>
      <c r="L3434" s="14">
        <v>0.0684</v>
      </c>
      <c r="M3434" s="14">
        <v>0.171</v>
      </c>
      <c r="N3434" s="14">
        <v>0.00172</v>
      </c>
      <c r="O3434" s="14">
        <v>0.114</v>
      </c>
      <c r="P3434" s="14">
        <v>0.234</v>
      </c>
      <c r="Q3434" s="14">
        <v>123.97</v>
      </c>
      <c r="R3434" s="14">
        <v>7.0</v>
      </c>
      <c r="S3434" s="14">
        <v>1.0</v>
      </c>
      <c r="T3434" s="14" t="s">
        <v>103</v>
      </c>
      <c r="U3434" s="14" t="s">
        <v>35</v>
      </c>
      <c r="V3434" s="16" t="s">
        <v>36</v>
      </c>
      <c r="W3434" s="17" t="s">
        <v>251</v>
      </c>
    </row>
    <row r="3435" ht="15.75" customHeight="1">
      <c r="A3435" s="14" t="s">
        <v>9253</v>
      </c>
      <c r="B3435" s="14" t="s">
        <v>7713</v>
      </c>
      <c r="C3435" s="14">
        <v>1976.0</v>
      </c>
      <c r="D3435" s="14">
        <v>30.0</v>
      </c>
      <c r="E3435" s="14">
        <v>329786.0</v>
      </c>
      <c r="F3435" s="14" t="s">
        <v>9254</v>
      </c>
      <c r="G3435" s="14" t="s">
        <v>1260</v>
      </c>
      <c r="H3435" s="14" t="s">
        <v>4224</v>
      </c>
      <c r="I3435" s="14">
        <v>0.6567054320987653</v>
      </c>
      <c r="J3435" s="14">
        <v>0.6703844999999999</v>
      </c>
      <c r="K3435" s="14">
        <v>0.8136264709055699</v>
      </c>
      <c r="L3435" s="14">
        <v>0.08138265432098765</v>
      </c>
      <c r="M3435" s="14">
        <v>0.2693400896296296</v>
      </c>
      <c r="N3435" s="14">
        <v>0.05448885008024692</v>
      </c>
      <c r="O3435" s="14">
        <v>0.1911505555555556</v>
      </c>
      <c r="P3435" s="14">
        <v>0.6187672839506173</v>
      </c>
      <c r="Q3435" s="14">
        <v>120.71</v>
      </c>
      <c r="R3435" s="14">
        <v>5.0</v>
      </c>
      <c r="S3435" s="14">
        <v>1.0</v>
      </c>
      <c r="T3435" s="14" t="s">
        <v>104</v>
      </c>
      <c r="U3435" s="14" t="s">
        <v>35</v>
      </c>
      <c r="V3435" s="16" t="s">
        <v>407</v>
      </c>
      <c r="W3435" s="17" t="s">
        <v>185</v>
      </c>
    </row>
    <row r="3436" ht="15.75" customHeight="1">
      <c r="A3436" s="14" t="s">
        <v>9257</v>
      </c>
      <c r="B3436" s="14" t="s">
        <v>9258</v>
      </c>
      <c r="C3436" s="14">
        <v>2018.0</v>
      </c>
      <c r="D3436" s="14">
        <v>31.0</v>
      </c>
      <c r="E3436" s="14">
        <v>263414.0</v>
      </c>
      <c r="F3436" s="14" t="s">
        <v>4913</v>
      </c>
      <c r="G3436" s="14" t="s">
        <v>4914</v>
      </c>
      <c r="H3436" s="14" t="s">
        <v>4915</v>
      </c>
      <c r="I3436" s="14">
        <v>0.506</v>
      </c>
      <c r="J3436" s="14">
        <v>0.758</v>
      </c>
      <c r="K3436" s="14">
        <v>0.8391119286283424</v>
      </c>
      <c r="L3436" s="14">
        <v>0.0667</v>
      </c>
      <c r="M3436" s="14">
        <v>0.141</v>
      </c>
      <c r="N3436" s="14">
        <v>1.87E-5</v>
      </c>
      <c r="O3436" s="14">
        <v>0.106</v>
      </c>
      <c r="P3436" s="14">
        <v>0.815</v>
      </c>
      <c r="Q3436" s="14">
        <v>122.587</v>
      </c>
      <c r="R3436" s="14">
        <v>6.0</v>
      </c>
      <c r="S3436" s="14">
        <v>0.0</v>
      </c>
      <c r="T3436" s="14" t="s">
        <v>34</v>
      </c>
      <c r="U3436" s="14" t="s">
        <v>35</v>
      </c>
      <c r="V3436" s="16" t="s">
        <v>560</v>
      </c>
      <c r="W3436" s="17" t="s">
        <v>185</v>
      </c>
    </row>
    <row r="3437" ht="15.75" customHeight="1">
      <c r="A3437" s="14" t="s">
        <v>5378</v>
      </c>
      <c r="B3437" s="14" t="s">
        <v>5379</v>
      </c>
      <c r="C3437" s="14">
        <v>2016.0</v>
      </c>
      <c r="D3437" s="14">
        <v>31.0</v>
      </c>
      <c r="E3437" s="14">
        <v>279009.0</v>
      </c>
      <c r="F3437" s="14" t="s">
        <v>26</v>
      </c>
      <c r="G3437" s="14" t="s">
        <v>4402</v>
      </c>
      <c r="H3437" s="14" t="s">
        <v>5382</v>
      </c>
      <c r="I3437" s="14">
        <v>0.331</v>
      </c>
      <c r="J3437" s="14">
        <v>0.176</v>
      </c>
      <c r="K3437" s="14">
        <v>0.7327444228021145</v>
      </c>
      <c r="L3437" s="14">
        <v>0.031</v>
      </c>
      <c r="M3437" s="14">
        <v>0.738</v>
      </c>
      <c r="N3437" s="14">
        <v>0.00243</v>
      </c>
      <c r="O3437" s="14">
        <v>0.103</v>
      </c>
      <c r="P3437" s="14">
        <v>0.0792</v>
      </c>
      <c r="Q3437" s="14">
        <v>103.57</v>
      </c>
      <c r="R3437" s="14">
        <v>6.0</v>
      </c>
      <c r="S3437" s="14">
        <v>1.0</v>
      </c>
      <c r="T3437" s="14" t="s">
        <v>34</v>
      </c>
      <c r="U3437" s="14" t="s">
        <v>35</v>
      </c>
      <c r="V3437" s="16" t="s">
        <v>75</v>
      </c>
      <c r="W3437" s="17" t="s">
        <v>251</v>
      </c>
    </row>
    <row r="3438" ht="15.75" customHeight="1">
      <c r="A3438" s="14" t="s">
        <v>9261</v>
      </c>
      <c r="B3438" s="14" t="s">
        <v>9262</v>
      </c>
      <c r="C3438" s="14">
        <v>2019.0</v>
      </c>
      <c r="D3438" s="14">
        <v>31.0</v>
      </c>
      <c r="E3438" s="14">
        <v>249786.0</v>
      </c>
      <c r="F3438" s="14" t="s">
        <v>26</v>
      </c>
      <c r="G3438" s="14" t="s">
        <v>3025</v>
      </c>
      <c r="H3438" s="14" t="s">
        <v>5190</v>
      </c>
      <c r="I3438" s="14">
        <v>0.504</v>
      </c>
      <c r="J3438" s="14">
        <v>0.553</v>
      </c>
      <c r="K3438" s="14">
        <v>0.8122473423991563</v>
      </c>
      <c r="L3438" s="14">
        <v>0.0247</v>
      </c>
      <c r="M3438" s="14">
        <v>8.19E-4</v>
      </c>
      <c r="N3438" s="14">
        <v>2.6E-6</v>
      </c>
      <c r="O3438" s="14">
        <v>0.14</v>
      </c>
      <c r="P3438" s="14">
        <v>0.514</v>
      </c>
      <c r="Q3438" s="14">
        <v>96.028</v>
      </c>
      <c r="R3438" s="14">
        <v>10.0</v>
      </c>
      <c r="S3438" s="14">
        <v>0.0</v>
      </c>
      <c r="T3438" s="14" t="s">
        <v>34</v>
      </c>
      <c r="U3438" s="14" t="s">
        <v>35</v>
      </c>
      <c r="V3438" s="16" t="s">
        <v>333</v>
      </c>
      <c r="W3438" s="17" t="s">
        <v>185</v>
      </c>
    </row>
    <row r="3439" ht="15.75" customHeight="1">
      <c r="A3439" s="14" t="s">
        <v>9269</v>
      </c>
      <c r="B3439" s="14" t="s">
        <v>9270</v>
      </c>
      <c r="C3439" s="14">
        <v>2017.0</v>
      </c>
      <c r="D3439" s="14">
        <v>31.0</v>
      </c>
      <c r="E3439" s="14">
        <v>270008.0</v>
      </c>
      <c r="F3439" s="14" t="s">
        <v>1918</v>
      </c>
      <c r="G3439" s="14" t="s">
        <v>1919</v>
      </c>
      <c r="H3439" s="14" t="s">
        <v>9271</v>
      </c>
      <c r="I3439" s="14">
        <v>0.641</v>
      </c>
      <c r="J3439" s="14">
        <v>0.518</v>
      </c>
      <c r="K3439" s="14">
        <v>0.8422561118892423</v>
      </c>
      <c r="L3439" s="14">
        <v>0.0371</v>
      </c>
      <c r="M3439" s="14">
        <v>0.293</v>
      </c>
      <c r="N3439" s="14">
        <v>0.0</v>
      </c>
      <c r="O3439" s="14">
        <v>0.0712</v>
      </c>
      <c r="P3439" s="14">
        <v>0.602</v>
      </c>
      <c r="Q3439" s="14">
        <v>136.089</v>
      </c>
      <c r="R3439" s="14">
        <v>7.0</v>
      </c>
      <c r="S3439" s="14">
        <v>0.0</v>
      </c>
      <c r="T3439" s="14" t="s">
        <v>104</v>
      </c>
      <c r="U3439" s="14" t="s">
        <v>35</v>
      </c>
      <c r="V3439" s="16" t="s">
        <v>407</v>
      </c>
      <c r="W3439" s="17" t="s">
        <v>185</v>
      </c>
    </row>
    <row r="3440" ht="15.75" customHeight="1">
      <c r="A3440" s="14" t="s">
        <v>21700</v>
      </c>
      <c r="B3440" s="14" t="s">
        <v>21701</v>
      </c>
      <c r="C3440" s="14">
        <v>2006.0</v>
      </c>
      <c r="D3440" s="14">
        <v>31.0</v>
      </c>
      <c r="E3440" s="14">
        <v>227666.0</v>
      </c>
      <c r="F3440" s="14" t="s">
        <v>10790</v>
      </c>
      <c r="G3440" s="14" t="s">
        <v>7460</v>
      </c>
      <c r="H3440" s="14" t="s">
        <v>13069</v>
      </c>
      <c r="I3440" s="14">
        <v>0.627</v>
      </c>
      <c r="J3440" s="14">
        <v>0.705</v>
      </c>
      <c r="K3440" s="14">
        <v>0.8987872435801172</v>
      </c>
      <c r="L3440" s="14">
        <v>0.231</v>
      </c>
      <c r="M3440" s="14">
        <v>0.0941</v>
      </c>
      <c r="N3440" s="14">
        <v>6.61E-6</v>
      </c>
      <c r="O3440" s="14">
        <v>0.178</v>
      </c>
      <c r="P3440" s="14">
        <v>0.615</v>
      </c>
      <c r="Q3440" s="14">
        <v>175.86</v>
      </c>
      <c r="R3440" s="14">
        <v>10.0</v>
      </c>
      <c r="S3440" s="14">
        <v>1.0</v>
      </c>
      <c r="T3440" s="14" t="s">
        <v>1264</v>
      </c>
      <c r="U3440" s="14" t="s">
        <v>68</v>
      </c>
      <c r="V3440" s="16" t="s">
        <v>407</v>
      </c>
      <c r="W3440" s="17" t="s">
        <v>185</v>
      </c>
    </row>
    <row r="3441" ht="15.75" customHeight="1">
      <c r="A3441" s="14" t="s">
        <v>9275</v>
      </c>
      <c r="B3441" s="14" t="s">
        <v>9276</v>
      </c>
      <c r="C3441" s="14">
        <v>2023.0</v>
      </c>
      <c r="D3441" s="14">
        <v>31.0</v>
      </c>
      <c r="E3441" s="14">
        <v>177124.0</v>
      </c>
      <c r="F3441" s="14" t="s">
        <v>26</v>
      </c>
      <c r="G3441" s="14" t="s">
        <v>9278</v>
      </c>
      <c r="H3441" s="14" t="s">
        <v>9276</v>
      </c>
      <c r="I3441" s="14">
        <v>0.832</v>
      </c>
      <c r="J3441" s="14">
        <v>0.84</v>
      </c>
      <c r="K3441" s="14">
        <v>0.890509699893258</v>
      </c>
      <c r="L3441" s="14">
        <v>0.197</v>
      </c>
      <c r="M3441" s="14">
        <v>0.137</v>
      </c>
      <c r="N3441" s="14">
        <v>1.14E-6</v>
      </c>
      <c r="O3441" s="14">
        <v>0.334</v>
      </c>
      <c r="P3441" s="14">
        <v>0.689</v>
      </c>
      <c r="Q3441" s="14">
        <v>144.994</v>
      </c>
      <c r="R3441" s="14">
        <v>6.0</v>
      </c>
      <c r="S3441" s="14">
        <v>0.0</v>
      </c>
      <c r="T3441" s="14" t="s">
        <v>34</v>
      </c>
      <c r="U3441" s="14" t="s">
        <v>68</v>
      </c>
      <c r="V3441" s="16" t="s">
        <v>407</v>
      </c>
      <c r="W3441" s="17" t="s">
        <v>185</v>
      </c>
    </row>
    <row r="3442" ht="15.75" customHeight="1">
      <c r="A3442" s="14" t="s">
        <v>9281</v>
      </c>
      <c r="B3442" s="14" t="s">
        <v>9282</v>
      </c>
      <c r="C3442" s="14">
        <v>2020.0</v>
      </c>
      <c r="D3442" s="14">
        <v>31.0</v>
      </c>
      <c r="E3442" s="14">
        <v>190003.0</v>
      </c>
      <c r="F3442" s="14" t="s">
        <v>26</v>
      </c>
      <c r="G3442" s="14" t="s">
        <v>9284</v>
      </c>
      <c r="H3442" s="14" t="s">
        <v>9282</v>
      </c>
      <c r="I3442" s="14">
        <v>0.437</v>
      </c>
      <c r="J3442" s="14">
        <v>0.593</v>
      </c>
      <c r="K3442" s="14">
        <v>0.8316899450124765</v>
      </c>
      <c r="L3442" s="14">
        <v>0.026</v>
      </c>
      <c r="M3442" s="14">
        <v>0.532</v>
      </c>
      <c r="N3442" s="14">
        <v>0.0</v>
      </c>
      <c r="O3442" s="14">
        <v>0.12</v>
      </c>
      <c r="P3442" s="14">
        <v>0.677</v>
      </c>
      <c r="Q3442" s="14">
        <v>179.761</v>
      </c>
      <c r="R3442" s="14">
        <v>4.0</v>
      </c>
      <c r="S3442" s="14">
        <v>1.0</v>
      </c>
      <c r="T3442" s="14" t="s">
        <v>34</v>
      </c>
      <c r="U3442" s="14" t="s">
        <v>35</v>
      </c>
      <c r="V3442" s="16" t="s">
        <v>407</v>
      </c>
      <c r="W3442" s="17" t="s">
        <v>185</v>
      </c>
    </row>
    <row r="3443" ht="15.75" customHeight="1">
      <c r="A3443" s="14" t="s">
        <v>5385</v>
      </c>
      <c r="B3443" s="14" t="s">
        <v>5386</v>
      </c>
      <c r="C3443" s="14">
        <v>2017.0</v>
      </c>
      <c r="D3443" s="14">
        <v>31.0</v>
      </c>
      <c r="E3443" s="14">
        <v>135026.0</v>
      </c>
      <c r="F3443" s="14" t="s">
        <v>26</v>
      </c>
      <c r="G3443" s="14" t="s">
        <v>4183</v>
      </c>
      <c r="H3443" s="14" t="s">
        <v>4184</v>
      </c>
      <c r="I3443" s="14">
        <v>0.454</v>
      </c>
      <c r="J3443" s="14">
        <v>0.209</v>
      </c>
      <c r="K3443" s="14">
        <v>0.6656899022380236</v>
      </c>
      <c r="L3443" s="14">
        <v>0.0275</v>
      </c>
      <c r="M3443" s="14">
        <v>0.695</v>
      </c>
      <c r="N3443" s="14">
        <v>2.54E-4</v>
      </c>
      <c r="O3443" s="14">
        <v>0.116</v>
      </c>
      <c r="P3443" s="14">
        <v>0.399</v>
      </c>
      <c r="Q3443" s="14">
        <v>78.023</v>
      </c>
      <c r="R3443" s="14">
        <v>8.0</v>
      </c>
      <c r="S3443" s="14">
        <v>1.0</v>
      </c>
      <c r="T3443" s="14" t="s">
        <v>34</v>
      </c>
      <c r="U3443" s="14" t="s">
        <v>68</v>
      </c>
      <c r="V3443" s="16" t="s">
        <v>45</v>
      </c>
      <c r="W3443" s="17" t="s">
        <v>251</v>
      </c>
    </row>
    <row r="3444" ht="15.75" customHeight="1">
      <c r="A3444" s="14" t="s">
        <v>5390</v>
      </c>
      <c r="B3444" s="14" t="s">
        <v>5391</v>
      </c>
      <c r="C3444" s="14">
        <v>2018.0</v>
      </c>
      <c r="D3444" s="14">
        <v>31.0</v>
      </c>
      <c r="E3444" s="14">
        <v>247092.0</v>
      </c>
      <c r="F3444" s="14" t="s">
        <v>3624</v>
      </c>
      <c r="G3444" s="14" t="s">
        <v>1593</v>
      </c>
      <c r="H3444" s="14" t="s">
        <v>5392</v>
      </c>
      <c r="I3444" s="14">
        <v>0.611</v>
      </c>
      <c r="J3444" s="14">
        <v>0.565</v>
      </c>
      <c r="K3444" s="14">
        <v>0.7555023206905332</v>
      </c>
      <c r="L3444" s="14">
        <v>0.0299</v>
      </c>
      <c r="M3444" s="14">
        <v>0.413</v>
      </c>
      <c r="N3444" s="14">
        <v>0.0</v>
      </c>
      <c r="O3444" s="14">
        <v>0.26</v>
      </c>
      <c r="P3444" s="14">
        <v>0.387</v>
      </c>
      <c r="Q3444" s="14">
        <v>136.002</v>
      </c>
      <c r="R3444" s="14">
        <v>4.0</v>
      </c>
      <c r="S3444" s="14">
        <v>0.0</v>
      </c>
      <c r="T3444" s="14" t="s">
        <v>34</v>
      </c>
      <c r="U3444" s="14" t="s">
        <v>35</v>
      </c>
      <c r="V3444" s="16" t="s">
        <v>45</v>
      </c>
      <c r="W3444" s="17" t="s">
        <v>251</v>
      </c>
    </row>
    <row r="3445" ht="15.75" customHeight="1">
      <c r="A3445" s="14" t="s">
        <v>9290</v>
      </c>
      <c r="B3445" s="14" t="s">
        <v>9291</v>
      </c>
      <c r="C3445" s="14">
        <v>2016.0</v>
      </c>
      <c r="D3445" s="14">
        <v>31.0</v>
      </c>
      <c r="E3445" s="14">
        <v>331488.0</v>
      </c>
      <c r="F3445" s="14" t="s">
        <v>26</v>
      </c>
      <c r="G3445" s="14" t="s">
        <v>2435</v>
      </c>
      <c r="H3445" s="14" t="s">
        <v>2436</v>
      </c>
      <c r="I3445" s="14">
        <v>0.68</v>
      </c>
      <c r="J3445" s="14">
        <v>0.509</v>
      </c>
      <c r="K3445" s="14">
        <v>0.708211237766385</v>
      </c>
      <c r="L3445" s="14">
        <v>0.0308</v>
      </c>
      <c r="M3445" s="14">
        <v>0.734</v>
      </c>
      <c r="N3445" s="14">
        <v>3.65E-5</v>
      </c>
      <c r="O3445" s="14">
        <v>0.359</v>
      </c>
      <c r="P3445" s="14">
        <v>0.689</v>
      </c>
      <c r="Q3445" s="14">
        <v>104.964</v>
      </c>
      <c r="R3445" s="14">
        <v>9.0</v>
      </c>
      <c r="S3445" s="14">
        <v>1.0</v>
      </c>
      <c r="T3445" s="14" t="s">
        <v>34</v>
      </c>
      <c r="U3445" s="14" t="s">
        <v>68</v>
      </c>
      <c r="V3445" s="16" t="s">
        <v>407</v>
      </c>
      <c r="W3445" s="17" t="s">
        <v>185</v>
      </c>
    </row>
    <row r="3446" ht="15.75" customHeight="1">
      <c r="A3446" s="14" t="s">
        <v>9297</v>
      </c>
      <c r="B3446" s="14" t="s">
        <v>9298</v>
      </c>
      <c r="C3446" s="14">
        <v>2017.0</v>
      </c>
      <c r="D3446" s="14">
        <v>31.0</v>
      </c>
      <c r="E3446" s="14">
        <v>296360.0</v>
      </c>
      <c r="F3446" s="14" t="s">
        <v>26</v>
      </c>
      <c r="G3446" s="14" t="s">
        <v>9299</v>
      </c>
      <c r="H3446" s="14" t="s">
        <v>9300</v>
      </c>
      <c r="I3446" s="14">
        <v>0.69</v>
      </c>
      <c r="J3446" s="14">
        <v>0.913</v>
      </c>
      <c r="K3446" s="14">
        <v>0.845828075185639</v>
      </c>
      <c r="L3446" s="14">
        <v>0.0363</v>
      </c>
      <c r="M3446" s="14">
        <v>0.626</v>
      </c>
      <c r="N3446" s="14">
        <v>1.23E-5</v>
      </c>
      <c r="O3446" s="14">
        <v>0.152</v>
      </c>
      <c r="P3446" s="14">
        <v>0.707</v>
      </c>
      <c r="Q3446" s="14">
        <v>129.902</v>
      </c>
      <c r="R3446" s="14">
        <v>4.0</v>
      </c>
      <c r="S3446" s="14">
        <v>1.0</v>
      </c>
      <c r="T3446" s="14" t="s">
        <v>34</v>
      </c>
      <c r="U3446" s="14" t="s">
        <v>35</v>
      </c>
      <c r="V3446" s="16" t="s">
        <v>181</v>
      </c>
      <c r="W3446" s="17" t="s">
        <v>185</v>
      </c>
    </row>
    <row r="3447" ht="15.75" customHeight="1">
      <c r="A3447" s="14" t="s">
        <v>9303</v>
      </c>
      <c r="B3447" s="14" t="s">
        <v>9304</v>
      </c>
      <c r="C3447" s="14">
        <v>1991.0</v>
      </c>
      <c r="D3447" s="14">
        <v>31.0</v>
      </c>
      <c r="E3447" s="14">
        <v>262922.0</v>
      </c>
      <c r="F3447" s="14" t="s">
        <v>26</v>
      </c>
      <c r="G3447" s="14" t="s">
        <v>9306</v>
      </c>
      <c r="H3447" s="14" t="s">
        <v>9308</v>
      </c>
      <c r="I3447" s="14">
        <v>0.652</v>
      </c>
      <c r="J3447" s="14">
        <v>0.713</v>
      </c>
      <c r="K3447" s="14">
        <v>0.7800782837298126</v>
      </c>
      <c r="L3447" s="14">
        <v>0.0426</v>
      </c>
      <c r="M3447" s="14">
        <v>0.303</v>
      </c>
      <c r="N3447" s="14">
        <v>5.29E-5</v>
      </c>
      <c r="O3447" s="14">
        <v>0.147</v>
      </c>
      <c r="P3447" s="14">
        <v>0.688</v>
      </c>
      <c r="Q3447" s="14">
        <v>125.197</v>
      </c>
      <c r="R3447" s="14">
        <v>7.0</v>
      </c>
      <c r="S3447" s="14">
        <v>0.0</v>
      </c>
      <c r="T3447" s="14" t="s">
        <v>34</v>
      </c>
      <c r="U3447" s="14" t="s">
        <v>35</v>
      </c>
      <c r="V3447" s="16" t="s">
        <v>407</v>
      </c>
      <c r="W3447" s="17" t="s">
        <v>185</v>
      </c>
    </row>
    <row r="3448" ht="15.75" customHeight="1">
      <c r="A3448" s="14" t="s">
        <v>5394</v>
      </c>
      <c r="B3448" s="14" t="s">
        <v>5395</v>
      </c>
      <c r="C3448" s="14">
        <v>2020.0</v>
      </c>
      <c r="D3448" s="14">
        <v>31.0</v>
      </c>
      <c r="E3448" s="14">
        <v>326040.0</v>
      </c>
      <c r="F3448" s="14" t="s">
        <v>31</v>
      </c>
      <c r="G3448" s="14" t="s">
        <v>4946</v>
      </c>
      <c r="H3448" s="14" t="s">
        <v>5398</v>
      </c>
      <c r="I3448" s="14">
        <v>0.687</v>
      </c>
      <c r="J3448" s="14">
        <v>0.191</v>
      </c>
      <c r="K3448" s="14">
        <v>0.7145851602952842</v>
      </c>
      <c r="L3448" s="14">
        <v>0.0306</v>
      </c>
      <c r="M3448" s="14">
        <v>0.926</v>
      </c>
      <c r="N3448" s="14">
        <v>5.5E-4</v>
      </c>
      <c r="O3448" s="14">
        <v>0.1</v>
      </c>
      <c r="P3448" s="14">
        <v>0.371</v>
      </c>
      <c r="Q3448" s="14">
        <v>106.029</v>
      </c>
      <c r="R3448" s="14">
        <v>7.0</v>
      </c>
      <c r="S3448" s="14">
        <v>1.0</v>
      </c>
      <c r="T3448" s="14" t="s">
        <v>34</v>
      </c>
      <c r="U3448" s="14" t="s">
        <v>35</v>
      </c>
      <c r="V3448" s="16" t="s">
        <v>45</v>
      </c>
      <c r="W3448" s="17" t="s">
        <v>251</v>
      </c>
    </row>
    <row r="3449" ht="15.75" customHeight="1">
      <c r="A3449" s="14" t="s">
        <v>9312</v>
      </c>
      <c r="B3449" s="14" t="s">
        <v>9313</v>
      </c>
      <c r="C3449" s="14">
        <v>2009.0</v>
      </c>
      <c r="D3449" s="14">
        <v>31.0</v>
      </c>
      <c r="E3449" s="14">
        <v>230249.0</v>
      </c>
      <c r="F3449" s="14" t="s">
        <v>1918</v>
      </c>
      <c r="G3449" s="14" t="s">
        <v>1919</v>
      </c>
      <c r="H3449" s="14" t="s">
        <v>5810</v>
      </c>
      <c r="I3449" s="14">
        <v>0.798</v>
      </c>
      <c r="J3449" s="14">
        <v>0.677</v>
      </c>
      <c r="K3449" s="14">
        <v>0.7707740679577616</v>
      </c>
      <c r="L3449" s="14">
        <v>0.0684</v>
      </c>
      <c r="M3449" s="14">
        <v>0.33</v>
      </c>
      <c r="N3449" s="14">
        <v>0.0013</v>
      </c>
      <c r="O3449" s="14">
        <v>0.102</v>
      </c>
      <c r="P3449" s="14">
        <v>0.686</v>
      </c>
      <c r="Q3449" s="14">
        <v>119.908</v>
      </c>
      <c r="R3449" s="14">
        <v>6.0</v>
      </c>
      <c r="S3449" s="14">
        <v>1.0</v>
      </c>
      <c r="T3449" s="14" t="s">
        <v>104</v>
      </c>
      <c r="U3449" s="14" t="s">
        <v>68</v>
      </c>
      <c r="V3449" s="16" t="s">
        <v>407</v>
      </c>
      <c r="W3449" s="17" t="s">
        <v>185</v>
      </c>
    </row>
    <row r="3450" ht="15.75" customHeight="1">
      <c r="A3450" s="14" t="s">
        <v>21702</v>
      </c>
      <c r="B3450" s="14" t="s">
        <v>21703</v>
      </c>
      <c r="C3450" s="14">
        <v>2020.0</v>
      </c>
      <c r="D3450" s="14">
        <v>31.0</v>
      </c>
      <c r="E3450" s="14">
        <v>221913.0</v>
      </c>
      <c r="F3450" s="14" t="s">
        <v>21704</v>
      </c>
      <c r="G3450" s="14" t="s">
        <v>21705</v>
      </c>
      <c r="H3450" s="14" t="s">
        <v>21706</v>
      </c>
      <c r="I3450" s="14">
        <v>0.721</v>
      </c>
      <c r="J3450" s="14">
        <v>0.383</v>
      </c>
      <c r="K3450" s="14">
        <v>0.8225140632510746</v>
      </c>
      <c r="L3450" s="14">
        <v>0.0439</v>
      </c>
      <c r="M3450" s="14">
        <v>0.584</v>
      </c>
      <c r="N3450" s="14">
        <v>0.0</v>
      </c>
      <c r="O3450" s="14">
        <v>0.128</v>
      </c>
      <c r="P3450" s="14">
        <v>0.223</v>
      </c>
      <c r="Q3450" s="14">
        <v>125.069</v>
      </c>
      <c r="R3450" s="14">
        <v>10.0</v>
      </c>
      <c r="S3450" s="14">
        <v>1.0</v>
      </c>
      <c r="T3450" s="14" t="s">
        <v>1264</v>
      </c>
      <c r="U3450" s="14" t="s">
        <v>35</v>
      </c>
      <c r="V3450" s="16" t="s">
        <v>36</v>
      </c>
      <c r="W3450" s="17" t="s">
        <v>251</v>
      </c>
    </row>
    <row r="3451" ht="15.75" customHeight="1">
      <c r="A3451" s="14" t="s">
        <v>5400</v>
      </c>
      <c r="B3451" s="14" t="s">
        <v>5401</v>
      </c>
      <c r="C3451" s="14">
        <v>2012.0</v>
      </c>
      <c r="D3451" s="14">
        <v>31.0</v>
      </c>
      <c r="E3451" s="14">
        <v>257688.0</v>
      </c>
      <c r="F3451" s="14" t="s">
        <v>4270</v>
      </c>
      <c r="G3451" s="14" t="s">
        <v>5402</v>
      </c>
      <c r="H3451" s="14" t="s">
        <v>5403</v>
      </c>
      <c r="I3451" s="14">
        <v>0.628</v>
      </c>
      <c r="J3451" s="14">
        <v>0.688</v>
      </c>
      <c r="K3451" s="14">
        <v>0.7547323166266394</v>
      </c>
      <c r="L3451" s="14">
        <v>0.0411</v>
      </c>
      <c r="M3451" s="14">
        <v>0.0334</v>
      </c>
      <c r="N3451" s="14">
        <v>0.0119</v>
      </c>
      <c r="O3451" s="14">
        <v>0.193</v>
      </c>
      <c r="P3451" s="14">
        <v>0.429</v>
      </c>
      <c r="Q3451" s="14">
        <v>128.032</v>
      </c>
      <c r="R3451" s="14">
        <v>0.0</v>
      </c>
      <c r="S3451" s="14">
        <v>1.0</v>
      </c>
      <c r="T3451" s="14" t="s">
        <v>104</v>
      </c>
      <c r="U3451" s="14" t="s">
        <v>35</v>
      </c>
      <c r="V3451" s="16" t="s">
        <v>54</v>
      </c>
      <c r="W3451" s="17" t="s">
        <v>251</v>
      </c>
    </row>
    <row r="3452" ht="15.75" customHeight="1">
      <c r="A3452" s="14" t="s">
        <v>9318</v>
      </c>
      <c r="B3452" s="14" t="s">
        <v>9319</v>
      </c>
      <c r="C3452" s="14">
        <v>1968.0</v>
      </c>
      <c r="D3452" s="14">
        <v>31.0</v>
      </c>
      <c r="E3452" s="14">
        <v>140554.0</v>
      </c>
      <c r="F3452" s="14" t="s">
        <v>3419</v>
      </c>
      <c r="G3452" s="14" t="s">
        <v>9331</v>
      </c>
      <c r="H3452" s="14" t="s">
        <v>9332</v>
      </c>
      <c r="I3452" s="14">
        <v>0.629</v>
      </c>
      <c r="J3452" s="14">
        <v>0.482</v>
      </c>
      <c r="K3452" s="14">
        <v>0.8621264945380591</v>
      </c>
      <c r="L3452" s="14">
        <v>0.0263</v>
      </c>
      <c r="M3452" s="14">
        <v>0.883</v>
      </c>
      <c r="N3452" s="14">
        <v>0.00326</v>
      </c>
      <c r="O3452" s="14">
        <v>0.375</v>
      </c>
      <c r="P3452" s="14">
        <v>0.575</v>
      </c>
      <c r="Q3452" s="14">
        <v>95.265</v>
      </c>
      <c r="R3452" s="14">
        <v>4.0</v>
      </c>
      <c r="S3452" s="14">
        <v>1.0</v>
      </c>
      <c r="T3452" s="14" t="s">
        <v>103</v>
      </c>
      <c r="U3452" s="14" t="s">
        <v>35</v>
      </c>
      <c r="V3452" s="16" t="s">
        <v>333</v>
      </c>
      <c r="W3452" s="17" t="s">
        <v>185</v>
      </c>
    </row>
    <row r="3453" ht="15.75" customHeight="1">
      <c r="A3453" s="14" t="s">
        <v>9338</v>
      </c>
      <c r="B3453" s="14" t="s">
        <v>9339</v>
      </c>
      <c r="C3453" s="14">
        <v>2015.0</v>
      </c>
      <c r="D3453" s="14">
        <v>31.0</v>
      </c>
      <c r="E3453" s="14">
        <v>202213.0</v>
      </c>
      <c r="F3453" s="14" t="s">
        <v>9340</v>
      </c>
      <c r="G3453" s="14" t="s">
        <v>9341</v>
      </c>
      <c r="H3453" s="14" t="s">
        <v>9339</v>
      </c>
      <c r="I3453" s="14">
        <v>0.602</v>
      </c>
      <c r="J3453" s="14">
        <v>0.621</v>
      </c>
      <c r="K3453" s="14">
        <v>0.8397108206780376</v>
      </c>
      <c r="L3453" s="14">
        <v>0.034</v>
      </c>
      <c r="M3453" s="14">
        <v>0.0484</v>
      </c>
      <c r="N3453" s="14">
        <v>0.00131</v>
      </c>
      <c r="O3453" s="14">
        <v>0.107</v>
      </c>
      <c r="P3453" s="14">
        <v>0.734</v>
      </c>
      <c r="Q3453" s="14">
        <v>132.058</v>
      </c>
      <c r="R3453" s="14">
        <v>6.0</v>
      </c>
      <c r="S3453" s="14">
        <v>0.0</v>
      </c>
      <c r="T3453" s="14" t="s">
        <v>103</v>
      </c>
      <c r="U3453" s="14" t="s">
        <v>94</v>
      </c>
      <c r="V3453" s="16" t="s">
        <v>181</v>
      </c>
      <c r="W3453" s="17" t="s">
        <v>185</v>
      </c>
    </row>
    <row r="3454" ht="15.75" customHeight="1">
      <c r="A3454" s="14" t="s">
        <v>21707</v>
      </c>
      <c r="B3454" s="14" t="s">
        <v>20855</v>
      </c>
      <c r="C3454" s="14">
        <v>2014.0</v>
      </c>
      <c r="D3454" s="14">
        <v>31.0</v>
      </c>
      <c r="E3454" s="14">
        <v>267266.0</v>
      </c>
      <c r="F3454" s="14" t="s">
        <v>21708</v>
      </c>
      <c r="G3454" s="14" t="s">
        <v>20857</v>
      </c>
      <c r="H3454" s="14" t="s">
        <v>21709</v>
      </c>
      <c r="I3454" s="14">
        <v>0.552</v>
      </c>
      <c r="J3454" s="14">
        <v>0.729</v>
      </c>
      <c r="K3454" s="14">
        <v>0.8560520180340075</v>
      </c>
      <c r="L3454" s="14">
        <v>0.027</v>
      </c>
      <c r="M3454" s="14">
        <v>0.0129</v>
      </c>
      <c r="N3454" s="14">
        <v>0.0158</v>
      </c>
      <c r="O3454" s="14">
        <v>0.159</v>
      </c>
      <c r="P3454" s="14">
        <v>0.518</v>
      </c>
      <c r="Q3454" s="14">
        <v>149.999</v>
      </c>
      <c r="R3454" s="14">
        <v>9.0</v>
      </c>
      <c r="S3454" s="14">
        <v>0.0</v>
      </c>
      <c r="T3454" s="14" t="s">
        <v>1264</v>
      </c>
      <c r="U3454" s="14" t="s">
        <v>94</v>
      </c>
      <c r="V3454" s="16" t="s">
        <v>333</v>
      </c>
      <c r="W3454" s="17" t="s">
        <v>185</v>
      </c>
    </row>
    <row r="3455" ht="15.75" customHeight="1">
      <c r="A3455" s="14" t="s">
        <v>21710</v>
      </c>
      <c r="B3455" s="14" t="s">
        <v>21711</v>
      </c>
      <c r="C3455" s="14">
        <v>2020.0</v>
      </c>
      <c r="D3455" s="14">
        <v>31.0</v>
      </c>
      <c r="E3455" s="14">
        <v>380088.0</v>
      </c>
      <c r="F3455" s="14" t="s">
        <v>21712</v>
      </c>
      <c r="G3455" s="14" t="s">
        <v>21713</v>
      </c>
      <c r="H3455" s="14" t="s">
        <v>21714</v>
      </c>
      <c r="I3455" s="14">
        <v>0.584</v>
      </c>
      <c r="J3455" s="14">
        <v>0.293</v>
      </c>
      <c r="K3455" s="14">
        <v>0.7049173314930611</v>
      </c>
      <c r="L3455" s="14">
        <v>0.0587</v>
      </c>
      <c r="M3455" s="14">
        <v>0.728</v>
      </c>
      <c r="N3455" s="14">
        <v>3.06E-4</v>
      </c>
      <c r="O3455" s="14">
        <v>0.0781</v>
      </c>
      <c r="P3455" s="14">
        <v>0.579</v>
      </c>
      <c r="Q3455" s="14">
        <v>126.773</v>
      </c>
      <c r="R3455" s="14">
        <v>2.0</v>
      </c>
      <c r="S3455" s="14">
        <v>1.0</v>
      </c>
      <c r="T3455" s="14" t="s">
        <v>1264</v>
      </c>
      <c r="U3455" s="14" t="s">
        <v>94</v>
      </c>
      <c r="V3455" s="16" t="s">
        <v>333</v>
      </c>
      <c r="W3455" s="17" t="s">
        <v>185</v>
      </c>
    </row>
    <row r="3456" ht="15.75" customHeight="1">
      <c r="A3456" s="14" t="s">
        <v>9345</v>
      </c>
      <c r="B3456" s="14" t="s">
        <v>9346</v>
      </c>
      <c r="C3456" s="14">
        <v>2023.0</v>
      </c>
      <c r="D3456" s="14">
        <v>31.0</v>
      </c>
      <c r="E3456" s="14">
        <v>329386.0</v>
      </c>
      <c r="F3456" s="14" t="s">
        <v>880</v>
      </c>
      <c r="G3456" s="14" t="s">
        <v>1822</v>
      </c>
      <c r="H3456" s="14" t="s">
        <v>9351</v>
      </c>
      <c r="I3456" s="14">
        <v>0.59</v>
      </c>
      <c r="J3456" s="14">
        <v>0.857</v>
      </c>
      <c r="K3456" s="14">
        <v>0.867409577976442</v>
      </c>
      <c r="L3456" s="14">
        <v>0.0417</v>
      </c>
      <c r="M3456" s="14">
        <v>0.632</v>
      </c>
      <c r="N3456" s="14">
        <v>0.0</v>
      </c>
      <c r="O3456" s="14">
        <v>0.286</v>
      </c>
      <c r="P3456" s="14">
        <v>0.62</v>
      </c>
      <c r="Q3456" s="14">
        <v>149.966</v>
      </c>
      <c r="R3456" s="14">
        <v>2.0</v>
      </c>
      <c r="S3456" s="14">
        <v>0.0</v>
      </c>
      <c r="T3456" s="14" t="s">
        <v>104</v>
      </c>
      <c r="U3456" s="14" t="s">
        <v>68</v>
      </c>
      <c r="V3456" s="16" t="s">
        <v>407</v>
      </c>
      <c r="W3456" s="17" t="s">
        <v>185</v>
      </c>
    </row>
    <row r="3457" ht="15.75" customHeight="1">
      <c r="A3457" s="14" t="s">
        <v>5406</v>
      </c>
      <c r="B3457" s="14" t="s">
        <v>5407</v>
      </c>
      <c r="C3457" s="14">
        <v>2017.0</v>
      </c>
      <c r="D3457" s="14">
        <v>31.0</v>
      </c>
      <c r="E3457" s="14">
        <v>240000.0</v>
      </c>
      <c r="F3457" s="14" t="s">
        <v>5408</v>
      </c>
      <c r="G3457" s="14" t="s">
        <v>5410</v>
      </c>
      <c r="H3457" s="14" t="s">
        <v>5411</v>
      </c>
      <c r="I3457" s="14">
        <v>0.656</v>
      </c>
      <c r="J3457" s="14">
        <v>0.493</v>
      </c>
      <c r="K3457" s="14">
        <v>0.7505400722787728</v>
      </c>
      <c r="L3457" s="14">
        <v>0.274</v>
      </c>
      <c r="M3457" s="14">
        <v>0.289</v>
      </c>
      <c r="N3457" s="14">
        <v>0.336</v>
      </c>
      <c r="O3457" s="14">
        <v>0.0916</v>
      </c>
      <c r="P3457" s="14">
        <v>0.486</v>
      </c>
      <c r="Q3457" s="14">
        <v>199.897</v>
      </c>
      <c r="R3457" s="14">
        <v>0.0</v>
      </c>
      <c r="S3457" s="14">
        <v>1.0</v>
      </c>
      <c r="T3457" s="14" t="s">
        <v>103</v>
      </c>
      <c r="U3457" s="14" t="s">
        <v>68</v>
      </c>
      <c r="V3457" s="16" t="s">
        <v>54</v>
      </c>
      <c r="W3457" s="17" t="s">
        <v>251</v>
      </c>
    </row>
    <row r="3458" ht="15.75" customHeight="1">
      <c r="A3458" s="14" t="s">
        <v>5412</v>
      </c>
      <c r="B3458" s="14" t="s">
        <v>5413</v>
      </c>
      <c r="C3458" s="14">
        <v>2018.0</v>
      </c>
      <c r="D3458" s="14">
        <v>31.0</v>
      </c>
      <c r="E3458" s="14">
        <v>316013.0</v>
      </c>
      <c r="F3458" s="14" t="s">
        <v>194</v>
      </c>
      <c r="G3458" s="14" t="s">
        <v>1765</v>
      </c>
      <c r="H3458" s="14" t="s">
        <v>4716</v>
      </c>
      <c r="I3458" s="14">
        <v>0.608</v>
      </c>
      <c r="J3458" s="14">
        <v>0.278</v>
      </c>
      <c r="K3458" s="14">
        <v>0.6715718777261017</v>
      </c>
      <c r="L3458" s="14">
        <v>0.0358</v>
      </c>
      <c r="M3458" s="14">
        <v>0.82</v>
      </c>
      <c r="N3458" s="14">
        <v>5.3E-4</v>
      </c>
      <c r="O3458" s="14">
        <v>0.103</v>
      </c>
      <c r="P3458" s="14">
        <v>0.317</v>
      </c>
      <c r="Q3458" s="14">
        <v>125.883</v>
      </c>
      <c r="R3458" s="14">
        <v>11.0</v>
      </c>
      <c r="S3458" s="14">
        <v>0.0</v>
      </c>
      <c r="T3458" s="14" t="s">
        <v>104</v>
      </c>
      <c r="U3458" s="14" t="s">
        <v>68</v>
      </c>
      <c r="V3458" s="16" t="s">
        <v>45</v>
      </c>
      <c r="W3458" s="17" t="s">
        <v>251</v>
      </c>
    </row>
    <row r="3459" ht="15.75" customHeight="1">
      <c r="A3459" s="14" t="s">
        <v>9355</v>
      </c>
      <c r="B3459" s="14" t="s">
        <v>9356</v>
      </c>
      <c r="C3459" s="14">
        <v>2014.0</v>
      </c>
      <c r="D3459" s="14">
        <v>31.0</v>
      </c>
      <c r="E3459" s="14">
        <v>276901.0</v>
      </c>
      <c r="F3459" s="14" t="s">
        <v>9359</v>
      </c>
      <c r="G3459" s="14" t="s">
        <v>9360</v>
      </c>
      <c r="H3459" s="14" t="s">
        <v>9361</v>
      </c>
      <c r="I3459" s="14">
        <v>0.565</v>
      </c>
      <c r="J3459" s="14">
        <v>0.454</v>
      </c>
      <c r="K3459" s="14">
        <v>0.7896177785213866</v>
      </c>
      <c r="L3459" s="14">
        <v>0.0286</v>
      </c>
      <c r="M3459" s="14">
        <v>0.574</v>
      </c>
      <c r="N3459" s="14">
        <v>5.17E-4</v>
      </c>
      <c r="O3459" s="14">
        <v>0.23</v>
      </c>
      <c r="P3459" s="14">
        <v>0.771</v>
      </c>
      <c r="Q3459" s="14">
        <v>179.871</v>
      </c>
      <c r="R3459" s="14">
        <v>2.0</v>
      </c>
      <c r="S3459" s="14">
        <v>1.0</v>
      </c>
      <c r="T3459" s="14" t="s">
        <v>104</v>
      </c>
      <c r="U3459" s="14" t="s">
        <v>35</v>
      </c>
      <c r="V3459" s="16" t="s">
        <v>181</v>
      </c>
      <c r="W3459" s="17" t="s">
        <v>185</v>
      </c>
    </row>
    <row r="3460" ht="15.75" customHeight="1">
      <c r="A3460" s="14" t="s">
        <v>9363</v>
      </c>
      <c r="B3460" s="14" t="s">
        <v>9365</v>
      </c>
      <c r="C3460" s="14">
        <v>2022.0</v>
      </c>
      <c r="D3460" s="14">
        <v>31.0</v>
      </c>
      <c r="E3460" s="14">
        <v>466987.0</v>
      </c>
      <c r="F3460" s="14" t="s">
        <v>1437</v>
      </c>
      <c r="G3460" s="14" t="s">
        <v>7737</v>
      </c>
      <c r="H3460" s="14" t="s">
        <v>9366</v>
      </c>
      <c r="I3460" s="14">
        <v>0.408</v>
      </c>
      <c r="J3460" s="14">
        <v>0.897</v>
      </c>
      <c r="K3460" s="14">
        <v>0.8302782708953378</v>
      </c>
      <c r="L3460" s="14">
        <v>0.0702</v>
      </c>
      <c r="M3460" s="14">
        <v>0.534</v>
      </c>
      <c r="N3460" s="14">
        <v>0.00127</v>
      </c>
      <c r="O3460" s="14">
        <v>0.109</v>
      </c>
      <c r="P3460" s="14">
        <v>0.824</v>
      </c>
      <c r="Q3460" s="14">
        <v>121.791</v>
      </c>
      <c r="R3460" s="14">
        <v>8.0</v>
      </c>
      <c r="S3460" s="14">
        <v>1.0</v>
      </c>
      <c r="T3460" s="14" t="s">
        <v>104</v>
      </c>
      <c r="U3460" s="14" t="s">
        <v>35</v>
      </c>
      <c r="V3460" s="16" t="s">
        <v>560</v>
      </c>
      <c r="W3460" s="17" t="s">
        <v>185</v>
      </c>
    </row>
    <row r="3461" ht="15.75" customHeight="1">
      <c r="A3461" s="14" t="s">
        <v>9370</v>
      </c>
      <c r="B3461" s="14" t="s">
        <v>9371</v>
      </c>
      <c r="C3461" s="14">
        <v>2024.0</v>
      </c>
      <c r="D3461" s="14">
        <v>31.0</v>
      </c>
      <c r="E3461" s="14">
        <v>357147.0</v>
      </c>
      <c r="F3461" s="14" t="s">
        <v>327</v>
      </c>
      <c r="G3461" s="14" t="s">
        <v>6271</v>
      </c>
      <c r="H3461" s="14" t="s">
        <v>6273</v>
      </c>
      <c r="I3461" s="14">
        <v>0.43</v>
      </c>
      <c r="J3461" s="14">
        <v>0.629</v>
      </c>
      <c r="K3461" s="14">
        <v>0.7394605693594111</v>
      </c>
      <c r="L3461" s="14">
        <v>0.0622</v>
      </c>
      <c r="M3461" s="14">
        <v>0.719</v>
      </c>
      <c r="N3461" s="14">
        <v>0.00463</v>
      </c>
      <c r="O3461" s="14">
        <v>0.563</v>
      </c>
      <c r="P3461" s="14">
        <v>0.602</v>
      </c>
      <c r="Q3461" s="14">
        <v>99.038</v>
      </c>
      <c r="R3461" s="14">
        <v>11.0</v>
      </c>
      <c r="S3461" s="14">
        <v>1.0</v>
      </c>
      <c r="T3461" s="14" t="s">
        <v>104</v>
      </c>
      <c r="U3461" s="14" t="s">
        <v>35</v>
      </c>
      <c r="V3461" s="16" t="s">
        <v>407</v>
      </c>
      <c r="W3461" s="17" t="s">
        <v>185</v>
      </c>
    </row>
    <row r="3462" ht="15.75" customHeight="1">
      <c r="A3462" s="14" t="s">
        <v>5416</v>
      </c>
      <c r="B3462" s="14" t="s">
        <v>5417</v>
      </c>
      <c r="C3462" s="14">
        <v>2016.0</v>
      </c>
      <c r="D3462" s="14">
        <v>31.0</v>
      </c>
      <c r="E3462" s="14">
        <v>250240.0</v>
      </c>
      <c r="F3462" s="14" t="s">
        <v>164</v>
      </c>
      <c r="G3462" s="14" t="s">
        <v>5418</v>
      </c>
      <c r="H3462" s="14" t="s">
        <v>5419</v>
      </c>
      <c r="I3462" s="14">
        <v>0.59</v>
      </c>
      <c r="J3462" s="14">
        <v>0.315</v>
      </c>
      <c r="K3462" s="14">
        <v>0.6785446923046962</v>
      </c>
      <c r="L3462" s="14">
        <v>0.0288</v>
      </c>
      <c r="M3462" s="14">
        <v>0.782</v>
      </c>
      <c r="N3462" s="14">
        <v>0.658</v>
      </c>
      <c r="O3462" s="14">
        <v>0.113</v>
      </c>
      <c r="P3462" s="14">
        <v>0.423</v>
      </c>
      <c r="Q3462" s="14">
        <v>159.855</v>
      </c>
      <c r="R3462" s="14">
        <v>5.0</v>
      </c>
      <c r="S3462" s="14">
        <v>0.0</v>
      </c>
      <c r="T3462" s="14" t="s">
        <v>104</v>
      </c>
      <c r="U3462" s="14" t="s">
        <v>35</v>
      </c>
      <c r="V3462" s="16" t="s">
        <v>54</v>
      </c>
      <c r="W3462" s="17" t="s">
        <v>251</v>
      </c>
    </row>
    <row r="3463" ht="15.75" customHeight="1">
      <c r="A3463" s="14" t="s">
        <v>9376</v>
      </c>
      <c r="B3463" s="14" t="s">
        <v>9377</v>
      </c>
      <c r="C3463" s="14">
        <v>2016.0</v>
      </c>
      <c r="D3463" s="14">
        <v>31.0</v>
      </c>
      <c r="E3463" s="14">
        <v>438333.0</v>
      </c>
      <c r="F3463" s="14" t="s">
        <v>194</v>
      </c>
      <c r="G3463" s="14" t="s">
        <v>195</v>
      </c>
      <c r="H3463" s="14" t="s">
        <v>9381</v>
      </c>
      <c r="I3463" s="14">
        <v>0.614</v>
      </c>
      <c r="J3463" s="14">
        <v>0.651</v>
      </c>
      <c r="K3463" s="14">
        <v>0.7226702029661698</v>
      </c>
      <c r="L3463" s="14">
        <v>0.0331</v>
      </c>
      <c r="M3463" s="14">
        <v>0.329</v>
      </c>
      <c r="N3463" s="14">
        <v>5.98E-5</v>
      </c>
      <c r="O3463" s="14">
        <v>0.0793</v>
      </c>
      <c r="P3463" s="14">
        <v>0.883</v>
      </c>
      <c r="Q3463" s="14">
        <v>127.674</v>
      </c>
      <c r="R3463" s="14">
        <v>0.0</v>
      </c>
      <c r="S3463" s="14">
        <v>1.0</v>
      </c>
      <c r="T3463" s="14" t="s">
        <v>104</v>
      </c>
      <c r="U3463" s="14" t="s">
        <v>68</v>
      </c>
      <c r="V3463" s="16" t="s">
        <v>560</v>
      </c>
      <c r="W3463" s="17" t="s">
        <v>185</v>
      </c>
    </row>
    <row r="3464" ht="15.75" customHeight="1">
      <c r="A3464" s="14" t="s">
        <v>9383</v>
      </c>
      <c r="B3464" s="14" t="s">
        <v>9384</v>
      </c>
      <c r="C3464" s="14">
        <v>2016.0</v>
      </c>
      <c r="D3464" s="14">
        <v>31.0</v>
      </c>
      <c r="E3464" s="14">
        <v>275613.0</v>
      </c>
      <c r="F3464" s="14" t="s">
        <v>327</v>
      </c>
      <c r="G3464" s="14" t="s">
        <v>9385</v>
      </c>
      <c r="H3464" s="14" t="s">
        <v>5449</v>
      </c>
      <c r="I3464" s="14">
        <v>0.751</v>
      </c>
      <c r="J3464" s="14">
        <v>0.925</v>
      </c>
      <c r="K3464" s="14">
        <v>0.8202682180647175</v>
      </c>
      <c r="L3464" s="14">
        <v>0.0986</v>
      </c>
      <c r="M3464" s="14">
        <v>0.162</v>
      </c>
      <c r="N3464" s="14">
        <v>1.88E-6</v>
      </c>
      <c r="O3464" s="14">
        <v>0.0652</v>
      </c>
      <c r="P3464" s="14">
        <v>0.936</v>
      </c>
      <c r="Q3464" s="14">
        <v>96.997</v>
      </c>
      <c r="R3464" s="14">
        <v>9.0</v>
      </c>
      <c r="S3464" s="14">
        <v>0.0</v>
      </c>
      <c r="T3464" s="14" t="s">
        <v>104</v>
      </c>
      <c r="U3464" s="14" t="s">
        <v>68</v>
      </c>
      <c r="V3464" s="16" t="s">
        <v>819</v>
      </c>
      <c r="W3464" s="17" t="s">
        <v>185</v>
      </c>
    </row>
    <row r="3465" ht="15.75" customHeight="1">
      <c r="A3465" s="14" t="s">
        <v>21715</v>
      </c>
      <c r="B3465" s="14" t="s">
        <v>21716</v>
      </c>
      <c r="C3465" s="14">
        <v>1986.0</v>
      </c>
      <c r="D3465" s="14">
        <v>31.0</v>
      </c>
      <c r="E3465" s="14">
        <v>209933.0</v>
      </c>
      <c r="F3465" s="14" t="s">
        <v>13320</v>
      </c>
      <c r="G3465" s="14" t="s">
        <v>20753</v>
      </c>
      <c r="H3465" s="14" t="s">
        <v>20754</v>
      </c>
      <c r="I3465" s="14">
        <v>0.431</v>
      </c>
      <c r="J3465" s="14">
        <v>0.349</v>
      </c>
      <c r="K3465" s="14">
        <v>0.8357110773461445</v>
      </c>
      <c r="L3465" s="14">
        <v>0.0352</v>
      </c>
      <c r="M3465" s="14">
        <v>0.853</v>
      </c>
      <c r="N3465" s="14">
        <v>0.0</v>
      </c>
      <c r="O3465" s="14">
        <v>0.197</v>
      </c>
      <c r="P3465" s="14">
        <v>0.294</v>
      </c>
      <c r="Q3465" s="14">
        <v>103.253</v>
      </c>
      <c r="R3465" s="14">
        <v>7.0</v>
      </c>
      <c r="S3465" s="14">
        <v>1.0</v>
      </c>
      <c r="T3465" s="14" t="s">
        <v>1264</v>
      </c>
      <c r="U3465" s="14" t="s">
        <v>68</v>
      </c>
      <c r="V3465" s="16" t="s">
        <v>36</v>
      </c>
      <c r="W3465" s="17" t="s">
        <v>251</v>
      </c>
    </row>
    <row r="3466" ht="15.75" customHeight="1">
      <c r="A3466" s="14" t="s">
        <v>21717</v>
      </c>
      <c r="B3466" s="14" t="s">
        <v>21718</v>
      </c>
      <c r="C3466" s="14">
        <v>2023.0</v>
      </c>
      <c r="D3466" s="14">
        <v>31.0</v>
      </c>
      <c r="E3466" s="14">
        <v>107231.0</v>
      </c>
      <c r="F3466" s="14" t="s">
        <v>15366</v>
      </c>
      <c r="G3466" s="14" t="s">
        <v>20769</v>
      </c>
      <c r="H3466" s="14" t="s">
        <v>21718</v>
      </c>
      <c r="I3466" s="14">
        <v>0.885</v>
      </c>
      <c r="J3466" s="14">
        <v>0.777</v>
      </c>
      <c r="K3466" s="14">
        <v>0.9072786772847244</v>
      </c>
      <c r="L3466" s="14">
        <v>0.236</v>
      </c>
      <c r="M3466" s="14">
        <v>0.295</v>
      </c>
      <c r="N3466" s="14">
        <v>2.49E-5</v>
      </c>
      <c r="O3466" s="14">
        <v>0.104</v>
      </c>
      <c r="P3466" s="14">
        <v>0.718</v>
      </c>
      <c r="Q3466" s="14">
        <v>147.001</v>
      </c>
      <c r="R3466" s="14">
        <v>8.0</v>
      </c>
      <c r="S3466" s="14">
        <v>0.0</v>
      </c>
      <c r="T3466" s="14" t="s">
        <v>1434</v>
      </c>
      <c r="U3466" s="14" t="s">
        <v>35</v>
      </c>
      <c r="V3466" s="16" t="s">
        <v>181</v>
      </c>
      <c r="W3466" s="17" t="s">
        <v>185</v>
      </c>
    </row>
    <row r="3467" ht="15.75" customHeight="1">
      <c r="A3467" s="14" t="s">
        <v>9388</v>
      </c>
      <c r="B3467" s="14" t="s">
        <v>9389</v>
      </c>
      <c r="C3467" s="14">
        <v>2015.0</v>
      </c>
      <c r="D3467" s="14">
        <v>31.0</v>
      </c>
      <c r="E3467" s="14">
        <v>270360.0</v>
      </c>
      <c r="F3467" s="14" t="s">
        <v>122</v>
      </c>
      <c r="G3467" s="14" t="s">
        <v>123</v>
      </c>
      <c r="H3467" s="14" t="s">
        <v>9391</v>
      </c>
      <c r="I3467" s="14">
        <v>0.539</v>
      </c>
      <c r="J3467" s="14">
        <v>0.784</v>
      </c>
      <c r="K3467" s="14">
        <v>0.8813124291300813</v>
      </c>
      <c r="L3467" s="14">
        <v>0.0603</v>
      </c>
      <c r="M3467" s="14">
        <v>0.387</v>
      </c>
      <c r="N3467" s="14">
        <v>0.0</v>
      </c>
      <c r="O3467" s="14">
        <v>0.0663</v>
      </c>
      <c r="P3467" s="14">
        <v>0.694</v>
      </c>
      <c r="Q3467" s="14">
        <v>118.471</v>
      </c>
      <c r="R3467" s="14">
        <v>8.0</v>
      </c>
      <c r="S3467" s="14">
        <v>1.0</v>
      </c>
      <c r="T3467" s="14" t="s">
        <v>104</v>
      </c>
      <c r="U3467" s="14" t="s">
        <v>35</v>
      </c>
      <c r="V3467" s="16" t="s">
        <v>407</v>
      </c>
      <c r="W3467" s="17" t="s">
        <v>185</v>
      </c>
    </row>
    <row r="3468" ht="15.75" customHeight="1">
      <c r="A3468" s="14" t="s">
        <v>9393</v>
      </c>
      <c r="B3468" s="14" t="s">
        <v>9395</v>
      </c>
      <c r="C3468" s="14">
        <v>1999.0</v>
      </c>
      <c r="D3468" s="14">
        <v>31.0</v>
      </c>
      <c r="E3468" s="14">
        <v>289840.0</v>
      </c>
      <c r="F3468" s="14" t="s">
        <v>5375</v>
      </c>
      <c r="G3468" s="14" t="s">
        <v>9397</v>
      </c>
      <c r="H3468" s="14" t="s">
        <v>9399</v>
      </c>
      <c r="I3468" s="14">
        <v>0.6567054320987653</v>
      </c>
      <c r="J3468" s="14">
        <v>0.6703844999999999</v>
      </c>
      <c r="K3468" s="14">
        <v>0.8136264709055699</v>
      </c>
      <c r="L3468" s="14">
        <v>0.08138265432098765</v>
      </c>
      <c r="M3468" s="14">
        <v>0.2693400896296296</v>
      </c>
      <c r="N3468" s="14">
        <v>0.05448885008024692</v>
      </c>
      <c r="O3468" s="14">
        <v>0.1911505555555556</v>
      </c>
      <c r="P3468" s="14">
        <v>0.6187672839506173</v>
      </c>
      <c r="Q3468" s="14">
        <v>120.71</v>
      </c>
      <c r="R3468" s="14">
        <v>5.0</v>
      </c>
      <c r="S3468" s="14">
        <v>1.0</v>
      </c>
      <c r="T3468" s="14" t="s">
        <v>103</v>
      </c>
      <c r="U3468" s="14" t="s">
        <v>35</v>
      </c>
      <c r="V3468" s="16" t="s">
        <v>407</v>
      </c>
      <c r="W3468" s="17" t="s">
        <v>185</v>
      </c>
    </row>
    <row r="3469" ht="15.75" customHeight="1">
      <c r="A3469" s="14" t="s">
        <v>9403</v>
      </c>
      <c r="B3469" s="14" t="s">
        <v>9404</v>
      </c>
      <c r="C3469" s="14">
        <v>2012.0</v>
      </c>
      <c r="D3469" s="14">
        <v>31.0</v>
      </c>
      <c r="E3469" s="14">
        <v>244493.0</v>
      </c>
      <c r="F3469" s="14" t="s">
        <v>9408</v>
      </c>
      <c r="G3469" s="14" t="s">
        <v>3206</v>
      </c>
      <c r="H3469" s="14" t="s">
        <v>9409</v>
      </c>
      <c r="I3469" s="14">
        <v>0.717</v>
      </c>
      <c r="J3469" s="14">
        <v>0.544</v>
      </c>
      <c r="K3469" s="14">
        <v>0.8333582871509133</v>
      </c>
      <c r="L3469" s="14">
        <v>0.0371</v>
      </c>
      <c r="M3469" s="14">
        <v>0.445</v>
      </c>
      <c r="N3469" s="14">
        <v>5.16E-6</v>
      </c>
      <c r="O3469" s="14">
        <v>0.0973</v>
      </c>
      <c r="P3469" s="14">
        <v>0.641</v>
      </c>
      <c r="Q3469" s="14">
        <v>139.96</v>
      </c>
      <c r="R3469" s="14">
        <v>7.0</v>
      </c>
      <c r="S3469" s="14">
        <v>1.0</v>
      </c>
      <c r="T3469" s="14" t="s">
        <v>103</v>
      </c>
      <c r="U3469" s="14" t="s">
        <v>35</v>
      </c>
      <c r="V3469" s="16" t="s">
        <v>407</v>
      </c>
      <c r="W3469" s="17" t="s">
        <v>185</v>
      </c>
    </row>
    <row r="3470" ht="15.75" customHeight="1">
      <c r="A3470" s="14" t="s">
        <v>21719</v>
      </c>
      <c r="B3470" s="14" t="s">
        <v>21720</v>
      </c>
      <c r="C3470" s="14">
        <v>2016.0</v>
      </c>
      <c r="D3470" s="14">
        <v>31.0</v>
      </c>
      <c r="E3470" s="14">
        <v>206693.0</v>
      </c>
      <c r="F3470" s="14" t="s">
        <v>16906</v>
      </c>
      <c r="G3470" s="14" t="s">
        <v>16908</v>
      </c>
      <c r="H3470" s="14" t="s">
        <v>21721</v>
      </c>
      <c r="I3470" s="14">
        <v>0.702</v>
      </c>
      <c r="J3470" s="14">
        <v>0.73</v>
      </c>
      <c r="K3470" s="14">
        <v>0.8638376146800455</v>
      </c>
      <c r="L3470" s="14">
        <v>0.099</v>
      </c>
      <c r="M3470" s="14">
        <v>0.425</v>
      </c>
      <c r="N3470" s="14">
        <v>1.25E-6</v>
      </c>
      <c r="O3470" s="14">
        <v>0.148</v>
      </c>
      <c r="P3470" s="14">
        <v>0.879</v>
      </c>
      <c r="Q3470" s="14">
        <v>173.97</v>
      </c>
      <c r="R3470" s="14">
        <v>0.0</v>
      </c>
      <c r="S3470" s="14">
        <v>0.0</v>
      </c>
      <c r="T3470" s="14" t="s">
        <v>1264</v>
      </c>
      <c r="U3470" s="14" t="s">
        <v>35</v>
      </c>
      <c r="V3470" s="16" t="s">
        <v>560</v>
      </c>
      <c r="W3470" s="17" t="s">
        <v>185</v>
      </c>
    </row>
    <row r="3471" ht="15.75" customHeight="1">
      <c r="A3471" s="14" t="s">
        <v>9412</v>
      </c>
      <c r="B3471" s="14" t="s">
        <v>9413</v>
      </c>
      <c r="C3471" s="14">
        <v>2019.0</v>
      </c>
      <c r="D3471" s="14">
        <v>31.0</v>
      </c>
      <c r="E3471" s="14">
        <v>253160.0</v>
      </c>
      <c r="F3471" s="14" t="s">
        <v>9415</v>
      </c>
      <c r="G3471" s="14" t="s">
        <v>9416</v>
      </c>
      <c r="H3471" s="14" t="s">
        <v>9417</v>
      </c>
      <c r="I3471" s="14">
        <v>0.71</v>
      </c>
      <c r="J3471" s="14">
        <v>0.798</v>
      </c>
      <c r="K3471" s="14">
        <v>0.8708532072621896</v>
      </c>
      <c r="L3471" s="14">
        <v>0.0883</v>
      </c>
      <c r="M3471" s="14">
        <v>0.0728</v>
      </c>
      <c r="N3471" s="14">
        <v>0.0</v>
      </c>
      <c r="O3471" s="14">
        <v>0.0744</v>
      </c>
      <c r="P3471" s="14">
        <v>0.839</v>
      </c>
      <c r="Q3471" s="14">
        <v>145.1</v>
      </c>
      <c r="R3471" s="14">
        <v>7.0</v>
      </c>
      <c r="S3471" s="14">
        <v>1.0</v>
      </c>
      <c r="T3471" s="14" t="s">
        <v>104</v>
      </c>
      <c r="U3471" s="14" t="s">
        <v>68</v>
      </c>
      <c r="V3471" s="16" t="s">
        <v>560</v>
      </c>
      <c r="W3471" s="17" t="s">
        <v>185</v>
      </c>
    </row>
    <row r="3472" ht="15.75" customHeight="1">
      <c r="A3472" s="14" t="s">
        <v>21722</v>
      </c>
      <c r="B3472" s="14" t="s">
        <v>21723</v>
      </c>
      <c r="C3472" s="14">
        <v>2021.0</v>
      </c>
      <c r="D3472" s="14">
        <v>31.0</v>
      </c>
      <c r="E3472" s="14">
        <v>221667.0</v>
      </c>
      <c r="F3472" s="14" t="s">
        <v>21724</v>
      </c>
      <c r="G3472" s="14" t="s">
        <v>21554</v>
      </c>
      <c r="H3472" s="14" t="s">
        <v>21725</v>
      </c>
      <c r="I3472" s="14">
        <v>0.723</v>
      </c>
      <c r="J3472" s="14">
        <v>0.554</v>
      </c>
      <c r="K3472" s="14">
        <v>0.8392402626389914</v>
      </c>
      <c r="L3472" s="14">
        <v>0.039</v>
      </c>
      <c r="M3472" s="14">
        <v>0.111</v>
      </c>
      <c r="N3472" s="14">
        <v>1.2E-5</v>
      </c>
      <c r="O3472" s="14">
        <v>0.292</v>
      </c>
      <c r="P3472" s="14">
        <v>0.461</v>
      </c>
      <c r="Q3472" s="14">
        <v>149.96</v>
      </c>
      <c r="R3472" s="14">
        <v>11.0</v>
      </c>
      <c r="S3472" s="14">
        <v>0.0</v>
      </c>
      <c r="T3472" s="14" t="s">
        <v>1434</v>
      </c>
      <c r="U3472" s="14" t="s">
        <v>68</v>
      </c>
      <c r="V3472" s="16" t="s">
        <v>54</v>
      </c>
      <c r="W3472" s="17" t="s">
        <v>251</v>
      </c>
    </row>
    <row r="3473" ht="15.75" customHeight="1">
      <c r="A3473" s="14" t="s">
        <v>21726</v>
      </c>
      <c r="B3473" s="14" t="s">
        <v>21727</v>
      </c>
      <c r="C3473" s="14">
        <v>2024.0</v>
      </c>
      <c r="D3473" s="14">
        <v>31.0</v>
      </c>
      <c r="E3473" s="14">
        <v>225676.0</v>
      </c>
      <c r="F3473" s="14" t="s">
        <v>21728</v>
      </c>
      <c r="G3473" s="14" t="s">
        <v>21729</v>
      </c>
      <c r="H3473" s="14" t="s">
        <v>21730</v>
      </c>
      <c r="I3473" s="14">
        <v>0.392</v>
      </c>
      <c r="J3473" s="14">
        <v>0.958</v>
      </c>
      <c r="K3473" s="14">
        <v>0.8795585309845453</v>
      </c>
      <c r="L3473" s="14">
        <v>0.109</v>
      </c>
      <c r="M3473" s="14">
        <v>0.139</v>
      </c>
      <c r="N3473" s="14">
        <v>0.0</v>
      </c>
      <c r="O3473" s="14">
        <v>0.766</v>
      </c>
      <c r="P3473" s="14">
        <v>0.463</v>
      </c>
      <c r="Q3473" s="14">
        <v>169.86</v>
      </c>
      <c r="R3473" s="14">
        <v>7.0</v>
      </c>
      <c r="S3473" s="14">
        <v>1.0</v>
      </c>
      <c r="T3473" s="14" t="s">
        <v>1434</v>
      </c>
      <c r="U3473" s="14" t="s">
        <v>68</v>
      </c>
      <c r="V3473" s="16" t="s">
        <v>54</v>
      </c>
      <c r="W3473" s="17" t="s">
        <v>251</v>
      </c>
    </row>
    <row r="3474" ht="15.75" customHeight="1">
      <c r="A3474" s="14" t="s">
        <v>5422</v>
      </c>
      <c r="B3474" s="14" t="s">
        <v>5423</v>
      </c>
      <c r="C3474" s="14">
        <v>2011.0</v>
      </c>
      <c r="D3474" s="14">
        <v>31.0</v>
      </c>
      <c r="E3474" s="14">
        <v>127346.0</v>
      </c>
      <c r="F3474" s="14" t="s">
        <v>880</v>
      </c>
      <c r="G3474" s="14" t="s">
        <v>5424</v>
      </c>
      <c r="H3474" s="14" t="s">
        <v>5425</v>
      </c>
      <c r="I3474" s="14">
        <v>0.771</v>
      </c>
      <c r="J3474" s="14">
        <v>0.964</v>
      </c>
      <c r="K3474" s="14">
        <v>0.7915855666846708</v>
      </c>
      <c r="L3474" s="14">
        <v>0.136</v>
      </c>
      <c r="M3474" s="14">
        <v>0.072</v>
      </c>
      <c r="N3474" s="14">
        <v>2.51E-5</v>
      </c>
      <c r="O3474" s="14">
        <v>0.199</v>
      </c>
      <c r="P3474" s="14">
        <v>0.488</v>
      </c>
      <c r="Q3474" s="14">
        <v>132.02</v>
      </c>
      <c r="R3474" s="14">
        <v>0.0</v>
      </c>
      <c r="S3474" s="14">
        <v>1.0</v>
      </c>
      <c r="T3474" s="14" t="s">
        <v>104</v>
      </c>
      <c r="U3474" s="14" t="s">
        <v>68</v>
      </c>
      <c r="V3474" s="16" t="s">
        <v>54</v>
      </c>
      <c r="W3474" s="17" t="s">
        <v>251</v>
      </c>
    </row>
    <row r="3475" ht="15.75" customHeight="1">
      <c r="A3475" s="14" t="s">
        <v>5427</v>
      </c>
      <c r="B3475" s="14" t="s">
        <v>5429</v>
      </c>
      <c r="C3475" s="14">
        <v>1998.0</v>
      </c>
      <c r="D3475" s="14">
        <v>31.0</v>
      </c>
      <c r="E3475" s="14">
        <v>369493.0</v>
      </c>
      <c r="F3475" s="14" t="s">
        <v>5430</v>
      </c>
      <c r="G3475" s="14" t="s">
        <v>4098</v>
      </c>
      <c r="H3475" s="14" t="s">
        <v>5431</v>
      </c>
      <c r="I3475" s="14">
        <v>0.63</v>
      </c>
      <c r="J3475" s="14">
        <v>0.522</v>
      </c>
      <c r="K3475" s="14">
        <v>0.7830727439782887</v>
      </c>
      <c r="L3475" s="14">
        <v>0.0733</v>
      </c>
      <c r="M3475" s="14">
        <v>0.318</v>
      </c>
      <c r="N3475" s="14">
        <v>5.42E-4</v>
      </c>
      <c r="O3475" s="14">
        <v>0.277</v>
      </c>
      <c r="P3475" s="14">
        <v>0.201</v>
      </c>
      <c r="Q3475" s="14">
        <v>112.63</v>
      </c>
      <c r="R3475" s="14">
        <v>5.0</v>
      </c>
      <c r="S3475" s="14">
        <v>1.0</v>
      </c>
      <c r="T3475" s="14" t="s">
        <v>104</v>
      </c>
      <c r="U3475" s="14" t="s">
        <v>94</v>
      </c>
      <c r="V3475" s="16" t="s">
        <v>36</v>
      </c>
      <c r="W3475" s="17" t="s">
        <v>251</v>
      </c>
    </row>
    <row r="3476" ht="15.75" customHeight="1">
      <c r="A3476" s="14" t="s">
        <v>9423</v>
      </c>
      <c r="B3476" s="14" t="s">
        <v>9424</v>
      </c>
      <c r="C3476" s="14">
        <v>2015.0</v>
      </c>
      <c r="D3476" s="14">
        <v>32.0</v>
      </c>
      <c r="E3476" s="14">
        <v>214674.0</v>
      </c>
      <c r="F3476" s="14" t="s">
        <v>5952</v>
      </c>
      <c r="G3476" s="14" t="s">
        <v>9425</v>
      </c>
      <c r="H3476" s="14" t="s">
        <v>9426</v>
      </c>
      <c r="I3476" s="14">
        <v>0.742</v>
      </c>
      <c r="J3476" s="14">
        <v>0.911</v>
      </c>
      <c r="K3476" s="14">
        <v>0.9096528564817307</v>
      </c>
      <c r="L3476" s="14">
        <v>0.155</v>
      </c>
      <c r="M3476" s="14">
        <v>0.071</v>
      </c>
      <c r="N3476" s="14">
        <v>1.56E-6</v>
      </c>
      <c r="O3476" s="14">
        <v>0.084</v>
      </c>
      <c r="P3476" s="14">
        <v>0.794</v>
      </c>
      <c r="Q3476" s="14">
        <v>132.024</v>
      </c>
      <c r="R3476" s="14">
        <v>11.0</v>
      </c>
      <c r="S3476" s="14">
        <v>0.0</v>
      </c>
      <c r="T3476" s="14" t="s">
        <v>34</v>
      </c>
      <c r="U3476" s="14" t="s">
        <v>35</v>
      </c>
      <c r="V3476" s="16" t="s">
        <v>181</v>
      </c>
      <c r="W3476" s="17" t="s">
        <v>185</v>
      </c>
    </row>
    <row r="3477" ht="15.75" customHeight="1">
      <c r="A3477" s="14" t="s">
        <v>21731</v>
      </c>
      <c r="B3477" s="14" t="s">
        <v>21732</v>
      </c>
      <c r="C3477" s="14">
        <v>2019.0</v>
      </c>
      <c r="D3477" s="14">
        <v>32.0</v>
      </c>
      <c r="E3477" s="14">
        <v>188221.0</v>
      </c>
      <c r="F3477" s="14" t="s">
        <v>19264</v>
      </c>
      <c r="G3477" s="14" t="s">
        <v>21733</v>
      </c>
      <c r="H3477" s="14" t="s">
        <v>21734</v>
      </c>
      <c r="I3477" s="14">
        <v>0.428</v>
      </c>
      <c r="J3477" s="14">
        <v>0.351</v>
      </c>
      <c r="K3477" s="14">
        <v>0.7649134814714583</v>
      </c>
      <c r="L3477" s="14">
        <v>0.0402</v>
      </c>
      <c r="M3477" s="14">
        <v>0.658</v>
      </c>
      <c r="N3477" s="14">
        <v>1.83E-4</v>
      </c>
      <c r="O3477" s="14">
        <v>0.108</v>
      </c>
      <c r="P3477" s="14">
        <v>0.583</v>
      </c>
      <c r="Q3477" s="14">
        <v>166.791</v>
      </c>
      <c r="R3477" s="14">
        <v>4.0</v>
      </c>
      <c r="S3477" s="14">
        <v>1.0</v>
      </c>
      <c r="T3477" s="14" t="s">
        <v>1434</v>
      </c>
      <c r="U3477" s="14" t="s">
        <v>35</v>
      </c>
      <c r="V3477" s="16" t="s">
        <v>333</v>
      </c>
      <c r="W3477" s="17" t="s">
        <v>185</v>
      </c>
    </row>
    <row r="3478" ht="15.75" customHeight="1">
      <c r="A3478" s="14" t="s">
        <v>21735</v>
      </c>
      <c r="B3478" s="14" t="s">
        <v>21736</v>
      </c>
      <c r="C3478" s="14">
        <v>2021.0</v>
      </c>
      <c r="D3478" s="14">
        <v>32.0</v>
      </c>
      <c r="E3478" s="14">
        <v>237040.0</v>
      </c>
      <c r="F3478" s="14" t="s">
        <v>21737</v>
      </c>
      <c r="G3478" s="14" t="s">
        <v>21738</v>
      </c>
      <c r="H3478" s="14" t="s">
        <v>21739</v>
      </c>
      <c r="I3478" s="14">
        <v>0.763</v>
      </c>
      <c r="J3478" s="14">
        <v>0.759</v>
      </c>
      <c r="K3478" s="14">
        <v>0.759801510047274</v>
      </c>
      <c r="L3478" s="14">
        <v>0.0266</v>
      </c>
      <c r="M3478" s="14">
        <v>0.36</v>
      </c>
      <c r="N3478" s="14">
        <v>7.16E-6</v>
      </c>
      <c r="O3478" s="14">
        <v>0.242</v>
      </c>
      <c r="P3478" s="14">
        <v>0.966</v>
      </c>
      <c r="Q3478" s="14">
        <v>114.33</v>
      </c>
      <c r="R3478" s="14">
        <v>9.0</v>
      </c>
      <c r="S3478" s="14">
        <v>1.0</v>
      </c>
      <c r="T3478" s="14" t="s">
        <v>1264</v>
      </c>
      <c r="U3478" s="14" t="s">
        <v>35</v>
      </c>
      <c r="V3478" s="16" t="s">
        <v>819</v>
      </c>
      <c r="W3478" s="17" t="s">
        <v>185</v>
      </c>
    </row>
    <row r="3479" ht="15.75" customHeight="1">
      <c r="A3479" s="14" t="s">
        <v>9430</v>
      </c>
      <c r="B3479" s="14" t="s">
        <v>9431</v>
      </c>
      <c r="C3479" s="14">
        <v>1995.0</v>
      </c>
      <c r="D3479" s="14">
        <v>32.0</v>
      </c>
      <c r="E3479" s="14">
        <v>314093.0</v>
      </c>
      <c r="F3479" s="14" t="s">
        <v>7167</v>
      </c>
      <c r="G3479" s="14" t="s">
        <v>1474</v>
      </c>
      <c r="H3479" s="14" t="s">
        <v>9434</v>
      </c>
      <c r="I3479" s="14">
        <v>0.6567054320987653</v>
      </c>
      <c r="J3479" s="14">
        <v>0.6703844999999999</v>
      </c>
      <c r="K3479" s="14">
        <v>0.8136264709055699</v>
      </c>
      <c r="L3479" s="14">
        <v>0.08138265432098765</v>
      </c>
      <c r="M3479" s="14">
        <v>0.2693400896296296</v>
      </c>
      <c r="N3479" s="14">
        <v>0.05448885008024692</v>
      </c>
      <c r="O3479" s="14">
        <v>0.1911505555555556</v>
      </c>
      <c r="P3479" s="14">
        <v>0.6187672839506173</v>
      </c>
      <c r="Q3479" s="14">
        <v>120.71</v>
      </c>
      <c r="R3479" s="14">
        <v>5.0</v>
      </c>
      <c r="S3479" s="14">
        <v>1.0</v>
      </c>
      <c r="T3479" s="14" t="s">
        <v>104</v>
      </c>
      <c r="U3479" s="14" t="s">
        <v>35</v>
      </c>
      <c r="V3479" s="16" t="s">
        <v>407</v>
      </c>
      <c r="W3479" s="17" t="s">
        <v>185</v>
      </c>
    </row>
    <row r="3480" ht="15.75" customHeight="1">
      <c r="A3480" s="14" t="s">
        <v>5434</v>
      </c>
      <c r="B3480" s="14" t="s">
        <v>5435</v>
      </c>
      <c r="C3480" s="14">
        <v>2020.0</v>
      </c>
      <c r="D3480" s="14">
        <v>32.0</v>
      </c>
      <c r="E3480" s="14">
        <v>154736.0</v>
      </c>
      <c r="F3480" s="14" t="s">
        <v>5436</v>
      </c>
      <c r="G3480" s="14" t="s">
        <v>5437</v>
      </c>
      <c r="H3480" s="14" t="s">
        <v>5435</v>
      </c>
      <c r="I3480" s="14">
        <v>0.365</v>
      </c>
      <c r="J3480" s="14">
        <v>0.184</v>
      </c>
      <c r="K3480" s="14">
        <v>0.7240390990797588</v>
      </c>
      <c r="L3480" s="14">
        <v>0.0284</v>
      </c>
      <c r="M3480" s="14">
        <v>0.847</v>
      </c>
      <c r="N3480" s="14">
        <v>0.0</v>
      </c>
      <c r="O3480" s="14">
        <v>0.122</v>
      </c>
      <c r="P3480" s="14">
        <v>0.224</v>
      </c>
      <c r="Q3480" s="14">
        <v>75.804</v>
      </c>
      <c r="R3480" s="14">
        <v>2.0</v>
      </c>
      <c r="S3480" s="14">
        <v>0.0</v>
      </c>
      <c r="T3480" s="14" t="s">
        <v>34</v>
      </c>
      <c r="U3480" s="14" t="s">
        <v>35</v>
      </c>
      <c r="V3480" s="16" t="s">
        <v>36</v>
      </c>
      <c r="W3480" s="17" t="s">
        <v>251</v>
      </c>
    </row>
    <row r="3481" ht="15.75" customHeight="1">
      <c r="A3481" s="14" t="s">
        <v>5441</v>
      </c>
      <c r="B3481" s="14" t="s">
        <v>5442</v>
      </c>
      <c r="C3481" s="14">
        <v>2018.0</v>
      </c>
      <c r="D3481" s="14">
        <v>32.0</v>
      </c>
      <c r="E3481" s="14">
        <v>318500.0</v>
      </c>
      <c r="F3481" s="14" t="s">
        <v>26</v>
      </c>
      <c r="G3481" s="14" t="s">
        <v>5443</v>
      </c>
      <c r="H3481" s="14" t="s">
        <v>5442</v>
      </c>
      <c r="I3481" s="14">
        <v>0.652</v>
      </c>
      <c r="J3481" s="14">
        <v>0.148</v>
      </c>
      <c r="K3481" s="14">
        <v>0.6189549333600207</v>
      </c>
      <c r="L3481" s="14">
        <v>0.0357</v>
      </c>
      <c r="M3481" s="14">
        <v>0.78</v>
      </c>
      <c r="N3481" s="14">
        <v>0.0746</v>
      </c>
      <c r="O3481" s="14">
        <v>0.0967</v>
      </c>
      <c r="P3481" s="14">
        <v>0.125</v>
      </c>
      <c r="Q3481" s="14">
        <v>127.885</v>
      </c>
      <c r="R3481" s="14">
        <v>8.0</v>
      </c>
      <c r="S3481" s="14">
        <v>0.0</v>
      </c>
      <c r="T3481" s="14" t="s">
        <v>34</v>
      </c>
      <c r="U3481" s="14" t="s">
        <v>35</v>
      </c>
      <c r="V3481" s="16" t="s">
        <v>58</v>
      </c>
      <c r="W3481" s="17" t="s">
        <v>251</v>
      </c>
    </row>
    <row r="3482" ht="15.75" customHeight="1">
      <c r="A3482" s="14" t="s">
        <v>9438</v>
      </c>
      <c r="B3482" s="14" t="s">
        <v>9439</v>
      </c>
      <c r="C3482" s="14">
        <v>1995.0</v>
      </c>
      <c r="D3482" s="14">
        <v>32.0</v>
      </c>
      <c r="E3482" s="14">
        <v>304796.0</v>
      </c>
      <c r="F3482" s="14" t="s">
        <v>26</v>
      </c>
      <c r="G3482" s="14" t="s">
        <v>48</v>
      </c>
      <c r="H3482" s="14" t="s">
        <v>9443</v>
      </c>
      <c r="I3482" s="14">
        <v>0.679</v>
      </c>
      <c r="J3482" s="14">
        <v>0.819</v>
      </c>
      <c r="K3482" s="14">
        <v>0.7908583406243267</v>
      </c>
      <c r="L3482" s="14">
        <v>0.0514</v>
      </c>
      <c r="M3482" s="14">
        <v>0.702</v>
      </c>
      <c r="N3482" s="14">
        <v>1.01E-6</v>
      </c>
      <c r="O3482" s="14">
        <v>0.259</v>
      </c>
      <c r="P3482" s="14">
        <v>0.777</v>
      </c>
      <c r="Q3482" s="14">
        <v>116.01</v>
      </c>
      <c r="R3482" s="14">
        <v>10.0</v>
      </c>
      <c r="S3482" s="14">
        <v>0.0</v>
      </c>
      <c r="T3482" s="14" t="s">
        <v>34</v>
      </c>
      <c r="U3482" s="14" t="s">
        <v>35</v>
      </c>
      <c r="V3482" s="16" t="s">
        <v>181</v>
      </c>
      <c r="W3482" s="17" t="s">
        <v>185</v>
      </c>
    </row>
    <row r="3483" ht="15.75" customHeight="1">
      <c r="A3483" s="14" t="s">
        <v>5445</v>
      </c>
      <c r="B3483" s="14" t="s">
        <v>5447</v>
      </c>
      <c r="C3483" s="14">
        <v>2016.0</v>
      </c>
      <c r="D3483" s="14">
        <v>32.0</v>
      </c>
      <c r="E3483" s="14">
        <v>445520.0</v>
      </c>
      <c r="F3483" s="14" t="s">
        <v>1607</v>
      </c>
      <c r="G3483" s="14" t="s">
        <v>1608</v>
      </c>
      <c r="H3483" s="14" t="s">
        <v>5449</v>
      </c>
      <c r="I3483" s="14">
        <v>0.695</v>
      </c>
      <c r="J3483" s="14">
        <v>0.504</v>
      </c>
      <c r="K3483" s="14">
        <v>0.6738177229124588</v>
      </c>
      <c r="L3483" s="14">
        <v>0.115</v>
      </c>
      <c r="M3483" s="14">
        <v>0.0944</v>
      </c>
      <c r="N3483" s="14">
        <v>0.0</v>
      </c>
      <c r="O3483" s="14">
        <v>0.269</v>
      </c>
      <c r="P3483" s="14">
        <v>0.345</v>
      </c>
      <c r="Q3483" s="14">
        <v>91.022</v>
      </c>
      <c r="R3483" s="14">
        <v>3.0</v>
      </c>
      <c r="S3483" s="14">
        <v>0.0</v>
      </c>
      <c r="T3483" s="14" t="s">
        <v>104</v>
      </c>
      <c r="U3483" s="14" t="s">
        <v>68</v>
      </c>
      <c r="V3483" s="16" t="s">
        <v>45</v>
      </c>
      <c r="W3483" s="17" t="s">
        <v>251</v>
      </c>
    </row>
    <row r="3484" ht="15.75" customHeight="1">
      <c r="A3484" s="14" t="s">
        <v>5451</v>
      </c>
      <c r="B3484" s="14" t="s">
        <v>5452</v>
      </c>
      <c r="C3484" s="14">
        <v>2024.0</v>
      </c>
      <c r="D3484" s="14">
        <v>32.0</v>
      </c>
      <c r="E3484" s="14">
        <v>133347.0</v>
      </c>
      <c r="F3484" s="14" t="s">
        <v>5061</v>
      </c>
      <c r="G3484" s="14" t="s">
        <v>5062</v>
      </c>
      <c r="H3484" s="14" t="s">
        <v>5452</v>
      </c>
      <c r="I3484" s="14">
        <v>0.661</v>
      </c>
      <c r="J3484" s="14">
        <v>0.72</v>
      </c>
      <c r="K3484" s="14">
        <v>0.8145145765872883</v>
      </c>
      <c r="L3484" s="14">
        <v>0.0429</v>
      </c>
      <c r="M3484" s="14">
        <v>0.697</v>
      </c>
      <c r="N3484" s="14">
        <v>1.08E-4</v>
      </c>
      <c r="O3484" s="14">
        <v>0.104</v>
      </c>
      <c r="P3484" s="14">
        <v>0.459</v>
      </c>
      <c r="Q3484" s="14">
        <v>117.959</v>
      </c>
      <c r="R3484" s="14">
        <v>2.0</v>
      </c>
      <c r="S3484" s="14">
        <v>1.0</v>
      </c>
      <c r="T3484" s="14" t="s">
        <v>104</v>
      </c>
      <c r="U3484" s="14" t="s">
        <v>35</v>
      </c>
      <c r="V3484" s="16" t="s">
        <v>54</v>
      </c>
      <c r="W3484" s="17" t="s">
        <v>251</v>
      </c>
    </row>
    <row r="3485" ht="15.75" customHeight="1">
      <c r="A3485" s="14" t="s">
        <v>9447</v>
      </c>
      <c r="B3485" s="14" t="s">
        <v>9448</v>
      </c>
      <c r="C3485" s="14">
        <v>2021.0</v>
      </c>
      <c r="D3485" s="14">
        <v>32.0</v>
      </c>
      <c r="E3485" s="14">
        <v>258010.0</v>
      </c>
      <c r="F3485" s="14" t="s">
        <v>9449</v>
      </c>
      <c r="G3485" s="14" t="s">
        <v>9450</v>
      </c>
      <c r="H3485" s="14" t="s">
        <v>9448</v>
      </c>
      <c r="I3485" s="14">
        <v>0.718</v>
      </c>
      <c r="J3485" s="14">
        <v>0.945</v>
      </c>
      <c r="K3485" s="14">
        <v>0.8921352640281451</v>
      </c>
      <c r="L3485" s="14">
        <v>0.0589</v>
      </c>
      <c r="M3485" s="14">
        <v>0.192</v>
      </c>
      <c r="N3485" s="14">
        <v>3.09E-5</v>
      </c>
      <c r="O3485" s="14">
        <v>0.0584</v>
      </c>
      <c r="P3485" s="14">
        <v>0.787</v>
      </c>
      <c r="Q3485" s="14">
        <v>106.98</v>
      </c>
      <c r="R3485" s="14">
        <v>11.0</v>
      </c>
      <c r="S3485" s="14">
        <v>1.0</v>
      </c>
      <c r="T3485" s="14" t="s">
        <v>104</v>
      </c>
      <c r="U3485" s="14" t="s">
        <v>68</v>
      </c>
      <c r="V3485" s="16" t="s">
        <v>181</v>
      </c>
      <c r="W3485" s="17" t="s">
        <v>185</v>
      </c>
    </row>
    <row r="3486" ht="15.75" customHeight="1">
      <c r="A3486" s="14" t="s">
        <v>9455</v>
      </c>
      <c r="B3486" s="14" t="s">
        <v>9456</v>
      </c>
      <c r="C3486" s="14">
        <v>1983.0</v>
      </c>
      <c r="D3486" s="14">
        <v>32.0</v>
      </c>
      <c r="E3486" s="14">
        <v>456306.0</v>
      </c>
      <c r="F3486" s="14" t="s">
        <v>9457</v>
      </c>
      <c r="G3486" s="14" t="s">
        <v>9458</v>
      </c>
      <c r="H3486" s="14" t="s">
        <v>9460</v>
      </c>
      <c r="I3486" s="14">
        <v>0.405</v>
      </c>
      <c r="J3486" s="14">
        <v>0.651</v>
      </c>
      <c r="K3486" s="14">
        <v>0.7988792162898878</v>
      </c>
      <c r="L3486" s="14">
        <v>0.0396</v>
      </c>
      <c r="M3486" s="14">
        <v>0.748</v>
      </c>
      <c r="N3486" s="14">
        <v>7.77E-5</v>
      </c>
      <c r="O3486" s="14">
        <v>0.412</v>
      </c>
      <c r="P3486" s="14">
        <v>0.65</v>
      </c>
      <c r="Q3486" s="14">
        <v>153.279</v>
      </c>
      <c r="R3486" s="14">
        <v>8.0</v>
      </c>
      <c r="S3486" s="14">
        <v>0.0</v>
      </c>
      <c r="T3486" s="14" t="s">
        <v>104</v>
      </c>
      <c r="U3486" s="14" t="s">
        <v>94</v>
      </c>
      <c r="V3486" s="16" t="s">
        <v>407</v>
      </c>
      <c r="W3486" s="17" t="s">
        <v>185</v>
      </c>
    </row>
    <row r="3487" ht="15.75" customHeight="1">
      <c r="A3487" s="14" t="s">
        <v>9463</v>
      </c>
      <c r="B3487" s="14" t="s">
        <v>9464</v>
      </c>
      <c r="C3487" s="14">
        <v>2023.0</v>
      </c>
      <c r="D3487" s="14">
        <v>32.0</v>
      </c>
      <c r="E3487" s="14">
        <v>162626.0</v>
      </c>
      <c r="F3487" s="14" t="s">
        <v>9467</v>
      </c>
      <c r="G3487" s="14" t="s">
        <v>9468</v>
      </c>
      <c r="H3487" s="14" t="s">
        <v>9470</v>
      </c>
      <c r="I3487" s="14">
        <v>0.827</v>
      </c>
      <c r="J3487" s="14">
        <v>0.708</v>
      </c>
      <c r="K3487" s="14">
        <v>0.7326160887914656</v>
      </c>
      <c r="L3487" s="14">
        <v>0.0601</v>
      </c>
      <c r="M3487" s="14">
        <v>0.493</v>
      </c>
      <c r="N3487" s="14">
        <v>1.14E-5</v>
      </c>
      <c r="O3487" s="14">
        <v>0.104</v>
      </c>
      <c r="P3487" s="14">
        <v>0.885</v>
      </c>
      <c r="Q3487" s="14">
        <v>122.537</v>
      </c>
      <c r="R3487" s="14">
        <v>8.0</v>
      </c>
      <c r="S3487" s="14">
        <v>1.0</v>
      </c>
      <c r="T3487" s="14" t="s">
        <v>103</v>
      </c>
      <c r="U3487" s="14" t="s">
        <v>94</v>
      </c>
      <c r="V3487" s="16" t="s">
        <v>560</v>
      </c>
      <c r="W3487" s="17" t="s">
        <v>185</v>
      </c>
    </row>
    <row r="3488" ht="15.75" customHeight="1">
      <c r="A3488" s="14" t="s">
        <v>5455</v>
      </c>
      <c r="B3488" s="14" t="s">
        <v>5456</v>
      </c>
      <c r="C3488" s="14">
        <v>2023.0</v>
      </c>
      <c r="D3488" s="14">
        <v>32.0</v>
      </c>
      <c r="E3488" s="14">
        <v>288973.0</v>
      </c>
      <c r="F3488" s="14" t="s">
        <v>5457</v>
      </c>
      <c r="G3488" s="14" t="s">
        <v>5458</v>
      </c>
      <c r="H3488" s="14" t="s">
        <v>5460</v>
      </c>
      <c r="I3488" s="14">
        <v>0.281</v>
      </c>
      <c r="J3488" s="14">
        <v>0.836</v>
      </c>
      <c r="K3488" s="14">
        <v>0.8300643808775894</v>
      </c>
      <c r="L3488" s="14">
        <v>0.0638</v>
      </c>
      <c r="M3488" s="14">
        <v>4.88E-4</v>
      </c>
      <c r="N3488" s="14">
        <v>0.0119</v>
      </c>
      <c r="O3488" s="14">
        <v>0.484</v>
      </c>
      <c r="P3488" s="14">
        <v>0.453</v>
      </c>
      <c r="Q3488" s="14">
        <v>152.17</v>
      </c>
      <c r="R3488" s="14">
        <v>11.0</v>
      </c>
      <c r="S3488" s="14">
        <v>1.0</v>
      </c>
      <c r="T3488" s="14" t="s">
        <v>103</v>
      </c>
      <c r="U3488" s="14" t="s">
        <v>94</v>
      </c>
      <c r="V3488" s="16" t="s">
        <v>54</v>
      </c>
      <c r="W3488" s="17" t="s">
        <v>251</v>
      </c>
    </row>
    <row r="3489" ht="15.75" customHeight="1">
      <c r="A3489" s="14" t="s">
        <v>9474</v>
      </c>
      <c r="B3489" s="14" t="s">
        <v>9475</v>
      </c>
      <c r="C3489" s="14">
        <v>2018.0</v>
      </c>
      <c r="D3489" s="14">
        <v>32.0</v>
      </c>
      <c r="E3489" s="14">
        <v>233226.0</v>
      </c>
      <c r="F3489" s="14" t="s">
        <v>9476</v>
      </c>
      <c r="G3489" s="14" t="s">
        <v>9477</v>
      </c>
      <c r="H3489" s="14" t="s">
        <v>9478</v>
      </c>
      <c r="I3489" s="14">
        <v>0.816</v>
      </c>
      <c r="J3489" s="14">
        <v>0.622</v>
      </c>
      <c r="K3489" s="14">
        <v>0.7868158192888839</v>
      </c>
      <c r="L3489" s="14">
        <v>0.404</v>
      </c>
      <c r="M3489" s="14">
        <v>0.206</v>
      </c>
      <c r="N3489" s="14">
        <v>0.0</v>
      </c>
      <c r="O3489" s="14">
        <v>0.177</v>
      </c>
      <c r="P3489" s="14">
        <v>0.721</v>
      </c>
      <c r="Q3489" s="14">
        <v>142.977</v>
      </c>
      <c r="R3489" s="14">
        <v>5.0</v>
      </c>
      <c r="S3489" s="14">
        <v>0.0</v>
      </c>
      <c r="T3489" s="14" t="s">
        <v>103</v>
      </c>
      <c r="U3489" s="14" t="s">
        <v>94</v>
      </c>
      <c r="V3489" s="16" t="s">
        <v>181</v>
      </c>
      <c r="W3489" s="17" t="s">
        <v>185</v>
      </c>
    </row>
    <row r="3490" ht="15.75" customHeight="1">
      <c r="A3490" s="14" t="s">
        <v>21740</v>
      </c>
      <c r="B3490" s="14" t="s">
        <v>21741</v>
      </c>
      <c r="C3490" s="14">
        <v>2005.0</v>
      </c>
      <c r="D3490" s="14">
        <v>32.0</v>
      </c>
      <c r="E3490" s="14">
        <v>201720.0</v>
      </c>
      <c r="F3490" s="14" t="s">
        <v>21742</v>
      </c>
      <c r="G3490" s="14" t="s">
        <v>21743</v>
      </c>
      <c r="H3490" s="14" t="s">
        <v>21744</v>
      </c>
      <c r="I3490" s="14">
        <v>0.415</v>
      </c>
      <c r="J3490" s="14">
        <v>0.698</v>
      </c>
      <c r="K3490" s="14">
        <v>0.8398605436904615</v>
      </c>
      <c r="L3490" s="14">
        <v>0.0474</v>
      </c>
      <c r="M3490" s="14">
        <v>0.261</v>
      </c>
      <c r="N3490" s="14">
        <v>0.0</v>
      </c>
      <c r="O3490" s="14">
        <v>0.0758</v>
      </c>
      <c r="P3490" s="14">
        <v>0.745</v>
      </c>
      <c r="Q3490" s="14">
        <v>205.517</v>
      </c>
      <c r="R3490" s="14">
        <v>7.0</v>
      </c>
      <c r="S3490" s="14">
        <v>1.0</v>
      </c>
      <c r="T3490" s="14" t="s">
        <v>1264</v>
      </c>
      <c r="U3490" s="14" t="s">
        <v>94</v>
      </c>
      <c r="V3490" s="16" t="s">
        <v>181</v>
      </c>
      <c r="W3490" s="17" t="s">
        <v>185</v>
      </c>
    </row>
    <row r="3491" ht="15.75" customHeight="1">
      <c r="A3491" s="14" t="s">
        <v>5464</v>
      </c>
      <c r="B3491" s="14" t="s">
        <v>5465</v>
      </c>
      <c r="C3491" s="14">
        <v>2021.0</v>
      </c>
      <c r="D3491" s="14">
        <v>32.0</v>
      </c>
      <c r="E3491" s="14">
        <v>175562.0</v>
      </c>
      <c r="F3491" s="14" t="s">
        <v>1350</v>
      </c>
      <c r="G3491" s="14" t="s">
        <v>5466</v>
      </c>
      <c r="H3491" s="14" t="s">
        <v>5465</v>
      </c>
      <c r="I3491" s="14">
        <v>0.84</v>
      </c>
      <c r="J3491" s="14">
        <v>0.612</v>
      </c>
      <c r="K3491" s="14">
        <v>0.7893611105000886</v>
      </c>
      <c r="L3491" s="14">
        <v>0.305</v>
      </c>
      <c r="M3491" s="14">
        <v>0.119</v>
      </c>
      <c r="N3491" s="14">
        <v>0.0</v>
      </c>
      <c r="O3491" s="14">
        <v>0.13</v>
      </c>
      <c r="P3491" s="14">
        <v>0.415</v>
      </c>
      <c r="Q3491" s="14">
        <v>96.172</v>
      </c>
      <c r="R3491" s="14">
        <v>9.0</v>
      </c>
      <c r="S3491" s="14">
        <v>0.0</v>
      </c>
      <c r="T3491" s="14" t="s">
        <v>103</v>
      </c>
      <c r="U3491" s="14" t="s">
        <v>68</v>
      </c>
      <c r="V3491" s="16" t="s">
        <v>54</v>
      </c>
      <c r="W3491" s="17" t="s">
        <v>251</v>
      </c>
    </row>
    <row r="3492" ht="15.75" customHeight="1">
      <c r="A3492" s="14" t="s">
        <v>9484</v>
      </c>
      <c r="B3492" s="14" t="s">
        <v>9485</v>
      </c>
      <c r="C3492" s="14">
        <v>2020.0</v>
      </c>
      <c r="D3492" s="14">
        <v>32.0</v>
      </c>
      <c r="E3492" s="14">
        <v>138287.0</v>
      </c>
      <c r="F3492" s="14" t="s">
        <v>9486</v>
      </c>
      <c r="G3492" s="14" t="s">
        <v>9488</v>
      </c>
      <c r="H3492" s="14" t="s">
        <v>9490</v>
      </c>
      <c r="I3492" s="14">
        <v>0.68</v>
      </c>
      <c r="J3492" s="14">
        <v>0.81</v>
      </c>
      <c r="K3492" s="14">
        <v>0.8233482343202929</v>
      </c>
      <c r="L3492" s="14">
        <v>0.083</v>
      </c>
      <c r="M3492" s="14">
        <v>0.063</v>
      </c>
      <c r="N3492" s="14">
        <v>0.0</v>
      </c>
      <c r="O3492" s="14">
        <v>0.26</v>
      </c>
      <c r="P3492" s="14">
        <v>0.8</v>
      </c>
      <c r="Q3492" s="14">
        <v>107.005</v>
      </c>
      <c r="R3492" s="14">
        <v>11.0</v>
      </c>
      <c r="S3492" s="14">
        <v>0.0</v>
      </c>
      <c r="T3492" s="14" t="s">
        <v>103</v>
      </c>
      <c r="U3492" s="14" t="s">
        <v>68</v>
      </c>
      <c r="V3492" s="16" t="s">
        <v>560</v>
      </c>
      <c r="W3492" s="17" t="s">
        <v>185</v>
      </c>
    </row>
    <row r="3493" ht="15.75" customHeight="1">
      <c r="A3493" s="14" t="s">
        <v>9492</v>
      </c>
      <c r="B3493" s="14" t="s">
        <v>9494</v>
      </c>
      <c r="C3493" s="14">
        <v>2017.0</v>
      </c>
      <c r="D3493" s="14">
        <v>32.0</v>
      </c>
      <c r="E3493" s="14">
        <v>231880.0</v>
      </c>
      <c r="F3493" s="14" t="s">
        <v>4529</v>
      </c>
      <c r="G3493" s="14" t="s">
        <v>9497</v>
      </c>
      <c r="H3493" s="14" t="s">
        <v>9499</v>
      </c>
      <c r="I3493" s="14">
        <v>0.669</v>
      </c>
      <c r="J3493" s="14">
        <v>0.611</v>
      </c>
      <c r="K3493" s="14">
        <v>0.786195538237414</v>
      </c>
      <c r="L3493" s="14">
        <v>0.0362</v>
      </c>
      <c r="M3493" s="14">
        <v>0.0317</v>
      </c>
      <c r="N3493" s="14">
        <v>3.35E-6</v>
      </c>
      <c r="O3493" s="14">
        <v>0.121</v>
      </c>
      <c r="P3493" s="14">
        <v>0.943</v>
      </c>
      <c r="Q3493" s="14">
        <v>107.526</v>
      </c>
      <c r="R3493" s="14">
        <v>9.0</v>
      </c>
      <c r="S3493" s="14">
        <v>1.0</v>
      </c>
      <c r="T3493" s="14" t="s">
        <v>103</v>
      </c>
      <c r="U3493" s="14" t="s">
        <v>68</v>
      </c>
      <c r="V3493" s="16" t="s">
        <v>819</v>
      </c>
      <c r="W3493" s="17" t="s">
        <v>185</v>
      </c>
    </row>
    <row r="3494" ht="15.75" customHeight="1">
      <c r="A3494" s="14" t="s">
        <v>9502</v>
      </c>
      <c r="B3494" s="14" t="s">
        <v>1597</v>
      </c>
      <c r="C3494" s="14">
        <v>1992.0</v>
      </c>
      <c r="D3494" s="14">
        <v>32.0</v>
      </c>
      <c r="E3494" s="14">
        <v>193110.0</v>
      </c>
      <c r="F3494" s="14" t="s">
        <v>901</v>
      </c>
      <c r="G3494" s="14" t="s">
        <v>671</v>
      </c>
      <c r="H3494" s="14" t="s">
        <v>9504</v>
      </c>
      <c r="I3494" s="14">
        <v>0.581</v>
      </c>
      <c r="J3494" s="14">
        <v>0.409</v>
      </c>
      <c r="K3494" s="14">
        <v>0.7694479498477222</v>
      </c>
      <c r="L3494" s="14">
        <v>0.0491</v>
      </c>
      <c r="M3494" s="14">
        <v>0.801</v>
      </c>
      <c r="N3494" s="14">
        <v>0.0</v>
      </c>
      <c r="O3494" s="14">
        <v>0.0527</v>
      </c>
      <c r="P3494" s="14">
        <v>0.66</v>
      </c>
      <c r="Q3494" s="14">
        <v>80.609</v>
      </c>
      <c r="R3494" s="14">
        <v>6.0</v>
      </c>
      <c r="S3494" s="14">
        <v>1.0</v>
      </c>
      <c r="T3494" s="14" t="s">
        <v>34</v>
      </c>
      <c r="U3494" s="14" t="s">
        <v>68</v>
      </c>
      <c r="V3494" s="16" t="s">
        <v>407</v>
      </c>
      <c r="W3494" s="17" t="s">
        <v>185</v>
      </c>
    </row>
    <row r="3495" ht="15.75" customHeight="1">
      <c r="A3495" s="14" t="s">
        <v>21745</v>
      </c>
      <c r="B3495" s="14" t="s">
        <v>21746</v>
      </c>
      <c r="C3495" s="14">
        <v>2003.0</v>
      </c>
      <c r="D3495" s="14">
        <v>32.0</v>
      </c>
      <c r="E3495" s="14">
        <v>199173.0</v>
      </c>
      <c r="F3495" s="14" t="s">
        <v>21747</v>
      </c>
      <c r="G3495" s="14" t="s">
        <v>21748</v>
      </c>
      <c r="H3495" s="14" t="s">
        <v>21749</v>
      </c>
      <c r="I3495" s="14">
        <v>0.674</v>
      </c>
      <c r="J3495" s="14">
        <v>0.947</v>
      </c>
      <c r="K3495" s="14">
        <v>0.9090539644320355</v>
      </c>
      <c r="L3495" s="14">
        <v>0.0809</v>
      </c>
      <c r="M3495" s="14">
        <v>0.134</v>
      </c>
      <c r="N3495" s="14">
        <v>0.0</v>
      </c>
      <c r="O3495" s="14">
        <v>0.206</v>
      </c>
      <c r="P3495" s="14">
        <v>0.85</v>
      </c>
      <c r="Q3495" s="14">
        <v>104.047</v>
      </c>
      <c r="R3495" s="14">
        <v>8.0</v>
      </c>
      <c r="S3495" s="14">
        <v>1.0</v>
      </c>
      <c r="T3495" s="14" t="s">
        <v>1434</v>
      </c>
      <c r="U3495" s="14" t="s">
        <v>68</v>
      </c>
      <c r="V3495" s="16" t="s">
        <v>560</v>
      </c>
      <c r="W3495" s="17" t="s">
        <v>185</v>
      </c>
    </row>
    <row r="3496" ht="15.75" customHeight="1">
      <c r="A3496" s="14" t="s">
        <v>21750</v>
      </c>
      <c r="B3496" s="14" t="s">
        <v>21751</v>
      </c>
      <c r="C3496" s="14">
        <v>2024.0</v>
      </c>
      <c r="D3496" s="14">
        <v>32.0</v>
      </c>
      <c r="E3496" s="14">
        <v>203180.0</v>
      </c>
      <c r="F3496" s="14" t="s">
        <v>4868</v>
      </c>
      <c r="G3496" s="14" t="s">
        <v>21752</v>
      </c>
      <c r="H3496" s="14" t="s">
        <v>21751</v>
      </c>
      <c r="I3496" s="14">
        <v>0.717</v>
      </c>
      <c r="J3496" s="14">
        <v>0.476</v>
      </c>
      <c r="K3496" s="14">
        <v>0.7099865249136957</v>
      </c>
      <c r="L3496" s="14">
        <v>0.0883</v>
      </c>
      <c r="M3496" s="14">
        <v>0.667</v>
      </c>
      <c r="N3496" s="14">
        <v>0.0211</v>
      </c>
      <c r="O3496" s="14">
        <v>0.106</v>
      </c>
      <c r="P3496" s="14">
        <v>0.211</v>
      </c>
      <c r="Q3496" s="14">
        <v>90.025</v>
      </c>
      <c r="R3496" s="14">
        <v>2.0</v>
      </c>
      <c r="S3496" s="14">
        <v>1.0</v>
      </c>
      <c r="T3496" s="14" t="s">
        <v>1264</v>
      </c>
      <c r="U3496" s="14" t="s">
        <v>94</v>
      </c>
      <c r="V3496" s="16" t="s">
        <v>36</v>
      </c>
      <c r="W3496" s="17" t="s">
        <v>251</v>
      </c>
    </row>
    <row r="3497" ht="15.75" customHeight="1">
      <c r="A3497" s="14" t="s">
        <v>9510</v>
      </c>
      <c r="B3497" s="14" t="s">
        <v>9511</v>
      </c>
      <c r="C3497" s="14">
        <v>2010.0</v>
      </c>
      <c r="D3497" s="14">
        <v>32.0</v>
      </c>
      <c r="E3497" s="14">
        <v>190026.0</v>
      </c>
      <c r="F3497" s="14" t="s">
        <v>5123</v>
      </c>
      <c r="G3497" s="14" t="s">
        <v>9513</v>
      </c>
      <c r="H3497" s="14" t="s">
        <v>9515</v>
      </c>
      <c r="I3497" s="14">
        <v>0.707</v>
      </c>
      <c r="J3497" s="14">
        <v>0.883</v>
      </c>
      <c r="K3497" s="14">
        <v>0.875451842643778</v>
      </c>
      <c r="L3497" s="14">
        <v>0.0278</v>
      </c>
      <c r="M3497" s="14">
        <v>0.0383</v>
      </c>
      <c r="N3497" s="14">
        <v>0.0</v>
      </c>
      <c r="O3497" s="14">
        <v>0.0655</v>
      </c>
      <c r="P3497" s="14">
        <v>0.962</v>
      </c>
      <c r="Q3497" s="14">
        <v>122.934</v>
      </c>
      <c r="R3497" s="14">
        <v>7.0</v>
      </c>
      <c r="S3497" s="14">
        <v>1.0</v>
      </c>
      <c r="T3497" s="14" t="s">
        <v>103</v>
      </c>
      <c r="U3497" s="14" t="s">
        <v>94</v>
      </c>
      <c r="V3497" s="16" t="s">
        <v>819</v>
      </c>
      <c r="W3497" s="17" t="s">
        <v>185</v>
      </c>
    </row>
    <row r="3498" ht="15.75" customHeight="1">
      <c r="A3498" s="14" t="s">
        <v>9519</v>
      </c>
      <c r="B3498" s="14" t="s">
        <v>9521</v>
      </c>
      <c r="C3498" s="14">
        <v>1999.0</v>
      </c>
      <c r="D3498" s="14">
        <v>32.0</v>
      </c>
      <c r="E3498" s="14">
        <v>190866.0</v>
      </c>
      <c r="F3498" s="14" t="s">
        <v>9525</v>
      </c>
      <c r="G3498" s="14" t="s">
        <v>9527</v>
      </c>
      <c r="H3498" s="14" t="s">
        <v>3247</v>
      </c>
      <c r="I3498" s="14">
        <v>0.844</v>
      </c>
      <c r="J3498" s="14">
        <v>0.764</v>
      </c>
      <c r="K3498" s="14">
        <v>0.7827732979534411</v>
      </c>
      <c r="L3498" s="14">
        <v>0.0583</v>
      </c>
      <c r="M3498" s="14">
        <v>0.134</v>
      </c>
      <c r="N3498" s="14">
        <v>0.0</v>
      </c>
      <c r="O3498" s="14">
        <v>0.457</v>
      </c>
      <c r="P3498" s="14">
        <v>0.931</v>
      </c>
      <c r="Q3498" s="14">
        <v>109.112</v>
      </c>
      <c r="R3498" s="14">
        <v>9.0</v>
      </c>
      <c r="S3498" s="14">
        <v>1.0</v>
      </c>
      <c r="T3498" s="14" t="s">
        <v>103</v>
      </c>
      <c r="U3498" s="14" t="s">
        <v>94</v>
      </c>
      <c r="V3498" s="16" t="s">
        <v>819</v>
      </c>
      <c r="W3498" s="17" t="s">
        <v>185</v>
      </c>
    </row>
    <row r="3499" ht="15.75" customHeight="1">
      <c r="A3499" s="14" t="s">
        <v>9529</v>
      </c>
      <c r="B3499" s="14" t="s">
        <v>9530</v>
      </c>
      <c r="C3499" s="14">
        <v>2006.0</v>
      </c>
      <c r="D3499" s="14">
        <v>32.0</v>
      </c>
      <c r="E3499" s="14">
        <v>196053.0</v>
      </c>
      <c r="F3499" s="14" t="s">
        <v>6258</v>
      </c>
      <c r="G3499" s="14" t="s">
        <v>9531</v>
      </c>
      <c r="H3499" s="14" t="s">
        <v>9532</v>
      </c>
      <c r="I3499" s="14">
        <v>0.762</v>
      </c>
      <c r="J3499" s="14">
        <v>0.896</v>
      </c>
      <c r="K3499" s="14">
        <v>0.8796226979898697</v>
      </c>
      <c r="L3499" s="14">
        <v>0.0413</v>
      </c>
      <c r="M3499" s="14">
        <v>0.028</v>
      </c>
      <c r="N3499" s="14">
        <v>0.0</v>
      </c>
      <c r="O3499" s="14">
        <v>0.102</v>
      </c>
      <c r="P3499" s="14">
        <v>0.952</v>
      </c>
      <c r="Q3499" s="14">
        <v>126.055</v>
      </c>
      <c r="R3499" s="14">
        <v>11.0</v>
      </c>
      <c r="S3499" s="14">
        <v>0.0</v>
      </c>
      <c r="T3499" s="14" t="s">
        <v>103</v>
      </c>
      <c r="U3499" s="14" t="s">
        <v>35</v>
      </c>
      <c r="V3499" s="16" t="s">
        <v>819</v>
      </c>
      <c r="W3499" s="17" t="s">
        <v>185</v>
      </c>
    </row>
    <row r="3500" ht="15.75" customHeight="1">
      <c r="A3500" s="14" t="s">
        <v>9536</v>
      </c>
      <c r="B3500" s="14" t="s">
        <v>9537</v>
      </c>
      <c r="C3500" s="14">
        <v>2023.0</v>
      </c>
      <c r="D3500" s="14">
        <v>32.0</v>
      </c>
      <c r="E3500" s="14">
        <v>257696.0</v>
      </c>
      <c r="F3500" s="14" t="s">
        <v>8943</v>
      </c>
      <c r="G3500" s="14" t="s">
        <v>9538</v>
      </c>
      <c r="H3500" s="14" t="s">
        <v>9539</v>
      </c>
      <c r="I3500" s="14">
        <v>0.714</v>
      </c>
      <c r="J3500" s="14">
        <v>0.862</v>
      </c>
      <c r="K3500" s="14">
        <v>0.8797938100040684</v>
      </c>
      <c r="L3500" s="14">
        <v>0.0754</v>
      </c>
      <c r="M3500" s="14">
        <v>0.0229</v>
      </c>
      <c r="N3500" s="14">
        <v>0.0</v>
      </c>
      <c r="O3500" s="14">
        <v>0.153</v>
      </c>
      <c r="P3500" s="14">
        <v>0.744</v>
      </c>
      <c r="Q3500" s="14">
        <v>127.504</v>
      </c>
      <c r="R3500" s="14">
        <v>0.0</v>
      </c>
      <c r="S3500" s="14">
        <v>1.0</v>
      </c>
      <c r="T3500" s="14" t="s">
        <v>103</v>
      </c>
      <c r="U3500" s="14" t="s">
        <v>35</v>
      </c>
      <c r="V3500" s="16" t="s">
        <v>181</v>
      </c>
      <c r="W3500" s="17" t="s">
        <v>185</v>
      </c>
    </row>
    <row r="3501" ht="15.75" customHeight="1">
      <c r="A3501" s="14" t="s">
        <v>9543</v>
      </c>
      <c r="B3501" s="14" t="s">
        <v>9544</v>
      </c>
      <c r="C3501" s="14">
        <v>1990.0</v>
      </c>
      <c r="D3501" s="14">
        <v>32.0</v>
      </c>
      <c r="E3501" s="14">
        <v>201906.0</v>
      </c>
      <c r="F3501" s="14" t="s">
        <v>9545</v>
      </c>
      <c r="G3501" s="14" t="s">
        <v>9546</v>
      </c>
      <c r="H3501" s="14" t="s">
        <v>9547</v>
      </c>
      <c r="I3501" s="14">
        <v>0.709</v>
      </c>
      <c r="J3501" s="14">
        <v>0.713</v>
      </c>
      <c r="K3501" s="14">
        <v>0.747374500016098</v>
      </c>
      <c r="L3501" s="14">
        <v>0.041</v>
      </c>
      <c r="M3501" s="14">
        <v>0.334</v>
      </c>
      <c r="N3501" s="14">
        <v>0.0</v>
      </c>
      <c r="O3501" s="14">
        <v>0.187</v>
      </c>
      <c r="P3501" s="14">
        <v>0.789</v>
      </c>
      <c r="Q3501" s="14">
        <v>136.53</v>
      </c>
      <c r="R3501" s="14">
        <v>3.0</v>
      </c>
      <c r="S3501" s="14">
        <v>0.0</v>
      </c>
      <c r="T3501" s="14" t="s">
        <v>103</v>
      </c>
      <c r="U3501" s="14" t="s">
        <v>35</v>
      </c>
      <c r="V3501" s="16" t="s">
        <v>181</v>
      </c>
      <c r="W3501" s="17" t="s">
        <v>185</v>
      </c>
    </row>
    <row r="3502" ht="15.75" customHeight="1">
      <c r="A3502" s="14" t="s">
        <v>5470</v>
      </c>
      <c r="B3502" s="14" t="s">
        <v>5471</v>
      </c>
      <c r="C3502" s="14">
        <v>2020.0</v>
      </c>
      <c r="D3502" s="14">
        <v>32.0</v>
      </c>
      <c r="E3502" s="14">
        <v>214834.0</v>
      </c>
      <c r="F3502" s="14" t="s">
        <v>5472</v>
      </c>
      <c r="G3502" s="14" t="s">
        <v>5473</v>
      </c>
      <c r="H3502" s="14" t="s">
        <v>4696</v>
      </c>
      <c r="I3502" s="14">
        <v>0.559</v>
      </c>
      <c r="J3502" s="14">
        <v>0.837</v>
      </c>
      <c r="K3502" s="14">
        <v>0.8876007956518813</v>
      </c>
      <c r="L3502" s="14">
        <v>0.0391</v>
      </c>
      <c r="M3502" s="14">
        <v>0.0617</v>
      </c>
      <c r="N3502" s="14">
        <v>0.0</v>
      </c>
      <c r="O3502" s="14">
        <v>0.393</v>
      </c>
      <c r="P3502" s="14">
        <v>0.446</v>
      </c>
      <c r="Q3502" s="14">
        <v>119.958</v>
      </c>
      <c r="R3502" s="14">
        <v>4.0</v>
      </c>
      <c r="S3502" s="14">
        <v>0.0</v>
      </c>
      <c r="T3502" s="14" t="s">
        <v>103</v>
      </c>
      <c r="U3502" s="14" t="s">
        <v>35</v>
      </c>
      <c r="V3502" s="16" t="s">
        <v>54</v>
      </c>
      <c r="W3502" s="17" t="s">
        <v>251</v>
      </c>
    </row>
    <row r="3503" ht="15.75" customHeight="1">
      <c r="A3503" s="14" t="s">
        <v>9551</v>
      </c>
      <c r="B3503" s="14" t="s">
        <v>9552</v>
      </c>
      <c r="C3503" s="14">
        <v>1993.0</v>
      </c>
      <c r="D3503" s="14">
        <v>32.0</v>
      </c>
      <c r="E3503" s="14">
        <v>186733.0</v>
      </c>
      <c r="F3503" s="14" t="s">
        <v>1911</v>
      </c>
      <c r="G3503" s="14" t="s">
        <v>9555</v>
      </c>
      <c r="H3503" s="14" t="s">
        <v>9556</v>
      </c>
      <c r="I3503" s="14">
        <v>0.605</v>
      </c>
      <c r="J3503" s="14">
        <v>0.726</v>
      </c>
      <c r="K3503" s="14">
        <v>0.8317755010195759</v>
      </c>
      <c r="L3503" s="14">
        <v>0.0657</v>
      </c>
      <c r="M3503" s="14">
        <v>0.224</v>
      </c>
      <c r="N3503" s="14">
        <v>0.0</v>
      </c>
      <c r="O3503" s="14">
        <v>0.138</v>
      </c>
      <c r="P3503" s="14">
        <v>0.858</v>
      </c>
      <c r="Q3503" s="14">
        <v>107.095</v>
      </c>
      <c r="R3503" s="14">
        <v>3.0</v>
      </c>
      <c r="S3503" s="14">
        <v>1.0</v>
      </c>
      <c r="T3503" s="14" t="s">
        <v>103</v>
      </c>
      <c r="U3503" s="14" t="s">
        <v>35</v>
      </c>
      <c r="V3503" s="16" t="s">
        <v>560</v>
      </c>
      <c r="W3503" s="17" t="s">
        <v>185</v>
      </c>
    </row>
    <row r="3504" ht="15.75" customHeight="1">
      <c r="A3504" s="14" t="s">
        <v>5476</v>
      </c>
      <c r="B3504" s="14" t="s">
        <v>5477</v>
      </c>
      <c r="C3504" s="14">
        <v>2020.0</v>
      </c>
      <c r="D3504" s="14">
        <v>32.0</v>
      </c>
      <c r="E3504" s="14">
        <v>228372.0</v>
      </c>
      <c r="F3504" s="14" t="s">
        <v>199</v>
      </c>
      <c r="G3504" s="14" t="s">
        <v>5481</v>
      </c>
      <c r="H3504" s="14" t="s">
        <v>5482</v>
      </c>
      <c r="I3504" s="14">
        <v>0.299</v>
      </c>
      <c r="J3504" s="14">
        <v>0.226</v>
      </c>
      <c r="K3504" s="14">
        <v>0.7517164673763884</v>
      </c>
      <c r="L3504" s="14">
        <v>0.0433</v>
      </c>
      <c r="M3504" s="14">
        <v>0.79</v>
      </c>
      <c r="N3504" s="14">
        <v>1.05E-6</v>
      </c>
      <c r="O3504" s="14">
        <v>0.122</v>
      </c>
      <c r="P3504" s="14">
        <v>0.189</v>
      </c>
      <c r="Q3504" s="14">
        <v>98.026</v>
      </c>
      <c r="R3504" s="14">
        <v>2.0</v>
      </c>
      <c r="S3504" s="14">
        <v>1.0</v>
      </c>
      <c r="T3504" s="14" t="s">
        <v>103</v>
      </c>
      <c r="U3504" s="14" t="s">
        <v>68</v>
      </c>
      <c r="V3504" s="16" t="s">
        <v>58</v>
      </c>
      <c r="W3504" s="17" t="s">
        <v>251</v>
      </c>
    </row>
    <row r="3505" ht="15.75" customHeight="1">
      <c r="A3505" s="14" t="s">
        <v>5483</v>
      </c>
      <c r="B3505" s="14" t="s">
        <v>5485</v>
      </c>
      <c r="C3505" s="14">
        <v>1976.0</v>
      </c>
      <c r="D3505" s="14">
        <v>32.0</v>
      </c>
      <c r="E3505" s="14">
        <v>298579.0</v>
      </c>
      <c r="F3505" s="14" t="s">
        <v>327</v>
      </c>
      <c r="G3505" s="14" t="s">
        <v>5486</v>
      </c>
      <c r="H3505" s="14" t="s">
        <v>4224</v>
      </c>
      <c r="I3505" s="14">
        <v>0.506</v>
      </c>
      <c r="J3505" s="14">
        <v>0.315</v>
      </c>
      <c r="K3505" s="14">
        <v>0.7512245203355673</v>
      </c>
      <c r="L3505" s="14">
        <v>0.0316</v>
      </c>
      <c r="M3505" s="14">
        <v>0.979</v>
      </c>
      <c r="N3505" s="14">
        <v>5.73E-5</v>
      </c>
      <c r="O3505" s="14">
        <v>0.626</v>
      </c>
      <c r="P3505" s="14">
        <v>0.398</v>
      </c>
      <c r="Q3505" s="14">
        <v>110.703</v>
      </c>
      <c r="R3505" s="14">
        <v>4.0</v>
      </c>
      <c r="S3505" s="14">
        <v>1.0</v>
      </c>
      <c r="T3505" s="14" t="s">
        <v>104</v>
      </c>
      <c r="U3505" s="14" t="s">
        <v>68</v>
      </c>
      <c r="V3505" s="16" t="s">
        <v>45</v>
      </c>
      <c r="W3505" s="17" t="s">
        <v>251</v>
      </c>
    </row>
    <row r="3506" ht="15.75" customHeight="1">
      <c r="A3506" s="14" t="s">
        <v>9559</v>
      </c>
      <c r="B3506" s="14" t="s">
        <v>9561</v>
      </c>
      <c r="C3506" s="14">
        <v>2000.0</v>
      </c>
      <c r="D3506" s="14">
        <v>32.0</v>
      </c>
      <c r="E3506" s="14">
        <v>336973.0</v>
      </c>
      <c r="F3506" s="14" t="s">
        <v>209</v>
      </c>
      <c r="G3506" s="14" t="s">
        <v>1297</v>
      </c>
      <c r="H3506" s="14" t="s">
        <v>9563</v>
      </c>
      <c r="I3506" s="14">
        <v>0.363</v>
      </c>
      <c r="J3506" s="14">
        <v>0.797</v>
      </c>
      <c r="K3506" s="14">
        <v>0.7674373836808882</v>
      </c>
      <c r="L3506" s="14">
        <v>0.0577</v>
      </c>
      <c r="M3506" s="14">
        <v>0.596</v>
      </c>
      <c r="N3506" s="14">
        <v>7.84E-6</v>
      </c>
      <c r="O3506" s="14">
        <v>0.168</v>
      </c>
      <c r="P3506" s="14">
        <v>0.734</v>
      </c>
      <c r="Q3506" s="14">
        <v>77.67</v>
      </c>
      <c r="R3506" s="14">
        <v>5.0</v>
      </c>
      <c r="S3506" s="14">
        <v>1.0</v>
      </c>
      <c r="T3506" s="14" t="s">
        <v>104</v>
      </c>
      <c r="U3506" s="14" t="s">
        <v>35</v>
      </c>
      <c r="V3506" s="16" t="s">
        <v>181</v>
      </c>
      <c r="W3506" s="17" t="s">
        <v>185</v>
      </c>
    </row>
    <row r="3507" ht="15.75" customHeight="1">
      <c r="A3507" s="14" t="s">
        <v>5489</v>
      </c>
      <c r="B3507" s="14" t="s">
        <v>5490</v>
      </c>
      <c r="C3507" s="14">
        <v>2024.0</v>
      </c>
      <c r="D3507" s="14">
        <v>32.0</v>
      </c>
      <c r="E3507" s="14">
        <v>175172.0</v>
      </c>
      <c r="F3507" s="14" t="s">
        <v>2252</v>
      </c>
      <c r="G3507" s="14" t="s">
        <v>5491</v>
      </c>
      <c r="H3507" s="14" t="s">
        <v>5492</v>
      </c>
      <c r="I3507" s="14">
        <v>0.265</v>
      </c>
      <c r="J3507" s="14">
        <v>0.878</v>
      </c>
      <c r="K3507" s="14">
        <v>0.8117340063565605</v>
      </c>
      <c r="L3507" s="14">
        <v>0.176</v>
      </c>
      <c r="M3507" s="14">
        <v>0.148</v>
      </c>
      <c r="N3507" s="14">
        <v>0.886</v>
      </c>
      <c r="O3507" s="14">
        <v>0.0765</v>
      </c>
      <c r="P3507" s="14">
        <v>0.133</v>
      </c>
      <c r="Q3507" s="14">
        <v>108.173</v>
      </c>
      <c r="R3507" s="14">
        <v>0.0</v>
      </c>
      <c r="S3507" s="14">
        <v>0.0</v>
      </c>
      <c r="T3507" s="14" t="s">
        <v>104</v>
      </c>
      <c r="U3507" s="14" t="s">
        <v>35</v>
      </c>
      <c r="V3507" s="16" t="s">
        <v>58</v>
      </c>
      <c r="W3507" s="17" t="s">
        <v>251</v>
      </c>
    </row>
    <row r="3508" ht="15.75" customHeight="1">
      <c r="A3508" s="14" t="s">
        <v>9566</v>
      </c>
      <c r="B3508" s="14" t="s">
        <v>9567</v>
      </c>
      <c r="C3508" s="14">
        <v>2016.0</v>
      </c>
      <c r="D3508" s="14">
        <v>32.0</v>
      </c>
      <c r="E3508" s="14">
        <v>276813.0</v>
      </c>
      <c r="F3508" s="14" t="s">
        <v>194</v>
      </c>
      <c r="G3508" s="14" t="s">
        <v>7927</v>
      </c>
      <c r="H3508" s="14" t="s">
        <v>9381</v>
      </c>
      <c r="I3508" s="14">
        <v>0.343</v>
      </c>
      <c r="J3508" s="14">
        <v>0.587</v>
      </c>
      <c r="K3508" s="14">
        <v>0.8138515175322686</v>
      </c>
      <c r="L3508" s="14">
        <v>0.0345</v>
      </c>
      <c r="M3508" s="14">
        <v>0.541</v>
      </c>
      <c r="N3508" s="14">
        <v>6.06E-6</v>
      </c>
      <c r="O3508" s="14">
        <v>0.0958</v>
      </c>
      <c r="P3508" s="14">
        <v>0.511</v>
      </c>
      <c r="Q3508" s="14">
        <v>84.177</v>
      </c>
      <c r="R3508" s="14">
        <v>6.0</v>
      </c>
      <c r="S3508" s="14">
        <v>1.0</v>
      </c>
      <c r="T3508" s="14" t="s">
        <v>104</v>
      </c>
      <c r="U3508" s="14" t="s">
        <v>68</v>
      </c>
      <c r="V3508" s="16" t="s">
        <v>333</v>
      </c>
      <c r="W3508" s="17" t="s">
        <v>185</v>
      </c>
    </row>
    <row r="3509" ht="15.75" customHeight="1">
      <c r="A3509" s="14" t="s">
        <v>9572</v>
      </c>
      <c r="B3509" s="14" t="s">
        <v>9573</v>
      </c>
      <c r="C3509" s="14">
        <v>2019.0</v>
      </c>
      <c r="D3509" s="14">
        <v>32.0</v>
      </c>
      <c r="E3509" s="14">
        <v>237215.0</v>
      </c>
      <c r="F3509" s="14" t="s">
        <v>2989</v>
      </c>
      <c r="G3509" s="14" t="s">
        <v>9575</v>
      </c>
      <c r="H3509" s="14" t="s">
        <v>9576</v>
      </c>
      <c r="I3509" s="14">
        <v>0.354</v>
      </c>
      <c r="J3509" s="14">
        <v>0.631</v>
      </c>
      <c r="K3509" s="14">
        <v>0.7589031719727312</v>
      </c>
      <c r="L3509" s="14">
        <v>0.0763</v>
      </c>
      <c r="M3509" s="14">
        <v>0.54</v>
      </c>
      <c r="N3509" s="14">
        <v>2.09E-5</v>
      </c>
      <c r="O3509" s="14">
        <v>0.299</v>
      </c>
      <c r="P3509" s="14">
        <v>0.652</v>
      </c>
      <c r="Q3509" s="14">
        <v>85.113</v>
      </c>
      <c r="R3509" s="14">
        <v>3.0</v>
      </c>
      <c r="S3509" s="14">
        <v>1.0</v>
      </c>
      <c r="T3509" s="14" t="s">
        <v>104</v>
      </c>
      <c r="U3509" s="14" t="s">
        <v>68</v>
      </c>
      <c r="V3509" s="16" t="s">
        <v>407</v>
      </c>
      <c r="W3509" s="17" t="s">
        <v>185</v>
      </c>
    </row>
    <row r="3510" ht="15.75" customHeight="1">
      <c r="A3510" s="14" t="s">
        <v>9579</v>
      </c>
      <c r="B3510" s="14" t="s">
        <v>9580</v>
      </c>
      <c r="C3510" s="14">
        <v>2019.0</v>
      </c>
      <c r="D3510" s="14">
        <v>32.0</v>
      </c>
      <c r="E3510" s="14">
        <v>409129.0</v>
      </c>
      <c r="F3510" s="14" t="s">
        <v>2989</v>
      </c>
      <c r="G3510" s="14" t="s">
        <v>9583</v>
      </c>
      <c r="H3510" s="14" t="s">
        <v>9576</v>
      </c>
      <c r="I3510" s="14">
        <v>0.584</v>
      </c>
      <c r="J3510" s="14">
        <v>0.716</v>
      </c>
      <c r="K3510" s="14">
        <v>0.874703227581659</v>
      </c>
      <c r="L3510" s="14">
        <v>0.0362</v>
      </c>
      <c r="M3510" s="14">
        <v>0.459</v>
      </c>
      <c r="N3510" s="14">
        <v>5.29E-5</v>
      </c>
      <c r="O3510" s="14">
        <v>0.14</v>
      </c>
      <c r="P3510" s="14">
        <v>0.683</v>
      </c>
      <c r="Q3510" s="14">
        <v>95.021</v>
      </c>
      <c r="R3510" s="14">
        <v>9.0</v>
      </c>
      <c r="S3510" s="14">
        <v>0.0</v>
      </c>
      <c r="T3510" s="14" t="s">
        <v>104</v>
      </c>
      <c r="U3510" s="14" t="s">
        <v>68</v>
      </c>
      <c r="V3510" s="16" t="s">
        <v>407</v>
      </c>
      <c r="W3510" s="17" t="s">
        <v>185</v>
      </c>
    </row>
    <row r="3511" ht="15.75" customHeight="1">
      <c r="A3511" s="14" t="s">
        <v>21753</v>
      </c>
      <c r="B3511" s="14" t="s">
        <v>21754</v>
      </c>
      <c r="C3511" s="14">
        <v>2023.0</v>
      </c>
      <c r="D3511" s="14">
        <v>32.0</v>
      </c>
      <c r="E3511" s="14">
        <v>151807.0</v>
      </c>
      <c r="F3511" s="14" t="s">
        <v>1656</v>
      </c>
      <c r="G3511" s="14" t="s">
        <v>21755</v>
      </c>
      <c r="H3511" s="14" t="s">
        <v>21754</v>
      </c>
      <c r="I3511" s="14">
        <v>0.58</v>
      </c>
      <c r="J3511" s="14">
        <v>0.7</v>
      </c>
      <c r="K3511" s="14">
        <v>0.8326952280958936</v>
      </c>
      <c r="L3511" s="14">
        <v>0.0788</v>
      </c>
      <c r="M3511" s="14">
        <v>0.514</v>
      </c>
      <c r="N3511" s="14">
        <v>0.0</v>
      </c>
      <c r="O3511" s="14">
        <v>0.691</v>
      </c>
      <c r="P3511" s="14">
        <v>0.591</v>
      </c>
      <c r="Q3511" s="14">
        <v>82.923</v>
      </c>
      <c r="R3511" s="14">
        <v>1.0</v>
      </c>
      <c r="S3511" s="14">
        <v>0.0</v>
      </c>
      <c r="T3511" s="14" t="s">
        <v>1434</v>
      </c>
      <c r="U3511" s="14" t="s">
        <v>35</v>
      </c>
      <c r="V3511" s="16" t="s">
        <v>333</v>
      </c>
      <c r="W3511" s="17" t="s">
        <v>185</v>
      </c>
    </row>
    <row r="3512" ht="15.75" customHeight="1">
      <c r="A3512" s="14" t="s">
        <v>21756</v>
      </c>
      <c r="B3512" s="14" t="s">
        <v>21757</v>
      </c>
      <c r="C3512" s="14">
        <v>2023.0</v>
      </c>
      <c r="D3512" s="14">
        <v>32.0</v>
      </c>
      <c r="E3512" s="14">
        <v>185220.0</v>
      </c>
      <c r="F3512" s="14" t="s">
        <v>21587</v>
      </c>
      <c r="G3512" s="14" t="s">
        <v>21588</v>
      </c>
      <c r="H3512" s="14" t="s">
        <v>21589</v>
      </c>
      <c r="I3512" s="14">
        <v>0.819</v>
      </c>
      <c r="J3512" s="14">
        <v>0.537</v>
      </c>
      <c r="K3512" s="14">
        <v>0.7679721087252589</v>
      </c>
      <c r="L3512" s="14">
        <v>0.0551</v>
      </c>
      <c r="M3512" s="14">
        <v>0.00579</v>
      </c>
      <c r="N3512" s="14">
        <v>0.83</v>
      </c>
      <c r="O3512" s="14">
        <v>0.0913</v>
      </c>
      <c r="P3512" s="14">
        <v>0.233</v>
      </c>
      <c r="Q3512" s="14">
        <v>121.041</v>
      </c>
      <c r="R3512" s="14">
        <v>5.0</v>
      </c>
      <c r="S3512" s="14">
        <v>0.0</v>
      </c>
      <c r="T3512" s="14" t="s">
        <v>1434</v>
      </c>
      <c r="U3512" s="14" t="s">
        <v>68</v>
      </c>
      <c r="V3512" s="16" t="s">
        <v>36</v>
      </c>
      <c r="W3512" s="17" t="s">
        <v>251</v>
      </c>
    </row>
    <row r="3513" ht="15.75" customHeight="1">
      <c r="A3513" s="14" t="s">
        <v>21758</v>
      </c>
      <c r="B3513" s="14" t="s">
        <v>21759</v>
      </c>
      <c r="C3513" s="14">
        <v>2018.0</v>
      </c>
      <c r="D3513" s="14">
        <v>32.0</v>
      </c>
      <c r="E3513" s="14">
        <v>149965.0</v>
      </c>
      <c r="F3513" s="14" t="s">
        <v>15799</v>
      </c>
      <c r="G3513" s="14" t="s">
        <v>21760</v>
      </c>
      <c r="H3513" s="14" t="s">
        <v>21761</v>
      </c>
      <c r="I3513" s="14">
        <v>0.939</v>
      </c>
      <c r="J3513" s="14">
        <v>0.316</v>
      </c>
      <c r="K3513" s="14">
        <v>0.7696190618619208</v>
      </c>
      <c r="L3513" s="14">
        <v>0.107</v>
      </c>
      <c r="M3513" s="14">
        <v>0.417</v>
      </c>
      <c r="N3513" s="14">
        <v>0.0</v>
      </c>
      <c r="O3513" s="14">
        <v>0.163</v>
      </c>
      <c r="P3513" s="14">
        <v>0.394</v>
      </c>
      <c r="Q3513" s="14">
        <v>135.93</v>
      </c>
      <c r="R3513" s="14">
        <v>0.0</v>
      </c>
      <c r="S3513" s="14">
        <v>1.0</v>
      </c>
      <c r="T3513" s="14" t="s">
        <v>1434</v>
      </c>
      <c r="U3513" s="14" t="s">
        <v>35</v>
      </c>
      <c r="V3513" s="16" t="s">
        <v>45</v>
      </c>
      <c r="W3513" s="17" t="s">
        <v>251</v>
      </c>
    </row>
    <row r="3514" ht="15.75" customHeight="1">
      <c r="A3514" s="14" t="s">
        <v>9584</v>
      </c>
      <c r="B3514" s="14" t="s">
        <v>9585</v>
      </c>
      <c r="C3514" s="14">
        <v>1995.0</v>
      </c>
      <c r="D3514" s="14">
        <v>32.0</v>
      </c>
      <c r="E3514" s="14">
        <v>263440.0</v>
      </c>
      <c r="F3514" s="14" t="s">
        <v>1692</v>
      </c>
      <c r="G3514" s="14" t="s">
        <v>9589</v>
      </c>
      <c r="H3514" s="14" t="s">
        <v>9589</v>
      </c>
      <c r="I3514" s="14">
        <v>0.559</v>
      </c>
      <c r="J3514" s="14">
        <v>0.719</v>
      </c>
      <c r="K3514" s="14">
        <v>0.7967403161124048</v>
      </c>
      <c r="L3514" s="14">
        <v>0.0375</v>
      </c>
      <c r="M3514" s="14">
        <v>0.031</v>
      </c>
      <c r="N3514" s="14">
        <v>1.0E-4</v>
      </c>
      <c r="O3514" s="14">
        <v>0.0527</v>
      </c>
      <c r="P3514" s="14">
        <v>0.553</v>
      </c>
      <c r="Q3514" s="14">
        <v>93.45</v>
      </c>
      <c r="R3514" s="14">
        <v>5.0</v>
      </c>
      <c r="S3514" s="14">
        <v>1.0</v>
      </c>
      <c r="T3514" s="14" t="s">
        <v>103</v>
      </c>
      <c r="U3514" s="14" t="s">
        <v>35</v>
      </c>
      <c r="V3514" s="16" t="s">
        <v>333</v>
      </c>
      <c r="W3514" s="17" t="s">
        <v>185</v>
      </c>
    </row>
    <row r="3515" ht="15.75" customHeight="1">
      <c r="A3515" s="14" t="s">
        <v>21762</v>
      </c>
      <c r="B3515" s="14" t="s">
        <v>21763</v>
      </c>
      <c r="C3515" s="14">
        <v>1956.0</v>
      </c>
      <c r="D3515" s="14">
        <v>32.0</v>
      </c>
      <c r="E3515" s="14">
        <v>420872.0</v>
      </c>
      <c r="F3515" s="14" t="s">
        <v>21764</v>
      </c>
      <c r="G3515" s="14" t="s">
        <v>21765</v>
      </c>
      <c r="H3515" s="14" t="s">
        <v>21766</v>
      </c>
      <c r="I3515" s="14">
        <v>0.366</v>
      </c>
      <c r="J3515" s="14">
        <v>0.317</v>
      </c>
      <c r="K3515" s="14">
        <v>0.7696832288672453</v>
      </c>
      <c r="L3515" s="14">
        <v>0.0398</v>
      </c>
      <c r="M3515" s="14">
        <v>0.837</v>
      </c>
      <c r="N3515" s="14">
        <v>0.0</v>
      </c>
      <c r="O3515" s="14">
        <v>0.109</v>
      </c>
      <c r="P3515" s="14">
        <v>0.437</v>
      </c>
      <c r="Q3515" s="14">
        <v>144.83</v>
      </c>
      <c r="R3515" s="14">
        <v>2.0</v>
      </c>
      <c r="S3515" s="14">
        <v>1.0</v>
      </c>
      <c r="T3515" s="14" t="s">
        <v>15761</v>
      </c>
      <c r="U3515" s="14" t="s">
        <v>35</v>
      </c>
      <c r="V3515" s="16" t="s">
        <v>54</v>
      </c>
      <c r="W3515" s="17" t="s">
        <v>251</v>
      </c>
    </row>
    <row r="3516" ht="15.75" customHeight="1">
      <c r="A3516" s="14" t="s">
        <v>5494</v>
      </c>
      <c r="B3516" s="14" t="s">
        <v>5495</v>
      </c>
      <c r="C3516" s="14">
        <v>2020.0</v>
      </c>
      <c r="D3516" s="14">
        <v>32.0</v>
      </c>
      <c r="E3516" s="14">
        <v>201655.0</v>
      </c>
      <c r="F3516" s="14" t="s">
        <v>5496</v>
      </c>
      <c r="G3516" s="14" t="s">
        <v>3165</v>
      </c>
      <c r="H3516" s="14" t="s">
        <v>5497</v>
      </c>
      <c r="I3516" s="14">
        <v>0.807</v>
      </c>
      <c r="J3516" s="14">
        <v>0.913</v>
      </c>
      <c r="K3516" s="14">
        <v>0.8655701238238067</v>
      </c>
      <c r="L3516" s="14">
        <v>0.0696</v>
      </c>
      <c r="M3516" s="14">
        <v>0.0411</v>
      </c>
      <c r="N3516" s="14">
        <v>9.56E-4</v>
      </c>
      <c r="O3516" s="14">
        <v>0.292</v>
      </c>
      <c r="P3516" s="14">
        <v>0.464</v>
      </c>
      <c r="Q3516" s="14">
        <v>114.04</v>
      </c>
      <c r="R3516" s="14">
        <v>7.0</v>
      </c>
      <c r="S3516" s="14">
        <v>1.0</v>
      </c>
      <c r="T3516" s="14" t="s">
        <v>104</v>
      </c>
      <c r="U3516" s="14" t="s">
        <v>68</v>
      </c>
      <c r="V3516" s="16" t="s">
        <v>54</v>
      </c>
      <c r="W3516" s="17" t="s">
        <v>251</v>
      </c>
    </row>
    <row r="3517" ht="15.75" customHeight="1">
      <c r="A3517" s="14" t="s">
        <v>5498</v>
      </c>
      <c r="B3517" s="14" t="s">
        <v>5499</v>
      </c>
      <c r="C3517" s="14">
        <v>2020.0</v>
      </c>
      <c r="D3517" s="14">
        <v>32.0</v>
      </c>
      <c r="E3517" s="14">
        <v>251996.0</v>
      </c>
      <c r="F3517" s="14" t="s">
        <v>5500</v>
      </c>
      <c r="G3517" s="14" t="s">
        <v>5501</v>
      </c>
      <c r="H3517" s="14" t="s">
        <v>5499</v>
      </c>
      <c r="I3517" s="14">
        <v>0.765</v>
      </c>
      <c r="J3517" s="14">
        <v>0.688</v>
      </c>
      <c r="K3517" s="14">
        <v>0.8637948366764959</v>
      </c>
      <c r="L3517" s="14">
        <v>0.07</v>
      </c>
      <c r="M3517" s="14">
        <v>0.0059</v>
      </c>
      <c r="N3517" s="14">
        <v>5.87E-5</v>
      </c>
      <c r="O3517" s="14">
        <v>0.0438</v>
      </c>
      <c r="P3517" s="14">
        <v>0.493</v>
      </c>
      <c r="Q3517" s="14">
        <v>130.0</v>
      </c>
      <c r="R3517" s="14">
        <v>7.0</v>
      </c>
      <c r="S3517" s="14">
        <v>0.0</v>
      </c>
      <c r="T3517" s="14" t="s">
        <v>104</v>
      </c>
      <c r="U3517" s="14" t="s">
        <v>68</v>
      </c>
      <c r="V3517" s="16" t="s">
        <v>54</v>
      </c>
      <c r="W3517" s="17" t="s">
        <v>251</v>
      </c>
    </row>
    <row r="3518" ht="15.75" customHeight="1">
      <c r="A3518" s="14" t="s">
        <v>9595</v>
      </c>
      <c r="B3518" s="14" t="s">
        <v>9597</v>
      </c>
      <c r="C3518" s="14">
        <v>1993.0</v>
      </c>
      <c r="D3518" s="14">
        <v>32.0</v>
      </c>
      <c r="E3518" s="14">
        <v>239133.0</v>
      </c>
      <c r="F3518" s="14" t="s">
        <v>9599</v>
      </c>
      <c r="G3518" s="14" t="s">
        <v>9600</v>
      </c>
      <c r="H3518" s="14" t="s">
        <v>5796</v>
      </c>
      <c r="I3518" s="14">
        <v>0.6567054320987653</v>
      </c>
      <c r="J3518" s="14">
        <v>0.6703844999999999</v>
      </c>
      <c r="K3518" s="14">
        <v>0.8136264709055699</v>
      </c>
      <c r="L3518" s="14">
        <v>0.08138265432098765</v>
      </c>
      <c r="M3518" s="14">
        <v>0.2693400896296296</v>
      </c>
      <c r="N3518" s="14">
        <v>0.05448885008024692</v>
      </c>
      <c r="O3518" s="14">
        <v>0.1911505555555556</v>
      </c>
      <c r="P3518" s="14">
        <v>0.6187672839506173</v>
      </c>
      <c r="Q3518" s="14">
        <v>120.71</v>
      </c>
      <c r="R3518" s="14">
        <v>5.0</v>
      </c>
      <c r="S3518" s="14">
        <v>1.0</v>
      </c>
      <c r="T3518" s="14" t="s">
        <v>103</v>
      </c>
      <c r="U3518" s="14" t="s">
        <v>94</v>
      </c>
      <c r="V3518" s="16" t="s">
        <v>407</v>
      </c>
      <c r="W3518" s="17" t="s">
        <v>185</v>
      </c>
    </row>
    <row r="3519" ht="15.75" customHeight="1">
      <c r="A3519" s="14" t="s">
        <v>5504</v>
      </c>
      <c r="B3519" s="14" t="s">
        <v>5505</v>
      </c>
      <c r="C3519" s="14">
        <v>2017.0</v>
      </c>
      <c r="D3519" s="14">
        <v>32.0</v>
      </c>
      <c r="E3519" s="14">
        <v>342856.0</v>
      </c>
      <c r="F3519" s="14" t="s">
        <v>5506</v>
      </c>
      <c r="G3519" s="14" t="s">
        <v>5507</v>
      </c>
      <c r="H3519" s="14" t="s">
        <v>5509</v>
      </c>
      <c r="I3519" s="14">
        <v>0.824</v>
      </c>
      <c r="J3519" s="14">
        <v>0.697</v>
      </c>
      <c r="K3519" s="14">
        <v>0.7981306012277688</v>
      </c>
      <c r="L3519" s="14">
        <v>0.0372</v>
      </c>
      <c r="M3519" s="14">
        <v>0.00899</v>
      </c>
      <c r="N3519" s="14">
        <v>0.682</v>
      </c>
      <c r="O3519" s="14">
        <v>0.0651</v>
      </c>
      <c r="P3519" s="14">
        <v>0.261</v>
      </c>
      <c r="Q3519" s="14">
        <v>126.0</v>
      </c>
      <c r="R3519" s="14">
        <v>3.0</v>
      </c>
      <c r="S3519" s="14">
        <v>0.0</v>
      </c>
      <c r="T3519" s="14" t="s">
        <v>103</v>
      </c>
      <c r="U3519" s="14" t="s">
        <v>35</v>
      </c>
      <c r="V3519" s="16" t="s">
        <v>36</v>
      </c>
      <c r="W3519" s="17" t="s">
        <v>251</v>
      </c>
    </row>
    <row r="3520" ht="15.75" customHeight="1">
      <c r="A3520" s="14" t="s">
        <v>9605</v>
      </c>
      <c r="B3520" s="14" t="s">
        <v>9606</v>
      </c>
      <c r="C3520" s="14">
        <v>2020.0</v>
      </c>
      <c r="D3520" s="14">
        <v>33.0</v>
      </c>
      <c r="E3520" s="14">
        <v>276923.0</v>
      </c>
      <c r="F3520" s="14" t="s">
        <v>7748</v>
      </c>
      <c r="G3520" s="14" t="s">
        <v>941</v>
      </c>
      <c r="H3520" s="14" t="s">
        <v>9607</v>
      </c>
      <c r="I3520" s="14">
        <v>0.554</v>
      </c>
      <c r="J3520" s="14">
        <v>0.721</v>
      </c>
      <c r="K3520" s="14">
        <v>0.8353046863124228</v>
      </c>
      <c r="L3520" s="14">
        <v>0.0286</v>
      </c>
      <c r="M3520" s="14">
        <v>0.108</v>
      </c>
      <c r="N3520" s="14">
        <v>9.59E-6</v>
      </c>
      <c r="O3520" s="14">
        <v>0.123</v>
      </c>
      <c r="P3520" s="14">
        <v>0.521</v>
      </c>
      <c r="Q3520" s="14">
        <v>103.948</v>
      </c>
      <c r="R3520" s="14">
        <v>11.0</v>
      </c>
      <c r="S3520" s="14">
        <v>1.0</v>
      </c>
      <c r="T3520" s="14" t="s">
        <v>34</v>
      </c>
      <c r="U3520" s="14" t="s">
        <v>35</v>
      </c>
      <c r="V3520" s="16" t="s">
        <v>333</v>
      </c>
      <c r="W3520" s="17" t="s">
        <v>185</v>
      </c>
    </row>
    <row r="3521" ht="15.75" customHeight="1">
      <c r="A3521" s="14" t="s">
        <v>5513</v>
      </c>
      <c r="B3521" s="14" t="s">
        <v>5514</v>
      </c>
      <c r="C3521" s="14">
        <v>2006.0</v>
      </c>
      <c r="D3521" s="14">
        <v>33.0</v>
      </c>
      <c r="E3521" s="14">
        <v>236094.0</v>
      </c>
      <c r="F3521" s="14" t="s">
        <v>26</v>
      </c>
      <c r="G3521" s="14" t="s">
        <v>5131</v>
      </c>
      <c r="H3521" s="14" t="s">
        <v>5515</v>
      </c>
      <c r="I3521" s="14">
        <v>0.518</v>
      </c>
      <c r="J3521" s="14">
        <v>0.37</v>
      </c>
      <c r="K3521" s="14">
        <v>0.7887408294486187</v>
      </c>
      <c r="L3521" s="14">
        <v>0.029</v>
      </c>
      <c r="M3521" s="14">
        <v>0.856</v>
      </c>
      <c r="N3521" s="14">
        <v>6.27E-6</v>
      </c>
      <c r="O3521" s="14">
        <v>0.155</v>
      </c>
      <c r="P3521" s="14">
        <v>0.246</v>
      </c>
      <c r="Q3521" s="14">
        <v>147.736</v>
      </c>
      <c r="R3521" s="14">
        <v>8.0</v>
      </c>
      <c r="S3521" s="14">
        <v>1.0</v>
      </c>
      <c r="T3521" s="14" t="s">
        <v>34</v>
      </c>
      <c r="U3521" s="14" t="s">
        <v>35</v>
      </c>
      <c r="V3521" s="16" t="s">
        <v>36</v>
      </c>
      <c r="W3521" s="17" t="s">
        <v>251</v>
      </c>
    </row>
    <row r="3522" ht="15.75" customHeight="1">
      <c r="A3522" s="14" t="s">
        <v>5518</v>
      </c>
      <c r="B3522" s="14" t="s">
        <v>3331</v>
      </c>
      <c r="C3522" s="14">
        <v>1968.0</v>
      </c>
      <c r="D3522" s="14">
        <v>33.0</v>
      </c>
      <c r="E3522" s="14">
        <v>161106.0</v>
      </c>
      <c r="F3522" s="14" t="s">
        <v>5519</v>
      </c>
      <c r="G3522" s="14" t="s">
        <v>5521</v>
      </c>
      <c r="H3522" s="14" t="s">
        <v>5523</v>
      </c>
      <c r="I3522" s="14">
        <v>0.518</v>
      </c>
      <c r="J3522" s="14">
        <v>0.442</v>
      </c>
      <c r="K3522" s="14">
        <v>0.869676812164574</v>
      </c>
      <c r="L3522" s="14">
        <v>0.0249</v>
      </c>
      <c r="M3522" s="14">
        <v>0.452</v>
      </c>
      <c r="N3522" s="14">
        <v>0.0</v>
      </c>
      <c r="O3522" s="14">
        <v>0.176</v>
      </c>
      <c r="P3522" s="14">
        <v>0.417</v>
      </c>
      <c r="Q3522" s="14">
        <v>88.48</v>
      </c>
      <c r="R3522" s="14">
        <v>9.0</v>
      </c>
      <c r="S3522" s="14">
        <v>1.0</v>
      </c>
      <c r="T3522" s="14" t="s">
        <v>103</v>
      </c>
      <c r="U3522" s="14" t="s">
        <v>35</v>
      </c>
      <c r="V3522" s="16" t="s">
        <v>54</v>
      </c>
      <c r="W3522" s="17" t="s">
        <v>251</v>
      </c>
    </row>
    <row r="3523" ht="15.75" customHeight="1">
      <c r="A3523" s="14" t="s">
        <v>9611</v>
      </c>
      <c r="B3523" s="14" t="s">
        <v>9612</v>
      </c>
      <c r="C3523" s="14">
        <v>2007.0</v>
      </c>
      <c r="D3523" s="14">
        <v>33.0</v>
      </c>
      <c r="E3523" s="14">
        <v>153786.0</v>
      </c>
      <c r="F3523" s="14" t="s">
        <v>9614</v>
      </c>
      <c r="G3523" s="14" t="s">
        <v>9615</v>
      </c>
      <c r="H3523" s="14" t="s">
        <v>9616</v>
      </c>
      <c r="I3523" s="14">
        <v>0.69</v>
      </c>
      <c r="J3523" s="14">
        <v>0.925</v>
      </c>
      <c r="K3523" s="14">
        <v>0.8688640300971304</v>
      </c>
      <c r="L3523" s="14">
        <v>0.16</v>
      </c>
      <c r="M3523" s="14">
        <v>0.235</v>
      </c>
      <c r="N3523" s="14">
        <v>0.0</v>
      </c>
      <c r="O3523" s="14">
        <v>0.277</v>
      </c>
      <c r="P3523" s="14">
        <v>0.884</v>
      </c>
      <c r="Q3523" s="14">
        <v>127.05</v>
      </c>
      <c r="R3523" s="14">
        <v>11.0</v>
      </c>
      <c r="S3523" s="14">
        <v>1.0</v>
      </c>
      <c r="T3523" s="14" t="s">
        <v>103</v>
      </c>
      <c r="U3523" s="14" t="s">
        <v>35</v>
      </c>
      <c r="V3523" s="16" t="s">
        <v>560</v>
      </c>
      <c r="W3523" s="17" t="s">
        <v>185</v>
      </c>
    </row>
    <row r="3524" ht="15.75" customHeight="1">
      <c r="A3524" s="14" t="s">
        <v>21767</v>
      </c>
      <c r="B3524" s="14" t="s">
        <v>21768</v>
      </c>
      <c r="C3524" s="14">
        <v>2005.0</v>
      </c>
      <c r="D3524" s="14">
        <v>33.0</v>
      </c>
      <c r="E3524" s="14">
        <v>198266.0</v>
      </c>
      <c r="F3524" s="14" t="s">
        <v>21769</v>
      </c>
      <c r="G3524" s="14" t="s">
        <v>21770</v>
      </c>
      <c r="H3524" s="14" t="s">
        <v>21771</v>
      </c>
      <c r="I3524" s="14">
        <v>0.643</v>
      </c>
      <c r="J3524" s="14">
        <v>0.402</v>
      </c>
      <c r="K3524" s="14">
        <v>0.7689346138051263</v>
      </c>
      <c r="L3524" s="14">
        <v>0.0362</v>
      </c>
      <c r="M3524" s="14">
        <v>0.557</v>
      </c>
      <c r="N3524" s="14">
        <v>0.00723</v>
      </c>
      <c r="O3524" s="14">
        <v>0.0769</v>
      </c>
      <c r="P3524" s="14">
        <v>0.661</v>
      </c>
      <c r="Q3524" s="14">
        <v>168.05</v>
      </c>
      <c r="R3524" s="14">
        <v>6.0</v>
      </c>
      <c r="S3524" s="14">
        <v>0.0</v>
      </c>
      <c r="T3524" s="14" t="s">
        <v>1434</v>
      </c>
      <c r="U3524" s="14" t="s">
        <v>35</v>
      </c>
      <c r="V3524" s="16" t="s">
        <v>407</v>
      </c>
      <c r="W3524" s="17" t="s">
        <v>185</v>
      </c>
    </row>
    <row r="3525" ht="15.75" customHeight="1">
      <c r="A3525" s="14" t="s">
        <v>21772</v>
      </c>
      <c r="B3525" s="14" t="s">
        <v>21773</v>
      </c>
      <c r="C3525" s="14">
        <v>2020.0</v>
      </c>
      <c r="D3525" s="14">
        <v>33.0</v>
      </c>
      <c r="E3525" s="14">
        <v>189700.0</v>
      </c>
      <c r="F3525" s="14" t="s">
        <v>21774</v>
      </c>
      <c r="G3525" s="14" t="s">
        <v>20968</v>
      </c>
      <c r="H3525" s="14" t="s">
        <v>21775</v>
      </c>
      <c r="I3525" s="14">
        <v>0.6567054320987653</v>
      </c>
      <c r="J3525" s="14">
        <v>0.6703844999999999</v>
      </c>
      <c r="K3525" s="14">
        <v>0.8136264709055699</v>
      </c>
      <c r="L3525" s="14">
        <v>0.08138265432098765</v>
      </c>
      <c r="M3525" s="14">
        <v>0.2693400896296296</v>
      </c>
      <c r="N3525" s="14">
        <v>0.05448885008024692</v>
      </c>
      <c r="O3525" s="14">
        <v>0.1911505555555556</v>
      </c>
      <c r="P3525" s="14">
        <v>0.6187672839506173</v>
      </c>
      <c r="Q3525" s="14">
        <v>120.71</v>
      </c>
      <c r="R3525" s="14">
        <v>5.0</v>
      </c>
      <c r="S3525" s="14">
        <v>1.0</v>
      </c>
      <c r="T3525" s="14" t="s">
        <v>1434</v>
      </c>
      <c r="U3525" s="14" t="s">
        <v>68</v>
      </c>
      <c r="V3525" s="16" t="s">
        <v>407</v>
      </c>
      <c r="W3525" s="17" t="s">
        <v>185</v>
      </c>
    </row>
    <row r="3526" ht="15.75" customHeight="1">
      <c r="A3526" s="14" t="s">
        <v>5524</v>
      </c>
      <c r="B3526" s="14" t="s">
        <v>5525</v>
      </c>
      <c r="C3526" s="14">
        <v>2023.0</v>
      </c>
      <c r="D3526" s="14">
        <v>33.0</v>
      </c>
      <c r="E3526" s="14">
        <v>195000.0</v>
      </c>
      <c r="F3526" s="14" t="s">
        <v>26</v>
      </c>
      <c r="G3526" s="14" t="s">
        <v>5527</v>
      </c>
      <c r="H3526" s="14" t="s">
        <v>5528</v>
      </c>
      <c r="I3526" s="14">
        <v>0.594</v>
      </c>
      <c r="J3526" s="14">
        <v>0.714</v>
      </c>
      <c r="K3526" s="14">
        <v>0.8247385194356569</v>
      </c>
      <c r="L3526" s="14">
        <v>0.056</v>
      </c>
      <c r="M3526" s="14">
        <v>0.462</v>
      </c>
      <c r="N3526" s="14">
        <v>0.0</v>
      </c>
      <c r="O3526" s="14">
        <v>0.121</v>
      </c>
      <c r="P3526" s="14">
        <v>0.498</v>
      </c>
      <c r="Q3526" s="14">
        <v>95.998</v>
      </c>
      <c r="R3526" s="14">
        <v>9.0</v>
      </c>
      <c r="S3526" s="14">
        <v>1.0</v>
      </c>
      <c r="T3526" s="14" t="s">
        <v>34</v>
      </c>
      <c r="U3526" s="14" t="s">
        <v>35</v>
      </c>
      <c r="V3526" s="16" t="s">
        <v>54</v>
      </c>
      <c r="W3526" s="17" t="s">
        <v>251</v>
      </c>
    </row>
    <row r="3527" ht="15.75" customHeight="1">
      <c r="A3527" s="14" t="s">
        <v>9620</v>
      </c>
      <c r="B3527" s="14" t="s">
        <v>9621</v>
      </c>
      <c r="C3527" s="14">
        <v>2019.0</v>
      </c>
      <c r="D3527" s="14">
        <v>33.0</v>
      </c>
      <c r="E3527" s="14">
        <v>225231.0</v>
      </c>
      <c r="F3527" s="14" t="s">
        <v>26</v>
      </c>
      <c r="G3527" s="14" t="s">
        <v>9623</v>
      </c>
      <c r="H3527" s="14" t="s">
        <v>9621</v>
      </c>
      <c r="I3527" s="14">
        <v>0.769</v>
      </c>
      <c r="J3527" s="14">
        <v>0.524</v>
      </c>
      <c r="K3527" s="14">
        <v>0.8621692725416088</v>
      </c>
      <c r="L3527" s="14">
        <v>0.0454</v>
      </c>
      <c r="M3527" s="14">
        <v>0.633</v>
      </c>
      <c r="N3527" s="14">
        <v>0.00322</v>
      </c>
      <c r="O3527" s="14">
        <v>0.124</v>
      </c>
      <c r="P3527" s="14">
        <v>0.554</v>
      </c>
      <c r="Q3527" s="14">
        <v>113.926</v>
      </c>
      <c r="R3527" s="14">
        <v>3.0</v>
      </c>
      <c r="S3527" s="14">
        <v>1.0</v>
      </c>
      <c r="T3527" s="14" t="s">
        <v>34</v>
      </c>
      <c r="U3527" s="14" t="s">
        <v>35</v>
      </c>
      <c r="V3527" s="16" t="s">
        <v>333</v>
      </c>
      <c r="W3527" s="17" t="s">
        <v>185</v>
      </c>
    </row>
    <row r="3528" ht="15.75" customHeight="1">
      <c r="A3528" s="14" t="s">
        <v>9626</v>
      </c>
      <c r="B3528" s="14" t="s">
        <v>9627</v>
      </c>
      <c r="C3528" s="14">
        <v>2015.0</v>
      </c>
      <c r="D3528" s="14">
        <v>33.0</v>
      </c>
      <c r="E3528" s="14">
        <v>246973.0</v>
      </c>
      <c r="F3528" s="14" t="s">
        <v>5952</v>
      </c>
      <c r="G3528" s="14" t="s">
        <v>9630</v>
      </c>
      <c r="H3528" s="14" t="s">
        <v>9631</v>
      </c>
      <c r="I3528" s="14">
        <v>0.512</v>
      </c>
      <c r="J3528" s="14">
        <v>0.956</v>
      </c>
      <c r="K3528" s="14">
        <v>0.9007764207451764</v>
      </c>
      <c r="L3528" s="14">
        <v>0.316</v>
      </c>
      <c r="M3528" s="14">
        <v>0.378</v>
      </c>
      <c r="N3528" s="14">
        <v>0.0</v>
      </c>
      <c r="O3528" s="14">
        <v>0.241</v>
      </c>
      <c r="P3528" s="14">
        <v>0.798</v>
      </c>
      <c r="Q3528" s="14">
        <v>103.571</v>
      </c>
      <c r="R3528" s="14">
        <v>6.0</v>
      </c>
      <c r="S3528" s="14">
        <v>0.0</v>
      </c>
      <c r="T3528" s="14" t="s">
        <v>34</v>
      </c>
      <c r="U3528" s="14" t="s">
        <v>35</v>
      </c>
      <c r="V3528" s="16" t="s">
        <v>181</v>
      </c>
      <c r="W3528" s="17" t="s">
        <v>185</v>
      </c>
    </row>
    <row r="3529" ht="15.75" customHeight="1">
      <c r="A3529" s="14" t="s">
        <v>5530</v>
      </c>
      <c r="B3529" s="14" t="s">
        <v>5531</v>
      </c>
      <c r="C3529" s="14">
        <v>2016.0</v>
      </c>
      <c r="D3529" s="14">
        <v>33.0</v>
      </c>
      <c r="E3529" s="14">
        <v>327315.0</v>
      </c>
      <c r="F3529" s="14" t="s">
        <v>26</v>
      </c>
      <c r="G3529" s="14" t="s">
        <v>5532</v>
      </c>
      <c r="H3529" s="14" t="s">
        <v>5533</v>
      </c>
      <c r="I3529" s="14">
        <v>0.405</v>
      </c>
      <c r="J3529" s="14">
        <v>0.697</v>
      </c>
      <c r="K3529" s="14">
        <v>0.8815477081496045</v>
      </c>
      <c r="L3529" s="14">
        <v>0.0311</v>
      </c>
      <c r="M3529" s="14">
        <v>0.235</v>
      </c>
      <c r="N3529" s="14">
        <v>2.36E-4</v>
      </c>
      <c r="O3529" s="14">
        <v>0.133</v>
      </c>
      <c r="P3529" s="14">
        <v>0.332</v>
      </c>
      <c r="Q3529" s="14">
        <v>89.976</v>
      </c>
      <c r="R3529" s="14">
        <v>2.0</v>
      </c>
      <c r="S3529" s="14">
        <v>1.0</v>
      </c>
      <c r="T3529" s="14" t="s">
        <v>34</v>
      </c>
      <c r="U3529" s="14" t="s">
        <v>35</v>
      </c>
      <c r="V3529" s="16" t="s">
        <v>45</v>
      </c>
      <c r="W3529" s="17" t="s">
        <v>251</v>
      </c>
    </row>
    <row r="3530" ht="15.75" customHeight="1">
      <c r="A3530" s="14" t="s">
        <v>5537</v>
      </c>
      <c r="B3530" s="14" t="s">
        <v>5538</v>
      </c>
      <c r="C3530" s="14">
        <v>2015.0</v>
      </c>
      <c r="D3530" s="14">
        <v>33.0</v>
      </c>
      <c r="E3530" s="14">
        <v>305666.0</v>
      </c>
      <c r="F3530" s="14" t="s">
        <v>26</v>
      </c>
      <c r="G3530" s="14" t="s">
        <v>3026</v>
      </c>
      <c r="H3530" s="14" t="s">
        <v>5540</v>
      </c>
      <c r="I3530" s="14">
        <v>0.623</v>
      </c>
      <c r="J3530" s="14">
        <v>0.546</v>
      </c>
      <c r="K3530" s="14">
        <v>0.8296793788456426</v>
      </c>
      <c r="L3530" s="14">
        <v>0.032</v>
      </c>
      <c r="M3530" s="14">
        <v>0.698</v>
      </c>
      <c r="N3530" s="14">
        <v>0.0</v>
      </c>
      <c r="O3530" s="14">
        <v>0.318</v>
      </c>
      <c r="P3530" s="14">
        <v>0.284</v>
      </c>
      <c r="Q3530" s="14">
        <v>142.024</v>
      </c>
      <c r="R3530" s="14">
        <v>3.0</v>
      </c>
      <c r="S3530" s="14">
        <v>1.0</v>
      </c>
      <c r="T3530" s="14" t="s">
        <v>34</v>
      </c>
      <c r="U3530" s="14" t="s">
        <v>35</v>
      </c>
      <c r="V3530" s="16" t="s">
        <v>36</v>
      </c>
      <c r="W3530" s="17" t="s">
        <v>251</v>
      </c>
    </row>
    <row r="3531" ht="15.75" customHeight="1">
      <c r="A3531" s="14" t="s">
        <v>5541</v>
      </c>
      <c r="B3531" s="14" t="s">
        <v>4613</v>
      </c>
      <c r="C3531" s="14">
        <v>2022.0</v>
      </c>
      <c r="D3531" s="14">
        <v>33.0</v>
      </c>
      <c r="E3531" s="14">
        <v>336500.0</v>
      </c>
      <c r="F3531" s="14" t="s">
        <v>26</v>
      </c>
      <c r="G3531" s="14" t="s">
        <v>41</v>
      </c>
      <c r="H3531" s="14" t="s">
        <v>4613</v>
      </c>
      <c r="I3531" s="14">
        <v>0.383</v>
      </c>
      <c r="J3531" s="14">
        <v>0.604</v>
      </c>
      <c r="K3531" s="14">
        <v>0.8070284259660979</v>
      </c>
      <c r="L3531" s="14">
        <v>0.0418</v>
      </c>
      <c r="M3531" s="14">
        <v>0.165</v>
      </c>
      <c r="N3531" s="14">
        <v>2.55E-5</v>
      </c>
      <c r="O3531" s="14">
        <v>0.257</v>
      </c>
      <c r="P3531" s="14">
        <v>0.302</v>
      </c>
      <c r="Q3531" s="14">
        <v>155.853</v>
      </c>
      <c r="R3531" s="14">
        <v>2.0</v>
      </c>
      <c r="S3531" s="14">
        <v>0.0</v>
      </c>
      <c r="T3531" s="14" t="s">
        <v>34</v>
      </c>
      <c r="U3531" s="14" t="s">
        <v>35</v>
      </c>
      <c r="V3531" s="16" t="s">
        <v>45</v>
      </c>
      <c r="W3531" s="17" t="s">
        <v>251</v>
      </c>
    </row>
    <row r="3532" ht="15.75" customHeight="1">
      <c r="A3532" s="14" t="s">
        <v>5547</v>
      </c>
      <c r="B3532" s="14" t="s">
        <v>5548</v>
      </c>
      <c r="C3532" s="14">
        <v>2010.0</v>
      </c>
      <c r="D3532" s="14">
        <v>33.0</v>
      </c>
      <c r="E3532" s="14">
        <v>287560.0</v>
      </c>
      <c r="F3532" s="14" t="s">
        <v>26</v>
      </c>
      <c r="G3532" s="14" t="s">
        <v>3026</v>
      </c>
      <c r="H3532" s="14" t="s">
        <v>5549</v>
      </c>
      <c r="I3532" s="14">
        <v>0.621</v>
      </c>
      <c r="J3532" s="14">
        <v>0.689</v>
      </c>
      <c r="K3532" s="14">
        <v>0.8809488160999093</v>
      </c>
      <c r="L3532" s="14">
        <v>0.0263</v>
      </c>
      <c r="M3532" s="14">
        <v>0.212</v>
      </c>
      <c r="N3532" s="14">
        <v>0.0</v>
      </c>
      <c r="O3532" s="14">
        <v>0.413</v>
      </c>
      <c r="P3532" s="14">
        <v>0.294</v>
      </c>
      <c r="Q3532" s="14">
        <v>132.031</v>
      </c>
      <c r="R3532" s="14">
        <v>2.0</v>
      </c>
      <c r="S3532" s="14">
        <v>1.0</v>
      </c>
      <c r="T3532" s="14" t="s">
        <v>34</v>
      </c>
      <c r="U3532" s="14" t="s">
        <v>35</v>
      </c>
      <c r="V3532" s="16" t="s">
        <v>36</v>
      </c>
      <c r="W3532" s="17" t="s">
        <v>251</v>
      </c>
    </row>
    <row r="3533" ht="15.75" customHeight="1">
      <c r="A3533" s="14" t="s">
        <v>9635</v>
      </c>
      <c r="B3533" s="14" t="s">
        <v>9636</v>
      </c>
      <c r="C3533" s="14">
        <v>2019.0</v>
      </c>
      <c r="D3533" s="14">
        <v>33.0</v>
      </c>
      <c r="E3533" s="14">
        <v>189486.0</v>
      </c>
      <c r="F3533" s="14" t="s">
        <v>1267</v>
      </c>
      <c r="G3533" s="14" t="s">
        <v>7586</v>
      </c>
      <c r="H3533" s="14" t="s">
        <v>9636</v>
      </c>
      <c r="I3533" s="14">
        <v>0.775</v>
      </c>
      <c r="J3533" s="14">
        <v>0.327</v>
      </c>
      <c r="K3533" s="14">
        <v>0.8196051590096978</v>
      </c>
      <c r="L3533" s="14">
        <v>0.0557</v>
      </c>
      <c r="M3533" s="14">
        <v>0.841</v>
      </c>
      <c r="N3533" s="14">
        <v>0.0</v>
      </c>
      <c r="O3533" s="14">
        <v>0.0821</v>
      </c>
      <c r="P3533" s="14">
        <v>0.595</v>
      </c>
      <c r="Q3533" s="14">
        <v>91.05</v>
      </c>
      <c r="R3533" s="14">
        <v>11.0</v>
      </c>
      <c r="S3533" s="14">
        <v>1.0</v>
      </c>
      <c r="T3533" s="14" t="s">
        <v>103</v>
      </c>
      <c r="U3533" s="14" t="s">
        <v>35</v>
      </c>
      <c r="V3533" s="16" t="s">
        <v>333</v>
      </c>
      <c r="W3533" s="17" t="s">
        <v>185</v>
      </c>
    </row>
    <row r="3534" ht="15.75" customHeight="1">
      <c r="A3534" s="14" t="s">
        <v>9642</v>
      </c>
      <c r="B3534" s="14" t="s">
        <v>9643</v>
      </c>
      <c r="C3534" s="14">
        <v>2016.0</v>
      </c>
      <c r="D3534" s="14">
        <v>33.0</v>
      </c>
      <c r="E3534" s="14">
        <v>385853.0</v>
      </c>
      <c r="F3534" s="14" t="s">
        <v>1016</v>
      </c>
      <c r="G3534" s="14" t="s">
        <v>1017</v>
      </c>
      <c r="H3534" s="14" t="s">
        <v>9646</v>
      </c>
      <c r="I3534" s="14">
        <v>0.692</v>
      </c>
      <c r="J3534" s="14">
        <v>0.875</v>
      </c>
      <c r="K3534" s="14">
        <v>0.8166106987612216</v>
      </c>
      <c r="L3534" s="14">
        <v>0.0571</v>
      </c>
      <c r="M3534" s="14">
        <v>0.545</v>
      </c>
      <c r="N3534" s="14">
        <v>5.78E-5</v>
      </c>
      <c r="O3534" s="14">
        <v>0.326</v>
      </c>
      <c r="P3534" s="14">
        <v>0.787</v>
      </c>
      <c r="Q3534" s="14">
        <v>84.575</v>
      </c>
      <c r="R3534" s="14">
        <v>8.0</v>
      </c>
      <c r="S3534" s="14">
        <v>1.0</v>
      </c>
      <c r="T3534" s="14" t="s">
        <v>104</v>
      </c>
      <c r="U3534" s="14" t="s">
        <v>68</v>
      </c>
      <c r="V3534" s="16" t="s">
        <v>181</v>
      </c>
      <c r="W3534" s="17" t="s">
        <v>185</v>
      </c>
    </row>
    <row r="3535" ht="15.75" customHeight="1">
      <c r="A3535" s="14" t="s">
        <v>9651</v>
      </c>
      <c r="B3535" s="14" t="s">
        <v>9652</v>
      </c>
      <c r="C3535" s="14">
        <v>2009.0</v>
      </c>
      <c r="D3535" s="14">
        <v>33.0</v>
      </c>
      <c r="E3535" s="14">
        <v>352896.0</v>
      </c>
      <c r="F3535" s="14" t="s">
        <v>9653</v>
      </c>
      <c r="G3535" s="14" t="s">
        <v>9655</v>
      </c>
      <c r="H3535" s="14" t="s">
        <v>5810</v>
      </c>
      <c r="I3535" s="14">
        <v>0.822</v>
      </c>
      <c r="J3535" s="14">
        <v>0.555</v>
      </c>
      <c r="K3535" s="14">
        <v>0.7707740679577616</v>
      </c>
      <c r="L3535" s="14">
        <v>0.0724</v>
      </c>
      <c r="M3535" s="14">
        <v>0.185</v>
      </c>
      <c r="N3535" s="14">
        <v>2.11E-6</v>
      </c>
      <c r="O3535" s="14">
        <v>0.515</v>
      </c>
      <c r="P3535" s="14">
        <v>0.521</v>
      </c>
      <c r="Q3535" s="14">
        <v>115.005</v>
      </c>
      <c r="R3535" s="14">
        <v>1.0</v>
      </c>
      <c r="S3535" s="14">
        <v>0.0</v>
      </c>
      <c r="T3535" s="14" t="s">
        <v>104</v>
      </c>
      <c r="U3535" s="14" t="s">
        <v>35</v>
      </c>
      <c r="V3535" s="16" t="s">
        <v>333</v>
      </c>
      <c r="W3535" s="17" t="s">
        <v>185</v>
      </c>
    </row>
    <row r="3536" ht="15.75" customHeight="1">
      <c r="A3536" s="14" t="s">
        <v>9660</v>
      </c>
      <c r="B3536" s="14" t="s">
        <v>9661</v>
      </c>
      <c r="C3536" s="14">
        <v>2025.0</v>
      </c>
      <c r="D3536" s="14">
        <v>33.0</v>
      </c>
      <c r="E3536" s="14">
        <v>207191.0</v>
      </c>
      <c r="F3536" s="14" t="s">
        <v>8367</v>
      </c>
      <c r="G3536" s="14" t="s">
        <v>8369</v>
      </c>
      <c r="H3536" s="14" t="s">
        <v>9661</v>
      </c>
      <c r="I3536" s="14">
        <v>0.399</v>
      </c>
      <c r="J3536" s="14">
        <v>0.825</v>
      </c>
      <c r="K3536" s="14">
        <v>0.8736337774929174</v>
      </c>
      <c r="L3536" s="14">
        <v>0.0724</v>
      </c>
      <c r="M3536" s="14">
        <v>0.784</v>
      </c>
      <c r="N3536" s="14">
        <v>0.0114</v>
      </c>
      <c r="O3536" s="14">
        <v>0.146</v>
      </c>
      <c r="P3536" s="14">
        <v>0.848</v>
      </c>
      <c r="Q3536" s="14">
        <v>174.136</v>
      </c>
      <c r="R3536" s="14">
        <v>5.0</v>
      </c>
      <c r="S3536" s="14">
        <v>0.0</v>
      </c>
      <c r="T3536" s="14" t="s">
        <v>104</v>
      </c>
      <c r="U3536" s="14" t="s">
        <v>68</v>
      </c>
      <c r="V3536" s="16" t="s">
        <v>560</v>
      </c>
      <c r="W3536" s="17" t="s">
        <v>185</v>
      </c>
    </row>
    <row r="3537" ht="15.75" customHeight="1">
      <c r="A3537" s="14" t="s">
        <v>9665</v>
      </c>
      <c r="B3537" s="14" t="s">
        <v>9666</v>
      </c>
      <c r="C3537" s="14">
        <v>1975.0</v>
      </c>
      <c r="D3537" s="14">
        <v>33.0</v>
      </c>
      <c r="E3537" s="14">
        <v>243813.0</v>
      </c>
      <c r="F3537" s="14" t="s">
        <v>9667</v>
      </c>
      <c r="G3537" s="14" t="s">
        <v>9668</v>
      </c>
      <c r="H3537" s="14" t="s">
        <v>9669</v>
      </c>
      <c r="I3537" s="14">
        <v>0.46</v>
      </c>
      <c r="J3537" s="14">
        <v>0.411</v>
      </c>
      <c r="K3537" s="14">
        <v>0.6300558252811573</v>
      </c>
      <c r="L3537" s="14">
        <v>0.0358</v>
      </c>
      <c r="M3537" s="14">
        <v>0.727</v>
      </c>
      <c r="N3537" s="14">
        <v>0.455</v>
      </c>
      <c r="O3537" s="14">
        <v>0.137</v>
      </c>
      <c r="P3537" s="14">
        <v>0.516</v>
      </c>
      <c r="Q3537" s="14">
        <v>141.138</v>
      </c>
      <c r="R3537" s="14">
        <v>3.0</v>
      </c>
      <c r="S3537" s="14">
        <v>0.0</v>
      </c>
      <c r="T3537" s="14" t="s">
        <v>103</v>
      </c>
      <c r="U3537" s="14" t="s">
        <v>94</v>
      </c>
      <c r="V3537" s="16" t="s">
        <v>333</v>
      </c>
      <c r="W3537" s="17" t="s">
        <v>185</v>
      </c>
    </row>
    <row r="3538" ht="15.75" customHeight="1">
      <c r="A3538" s="14" t="s">
        <v>5552</v>
      </c>
      <c r="B3538" s="14" t="s">
        <v>5553</v>
      </c>
      <c r="C3538" s="14">
        <v>2023.0</v>
      </c>
      <c r="D3538" s="14">
        <v>33.0</v>
      </c>
      <c r="E3538" s="14">
        <v>217961.0</v>
      </c>
      <c r="F3538" s="14" t="s">
        <v>5556</v>
      </c>
      <c r="G3538" s="14" t="s">
        <v>5557</v>
      </c>
      <c r="H3538" s="14" t="s">
        <v>5558</v>
      </c>
      <c r="I3538" s="14">
        <v>0.709</v>
      </c>
      <c r="J3538" s="14">
        <v>0.477</v>
      </c>
      <c r="K3538" s="14">
        <v>0.815562637674255</v>
      </c>
      <c r="L3538" s="14">
        <v>0.0408</v>
      </c>
      <c r="M3538" s="14">
        <v>0.569</v>
      </c>
      <c r="N3538" s="14">
        <v>5.21E-6</v>
      </c>
      <c r="O3538" s="14">
        <v>0.412</v>
      </c>
      <c r="P3538" s="14">
        <v>0.277</v>
      </c>
      <c r="Q3538" s="14">
        <v>130.065</v>
      </c>
      <c r="R3538" s="14">
        <v>1.0</v>
      </c>
      <c r="S3538" s="14">
        <v>0.0</v>
      </c>
      <c r="T3538" s="14" t="s">
        <v>103</v>
      </c>
      <c r="U3538" s="14" t="s">
        <v>94</v>
      </c>
      <c r="V3538" s="16" t="s">
        <v>36</v>
      </c>
      <c r="W3538" s="17" t="s">
        <v>251</v>
      </c>
    </row>
    <row r="3539" ht="15.75" customHeight="1">
      <c r="A3539" s="14" t="s">
        <v>5559</v>
      </c>
      <c r="B3539" s="14" t="s">
        <v>5560</v>
      </c>
      <c r="C3539" s="14">
        <v>2003.0</v>
      </c>
      <c r="D3539" s="14">
        <v>33.0</v>
      </c>
      <c r="E3539" s="14">
        <v>296000.0</v>
      </c>
      <c r="F3539" s="14" t="s">
        <v>880</v>
      </c>
      <c r="G3539" s="14" t="s">
        <v>2426</v>
      </c>
      <c r="H3539" s="14" t="s">
        <v>5563</v>
      </c>
      <c r="I3539" s="14">
        <v>0.499</v>
      </c>
      <c r="J3539" s="14">
        <v>0.655</v>
      </c>
      <c r="K3539" s="14">
        <v>0.8234979573327168</v>
      </c>
      <c r="L3539" s="14">
        <v>0.053</v>
      </c>
      <c r="M3539" s="14">
        <v>0.335</v>
      </c>
      <c r="N3539" s="14">
        <v>4.61E-6</v>
      </c>
      <c r="O3539" s="14">
        <v>0.331</v>
      </c>
      <c r="P3539" s="14">
        <v>0.429</v>
      </c>
      <c r="Q3539" s="14">
        <v>83.716</v>
      </c>
      <c r="R3539" s="14">
        <v>5.0</v>
      </c>
      <c r="S3539" s="14">
        <v>1.0</v>
      </c>
      <c r="T3539" s="14" t="s">
        <v>104</v>
      </c>
      <c r="U3539" s="14" t="s">
        <v>68</v>
      </c>
      <c r="V3539" s="16" t="s">
        <v>54</v>
      </c>
      <c r="W3539" s="17" t="s">
        <v>251</v>
      </c>
    </row>
    <row r="3540" ht="15.75" customHeight="1">
      <c r="A3540" s="14" t="s">
        <v>9672</v>
      </c>
      <c r="B3540" s="14" t="s">
        <v>9673</v>
      </c>
      <c r="C3540" s="14">
        <v>1966.0</v>
      </c>
      <c r="D3540" s="14">
        <v>33.0</v>
      </c>
      <c r="E3540" s="14">
        <v>133920.0</v>
      </c>
      <c r="F3540" s="14" t="s">
        <v>8786</v>
      </c>
      <c r="G3540" s="14" t="s">
        <v>8787</v>
      </c>
      <c r="H3540" s="14" t="s">
        <v>9676</v>
      </c>
      <c r="I3540" s="14">
        <v>0.583</v>
      </c>
      <c r="J3540" s="14">
        <v>0.698</v>
      </c>
      <c r="K3540" s="14">
        <v>0.7760785403979195</v>
      </c>
      <c r="L3540" s="14">
        <v>0.0862</v>
      </c>
      <c r="M3540" s="14">
        <v>0.106</v>
      </c>
      <c r="N3540" s="14">
        <v>0.0</v>
      </c>
      <c r="O3540" s="14">
        <v>0.0898</v>
      </c>
      <c r="P3540" s="14">
        <v>0.779</v>
      </c>
      <c r="Q3540" s="14">
        <v>91.314</v>
      </c>
      <c r="R3540" s="14">
        <v>2.0</v>
      </c>
      <c r="S3540" s="14">
        <v>1.0</v>
      </c>
      <c r="T3540" s="14" t="s">
        <v>103</v>
      </c>
      <c r="U3540" s="14" t="s">
        <v>68</v>
      </c>
      <c r="V3540" s="16" t="s">
        <v>181</v>
      </c>
      <c r="W3540" s="17" t="s">
        <v>185</v>
      </c>
    </row>
    <row r="3541" ht="15.75" customHeight="1">
      <c r="A3541" s="14" t="s">
        <v>9679</v>
      </c>
      <c r="B3541" s="14" t="s">
        <v>9681</v>
      </c>
      <c r="C3541" s="14">
        <v>2017.0</v>
      </c>
      <c r="D3541" s="14">
        <v>33.0</v>
      </c>
      <c r="E3541" s="14">
        <v>187280.0</v>
      </c>
      <c r="F3541" s="14" t="s">
        <v>9685</v>
      </c>
      <c r="G3541" s="14" t="s">
        <v>9686</v>
      </c>
      <c r="H3541" s="14" t="s">
        <v>9687</v>
      </c>
      <c r="I3541" s="14">
        <v>0.585</v>
      </c>
      <c r="J3541" s="14">
        <v>0.677</v>
      </c>
      <c r="K3541" s="14">
        <v>0.8308985519468078</v>
      </c>
      <c r="L3541" s="14">
        <v>0.0302</v>
      </c>
      <c r="M3541" s="14">
        <v>0.0283</v>
      </c>
      <c r="N3541" s="14">
        <v>2.47E-4</v>
      </c>
      <c r="O3541" s="14">
        <v>0.0897</v>
      </c>
      <c r="P3541" s="14">
        <v>0.767</v>
      </c>
      <c r="Q3541" s="14">
        <v>127.547</v>
      </c>
      <c r="R3541" s="14">
        <v>9.0</v>
      </c>
      <c r="S3541" s="14">
        <v>1.0</v>
      </c>
      <c r="T3541" s="14" t="s">
        <v>103</v>
      </c>
      <c r="U3541" s="14" t="s">
        <v>68</v>
      </c>
      <c r="V3541" s="16" t="s">
        <v>181</v>
      </c>
      <c r="W3541" s="17" t="s">
        <v>185</v>
      </c>
    </row>
    <row r="3542" ht="15.75" customHeight="1">
      <c r="A3542" s="14" t="s">
        <v>21776</v>
      </c>
      <c r="B3542" s="14" t="s">
        <v>21777</v>
      </c>
      <c r="C3542" s="14">
        <v>2020.0</v>
      </c>
      <c r="D3542" s="14">
        <v>33.0</v>
      </c>
      <c r="E3542" s="14">
        <v>201706.0</v>
      </c>
      <c r="F3542" s="14" t="s">
        <v>21778</v>
      </c>
      <c r="G3542" s="14" t="s">
        <v>21779</v>
      </c>
      <c r="H3542" s="14" t="s">
        <v>21780</v>
      </c>
      <c r="I3542" s="14">
        <v>0.579</v>
      </c>
      <c r="J3542" s="14">
        <v>0.517</v>
      </c>
      <c r="K3542" s="14">
        <v>0.8408230487703288</v>
      </c>
      <c r="L3542" s="14">
        <v>0.21</v>
      </c>
      <c r="M3542" s="14">
        <v>0.461</v>
      </c>
      <c r="N3542" s="14">
        <v>0.0</v>
      </c>
      <c r="O3542" s="14">
        <v>0.0719</v>
      </c>
      <c r="P3542" s="14">
        <v>0.456</v>
      </c>
      <c r="Q3542" s="14">
        <v>82.103</v>
      </c>
      <c r="R3542" s="14">
        <v>8.0</v>
      </c>
      <c r="S3542" s="14">
        <v>0.0</v>
      </c>
      <c r="T3542" s="14" t="s">
        <v>1264</v>
      </c>
      <c r="U3542" s="14" t="s">
        <v>68</v>
      </c>
      <c r="V3542" s="16" t="s">
        <v>54</v>
      </c>
      <c r="W3542" s="17" t="s">
        <v>251</v>
      </c>
    </row>
    <row r="3543" ht="15.75" customHeight="1">
      <c r="A3543" s="14" t="s">
        <v>5568</v>
      </c>
      <c r="B3543" s="14" t="s">
        <v>5569</v>
      </c>
      <c r="C3543" s="14">
        <v>2024.0</v>
      </c>
      <c r="D3543" s="14">
        <v>33.0</v>
      </c>
      <c r="E3543" s="14">
        <v>177699.0</v>
      </c>
      <c r="F3543" s="14" t="s">
        <v>5570</v>
      </c>
      <c r="G3543" s="14" t="s">
        <v>5571</v>
      </c>
      <c r="H3543" s="14" t="s">
        <v>5572</v>
      </c>
      <c r="I3543" s="14">
        <v>0.613</v>
      </c>
      <c r="J3543" s="14">
        <v>0.801</v>
      </c>
      <c r="K3543" s="14">
        <v>0.831754112017801</v>
      </c>
      <c r="L3543" s="14">
        <v>0.317</v>
      </c>
      <c r="M3543" s="14">
        <v>0.0286</v>
      </c>
      <c r="N3543" s="14">
        <v>0.0</v>
      </c>
      <c r="O3543" s="14">
        <v>0.174</v>
      </c>
      <c r="P3543" s="14">
        <v>0.436</v>
      </c>
      <c r="Q3543" s="14">
        <v>140.085</v>
      </c>
      <c r="R3543" s="14">
        <v>1.0</v>
      </c>
      <c r="S3543" s="14">
        <v>0.0</v>
      </c>
      <c r="T3543" s="14" t="s">
        <v>103</v>
      </c>
      <c r="U3543" s="14" t="s">
        <v>68</v>
      </c>
      <c r="V3543" s="16" t="s">
        <v>54</v>
      </c>
      <c r="W3543" s="17" t="s">
        <v>251</v>
      </c>
    </row>
    <row r="3544" ht="15.75" customHeight="1">
      <c r="A3544" s="14" t="s">
        <v>5575</v>
      </c>
      <c r="B3544" s="14" t="s">
        <v>5576</v>
      </c>
      <c r="C3544" s="14">
        <v>2024.0</v>
      </c>
      <c r="D3544" s="14">
        <v>33.0</v>
      </c>
      <c r="E3544" s="14">
        <v>129896.0</v>
      </c>
      <c r="F3544" s="14" t="s">
        <v>1629</v>
      </c>
      <c r="G3544" s="14" t="s">
        <v>1511</v>
      </c>
      <c r="H3544" s="14" t="s">
        <v>5576</v>
      </c>
      <c r="I3544" s="14">
        <v>0.778</v>
      </c>
      <c r="J3544" s="14">
        <v>0.567</v>
      </c>
      <c r="K3544" s="14">
        <v>0.8390263726212431</v>
      </c>
      <c r="L3544" s="14">
        <v>0.0575</v>
      </c>
      <c r="M3544" s="14">
        <v>0.0102</v>
      </c>
      <c r="N3544" s="14">
        <v>0.00633</v>
      </c>
      <c r="O3544" s="14">
        <v>0.314</v>
      </c>
      <c r="P3544" s="14">
        <v>0.263</v>
      </c>
      <c r="Q3544" s="14">
        <v>97.007</v>
      </c>
      <c r="R3544" s="14">
        <v>9.0</v>
      </c>
      <c r="S3544" s="14">
        <v>1.0</v>
      </c>
      <c r="T3544" s="14" t="s">
        <v>104</v>
      </c>
      <c r="U3544" s="14" t="s">
        <v>68</v>
      </c>
      <c r="V3544" s="16" t="s">
        <v>36</v>
      </c>
      <c r="W3544" s="17" t="s">
        <v>251</v>
      </c>
    </row>
    <row r="3545" ht="15.75" customHeight="1">
      <c r="A3545" s="14" t="s">
        <v>9691</v>
      </c>
      <c r="B3545" s="14" t="s">
        <v>9692</v>
      </c>
      <c r="C3545" s="14">
        <v>2020.0</v>
      </c>
      <c r="D3545" s="14">
        <v>33.0</v>
      </c>
      <c r="E3545" s="14">
        <v>133902.0</v>
      </c>
      <c r="F3545" s="14" t="s">
        <v>2229</v>
      </c>
      <c r="G3545" s="14" t="s">
        <v>2230</v>
      </c>
      <c r="H3545" s="14" t="s">
        <v>3347</v>
      </c>
      <c r="I3545" s="14">
        <v>0.732</v>
      </c>
      <c r="J3545" s="14">
        <v>0.00704</v>
      </c>
      <c r="K3545" s="14">
        <v>0.4651252325954458</v>
      </c>
      <c r="L3545" s="14">
        <v>0.061</v>
      </c>
      <c r="M3545" s="14">
        <v>0.995</v>
      </c>
      <c r="N3545" s="14">
        <v>0.963</v>
      </c>
      <c r="O3545" s="14">
        <v>0.0568</v>
      </c>
      <c r="P3545" s="14">
        <v>0.653</v>
      </c>
      <c r="Q3545" s="14">
        <v>81.984</v>
      </c>
      <c r="R3545" s="14">
        <v>0.0</v>
      </c>
      <c r="S3545" s="14">
        <v>1.0</v>
      </c>
      <c r="T3545" s="14" t="s">
        <v>103</v>
      </c>
      <c r="U3545" s="14" t="s">
        <v>68</v>
      </c>
      <c r="V3545" s="16" t="s">
        <v>407</v>
      </c>
      <c r="W3545" s="17" t="s">
        <v>185</v>
      </c>
    </row>
    <row r="3546" ht="15.75" customHeight="1">
      <c r="A3546" s="14" t="s">
        <v>9699</v>
      </c>
      <c r="B3546" s="14" t="s">
        <v>9700</v>
      </c>
      <c r="C3546" s="14">
        <v>1996.0</v>
      </c>
      <c r="D3546" s="14">
        <v>33.0</v>
      </c>
      <c r="E3546" s="14">
        <v>223426.0</v>
      </c>
      <c r="F3546" s="14" t="s">
        <v>4289</v>
      </c>
      <c r="G3546" s="14" t="s">
        <v>4291</v>
      </c>
      <c r="H3546" s="14" t="s">
        <v>9703</v>
      </c>
      <c r="I3546" s="14">
        <v>0.443</v>
      </c>
      <c r="J3546" s="14">
        <v>0.949</v>
      </c>
      <c r="K3546" s="14">
        <v>0.815049301631659</v>
      </c>
      <c r="L3546" s="14">
        <v>0.0448</v>
      </c>
      <c r="M3546" s="14">
        <v>0.0362</v>
      </c>
      <c r="N3546" s="14">
        <v>2.9E-5</v>
      </c>
      <c r="O3546" s="14">
        <v>0.294</v>
      </c>
      <c r="P3546" s="14">
        <v>0.548</v>
      </c>
      <c r="Q3546" s="14">
        <v>127.106</v>
      </c>
      <c r="R3546" s="14">
        <v>9.0</v>
      </c>
      <c r="S3546" s="14">
        <v>1.0</v>
      </c>
      <c r="T3546" s="14" t="s">
        <v>103</v>
      </c>
      <c r="U3546" s="14" t="s">
        <v>35</v>
      </c>
      <c r="V3546" s="16" t="s">
        <v>333</v>
      </c>
      <c r="W3546" s="17" t="s">
        <v>185</v>
      </c>
    </row>
    <row r="3547" ht="15.75" customHeight="1">
      <c r="A3547" s="14" t="s">
        <v>9705</v>
      </c>
      <c r="B3547" s="14" t="s">
        <v>9706</v>
      </c>
      <c r="C3547" s="14">
        <v>2004.0</v>
      </c>
      <c r="D3547" s="14">
        <v>33.0</v>
      </c>
      <c r="E3547" s="14">
        <v>458840.0</v>
      </c>
      <c r="F3547" s="14" t="s">
        <v>8664</v>
      </c>
      <c r="G3547" s="14" t="s">
        <v>8665</v>
      </c>
      <c r="H3547" s="14" t="s">
        <v>8666</v>
      </c>
      <c r="I3547" s="14">
        <v>0.842</v>
      </c>
      <c r="J3547" s="14">
        <v>0.858</v>
      </c>
      <c r="K3547" s="14">
        <v>0.8325455050834697</v>
      </c>
      <c r="L3547" s="14">
        <v>0.107</v>
      </c>
      <c r="M3547" s="14">
        <v>0.254</v>
      </c>
      <c r="N3547" s="14">
        <v>2.99E-5</v>
      </c>
      <c r="O3547" s="14">
        <v>0.166</v>
      </c>
      <c r="P3547" s="14">
        <v>0.764</v>
      </c>
      <c r="Q3547" s="14">
        <v>127.532</v>
      </c>
      <c r="R3547" s="14">
        <v>2.0</v>
      </c>
      <c r="S3547" s="14">
        <v>1.0</v>
      </c>
      <c r="T3547" s="14" t="s">
        <v>103</v>
      </c>
      <c r="U3547" s="14" t="s">
        <v>35</v>
      </c>
      <c r="V3547" s="16" t="s">
        <v>181</v>
      </c>
      <c r="W3547" s="17" t="s">
        <v>185</v>
      </c>
    </row>
    <row r="3548" ht="15.75" customHeight="1">
      <c r="A3548" s="14" t="s">
        <v>9707</v>
      </c>
      <c r="B3548" s="14" t="s">
        <v>9708</v>
      </c>
      <c r="C3548" s="14">
        <v>2015.0</v>
      </c>
      <c r="D3548" s="14">
        <v>33.0</v>
      </c>
      <c r="E3548" s="14">
        <v>224000.0</v>
      </c>
      <c r="F3548" s="14" t="s">
        <v>9709</v>
      </c>
      <c r="G3548" s="14" t="s">
        <v>9710</v>
      </c>
      <c r="H3548" s="14" t="s">
        <v>9711</v>
      </c>
      <c r="I3548" s="14">
        <v>0.508</v>
      </c>
      <c r="J3548" s="14">
        <v>0.0115</v>
      </c>
      <c r="K3548" s="14">
        <v>0.5088657412249725</v>
      </c>
      <c r="L3548" s="14">
        <v>0.0397</v>
      </c>
      <c r="M3548" s="14">
        <v>0.995</v>
      </c>
      <c r="N3548" s="14">
        <v>0.946</v>
      </c>
      <c r="O3548" s="14">
        <v>0.106</v>
      </c>
      <c r="P3548" s="14">
        <v>0.503</v>
      </c>
      <c r="Q3548" s="14">
        <v>88.063</v>
      </c>
      <c r="R3548" s="14">
        <v>0.0</v>
      </c>
      <c r="S3548" s="14">
        <v>1.0</v>
      </c>
      <c r="T3548" s="14" t="s">
        <v>103</v>
      </c>
      <c r="U3548" s="14" t="s">
        <v>35</v>
      </c>
      <c r="V3548" s="16" t="s">
        <v>333</v>
      </c>
      <c r="W3548" s="17" t="s">
        <v>185</v>
      </c>
    </row>
    <row r="3549" ht="15.75" customHeight="1">
      <c r="A3549" s="14" t="s">
        <v>9713</v>
      </c>
      <c r="B3549" s="14" t="s">
        <v>9714</v>
      </c>
      <c r="C3549" s="14">
        <v>2019.0</v>
      </c>
      <c r="D3549" s="14">
        <v>33.0</v>
      </c>
      <c r="E3549" s="14">
        <v>161960.0</v>
      </c>
      <c r="F3549" s="14" t="s">
        <v>6258</v>
      </c>
      <c r="G3549" s="14" t="s">
        <v>6259</v>
      </c>
      <c r="H3549" s="14" t="s">
        <v>6261</v>
      </c>
      <c r="I3549" s="14">
        <v>0.47</v>
      </c>
      <c r="J3549" s="14">
        <v>0.929</v>
      </c>
      <c r="K3549" s="14">
        <v>0.8967125104079586</v>
      </c>
      <c r="L3549" s="14">
        <v>0.0401</v>
      </c>
      <c r="M3549" s="14">
        <v>0.0238</v>
      </c>
      <c r="N3549" s="14">
        <v>1.06E-4</v>
      </c>
      <c r="O3549" s="14">
        <v>0.145</v>
      </c>
      <c r="P3549" s="14">
        <v>0.878</v>
      </c>
      <c r="Q3549" s="14">
        <v>156.936</v>
      </c>
      <c r="R3549" s="14">
        <v>0.0</v>
      </c>
      <c r="S3549" s="14">
        <v>1.0</v>
      </c>
      <c r="T3549" s="14" t="s">
        <v>103</v>
      </c>
      <c r="U3549" s="14" t="s">
        <v>35</v>
      </c>
      <c r="V3549" s="16" t="s">
        <v>560</v>
      </c>
      <c r="W3549" s="17" t="s">
        <v>185</v>
      </c>
    </row>
    <row r="3550" ht="15.75" customHeight="1">
      <c r="A3550" s="14" t="s">
        <v>5577</v>
      </c>
      <c r="B3550" s="14" t="s">
        <v>5578</v>
      </c>
      <c r="C3550" s="14">
        <v>2015.0</v>
      </c>
      <c r="D3550" s="14">
        <v>33.0</v>
      </c>
      <c r="E3550" s="14">
        <v>297573.0</v>
      </c>
      <c r="F3550" s="14" t="s">
        <v>1782</v>
      </c>
      <c r="G3550" s="14" t="s">
        <v>5580</v>
      </c>
      <c r="H3550" s="14" t="s">
        <v>5582</v>
      </c>
      <c r="I3550" s="14">
        <v>0.551</v>
      </c>
      <c r="J3550" s="14">
        <v>0.512</v>
      </c>
      <c r="K3550" s="14">
        <v>0.8406947147596797</v>
      </c>
      <c r="L3550" s="14">
        <v>0.0315</v>
      </c>
      <c r="M3550" s="14">
        <v>0.392</v>
      </c>
      <c r="N3550" s="14">
        <v>0.0</v>
      </c>
      <c r="O3550" s="14">
        <v>0.254</v>
      </c>
      <c r="P3550" s="14">
        <v>0.301</v>
      </c>
      <c r="Q3550" s="14">
        <v>133.862</v>
      </c>
      <c r="R3550" s="14">
        <v>4.0</v>
      </c>
      <c r="S3550" s="14">
        <v>1.0</v>
      </c>
      <c r="T3550" s="14" t="s">
        <v>104</v>
      </c>
      <c r="U3550" s="14" t="s">
        <v>35</v>
      </c>
      <c r="V3550" s="16" t="s">
        <v>45</v>
      </c>
      <c r="W3550" s="17" t="s">
        <v>251</v>
      </c>
    </row>
    <row r="3551" ht="15.75" customHeight="1">
      <c r="A3551" s="14" t="s">
        <v>9715</v>
      </c>
      <c r="B3551" s="14" t="s">
        <v>9716</v>
      </c>
      <c r="C3551" s="14">
        <v>2016.0</v>
      </c>
      <c r="D3551" s="14">
        <v>33.0</v>
      </c>
      <c r="E3551" s="14">
        <v>341773.0</v>
      </c>
      <c r="F3551" s="14" t="s">
        <v>194</v>
      </c>
      <c r="G3551" s="14" t="s">
        <v>671</v>
      </c>
      <c r="H3551" s="14" t="s">
        <v>9381</v>
      </c>
      <c r="I3551" s="14">
        <v>0.578</v>
      </c>
      <c r="J3551" s="14">
        <v>0.703</v>
      </c>
      <c r="K3551" s="14">
        <v>0.7214296408632296</v>
      </c>
      <c r="L3551" s="14">
        <v>0.0456</v>
      </c>
      <c r="M3551" s="14">
        <v>0.102</v>
      </c>
      <c r="N3551" s="14">
        <v>2.58E-6</v>
      </c>
      <c r="O3551" s="14">
        <v>0.369</v>
      </c>
      <c r="P3551" s="14">
        <v>0.67</v>
      </c>
      <c r="Q3551" s="14">
        <v>157.028</v>
      </c>
      <c r="R3551" s="14">
        <v>4.0</v>
      </c>
      <c r="S3551" s="14">
        <v>0.0</v>
      </c>
      <c r="T3551" s="14" t="s">
        <v>104</v>
      </c>
      <c r="U3551" s="14" t="s">
        <v>35</v>
      </c>
      <c r="V3551" s="16" t="s">
        <v>407</v>
      </c>
      <c r="W3551" s="17" t="s">
        <v>185</v>
      </c>
    </row>
    <row r="3552" ht="15.75" customHeight="1">
      <c r="A3552" s="14" t="s">
        <v>5583</v>
      </c>
      <c r="B3552" s="14" t="s">
        <v>5584</v>
      </c>
      <c r="C3552" s="14">
        <v>2023.0</v>
      </c>
      <c r="D3552" s="14">
        <v>33.0</v>
      </c>
      <c r="E3552" s="14">
        <v>146494.0</v>
      </c>
      <c r="F3552" s="14" t="s">
        <v>327</v>
      </c>
      <c r="G3552" s="14" t="s">
        <v>4486</v>
      </c>
      <c r="H3552" s="14" t="s">
        <v>5584</v>
      </c>
      <c r="I3552" s="14">
        <v>0.54</v>
      </c>
      <c r="J3552" s="14">
        <v>0.474</v>
      </c>
      <c r="K3552" s="14">
        <v>0.6969606228328245</v>
      </c>
      <c r="L3552" s="14">
        <v>0.134</v>
      </c>
      <c r="M3552" s="14">
        <v>0.596</v>
      </c>
      <c r="N3552" s="14">
        <v>8.51E-6</v>
      </c>
      <c r="O3552" s="14">
        <v>0.359</v>
      </c>
      <c r="P3552" s="14">
        <v>0.169</v>
      </c>
      <c r="Q3552" s="14">
        <v>140.046</v>
      </c>
      <c r="R3552" s="14">
        <v>9.0</v>
      </c>
      <c r="S3552" s="14">
        <v>0.0</v>
      </c>
      <c r="T3552" s="14" t="s">
        <v>104</v>
      </c>
      <c r="U3552" s="14" t="s">
        <v>35</v>
      </c>
      <c r="V3552" s="16" t="s">
        <v>58</v>
      </c>
      <c r="W3552" s="17" t="s">
        <v>251</v>
      </c>
    </row>
    <row r="3553" ht="15.75" customHeight="1">
      <c r="A3553" s="14" t="s">
        <v>5588</v>
      </c>
      <c r="B3553" s="14" t="s">
        <v>5589</v>
      </c>
      <c r="C3553" s="14">
        <v>2016.0</v>
      </c>
      <c r="D3553" s="14">
        <v>33.0</v>
      </c>
      <c r="E3553" s="14">
        <v>460986.0</v>
      </c>
      <c r="F3553" s="14" t="s">
        <v>194</v>
      </c>
      <c r="G3553" s="14" t="s">
        <v>5590</v>
      </c>
      <c r="H3553" s="14" t="s">
        <v>5449</v>
      </c>
      <c r="I3553" s="14">
        <v>0.638</v>
      </c>
      <c r="J3553" s="14">
        <v>0.324</v>
      </c>
      <c r="K3553" s="14">
        <v>0.7474172780196476</v>
      </c>
      <c r="L3553" s="14">
        <v>0.0268</v>
      </c>
      <c r="M3553" s="14">
        <v>0.838</v>
      </c>
      <c r="N3553" s="14">
        <v>0.0</v>
      </c>
      <c r="O3553" s="14">
        <v>0.0729</v>
      </c>
      <c r="P3553" s="14">
        <v>0.408</v>
      </c>
      <c r="Q3553" s="14">
        <v>100.144</v>
      </c>
      <c r="R3553" s="14">
        <v>0.0</v>
      </c>
      <c r="S3553" s="14">
        <v>1.0</v>
      </c>
      <c r="T3553" s="14" t="s">
        <v>104</v>
      </c>
      <c r="U3553" s="14" t="s">
        <v>68</v>
      </c>
      <c r="V3553" s="16" t="s">
        <v>54</v>
      </c>
      <c r="W3553" s="17" t="s">
        <v>251</v>
      </c>
    </row>
    <row r="3554" ht="15.75" customHeight="1">
      <c r="A3554" s="14" t="s">
        <v>21781</v>
      </c>
      <c r="B3554" s="14" t="s">
        <v>21782</v>
      </c>
      <c r="C3554" s="14">
        <v>1987.0</v>
      </c>
      <c r="D3554" s="14">
        <v>33.0</v>
      </c>
      <c r="E3554" s="14">
        <v>79933.0</v>
      </c>
      <c r="F3554" s="14" t="s">
        <v>13628</v>
      </c>
      <c r="G3554" s="14" t="s">
        <v>17835</v>
      </c>
      <c r="H3554" s="14" t="s">
        <v>17836</v>
      </c>
      <c r="I3554" s="14">
        <v>0.0</v>
      </c>
      <c r="J3554" s="14">
        <v>0.0256</v>
      </c>
      <c r="K3554" s="14">
        <v>0.4463243000353705</v>
      </c>
      <c r="L3554" s="14">
        <v>0.0</v>
      </c>
      <c r="M3554" s="14">
        <v>0.991</v>
      </c>
      <c r="N3554" s="14">
        <v>3.96E-5</v>
      </c>
      <c r="O3554" s="14">
        <v>0.113</v>
      </c>
      <c r="P3554" s="14">
        <v>0.0</v>
      </c>
      <c r="Q3554" s="14">
        <v>0.0</v>
      </c>
      <c r="R3554" s="14">
        <v>4.0</v>
      </c>
      <c r="S3554" s="14">
        <v>1.0</v>
      </c>
      <c r="T3554" s="14" t="s">
        <v>1264</v>
      </c>
      <c r="U3554" s="14" t="s">
        <v>35</v>
      </c>
      <c r="V3554" s="16" t="s">
        <v>75</v>
      </c>
      <c r="W3554" s="17" t="s">
        <v>251</v>
      </c>
    </row>
    <row r="3555" ht="15.75" customHeight="1">
      <c r="A3555" s="14" t="s">
        <v>21783</v>
      </c>
      <c r="B3555" s="14" t="s">
        <v>21784</v>
      </c>
      <c r="C3555" s="14">
        <v>2019.0</v>
      </c>
      <c r="D3555" s="14">
        <v>33.0</v>
      </c>
      <c r="E3555" s="14">
        <v>103473.0</v>
      </c>
      <c r="F3555" s="14" t="s">
        <v>21785</v>
      </c>
      <c r="G3555" s="14" t="s">
        <v>21786</v>
      </c>
      <c r="H3555" s="14" t="s">
        <v>21787</v>
      </c>
      <c r="I3555" s="14">
        <v>0.539</v>
      </c>
      <c r="J3555" s="14">
        <v>0.442</v>
      </c>
      <c r="K3555" s="14">
        <v>0.8074989840051441</v>
      </c>
      <c r="L3555" s="14">
        <v>0.0342</v>
      </c>
      <c r="M3555" s="14">
        <v>0.703</v>
      </c>
      <c r="N3555" s="14">
        <v>0.0</v>
      </c>
      <c r="O3555" s="14">
        <v>0.54</v>
      </c>
      <c r="P3555" s="14">
        <v>0.85</v>
      </c>
      <c r="Q3555" s="14">
        <v>116.087</v>
      </c>
      <c r="R3555" s="14">
        <v>10.0</v>
      </c>
      <c r="S3555" s="14">
        <v>1.0</v>
      </c>
      <c r="T3555" s="14" t="s">
        <v>1264</v>
      </c>
      <c r="U3555" s="14" t="s">
        <v>35</v>
      </c>
      <c r="V3555" s="16" t="s">
        <v>560</v>
      </c>
      <c r="W3555" s="17" t="s">
        <v>185</v>
      </c>
    </row>
    <row r="3556" ht="15.75" customHeight="1">
      <c r="A3556" s="14" t="s">
        <v>21788</v>
      </c>
      <c r="B3556" s="14" t="s">
        <v>21789</v>
      </c>
      <c r="C3556" s="14">
        <v>2019.0</v>
      </c>
      <c r="D3556" s="14">
        <v>33.0</v>
      </c>
      <c r="E3556" s="14">
        <v>181093.0</v>
      </c>
      <c r="F3556" s="14" t="s">
        <v>21790</v>
      </c>
      <c r="G3556" s="14" t="s">
        <v>21791</v>
      </c>
      <c r="H3556" s="14" t="s">
        <v>21387</v>
      </c>
      <c r="I3556" s="14">
        <v>0.428</v>
      </c>
      <c r="J3556" s="14">
        <v>0.184</v>
      </c>
      <c r="K3556" s="14">
        <v>0.6828652706632118</v>
      </c>
      <c r="L3556" s="14">
        <v>0.0294</v>
      </c>
      <c r="M3556" s="14">
        <v>0.955</v>
      </c>
      <c r="N3556" s="14">
        <v>8.64E-5</v>
      </c>
      <c r="O3556" s="14">
        <v>0.124</v>
      </c>
      <c r="P3556" s="14">
        <v>0.119</v>
      </c>
      <c r="Q3556" s="14">
        <v>152.645</v>
      </c>
      <c r="R3556" s="14">
        <v>5.0</v>
      </c>
      <c r="S3556" s="14">
        <v>1.0</v>
      </c>
      <c r="T3556" s="14" t="s">
        <v>1434</v>
      </c>
      <c r="U3556" s="14" t="s">
        <v>68</v>
      </c>
      <c r="V3556" s="16" t="s">
        <v>58</v>
      </c>
      <c r="W3556" s="17" t="s">
        <v>251</v>
      </c>
    </row>
    <row r="3557" ht="15.75" customHeight="1">
      <c r="A3557" s="14" t="s">
        <v>9717</v>
      </c>
      <c r="B3557" s="14" t="s">
        <v>9718</v>
      </c>
      <c r="C3557" s="14">
        <v>1969.0</v>
      </c>
      <c r="D3557" s="14">
        <v>33.0</v>
      </c>
      <c r="E3557" s="14">
        <v>264219.0</v>
      </c>
      <c r="F3557" s="14" t="s">
        <v>6896</v>
      </c>
      <c r="G3557" s="14" t="s">
        <v>297</v>
      </c>
      <c r="H3557" s="14" t="s">
        <v>9719</v>
      </c>
      <c r="I3557" s="14">
        <v>0.6567054320987653</v>
      </c>
      <c r="J3557" s="14">
        <v>0.6703844999999999</v>
      </c>
      <c r="K3557" s="14">
        <v>0.8136264709055699</v>
      </c>
      <c r="L3557" s="14">
        <v>0.08138265432098765</v>
      </c>
      <c r="M3557" s="14">
        <v>0.2693400896296296</v>
      </c>
      <c r="N3557" s="14">
        <v>0.05448885008024692</v>
      </c>
      <c r="O3557" s="14">
        <v>0.1911505555555556</v>
      </c>
      <c r="P3557" s="14">
        <v>0.6187672839506173</v>
      </c>
      <c r="Q3557" s="14">
        <v>120.71</v>
      </c>
      <c r="R3557" s="14">
        <v>5.0</v>
      </c>
      <c r="S3557" s="14">
        <v>1.0</v>
      </c>
      <c r="T3557" s="14" t="s">
        <v>104</v>
      </c>
      <c r="U3557" s="14" t="s">
        <v>35</v>
      </c>
      <c r="V3557" s="16" t="s">
        <v>407</v>
      </c>
      <c r="W3557" s="17" t="s">
        <v>185</v>
      </c>
    </row>
    <row r="3558" ht="15.75" customHeight="1">
      <c r="A3558" s="14" t="s">
        <v>9721</v>
      </c>
      <c r="B3558" s="14" t="s">
        <v>9722</v>
      </c>
      <c r="C3558" s="14">
        <v>2013.0</v>
      </c>
      <c r="D3558" s="14">
        <v>33.0</v>
      </c>
      <c r="E3558" s="14">
        <v>266312.0</v>
      </c>
      <c r="F3558" s="14" t="s">
        <v>1629</v>
      </c>
      <c r="G3558" s="14" t="s">
        <v>3183</v>
      </c>
      <c r="H3558" s="14" t="s">
        <v>4546</v>
      </c>
      <c r="I3558" s="14">
        <v>0.709</v>
      </c>
      <c r="J3558" s="14">
        <v>0.858</v>
      </c>
      <c r="K3558" s="14">
        <v>0.8661262378699522</v>
      </c>
      <c r="L3558" s="14">
        <v>0.156</v>
      </c>
      <c r="M3558" s="14">
        <v>0.0745</v>
      </c>
      <c r="N3558" s="14">
        <v>4.03E-6</v>
      </c>
      <c r="O3558" s="14">
        <v>0.0823</v>
      </c>
      <c r="P3558" s="14">
        <v>0.743</v>
      </c>
      <c r="Q3558" s="14">
        <v>151.99</v>
      </c>
      <c r="R3558" s="14">
        <v>0.0</v>
      </c>
      <c r="S3558" s="14">
        <v>1.0</v>
      </c>
      <c r="T3558" s="14" t="s">
        <v>104</v>
      </c>
      <c r="U3558" s="14" t="s">
        <v>35</v>
      </c>
      <c r="V3558" s="16" t="s">
        <v>181</v>
      </c>
      <c r="W3558" s="17" t="s">
        <v>185</v>
      </c>
    </row>
    <row r="3559" ht="15.75" customHeight="1">
      <c r="A3559" s="14" t="s">
        <v>9723</v>
      </c>
      <c r="B3559" s="14" t="s">
        <v>9724</v>
      </c>
      <c r="C3559" s="14">
        <v>1981.0</v>
      </c>
      <c r="D3559" s="14">
        <v>33.0</v>
      </c>
      <c r="E3559" s="14">
        <v>513559.0</v>
      </c>
      <c r="F3559" s="14" t="s">
        <v>175</v>
      </c>
      <c r="G3559" s="14" t="s">
        <v>176</v>
      </c>
      <c r="H3559" s="14" t="s">
        <v>9725</v>
      </c>
      <c r="I3559" s="14">
        <v>0.6567054320987653</v>
      </c>
      <c r="J3559" s="14">
        <v>0.6703844999999999</v>
      </c>
      <c r="K3559" s="14">
        <v>0.8136264709055699</v>
      </c>
      <c r="L3559" s="14">
        <v>0.08138265432098765</v>
      </c>
      <c r="M3559" s="14">
        <v>0.2693400896296296</v>
      </c>
      <c r="N3559" s="14">
        <v>0.05448885008024692</v>
      </c>
      <c r="O3559" s="14">
        <v>0.1911505555555556</v>
      </c>
      <c r="P3559" s="14">
        <v>0.6187672839506173</v>
      </c>
      <c r="Q3559" s="14">
        <v>120.71</v>
      </c>
      <c r="R3559" s="14">
        <v>5.0</v>
      </c>
      <c r="S3559" s="14">
        <v>1.0</v>
      </c>
      <c r="T3559" s="14" t="s">
        <v>104</v>
      </c>
      <c r="U3559" s="14" t="s">
        <v>35</v>
      </c>
      <c r="V3559" s="16" t="s">
        <v>407</v>
      </c>
      <c r="W3559" s="17" t="s">
        <v>185</v>
      </c>
    </row>
    <row r="3560" ht="15.75" customHeight="1">
      <c r="A3560" s="14" t="s">
        <v>9726</v>
      </c>
      <c r="B3560" s="14" t="s">
        <v>9727</v>
      </c>
      <c r="C3560" s="14">
        <v>2017.0</v>
      </c>
      <c r="D3560" s="14">
        <v>33.0</v>
      </c>
      <c r="E3560" s="14">
        <v>233933.0</v>
      </c>
      <c r="F3560" s="14" t="s">
        <v>8177</v>
      </c>
      <c r="G3560" s="14" t="s">
        <v>3226</v>
      </c>
      <c r="H3560" s="14" t="s">
        <v>9728</v>
      </c>
      <c r="I3560" s="14">
        <v>0.838</v>
      </c>
      <c r="J3560" s="14">
        <v>0.818</v>
      </c>
      <c r="K3560" s="14">
        <v>0.8460847432069369</v>
      </c>
      <c r="L3560" s="14">
        <v>0.0434</v>
      </c>
      <c r="M3560" s="14">
        <v>0.0273</v>
      </c>
      <c r="N3560" s="14">
        <v>0.0</v>
      </c>
      <c r="O3560" s="14">
        <v>0.0682</v>
      </c>
      <c r="P3560" s="14">
        <v>0.868</v>
      </c>
      <c r="Q3560" s="14">
        <v>130.0</v>
      </c>
      <c r="R3560" s="14">
        <v>8.0</v>
      </c>
      <c r="S3560" s="14">
        <v>1.0</v>
      </c>
      <c r="T3560" s="14" t="s">
        <v>104</v>
      </c>
      <c r="U3560" s="14" t="s">
        <v>35</v>
      </c>
      <c r="V3560" s="16" t="s">
        <v>560</v>
      </c>
      <c r="W3560" s="17" t="s">
        <v>185</v>
      </c>
    </row>
    <row r="3561" ht="15.75" customHeight="1">
      <c r="A3561" s="14" t="s">
        <v>9730</v>
      </c>
      <c r="B3561" s="14" t="s">
        <v>9731</v>
      </c>
      <c r="C3561" s="14">
        <v>2009.0</v>
      </c>
      <c r="D3561" s="14">
        <v>33.0</v>
      </c>
      <c r="E3561" s="14">
        <v>185000.0</v>
      </c>
      <c r="F3561" s="14" t="s">
        <v>9732</v>
      </c>
      <c r="G3561" s="14" t="s">
        <v>9733</v>
      </c>
      <c r="H3561" s="14" t="s">
        <v>9734</v>
      </c>
      <c r="I3561" s="14">
        <v>0.62</v>
      </c>
      <c r="J3561" s="14">
        <v>0.731</v>
      </c>
      <c r="K3561" s="14">
        <v>0.8436891750081559</v>
      </c>
      <c r="L3561" s="14">
        <v>0.0321</v>
      </c>
      <c r="M3561" s="14">
        <v>0.164</v>
      </c>
      <c r="N3561" s="14">
        <v>0.0</v>
      </c>
      <c r="O3561" s="14">
        <v>0.0918</v>
      </c>
      <c r="P3561" s="14">
        <v>0.965</v>
      </c>
      <c r="Q3561" s="14">
        <v>133.48</v>
      </c>
      <c r="R3561" s="14">
        <v>0.0</v>
      </c>
      <c r="S3561" s="14">
        <v>1.0</v>
      </c>
      <c r="T3561" s="14" t="s">
        <v>103</v>
      </c>
      <c r="U3561" s="14" t="s">
        <v>35</v>
      </c>
      <c r="V3561" s="16" t="s">
        <v>819</v>
      </c>
      <c r="W3561" s="17" t="s">
        <v>185</v>
      </c>
    </row>
    <row r="3562" ht="15.75" customHeight="1">
      <c r="A3562" s="14" t="s">
        <v>9735</v>
      </c>
      <c r="B3562" s="14" t="s">
        <v>9736</v>
      </c>
      <c r="C3562" s="14">
        <v>2020.0</v>
      </c>
      <c r="D3562" s="14">
        <v>33.0</v>
      </c>
      <c r="E3562" s="14">
        <v>186277.0</v>
      </c>
      <c r="F3562" s="14" t="s">
        <v>6355</v>
      </c>
      <c r="G3562" s="14" t="s">
        <v>6356</v>
      </c>
      <c r="H3562" s="14" t="s">
        <v>9737</v>
      </c>
      <c r="I3562" s="14">
        <v>0.6567054320987653</v>
      </c>
      <c r="J3562" s="14">
        <v>0.6703844999999999</v>
      </c>
      <c r="K3562" s="14">
        <v>0.8136264709055699</v>
      </c>
      <c r="L3562" s="14">
        <v>0.08138265432098765</v>
      </c>
      <c r="M3562" s="14">
        <v>0.2693400896296296</v>
      </c>
      <c r="N3562" s="14">
        <v>0.05448885008024692</v>
      </c>
      <c r="O3562" s="14">
        <v>0.1911505555555556</v>
      </c>
      <c r="P3562" s="14">
        <v>0.6187672839506173</v>
      </c>
      <c r="Q3562" s="14">
        <v>120.71</v>
      </c>
      <c r="R3562" s="14">
        <v>5.0</v>
      </c>
      <c r="S3562" s="14">
        <v>1.0</v>
      </c>
      <c r="T3562" s="14" t="s">
        <v>104</v>
      </c>
      <c r="U3562" s="14" t="s">
        <v>35</v>
      </c>
      <c r="V3562" s="16" t="s">
        <v>407</v>
      </c>
      <c r="W3562" s="17" t="s">
        <v>185</v>
      </c>
    </row>
    <row r="3563" ht="15.75" customHeight="1">
      <c r="A3563" s="14" t="s">
        <v>21792</v>
      </c>
      <c r="B3563" s="14" t="s">
        <v>21793</v>
      </c>
      <c r="C3563" s="14">
        <v>2009.0</v>
      </c>
      <c r="D3563" s="14">
        <v>33.0</v>
      </c>
      <c r="E3563" s="14">
        <v>300186.0</v>
      </c>
      <c r="F3563" s="14" t="s">
        <v>4278</v>
      </c>
      <c r="G3563" s="14" t="s">
        <v>21794</v>
      </c>
      <c r="H3563" s="14" t="s">
        <v>21795</v>
      </c>
      <c r="I3563" s="14">
        <v>0.765</v>
      </c>
      <c r="J3563" s="14">
        <v>0.648</v>
      </c>
      <c r="K3563" s="14">
        <v>0.9042842170362485</v>
      </c>
      <c r="L3563" s="14">
        <v>0.0445</v>
      </c>
      <c r="M3563" s="14">
        <v>0.159</v>
      </c>
      <c r="N3563" s="14">
        <v>0.0</v>
      </c>
      <c r="O3563" s="14">
        <v>0.317</v>
      </c>
      <c r="P3563" s="14">
        <v>0.424</v>
      </c>
      <c r="Q3563" s="14">
        <v>130.01</v>
      </c>
      <c r="R3563" s="14">
        <v>1.0</v>
      </c>
      <c r="S3563" s="14">
        <v>0.0</v>
      </c>
      <c r="T3563" s="14" t="s">
        <v>1434</v>
      </c>
      <c r="U3563" s="14" t="s">
        <v>68</v>
      </c>
      <c r="V3563" s="16" t="s">
        <v>54</v>
      </c>
      <c r="W3563" s="17" t="s">
        <v>251</v>
      </c>
    </row>
    <row r="3564" ht="15.75" customHeight="1">
      <c r="A3564" s="14" t="s">
        <v>9738</v>
      </c>
      <c r="B3564" s="14" t="s">
        <v>9739</v>
      </c>
      <c r="C3564" s="14">
        <v>2016.0</v>
      </c>
      <c r="D3564" s="14">
        <v>33.0</v>
      </c>
      <c r="E3564" s="14">
        <v>310173.0</v>
      </c>
      <c r="F3564" s="14" t="s">
        <v>175</v>
      </c>
      <c r="G3564" s="14" t="s">
        <v>176</v>
      </c>
      <c r="H3564" s="14" t="s">
        <v>9740</v>
      </c>
      <c r="I3564" s="14">
        <v>0.661</v>
      </c>
      <c r="J3564" s="14">
        <v>0.683</v>
      </c>
      <c r="K3564" s="14">
        <v>0.7582401129177115</v>
      </c>
      <c r="L3564" s="14">
        <v>0.0467</v>
      </c>
      <c r="M3564" s="14">
        <v>0.329</v>
      </c>
      <c r="N3564" s="14">
        <v>1.63E-6</v>
      </c>
      <c r="O3564" s="14">
        <v>0.325</v>
      </c>
      <c r="P3564" s="14">
        <v>0.905</v>
      </c>
      <c r="Q3564" s="14">
        <v>117.49</v>
      </c>
      <c r="R3564" s="14">
        <v>9.0</v>
      </c>
      <c r="S3564" s="14">
        <v>0.0</v>
      </c>
      <c r="T3564" s="14" t="s">
        <v>104</v>
      </c>
      <c r="U3564" s="14" t="s">
        <v>94</v>
      </c>
      <c r="V3564" s="16" t="s">
        <v>819</v>
      </c>
      <c r="W3564" s="17" t="s">
        <v>185</v>
      </c>
    </row>
    <row r="3565" ht="15.75" customHeight="1">
      <c r="A3565" s="14" t="s">
        <v>9742</v>
      </c>
      <c r="B3565" s="14" t="s">
        <v>9743</v>
      </c>
      <c r="C3565" s="14">
        <v>1999.0</v>
      </c>
      <c r="D3565" s="14">
        <v>33.0</v>
      </c>
      <c r="E3565" s="14">
        <v>247266.0</v>
      </c>
      <c r="F3565" s="14" t="s">
        <v>9744</v>
      </c>
      <c r="G3565" s="14" t="s">
        <v>9745</v>
      </c>
      <c r="H3565" s="14" t="s">
        <v>9746</v>
      </c>
      <c r="I3565" s="14">
        <v>0.6567054320987653</v>
      </c>
      <c r="J3565" s="14">
        <v>0.6703844999999999</v>
      </c>
      <c r="K3565" s="14">
        <v>0.8136264709055699</v>
      </c>
      <c r="L3565" s="14">
        <v>0.08138265432098765</v>
      </c>
      <c r="M3565" s="14">
        <v>0.2693400896296296</v>
      </c>
      <c r="N3565" s="14">
        <v>0.05448885008024692</v>
      </c>
      <c r="O3565" s="14">
        <v>0.1911505555555556</v>
      </c>
      <c r="P3565" s="14">
        <v>0.6187672839506173</v>
      </c>
      <c r="Q3565" s="14">
        <v>120.71</v>
      </c>
      <c r="R3565" s="14">
        <v>5.0</v>
      </c>
      <c r="S3565" s="14">
        <v>1.0</v>
      </c>
      <c r="T3565" s="14" t="s">
        <v>103</v>
      </c>
      <c r="U3565" s="14" t="s">
        <v>94</v>
      </c>
      <c r="V3565" s="16" t="s">
        <v>407</v>
      </c>
      <c r="W3565" s="17" t="s">
        <v>185</v>
      </c>
    </row>
    <row r="3566" ht="15.75" customHeight="1">
      <c r="A3566" s="14" t="s">
        <v>9747</v>
      </c>
      <c r="B3566" s="14" t="s">
        <v>9748</v>
      </c>
      <c r="C3566" s="14">
        <v>2007.0</v>
      </c>
      <c r="D3566" s="14">
        <v>34.0</v>
      </c>
      <c r="E3566" s="14">
        <v>266853.0</v>
      </c>
      <c r="F3566" s="14" t="s">
        <v>26</v>
      </c>
      <c r="G3566" s="14" t="s">
        <v>1559</v>
      </c>
      <c r="H3566" s="14" t="s">
        <v>9749</v>
      </c>
      <c r="I3566" s="14">
        <v>0.796</v>
      </c>
      <c r="J3566" s="14">
        <v>0.559</v>
      </c>
      <c r="K3566" s="14">
        <v>0.7857249801983676</v>
      </c>
      <c r="L3566" s="14">
        <v>0.046</v>
      </c>
      <c r="M3566" s="14">
        <v>0.62</v>
      </c>
      <c r="N3566" s="14">
        <v>0.0</v>
      </c>
      <c r="O3566" s="14">
        <v>0.127</v>
      </c>
      <c r="P3566" s="14">
        <v>0.965</v>
      </c>
      <c r="Q3566" s="14">
        <v>139.992</v>
      </c>
      <c r="R3566" s="14">
        <v>7.0</v>
      </c>
      <c r="S3566" s="14">
        <v>1.0</v>
      </c>
      <c r="T3566" s="14" t="s">
        <v>34</v>
      </c>
      <c r="U3566" s="14" t="s">
        <v>35</v>
      </c>
      <c r="V3566" s="16" t="s">
        <v>819</v>
      </c>
      <c r="W3566" s="17" t="s">
        <v>185</v>
      </c>
    </row>
    <row r="3567" ht="15.75" customHeight="1">
      <c r="A3567" s="14" t="s">
        <v>5591</v>
      </c>
      <c r="B3567" s="14" t="s">
        <v>5592</v>
      </c>
      <c r="C3567" s="14">
        <v>2010.0</v>
      </c>
      <c r="D3567" s="14">
        <v>34.0</v>
      </c>
      <c r="E3567" s="14">
        <v>194861.0</v>
      </c>
      <c r="F3567" s="14" t="s">
        <v>26</v>
      </c>
      <c r="G3567" s="14" t="s">
        <v>544</v>
      </c>
      <c r="H3567" s="14" t="s">
        <v>5593</v>
      </c>
      <c r="I3567" s="14">
        <v>0.435</v>
      </c>
      <c r="J3567" s="14">
        <v>0.266</v>
      </c>
      <c r="K3567" s="14">
        <v>0.7914358436722471</v>
      </c>
      <c r="L3567" s="14">
        <v>0.0478</v>
      </c>
      <c r="M3567" s="14">
        <v>0.922</v>
      </c>
      <c r="N3567" s="14">
        <v>0.0</v>
      </c>
      <c r="O3567" s="14">
        <v>0.0797</v>
      </c>
      <c r="P3567" s="14">
        <v>0.342</v>
      </c>
      <c r="Q3567" s="14">
        <v>71.02</v>
      </c>
      <c r="R3567" s="14">
        <v>11.0</v>
      </c>
      <c r="S3567" s="14">
        <v>1.0</v>
      </c>
      <c r="T3567" s="14" t="s">
        <v>34</v>
      </c>
      <c r="U3567" s="14" t="s">
        <v>35</v>
      </c>
      <c r="V3567" s="16" t="s">
        <v>45</v>
      </c>
      <c r="W3567" s="17" t="s">
        <v>251</v>
      </c>
    </row>
    <row r="3568" ht="15.75" customHeight="1">
      <c r="A3568" s="14" t="s">
        <v>5596</v>
      </c>
      <c r="B3568" s="14" t="s">
        <v>5597</v>
      </c>
      <c r="C3568" s="14">
        <v>2012.0</v>
      </c>
      <c r="D3568" s="14">
        <v>34.0</v>
      </c>
      <c r="E3568" s="14">
        <v>347093.0</v>
      </c>
      <c r="F3568" s="14" t="s">
        <v>3624</v>
      </c>
      <c r="G3568" s="14" t="s">
        <v>1593</v>
      </c>
      <c r="H3568" s="14" t="s">
        <v>5598</v>
      </c>
      <c r="I3568" s="14">
        <v>0.471</v>
      </c>
      <c r="J3568" s="14">
        <v>0.195</v>
      </c>
      <c r="K3568" s="14">
        <v>0.6774966312177295</v>
      </c>
      <c r="L3568" s="14">
        <v>0.0327</v>
      </c>
      <c r="M3568" s="14">
        <v>0.951</v>
      </c>
      <c r="N3568" s="14">
        <v>1.07E-4</v>
      </c>
      <c r="O3568" s="14">
        <v>0.0959</v>
      </c>
      <c r="P3568" s="14">
        <v>0.439</v>
      </c>
      <c r="Q3568" s="14">
        <v>84.715</v>
      </c>
      <c r="R3568" s="14">
        <v>1.0</v>
      </c>
      <c r="S3568" s="14">
        <v>1.0</v>
      </c>
      <c r="T3568" s="14" t="s">
        <v>34</v>
      </c>
      <c r="U3568" s="14" t="s">
        <v>35</v>
      </c>
      <c r="V3568" s="16" t="s">
        <v>54</v>
      </c>
      <c r="W3568" s="17" t="s">
        <v>251</v>
      </c>
    </row>
    <row r="3569" ht="15.75" customHeight="1">
      <c r="A3569" s="14" t="s">
        <v>5601</v>
      </c>
      <c r="B3569" s="14" t="s">
        <v>5602</v>
      </c>
      <c r="C3569" s="14">
        <v>2019.0</v>
      </c>
      <c r="D3569" s="14">
        <v>34.0</v>
      </c>
      <c r="E3569" s="14">
        <v>251742.0</v>
      </c>
      <c r="F3569" s="14" t="s">
        <v>26</v>
      </c>
      <c r="G3569" s="14" t="s">
        <v>28</v>
      </c>
      <c r="H3569" s="14" t="s">
        <v>5603</v>
      </c>
      <c r="I3569" s="14">
        <v>0.453</v>
      </c>
      <c r="J3569" s="14">
        <v>0.432</v>
      </c>
      <c r="K3569" s="14">
        <v>0.6986931319765858</v>
      </c>
      <c r="L3569" s="14">
        <v>0.0333</v>
      </c>
      <c r="M3569" s="14">
        <v>0.00369</v>
      </c>
      <c r="N3569" s="14">
        <v>8.08E-4</v>
      </c>
      <c r="O3569" s="14">
        <v>0.0998</v>
      </c>
      <c r="P3569" s="14">
        <v>0.462</v>
      </c>
      <c r="Q3569" s="14">
        <v>159.316</v>
      </c>
      <c r="R3569" s="14">
        <v>1.0</v>
      </c>
      <c r="S3569" s="14">
        <v>1.0</v>
      </c>
      <c r="T3569" s="14" t="s">
        <v>34</v>
      </c>
      <c r="U3569" s="14" t="s">
        <v>35</v>
      </c>
      <c r="V3569" s="16" t="s">
        <v>54</v>
      </c>
      <c r="W3569" s="17" t="s">
        <v>251</v>
      </c>
    </row>
    <row r="3570" ht="15.75" customHeight="1">
      <c r="A3570" s="14" t="s">
        <v>5604</v>
      </c>
      <c r="B3570" s="14" t="s">
        <v>5605</v>
      </c>
      <c r="C3570" s="14">
        <v>2019.0</v>
      </c>
      <c r="D3570" s="14">
        <v>34.0</v>
      </c>
      <c r="E3570" s="14">
        <v>259004.0</v>
      </c>
      <c r="F3570" s="14" t="s">
        <v>26</v>
      </c>
      <c r="G3570" s="14" t="s">
        <v>41</v>
      </c>
      <c r="H3570" s="14" t="s">
        <v>5606</v>
      </c>
      <c r="I3570" s="14">
        <v>0.565</v>
      </c>
      <c r="J3570" s="14">
        <v>0.519</v>
      </c>
      <c r="K3570" s="14">
        <v>0.8153915256600562</v>
      </c>
      <c r="L3570" s="14">
        <v>0.0253</v>
      </c>
      <c r="M3570" s="14">
        <v>0.352</v>
      </c>
      <c r="N3570" s="14">
        <v>0.0</v>
      </c>
      <c r="O3570" s="14">
        <v>0.0936</v>
      </c>
      <c r="P3570" s="14">
        <v>0.32</v>
      </c>
      <c r="Q3570" s="14">
        <v>89.995</v>
      </c>
      <c r="R3570" s="14">
        <v>5.0</v>
      </c>
      <c r="S3570" s="14">
        <v>1.0</v>
      </c>
      <c r="T3570" s="14" t="s">
        <v>34</v>
      </c>
      <c r="U3570" s="14" t="s">
        <v>35</v>
      </c>
      <c r="V3570" s="16" t="s">
        <v>45</v>
      </c>
      <c r="W3570" s="17" t="s">
        <v>251</v>
      </c>
    </row>
    <row r="3571" ht="15.75" customHeight="1">
      <c r="A3571" s="14" t="s">
        <v>5612</v>
      </c>
      <c r="B3571" s="14" t="s">
        <v>5613</v>
      </c>
      <c r="C3571" s="14">
        <v>2018.0</v>
      </c>
      <c r="D3571" s="14">
        <v>34.0</v>
      </c>
      <c r="E3571" s="14">
        <v>303250.0</v>
      </c>
      <c r="F3571" s="14" t="s">
        <v>26</v>
      </c>
      <c r="G3571" s="14" t="s">
        <v>5614</v>
      </c>
      <c r="H3571" s="14" t="s">
        <v>5613</v>
      </c>
      <c r="I3571" s="14">
        <v>0.592</v>
      </c>
      <c r="J3571" s="14">
        <v>0.368</v>
      </c>
      <c r="K3571" s="14">
        <v>0.7572134408325196</v>
      </c>
      <c r="L3571" s="14">
        <v>0.0281</v>
      </c>
      <c r="M3571" s="14">
        <v>0.718</v>
      </c>
      <c r="N3571" s="14">
        <v>6.28E-6</v>
      </c>
      <c r="O3571" s="14">
        <v>0.136</v>
      </c>
      <c r="P3571" s="14">
        <v>0.24</v>
      </c>
      <c r="Q3571" s="14">
        <v>139.968</v>
      </c>
      <c r="R3571" s="14">
        <v>4.0</v>
      </c>
      <c r="S3571" s="14">
        <v>0.0</v>
      </c>
      <c r="T3571" s="14" t="s">
        <v>34</v>
      </c>
      <c r="U3571" s="14" t="s">
        <v>35</v>
      </c>
      <c r="V3571" s="16" t="s">
        <v>36</v>
      </c>
      <c r="W3571" s="17" t="s">
        <v>251</v>
      </c>
    </row>
    <row r="3572" ht="15.75" customHeight="1">
      <c r="A3572" s="14" t="s">
        <v>5617</v>
      </c>
      <c r="B3572" s="14" t="s">
        <v>5618</v>
      </c>
      <c r="C3572" s="14">
        <v>2020.0</v>
      </c>
      <c r="D3572" s="14">
        <v>34.0</v>
      </c>
      <c r="E3572" s="14">
        <v>170625.0</v>
      </c>
      <c r="F3572" s="14" t="s">
        <v>5436</v>
      </c>
      <c r="G3572" s="14" t="s">
        <v>5437</v>
      </c>
      <c r="H3572" s="14" t="s">
        <v>5618</v>
      </c>
      <c r="I3572" s="14">
        <v>0.414</v>
      </c>
      <c r="J3572" s="14">
        <v>0.324</v>
      </c>
      <c r="K3572" s="14">
        <v>0.7840994160634807</v>
      </c>
      <c r="L3572" s="14">
        <v>0.0265</v>
      </c>
      <c r="M3572" s="14">
        <v>0.949</v>
      </c>
      <c r="N3572" s="14">
        <v>2.48E-6</v>
      </c>
      <c r="O3572" s="14">
        <v>0.113</v>
      </c>
      <c r="P3572" s="14">
        <v>0.404</v>
      </c>
      <c r="Q3572" s="14">
        <v>79.59</v>
      </c>
      <c r="R3572" s="14">
        <v>7.0</v>
      </c>
      <c r="S3572" s="14">
        <v>1.0</v>
      </c>
      <c r="T3572" s="14" t="s">
        <v>34</v>
      </c>
      <c r="U3572" s="14" t="s">
        <v>35</v>
      </c>
      <c r="V3572" s="16" t="s">
        <v>54</v>
      </c>
      <c r="W3572" s="17" t="s">
        <v>251</v>
      </c>
    </row>
    <row r="3573" ht="15.75" customHeight="1">
      <c r="A3573" s="14" t="s">
        <v>5621</v>
      </c>
      <c r="B3573" s="14" t="s">
        <v>5622</v>
      </c>
      <c r="C3573" s="14">
        <v>2024.0</v>
      </c>
      <c r="D3573" s="14">
        <v>34.0</v>
      </c>
      <c r="E3573" s="14">
        <v>299533.0</v>
      </c>
      <c r="F3573" s="14" t="s">
        <v>26</v>
      </c>
      <c r="G3573" s="14" t="s">
        <v>1554</v>
      </c>
      <c r="H3573" s="14" t="s">
        <v>5622</v>
      </c>
      <c r="I3573" s="14">
        <v>0.627</v>
      </c>
      <c r="J3573" s="14">
        <v>0.305</v>
      </c>
      <c r="K3573" s="14">
        <v>0.7408722434765499</v>
      </c>
      <c r="L3573" s="14">
        <v>0.0297</v>
      </c>
      <c r="M3573" s="14">
        <v>0.708</v>
      </c>
      <c r="N3573" s="14">
        <v>0.0</v>
      </c>
      <c r="O3573" s="14">
        <v>0.0893</v>
      </c>
      <c r="P3573" s="14">
        <v>0.328</v>
      </c>
      <c r="Q3573" s="14">
        <v>139.925</v>
      </c>
      <c r="R3573" s="14">
        <v>3.0</v>
      </c>
      <c r="S3573" s="14">
        <v>1.0</v>
      </c>
      <c r="T3573" s="14" t="s">
        <v>34</v>
      </c>
      <c r="U3573" s="14" t="s">
        <v>68</v>
      </c>
      <c r="V3573" s="16" t="s">
        <v>45</v>
      </c>
      <c r="W3573" s="17" t="s">
        <v>251</v>
      </c>
    </row>
    <row r="3574" ht="15.75" customHeight="1">
      <c r="A3574" s="14" t="s">
        <v>5625</v>
      </c>
      <c r="B3574" s="14" t="s">
        <v>5627</v>
      </c>
      <c r="C3574" s="14">
        <v>2016.0</v>
      </c>
      <c r="D3574" s="14">
        <v>34.0</v>
      </c>
      <c r="E3574" s="14">
        <v>347124.0</v>
      </c>
      <c r="F3574" s="14" t="s">
        <v>3624</v>
      </c>
      <c r="G3574" s="14" t="s">
        <v>1593</v>
      </c>
      <c r="H3574" s="14" t="s">
        <v>5629</v>
      </c>
      <c r="I3574" s="14">
        <v>0.468</v>
      </c>
      <c r="J3574" s="14">
        <v>0.293</v>
      </c>
      <c r="K3574" s="14">
        <v>0.7528286954686796</v>
      </c>
      <c r="L3574" s="14">
        <v>0.0321</v>
      </c>
      <c r="M3574" s="14">
        <v>0.953</v>
      </c>
      <c r="N3574" s="14">
        <v>0.0167</v>
      </c>
      <c r="O3574" s="14">
        <v>0.0935</v>
      </c>
      <c r="P3574" s="14">
        <v>0.273</v>
      </c>
      <c r="Q3574" s="14">
        <v>127.927</v>
      </c>
      <c r="R3574" s="14">
        <v>7.0</v>
      </c>
      <c r="S3574" s="14">
        <v>1.0</v>
      </c>
      <c r="T3574" s="14" t="s">
        <v>34</v>
      </c>
      <c r="U3574" s="14" t="s">
        <v>68</v>
      </c>
      <c r="V3574" s="16" t="s">
        <v>36</v>
      </c>
      <c r="W3574" s="17" t="s">
        <v>251</v>
      </c>
    </row>
    <row r="3575" ht="15.75" customHeight="1">
      <c r="A3575" s="14" t="s">
        <v>5630</v>
      </c>
      <c r="B3575" s="14" t="s">
        <v>5631</v>
      </c>
      <c r="C3575" s="14">
        <v>2010.0</v>
      </c>
      <c r="D3575" s="14">
        <v>34.0</v>
      </c>
      <c r="E3575" s="14">
        <v>351666.0</v>
      </c>
      <c r="F3575" s="14" t="s">
        <v>26</v>
      </c>
      <c r="G3575" s="14" t="s">
        <v>42</v>
      </c>
      <c r="H3575" s="14" t="s">
        <v>5633</v>
      </c>
      <c r="I3575" s="14">
        <v>0.398</v>
      </c>
      <c r="J3575" s="14">
        <v>0.722</v>
      </c>
      <c r="K3575" s="14">
        <v>0.8372296964721574</v>
      </c>
      <c r="L3575" s="14">
        <v>0.0357</v>
      </c>
      <c r="M3575" s="14">
        <v>0.431</v>
      </c>
      <c r="N3575" s="14">
        <v>1.32E-5</v>
      </c>
      <c r="O3575" s="14">
        <v>0.147</v>
      </c>
      <c r="P3575" s="14">
        <v>0.371</v>
      </c>
      <c r="Q3575" s="14">
        <v>137.218</v>
      </c>
      <c r="R3575" s="14">
        <v>7.0</v>
      </c>
      <c r="S3575" s="14">
        <v>1.0</v>
      </c>
      <c r="T3575" s="14" t="s">
        <v>34</v>
      </c>
      <c r="U3575" s="14" t="s">
        <v>35</v>
      </c>
      <c r="V3575" s="16" t="s">
        <v>45</v>
      </c>
      <c r="W3575" s="17" t="s">
        <v>251</v>
      </c>
    </row>
    <row r="3576" ht="15.75" customHeight="1">
      <c r="A3576" s="14" t="s">
        <v>9750</v>
      </c>
      <c r="B3576" s="14" t="s">
        <v>9751</v>
      </c>
      <c r="C3576" s="14">
        <v>2013.0</v>
      </c>
      <c r="D3576" s="14">
        <v>34.0</v>
      </c>
      <c r="E3576" s="14">
        <v>269173.0</v>
      </c>
      <c r="F3576" s="14" t="s">
        <v>26</v>
      </c>
      <c r="G3576" s="14" t="s">
        <v>6103</v>
      </c>
      <c r="H3576" s="14" t="s">
        <v>9752</v>
      </c>
      <c r="I3576" s="14">
        <v>0.578</v>
      </c>
      <c r="J3576" s="14">
        <v>0.261</v>
      </c>
      <c r="K3576" s="14">
        <v>0.7407866874694504</v>
      </c>
      <c r="L3576" s="14">
        <v>0.173</v>
      </c>
      <c r="M3576" s="14">
        <v>0.664</v>
      </c>
      <c r="N3576" s="14">
        <v>0.0</v>
      </c>
      <c r="O3576" s="14">
        <v>0.239</v>
      </c>
      <c r="P3576" s="14">
        <v>0.638</v>
      </c>
      <c r="Q3576" s="14">
        <v>143.807</v>
      </c>
      <c r="R3576" s="14">
        <v>4.0</v>
      </c>
      <c r="S3576" s="14">
        <v>1.0</v>
      </c>
      <c r="T3576" s="14" t="s">
        <v>34</v>
      </c>
      <c r="U3576" s="14" t="s">
        <v>35</v>
      </c>
      <c r="V3576" s="16" t="s">
        <v>407</v>
      </c>
      <c r="W3576" s="17" t="s">
        <v>185</v>
      </c>
    </row>
    <row r="3577" ht="15.75" customHeight="1">
      <c r="A3577" s="14" t="s">
        <v>9753</v>
      </c>
      <c r="B3577" s="14" t="s">
        <v>9755</v>
      </c>
      <c r="C3577" s="14">
        <v>2008.0</v>
      </c>
      <c r="D3577" s="14">
        <v>34.0</v>
      </c>
      <c r="E3577" s="14">
        <v>273998.0</v>
      </c>
      <c r="F3577" s="14" t="s">
        <v>26</v>
      </c>
      <c r="G3577" s="14" t="s">
        <v>9756</v>
      </c>
      <c r="H3577" s="14" t="s">
        <v>2279</v>
      </c>
      <c r="I3577" s="14">
        <v>0.729</v>
      </c>
      <c r="J3577" s="14">
        <v>0.524</v>
      </c>
      <c r="K3577" s="14">
        <v>0.7968686501230537</v>
      </c>
      <c r="L3577" s="14">
        <v>0.0293</v>
      </c>
      <c r="M3577" s="14">
        <v>0.13</v>
      </c>
      <c r="N3577" s="14">
        <v>2.73E-5</v>
      </c>
      <c r="O3577" s="14">
        <v>0.247</v>
      </c>
      <c r="P3577" s="14">
        <v>0.708</v>
      </c>
      <c r="Q3577" s="14">
        <v>137.024</v>
      </c>
      <c r="R3577" s="14">
        <v>4.0</v>
      </c>
      <c r="S3577" s="14">
        <v>1.0</v>
      </c>
      <c r="T3577" s="14" t="s">
        <v>34</v>
      </c>
      <c r="U3577" s="14" t="s">
        <v>35</v>
      </c>
      <c r="V3577" s="16" t="s">
        <v>181</v>
      </c>
      <c r="W3577" s="17" t="s">
        <v>185</v>
      </c>
    </row>
    <row r="3578" ht="15.75" customHeight="1">
      <c r="A3578" s="14" t="s">
        <v>5638</v>
      </c>
      <c r="B3578" s="14" t="s">
        <v>21796</v>
      </c>
      <c r="C3578" s="14">
        <v>2021.0</v>
      </c>
      <c r="D3578" s="14">
        <v>34.0</v>
      </c>
      <c r="E3578" s="14">
        <v>376677.0</v>
      </c>
      <c r="F3578" s="14" t="s">
        <v>26</v>
      </c>
      <c r="G3578" s="14" t="s">
        <v>5640</v>
      </c>
      <c r="H3578" s="14" t="s">
        <v>5642</v>
      </c>
      <c r="I3578" s="14">
        <v>0.48</v>
      </c>
      <c r="J3578" s="14">
        <v>0.661</v>
      </c>
      <c r="K3578" s="14">
        <v>0.8307274399326091</v>
      </c>
      <c r="L3578" s="14">
        <v>0.04</v>
      </c>
      <c r="M3578" s="14">
        <v>0.0348</v>
      </c>
      <c r="N3578" s="14">
        <v>0.26</v>
      </c>
      <c r="O3578" s="14">
        <v>0.161</v>
      </c>
      <c r="P3578" s="14">
        <v>0.212</v>
      </c>
      <c r="Q3578" s="14">
        <v>130.114</v>
      </c>
      <c r="R3578" s="14">
        <v>4.0</v>
      </c>
      <c r="S3578" s="14">
        <v>1.0</v>
      </c>
      <c r="T3578" s="14" t="s">
        <v>34</v>
      </c>
      <c r="U3578" s="14" t="s">
        <v>35</v>
      </c>
      <c r="V3578" s="16" t="s">
        <v>36</v>
      </c>
      <c r="W3578" s="17" t="s">
        <v>251</v>
      </c>
    </row>
    <row r="3579" ht="15.75" customHeight="1">
      <c r="A3579" s="14" t="s">
        <v>9757</v>
      </c>
      <c r="B3579" s="14" t="s">
        <v>9758</v>
      </c>
      <c r="C3579" s="14">
        <v>2012.0</v>
      </c>
      <c r="D3579" s="14">
        <v>34.0</v>
      </c>
      <c r="E3579" s="14">
        <v>207893.0</v>
      </c>
      <c r="F3579" s="14" t="s">
        <v>1911</v>
      </c>
      <c r="G3579" s="14" t="s">
        <v>7791</v>
      </c>
      <c r="H3579" s="14" t="s">
        <v>9759</v>
      </c>
      <c r="I3579" s="14">
        <v>0.764</v>
      </c>
      <c r="J3579" s="14">
        <v>0.775</v>
      </c>
      <c r="K3579" s="14">
        <v>0.8267490856024909</v>
      </c>
      <c r="L3579" s="14">
        <v>0.0368</v>
      </c>
      <c r="M3579" s="14">
        <v>0.27</v>
      </c>
      <c r="N3579" s="14">
        <v>0.767</v>
      </c>
      <c r="O3579" s="14">
        <v>0.156</v>
      </c>
      <c r="P3579" s="14">
        <v>0.936</v>
      </c>
      <c r="Q3579" s="14">
        <v>124.424</v>
      </c>
      <c r="R3579" s="14">
        <v>5.0</v>
      </c>
      <c r="S3579" s="14">
        <v>0.0</v>
      </c>
      <c r="T3579" s="14" t="s">
        <v>103</v>
      </c>
      <c r="U3579" s="14" t="s">
        <v>35</v>
      </c>
      <c r="V3579" s="16" t="s">
        <v>819</v>
      </c>
      <c r="W3579" s="17" t="s">
        <v>185</v>
      </c>
    </row>
    <row r="3580" ht="15.75" customHeight="1">
      <c r="A3580" s="14" t="s">
        <v>9760</v>
      </c>
      <c r="B3580" s="14" t="s">
        <v>9761</v>
      </c>
      <c r="C3580" s="14">
        <v>2017.0</v>
      </c>
      <c r="D3580" s="14">
        <v>34.0</v>
      </c>
      <c r="E3580" s="14">
        <v>307142.0</v>
      </c>
      <c r="F3580" s="14" t="s">
        <v>880</v>
      </c>
      <c r="G3580" s="14" t="s">
        <v>1822</v>
      </c>
      <c r="H3580" s="14" t="s">
        <v>6966</v>
      </c>
      <c r="I3580" s="14">
        <v>0.666</v>
      </c>
      <c r="J3580" s="14">
        <v>0.771</v>
      </c>
      <c r="K3580" s="14">
        <v>0.8457852971820892</v>
      </c>
      <c r="L3580" s="14">
        <v>0.0281</v>
      </c>
      <c r="M3580" s="14">
        <v>0.537</v>
      </c>
      <c r="N3580" s="14">
        <v>3.37E-4</v>
      </c>
      <c r="O3580" s="14">
        <v>0.124</v>
      </c>
      <c r="P3580" s="14">
        <v>0.774</v>
      </c>
      <c r="Q3580" s="14">
        <v>125.978</v>
      </c>
      <c r="R3580" s="14">
        <v>2.0</v>
      </c>
      <c r="S3580" s="14">
        <v>1.0</v>
      </c>
      <c r="T3580" s="14" t="s">
        <v>104</v>
      </c>
      <c r="U3580" s="14" t="s">
        <v>68</v>
      </c>
      <c r="V3580" s="16" t="s">
        <v>181</v>
      </c>
      <c r="W3580" s="17" t="s">
        <v>185</v>
      </c>
    </row>
    <row r="3581" ht="15.75" customHeight="1">
      <c r="A3581" s="14" t="s">
        <v>5643</v>
      </c>
      <c r="B3581" s="14" t="s">
        <v>5644</v>
      </c>
      <c r="C3581" s="14">
        <v>2023.0</v>
      </c>
      <c r="D3581" s="14">
        <v>34.0</v>
      </c>
      <c r="E3581" s="14">
        <v>177600.0</v>
      </c>
      <c r="F3581" s="14" t="s">
        <v>5061</v>
      </c>
      <c r="G3581" s="14" t="s">
        <v>5062</v>
      </c>
      <c r="H3581" s="14" t="s">
        <v>5644</v>
      </c>
      <c r="I3581" s="14">
        <v>0.649</v>
      </c>
      <c r="J3581" s="14">
        <v>0.577</v>
      </c>
      <c r="K3581" s="14">
        <v>0.8042264667335952</v>
      </c>
      <c r="L3581" s="14">
        <v>0.0508</v>
      </c>
      <c r="M3581" s="14">
        <v>0.72</v>
      </c>
      <c r="N3581" s="14">
        <v>0.0451</v>
      </c>
      <c r="O3581" s="14">
        <v>0.374</v>
      </c>
      <c r="P3581" s="14">
        <v>0.123</v>
      </c>
      <c r="Q3581" s="14">
        <v>124.984</v>
      </c>
      <c r="R3581" s="14">
        <v>3.0</v>
      </c>
      <c r="S3581" s="14">
        <v>1.0</v>
      </c>
      <c r="T3581" s="14" t="s">
        <v>104</v>
      </c>
      <c r="U3581" s="14" t="s">
        <v>35</v>
      </c>
      <c r="V3581" s="16" t="s">
        <v>58</v>
      </c>
      <c r="W3581" s="17" t="s">
        <v>251</v>
      </c>
    </row>
    <row r="3582" ht="15.75" customHeight="1">
      <c r="A3582" s="14" t="s">
        <v>9763</v>
      </c>
      <c r="B3582" s="14" t="s">
        <v>9764</v>
      </c>
      <c r="C3582" s="14">
        <v>2018.0</v>
      </c>
      <c r="D3582" s="14">
        <v>34.0</v>
      </c>
      <c r="E3582" s="14">
        <v>243602.0</v>
      </c>
      <c r="F3582" s="14" t="s">
        <v>3624</v>
      </c>
      <c r="G3582" s="14" t="s">
        <v>1593</v>
      </c>
      <c r="H3582" s="14" t="s">
        <v>9765</v>
      </c>
      <c r="I3582" s="14">
        <v>0.666</v>
      </c>
      <c r="J3582" s="14">
        <v>0.919</v>
      </c>
      <c r="K3582" s="14">
        <v>0.8592175902966822</v>
      </c>
      <c r="L3582" s="14">
        <v>0.0661</v>
      </c>
      <c r="M3582" s="14">
        <v>0.0491</v>
      </c>
      <c r="N3582" s="14">
        <v>5.73E-6</v>
      </c>
      <c r="O3582" s="14">
        <v>0.531</v>
      </c>
      <c r="P3582" s="14">
        <v>0.644</v>
      </c>
      <c r="Q3582" s="14">
        <v>102.756</v>
      </c>
      <c r="R3582" s="14">
        <v>10.0</v>
      </c>
      <c r="S3582" s="14">
        <v>0.0</v>
      </c>
      <c r="T3582" s="14" t="s">
        <v>104</v>
      </c>
      <c r="U3582" s="14" t="s">
        <v>35</v>
      </c>
      <c r="V3582" s="16" t="s">
        <v>407</v>
      </c>
      <c r="W3582" s="17" t="s">
        <v>185</v>
      </c>
    </row>
    <row r="3583" ht="15.75" customHeight="1">
      <c r="A3583" s="14" t="s">
        <v>21797</v>
      </c>
      <c r="B3583" s="14" t="s">
        <v>21798</v>
      </c>
      <c r="C3583" s="14">
        <v>2020.0</v>
      </c>
      <c r="D3583" s="14">
        <v>34.0</v>
      </c>
      <c r="E3583" s="14">
        <v>207767.0</v>
      </c>
      <c r="F3583" s="14" t="s">
        <v>6605</v>
      </c>
      <c r="G3583" s="14" t="s">
        <v>6606</v>
      </c>
      <c r="H3583" s="14" t="s">
        <v>21799</v>
      </c>
      <c r="I3583" s="14">
        <v>0.733</v>
      </c>
      <c r="J3583" s="14">
        <v>0.806</v>
      </c>
      <c r="K3583" s="14">
        <v>0.7740893632328603</v>
      </c>
      <c r="L3583" s="14">
        <v>0.0415</v>
      </c>
      <c r="M3583" s="14">
        <v>0.383</v>
      </c>
      <c r="N3583" s="14">
        <v>0.0</v>
      </c>
      <c r="O3583" s="14">
        <v>0.261</v>
      </c>
      <c r="P3583" s="14">
        <v>0.67</v>
      </c>
      <c r="Q3583" s="14">
        <v>93.979</v>
      </c>
      <c r="R3583" s="14">
        <v>7.0</v>
      </c>
      <c r="S3583" s="14">
        <v>1.0</v>
      </c>
      <c r="T3583" s="14" t="s">
        <v>1264</v>
      </c>
      <c r="U3583" s="14" t="s">
        <v>68</v>
      </c>
      <c r="V3583" s="16" t="s">
        <v>407</v>
      </c>
      <c r="W3583" s="17" t="s">
        <v>185</v>
      </c>
    </row>
    <row r="3584" ht="15.75" customHeight="1">
      <c r="A3584" s="14" t="s">
        <v>21800</v>
      </c>
      <c r="B3584" s="14" t="s">
        <v>21801</v>
      </c>
      <c r="C3584" s="14">
        <v>2023.0</v>
      </c>
      <c r="D3584" s="14">
        <v>34.0</v>
      </c>
      <c r="E3584" s="14">
        <v>204039.0</v>
      </c>
      <c r="F3584" s="14" t="s">
        <v>21670</v>
      </c>
      <c r="G3584" s="14" t="s">
        <v>21671</v>
      </c>
      <c r="H3584" s="14" t="s">
        <v>21801</v>
      </c>
      <c r="I3584" s="14">
        <v>0.699</v>
      </c>
      <c r="J3584" s="14">
        <v>0.583</v>
      </c>
      <c r="K3584" s="14">
        <v>0.8136376275145204</v>
      </c>
      <c r="L3584" s="14">
        <v>0.0406</v>
      </c>
      <c r="M3584" s="14">
        <v>0.402</v>
      </c>
      <c r="N3584" s="14">
        <v>0.0</v>
      </c>
      <c r="O3584" s="14">
        <v>0.0969</v>
      </c>
      <c r="P3584" s="14">
        <v>0.303</v>
      </c>
      <c r="Q3584" s="14">
        <v>140.09</v>
      </c>
      <c r="R3584" s="14">
        <v>11.0</v>
      </c>
      <c r="S3584" s="14">
        <v>1.0</v>
      </c>
      <c r="T3584" s="14" t="s">
        <v>1264</v>
      </c>
      <c r="U3584" s="14" t="s">
        <v>35</v>
      </c>
      <c r="V3584" s="16" t="s">
        <v>45</v>
      </c>
      <c r="W3584" s="17" t="s">
        <v>251</v>
      </c>
    </row>
    <row r="3585" ht="15.75" customHeight="1">
      <c r="A3585" s="14" t="s">
        <v>9766</v>
      </c>
      <c r="B3585" s="14" t="s">
        <v>6574</v>
      </c>
      <c r="C3585" s="14">
        <v>2023.0</v>
      </c>
      <c r="D3585" s="14">
        <v>34.0</v>
      </c>
      <c r="E3585" s="14">
        <v>216062.0</v>
      </c>
      <c r="F3585" s="14" t="s">
        <v>8453</v>
      </c>
      <c r="G3585" s="14" t="s">
        <v>8454</v>
      </c>
      <c r="H3585" s="14" t="s">
        <v>6574</v>
      </c>
      <c r="I3585" s="14">
        <v>0.527</v>
      </c>
      <c r="J3585" s="14">
        <v>0.817</v>
      </c>
      <c r="K3585" s="14">
        <v>0.8877505186643051</v>
      </c>
      <c r="L3585" s="14">
        <v>0.144</v>
      </c>
      <c r="M3585" s="14">
        <v>0.0958</v>
      </c>
      <c r="N3585" s="14">
        <v>1.28E-6</v>
      </c>
      <c r="O3585" s="14">
        <v>0.171</v>
      </c>
      <c r="P3585" s="14">
        <v>0.717</v>
      </c>
      <c r="Q3585" s="14">
        <v>138.416</v>
      </c>
      <c r="R3585" s="14">
        <v>10.0</v>
      </c>
      <c r="S3585" s="14">
        <v>0.0</v>
      </c>
      <c r="T3585" s="14" t="s">
        <v>103</v>
      </c>
      <c r="U3585" s="14" t="s">
        <v>35</v>
      </c>
      <c r="V3585" s="16" t="s">
        <v>181</v>
      </c>
      <c r="W3585" s="17" t="s">
        <v>185</v>
      </c>
    </row>
    <row r="3586" ht="15.75" customHeight="1">
      <c r="A3586" s="14" t="s">
        <v>9767</v>
      </c>
      <c r="B3586" s="14" t="s">
        <v>9768</v>
      </c>
      <c r="C3586" s="14">
        <v>2001.0</v>
      </c>
      <c r="D3586" s="14">
        <v>34.0</v>
      </c>
      <c r="E3586" s="14">
        <v>319645.0</v>
      </c>
      <c r="F3586" s="14" t="s">
        <v>1629</v>
      </c>
      <c r="G3586" s="14" t="s">
        <v>3601</v>
      </c>
      <c r="H3586" s="14" t="s">
        <v>9769</v>
      </c>
      <c r="I3586" s="14">
        <v>0.714</v>
      </c>
      <c r="J3586" s="14">
        <v>0.845</v>
      </c>
      <c r="K3586" s="14">
        <v>0.7339849849050546</v>
      </c>
      <c r="L3586" s="14">
        <v>0.236</v>
      </c>
      <c r="M3586" s="14">
        <v>0.188</v>
      </c>
      <c r="N3586" s="14">
        <v>9.94E-5</v>
      </c>
      <c r="O3586" s="14">
        <v>0.221</v>
      </c>
      <c r="P3586" s="14">
        <v>0.642</v>
      </c>
      <c r="Q3586" s="14">
        <v>94.21</v>
      </c>
      <c r="R3586" s="14">
        <v>10.0</v>
      </c>
      <c r="S3586" s="14">
        <v>0.0</v>
      </c>
      <c r="T3586" s="14" t="s">
        <v>104</v>
      </c>
      <c r="U3586" s="14" t="s">
        <v>68</v>
      </c>
      <c r="V3586" s="16" t="s">
        <v>407</v>
      </c>
      <c r="W3586" s="17" t="s">
        <v>185</v>
      </c>
    </row>
    <row r="3587" ht="15.75" customHeight="1">
      <c r="A3587" s="14" t="s">
        <v>21802</v>
      </c>
      <c r="B3587" s="14" t="s">
        <v>21803</v>
      </c>
      <c r="C3587" s="14">
        <v>2018.0</v>
      </c>
      <c r="D3587" s="14">
        <v>34.0</v>
      </c>
      <c r="E3587" s="14">
        <v>791382.0</v>
      </c>
      <c r="F3587" s="14" t="s">
        <v>2153</v>
      </c>
      <c r="G3587" s="14" t="s">
        <v>21804</v>
      </c>
      <c r="H3587" s="14" t="s">
        <v>21803</v>
      </c>
      <c r="I3587" s="14">
        <v>0.573</v>
      </c>
      <c r="J3587" s="14">
        <v>0.861</v>
      </c>
      <c r="K3587" s="14">
        <v>0.888905524760146</v>
      </c>
      <c r="L3587" s="14">
        <v>0.334</v>
      </c>
      <c r="M3587" s="14">
        <v>0.445</v>
      </c>
      <c r="N3587" s="14">
        <v>0.0</v>
      </c>
      <c r="O3587" s="14">
        <v>0.212</v>
      </c>
      <c r="P3587" s="14">
        <v>0.66</v>
      </c>
      <c r="Q3587" s="14">
        <v>82.96</v>
      </c>
      <c r="R3587" s="14">
        <v>10.0</v>
      </c>
      <c r="S3587" s="14">
        <v>0.0</v>
      </c>
      <c r="T3587" s="14" t="s">
        <v>1264</v>
      </c>
      <c r="U3587" s="14" t="s">
        <v>68</v>
      </c>
      <c r="V3587" s="16" t="s">
        <v>407</v>
      </c>
      <c r="W3587" s="17" t="s">
        <v>185</v>
      </c>
    </row>
    <row r="3588" ht="15.75" customHeight="1">
      <c r="A3588" s="14" t="s">
        <v>5647</v>
      </c>
      <c r="B3588" s="14" t="s">
        <v>5648</v>
      </c>
      <c r="C3588" s="14">
        <v>1972.0</v>
      </c>
      <c r="D3588" s="14">
        <v>34.0</v>
      </c>
      <c r="E3588" s="14">
        <v>355453.0</v>
      </c>
      <c r="F3588" s="14" t="s">
        <v>163</v>
      </c>
      <c r="G3588" s="14" t="s">
        <v>157</v>
      </c>
      <c r="H3588" s="14" t="s">
        <v>5650</v>
      </c>
      <c r="I3588" s="14">
        <v>0.384</v>
      </c>
      <c r="J3588" s="14">
        <v>0.383</v>
      </c>
      <c r="K3588" s="14">
        <v>0.7420700275759403</v>
      </c>
      <c r="L3588" s="14">
        <v>0.0331</v>
      </c>
      <c r="M3588" s="14">
        <v>0.835</v>
      </c>
      <c r="N3588" s="14">
        <v>2.14E-4</v>
      </c>
      <c r="O3588" s="14">
        <v>0.452</v>
      </c>
      <c r="P3588" s="14">
        <v>0.486</v>
      </c>
      <c r="Q3588" s="14">
        <v>96.961</v>
      </c>
      <c r="R3588" s="14">
        <v>2.0</v>
      </c>
      <c r="S3588" s="14">
        <v>1.0</v>
      </c>
      <c r="T3588" s="14" t="s">
        <v>104</v>
      </c>
      <c r="U3588" s="14" t="s">
        <v>68</v>
      </c>
      <c r="V3588" s="16" t="s">
        <v>54</v>
      </c>
      <c r="W3588" s="17" t="s">
        <v>251</v>
      </c>
    </row>
    <row r="3589" ht="15.75" customHeight="1">
      <c r="A3589" s="14" t="s">
        <v>5651</v>
      </c>
      <c r="B3589" s="14" t="s">
        <v>5652</v>
      </c>
      <c r="C3589" s="14">
        <v>2021.0</v>
      </c>
      <c r="D3589" s="14">
        <v>34.0</v>
      </c>
      <c r="E3589" s="14">
        <v>261648.0</v>
      </c>
      <c r="F3589" s="14" t="s">
        <v>5654</v>
      </c>
      <c r="G3589" s="14" t="s">
        <v>5656</v>
      </c>
      <c r="H3589" s="14" t="s">
        <v>5652</v>
      </c>
      <c r="I3589" s="14">
        <v>0.707</v>
      </c>
      <c r="J3589" s="14">
        <v>0.796</v>
      </c>
      <c r="K3589" s="14">
        <v>0.8909160909269799</v>
      </c>
      <c r="L3589" s="14">
        <v>0.0607</v>
      </c>
      <c r="M3589" s="14">
        <v>0.0186</v>
      </c>
      <c r="N3589" s="14">
        <v>5.01E-6</v>
      </c>
      <c r="O3589" s="14">
        <v>0.0983</v>
      </c>
      <c r="P3589" s="14">
        <v>0.488</v>
      </c>
      <c r="Q3589" s="14">
        <v>99.999</v>
      </c>
      <c r="R3589" s="14">
        <v>1.0</v>
      </c>
      <c r="S3589" s="14">
        <v>0.0</v>
      </c>
      <c r="T3589" s="14" t="s">
        <v>104</v>
      </c>
      <c r="U3589" s="14" t="s">
        <v>35</v>
      </c>
      <c r="V3589" s="16" t="s">
        <v>54</v>
      </c>
      <c r="W3589" s="17" t="s">
        <v>251</v>
      </c>
    </row>
    <row r="3590" ht="15.75" customHeight="1">
      <c r="A3590" s="14" t="s">
        <v>9771</v>
      </c>
      <c r="B3590" s="14" t="s">
        <v>9772</v>
      </c>
      <c r="C3590" s="14">
        <v>2001.0</v>
      </c>
      <c r="D3590" s="14">
        <v>34.0</v>
      </c>
      <c r="E3590" s="14">
        <v>434000.0</v>
      </c>
      <c r="F3590" s="14" t="s">
        <v>3763</v>
      </c>
      <c r="G3590" s="14" t="s">
        <v>3764</v>
      </c>
      <c r="H3590" s="14" t="s">
        <v>9773</v>
      </c>
      <c r="I3590" s="14">
        <v>0.517</v>
      </c>
      <c r="J3590" s="14">
        <v>0.537</v>
      </c>
      <c r="K3590" s="14">
        <v>0.7764421534280915</v>
      </c>
      <c r="L3590" s="14">
        <v>0.158</v>
      </c>
      <c r="M3590" s="14">
        <v>0.248</v>
      </c>
      <c r="N3590" s="14">
        <v>0.0</v>
      </c>
      <c r="O3590" s="14">
        <v>0.111</v>
      </c>
      <c r="P3590" s="14">
        <v>0.672</v>
      </c>
      <c r="Q3590" s="14">
        <v>152.861</v>
      </c>
      <c r="R3590" s="14">
        <v>11.0</v>
      </c>
      <c r="S3590" s="14">
        <v>0.0</v>
      </c>
      <c r="T3590" s="14" t="s">
        <v>104</v>
      </c>
      <c r="U3590" s="14" t="s">
        <v>68</v>
      </c>
      <c r="V3590" s="16" t="s">
        <v>407</v>
      </c>
      <c r="W3590" s="17" t="s">
        <v>185</v>
      </c>
    </row>
    <row r="3591" ht="15.75" customHeight="1">
      <c r="A3591" s="14" t="s">
        <v>21805</v>
      </c>
      <c r="B3591" s="14" t="s">
        <v>21806</v>
      </c>
      <c r="C3591" s="14">
        <v>2022.0</v>
      </c>
      <c r="D3591" s="14">
        <v>34.0</v>
      </c>
      <c r="E3591" s="14">
        <v>192818.0</v>
      </c>
      <c r="F3591" s="14" t="s">
        <v>21807</v>
      </c>
      <c r="G3591" s="14" t="s">
        <v>21808</v>
      </c>
      <c r="H3591" s="14" t="s">
        <v>21806</v>
      </c>
      <c r="I3591" s="14">
        <v>0.789</v>
      </c>
      <c r="J3591" s="14">
        <v>0.74</v>
      </c>
      <c r="K3591" s="14">
        <v>0.8730134964414474</v>
      </c>
      <c r="L3591" s="14">
        <v>0.0989</v>
      </c>
      <c r="M3591" s="14">
        <v>0.114</v>
      </c>
      <c r="N3591" s="14">
        <v>0.0</v>
      </c>
      <c r="O3591" s="14">
        <v>0.271</v>
      </c>
      <c r="P3591" s="14">
        <v>0.933</v>
      </c>
      <c r="Q3591" s="14">
        <v>94.926</v>
      </c>
      <c r="R3591" s="14">
        <v>6.0</v>
      </c>
      <c r="S3591" s="14">
        <v>1.0</v>
      </c>
      <c r="T3591" s="14" t="s">
        <v>1264</v>
      </c>
      <c r="U3591" s="14" t="s">
        <v>68</v>
      </c>
      <c r="V3591" s="16" t="s">
        <v>819</v>
      </c>
      <c r="W3591" s="17" t="s">
        <v>185</v>
      </c>
    </row>
    <row r="3592" ht="15.75" customHeight="1">
      <c r="A3592" s="14" t="s">
        <v>9774</v>
      </c>
      <c r="B3592" s="14" t="s">
        <v>9775</v>
      </c>
      <c r="C3592" s="14">
        <v>2022.0</v>
      </c>
      <c r="D3592" s="14">
        <v>34.0</v>
      </c>
      <c r="E3592" s="14">
        <v>125373.0</v>
      </c>
      <c r="F3592" s="14" t="s">
        <v>303</v>
      </c>
      <c r="G3592" s="14" t="s">
        <v>9776</v>
      </c>
      <c r="H3592" s="14" t="s">
        <v>2713</v>
      </c>
      <c r="I3592" s="14">
        <v>0.908</v>
      </c>
      <c r="J3592" s="14">
        <v>0.596</v>
      </c>
      <c r="K3592" s="14">
        <v>0.8491219814589628</v>
      </c>
      <c r="L3592" s="14">
        <v>0.367</v>
      </c>
      <c r="M3592" s="14">
        <v>0.0896</v>
      </c>
      <c r="N3592" s="14">
        <v>1.7E-5</v>
      </c>
      <c r="O3592" s="14">
        <v>0.308</v>
      </c>
      <c r="P3592" s="14">
        <v>0.917</v>
      </c>
      <c r="Q3592" s="14">
        <v>145.156</v>
      </c>
      <c r="R3592" s="14">
        <v>2.0</v>
      </c>
      <c r="S3592" s="14">
        <v>1.0</v>
      </c>
      <c r="T3592" s="14" t="s">
        <v>103</v>
      </c>
      <c r="U3592" s="14" t="s">
        <v>68</v>
      </c>
      <c r="V3592" s="16" t="s">
        <v>819</v>
      </c>
      <c r="W3592" s="17" t="s">
        <v>185</v>
      </c>
    </row>
    <row r="3593" ht="15.75" customHeight="1">
      <c r="A3593" s="14" t="s">
        <v>9777</v>
      </c>
      <c r="B3593" s="14" t="s">
        <v>9778</v>
      </c>
      <c r="C3593" s="14">
        <v>2024.0</v>
      </c>
      <c r="D3593" s="14">
        <v>34.0</v>
      </c>
      <c r="E3593" s="14">
        <v>147874.0</v>
      </c>
      <c r="F3593" s="14" t="s">
        <v>9779</v>
      </c>
      <c r="G3593" s="14" t="s">
        <v>9780</v>
      </c>
      <c r="H3593" s="14" t="s">
        <v>9781</v>
      </c>
      <c r="I3593" s="14">
        <v>0.73</v>
      </c>
      <c r="J3593" s="14">
        <v>0.785</v>
      </c>
      <c r="K3593" s="14">
        <v>0.8351977413035486</v>
      </c>
      <c r="L3593" s="14">
        <v>0.0554</v>
      </c>
      <c r="M3593" s="14">
        <v>0.0464</v>
      </c>
      <c r="N3593" s="14">
        <v>0.0216</v>
      </c>
      <c r="O3593" s="14">
        <v>0.111</v>
      </c>
      <c r="P3593" s="14">
        <v>0.649</v>
      </c>
      <c r="Q3593" s="14">
        <v>94.094</v>
      </c>
      <c r="R3593" s="14">
        <v>8.0</v>
      </c>
      <c r="S3593" s="14">
        <v>1.0</v>
      </c>
      <c r="T3593" s="14" t="s">
        <v>103</v>
      </c>
      <c r="U3593" s="14" t="s">
        <v>35</v>
      </c>
      <c r="V3593" s="16" t="s">
        <v>407</v>
      </c>
      <c r="W3593" s="17" t="s">
        <v>185</v>
      </c>
    </row>
    <row r="3594" ht="15.75" customHeight="1">
      <c r="A3594" s="14" t="s">
        <v>9783</v>
      </c>
      <c r="B3594" s="14" t="s">
        <v>9784</v>
      </c>
      <c r="C3594" s="14">
        <v>2022.0</v>
      </c>
      <c r="D3594" s="14">
        <v>34.0</v>
      </c>
      <c r="E3594" s="14">
        <v>197400.0</v>
      </c>
      <c r="F3594" s="14" t="s">
        <v>203</v>
      </c>
      <c r="G3594" s="14" t="s">
        <v>9785</v>
      </c>
      <c r="H3594" s="14" t="s">
        <v>9786</v>
      </c>
      <c r="I3594" s="14">
        <v>0.7</v>
      </c>
      <c r="J3594" s="14">
        <v>0.699</v>
      </c>
      <c r="K3594" s="14">
        <v>0.8847988364193786</v>
      </c>
      <c r="L3594" s="14">
        <v>0.0531</v>
      </c>
      <c r="M3594" s="14">
        <v>0.45</v>
      </c>
      <c r="N3594" s="14">
        <v>0.0</v>
      </c>
      <c r="O3594" s="14">
        <v>0.103</v>
      </c>
      <c r="P3594" s="14">
        <v>0.567</v>
      </c>
      <c r="Q3594" s="14">
        <v>100.037</v>
      </c>
      <c r="R3594" s="14">
        <v>10.0</v>
      </c>
      <c r="S3594" s="14">
        <v>0.0</v>
      </c>
      <c r="T3594" s="14" t="s">
        <v>104</v>
      </c>
      <c r="U3594" s="14" t="s">
        <v>68</v>
      </c>
      <c r="V3594" s="16" t="s">
        <v>333</v>
      </c>
      <c r="W3594" s="17" t="s">
        <v>185</v>
      </c>
    </row>
    <row r="3595" ht="15.75" customHeight="1">
      <c r="A3595" s="14" t="s">
        <v>9787</v>
      </c>
      <c r="B3595" s="14" t="s">
        <v>9788</v>
      </c>
      <c r="C3595" s="14">
        <v>2025.0</v>
      </c>
      <c r="D3595" s="14">
        <v>34.0</v>
      </c>
      <c r="E3595" s="14">
        <v>158980.0</v>
      </c>
      <c r="F3595" s="14" t="s">
        <v>7832</v>
      </c>
      <c r="G3595" s="14" t="s">
        <v>9789</v>
      </c>
      <c r="H3595" s="14" t="s">
        <v>9788</v>
      </c>
      <c r="I3595" s="14">
        <v>0.6567054320987653</v>
      </c>
      <c r="J3595" s="14">
        <v>0.6703844999999999</v>
      </c>
      <c r="K3595" s="14">
        <v>0.8136264709055699</v>
      </c>
      <c r="L3595" s="14">
        <v>0.08138265432098765</v>
      </c>
      <c r="M3595" s="14">
        <v>0.2693400896296296</v>
      </c>
      <c r="N3595" s="14">
        <v>0.05448885008024692</v>
      </c>
      <c r="O3595" s="14">
        <v>0.1911505555555556</v>
      </c>
      <c r="P3595" s="14">
        <v>0.6187672839506173</v>
      </c>
      <c r="Q3595" s="14">
        <v>120.71</v>
      </c>
      <c r="R3595" s="14">
        <v>5.0</v>
      </c>
      <c r="S3595" s="14">
        <v>1.0</v>
      </c>
      <c r="T3595" s="14" t="s">
        <v>103</v>
      </c>
      <c r="U3595" s="14" t="s">
        <v>35</v>
      </c>
      <c r="V3595" s="16" t="s">
        <v>407</v>
      </c>
      <c r="W3595" s="17" t="s">
        <v>185</v>
      </c>
    </row>
    <row r="3596" ht="15.75" customHeight="1">
      <c r="A3596" s="14" t="s">
        <v>5660</v>
      </c>
      <c r="B3596" s="14" t="s">
        <v>5661</v>
      </c>
      <c r="C3596" s="14">
        <v>2010.0</v>
      </c>
      <c r="D3596" s="14">
        <v>34.0</v>
      </c>
      <c r="E3596" s="14">
        <v>241666.0</v>
      </c>
      <c r="F3596" s="14" t="s">
        <v>5662</v>
      </c>
      <c r="G3596" s="14" t="s">
        <v>5663</v>
      </c>
      <c r="H3596" s="14" t="s">
        <v>5664</v>
      </c>
      <c r="I3596" s="14">
        <v>0.67</v>
      </c>
      <c r="J3596" s="14">
        <v>0.599</v>
      </c>
      <c r="K3596" s="14">
        <v>0.7742818642488337</v>
      </c>
      <c r="L3596" s="14">
        <v>0.0406</v>
      </c>
      <c r="M3596" s="14">
        <v>0.232</v>
      </c>
      <c r="N3596" s="14">
        <v>8.09E-6</v>
      </c>
      <c r="O3596" s="14">
        <v>0.163</v>
      </c>
      <c r="P3596" s="14">
        <v>0.361</v>
      </c>
      <c r="Q3596" s="14">
        <v>115.26</v>
      </c>
      <c r="R3596" s="14">
        <v>0.0</v>
      </c>
      <c r="S3596" s="14">
        <v>1.0</v>
      </c>
      <c r="T3596" s="14" t="s">
        <v>103</v>
      </c>
      <c r="U3596" s="14" t="s">
        <v>35</v>
      </c>
      <c r="V3596" s="16" t="s">
        <v>45</v>
      </c>
      <c r="W3596" s="17" t="s">
        <v>251</v>
      </c>
    </row>
    <row r="3597" ht="15.75" customHeight="1">
      <c r="A3597" s="14" t="s">
        <v>21809</v>
      </c>
      <c r="B3597" s="14" t="s">
        <v>21810</v>
      </c>
      <c r="C3597" s="14">
        <v>2013.0</v>
      </c>
      <c r="D3597" s="14">
        <v>34.0</v>
      </c>
      <c r="E3597" s="14">
        <v>247896.0</v>
      </c>
      <c r="F3597" s="14" t="s">
        <v>21568</v>
      </c>
      <c r="G3597" s="14" t="s">
        <v>21569</v>
      </c>
      <c r="H3597" s="14" t="s">
        <v>21811</v>
      </c>
      <c r="I3597" s="14">
        <v>0.602</v>
      </c>
      <c r="J3597" s="14">
        <v>0.511</v>
      </c>
      <c r="K3597" s="14">
        <v>0.6752507860313723</v>
      </c>
      <c r="L3597" s="14">
        <v>0.0677</v>
      </c>
      <c r="M3597" s="14">
        <v>0.902</v>
      </c>
      <c r="N3597" s="14">
        <v>6.34E-5</v>
      </c>
      <c r="O3597" s="14">
        <v>0.277</v>
      </c>
      <c r="P3597" s="14">
        <v>0.8</v>
      </c>
      <c r="Q3597" s="14">
        <v>100.03</v>
      </c>
      <c r="R3597" s="14">
        <v>3.0</v>
      </c>
      <c r="S3597" s="14">
        <v>0.0</v>
      </c>
      <c r="T3597" s="14" t="s">
        <v>1264</v>
      </c>
      <c r="U3597" s="14" t="s">
        <v>35</v>
      </c>
      <c r="V3597" s="16" t="s">
        <v>560</v>
      </c>
      <c r="W3597" s="17" t="s">
        <v>185</v>
      </c>
    </row>
    <row r="3598" ht="15.75" customHeight="1">
      <c r="A3598" s="14" t="s">
        <v>21812</v>
      </c>
      <c r="B3598" s="76" t="s">
        <v>21813</v>
      </c>
      <c r="C3598" s="14">
        <v>2002.0</v>
      </c>
      <c r="D3598" s="14">
        <v>34.0</v>
      </c>
      <c r="E3598" s="14">
        <v>318667.0</v>
      </c>
      <c r="F3598" s="14" t="s">
        <v>21814</v>
      </c>
      <c r="G3598" s="76" t="s">
        <v>21815</v>
      </c>
      <c r="H3598" s="76" t="s">
        <v>21816</v>
      </c>
      <c r="I3598" s="14">
        <v>0.614</v>
      </c>
      <c r="J3598" s="14">
        <v>0.887</v>
      </c>
      <c r="K3598" s="14">
        <v>0.7371505571677294</v>
      </c>
      <c r="L3598" s="14">
        <v>0.0479</v>
      </c>
      <c r="M3598" s="14">
        <v>0.28</v>
      </c>
      <c r="N3598" s="14">
        <v>0.00834</v>
      </c>
      <c r="O3598" s="14">
        <v>0.0313</v>
      </c>
      <c r="P3598" s="14">
        <v>0.604</v>
      </c>
      <c r="Q3598" s="14">
        <v>122.99</v>
      </c>
      <c r="R3598" s="14">
        <v>7.0</v>
      </c>
      <c r="S3598" s="14">
        <v>0.0</v>
      </c>
      <c r="T3598" s="14" t="s">
        <v>15761</v>
      </c>
      <c r="U3598" s="14" t="s">
        <v>35</v>
      </c>
      <c r="V3598" s="16" t="s">
        <v>407</v>
      </c>
      <c r="W3598" s="17" t="s">
        <v>185</v>
      </c>
    </row>
    <row r="3599" ht="15.75" customHeight="1">
      <c r="A3599" s="14" t="s">
        <v>9790</v>
      </c>
      <c r="B3599" s="14" t="s">
        <v>3189</v>
      </c>
      <c r="C3599" s="14">
        <v>2018.0</v>
      </c>
      <c r="D3599" s="14">
        <v>34.0</v>
      </c>
      <c r="E3599" s="14">
        <v>199251.0</v>
      </c>
      <c r="F3599" s="14" t="s">
        <v>9791</v>
      </c>
      <c r="G3599" s="14" t="s">
        <v>6191</v>
      </c>
      <c r="H3599" s="14" t="s">
        <v>8995</v>
      </c>
      <c r="I3599" s="14">
        <v>0.892</v>
      </c>
      <c r="J3599" s="14">
        <v>0.468</v>
      </c>
      <c r="K3599" s="14">
        <v>0.8267490856024909</v>
      </c>
      <c r="L3599" s="14">
        <v>0.0707</v>
      </c>
      <c r="M3599" s="14">
        <v>0.107</v>
      </c>
      <c r="N3599" s="14">
        <v>2.02E-5</v>
      </c>
      <c r="O3599" s="14">
        <v>0.113</v>
      </c>
      <c r="P3599" s="14">
        <v>0.706</v>
      </c>
      <c r="Q3599" s="14">
        <v>119.88</v>
      </c>
      <c r="R3599" s="14">
        <v>8.0</v>
      </c>
      <c r="S3599" s="14">
        <v>1.0</v>
      </c>
      <c r="T3599" s="14" t="s">
        <v>34</v>
      </c>
      <c r="U3599" s="14" t="s">
        <v>68</v>
      </c>
      <c r="V3599" s="16" t="s">
        <v>181</v>
      </c>
      <c r="W3599" s="17" t="s">
        <v>185</v>
      </c>
    </row>
    <row r="3600" ht="15.75" customHeight="1">
      <c r="A3600" s="14" t="s">
        <v>9793</v>
      </c>
      <c r="B3600" s="14" t="s">
        <v>9794</v>
      </c>
      <c r="C3600" s="14">
        <v>1995.0</v>
      </c>
      <c r="D3600" s="14">
        <v>34.0</v>
      </c>
      <c r="E3600" s="14">
        <v>253871.0</v>
      </c>
      <c r="F3600" s="14" t="s">
        <v>9795</v>
      </c>
      <c r="G3600" s="14" t="s">
        <v>9397</v>
      </c>
      <c r="H3600" s="14" t="s">
        <v>9796</v>
      </c>
      <c r="I3600" s="14">
        <v>0.824</v>
      </c>
      <c r="J3600" s="14">
        <v>0.601</v>
      </c>
      <c r="K3600" s="14">
        <v>0.8045259127584429</v>
      </c>
      <c r="L3600" s="14">
        <v>0.0787</v>
      </c>
      <c r="M3600" s="14">
        <v>0.0648</v>
      </c>
      <c r="N3600" s="14">
        <v>0.0</v>
      </c>
      <c r="O3600" s="14">
        <v>0.0599</v>
      </c>
      <c r="P3600" s="14">
        <v>0.814</v>
      </c>
      <c r="Q3600" s="14">
        <v>102.71</v>
      </c>
      <c r="R3600" s="14">
        <v>2.0</v>
      </c>
      <c r="S3600" s="14">
        <v>1.0</v>
      </c>
      <c r="T3600" s="14" t="s">
        <v>103</v>
      </c>
      <c r="U3600" s="14" t="s">
        <v>68</v>
      </c>
      <c r="V3600" s="16" t="s">
        <v>560</v>
      </c>
      <c r="W3600" s="17" t="s">
        <v>185</v>
      </c>
    </row>
    <row r="3601" ht="15.75" customHeight="1">
      <c r="A3601" s="14" t="s">
        <v>21817</v>
      </c>
      <c r="B3601" s="14" t="s">
        <v>21818</v>
      </c>
      <c r="C3601" s="14">
        <v>2021.0</v>
      </c>
      <c r="D3601" s="14">
        <v>34.0</v>
      </c>
      <c r="E3601" s="14">
        <v>175560.0</v>
      </c>
      <c r="F3601" s="14" t="s">
        <v>21819</v>
      </c>
      <c r="G3601" s="14" t="s">
        <v>4279</v>
      </c>
      <c r="H3601" s="14" t="s">
        <v>21820</v>
      </c>
      <c r="I3601" s="14">
        <v>0.596</v>
      </c>
      <c r="J3601" s="14">
        <v>0.894</v>
      </c>
      <c r="K3601" s="14">
        <v>0.9144012148757429</v>
      </c>
      <c r="L3601" s="14">
        <v>0.0601</v>
      </c>
      <c r="M3601" s="14">
        <v>0.0448</v>
      </c>
      <c r="N3601" s="14">
        <v>2.68E-6</v>
      </c>
      <c r="O3601" s="14">
        <v>0.0934</v>
      </c>
      <c r="P3601" s="14">
        <v>0.443</v>
      </c>
      <c r="Q3601" s="14">
        <v>118.0</v>
      </c>
      <c r="R3601" s="14">
        <v>6.0</v>
      </c>
      <c r="S3601" s="14">
        <v>0.0</v>
      </c>
      <c r="T3601" s="14" t="s">
        <v>1434</v>
      </c>
      <c r="U3601" s="14" t="s">
        <v>68</v>
      </c>
      <c r="V3601" s="16" t="s">
        <v>54</v>
      </c>
      <c r="W3601" s="17" t="s">
        <v>251</v>
      </c>
    </row>
    <row r="3602" ht="15.75" customHeight="1">
      <c r="A3602" s="14" t="s">
        <v>9797</v>
      </c>
      <c r="B3602" s="14" t="s">
        <v>9798</v>
      </c>
      <c r="C3602" s="14">
        <v>2025.0</v>
      </c>
      <c r="D3602" s="14">
        <v>34.0</v>
      </c>
      <c r="E3602" s="14">
        <v>168048.0</v>
      </c>
      <c r="F3602" s="14" t="s">
        <v>1629</v>
      </c>
      <c r="G3602" s="14" t="s">
        <v>9799</v>
      </c>
      <c r="H3602" s="14" t="s">
        <v>9798</v>
      </c>
      <c r="I3602" s="14">
        <v>0.6567054320987653</v>
      </c>
      <c r="J3602" s="14">
        <v>0.6703844999999999</v>
      </c>
      <c r="K3602" s="14">
        <v>0.8136264709055699</v>
      </c>
      <c r="L3602" s="14">
        <v>0.08138265432098765</v>
      </c>
      <c r="M3602" s="14">
        <v>0.2693400896296296</v>
      </c>
      <c r="N3602" s="14">
        <v>0.05448885008024692</v>
      </c>
      <c r="O3602" s="14">
        <v>0.1911505555555556</v>
      </c>
      <c r="P3602" s="14">
        <v>0.6187672839506173</v>
      </c>
      <c r="Q3602" s="14">
        <v>120.71</v>
      </c>
      <c r="R3602" s="14">
        <v>5.0</v>
      </c>
      <c r="S3602" s="14">
        <v>1.0</v>
      </c>
      <c r="T3602" s="14" t="s">
        <v>104</v>
      </c>
      <c r="U3602" s="14" t="s">
        <v>68</v>
      </c>
      <c r="V3602" s="16" t="s">
        <v>407</v>
      </c>
      <c r="W3602" s="17" t="s">
        <v>185</v>
      </c>
    </row>
    <row r="3603" ht="15.75" customHeight="1">
      <c r="A3603" s="14" t="s">
        <v>9800</v>
      </c>
      <c r="B3603" s="14" t="s">
        <v>9801</v>
      </c>
      <c r="C3603" s="14">
        <v>1980.0</v>
      </c>
      <c r="D3603" s="14">
        <v>34.0</v>
      </c>
      <c r="E3603" s="14">
        <v>472946.0</v>
      </c>
      <c r="F3603" s="14" t="s">
        <v>122</v>
      </c>
      <c r="G3603" s="14" t="s">
        <v>123</v>
      </c>
      <c r="H3603" s="14" t="s">
        <v>9802</v>
      </c>
      <c r="I3603" s="14">
        <v>0.6567054320987653</v>
      </c>
      <c r="J3603" s="14">
        <v>0.6703844999999999</v>
      </c>
      <c r="K3603" s="14">
        <v>0.8136264709055699</v>
      </c>
      <c r="L3603" s="14">
        <v>0.08138265432098765</v>
      </c>
      <c r="M3603" s="14">
        <v>0.2693400896296296</v>
      </c>
      <c r="N3603" s="14">
        <v>0.05448885008024692</v>
      </c>
      <c r="O3603" s="14">
        <v>0.1911505555555556</v>
      </c>
      <c r="P3603" s="14">
        <v>0.6187672839506173</v>
      </c>
      <c r="Q3603" s="14">
        <v>120.71</v>
      </c>
      <c r="R3603" s="14">
        <v>5.0</v>
      </c>
      <c r="S3603" s="14">
        <v>1.0</v>
      </c>
      <c r="T3603" s="14" t="s">
        <v>104</v>
      </c>
      <c r="U3603" s="14" t="s">
        <v>35</v>
      </c>
      <c r="V3603" s="16" t="s">
        <v>407</v>
      </c>
      <c r="W3603" s="17" t="s">
        <v>185</v>
      </c>
    </row>
    <row r="3604" ht="15.75" customHeight="1">
      <c r="A3604" s="14" t="s">
        <v>5667</v>
      </c>
      <c r="B3604" s="14" t="s">
        <v>5668</v>
      </c>
      <c r="C3604" s="14">
        <v>2019.0</v>
      </c>
      <c r="D3604" s="14">
        <v>35.0</v>
      </c>
      <c r="E3604" s="14">
        <v>210980.0</v>
      </c>
      <c r="F3604" s="14" t="s">
        <v>5671</v>
      </c>
      <c r="G3604" s="14" t="s">
        <v>3390</v>
      </c>
      <c r="H3604" s="14" t="s">
        <v>5672</v>
      </c>
      <c r="I3604" s="14">
        <v>0.667</v>
      </c>
      <c r="J3604" s="14">
        <v>0.719</v>
      </c>
      <c r="K3604" s="14">
        <v>0.8240540713788623</v>
      </c>
      <c r="L3604" s="14">
        <v>0.0999</v>
      </c>
      <c r="M3604" s="14">
        <v>0.199</v>
      </c>
      <c r="N3604" s="14">
        <v>1.73E-4</v>
      </c>
      <c r="O3604" s="14">
        <v>0.0898</v>
      </c>
      <c r="P3604" s="14">
        <v>0.462</v>
      </c>
      <c r="Q3604" s="14">
        <v>96.022</v>
      </c>
      <c r="R3604" s="14">
        <v>9.0</v>
      </c>
      <c r="S3604" s="14">
        <v>0.0</v>
      </c>
      <c r="T3604" s="14" t="s">
        <v>34</v>
      </c>
      <c r="U3604" s="14" t="s">
        <v>35</v>
      </c>
      <c r="V3604" s="16" t="s">
        <v>54</v>
      </c>
      <c r="W3604" s="17" t="s">
        <v>251</v>
      </c>
    </row>
    <row r="3605" ht="15.75" customHeight="1">
      <c r="A3605" s="14" t="s">
        <v>9804</v>
      </c>
      <c r="B3605" s="14" t="s">
        <v>9805</v>
      </c>
      <c r="C3605" s="14">
        <v>2018.0</v>
      </c>
      <c r="D3605" s="14">
        <v>35.0</v>
      </c>
      <c r="E3605" s="14">
        <v>268922.0</v>
      </c>
      <c r="F3605" s="14" t="s">
        <v>4913</v>
      </c>
      <c r="G3605" s="14" t="s">
        <v>4914</v>
      </c>
      <c r="H3605" s="14" t="s">
        <v>4915</v>
      </c>
      <c r="I3605" s="14">
        <v>0.697</v>
      </c>
      <c r="J3605" s="14">
        <v>0.852</v>
      </c>
      <c r="K3605" s="14">
        <v>0.8868094025862124</v>
      </c>
      <c r="L3605" s="14">
        <v>0.0491</v>
      </c>
      <c r="M3605" s="14">
        <v>0.0608</v>
      </c>
      <c r="N3605" s="14">
        <v>1.95E-6</v>
      </c>
      <c r="O3605" s="14">
        <v>0.308</v>
      </c>
      <c r="P3605" s="14">
        <v>0.882</v>
      </c>
      <c r="Q3605" s="14">
        <v>97.952</v>
      </c>
      <c r="R3605" s="14">
        <v>3.0</v>
      </c>
      <c r="S3605" s="14">
        <v>1.0</v>
      </c>
      <c r="T3605" s="14" t="s">
        <v>34</v>
      </c>
      <c r="U3605" s="14" t="s">
        <v>35</v>
      </c>
      <c r="V3605" s="16" t="s">
        <v>560</v>
      </c>
      <c r="W3605" s="17" t="s">
        <v>185</v>
      </c>
    </row>
    <row r="3606" ht="15.75" customHeight="1">
      <c r="A3606" s="14" t="s">
        <v>5673</v>
      </c>
      <c r="B3606" s="14" t="s">
        <v>5674</v>
      </c>
      <c r="C3606" s="14">
        <v>2020.0</v>
      </c>
      <c r="D3606" s="14">
        <v>35.0</v>
      </c>
      <c r="E3606" s="14">
        <v>266000.0</v>
      </c>
      <c r="F3606" s="14" t="s">
        <v>26</v>
      </c>
      <c r="G3606" s="14" t="s">
        <v>5675</v>
      </c>
      <c r="H3606" s="14" t="s">
        <v>5674</v>
      </c>
      <c r="I3606" s="14">
        <v>0.521</v>
      </c>
      <c r="J3606" s="14">
        <v>0.497</v>
      </c>
      <c r="K3606" s="14">
        <v>0.8639445596889197</v>
      </c>
      <c r="L3606" s="14">
        <v>0.142</v>
      </c>
      <c r="M3606" s="14">
        <v>0.663</v>
      </c>
      <c r="N3606" s="14">
        <v>0.0</v>
      </c>
      <c r="O3606" s="14">
        <v>0.126</v>
      </c>
      <c r="P3606" s="14">
        <v>0.427</v>
      </c>
      <c r="Q3606" s="14">
        <v>92.386</v>
      </c>
      <c r="R3606" s="14">
        <v>11.0</v>
      </c>
      <c r="S3606" s="14">
        <v>1.0</v>
      </c>
      <c r="T3606" s="14" t="s">
        <v>34</v>
      </c>
      <c r="U3606" s="14" t="s">
        <v>35</v>
      </c>
      <c r="V3606" s="16" t="s">
        <v>54</v>
      </c>
      <c r="W3606" s="17" t="s">
        <v>251</v>
      </c>
    </row>
    <row r="3607" ht="15.75" customHeight="1">
      <c r="A3607" s="14" t="s">
        <v>5678</v>
      </c>
      <c r="B3607" s="14" t="s">
        <v>5679</v>
      </c>
      <c r="C3607" s="14">
        <v>2015.0</v>
      </c>
      <c r="D3607" s="14">
        <v>35.0</v>
      </c>
      <c r="E3607" s="14">
        <v>318760.0</v>
      </c>
      <c r="F3607" s="14" t="s">
        <v>26</v>
      </c>
      <c r="G3607" s="14" t="s">
        <v>3568</v>
      </c>
      <c r="H3607" s="14" t="s">
        <v>3569</v>
      </c>
      <c r="I3607" s="14">
        <v>0.609</v>
      </c>
      <c r="J3607" s="14">
        <v>0.526</v>
      </c>
      <c r="K3607" s="14">
        <v>0.8119906743778584</v>
      </c>
      <c r="L3607" s="14">
        <v>0.028</v>
      </c>
      <c r="M3607" s="14">
        <v>0.328</v>
      </c>
      <c r="N3607" s="14">
        <v>0.00187</v>
      </c>
      <c r="O3607" s="14">
        <v>0.666</v>
      </c>
      <c r="P3607" s="14">
        <v>0.342</v>
      </c>
      <c r="Q3607" s="14">
        <v>121.987</v>
      </c>
      <c r="R3607" s="14">
        <v>1.0</v>
      </c>
      <c r="S3607" s="14">
        <v>0.0</v>
      </c>
      <c r="T3607" s="14" t="s">
        <v>34</v>
      </c>
      <c r="U3607" s="14" t="s">
        <v>35</v>
      </c>
      <c r="V3607" s="16" t="s">
        <v>45</v>
      </c>
      <c r="W3607" s="17" t="s">
        <v>251</v>
      </c>
    </row>
    <row r="3608" ht="15.75" customHeight="1">
      <c r="A3608" s="14" t="s">
        <v>5682</v>
      </c>
      <c r="B3608" s="14" t="s">
        <v>5684</v>
      </c>
      <c r="C3608" s="14">
        <v>2013.0</v>
      </c>
      <c r="D3608" s="14">
        <v>35.0</v>
      </c>
      <c r="E3608" s="14">
        <v>269855.0</v>
      </c>
      <c r="F3608" s="14" t="s">
        <v>3987</v>
      </c>
      <c r="G3608" s="14" t="s">
        <v>5687</v>
      </c>
      <c r="H3608" s="14" t="s">
        <v>5688</v>
      </c>
      <c r="I3608" s="14">
        <v>0.785</v>
      </c>
      <c r="J3608" s="14">
        <v>0.971</v>
      </c>
      <c r="K3608" s="14">
        <v>0.8351335742982241</v>
      </c>
      <c r="L3608" s="14">
        <v>0.106</v>
      </c>
      <c r="M3608" s="14">
        <v>0.312</v>
      </c>
      <c r="N3608" s="14">
        <v>0.00365</v>
      </c>
      <c r="O3608" s="14">
        <v>0.112</v>
      </c>
      <c r="P3608" s="14">
        <v>0.469</v>
      </c>
      <c r="Q3608" s="14">
        <v>132.366</v>
      </c>
      <c r="R3608" s="14">
        <v>11.0</v>
      </c>
      <c r="S3608" s="14">
        <v>0.0</v>
      </c>
      <c r="T3608" s="14" t="s">
        <v>104</v>
      </c>
      <c r="U3608" s="14" t="s">
        <v>35</v>
      </c>
      <c r="V3608" s="16" t="s">
        <v>54</v>
      </c>
      <c r="W3608" s="17" t="s">
        <v>251</v>
      </c>
    </row>
    <row r="3609" ht="15.75" customHeight="1">
      <c r="A3609" s="14" t="s">
        <v>21821</v>
      </c>
      <c r="B3609" s="14" t="s">
        <v>21822</v>
      </c>
      <c r="C3609" s="14">
        <v>2021.0</v>
      </c>
      <c r="D3609" s="14">
        <v>35.0</v>
      </c>
      <c r="E3609" s="14">
        <v>253013.0</v>
      </c>
      <c r="F3609" s="14" t="s">
        <v>20861</v>
      </c>
      <c r="G3609" s="14" t="s">
        <v>21823</v>
      </c>
      <c r="H3609" s="14" t="s">
        <v>21824</v>
      </c>
      <c r="I3609" s="14">
        <v>0.32</v>
      </c>
      <c r="J3609" s="14">
        <v>0.477</v>
      </c>
      <c r="K3609" s="14">
        <v>0.7848480311255995</v>
      </c>
      <c r="L3609" s="14">
        <v>0.0414</v>
      </c>
      <c r="M3609" s="14">
        <v>0.213</v>
      </c>
      <c r="N3609" s="14">
        <v>0.0</v>
      </c>
      <c r="O3609" s="14">
        <v>0.738</v>
      </c>
      <c r="P3609" s="14">
        <v>0.506</v>
      </c>
      <c r="Q3609" s="14">
        <v>85.52</v>
      </c>
      <c r="R3609" s="14">
        <v>5.0</v>
      </c>
      <c r="S3609" s="14">
        <v>1.0</v>
      </c>
      <c r="T3609" s="14" t="s">
        <v>20864</v>
      </c>
      <c r="U3609" s="14" t="s">
        <v>35</v>
      </c>
      <c r="V3609" s="16" t="s">
        <v>333</v>
      </c>
      <c r="W3609" s="17" t="s">
        <v>185</v>
      </c>
    </row>
    <row r="3610" ht="15.75" customHeight="1">
      <c r="A3610" s="14" t="s">
        <v>5691</v>
      </c>
      <c r="B3610" s="14" t="s">
        <v>5692</v>
      </c>
      <c r="C3610" s="14">
        <v>2019.0</v>
      </c>
      <c r="D3610" s="14">
        <v>35.0</v>
      </c>
      <c r="E3610" s="14">
        <v>233101.0</v>
      </c>
      <c r="F3610" s="14" t="s">
        <v>26</v>
      </c>
      <c r="G3610" s="14" t="s">
        <v>5694</v>
      </c>
      <c r="H3610" s="14" t="s">
        <v>5695</v>
      </c>
      <c r="I3610" s="14">
        <v>0.421</v>
      </c>
      <c r="J3610" s="14">
        <v>0.573</v>
      </c>
      <c r="K3610" s="14">
        <v>0.8488439244358899</v>
      </c>
      <c r="L3610" s="14">
        <v>0.0603</v>
      </c>
      <c r="M3610" s="14">
        <v>0.276</v>
      </c>
      <c r="N3610" s="14">
        <v>0.0</v>
      </c>
      <c r="O3610" s="14">
        <v>0.275</v>
      </c>
      <c r="P3610" s="14">
        <v>0.184</v>
      </c>
      <c r="Q3610" s="14">
        <v>84.017</v>
      </c>
      <c r="R3610" s="14">
        <v>1.0</v>
      </c>
      <c r="S3610" s="14">
        <v>1.0</v>
      </c>
      <c r="T3610" s="14" t="s">
        <v>34</v>
      </c>
      <c r="U3610" s="14" t="s">
        <v>35</v>
      </c>
      <c r="V3610" s="16" t="s">
        <v>58</v>
      </c>
      <c r="W3610" s="17" t="s">
        <v>251</v>
      </c>
    </row>
    <row r="3611" ht="15.75" customHeight="1">
      <c r="A3611" s="14" t="s">
        <v>9806</v>
      </c>
      <c r="B3611" s="14" t="s">
        <v>5752</v>
      </c>
      <c r="C3611" s="14">
        <v>2023.0</v>
      </c>
      <c r="D3611" s="14">
        <v>35.0</v>
      </c>
      <c r="E3611" s="14">
        <v>210001.0</v>
      </c>
      <c r="F3611" s="14" t="s">
        <v>26</v>
      </c>
      <c r="G3611" s="14" t="s">
        <v>9807</v>
      </c>
      <c r="H3611" s="14" t="s">
        <v>9808</v>
      </c>
      <c r="I3611" s="14">
        <v>0.826</v>
      </c>
      <c r="J3611" s="14">
        <v>0.946</v>
      </c>
      <c r="K3611" s="14">
        <v>0.9772421020901924</v>
      </c>
      <c r="L3611" s="14">
        <v>0.14</v>
      </c>
      <c r="M3611" s="14">
        <v>0.462</v>
      </c>
      <c r="N3611" s="14">
        <v>0.0</v>
      </c>
      <c r="O3611" s="14">
        <v>0.233</v>
      </c>
      <c r="P3611" s="14">
        <v>0.894</v>
      </c>
      <c r="Q3611" s="14">
        <v>103.464</v>
      </c>
      <c r="R3611" s="14">
        <v>7.0</v>
      </c>
      <c r="S3611" s="14">
        <v>1.0</v>
      </c>
      <c r="T3611" s="14" t="s">
        <v>34</v>
      </c>
      <c r="U3611" s="14" t="s">
        <v>35</v>
      </c>
      <c r="V3611" s="16" t="s">
        <v>560</v>
      </c>
      <c r="W3611" s="17" t="s">
        <v>185</v>
      </c>
    </row>
    <row r="3612" ht="15.75" customHeight="1">
      <c r="A3612" s="14" t="s">
        <v>5696</v>
      </c>
      <c r="B3612" s="14" t="s">
        <v>5697</v>
      </c>
      <c r="C3612" s="14">
        <v>2023.0</v>
      </c>
      <c r="D3612" s="14">
        <v>35.0</v>
      </c>
      <c r="E3612" s="14">
        <v>233846.0</v>
      </c>
      <c r="F3612" s="14" t="s">
        <v>26</v>
      </c>
      <c r="G3612" s="14" t="s">
        <v>1554</v>
      </c>
      <c r="H3612" s="14" t="s">
        <v>5699</v>
      </c>
      <c r="I3612" s="14">
        <v>0.467</v>
      </c>
      <c r="J3612" s="14">
        <v>0.488</v>
      </c>
      <c r="K3612" s="14">
        <v>0.8049323037921646</v>
      </c>
      <c r="L3612" s="14">
        <v>0.0293</v>
      </c>
      <c r="M3612" s="14">
        <v>0.493</v>
      </c>
      <c r="N3612" s="14">
        <v>4.48E-5</v>
      </c>
      <c r="O3612" s="14">
        <v>0.235</v>
      </c>
      <c r="P3612" s="14">
        <v>0.254</v>
      </c>
      <c r="Q3612" s="14">
        <v>116.869</v>
      </c>
      <c r="R3612" s="14">
        <v>6.0</v>
      </c>
      <c r="S3612" s="14">
        <v>0.0</v>
      </c>
      <c r="T3612" s="14" t="s">
        <v>34</v>
      </c>
      <c r="U3612" s="14" t="s">
        <v>35</v>
      </c>
      <c r="V3612" s="16" t="s">
        <v>36</v>
      </c>
      <c r="W3612" s="17" t="s">
        <v>251</v>
      </c>
    </row>
    <row r="3613" ht="15.75" customHeight="1">
      <c r="A3613" s="14" t="s">
        <v>9809</v>
      </c>
      <c r="B3613" s="14" t="s">
        <v>9810</v>
      </c>
      <c r="C3613" s="14">
        <v>2004.0</v>
      </c>
      <c r="D3613" s="14">
        <v>35.0</v>
      </c>
      <c r="E3613" s="14">
        <v>312530.0</v>
      </c>
      <c r="F3613" s="14" t="s">
        <v>5171</v>
      </c>
      <c r="G3613" s="14" t="s">
        <v>3518</v>
      </c>
      <c r="H3613" s="14" t="s">
        <v>9812</v>
      </c>
      <c r="I3613" s="14">
        <v>0.572</v>
      </c>
      <c r="J3613" s="14">
        <v>0.528</v>
      </c>
      <c r="K3613" s="14">
        <v>0.7474814450249722</v>
      </c>
      <c r="L3613" s="14">
        <v>0.0236</v>
      </c>
      <c r="M3613" s="14">
        <v>0.595</v>
      </c>
      <c r="N3613" s="14">
        <v>0.0</v>
      </c>
      <c r="O3613" s="14">
        <v>0.334</v>
      </c>
      <c r="P3613" s="14">
        <v>0.621</v>
      </c>
      <c r="Q3613" s="14">
        <v>95.275</v>
      </c>
      <c r="R3613" s="14">
        <v>2.0</v>
      </c>
      <c r="S3613" s="14">
        <v>1.0</v>
      </c>
      <c r="T3613" s="14" t="s">
        <v>34</v>
      </c>
      <c r="U3613" s="14" t="s">
        <v>35</v>
      </c>
      <c r="V3613" s="16" t="s">
        <v>407</v>
      </c>
      <c r="W3613" s="17" t="s">
        <v>185</v>
      </c>
    </row>
    <row r="3614" ht="15.75" customHeight="1">
      <c r="A3614" s="14" t="s">
        <v>9813</v>
      </c>
      <c r="B3614" s="14" t="s">
        <v>3777</v>
      </c>
      <c r="C3614" s="14">
        <v>2005.0</v>
      </c>
      <c r="D3614" s="14">
        <v>35.0</v>
      </c>
      <c r="E3614" s="14">
        <v>271152.0</v>
      </c>
      <c r="F3614" s="14" t="s">
        <v>26</v>
      </c>
      <c r="G3614" s="14" t="s">
        <v>63</v>
      </c>
      <c r="H3614" s="14" t="s">
        <v>3777</v>
      </c>
      <c r="I3614" s="14">
        <v>0.757</v>
      </c>
      <c r="J3614" s="14">
        <v>0.84</v>
      </c>
      <c r="K3614" s="14">
        <v>0.8243107394001603</v>
      </c>
      <c r="L3614" s="14">
        <v>0.0443</v>
      </c>
      <c r="M3614" s="14">
        <v>0.278</v>
      </c>
      <c r="N3614" s="14">
        <v>0.0</v>
      </c>
      <c r="O3614" s="14">
        <v>0.0317</v>
      </c>
      <c r="P3614" s="14">
        <v>0.962</v>
      </c>
      <c r="Q3614" s="14">
        <v>100.002</v>
      </c>
      <c r="R3614" s="14">
        <v>10.0</v>
      </c>
      <c r="S3614" s="14">
        <v>1.0</v>
      </c>
      <c r="T3614" s="14" t="s">
        <v>34</v>
      </c>
      <c r="U3614" s="14" t="s">
        <v>35</v>
      </c>
      <c r="V3614" s="16" t="s">
        <v>819</v>
      </c>
      <c r="W3614" s="17" t="s">
        <v>185</v>
      </c>
    </row>
    <row r="3615" ht="15.75" customHeight="1">
      <c r="A3615" s="14" t="s">
        <v>5704</v>
      </c>
      <c r="B3615" s="14" t="s">
        <v>5705</v>
      </c>
      <c r="C3615" s="14">
        <v>2013.0</v>
      </c>
      <c r="D3615" s="14">
        <v>35.0</v>
      </c>
      <c r="E3615" s="14">
        <v>295506.0</v>
      </c>
      <c r="F3615" s="14" t="s">
        <v>31</v>
      </c>
      <c r="G3615" s="14" t="s">
        <v>4946</v>
      </c>
      <c r="H3615" s="14" t="s">
        <v>5706</v>
      </c>
      <c r="I3615" s="14">
        <v>0.408</v>
      </c>
      <c r="J3615" s="14">
        <v>0.266</v>
      </c>
      <c r="K3615" s="14">
        <v>0.7637798643773924</v>
      </c>
      <c r="L3615" s="14">
        <v>0.0265</v>
      </c>
      <c r="M3615" s="14">
        <v>0.711</v>
      </c>
      <c r="N3615" s="14">
        <v>0.0</v>
      </c>
      <c r="O3615" s="14">
        <v>0.109</v>
      </c>
      <c r="P3615" s="14">
        <v>0.211</v>
      </c>
      <c r="Q3615" s="14">
        <v>85.22</v>
      </c>
      <c r="R3615" s="14">
        <v>2.0</v>
      </c>
      <c r="S3615" s="14">
        <v>1.0</v>
      </c>
      <c r="T3615" s="14" t="s">
        <v>34</v>
      </c>
      <c r="U3615" s="14" t="s">
        <v>35</v>
      </c>
      <c r="V3615" s="16" t="s">
        <v>36</v>
      </c>
      <c r="W3615" s="17" t="s">
        <v>251</v>
      </c>
    </row>
    <row r="3616" ht="15.75" customHeight="1">
      <c r="A3616" s="14" t="s">
        <v>9814</v>
      </c>
      <c r="B3616" s="14" t="s">
        <v>9815</v>
      </c>
      <c r="C3616" s="14">
        <v>2017.0</v>
      </c>
      <c r="D3616" s="14">
        <v>35.0</v>
      </c>
      <c r="E3616" s="14">
        <v>224813.0</v>
      </c>
      <c r="F3616" s="14" t="s">
        <v>1918</v>
      </c>
      <c r="G3616" s="14" t="s">
        <v>1919</v>
      </c>
      <c r="H3616" s="14" t="s">
        <v>9816</v>
      </c>
      <c r="I3616" s="14">
        <v>0.677</v>
      </c>
      <c r="J3616" s="14">
        <v>0.444</v>
      </c>
      <c r="K3616" s="14">
        <v>0.8248240754427562</v>
      </c>
      <c r="L3616" s="14">
        <v>0.0296</v>
      </c>
      <c r="M3616" s="14">
        <v>0.754</v>
      </c>
      <c r="N3616" s="14">
        <v>1.16E-5</v>
      </c>
      <c r="O3616" s="14">
        <v>0.308</v>
      </c>
      <c r="P3616" s="14">
        <v>0.516</v>
      </c>
      <c r="Q3616" s="14">
        <v>79.996</v>
      </c>
      <c r="R3616" s="14">
        <v>4.0</v>
      </c>
      <c r="S3616" s="14">
        <v>1.0</v>
      </c>
      <c r="T3616" s="14" t="s">
        <v>104</v>
      </c>
      <c r="U3616" s="14" t="s">
        <v>68</v>
      </c>
      <c r="V3616" s="16" t="s">
        <v>333</v>
      </c>
      <c r="W3616" s="17" t="s">
        <v>185</v>
      </c>
    </row>
    <row r="3617" ht="15.75" customHeight="1">
      <c r="A3617" s="14" t="s">
        <v>5710</v>
      </c>
      <c r="B3617" s="14" t="s">
        <v>5711</v>
      </c>
      <c r="C3617" s="14">
        <v>2024.0</v>
      </c>
      <c r="D3617" s="14">
        <v>35.0</v>
      </c>
      <c r="E3617" s="14">
        <v>151680.0</v>
      </c>
      <c r="F3617" s="14" t="s">
        <v>5061</v>
      </c>
      <c r="G3617" s="14" t="s">
        <v>5062</v>
      </c>
      <c r="H3617" s="14" t="s">
        <v>5711</v>
      </c>
      <c r="I3617" s="14">
        <v>0.568</v>
      </c>
      <c r="J3617" s="14">
        <v>0.488</v>
      </c>
      <c r="K3617" s="14">
        <v>0.7491711761651837</v>
      </c>
      <c r="L3617" s="14">
        <v>0.0511</v>
      </c>
      <c r="M3617" s="14">
        <v>0.775</v>
      </c>
      <c r="N3617" s="14">
        <v>0.00367</v>
      </c>
      <c r="O3617" s="14">
        <v>0.127</v>
      </c>
      <c r="P3617" s="14">
        <v>0.357</v>
      </c>
      <c r="Q3617" s="14">
        <v>124.923</v>
      </c>
      <c r="R3617" s="14">
        <v>8.0</v>
      </c>
      <c r="S3617" s="14">
        <v>1.0</v>
      </c>
      <c r="T3617" s="14" t="s">
        <v>104</v>
      </c>
      <c r="U3617" s="14" t="s">
        <v>35</v>
      </c>
      <c r="V3617" s="16" t="s">
        <v>45</v>
      </c>
      <c r="W3617" s="17" t="s">
        <v>251</v>
      </c>
    </row>
    <row r="3618" ht="15.75" customHeight="1">
      <c r="A3618" s="14" t="s">
        <v>5714</v>
      </c>
      <c r="B3618" s="14" t="s">
        <v>5715</v>
      </c>
      <c r="C3618" s="14">
        <v>2010.0</v>
      </c>
      <c r="D3618" s="14">
        <v>35.0</v>
      </c>
      <c r="E3618" s="14">
        <v>260351.0</v>
      </c>
      <c r="F3618" s="14" t="s">
        <v>880</v>
      </c>
      <c r="G3618" s="14" t="s">
        <v>3591</v>
      </c>
      <c r="H3618" s="14" t="s">
        <v>5715</v>
      </c>
      <c r="I3618" s="14">
        <v>0.42</v>
      </c>
      <c r="J3618" s="14">
        <v>0.532</v>
      </c>
      <c r="K3618" s="14">
        <v>0.78104078880968</v>
      </c>
      <c r="L3618" s="14">
        <v>0.0426</v>
      </c>
      <c r="M3618" s="14">
        <v>0.336</v>
      </c>
      <c r="N3618" s="14">
        <v>2.7E-6</v>
      </c>
      <c r="O3618" s="14">
        <v>0.111</v>
      </c>
      <c r="P3618" s="14">
        <v>0.233</v>
      </c>
      <c r="Q3618" s="14">
        <v>151.538</v>
      </c>
      <c r="R3618" s="14">
        <v>11.0</v>
      </c>
      <c r="S3618" s="14">
        <v>0.0</v>
      </c>
      <c r="T3618" s="14" t="s">
        <v>104</v>
      </c>
      <c r="U3618" s="14" t="s">
        <v>35</v>
      </c>
      <c r="V3618" s="16" t="s">
        <v>36</v>
      </c>
      <c r="W3618" s="17" t="s">
        <v>251</v>
      </c>
    </row>
    <row r="3619" ht="15.75" customHeight="1">
      <c r="A3619" s="14" t="s">
        <v>5719</v>
      </c>
      <c r="B3619" s="14" t="s">
        <v>5720</v>
      </c>
      <c r="C3619" s="14">
        <v>2017.0</v>
      </c>
      <c r="D3619" s="14">
        <v>35.0</v>
      </c>
      <c r="E3619" s="14">
        <v>208532.0</v>
      </c>
      <c r="F3619" s="14" t="s">
        <v>880</v>
      </c>
      <c r="G3619" s="14" t="s">
        <v>1822</v>
      </c>
      <c r="H3619" s="14" t="s">
        <v>5722</v>
      </c>
      <c r="I3619" s="14">
        <v>0.569</v>
      </c>
      <c r="J3619" s="14">
        <v>0.789</v>
      </c>
      <c r="K3619" s="14">
        <v>0.8645220627368401</v>
      </c>
      <c r="L3619" s="14">
        <v>0.0312</v>
      </c>
      <c r="M3619" s="14">
        <v>0.202</v>
      </c>
      <c r="N3619" s="14">
        <v>0.0</v>
      </c>
      <c r="O3619" s="14">
        <v>0.348</v>
      </c>
      <c r="P3619" s="14">
        <v>0.403</v>
      </c>
      <c r="Q3619" s="14">
        <v>125.973</v>
      </c>
      <c r="R3619" s="14">
        <v>4.0</v>
      </c>
      <c r="S3619" s="14">
        <v>1.0</v>
      </c>
      <c r="T3619" s="14" t="s">
        <v>104</v>
      </c>
      <c r="U3619" s="14" t="s">
        <v>68</v>
      </c>
      <c r="V3619" s="16" t="s">
        <v>54</v>
      </c>
      <c r="W3619" s="17" t="s">
        <v>251</v>
      </c>
    </row>
    <row r="3620" ht="15.75" customHeight="1">
      <c r="A3620" s="14" t="s">
        <v>5726</v>
      </c>
      <c r="B3620" s="14" t="s">
        <v>5727</v>
      </c>
      <c r="C3620" s="14">
        <v>2022.0</v>
      </c>
      <c r="D3620" s="14">
        <v>35.0</v>
      </c>
      <c r="E3620" s="14">
        <v>253316.0</v>
      </c>
      <c r="F3620" s="14" t="s">
        <v>1918</v>
      </c>
      <c r="G3620" s="14" t="s">
        <v>1919</v>
      </c>
      <c r="H3620" s="14" t="s">
        <v>5728</v>
      </c>
      <c r="I3620" s="14">
        <v>0.616</v>
      </c>
      <c r="J3620" s="14">
        <v>0.43</v>
      </c>
      <c r="K3620" s="14">
        <v>0.8127179004382026</v>
      </c>
      <c r="L3620" s="14">
        <v>0.0277</v>
      </c>
      <c r="M3620" s="14">
        <v>0.728</v>
      </c>
      <c r="N3620" s="14">
        <v>0.0</v>
      </c>
      <c r="O3620" s="14">
        <v>0.151</v>
      </c>
      <c r="P3620" s="14">
        <v>0.484</v>
      </c>
      <c r="Q3620" s="14">
        <v>98.005</v>
      </c>
      <c r="R3620" s="14">
        <v>4.0</v>
      </c>
      <c r="S3620" s="14">
        <v>0.0</v>
      </c>
      <c r="T3620" s="14" t="s">
        <v>104</v>
      </c>
      <c r="U3620" s="14" t="s">
        <v>35</v>
      </c>
      <c r="V3620" s="16" t="s">
        <v>54</v>
      </c>
      <c r="W3620" s="17" t="s">
        <v>251</v>
      </c>
    </row>
    <row r="3621" ht="15.75" customHeight="1">
      <c r="A3621" s="14" t="s">
        <v>21825</v>
      </c>
      <c r="B3621" s="14" t="s">
        <v>21826</v>
      </c>
      <c r="C3621" s="14">
        <v>2024.0</v>
      </c>
      <c r="D3621" s="14">
        <v>35.0</v>
      </c>
      <c r="E3621" s="14">
        <v>240000.0</v>
      </c>
      <c r="F3621" s="14" t="s">
        <v>21827</v>
      </c>
      <c r="G3621" s="14" t="s">
        <v>21828</v>
      </c>
      <c r="H3621" s="14" t="s">
        <v>21826</v>
      </c>
      <c r="I3621" s="14">
        <v>0.36</v>
      </c>
      <c r="J3621" s="14">
        <v>0.914</v>
      </c>
      <c r="K3621" s="14">
        <v>0.9168395610780734</v>
      </c>
      <c r="L3621" s="14">
        <v>0.194</v>
      </c>
      <c r="M3621" s="14">
        <v>1.24E-4</v>
      </c>
      <c r="N3621" s="14">
        <v>1.37E-4</v>
      </c>
      <c r="O3621" s="14">
        <v>0.375</v>
      </c>
      <c r="P3621" s="14">
        <v>0.322</v>
      </c>
      <c r="Q3621" s="14">
        <v>154.771</v>
      </c>
      <c r="R3621" s="14">
        <v>9.0</v>
      </c>
      <c r="S3621" s="14">
        <v>0.0</v>
      </c>
      <c r="T3621" s="14" t="s">
        <v>1434</v>
      </c>
      <c r="U3621" s="14" t="s">
        <v>35</v>
      </c>
      <c r="V3621" s="16" t="s">
        <v>45</v>
      </c>
      <c r="W3621" s="17" t="s">
        <v>251</v>
      </c>
    </row>
    <row r="3622" ht="15.75" customHeight="1">
      <c r="A3622" s="14" t="s">
        <v>9818</v>
      </c>
      <c r="B3622" s="14" t="s">
        <v>9819</v>
      </c>
      <c r="C3622" s="14">
        <v>2023.0</v>
      </c>
      <c r="D3622" s="14">
        <v>35.0</v>
      </c>
      <c r="E3622" s="14">
        <v>200638.0</v>
      </c>
      <c r="F3622" s="14" t="s">
        <v>9820</v>
      </c>
      <c r="G3622" s="14" t="s">
        <v>6829</v>
      </c>
      <c r="H3622" s="14" t="s">
        <v>9819</v>
      </c>
      <c r="I3622" s="14">
        <v>0.881</v>
      </c>
      <c r="J3622" s="14">
        <v>0.435</v>
      </c>
      <c r="K3622" s="14">
        <v>0.7307338566352806</v>
      </c>
      <c r="L3622" s="14">
        <v>0.544</v>
      </c>
      <c r="M3622" s="14">
        <v>0.147</v>
      </c>
      <c r="N3622" s="14">
        <v>0.0</v>
      </c>
      <c r="O3622" s="14">
        <v>0.299</v>
      </c>
      <c r="P3622" s="14">
        <v>0.601</v>
      </c>
      <c r="Q3622" s="14">
        <v>94.079</v>
      </c>
      <c r="R3622" s="14">
        <v>1.0</v>
      </c>
      <c r="S3622" s="14">
        <v>1.0</v>
      </c>
      <c r="T3622" s="14" t="s">
        <v>104</v>
      </c>
      <c r="U3622" s="14" t="s">
        <v>68</v>
      </c>
      <c r="V3622" s="16" t="s">
        <v>407</v>
      </c>
      <c r="W3622" s="17" t="s">
        <v>185</v>
      </c>
    </row>
    <row r="3623" ht="15.75" customHeight="1">
      <c r="A3623" s="14" t="s">
        <v>9821</v>
      </c>
      <c r="B3623" s="14" t="s">
        <v>9822</v>
      </c>
      <c r="C3623" s="14">
        <v>2024.0</v>
      </c>
      <c r="D3623" s="14">
        <v>35.0</v>
      </c>
      <c r="E3623" s="14">
        <v>213550.0</v>
      </c>
      <c r="F3623" s="14" t="s">
        <v>9823</v>
      </c>
      <c r="G3623" s="14" t="s">
        <v>9824</v>
      </c>
      <c r="H3623" s="14" t="s">
        <v>9822</v>
      </c>
      <c r="I3623" s="14">
        <v>0.815</v>
      </c>
      <c r="J3623" s="14">
        <v>0.661</v>
      </c>
      <c r="K3623" s="14">
        <v>0.8596453703321789</v>
      </c>
      <c r="L3623" s="14">
        <v>0.0304</v>
      </c>
      <c r="M3623" s="14">
        <v>0.512</v>
      </c>
      <c r="N3623" s="14">
        <v>0.0</v>
      </c>
      <c r="O3623" s="14">
        <v>0.163</v>
      </c>
      <c r="P3623" s="14">
        <v>0.84</v>
      </c>
      <c r="Q3623" s="14">
        <v>100.02</v>
      </c>
      <c r="R3623" s="14">
        <v>0.0</v>
      </c>
      <c r="S3623" s="14">
        <v>1.0</v>
      </c>
      <c r="T3623" s="14" t="s">
        <v>104</v>
      </c>
      <c r="U3623" s="14" t="s">
        <v>94</v>
      </c>
      <c r="V3623" s="16" t="s">
        <v>560</v>
      </c>
      <c r="W3623" s="17" t="s">
        <v>185</v>
      </c>
    </row>
    <row r="3624" ht="15.75" customHeight="1">
      <c r="A3624" s="14" t="s">
        <v>9826</v>
      </c>
      <c r="B3624" s="14" t="s">
        <v>9827</v>
      </c>
      <c r="C3624" s="14">
        <v>1991.0</v>
      </c>
      <c r="D3624" s="14">
        <v>35.0</v>
      </c>
      <c r="E3624" s="14">
        <v>291306.0</v>
      </c>
      <c r="F3624" s="14" t="s">
        <v>9828</v>
      </c>
      <c r="G3624" s="14" t="s">
        <v>9829</v>
      </c>
      <c r="H3624" s="14" t="s">
        <v>9830</v>
      </c>
      <c r="I3624" s="14">
        <v>0.908</v>
      </c>
      <c r="J3624" s="14">
        <v>0.397</v>
      </c>
      <c r="K3624" s="14">
        <v>0.6512523260400135</v>
      </c>
      <c r="L3624" s="14">
        <v>0.141</v>
      </c>
      <c r="M3624" s="14">
        <v>9.29E-4</v>
      </c>
      <c r="N3624" s="14">
        <v>2.33E-4</v>
      </c>
      <c r="O3624" s="14">
        <v>0.101</v>
      </c>
      <c r="P3624" s="14">
        <v>0.948</v>
      </c>
      <c r="Q3624" s="14">
        <v>126.711</v>
      </c>
      <c r="R3624" s="14">
        <v>7.0</v>
      </c>
      <c r="S3624" s="14">
        <v>1.0</v>
      </c>
      <c r="T3624" s="14" t="s">
        <v>103</v>
      </c>
      <c r="U3624" s="14" t="s">
        <v>94</v>
      </c>
      <c r="V3624" s="16" t="s">
        <v>819</v>
      </c>
      <c r="W3624" s="17" t="s">
        <v>185</v>
      </c>
    </row>
    <row r="3625" ht="15.75" customHeight="1">
      <c r="A3625" s="14" t="s">
        <v>21829</v>
      </c>
      <c r="B3625" s="14" t="s">
        <v>21830</v>
      </c>
      <c r="C3625" s="14">
        <v>2020.0</v>
      </c>
      <c r="D3625" s="14">
        <v>35.0</v>
      </c>
      <c r="E3625" s="14">
        <v>235555.0</v>
      </c>
      <c r="F3625" s="14" t="s">
        <v>21807</v>
      </c>
      <c r="G3625" s="14" t="s">
        <v>21831</v>
      </c>
      <c r="H3625" s="14" t="s">
        <v>21832</v>
      </c>
      <c r="I3625" s="14">
        <v>0.832</v>
      </c>
      <c r="J3625" s="14">
        <v>0.701</v>
      </c>
      <c r="K3625" s="14">
        <v>0.77851688660025</v>
      </c>
      <c r="L3625" s="14">
        <v>0.11</v>
      </c>
      <c r="M3625" s="14">
        <v>0.338</v>
      </c>
      <c r="N3625" s="14">
        <v>0.0</v>
      </c>
      <c r="O3625" s="14">
        <v>0.045</v>
      </c>
      <c r="P3625" s="14">
        <v>0.678</v>
      </c>
      <c r="Q3625" s="14">
        <v>108.03</v>
      </c>
      <c r="R3625" s="14">
        <v>2.0</v>
      </c>
      <c r="S3625" s="14">
        <v>0.0</v>
      </c>
      <c r="T3625" s="14" t="s">
        <v>1264</v>
      </c>
      <c r="U3625" s="14" t="s">
        <v>94</v>
      </c>
      <c r="V3625" s="16" t="s">
        <v>407</v>
      </c>
      <c r="W3625" s="17" t="s">
        <v>185</v>
      </c>
    </row>
    <row r="3626" ht="15.75" customHeight="1">
      <c r="A3626" s="14" t="s">
        <v>9831</v>
      </c>
      <c r="B3626" s="14" t="s">
        <v>9832</v>
      </c>
      <c r="C3626" s="14">
        <v>2013.0</v>
      </c>
      <c r="D3626" s="14">
        <v>35.0</v>
      </c>
      <c r="E3626" s="14">
        <v>313981.0</v>
      </c>
      <c r="F3626" s="14" t="s">
        <v>9833</v>
      </c>
      <c r="G3626" s="14" t="s">
        <v>9834</v>
      </c>
      <c r="H3626" s="14" t="s">
        <v>9835</v>
      </c>
      <c r="I3626" s="14">
        <v>0.622</v>
      </c>
      <c r="J3626" s="14">
        <v>0.719</v>
      </c>
      <c r="K3626" s="14">
        <v>0.7933394648302069</v>
      </c>
      <c r="L3626" s="14">
        <v>0.0477</v>
      </c>
      <c r="M3626" s="14">
        <v>0.21</v>
      </c>
      <c r="N3626" s="14">
        <v>0.0</v>
      </c>
      <c r="O3626" s="14">
        <v>0.135</v>
      </c>
      <c r="P3626" s="14">
        <v>0.651</v>
      </c>
      <c r="Q3626" s="14">
        <v>162.095</v>
      </c>
      <c r="R3626" s="14">
        <v>4.0</v>
      </c>
      <c r="S3626" s="14">
        <v>1.0</v>
      </c>
      <c r="T3626" s="14" t="s">
        <v>104</v>
      </c>
      <c r="U3626" s="14" t="s">
        <v>68</v>
      </c>
      <c r="V3626" s="16" t="s">
        <v>407</v>
      </c>
      <c r="W3626" s="17" t="s">
        <v>185</v>
      </c>
    </row>
    <row r="3627" ht="15.75" customHeight="1">
      <c r="A3627" s="14" t="s">
        <v>21833</v>
      </c>
      <c r="B3627" s="14" t="s">
        <v>21834</v>
      </c>
      <c r="C3627" s="14">
        <v>2024.0</v>
      </c>
      <c r="D3627" s="14">
        <v>35.0</v>
      </c>
      <c r="E3627" s="14">
        <v>162900.0</v>
      </c>
      <c r="F3627" s="14" t="s">
        <v>21835</v>
      </c>
      <c r="G3627" s="14" t="s">
        <v>21836</v>
      </c>
      <c r="H3627" s="14" t="s">
        <v>21837</v>
      </c>
      <c r="I3627" s="14">
        <v>0.728</v>
      </c>
      <c r="J3627" s="14">
        <v>0.938</v>
      </c>
      <c r="K3627" s="14">
        <v>0.9316835283098053</v>
      </c>
      <c r="L3627" s="14">
        <v>0.264</v>
      </c>
      <c r="M3627" s="14">
        <v>0.0268</v>
      </c>
      <c r="N3627" s="14">
        <v>0.0</v>
      </c>
      <c r="O3627" s="14">
        <v>0.192</v>
      </c>
      <c r="P3627" s="14">
        <v>0.827</v>
      </c>
      <c r="Q3627" s="14">
        <v>100.122</v>
      </c>
      <c r="R3627" s="14">
        <v>8.0</v>
      </c>
      <c r="S3627" s="14">
        <v>1.0</v>
      </c>
      <c r="T3627" s="14" t="s">
        <v>1264</v>
      </c>
      <c r="U3627" s="14" t="s">
        <v>94</v>
      </c>
      <c r="V3627" s="16" t="s">
        <v>560</v>
      </c>
      <c r="W3627" s="17" t="s">
        <v>185</v>
      </c>
    </row>
    <row r="3628" ht="15.75" customHeight="1">
      <c r="A3628" s="14" t="s">
        <v>5731</v>
      </c>
      <c r="B3628" s="14" t="s">
        <v>5732</v>
      </c>
      <c r="C3628" s="14">
        <v>2021.0</v>
      </c>
      <c r="D3628" s="14">
        <v>35.0</v>
      </c>
      <c r="E3628" s="14">
        <v>196946.0</v>
      </c>
      <c r="F3628" s="14" t="s">
        <v>5733</v>
      </c>
      <c r="G3628" s="14" t="s">
        <v>5734</v>
      </c>
      <c r="H3628" s="14" t="s">
        <v>5735</v>
      </c>
      <c r="I3628" s="14">
        <v>0.622</v>
      </c>
      <c r="J3628" s="14">
        <v>0.794</v>
      </c>
      <c r="K3628" s="14">
        <v>0.8793018629632473</v>
      </c>
      <c r="L3628" s="14">
        <v>0.438</v>
      </c>
      <c r="M3628" s="14">
        <v>0.228</v>
      </c>
      <c r="N3628" s="14">
        <v>0.0</v>
      </c>
      <c r="O3628" s="14">
        <v>0.547</v>
      </c>
      <c r="P3628" s="14">
        <v>0.216</v>
      </c>
      <c r="Q3628" s="14">
        <v>71.047</v>
      </c>
      <c r="R3628" s="14">
        <v>7.0</v>
      </c>
      <c r="S3628" s="14">
        <v>0.0</v>
      </c>
      <c r="T3628" s="14" t="s">
        <v>103</v>
      </c>
      <c r="U3628" s="14" t="s">
        <v>94</v>
      </c>
      <c r="V3628" s="16" t="s">
        <v>36</v>
      </c>
      <c r="W3628" s="17" t="s">
        <v>251</v>
      </c>
    </row>
    <row r="3629" ht="15.75" customHeight="1">
      <c r="A3629" s="14" t="s">
        <v>21838</v>
      </c>
      <c r="B3629" s="14" t="s">
        <v>21839</v>
      </c>
      <c r="C3629" s="14">
        <v>2019.0</v>
      </c>
      <c r="D3629" s="14">
        <v>35.0</v>
      </c>
      <c r="E3629" s="14">
        <v>205019.0</v>
      </c>
      <c r="F3629" s="14" t="s">
        <v>4278</v>
      </c>
      <c r="G3629" s="14" t="s">
        <v>2532</v>
      </c>
      <c r="H3629" s="14" t="s">
        <v>21840</v>
      </c>
      <c r="I3629" s="14">
        <v>0.804</v>
      </c>
      <c r="J3629" s="14">
        <v>0.498</v>
      </c>
      <c r="K3629" s="14">
        <v>0.8164823647505727</v>
      </c>
      <c r="L3629" s="14">
        <v>0.0575</v>
      </c>
      <c r="M3629" s="14">
        <v>0.341</v>
      </c>
      <c r="N3629" s="14">
        <v>2.34E-4</v>
      </c>
      <c r="O3629" s="14">
        <v>0.18</v>
      </c>
      <c r="P3629" s="14">
        <v>0.711</v>
      </c>
      <c r="Q3629" s="14">
        <v>105.008</v>
      </c>
      <c r="R3629" s="14">
        <v>8.0</v>
      </c>
      <c r="S3629" s="14">
        <v>0.0</v>
      </c>
      <c r="T3629" s="14" t="s">
        <v>1434</v>
      </c>
      <c r="U3629" s="14" t="s">
        <v>68</v>
      </c>
      <c r="V3629" s="16" t="s">
        <v>181</v>
      </c>
      <c r="W3629" s="17" t="s">
        <v>185</v>
      </c>
    </row>
    <row r="3630" ht="15.75" customHeight="1">
      <c r="A3630" s="14" t="s">
        <v>9836</v>
      </c>
      <c r="B3630" s="14" t="s">
        <v>9837</v>
      </c>
      <c r="C3630" s="14">
        <v>2023.0</v>
      </c>
      <c r="D3630" s="14">
        <v>35.0</v>
      </c>
      <c r="E3630" s="14">
        <v>77412.0</v>
      </c>
      <c r="F3630" s="14" t="s">
        <v>9838</v>
      </c>
      <c r="G3630" s="14" t="s">
        <v>8223</v>
      </c>
      <c r="H3630" s="14" t="s">
        <v>9839</v>
      </c>
      <c r="I3630" s="14">
        <v>0.851</v>
      </c>
      <c r="J3630" s="14">
        <v>0.409</v>
      </c>
      <c r="K3630" s="14">
        <v>0.7985369922614906</v>
      </c>
      <c r="L3630" s="14">
        <v>0.0602</v>
      </c>
      <c r="M3630" s="14">
        <v>0.68</v>
      </c>
      <c r="N3630" s="14">
        <v>0.0</v>
      </c>
      <c r="O3630" s="14">
        <v>0.0562</v>
      </c>
      <c r="P3630" s="14">
        <v>0.609</v>
      </c>
      <c r="Q3630" s="14">
        <v>110.029</v>
      </c>
      <c r="R3630" s="14">
        <v>0.0</v>
      </c>
      <c r="S3630" s="14">
        <v>1.0</v>
      </c>
      <c r="T3630" s="14" t="s">
        <v>103</v>
      </c>
      <c r="U3630" s="14" t="s">
        <v>35</v>
      </c>
      <c r="V3630" s="16" t="s">
        <v>407</v>
      </c>
      <c r="W3630" s="17" t="s">
        <v>185</v>
      </c>
    </row>
    <row r="3631" ht="15.75" customHeight="1">
      <c r="A3631" s="14" t="s">
        <v>5739</v>
      </c>
      <c r="B3631" s="14" t="s">
        <v>5740</v>
      </c>
      <c r="C3631" s="14">
        <v>2019.0</v>
      </c>
      <c r="D3631" s="14">
        <v>35.0</v>
      </c>
      <c r="E3631" s="14">
        <v>222360.0</v>
      </c>
      <c r="F3631" s="14" t="s">
        <v>3325</v>
      </c>
      <c r="G3631" s="14" t="s">
        <v>5742</v>
      </c>
      <c r="H3631" s="14" t="s">
        <v>5743</v>
      </c>
      <c r="I3631" s="14">
        <v>0.588</v>
      </c>
      <c r="J3631" s="14">
        <v>0.978</v>
      </c>
      <c r="K3631" s="14">
        <v>0.9000064166812825</v>
      </c>
      <c r="L3631" s="14">
        <v>0.223</v>
      </c>
      <c r="M3631" s="14">
        <v>5.93E-4</v>
      </c>
      <c r="N3631" s="14">
        <v>0.00273</v>
      </c>
      <c r="O3631" s="14">
        <v>0.13</v>
      </c>
      <c r="P3631" s="14">
        <v>0.329</v>
      </c>
      <c r="Q3631" s="14">
        <v>193.967</v>
      </c>
      <c r="R3631" s="14">
        <v>1.0</v>
      </c>
      <c r="S3631" s="14">
        <v>1.0</v>
      </c>
      <c r="T3631" s="14" t="s">
        <v>103</v>
      </c>
      <c r="U3631" s="14" t="s">
        <v>68</v>
      </c>
      <c r="V3631" s="16" t="s">
        <v>45</v>
      </c>
      <c r="W3631" s="17" t="s">
        <v>251</v>
      </c>
    </row>
    <row r="3632" ht="15.75" customHeight="1">
      <c r="A3632" s="14" t="s">
        <v>9841</v>
      </c>
      <c r="B3632" s="14" t="s">
        <v>9842</v>
      </c>
      <c r="C3632" s="14">
        <v>2018.0</v>
      </c>
      <c r="D3632" s="14">
        <v>35.0</v>
      </c>
      <c r="E3632" s="14">
        <v>181173.0</v>
      </c>
      <c r="F3632" s="14" t="s">
        <v>9843</v>
      </c>
      <c r="G3632" s="14" t="s">
        <v>9844</v>
      </c>
      <c r="H3632" s="14" t="s">
        <v>9845</v>
      </c>
      <c r="I3632" s="14">
        <v>0.562</v>
      </c>
      <c r="J3632" s="14">
        <v>0.403</v>
      </c>
      <c r="K3632" s="14">
        <v>0.7175582315419855</v>
      </c>
      <c r="L3632" s="14">
        <v>0.22</v>
      </c>
      <c r="M3632" s="14">
        <v>0.775</v>
      </c>
      <c r="N3632" s="14">
        <v>0.0</v>
      </c>
      <c r="O3632" s="14">
        <v>0.322</v>
      </c>
      <c r="P3632" s="14">
        <v>0.647</v>
      </c>
      <c r="Q3632" s="14">
        <v>96.559</v>
      </c>
      <c r="R3632" s="14">
        <v>9.0</v>
      </c>
      <c r="S3632" s="14">
        <v>1.0</v>
      </c>
      <c r="T3632" s="14" t="s">
        <v>103</v>
      </c>
      <c r="U3632" s="14" t="s">
        <v>35</v>
      </c>
      <c r="V3632" s="16" t="s">
        <v>407</v>
      </c>
      <c r="W3632" s="17" t="s">
        <v>185</v>
      </c>
    </row>
    <row r="3633" ht="15.75" customHeight="1">
      <c r="A3633" s="14" t="s">
        <v>9846</v>
      </c>
      <c r="B3633" s="14" t="s">
        <v>9847</v>
      </c>
      <c r="C3633" s="14">
        <v>2019.0</v>
      </c>
      <c r="D3633" s="14">
        <v>35.0</v>
      </c>
      <c r="E3633" s="14">
        <v>406918.0</v>
      </c>
      <c r="F3633" s="14" t="s">
        <v>2153</v>
      </c>
      <c r="G3633" s="14" t="s">
        <v>9848</v>
      </c>
      <c r="H3633" s="14" t="s">
        <v>9847</v>
      </c>
      <c r="I3633" s="14">
        <v>0.85</v>
      </c>
      <c r="J3633" s="14">
        <v>0.736</v>
      </c>
      <c r="K3633" s="14">
        <v>0.870061814196521</v>
      </c>
      <c r="L3633" s="14">
        <v>0.319</v>
      </c>
      <c r="M3633" s="14">
        <v>0.447</v>
      </c>
      <c r="N3633" s="14">
        <v>0.0</v>
      </c>
      <c r="O3633" s="14">
        <v>0.0772</v>
      </c>
      <c r="P3633" s="14">
        <v>0.537</v>
      </c>
      <c r="Q3633" s="14">
        <v>99.986</v>
      </c>
      <c r="R3633" s="14">
        <v>0.0</v>
      </c>
      <c r="S3633" s="14">
        <v>1.0</v>
      </c>
      <c r="T3633" s="14" t="s">
        <v>103</v>
      </c>
      <c r="U3633" s="14" t="s">
        <v>35</v>
      </c>
      <c r="V3633" s="16" t="s">
        <v>333</v>
      </c>
      <c r="W3633" s="17" t="s">
        <v>185</v>
      </c>
    </row>
    <row r="3634" ht="15.75" customHeight="1">
      <c r="A3634" s="14" t="s">
        <v>9852</v>
      </c>
      <c r="B3634" s="14" t="s">
        <v>9853</v>
      </c>
      <c r="C3634" s="14">
        <v>2017.0</v>
      </c>
      <c r="D3634" s="14">
        <v>35.0</v>
      </c>
      <c r="E3634" s="14">
        <v>229575.0</v>
      </c>
      <c r="F3634" s="14" t="s">
        <v>194</v>
      </c>
      <c r="G3634" s="14" t="s">
        <v>9854</v>
      </c>
      <c r="H3634" s="14" t="s">
        <v>9855</v>
      </c>
      <c r="I3634" s="14">
        <v>0.701</v>
      </c>
      <c r="J3634" s="14">
        <v>0.681</v>
      </c>
      <c r="K3634" s="14">
        <v>0.8366949714277867</v>
      </c>
      <c r="L3634" s="14">
        <v>0.0466</v>
      </c>
      <c r="M3634" s="14">
        <v>0.134</v>
      </c>
      <c r="N3634" s="14">
        <v>0.0</v>
      </c>
      <c r="O3634" s="14">
        <v>0.064</v>
      </c>
      <c r="P3634" s="14">
        <v>0.81</v>
      </c>
      <c r="Q3634" s="14">
        <v>122.539</v>
      </c>
      <c r="R3634" s="14">
        <v>9.0</v>
      </c>
      <c r="S3634" s="14">
        <v>1.0</v>
      </c>
      <c r="T3634" s="14" t="s">
        <v>104</v>
      </c>
      <c r="U3634" s="14" t="s">
        <v>68</v>
      </c>
      <c r="V3634" s="16" t="s">
        <v>560</v>
      </c>
      <c r="W3634" s="17" t="s">
        <v>185</v>
      </c>
    </row>
    <row r="3635" ht="15.75" customHeight="1">
      <c r="A3635" s="14" t="s">
        <v>5745</v>
      </c>
      <c r="B3635" s="14" t="s">
        <v>5746</v>
      </c>
      <c r="C3635" s="14">
        <v>2018.0</v>
      </c>
      <c r="D3635" s="14">
        <v>35.0</v>
      </c>
      <c r="E3635" s="14">
        <v>180175.0</v>
      </c>
      <c r="F3635" s="14" t="s">
        <v>1170</v>
      </c>
      <c r="G3635" s="14" t="s">
        <v>3671</v>
      </c>
      <c r="H3635" s="14" t="s">
        <v>5749</v>
      </c>
      <c r="I3635" s="14">
        <v>0.867</v>
      </c>
      <c r="J3635" s="14">
        <v>0.705</v>
      </c>
      <c r="K3635" s="14">
        <v>0.8912155369518274</v>
      </c>
      <c r="L3635" s="14">
        <v>0.0522</v>
      </c>
      <c r="M3635" s="14">
        <v>0.00452</v>
      </c>
      <c r="N3635" s="14">
        <v>0.0</v>
      </c>
      <c r="O3635" s="14">
        <v>0.0868</v>
      </c>
      <c r="P3635" s="14">
        <v>0.285</v>
      </c>
      <c r="Q3635" s="14">
        <v>94.985</v>
      </c>
      <c r="R3635" s="14">
        <v>10.0</v>
      </c>
      <c r="S3635" s="14">
        <v>0.0</v>
      </c>
      <c r="T3635" s="14" t="s">
        <v>104</v>
      </c>
      <c r="U3635" s="14" t="s">
        <v>35</v>
      </c>
      <c r="V3635" s="16" t="s">
        <v>36</v>
      </c>
      <c r="W3635" s="17" t="s">
        <v>251</v>
      </c>
    </row>
    <row r="3636" ht="15.75" customHeight="1">
      <c r="A3636" s="14" t="s">
        <v>5751</v>
      </c>
      <c r="B3636" s="14" t="s">
        <v>5753</v>
      </c>
      <c r="C3636" s="14">
        <v>2022.0</v>
      </c>
      <c r="D3636" s="14">
        <v>35.0</v>
      </c>
      <c r="E3636" s="14">
        <v>268349.0</v>
      </c>
      <c r="F3636" s="14" t="s">
        <v>26</v>
      </c>
      <c r="G3636" s="14" t="s">
        <v>795</v>
      </c>
      <c r="H3636" s="14" t="s">
        <v>5753</v>
      </c>
      <c r="I3636" s="14">
        <v>0.475</v>
      </c>
      <c r="J3636" s="14">
        <v>0.44</v>
      </c>
      <c r="K3636" s="14">
        <v>0.776506320433416</v>
      </c>
      <c r="L3636" s="14">
        <v>0.0338</v>
      </c>
      <c r="M3636" s="14">
        <v>0.784</v>
      </c>
      <c r="N3636" s="14">
        <v>0.0</v>
      </c>
      <c r="O3636" s="14">
        <v>0.105</v>
      </c>
      <c r="P3636" s="14">
        <v>0.3</v>
      </c>
      <c r="Q3636" s="14">
        <v>119.944</v>
      </c>
      <c r="R3636" s="14">
        <v>2.0</v>
      </c>
      <c r="S3636" s="14">
        <v>0.0</v>
      </c>
      <c r="T3636" s="14" t="s">
        <v>34</v>
      </c>
      <c r="U3636" s="14" t="s">
        <v>68</v>
      </c>
      <c r="V3636" s="16" t="s">
        <v>45</v>
      </c>
      <c r="W3636" s="17" t="s">
        <v>251</v>
      </c>
    </row>
    <row r="3637" ht="15.75" customHeight="1">
      <c r="A3637" s="14" t="s">
        <v>9857</v>
      </c>
      <c r="B3637" s="14" t="s">
        <v>9858</v>
      </c>
      <c r="C3637" s="14">
        <v>2008.0</v>
      </c>
      <c r="D3637" s="14">
        <v>35.0</v>
      </c>
      <c r="E3637" s="14">
        <v>287947.0</v>
      </c>
      <c r="F3637" s="14" t="s">
        <v>401</v>
      </c>
      <c r="G3637" s="14" t="s">
        <v>5759</v>
      </c>
      <c r="H3637" s="14" t="s">
        <v>5759</v>
      </c>
      <c r="I3637" s="14">
        <v>0.744</v>
      </c>
      <c r="J3637" s="14">
        <v>0.745</v>
      </c>
      <c r="K3637" s="14">
        <v>0.8471114152921287</v>
      </c>
      <c r="L3637" s="14">
        <v>0.041</v>
      </c>
      <c r="M3637" s="14">
        <v>0.292</v>
      </c>
      <c r="N3637" s="14">
        <v>7.38E-5</v>
      </c>
      <c r="O3637" s="14">
        <v>0.125</v>
      </c>
      <c r="P3637" s="14">
        <v>0.799</v>
      </c>
      <c r="Q3637" s="14">
        <v>119.994</v>
      </c>
      <c r="R3637" s="14">
        <v>11.0</v>
      </c>
      <c r="S3637" s="14">
        <v>1.0</v>
      </c>
      <c r="T3637" s="14" t="s">
        <v>34</v>
      </c>
      <c r="U3637" s="14" t="s">
        <v>35</v>
      </c>
      <c r="V3637" s="16" t="s">
        <v>181</v>
      </c>
      <c r="W3637" s="17" t="s">
        <v>185</v>
      </c>
    </row>
    <row r="3638" ht="15.75" customHeight="1">
      <c r="A3638" s="14" t="s">
        <v>9859</v>
      </c>
      <c r="B3638" s="14" t="s">
        <v>9860</v>
      </c>
      <c r="C3638" s="14">
        <v>2008.0</v>
      </c>
      <c r="D3638" s="14">
        <v>35.0</v>
      </c>
      <c r="E3638" s="14">
        <v>184238.0</v>
      </c>
      <c r="F3638" s="14" t="s">
        <v>1629</v>
      </c>
      <c r="G3638" s="14" t="s">
        <v>9799</v>
      </c>
      <c r="H3638" s="14" t="s">
        <v>9860</v>
      </c>
      <c r="I3638" s="14">
        <v>0.851</v>
      </c>
      <c r="J3638" s="14">
        <v>0.871</v>
      </c>
      <c r="K3638" s="14">
        <v>0.8239043483664386</v>
      </c>
      <c r="L3638" s="14">
        <v>0.0512</v>
      </c>
      <c r="M3638" s="14">
        <v>0.0878</v>
      </c>
      <c r="N3638" s="14">
        <v>2.45E-6</v>
      </c>
      <c r="O3638" s="14">
        <v>0.323</v>
      </c>
      <c r="P3638" s="14">
        <v>0.786</v>
      </c>
      <c r="Q3638" s="14">
        <v>114.97</v>
      </c>
      <c r="R3638" s="14">
        <v>11.0</v>
      </c>
      <c r="S3638" s="14">
        <v>1.0</v>
      </c>
      <c r="T3638" s="14" t="s">
        <v>104</v>
      </c>
      <c r="U3638" s="14" t="s">
        <v>35</v>
      </c>
      <c r="V3638" s="16" t="s">
        <v>181</v>
      </c>
      <c r="W3638" s="17" t="s">
        <v>185</v>
      </c>
    </row>
    <row r="3639" ht="15.75" customHeight="1">
      <c r="A3639" s="14" t="s">
        <v>21841</v>
      </c>
      <c r="B3639" s="14" t="s">
        <v>21842</v>
      </c>
      <c r="C3639" s="14">
        <v>2021.0</v>
      </c>
      <c r="D3639" s="14">
        <v>35.0</v>
      </c>
      <c r="E3639" s="14">
        <v>227599.0</v>
      </c>
      <c r="F3639" s="14" t="s">
        <v>2128</v>
      </c>
      <c r="G3639" s="14" t="s">
        <v>7514</v>
      </c>
      <c r="H3639" s="14" t="s">
        <v>21843</v>
      </c>
      <c r="I3639" s="14">
        <v>0.82</v>
      </c>
      <c r="J3639" s="14">
        <v>0.803</v>
      </c>
      <c r="K3639" s="14">
        <v>0.8836010523199881</v>
      </c>
      <c r="L3639" s="14">
        <v>0.246</v>
      </c>
      <c r="M3639" s="14">
        <v>0.4</v>
      </c>
      <c r="N3639" s="14">
        <v>0.0</v>
      </c>
      <c r="O3639" s="14">
        <v>0.136</v>
      </c>
      <c r="P3639" s="14">
        <v>0.814</v>
      </c>
      <c r="Q3639" s="14">
        <v>93.03</v>
      </c>
      <c r="R3639" s="14">
        <v>1.0</v>
      </c>
      <c r="S3639" s="14">
        <v>1.0</v>
      </c>
      <c r="T3639" s="14" t="s">
        <v>1434</v>
      </c>
      <c r="U3639" s="14" t="s">
        <v>35</v>
      </c>
      <c r="V3639" s="16" t="s">
        <v>560</v>
      </c>
      <c r="W3639" s="17" t="s">
        <v>185</v>
      </c>
    </row>
    <row r="3640" ht="15.75" customHeight="1">
      <c r="A3640" s="14" t="s">
        <v>9861</v>
      </c>
      <c r="B3640" s="14" t="s">
        <v>6237</v>
      </c>
      <c r="C3640" s="14">
        <v>1986.0</v>
      </c>
      <c r="D3640" s="14">
        <v>35.0</v>
      </c>
      <c r="E3640" s="14">
        <v>200360.0</v>
      </c>
      <c r="F3640" s="14" t="s">
        <v>8843</v>
      </c>
      <c r="G3640" s="14" t="s">
        <v>8844</v>
      </c>
      <c r="H3640" s="14" t="s">
        <v>9862</v>
      </c>
      <c r="I3640" s="14">
        <v>0.6567054320987653</v>
      </c>
      <c r="J3640" s="14">
        <v>0.6703844999999999</v>
      </c>
      <c r="K3640" s="14">
        <v>0.8136264709055699</v>
      </c>
      <c r="L3640" s="14">
        <v>0.08138265432098765</v>
      </c>
      <c r="M3640" s="14">
        <v>0.2693400896296296</v>
      </c>
      <c r="N3640" s="14">
        <v>0.05448885008024692</v>
      </c>
      <c r="O3640" s="14">
        <v>0.1911505555555556</v>
      </c>
      <c r="P3640" s="14">
        <v>0.6187672839506173</v>
      </c>
      <c r="Q3640" s="14">
        <v>120.71</v>
      </c>
      <c r="R3640" s="14">
        <v>5.0</v>
      </c>
      <c r="S3640" s="14">
        <v>1.0</v>
      </c>
      <c r="T3640" s="14" t="s">
        <v>104</v>
      </c>
      <c r="U3640" s="14" t="s">
        <v>35</v>
      </c>
      <c r="V3640" s="16" t="s">
        <v>407</v>
      </c>
      <c r="W3640" s="17" t="s">
        <v>185</v>
      </c>
    </row>
    <row r="3641" ht="15.75" customHeight="1">
      <c r="A3641" s="14" t="s">
        <v>9864</v>
      </c>
      <c r="B3641" s="14" t="s">
        <v>9865</v>
      </c>
      <c r="C3641" s="14">
        <v>1977.0</v>
      </c>
      <c r="D3641" s="14">
        <v>35.0</v>
      </c>
      <c r="E3641" s="14">
        <v>286306.0</v>
      </c>
      <c r="F3641" s="14" t="s">
        <v>122</v>
      </c>
      <c r="G3641" s="14" t="s">
        <v>123</v>
      </c>
      <c r="H3641" s="14" t="s">
        <v>9866</v>
      </c>
      <c r="I3641" s="14">
        <v>0.6567054320987653</v>
      </c>
      <c r="J3641" s="14">
        <v>0.6703844999999999</v>
      </c>
      <c r="K3641" s="14">
        <v>0.8136264709055699</v>
      </c>
      <c r="L3641" s="14">
        <v>0.08138265432098765</v>
      </c>
      <c r="M3641" s="14">
        <v>0.2693400896296296</v>
      </c>
      <c r="N3641" s="14">
        <v>0.05448885008024692</v>
      </c>
      <c r="O3641" s="14">
        <v>0.1911505555555556</v>
      </c>
      <c r="P3641" s="14">
        <v>0.6187672839506173</v>
      </c>
      <c r="Q3641" s="14">
        <v>120.71</v>
      </c>
      <c r="R3641" s="14">
        <v>5.0</v>
      </c>
      <c r="S3641" s="14">
        <v>1.0</v>
      </c>
      <c r="T3641" s="14" t="s">
        <v>104</v>
      </c>
      <c r="U3641" s="14" t="s">
        <v>35</v>
      </c>
      <c r="V3641" s="16" t="s">
        <v>407</v>
      </c>
      <c r="W3641" s="17" t="s">
        <v>185</v>
      </c>
    </row>
    <row r="3642" ht="15.75" customHeight="1">
      <c r="A3642" s="14" t="s">
        <v>9867</v>
      </c>
      <c r="B3642" s="14" t="s">
        <v>9868</v>
      </c>
      <c r="C3642" s="14">
        <v>1966.0</v>
      </c>
      <c r="D3642" s="14">
        <v>35.0</v>
      </c>
      <c r="E3642" s="14">
        <v>296825.0</v>
      </c>
      <c r="F3642" s="14" t="s">
        <v>175</v>
      </c>
      <c r="G3642" s="14" t="s">
        <v>176</v>
      </c>
      <c r="H3642" s="14" t="s">
        <v>9869</v>
      </c>
      <c r="I3642" s="14">
        <v>0.6567054320987653</v>
      </c>
      <c r="J3642" s="14">
        <v>0.6703844999999999</v>
      </c>
      <c r="K3642" s="14">
        <v>0.8136264709055699</v>
      </c>
      <c r="L3642" s="14">
        <v>0.08138265432098765</v>
      </c>
      <c r="M3642" s="14">
        <v>0.2693400896296296</v>
      </c>
      <c r="N3642" s="14">
        <v>0.05448885008024692</v>
      </c>
      <c r="O3642" s="14">
        <v>0.1911505555555556</v>
      </c>
      <c r="P3642" s="14">
        <v>0.6187672839506173</v>
      </c>
      <c r="Q3642" s="14">
        <v>120.71</v>
      </c>
      <c r="R3642" s="14">
        <v>5.0</v>
      </c>
      <c r="S3642" s="14">
        <v>1.0</v>
      </c>
      <c r="T3642" s="14" t="s">
        <v>104</v>
      </c>
      <c r="U3642" s="14" t="s">
        <v>35</v>
      </c>
      <c r="V3642" s="16" t="s">
        <v>407</v>
      </c>
      <c r="W3642" s="17" t="s">
        <v>185</v>
      </c>
    </row>
    <row r="3643" ht="15.75" customHeight="1">
      <c r="A3643" s="14" t="s">
        <v>5755</v>
      </c>
      <c r="B3643" s="14" t="s">
        <v>3837</v>
      </c>
      <c r="C3643" s="14">
        <v>1995.0</v>
      </c>
      <c r="D3643" s="14">
        <v>35.0</v>
      </c>
      <c r="E3643" s="14">
        <v>223800.0</v>
      </c>
      <c r="F3643" s="14" t="s">
        <v>1267</v>
      </c>
      <c r="G3643" s="14" t="s">
        <v>3838</v>
      </c>
      <c r="H3643" s="14" t="s">
        <v>5758</v>
      </c>
      <c r="I3643" s="14">
        <v>0.509</v>
      </c>
      <c r="J3643" s="14">
        <v>0.0223</v>
      </c>
      <c r="K3643" s="14">
        <v>0.446516801051344</v>
      </c>
      <c r="L3643" s="14">
        <v>0.0369</v>
      </c>
      <c r="M3643" s="14">
        <v>0.969</v>
      </c>
      <c r="N3643" s="14">
        <v>0.0</v>
      </c>
      <c r="O3643" s="14">
        <v>0.112</v>
      </c>
      <c r="P3643" s="14">
        <v>0.259</v>
      </c>
      <c r="Q3643" s="14">
        <v>100.25</v>
      </c>
      <c r="R3643" s="14">
        <v>5.0</v>
      </c>
      <c r="S3643" s="14">
        <v>0.0</v>
      </c>
      <c r="T3643" s="14" t="s">
        <v>103</v>
      </c>
      <c r="U3643" s="14" t="s">
        <v>35</v>
      </c>
      <c r="V3643" s="16" t="s">
        <v>36</v>
      </c>
      <c r="W3643" s="17" t="s">
        <v>251</v>
      </c>
    </row>
    <row r="3644" ht="15.75" customHeight="1">
      <c r="A3644" s="14" t="s">
        <v>9870</v>
      </c>
      <c r="B3644" s="14" t="s">
        <v>9871</v>
      </c>
      <c r="C3644" s="14">
        <v>1964.0</v>
      </c>
      <c r="D3644" s="14">
        <v>35.0</v>
      </c>
      <c r="E3644" s="14">
        <v>173773.0</v>
      </c>
      <c r="F3644" s="14" t="s">
        <v>9872</v>
      </c>
      <c r="G3644" s="14" t="s">
        <v>9873</v>
      </c>
      <c r="H3644" s="14" t="s">
        <v>9874</v>
      </c>
      <c r="I3644" s="14">
        <v>0.592</v>
      </c>
      <c r="J3644" s="14">
        <v>0.207</v>
      </c>
      <c r="K3644" s="14">
        <v>0.6600218167676937</v>
      </c>
      <c r="L3644" s="14">
        <v>0.0406</v>
      </c>
      <c r="M3644" s="14">
        <v>0.827</v>
      </c>
      <c r="N3644" s="14">
        <v>8.65E-6</v>
      </c>
      <c r="O3644" s="14">
        <v>0.256</v>
      </c>
      <c r="P3644" s="14">
        <v>0.641</v>
      </c>
      <c r="Q3644" s="14">
        <v>132.58</v>
      </c>
      <c r="R3644" s="14">
        <v>2.0</v>
      </c>
      <c r="S3644" s="14">
        <v>1.0</v>
      </c>
      <c r="T3644" s="14" t="s">
        <v>103</v>
      </c>
      <c r="U3644" s="14" t="s">
        <v>35</v>
      </c>
      <c r="V3644" s="16" t="s">
        <v>407</v>
      </c>
      <c r="W3644" s="17" t="s">
        <v>185</v>
      </c>
    </row>
    <row r="3645" ht="15.75" customHeight="1">
      <c r="A3645" s="14" t="s">
        <v>9876</v>
      </c>
      <c r="B3645" s="14" t="s">
        <v>9877</v>
      </c>
      <c r="C3645" s="14">
        <v>1981.0</v>
      </c>
      <c r="D3645" s="14">
        <v>35.0</v>
      </c>
      <c r="E3645" s="14">
        <v>310800.0</v>
      </c>
      <c r="F3645" s="14" t="s">
        <v>1911</v>
      </c>
      <c r="G3645" s="14" t="s">
        <v>9878</v>
      </c>
      <c r="H3645" s="14" t="s">
        <v>9879</v>
      </c>
      <c r="I3645" s="14">
        <v>0.773</v>
      </c>
      <c r="J3645" s="14">
        <v>0.89</v>
      </c>
      <c r="K3645" s="14">
        <v>0.8409513827809777</v>
      </c>
      <c r="L3645" s="14">
        <v>0.0595</v>
      </c>
      <c r="M3645" s="14">
        <v>0.155</v>
      </c>
      <c r="N3645" s="14">
        <v>0.00314</v>
      </c>
      <c r="O3645" s="14">
        <v>0.0637</v>
      </c>
      <c r="P3645" s="14">
        <v>0.947</v>
      </c>
      <c r="Q3645" s="14">
        <v>123.63</v>
      </c>
      <c r="R3645" s="14">
        <v>0.0</v>
      </c>
      <c r="S3645" s="14">
        <v>0.0</v>
      </c>
      <c r="T3645" s="14" t="s">
        <v>103</v>
      </c>
      <c r="U3645" s="14" t="s">
        <v>35</v>
      </c>
      <c r="V3645" s="16" t="s">
        <v>819</v>
      </c>
      <c r="W3645" s="17" t="s">
        <v>185</v>
      </c>
    </row>
    <row r="3646" ht="15.75" customHeight="1">
      <c r="A3646" s="14" t="s">
        <v>21844</v>
      </c>
      <c r="B3646" s="14" t="s">
        <v>21845</v>
      </c>
      <c r="C3646" s="14">
        <v>2016.0</v>
      </c>
      <c r="D3646" s="14">
        <v>35.0</v>
      </c>
      <c r="E3646" s="14">
        <v>210546.0</v>
      </c>
      <c r="F3646" s="14" t="s">
        <v>8568</v>
      </c>
      <c r="G3646" s="14" t="s">
        <v>8569</v>
      </c>
      <c r="H3646" s="14" t="s">
        <v>21846</v>
      </c>
      <c r="I3646" s="14">
        <v>0.682</v>
      </c>
      <c r="J3646" s="14">
        <v>0.855</v>
      </c>
      <c r="K3646" s="14">
        <v>0.8883707997157753</v>
      </c>
      <c r="L3646" s="14">
        <v>0.0791</v>
      </c>
      <c r="M3646" s="14">
        <v>0.0911</v>
      </c>
      <c r="N3646" s="14">
        <v>0.0</v>
      </c>
      <c r="O3646" s="14">
        <v>0.208</v>
      </c>
      <c r="P3646" s="14">
        <v>0.79</v>
      </c>
      <c r="Q3646" s="14">
        <v>91.0</v>
      </c>
      <c r="R3646" s="14">
        <v>8.0</v>
      </c>
      <c r="S3646" s="14">
        <v>0.0</v>
      </c>
      <c r="T3646" s="14" t="s">
        <v>1264</v>
      </c>
      <c r="U3646" s="14" t="s">
        <v>68</v>
      </c>
      <c r="V3646" s="16" t="s">
        <v>181</v>
      </c>
      <c r="W3646" s="17" t="s">
        <v>185</v>
      </c>
    </row>
    <row r="3647" ht="15.75" customHeight="1">
      <c r="A3647" s="14" t="s">
        <v>9880</v>
      </c>
      <c r="B3647" s="14" t="s">
        <v>9881</v>
      </c>
      <c r="C3647" s="14">
        <v>2011.0</v>
      </c>
      <c r="D3647" s="14">
        <v>35.0</v>
      </c>
      <c r="E3647" s="14">
        <v>284500.0</v>
      </c>
      <c r="F3647" s="14" t="s">
        <v>4270</v>
      </c>
      <c r="G3647" s="14" t="s">
        <v>4272</v>
      </c>
      <c r="H3647" s="14" t="s">
        <v>7474</v>
      </c>
      <c r="I3647" s="14">
        <v>0.757</v>
      </c>
      <c r="J3647" s="14">
        <v>0.884</v>
      </c>
      <c r="K3647" s="14">
        <v>0.8649712317741115</v>
      </c>
      <c r="L3647" s="14">
        <v>0.241</v>
      </c>
      <c r="M3647" s="14">
        <v>0.0432</v>
      </c>
      <c r="N3647" s="14">
        <v>0.00538</v>
      </c>
      <c r="O3647" s="14">
        <v>0.112</v>
      </c>
      <c r="P3647" s="14">
        <v>0.859</v>
      </c>
      <c r="Q3647" s="14">
        <v>84.99</v>
      </c>
      <c r="R3647" s="14">
        <v>7.0</v>
      </c>
      <c r="S3647" s="14">
        <v>1.0</v>
      </c>
      <c r="T3647" s="14" t="s">
        <v>104</v>
      </c>
      <c r="U3647" s="14" t="s">
        <v>68</v>
      </c>
      <c r="V3647" s="16" t="s">
        <v>560</v>
      </c>
      <c r="W3647" s="17" t="s">
        <v>185</v>
      </c>
    </row>
    <row r="3648" ht="15.75" customHeight="1">
      <c r="A3648" s="14" t="s">
        <v>9882</v>
      </c>
      <c r="B3648" s="14" t="s">
        <v>9883</v>
      </c>
      <c r="C3648" s="14">
        <v>2008.0</v>
      </c>
      <c r="D3648" s="14">
        <v>35.0</v>
      </c>
      <c r="E3648" s="14">
        <v>271735.0</v>
      </c>
      <c r="F3648" s="14" t="s">
        <v>7784</v>
      </c>
      <c r="G3648" s="14" t="s">
        <v>725</v>
      </c>
      <c r="H3648" s="14" t="s">
        <v>8731</v>
      </c>
      <c r="I3648" s="14">
        <v>0.57</v>
      </c>
      <c r="J3648" s="14">
        <v>0.894</v>
      </c>
      <c r="K3648" s="14">
        <v>0.8507475455938498</v>
      </c>
      <c r="L3648" s="14">
        <v>0.355</v>
      </c>
      <c r="M3648" s="14">
        <v>0.491</v>
      </c>
      <c r="N3648" s="14">
        <v>0.0</v>
      </c>
      <c r="O3648" s="14">
        <v>0.329</v>
      </c>
      <c r="P3648" s="14">
        <v>0.895</v>
      </c>
      <c r="Q3648" s="14">
        <v>96.01</v>
      </c>
      <c r="R3648" s="14">
        <v>7.0</v>
      </c>
      <c r="S3648" s="14">
        <v>1.0</v>
      </c>
      <c r="T3648" s="14" t="s">
        <v>104</v>
      </c>
      <c r="U3648" s="14" t="s">
        <v>68</v>
      </c>
      <c r="V3648" s="16" t="s">
        <v>560</v>
      </c>
      <c r="W3648" s="17" t="s">
        <v>185</v>
      </c>
    </row>
    <row r="3649" ht="15.75" customHeight="1">
      <c r="A3649" s="14" t="s">
        <v>9885</v>
      </c>
      <c r="B3649" s="14" t="s">
        <v>9886</v>
      </c>
      <c r="C3649" s="14">
        <v>2005.0</v>
      </c>
      <c r="D3649" s="14">
        <v>35.0</v>
      </c>
      <c r="E3649" s="14">
        <v>290893.0</v>
      </c>
      <c r="F3649" s="14" t="s">
        <v>880</v>
      </c>
      <c r="G3649" s="14" t="s">
        <v>1822</v>
      </c>
      <c r="H3649" s="14" t="s">
        <v>9887</v>
      </c>
      <c r="I3649" s="14">
        <v>0.637</v>
      </c>
      <c r="J3649" s="14">
        <v>0.945</v>
      </c>
      <c r="K3649" s="14">
        <v>0.8339571792006084</v>
      </c>
      <c r="L3649" s="14">
        <v>0.0731</v>
      </c>
      <c r="M3649" s="14">
        <v>0.0508</v>
      </c>
      <c r="N3649" s="14">
        <v>0.00574</v>
      </c>
      <c r="O3649" s="14">
        <v>0.34</v>
      </c>
      <c r="P3649" s="14">
        <v>0.71</v>
      </c>
      <c r="Q3649" s="14">
        <v>128.05</v>
      </c>
      <c r="R3649" s="14">
        <v>5.0</v>
      </c>
      <c r="S3649" s="14">
        <v>1.0</v>
      </c>
      <c r="T3649" s="14" t="s">
        <v>104</v>
      </c>
      <c r="U3649" s="14" t="s">
        <v>94</v>
      </c>
      <c r="V3649" s="16" t="s">
        <v>181</v>
      </c>
      <c r="W3649" s="17" t="s">
        <v>185</v>
      </c>
    </row>
    <row r="3650" ht="15.75" customHeight="1">
      <c r="A3650" s="14" t="s">
        <v>9888</v>
      </c>
      <c r="B3650" s="14" t="s">
        <v>9889</v>
      </c>
      <c r="C3650" s="14">
        <v>2010.0</v>
      </c>
      <c r="D3650" s="14">
        <v>36.0</v>
      </c>
      <c r="E3650" s="14">
        <v>276154.0</v>
      </c>
      <c r="F3650" s="14" t="s">
        <v>26</v>
      </c>
      <c r="G3650" s="14" t="s">
        <v>9890</v>
      </c>
      <c r="H3650" s="14" t="s">
        <v>9891</v>
      </c>
      <c r="I3650" s="14">
        <v>0.652</v>
      </c>
      <c r="J3650" s="14">
        <v>0.643</v>
      </c>
      <c r="K3650" s="14">
        <v>0.8049323037921646</v>
      </c>
      <c r="L3650" s="14">
        <v>0.035</v>
      </c>
      <c r="M3650" s="14">
        <v>0.101</v>
      </c>
      <c r="N3650" s="14">
        <v>7.45E-4</v>
      </c>
      <c r="O3650" s="14">
        <v>0.094</v>
      </c>
      <c r="P3650" s="14">
        <v>0.694</v>
      </c>
      <c r="Q3650" s="14">
        <v>139.926</v>
      </c>
      <c r="R3650" s="14">
        <v>0.0</v>
      </c>
      <c r="S3650" s="14">
        <v>1.0</v>
      </c>
      <c r="T3650" s="14" t="s">
        <v>34</v>
      </c>
      <c r="U3650" s="14" t="s">
        <v>35</v>
      </c>
      <c r="V3650" s="16" t="s">
        <v>407</v>
      </c>
      <c r="W3650" s="17" t="s">
        <v>185</v>
      </c>
    </row>
    <row r="3651" ht="15.75" customHeight="1">
      <c r="A3651" s="14" t="s">
        <v>5760</v>
      </c>
      <c r="B3651" s="14" t="s">
        <v>5761</v>
      </c>
      <c r="C3651" s="14">
        <v>2019.0</v>
      </c>
      <c r="D3651" s="14">
        <v>36.0</v>
      </c>
      <c r="E3651" s="14">
        <v>356388.0</v>
      </c>
      <c r="F3651" s="14" t="s">
        <v>26</v>
      </c>
      <c r="G3651" s="14" t="s">
        <v>5764</v>
      </c>
      <c r="H3651" s="14" t="s">
        <v>5765</v>
      </c>
      <c r="I3651" s="14">
        <v>0.495</v>
      </c>
      <c r="J3651" s="14">
        <v>0.573</v>
      </c>
      <c r="K3651" s="14">
        <v>0.7778966055487799</v>
      </c>
      <c r="L3651" s="14">
        <v>0.0279</v>
      </c>
      <c r="M3651" s="14">
        <v>0.0852</v>
      </c>
      <c r="N3651" s="14">
        <v>1.33E-5</v>
      </c>
      <c r="O3651" s="14">
        <v>0.335</v>
      </c>
      <c r="P3651" s="14">
        <v>0.331</v>
      </c>
      <c r="Q3651" s="14">
        <v>139.867</v>
      </c>
      <c r="R3651" s="14">
        <v>2.0</v>
      </c>
      <c r="S3651" s="14">
        <v>1.0</v>
      </c>
      <c r="T3651" s="14" t="s">
        <v>34</v>
      </c>
      <c r="U3651" s="14" t="s">
        <v>35</v>
      </c>
      <c r="V3651" s="16" t="s">
        <v>45</v>
      </c>
      <c r="W3651" s="17" t="s">
        <v>251</v>
      </c>
    </row>
    <row r="3652" ht="15.75" customHeight="1">
      <c r="A3652" s="14" t="s">
        <v>5767</v>
      </c>
      <c r="B3652" s="14" t="s">
        <v>5768</v>
      </c>
      <c r="C3652" s="14">
        <v>2015.0</v>
      </c>
      <c r="D3652" s="14">
        <v>36.0</v>
      </c>
      <c r="E3652" s="14">
        <v>229520.0</v>
      </c>
      <c r="F3652" s="14" t="s">
        <v>26</v>
      </c>
      <c r="G3652" s="14" t="s">
        <v>1591</v>
      </c>
      <c r="H3652" s="14" t="s">
        <v>5769</v>
      </c>
      <c r="I3652" s="14">
        <v>0.276</v>
      </c>
      <c r="J3652" s="14">
        <v>0.18</v>
      </c>
      <c r="K3652" s="14">
        <v>0.6785019143011465</v>
      </c>
      <c r="L3652" s="14">
        <v>0.032</v>
      </c>
      <c r="M3652" s="14">
        <v>0.737</v>
      </c>
      <c r="N3652" s="14">
        <v>1.48E-5</v>
      </c>
      <c r="O3652" s="14">
        <v>0.127</v>
      </c>
      <c r="P3652" s="14">
        <v>0.424</v>
      </c>
      <c r="Q3652" s="14">
        <v>168.18</v>
      </c>
      <c r="R3652" s="14">
        <v>3.0</v>
      </c>
      <c r="S3652" s="14">
        <v>1.0</v>
      </c>
      <c r="T3652" s="14" t="s">
        <v>34</v>
      </c>
      <c r="U3652" s="14" t="s">
        <v>35</v>
      </c>
      <c r="V3652" s="16" t="s">
        <v>54</v>
      </c>
      <c r="W3652" s="17" t="s">
        <v>251</v>
      </c>
    </row>
    <row r="3653" ht="15.75" customHeight="1">
      <c r="A3653" s="14" t="s">
        <v>9892</v>
      </c>
      <c r="B3653" s="14" t="s">
        <v>9893</v>
      </c>
      <c r="C3653" s="14">
        <v>1999.0</v>
      </c>
      <c r="D3653" s="14">
        <v>36.0</v>
      </c>
      <c r="E3653" s="14">
        <v>400506.0</v>
      </c>
      <c r="F3653" s="14" t="s">
        <v>9894</v>
      </c>
      <c r="G3653" s="14" t="s">
        <v>9895</v>
      </c>
      <c r="H3653" s="14" t="s">
        <v>9896</v>
      </c>
      <c r="I3653" s="14">
        <v>0.568</v>
      </c>
      <c r="J3653" s="14">
        <v>0.925</v>
      </c>
      <c r="K3653" s="14">
        <v>0.7322310867595186</v>
      </c>
      <c r="L3653" s="14">
        <v>0.0405</v>
      </c>
      <c r="M3653" s="14">
        <v>0.521</v>
      </c>
      <c r="N3653" s="14">
        <v>0.451</v>
      </c>
      <c r="O3653" s="14">
        <v>0.132</v>
      </c>
      <c r="P3653" s="14">
        <v>0.936</v>
      </c>
      <c r="Q3653" s="14">
        <v>79.54</v>
      </c>
      <c r="R3653" s="14">
        <v>2.0</v>
      </c>
      <c r="S3653" s="14">
        <v>1.0</v>
      </c>
      <c r="T3653" s="14" t="s">
        <v>103</v>
      </c>
      <c r="U3653" s="14" t="s">
        <v>35</v>
      </c>
      <c r="V3653" s="16" t="s">
        <v>819</v>
      </c>
      <c r="W3653" s="17" t="s">
        <v>185</v>
      </c>
    </row>
    <row r="3654" ht="15.75" customHeight="1">
      <c r="A3654" s="14" t="s">
        <v>9898</v>
      </c>
      <c r="B3654" s="14" t="s">
        <v>222</v>
      </c>
      <c r="C3654" s="14">
        <v>2007.0</v>
      </c>
      <c r="D3654" s="14">
        <v>36.0</v>
      </c>
      <c r="E3654" s="14">
        <v>165027.0</v>
      </c>
      <c r="F3654" s="14" t="s">
        <v>9899</v>
      </c>
      <c r="G3654" s="14" t="s">
        <v>5507</v>
      </c>
      <c r="H3654" s="14" t="s">
        <v>5507</v>
      </c>
      <c r="I3654" s="14">
        <v>0.6567054320987653</v>
      </c>
      <c r="J3654" s="14">
        <v>0.6703844999999999</v>
      </c>
      <c r="K3654" s="14">
        <v>0.8136264709055699</v>
      </c>
      <c r="L3654" s="14">
        <v>0.08138265432098765</v>
      </c>
      <c r="M3654" s="14">
        <v>0.2693400896296296</v>
      </c>
      <c r="N3654" s="14">
        <v>0.05448885008024692</v>
      </c>
      <c r="O3654" s="14">
        <v>0.1911505555555556</v>
      </c>
      <c r="P3654" s="14">
        <v>0.6187672839506173</v>
      </c>
      <c r="Q3654" s="14">
        <v>120.71</v>
      </c>
      <c r="R3654" s="14">
        <v>5.0</v>
      </c>
      <c r="S3654" s="14">
        <v>1.0</v>
      </c>
      <c r="T3654" s="14" t="s">
        <v>103</v>
      </c>
      <c r="U3654" s="14" t="s">
        <v>35</v>
      </c>
      <c r="V3654" s="16" t="s">
        <v>407</v>
      </c>
      <c r="W3654" s="17" t="s">
        <v>185</v>
      </c>
    </row>
    <row r="3655" ht="15.75" customHeight="1">
      <c r="A3655" s="14" t="s">
        <v>21847</v>
      </c>
      <c r="B3655" s="14" t="s">
        <v>21848</v>
      </c>
      <c r="C3655" s="14">
        <v>2021.0</v>
      </c>
      <c r="D3655" s="14">
        <v>36.0</v>
      </c>
      <c r="E3655" s="14">
        <v>296426.0</v>
      </c>
      <c r="F3655" s="14" t="s">
        <v>6605</v>
      </c>
      <c r="G3655" s="14" t="s">
        <v>10144</v>
      </c>
      <c r="H3655" s="14" t="s">
        <v>21849</v>
      </c>
      <c r="I3655" s="14">
        <v>0.718</v>
      </c>
      <c r="J3655" s="14">
        <v>0.801</v>
      </c>
      <c r="K3655" s="14">
        <v>0.88210382219575</v>
      </c>
      <c r="L3655" s="14">
        <v>0.081</v>
      </c>
      <c r="M3655" s="14">
        <v>0.141</v>
      </c>
      <c r="N3655" s="14">
        <v>5.26E-4</v>
      </c>
      <c r="O3655" s="14">
        <v>0.0743</v>
      </c>
      <c r="P3655" s="14">
        <v>0.884</v>
      </c>
      <c r="Q3655" s="14">
        <v>173.96</v>
      </c>
      <c r="R3655" s="14">
        <v>1.0</v>
      </c>
      <c r="S3655" s="14">
        <v>0.0</v>
      </c>
      <c r="T3655" s="14" t="s">
        <v>1264</v>
      </c>
      <c r="U3655" s="14" t="s">
        <v>68</v>
      </c>
      <c r="V3655" s="16" t="s">
        <v>560</v>
      </c>
      <c r="W3655" s="17" t="s">
        <v>185</v>
      </c>
    </row>
    <row r="3656" ht="15.75" customHeight="1">
      <c r="A3656" s="14" t="s">
        <v>9900</v>
      </c>
      <c r="B3656" s="14" t="s">
        <v>9901</v>
      </c>
      <c r="C3656" s="14">
        <v>2021.0</v>
      </c>
      <c r="D3656" s="14">
        <v>36.0</v>
      </c>
      <c r="E3656" s="14">
        <v>260355.0</v>
      </c>
      <c r="F3656" s="14" t="s">
        <v>122</v>
      </c>
      <c r="G3656" s="14" t="s">
        <v>123</v>
      </c>
      <c r="H3656" s="14" t="s">
        <v>9902</v>
      </c>
      <c r="I3656" s="14">
        <v>0.525</v>
      </c>
      <c r="J3656" s="14">
        <v>0.418</v>
      </c>
      <c r="K3656" s="14">
        <v>0.7912647316580484</v>
      </c>
      <c r="L3656" s="14">
        <v>0.134</v>
      </c>
      <c r="M3656" s="14">
        <v>0.84</v>
      </c>
      <c r="N3656" s="14">
        <v>3.05E-4</v>
      </c>
      <c r="O3656" s="14">
        <v>0.877</v>
      </c>
      <c r="P3656" s="14">
        <v>0.672</v>
      </c>
      <c r="Q3656" s="14">
        <v>154.41</v>
      </c>
      <c r="R3656" s="14">
        <v>2.0</v>
      </c>
      <c r="S3656" s="14">
        <v>1.0</v>
      </c>
      <c r="T3656" s="14" t="s">
        <v>34</v>
      </c>
      <c r="U3656" s="14" t="s">
        <v>35</v>
      </c>
      <c r="V3656" s="16" t="s">
        <v>407</v>
      </c>
      <c r="W3656" s="17" t="s">
        <v>185</v>
      </c>
    </row>
    <row r="3657" ht="15.75" customHeight="1">
      <c r="A3657" s="14" t="s">
        <v>9903</v>
      </c>
      <c r="B3657" s="14" t="s">
        <v>9904</v>
      </c>
      <c r="C3657" s="14">
        <v>2018.0</v>
      </c>
      <c r="D3657" s="14">
        <v>36.0</v>
      </c>
      <c r="E3657" s="14">
        <v>269343.0</v>
      </c>
      <c r="F3657" s="14" t="s">
        <v>31</v>
      </c>
      <c r="G3657" s="14" t="s">
        <v>4946</v>
      </c>
      <c r="H3657" s="14" t="s">
        <v>9904</v>
      </c>
      <c r="I3657" s="14">
        <v>0.593</v>
      </c>
      <c r="J3657" s="14">
        <v>0.772</v>
      </c>
      <c r="K3657" s="14">
        <v>0.8389622056159186</v>
      </c>
      <c r="L3657" s="14">
        <v>0.0458</v>
      </c>
      <c r="M3657" s="14">
        <v>0.0274</v>
      </c>
      <c r="N3657" s="14">
        <v>5.37E-4</v>
      </c>
      <c r="O3657" s="14">
        <v>0.146</v>
      </c>
      <c r="P3657" s="14">
        <v>0.518</v>
      </c>
      <c r="Q3657" s="14">
        <v>141.316</v>
      </c>
      <c r="R3657" s="14">
        <v>8.0</v>
      </c>
      <c r="S3657" s="14">
        <v>1.0</v>
      </c>
      <c r="T3657" s="14" t="s">
        <v>34</v>
      </c>
      <c r="U3657" s="14" t="s">
        <v>35</v>
      </c>
      <c r="V3657" s="16" t="s">
        <v>333</v>
      </c>
      <c r="W3657" s="17" t="s">
        <v>185</v>
      </c>
    </row>
    <row r="3658" ht="15.75" customHeight="1">
      <c r="A3658" s="14" t="s">
        <v>9906</v>
      </c>
      <c r="B3658" s="14" t="s">
        <v>9907</v>
      </c>
      <c r="C3658" s="14">
        <v>2022.0</v>
      </c>
      <c r="D3658" s="14">
        <v>36.0</v>
      </c>
      <c r="E3658" s="14">
        <v>355500.0</v>
      </c>
      <c r="F3658" s="14" t="s">
        <v>26</v>
      </c>
      <c r="G3658" s="14" t="s">
        <v>9908</v>
      </c>
      <c r="H3658" s="14" t="s">
        <v>9909</v>
      </c>
      <c r="I3658" s="14">
        <v>0.634</v>
      </c>
      <c r="J3658" s="14">
        <v>0.777</v>
      </c>
      <c r="K3658" s="14">
        <v>0.8857185634956963</v>
      </c>
      <c r="L3658" s="14">
        <v>0.0475</v>
      </c>
      <c r="M3658" s="14">
        <v>0.0973</v>
      </c>
      <c r="N3658" s="14">
        <v>0.0</v>
      </c>
      <c r="O3658" s="14">
        <v>0.149</v>
      </c>
      <c r="P3658" s="14">
        <v>0.584</v>
      </c>
      <c r="Q3658" s="14">
        <v>119.91</v>
      </c>
      <c r="R3658" s="14">
        <v>9.0</v>
      </c>
      <c r="S3658" s="14">
        <v>0.0</v>
      </c>
      <c r="T3658" s="14" t="s">
        <v>34</v>
      </c>
      <c r="U3658" s="14" t="s">
        <v>35</v>
      </c>
      <c r="V3658" s="16" t="s">
        <v>333</v>
      </c>
      <c r="W3658" s="17" t="s">
        <v>185</v>
      </c>
    </row>
    <row r="3659" ht="15.75" customHeight="1">
      <c r="A3659" s="14" t="s">
        <v>9910</v>
      </c>
      <c r="B3659" s="14" t="s">
        <v>9911</v>
      </c>
      <c r="C3659" s="14">
        <v>2019.0</v>
      </c>
      <c r="D3659" s="14">
        <v>36.0</v>
      </c>
      <c r="E3659" s="14">
        <v>335876.0</v>
      </c>
      <c r="F3659" s="14" t="s">
        <v>26</v>
      </c>
      <c r="G3659" s="14" t="s">
        <v>9912</v>
      </c>
      <c r="H3659" s="14" t="s">
        <v>9911</v>
      </c>
      <c r="I3659" s="14">
        <v>0.684</v>
      </c>
      <c r="J3659" s="14">
        <v>0.784</v>
      </c>
      <c r="K3659" s="14">
        <v>0.9453724894456962</v>
      </c>
      <c r="L3659" s="14">
        <v>0.0365</v>
      </c>
      <c r="M3659" s="14">
        <v>0.484</v>
      </c>
      <c r="N3659" s="14">
        <v>0.0</v>
      </c>
      <c r="O3659" s="14">
        <v>0.154</v>
      </c>
      <c r="P3659" s="14">
        <v>0.515</v>
      </c>
      <c r="Q3659" s="14">
        <v>107.101</v>
      </c>
      <c r="R3659" s="14">
        <v>0.0</v>
      </c>
      <c r="S3659" s="14">
        <v>1.0</v>
      </c>
      <c r="T3659" s="14" t="s">
        <v>34</v>
      </c>
      <c r="U3659" s="14" t="s">
        <v>35</v>
      </c>
      <c r="V3659" s="16" t="s">
        <v>333</v>
      </c>
      <c r="W3659" s="17" t="s">
        <v>185</v>
      </c>
    </row>
    <row r="3660" ht="15.75" customHeight="1">
      <c r="A3660" s="14" t="s">
        <v>5773</v>
      </c>
      <c r="B3660" s="14" t="s">
        <v>5774</v>
      </c>
      <c r="C3660" s="14">
        <v>2011.0</v>
      </c>
      <c r="D3660" s="14">
        <v>36.0</v>
      </c>
      <c r="E3660" s="14">
        <v>305861.0</v>
      </c>
      <c r="F3660" s="14" t="s">
        <v>26</v>
      </c>
      <c r="G3660" s="14" t="s">
        <v>1841</v>
      </c>
      <c r="H3660" s="14" t="s">
        <v>3981</v>
      </c>
      <c r="I3660" s="14">
        <v>0.313</v>
      </c>
      <c r="J3660" s="14">
        <v>0.897</v>
      </c>
      <c r="K3660" s="14">
        <v>0.850833101600949</v>
      </c>
      <c r="L3660" s="14">
        <v>0.0844</v>
      </c>
      <c r="M3660" s="14">
        <v>0.00367</v>
      </c>
      <c r="N3660" s="14">
        <v>1.16E-6</v>
      </c>
      <c r="O3660" s="14">
        <v>0.107</v>
      </c>
      <c r="P3660" s="14">
        <v>0.372</v>
      </c>
      <c r="Q3660" s="14">
        <v>88.734</v>
      </c>
      <c r="R3660" s="14">
        <v>3.0</v>
      </c>
      <c r="S3660" s="14">
        <v>1.0</v>
      </c>
      <c r="T3660" s="14" t="s">
        <v>34</v>
      </c>
      <c r="U3660" s="14" t="s">
        <v>35</v>
      </c>
      <c r="V3660" s="16" t="s">
        <v>45</v>
      </c>
      <c r="W3660" s="17" t="s">
        <v>251</v>
      </c>
    </row>
    <row r="3661" ht="15.75" customHeight="1">
      <c r="A3661" s="14" t="s">
        <v>5777</v>
      </c>
      <c r="B3661" s="14" t="s">
        <v>5778</v>
      </c>
      <c r="C3661" s="14">
        <v>2016.0</v>
      </c>
      <c r="D3661" s="14">
        <v>36.0</v>
      </c>
      <c r="E3661" s="14">
        <v>301500.0</v>
      </c>
      <c r="F3661" s="14" t="s">
        <v>26</v>
      </c>
      <c r="G3661" s="14" t="s">
        <v>5779</v>
      </c>
      <c r="H3661" s="14" t="s">
        <v>5778</v>
      </c>
      <c r="I3661" s="14">
        <v>0.608</v>
      </c>
      <c r="J3661" s="14">
        <v>0.509</v>
      </c>
      <c r="K3661" s="14">
        <v>0.8366949714277867</v>
      </c>
      <c r="L3661" s="14">
        <v>0.0236</v>
      </c>
      <c r="M3661" s="14">
        <v>0.37</v>
      </c>
      <c r="N3661" s="14">
        <v>1.17E-5</v>
      </c>
      <c r="O3661" s="14">
        <v>0.136</v>
      </c>
      <c r="P3661" s="14">
        <v>0.157</v>
      </c>
      <c r="Q3661" s="14">
        <v>100.022</v>
      </c>
      <c r="R3661" s="14">
        <v>1.0</v>
      </c>
      <c r="S3661" s="14">
        <v>0.0</v>
      </c>
      <c r="T3661" s="14" t="s">
        <v>34</v>
      </c>
      <c r="U3661" s="14" t="s">
        <v>35</v>
      </c>
      <c r="V3661" s="16" t="s">
        <v>58</v>
      </c>
      <c r="W3661" s="17" t="s">
        <v>251</v>
      </c>
    </row>
    <row r="3662" ht="15.75" customHeight="1">
      <c r="A3662" s="14" t="s">
        <v>9913</v>
      </c>
      <c r="B3662" s="14" t="s">
        <v>9914</v>
      </c>
      <c r="C3662" s="14">
        <v>2012.0</v>
      </c>
      <c r="D3662" s="14">
        <v>36.0</v>
      </c>
      <c r="E3662" s="14">
        <v>240692.0</v>
      </c>
      <c r="F3662" s="14" t="s">
        <v>31</v>
      </c>
      <c r="G3662" s="14" t="s">
        <v>4946</v>
      </c>
      <c r="H3662" s="14" t="s">
        <v>6292</v>
      </c>
      <c r="I3662" s="14">
        <v>0.856</v>
      </c>
      <c r="J3662" s="14">
        <v>0.48</v>
      </c>
      <c r="K3662" s="14">
        <v>0.7983017132419674</v>
      </c>
      <c r="L3662" s="14">
        <v>0.0357</v>
      </c>
      <c r="M3662" s="14">
        <v>0.77</v>
      </c>
      <c r="N3662" s="14">
        <v>0.0</v>
      </c>
      <c r="O3662" s="14">
        <v>0.122</v>
      </c>
      <c r="P3662" s="14">
        <v>0.77</v>
      </c>
      <c r="Q3662" s="14">
        <v>109.976</v>
      </c>
      <c r="R3662" s="14">
        <v>10.0</v>
      </c>
      <c r="S3662" s="14">
        <v>1.0</v>
      </c>
      <c r="T3662" s="14" t="s">
        <v>34</v>
      </c>
      <c r="U3662" s="14" t="s">
        <v>68</v>
      </c>
      <c r="V3662" s="16" t="s">
        <v>181</v>
      </c>
      <c r="W3662" s="17" t="s">
        <v>185</v>
      </c>
    </row>
    <row r="3663" ht="15.75" customHeight="1">
      <c r="A3663" s="14" t="s">
        <v>5784</v>
      </c>
      <c r="B3663" s="14" t="s">
        <v>5785</v>
      </c>
      <c r="C3663" s="14">
        <v>2013.0</v>
      </c>
      <c r="D3663" s="14">
        <v>36.0</v>
      </c>
      <c r="E3663" s="14">
        <v>191368.0</v>
      </c>
      <c r="F3663" s="14" t="s">
        <v>2909</v>
      </c>
      <c r="G3663" s="14" t="s">
        <v>5786</v>
      </c>
      <c r="H3663" s="14" t="s">
        <v>5787</v>
      </c>
      <c r="I3663" s="14">
        <v>0.728</v>
      </c>
      <c r="J3663" s="14">
        <v>0.626</v>
      </c>
      <c r="K3663" s="14">
        <v>0.8355613543337207</v>
      </c>
      <c r="L3663" s="14">
        <v>0.0549</v>
      </c>
      <c r="M3663" s="14">
        <v>0.104</v>
      </c>
      <c r="N3663" s="14">
        <v>0.0</v>
      </c>
      <c r="O3663" s="14">
        <v>0.0744</v>
      </c>
      <c r="P3663" s="14">
        <v>0.404</v>
      </c>
      <c r="Q3663" s="14">
        <v>117.022</v>
      </c>
      <c r="R3663" s="14">
        <v>1.0</v>
      </c>
      <c r="S3663" s="14">
        <v>0.0</v>
      </c>
      <c r="T3663" s="14" t="s">
        <v>103</v>
      </c>
      <c r="U3663" s="14" t="s">
        <v>68</v>
      </c>
      <c r="V3663" s="16" t="s">
        <v>54</v>
      </c>
      <c r="W3663" s="17" t="s">
        <v>251</v>
      </c>
    </row>
    <row r="3664" ht="15.75" customHeight="1">
      <c r="A3664" s="14" t="s">
        <v>5788</v>
      </c>
      <c r="B3664" s="14" t="s">
        <v>5790</v>
      </c>
      <c r="C3664" s="14">
        <v>2023.0</v>
      </c>
      <c r="D3664" s="14">
        <v>36.0</v>
      </c>
      <c r="E3664" s="14">
        <v>267290.0</v>
      </c>
      <c r="F3664" s="14" t="s">
        <v>5792</v>
      </c>
      <c r="G3664" s="14" t="s">
        <v>5793</v>
      </c>
      <c r="H3664" s="14" t="s">
        <v>5790</v>
      </c>
      <c r="I3664" s="14">
        <v>0.466</v>
      </c>
      <c r="J3664" s="14">
        <v>0.759</v>
      </c>
      <c r="K3664" s="14">
        <v>0.822471285247525</v>
      </c>
      <c r="L3664" s="14">
        <v>0.189</v>
      </c>
      <c r="M3664" s="14">
        <v>0.0332</v>
      </c>
      <c r="N3664" s="14">
        <v>0.0</v>
      </c>
      <c r="O3664" s="14">
        <v>0.0693</v>
      </c>
      <c r="P3664" s="14">
        <v>0.453</v>
      </c>
      <c r="Q3664" s="14">
        <v>137.022</v>
      </c>
      <c r="R3664" s="14">
        <v>7.0</v>
      </c>
      <c r="S3664" s="14">
        <v>1.0</v>
      </c>
      <c r="T3664" s="14" t="s">
        <v>104</v>
      </c>
      <c r="U3664" s="14" t="s">
        <v>35</v>
      </c>
      <c r="V3664" s="16" t="s">
        <v>54</v>
      </c>
      <c r="W3664" s="17" t="s">
        <v>251</v>
      </c>
    </row>
    <row r="3665" ht="15.75" customHeight="1">
      <c r="A3665" s="14" t="s">
        <v>9916</v>
      </c>
      <c r="B3665" s="14" t="s">
        <v>9917</v>
      </c>
      <c r="C3665" s="14">
        <v>2010.0</v>
      </c>
      <c r="D3665" s="14">
        <v>36.0</v>
      </c>
      <c r="E3665" s="14">
        <v>259558.0</v>
      </c>
      <c r="F3665" s="14" t="s">
        <v>880</v>
      </c>
      <c r="G3665" s="14" t="s">
        <v>1822</v>
      </c>
      <c r="H3665" s="14" t="s">
        <v>9918</v>
      </c>
      <c r="I3665" s="14">
        <v>0.676</v>
      </c>
      <c r="J3665" s="14">
        <v>0.841</v>
      </c>
      <c r="K3665" s="14">
        <v>0.8908091459181058</v>
      </c>
      <c r="L3665" s="14">
        <v>0.0305</v>
      </c>
      <c r="M3665" s="14">
        <v>9.82E-4</v>
      </c>
      <c r="N3665" s="14">
        <v>0.00145</v>
      </c>
      <c r="O3665" s="14">
        <v>0.252</v>
      </c>
      <c r="P3665" s="14">
        <v>0.968</v>
      </c>
      <c r="Q3665" s="14">
        <v>134.019</v>
      </c>
      <c r="R3665" s="14">
        <v>0.0</v>
      </c>
      <c r="S3665" s="14">
        <v>0.0</v>
      </c>
      <c r="T3665" s="14" t="s">
        <v>104</v>
      </c>
      <c r="U3665" s="14" t="s">
        <v>68</v>
      </c>
      <c r="V3665" s="16" t="s">
        <v>819</v>
      </c>
      <c r="W3665" s="17" t="s">
        <v>185</v>
      </c>
    </row>
    <row r="3666" ht="15.75" customHeight="1">
      <c r="A3666" s="14" t="s">
        <v>5797</v>
      </c>
      <c r="B3666" s="14" t="s">
        <v>5798</v>
      </c>
      <c r="C3666" s="14">
        <v>2002.0</v>
      </c>
      <c r="D3666" s="14">
        <v>36.0</v>
      </c>
      <c r="E3666" s="14">
        <v>340546.0</v>
      </c>
      <c r="F3666" s="14" t="s">
        <v>3153</v>
      </c>
      <c r="G3666" s="14" t="s">
        <v>5800</v>
      </c>
      <c r="H3666" s="14" t="s">
        <v>5801</v>
      </c>
      <c r="I3666" s="14">
        <v>0.63</v>
      </c>
      <c r="J3666" s="14">
        <v>0.678</v>
      </c>
      <c r="K3666" s="14">
        <v>0.844801403100447</v>
      </c>
      <c r="L3666" s="14">
        <v>0.127</v>
      </c>
      <c r="M3666" s="14">
        <v>0.436</v>
      </c>
      <c r="N3666" s="14">
        <v>1.44E-6</v>
      </c>
      <c r="O3666" s="14">
        <v>0.248</v>
      </c>
      <c r="P3666" s="14">
        <v>0.42</v>
      </c>
      <c r="Q3666" s="14">
        <v>96.899</v>
      </c>
      <c r="R3666" s="14">
        <v>1.0</v>
      </c>
      <c r="S3666" s="14">
        <v>1.0</v>
      </c>
      <c r="T3666" s="14" t="s">
        <v>104</v>
      </c>
      <c r="U3666" s="14" t="s">
        <v>68</v>
      </c>
      <c r="V3666" s="16" t="s">
        <v>54</v>
      </c>
      <c r="W3666" s="17" t="s">
        <v>251</v>
      </c>
    </row>
    <row r="3667" ht="15.75" customHeight="1">
      <c r="A3667" s="14" t="s">
        <v>5806</v>
      </c>
      <c r="B3667" s="14" t="s">
        <v>5808</v>
      </c>
      <c r="C3667" s="14">
        <v>2009.0</v>
      </c>
      <c r="D3667" s="14">
        <v>36.0</v>
      </c>
      <c r="E3667" s="14">
        <v>239537.0</v>
      </c>
      <c r="F3667" s="14" t="s">
        <v>26</v>
      </c>
      <c r="G3667" s="14" t="s">
        <v>5809</v>
      </c>
      <c r="H3667" s="14" t="s">
        <v>5810</v>
      </c>
      <c r="I3667" s="14">
        <v>0.587</v>
      </c>
      <c r="J3667" s="14">
        <v>0.826</v>
      </c>
      <c r="K3667" s="14">
        <v>0.7843774730865534</v>
      </c>
      <c r="L3667" s="14">
        <v>0.0445</v>
      </c>
      <c r="M3667" s="14">
        <v>0.0336</v>
      </c>
      <c r="N3667" s="14">
        <v>0.0772</v>
      </c>
      <c r="O3667" s="14">
        <v>0.107</v>
      </c>
      <c r="P3667" s="14">
        <v>0.225</v>
      </c>
      <c r="Q3667" s="14">
        <v>105.966</v>
      </c>
      <c r="R3667" s="14">
        <v>0.0</v>
      </c>
      <c r="S3667" s="14">
        <v>1.0</v>
      </c>
      <c r="T3667" s="14" t="s">
        <v>104</v>
      </c>
      <c r="U3667" s="14" t="s">
        <v>68</v>
      </c>
      <c r="V3667" s="16" t="s">
        <v>36</v>
      </c>
      <c r="W3667" s="17" t="s">
        <v>251</v>
      </c>
    </row>
    <row r="3668" ht="15.75" customHeight="1">
      <c r="A3668" s="14" t="s">
        <v>21850</v>
      </c>
      <c r="B3668" s="14" t="s">
        <v>21851</v>
      </c>
      <c r="C3668" s="14">
        <v>2003.0</v>
      </c>
      <c r="D3668" s="14">
        <v>36.0</v>
      </c>
      <c r="E3668" s="14">
        <v>329493.0</v>
      </c>
      <c r="F3668" s="14" t="s">
        <v>21852</v>
      </c>
      <c r="G3668" s="14" t="s">
        <v>21853</v>
      </c>
      <c r="H3668" s="14" t="s">
        <v>21854</v>
      </c>
      <c r="I3668" s="14">
        <v>0.86</v>
      </c>
      <c r="J3668" s="14">
        <v>0.832</v>
      </c>
      <c r="K3668" s="14">
        <v>0.7913075096615981</v>
      </c>
      <c r="L3668" s="14">
        <v>0.116</v>
      </c>
      <c r="M3668" s="14">
        <v>0.008</v>
      </c>
      <c r="N3668" s="14">
        <v>1.86E-5</v>
      </c>
      <c r="O3668" s="14">
        <v>0.229</v>
      </c>
      <c r="P3668" s="14">
        <v>0.668</v>
      </c>
      <c r="Q3668" s="14">
        <v>110.001</v>
      </c>
      <c r="R3668" s="14">
        <v>1.0</v>
      </c>
      <c r="S3668" s="14">
        <v>1.0</v>
      </c>
      <c r="T3668" s="14" t="s">
        <v>1264</v>
      </c>
      <c r="U3668" s="14" t="s">
        <v>35</v>
      </c>
      <c r="V3668" s="16" t="s">
        <v>407</v>
      </c>
      <c r="W3668" s="17" t="s">
        <v>185</v>
      </c>
    </row>
    <row r="3669" ht="15.75" customHeight="1">
      <c r="A3669" s="14" t="s">
        <v>21855</v>
      </c>
      <c r="B3669" s="14" t="s">
        <v>21856</v>
      </c>
      <c r="C3669" s="14">
        <v>2005.0</v>
      </c>
      <c r="D3669" s="14">
        <v>36.0</v>
      </c>
      <c r="E3669" s="14">
        <v>252773.0</v>
      </c>
      <c r="F3669" s="14" t="s">
        <v>9973</v>
      </c>
      <c r="G3669" s="14" t="s">
        <v>21857</v>
      </c>
      <c r="H3669" s="14" t="s">
        <v>21858</v>
      </c>
      <c r="I3669" s="14">
        <v>0.649</v>
      </c>
      <c r="J3669" s="14">
        <v>0.946</v>
      </c>
      <c r="K3669" s="14">
        <v>0.8797296429987439</v>
      </c>
      <c r="L3669" s="14">
        <v>0.0387</v>
      </c>
      <c r="M3669" s="14">
        <v>0.121</v>
      </c>
      <c r="N3669" s="14">
        <v>0.00424</v>
      </c>
      <c r="O3669" s="14">
        <v>0.203</v>
      </c>
      <c r="P3669" s="14">
        <v>0.724</v>
      </c>
      <c r="Q3669" s="14">
        <v>97.008</v>
      </c>
      <c r="R3669" s="14">
        <v>1.0</v>
      </c>
      <c r="S3669" s="14">
        <v>0.0</v>
      </c>
      <c r="T3669" s="14" t="s">
        <v>1264</v>
      </c>
      <c r="U3669" s="14" t="s">
        <v>35</v>
      </c>
      <c r="V3669" s="16" t="s">
        <v>181</v>
      </c>
      <c r="W3669" s="17" t="s">
        <v>185</v>
      </c>
    </row>
    <row r="3670" ht="15.75" customHeight="1">
      <c r="A3670" s="14" t="s">
        <v>21859</v>
      </c>
      <c r="B3670" s="14" t="s">
        <v>21860</v>
      </c>
      <c r="C3670" s="14">
        <v>2008.0</v>
      </c>
      <c r="D3670" s="14">
        <v>36.0</v>
      </c>
      <c r="E3670" s="14">
        <v>293266.0</v>
      </c>
      <c r="F3670" s="14" t="s">
        <v>21861</v>
      </c>
      <c r="G3670" s="14" t="s">
        <v>21862</v>
      </c>
      <c r="H3670" s="14" t="s">
        <v>21863</v>
      </c>
      <c r="I3670" s="14">
        <v>0.706</v>
      </c>
      <c r="J3670" s="14">
        <v>0.33</v>
      </c>
      <c r="K3670" s="14">
        <v>0.7657690415424516</v>
      </c>
      <c r="L3670" s="14">
        <v>0.0304</v>
      </c>
      <c r="M3670" s="14">
        <v>0.567</v>
      </c>
      <c r="N3670" s="14">
        <v>1.41E-6</v>
      </c>
      <c r="O3670" s="14">
        <v>0.0609</v>
      </c>
      <c r="P3670" s="14">
        <v>0.18</v>
      </c>
      <c r="Q3670" s="14">
        <v>107.94</v>
      </c>
      <c r="R3670" s="14">
        <v>0.0</v>
      </c>
      <c r="S3670" s="14">
        <v>1.0</v>
      </c>
      <c r="T3670" s="14" t="s">
        <v>1264</v>
      </c>
      <c r="U3670" s="14" t="s">
        <v>35</v>
      </c>
      <c r="V3670" s="16" t="s">
        <v>58</v>
      </c>
      <c r="W3670" s="17" t="s">
        <v>251</v>
      </c>
    </row>
    <row r="3671" ht="15.75" customHeight="1">
      <c r="A3671" s="14" t="s">
        <v>9920</v>
      </c>
      <c r="B3671" s="14" t="s">
        <v>9922</v>
      </c>
      <c r="C3671" s="14">
        <v>2022.0</v>
      </c>
      <c r="D3671" s="14">
        <v>36.0</v>
      </c>
      <c r="E3671" s="14">
        <v>250000.0</v>
      </c>
      <c r="F3671" s="14" t="s">
        <v>2189</v>
      </c>
      <c r="G3671" s="14" t="s">
        <v>9924</v>
      </c>
      <c r="H3671" s="14" t="s">
        <v>9926</v>
      </c>
      <c r="I3671" s="14">
        <v>0.688</v>
      </c>
      <c r="J3671" s="14">
        <v>0.591</v>
      </c>
      <c r="K3671" s="14">
        <v>0.7864522062587118</v>
      </c>
      <c r="L3671" s="14">
        <v>0.168</v>
      </c>
      <c r="M3671" s="14">
        <v>0.523</v>
      </c>
      <c r="N3671" s="14">
        <v>0.0</v>
      </c>
      <c r="O3671" s="14">
        <v>0.13</v>
      </c>
      <c r="P3671" s="14">
        <v>0.529</v>
      </c>
      <c r="Q3671" s="14">
        <v>119.924</v>
      </c>
      <c r="R3671" s="14">
        <v>9.0</v>
      </c>
      <c r="S3671" s="14">
        <v>0.0</v>
      </c>
      <c r="T3671" s="14" t="s">
        <v>104</v>
      </c>
      <c r="U3671" s="14" t="s">
        <v>94</v>
      </c>
      <c r="V3671" s="16" t="s">
        <v>333</v>
      </c>
      <c r="W3671" s="17" t="s">
        <v>185</v>
      </c>
    </row>
    <row r="3672" ht="15.75" customHeight="1">
      <c r="A3672" s="14" t="s">
        <v>5811</v>
      </c>
      <c r="B3672" s="14" t="s">
        <v>5812</v>
      </c>
      <c r="C3672" s="14">
        <v>1992.0</v>
      </c>
      <c r="D3672" s="14">
        <v>36.0</v>
      </c>
      <c r="E3672" s="14">
        <v>231133.0</v>
      </c>
      <c r="F3672" s="14" t="s">
        <v>5814</v>
      </c>
      <c r="G3672" s="14" t="s">
        <v>5816</v>
      </c>
      <c r="H3672" s="14" t="s">
        <v>5817</v>
      </c>
      <c r="I3672" s="14">
        <v>0.404</v>
      </c>
      <c r="J3672" s="14">
        <v>0.946</v>
      </c>
      <c r="K3672" s="14">
        <v>0.7272046713424336</v>
      </c>
      <c r="L3672" s="14">
        <v>0.0881</v>
      </c>
      <c r="M3672" s="14">
        <v>2.17E-4</v>
      </c>
      <c r="N3672" s="14">
        <v>0.00164</v>
      </c>
      <c r="O3672" s="14">
        <v>0.411</v>
      </c>
      <c r="P3672" s="14">
        <v>0.437</v>
      </c>
      <c r="Q3672" s="14">
        <v>151.716</v>
      </c>
      <c r="R3672" s="14">
        <v>2.0</v>
      </c>
      <c r="S3672" s="14">
        <v>0.0</v>
      </c>
      <c r="T3672" s="14" t="s">
        <v>103</v>
      </c>
      <c r="U3672" s="14" t="s">
        <v>94</v>
      </c>
      <c r="V3672" s="16" t="s">
        <v>54</v>
      </c>
      <c r="W3672" s="17" t="s">
        <v>251</v>
      </c>
    </row>
    <row r="3673" ht="15.75" customHeight="1">
      <c r="A3673" s="14" t="s">
        <v>5818</v>
      </c>
      <c r="B3673" s="14" t="s">
        <v>5819</v>
      </c>
      <c r="C3673" s="14">
        <v>2015.0</v>
      </c>
      <c r="D3673" s="14">
        <v>36.0</v>
      </c>
      <c r="E3673" s="14">
        <v>237912.0</v>
      </c>
      <c r="F3673" s="14" t="s">
        <v>5820</v>
      </c>
      <c r="G3673" s="14" t="s">
        <v>5821</v>
      </c>
      <c r="H3673" s="14" t="s">
        <v>5822</v>
      </c>
      <c r="I3673" s="14">
        <v>0.773</v>
      </c>
      <c r="J3673" s="14">
        <v>0.836</v>
      </c>
      <c r="K3673" s="14">
        <v>0.8831946612862663</v>
      </c>
      <c r="L3673" s="14">
        <v>0.0856</v>
      </c>
      <c r="M3673" s="14">
        <v>0.0423</v>
      </c>
      <c r="N3673" s="14">
        <v>0.401</v>
      </c>
      <c r="O3673" s="14">
        <v>0.293</v>
      </c>
      <c r="P3673" s="14">
        <v>0.0791</v>
      </c>
      <c r="Q3673" s="14">
        <v>99.993</v>
      </c>
      <c r="R3673" s="14">
        <v>6.0</v>
      </c>
      <c r="S3673" s="14">
        <v>0.0</v>
      </c>
      <c r="T3673" s="14" t="s">
        <v>103</v>
      </c>
      <c r="U3673" s="14" t="s">
        <v>94</v>
      </c>
      <c r="V3673" s="16" t="s">
        <v>75</v>
      </c>
      <c r="W3673" s="17" t="s">
        <v>251</v>
      </c>
    </row>
    <row r="3674" ht="15.75" customHeight="1">
      <c r="A3674" s="14" t="s">
        <v>5825</v>
      </c>
      <c r="B3674" s="14" t="s">
        <v>5826</v>
      </c>
      <c r="C3674" s="14">
        <v>2018.0</v>
      </c>
      <c r="D3674" s="14">
        <v>36.0</v>
      </c>
      <c r="E3674" s="14">
        <v>142184.0</v>
      </c>
      <c r="F3674" s="14" t="s">
        <v>5828</v>
      </c>
      <c r="G3674" s="14" t="s">
        <v>5829</v>
      </c>
      <c r="H3674" s="14" t="s">
        <v>5830</v>
      </c>
      <c r="I3674" s="14">
        <v>0.481</v>
      </c>
      <c r="J3674" s="14">
        <v>0.631</v>
      </c>
      <c r="K3674" s="14">
        <v>0.799114495309411</v>
      </c>
      <c r="L3674" s="14">
        <v>0.078</v>
      </c>
      <c r="M3674" s="14">
        <v>0.0053</v>
      </c>
      <c r="N3674" s="14">
        <v>0.0</v>
      </c>
      <c r="O3674" s="14">
        <v>0.198</v>
      </c>
      <c r="P3674" s="14">
        <v>0.37</v>
      </c>
      <c r="Q3674" s="14">
        <v>159.988</v>
      </c>
      <c r="R3674" s="14">
        <v>6.0</v>
      </c>
      <c r="S3674" s="14">
        <v>0.0</v>
      </c>
      <c r="T3674" s="14" t="s">
        <v>103</v>
      </c>
      <c r="U3674" s="14" t="s">
        <v>68</v>
      </c>
      <c r="V3674" s="16" t="s">
        <v>45</v>
      </c>
      <c r="W3674" s="17" t="s">
        <v>251</v>
      </c>
    </row>
    <row r="3675" ht="15.75" customHeight="1">
      <c r="A3675" s="14" t="s">
        <v>5832</v>
      </c>
      <c r="B3675" s="14" t="s">
        <v>5833</v>
      </c>
      <c r="C3675" s="14">
        <v>2024.0</v>
      </c>
      <c r="D3675" s="14">
        <v>36.0</v>
      </c>
      <c r="E3675" s="14">
        <v>196778.0</v>
      </c>
      <c r="F3675" s="14" t="s">
        <v>5834</v>
      </c>
      <c r="G3675" s="14" t="s">
        <v>5836</v>
      </c>
      <c r="H3675" s="14" t="s">
        <v>5833</v>
      </c>
      <c r="I3675" s="14">
        <v>0.702</v>
      </c>
      <c r="J3675" s="14">
        <v>0.631</v>
      </c>
      <c r="K3675" s="14">
        <v>0.8168031997771951</v>
      </c>
      <c r="L3675" s="14">
        <v>0.0439</v>
      </c>
      <c r="M3675" s="14">
        <v>0.458</v>
      </c>
      <c r="N3675" s="14">
        <v>0.0</v>
      </c>
      <c r="O3675" s="14">
        <v>0.233</v>
      </c>
      <c r="P3675" s="14">
        <v>0.3</v>
      </c>
      <c r="Q3675" s="14">
        <v>100.034</v>
      </c>
      <c r="R3675" s="14">
        <v>10.0</v>
      </c>
      <c r="S3675" s="14">
        <v>1.0</v>
      </c>
      <c r="T3675" s="14" t="s">
        <v>103</v>
      </c>
      <c r="U3675" s="14" t="s">
        <v>68</v>
      </c>
      <c r="V3675" s="16" t="s">
        <v>45</v>
      </c>
      <c r="W3675" s="17" t="s">
        <v>251</v>
      </c>
    </row>
    <row r="3676" ht="15.75" customHeight="1">
      <c r="A3676" s="14" t="s">
        <v>5839</v>
      </c>
      <c r="B3676" s="14" t="s">
        <v>5840</v>
      </c>
      <c r="C3676" s="14">
        <v>2021.0</v>
      </c>
      <c r="D3676" s="14">
        <v>36.0</v>
      </c>
      <c r="E3676" s="14">
        <v>286316.0</v>
      </c>
      <c r="F3676" s="14" t="s">
        <v>901</v>
      </c>
      <c r="G3676" s="14" t="s">
        <v>5841</v>
      </c>
      <c r="H3676" s="14" t="s">
        <v>5840</v>
      </c>
      <c r="I3676" s="14">
        <v>0.327</v>
      </c>
      <c r="J3676" s="14">
        <v>0.564</v>
      </c>
      <c r="K3676" s="14">
        <v>0.8237118473504651</v>
      </c>
      <c r="L3676" s="14">
        <v>0.0515</v>
      </c>
      <c r="M3676" s="14">
        <v>0.729</v>
      </c>
      <c r="N3676" s="14">
        <v>2.34E-6</v>
      </c>
      <c r="O3676" s="14">
        <v>0.109</v>
      </c>
      <c r="P3676" s="14">
        <v>0.347</v>
      </c>
      <c r="Q3676" s="14">
        <v>82.894</v>
      </c>
      <c r="R3676" s="14">
        <v>4.0</v>
      </c>
      <c r="S3676" s="14">
        <v>0.0</v>
      </c>
      <c r="T3676" s="14" t="s">
        <v>104</v>
      </c>
      <c r="U3676" s="14" t="s">
        <v>94</v>
      </c>
      <c r="V3676" s="16" t="s">
        <v>45</v>
      </c>
      <c r="W3676" s="17" t="s">
        <v>251</v>
      </c>
    </row>
    <row r="3677" ht="15.75" customHeight="1">
      <c r="A3677" s="14" t="s">
        <v>5843</v>
      </c>
      <c r="B3677" s="14" t="s">
        <v>5845</v>
      </c>
      <c r="C3677" s="14">
        <v>2008.0</v>
      </c>
      <c r="D3677" s="14">
        <v>36.0</v>
      </c>
      <c r="E3677" s="14">
        <v>250173.0</v>
      </c>
      <c r="F3677" s="14" t="s">
        <v>5093</v>
      </c>
      <c r="G3677" s="14" t="s">
        <v>5094</v>
      </c>
      <c r="H3677" s="14" t="s">
        <v>5848</v>
      </c>
      <c r="I3677" s="14">
        <v>0.487</v>
      </c>
      <c r="J3677" s="14">
        <v>0.936</v>
      </c>
      <c r="K3677" s="14">
        <v>0.8032639616537278</v>
      </c>
      <c r="L3677" s="14">
        <v>0.138</v>
      </c>
      <c r="M3677" s="14">
        <v>0.0062</v>
      </c>
      <c r="N3677" s="14">
        <v>0.389</v>
      </c>
      <c r="O3677" s="14">
        <v>0.842</v>
      </c>
      <c r="P3677" s="14">
        <v>0.226</v>
      </c>
      <c r="Q3677" s="14">
        <v>130.02</v>
      </c>
      <c r="R3677" s="14">
        <v>6.0</v>
      </c>
      <c r="S3677" s="14">
        <v>1.0</v>
      </c>
      <c r="T3677" s="14" t="s">
        <v>103</v>
      </c>
      <c r="U3677" s="14" t="s">
        <v>94</v>
      </c>
      <c r="V3677" s="16" t="s">
        <v>36</v>
      </c>
      <c r="W3677" s="17" t="s">
        <v>251</v>
      </c>
    </row>
    <row r="3678" ht="15.75" customHeight="1">
      <c r="A3678" s="14" t="s">
        <v>9928</v>
      </c>
      <c r="B3678" s="14" t="s">
        <v>9929</v>
      </c>
      <c r="C3678" s="14">
        <v>2010.0</v>
      </c>
      <c r="D3678" s="14">
        <v>36.0</v>
      </c>
      <c r="E3678" s="14">
        <v>209866.0</v>
      </c>
      <c r="F3678" s="14" t="s">
        <v>4278</v>
      </c>
      <c r="G3678" s="14" t="s">
        <v>9930</v>
      </c>
      <c r="H3678" s="14" t="s">
        <v>9929</v>
      </c>
      <c r="I3678" s="14">
        <v>0.729</v>
      </c>
      <c r="J3678" s="14">
        <v>0.904</v>
      </c>
      <c r="K3678" s="14">
        <v>0.9004555857185539</v>
      </c>
      <c r="L3678" s="14">
        <v>0.0775</v>
      </c>
      <c r="M3678" s="14">
        <v>0.00778</v>
      </c>
      <c r="N3678" s="14">
        <v>0.0</v>
      </c>
      <c r="O3678" s="14">
        <v>0.295</v>
      </c>
      <c r="P3678" s="14">
        <v>0.737</v>
      </c>
      <c r="Q3678" s="14">
        <v>126.067</v>
      </c>
      <c r="R3678" s="14">
        <v>9.0</v>
      </c>
      <c r="S3678" s="14">
        <v>1.0</v>
      </c>
      <c r="T3678" s="14" t="s">
        <v>103</v>
      </c>
      <c r="U3678" s="14" t="s">
        <v>94</v>
      </c>
      <c r="V3678" s="16" t="s">
        <v>181</v>
      </c>
      <c r="W3678" s="17" t="s">
        <v>185</v>
      </c>
    </row>
    <row r="3679" ht="15.75" customHeight="1">
      <c r="A3679" s="14" t="s">
        <v>21864</v>
      </c>
      <c r="B3679" s="14" t="s">
        <v>21865</v>
      </c>
      <c r="C3679" s="14">
        <v>2020.0</v>
      </c>
      <c r="D3679" s="14">
        <v>36.0</v>
      </c>
      <c r="E3679" s="14">
        <v>321032.0</v>
      </c>
      <c r="F3679" s="14" t="s">
        <v>21866</v>
      </c>
      <c r="G3679" s="14" t="s">
        <v>21867</v>
      </c>
      <c r="H3679" s="14" t="s">
        <v>21867</v>
      </c>
      <c r="I3679" s="14">
        <v>0.291</v>
      </c>
      <c r="J3679" s="14">
        <v>0.718</v>
      </c>
      <c r="K3679" s="14">
        <v>0.819198767975976</v>
      </c>
      <c r="L3679" s="14">
        <v>0.0691</v>
      </c>
      <c r="M3679" s="14">
        <v>0.00355</v>
      </c>
      <c r="N3679" s="14">
        <v>0.049</v>
      </c>
      <c r="O3679" s="14">
        <v>0.0811</v>
      </c>
      <c r="P3679" s="14">
        <v>0.151</v>
      </c>
      <c r="Q3679" s="14">
        <v>186.083</v>
      </c>
      <c r="R3679" s="14">
        <v>7.0</v>
      </c>
      <c r="S3679" s="14">
        <v>1.0</v>
      </c>
      <c r="T3679" s="14" t="s">
        <v>1434</v>
      </c>
      <c r="U3679" s="14" t="s">
        <v>68</v>
      </c>
      <c r="V3679" s="16" t="s">
        <v>58</v>
      </c>
      <c r="W3679" s="17" t="s">
        <v>251</v>
      </c>
    </row>
    <row r="3680" ht="15.75" customHeight="1">
      <c r="A3680" s="14" t="s">
        <v>21868</v>
      </c>
      <c r="B3680" s="14" t="s">
        <v>21869</v>
      </c>
      <c r="C3680" s="14">
        <v>2010.0</v>
      </c>
      <c r="D3680" s="14">
        <v>36.0</v>
      </c>
      <c r="E3680" s="14">
        <v>196733.0</v>
      </c>
      <c r="F3680" s="14" t="s">
        <v>21870</v>
      </c>
      <c r="G3680" s="14" t="s">
        <v>21871</v>
      </c>
      <c r="H3680" s="14" t="s">
        <v>21872</v>
      </c>
      <c r="I3680" s="14">
        <v>0.5</v>
      </c>
      <c r="J3680" s="14">
        <v>0.462</v>
      </c>
      <c r="K3680" s="14">
        <v>0.8222573952297767</v>
      </c>
      <c r="L3680" s="14">
        <v>0.0437</v>
      </c>
      <c r="M3680" s="14">
        <v>0.859</v>
      </c>
      <c r="N3680" s="14">
        <v>2.46E-5</v>
      </c>
      <c r="O3680" s="14">
        <v>0.151</v>
      </c>
      <c r="P3680" s="14">
        <v>0.21</v>
      </c>
      <c r="Q3680" s="14">
        <v>109.632</v>
      </c>
      <c r="R3680" s="14">
        <v>7.0</v>
      </c>
      <c r="S3680" s="14">
        <v>1.0</v>
      </c>
      <c r="T3680" s="14" t="s">
        <v>1264</v>
      </c>
      <c r="U3680" s="14" t="s">
        <v>68</v>
      </c>
      <c r="V3680" s="16" t="s">
        <v>36</v>
      </c>
      <c r="W3680" s="17" t="s">
        <v>251</v>
      </c>
    </row>
    <row r="3681" ht="15.75" customHeight="1">
      <c r="A3681" s="14" t="s">
        <v>9931</v>
      </c>
      <c r="B3681" s="14" t="s">
        <v>9932</v>
      </c>
      <c r="C3681" s="14">
        <v>2001.0</v>
      </c>
      <c r="D3681" s="14">
        <v>36.0</v>
      </c>
      <c r="E3681" s="14">
        <v>251360.0</v>
      </c>
      <c r="F3681" s="14" t="s">
        <v>9933</v>
      </c>
      <c r="G3681" s="14" t="s">
        <v>9934</v>
      </c>
      <c r="H3681" s="14" t="s">
        <v>9935</v>
      </c>
      <c r="I3681" s="14">
        <v>0.727</v>
      </c>
      <c r="J3681" s="14">
        <v>0.716</v>
      </c>
      <c r="K3681" s="14">
        <v>0.8731204414503216</v>
      </c>
      <c r="L3681" s="14">
        <v>0.273</v>
      </c>
      <c r="M3681" s="14">
        <v>0.337</v>
      </c>
      <c r="N3681" s="14">
        <v>0.0</v>
      </c>
      <c r="O3681" s="14">
        <v>0.0574</v>
      </c>
      <c r="P3681" s="14">
        <v>0.786</v>
      </c>
      <c r="Q3681" s="14">
        <v>84.646</v>
      </c>
      <c r="R3681" s="14">
        <v>9.0</v>
      </c>
      <c r="S3681" s="14">
        <v>0.0</v>
      </c>
      <c r="T3681" s="14" t="s">
        <v>103</v>
      </c>
      <c r="U3681" s="14" t="s">
        <v>35</v>
      </c>
      <c r="V3681" s="16" t="s">
        <v>181</v>
      </c>
      <c r="W3681" s="17" t="s">
        <v>185</v>
      </c>
    </row>
    <row r="3682" ht="15.75" customHeight="1">
      <c r="A3682" s="14" t="s">
        <v>5851</v>
      </c>
      <c r="B3682" s="14" t="s">
        <v>5852</v>
      </c>
      <c r="C3682" s="14">
        <v>2009.0</v>
      </c>
      <c r="D3682" s="14">
        <v>36.0</v>
      </c>
      <c r="E3682" s="14">
        <v>122019.0</v>
      </c>
      <c r="F3682" s="14" t="s">
        <v>5853</v>
      </c>
      <c r="G3682" s="14" t="s">
        <v>5854</v>
      </c>
      <c r="H3682" s="14" t="s">
        <v>5855</v>
      </c>
      <c r="I3682" s="14">
        <v>0.432</v>
      </c>
      <c r="J3682" s="14">
        <v>0.0719</v>
      </c>
      <c r="K3682" s="14">
        <v>0.6297563792563097</v>
      </c>
      <c r="L3682" s="14">
        <v>0.042</v>
      </c>
      <c r="M3682" s="14">
        <v>0.954</v>
      </c>
      <c r="N3682" s="14">
        <v>0.914</v>
      </c>
      <c r="O3682" s="14">
        <v>0.106</v>
      </c>
      <c r="P3682" s="14">
        <v>0.222</v>
      </c>
      <c r="Q3682" s="14">
        <v>132.533</v>
      </c>
      <c r="R3682" s="14">
        <v>8.0</v>
      </c>
      <c r="S3682" s="14">
        <v>1.0</v>
      </c>
      <c r="T3682" s="14" t="s">
        <v>103</v>
      </c>
      <c r="U3682" s="14" t="s">
        <v>35</v>
      </c>
      <c r="V3682" s="16" t="s">
        <v>36</v>
      </c>
      <c r="W3682" s="17" t="s">
        <v>251</v>
      </c>
    </row>
    <row r="3683" ht="15.75" customHeight="1">
      <c r="A3683" s="14" t="s">
        <v>9936</v>
      </c>
      <c r="B3683" s="14" t="s">
        <v>9937</v>
      </c>
      <c r="C3683" s="14">
        <v>1967.0</v>
      </c>
      <c r="D3683" s="14">
        <v>36.0</v>
      </c>
      <c r="E3683" s="14">
        <v>151706.0</v>
      </c>
      <c r="F3683" s="14" t="s">
        <v>9938</v>
      </c>
      <c r="G3683" s="14" t="s">
        <v>7481</v>
      </c>
      <c r="H3683" s="14" t="s">
        <v>7482</v>
      </c>
      <c r="I3683" s="14">
        <v>0.701</v>
      </c>
      <c r="J3683" s="14">
        <v>0.512</v>
      </c>
      <c r="K3683" s="14">
        <v>0.7788163326250976</v>
      </c>
      <c r="L3683" s="14">
        <v>0.0424</v>
      </c>
      <c r="M3683" s="14">
        <v>0.156</v>
      </c>
      <c r="N3683" s="14">
        <v>0.0</v>
      </c>
      <c r="O3683" s="14">
        <v>0.322</v>
      </c>
      <c r="P3683" s="14">
        <v>0.701</v>
      </c>
      <c r="Q3683" s="14">
        <v>121.834</v>
      </c>
      <c r="R3683" s="14">
        <v>2.0</v>
      </c>
      <c r="S3683" s="14">
        <v>1.0</v>
      </c>
      <c r="T3683" s="14" t="s">
        <v>103</v>
      </c>
      <c r="U3683" s="14" t="s">
        <v>35</v>
      </c>
      <c r="V3683" s="16" t="s">
        <v>181</v>
      </c>
      <c r="W3683" s="17" t="s">
        <v>185</v>
      </c>
    </row>
    <row r="3684" ht="15.75" customHeight="1">
      <c r="A3684" s="14" t="s">
        <v>5857</v>
      </c>
      <c r="B3684" s="14" t="s">
        <v>5858</v>
      </c>
      <c r="C3684" s="14">
        <v>2018.0</v>
      </c>
      <c r="D3684" s="14">
        <v>36.0</v>
      </c>
      <c r="E3684" s="14">
        <v>204187.0</v>
      </c>
      <c r="F3684" s="14" t="s">
        <v>223</v>
      </c>
      <c r="G3684" s="14" t="s">
        <v>5859</v>
      </c>
      <c r="H3684" s="14" t="s">
        <v>5860</v>
      </c>
      <c r="I3684" s="14">
        <v>0.636</v>
      </c>
      <c r="J3684" s="14">
        <v>0.754</v>
      </c>
      <c r="K3684" s="14">
        <v>0.8365880264189125</v>
      </c>
      <c r="L3684" s="14">
        <v>0.0712</v>
      </c>
      <c r="M3684" s="14">
        <v>0.182</v>
      </c>
      <c r="N3684" s="14">
        <v>4.24E-6</v>
      </c>
      <c r="O3684" s="14">
        <v>0.129</v>
      </c>
      <c r="P3684" s="14">
        <v>0.423</v>
      </c>
      <c r="Q3684" s="14">
        <v>80.007</v>
      </c>
      <c r="R3684" s="14">
        <v>1.0</v>
      </c>
      <c r="S3684" s="14">
        <v>0.0</v>
      </c>
      <c r="T3684" s="14" t="s">
        <v>103</v>
      </c>
      <c r="U3684" s="14" t="s">
        <v>68</v>
      </c>
      <c r="V3684" s="16" t="s">
        <v>54</v>
      </c>
      <c r="W3684" s="17" t="s">
        <v>251</v>
      </c>
    </row>
    <row r="3685" ht="15.75" customHeight="1">
      <c r="A3685" s="14" t="s">
        <v>9940</v>
      </c>
      <c r="B3685" s="14" t="s">
        <v>9941</v>
      </c>
      <c r="C3685" s="14">
        <v>2021.0</v>
      </c>
      <c r="D3685" s="14">
        <v>36.0</v>
      </c>
      <c r="E3685" s="14">
        <v>620610.0</v>
      </c>
      <c r="F3685" s="14" t="s">
        <v>1437</v>
      </c>
      <c r="G3685" s="14" t="s">
        <v>7737</v>
      </c>
      <c r="H3685" s="14" t="s">
        <v>9942</v>
      </c>
      <c r="I3685" s="14">
        <v>0.344</v>
      </c>
      <c r="J3685" s="14">
        <v>0.563</v>
      </c>
      <c r="K3685" s="14">
        <v>0.7134943212047679</v>
      </c>
      <c r="L3685" s="14">
        <v>0.0351</v>
      </c>
      <c r="M3685" s="14">
        <v>0.587</v>
      </c>
      <c r="N3685" s="14">
        <v>2.2E-6</v>
      </c>
      <c r="O3685" s="14">
        <v>0.181</v>
      </c>
      <c r="P3685" s="14">
        <v>0.793</v>
      </c>
      <c r="Q3685" s="14">
        <v>142.374</v>
      </c>
      <c r="R3685" s="14">
        <v>8.0</v>
      </c>
      <c r="S3685" s="14">
        <v>1.0</v>
      </c>
      <c r="T3685" s="14" t="s">
        <v>104</v>
      </c>
      <c r="U3685" s="14" t="s">
        <v>35</v>
      </c>
      <c r="V3685" s="16" t="s">
        <v>181</v>
      </c>
      <c r="W3685" s="17" t="s">
        <v>185</v>
      </c>
    </row>
    <row r="3686" ht="15.75" customHeight="1">
      <c r="A3686" s="14" t="s">
        <v>9943</v>
      </c>
      <c r="B3686" s="14" t="s">
        <v>9944</v>
      </c>
      <c r="C3686" s="14">
        <v>2016.0</v>
      </c>
      <c r="D3686" s="14">
        <v>36.0</v>
      </c>
      <c r="E3686" s="14">
        <v>335800.0</v>
      </c>
      <c r="F3686" s="14" t="s">
        <v>194</v>
      </c>
      <c r="G3686" s="14" t="s">
        <v>195</v>
      </c>
      <c r="H3686" s="14" t="s">
        <v>9108</v>
      </c>
      <c r="I3686" s="14">
        <v>0.564</v>
      </c>
      <c r="J3686" s="14">
        <v>0.667</v>
      </c>
      <c r="K3686" s="14">
        <v>0.7862597052427384</v>
      </c>
      <c r="L3686" s="14">
        <v>0.0361</v>
      </c>
      <c r="M3686" s="14">
        <v>0.0341</v>
      </c>
      <c r="N3686" s="14">
        <v>2.14E-5</v>
      </c>
      <c r="O3686" s="14">
        <v>0.19</v>
      </c>
      <c r="P3686" s="14">
        <v>0.94</v>
      </c>
      <c r="Q3686" s="14">
        <v>171.939</v>
      </c>
      <c r="R3686" s="14">
        <v>7.0</v>
      </c>
      <c r="S3686" s="14">
        <v>0.0</v>
      </c>
      <c r="T3686" s="14" t="s">
        <v>104</v>
      </c>
      <c r="U3686" s="14" t="s">
        <v>68</v>
      </c>
      <c r="V3686" s="16" t="s">
        <v>819</v>
      </c>
      <c r="W3686" s="17" t="s">
        <v>185</v>
      </c>
    </row>
    <row r="3687" ht="15.75" customHeight="1">
      <c r="A3687" s="14" t="s">
        <v>5861</v>
      </c>
      <c r="B3687" s="14" t="s">
        <v>5862</v>
      </c>
      <c r="C3687" s="14">
        <v>2018.0</v>
      </c>
      <c r="D3687" s="14">
        <v>36.0</v>
      </c>
      <c r="E3687" s="14">
        <v>238530.0</v>
      </c>
      <c r="F3687" s="14" t="s">
        <v>335</v>
      </c>
      <c r="G3687" s="14" t="s">
        <v>3088</v>
      </c>
      <c r="H3687" s="14" t="s">
        <v>5749</v>
      </c>
      <c r="I3687" s="14">
        <v>0.782</v>
      </c>
      <c r="J3687" s="14">
        <v>0.827</v>
      </c>
      <c r="K3687" s="14">
        <v>0.884242722373233</v>
      </c>
      <c r="L3687" s="14">
        <v>0.0627</v>
      </c>
      <c r="M3687" s="14">
        <v>0.159</v>
      </c>
      <c r="N3687" s="14">
        <v>0.0</v>
      </c>
      <c r="O3687" s="14">
        <v>0.226</v>
      </c>
      <c r="P3687" s="14">
        <v>0.498</v>
      </c>
      <c r="Q3687" s="14">
        <v>104.032</v>
      </c>
      <c r="R3687" s="14">
        <v>11.0</v>
      </c>
      <c r="S3687" s="14">
        <v>0.0</v>
      </c>
      <c r="T3687" s="14" t="s">
        <v>104</v>
      </c>
      <c r="U3687" s="14" t="s">
        <v>35</v>
      </c>
      <c r="V3687" s="16" t="s">
        <v>54</v>
      </c>
      <c r="W3687" s="17" t="s">
        <v>251</v>
      </c>
    </row>
    <row r="3688" ht="15.75" customHeight="1">
      <c r="A3688" s="14" t="s">
        <v>21873</v>
      </c>
      <c r="B3688" s="14" t="s">
        <v>21874</v>
      </c>
      <c r="C3688" s="14">
        <v>2019.0</v>
      </c>
      <c r="D3688" s="14">
        <v>36.0</v>
      </c>
      <c r="E3688" s="14">
        <v>77441.0</v>
      </c>
      <c r="F3688" s="14" t="s">
        <v>14474</v>
      </c>
      <c r="G3688" s="14" t="s">
        <v>21875</v>
      </c>
      <c r="H3688" s="14" t="s">
        <v>21876</v>
      </c>
      <c r="I3688" s="14">
        <v>0.61</v>
      </c>
      <c r="J3688" s="14">
        <v>0.0247</v>
      </c>
      <c r="K3688" s="14">
        <v>0.4945992770411611</v>
      </c>
      <c r="L3688" s="14">
        <v>0.042</v>
      </c>
      <c r="M3688" s="14">
        <v>0.991</v>
      </c>
      <c r="N3688" s="14">
        <v>7.63E-5</v>
      </c>
      <c r="O3688" s="14">
        <v>0.132</v>
      </c>
      <c r="P3688" s="14">
        <v>0.535</v>
      </c>
      <c r="Q3688" s="14">
        <v>172.253</v>
      </c>
      <c r="R3688" s="14">
        <v>10.0</v>
      </c>
      <c r="S3688" s="14">
        <v>1.0</v>
      </c>
      <c r="T3688" s="14" t="s">
        <v>1264</v>
      </c>
      <c r="U3688" s="14" t="s">
        <v>35</v>
      </c>
      <c r="V3688" s="16" t="s">
        <v>333</v>
      </c>
      <c r="W3688" s="17" t="s">
        <v>185</v>
      </c>
    </row>
    <row r="3689" ht="15.75" customHeight="1">
      <c r="A3689" s="14" t="s">
        <v>21877</v>
      </c>
      <c r="B3689" s="14" t="s">
        <v>21878</v>
      </c>
      <c r="C3689" s="14">
        <v>2002.0</v>
      </c>
      <c r="D3689" s="14">
        <v>36.0</v>
      </c>
      <c r="E3689" s="14">
        <v>142840.0</v>
      </c>
      <c r="F3689" s="14" t="s">
        <v>13628</v>
      </c>
      <c r="G3689" s="14" t="s">
        <v>21879</v>
      </c>
      <c r="H3689" s="14" t="s">
        <v>21880</v>
      </c>
      <c r="I3689" s="14">
        <v>0.842</v>
      </c>
      <c r="J3689" s="14">
        <v>0.456</v>
      </c>
      <c r="K3689" s="14">
        <v>0.7063076166084251</v>
      </c>
      <c r="L3689" s="14">
        <v>0.338</v>
      </c>
      <c r="M3689" s="14">
        <v>0.708</v>
      </c>
      <c r="N3689" s="14">
        <v>1.85E-6</v>
      </c>
      <c r="O3689" s="14">
        <v>0.197</v>
      </c>
      <c r="P3689" s="14">
        <v>0.961</v>
      </c>
      <c r="Q3689" s="14">
        <v>137.843</v>
      </c>
      <c r="R3689" s="14">
        <v>0.0</v>
      </c>
      <c r="S3689" s="14">
        <v>1.0</v>
      </c>
      <c r="T3689" s="14" t="s">
        <v>1264</v>
      </c>
      <c r="U3689" s="14" t="s">
        <v>68</v>
      </c>
      <c r="V3689" s="16" t="s">
        <v>819</v>
      </c>
      <c r="W3689" s="17" t="s">
        <v>185</v>
      </c>
    </row>
    <row r="3690" ht="15.75" customHeight="1">
      <c r="A3690" s="14" t="s">
        <v>21881</v>
      </c>
      <c r="B3690" s="14" t="s">
        <v>21882</v>
      </c>
      <c r="C3690" s="14">
        <v>2024.0</v>
      </c>
      <c r="D3690" s="14">
        <v>36.0</v>
      </c>
      <c r="E3690" s="14">
        <v>137880.0</v>
      </c>
      <c r="F3690" s="14" t="s">
        <v>6251</v>
      </c>
      <c r="G3690" s="14" t="s">
        <v>21883</v>
      </c>
      <c r="H3690" s="14" t="s">
        <v>21884</v>
      </c>
      <c r="I3690" s="14">
        <v>0.716</v>
      </c>
      <c r="J3690" s="14">
        <v>0.708</v>
      </c>
      <c r="K3690" s="14">
        <v>0.9044125510468974</v>
      </c>
      <c r="L3690" s="14">
        <v>0.158</v>
      </c>
      <c r="M3690" s="14">
        <v>0.0887</v>
      </c>
      <c r="N3690" s="14">
        <v>0.0</v>
      </c>
      <c r="O3690" s="14">
        <v>0.18</v>
      </c>
      <c r="P3690" s="14">
        <v>0.755</v>
      </c>
      <c r="Q3690" s="14">
        <v>120.297</v>
      </c>
      <c r="R3690" s="14">
        <v>1.0</v>
      </c>
      <c r="S3690" s="14">
        <v>0.0</v>
      </c>
      <c r="T3690" s="14" t="s">
        <v>1434</v>
      </c>
      <c r="U3690" s="14" t="s">
        <v>35</v>
      </c>
      <c r="V3690" s="16" t="s">
        <v>181</v>
      </c>
      <c r="W3690" s="17" t="s">
        <v>185</v>
      </c>
    </row>
    <row r="3691" ht="15.75" customHeight="1">
      <c r="A3691" s="14" t="s">
        <v>5868</v>
      </c>
      <c r="B3691" s="14" t="s">
        <v>5869</v>
      </c>
      <c r="C3691" s="14">
        <v>2005.0</v>
      </c>
      <c r="D3691" s="14">
        <v>36.0</v>
      </c>
      <c r="E3691" s="14">
        <v>279920.0</v>
      </c>
      <c r="F3691" s="14" t="s">
        <v>5870</v>
      </c>
      <c r="G3691" s="14" t="s">
        <v>5871</v>
      </c>
      <c r="H3691" s="14" t="s">
        <v>5872</v>
      </c>
      <c r="I3691" s="14">
        <v>0.618</v>
      </c>
      <c r="J3691" s="14">
        <v>0.942</v>
      </c>
      <c r="K3691" s="14">
        <v>0.8702543152124944</v>
      </c>
      <c r="L3691" s="14">
        <v>0.0721</v>
      </c>
      <c r="M3691" s="14">
        <v>0.0216</v>
      </c>
      <c r="N3691" s="14">
        <v>0.0284</v>
      </c>
      <c r="O3691" s="14">
        <v>0.0632</v>
      </c>
      <c r="P3691" s="14">
        <v>0.269</v>
      </c>
      <c r="Q3691" s="14">
        <v>91.95</v>
      </c>
      <c r="R3691" s="14">
        <v>9.0</v>
      </c>
      <c r="S3691" s="14">
        <v>1.0</v>
      </c>
      <c r="T3691" s="14" t="s">
        <v>103</v>
      </c>
      <c r="U3691" s="14" t="s">
        <v>35</v>
      </c>
      <c r="V3691" s="16" t="s">
        <v>36</v>
      </c>
      <c r="W3691" s="17" t="s">
        <v>251</v>
      </c>
    </row>
    <row r="3692" ht="15.75" customHeight="1">
      <c r="A3692" s="14" t="s">
        <v>5876</v>
      </c>
      <c r="B3692" s="14" t="s">
        <v>5877</v>
      </c>
      <c r="C3692" s="14">
        <v>1996.0</v>
      </c>
      <c r="D3692" s="14">
        <v>36.0</v>
      </c>
      <c r="E3692" s="14">
        <v>421293.0</v>
      </c>
      <c r="F3692" s="14" t="s">
        <v>5878</v>
      </c>
      <c r="G3692" s="14" t="s">
        <v>5879</v>
      </c>
      <c r="H3692" s="14" t="s">
        <v>5877</v>
      </c>
      <c r="I3692" s="14">
        <v>0.517</v>
      </c>
      <c r="J3692" s="14">
        <v>0.647</v>
      </c>
      <c r="K3692" s="14">
        <v>0.7186704596342766</v>
      </c>
      <c r="L3692" s="14">
        <v>0.0376</v>
      </c>
      <c r="M3692" s="14">
        <v>0.124</v>
      </c>
      <c r="N3692" s="14">
        <v>0.725</v>
      </c>
      <c r="O3692" s="14">
        <v>0.177</v>
      </c>
      <c r="P3692" s="14">
        <v>0.254</v>
      </c>
      <c r="Q3692" s="14">
        <v>115.02</v>
      </c>
      <c r="R3692" s="14">
        <v>8.0</v>
      </c>
      <c r="S3692" s="14">
        <v>1.0</v>
      </c>
      <c r="T3692" s="14" t="s">
        <v>103</v>
      </c>
      <c r="U3692" s="14" t="s">
        <v>35</v>
      </c>
      <c r="V3692" s="16" t="s">
        <v>36</v>
      </c>
      <c r="W3692" s="17" t="s">
        <v>251</v>
      </c>
    </row>
    <row r="3693" ht="15.75" customHeight="1">
      <c r="A3693" s="14" t="s">
        <v>9951</v>
      </c>
      <c r="B3693" s="14" t="s">
        <v>5456</v>
      </c>
      <c r="C3693" s="14">
        <v>1968.0</v>
      </c>
      <c r="D3693" s="14">
        <v>36.0</v>
      </c>
      <c r="E3693" s="14">
        <v>157133.0</v>
      </c>
      <c r="F3693" s="14" t="s">
        <v>9952</v>
      </c>
      <c r="G3693" s="14" t="s">
        <v>9954</v>
      </c>
      <c r="H3693" s="14" t="s">
        <v>9954</v>
      </c>
      <c r="I3693" s="14">
        <v>0.224</v>
      </c>
      <c r="J3693" s="14">
        <v>0.108</v>
      </c>
      <c r="K3693" s="14">
        <v>0.5344042093441191</v>
      </c>
      <c r="L3693" s="14">
        <v>0.0355</v>
      </c>
      <c r="M3693" s="14">
        <v>0.584</v>
      </c>
      <c r="N3693" s="14">
        <v>0.78</v>
      </c>
      <c r="O3693" s="14">
        <v>0.108</v>
      </c>
      <c r="P3693" s="14">
        <v>0.0395</v>
      </c>
      <c r="Q3693" s="14">
        <v>139.1</v>
      </c>
      <c r="R3693" s="14">
        <v>9.0</v>
      </c>
      <c r="S3693" s="14">
        <v>1.0</v>
      </c>
      <c r="T3693" s="14" t="s">
        <v>7448</v>
      </c>
      <c r="U3693" s="14" t="s">
        <v>35</v>
      </c>
      <c r="V3693" s="16" t="s">
        <v>75</v>
      </c>
      <c r="W3693" s="17" t="s">
        <v>251</v>
      </c>
    </row>
    <row r="3694" ht="15.75" customHeight="1">
      <c r="A3694" s="14" t="s">
        <v>9946</v>
      </c>
      <c r="B3694" s="14" t="s">
        <v>9947</v>
      </c>
      <c r="C3694" s="14">
        <v>2009.0</v>
      </c>
      <c r="D3694" s="14">
        <v>36.0</v>
      </c>
      <c r="E3694" s="14">
        <v>366285.0</v>
      </c>
      <c r="F3694" s="14" t="s">
        <v>880</v>
      </c>
      <c r="G3694" s="14" t="s">
        <v>1822</v>
      </c>
      <c r="H3694" s="14" t="s">
        <v>9948</v>
      </c>
      <c r="I3694" s="14">
        <v>0.621</v>
      </c>
      <c r="J3694" s="14">
        <v>0.931</v>
      </c>
      <c r="K3694" s="14">
        <v>0.9137809338242727</v>
      </c>
      <c r="L3694" s="14">
        <v>0.0411</v>
      </c>
      <c r="M3694" s="14">
        <v>0.0162</v>
      </c>
      <c r="N3694" s="14">
        <v>5.83E-4</v>
      </c>
      <c r="O3694" s="14">
        <v>0.274</v>
      </c>
      <c r="P3694" s="14">
        <v>0.913</v>
      </c>
      <c r="Q3694" s="14">
        <v>129.99</v>
      </c>
      <c r="R3694" s="14">
        <v>11.0</v>
      </c>
      <c r="S3694" s="14">
        <v>0.0</v>
      </c>
      <c r="T3694" s="14" t="s">
        <v>104</v>
      </c>
      <c r="U3694" s="14" t="s">
        <v>68</v>
      </c>
      <c r="V3694" s="16" t="s">
        <v>819</v>
      </c>
      <c r="W3694" s="17" t="s">
        <v>185</v>
      </c>
    </row>
    <row r="3695" ht="15.75" customHeight="1">
      <c r="A3695" s="14" t="s">
        <v>9949</v>
      </c>
      <c r="B3695" s="14" t="s">
        <v>9950</v>
      </c>
      <c r="C3695" s="14">
        <v>2012.0</v>
      </c>
      <c r="D3695" s="14">
        <v>36.0</v>
      </c>
      <c r="E3695" s="14">
        <v>282368.0</v>
      </c>
      <c r="F3695" s="14" t="s">
        <v>4270</v>
      </c>
      <c r="G3695" s="14" t="s">
        <v>5402</v>
      </c>
      <c r="H3695" s="14" t="s">
        <v>9953</v>
      </c>
      <c r="I3695" s="14">
        <v>0.707</v>
      </c>
      <c r="J3695" s="14">
        <v>0.977</v>
      </c>
      <c r="K3695" s="14">
        <v>0.845336128144818</v>
      </c>
      <c r="L3695" s="14">
        <v>0.0438</v>
      </c>
      <c r="M3695" s="14">
        <v>0.065</v>
      </c>
      <c r="N3695" s="14">
        <v>0.00743</v>
      </c>
      <c r="O3695" s="14">
        <v>0.374</v>
      </c>
      <c r="P3695" s="14">
        <v>0.613</v>
      </c>
      <c r="Q3695" s="14">
        <v>127.99</v>
      </c>
      <c r="R3695" s="14">
        <v>9.0</v>
      </c>
      <c r="S3695" s="14">
        <v>1.0</v>
      </c>
      <c r="T3695" s="14" t="s">
        <v>104</v>
      </c>
      <c r="U3695" s="14" t="s">
        <v>68</v>
      </c>
      <c r="V3695" s="16" t="s">
        <v>407</v>
      </c>
      <c r="W3695" s="17" t="s">
        <v>185</v>
      </c>
    </row>
    <row r="3696" ht="15.75" customHeight="1">
      <c r="A3696" s="14" t="s">
        <v>9955</v>
      </c>
      <c r="B3696" s="14" t="s">
        <v>9956</v>
      </c>
      <c r="C3696" s="14">
        <v>1984.0</v>
      </c>
      <c r="D3696" s="14">
        <v>36.0</v>
      </c>
      <c r="E3696" s="14">
        <v>205893.0</v>
      </c>
      <c r="F3696" s="14" t="s">
        <v>9957</v>
      </c>
      <c r="G3696" s="14" t="s">
        <v>2848</v>
      </c>
      <c r="H3696" s="14" t="s">
        <v>9958</v>
      </c>
      <c r="I3696" s="14">
        <v>0.6567054320987653</v>
      </c>
      <c r="J3696" s="14">
        <v>0.6703844999999999</v>
      </c>
      <c r="K3696" s="14">
        <v>0.8136264709055699</v>
      </c>
      <c r="L3696" s="14">
        <v>0.08138265432098765</v>
      </c>
      <c r="M3696" s="14">
        <v>0.2693400896296296</v>
      </c>
      <c r="N3696" s="14">
        <v>0.05448885008024692</v>
      </c>
      <c r="O3696" s="14">
        <v>0.1911505555555556</v>
      </c>
      <c r="P3696" s="14">
        <v>0.6187672839506173</v>
      </c>
      <c r="Q3696" s="14">
        <v>120.71</v>
      </c>
      <c r="R3696" s="14">
        <v>5.0</v>
      </c>
      <c r="S3696" s="14">
        <v>1.0</v>
      </c>
      <c r="T3696" s="14" t="s">
        <v>34</v>
      </c>
      <c r="U3696" s="14" t="s">
        <v>94</v>
      </c>
      <c r="V3696" s="16" t="s">
        <v>407</v>
      </c>
      <c r="W3696" s="17" t="s">
        <v>185</v>
      </c>
    </row>
    <row r="3697" ht="15.75" customHeight="1">
      <c r="A3697" s="14" t="s">
        <v>9960</v>
      </c>
      <c r="B3697" s="14" t="s">
        <v>9961</v>
      </c>
      <c r="C3697" s="14">
        <v>2018.0</v>
      </c>
      <c r="D3697" s="14">
        <v>37.0</v>
      </c>
      <c r="E3697" s="14">
        <v>330500.0</v>
      </c>
      <c r="F3697" s="14" t="s">
        <v>4913</v>
      </c>
      <c r="G3697" s="14" t="s">
        <v>4914</v>
      </c>
      <c r="H3697" s="14" t="s">
        <v>4915</v>
      </c>
      <c r="I3697" s="14">
        <v>0.767</v>
      </c>
      <c r="J3697" s="14">
        <v>0.37</v>
      </c>
      <c r="K3697" s="14">
        <v>0.7359313840665642</v>
      </c>
      <c r="L3697" s="14">
        <v>0.0781</v>
      </c>
      <c r="M3697" s="14">
        <v>0.637</v>
      </c>
      <c r="N3697" s="14">
        <v>0.048</v>
      </c>
      <c r="O3697" s="14">
        <v>0.155</v>
      </c>
      <c r="P3697" s="14">
        <v>0.812</v>
      </c>
      <c r="Q3697" s="14">
        <v>150.104</v>
      </c>
      <c r="R3697" s="14">
        <v>7.0</v>
      </c>
      <c r="S3697" s="14">
        <v>1.0</v>
      </c>
      <c r="T3697" s="14" t="s">
        <v>34</v>
      </c>
      <c r="U3697" s="14" t="s">
        <v>35</v>
      </c>
      <c r="V3697" s="16" t="s">
        <v>560</v>
      </c>
      <c r="W3697" s="17" t="s">
        <v>185</v>
      </c>
    </row>
    <row r="3698" ht="15.75" customHeight="1">
      <c r="A3698" s="14" t="s">
        <v>9962</v>
      </c>
      <c r="B3698" s="14" t="s">
        <v>9963</v>
      </c>
      <c r="C3698" s="14">
        <v>2021.0</v>
      </c>
      <c r="D3698" s="14">
        <v>37.0</v>
      </c>
      <c r="E3698" s="14">
        <v>296554.0</v>
      </c>
      <c r="F3698" s="14" t="s">
        <v>26</v>
      </c>
      <c r="G3698" s="14" t="s">
        <v>9964</v>
      </c>
      <c r="H3698" s="14" t="s">
        <v>9963</v>
      </c>
      <c r="I3698" s="14">
        <v>0.559</v>
      </c>
      <c r="J3698" s="14">
        <v>0.716</v>
      </c>
      <c r="K3698" s="14">
        <v>0.7876927683616518</v>
      </c>
      <c r="L3698" s="14">
        <v>0.0721</v>
      </c>
      <c r="M3698" s="14">
        <v>0.287</v>
      </c>
      <c r="N3698" s="14">
        <v>0.0</v>
      </c>
      <c r="O3698" s="14">
        <v>0.111</v>
      </c>
      <c r="P3698" s="14">
        <v>0.578</v>
      </c>
      <c r="Q3698" s="14">
        <v>179.914</v>
      </c>
      <c r="R3698" s="14">
        <v>2.0</v>
      </c>
      <c r="S3698" s="14">
        <v>1.0</v>
      </c>
      <c r="T3698" s="14" t="s">
        <v>34</v>
      </c>
      <c r="U3698" s="14" t="s">
        <v>35</v>
      </c>
      <c r="V3698" s="16" t="s">
        <v>333</v>
      </c>
      <c r="W3698" s="17" t="s">
        <v>185</v>
      </c>
    </row>
    <row r="3699" ht="15.75" customHeight="1">
      <c r="A3699" s="14" t="s">
        <v>9965</v>
      </c>
      <c r="B3699" s="14" t="s">
        <v>9966</v>
      </c>
      <c r="C3699" s="14">
        <v>2023.0</v>
      </c>
      <c r="D3699" s="14">
        <v>37.0</v>
      </c>
      <c r="E3699" s="14">
        <v>254058.0</v>
      </c>
      <c r="F3699" s="14" t="s">
        <v>3852</v>
      </c>
      <c r="G3699" s="14" t="s">
        <v>1585</v>
      </c>
      <c r="H3699" s="14" t="s">
        <v>9966</v>
      </c>
      <c r="I3699" s="14">
        <v>0.49</v>
      </c>
      <c r="J3699" s="14">
        <v>0.737</v>
      </c>
      <c r="K3699" s="14">
        <v>0.8397963766851371</v>
      </c>
      <c r="L3699" s="14">
        <v>0.0519</v>
      </c>
      <c r="M3699" s="14">
        <v>0.76</v>
      </c>
      <c r="N3699" s="14">
        <v>0.0</v>
      </c>
      <c r="O3699" s="14">
        <v>0.128</v>
      </c>
      <c r="P3699" s="14">
        <v>0.711</v>
      </c>
      <c r="Q3699" s="14">
        <v>80.179</v>
      </c>
      <c r="R3699" s="14">
        <v>11.0</v>
      </c>
      <c r="S3699" s="14">
        <v>1.0</v>
      </c>
      <c r="T3699" s="14" t="s">
        <v>34</v>
      </c>
      <c r="U3699" s="14" t="s">
        <v>35</v>
      </c>
      <c r="V3699" s="16" t="s">
        <v>181</v>
      </c>
      <c r="W3699" s="17" t="s">
        <v>185</v>
      </c>
    </row>
    <row r="3700" ht="15.75" customHeight="1">
      <c r="A3700" s="14" t="s">
        <v>5880</v>
      </c>
      <c r="B3700" s="14" t="s">
        <v>5881</v>
      </c>
      <c r="C3700" s="14">
        <v>2018.0</v>
      </c>
      <c r="D3700" s="14">
        <v>37.0</v>
      </c>
      <c r="E3700" s="14">
        <v>309966.0</v>
      </c>
      <c r="F3700" s="14" t="s">
        <v>3852</v>
      </c>
      <c r="G3700" s="14" t="s">
        <v>1585</v>
      </c>
      <c r="H3700" s="14" t="s">
        <v>5882</v>
      </c>
      <c r="I3700" s="14">
        <v>0.617</v>
      </c>
      <c r="J3700" s="14">
        <v>0.398</v>
      </c>
      <c r="K3700" s="14">
        <v>0.8368874724437602</v>
      </c>
      <c r="L3700" s="14">
        <v>0.0301</v>
      </c>
      <c r="M3700" s="14">
        <v>0.597</v>
      </c>
      <c r="N3700" s="14">
        <v>1.29E-4</v>
      </c>
      <c r="O3700" s="14">
        <v>0.101</v>
      </c>
      <c r="P3700" s="14">
        <v>0.235</v>
      </c>
      <c r="Q3700" s="14">
        <v>127.973</v>
      </c>
      <c r="R3700" s="14">
        <v>2.0</v>
      </c>
      <c r="S3700" s="14">
        <v>1.0</v>
      </c>
      <c r="T3700" s="14" t="s">
        <v>34</v>
      </c>
      <c r="U3700" s="14" t="s">
        <v>35</v>
      </c>
      <c r="V3700" s="16" t="s">
        <v>36</v>
      </c>
      <c r="W3700" s="17" t="s">
        <v>251</v>
      </c>
    </row>
    <row r="3701" ht="15.75" customHeight="1">
      <c r="A3701" s="14" t="s">
        <v>5886</v>
      </c>
      <c r="B3701" s="14" t="s">
        <v>5888</v>
      </c>
      <c r="C3701" s="14">
        <v>2019.0</v>
      </c>
      <c r="D3701" s="14">
        <v>37.0</v>
      </c>
      <c r="E3701" s="14">
        <v>218592.0</v>
      </c>
      <c r="F3701" s="14" t="s">
        <v>26</v>
      </c>
      <c r="G3701" s="14" t="s">
        <v>5443</v>
      </c>
      <c r="H3701" s="14" t="s">
        <v>5890</v>
      </c>
      <c r="I3701" s="14">
        <v>0.635</v>
      </c>
      <c r="J3701" s="14">
        <v>0.346</v>
      </c>
      <c r="K3701" s="14">
        <v>0.7770196564760119</v>
      </c>
      <c r="L3701" s="14">
        <v>0.0307</v>
      </c>
      <c r="M3701" s="14">
        <v>0.647</v>
      </c>
      <c r="N3701" s="14">
        <v>1.34E-5</v>
      </c>
      <c r="O3701" s="14">
        <v>0.22</v>
      </c>
      <c r="P3701" s="14">
        <v>0.403</v>
      </c>
      <c r="Q3701" s="14">
        <v>126.115</v>
      </c>
      <c r="R3701" s="14">
        <v>4.0</v>
      </c>
      <c r="S3701" s="14">
        <v>1.0</v>
      </c>
      <c r="T3701" s="14" t="s">
        <v>34</v>
      </c>
      <c r="U3701" s="14" t="s">
        <v>35</v>
      </c>
      <c r="V3701" s="16" t="s">
        <v>54</v>
      </c>
      <c r="W3701" s="17" t="s">
        <v>251</v>
      </c>
    </row>
    <row r="3702" ht="15.75" customHeight="1">
      <c r="A3702" s="14" t="s">
        <v>9968</v>
      </c>
      <c r="B3702" s="14" t="s">
        <v>9969</v>
      </c>
      <c r="C3702" s="14">
        <v>2010.0</v>
      </c>
      <c r="D3702" s="14">
        <v>37.0</v>
      </c>
      <c r="E3702" s="14">
        <v>281983.0</v>
      </c>
      <c r="F3702" s="14" t="s">
        <v>26</v>
      </c>
      <c r="G3702" s="14" t="s">
        <v>9890</v>
      </c>
      <c r="H3702" s="14" t="s">
        <v>9970</v>
      </c>
      <c r="I3702" s="14">
        <v>0.506</v>
      </c>
      <c r="J3702" s="14">
        <v>0.467</v>
      </c>
      <c r="K3702" s="14">
        <v>0.803862853703423</v>
      </c>
      <c r="L3702" s="14">
        <v>0.0298</v>
      </c>
      <c r="M3702" s="14">
        <v>0.00433</v>
      </c>
      <c r="N3702" s="14">
        <v>1.81E-4</v>
      </c>
      <c r="O3702" s="14">
        <v>0.0569</v>
      </c>
      <c r="P3702" s="14">
        <v>0.744</v>
      </c>
      <c r="Q3702" s="14">
        <v>204.008</v>
      </c>
      <c r="R3702" s="14">
        <v>5.0</v>
      </c>
      <c r="S3702" s="14">
        <v>0.0</v>
      </c>
      <c r="T3702" s="14" t="s">
        <v>34</v>
      </c>
      <c r="U3702" s="14" t="s">
        <v>35</v>
      </c>
      <c r="V3702" s="16" t="s">
        <v>181</v>
      </c>
      <c r="W3702" s="17" t="s">
        <v>185</v>
      </c>
    </row>
    <row r="3703" ht="15.75" customHeight="1">
      <c r="A3703" s="14" t="s">
        <v>9971</v>
      </c>
      <c r="B3703" s="14" t="s">
        <v>9972</v>
      </c>
      <c r="C3703" s="14">
        <v>2012.0</v>
      </c>
      <c r="D3703" s="14">
        <v>37.0</v>
      </c>
      <c r="E3703" s="14">
        <v>206200.0</v>
      </c>
      <c r="F3703" s="14" t="s">
        <v>9973</v>
      </c>
      <c r="G3703" s="14" t="s">
        <v>9974</v>
      </c>
      <c r="H3703" s="14" t="s">
        <v>9975</v>
      </c>
      <c r="I3703" s="14">
        <v>0.62</v>
      </c>
      <c r="J3703" s="14">
        <v>0.884</v>
      </c>
      <c r="K3703" s="14">
        <v>0.8421919448839178</v>
      </c>
      <c r="L3703" s="14">
        <v>0.0486</v>
      </c>
      <c r="M3703" s="14">
        <v>4.02E-4</v>
      </c>
      <c r="N3703" s="14">
        <v>0.0</v>
      </c>
      <c r="O3703" s="14">
        <v>0.0676</v>
      </c>
      <c r="P3703" s="14">
        <v>0.839</v>
      </c>
      <c r="Q3703" s="14">
        <v>128.009</v>
      </c>
      <c r="R3703" s="14">
        <v>0.0</v>
      </c>
      <c r="S3703" s="14">
        <v>1.0</v>
      </c>
      <c r="T3703" s="14" t="s">
        <v>103</v>
      </c>
      <c r="U3703" s="14" t="s">
        <v>68</v>
      </c>
      <c r="V3703" s="16" t="s">
        <v>560</v>
      </c>
      <c r="W3703" s="17" t="s">
        <v>185</v>
      </c>
    </row>
    <row r="3704" ht="15.75" customHeight="1">
      <c r="A3704" s="14" t="s">
        <v>9977</v>
      </c>
      <c r="B3704" s="14" t="s">
        <v>9978</v>
      </c>
      <c r="C3704" s="14">
        <v>2006.0</v>
      </c>
      <c r="D3704" s="14">
        <v>37.0</v>
      </c>
      <c r="E3704" s="14">
        <v>195386.0</v>
      </c>
      <c r="F3704" s="14" t="s">
        <v>3987</v>
      </c>
      <c r="G3704" s="14" t="s">
        <v>6487</v>
      </c>
      <c r="H3704" s="14" t="s">
        <v>9979</v>
      </c>
      <c r="I3704" s="14">
        <v>0.689</v>
      </c>
      <c r="J3704" s="14">
        <v>0.617</v>
      </c>
      <c r="K3704" s="14">
        <v>0.7463478279309063</v>
      </c>
      <c r="L3704" s="14">
        <v>0.0314</v>
      </c>
      <c r="M3704" s="14">
        <v>0.645</v>
      </c>
      <c r="N3704" s="14">
        <v>0.574</v>
      </c>
      <c r="O3704" s="14">
        <v>0.0546</v>
      </c>
      <c r="P3704" s="14">
        <v>0.978</v>
      </c>
      <c r="Q3704" s="14">
        <v>108.81</v>
      </c>
      <c r="R3704" s="14">
        <v>7.0</v>
      </c>
      <c r="S3704" s="14">
        <v>1.0</v>
      </c>
      <c r="T3704" s="14" t="s">
        <v>104</v>
      </c>
      <c r="U3704" s="14" t="s">
        <v>68</v>
      </c>
      <c r="V3704" s="16" t="s">
        <v>819</v>
      </c>
      <c r="W3704" s="17" t="s">
        <v>185</v>
      </c>
    </row>
    <row r="3705" ht="15.75" customHeight="1">
      <c r="A3705" s="14" t="s">
        <v>9980</v>
      </c>
      <c r="B3705" s="14" t="s">
        <v>9981</v>
      </c>
      <c r="C3705" s="14">
        <v>2015.0</v>
      </c>
      <c r="D3705" s="14">
        <v>37.0</v>
      </c>
      <c r="E3705" s="14">
        <v>334466.0</v>
      </c>
      <c r="F3705" s="14" t="s">
        <v>163</v>
      </c>
      <c r="G3705" s="14" t="s">
        <v>157</v>
      </c>
      <c r="H3705" s="14" t="s">
        <v>9982</v>
      </c>
      <c r="I3705" s="14">
        <v>0.6567054320987653</v>
      </c>
      <c r="J3705" s="14">
        <v>0.6703844999999999</v>
      </c>
      <c r="K3705" s="14">
        <v>0.8136264709055699</v>
      </c>
      <c r="L3705" s="14">
        <v>0.08138265432098765</v>
      </c>
      <c r="M3705" s="14">
        <v>0.2693400896296296</v>
      </c>
      <c r="N3705" s="14">
        <v>0.05448885008024692</v>
      </c>
      <c r="O3705" s="14">
        <v>0.1911505555555556</v>
      </c>
      <c r="P3705" s="14">
        <v>0.6187672839506173</v>
      </c>
      <c r="Q3705" s="14">
        <v>120.71</v>
      </c>
      <c r="R3705" s="14">
        <v>5.0</v>
      </c>
      <c r="S3705" s="14">
        <v>1.0</v>
      </c>
      <c r="T3705" s="14" t="s">
        <v>104</v>
      </c>
      <c r="U3705" s="14" t="s">
        <v>35</v>
      </c>
      <c r="V3705" s="16" t="s">
        <v>407</v>
      </c>
      <c r="W3705" s="17" t="s">
        <v>185</v>
      </c>
    </row>
    <row r="3706" ht="15.75" customHeight="1">
      <c r="A3706" s="14" t="s">
        <v>21885</v>
      </c>
      <c r="B3706" s="14" t="s">
        <v>21886</v>
      </c>
      <c r="C3706" s="14">
        <v>2016.0</v>
      </c>
      <c r="D3706" s="14">
        <v>37.0</v>
      </c>
      <c r="E3706" s="14">
        <v>217626.0</v>
      </c>
      <c r="F3706" s="14" t="s">
        <v>21887</v>
      </c>
      <c r="G3706" s="14" t="s">
        <v>21888</v>
      </c>
      <c r="H3706" s="14" t="s">
        <v>21889</v>
      </c>
      <c r="I3706" s="14">
        <v>0.815</v>
      </c>
      <c r="J3706" s="14">
        <v>0.794</v>
      </c>
      <c r="K3706" s="14">
        <v>0.7952003079846172</v>
      </c>
      <c r="L3706" s="14">
        <v>0.0933</v>
      </c>
      <c r="M3706" s="14">
        <v>0.126</v>
      </c>
      <c r="N3706" s="14">
        <v>2.81E-5</v>
      </c>
      <c r="O3706" s="14">
        <v>0.0663</v>
      </c>
      <c r="P3706" s="14">
        <v>0.758</v>
      </c>
      <c r="Q3706" s="14">
        <v>128.01</v>
      </c>
      <c r="R3706" s="14">
        <v>6.0</v>
      </c>
      <c r="S3706" s="14">
        <v>0.0</v>
      </c>
      <c r="T3706" s="14" t="s">
        <v>21890</v>
      </c>
      <c r="U3706" s="14" t="s">
        <v>35</v>
      </c>
      <c r="V3706" s="16" t="s">
        <v>181</v>
      </c>
      <c r="W3706" s="17" t="s">
        <v>185</v>
      </c>
    </row>
    <row r="3707" ht="15.75" customHeight="1">
      <c r="A3707" s="14" t="s">
        <v>21891</v>
      </c>
      <c r="B3707" s="14" t="s">
        <v>21892</v>
      </c>
      <c r="C3707" s="14">
        <v>2018.0</v>
      </c>
      <c r="D3707" s="14">
        <v>37.0</v>
      </c>
      <c r="E3707" s="14">
        <v>242967.0</v>
      </c>
      <c r="F3707" s="14" t="s">
        <v>21893</v>
      </c>
      <c r="G3707" s="14" t="s">
        <v>21894</v>
      </c>
      <c r="H3707" s="14" t="s">
        <v>21895</v>
      </c>
      <c r="I3707" s="14">
        <v>0.441</v>
      </c>
      <c r="J3707" s="14">
        <v>0.714</v>
      </c>
      <c r="K3707" s="14">
        <v>0.881226873122982</v>
      </c>
      <c r="L3707" s="14">
        <v>0.222</v>
      </c>
      <c r="M3707" s="14">
        <v>0.512</v>
      </c>
      <c r="N3707" s="14">
        <v>0.0</v>
      </c>
      <c r="O3707" s="14">
        <v>0.788</v>
      </c>
      <c r="P3707" s="14">
        <v>0.406</v>
      </c>
      <c r="Q3707" s="14">
        <v>76.61</v>
      </c>
      <c r="R3707" s="14">
        <v>0.0</v>
      </c>
      <c r="S3707" s="14">
        <v>1.0</v>
      </c>
      <c r="T3707" s="14" t="s">
        <v>1434</v>
      </c>
      <c r="U3707" s="14" t="s">
        <v>35</v>
      </c>
      <c r="V3707" s="16" t="s">
        <v>54</v>
      </c>
      <c r="W3707" s="17" t="s">
        <v>251</v>
      </c>
    </row>
    <row r="3708" ht="15.75" customHeight="1">
      <c r="A3708" s="14" t="s">
        <v>9984</v>
      </c>
      <c r="B3708" s="14" t="s">
        <v>9985</v>
      </c>
      <c r="C3708" s="14">
        <v>1999.0</v>
      </c>
      <c r="D3708" s="14">
        <v>37.0</v>
      </c>
      <c r="E3708" s="14">
        <v>206826.0</v>
      </c>
      <c r="F3708" s="14" t="s">
        <v>9986</v>
      </c>
      <c r="G3708" s="14" t="s">
        <v>9987</v>
      </c>
      <c r="H3708" s="14" t="s">
        <v>9988</v>
      </c>
      <c r="I3708" s="14">
        <v>0.368</v>
      </c>
      <c r="J3708" s="14">
        <v>0.976</v>
      </c>
      <c r="K3708" s="14">
        <v>0.8444805680738247</v>
      </c>
      <c r="L3708" s="14">
        <v>0.0579</v>
      </c>
      <c r="M3708" s="14">
        <v>7.75E-4</v>
      </c>
      <c r="N3708" s="14">
        <v>1.26E-5</v>
      </c>
      <c r="O3708" s="14">
        <v>0.198</v>
      </c>
      <c r="P3708" s="14">
        <v>0.687</v>
      </c>
      <c r="Q3708" s="14">
        <v>138.59</v>
      </c>
      <c r="R3708" s="14">
        <v>2.0</v>
      </c>
      <c r="S3708" s="14">
        <v>1.0</v>
      </c>
      <c r="T3708" s="14" t="s">
        <v>103</v>
      </c>
      <c r="U3708" s="14" t="s">
        <v>35</v>
      </c>
      <c r="V3708" s="16" t="s">
        <v>407</v>
      </c>
      <c r="W3708" s="17" t="s">
        <v>185</v>
      </c>
    </row>
    <row r="3709" ht="15.75" customHeight="1">
      <c r="A3709" s="14" t="s">
        <v>5892</v>
      </c>
      <c r="B3709" s="14" t="s">
        <v>5893</v>
      </c>
      <c r="C3709" s="14">
        <v>2001.0</v>
      </c>
      <c r="D3709" s="14">
        <v>37.0</v>
      </c>
      <c r="E3709" s="14">
        <v>276585.0</v>
      </c>
      <c r="F3709" s="14" t="s">
        <v>26</v>
      </c>
      <c r="G3709" s="14" t="s">
        <v>63</v>
      </c>
      <c r="H3709" s="14" t="s">
        <v>4638</v>
      </c>
      <c r="I3709" s="14">
        <v>0.543</v>
      </c>
      <c r="J3709" s="14">
        <v>0.148</v>
      </c>
      <c r="K3709" s="14">
        <v>0.7230552049981166</v>
      </c>
      <c r="L3709" s="14">
        <v>0.0357</v>
      </c>
      <c r="M3709" s="14">
        <v>0.861</v>
      </c>
      <c r="N3709" s="14">
        <v>0.0</v>
      </c>
      <c r="O3709" s="14">
        <v>0.103</v>
      </c>
      <c r="P3709" s="14">
        <v>0.376</v>
      </c>
      <c r="Q3709" s="14">
        <v>120.973</v>
      </c>
      <c r="R3709" s="14">
        <v>7.0</v>
      </c>
      <c r="S3709" s="14">
        <v>1.0</v>
      </c>
      <c r="T3709" s="14" t="s">
        <v>34</v>
      </c>
      <c r="U3709" s="14" t="s">
        <v>35</v>
      </c>
      <c r="V3709" s="16" t="s">
        <v>45</v>
      </c>
      <c r="W3709" s="17" t="s">
        <v>251</v>
      </c>
    </row>
    <row r="3710" ht="15.75" customHeight="1">
      <c r="A3710" s="14" t="s">
        <v>9989</v>
      </c>
      <c r="B3710" s="14" t="s">
        <v>9990</v>
      </c>
      <c r="C3710" s="14">
        <v>2021.0</v>
      </c>
      <c r="D3710" s="14">
        <v>37.0</v>
      </c>
      <c r="E3710" s="14">
        <v>192052.0</v>
      </c>
      <c r="F3710" s="14" t="s">
        <v>9991</v>
      </c>
      <c r="G3710" s="14" t="s">
        <v>9992</v>
      </c>
      <c r="H3710" s="14" t="s">
        <v>9990</v>
      </c>
      <c r="I3710" s="14">
        <v>0.663</v>
      </c>
      <c r="J3710" s="14">
        <v>0.68</v>
      </c>
      <c r="K3710" s="14">
        <v>0.8636878916676217</v>
      </c>
      <c r="L3710" s="14">
        <v>0.241</v>
      </c>
      <c r="M3710" s="14">
        <v>0.25</v>
      </c>
      <c r="N3710" s="14">
        <v>0.0</v>
      </c>
      <c r="O3710" s="14">
        <v>0.635</v>
      </c>
      <c r="P3710" s="14">
        <v>0.511</v>
      </c>
      <c r="Q3710" s="14">
        <v>104.903</v>
      </c>
      <c r="R3710" s="14">
        <v>5.0</v>
      </c>
      <c r="S3710" s="14">
        <v>0.0</v>
      </c>
      <c r="T3710" s="14" t="s">
        <v>34</v>
      </c>
      <c r="U3710" s="14" t="s">
        <v>68</v>
      </c>
      <c r="V3710" s="16" t="s">
        <v>333</v>
      </c>
      <c r="W3710" s="17" t="s">
        <v>185</v>
      </c>
    </row>
    <row r="3711" ht="15.75" customHeight="1">
      <c r="A3711" s="14" t="s">
        <v>5899</v>
      </c>
      <c r="B3711" s="14" t="s">
        <v>5900</v>
      </c>
      <c r="C3711" s="14">
        <v>2022.0</v>
      </c>
      <c r="D3711" s="14">
        <v>37.0</v>
      </c>
      <c r="E3711" s="14">
        <v>253489.0</v>
      </c>
      <c r="F3711" s="14" t="s">
        <v>26</v>
      </c>
      <c r="G3711" s="14" t="s">
        <v>5901</v>
      </c>
      <c r="H3711" s="14" t="s">
        <v>5902</v>
      </c>
      <c r="I3711" s="14">
        <v>0.454</v>
      </c>
      <c r="J3711" s="14">
        <v>0.378</v>
      </c>
      <c r="K3711" s="14">
        <v>0.7741535302381848</v>
      </c>
      <c r="L3711" s="14">
        <v>0.0297</v>
      </c>
      <c r="M3711" s="14">
        <v>0.778</v>
      </c>
      <c r="N3711" s="14">
        <v>7.86E-4</v>
      </c>
      <c r="O3711" s="14">
        <v>0.148</v>
      </c>
      <c r="P3711" s="14">
        <v>0.184</v>
      </c>
      <c r="Q3711" s="14">
        <v>139.862</v>
      </c>
      <c r="R3711" s="14">
        <v>0.0</v>
      </c>
      <c r="S3711" s="14">
        <v>1.0</v>
      </c>
      <c r="T3711" s="14" t="s">
        <v>34</v>
      </c>
      <c r="U3711" s="14" t="s">
        <v>35</v>
      </c>
      <c r="V3711" s="16" t="s">
        <v>58</v>
      </c>
      <c r="W3711" s="17" t="s">
        <v>251</v>
      </c>
    </row>
    <row r="3712" ht="15.75" customHeight="1">
      <c r="A3712" s="14" t="s">
        <v>5903</v>
      </c>
      <c r="B3712" s="14" t="s">
        <v>5904</v>
      </c>
      <c r="C3712" s="14">
        <v>2020.0</v>
      </c>
      <c r="D3712" s="14">
        <v>37.0</v>
      </c>
      <c r="E3712" s="14">
        <v>334883.0</v>
      </c>
      <c r="F3712" s="14" t="s">
        <v>26</v>
      </c>
      <c r="G3712" s="14" t="s">
        <v>5187</v>
      </c>
      <c r="H3712" s="14" t="s">
        <v>5186</v>
      </c>
      <c r="I3712" s="14">
        <v>0.556</v>
      </c>
      <c r="J3712" s="14">
        <v>0.82</v>
      </c>
      <c r="K3712" s="14">
        <v>0.8076487070175681</v>
      </c>
      <c r="L3712" s="14">
        <v>0.029</v>
      </c>
      <c r="M3712" s="14">
        <v>0.0089</v>
      </c>
      <c r="N3712" s="14">
        <v>0.398</v>
      </c>
      <c r="O3712" s="14">
        <v>0.341</v>
      </c>
      <c r="P3712" s="14">
        <v>0.433</v>
      </c>
      <c r="Q3712" s="14">
        <v>96.034</v>
      </c>
      <c r="R3712" s="14">
        <v>11.0</v>
      </c>
      <c r="S3712" s="14">
        <v>1.0</v>
      </c>
      <c r="T3712" s="14" t="s">
        <v>34</v>
      </c>
      <c r="U3712" s="14" t="s">
        <v>35</v>
      </c>
      <c r="V3712" s="16" t="s">
        <v>54</v>
      </c>
      <c r="W3712" s="17" t="s">
        <v>251</v>
      </c>
    </row>
    <row r="3713" ht="15.75" customHeight="1">
      <c r="A3713" s="14" t="s">
        <v>5908</v>
      </c>
      <c r="B3713" s="14" t="s">
        <v>5909</v>
      </c>
      <c r="C3713" s="14">
        <v>2020.0</v>
      </c>
      <c r="D3713" s="14">
        <v>37.0</v>
      </c>
      <c r="E3713" s="14">
        <v>403766.0</v>
      </c>
      <c r="F3713" s="14" t="s">
        <v>26</v>
      </c>
      <c r="G3713" s="14" t="s">
        <v>5910</v>
      </c>
      <c r="H3713" s="14" t="s">
        <v>5911</v>
      </c>
      <c r="I3713" s="14">
        <v>0.492</v>
      </c>
      <c r="J3713" s="14">
        <v>0.515</v>
      </c>
      <c r="K3713" s="14">
        <v>0.785789147203692</v>
      </c>
      <c r="L3713" s="14">
        <v>0.0374</v>
      </c>
      <c r="M3713" s="14">
        <v>0.331</v>
      </c>
      <c r="N3713" s="14">
        <v>8.54E-6</v>
      </c>
      <c r="O3713" s="14">
        <v>0.107</v>
      </c>
      <c r="P3713" s="14">
        <v>0.363</v>
      </c>
      <c r="Q3713" s="14">
        <v>116.804</v>
      </c>
      <c r="R3713" s="14">
        <v>5.0</v>
      </c>
      <c r="S3713" s="14">
        <v>1.0</v>
      </c>
      <c r="T3713" s="14" t="s">
        <v>34</v>
      </c>
      <c r="U3713" s="14" t="s">
        <v>35</v>
      </c>
      <c r="V3713" s="16" t="s">
        <v>45</v>
      </c>
      <c r="W3713" s="17" t="s">
        <v>251</v>
      </c>
    </row>
    <row r="3714" ht="15.75" customHeight="1">
      <c r="A3714" s="14" t="s">
        <v>9993</v>
      </c>
      <c r="B3714" s="14" t="s">
        <v>9994</v>
      </c>
      <c r="C3714" s="14">
        <v>1997.0</v>
      </c>
      <c r="D3714" s="14">
        <v>37.0</v>
      </c>
      <c r="E3714" s="14">
        <v>209266.0</v>
      </c>
      <c r="F3714" s="14" t="s">
        <v>3538</v>
      </c>
      <c r="G3714" s="14" t="s">
        <v>9995</v>
      </c>
      <c r="H3714" s="14" t="s">
        <v>9996</v>
      </c>
      <c r="I3714" s="14">
        <v>0.758</v>
      </c>
      <c r="J3714" s="14">
        <v>0.946</v>
      </c>
      <c r="K3714" s="14">
        <v>0.8186854319333802</v>
      </c>
      <c r="L3714" s="14">
        <v>0.0321</v>
      </c>
      <c r="M3714" s="14">
        <v>0.0943</v>
      </c>
      <c r="N3714" s="14">
        <v>0.461</v>
      </c>
      <c r="O3714" s="14">
        <v>0.144</v>
      </c>
      <c r="P3714" s="14">
        <v>0.976</v>
      </c>
      <c r="Q3714" s="14">
        <v>128.006</v>
      </c>
      <c r="R3714" s="14">
        <v>2.0</v>
      </c>
      <c r="S3714" s="14">
        <v>0.0</v>
      </c>
      <c r="T3714" s="14" t="s">
        <v>103</v>
      </c>
      <c r="U3714" s="14" t="s">
        <v>68</v>
      </c>
      <c r="V3714" s="16" t="s">
        <v>819</v>
      </c>
      <c r="W3714" s="17" t="s">
        <v>185</v>
      </c>
    </row>
    <row r="3715" ht="15.75" customHeight="1">
      <c r="A3715" s="14" t="s">
        <v>9998</v>
      </c>
      <c r="B3715" s="14" t="s">
        <v>9999</v>
      </c>
      <c r="C3715" s="14">
        <v>2021.0</v>
      </c>
      <c r="D3715" s="14">
        <v>37.0</v>
      </c>
      <c r="E3715" s="14">
        <v>153054.0</v>
      </c>
      <c r="F3715" s="14" t="s">
        <v>2720</v>
      </c>
      <c r="G3715" s="14" t="s">
        <v>2722</v>
      </c>
      <c r="H3715" s="14" t="s">
        <v>9999</v>
      </c>
      <c r="I3715" s="14">
        <v>0.786</v>
      </c>
      <c r="J3715" s="14">
        <v>0.883</v>
      </c>
      <c r="K3715" s="14">
        <v>0.8543836758955707</v>
      </c>
      <c r="L3715" s="14">
        <v>0.0651</v>
      </c>
      <c r="M3715" s="14">
        <v>0.211</v>
      </c>
      <c r="N3715" s="14">
        <v>1.84E-6</v>
      </c>
      <c r="O3715" s="14">
        <v>0.0747</v>
      </c>
      <c r="P3715" s="14">
        <v>0.635</v>
      </c>
      <c r="Q3715" s="14">
        <v>97.031</v>
      </c>
      <c r="R3715" s="14">
        <v>1.0</v>
      </c>
      <c r="S3715" s="14">
        <v>1.0</v>
      </c>
      <c r="T3715" s="14" t="s">
        <v>104</v>
      </c>
      <c r="U3715" s="14" t="s">
        <v>35</v>
      </c>
      <c r="V3715" s="16" t="s">
        <v>407</v>
      </c>
      <c r="W3715" s="17" t="s">
        <v>185</v>
      </c>
    </row>
    <row r="3716" ht="15.75" customHeight="1">
      <c r="A3716" s="14" t="s">
        <v>10000</v>
      </c>
      <c r="B3716" s="14" t="s">
        <v>10001</v>
      </c>
      <c r="C3716" s="14">
        <v>2024.0</v>
      </c>
      <c r="D3716" s="14">
        <v>37.0</v>
      </c>
      <c r="E3716" s="14">
        <v>173478.0</v>
      </c>
      <c r="F3716" s="14" t="s">
        <v>3223</v>
      </c>
      <c r="G3716" s="14" t="s">
        <v>3226</v>
      </c>
      <c r="H3716" s="14" t="s">
        <v>10002</v>
      </c>
      <c r="I3716" s="14">
        <v>0.886</v>
      </c>
      <c r="J3716" s="14">
        <v>0.747</v>
      </c>
      <c r="K3716" s="14">
        <v>0.890017752852437</v>
      </c>
      <c r="L3716" s="14">
        <v>0.311</v>
      </c>
      <c r="M3716" s="14">
        <v>0.341</v>
      </c>
      <c r="N3716" s="14">
        <v>0.0</v>
      </c>
      <c r="O3716" s="14">
        <v>0.116</v>
      </c>
      <c r="P3716" s="14">
        <v>0.767</v>
      </c>
      <c r="Q3716" s="14">
        <v>91.979</v>
      </c>
      <c r="R3716" s="14">
        <v>5.0</v>
      </c>
      <c r="S3716" s="14">
        <v>1.0</v>
      </c>
      <c r="T3716" s="14" t="s">
        <v>104</v>
      </c>
      <c r="U3716" s="14" t="s">
        <v>68</v>
      </c>
      <c r="V3716" s="16" t="s">
        <v>181</v>
      </c>
      <c r="W3716" s="17" t="s">
        <v>185</v>
      </c>
    </row>
    <row r="3717" ht="15.75" customHeight="1">
      <c r="A3717" s="14" t="s">
        <v>5913</v>
      </c>
      <c r="B3717" s="14" t="s">
        <v>5915</v>
      </c>
      <c r="C3717" s="14">
        <v>2016.0</v>
      </c>
      <c r="D3717" s="14">
        <v>37.0</v>
      </c>
      <c r="E3717" s="14">
        <v>294760.0</v>
      </c>
      <c r="F3717" s="14" t="s">
        <v>880</v>
      </c>
      <c r="G3717" s="14" t="s">
        <v>1822</v>
      </c>
      <c r="H3717" s="14" t="s">
        <v>5916</v>
      </c>
      <c r="I3717" s="14">
        <v>0.405</v>
      </c>
      <c r="J3717" s="14">
        <v>0.733</v>
      </c>
      <c r="K3717" s="14">
        <v>0.8885633007317485</v>
      </c>
      <c r="L3717" s="14">
        <v>0.0876</v>
      </c>
      <c r="M3717" s="14">
        <v>0.593</v>
      </c>
      <c r="N3717" s="14">
        <v>0.0</v>
      </c>
      <c r="O3717" s="14">
        <v>0.383</v>
      </c>
      <c r="P3717" s="14">
        <v>0.468</v>
      </c>
      <c r="Q3717" s="14">
        <v>77.56</v>
      </c>
      <c r="R3717" s="14">
        <v>2.0</v>
      </c>
      <c r="S3717" s="14">
        <v>1.0</v>
      </c>
      <c r="T3717" s="14" t="s">
        <v>104</v>
      </c>
      <c r="U3717" s="14" t="s">
        <v>35</v>
      </c>
      <c r="V3717" s="16" t="s">
        <v>54</v>
      </c>
      <c r="W3717" s="17" t="s">
        <v>251</v>
      </c>
    </row>
    <row r="3718" ht="15.75" customHeight="1">
      <c r="A3718" s="14" t="s">
        <v>21896</v>
      </c>
      <c r="B3718" s="14" t="s">
        <v>16944</v>
      </c>
      <c r="C3718" s="14">
        <v>2002.0</v>
      </c>
      <c r="D3718" s="14">
        <v>37.0</v>
      </c>
      <c r="E3718" s="14">
        <v>208266.0</v>
      </c>
      <c r="F3718" s="14" t="s">
        <v>16945</v>
      </c>
      <c r="G3718" s="14" t="s">
        <v>16946</v>
      </c>
      <c r="H3718" s="14" t="s">
        <v>21897</v>
      </c>
      <c r="I3718" s="14">
        <v>0.735</v>
      </c>
      <c r="J3718" s="14">
        <v>0.769</v>
      </c>
      <c r="K3718" s="14">
        <v>0.8158834727008775</v>
      </c>
      <c r="L3718" s="14">
        <v>0.0321</v>
      </c>
      <c r="M3718" s="14">
        <v>0.258</v>
      </c>
      <c r="N3718" s="14">
        <v>1.23E-5</v>
      </c>
      <c r="O3718" s="14">
        <v>0.125</v>
      </c>
      <c r="P3718" s="14">
        <v>0.922</v>
      </c>
      <c r="Q3718" s="14">
        <v>102.06</v>
      </c>
      <c r="R3718" s="14">
        <v>10.0</v>
      </c>
      <c r="S3718" s="14">
        <v>1.0</v>
      </c>
      <c r="T3718" s="14" t="s">
        <v>1264</v>
      </c>
      <c r="U3718" s="14" t="s">
        <v>35</v>
      </c>
      <c r="V3718" s="16" t="s">
        <v>819</v>
      </c>
      <c r="W3718" s="17" t="s">
        <v>185</v>
      </c>
    </row>
    <row r="3719" ht="15.75" customHeight="1">
      <c r="A3719" s="14" t="s">
        <v>10003</v>
      </c>
      <c r="B3719" s="14" t="s">
        <v>10004</v>
      </c>
      <c r="C3719" s="14">
        <v>2024.0</v>
      </c>
      <c r="D3719" s="14">
        <v>37.0</v>
      </c>
      <c r="E3719" s="14">
        <v>637210.0</v>
      </c>
      <c r="F3719" s="14" t="s">
        <v>10005</v>
      </c>
      <c r="G3719" s="14" t="s">
        <v>10006</v>
      </c>
      <c r="H3719" s="14" t="s">
        <v>10007</v>
      </c>
      <c r="I3719" s="14">
        <v>0.556</v>
      </c>
      <c r="J3719" s="14">
        <v>0.468</v>
      </c>
      <c r="K3719" s="14">
        <v>0.7751802023233766</v>
      </c>
      <c r="L3719" s="14">
        <v>0.453</v>
      </c>
      <c r="M3719" s="14">
        <v>0.819</v>
      </c>
      <c r="N3719" s="14">
        <v>0.0</v>
      </c>
      <c r="O3719" s="14">
        <v>0.111</v>
      </c>
      <c r="P3719" s="14">
        <v>0.853</v>
      </c>
      <c r="Q3719" s="14">
        <v>81.54</v>
      </c>
      <c r="R3719" s="14">
        <v>5.0</v>
      </c>
      <c r="S3719" s="14">
        <v>0.0</v>
      </c>
      <c r="T3719" s="14" t="s">
        <v>103</v>
      </c>
      <c r="U3719" s="14" t="s">
        <v>68</v>
      </c>
      <c r="V3719" s="16" t="s">
        <v>560</v>
      </c>
      <c r="W3719" s="17" t="s">
        <v>185</v>
      </c>
    </row>
    <row r="3720" ht="15.75" customHeight="1">
      <c r="A3720" s="14" t="s">
        <v>10009</v>
      </c>
      <c r="B3720" s="14" t="s">
        <v>10010</v>
      </c>
      <c r="C3720" s="14">
        <v>2003.0</v>
      </c>
      <c r="D3720" s="14">
        <v>37.0</v>
      </c>
      <c r="E3720" s="14">
        <v>275826.0</v>
      </c>
      <c r="F3720" s="14" t="s">
        <v>10011</v>
      </c>
      <c r="G3720" s="14" t="s">
        <v>10012</v>
      </c>
      <c r="H3720" s="14" t="s">
        <v>10013</v>
      </c>
      <c r="I3720" s="14">
        <v>0.812</v>
      </c>
      <c r="J3720" s="14">
        <v>0.959</v>
      </c>
      <c r="K3720" s="14">
        <v>0.9008405877505009</v>
      </c>
      <c r="L3720" s="14">
        <v>0.254</v>
      </c>
      <c r="M3720" s="14">
        <v>0.129</v>
      </c>
      <c r="N3720" s="14">
        <v>0.0</v>
      </c>
      <c r="O3720" s="14">
        <v>0.0986</v>
      </c>
      <c r="P3720" s="14">
        <v>0.719</v>
      </c>
      <c r="Q3720" s="14">
        <v>118.854</v>
      </c>
      <c r="R3720" s="14">
        <v>10.0</v>
      </c>
      <c r="S3720" s="14">
        <v>0.0</v>
      </c>
      <c r="T3720" s="14" t="s">
        <v>103</v>
      </c>
      <c r="U3720" s="14" t="s">
        <v>68</v>
      </c>
      <c r="V3720" s="16" t="s">
        <v>181</v>
      </c>
      <c r="W3720" s="17" t="s">
        <v>185</v>
      </c>
    </row>
    <row r="3721" ht="15.75" customHeight="1">
      <c r="A3721" s="14" t="s">
        <v>21898</v>
      </c>
      <c r="B3721" s="14" t="s">
        <v>21899</v>
      </c>
      <c r="C3721" s="14">
        <v>2018.0</v>
      </c>
      <c r="D3721" s="14">
        <v>37.0</v>
      </c>
      <c r="E3721" s="14">
        <v>226400.0</v>
      </c>
      <c r="F3721" s="14" t="s">
        <v>21900</v>
      </c>
      <c r="G3721" s="14" t="s">
        <v>21901</v>
      </c>
      <c r="H3721" s="14" t="s">
        <v>21902</v>
      </c>
      <c r="I3721" s="14">
        <v>0.701</v>
      </c>
      <c r="J3721" s="14">
        <v>0.823</v>
      </c>
      <c r="K3721" s="14">
        <v>0.8404808247419315</v>
      </c>
      <c r="L3721" s="14">
        <v>0.125</v>
      </c>
      <c r="M3721" s="14">
        <v>0.0186</v>
      </c>
      <c r="N3721" s="14">
        <v>0.0</v>
      </c>
      <c r="O3721" s="14">
        <v>0.308</v>
      </c>
      <c r="P3721" s="14">
        <v>0.942</v>
      </c>
      <c r="Q3721" s="14">
        <v>172.091</v>
      </c>
      <c r="R3721" s="14">
        <v>5.0</v>
      </c>
      <c r="S3721" s="14">
        <v>0.0</v>
      </c>
      <c r="T3721" s="14" t="s">
        <v>1264</v>
      </c>
      <c r="U3721" s="14" t="s">
        <v>68</v>
      </c>
      <c r="V3721" s="16" t="s">
        <v>819</v>
      </c>
      <c r="W3721" s="17" t="s">
        <v>185</v>
      </c>
    </row>
    <row r="3722" ht="15.75" customHeight="1">
      <c r="A3722" s="14" t="s">
        <v>10014</v>
      </c>
      <c r="B3722" s="14" t="s">
        <v>10015</v>
      </c>
      <c r="C3722" s="14">
        <v>1996.0</v>
      </c>
      <c r="D3722" s="14">
        <v>37.0</v>
      </c>
      <c r="E3722" s="14">
        <v>562352.0</v>
      </c>
      <c r="F3722" s="14" t="s">
        <v>4868</v>
      </c>
      <c r="G3722" s="14" t="s">
        <v>10016</v>
      </c>
      <c r="H3722" s="14" t="s">
        <v>10017</v>
      </c>
      <c r="I3722" s="14">
        <v>0.559</v>
      </c>
      <c r="J3722" s="14">
        <v>0.861</v>
      </c>
      <c r="K3722" s="14">
        <v>0.9425919192149683</v>
      </c>
      <c r="L3722" s="14">
        <v>0.064</v>
      </c>
      <c r="M3722" s="14">
        <v>0.817</v>
      </c>
      <c r="N3722" s="14">
        <v>0.0</v>
      </c>
      <c r="O3722" s="14">
        <v>0.145</v>
      </c>
      <c r="P3722" s="14">
        <v>0.726</v>
      </c>
      <c r="Q3722" s="14">
        <v>82.548</v>
      </c>
      <c r="R3722" s="14">
        <v>1.0</v>
      </c>
      <c r="S3722" s="14">
        <v>0.0</v>
      </c>
      <c r="T3722" s="14" t="s">
        <v>104</v>
      </c>
      <c r="U3722" s="14" t="s">
        <v>94</v>
      </c>
      <c r="V3722" s="16" t="s">
        <v>181</v>
      </c>
      <c r="W3722" s="17" t="s">
        <v>185</v>
      </c>
    </row>
    <row r="3723" ht="15.75" customHeight="1">
      <c r="A3723" s="14" t="s">
        <v>10018</v>
      </c>
      <c r="B3723" s="14" t="s">
        <v>10019</v>
      </c>
      <c r="C3723" s="14">
        <v>2022.0</v>
      </c>
      <c r="D3723" s="14">
        <v>37.0</v>
      </c>
      <c r="E3723" s="14">
        <v>213583.0</v>
      </c>
      <c r="F3723" s="14" t="s">
        <v>10020</v>
      </c>
      <c r="G3723" s="14" t="s">
        <v>10021</v>
      </c>
      <c r="H3723" s="14" t="s">
        <v>10019</v>
      </c>
      <c r="I3723" s="14">
        <v>0.84</v>
      </c>
      <c r="J3723" s="14">
        <v>0.52</v>
      </c>
      <c r="K3723" s="14">
        <v>0.7894894445107375</v>
      </c>
      <c r="L3723" s="14">
        <v>0.037</v>
      </c>
      <c r="M3723" s="14">
        <v>0.32</v>
      </c>
      <c r="N3723" s="14">
        <v>0.751</v>
      </c>
      <c r="O3723" s="14">
        <v>0.0636</v>
      </c>
      <c r="P3723" s="14">
        <v>0.837</v>
      </c>
      <c r="Q3723" s="14">
        <v>105.032</v>
      </c>
      <c r="R3723" s="14">
        <v>4.0</v>
      </c>
      <c r="S3723" s="14">
        <v>0.0</v>
      </c>
      <c r="T3723" s="14" t="s">
        <v>103</v>
      </c>
      <c r="U3723" s="14" t="s">
        <v>94</v>
      </c>
      <c r="V3723" s="16" t="s">
        <v>560</v>
      </c>
      <c r="W3723" s="17" t="s">
        <v>185</v>
      </c>
    </row>
    <row r="3724" ht="15.75" customHeight="1">
      <c r="A3724" s="14" t="s">
        <v>10023</v>
      </c>
      <c r="B3724" s="14" t="s">
        <v>10024</v>
      </c>
      <c r="C3724" s="14">
        <v>2018.0</v>
      </c>
      <c r="D3724" s="14">
        <v>37.0</v>
      </c>
      <c r="E3724" s="14">
        <v>67687.0</v>
      </c>
      <c r="F3724" s="14" t="s">
        <v>213</v>
      </c>
      <c r="G3724" s="14" t="s">
        <v>7547</v>
      </c>
      <c r="H3724" s="14" t="s">
        <v>7548</v>
      </c>
      <c r="I3724" s="14">
        <v>0.895</v>
      </c>
      <c r="J3724" s="14">
        <v>0.284</v>
      </c>
      <c r="K3724" s="14">
        <v>0.8920497080210459</v>
      </c>
      <c r="L3724" s="14">
        <v>0.0687</v>
      </c>
      <c r="M3724" s="14">
        <v>0.855</v>
      </c>
      <c r="N3724" s="14">
        <v>0.0</v>
      </c>
      <c r="O3724" s="14">
        <v>0.0892</v>
      </c>
      <c r="P3724" s="14">
        <v>0.569</v>
      </c>
      <c r="Q3724" s="14">
        <v>129.705</v>
      </c>
      <c r="R3724" s="14">
        <v>11.0</v>
      </c>
      <c r="S3724" s="14">
        <v>1.0</v>
      </c>
      <c r="T3724" s="14" t="s">
        <v>103</v>
      </c>
      <c r="U3724" s="14" t="s">
        <v>35</v>
      </c>
      <c r="V3724" s="16" t="s">
        <v>333</v>
      </c>
      <c r="W3724" s="17" t="s">
        <v>185</v>
      </c>
    </row>
    <row r="3725" ht="15.75" customHeight="1">
      <c r="A3725" s="14" t="s">
        <v>5919</v>
      </c>
      <c r="B3725" s="14" t="s">
        <v>5920</v>
      </c>
      <c r="C3725" s="14">
        <v>2021.0</v>
      </c>
      <c r="D3725" s="14">
        <v>37.0</v>
      </c>
      <c r="E3725" s="14">
        <v>130063.0</v>
      </c>
      <c r="F3725" s="14" t="s">
        <v>5921</v>
      </c>
      <c r="G3725" s="14" t="s">
        <v>5922</v>
      </c>
      <c r="H3725" s="14" t="s">
        <v>5923</v>
      </c>
      <c r="I3725" s="14">
        <v>0.568</v>
      </c>
      <c r="J3725" s="14">
        <v>0.0307</v>
      </c>
      <c r="K3725" s="14">
        <v>0.3414754133351556</v>
      </c>
      <c r="L3725" s="14">
        <v>0.0472</v>
      </c>
      <c r="M3725" s="14">
        <v>0.979</v>
      </c>
      <c r="N3725" s="14">
        <v>0.949</v>
      </c>
      <c r="O3725" s="14">
        <v>0.0958</v>
      </c>
      <c r="P3725" s="14">
        <v>0.219</v>
      </c>
      <c r="Q3725" s="14">
        <v>74.996</v>
      </c>
      <c r="R3725" s="14">
        <v>6.0</v>
      </c>
      <c r="S3725" s="14">
        <v>1.0</v>
      </c>
      <c r="T3725" s="14" t="s">
        <v>103</v>
      </c>
      <c r="U3725" s="14" t="s">
        <v>35</v>
      </c>
      <c r="V3725" s="16" t="s">
        <v>36</v>
      </c>
      <c r="W3725" s="17" t="s">
        <v>251</v>
      </c>
    </row>
    <row r="3726" ht="15.75" customHeight="1">
      <c r="A3726" s="14" t="s">
        <v>5924</v>
      </c>
      <c r="B3726" s="14" t="s">
        <v>5925</v>
      </c>
      <c r="C3726" s="14">
        <v>2017.0</v>
      </c>
      <c r="D3726" s="14">
        <v>37.0</v>
      </c>
      <c r="E3726" s="14">
        <v>40760.0</v>
      </c>
      <c r="F3726" s="14" t="s">
        <v>5926</v>
      </c>
      <c r="G3726" s="14" t="s">
        <v>5927</v>
      </c>
      <c r="H3726" s="14" t="s">
        <v>5928</v>
      </c>
      <c r="I3726" s="14">
        <v>0.651</v>
      </c>
      <c r="J3726" s="14">
        <v>0.433</v>
      </c>
      <c r="K3726" s="14">
        <v>0.8536778388370015</v>
      </c>
      <c r="L3726" s="14">
        <v>0.0333</v>
      </c>
      <c r="M3726" s="14">
        <v>0.984</v>
      </c>
      <c r="N3726" s="14">
        <v>0.901</v>
      </c>
      <c r="O3726" s="14">
        <v>0.1</v>
      </c>
      <c r="P3726" s="14">
        <v>0.342</v>
      </c>
      <c r="Q3726" s="14">
        <v>110.918</v>
      </c>
      <c r="R3726" s="14">
        <v>4.0</v>
      </c>
      <c r="S3726" s="14">
        <v>0.0</v>
      </c>
      <c r="T3726" s="14" t="s">
        <v>103</v>
      </c>
      <c r="U3726" s="14" t="s">
        <v>35</v>
      </c>
      <c r="V3726" s="16" t="s">
        <v>45</v>
      </c>
      <c r="W3726" s="17" t="s">
        <v>251</v>
      </c>
    </row>
    <row r="3727" ht="15.75" customHeight="1">
      <c r="A3727" s="14" t="s">
        <v>5931</v>
      </c>
      <c r="B3727" s="14" t="s">
        <v>5932</v>
      </c>
      <c r="C3727" s="14">
        <v>2019.0</v>
      </c>
      <c r="D3727" s="14">
        <v>37.0</v>
      </c>
      <c r="E3727" s="14">
        <v>169714.0</v>
      </c>
      <c r="F3727" s="14" t="s">
        <v>241</v>
      </c>
      <c r="G3727" s="14" t="s">
        <v>5933</v>
      </c>
      <c r="H3727" s="14" t="s">
        <v>5932</v>
      </c>
      <c r="I3727" s="14">
        <v>0.509</v>
      </c>
      <c r="J3727" s="14">
        <v>0.298</v>
      </c>
      <c r="K3727" s="14">
        <v>0.7876499903581022</v>
      </c>
      <c r="L3727" s="14">
        <v>0.0265</v>
      </c>
      <c r="M3727" s="14">
        <v>0.808</v>
      </c>
      <c r="N3727" s="14">
        <v>2.89E-6</v>
      </c>
      <c r="O3727" s="14">
        <v>0.133</v>
      </c>
      <c r="P3727" s="14">
        <v>0.297</v>
      </c>
      <c r="Q3727" s="14">
        <v>90.006</v>
      </c>
      <c r="R3727" s="14">
        <v>4.0</v>
      </c>
      <c r="S3727" s="14">
        <v>0.0</v>
      </c>
      <c r="T3727" s="14" t="s">
        <v>104</v>
      </c>
      <c r="U3727" s="14" t="s">
        <v>35</v>
      </c>
      <c r="V3727" s="16" t="s">
        <v>36</v>
      </c>
      <c r="W3727" s="17" t="s">
        <v>251</v>
      </c>
    </row>
    <row r="3728" ht="15.75" customHeight="1">
      <c r="A3728" s="14" t="s">
        <v>5934</v>
      </c>
      <c r="B3728" s="14" t="s">
        <v>5936</v>
      </c>
      <c r="C3728" s="14">
        <v>2011.0</v>
      </c>
      <c r="D3728" s="14">
        <v>37.0</v>
      </c>
      <c r="E3728" s="14">
        <v>291960.0</v>
      </c>
      <c r="F3728" s="14" t="s">
        <v>3419</v>
      </c>
      <c r="G3728" s="14" t="s">
        <v>5939</v>
      </c>
      <c r="H3728" s="14" t="s">
        <v>5940</v>
      </c>
      <c r="I3728" s="14">
        <v>0.427</v>
      </c>
      <c r="J3728" s="14">
        <v>0.446</v>
      </c>
      <c r="K3728" s="14">
        <v>0.7596945650383998</v>
      </c>
      <c r="L3728" s="14">
        <v>0.0456</v>
      </c>
      <c r="M3728" s="14">
        <v>0.344</v>
      </c>
      <c r="N3728" s="14">
        <v>2.54E-6</v>
      </c>
      <c r="O3728" s="14">
        <v>0.17</v>
      </c>
      <c r="P3728" s="14">
        <v>0.359</v>
      </c>
      <c r="Q3728" s="14">
        <v>117.0</v>
      </c>
      <c r="R3728" s="14">
        <v>1.0</v>
      </c>
      <c r="S3728" s="14">
        <v>1.0</v>
      </c>
      <c r="T3728" s="14" t="s">
        <v>103</v>
      </c>
      <c r="U3728" s="14" t="s">
        <v>35</v>
      </c>
      <c r="V3728" s="16" t="s">
        <v>45</v>
      </c>
      <c r="W3728" s="17" t="s">
        <v>251</v>
      </c>
    </row>
    <row r="3729" ht="15.75" customHeight="1">
      <c r="A3729" s="14" t="s">
        <v>10025</v>
      </c>
      <c r="B3729" s="14" t="s">
        <v>10026</v>
      </c>
      <c r="C3729" s="14">
        <v>2013.0</v>
      </c>
      <c r="D3729" s="14">
        <v>37.0</v>
      </c>
      <c r="E3729" s="14">
        <v>311080.0</v>
      </c>
      <c r="F3729" s="14" t="s">
        <v>10027</v>
      </c>
      <c r="G3729" s="14" t="s">
        <v>10028</v>
      </c>
      <c r="H3729" s="14" t="s">
        <v>10029</v>
      </c>
      <c r="I3729" s="14">
        <v>0.739</v>
      </c>
      <c r="J3729" s="14">
        <v>0.953</v>
      </c>
      <c r="K3729" s="14">
        <v>0.9183581802040862</v>
      </c>
      <c r="L3729" s="14">
        <v>0.133</v>
      </c>
      <c r="M3729" s="14">
        <v>0.008</v>
      </c>
      <c r="N3729" s="14">
        <v>0.0105</v>
      </c>
      <c r="O3729" s="14">
        <v>0.0623</v>
      </c>
      <c r="P3729" s="14">
        <v>0.516</v>
      </c>
      <c r="Q3729" s="14">
        <v>127.99</v>
      </c>
      <c r="R3729" s="14">
        <v>11.0</v>
      </c>
      <c r="S3729" s="14">
        <v>1.0</v>
      </c>
      <c r="T3729" s="14" t="s">
        <v>103</v>
      </c>
      <c r="U3729" s="14" t="s">
        <v>68</v>
      </c>
      <c r="V3729" s="16" t="s">
        <v>333</v>
      </c>
      <c r="W3729" s="17" t="s">
        <v>185</v>
      </c>
    </row>
    <row r="3730" ht="15.75" customHeight="1">
      <c r="A3730" s="14" t="s">
        <v>21903</v>
      </c>
      <c r="B3730" s="14" t="s">
        <v>21904</v>
      </c>
      <c r="C3730" s="14">
        <v>2021.0</v>
      </c>
      <c r="D3730" s="14">
        <v>37.0</v>
      </c>
      <c r="E3730" s="14">
        <v>200366.0</v>
      </c>
      <c r="F3730" s="14" t="s">
        <v>21905</v>
      </c>
      <c r="G3730" s="14" t="s">
        <v>11633</v>
      </c>
      <c r="H3730" s="14" t="s">
        <v>21906</v>
      </c>
      <c r="I3730" s="14">
        <v>0.828</v>
      </c>
      <c r="J3730" s="14">
        <v>0.816</v>
      </c>
      <c r="K3730" s="14">
        <v>0.863024832612602</v>
      </c>
      <c r="L3730" s="14">
        <v>0.106</v>
      </c>
      <c r="M3730" s="14">
        <v>0.00387</v>
      </c>
      <c r="N3730" s="14">
        <v>0.201</v>
      </c>
      <c r="O3730" s="14">
        <v>0.074</v>
      </c>
      <c r="P3730" s="14">
        <v>0.392</v>
      </c>
      <c r="Q3730" s="14">
        <v>109.02</v>
      </c>
      <c r="R3730" s="14">
        <v>6.0</v>
      </c>
      <c r="S3730" s="14">
        <v>1.0</v>
      </c>
      <c r="T3730" s="14" t="s">
        <v>1434</v>
      </c>
      <c r="U3730" s="14" t="s">
        <v>68</v>
      </c>
      <c r="V3730" s="16" t="s">
        <v>45</v>
      </c>
      <c r="W3730" s="17" t="s">
        <v>251</v>
      </c>
    </row>
    <row r="3731" ht="15.75" customHeight="1">
      <c r="A3731" s="14" t="s">
        <v>21907</v>
      </c>
      <c r="B3731" s="14" t="s">
        <v>21908</v>
      </c>
      <c r="C3731" s="14">
        <v>2015.0</v>
      </c>
      <c r="D3731" s="14">
        <v>37.0</v>
      </c>
      <c r="E3731" s="14">
        <v>189280.0</v>
      </c>
      <c r="F3731" s="14" t="s">
        <v>6605</v>
      </c>
      <c r="G3731" s="14" t="s">
        <v>16927</v>
      </c>
      <c r="H3731" s="14" t="s">
        <v>21909</v>
      </c>
      <c r="I3731" s="14">
        <v>0.62</v>
      </c>
      <c r="J3731" s="14">
        <v>0.844</v>
      </c>
      <c r="K3731" s="14">
        <v>0.8692704211308523</v>
      </c>
      <c r="L3731" s="14">
        <v>0.0562</v>
      </c>
      <c r="M3731" s="14">
        <v>0.236</v>
      </c>
      <c r="N3731" s="14">
        <v>0.0</v>
      </c>
      <c r="O3731" s="14">
        <v>0.304</v>
      </c>
      <c r="P3731" s="14">
        <v>0.527</v>
      </c>
      <c r="Q3731" s="14">
        <v>94.78</v>
      </c>
      <c r="R3731" s="14">
        <v>5.0</v>
      </c>
      <c r="S3731" s="14">
        <v>0.0</v>
      </c>
      <c r="T3731" s="14" t="s">
        <v>1264</v>
      </c>
      <c r="U3731" s="14" t="s">
        <v>68</v>
      </c>
      <c r="V3731" s="16" t="s">
        <v>333</v>
      </c>
      <c r="W3731" s="17" t="s">
        <v>185</v>
      </c>
    </row>
    <row r="3732" ht="15.75" customHeight="1">
      <c r="A3732" s="14" t="s">
        <v>10031</v>
      </c>
      <c r="B3732" s="14" t="s">
        <v>10032</v>
      </c>
      <c r="C3732" s="14">
        <v>2012.0</v>
      </c>
      <c r="D3732" s="14">
        <v>37.0</v>
      </c>
      <c r="E3732" s="14">
        <v>202527.0</v>
      </c>
      <c r="F3732" s="14" t="s">
        <v>1629</v>
      </c>
      <c r="G3732" s="14" t="s">
        <v>3531</v>
      </c>
      <c r="H3732" s="14" t="s">
        <v>10033</v>
      </c>
      <c r="I3732" s="14">
        <v>0.728</v>
      </c>
      <c r="J3732" s="14">
        <v>0.738</v>
      </c>
      <c r="K3732" s="14">
        <v>0.7614270741821612</v>
      </c>
      <c r="L3732" s="14">
        <v>0.117</v>
      </c>
      <c r="M3732" s="14">
        <v>0.0856</v>
      </c>
      <c r="N3732" s="14">
        <v>2.6E-5</v>
      </c>
      <c r="O3732" s="14">
        <v>0.354</v>
      </c>
      <c r="P3732" s="14">
        <v>0.812</v>
      </c>
      <c r="Q3732" s="14">
        <v>132.97</v>
      </c>
      <c r="R3732" s="14">
        <v>0.0</v>
      </c>
      <c r="S3732" s="14">
        <v>0.0</v>
      </c>
      <c r="T3732" s="14" t="s">
        <v>104</v>
      </c>
      <c r="U3732" s="14" t="s">
        <v>68</v>
      </c>
      <c r="V3732" s="16" t="s">
        <v>560</v>
      </c>
      <c r="W3732" s="17" t="s">
        <v>185</v>
      </c>
    </row>
    <row r="3733" ht="15.75" customHeight="1">
      <c r="A3733" s="14" t="s">
        <v>10034</v>
      </c>
      <c r="B3733" s="14" t="s">
        <v>10035</v>
      </c>
      <c r="C3733" s="14">
        <v>1989.0</v>
      </c>
      <c r="D3733" s="14">
        <v>37.0</v>
      </c>
      <c r="E3733" s="14">
        <v>204360.0</v>
      </c>
      <c r="F3733" s="14" t="s">
        <v>163</v>
      </c>
      <c r="G3733" s="14" t="s">
        <v>157</v>
      </c>
      <c r="H3733" s="14" t="s">
        <v>1500</v>
      </c>
      <c r="I3733" s="14">
        <v>0.6567054320987653</v>
      </c>
      <c r="J3733" s="14">
        <v>0.6703844999999999</v>
      </c>
      <c r="K3733" s="14">
        <v>0.8136264709055699</v>
      </c>
      <c r="L3733" s="14">
        <v>0.08138265432098765</v>
      </c>
      <c r="M3733" s="14">
        <v>0.2693400896296296</v>
      </c>
      <c r="N3733" s="14">
        <v>0.05448885008024692</v>
      </c>
      <c r="O3733" s="14">
        <v>0.1911505555555556</v>
      </c>
      <c r="P3733" s="14">
        <v>0.6187672839506173</v>
      </c>
      <c r="Q3733" s="14">
        <v>120.71</v>
      </c>
      <c r="R3733" s="14">
        <v>5.0</v>
      </c>
      <c r="S3733" s="14">
        <v>1.0</v>
      </c>
      <c r="T3733" s="14" t="s">
        <v>104</v>
      </c>
      <c r="U3733" s="14" t="s">
        <v>35</v>
      </c>
      <c r="V3733" s="16" t="s">
        <v>407</v>
      </c>
      <c r="W3733" s="17" t="s">
        <v>185</v>
      </c>
    </row>
    <row r="3734" ht="15.75" customHeight="1">
      <c r="A3734" s="14" t="s">
        <v>21910</v>
      </c>
      <c r="B3734" s="14" t="s">
        <v>21911</v>
      </c>
      <c r="C3734" s="14">
        <v>2008.0</v>
      </c>
      <c r="D3734" s="14">
        <v>37.0</v>
      </c>
      <c r="E3734" s="14">
        <v>162266.0</v>
      </c>
      <c r="F3734" s="14" t="s">
        <v>5520</v>
      </c>
      <c r="G3734" s="14" t="s">
        <v>21912</v>
      </c>
      <c r="H3734" s="14" t="s">
        <v>21913</v>
      </c>
      <c r="I3734" s="14">
        <v>0.763</v>
      </c>
      <c r="J3734" s="14">
        <v>0.892</v>
      </c>
      <c r="K3734" s="14">
        <v>0.8865527345649147</v>
      </c>
      <c r="L3734" s="14">
        <v>0.0937</v>
      </c>
      <c r="M3734" s="14">
        <v>0.102</v>
      </c>
      <c r="N3734" s="14">
        <v>0.0</v>
      </c>
      <c r="O3734" s="14">
        <v>0.425</v>
      </c>
      <c r="P3734" s="14">
        <v>0.855</v>
      </c>
      <c r="Q3734" s="14">
        <v>119.96</v>
      </c>
      <c r="R3734" s="14">
        <v>1.0</v>
      </c>
      <c r="S3734" s="14">
        <v>0.0</v>
      </c>
      <c r="T3734" s="14" t="s">
        <v>1264</v>
      </c>
      <c r="U3734" s="14" t="s">
        <v>94</v>
      </c>
      <c r="V3734" s="16" t="s">
        <v>560</v>
      </c>
      <c r="W3734" s="17" t="s">
        <v>185</v>
      </c>
    </row>
    <row r="3735" ht="15.75" customHeight="1">
      <c r="A3735" s="14" t="s">
        <v>10036</v>
      </c>
      <c r="B3735" s="14" t="s">
        <v>10037</v>
      </c>
      <c r="C3735" s="14">
        <v>2015.0</v>
      </c>
      <c r="D3735" s="14">
        <v>38.0</v>
      </c>
      <c r="E3735" s="14">
        <v>248030.0</v>
      </c>
      <c r="F3735" s="14" t="s">
        <v>7748</v>
      </c>
      <c r="G3735" s="14" t="s">
        <v>1548</v>
      </c>
      <c r="H3735" s="14" t="s">
        <v>10038</v>
      </c>
      <c r="I3735" s="14">
        <v>0.767</v>
      </c>
      <c r="J3735" s="14">
        <v>0.903</v>
      </c>
      <c r="K3735" s="14">
        <v>0.8953222252925948</v>
      </c>
      <c r="L3735" s="14">
        <v>0.159</v>
      </c>
      <c r="M3735" s="14">
        <v>0.102</v>
      </c>
      <c r="N3735" s="14">
        <v>0.0</v>
      </c>
      <c r="O3735" s="14">
        <v>0.345</v>
      </c>
      <c r="P3735" s="14">
        <v>0.665</v>
      </c>
      <c r="Q3735" s="14">
        <v>125.354</v>
      </c>
      <c r="R3735" s="14">
        <v>5.0</v>
      </c>
      <c r="S3735" s="14">
        <v>1.0</v>
      </c>
      <c r="T3735" s="14" t="s">
        <v>34</v>
      </c>
      <c r="U3735" s="14" t="s">
        <v>35</v>
      </c>
      <c r="V3735" s="16" t="s">
        <v>407</v>
      </c>
      <c r="W3735" s="17" t="s">
        <v>185</v>
      </c>
    </row>
    <row r="3736" ht="15.75" customHeight="1">
      <c r="A3736" s="14" t="s">
        <v>5943</v>
      </c>
      <c r="B3736" s="14" t="s">
        <v>5944</v>
      </c>
      <c r="C3736" s="14">
        <v>2020.0</v>
      </c>
      <c r="D3736" s="14">
        <v>38.0</v>
      </c>
      <c r="E3736" s="14">
        <v>229015.0</v>
      </c>
      <c r="F3736" s="14" t="s">
        <v>3624</v>
      </c>
      <c r="G3736" s="14" t="s">
        <v>1593</v>
      </c>
      <c r="H3736" s="14" t="s">
        <v>5945</v>
      </c>
      <c r="I3736" s="14">
        <v>0.651</v>
      </c>
      <c r="J3736" s="14">
        <v>0.259</v>
      </c>
      <c r="K3736" s="14">
        <v>0.737578337203226</v>
      </c>
      <c r="L3736" s="14">
        <v>0.0373</v>
      </c>
      <c r="M3736" s="14">
        <v>0.747</v>
      </c>
      <c r="N3736" s="14">
        <v>0.0</v>
      </c>
      <c r="O3736" s="14">
        <v>0.101</v>
      </c>
      <c r="P3736" s="14">
        <v>0.367</v>
      </c>
      <c r="Q3736" s="14">
        <v>112.468</v>
      </c>
      <c r="R3736" s="14">
        <v>7.0</v>
      </c>
      <c r="S3736" s="14">
        <v>1.0</v>
      </c>
      <c r="T3736" s="14" t="s">
        <v>34</v>
      </c>
      <c r="U3736" s="14" t="s">
        <v>35</v>
      </c>
      <c r="V3736" s="16" t="s">
        <v>45</v>
      </c>
      <c r="W3736" s="17" t="s">
        <v>251</v>
      </c>
    </row>
    <row r="3737" ht="15.75" customHeight="1">
      <c r="A3737" s="14" t="s">
        <v>10040</v>
      </c>
      <c r="B3737" s="14" t="s">
        <v>10041</v>
      </c>
      <c r="C3737" s="14">
        <v>2017.0</v>
      </c>
      <c r="D3737" s="14">
        <v>38.0</v>
      </c>
      <c r="E3737" s="14">
        <v>286551.0</v>
      </c>
      <c r="F3737" s="14" t="s">
        <v>901</v>
      </c>
      <c r="G3737" s="14" t="s">
        <v>671</v>
      </c>
      <c r="H3737" s="14" t="s">
        <v>10042</v>
      </c>
      <c r="I3737" s="14">
        <v>0.522</v>
      </c>
      <c r="J3737" s="14">
        <v>0.656</v>
      </c>
      <c r="K3737" s="14">
        <v>0.8410369387880772</v>
      </c>
      <c r="L3737" s="14">
        <v>0.0508</v>
      </c>
      <c r="M3737" s="14">
        <v>0.676</v>
      </c>
      <c r="N3737" s="14">
        <v>0.0</v>
      </c>
      <c r="O3737" s="14">
        <v>0.395</v>
      </c>
      <c r="P3737" s="14">
        <v>0.538</v>
      </c>
      <c r="Q3737" s="14">
        <v>86.718</v>
      </c>
      <c r="R3737" s="14">
        <v>7.0</v>
      </c>
      <c r="S3737" s="14">
        <v>1.0</v>
      </c>
      <c r="T3737" s="14" t="s">
        <v>34</v>
      </c>
      <c r="U3737" s="14" t="s">
        <v>68</v>
      </c>
      <c r="V3737" s="16" t="s">
        <v>333</v>
      </c>
      <c r="W3737" s="17" t="s">
        <v>185</v>
      </c>
    </row>
    <row r="3738" ht="15.75" customHeight="1">
      <c r="A3738" s="14" t="s">
        <v>21914</v>
      </c>
      <c r="B3738" s="14" t="s">
        <v>21915</v>
      </c>
      <c r="C3738" s="14">
        <v>2015.0</v>
      </c>
      <c r="D3738" s="14">
        <v>38.0</v>
      </c>
      <c r="E3738" s="14">
        <v>395185.0</v>
      </c>
      <c r="F3738" s="14" t="s">
        <v>6605</v>
      </c>
      <c r="G3738" s="14" t="s">
        <v>10144</v>
      </c>
      <c r="H3738" s="14" t="s">
        <v>21916</v>
      </c>
      <c r="I3738" s="14">
        <v>0.782</v>
      </c>
      <c r="J3738" s="14">
        <v>0.855</v>
      </c>
      <c r="K3738" s="14">
        <v>0.8778901888461086</v>
      </c>
      <c r="L3738" s="14">
        <v>0.161</v>
      </c>
      <c r="M3738" s="14">
        <v>0.136</v>
      </c>
      <c r="N3738" s="14">
        <v>0.0</v>
      </c>
      <c r="O3738" s="14">
        <v>0.161</v>
      </c>
      <c r="P3738" s="14">
        <v>0.871</v>
      </c>
      <c r="Q3738" s="14">
        <v>102.01</v>
      </c>
      <c r="R3738" s="14">
        <v>5.0</v>
      </c>
      <c r="S3738" s="14">
        <v>0.0</v>
      </c>
      <c r="T3738" s="14" t="s">
        <v>1264</v>
      </c>
      <c r="U3738" s="14" t="s">
        <v>68</v>
      </c>
      <c r="V3738" s="16" t="s">
        <v>560</v>
      </c>
      <c r="W3738" s="17" t="s">
        <v>185</v>
      </c>
    </row>
    <row r="3739" ht="15.75" customHeight="1">
      <c r="A3739" s="14" t="s">
        <v>10043</v>
      </c>
      <c r="B3739" s="14" t="s">
        <v>10044</v>
      </c>
      <c r="C3739" s="14">
        <v>2011.0</v>
      </c>
      <c r="D3739" s="14">
        <v>38.0</v>
      </c>
      <c r="E3739" s="14">
        <v>267853.0</v>
      </c>
      <c r="F3739" s="14" t="s">
        <v>26</v>
      </c>
      <c r="G3739" s="14" t="s">
        <v>6191</v>
      </c>
      <c r="H3739" s="14" t="s">
        <v>10045</v>
      </c>
      <c r="I3739" s="14">
        <v>0.764</v>
      </c>
      <c r="J3739" s="14">
        <v>0.771</v>
      </c>
      <c r="K3739" s="14">
        <v>0.7745599212719064</v>
      </c>
      <c r="L3739" s="14">
        <v>0.0577</v>
      </c>
      <c r="M3739" s="14">
        <v>0.266</v>
      </c>
      <c r="N3739" s="14">
        <v>0.0</v>
      </c>
      <c r="O3739" s="14">
        <v>0.0908</v>
      </c>
      <c r="P3739" s="14">
        <v>0.885</v>
      </c>
      <c r="Q3739" s="14">
        <v>110.985</v>
      </c>
      <c r="R3739" s="14">
        <v>9.0</v>
      </c>
      <c r="S3739" s="14">
        <v>0.0</v>
      </c>
      <c r="T3739" s="14" t="s">
        <v>34</v>
      </c>
      <c r="U3739" s="14" t="s">
        <v>35</v>
      </c>
      <c r="V3739" s="16" t="s">
        <v>560</v>
      </c>
      <c r="W3739" s="17" t="s">
        <v>185</v>
      </c>
    </row>
    <row r="3740" ht="15.75" customHeight="1">
      <c r="A3740" s="14" t="s">
        <v>10047</v>
      </c>
      <c r="B3740" s="14" t="s">
        <v>8427</v>
      </c>
      <c r="C3740" s="14">
        <v>2011.0</v>
      </c>
      <c r="D3740" s="14">
        <v>38.0</v>
      </c>
      <c r="E3740" s="14">
        <v>299128.0</v>
      </c>
      <c r="F3740" s="14" t="s">
        <v>26</v>
      </c>
      <c r="G3740" s="14" t="s">
        <v>8428</v>
      </c>
      <c r="H3740" s="14" t="s">
        <v>10048</v>
      </c>
      <c r="I3740" s="14">
        <v>0.731</v>
      </c>
      <c r="J3740" s="14">
        <v>0.854</v>
      </c>
      <c r="K3740" s="14">
        <v>0.8449511261128709</v>
      </c>
      <c r="L3740" s="14">
        <v>0.27</v>
      </c>
      <c r="M3740" s="14">
        <v>0.362</v>
      </c>
      <c r="N3740" s="14">
        <v>0.0</v>
      </c>
      <c r="O3740" s="14">
        <v>0.0383</v>
      </c>
      <c r="P3740" s="14">
        <v>0.611</v>
      </c>
      <c r="Q3740" s="14">
        <v>149.953</v>
      </c>
      <c r="R3740" s="14">
        <v>9.0</v>
      </c>
      <c r="S3740" s="14">
        <v>1.0</v>
      </c>
      <c r="T3740" s="14" t="s">
        <v>34</v>
      </c>
      <c r="U3740" s="14" t="s">
        <v>35</v>
      </c>
      <c r="V3740" s="16" t="s">
        <v>407</v>
      </c>
      <c r="W3740" s="17" t="s">
        <v>185</v>
      </c>
    </row>
    <row r="3741" ht="15.75" customHeight="1">
      <c r="A3741" s="14" t="s">
        <v>5950</v>
      </c>
      <c r="B3741" s="14" t="s">
        <v>5951</v>
      </c>
      <c r="C3741" s="14">
        <v>2017.0</v>
      </c>
      <c r="D3741" s="14">
        <v>38.0</v>
      </c>
      <c r="E3741" s="14">
        <v>230833.0</v>
      </c>
      <c r="F3741" s="14" t="s">
        <v>5952</v>
      </c>
      <c r="G3741" s="14" t="s">
        <v>1580</v>
      </c>
      <c r="H3741" s="14" t="s">
        <v>5953</v>
      </c>
      <c r="I3741" s="14">
        <v>0.614</v>
      </c>
      <c r="J3741" s="14">
        <v>0.393</v>
      </c>
      <c r="K3741" s="14">
        <v>0.7747738112896547</v>
      </c>
      <c r="L3741" s="14">
        <v>0.0327</v>
      </c>
      <c r="M3741" s="14">
        <v>0.171</v>
      </c>
      <c r="N3741" s="14">
        <v>1.73E-4</v>
      </c>
      <c r="O3741" s="14">
        <v>0.14</v>
      </c>
      <c r="P3741" s="14">
        <v>0.209</v>
      </c>
      <c r="Q3741" s="14">
        <v>144.1</v>
      </c>
      <c r="R3741" s="14">
        <v>11.0</v>
      </c>
      <c r="S3741" s="14">
        <v>0.0</v>
      </c>
      <c r="T3741" s="14" t="s">
        <v>34</v>
      </c>
      <c r="U3741" s="14" t="s">
        <v>35</v>
      </c>
      <c r="V3741" s="16" t="s">
        <v>36</v>
      </c>
      <c r="W3741" s="17" t="s">
        <v>251</v>
      </c>
    </row>
    <row r="3742" ht="15.75" customHeight="1">
      <c r="A3742" s="14" t="s">
        <v>5956</v>
      </c>
      <c r="B3742" s="14" t="s">
        <v>5957</v>
      </c>
      <c r="C3742" s="14">
        <v>2012.0</v>
      </c>
      <c r="D3742" s="14">
        <v>38.0</v>
      </c>
      <c r="E3742" s="14">
        <v>313190.0</v>
      </c>
      <c r="F3742" s="14" t="s">
        <v>1629</v>
      </c>
      <c r="G3742" s="14" t="s">
        <v>3165</v>
      </c>
      <c r="H3742" s="14" t="s">
        <v>5960</v>
      </c>
      <c r="I3742" s="14">
        <v>0.631</v>
      </c>
      <c r="J3742" s="14">
        <v>0.468</v>
      </c>
      <c r="K3742" s="14">
        <v>0.7733407481707413</v>
      </c>
      <c r="L3742" s="14">
        <v>0.0386</v>
      </c>
      <c r="M3742" s="14">
        <v>0.835</v>
      </c>
      <c r="N3742" s="14">
        <v>3.69E-6</v>
      </c>
      <c r="O3742" s="14">
        <v>0.202</v>
      </c>
      <c r="P3742" s="14">
        <v>0.471</v>
      </c>
      <c r="Q3742" s="14">
        <v>131.968</v>
      </c>
      <c r="R3742" s="14">
        <v>6.0</v>
      </c>
      <c r="S3742" s="14">
        <v>1.0</v>
      </c>
      <c r="T3742" s="14" t="s">
        <v>34</v>
      </c>
      <c r="U3742" s="14" t="s">
        <v>68</v>
      </c>
      <c r="V3742" s="16" t="s">
        <v>54</v>
      </c>
      <c r="W3742" s="17" t="s">
        <v>251</v>
      </c>
    </row>
    <row r="3743" ht="15.75" customHeight="1">
      <c r="A3743" s="14" t="s">
        <v>5962</v>
      </c>
      <c r="B3743" s="14" t="s">
        <v>5963</v>
      </c>
      <c r="C3743" s="14">
        <v>2023.0</v>
      </c>
      <c r="D3743" s="14">
        <v>38.0</v>
      </c>
      <c r="E3743" s="14">
        <v>220774.0</v>
      </c>
      <c r="F3743" s="14" t="s">
        <v>26</v>
      </c>
      <c r="G3743" s="14" t="s">
        <v>5964</v>
      </c>
      <c r="H3743" s="14" t="s">
        <v>5965</v>
      </c>
      <c r="I3743" s="14">
        <v>0.536</v>
      </c>
      <c r="J3743" s="14">
        <v>0.356</v>
      </c>
      <c r="K3743" s="14">
        <v>0.6775180202195044</v>
      </c>
      <c r="L3743" s="14">
        <v>0.0293</v>
      </c>
      <c r="M3743" s="14">
        <v>0.461</v>
      </c>
      <c r="N3743" s="14">
        <v>1.32E-6</v>
      </c>
      <c r="O3743" s="14">
        <v>0.106</v>
      </c>
      <c r="P3743" s="14">
        <v>0.411</v>
      </c>
      <c r="Q3743" s="14">
        <v>133.847</v>
      </c>
      <c r="R3743" s="14">
        <v>6.0</v>
      </c>
      <c r="S3743" s="14">
        <v>0.0</v>
      </c>
      <c r="T3743" s="14" t="s">
        <v>34</v>
      </c>
      <c r="U3743" s="14" t="s">
        <v>35</v>
      </c>
      <c r="V3743" s="16" t="s">
        <v>54</v>
      </c>
      <c r="W3743" s="17" t="s">
        <v>251</v>
      </c>
    </row>
    <row r="3744" ht="15.75" customHeight="1">
      <c r="A3744" s="14" t="s">
        <v>5968</v>
      </c>
      <c r="B3744" s="14" t="s">
        <v>5970</v>
      </c>
      <c r="C3744" s="14">
        <v>2018.0</v>
      </c>
      <c r="D3744" s="14">
        <v>38.0</v>
      </c>
      <c r="E3744" s="14">
        <v>344491.0</v>
      </c>
      <c r="F3744" s="14" t="s">
        <v>3624</v>
      </c>
      <c r="G3744" s="14" t="s">
        <v>1593</v>
      </c>
      <c r="H3744" s="14" t="s">
        <v>5973</v>
      </c>
      <c r="I3744" s="14">
        <v>0.272</v>
      </c>
      <c r="J3744" s="14">
        <v>0.532</v>
      </c>
      <c r="K3744" s="14">
        <v>0.8014672855046423</v>
      </c>
      <c r="L3744" s="14">
        <v>0.0431</v>
      </c>
      <c r="M3744" s="14">
        <v>0.8</v>
      </c>
      <c r="N3744" s="14">
        <v>1.28E-6</v>
      </c>
      <c r="O3744" s="14">
        <v>0.108</v>
      </c>
      <c r="P3744" s="14">
        <v>0.46</v>
      </c>
      <c r="Q3744" s="14">
        <v>169.087</v>
      </c>
      <c r="R3744" s="14">
        <v>0.0</v>
      </c>
      <c r="S3744" s="14">
        <v>1.0</v>
      </c>
      <c r="T3744" s="14" t="s">
        <v>34</v>
      </c>
      <c r="U3744" s="14" t="s">
        <v>68</v>
      </c>
      <c r="V3744" s="16" t="s">
        <v>54</v>
      </c>
      <c r="W3744" s="17" t="s">
        <v>251</v>
      </c>
    </row>
    <row r="3745" ht="15.75" customHeight="1">
      <c r="A3745" s="14" t="s">
        <v>5974</v>
      </c>
      <c r="B3745" s="14" t="s">
        <v>5975</v>
      </c>
      <c r="C3745" s="14">
        <v>2018.0</v>
      </c>
      <c r="D3745" s="14">
        <v>38.0</v>
      </c>
      <c r="E3745" s="14">
        <v>247092.0</v>
      </c>
      <c r="F3745" s="14" t="s">
        <v>3852</v>
      </c>
      <c r="G3745" s="14" t="s">
        <v>1585</v>
      </c>
      <c r="H3745" s="14" t="s">
        <v>5392</v>
      </c>
      <c r="I3745" s="14">
        <v>0.614</v>
      </c>
      <c r="J3745" s="14">
        <v>0.478</v>
      </c>
      <c r="K3745" s="14">
        <v>0.7421128055794898</v>
      </c>
      <c r="L3745" s="14">
        <v>0.0302</v>
      </c>
      <c r="M3745" s="14">
        <v>0.823</v>
      </c>
      <c r="N3745" s="14">
        <v>0.0</v>
      </c>
      <c r="O3745" s="14">
        <v>0.357</v>
      </c>
      <c r="P3745" s="14">
        <v>0.325</v>
      </c>
      <c r="Q3745" s="14">
        <v>135.975</v>
      </c>
      <c r="R3745" s="14">
        <v>4.0</v>
      </c>
      <c r="S3745" s="14">
        <v>0.0</v>
      </c>
      <c r="T3745" s="14" t="s">
        <v>34</v>
      </c>
      <c r="U3745" s="14" t="s">
        <v>35</v>
      </c>
      <c r="V3745" s="16" t="s">
        <v>45</v>
      </c>
      <c r="W3745" s="17" t="s">
        <v>251</v>
      </c>
    </row>
    <row r="3746" ht="15.75" customHeight="1">
      <c r="A3746" s="14" t="s">
        <v>5978</v>
      </c>
      <c r="B3746" s="14" t="s">
        <v>5979</v>
      </c>
      <c r="C3746" s="14">
        <v>2009.0</v>
      </c>
      <c r="D3746" s="14">
        <v>38.0</v>
      </c>
      <c r="E3746" s="14">
        <v>241295.0</v>
      </c>
      <c r="F3746" s="14" t="s">
        <v>26</v>
      </c>
      <c r="G3746" s="14" t="s">
        <v>2070</v>
      </c>
      <c r="H3746" s="14" t="s">
        <v>4824</v>
      </c>
      <c r="I3746" s="14">
        <v>0.678</v>
      </c>
      <c r="J3746" s="14">
        <v>0.374</v>
      </c>
      <c r="K3746" s="14">
        <v>0.8048681367868401</v>
      </c>
      <c r="L3746" s="14">
        <v>0.0315</v>
      </c>
      <c r="M3746" s="14">
        <v>0.764</v>
      </c>
      <c r="N3746" s="14">
        <v>0.0</v>
      </c>
      <c r="O3746" s="14">
        <v>0.171</v>
      </c>
      <c r="P3746" s="14">
        <v>0.334</v>
      </c>
      <c r="Q3746" s="14">
        <v>133.95</v>
      </c>
      <c r="R3746" s="14">
        <v>4.0</v>
      </c>
      <c r="S3746" s="14">
        <v>1.0</v>
      </c>
      <c r="T3746" s="14" t="s">
        <v>34</v>
      </c>
      <c r="U3746" s="14" t="s">
        <v>35</v>
      </c>
      <c r="V3746" s="16" t="s">
        <v>45</v>
      </c>
      <c r="W3746" s="17" t="s">
        <v>251</v>
      </c>
    </row>
    <row r="3747" ht="15.75" customHeight="1">
      <c r="A3747" s="14" t="s">
        <v>5980</v>
      </c>
      <c r="B3747" s="14" t="s">
        <v>5981</v>
      </c>
      <c r="C3747" s="14">
        <v>2003.0</v>
      </c>
      <c r="D3747" s="14">
        <v>38.0</v>
      </c>
      <c r="E3747" s="14">
        <v>390146.0</v>
      </c>
      <c r="F3747" s="14" t="s">
        <v>26</v>
      </c>
      <c r="G3747" s="14" t="s">
        <v>63</v>
      </c>
      <c r="H3747" s="14" t="s">
        <v>5985</v>
      </c>
      <c r="I3747" s="14">
        <v>0.648</v>
      </c>
      <c r="J3747" s="14">
        <v>0.51</v>
      </c>
      <c r="K3747" s="14">
        <v>0.8218082261925053</v>
      </c>
      <c r="L3747" s="14">
        <v>0.0249</v>
      </c>
      <c r="M3747" s="14">
        <v>0.367</v>
      </c>
      <c r="N3747" s="14">
        <v>0.0</v>
      </c>
      <c r="O3747" s="14">
        <v>0.213</v>
      </c>
      <c r="P3747" s="14">
        <v>0.341</v>
      </c>
      <c r="Q3747" s="14">
        <v>79.987</v>
      </c>
      <c r="R3747" s="14">
        <v>9.0</v>
      </c>
      <c r="S3747" s="14">
        <v>1.0</v>
      </c>
      <c r="T3747" s="14" t="s">
        <v>34</v>
      </c>
      <c r="U3747" s="14" t="s">
        <v>35</v>
      </c>
      <c r="V3747" s="16" t="s">
        <v>45</v>
      </c>
      <c r="W3747" s="17" t="s">
        <v>251</v>
      </c>
    </row>
    <row r="3748" ht="15.75" customHeight="1">
      <c r="A3748" s="14" t="s">
        <v>5988</v>
      </c>
      <c r="B3748" s="14" t="s">
        <v>5989</v>
      </c>
      <c r="C3748" s="14">
        <v>2015.0</v>
      </c>
      <c r="D3748" s="14">
        <v>38.0</v>
      </c>
      <c r="E3748" s="14">
        <v>311250.0</v>
      </c>
      <c r="F3748" s="14" t="s">
        <v>26</v>
      </c>
      <c r="G3748" s="14" t="s">
        <v>57</v>
      </c>
      <c r="H3748" s="14" t="s">
        <v>5989</v>
      </c>
      <c r="I3748" s="14">
        <v>0.662</v>
      </c>
      <c r="J3748" s="14">
        <v>0.225</v>
      </c>
      <c r="K3748" s="14">
        <v>0.7424336406061123</v>
      </c>
      <c r="L3748" s="14">
        <v>0.0317</v>
      </c>
      <c r="M3748" s="14">
        <v>0.711</v>
      </c>
      <c r="N3748" s="14">
        <v>0.0</v>
      </c>
      <c r="O3748" s="14">
        <v>0.289</v>
      </c>
      <c r="P3748" s="14">
        <v>0.377</v>
      </c>
      <c r="Q3748" s="14">
        <v>145.907</v>
      </c>
      <c r="R3748" s="14">
        <v>6.0</v>
      </c>
      <c r="S3748" s="14">
        <v>1.0</v>
      </c>
      <c r="T3748" s="14" t="s">
        <v>34</v>
      </c>
      <c r="U3748" s="14" t="s">
        <v>35</v>
      </c>
      <c r="V3748" s="16" t="s">
        <v>45</v>
      </c>
      <c r="W3748" s="17" t="s">
        <v>251</v>
      </c>
    </row>
    <row r="3749" ht="15.75" customHeight="1">
      <c r="A3749" s="14" t="s">
        <v>5992</v>
      </c>
      <c r="B3749" s="14" t="s">
        <v>5993</v>
      </c>
      <c r="C3749" s="14">
        <v>2016.0</v>
      </c>
      <c r="D3749" s="14">
        <v>38.0</v>
      </c>
      <c r="E3749" s="14">
        <v>281685.0</v>
      </c>
      <c r="F3749" s="14" t="s">
        <v>31</v>
      </c>
      <c r="G3749" s="14" t="s">
        <v>4946</v>
      </c>
      <c r="H3749" s="14" t="s">
        <v>5994</v>
      </c>
      <c r="I3749" s="14">
        <v>0.665</v>
      </c>
      <c r="J3749" s="14">
        <v>0.539</v>
      </c>
      <c r="K3749" s="14">
        <v>0.844822792102222</v>
      </c>
      <c r="L3749" s="14">
        <v>0.0326</v>
      </c>
      <c r="M3749" s="14">
        <v>0.714</v>
      </c>
      <c r="N3749" s="14">
        <v>0.0</v>
      </c>
      <c r="O3749" s="14">
        <v>0.109</v>
      </c>
      <c r="P3749" s="14">
        <v>0.441</v>
      </c>
      <c r="Q3749" s="14">
        <v>115.869</v>
      </c>
      <c r="R3749" s="14">
        <v>0.0</v>
      </c>
      <c r="S3749" s="14">
        <v>1.0</v>
      </c>
      <c r="T3749" s="14" t="s">
        <v>34</v>
      </c>
      <c r="U3749" s="14" t="s">
        <v>35</v>
      </c>
      <c r="V3749" s="16" t="s">
        <v>54</v>
      </c>
      <c r="W3749" s="17" t="s">
        <v>251</v>
      </c>
    </row>
    <row r="3750" ht="15.75" customHeight="1">
      <c r="A3750" s="14" t="s">
        <v>10049</v>
      </c>
      <c r="B3750" s="14" t="s">
        <v>10050</v>
      </c>
      <c r="C3750" s="14">
        <v>2007.0</v>
      </c>
      <c r="D3750" s="14">
        <v>38.0</v>
      </c>
      <c r="E3750" s="14">
        <v>309423.0</v>
      </c>
      <c r="F3750" s="14" t="s">
        <v>880</v>
      </c>
      <c r="G3750" s="14" t="s">
        <v>1822</v>
      </c>
      <c r="H3750" s="14" t="s">
        <v>10051</v>
      </c>
      <c r="I3750" s="14">
        <v>0.816</v>
      </c>
      <c r="J3750" s="14">
        <v>0.959</v>
      </c>
      <c r="K3750" s="14">
        <v>0.8885419117299738</v>
      </c>
      <c r="L3750" s="14">
        <v>0.118</v>
      </c>
      <c r="M3750" s="14">
        <v>0.147</v>
      </c>
      <c r="N3750" s="14">
        <v>1.26E-4</v>
      </c>
      <c r="O3750" s="14">
        <v>0.055</v>
      </c>
      <c r="P3750" s="14">
        <v>0.836</v>
      </c>
      <c r="Q3750" s="14">
        <v>127.004</v>
      </c>
      <c r="R3750" s="14">
        <v>1.0</v>
      </c>
      <c r="S3750" s="14">
        <v>1.0</v>
      </c>
      <c r="T3750" s="14" t="s">
        <v>104</v>
      </c>
      <c r="U3750" s="14" t="s">
        <v>68</v>
      </c>
      <c r="V3750" s="16" t="s">
        <v>560</v>
      </c>
      <c r="W3750" s="17" t="s">
        <v>185</v>
      </c>
    </row>
    <row r="3751" ht="15.75" customHeight="1">
      <c r="A3751" s="14" t="s">
        <v>10053</v>
      </c>
      <c r="B3751" s="14" t="s">
        <v>10054</v>
      </c>
      <c r="C3751" s="14">
        <v>2018.0</v>
      </c>
      <c r="D3751" s="14">
        <v>38.0</v>
      </c>
      <c r="E3751" s="14">
        <v>375551.0</v>
      </c>
      <c r="F3751" s="14" t="s">
        <v>901</v>
      </c>
      <c r="G3751" s="14" t="s">
        <v>10055</v>
      </c>
      <c r="H3751" s="14" t="s">
        <v>10056</v>
      </c>
      <c r="I3751" s="14">
        <v>0.675</v>
      </c>
      <c r="J3751" s="14">
        <v>0.669</v>
      </c>
      <c r="K3751" s="14">
        <v>0.8701473702036202</v>
      </c>
      <c r="L3751" s="14">
        <v>0.0359</v>
      </c>
      <c r="M3751" s="14">
        <v>0.412</v>
      </c>
      <c r="N3751" s="14">
        <v>0.0</v>
      </c>
      <c r="O3751" s="14">
        <v>0.21</v>
      </c>
      <c r="P3751" s="14">
        <v>0.618</v>
      </c>
      <c r="Q3751" s="14">
        <v>90.027</v>
      </c>
      <c r="R3751" s="14">
        <v>6.0</v>
      </c>
      <c r="S3751" s="14">
        <v>0.0</v>
      </c>
      <c r="T3751" s="14" t="s">
        <v>104</v>
      </c>
      <c r="U3751" s="14" t="s">
        <v>35</v>
      </c>
      <c r="V3751" s="16" t="s">
        <v>407</v>
      </c>
      <c r="W3751" s="17" t="s">
        <v>185</v>
      </c>
    </row>
    <row r="3752" ht="15.75" customHeight="1">
      <c r="A3752" s="14" t="s">
        <v>21917</v>
      </c>
      <c r="B3752" s="14" t="s">
        <v>21918</v>
      </c>
      <c r="C3752" s="14">
        <v>2008.0</v>
      </c>
      <c r="D3752" s="14">
        <v>38.0</v>
      </c>
      <c r="E3752" s="14">
        <v>201906.0</v>
      </c>
      <c r="F3752" s="14" t="s">
        <v>21919</v>
      </c>
      <c r="G3752" s="14" t="s">
        <v>21920</v>
      </c>
      <c r="H3752" s="14" t="s">
        <v>21921</v>
      </c>
      <c r="I3752" s="14">
        <v>0.33</v>
      </c>
      <c r="J3752" s="14">
        <v>0.118</v>
      </c>
      <c r="K3752" s="14">
        <v>0.5948923063633373</v>
      </c>
      <c r="L3752" s="14">
        <v>0.0494</v>
      </c>
      <c r="M3752" s="14">
        <v>0.847</v>
      </c>
      <c r="N3752" s="14">
        <v>4.96E-4</v>
      </c>
      <c r="O3752" s="14">
        <v>0.101</v>
      </c>
      <c r="P3752" s="14">
        <v>0.265</v>
      </c>
      <c r="Q3752" s="14">
        <v>96.338</v>
      </c>
      <c r="R3752" s="14">
        <v>7.0</v>
      </c>
      <c r="S3752" s="14">
        <v>1.0</v>
      </c>
      <c r="T3752" s="14" t="s">
        <v>1264</v>
      </c>
      <c r="U3752" s="14" t="s">
        <v>68</v>
      </c>
      <c r="V3752" s="16" t="s">
        <v>36</v>
      </c>
      <c r="W3752" s="17" t="s">
        <v>251</v>
      </c>
    </row>
    <row r="3753" ht="15.75" customHeight="1">
      <c r="A3753" s="14" t="s">
        <v>21922</v>
      </c>
      <c r="B3753" s="14" t="s">
        <v>21923</v>
      </c>
      <c r="C3753" s="14">
        <v>2010.0</v>
      </c>
      <c r="D3753" s="14">
        <v>38.0</v>
      </c>
      <c r="E3753" s="14">
        <v>245200.0</v>
      </c>
      <c r="F3753" s="14" t="s">
        <v>21924</v>
      </c>
      <c r="G3753" s="14" t="s">
        <v>19613</v>
      </c>
      <c r="H3753" s="14" t="s">
        <v>21925</v>
      </c>
      <c r="I3753" s="14">
        <v>0.809</v>
      </c>
      <c r="J3753" s="14">
        <v>0.712</v>
      </c>
      <c r="K3753" s="14">
        <v>0.8373580304828063</v>
      </c>
      <c r="L3753" s="14">
        <v>0.0619</v>
      </c>
      <c r="M3753" s="14">
        <v>0.0855</v>
      </c>
      <c r="N3753" s="14">
        <v>3.6E-5</v>
      </c>
      <c r="O3753" s="14">
        <v>0.109</v>
      </c>
      <c r="P3753" s="14">
        <v>0.941</v>
      </c>
      <c r="Q3753" s="14">
        <v>125.0</v>
      </c>
      <c r="R3753" s="14">
        <v>10.0</v>
      </c>
      <c r="S3753" s="14">
        <v>0.0</v>
      </c>
      <c r="T3753" s="14" t="s">
        <v>1264</v>
      </c>
      <c r="U3753" s="14" t="s">
        <v>35</v>
      </c>
      <c r="V3753" s="16" t="s">
        <v>819</v>
      </c>
      <c r="W3753" s="17" t="s">
        <v>185</v>
      </c>
    </row>
    <row r="3754" ht="15.75" customHeight="1">
      <c r="A3754" s="14" t="s">
        <v>10057</v>
      </c>
      <c r="B3754" s="14" t="s">
        <v>10058</v>
      </c>
      <c r="C3754" s="14">
        <v>2024.0</v>
      </c>
      <c r="D3754" s="14">
        <v>38.0</v>
      </c>
      <c r="E3754" s="14">
        <v>186160.0</v>
      </c>
      <c r="F3754" s="14" t="s">
        <v>10059</v>
      </c>
      <c r="G3754" s="14" t="s">
        <v>10060</v>
      </c>
      <c r="H3754" s="14" t="s">
        <v>10058</v>
      </c>
      <c r="I3754" s="14">
        <v>0.668</v>
      </c>
      <c r="J3754" s="14">
        <v>0.564</v>
      </c>
      <c r="K3754" s="14">
        <v>0.776142707403244</v>
      </c>
      <c r="L3754" s="14">
        <v>0.0553</v>
      </c>
      <c r="M3754" s="14">
        <v>0.649</v>
      </c>
      <c r="N3754" s="14">
        <v>0.00209</v>
      </c>
      <c r="O3754" s="14">
        <v>0.114</v>
      </c>
      <c r="P3754" s="14">
        <v>0.582</v>
      </c>
      <c r="Q3754" s="14">
        <v>139.847</v>
      </c>
      <c r="R3754" s="14">
        <v>2.0</v>
      </c>
      <c r="S3754" s="14">
        <v>0.0</v>
      </c>
      <c r="T3754" s="14" t="s">
        <v>103</v>
      </c>
      <c r="U3754" s="14" t="s">
        <v>94</v>
      </c>
      <c r="V3754" s="16" t="s">
        <v>333</v>
      </c>
      <c r="W3754" s="17" t="s">
        <v>185</v>
      </c>
    </row>
    <row r="3755" ht="15.75" customHeight="1">
      <c r="A3755" s="14" t="s">
        <v>10061</v>
      </c>
      <c r="B3755" s="14" t="s">
        <v>10062</v>
      </c>
      <c r="C3755" s="14">
        <v>2001.0</v>
      </c>
      <c r="D3755" s="14">
        <v>38.0</v>
      </c>
      <c r="E3755" s="14">
        <v>392000.0</v>
      </c>
      <c r="F3755" s="14" t="s">
        <v>1607</v>
      </c>
      <c r="G3755" s="14" t="s">
        <v>1608</v>
      </c>
      <c r="H3755" s="14" t="s">
        <v>9773</v>
      </c>
      <c r="I3755" s="14">
        <v>0.829</v>
      </c>
      <c r="J3755" s="14">
        <v>0.888</v>
      </c>
      <c r="K3755" s="14">
        <v>0.8050178597992639</v>
      </c>
      <c r="L3755" s="14">
        <v>0.0772</v>
      </c>
      <c r="M3755" s="14">
        <v>0.0949</v>
      </c>
      <c r="N3755" s="14">
        <v>0.0</v>
      </c>
      <c r="O3755" s="14">
        <v>0.0697</v>
      </c>
      <c r="P3755" s="14">
        <v>0.818</v>
      </c>
      <c r="Q3755" s="14">
        <v>101.941</v>
      </c>
      <c r="R3755" s="14">
        <v>9.0</v>
      </c>
      <c r="S3755" s="14">
        <v>0.0</v>
      </c>
      <c r="T3755" s="14" t="s">
        <v>104</v>
      </c>
      <c r="U3755" s="14" t="s">
        <v>68</v>
      </c>
      <c r="V3755" s="16" t="s">
        <v>560</v>
      </c>
      <c r="W3755" s="17" t="s">
        <v>185</v>
      </c>
    </row>
    <row r="3756" ht="15.75" customHeight="1">
      <c r="A3756" s="14" t="s">
        <v>10064</v>
      </c>
      <c r="B3756" s="14" t="s">
        <v>10058</v>
      </c>
      <c r="C3756" s="14">
        <v>2020.0</v>
      </c>
      <c r="D3756" s="14">
        <v>38.0</v>
      </c>
      <c r="E3756" s="14">
        <v>216128.0</v>
      </c>
      <c r="F3756" s="14" t="s">
        <v>6567</v>
      </c>
      <c r="G3756" s="14" t="s">
        <v>10065</v>
      </c>
      <c r="H3756" s="14" t="s">
        <v>10066</v>
      </c>
      <c r="I3756" s="14">
        <v>0.716</v>
      </c>
      <c r="J3756" s="14">
        <v>0.731</v>
      </c>
      <c r="K3756" s="14">
        <v>0.8141295745553414</v>
      </c>
      <c r="L3756" s="14">
        <v>0.0452</v>
      </c>
      <c r="M3756" s="14">
        <v>0.525</v>
      </c>
      <c r="N3756" s="14">
        <v>0.015</v>
      </c>
      <c r="O3756" s="14">
        <v>0.0984</v>
      </c>
      <c r="P3756" s="14">
        <v>0.691</v>
      </c>
      <c r="Q3756" s="14">
        <v>109.989</v>
      </c>
      <c r="R3756" s="14">
        <v>1.0</v>
      </c>
      <c r="S3756" s="14">
        <v>0.0</v>
      </c>
      <c r="T3756" s="14" t="s">
        <v>103</v>
      </c>
      <c r="U3756" s="14" t="s">
        <v>68</v>
      </c>
      <c r="V3756" s="16" t="s">
        <v>407</v>
      </c>
      <c r="W3756" s="17" t="s">
        <v>185</v>
      </c>
    </row>
    <row r="3757" ht="15.75" customHeight="1">
      <c r="A3757" s="14" t="s">
        <v>10067</v>
      </c>
      <c r="B3757" s="14" t="s">
        <v>10068</v>
      </c>
      <c r="C3757" s="14">
        <v>2021.0</v>
      </c>
      <c r="D3757" s="14">
        <v>38.0</v>
      </c>
      <c r="E3757" s="14">
        <v>245499.0</v>
      </c>
      <c r="F3757" s="14" t="s">
        <v>3574</v>
      </c>
      <c r="G3757" s="14" t="s">
        <v>10069</v>
      </c>
      <c r="H3757" s="14" t="s">
        <v>10068</v>
      </c>
      <c r="I3757" s="14">
        <v>0.695</v>
      </c>
      <c r="J3757" s="14">
        <v>0.471</v>
      </c>
      <c r="K3757" s="14">
        <v>0.7329583128198628</v>
      </c>
      <c r="L3757" s="14">
        <v>0.195</v>
      </c>
      <c r="M3757" s="14">
        <v>0.15</v>
      </c>
      <c r="N3757" s="14">
        <v>0.0</v>
      </c>
      <c r="O3757" s="14">
        <v>0.338</v>
      </c>
      <c r="P3757" s="14">
        <v>0.705</v>
      </c>
      <c r="Q3757" s="14">
        <v>98.051</v>
      </c>
      <c r="R3757" s="14">
        <v>6.0</v>
      </c>
      <c r="S3757" s="14">
        <v>0.0</v>
      </c>
      <c r="T3757" s="14" t="s">
        <v>104</v>
      </c>
      <c r="U3757" s="14" t="s">
        <v>68</v>
      </c>
      <c r="V3757" s="16" t="s">
        <v>181</v>
      </c>
      <c r="W3757" s="17" t="s">
        <v>185</v>
      </c>
    </row>
    <row r="3758" ht="15.75" customHeight="1">
      <c r="A3758" s="14" t="s">
        <v>10071</v>
      </c>
      <c r="B3758" s="14" t="s">
        <v>93</v>
      </c>
      <c r="C3758" s="14">
        <v>2014.0</v>
      </c>
      <c r="D3758" s="14">
        <v>38.0</v>
      </c>
      <c r="E3758" s="14">
        <v>165245.0</v>
      </c>
      <c r="F3758" s="14" t="s">
        <v>95</v>
      </c>
      <c r="G3758" s="14" t="s">
        <v>97</v>
      </c>
      <c r="H3758" s="14" t="s">
        <v>93</v>
      </c>
      <c r="I3758" s="14">
        <v>0.874</v>
      </c>
      <c r="J3758" s="14">
        <v>0.72</v>
      </c>
      <c r="K3758" s="14">
        <v>0.7765704874387405</v>
      </c>
      <c r="L3758" s="14">
        <v>0.222</v>
      </c>
      <c r="M3758" s="14">
        <v>0.0261</v>
      </c>
      <c r="N3758" s="14">
        <v>3.9E-4</v>
      </c>
      <c r="O3758" s="14">
        <v>0.192</v>
      </c>
      <c r="P3758" s="14">
        <v>0.846</v>
      </c>
      <c r="Q3758" s="14">
        <v>122.016</v>
      </c>
      <c r="R3758" s="14">
        <v>4.0</v>
      </c>
      <c r="S3758" s="14">
        <v>1.0</v>
      </c>
      <c r="T3758" s="14" t="s">
        <v>104</v>
      </c>
      <c r="U3758" s="14" t="s">
        <v>68</v>
      </c>
      <c r="V3758" s="16" t="s">
        <v>560</v>
      </c>
      <c r="W3758" s="17" t="s">
        <v>185</v>
      </c>
    </row>
    <row r="3759" ht="15.75" customHeight="1">
      <c r="A3759" s="14" t="s">
        <v>5995</v>
      </c>
      <c r="B3759" s="14" t="s">
        <v>5996</v>
      </c>
      <c r="C3759" s="14">
        <v>2021.0</v>
      </c>
      <c r="D3759" s="14">
        <v>38.0</v>
      </c>
      <c r="E3759" s="14">
        <v>149655.0</v>
      </c>
      <c r="F3759" s="14" t="s">
        <v>5921</v>
      </c>
      <c r="G3759" s="14" t="s">
        <v>5997</v>
      </c>
      <c r="H3759" s="14" t="s">
        <v>5923</v>
      </c>
      <c r="I3759" s="14">
        <v>0.424</v>
      </c>
      <c r="J3759" s="14">
        <v>0.0235</v>
      </c>
      <c r="K3759" s="14">
        <v>0.3580732787124234</v>
      </c>
      <c r="L3759" s="14">
        <v>0.0518</v>
      </c>
      <c r="M3759" s="14">
        <v>0.98</v>
      </c>
      <c r="N3759" s="14">
        <v>0.939</v>
      </c>
      <c r="O3759" s="14">
        <v>0.117</v>
      </c>
      <c r="P3759" s="14">
        <v>0.078</v>
      </c>
      <c r="Q3759" s="14">
        <v>180.064</v>
      </c>
      <c r="R3759" s="14">
        <v>3.0</v>
      </c>
      <c r="S3759" s="14">
        <v>1.0</v>
      </c>
      <c r="T3759" s="14" t="s">
        <v>103</v>
      </c>
      <c r="U3759" s="14" t="s">
        <v>35</v>
      </c>
      <c r="V3759" s="16" t="s">
        <v>75</v>
      </c>
      <c r="W3759" s="17" t="s">
        <v>251</v>
      </c>
    </row>
    <row r="3760" ht="15.75" customHeight="1">
      <c r="A3760" s="14" t="s">
        <v>10072</v>
      </c>
      <c r="B3760" s="14" t="s">
        <v>10073</v>
      </c>
      <c r="C3760" s="14">
        <v>2007.0</v>
      </c>
      <c r="D3760" s="14">
        <v>38.0</v>
      </c>
      <c r="E3760" s="14">
        <v>176826.0</v>
      </c>
      <c r="F3760" s="14" t="s">
        <v>259</v>
      </c>
      <c r="G3760" s="14" t="s">
        <v>10074</v>
      </c>
      <c r="H3760" s="14" t="s">
        <v>10075</v>
      </c>
      <c r="I3760" s="14">
        <v>0.517</v>
      </c>
      <c r="J3760" s="14">
        <v>0.354</v>
      </c>
      <c r="K3760" s="14">
        <v>0.7102645819367686</v>
      </c>
      <c r="L3760" s="14">
        <v>0.0356</v>
      </c>
      <c r="M3760" s="14">
        <v>0.594</v>
      </c>
      <c r="N3760" s="14">
        <v>0.901</v>
      </c>
      <c r="O3760" s="14">
        <v>0.127</v>
      </c>
      <c r="P3760" s="14">
        <v>0.79</v>
      </c>
      <c r="Q3760" s="14">
        <v>92.054</v>
      </c>
      <c r="R3760" s="14">
        <v>5.0</v>
      </c>
      <c r="S3760" s="14">
        <v>0.0</v>
      </c>
      <c r="T3760" s="14" t="s">
        <v>103</v>
      </c>
      <c r="U3760" s="14" t="s">
        <v>68</v>
      </c>
      <c r="V3760" s="16" t="s">
        <v>181</v>
      </c>
      <c r="W3760" s="17" t="s">
        <v>185</v>
      </c>
    </row>
    <row r="3761" ht="15.75" customHeight="1">
      <c r="A3761" s="14" t="s">
        <v>10076</v>
      </c>
      <c r="B3761" s="14" t="s">
        <v>10077</v>
      </c>
      <c r="C3761" s="14">
        <v>2022.0</v>
      </c>
      <c r="D3761" s="14">
        <v>38.0</v>
      </c>
      <c r="E3761" s="14">
        <v>104424.0</v>
      </c>
      <c r="F3761" s="14" t="s">
        <v>1415</v>
      </c>
      <c r="G3761" s="14" t="s">
        <v>10078</v>
      </c>
      <c r="H3761" s="14" t="s">
        <v>10079</v>
      </c>
      <c r="I3761" s="14">
        <v>0.54</v>
      </c>
      <c r="J3761" s="14">
        <v>0.57</v>
      </c>
      <c r="K3761" s="14">
        <v>0.7399097383966825</v>
      </c>
      <c r="L3761" s="14">
        <v>0.047</v>
      </c>
      <c r="M3761" s="14">
        <v>0.679</v>
      </c>
      <c r="N3761" s="14">
        <v>2.51E-5</v>
      </c>
      <c r="O3761" s="14">
        <v>0.906</v>
      </c>
      <c r="P3761" s="14">
        <v>0.828</v>
      </c>
      <c r="Q3761" s="14">
        <v>83.392</v>
      </c>
      <c r="R3761" s="14">
        <v>3.0</v>
      </c>
      <c r="S3761" s="14">
        <v>0.0</v>
      </c>
      <c r="T3761" s="14" t="s">
        <v>103</v>
      </c>
      <c r="U3761" s="14" t="s">
        <v>68</v>
      </c>
      <c r="V3761" s="16" t="s">
        <v>560</v>
      </c>
      <c r="W3761" s="17" t="s">
        <v>185</v>
      </c>
    </row>
    <row r="3762" ht="15.75" customHeight="1">
      <c r="A3762" s="14" t="s">
        <v>6001</v>
      </c>
      <c r="B3762" s="14" t="s">
        <v>6002</v>
      </c>
      <c r="C3762" s="14">
        <v>2024.0</v>
      </c>
      <c r="D3762" s="14">
        <v>38.0</v>
      </c>
      <c r="E3762" s="14">
        <v>195093.0</v>
      </c>
      <c r="F3762" s="14" t="s">
        <v>6004</v>
      </c>
      <c r="G3762" s="14" t="s">
        <v>6005</v>
      </c>
      <c r="H3762" s="14" t="s">
        <v>6006</v>
      </c>
      <c r="I3762" s="14">
        <v>0.605</v>
      </c>
      <c r="J3762" s="14">
        <v>0.883</v>
      </c>
      <c r="K3762" s="14">
        <v>0.8469616922797049</v>
      </c>
      <c r="L3762" s="14">
        <v>0.121</v>
      </c>
      <c r="M3762" s="14">
        <v>0.0301</v>
      </c>
      <c r="N3762" s="14">
        <v>0.00541</v>
      </c>
      <c r="O3762" s="14">
        <v>0.118</v>
      </c>
      <c r="P3762" s="14">
        <v>0.455</v>
      </c>
      <c r="Q3762" s="14">
        <v>180.024</v>
      </c>
      <c r="R3762" s="14">
        <v>1.0</v>
      </c>
      <c r="S3762" s="14">
        <v>1.0</v>
      </c>
      <c r="T3762" s="14" t="s">
        <v>104</v>
      </c>
      <c r="U3762" s="14" t="s">
        <v>35</v>
      </c>
      <c r="V3762" s="16" t="s">
        <v>54</v>
      </c>
      <c r="W3762" s="17" t="s">
        <v>251</v>
      </c>
    </row>
    <row r="3763" ht="15.75" customHeight="1">
      <c r="A3763" s="14" t="s">
        <v>6009</v>
      </c>
      <c r="B3763" s="14" t="s">
        <v>6010</v>
      </c>
      <c r="C3763" s="14">
        <v>2021.0</v>
      </c>
      <c r="D3763" s="14">
        <v>38.0</v>
      </c>
      <c r="E3763" s="14">
        <v>380113.0</v>
      </c>
      <c r="F3763" s="14" t="s">
        <v>194</v>
      </c>
      <c r="G3763" s="14" t="s">
        <v>195</v>
      </c>
      <c r="H3763" s="14" t="s">
        <v>6011</v>
      </c>
      <c r="I3763" s="14">
        <v>0.582</v>
      </c>
      <c r="J3763" s="14">
        <v>0.858</v>
      </c>
      <c r="K3763" s="14">
        <v>0.7563792697633013</v>
      </c>
      <c r="L3763" s="14">
        <v>0.0789</v>
      </c>
      <c r="M3763" s="14">
        <v>0.0125</v>
      </c>
      <c r="N3763" s="14">
        <v>1.68E-4</v>
      </c>
      <c r="O3763" s="14">
        <v>0.0901</v>
      </c>
      <c r="P3763" s="14">
        <v>0.483</v>
      </c>
      <c r="Q3763" s="14">
        <v>133.546</v>
      </c>
      <c r="R3763" s="14">
        <v>6.0</v>
      </c>
      <c r="S3763" s="14">
        <v>0.0</v>
      </c>
      <c r="T3763" s="14" t="s">
        <v>104</v>
      </c>
      <c r="U3763" s="14" t="s">
        <v>35</v>
      </c>
      <c r="V3763" s="16" t="s">
        <v>54</v>
      </c>
      <c r="W3763" s="17" t="s">
        <v>251</v>
      </c>
    </row>
    <row r="3764" ht="15.75" customHeight="1">
      <c r="A3764" s="14" t="s">
        <v>10081</v>
      </c>
      <c r="B3764" s="14" t="s">
        <v>10082</v>
      </c>
      <c r="C3764" s="14">
        <v>2016.0</v>
      </c>
      <c r="D3764" s="14">
        <v>38.0</v>
      </c>
      <c r="E3764" s="14">
        <v>405986.0</v>
      </c>
      <c r="F3764" s="14" t="s">
        <v>194</v>
      </c>
      <c r="G3764" s="14" t="s">
        <v>195</v>
      </c>
      <c r="H3764" s="14" t="s">
        <v>9381</v>
      </c>
      <c r="I3764" s="14">
        <v>0.603</v>
      </c>
      <c r="J3764" s="14">
        <v>0.773</v>
      </c>
      <c r="K3764" s="14">
        <v>0.7883558274166717</v>
      </c>
      <c r="L3764" s="14">
        <v>0.0462</v>
      </c>
      <c r="M3764" s="14">
        <v>0.251</v>
      </c>
      <c r="N3764" s="14">
        <v>4.96E-5</v>
      </c>
      <c r="O3764" s="14">
        <v>0.598</v>
      </c>
      <c r="P3764" s="14">
        <v>0.969</v>
      </c>
      <c r="Q3764" s="14">
        <v>80.004</v>
      </c>
      <c r="R3764" s="14">
        <v>7.0</v>
      </c>
      <c r="S3764" s="14">
        <v>0.0</v>
      </c>
      <c r="T3764" s="14" t="s">
        <v>104</v>
      </c>
      <c r="U3764" s="14" t="s">
        <v>35</v>
      </c>
      <c r="V3764" s="16" t="s">
        <v>819</v>
      </c>
      <c r="W3764" s="17" t="s">
        <v>185</v>
      </c>
    </row>
    <row r="3765" ht="15.75" customHeight="1">
      <c r="A3765" s="14" t="s">
        <v>10083</v>
      </c>
      <c r="B3765" s="14" t="s">
        <v>10084</v>
      </c>
      <c r="C3765" s="14">
        <v>1996.0</v>
      </c>
      <c r="D3765" s="14">
        <v>38.0</v>
      </c>
      <c r="E3765" s="14">
        <v>115493.0</v>
      </c>
      <c r="F3765" s="14" t="s">
        <v>10085</v>
      </c>
      <c r="G3765" s="14" t="s">
        <v>10086</v>
      </c>
      <c r="H3765" s="14" t="s">
        <v>10087</v>
      </c>
      <c r="I3765" s="14">
        <v>0.428</v>
      </c>
      <c r="J3765" s="14">
        <v>0.463</v>
      </c>
      <c r="K3765" s="14">
        <v>0.7841421940670302</v>
      </c>
      <c r="L3765" s="14">
        <v>0.0372</v>
      </c>
      <c r="M3765" s="14">
        <v>0.584</v>
      </c>
      <c r="N3765" s="14">
        <v>0.0</v>
      </c>
      <c r="O3765" s="14">
        <v>0.14</v>
      </c>
      <c r="P3765" s="14">
        <v>0.93</v>
      </c>
      <c r="Q3765" s="14">
        <v>144.95</v>
      </c>
      <c r="R3765" s="14">
        <v>7.0</v>
      </c>
      <c r="S3765" s="14">
        <v>1.0</v>
      </c>
      <c r="T3765" s="14" t="s">
        <v>103</v>
      </c>
      <c r="U3765" s="14" t="s">
        <v>35</v>
      </c>
      <c r="V3765" s="16" t="s">
        <v>819</v>
      </c>
      <c r="W3765" s="17" t="s">
        <v>185</v>
      </c>
    </row>
    <row r="3766" ht="15.75" customHeight="1">
      <c r="A3766" s="14" t="s">
        <v>10088</v>
      </c>
      <c r="B3766" s="14" t="s">
        <v>10089</v>
      </c>
      <c r="C3766" s="14">
        <v>2010.0</v>
      </c>
      <c r="D3766" s="14">
        <v>38.0</v>
      </c>
      <c r="E3766" s="14">
        <v>211093.0</v>
      </c>
      <c r="F3766" s="14" t="s">
        <v>4278</v>
      </c>
      <c r="G3766" s="14" t="s">
        <v>7566</v>
      </c>
      <c r="H3766" s="14" t="s">
        <v>10090</v>
      </c>
      <c r="I3766" s="14">
        <v>0.827</v>
      </c>
      <c r="J3766" s="14">
        <v>0.857</v>
      </c>
      <c r="K3766" s="14">
        <v>0.9330096464198446</v>
      </c>
      <c r="L3766" s="14">
        <v>0.0501</v>
      </c>
      <c r="M3766" s="14">
        <v>0.154</v>
      </c>
      <c r="N3766" s="14">
        <v>0.00367</v>
      </c>
      <c r="O3766" s="14">
        <v>0.121</v>
      </c>
      <c r="P3766" s="14">
        <v>0.887</v>
      </c>
      <c r="Q3766" s="14">
        <v>121.03</v>
      </c>
      <c r="R3766" s="14">
        <v>5.0</v>
      </c>
      <c r="S3766" s="14">
        <v>0.0</v>
      </c>
      <c r="T3766" s="14" t="s">
        <v>103</v>
      </c>
      <c r="U3766" s="14" t="s">
        <v>35</v>
      </c>
      <c r="V3766" s="16" t="s">
        <v>560</v>
      </c>
      <c r="W3766" s="17" t="s">
        <v>185</v>
      </c>
    </row>
    <row r="3767" ht="15.75" customHeight="1">
      <c r="A3767" s="14" t="s">
        <v>21926</v>
      </c>
      <c r="B3767" s="14" t="s">
        <v>21927</v>
      </c>
      <c r="C3767" s="14">
        <v>2024.0</v>
      </c>
      <c r="D3767" s="14">
        <v>38.0</v>
      </c>
      <c r="E3767" s="14">
        <v>172213.0</v>
      </c>
      <c r="F3767" s="14" t="s">
        <v>15799</v>
      </c>
      <c r="G3767" s="14" t="s">
        <v>21411</v>
      </c>
      <c r="H3767" s="14" t="s">
        <v>21928</v>
      </c>
      <c r="I3767" s="14">
        <v>0.899</v>
      </c>
      <c r="J3767" s="14">
        <v>0.733</v>
      </c>
      <c r="K3767" s="14">
        <v>0.8869805146004112</v>
      </c>
      <c r="L3767" s="14">
        <v>0.104</v>
      </c>
      <c r="M3767" s="14">
        <v>0.126</v>
      </c>
      <c r="N3767" s="14">
        <v>0.0</v>
      </c>
      <c r="O3767" s="14">
        <v>0.0483</v>
      </c>
      <c r="P3767" s="14">
        <v>0.752</v>
      </c>
      <c r="Q3767" s="14">
        <v>129.94</v>
      </c>
      <c r="R3767" s="14">
        <v>5.0</v>
      </c>
      <c r="S3767" s="14">
        <v>1.0</v>
      </c>
      <c r="T3767" s="14" t="s">
        <v>1434</v>
      </c>
      <c r="U3767" s="14" t="s">
        <v>35</v>
      </c>
      <c r="V3767" s="16" t="s">
        <v>181</v>
      </c>
      <c r="W3767" s="17" t="s">
        <v>185</v>
      </c>
    </row>
    <row r="3768" ht="15.75" customHeight="1">
      <c r="A3768" s="14" t="s">
        <v>10091</v>
      </c>
      <c r="B3768" s="14" t="s">
        <v>10092</v>
      </c>
      <c r="C3768" s="14">
        <v>1992.0</v>
      </c>
      <c r="D3768" s="14">
        <v>38.0</v>
      </c>
      <c r="E3768" s="14">
        <v>131426.0</v>
      </c>
      <c r="F3768" s="14" t="s">
        <v>10093</v>
      </c>
      <c r="G3768" s="14" t="s">
        <v>10094</v>
      </c>
      <c r="H3768" s="14" t="s">
        <v>10095</v>
      </c>
      <c r="I3768" s="14">
        <v>0.707</v>
      </c>
      <c r="J3768" s="14">
        <v>0.732</v>
      </c>
      <c r="K3768" s="14">
        <v>0.7939597458816771</v>
      </c>
      <c r="L3768" s="14">
        <v>0.0433</v>
      </c>
      <c r="M3768" s="14">
        <v>0.204</v>
      </c>
      <c r="N3768" s="14">
        <v>3.95E-5</v>
      </c>
      <c r="O3768" s="14">
        <v>0.0357</v>
      </c>
      <c r="P3768" s="14">
        <v>0.963</v>
      </c>
      <c r="Q3768" s="14">
        <v>117.06</v>
      </c>
      <c r="R3768" s="14">
        <v>2.0</v>
      </c>
      <c r="S3768" s="14">
        <v>1.0</v>
      </c>
      <c r="T3768" s="14" t="s">
        <v>103</v>
      </c>
      <c r="U3768" s="14" t="s">
        <v>35</v>
      </c>
      <c r="V3768" s="16" t="s">
        <v>819</v>
      </c>
      <c r="W3768" s="17" t="s">
        <v>185</v>
      </c>
    </row>
    <row r="3769" ht="15.75" customHeight="1">
      <c r="A3769" s="14" t="s">
        <v>10097</v>
      </c>
      <c r="B3769" s="14" t="s">
        <v>10098</v>
      </c>
      <c r="C3769" s="14">
        <v>2019.0</v>
      </c>
      <c r="D3769" s="14">
        <v>38.0</v>
      </c>
      <c r="E3769" s="14">
        <v>245066.0</v>
      </c>
      <c r="F3769" s="14" t="s">
        <v>10099</v>
      </c>
      <c r="G3769" s="14" t="s">
        <v>10100</v>
      </c>
      <c r="H3769" s="14" t="s">
        <v>10101</v>
      </c>
      <c r="I3769" s="14">
        <v>0.883</v>
      </c>
      <c r="J3769" s="14">
        <v>0.733</v>
      </c>
      <c r="K3769" s="14">
        <v>0.7787093876162234</v>
      </c>
      <c r="L3769" s="14">
        <v>0.128</v>
      </c>
      <c r="M3769" s="14">
        <v>0.161</v>
      </c>
      <c r="N3769" s="14">
        <v>2.6E-4</v>
      </c>
      <c r="O3769" s="14">
        <v>0.334</v>
      </c>
      <c r="P3769" s="14">
        <v>0.946</v>
      </c>
      <c r="Q3769" s="14">
        <v>95.11</v>
      </c>
      <c r="R3769" s="14">
        <v>11.0</v>
      </c>
      <c r="S3769" s="14">
        <v>0.0</v>
      </c>
      <c r="T3769" s="14" t="s">
        <v>103</v>
      </c>
      <c r="U3769" s="14" t="s">
        <v>35</v>
      </c>
      <c r="V3769" s="16" t="s">
        <v>819</v>
      </c>
      <c r="W3769" s="17" t="s">
        <v>185</v>
      </c>
    </row>
    <row r="3770" ht="15.75" customHeight="1">
      <c r="A3770" s="14" t="s">
        <v>10102</v>
      </c>
      <c r="B3770" s="14" t="s">
        <v>10103</v>
      </c>
      <c r="C3770" s="14">
        <v>2025.0</v>
      </c>
      <c r="D3770" s="14">
        <v>38.0</v>
      </c>
      <c r="E3770" s="14">
        <v>288647.0</v>
      </c>
      <c r="F3770" s="14" t="s">
        <v>8076</v>
      </c>
      <c r="G3770" s="14" t="s">
        <v>8078</v>
      </c>
      <c r="H3770" s="14" t="s">
        <v>10104</v>
      </c>
      <c r="I3770" s="14">
        <v>0.678</v>
      </c>
      <c r="J3770" s="14">
        <v>0.622</v>
      </c>
      <c r="K3770" s="14">
        <v>0.8036275746839</v>
      </c>
      <c r="L3770" s="14">
        <v>0.0699</v>
      </c>
      <c r="M3770" s="14">
        <v>0.137</v>
      </c>
      <c r="N3770" s="14">
        <v>2.3E-6</v>
      </c>
      <c r="O3770" s="14">
        <v>0.122</v>
      </c>
      <c r="P3770" s="14">
        <v>0.535</v>
      </c>
      <c r="Q3770" s="14">
        <v>100.0</v>
      </c>
      <c r="R3770" s="14">
        <v>5.0</v>
      </c>
      <c r="S3770" s="14">
        <v>0.0</v>
      </c>
      <c r="T3770" s="14" t="s">
        <v>104</v>
      </c>
      <c r="U3770" s="14" t="s">
        <v>35</v>
      </c>
      <c r="V3770" s="16" t="s">
        <v>333</v>
      </c>
      <c r="W3770" s="17" t="s">
        <v>185</v>
      </c>
    </row>
    <row r="3771" ht="15.75" customHeight="1">
      <c r="A3771" s="14" t="s">
        <v>21929</v>
      </c>
      <c r="B3771" s="14" t="s">
        <v>21930</v>
      </c>
      <c r="C3771" s="14">
        <v>2009.0</v>
      </c>
      <c r="D3771" s="14">
        <v>38.0</v>
      </c>
      <c r="E3771" s="14">
        <v>144226.0</v>
      </c>
      <c r="F3771" s="14" t="s">
        <v>21931</v>
      </c>
      <c r="G3771" s="14" t="s">
        <v>21932</v>
      </c>
      <c r="H3771" s="14" t="s">
        <v>21933</v>
      </c>
      <c r="I3771" s="14">
        <v>0.521</v>
      </c>
      <c r="J3771" s="14">
        <v>0.728</v>
      </c>
      <c r="K3771" s="14">
        <v>0.8254229674924514</v>
      </c>
      <c r="L3771" s="14">
        <v>0.0951</v>
      </c>
      <c r="M3771" s="14">
        <v>0.255</v>
      </c>
      <c r="N3771" s="14">
        <v>3.76E-5</v>
      </c>
      <c r="O3771" s="14">
        <v>0.213</v>
      </c>
      <c r="P3771" s="14">
        <v>0.689</v>
      </c>
      <c r="Q3771" s="14">
        <v>83.53</v>
      </c>
      <c r="R3771" s="14">
        <v>9.0</v>
      </c>
      <c r="S3771" s="14">
        <v>1.0</v>
      </c>
      <c r="T3771" s="14" t="s">
        <v>1264</v>
      </c>
      <c r="U3771" s="14" t="s">
        <v>35</v>
      </c>
      <c r="V3771" s="16" t="s">
        <v>407</v>
      </c>
      <c r="W3771" s="17" t="s">
        <v>185</v>
      </c>
    </row>
    <row r="3772" ht="15.75" customHeight="1">
      <c r="A3772" s="14" t="s">
        <v>21934</v>
      </c>
      <c r="B3772" s="14" t="s">
        <v>21935</v>
      </c>
      <c r="C3772" s="14">
        <v>2008.0</v>
      </c>
      <c r="D3772" s="14">
        <v>38.0</v>
      </c>
      <c r="E3772" s="14">
        <v>214459.0</v>
      </c>
      <c r="F3772" s="14" t="s">
        <v>21936</v>
      </c>
      <c r="G3772" s="14" t="s">
        <v>21937</v>
      </c>
      <c r="H3772" s="14" t="s">
        <v>21938</v>
      </c>
      <c r="I3772" s="14">
        <v>0.689</v>
      </c>
      <c r="J3772" s="14">
        <v>0.622</v>
      </c>
      <c r="K3772" s="14">
        <v>0.8590250892807089</v>
      </c>
      <c r="L3772" s="14">
        <v>0.0325</v>
      </c>
      <c r="M3772" s="14">
        <v>0.459</v>
      </c>
      <c r="N3772" s="14">
        <v>8.42E-6</v>
      </c>
      <c r="O3772" s="14">
        <v>0.137</v>
      </c>
      <c r="P3772" s="14">
        <v>0.608</v>
      </c>
      <c r="Q3772" s="14">
        <v>115.04</v>
      </c>
      <c r="R3772" s="14">
        <v>9.0</v>
      </c>
      <c r="S3772" s="14">
        <v>1.0</v>
      </c>
      <c r="T3772" s="14" t="s">
        <v>21939</v>
      </c>
      <c r="U3772" s="14" t="s">
        <v>35</v>
      </c>
      <c r="V3772" s="16" t="s">
        <v>407</v>
      </c>
      <c r="W3772" s="17" t="s">
        <v>185</v>
      </c>
    </row>
    <row r="3773" ht="15.75" customHeight="1">
      <c r="A3773" s="14" t="s">
        <v>10105</v>
      </c>
      <c r="B3773" s="14" t="s">
        <v>10106</v>
      </c>
      <c r="C3773" s="14">
        <v>2001.0</v>
      </c>
      <c r="D3773" s="14">
        <v>38.0</v>
      </c>
      <c r="E3773" s="14">
        <v>213760.0</v>
      </c>
      <c r="F3773" s="14" t="s">
        <v>10107</v>
      </c>
      <c r="G3773" s="14" t="s">
        <v>10108</v>
      </c>
      <c r="H3773" s="14" t="s">
        <v>10109</v>
      </c>
      <c r="I3773" s="14">
        <v>0.609</v>
      </c>
      <c r="J3773" s="14">
        <v>0.373</v>
      </c>
      <c r="K3773" s="14">
        <v>0.7462836609255817</v>
      </c>
      <c r="L3773" s="14">
        <v>0.0269</v>
      </c>
      <c r="M3773" s="14">
        <v>0.751</v>
      </c>
      <c r="N3773" s="14">
        <v>0.594</v>
      </c>
      <c r="O3773" s="14">
        <v>0.155</v>
      </c>
      <c r="P3773" s="14">
        <v>0.523</v>
      </c>
      <c r="Q3773" s="14">
        <v>79.69</v>
      </c>
      <c r="R3773" s="14">
        <v>0.0</v>
      </c>
      <c r="S3773" s="14">
        <v>1.0</v>
      </c>
      <c r="T3773" s="14" t="s">
        <v>103</v>
      </c>
      <c r="U3773" s="14" t="s">
        <v>35</v>
      </c>
      <c r="V3773" s="16" t="s">
        <v>333</v>
      </c>
      <c r="W3773" s="17" t="s">
        <v>185</v>
      </c>
    </row>
    <row r="3774" ht="15.75" customHeight="1">
      <c r="A3774" s="14" t="s">
        <v>6012</v>
      </c>
      <c r="B3774" s="14" t="s">
        <v>5957</v>
      </c>
      <c r="C3774" s="14">
        <v>2020.0</v>
      </c>
      <c r="D3774" s="14">
        <v>38.0</v>
      </c>
      <c r="E3774" s="14">
        <v>270040.0</v>
      </c>
      <c r="F3774" s="14" t="s">
        <v>6015</v>
      </c>
      <c r="G3774" s="14" t="s">
        <v>4946</v>
      </c>
      <c r="H3774" s="14" t="s">
        <v>5957</v>
      </c>
      <c r="I3774" s="14">
        <v>0.535</v>
      </c>
      <c r="J3774" s="14">
        <v>0.236</v>
      </c>
      <c r="K3774" s="14">
        <v>0.7248091031436527</v>
      </c>
      <c r="L3774" s="14">
        <v>0.0383</v>
      </c>
      <c r="M3774" s="14">
        <v>0.912</v>
      </c>
      <c r="N3774" s="14">
        <v>2.78E-5</v>
      </c>
      <c r="O3774" s="14">
        <v>0.108</v>
      </c>
      <c r="P3774" s="14">
        <v>0.306</v>
      </c>
      <c r="Q3774" s="14">
        <v>127.34</v>
      </c>
      <c r="R3774" s="14">
        <v>3.0</v>
      </c>
      <c r="S3774" s="14">
        <v>1.0</v>
      </c>
      <c r="T3774" s="14" t="s">
        <v>34</v>
      </c>
      <c r="U3774" s="14" t="s">
        <v>68</v>
      </c>
      <c r="V3774" s="16" t="s">
        <v>45</v>
      </c>
      <c r="W3774" s="17" t="s">
        <v>251</v>
      </c>
    </row>
    <row r="3775" ht="15.75" customHeight="1">
      <c r="A3775" s="14" t="s">
        <v>10111</v>
      </c>
      <c r="B3775" s="14" t="s">
        <v>10112</v>
      </c>
      <c r="C3775" s="14">
        <v>2019.0</v>
      </c>
      <c r="D3775" s="14">
        <v>38.0</v>
      </c>
      <c r="E3775" s="14">
        <v>178847.0</v>
      </c>
      <c r="F3775" s="14" t="s">
        <v>1629</v>
      </c>
      <c r="G3775" s="14" t="s">
        <v>3183</v>
      </c>
      <c r="H3775" s="14" t="s">
        <v>10112</v>
      </c>
      <c r="I3775" s="14">
        <v>0.81</v>
      </c>
      <c r="J3775" s="14">
        <v>0.846</v>
      </c>
      <c r="K3775" s="14">
        <v>0.8792804739614725</v>
      </c>
      <c r="L3775" s="14">
        <v>0.0435</v>
      </c>
      <c r="M3775" s="14">
        <v>0.0454</v>
      </c>
      <c r="N3775" s="14">
        <v>9.14E-5</v>
      </c>
      <c r="O3775" s="14">
        <v>0.374</v>
      </c>
      <c r="P3775" s="14">
        <v>0.885</v>
      </c>
      <c r="Q3775" s="14">
        <v>123.97</v>
      </c>
      <c r="R3775" s="14">
        <v>2.0</v>
      </c>
      <c r="S3775" s="14">
        <v>1.0</v>
      </c>
      <c r="T3775" s="14" t="s">
        <v>104</v>
      </c>
      <c r="U3775" s="14" t="s">
        <v>68</v>
      </c>
      <c r="V3775" s="16" t="s">
        <v>560</v>
      </c>
      <c r="W3775" s="17" t="s">
        <v>185</v>
      </c>
    </row>
    <row r="3776" ht="15.75" customHeight="1">
      <c r="A3776" s="14" t="s">
        <v>10113</v>
      </c>
      <c r="B3776" s="14" t="s">
        <v>10114</v>
      </c>
      <c r="C3776" s="14">
        <v>2022.0</v>
      </c>
      <c r="D3776" s="14">
        <v>38.0</v>
      </c>
      <c r="E3776" s="14">
        <v>120671.0</v>
      </c>
      <c r="F3776" s="14" t="s">
        <v>10115</v>
      </c>
      <c r="G3776" s="14" t="s">
        <v>10116</v>
      </c>
      <c r="H3776" s="14" t="s">
        <v>10117</v>
      </c>
      <c r="I3776" s="14">
        <v>0.6567054320987653</v>
      </c>
      <c r="J3776" s="14">
        <v>0.6703844999999999</v>
      </c>
      <c r="K3776" s="14">
        <v>0.8136264709055699</v>
      </c>
      <c r="L3776" s="14">
        <v>0.08138265432098765</v>
      </c>
      <c r="M3776" s="14">
        <v>0.2693400896296296</v>
      </c>
      <c r="N3776" s="14">
        <v>0.05448885008024692</v>
      </c>
      <c r="O3776" s="14">
        <v>0.1911505555555556</v>
      </c>
      <c r="P3776" s="14">
        <v>0.6187672839506173</v>
      </c>
      <c r="Q3776" s="14">
        <v>120.71</v>
      </c>
      <c r="R3776" s="14">
        <v>5.0</v>
      </c>
      <c r="S3776" s="14">
        <v>1.0</v>
      </c>
      <c r="T3776" s="14" t="s">
        <v>104</v>
      </c>
      <c r="U3776" s="14" t="s">
        <v>68</v>
      </c>
      <c r="V3776" s="16" t="s">
        <v>407</v>
      </c>
      <c r="W3776" s="17" t="s">
        <v>185</v>
      </c>
    </row>
    <row r="3777" ht="15.75" customHeight="1">
      <c r="A3777" s="14" t="s">
        <v>6017</v>
      </c>
      <c r="B3777" s="14" t="s">
        <v>6018</v>
      </c>
      <c r="C3777" s="14">
        <v>2021.0</v>
      </c>
      <c r="D3777" s="14">
        <v>38.0</v>
      </c>
      <c r="E3777" s="14">
        <v>176322.0</v>
      </c>
      <c r="F3777" s="14" t="s">
        <v>6019</v>
      </c>
      <c r="G3777" s="14" t="s">
        <v>6020</v>
      </c>
      <c r="H3777" s="14" t="s">
        <v>6021</v>
      </c>
      <c r="I3777" s="14">
        <v>0.836</v>
      </c>
      <c r="J3777" s="14">
        <v>0.786</v>
      </c>
      <c r="K3777" s="14">
        <v>0.8905524778968078</v>
      </c>
      <c r="L3777" s="14">
        <v>0.111</v>
      </c>
      <c r="M3777" s="14">
        <v>0.00223</v>
      </c>
      <c r="N3777" s="14">
        <v>3.22E-6</v>
      </c>
      <c r="O3777" s="14">
        <v>0.0692</v>
      </c>
      <c r="P3777" s="14">
        <v>0.386</v>
      </c>
      <c r="Q3777" s="14">
        <v>94.0</v>
      </c>
      <c r="R3777" s="14">
        <v>1.0</v>
      </c>
      <c r="S3777" s="14">
        <v>0.0</v>
      </c>
      <c r="T3777" s="14" t="s">
        <v>103</v>
      </c>
      <c r="U3777" s="14" t="s">
        <v>68</v>
      </c>
      <c r="V3777" s="16" t="s">
        <v>45</v>
      </c>
      <c r="W3777" s="17" t="s">
        <v>251</v>
      </c>
    </row>
    <row r="3778" ht="15.75" customHeight="1">
      <c r="A3778" s="14" t="s">
        <v>10118</v>
      </c>
      <c r="B3778" s="14" t="s">
        <v>10119</v>
      </c>
      <c r="C3778" s="14">
        <v>2010.0</v>
      </c>
      <c r="D3778" s="14">
        <v>38.0</v>
      </c>
      <c r="E3778" s="14">
        <v>247682.0</v>
      </c>
      <c r="F3778" s="14" t="s">
        <v>880</v>
      </c>
      <c r="G3778" s="14" t="s">
        <v>1822</v>
      </c>
      <c r="H3778" s="14" t="s">
        <v>10120</v>
      </c>
      <c r="I3778" s="14">
        <v>0.826</v>
      </c>
      <c r="J3778" s="14">
        <v>0.677</v>
      </c>
      <c r="K3778" s="14">
        <v>0.8333368981491384</v>
      </c>
      <c r="L3778" s="14">
        <v>0.0797</v>
      </c>
      <c r="M3778" s="14">
        <v>0.0895</v>
      </c>
      <c r="N3778" s="14">
        <v>5.8E-4</v>
      </c>
      <c r="O3778" s="14">
        <v>0.0485</v>
      </c>
      <c r="P3778" s="14">
        <v>0.826</v>
      </c>
      <c r="Q3778" s="14">
        <v>95.98</v>
      </c>
      <c r="R3778" s="14">
        <v>6.0</v>
      </c>
      <c r="S3778" s="14">
        <v>1.0</v>
      </c>
      <c r="T3778" s="14" t="s">
        <v>104</v>
      </c>
      <c r="U3778" s="14" t="s">
        <v>68</v>
      </c>
      <c r="V3778" s="16" t="s">
        <v>560</v>
      </c>
      <c r="W3778" s="17" t="s">
        <v>185</v>
      </c>
    </row>
    <row r="3779" ht="15.75" customHeight="1">
      <c r="A3779" s="14" t="s">
        <v>10121</v>
      </c>
      <c r="B3779" s="14" t="s">
        <v>10122</v>
      </c>
      <c r="C3779" s="14">
        <v>2009.0</v>
      </c>
      <c r="D3779" s="14">
        <v>38.0</v>
      </c>
      <c r="E3779" s="14">
        <v>285829.0</v>
      </c>
      <c r="F3779" s="14" t="s">
        <v>880</v>
      </c>
      <c r="G3779" s="14" t="s">
        <v>1822</v>
      </c>
      <c r="H3779" s="14" t="s">
        <v>9948</v>
      </c>
      <c r="I3779" s="14">
        <v>0.721</v>
      </c>
      <c r="J3779" s="14">
        <v>0.9</v>
      </c>
      <c r="K3779" s="14">
        <v>0.8804140910555386</v>
      </c>
      <c r="L3779" s="14">
        <v>0.0295</v>
      </c>
      <c r="M3779" s="14">
        <v>0.0641</v>
      </c>
      <c r="N3779" s="14">
        <v>0.00591</v>
      </c>
      <c r="O3779" s="14">
        <v>0.0946</v>
      </c>
      <c r="P3779" s="14">
        <v>0.942</v>
      </c>
      <c r="Q3779" s="14">
        <v>130.0</v>
      </c>
      <c r="R3779" s="14">
        <v>8.0</v>
      </c>
      <c r="S3779" s="14">
        <v>1.0</v>
      </c>
      <c r="T3779" s="14" t="s">
        <v>104</v>
      </c>
      <c r="U3779" s="14" t="s">
        <v>68</v>
      </c>
      <c r="V3779" s="16" t="s">
        <v>819</v>
      </c>
      <c r="W3779" s="17" t="s">
        <v>185</v>
      </c>
    </row>
    <row r="3780" ht="15.75" customHeight="1">
      <c r="A3780" s="14" t="s">
        <v>21940</v>
      </c>
      <c r="B3780" s="14" t="s">
        <v>21941</v>
      </c>
      <c r="C3780" s="14">
        <v>2020.0</v>
      </c>
      <c r="D3780" s="14">
        <v>38.0</v>
      </c>
      <c r="E3780" s="14">
        <v>196286.0</v>
      </c>
      <c r="F3780" s="14" t="s">
        <v>5520</v>
      </c>
      <c r="G3780" s="14" t="s">
        <v>21942</v>
      </c>
      <c r="H3780" s="14" t="s">
        <v>21941</v>
      </c>
      <c r="I3780" s="14">
        <v>0.617</v>
      </c>
      <c r="J3780" s="14">
        <v>0.878</v>
      </c>
      <c r="K3780" s="14">
        <v>0.8568648001014509</v>
      </c>
      <c r="L3780" s="14">
        <v>0.0361</v>
      </c>
      <c r="M3780" s="14">
        <v>0.116</v>
      </c>
      <c r="N3780" s="14">
        <v>0.0</v>
      </c>
      <c r="O3780" s="14">
        <v>0.142</v>
      </c>
      <c r="P3780" s="14">
        <v>0.42</v>
      </c>
      <c r="Q3780" s="14">
        <v>97.0</v>
      </c>
      <c r="R3780" s="14">
        <v>11.0</v>
      </c>
      <c r="S3780" s="14">
        <v>1.0</v>
      </c>
      <c r="T3780" s="14" t="s">
        <v>1264</v>
      </c>
      <c r="U3780" s="14" t="s">
        <v>94</v>
      </c>
      <c r="V3780" s="16" t="s">
        <v>54</v>
      </c>
      <c r="W3780" s="17" t="s">
        <v>251</v>
      </c>
    </row>
    <row r="3781" ht="15.75" customHeight="1">
      <c r="A3781" s="14" t="s">
        <v>10124</v>
      </c>
      <c r="B3781" s="14" t="s">
        <v>10125</v>
      </c>
      <c r="C3781" s="14">
        <v>2007.0</v>
      </c>
      <c r="D3781" s="14">
        <v>39.0</v>
      </c>
      <c r="E3781" s="14">
        <v>325918.0</v>
      </c>
      <c r="F3781" s="14" t="s">
        <v>26</v>
      </c>
      <c r="G3781" s="14" t="s">
        <v>1559</v>
      </c>
      <c r="H3781" s="14" t="s">
        <v>9749</v>
      </c>
      <c r="I3781" s="14">
        <v>0.727</v>
      </c>
      <c r="J3781" s="14">
        <v>0.351</v>
      </c>
      <c r="K3781" s="14">
        <v>0.7463050499273566</v>
      </c>
      <c r="L3781" s="14">
        <v>0.0406</v>
      </c>
      <c r="M3781" s="14">
        <v>0.811</v>
      </c>
      <c r="N3781" s="14">
        <v>0.0</v>
      </c>
      <c r="O3781" s="14">
        <v>0.0835</v>
      </c>
      <c r="P3781" s="14">
        <v>0.598</v>
      </c>
      <c r="Q3781" s="14">
        <v>137.9</v>
      </c>
      <c r="R3781" s="14">
        <v>2.0</v>
      </c>
      <c r="S3781" s="14">
        <v>0.0</v>
      </c>
      <c r="T3781" s="14" t="s">
        <v>34</v>
      </c>
      <c r="U3781" s="14" t="s">
        <v>35</v>
      </c>
      <c r="V3781" s="16" t="s">
        <v>333</v>
      </c>
      <c r="W3781" s="17" t="s">
        <v>185</v>
      </c>
    </row>
    <row r="3782" ht="15.75" customHeight="1">
      <c r="A3782" s="14" t="s">
        <v>6025</v>
      </c>
      <c r="B3782" s="14" t="s">
        <v>6026</v>
      </c>
      <c r="C3782" s="14">
        <v>2000.0</v>
      </c>
      <c r="D3782" s="14">
        <v>39.0</v>
      </c>
      <c r="E3782" s="14">
        <v>250357.0</v>
      </c>
      <c r="F3782" s="14" t="s">
        <v>26</v>
      </c>
      <c r="G3782" s="14" t="s">
        <v>4370</v>
      </c>
      <c r="H3782" s="14" t="s">
        <v>6027</v>
      </c>
      <c r="I3782" s="14">
        <v>0.469</v>
      </c>
      <c r="J3782" s="14">
        <v>0.314</v>
      </c>
      <c r="K3782" s="14">
        <v>0.6856458408939397</v>
      </c>
      <c r="L3782" s="14">
        <v>0.0401</v>
      </c>
      <c r="M3782" s="14">
        <v>0.172</v>
      </c>
      <c r="N3782" s="14">
        <v>2.69E-6</v>
      </c>
      <c r="O3782" s="14">
        <v>0.257</v>
      </c>
      <c r="P3782" s="14">
        <v>0.403</v>
      </c>
      <c r="Q3782" s="14">
        <v>89.799</v>
      </c>
      <c r="R3782" s="14">
        <v>0.0</v>
      </c>
      <c r="S3782" s="14">
        <v>0.0</v>
      </c>
      <c r="T3782" s="14" t="s">
        <v>34</v>
      </c>
      <c r="U3782" s="14" t="s">
        <v>35</v>
      </c>
      <c r="V3782" s="16" t="s">
        <v>54</v>
      </c>
      <c r="W3782" s="17" t="s">
        <v>251</v>
      </c>
    </row>
    <row r="3783" ht="15.75" customHeight="1">
      <c r="A3783" s="14" t="s">
        <v>6028</v>
      </c>
      <c r="B3783" s="14" t="s">
        <v>6029</v>
      </c>
      <c r="C3783" s="14">
        <v>2018.0</v>
      </c>
      <c r="D3783" s="14">
        <v>39.0</v>
      </c>
      <c r="E3783" s="14">
        <v>351021.0</v>
      </c>
      <c r="F3783" s="14" t="s">
        <v>6031</v>
      </c>
      <c r="G3783" s="14" t="s">
        <v>6032</v>
      </c>
      <c r="H3783" s="14" t="s">
        <v>6033</v>
      </c>
      <c r="I3783" s="14">
        <v>0.214</v>
      </c>
      <c r="J3783" s="14">
        <v>0.508</v>
      </c>
      <c r="K3783" s="14">
        <v>0.7930614078071342</v>
      </c>
      <c r="L3783" s="14">
        <v>0.0316</v>
      </c>
      <c r="M3783" s="14">
        <v>0.0937</v>
      </c>
      <c r="N3783" s="14">
        <v>3.38E-4</v>
      </c>
      <c r="O3783" s="14">
        <v>0.154</v>
      </c>
      <c r="P3783" s="14">
        <v>0.0889</v>
      </c>
      <c r="Q3783" s="14">
        <v>146.94</v>
      </c>
      <c r="R3783" s="14">
        <v>0.0</v>
      </c>
      <c r="S3783" s="14">
        <v>1.0</v>
      </c>
      <c r="T3783" s="14" t="s">
        <v>103</v>
      </c>
      <c r="U3783" s="14" t="s">
        <v>68</v>
      </c>
      <c r="V3783" s="16" t="s">
        <v>75</v>
      </c>
      <c r="W3783" s="17" t="s">
        <v>251</v>
      </c>
    </row>
    <row r="3784" ht="15.75" customHeight="1">
      <c r="A3784" s="14" t="s">
        <v>10126</v>
      </c>
      <c r="B3784" s="14" t="s">
        <v>10127</v>
      </c>
      <c r="C3784" s="14">
        <v>2005.0</v>
      </c>
      <c r="D3784" s="14">
        <v>39.0</v>
      </c>
      <c r="E3784" s="14">
        <v>196560.0</v>
      </c>
      <c r="F3784" s="14" t="s">
        <v>4264</v>
      </c>
      <c r="G3784" s="14" t="s">
        <v>10128</v>
      </c>
      <c r="H3784" s="14" t="s">
        <v>10129</v>
      </c>
      <c r="I3784" s="14">
        <v>0.969</v>
      </c>
      <c r="J3784" s="14">
        <v>0.419</v>
      </c>
      <c r="K3784" s="14">
        <v>0.7459842149007341</v>
      </c>
      <c r="L3784" s="14">
        <v>0.195</v>
      </c>
      <c r="M3784" s="14">
        <v>0.00992</v>
      </c>
      <c r="N3784" s="14">
        <v>0.00124</v>
      </c>
      <c r="O3784" s="14">
        <v>0.0703</v>
      </c>
      <c r="P3784" s="14">
        <v>0.715</v>
      </c>
      <c r="Q3784" s="14">
        <v>120.62</v>
      </c>
      <c r="R3784" s="14">
        <v>0.0</v>
      </c>
      <c r="S3784" s="14">
        <v>1.0</v>
      </c>
      <c r="T3784" s="14" t="s">
        <v>103</v>
      </c>
      <c r="U3784" s="14" t="s">
        <v>35</v>
      </c>
      <c r="V3784" s="16" t="s">
        <v>181</v>
      </c>
      <c r="W3784" s="17" t="s">
        <v>185</v>
      </c>
    </row>
    <row r="3785" ht="15.75" customHeight="1">
      <c r="A3785" s="14" t="s">
        <v>10131</v>
      </c>
      <c r="B3785" s="14" t="s">
        <v>10132</v>
      </c>
      <c r="C3785" s="14">
        <v>2015.0</v>
      </c>
      <c r="D3785" s="14">
        <v>39.0</v>
      </c>
      <c r="E3785" s="14">
        <v>191641.0</v>
      </c>
      <c r="F3785" s="14" t="s">
        <v>7748</v>
      </c>
      <c r="G3785" s="14" t="s">
        <v>941</v>
      </c>
      <c r="H3785" s="14" t="s">
        <v>7103</v>
      </c>
      <c r="I3785" s="14">
        <v>0.687</v>
      </c>
      <c r="J3785" s="14">
        <v>0.433</v>
      </c>
      <c r="K3785" s="14">
        <v>0.8304707719113114</v>
      </c>
      <c r="L3785" s="14">
        <v>0.0372</v>
      </c>
      <c r="M3785" s="14">
        <v>0.695</v>
      </c>
      <c r="N3785" s="14">
        <v>0.0</v>
      </c>
      <c r="O3785" s="14">
        <v>0.146</v>
      </c>
      <c r="P3785" s="14">
        <v>0.771</v>
      </c>
      <c r="Q3785" s="14">
        <v>134.047</v>
      </c>
      <c r="R3785" s="14">
        <v>9.0</v>
      </c>
      <c r="S3785" s="14">
        <v>1.0</v>
      </c>
      <c r="T3785" s="14" t="s">
        <v>34</v>
      </c>
      <c r="U3785" s="14" t="s">
        <v>35</v>
      </c>
      <c r="V3785" s="16" t="s">
        <v>181</v>
      </c>
      <c r="W3785" s="17" t="s">
        <v>185</v>
      </c>
    </row>
    <row r="3786" ht="15.75" customHeight="1">
      <c r="A3786" s="14" t="s">
        <v>6036</v>
      </c>
      <c r="B3786" s="14" t="s">
        <v>3973</v>
      </c>
      <c r="C3786" s="14">
        <v>2023.0</v>
      </c>
      <c r="D3786" s="14">
        <v>39.0</v>
      </c>
      <c r="E3786" s="14">
        <v>291000.0</v>
      </c>
      <c r="F3786" s="14" t="s">
        <v>26</v>
      </c>
      <c r="G3786" s="14" t="s">
        <v>4163</v>
      </c>
      <c r="H3786" s="14" t="s">
        <v>5699</v>
      </c>
      <c r="I3786" s="14">
        <v>0.474</v>
      </c>
      <c r="J3786" s="14">
        <v>0.333</v>
      </c>
      <c r="K3786" s="14">
        <v>0.7118687570698808</v>
      </c>
      <c r="L3786" s="14">
        <v>0.0345</v>
      </c>
      <c r="M3786" s="14">
        <v>0.843</v>
      </c>
      <c r="N3786" s="14">
        <v>0.00432</v>
      </c>
      <c r="O3786" s="14">
        <v>0.232</v>
      </c>
      <c r="P3786" s="14">
        <v>0.427</v>
      </c>
      <c r="Q3786" s="14">
        <v>120.055</v>
      </c>
      <c r="R3786" s="14">
        <v>9.0</v>
      </c>
      <c r="S3786" s="14">
        <v>1.0</v>
      </c>
      <c r="T3786" s="14" t="s">
        <v>34</v>
      </c>
      <c r="U3786" s="14" t="s">
        <v>35</v>
      </c>
      <c r="V3786" s="16" t="s">
        <v>54</v>
      </c>
      <c r="W3786" s="17" t="s">
        <v>251</v>
      </c>
    </row>
    <row r="3787" ht="15.75" customHeight="1">
      <c r="A3787" s="14" t="s">
        <v>10133</v>
      </c>
      <c r="B3787" s="14" t="s">
        <v>10134</v>
      </c>
      <c r="C3787" s="14">
        <v>2014.0</v>
      </c>
      <c r="D3787" s="14">
        <v>39.0</v>
      </c>
      <c r="E3787" s="14">
        <v>314541.0</v>
      </c>
      <c r="F3787" s="14" t="s">
        <v>3852</v>
      </c>
      <c r="G3787" s="14" t="s">
        <v>1585</v>
      </c>
      <c r="H3787" s="14" t="s">
        <v>10135</v>
      </c>
      <c r="I3787" s="14">
        <v>0.518</v>
      </c>
      <c r="J3787" s="14">
        <v>0.537</v>
      </c>
      <c r="K3787" s="14">
        <v>0.8344919042449792</v>
      </c>
      <c r="L3787" s="14">
        <v>0.0288</v>
      </c>
      <c r="M3787" s="14">
        <v>0.673</v>
      </c>
      <c r="N3787" s="14">
        <v>1.61E-6</v>
      </c>
      <c r="O3787" s="14">
        <v>0.0934</v>
      </c>
      <c r="P3787" s="14">
        <v>0.631</v>
      </c>
      <c r="Q3787" s="14">
        <v>113.061</v>
      </c>
      <c r="R3787" s="14">
        <v>7.0</v>
      </c>
      <c r="S3787" s="14">
        <v>1.0</v>
      </c>
      <c r="T3787" s="14" t="s">
        <v>34</v>
      </c>
      <c r="U3787" s="14" t="s">
        <v>35</v>
      </c>
      <c r="V3787" s="16" t="s">
        <v>407</v>
      </c>
      <c r="W3787" s="17" t="s">
        <v>185</v>
      </c>
    </row>
    <row r="3788" ht="15.75" customHeight="1">
      <c r="A3788" s="14" t="s">
        <v>6038</v>
      </c>
      <c r="B3788" s="14" t="s">
        <v>6039</v>
      </c>
      <c r="C3788" s="14">
        <v>2017.0</v>
      </c>
      <c r="D3788" s="14">
        <v>39.0</v>
      </c>
      <c r="E3788" s="14">
        <v>272561.0</v>
      </c>
      <c r="F3788" s="14" t="s">
        <v>3852</v>
      </c>
      <c r="G3788" s="14" t="s">
        <v>1585</v>
      </c>
      <c r="H3788" s="14" t="s">
        <v>6042</v>
      </c>
      <c r="I3788" s="14">
        <v>0.421</v>
      </c>
      <c r="J3788" s="14">
        <v>0.686</v>
      </c>
      <c r="K3788" s="14">
        <v>0.8341282912148071</v>
      </c>
      <c r="L3788" s="14">
        <v>0.0411</v>
      </c>
      <c r="M3788" s="14">
        <v>0.704</v>
      </c>
      <c r="N3788" s="14">
        <v>1.79E-5</v>
      </c>
      <c r="O3788" s="14">
        <v>0.166</v>
      </c>
      <c r="P3788" s="14">
        <v>0.378</v>
      </c>
      <c r="Q3788" s="14">
        <v>111.865</v>
      </c>
      <c r="R3788" s="14">
        <v>11.0</v>
      </c>
      <c r="S3788" s="14">
        <v>0.0</v>
      </c>
      <c r="T3788" s="14" t="s">
        <v>34</v>
      </c>
      <c r="U3788" s="14" t="s">
        <v>35</v>
      </c>
      <c r="V3788" s="16" t="s">
        <v>45</v>
      </c>
      <c r="W3788" s="17" t="s">
        <v>251</v>
      </c>
    </row>
    <row r="3789" ht="15.75" customHeight="1">
      <c r="A3789" s="14" t="s">
        <v>10136</v>
      </c>
      <c r="B3789" s="14" t="s">
        <v>10137</v>
      </c>
      <c r="C3789" s="14">
        <v>2015.0</v>
      </c>
      <c r="D3789" s="14">
        <v>39.0</v>
      </c>
      <c r="E3789" s="14">
        <v>247133.0</v>
      </c>
      <c r="F3789" s="14" t="s">
        <v>26</v>
      </c>
      <c r="G3789" s="14" t="s">
        <v>42</v>
      </c>
      <c r="H3789" s="14" t="s">
        <v>10138</v>
      </c>
      <c r="I3789" s="14">
        <v>0.694</v>
      </c>
      <c r="J3789" s="14">
        <v>0.719</v>
      </c>
      <c r="K3789" s="14">
        <v>0.8265138065829678</v>
      </c>
      <c r="L3789" s="14">
        <v>0.0278</v>
      </c>
      <c r="M3789" s="14">
        <v>0.423</v>
      </c>
      <c r="N3789" s="14">
        <v>9.54E-6</v>
      </c>
      <c r="O3789" s="14">
        <v>0.0726</v>
      </c>
      <c r="P3789" s="14">
        <v>0.687</v>
      </c>
      <c r="Q3789" s="14">
        <v>116.036</v>
      </c>
      <c r="R3789" s="14">
        <v>11.0</v>
      </c>
      <c r="S3789" s="14">
        <v>0.0</v>
      </c>
      <c r="T3789" s="14" t="s">
        <v>34</v>
      </c>
      <c r="U3789" s="14" t="s">
        <v>35</v>
      </c>
      <c r="V3789" s="16" t="s">
        <v>407</v>
      </c>
      <c r="W3789" s="17" t="s">
        <v>185</v>
      </c>
    </row>
    <row r="3790" ht="15.75" customHeight="1">
      <c r="A3790" s="14" t="s">
        <v>10139</v>
      </c>
      <c r="B3790" s="14" t="s">
        <v>10141</v>
      </c>
      <c r="C3790" s="14">
        <v>2003.0</v>
      </c>
      <c r="D3790" s="14">
        <v>39.0</v>
      </c>
      <c r="E3790" s="14">
        <v>211613.0</v>
      </c>
      <c r="F3790" s="14" t="s">
        <v>26</v>
      </c>
      <c r="G3790" s="14" t="s">
        <v>63</v>
      </c>
      <c r="H3790" s="14" t="s">
        <v>5985</v>
      </c>
      <c r="I3790" s="14">
        <v>0.73</v>
      </c>
      <c r="J3790" s="14">
        <v>0.731</v>
      </c>
      <c r="K3790" s="14">
        <v>0.847581973331175</v>
      </c>
      <c r="L3790" s="14">
        <v>0.0838</v>
      </c>
      <c r="M3790" s="14">
        <v>0.199</v>
      </c>
      <c r="N3790" s="14">
        <v>0.0</v>
      </c>
      <c r="O3790" s="14">
        <v>0.253</v>
      </c>
      <c r="P3790" s="14">
        <v>0.899</v>
      </c>
      <c r="Q3790" s="14">
        <v>164.859</v>
      </c>
      <c r="R3790" s="14">
        <v>4.0</v>
      </c>
      <c r="S3790" s="14">
        <v>1.0</v>
      </c>
      <c r="T3790" s="14" t="s">
        <v>34</v>
      </c>
      <c r="U3790" s="14" t="s">
        <v>35</v>
      </c>
      <c r="V3790" s="16" t="s">
        <v>560</v>
      </c>
      <c r="W3790" s="17" t="s">
        <v>185</v>
      </c>
    </row>
    <row r="3791" ht="15.75" customHeight="1">
      <c r="A3791" s="14" t="s">
        <v>10142</v>
      </c>
      <c r="B3791" s="14" t="s">
        <v>10143</v>
      </c>
      <c r="C3791" s="14">
        <v>2017.0</v>
      </c>
      <c r="D3791" s="14">
        <v>39.0</v>
      </c>
      <c r="E3791" s="14">
        <v>195040.0</v>
      </c>
      <c r="F3791" s="14" t="s">
        <v>6605</v>
      </c>
      <c r="G3791" s="14" t="s">
        <v>10144</v>
      </c>
      <c r="H3791" s="14" t="s">
        <v>10145</v>
      </c>
      <c r="I3791" s="14">
        <v>0.713</v>
      </c>
      <c r="J3791" s="14">
        <v>0.952</v>
      </c>
      <c r="K3791" s="14">
        <v>0.9111928646095183</v>
      </c>
      <c r="L3791" s="14">
        <v>0.108</v>
      </c>
      <c r="M3791" s="14">
        <v>0.0203</v>
      </c>
      <c r="N3791" s="14">
        <v>2.51E-6</v>
      </c>
      <c r="O3791" s="14">
        <v>0.117</v>
      </c>
      <c r="P3791" s="14">
        <v>0.571</v>
      </c>
      <c r="Q3791" s="14">
        <v>105.981</v>
      </c>
      <c r="R3791" s="14">
        <v>7.0</v>
      </c>
      <c r="S3791" s="14">
        <v>1.0</v>
      </c>
      <c r="T3791" s="14" t="s">
        <v>103</v>
      </c>
      <c r="U3791" s="14" t="s">
        <v>35</v>
      </c>
      <c r="V3791" s="16" t="s">
        <v>333</v>
      </c>
      <c r="W3791" s="17" t="s">
        <v>185</v>
      </c>
    </row>
    <row r="3792" ht="15.75" customHeight="1">
      <c r="A3792" s="14" t="s">
        <v>6046</v>
      </c>
      <c r="B3792" s="14" t="s">
        <v>6047</v>
      </c>
      <c r="C3792" s="14">
        <v>2016.0</v>
      </c>
      <c r="D3792" s="14">
        <v>39.0</v>
      </c>
      <c r="E3792" s="14">
        <v>214965.0</v>
      </c>
      <c r="F3792" s="14" t="s">
        <v>1918</v>
      </c>
      <c r="G3792" s="14" t="s">
        <v>1919</v>
      </c>
      <c r="H3792" s="14" t="s">
        <v>6048</v>
      </c>
      <c r="I3792" s="14">
        <v>0.782</v>
      </c>
      <c r="J3792" s="14">
        <v>0.812</v>
      </c>
      <c r="K3792" s="14">
        <v>0.8383847025679982</v>
      </c>
      <c r="L3792" s="14">
        <v>0.0334</v>
      </c>
      <c r="M3792" s="14">
        <v>0.00481</v>
      </c>
      <c r="N3792" s="14">
        <v>0.0086</v>
      </c>
      <c r="O3792" s="14">
        <v>0.0619</v>
      </c>
      <c r="P3792" s="14">
        <v>0.23</v>
      </c>
      <c r="Q3792" s="14">
        <v>128.04</v>
      </c>
      <c r="R3792" s="14">
        <v>8.0</v>
      </c>
      <c r="S3792" s="14">
        <v>1.0</v>
      </c>
      <c r="T3792" s="14" t="s">
        <v>104</v>
      </c>
      <c r="U3792" s="14" t="s">
        <v>35</v>
      </c>
      <c r="V3792" s="16" t="s">
        <v>36</v>
      </c>
      <c r="W3792" s="17" t="s">
        <v>251</v>
      </c>
    </row>
    <row r="3793" ht="15.75" customHeight="1">
      <c r="A3793" s="14" t="s">
        <v>6050</v>
      </c>
      <c r="B3793" s="14" t="s">
        <v>6052</v>
      </c>
      <c r="C3793" s="14">
        <v>2010.0</v>
      </c>
      <c r="D3793" s="14">
        <v>39.0</v>
      </c>
      <c r="E3793" s="14">
        <v>242462.0</v>
      </c>
      <c r="F3793" s="14" t="s">
        <v>880</v>
      </c>
      <c r="G3793" s="14" t="s">
        <v>3591</v>
      </c>
      <c r="H3793" s="14" t="s">
        <v>6053</v>
      </c>
      <c r="I3793" s="14">
        <v>0.604</v>
      </c>
      <c r="J3793" s="14">
        <v>0.347</v>
      </c>
      <c r="K3793" s="14">
        <v>0.802878959621781</v>
      </c>
      <c r="L3793" s="14">
        <v>0.0245</v>
      </c>
      <c r="M3793" s="14">
        <v>0.737</v>
      </c>
      <c r="N3793" s="14">
        <v>2.14E-5</v>
      </c>
      <c r="O3793" s="14">
        <v>0.118</v>
      </c>
      <c r="P3793" s="14">
        <v>0.271</v>
      </c>
      <c r="Q3793" s="14">
        <v>100.96</v>
      </c>
      <c r="R3793" s="14">
        <v>7.0</v>
      </c>
      <c r="S3793" s="14">
        <v>1.0</v>
      </c>
      <c r="T3793" s="14" t="s">
        <v>104</v>
      </c>
      <c r="U3793" s="14" t="s">
        <v>35</v>
      </c>
      <c r="V3793" s="16" t="s">
        <v>36</v>
      </c>
      <c r="W3793" s="17" t="s">
        <v>251</v>
      </c>
    </row>
    <row r="3794" ht="15.75" customHeight="1">
      <c r="A3794" s="14" t="s">
        <v>10146</v>
      </c>
      <c r="B3794" s="14" t="s">
        <v>10147</v>
      </c>
      <c r="C3794" s="14">
        <v>2021.0</v>
      </c>
      <c r="D3794" s="14">
        <v>39.0</v>
      </c>
      <c r="E3794" s="14">
        <v>194715.0</v>
      </c>
      <c r="F3794" s="14" t="s">
        <v>8031</v>
      </c>
      <c r="G3794" s="14" t="s">
        <v>10148</v>
      </c>
      <c r="H3794" s="14" t="s">
        <v>10149</v>
      </c>
      <c r="I3794" s="14">
        <v>0.477</v>
      </c>
      <c r="J3794" s="14">
        <v>0.707</v>
      </c>
      <c r="K3794" s="14">
        <v>0.819434046995499</v>
      </c>
      <c r="L3794" s="14">
        <v>0.27</v>
      </c>
      <c r="M3794" s="14">
        <v>0.00986</v>
      </c>
      <c r="N3794" s="14">
        <v>6.99E-5</v>
      </c>
      <c r="O3794" s="14">
        <v>0.389</v>
      </c>
      <c r="P3794" s="14">
        <v>0.72</v>
      </c>
      <c r="Q3794" s="14">
        <v>178.857</v>
      </c>
      <c r="R3794" s="14">
        <v>6.0</v>
      </c>
      <c r="S3794" s="14">
        <v>0.0</v>
      </c>
      <c r="T3794" s="14" t="s">
        <v>103</v>
      </c>
      <c r="U3794" s="14" t="s">
        <v>35</v>
      </c>
      <c r="V3794" s="16" t="s">
        <v>181</v>
      </c>
      <c r="W3794" s="17" t="s">
        <v>185</v>
      </c>
    </row>
    <row r="3795" ht="15.75" customHeight="1">
      <c r="A3795" s="14" t="s">
        <v>6055</v>
      </c>
      <c r="B3795" s="14" t="s">
        <v>6056</v>
      </c>
      <c r="C3795" s="14">
        <v>2018.0</v>
      </c>
      <c r="D3795" s="14">
        <v>39.0</v>
      </c>
      <c r="E3795" s="14">
        <v>259680.0</v>
      </c>
      <c r="F3795" s="14" t="s">
        <v>6057</v>
      </c>
      <c r="G3795" s="14" t="s">
        <v>6058</v>
      </c>
      <c r="H3795" s="14" t="s">
        <v>6059</v>
      </c>
      <c r="I3795" s="14">
        <v>0.707</v>
      </c>
      <c r="J3795" s="14">
        <v>0.333</v>
      </c>
      <c r="K3795" s="14">
        <v>0.7573203858413938</v>
      </c>
      <c r="L3795" s="14">
        <v>0.0282</v>
      </c>
      <c r="M3795" s="14">
        <v>0.685</v>
      </c>
      <c r="N3795" s="14">
        <v>0.37</v>
      </c>
      <c r="O3795" s="14">
        <v>0.102</v>
      </c>
      <c r="P3795" s="14">
        <v>0.217</v>
      </c>
      <c r="Q3795" s="14">
        <v>120.001</v>
      </c>
      <c r="R3795" s="14">
        <v>9.0</v>
      </c>
      <c r="S3795" s="14">
        <v>0.0</v>
      </c>
      <c r="T3795" s="14" t="s">
        <v>103</v>
      </c>
      <c r="U3795" s="14" t="s">
        <v>68</v>
      </c>
      <c r="V3795" s="16" t="s">
        <v>36</v>
      </c>
      <c r="W3795" s="17" t="s">
        <v>251</v>
      </c>
    </row>
    <row r="3796" ht="15.75" customHeight="1">
      <c r="A3796" s="14" t="s">
        <v>10151</v>
      </c>
      <c r="B3796" s="14" t="s">
        <v>10152</v>
      </c>
      <c r="C3796" s="14">
        <v>1993.0</v>
      </c>
      <c r="D3796" s="14">
        <v>39.0</v>
      </c>
      <c r="E3796" s="14">
        <v>263066.0</v>
      </c>
      <c r="F3796" s="14" t="s">
        <v>880</v>
      </c>
      <c r="G3796" s="14" t="s">
        <v>2426</v>
      </c>
      <c r="H3796" s="14" t="s">
        <v>10153</v>
      </c>
      <c r="I3796" s="14">
        <v>0.305</v>
      </c>
      <c r="J3796" s="14">
        <v>0.845</v>
      </c>
      <c r="K3796" s="14">
        <v>0.9017603148268185</v>
      </c>
      <c r="L3796" s="14">
        <v>0.106</v>
      </c>
      <c r="M3796" s="14">
        <v>0.637</v>
      </c>
      <c r="N3796" s="14">
        <v>0.00905</v>
      </c>
      <c r="O3796" s="14">
        <v>0.0704</v>
      </c>
      <c r="P3796" s="14">
        <v>0.784</v>
      </c>
      <c r="Q3796" s="14">
        <v>184.905</v>
      </c>
      <c r="R3796" s="14">
        <v>2.0</v>
      </c>
      <c r="S3796" s="14">
        <v>1.0</v>
      </c>
      <c r="T3796" s="14" t="s">
        <v>104</v>
      </c>
      <c r="U3796" s="14" t="s">
        <v>68</v>
      </c>
      <c r="V3796" s="16" t="s">
        <v>181</v>
      </c>
      <c r="W3796" s="17" t="s">
        <v>185</v>
      </c>
    </row>
    <row r="3797" ht="15.75" customHeight="1">
      <c r="A3797" s="14" t="s">
        <v>10154</v>
      </c>
      <c r="B3797" s="14" t="s">
        <v>10155</v>
      </c>
      <c r="C3797" s="14">
        <v>2020.0</v>
      </c>
      <c r="D3797" s="14">
        <v>39.0</v>
      </c>
      <c r="E3797" s="14">
        <v>147337.0</v>
      </c>
      <c r="F3797" s="14" t="s">
        <v>3574</v>
      </c>
      <c r="G3797" s="14" t="s">
        <v>10156</v>
      </c>
      <c r="H3797" s="14" t="s">
        <v>10155</v>
      </c>
      <c r="I3797" s="14">
        <v>0.793</v>
      </c>
      <c r="J3797" s="14">
        <v>0.739</v>
      </c>
      <c r="K3797" s="14">
        <v>0.8098517742003754</v>
      </c>
      <c r="L3797" s="14">
        <v>0.294</v>
      </c>
      <c r="M3797" s="14">
        <v>0.137</v>
      </c>
      <c r="N3797" s="14">
        <v>0.0</v>
      </c>
      <c r="O3797" s="14">
        <v>0.574</v>
      </c>
      <c r="P3797" s="14">
        <v>0.642</v>
      </c>
      <c r="Q3797" s="14">
        <v>99.967</v>
      </c>
      <c r="R3797" s="14">
        <v>8.0</v>
      </c>
      <c r="S3797" s="14">
        <v>0.0</v>
      </c>
      <c r="T3797" s="14" t="s">
        <v>104</v>
      </c>
      <c r="U3797" s="14" t="s">
        <v>68</v>
      </c>
      <c r="V3797" s="16" t="s">
        <v>407</v>
      </c>
      <c r="W3797" s="17" t="s">
        <v>185</v>
      </c>
    </row>
    <row r="3798" ht="15.75" customHeight="1">
      <c r="A3798" s="14" t="s">
        <v>21943</v>
      </c>
      <c r="B3798" s="14" t="s">
        <v>21944</v>
      </c>
      <c r="C3798" s="14">
        <v>1999.0</v>
      </c>
      <c r="D3798" s="14">
        <v>39.0</v>
      </c>
      <c r="E3798" s="14">
        <v>419829.0</v>
      </c>
      <c r="F3798" s="14" t="s">
        <v>21945</v>
      </c>
      <c r="G3798" s="14" t="s">
        <v>21946</v>
      </c>
      <c r="H3798" s="14" t="s">
        <v>21947</v>
      </c>
      <c r="I3798" s="14">
        <v>0.595</v>
      </c>
      <c r="J3798" s="14">
        <v>0.772</v>
      </c>
      <c r="K3798" s="14">
        <v>0.8854191174708486</v>
      </c>
      <c r="L3798" s="14">
        <v>0.0274</v>
      </c>
      <c r="M3798" s="14">
        <v>0.0887</v>
      </c>
      <c r="N3798" s="14">
        <v>1.53E-5</v>
      </c>
      <c r="O3798" s="14">
        <v>0.991</v>
      </c>
      <c r="P3798" s="14">
        <v>0.527</v>
      </c>
      <c r="Q3798" s="14">
        <v>96.255</v>
      </c>
      <c r="R3798" s="14">
        <v>2.0</v>
      </c>
      <c r="S3798" s="14">
        <v>1.0</v>
      </c>
      <c r="T3798" s="14" t="s">
        <v>1264</v>
      </c>
      <c r="U3798" s="14" t="s">
        <v>68</v>
      </c>
      <c r="V3798" s="16" t="s">
        <v>333</v>
      </c>
      <c r="W3798" s="17" t="s">
        <v>185</v>
      </c>
    </row>
    <row r="3799" ht="15.75" customHeight="1">
      <c r="A3799" s="14" t="s">
        <v>21948</v>
      </c>
      <c r="B3799" s="14" t="s">
        <v>21949</v>
      </c>
      <c r="C3799" s="14">
        <v>2021.0</v>
      </c>
      <c r="D3799" s="14">
        <v>39.0</v>
      </c>
      <c r="E3799" s="14">
        <v>226480.0</v>
      </c>
      <c r="F3799" s="14" t="s">
        <v>4278</v>
      </c>
      <c r="G3799" s="14" t="s">
        <v>2532</v>
      </c>
      <c r="H3799" s="14" t="s">
        <v>21950</v>
      </c>
      <c r="I3799" s="14">
        <v>0.621</v>
      </c>
      <c r="J3799" s="14">
        <v>0.761</v>
      </c>
      <c r="K3799" s="14">
        <v>0.8662331828788264</v>
      </c>
      <c r="L3799" s="14">
        <v>0.0679</v>
      </c>
      <c r="M3799" s="14">
        <v>0.101</v>
      </c>
      <c r="N3799" s="14">
        <v>0.0</v>
      </c>
      <c r="O3799" s="14">
        <v>0.329</v>
      </c>
      <c r="P3799" s="14">
        <v>0.399</v>
      </c>
      <c r="Q3799" s="14">
        <v>146.975</v>
      </c>
      <c r="R3799" s="14">
        <v>8.0</v>
      </c>
      <c r="S3799" s="14">
        <v>0.0</v>
      </c>
      <c r="T3799" s="14" t="s">
        <v>1434</v>
      </c>
      <c r="U3799" s="14" t="s">
        <v>68</v>
      </c>
      <c r="V3799" s="16" t="s">
        <v>45</v>
      </c>
      <c r="W3799" s="17" t="s">
        <v>251</v>
      </c>
    </row>
    <row r="3800" ht="15.75" customHeight="1">
      <c r="A3800" s="14" t="s">
        <v>21951</v>
      </c>
      <c r="B3800" s="14" t="s">
        <v>21952</v>
      </c>
      <c r="C3800" s="14">
        <v>2021.0</v>
      </c>
      <c r="D3800" s="14">
        <v>39.0</v>
      </c>
      <c r="E3800" s="14">
        <v>322626.0</v>
      </c>
      <c r="F3800" s="14" t="s">
        <v>4278</v>
      </c>
      <c r="G3800" s="14" t="s">
        <v>2532</v>
      </c>
      <c r="H3800" s="14" t="s">
        <v>21950</v>
      </c>
      <c r="I3800" s="14">
        <v>0.616</v>
      </c>
      <c r="J3800" s="14">
        <v>0.767</v>
      </c>
      <c r="K3800" s="14">
        <v>0.8667251299196476</v>
      </c>
      <c r="L3800" s="14">
        <v>0.0333</v>
      </c>
      <c r="M3800" s="14">
        <v>0.131</v>
      </c>
      <c r="N3800" s="14">
        <v>0.0</v>
      </c>
      <c r="O3800" s="14">
        <v>0.12</v>
      </c>
      <c r="P3800" s="14">
        <v>0.428</v>
      </c>
      <c r="Q3800" s="14">
        <v>113.974</v>
      </c>
      <c r="R3800" s="14">
        <v>3.0</v>
      </c>
      <c r="S3800" s="14">
        <v>1.0</v>
      </c>
      <c r="T3800" s="14" t="s">
        <v>1434</v>
      </c>
      <c r="U3800" s="14" t="s">
        <v>35</v>
      </c>
      <c r="V3800" s="16" t="s">
        <v>54</v>
      </c>
      <c r="W3800" s="17" t="s">
        <v>251</v>
      </c>
    </row>
    <row r="3801" ht="15.75" customHeight="1">
      <c r="A3801" s="14" t="s">
        <v>21953</v>
      </c>
      <c r="B3801" s="14" t="s">
        <v>21954</v>
      </c>
      <c r="C3801" s="14">
        <v>2025.0</v>
      </c>
      <c r="D3801" s="14">
        <v>39.0</v>
      </c>
      <c r="E3801" s="14">
        <v>139235.0</v>
      </c>
      <c r="F3801" s="14" t="s">
        <v>4278</v>
      </c>
      <c r="G3801" s="14" t="s">
        <v>11892</v>
      </c>
      <c r="H3801" s="14" t="s">
        <v>11894</v>
      </c>
      <c r="I3801" s="14">
        <v>0.678</v>
      </c>
      <c r="J3801" s="14">
        <v>0.8</v>
      </c>
      <c r="K3801" s="14">
        <v>0.8538703398529748</v>
      </c>
      <c r="L3801" s="14">
        <v>0.28</v>
      </c>
      <c r="M3801" s="14">
        <v>0.16</v>
      </c>
      <c r="N3801" s="14">
        <v>1.92E-5</v>
      </c>
      <c r="O3801" s="14">
        <v>0.264</v>
      </c>
      <c r="P3801" s="14">
        <v>0.688</v>
      </c>
      <c r="Q3801" s="14">
        <v>99.912</v>
      </c>
      <c r="R3801" s="14">
        <v>0.0</v>
      </c>
      <c r="S3801" s="14">
        <v>1.0</v>
      </c>
      <c r="T3801" s="14" t="s">
        <v>1434</v>
      </c>
      <c r="U3801" s="14" t="s">
        <v>68</v>
      </c>
      <c r="V3801" s="16" t="s">
        <v>407</v>
      </c>
      <c r="W3801" s="17" t="s">
        <v>185</v>
      </c>
    </row>
    <row r="3802" ht="15.75" customHeight="1">
      <c r="A3802" s="14" t="s">
        <v>10157</v>
      </c>
      <c r="B3802" s="14" t="s">
        <v>10158</v>
      </c>
      <c r="C3802" s="14">
        <v>2023.0</v>
      </c>
      <c r="D3802" s="14">
        <v>39.0</v>
      </c>
      <c r="E3802" s="14">
        <v>165099.0</v>
      </c>
      <c r="F3802" s="14" t="s">
        <v>223</v>
      </c>
      <c r="G3802" s="14" t="s">
        <v>6926</v>
      </c>
      <c r="H3802" s="14" t="s">
        <v>10158</v>
      </c>
      <c r="I3802" s="14">
        <v>0.523</v>
      </c>
      <c r="J3802" s="14">
        <v>0.879</v>
      </c>
      <c r="K3802" s="14">
        <v>0.8330802301278405</v>
      </c>
      <c r="L3802" s="14">
        <v>0.085</v>
      </c>
      <c r="M3802" s="14">
        <v>0.00523</v>
      </c>
      <c r="N3802" s="14">
        <v>0.0</v>
      </c>
      <c r="O3802" s="14">
        <v>0.0579</v>
      </c>
      <c r="P3802" s="14">
        <v>0.768</v>
      </c>
      <c r="Q3802" s="14">
        <v>184.069</v>
      </c>
      <c r="R3802" s="14">
        <v>2.0</v>
      </c>
      <c r="S3802" s="14">
        <v>1.0</v>
      </c>
      <c r="T3802" s="14" t="s">
        <v>103</v>
      </c>
      <c r="U3802" s="14" t="s">
        <v>35</v>
      </c>
      <c r="V3802" s="16" t="s">
        <v>181</v>
      </c>
      <c r="W3802" s="17" t="s">
        <v>185</v>
      </c>
    </row>
    <row r="3803" ht="15.75" customHeight="1">
      <c r="A3803" s="14" t="s">
        <v>10160</v>
      </c>
      <c r="B3803" s="14" t="s">
        <v>10161</v>
      </c>
      <c r="C3803" s="14">
        <v>2015.0</v>
      </c>
      <c r="D3803" s="14">
        <v>39.0</v>
      </c>
      <c r="E3803" s="14">
        <v>244471.0</v>
      </c>
      <c r="F3803" s="14" t="s">
        <v>223</v>
      </c>
      <c r="G3803" s="14" t="s">
        <v>10162</v>
      </c>
      <c r="H3803" s="14" t="s">
        <v>10161</v>
      </c>
      <c r="I3803" s="14">
        <v>0.459</v>
      </c>
      <c r="J3803" s="14">
        <v>0.893</v>
      </c>
      <c r="K3803" s="14">
        <v>0.8795157529809957</v>
      </c>
      <c r="L3803" s="14">
        <v>0.173</v>
      </c>
      <c r="M3803" s="14">
        <v>0.402</v>
      </c>
      <c r="N3803" s="14">
        <v>0.0</v>
      </c>
      <c r="O3803" s="14">
        <v>0.103</v>
      </c>
      <c r="P3803" s="14">
        <v>0.525</v>
      </c>
      <c r="Q3803" s="14">
        <v>77.981</v>
      </c>
      <c r="R3803" s="14">
        <v>5.0</v>
      </c>
      <c r="S3803" s="14">
        <v>0.0</v>
      </c>
      <c r="T3803" s="14" t="s">
        <v>103</v>
      </c>
      <c r="U3803" s="14" t="s">
        <v>35</v>
      </c>
      <c r="V3803" s="16" t="s">
        <v>333</v>
      </c>
      <c r="W3803" s="17" t="s">
        <v>185</v>
      </c>
    </row>
    <row r="3804" ht="15.75" customHeight="1">
      <c r="A3804" s="14" t="s">
        <v>10163</v>
      </c>
      <c r="B3804" s="14" t="s">
        <v>10164</v>
      </c>
      <c r="C3804" s="14">
        <v>2012.0</v>
      </c>
      <c r="D3804" s="14">
        <v>39.0</v>
      </c>
      <c r="E3804" s="14">
        <v>208004.0</v>
      </c>
      <c r="F3804" s="14" t="s">
        <v>26</v>
      </c>
      <c r="G3804" s="14" t="s">
        <v>10165</v>
      </c>
      <c r="H3804" s="14" t="s">
        <v>3626</v>
      </c>
      <c r="I3804" s="14">
        <v>0.716</v>
      </c>
      <c r="J3804" s="14">
        <v>0.571</v>
      </c>
      <c r="K3804" s="14">
        <v>0.8143862425766394</v>
      </c>
      <c r="L3804" s="14">
        <v>0.0331</v>
      </c>
      <c r="M3804" s="14">
        <v>0.624</v>
      </c>
      <c r="N3804" s="14">
        <v>0.0</v>
      </c>
      <c r="O3804" s="14">
        <v>0.162</v>
      </c>
      <c r="P3804" s="14">
        <v>0.666</v>
      </c>
      <c r="Q3804" s="14">
        <v>95.99</v>
      </c>
      <c r="R3804" s="14">
        <v>2.0</v>
      </c>
      <c r="S3804" s="14">
        <v>1.0</v>
      </c>
      <c r="T3804" s="14" t="s">
        <v>34</v>
      </c>
      <c r="U3804" s="14" t="s">
        <v>35</v>
      </c>
      <c r="V3804" s="16" t="s">
        <v>407</v>
      </c>
      <c r="W3804" s="17" t="s">
        <v>185</v>
      </c>
    </row>
    <row r="3805" ht="15.75" customHeight="1">
      <c r="A3805" s="14" t="s">
        <v>6062</v>
      </c>
      <c r="B3805" s="14" t="s">
        <v>6063</v>
      </c>
      <c r="C3805" s="14">
        <v>2016.0</v>
      </c>
      <c r="D3805" s="14">
        <v>39.0</v>
      </c>
      <c r="E3805" s="14">
        <v>347124.0</v>
      </c>
      <c r="F3805" s="14" t="s">
        <v>3852</v>
      </c>
      <c r="G3805" s="14" t="s">
        <v>1585</v>
      </c>
      <c r="H3805" s="14" t="s">
        <v>5629</v>
      </c>
      <c r="I3805" s="14">
        <v>0.43</v>
      </c>
      <c r="J3805" s="14">
        <v>0.228</v>
      </c>
      <c r="K3805" s="14">
        <v>0.728402455441824</v>
      </c>
      <c r="L3805" s="14">
        <v>0.0323</v>
      </c>
      <c r="M3805" s="14">
        <v>0.926</v>
      </c>
      <c r="N3805" s="14">
        <v>0.00277</v>
      </c>
      <c r="O3805" s="14">
        <v>0.0978</v>
      </c>
      <c r="P3805" s="14">
        <v>0.272</v>
      </c>
      <c r="Q3805" s="14">
        <v>128.48</v>
      </c>
      <c r="R3805" s="14">
        <v>7.0</v>
      </c>
      <c r="S3805" s="14">
        <v>1.0</v>
      </c>
      <c r="T3805" s="14" t="s">
        <v>34</v>
      </c>
      <c r="U3805" s="14" t="s">
        <v>35</v>
      </c>
      <c r="V3805" s="16" t="s">
        <v>36</v>
      </c>
      <c r="W3805" s="17" t="s">
        <v>251</v>
      </c>
    </row>
    <row r="3806" ht="15.75" customHeight="1">
      <c r="A3806" s="14" t="s">
        <v>10166</v>
      </c>
      <c r="B3806" s="14" t="s">
        <v>10167</v>
      </c>
      <c r="C3806" s="14">
        <v>1995.0</v>
      </c>
      <c r="D3806" s="14">
        <v>39.0</v>
      </c>
      <c r="E3806" s="14">
        <v>371230.0</v>
      </c>
      <c r="F3806" s="14" t="s">
        <v>880</v>
      </c>
      <c r="G3806" s="14" t="s">
        <v>2426</v>
      </c>
      <c r="H3806" s="14" t="s">
        <v>10168</v>
      </c>
      <c r="I3806" s="14">
        <v>0.758</v>
      </c>
      <c r="J3806" s="14">
        <v>0.836</v>
      </c>
      <c r="K3806" s="14">
        <v>0.7864522062587118</v>
      </c>
      <c r="L3806" s="14">
        <v>0.0489</v>
      </c>
      <c r="M3806" s="14">
        <v>0.552</v>
      </c>
      <c r="N3806" s="14">
        <v>0.00154</v>
      </c>
      <c r="O3806" s="14">
        <v>0.142</v>
      </c>
      <c r="P3806" s="14">
        <v>0.937</v>
      </c>
      <c r="Q3806" s="14">
        <v>104.78</v>
      </c>
      <c r="R3806" s="14">
        <v>6.0</v>
      </c>
      <c r="S3806" s="14">
        <v>0.0</v>
      </c>
      <c r="T3806" s="14" t="s">
        <v>104</v>
      </c>
      <c r="U3806" s="14" t="s">
        <v>35</v>
      </c>
      <c r="V3806" s="16" t="s">
        <v>819</v>
      </c>
      <c r="W3806" s="17" t="s">
        <v>185</v>
      </c>
    </row>
    <row r="3807" ht="15.75" customHeight="1">
      <c r="A3807" s="14" t="s">
        <v>6066</v>
      </c>
      <c r="B3807" s="14" t="s">
        <v>3882</v>
      </c>
      <c r="C3807" s="14">
        <v>2010.0</v>
      </c>
      <c r="D3807" s="14">
        <v>39.0</v>
      </c>
      <c r="E3807" s="14">
        <v>133375.0</v>
      </c>
      <c r="F3807" s="14" t="s">
        <v>6069</v>
      </c>
      <c r="G3807" s="14" t="s">
        <v>6070</v>
      </c>
      <c r="H3807" s="14" t="s">
        <v>6070</v>
      </c>
      <c r="I3807" s="14">
        <v>0.35</v>
      </c>
      <c r="J3807" s="14">
        <v>0.192</v>
      </c>
      <c r="K3807" s="14">
        <v>0.7573845528467184</v>
      </c>
      <c r="L3807" s="14">
        <v>0.0333</v>
      </c>
      <c r="M3807" s="14">
        <v>0.293</v>
      </c>
      <c r="N3807" s="14">
        <v>0.0</v>
      </c>
      <c r="O3807" s="14">
        <v>0.0913</v>
      </c>
      <c r="P3807" s="14">
        <v>0.264</v>
      </c>
      <c r="Q3807" s="14">
        <v>177.91</v>
      </c>
      <c r="R3807" s="14">
        <v>5.0</v>
      </c>
      <c r="S3807" s="14">
        <v>1.0</v>
      </c>
      <c r="T3807" s="14" t="s">
        <v>103</v>
      </c>
      <c r="U3807" s="14" t="s">
        <v>35</v>
      </c>
      <c r="V3807" s="16" t="s">
        <v>36</v>
      </c>
      <c r="W3807" s="17" t="s">
        <v>251</v>
      </c>
    </row>
    <row r="3808" ht="15.75" customHeight="1">
      <c r="A3808" s="14" t="s">
        <v>6072</v>
      </c>
      <c r="B3808" s="14" t="s">
        <v>6073</v>
      </c>
      <c r="C3808" s="14">
        <v>2023.0</v>
      </c>
      <c r="D3808" s="14">
        <v>39.0</v>
      </c>
      <c r="E3808" s="14">
        <v>260255.0</v>
      </c>
      <c r="F3808" s="14" t="s">
        <v>6074</v>
      </c>
      <c r="G3808" s="14" t="s">
        <v>6075</v>
      </c>
      <c r="H3808" s="14" t="s">
        <v>6073</v>
      </c>
      <c r="I3808" s="14">
        <v>0.602</v>
      </c>
      <c r="J3808" s="14">
        <v>0.505</v>
      </c>
      <c r="K3808" s="14">
        <v>0.7991572733129606</v>
      </c>
      <c r="L3808" s="14">
        <v>0.0577</v>
      </c>
      <c r="M3808" s="14">
        <v>0.112</v>
      </c>
      <c r="N3808" s="14">
        <v>0.0</v>
      </c>
      <c r="O3808" s="14">
        <v>0.155</v>
      </c>
      <c r="P3808" s="14">
        <v>0.457</v>
      </c>
      <c r="Q3808" s="14">
        <v>67.13</v>
      </c>
      <c r="R3808" s="14">
        <v>1.0</v>
      </c>
      <c r="S3808" s="14">
        <v>0.0</v>
      </c>
      <c r="T3808" s="14" t="s">
        <v>103</v>
      </c>
      <c r="U3808" s="14" t="s">
        <v>35</v>
      </c>
      <c r="V3808" s="16" t="s">
        <v>54</v>
      </c>
      <c r="W3808" s="17" t="s">
        <v>251</v>
      </c>
    </row>
    <row r="3809" ht="15.75" customHeight="1">
      <c r="A3809" s="14" t="s">
        <v>6078</v>
      </c>
      <c r="B3809" s="14" t="s">
        <v>6079</v>
      </c>
      <c r="C3809" s="14">
        <v>2021.0</v>
      </c>
      <c r="D3809" s="14">
        <v>39.0</v>
      </c>
      <c r="E3809" s="14">
        <v>235944.0</v>
      </c>
      <c r="F3809" s="14" t="s">
        <v>1629</v>
      </c>
      <c r="G3809" s="14" t="s">
        <v>3165</v>
      </c>
      <c r="H3809" s="14" t="s">
        <v>21955</v>
      </c>
      <c r="I3809" s="14">
        <v>0.72</v>
      </c>
      <c r="J3809" s="14">
        <v>0.558</v>
      </c>
      <c r="K3809" s="14">
        <v>0.8053600838276613</v>
      </c>
      <c r="L3809" s="14">
        <v>0.127</v>
      </c>
      <c r="M3809" s="14">
        <v>0.0212</v>
      </c>
      <c r="N3809" s="14">
        <v>7.05E-4</v>
      </c>
      <c r="O3809" s="14">
        <v>0.205</v>
      </c>
      <c r="P3809" s="14">
        <v>0.198</v>
      </c>
      <c r="Q3809" s="14">
        <v>105.88</v>
      </c>
      <c r="R3809" s="14">
        <v>1.0</v>
      </c>
      <c r="S3809" s="14">
        <v>1.0</v>
      </c>
      <c r="T3809" s="14" t="s">
        <v>104</v>
      </c>
      <c r="U3809" s="14" t="s">
        <v>35</v>
      </c>
      <c r="V3809" s="16" t="s">
        <v>58</v>
      </c>
      <c r="W3809" s="17" t="s">
        <v>251</v>
      </c>
    </row>
    <row r="3810" ht="15.75" customHeight="1">
      <c r="A3810" s="14" t="s">
        <v>21956</v>
      </c>
      <c r="B3810" s="14" t="s">
        <v>21957</v>
      </c>
      <c r="C3810" s="14">
        <v>1976.0</v>
      </c>
      <c r="D3810" s="14">
        <v>39.0</v>
      </c>
      <c r="E3810" s="14">
        <v>225880.0</v>
      </c>
      <c r="F3810" s="14" t="s">
        <v>21958</v>
      </c>
      <c r="G3810" s="14" t="s">
        <v>21959</v>
      </c>
      <c r="H3810" s="14" t="s">
        <v>21960</v>
      </c>
      <c r="I3810" s="14">
        <v>0.637</v>
      </c>
      <c r="J3810" s="14">
        <v>0.468</v>
      </c>
      <c r="K3810" s="14">
        <v>0.7527859174651299</v>
      </c>
      <c r="L3810" s="14">
        <v>0.0598</v>
      </c>
      <c r="M3810" s="14">
        <v>0.722</v>
      </c>
      <c r="N3810" s="14">
        <v>0.00138</v>
      </c>
      <c r="O3810" s="14">
        <v>0.0993</v>
      </c>
      <c r="P3810" s="14">
        <v>0.618</v>
      </c>
      <c r="Q3810" s="14">
        <v>90.44</v>
      </c>
      <c r="R3810" s="14">
        <v>8.0</v>
      </c>
      <c r="S3810" s="14">
        <v>1.0</v>
      </c>
      <c r="T3810" s="14" t="s">
        <v>21890</v>
      </c>
      <c r="U3810" s="14" t="s">
        <v>35</v>
      </c>
      <c r="V3810" s="16" t="s">
        <v>407</v>
      </c>
      <c r="W3810" s="17" t="s">
        <v>185</v>
      </c>
    </row>
    <row r="3811" ht="15.75" customHeight="1">
      <c r="A3811" s="14" t="s">
        <v>10170</v>
      </c>
      <c r="B3811" s="14" t="s">
        <v>10171</v>
      </c>
      <c r="C3811" s="14">
        <v>2009.0</v>
      </c>
      <c r="D3811" s="14">
        <v>39.0</v>
      </c>
      <c r="E3811" s="14">
        <v>296266.0</v>
      </c>
      <c r="F3811" s="14" t="s">
        <v>3132</v>
      </c>
      <c r="G3811" s="14" t="s">
        <v>10172</v>
      </c>
      <c r="H3811" s="14" t="s">
        <v>3253</v>
      </c>
      <c r="I3811" s="14">
        <v>0.941</v>
      </c>
      <c r="J3811" s="14">
        <v>0.792</v>
      </c>
      <c r="K3811" s="14">
        <v>0.7892327764894397</v>
      </c>
      <c r="L3811" s="14">
        <v>0.0349</v>
      </c>
      <c r="M3811" s="14">
        <v>0.0864</v>
      </c>
      <c r="N3811" s="14">
        <v>6.96E-5</v>
      </c>
      <c r="O3811" s="14">
        <v>0.18</v>
      </c>
      <c r="P3811" s="14">
        <v>0.97</v>
      </c>
      <c r="Q3811" s="14">
        <v>110.8</v>
      </c>
      <c r="R3811" s="14">
        <v>1.0</v>
      </c>
      <c r="S3811" s="14">
        <v>1.0</v>
      </c>
      <c r="T3811" s="14" t="s">
        <v>103</v>
      </c>
      <c r="U3811" s="14" t="s">
        <v>35</v>
      </c>
      <c r="V3811" s="16" t="s">
        <v>819</v>
      </c>
      <c r="W3811" s="17" t="s">
        <v>185</v>
      </c>
    </row>
    <row r="3812" ht="15.75" customHeight="1">
      <c r="A3812" s="14" t="s">
        <v>10173</v>
      </c>
      <c r="B3812" s="14" t="s">
        <v>10174</v>
      </c>
      <c r="C3812" s="14">
        <v>2014.0</v>
      </c>
      <c r="D3812" s="14">
        <v>39.0</v>
      </c>
      <c r="E3812" s="14">
        <v>324866.0</v>
      </c>
      <c r="F3812" s="14" t="s">
        <v>10175</v>
      </c>
      <c r="G3812" s="14" t="s">
        <v>4337</v>
      </c>
      <c r="H3812" s="14" t="s">
        <v>888</v>
      </c>
      <c r="I3812" s="14">
        <v>0.6567054320987653</v>
      </c>
      <c r="J3812" s="14">
        <v>0.6703844999999999</v>
      </c>
      <c r="K3812" s="14">
        <v>0.8136264709055699</v>
      </c>
      <c r="L3812" s="14">
        <v>0.08138265432098765</v>
      </c>
      <c r="M3812" s="14">
        <v>0.2693400896296296</v>
      </c>
      <c r="N3812" s="14">
        <v>0.05448885008024692</v>
      </c>
      <c r="O3812" s="14">
        <v>0.1911505555555556</v>
      </c>
      <c r="P3812" s="14">
        <v>0.6187672839506173</v>
      </c>
      <c r="Q3812" s="14">
        <v>120.71</v>
      </c>
      <c r="R3812" s="14">
        <v>5.0</v>
      </c>
      <c r="S3812" s="14">
        <v>1.0</v>
      </c>
      <c r="T3812" s="14" t="s">
        <v>103</v>
      </c>
      <c r="U3812" s="14" t="s">
        <v>68</v>
      </c>
      <c r="V3812" s="16" t="s">
        <v>407</v>
      </c>
      <c r="W3812" s="17" t="s">
        <v>185</v>
      </c>
    </row>
    <row r="3813" ht="15.75" customHeight="1">
      <c r="A3813" s="14" t="s">
        <v>21961</v>
      </c>
      <c r="B3813" s="14" t="s">
        <v>21962</v>
      </c>
      <c r="C3813" s="14">
        <v>2017.0</v>
      </c>
      <c r="D3813" s="14">
        <v>39.0</v>
      </c>
      <c r="E3813" s="14">
        <v>207693.0</v>
      </c>
      <c r="F3813" s="14" t="s">
        <v>8568</v>
      </c>
      <c r="G3813" s="14" t="s">
        <v>8569</v>
      </c>
      <c r="H3813" s="14" t="s">
        <v>21962</v>
      </c>
      <c r="I3813" s="14">
        <v>0.675</v>
      </c>
      <c r="J3813" s="14">
        <v>0.803</v>
      </c>
      <c r="K3813" s="14">
        <v>0.8880071866856031</v>
      </c>
      <c r="L3813" s="14">
        <v>0.112</v>
      </c>
      <c r="M3813" s="14">
        <v>0.0335</v>
      </c>
      <c r="N3813" s="14">
        <v>0.0</v>
      </c>
      <c r="O3813" s="14">
        <v>0.0887</v>
      </c>
      <c r="P3813" s="14">
        <v>0.586</v>
      </c>
      <c r="Q3813" s="14">
        <v>91.02</v>
      </c>
      <c r="R3813" s="14">
        <v>0.0</v>
      </c>
      <c r="S3813" s="14">
        <v>1.0</v>
      </c>
      <c r="T3813" s="14" t="s">
        <v>1264</v>
      </c>
      <c r="U3813" s="14" t="s">
        <v>68</v>
      </c>
      <c r="V3813" s="16" t="s">
        <v>333</v>
      </c>
      <c r="W3813" s="17" t="s">
        <v>185</v>
      </c>
    </row>
    <row r="3814" ht="15.75" customHeight="1">
      <c r="A3814" s="14" t="s">
        <v>10176</v>
      </c>
      <c r="B3814" s="14" t="s">
        <v>10177</v>
      </c>
      <c r="C3814" s="14">
        <v>2007.0</v>
      </c>
      <c r="D3814" s="14">
        <v>39.0</v>
      </c>
      <c r="E3814" s="14">
        <v>268237.0</v>
      </c>
      <c r="F3814" s="14" t="s">
        <v>880</v>
      </c>
      <c r="G3814" s="14" t="s">
        <v>1822</v>
      </c>
      <c r="H3814" s="14" t="s">
        <v>7779</v>
      </c>
      <c r="I3814" s="14">
        <v>0.785</v>
      </c>
      <c r="J3814" s="14">
        <v>0.858</v>
      </c>
      <c r="K3814" s="14">
        <v>0.8190918229671018</v>
      </c>
      <c r="L3814" s="14">
        <v>0.128</v>
      </c>
      <c r="M3814" s="14">
        <v>0.077</v>
      </c>
      <c r="N3814" s="14">
        <v>0.315</v>
      </c>
      <c r="O3814" s="14">
        <v>0.115</v>
      </c>
      <c r="P3814" s="14">
        <v>0.514</v>
      </c>
      <c r="Q3814" s="14">
        <v>105.02</v>
      </c>
      <c r="R3814" s="14">
        <v>4.0</v>
      </c>
      <c r="S3814" s="14">
        <v>0.0</v>
      </c>
      <c r="T3814" s="14" t="s">
        <v>104</v>
      </c>
      <c r="U3814" s="14" t="s">
        <v>68</v>
      </c>
      <c r="V3814" s="16" t="s">
        <v>333</v>
      </c>
      <c r="W3814" s="17" t="s">
        <v>185</v>
      </c>
    </row>
    <row r="3815" ht="15.75" customHeight="1">
      <c r="A3815" s="14" t="s">
        <v>10179</v>
      </c>
      <c r="B3815" s="14" t="s">
        <v>10180</v>
      </c>
      <c r="C3815" s="14">
        <v>2017.0</v>
      </c>
      <c r="D3815" s="14">
        <v>40.0</v>
      </c>
      <c r="E3815" s="14">
        <v>214583.0</v>
      </c>
      <c r="F3815" s="14" t="s">
        <v>5671</v>
      </c>
      <c r="G3815" s="14" t="s">
        <v>3390</v>
      </c>
      <c r="H3815" s="14" t="s">
        <v>10042</v>
      </c>
      <c r="I3815" s="14">
        <v>0.825</v>
      </c>
      <c r="J3815" s="14">
        <v>0.891</v>
      </c>
      <c r="K3815" s="14">
        <v>0.8941672191967539</v>
      </c>
      <c r="L3815" s="14">
        <v>0.113</v>
      </c>
      <c r="M3815" s="14">
        <v>0.267</v>
      </c>
      <c r="N3815" s="14">
        <v>0.00112</v>
      </c>
      <c r="O3815" s="14">
        <v>0.0673</v>
      </c>
      <c r="P3815" s="14">
        <v>0.754</v>
      </c>
      <c r="Q3815" s="14">
        <v>108.0</v>
      </c>
      <c r="R3815" s="14">
        <v>9.0</v>
      </c>
      <c r="S3815" s="14">
        <v>0.0</v>
      </c>
      <c r="T3815" s="14" t="s">
        <v>34</v>
      </c>
      <c r="U3815" s="14" t="s">
        <v>35</v>
      </c>
      <c r="V3815" s="16" t="s">
        <v>181</v>
      </c>
      <c r="W3815" s="17" t="s">
        <v>185</v>
      </c>
    </row>
    <row r="3816" ht="15.75" customHeight="1">
      <c r="A3816" s="14" t="s">
        <v>10181</v>
      </c>
      <c r="B3816" s="14" t="s">
        <v>10182</v>
      </c>
      <c r="C3816" s="14">
        <v>2002.0</v>
      </c>
      <c r="D3816" s="14">
        <v>40.0</v>
      </c>
      <c r="E3816" s="14">
        <v>421929.0</v>
      </c>
      <c r="F3816" s="14" t="s">
        <v>26</v>
      </c>
      <c r="G3816" s="14" t="s">
        <v>5131</v>
      </c>
      <c r="H3816" s="14" t="s">
        <v>5132</v>
      </c>
      <c r="I3816" s="14">
        <v>0.438</v>
      </c>
      <c r="J3816" s="14">
        <v>0.734</v>
      </c>
      <c r="K3816" s="14">
        <v>0.8498492075193069</v>
      </c>
      <c r="L3816" s="14">
        <v>0.0461</v>
      </c>
      <c r="M3816" s="14">
        <v>0.534</v>
      </c>
      <c r="N3816" s="14">
        <v>4.89E-6</v>
      </c>
      <c r="O3816" s="14">
        <v>0.114</v>
      </c>
      <c r="P3816" s="14">
        <v>0.626</v>
      </c>
      <c r="Q3816" s="14">
        <v>159.646</v>
      </c>
      <c r="R3816" s="14">
        <v>6.0</v>
      </c>
      <c r="S3816" s="14">
        <v>1.0</v>
      </c>
      <c r="T3816" s="14" t="s">
        <v>34</v>
      </c>
      <c r="U3816" s="14" t="s">
        <v>35</v>
      </c>
      <c r="V3816" s="16" t="s">
        <v>407</v>
      </c>
      <c r="W3816" s="17" t="s">
        <v>185</v>
      </c>
    </row>
    <row r="3817" ht="15.75" customHeight="1">
      <c r="A3817" s="14" t="s">
        <v>6081</v>
      </c>
      <c r="B3817" s="14" t="s">
        <v>6082</v>
      </c>
      <c r="C3817" s="14">
        <v>2023.0</v>
      </c>
      <c r="D3817" s="14">
        <v>40.0</v>
      </c>
      <c r="E3817" s="14">
        <v>264472.0</v>
      </c>
      <c r="F3817" s="14" t="s">
        <v>3852</v>
      </c>
      <c r="G3817" s="14" t="s">
        <v>1585</v>
      </c>
      <c r="H3817" s="14" t="s">
        <v>6082</v>
      </c>
      <c r="I3817" s="14">
        <v>0.555</v>
      </c>
      <c r="J3817" s="14">
        <v>0.682</v>
      </c>
      <c r="K3817" s="14">
        <v>0.8137445725233944</v>
      </c>
      <c r="L3817" s="14">
        <v>0.0609</v>
      </c>
      <c r="M3817" s="14">
        <v>0.82</v>
      </c>
      <c r="N3817" s="14">
        <v>7.21E-6</v>
      </c>
      <c r="O3817" s="14">
        <v>0.119</v>
      </c>
      <c r="P3817" s="14">
        <v>0.331</v>
      </c>
      <c r="Q3817" s="14">
        <v>76.141</v>
      </c>
      <c r="R3817" s="14">
        <v>7.0</v>
      </c>
      <c r="S3817" s="14">
        <v>1.0</v>
      </c>
      <c r="T3817" s="14" t="s">
        <v>104</v>
      </c>
      <c r="U3817" s="14" t="s">
        <v>68</v>
      </c>
      <c r="V3817" s="16" t="s">
        <v>45</v>
      </c>
      <c r="W3817" s="17" t="s">
        <v>251</v>
      </c>
    </row>
    <row r="3818" ht="15.75" customHeight="1">
      <c r="A3818" s="14" t="s">
        <v>10183</v>
      </c>
      <c r="B3818" s="14" t="s">
        <v>10184</v>
      </c>
      <c r="C3818" s="14">
        <v>2014.0</v>
      </c>
      <c r="D3818" s="14">
        <v>40.0</v>
      </c>
      <c r="E3818" s="14">
        <v>243720.0</v>
      </c>
      <c r="F3818" s="14" t="s">
        <v>880</v>
      </c>
      <c r="G3818" s="14" t="s">
        <v>1822</v>
      </c>
      <c r="H3818" s="14" t="s">
        <v>10185</v>
      </c>
      <c r="I3818" s="14">
        <v>0.586</v>
      </c>
      <c r="J3818" s="14">
        <v>0.935</v>
      </c>
      <c r="K3818" s="14">
        <v>0.9136525998136238</v>
      </c>
      <c r="L3818" s="14">
        <v>0.207</v>
      </c>
      <c r="M3818" s="14">
        <v>0.21</v>
      </c>
      <c r="N3818" s="14">
        <v>2.92E-4</v>
      </c>
      <c r="O3818" s="14">
        <v>0.128</v>
      </c>
      <c r="P3818" s="14">
        <v>0.647</v>
      </c>
      <c r="Q3818" s="14">
        <v>128.992</v>
      </c>
      <c r="R3818" s="14">
        <v>0.0</v>
      </c>
      <c r="S3818" s="14">
        <v>1.0</v>
      </c>
      <c r="T3818" s="14" t="s">
        <v>104</v>
      </c>
      <c r="U3818" s="14" t="s">
        <v>35</v>
      </c>
      <c r="V3818" s="16" t="s">
        <v>407</v>
      </c>
      <c r="W3818" s="17" t="s">
        <v>185</v>
      </c>
    </row>
    <row r="3819" ht="15.75" customHeight="1">
      <c r="A3819" s="14" t="s">
        <v>21963</v>
      </c>
      <c r="B3819" s="14" t="s">
        <v>21964</v>
      </c>
      <c r="C3819" s="14">
        <v>2022.0</v>
      </c>
      <c r="D3819" s="14">
        <v>40.0</v>
      </c>
      <c r="E3819" s="14">
        <v>153948.0</v>
      </c>
      <c r="F3819" s="14" t="s">
        <v>21965</v>
      </c>
      <c r="G3819" s="14" t="s">
        <v>21966</v>
      </c>
      <c r="H3819" s="14" t="s">
        <v>21967</v>
      </c>
      <c r="I3819" s="14">
        <v>0.533</v>
      </c>
      <c r="J3819" s="14">
        <v>0.603</v>
      </c>
      <c r="K3819" s="14">
        <v>0.7976814321904974</v>
      </c>
      <c r="L3819" s="14">
        <v>0.167</v>
      </c>
      <c r="M3819" s="14">
        <v>0.227</v>
      </c>
      <c r="N3819" s="14">
        <v>0.0</v>
      </c>
      <c r="O3819" s="14">
        <v>0.193</v>
      </c>
      <c r="P3819" s="14">
        <v>0.818</v>
      </c>
      <c r="Q3819" s="14">
        <v>161.167</v>
      </c>
      <c r="R3819" s="14">
        <v>8.0</v>
      </c>
      <c r="S3819" s="14">
        <v>1.0</v>
      </c>
      <c r="T3819" s="14" t="s">
        <v>1264</v>
      </c>
      <c r="U3819" s="14" t="s">
        <v>35</v>
      </c>
      <c r="V3819" s="16" t="s">
        <v>560</v>
      </c>
      <c r="W3819" s="17" t="s">
        <v>185</v>
      </c>
    </row>
    <row r="3820" ht="15.75" customHeight="1">
      <c r="A3820" s="14" t="s">
        <v>6087</v>
      </c>
      <c r="B3820" s="14" t="s">
        <v>6088</v>
      </c>
      <c r="C3820" s="14">
        <v>2009.0</v>
      </c>
      <c r="D3820" s="14">
        <v>40.0</v>
      </c>
      <c r="E3820" s="14">
        <v>257805.0</v>
      </c>
      <c r="F3820" s="14" t="s">
        <v>6089</v>
      </c>
      <c r="G3820" s="14" t="s">
        <v>6090</v>
      </c>
      <c r="H3820" s="14" t="s">
        <v>6091</v>
      </c>
      <c r="I3820" s="14">
        <v>0.44</v>
      </c>
      <c r="J3820" s="14">
        <v>0.376</v>
      </c>
      <c r="K3820" s="14">
        <v>0.7697901738761195</v>
      </c>
      <c r="L3820" s="14">
        <v>0.0402</v>
      </c>
      <c r="M3820" s="14">
        <v>0.314</v>
      </c>
      <c r="N3820" s="14">
        <v>0.00488</v>
      </c>
      <c r="O3820" s="14">
        <v>0.128</v>
      </c>
      <c r="P3820" s="14">
        <v>0.214</v>
      </c>
      <c r="Q3820" s="14">
        <v>165.11</v>
      </c>
      <c r="R3820" s="14">
        <v>9.0</v>
      </c>
      <c r="S3820" s="14">
        <v>0.0</v>
      </c>
      <c r="T3820" s="14" t="s">
        <v>103</v>
      </c>
      <c r="U3820" s="14" t="s">
        <v>35</v>
      </c>
      <c r="V3820" s="16" t="s">
        <v>36</v>
      </c>
      <c r="W3820" s="17" t="s">
        <v>251</v>
      </c>
    </row>
    <row r="3821" ht="15.75" customHeight="1">
      <c r="A3821" s="14" t="s">
        <v>10187</v>
      </c>
      <c r="B3821" s="14" t="s">
        <v>10188</v>
      </c>
      <c r="C3821" s="14">
        <v>2014.0</v>
      </c>
      <c r="D3821" s="14">
        <v>40.0</v>
      </c>
      <c r="E3821" s="14">
        <v>341506.0</v>
      </c>
      <c r="F3821" s="14" t="s">
        <v>7167</v>
      </c>
      <c r="G3821" s="14" t="s">
        <v>1474</v>
      </c>
      <c r="H3821" s="14" t="s">
        <v>10189</v>
      </c>
      <c r="I3821" s="14">
        <v>0.763</v>
      </c>
      <c r="J3821" s="14">
        <v>0.563</v>
      </c>
      <c r="K3821" s="14">
        <v>0.765469595517604</v>
      </c>
      <c r="L3821" s="14">
        <v>0.148</v>
      </c>
      <c r="M3821" s="14">
        <v>0.0698</v>
      </c>
      <c r="N3821" s="14">
        <v>3.18E-6</v>
      </c>
      <c r="O3821" s="14">
        <v>0.2</v>
      </c>
      <c r="P3821" s="14">
        <v>0.725</v>
      </c>
      <c r="Q3821" s="14">
        <v>94.92</v>
      </c>
      <c r="R3821" s="14">
        <v>7.0</v>
      </c>
      <c r="S3821" s="14">
        <v>0.0</v>
      </c>
      <c r="T3821" s="14" t="s">
        <v>104</v>
      </c>
      <c r="U3821" s="14" t="s">
        <v>35</v>
      </c>
      <c r="V3821" s="16" t="s">
        <v>181</v>
      </c>
      <c r="W3821" s="17" t="s">
        <v>185</v>
      </c>
    </row>
    <row r="3822" ht="15.75" customHeight="1">
      <c r="A3822" s="14" t="s">
        <v>10190</v>
      </c>
      <c r="B3822" s="14" t="s">
        <v>10191</v>
      </c>
      <c r="C3822" s="14">
        <v>2020.0</v>
      </c>
      <c r="D3822" s="14">
        <v>40.0</v>
      </c>
      <c r="E3822" s="14">
        <v>131426.0</v>
      </c>
      <c r="F3822" s="14" t="s">
        <v>10192</v>
      </c>
      <c r="G3822" s="14" t="s">
        <v>10193</v>
      </c>
      <c r="H3822" s="14" t="s">
        <v>10194</v>
      </c>
      <c r="I3822" s="14">
        <v>0.647</v>
      </c>
      <c r="J3822" s="14">
        <v>0.65</v>
      </c>
      <c r="K3822" s="14">
        <v>0.8218510041960548</v>
      </c>
      <c r="L3822" s="14">
        <v>0.0397</v>
      </c>
      <c r="M3822" s="14">
        <v>0.703</v>
      </c>
      <c r="N3822" s="14">
        <v>7.11E-4</v>
      </c>
      <c r="O3822" s="14">
        <v>0.0892</v>
      </c>
      <c r="P3822" s="14">
        <v>0.674</v>
      </c>
      <c r="Q3822" s="14">
        <v>149.15</v>
      </c>
      <c r="R3822" s="14">
        <v>7.0</v>
      </c>
      <c r="S3822" s="14">
        <v>1.0</v>
      </c>
      <c r="T3822" s="14" t="s">
        <v>103</v>
      </c>
      <c r="U3822" s="14" t="s">
        <v>35</v>
      </c>
      <c r="V3822" s="16" t="s">
        <v>407</v>
      </c>
      <c r="W3822" s="17" t="s">
        <v>185</v>
      </c>
    </row>
    <row r="3823" ht="15.75" customHeight="1">
      <c r="A3823" s="14" t="s">
        <v>10195</v>
      </c>
      <c r="B3823" s="14" t="s">
        <v>10196</v>
      </c>
      <c r="C3823" s="14">
        <v>2012.0</v>
      </c>
      <c r="D3823" s="14">
        <v>40.0</v>
      </c>
      <c r="E3823" s="14">
        <v>286998.0</v>
      </c>
      <c r="F3823" s="14" t="s">
        <v>26</v>
      </c>
      <c r="G3823" s="14" t="s">
        <v>10197</v>
      </c>
      <c r="H3823" s="14" t="s">
        <v>10198</v>
      </c>
      <c r="I3823" s="14">
        <v>0.62</v>
      </c>
      <c r="J3823" s="14">
        <v>0.754</v>
      </c>
      <c r="K3823" s="14">
        <v>0.8391333176301172</v>
      </c>
      <c r="L3823" s="14">
        <v>0.0501</v>
      </c>
      <c r="M3823" s="14">
        <v>0.706</v>
      </c>
      <c r="N3823" s="14">
        <v>1.68E-6</v>
      </c>
      <c r="O3823" s="14">
        <v>0.282</v>
      </c>
      <c r="P3823" s="14">
        <v>0.688</v>
      </c>
      <c r="Q3823" s="14">
        <v>92.047</v>
      </c>
      <c r="R3823" s="14">
        <v>7.0</v>
      </c>
      <c r="S3823" s="14">
        <v>1.0</v>
      </c>
      <c r="T3823" s="14" t="s">
        <v>34</v>
      </c>
      <c r="U3823" s="14" t="s">
        <v>35</v>
      </c>
      <c r="V3823" s="16" t="s">
        <v>407</v>
      </c>
      <c r="W3823" s="17" t="s">
        <v>185</v>
      </c>
    </row>
    <row r="3824" ht="15.75" customHeight="1">
      <c r="A3824" s="14" t="s">
        <v>10200</v>
      </c>
      <c r="B3824" s="14" t="s">
        <v>10201</v>
      </c>
      <c r="C3824" s="14">
        <v>2021.0</v>
      </c>
      <c r="D3824" s="14">
        <v>40.0</v>
      </c>
      <c r="E3824" s="14">
        <v>262200.0</v>
      </c>
      <c r="F3824" s="14" t="s">
        <v>26</v>
      </c>
      <c r="G3824" s="14" t="s">
        <v>1009</v>
      </c>
      <c r="H3824" s="14" t="s">
        <v>10201</v>
      </c>
      <c r="I3824" s="14">
        <v>0.673</v>
      </c>
      <c r="J3824" s="14">
        <v>0.704</v>
      </c>
      <c r="K3824" s="14">
        <v>0.8275190896663847</v>
      </c>
      <c r="L3824" s="14">
        <v>0.323</v>
      </c>
      <c r="M3824" s="14">
        <v>0.68</v>
      </c>
      <c r="N3824" s="14">
        <v>1.95E-6</v>
      </c>
      <c r="O3824" s="14">
        <v>0.121</v>
      </c>
      <c r="P3824" s="14">
        <v>0.78</v>
      </c>
      <c r="Q3824" s="14">
        <v>149.954</v>
      </c>
      <c r="R3824" s="14">
        <v>1.0</v>
      </c>
      <c r="S3824" s="14">
        <v>1.0</v>
      </c>
      <c r="T3824" s="14" t="s">
        <v>34</v>
      </c>
      <c r="U3824" s="14" t="s">
        <v>35</v>
      </c>
      <c r="V3824" s="16" t="s">
        <v>181</v>
      </c>
      <c r="W3824" s="17" t="s">
        <v>185</v>
      </c>
    </row>
    <row r="3825" ht="15.75" customHeight="1">
      <c r="A3825" s="14" t="s">
        <v>10202</v>
      </c>
      <c r="B3825" s="14" t="s">
        <v>10203</v>
      </c>
      <c r="C3825" s="14">
        <v>2015.0</v>
      </c>
      <c r="D3825" s="14">
        <v>40.0</v>
      </c>
      <c r="E3825" s="14">
        <v>173456.0</v>
      </c>
      <c r="F3825" s="14" t="s">
        <v>26</v>
      </c>
      <c r="G3825" s="14" t="s">
        <v>3860</v>
      </c>
      <c r="H3825" s="14" t="s">
        <v>10204</v>
      </c>
      <c r="I3825" s="14">
        <v>0.509</v>
      </c>
      <c r="J3825" s="14">
        <v>0.335</v>
      </c>
      <c r="K3825" s="14">
        <v>0.7010887001753667</v>
      </c>
      <c r="L3825" s="14">
        <v>0.0279</v>
      </c>
      <c r="M3825" s="14">
        <v>0.796</v>
      </c>
      <c r="N3825" s="14">
        <v>5.84E-4</v>
      </c>
      <c r="O3825" s="14">
        <v>0.16</v>
      </c>
      <c r="P3825" s="14">
        <v>0.62</v>
      </c>
      <c r="Q3825" s="14">
        <v>180.075</v>
      </c>
      <c r="R3825" s="14">
        <v>1.0</v>
      </c>
      <c r="S3825" s="14">
        <v>1.0</v>
      </c>
      <c r="T3825" s="14" t="s">
        <v>34</v>
      </c>
      <c r="U3825" s="14" t="s">
        <v>35</v>
      </c>
      <c r="V3825" s="16" t="s">
        <v>407</v>
      </c>
      <c r="W3825" s="17" t="s">
        <v>185</v>
      </c>
    </row>
    <row r="3826" ht="15.75" customHeight="1">
      <c r="A3826" s="14" t="s">
        <v>6092</v>
      </c>
      <c r="B3826" s="14" t="s">
        <v>6093</v>
      </c>
      <c r="C3826" s="14">
        <v>2018.0</v>
      </c>
      <c r="D3826" s="14">
        <v>40.0</v>
      </c>
      <c r="E3826" s="14">
        <v>253773.0</v>
      </c>
      <c r="F3826" s="14" t="s">
        <v>26</v>
      </c>
      <c r="G3826" s="14" t="s">
        <v>5694</v>
      </c>
      <c r="H3826" s="14" t="s">
        <v>6096</v>
      </c>
      <c r="I3826" s="14">
        <v>0.651</v>
      </c>
      <c r="J3826" s="14">
        <v>0.362</v>
      </c>
      <c r="K3826" s="14">
        <v>0.7299424635696118</v>
      </c>
      <c r="L3826" s="14">
        <v>0.0304</v>
      </c>
      <c r="M3826" s="14">
        <v>0.358</v>
      </c>
      <c r="N3826" s="14">
        <v>3.85E-4</v>
      </c>
      <c r="O3826" s="14">
        <v>0.438</v>
      </c>
      <c r="P3826" s="14">
        <v>0.112</v>
      </c>
      <c r="Q3826" s="14">
        <v>131.997</v>
      </c>
      <c r="R3826" s="14">
        <v>2.0</v>
      </c>
      <c r="S3826" s="14">
        <v>1.0</v>
      </c>
      <c r="T3826" s="14" t="s">
        <v>34</v>
      </c>
      <c r="U3826" s="14" t="s">
        <v>35</v>
      </c>
      <c r="V3826" s="16" t="s">
        <v>58</v>
      </c>
      <c r="W3826" s="17" t="s">
        <v>251</v>
      </c>
    </row>
    <row r="3827" ht="15.75" customHeight="1">
      <c r="A3827" s="14" t="s">
        <v>6099</v>
      </c>
      <c r="B3827" s="14" t="s">
        <v>6100</v>
      </c>
      <c r="C3827" s="14">
        <v>2021.0</v>
      </c>
      <c r="D3827" s="14">
        <v>40.0</v>
      </c>
      <c r="E3827" s="14">
        <v>239389.0</v>
      </c>
      <c r="F3827" s="14" t="s">
        <v>26</v>
      </c>
      <c r="G3827" s="14" t="s">
        <v>3228</v>
      </c>
      <c r="H3827" s="14" t="s">
        <v>6100</v>
      </c>
      <c r="I3827" s="14">
        <v>0.285</v>
      </c>
      <c r="J3827" s="14">
        <v>0.299</v>
      </c>
      <c r="K3827" s="14">
        <v>0.7390327893239146</v>
      </c>
      <c r="L3827" s="14">
        <v>0.0307</v>
      </c>
      <c r="M3827" s="14">
        <v>0.671</v>
      </c>
      <c r="N3827" s="14">
        <v>0.0</v>
      </c>
      <c r="O3827" s="14">
        <v>0.102</v>
      </c>
      <c r="P3827" s="14">
        <v>0.202</v>
      </c>
      <c r="Q3827" s="14">
        <v>96.828</v>
      </c>
      <c r="R3827" s="14">
        <v>5.0</v>
      </c>
      <c r="S3827" s="14">
        <v>1.0</v>
      </c>
      <c r="T3827" s="14" t="s">
        <v>34</v>
      </c>
      <c r="U3827" s="14" t="s">
        <v>35</v>
      </c>
      <c r="V3827" s="16" t="s">
        <v>36</v>
      </c>
      <c r="W3827" s="17" t="s">
        <v>251</v>
      </c>
    </row>
    <row r="3828" ht="15.75" customHeight="1">
      <c r="A3828" s="14" t="s">
        <v>6105</v>
      </c>
      <c r="B3828" s="14" t="s">
        <v>6106</v>
      </c>
      <c r="C3828" s="14">
        <v>2022.0</v>
      </c>
      <c r="D3828" s="14">
        <v>40.0</v>
      </c>
      <c r="E3828" s="14">
        <v>281767.0</v>
      </c>
      <c r="F3828" s="14" t="s">
        <v>3852</v>
      </c>
      <c r="G3828" s="14" t="s">
        <v>1585</v>
      </c>
      <c r="H3828" s="14" t="s">
        <v>6107</v>
      </c>
      <c r="I3828" s="14">
        <v>0.396</v>
      </c>
      <c r="J3828" s="14">
        <v>0.664</v>
      </c>
      <c r="K3828" s="14">
        <v>0.8292302098083711</v>
      </c>
      <c r="L3828" s="14">
        <v>0.0519</v>
      </c>
      <c r="M3828" s="14">
        <v>0.438</v>
      </c>
      <c r="N3828" s="14">
        <v>0.0</v>
      </c>
      <c r="O3828" s="14">
        <v>0.124</v>
      </c>
      <c r="P3828" s="14">
        <v>0.302</v>
      </c>
      <c r="Q3828" s="14">
        <v>83.706</v>
      </c>
      <c r="R3828" s="14">
        <v>11.0</v>
      </c>
      <c r="S3828" s="14">
        <v>1.0</v>
      </c>
      <c r="T3828" s="14" t="s">
        <v>34</v>
      </c>
      <c r="U3828" s="14" t="s">
        <v>35</v>
      </c>
      <c r="V3828" s="16" t="s">
        <v>45</v>
      </c>
      <c r="W3828" s="17" t="s">
        <v>251</v>
      </c>
    </row>
    <row r="3829" ht="15.75" customHeight="1">
      <c r="A3829" s="14" t="s">
        <v>6109</v>
      </c>
      <c r="B3829" s="14" t="s">
        <v>6110</v>
      </c>
      <c r="C3829" s="14">
        <v>2016.0</v>
      </c>
      <c r="D3829" s="14">
        <v>40.0</v>
      </c>
      <c r="E3829" s="14">
        <v>295613.0</v>
      </c>
      <c r="F3829" s="14" t="s">
        <v>31</v>
      </c>
      <c r="G3829" s="14" t="s">
        <v>4946</v>
      </c>
      <c r="H3829" s="14" t="s">
        <v>5994</v>
      </c>
      <c r="I3829" s="14">
        <v>0.609</v>
      </c>
      <c r="J3829" s="14">
        <v>0.586</v>
      </c>
      <c r="K3829" s="14">
        <v>0.8366094154206873</v>
      </c>
      <c r="L3829" s="14">
        <v>0.0316</v>
      </c>
      <c r="M3829" s="14">
        <v>0.842</v>
      </c>
      <c r="N3829" s="14">
        <v>2.22E-6</v>
      </c>
      <c r="O3829" s="14">
        <v>0.187</v>
      </c>
      <c r="P3829" s="14">
        <v>0.27</v>
      </c>
      <c r="Q3829" s="14">
        <v>122.072</v>
      </c>
      <c r="R3829" s="14">
        <v>9.0</v>
      </c>
      <c r="S3829" s="14">
        <v>0.0</v>
      </c>
      <c r="T3829" s="14" t="s">
        <v>34</v>
      </c>
      <c r="U3829" s="14" t="s">
        <v>68</v>
      </c>
      <c r="V3829" s="16" t="s">
        <v>36</v>
      </c>
      <c r="W3829" s="17" t="s">
        <v>251</v>
      </c>
    </row>
    <row r="3830" ht="15.75" customHeight="1">
      <c r="A3830" s="14" t="s">
        <v>10205</v>
      </c>
      <c r="B3830" s="14" t="s">
        <v>10206</v>
      </c>
      <c r="C3830" s="14">
        <v>2016.0</v>
      </c>
      <c r="D3830" s="14">
        <v>40.0</v>
      </c>
      <c r="E3830" s="14">
        <v>425413.0</v>
      </c>
      <c r="F3830" s="14" t="s">
        <v>1016</v>
      </c>
      <c r="G3830" s="14" t="s">
        <v>1017</v>
      </c>
      <c r="H3830" s="14" t="s">
        <v>9646</v>
      </c>
      <c r="I3830" s="14">
        <v>0.805</v>
      </c>
      <c r="J3830" s="14">
        <v>0.67</v>
      </c>
      <c r="K3830" s="14">
        <v>0.6924261544565606</v>
      </c>
      <c r="L3830" s="14">
        <v>0.0601</v>
      </c>
      <c r="M3830" s="14">
        <v>0.0493</v>
      </c>
      <c r="N3830" s="14">
        <v>5.0E-5</v>
      </c>
      <c r="O3830" s="14">
        <v>0.203</v>
      </c>
      <c r="P3830" s="14">
        <v>0.916</v>
      </c>
      <c r="Q3830" s="14">
        <v>122.992</v>
      </c>
      <c r="R3830" s="14">
        <v>2.0</v>
      </c>
      <c r="S3830" s="14">
        <v>1.0</v>
      </c>
      <c r="T3830" s="14" t="s">
        <v>104</v>
      </c>
      <c r="U3830" s="14" t="s">
        <v>68</v>
      </c>
      <c r="V3830" s="16" t="s">
        <v>819</v>
      </c>
      <c r="W3830" s="17" t="s">
        <v>185</v>
      </c>
    </row>
    <row r="3831" ht="15.75" customHeight="1">
      <c r="A3831" s="14" t="s">
        <v>10208</v>
      </c>
      <c r="B3831" s="14" t="s">
        <v>10209</v>
      </c>
      <c r="C3831" s="14">
        <v>2015.0</v>
      </c>
      <c r="D3831" s="14">
        <v>40.0</v>
      </c>
      <c r="E3831" s="14">
        <v>269720.0</v>
      </c>
      <c r="F3831" s="14" t="s">
        <v>3153</v>
      </c>
      <c r="G3831" s="14" t="s">
        <v>10210</v>
      </c>
      <c r="H3831" s="14" t="s">
        <v>10211</v>
      </c>
      <c r="I3831" s="14">
        <v>0.708</v>
      </c>
      <c r="J3831" s="14">
        <v>0.826</v>
      </c>
      <c r="K3831" s="14">
        <v>0.8473894723152015</v>
      </c>
      <c r="L3831" s="14">
        <v>0.0426</v>
      </c>
      <c r="M3831" s="14">
        <v>0.0565</v>
      </c>
      <c r="N3831" s="14">
        <v>0.0104</v>
      </c>
      <c r="O3831" s="14">
        <v>0.27</v>
      </c>
      <c r="P3831" s="14">
        <v>0.623</v>
      </c>
      <c r="Q3831" s="14">
        <v>94.022</v>
      </c>
      <c r="R3831" s="14">
        <v>2.0</v>
      </c>
      <c r="S3831" s="14">
        <v>0.0</v>
      </c>
      <c r="T3831" s="14" t="s">
        <v>104</v>
      </c>
      <c r="U3831" s="14" t="s">
        <v>68</v>
      </c>
      <c r="V3831" s="16" t="s">
        <v>407</v>
      </c>
      <c r="W3831" s="17" t="s">
        <v>185</v>
      </c>
    </row>
    <row r="3832" ht="15.75" customHeight="1">
      <c r="A3832" s="14" t="s">
        <v>10212</v>
      </c>
      <c r="B3832" s="14" t="s">
        <v>10213</v>
      </c>
      <c r="C3832" s="14">
        <v>2012.0</v>
      </c>
      <c r="D3832" s="14">
        <v>40.0</v>
      </c>
      <c r="E3832" s="14">
        <v>282900.0</v>
      </c>
      <c r="F3832" s="14" t="s">
        <v>1629</v>
      </c>
      <c r="G3832" s="14" t="s">
        <v>3601</v>
      </c>
      <c r="H3832" s="14" t="s">
        <v>7072</v>
      </c>
      <c r="I3832" s="14">
        <v>0.672</v>
      </c>
      <c r="J3832" s="14">
        <v>0.926</v>
      </c>
      <c r="K3832" s="14">
        <v>0.8592817573020067</v>
      </c>
      <c r="L3832" s="14">
        <v>0.0824</v>
      </c>
      <c r="M3832" s="14">
        <v>0.353</v>
      </c>
      <c r="N3832" s="14">
        <v>0.0</v>
      </c>
      <c r="O3832" s="14">
        <v>0.0548</v>
      </c>
      <c r="P3832" s="14">
        <v>0.613</v>
      </c>
      <c r="Q3832" s="14">
        <v>138.734</v>
      </c>
      <c r="R3832" s="14">
        <v>2.0</v>
      </c>
      <c r="S3832" s="14">
        <v>0.0</v>
      </c>
      <c r="T3832" s="14" t="s">
        <v>104</v>
      </c>
      <c r="U3832" s="14" t="s">
        <v>35</v>
      </c>
      <c r="V3832" s="16" t="s">
        <v>407</v>
      </c>
      <c r="W3832" s="17" t="s">
        <v>185</v>
      </c>
    </row>
    <row r="3833" ht="15.75" customHeight="1">
      <c r="A3833" s="14" t="s">
        <v>6112</v>
      </c>
      <c r="B3833" s="14" t="s">
        <v>6113</v>
      </c>
      <c r="C3833" s="14">
        <v>2013.0</v>
      </c>
      <c r="D3833" s="14">
        <v>40.0</v>
      </c>
      <c r="E3833" s="14">
        <v>270169.0</v>
      </c>
      <c r="F3833" s="14" t="s">
        <v>901</v>
      </c>
      <c r="G3833" s="14" t="s">
        <v>6116</v>
      </c>
      <c r="H3833" s="14" t="s">
        <v>6117</v>
      </c>
      <c r="I3833" s="14">
        <v>0.237</v>
      </c>
      <c r="J3833" s="14">
        <v>0.423</v>
      </c>
      <c r="K3833" s="14">
        <v>0.7846769191114009</v>
      </c>
      <c r="L3833" s="14">
        <v>0.0304</v>
      </c>
      <c r="M3833" s="14">
        <v>0.329</v>
      </c>
      <c r="N3833" s="14">
        <v>2.2E-4</v>
      </c>
      <c r="O3833" s="14">
        <v>0.148</v>
      </c>
      <c r="P3833" s="14">
        <v>0.154</v>
      </c>
      <c r="Q3833" s="14">
        <v>78.05</v>
      </c>
      <c r="R3833" s="14">
        <v>7.0</v>
      </c>
      <c r="S3833" s="14">
        <v>1.0</v>
      </c>
      <c r="T3833" s="14" t="s">
        <v>104</v>
      </c>
      <c r="U3833" s="14" t="s">
        <v>35</v>
      </c>
      <c r="V3833" s="16" t="s">
        <v>58</v>
      </c>
      <c r="W3833" s="17" t="s">
        <v>251</v>
      </c>
    </row>
    <row r="3834" ht="15.75" customHeight="1">
      <c r="A3834" s="14" t="s">
        <v>6118</v>
      </c>
      <c r="B3834" s="14" t="s">
        <v>6119</v>
      </c>
      <c r="C3834" s="14">
        <v>2021.0</v>
      </c>
      <c r="D3834" s="14">
        <v>40.0</v>
      </c>
      <c r="E3834" s="14">
        <v>145847.0</v>
      </c>
      <c r="F3834" s="14" t="s">
        <v>4666</v>
      </c>
      <c r="G3834" s="14" t="s">
        <v>4667</v>
      </c>
      <c r="H3834" s="14" t="s">
        <v>6119</v>
      </c>
      <c r="I3834" s="14">
        <v>0.699</v>
      </c>
      <c r="J3834" s="14">
        <v>0.607</v>
      </c>
      <c r="K3834" s="14">
        <v>0.7876072123545526</v>
      </c>
      <c r="L3834" s="14">
        <v>0.0356</v>
      </c>
      <c r="M3834" s="14">
        <v>0.363</v>
      </c>
      <c r="N3834" s="14">
        <v>0.0818</v>
      </c>
      <c r="O3834" s="14">
        <v>0.128</v>
      </c>
      <c r="P3834" s="14">
        <v>0.17</v>
      </c>
      <c r="Q3834" s="14">
        <v>120.947</v>
      </c>
      <c r="R3834" s="14">
        <v>10.0</v>
      </c>
      <c r="S3834" s="14">
        <v>1.0</v>
      </c>
      <c r="T3834" s="14" t="s">
        <v>103</v>
      </c>
      <c r="U3834" s="14" t="s">
        <v>35</v>
      </c>
      <c r="V3834" s="16" t="s">
        <v>58</v>
      </c>
      <c r="W3834" s="17" t="s">
        <v>251</v>
      </c>
    </row>
    <row r="3835" ht="15.75" customHeight="1">
      <c r="A3835" s="14" t="s">
        <v>10215</v>
      </c>
      <c r="B3835" s="14" t="s">
        <v>10216</v>
      </c>
      <c r="C3835" s="14">
        <v>1982.0</v>
      </c>
      <c r="D3835" s="14">
        <v>40.0</v>
      </c>
      <c r="E3835" s="14">
        <v>236360.0</v>
      </c>
      <c r="F3835" s="14" t="s">
        <v>10217</v>
      </c>
      <c r="G3835" s="14" t="s">
        <v>10218</v>
      </c>
      <c r="H3835" s="14" t="s">
        <v>10216</v>
      </c>
      <c r="I3835" s="14">
        <v>0.459</v>
      </c>
      <c r="J3835" s="14">
        <v>0.923</v>
      </c>
      <c r="K3835" s="14">
        <v>0.8444164010685001</v>
      </c>
      <c r="L3835" s="14">
        <v>0.0709</v>
      </c>
      <c r="M3835" s="14">
        <v>9.19E-5</v>
      </c>
      <c r="N3835" s="14">
        <v>1.46E-6</v>
      </c>
      <c r="O3835" s="14">
        <v>0.454</v>
      </c>
      <c r="P3835" s="14">
        <v>0.548</v>
      </c>
      <c r="Q3835" s="14">
        <v>119.838</v>
      </c>
      <c r="R3835" s="14">
        <v>10.0</v>
      </c>
      <c r="S3835" s="14">
        <v>0.0</v>
      </c>
      <c r="T3835" s="14" t="s">
        <v>103</v>
      </c>
      <c r="U3835" s="14" t="s">
        <v>94</v>
      </c>
      <c r="V3835" s="16" t="s">
        <v>333</v>
      </c>
      <c r="W3835" s="17" t="s">
        <v>185</v>
      </c>
    </row>
    <row r="3836" ht="15.75" customHeight="1">
      <c r="A3836" s="14" t="s">
        <v>6124</v>
      </c>
      <c r="B3836" s="14" t="s">
        <v>6125</v>
      </c>
      <c r="C3836" s="14">
        <v>2006.0</v>
      </c>
      <c r="D3836" s="14">
        <v>40.0</v>
      </c>
      <c r="E3836" s="14">
        <v>279133.0</v>
      </c>
      <c r="F3836" s="14" t="s">
        <v>6127</v>
      </c>
      <c r="G3836" s="14" t="s">
        <v>6128</v>
      </c>
      <c r="H3836" s="14" t="s">
        <v>6129</v>
      </c>
      <c r="I3836" s="14">
        <v>0.324</v>
      </c>
      <c r="J3836" s="14">
        <v>0.913</v>
      </c>
      <c r="K3836" s="14">
        <v>0.8869163475950866</v>
      </c>
      <c r="L3836" s="14">
        <v>0.0698</v>
      </c>
      <c r="M3836" s="14">
        <v>2.21E-4</v>
      </c>
      <c r="N3836" s="14">
        <v>0.0</v>
      </c>
      <c r="O3836" s="14">
        <v>0.17</v>
      </c>
      <c r="P3836" s="14">
        <v>0.22</v>
      </c>
      <c r="Q3836" s="14">
        <v>174.697</v>
      </c>
      <c r="R3836" s="14">
        <v>1.0</v>
      </c>
      <c r="S3836" s="14">
        <v>0.0</v>
      </c>
      <c r="T3836" s="14" t="s">
        <v>103</v>
      </c>
      <c r="U3836" s="14" t="s">
        <v>94</v>
      </c>
      <c r="V3836" s="16" t="s">
        <v>36</v>
      </c>
      <c r="W3836" s="17" t="s">
        <v>251</v>
      </c>
    </row>
    <row r="3837" ht="15.75" customHeight="1">
      <c r="A3837" s="14" t="s">
        <v>6131</v>
      </c>
      <c r="B3837" s="14" t="s">
        <v>6133</v>
      </c>
      <c r="C3837" s="14">
        <v>2018.0</v>
      </c>
      <c r="D3837" s="14">
        <v>40.0</v>
      </c>
      <c r="E3837" s="14">
        <v>272969.0</v>
      </c>
      <c r="F3837" s="14" t="s">
        <v>6134</v>
      </c>
      <c r="G3837" s="14" t="s">
        <v>6135</v>
      </c>
      <c r="H3837" s="14" t="s">
        <v>6137</v>
      </c>
      <c r="I3837" s="14">
        <v>0.765</v>
      </c>
      <c r="J3837" s="14">
        <v>0.529</v>
      </c>
      <c r="K3837" s="14">
        <v>0.7778324385434554</v>
      </c>
      <c r="L3837" s="14">
        <v>0.0495</v>
      </c>
      <c r="M3837" s="14">
        <v>0.0218</v>
      </c>
      <c r="N3837" s="14">
        <v>0.0174</v>
      </c>
      <c r="O3837" s="14">
        <v>0.086</v>
      </c>
      <c r="P3837" s="14">
        <v>0.49</v>
      </c>
      <c r="Q3837" s="14">
        <v>123.0</v>
      </c>
      <c r="R3837" s="14">
        <v>8.0</v>
      </c>
      <c r="S3837" s="14">
        <v>0.0</v>
      </c>
      <c r="T3837" s="14" t="s">
        <v>103</v>
      </c>
      <c r="U3837" s="14" t="s">
        <v>94</v>
      </c>
      <c r="V3837" s="16" t="s">
        <v>54</v>
      </c>
      <c r="W3837" s="17" t="s">
        <v>251</v>
      </c>
    </row>
    <row r="3838" ht="15.75" customHeight="1">
      <c r="A3838" s="14" t="s">
        <v>6138</v>
      </c>
      <c r="B3838" s="14" t="s">
        <v>6139</v>
      </c>
      <c r="C3838" s="14">
        <v>2023.0</v>
      </c>
      <c r="D3838" s="14">
        <v>40.0</v>
      </c>
      <c r="E3838" s="14">
        <v>236866.0</v>
      </c>
      <c r="F3838" s="14" t="s">
        <v>2128</v>
      </c>
      <c r="G3838" s="14" t="s">
        <v>6142</v>
      </c>
      <c r="H3838" s="14" t="s">
        <v>6143</v>
      </c>
      <c r="I3838" s="14">
        <v>0.802</v>
      </c>
      <c r="J3838" s="14">
        <v>0.951</v>
      </c>
      <c r="K3838" s="14">
        <v>0.9146364938952659</v>
      </c>
      <c r="L3838" s="14">
        <v>0.248</v>
      </c>
      <c r="M3838" s="14">
        <v>0.213</v>
      </c>
      <c r="N3838" s="14">
        <v>3.11E-6</v>
      </c>
      <c r="O3838" s="14">
        <v>0.201</v>
      </c>
      <c r="P3838" s="14">
        <v>0.499</v>
      </c>
      <c r="Q3838" s="14">
        <v>147.02</v>
      </c>
      <c r="R3838" s="14">
        <v>7.0</v>
      </c>
      <c r="S3838" s="14">
        <v>1.0</v>
      </c>
      <c r="T3838" s="14" t="s">
        <v>103</v>
      </c>
      <c r="U3838" s="14" t="s">
        <v>94</v>
      </c>
      <c r="V3838" s="16" t="s">
        <v>54</v>
      </c>
      <c r="W3838" s="17" t="s">
        <v>251</v>
      </c>
    </row>
    <row r="3839" ht="15.75" customHeight="1">
      <c r="A3839" s="14" t="s">
        <v>6147</v>
      </c>
      <c r="B3839" s="14" t="s">
        <v>6148</v>
      </c>
      <c r="C3839" s="14">
        <v>2023.0</v>
      </c>
      <c r="D3839" s="14">
        <v>40.0</v>
      </c>
      <c r="E3839" s="14">
        <v>212250.0</v>
      </c>
      <c r="F3839" s="14" t="s">
        <v>6149</v>
      </c>
      <c r="G3839" s="14" t="s">
        <v>6150</v>
      </c>
      <c r="H3839" s="14" t="s">
        <v>6152</v>
      </c>
      <c r="I3839" s="14">
        <v>0.415</v>
      </c>
      <c r="J3839" s="14">
        <v>0.562</v>
      </c>
      <c r="K3839" s="14">
        <v>0.8195409920043732</v>
      </c>
      <c r="L3839" s="14">
        <v>0.033</v>
      </c>
      <c r="M3839" s="14">
        <v>0.563</v>
      </c>
      <c r="N3839" s="14">
        <v>0.0108</v>
      </c>
      <c r="O3839" s="14">
        <v>0.106</v>
      </c>
      <c r="P3839" s="14">
        <v>0.0572</v>
      </c>
      <c r="Q3839" s="14">
        <v>79.962</v>
      </c>
      <c r="R3839" s="14">
        <v>5.0</v>
      </c>
      <c r="S3839" s="14">
        <v>1.0</v>
      </c>
      <c r="T3839" s="14" t="s">
        <v>104</v>
      </c>
      <c r="U3839" s="14" t="s">
        <v>68</v>
      </c>
      <c r="V3839" s="16" t="s">
        <v>75</v>
      </c>
      <c r="W3839" s="17" t="s">
        <v>251</v>
      </c>
    </row>
    <row r="3840" ht="15.75" customHeight="1">
      <c r="A3840" s="14" t="s">
        <v>6157</v>
      </c>
      <c r="B3840" s="14" t="s">
        <v>6158</v>
      </c>
      <c r="C3840" s="14">
        <v>2021.0</v>
      </c>
      <c r="D3840" s="14">
        <v>40.0</v>
      </c>
      <c r="E3840" s="14">
        <v>111729.0</v>
      </c>
      <c r="F3840" s="14" t="s">
        <v>6159</v>
      </c>
      <c r="G3840" s="14" t="s">
        <v>6160</v>
      </c>
      <c r="H3840" s="14" t="s">
        <v>6162</v>
      </c>
      <c r="I3840" s="14">
        <v>0.774</v>
      </c>
      <c r="J3840" s="14">
        <v>0.72</v>
      </c>
      <c r="K3840" s="14">
        <v>0.8560734070357823</v>
      </c>
      <c r="L3840" s="14">
        <v>0.0722</v>
      </c>
      <c r="M3840" s="14">
        <v>0.0398</v>
      </c>
      <c r="N3840" s="14">
        <v>0.0</v>
      </c>
      <c r="O3840" s="14">
        <v>0.191</v>
      </c>
      <c r="P3840" s="14">
        <v>0.35</v>
      </c>
      <c r="Q3840" s="14">
        <v>118.121</v>
      </c>
      <c r="R3840" s="14">
        <v>0.0</v>
      </c>
      <c r="S3840" s="14">
        <v>1.0</v>
      </c>
      <c r="T3840" s="14" t="s">
        <v>103</v>
      </c>
      <c r="U3840" s="14" t="s">
        <v>68</v>
      </c>
      <c r="V3840" s="16" t="s">
        <v>45</v>
      </c>
      <c r="W3840" s="17" t="s">
        <v>251</v>
      </c>
    </row>
    <row r="3841" ht="15.75" customHeight="1">
      <c r="A3841" s="14" t="s">
        <v>21968</v>
      </c>
      <c r="B3841" s="14" t="s">
        <v>21969</v>
      </c>
      <c r="C3841" s="14">
        <v>2022.0</v>
      </c>
      <c r="D3841" s="14">
        <v>40.0</v>
      </c>
      <c r="E3841" s="14">
        <v>276835.0</v>
      </c>
      <c r="F3841" s="14" t="s">
        <v>21970</v>
      </c>
      <c r="G3841" s="14" t="s">
        <v>21971</v>
      </c>
      <c r="H3841" s="14" t="s">
        <v>21969</v>
      </c>
      <c r="I3841" s="14">
        <v>0.675</v>
      </c>
      <c r="J3841" s="14">
        <v>0.816</v>
      </c>
      <c r="K3841" s="14">
        <v>0.8563728530606299</v>
      </c>
      <c r="L3841" s="14">
        <v>0.0836</v>
      </c>
      <c r="M3841" s="14">
        <v>0.0815</v>
      </c>
      <c r="N3841" s="14">
        <v>0.0</v>
      </c>
      <c r="O3841" s="14">
        <v>0.896</v>
      </c>
      <c r="P3841" s="14">
        <v>0.735</v>
      </c>
      <c r="Q3841" s="14">
        <v>157.906</v>
      </c>
      <c r="R3841" s="14">
        <v>1.0</v>
      </c>
      <c r="S3841" s="14">
        <v>1.0</v>
      </c>
      <c r="T3841" s="14" t="s">
        <v>1264</v>
      </c>
      <c r="U3841" s="14" t="s">
        <v>68</v>
      </c>
      <c r="V3841" s="16" t="s">
        <v>181</v>
      </c>
      <c r="W3841" s="17" t="s">
        <v>185</v>
      </c>
    </row>
    <row r="3842" ht="15.75" customHeight="1">
      <c r="A3842" s="14" t="s">
        <v>6167</v>
      </c>
      <c r="B3842" s="14" t="s">
        <v>6168</v>
      </c>
      <c r="C3842" s="14">
        <v>1999.0</v>
      </c>
      <c r="D3842" s="14">
        <v>40.0</v>
      </c>
      <c r="E3842" s="14">
        <v>273160.0</v>
      </c>
      <c r="F3842" s="14" t="s">
        <v>6169</v>
      </c>
      <c r="G3842" s="14" t="s">
        <v>6170</v>
      </c>
      <c r="H3842" s="14" t="s">
        <v>3247</v>
      </c>
      <c r="I3842" s="14">
        <v>0.617</v>
      </c>
      <c r="J3842" s="14">
        <v>0.509</v>
      </c>
      <c r="K3842" s="14">
        <v>0.8085684340938857</v>
      </c>
      <c r="L3842" s="14">
        <v>0.0307</v>
      </c>
      <c r="M3842" s="14">
        <v>0.303</v>
      </c>
      <c r="N3842" s="14">
        <v>0.0</v>
      </c>
      <c r="O3842" s="14">
        <v>0.0975</v>
      </c>
      <c r="P3842" s="14">
        <v>0.187</v>
      </c>
      <c r="Q3842" s="14">
        <v>119.886</v>
      </c>
      <c r="R3842" s="14">
        <v>1.0</v>
      </c>
      <c r="S3842" s="14">
        <v>1.0</v>
      </c>
      <c r="T3842" s="14" t="s">
        <v>103</v>
      </c>
      <c r="U3842" s="14" t="s">
        <v>68</v>
      </c>
      <c r="V3842" s="16" t="s">
        <v>58</v>
      </c>
      <c r="W3842" s="17" t="s">
        <v>251</v>
      </c>
    </row>
    <row r="3843" ht="15.75" customHeight="1">
      <c r="A3843" s="14" t="s">
        <v>10219</v>
      </c>
      <c r="B3843" s="14" t="s">
        <v>10220</v>
      </c>
      <c r="C3843" s="14">
        <v>2023.0</v>
      </c>
      <c r="D3843" s="14">
        <v>40.0</v>
      </c>
      <c r="E3843" s="14">
        <v>182857.0</v>
      </c>
      <c r="F3843" s="14" t="s">
        <v>223</v>
      </c>
      <c r="G3843" s="14" t="s">
        <v>6926</v>
      </c>
      <c r="H3843" s="14" t="s">
        <v>10220</v>
      </c>
      <c r="I3843" s="14">
        <v>0.802</v>
      </c>
      <c r="J3843" s="14">
        <v>0.699</v>
      </c>
      <c r="K3843" s="14">
        <v>0.8301927148882384</v>
      </c>
      <c r="L3843" s="14">
        <v>0.0431</v>
      </c>
      <c r="M3843" s="14">
        <v>0.249</v>
      </c>
      <c r="N3843" s="14">
        <v>0.0</v>
      </c>
      <c r="O3843" s="14">
        <v>0.116</v>
      </c>
      <c r="P3843" s="14">
        <v>0.631</v>
      </c>
      <c r="Q3843" s="14">
        <v>104.959</v>
      </c>
      <c r="R3843" s="14">
        <v>11.0</v>
      </c>
      <c r="S3843" s="14">
        <v>0.0</v>
      </c>
      <c r="T3843" s="14" t="s">
        <v>103</v>
      </c>
      <c r="U3843" s="14" t="s">
        <v>68</v>
      </c>
      <c r="V3843" s="16" t="s">
        <v>407</v>
      </c>
      <c r="W3843" s="17" t="s">
        <v>185</v>
      </c>
    </row>
    <row r="3844" ht="15.75" customHeight="1">
      <c r="A3844" s="14" t="s">
        <v>6173</v>
      </c>
      <c r="B3844" s="14" t="s">
        <v>6174</v>
      </c>
      <c r="C3844" s="14">
        <v>1989.0</v>
      </c>
      <c r="D3844" s="14">
        <v>40.0</v>
      </c>
      <c r="E3844" s="14">
        <v>414213.0</v>
      </c>
      <c r="F3844" s="14" t="s">
        <v>368</v>
      </c>
      <c r="G3844" s="14" t="s">
        <v>1492</v>
      </c>
      <c r="H3844" s="14" t="s">
        <v>1500</v>
      </c>
      <c r="I3844" s="14">
        <v>0.548</v>
      </c>
      <c r="J3844" s="14">
        <v>0.347</v>
      </c>
      <c r="K3844" s="14">
        <v>0.6600645947712434</v>
      </c>
      <c r="L3844" s="14">
        <v>0.0362</v>
      </c>
      <c r="M3844" s="14">
        <v>0.771</v>
      </c>
      <c r="N3844" s="14">
        <v>0.00175</v>
      </c>
      <c r="O3844" s="14">
        <v>0.124</v>
      </c>
      <c r="P3844" s="14">
        <v>0.498</v>
      </c>
      <c r="Q3844" s="14">
        <v>117.75</v>
      </c>
      <c r="R3844" s="14">
        <v>7.0</v>
      </c>
      <c r="S3844" s="14">
        <v>0.0</v>
      </c>
      <c r="T3844" s="14" t="s">
        <v>104</v>
      </c>
      <c r="U3844" s="14" t="s">
        <v>35</v>
      </c>
      <c r="V3844" s="16" t="s">
        <v>54</v>
      </c>
      <c r="W3844" s="17" t="s">
        <v>251</v>
      </c>
    </row>
    <row r="3845" ht="15.75" customHeight="1">
      <c r="A3845" s="14" t="s">
        <v>10221</v>
      </c>
      <c r="B3845" s="14" t="s">
        <v>10222</v>
      </c>
      <c r="C3845" s="14">
        <v>2016.0</v>
      </c>
      <c r="D3845" s="14">
        <v>40.0</v>
      </c>
      <c r="E3845" s="14">
        <v>468720.0</v>
      </c>
      <c r="F3845" s="14" t="s">
        <v>194</v>
      </c>
      <c r="G3845" s="14" t="s">
        <v>195</v>
      </c>
      <c r="H3845" s="14" t="s">
        <v>9108</v>
      </c>
      <c r="I3845" s="14">
        <v>0.537</v>
      </c>
      <c r="J3845" s="14">
        <v>0.651</v>
      </c>
      <c r="K3845" s="14">
        <v>0.794344747913624</v>
      </c>
      <c r="L3845" s="14">
        <v>0.0496</v>
      </c>
      <c r="M3845" s="14">
        <v>0.498</v>
      </c>
      <c r="N3845" s="14">
        <v>5.44E-4</v>
      </c>
      <c r="O3845" s="14">
        <v>0.0387</v>
      </c>
      <c r="P3845" s="14">
        <v>0.808</v>
      </c>
      <c r="Q3845" s="14">
        <v>121.763</v>
      </c>
      <c r="R3845" s="14">
        <v>8.0</v>
      </c>
      <c r="S3845" s="14">
        <v>0.0</v>
      </c>
      <c r="T3845" s="14" t="s">
        <v>104</v>
      </c>
      <c r="U3845" s="14" t="s">
        <v>35</v>
      </c>
      <c r="V3845" s="16" t="s">
        <v>560</v>
      </c>
      <c r="W3845" s="17" t="s">
        <v>185</v>
      </c>
    </row>
    <row r="3846" ht="15.75" customHeight="1">
      <c r="A3846" s="14" t="s">
        <v>10224</v>
      </c>
      <c r="B3846" s="14" t="s">
        <v>10225</v>
      </c>
      <c r="C3846" s="14">
        <v>2022.0</v>
      </c>
      <c r="D3846" s="14">
        <v>40.0</v>
      </c>
      <c r="E3846" s="14">
        <v>319225.0</v>
      </c>
      <c r="F3846" s="14" t="s">
        <v>413</v>
      </c>
      <c r="G3846" s="14" t="s">
        <v>10226</v>
      </c>
      <c r="H3846" s="14" t="s">
        <v>10225</v>
      </c>
      <c r="I3846" s="14">
        <v>0.669</v>
      </c>
      <c r="J3846" s="14">
        <v>0.293</v>
      </c>
      <c r="K3846" s="14">
        <v>0.6515945500684108</v>
      </c>
      <c r="L3846" s="14">
        <v>0.0312</v>
      </c>
      <c r="M3846" s="14">
        <v>0.801</v>
      </c>
      <c r="N3846" s="14">
        <v>0.00748</v>
      </c>
      <c r="O3846" s="14">
        <v>0.0625</v>
      </c>
      <c r="P3846" s="14">
        <v>0.685</v>
      </c>
      <c r="Q3846" s="14">
        <v>106.053</v>
      </c>
      <c r="R3846" s="14">
        <v>5.0</v>
      </c>
      <c r="S3846" s="14">
        <v>1.0</v>
      </c>
      <c r="T3846" s="14" t="s">
        <v>34</v>
      </c>
      <c r="U3846" s="14" t="s">
        <v>35</v>
      </c>
      <c r="V3846" s="16" t="s">
        <v>407</v>
      </c>
      <c r="W3846" s="17" t="s">
        <v>185</v>
      </c>
    </row>
    <row r="3847" ht="15.75" customHeight="1">
      <c r="A3847" s="14" t="s">
        <v>21972</v>
      </c>
      <c r="B3847" s="14" t="s">
        <v>21973</v>
      </c>
      <c r="C3847" s="14">
        <v>2023.0</v>
      </c>
      <c r="D3847" s="14">
        <v>40.0</v>
      </c>
      <c r="E3847" s="14">
        <v>151266.0</v>
      </c>
      <c r="F3847" s="14" t="s">
        <v>8128</v>
      </c>
      <c r="G3847" s="14" t="s">
        <v>21974</v>
      </c>
      <c r="H3847" s="14" t="s">
        <v>21975</v>
      </c>
      <c r="I3847" s="14">
        <v>0.914</v>
      </c>
      <c r="J3847" s="14">
        <v>0.729</v>
      </c>
      <c r="K3847" s="14">
        <v>0.8454002951501424</v>
      </c>
      <c r="L3847" s="14">
        <v>0.234</v>
      </c>
      <c r="M3847" s="14">
        <v>0.00355</v>
      </c>
      <c r="N3847" s="14">
        <v>0.0</v>
      </c>
      <c r="O3847" s="14">
        <v>0.25</v>
      </c>
      <c r="P3847" s="14">
        <v>0.883</v>
      </c>
      <c r="Q3847" s="14">
        <v>149.981</v>
      </c>
      <c r="R3847" s="14">
        <v>11.0</v>
      </c>
      <c r="S3847" s="14">
        <v>0.0</v>
      </c>
      <c r="T3847" s="14" t="s">
        <v>1434</v>
      </c>
      <c r="U3847" s="14" t="s">
        <v>35</v>
      </c>
      <c r="V3847" s="16" t="s">
        <v>560</v>
      </c>
      <c r="W3847" s="17" t="s">
        <v>185</v>
      </c>
    </row>
    <row r="3848" ht="15.75" customHeight="1">
      <c r="A3848" s="14" t="s">
        <v>21976</v>
      </c>
      <c r="B3848" s="14" t="s">
        <v>21977</v>
      </c>
      <c r="C3848" s="14">
        <v>2024.0</v>
      </c>
      <c r="D3848" s="14">
        <v>40.0</v>
      </c>
      <c r="E3848" s="14">
        <v>185306.0</v>
      </c>
      <c r="F3848" s="14" t="s">
        <v>4278</v>
      </c>
      <c r="G3848" s="14" t="s">
        <v>21978</v>
      </c>
      <c r="H3848" s="14" t="s">
        <v>21979</v>
      </c>
      <c r="I3848" s="14">
        <v>0.734</v>
      </c>
      <c r="J3848" s="14">
        <v>0.592</v>
      </c>
      <c r="K3848" s="14">
        <v>0.8246957414321072</v>
      </c>
      <c r="L3848" s="14">
        <v>0.106</v>
      </c>
      <c r="M3848" s="14">
        <v>0.135</v>
      </c>
      <c r="N3848" s="14">
        <v>2.16E-5</v>
      </c>
      <c r="O3848" s="14">
        <v>0.0723</v>
      </c>
      <c r="P3848" s="14">
        <v>0.624</v>
      </c>
      <c r="Q3848" s="14">
        <v>170.06</v>
      </c>
      <c r="R3848" s="14">
        <v>7.0</v>
      </c>
      <c r="S3848" s="14">
        <v>1.0</v>
      </c>
      <c r="T3848" s="14" t="s">
        <v>21980</v>
      </c>
      <c r="U3848" s="14" t="s">
        <v>35</v>
      </c>
      <c r="V3848" s="16" t="s">
        <v>407</v>
      </c>
      <c r="W3848" s="17" t="s">
        <v>185</v>
      </c>
    </row>
    <row r="3849" ht="15.75" customHeight="1">
      <c r="A3849" s="14" t="s">
        <v>6176</v>
      </c>
      <c r="B3849" s="14" t="s">
        <v>6178</v>
      </c>
      <c r="C3849" s="14">
        <v>1976.0</v>
      </c>
      <c r="D3849" s="14">
        <v>40.0</v>
      </c>
      <c r="E3849" s="14">
        <v>270434.0</v>
      </c>
      <c r="F3849" s="14" t="s">
        <v>6181</v>
      </c>
      <c r="G3849" s="14" t="s">
        <v>6184</v>
      </c>
      <c r="H3849" s="14" t="s">
        <v>6185</v>
      </c>
      <c r="I3849" s="14">
        <v>0.485</v>
      </c>
      <c r="J3849" s="14">
        <v>0.432</v>
      </c>
      <c r="K3849" s="14">
        <v>0.7977883771993716</v>
      </c>
      <c r="L3849" s="14">
        <v>0.0324</v>
      </c>
      <c r="M3849" s="14">
        <v>0.416</v>
      </c>
      <c r="N3849" s="14">
        <v>0.00674</v>
      </c>
      <c r="O3849" s="14">
        <v>0.197</v>
      </c>
      <c r="P3849" s="14">
        <v>0.214</v>
      </c>
      <c r="Q3849" s="14">
        <v>74.77</v>
      </c>
      <c r="R3849" s="14">
        <v>0.0</v>
      </c>
      <c r="S3849" s="14">
        <v>0.0</v>
      </c>
      <c r="T3849" s="14" t="s">
        <v>103</v>
      </c>
      <c r="U3849" s="14" t="s">
        <v>35</v>
      </c>
      <c r="V3849" s="16" t="s">
        <v>36</v>
      </c>
      <c r="W3849" s="17" t="s">
        <v>251</v>
      </c>
    </row>
    <row r="3850" ht="15.75" customHeight="1">
      <c r="A3850" s="14" t="s">
        <v>6187</v>
      </c>
      <c r="B3850" s="14" t="s">
        <v>6189</v>
      </c>
      <c r="C3850" s="14">
        <v>2008.0</v>
      </c>
      <c r="D3850" s="14">
        <v>40.0</v>
      </c>
      <c r="E3850" s="14">
        <v>325720.0</v>
      </c>
      <c r="F3850" s="14" t="s">
        <v>6190</v>
      </c>
      <c r="G3850" s="14" t="s">
        <v>6192</v>
      </c>
      <c r="H3850" s="14" t="s">
        <v>6193</v>
      </c>
      <c r="I3850" s="14">
        <v>0.631</v>
      </c>
      <c r="J3850" s="14">
        <v>0.847</v>
      </c>
      <c r="K3850" s="14">
        <v>0.8838149423377365</v>
      </c>
      <c r="L3850" s="14">
        <v>0.259</v>
      </c>
      <c r="M3850" s="14">
        <v>0.0188</v>
      </c>
      <c r="N3850" s="14">
        <v>0.0</v>
      </c>
      <c r="O3850" s="14">
        <v>0.0565</v>
      </c>
      <c r="P3850" s="14">
        <v>0.489</v>
      </c>
      <c r="Q3850" s="14">
        <v>154.12</v>
      </c>
      <c r="R3850" s="14">
        <v>9.0</v>
      </c>
      <c r="S3850" s="14">
        <v>0.0</v>
      </c>
      <c r="T3850" s="14" t="s">
        <v>103</v>
      </c>
      <c r="U3850" s="14" t="s">
        <v>35</v>
      </c>
      <c r="V3850" s="16" t="s">
        <v>54</v>
      </c>
      <c r="W3850" s="17" t="s">
        <v>251</v>
      </c>
    </row>
    <row r="3851" ht="15.75" customHeight="1">
      <c r="A3851" s="14" t="s">
        <v>10227</v>
      </c>
      <c r="B3851" s="14" t="s">
        <v>10228</v>
      </c>
      <c r="C3851" s="14">
        <v>2001.0</v>
      </c>
      <c r="D3851" s="14">
        <v>40.0</v>
      </c>
      <c r="E3851" s="14">
        <v>160906.0</v>
      </c>
      <c r="F3851" s="14" t="s">
        <v>1267</v>
      </c>
      <c r="G3851" s="14" t="s">
        <v>10229</v>
      </c>
      <c r="H3851" s="14" t="s">
        <v>10230</v>
      </c>
      <c r="I3851" s="14">
        <v>0.6567054320987653</v>
      </c>
      <c r="J3851" s="14">
        <v>0.6703844999999999</v>
      </c>
      <c r="K3851" s="14">
        <v>0.8136264709055699</v>
      </c>
      <c r="L3851" s="14">
        <v>0.08138265432098765</v>
      </c>
      <c r="M3851" s="14">
        <v>0.2693400896296296</v>
      </c>
      <c r="N3851" s="14">
        <v>0.05448885008024692</v>
      </c>
      <c r="O3851" s="14">
        <v>0.1911505555555556</v>
      </c>
      <c r="P3851" s="14">
        <v>0.6187672839506173</v>
      </c>
      <c r="Q3851" s="14">
        <v>120.71</v>
      </c>
      <c r="R3851" s="14">
        <v>5.0</v>
      </c>
      <c r="S3851" s="14">
        <v>1.0</v>
      </c>
      <c r="T3851" s="14" t="s">
        <v>103</v>
      </c>
      <c r="U3851" s="14" t="s">
        <v>35</v>
      </c>
      <c r="V3851" s="16" t="s">
        <v>407</v>
      </c>
      <c r="W3851" s="17" t="s">
        <v>185</v>
      </c>
    </row>
    <row r="3852" ht="15.75" customHeight="1">
      <c r="A3852" s="14" t="s">
        <v>10232</v>
      </c>
      <c r="B3852" s="14" t="s">
        <v>10233</v>
      </c>
      <c r="C3852" s="14">
        <v>1987.0</v>
      </c>
      <c r="D3852" s="14">
        <v>40.0</v>
      </c>
      <c r="E3852" s="14">
        <v>486240.0</v>
      </c>
      <c r="F3852" s="14" t="s">
        <v>10234</v>
      </c>
      <c r="G3852" s="14" t="s">
        <v>10235</v>
      </c>
      <c r="H3852" s="14" t="s">
        <v>10236</v>
      </c>
      <c r="I3852" s="14">
        <v>0.525</v>
      </c>
      <c r="J3852" s="14">
        <v>0.493</v>
      </c>
      <c r="K3852" s="14">
        <v>0.6301627702900315</v>
      </c>
      <c r="L3852" s="14">
        <v>0.0249</v>
      </c>
      <c r="M3852" s="14">
        <v>0.00266</v>
      </c>
      <c r="N3852" s="14">
        <v>0.00665</v>
      </c>
      <c r="O3852" s="14">
        <v>0.084</v>
      </c>
      <c r="P3852" s="14">
        <v>0.792</v>
      </c>
      <c r="Q3852" s="14">
        <v>98.06</v>
      </c>
      <c r="R3852" s="14">
        <v>9.0</v>
      </c>
      <c r="S3852" s="14">
        <v>1.0</v>
      </c>
      <c r="T3852" s="14" t="s">
        <v>103</v>
      </c>
      <c r="U3852" s="14" t="s">
        <v>35</v>
      </c>
      <c r="V3852" s="16" t="s">
        <v>181</v>
      </c>
      <c r="W3852" s="17" t="s">
        <v>185</v>
      </c>
    </row>
    <row r="3853" ht="15.75" customHeight="1">
      <c r="A3853" s="14" t="s">
        <v>10237</v>
      </c>
      <c r="B3853" s="14" t="s">
        <v>10238</v>
      </c>
      <c r="C3853" s="14">
        <v>1983.0</v>
      </c>
      <c r="D3853" s="14">
        <v>40.0</v>
      </c>
      <c r="E3853" s="14">
        <v>259426.0</v>
      </c>
      <c r="F3853" s="14" t="s">
        <v>9285</v>
      </c>
      <c r="G3853" s="14" t="s">
        <v>10239</v>
      </c>
      <c r="H3853" s="14" t="s">
        <v>10240</v>
      </c>
      <c r="I3853" s="14">
        <v>0.881</v>
      </c>
      <c r="J3853" s="14">
        <v>0.636</v>
      </c>
      <c r="K3853" s="14">
        <v>0.6832288836933839</v>
      </c>
      <c r="L3853" s="14">
        <v>0.156</v>
      </c>
      <c r="M3853" s="14">
        <v>0.0257</v>
      </c>
      <c r="N3853" s="14">
        <v>2.57E-4</v>
      </c>
      <c r="O3853" s="14">
        <v>0.207</v>
      </c>
      <c r="P3853" s="14">
        <v>0.616</v>
      </c>
      <c r="Q3853" s="14">
        <v>108.86</v>
      </c>
      <c r="R3853" s="14">
        <v>4.0</v>
      </c>
      <c r="S3853" s="14">
        <v>0.0</v>
      </c>
      <c r="T3853" s="14" t="s">
        <v>103</v>
      </c>
      <c r="U3853" s="14" t="s">
        <v>35</v>
      </c>
      <c r="V3853" s="16" t="s">
        <v>407</v>
      </c>
      <c r="W3853" s="17" t="s">
        <v>185</v>
      </c>
    </row>
    <row r="3854" ht="15.75" customHeight="1">
      <c r="A3854" s="14" t="s">
        <v>10241</v>
      </c>
      <c r="B3854" s="14" t="s">
        <v>10242</v>
      </c>
      <c r="C3854" s="14">
        <v>1964.0</v>
      </c>
      <c r="D3854" s="14">
        <v>40.0</v>
      </c>
      <c r="E3854" s="14">
        <v>140480.0</v>
      </c>
      <c r="F3854" s="14" t="s">
        <v>10243</v>
      </c>
      <c r="G3854" s="14" t="s">
        <v>10244</v>
      </c>
      <c r="H3854" s="14" t="s">
        <v>10245</v>
      </c>
      <c r="I3854" s="14">
        <v>0.307</v>
      </c>
      <c r="J3854" s="14">
        <v>0.522</v>
      </c>
      <c r="K3854" s="14">
        <v>0.7557589887118312</v>
      </c>
      <c r="L3854" s="14">
        <v>0.0374</v>
      </c>
      <c r="M3854" s="14">
        <v>0.809</v>
      </c>
      <c r="N3854" s="14">
        <v>0.0</v>
      </c>
      <c r="O3854" s="14">
        <v>0.0765</v>
      </c>
      <c r="P3854" s="14">
        <v>0.654</v>
      </c>
      <c r="Q3854" s="14">
        <v>200.6</v>
      </c>
      <c r="R3854" s="14">
        <v>9.0</v>
      </c>
      <c r="S3854" s="14">
        <v>0.0</v>
      </c>
      <c r="T3854" s="14" t="s">
        <v>103</v>
      </c>
      <c r="U3854" s="14" t="s">
        <v>35</v>
      </c>
      <c r="V3854" s="16" t="s">
        <v>407</v>
      </c>
      <c r="W3854" s="17" t="s">
        <v>185</v>
      </c>
    </row>
    <row r="3855" ht="15.75" customHeight="1">
      <c r="A3855" s="14" t="s">
        <v>10247</v>
      </c>
      <c r="B3855" s="14" t="s">
        <v>10248</v>
      </c>
      <c r="C3855" s="14">
        <v>1977.0</v>
      </c>
      <c r="D3855" s="14">
        <v>40.0</v>
      </c>
      <c r="E3855" s="14">
        <v>384573.0</v>
      </c>
      <c r="F3855" s="14" t="s">
        <v>122</v>
      </c>
      <c r="G3855" s="14" t="s">
        <v>123</v>
      </c>
      <c r="H3855" s="14" t="s">
        <v>10249</v>
      </c>
      <c r="I3855" s="14">
        <v>0.6567054320987653</v>
      </c>
      <c r="J3855" s="14">
        <v>0.6703844999999999</v>
      </c>
      <c r="K3855" s="14">
        <v>0.8136264709055699</v>
      </c>
      <c r="L3855" s="14">
        <v>0.08138265432098765</v>
      </c>
      <c r="M3855" s="14">
        <v>0.2693400896296296</v>
      </c>
      <c r="N3855" s="14">
        <v>0.05448885008024692</v>
      </c>
      <c r="O3855" s="14">
        <v>0.1911505555555556</v>
      </c>
      <c r="P3855" s="14">
        <v>0.6187672839506173</v>
      </c>
      <c r="Q3855" s="14">
        <v>120.71</v>
      </c>
      <c r="R3855" s="14">
        <v>5.0</v>
      </c>
      <c r="S3855" s="14">
        <v>1.0</v>
      </c>
      <c r="T3855" s="14" t="s">
        <v>104</v>
      </c>
      <c r="U3855" s="14" t="s">
        <v>68</v>
      </c>
      <c r="V3855" s="16" t="s">
        <v>407</v>
      </c>
      <c r="W3855" s="17" t="s">
        <v>185</v>
      </c>
    </row>
    <row r="3856" ht="15.75" customHeight="1">
      <c r="A3856" s="14" t="s">
        <v>21981</v>
      </c>
      <c r="B3856" s="14" t="s">
        <v>21982</v>
      </c>
      <c r="C3856" s="14">
        <v>2016.0</v>
      </c>
      <c r="D3856" s="14">
        <v>40.0</v>
      </c>
      <c r="E3856" s="14">
        <v>255840.0</v>
      </c>
      <c r="F3856" s="14" t="s">
        <v>21983</v>
      </c>
      <c r="G3856" s="14" t="s">
        <v>21984</v>
      </c>
      <c r="H3856" s="14" t="s">
        <v>21985</v>
      </c>
      <c r="I3856" s="14">
        <v>0.719</v>
      </c>
      <c r="J3856" s="14">
        <v>0.933</v>
      </c>
      <c r="K3856" s="14">
        <v>0.9051611661090164</v>
      </c>
      <c r="L3856" s="14">
        <v>0.0863</v>
      </c>
      <c r="M3856" s="14">
        <v>0.213</v>
      </c>
      <c r="N3856" s="14">
        <v>0.0</v>
      </c>
      <c r="O3856" s="14">
        <v>0.177</v>
      </c>
      <c r="P3856" s="14">
        <v>0.624</v>
      </c>
      <c r="Q3856" s="14">
        <v>104.1</v>
      </c>
      <c r="R3856" s="14">
        <v>9.0</v>
      </c>
      <c r="S3856" s="14">
        <v>1.0</v>
      </c>
      <c r="T3856" s="14" t="s">
        <v>1264</v>
      </c>
      <c r="U3856" s="14" t="s">
        <v>68</v>
      </c>
      <c r="V3856" s="16" t="s">
        <v>407</v>
      </c>
      <c r="W3856" s="17" t="s">
        <v>185</v>
      </c>
    </row>
    <row r="3857" ht="15.75" customHeight="1">
      <c r="A3857" s="14" t="s">
        <v>10250</v>
      </c>
      <c r="B3857" s="14" t="s">
        <v>10251</v>
      </c>
      <c r="C3857" s="14">
        <v>2010.0</v>
      </c>
      <c r="D3857" s="14">
        <v>40.0</v>
      </c>
      <c r="E3857" s="14">
        <v>244343.0</v>
      </c>
      <c r="F3857" s="14" t="s">
        <v>4270</v>
      </c>
      <c r="G3857" s="14" t="s">
        <v>5402</v>
      </c>
      <c r="H3857" s="14" t="s">
        <v>9034</v>
      </c>
      <c r="I3857" s="14">
        <v>0.63</v>
      </c>
      <c r="J3857" s="14">
        <v>0.97</v>
      </c>
      <c r="K3857" s="14">
        <v>0.8835154963128888</v>
      </c>
      <c r="L3857" s="14">
        <v>0.0501</v>
      </c>
      <c r="M3857" s="14">
        <v>6.6E-4</v>
      </c>
      <c r="N3857" s="14">
        <v>0.0183</v>
      </c>
      <c r="O3857" s="14">
        <v>0.358</v>
      </c>
      <c r="P3857" s="14">
        <v>0.548</v>
      </c>
      <c r="Q3857" s="14">
        <v>130.01</v>
      </c>
      <c r="R3857" s="14">
        <v>8.0</v>
      </c>
      <c r="S3857" s="14">
        <v>0.0</v>
      </c>
      <c r="T3857" s="14" t="s">
        <v>104</v>
      </c>
      <c r="U3857" s="14" t="s">
        <v>68</v>
      </c>
      <c r="V3857" s="16" t="s">
        <v>333</v>
      </c>
      <c r="W3857" s="17" t="s">
        <v>185</v>
      </c>
    </row>
    <row r="3858" ht="15.75" customHeight="1">
      <c r="A3858" s="14" t="s">
        <v>10252</v>
      </c>
      <c r="B3858" s="14" t="s">
        <v>10253</v>
      </c>
      <c r="C3858" s="14">
        <v>2017.0</v>
      </c>
      <c r="D3858" s="14">
        <v>40.0</v>
      </c>
      <c r="E3858" s="14">
        <v>188005.0</v>
      </c>
      <c r="F3858" s="14" t="s">
        <v>1629</v>
      </c>
      <c r="G3858" s="14" t="s">
        <v>3165</v>
      </c>
      <c r="H3858" s="14" t="s">
        <v>10253</v>
      </c>
      <c r="I3858" s="14">
        <v>0.752</v>
      </c>
      <c r="J3858" s="14">
        <v>0.945</v>
      </c>
      <c r="K3858" s="14">
        <v>0.8906808119074567</v>
      </c>
      <c r="L3858" s="14">
        <v>0.0444</v>
      </c>
      <c r="M3858" s="14">
        <v>0.271</v>
      </c>
      <c r="N3858" s="14">
        <v>0.0</v>
      </c>
      <c r="O3858" s="14">
        <v>0.317</v>
      </c>
      <c r="P3858" s="14">
        <v>0.77</v>
      </c>
      <c r="Q3858" s="14">
        <v>104.97</v>
      </c>
      <c r="R3858" s="14">
        <v>9.0</v>
      </c>
      <c r="S3858" s="14">
        <v>0.0</v>
      </c>
      <c r="T3858" s="14" t="s">
        <v>104</v>
      </c>
      <c r="U3858" s="14" t="s">
        <v>68</v>
      </c>
      <c r="V3858" s="16" t="s">
        <v>181</v>
      </c>
      <c r="W3858" s="17" t="s">
        <v>185</v>
      </c>
    </row>
    <row r="3859" ht="15.75" customHeight="1">
      <c r="A3859" s="14" t="s">
        <v>6194</v>
      </c>
      <c r="B3859" s="14" t="s">
        <v>6195</v>
      </c>
      <c r="C3859" s="14">
        <v>2020.0</v>
      </c>
      <c r="D3859" s="14">
        <v>41.0</v>
      </c>
      <c r="E3859" s="14">
        <v>203493.0</v>
      </c>
      <c r="F3859" s="14" t="s">
        <v>67</v>
      </c>
      <c r="G3859" s="14" t="s">
        <v>69</v>
      </c>
      <c r="H3859" s="14" t="s">
        <v>80</v>
      </c>
      <c r="I3859" s="14">
        <v>0.172</v>
      </c>
      <c r="J3859" s="14">
        <v>0.416</v>
      </c>
      <c r="K3859" s="14">
        <v>0.7468397749717273</v>
      </c>
      <c r="L3859" s="14">
        <v>0.0351</v>
      </c>
      <c r="M3859" s="14">
        <v>0.94</v>
      </c>
      <c r="N3859" s="14">
        <v>0.909</v>
      </c>
      <c r="O3859" s="14">
        <v>0.152</v>
      </c>
      <c r="P3859" s="14">
        <v>0.129</v>
      </c>
      <c r="Q3859" s="14">
        <v>76.275</v>
      </c>
      <c r="R3859" s="14">
        <v>0.0</v>
      </c>
      <c r="S3859" s="14">
        <v>0.0</v>
      </c>
      <c r="T3859" s="14" t="s">
        <v>34</v>
      </c>
      <c r="U3859" s="14" t="s">
        <v>35</v>
      </c>
      <c r="V3859" s="16" t="s">
        <v>58</v>
      </c>
      <c r="W3859" s="17" t="s">
        <v>251</v>
      </c>
    </row>
    <row r="3860" ht="15.75" customHeight="1">
      <c r="A3860" s="14" t="s">
        <v>10255</v>
      </c>
      <c r="B3860" s="14" t="s">
        <v>10256</v>
      </c>
      <c r="C3860" s="14">
        <v>2022.0</v>
      </c>
      <c r="D3860" s="14">
        <v>41.0</v>
      </c>
      <c r="E3860" s="14">
        <v>204405.0</v>
      </c>
      <c r="F3860" s="14" t="s">
        <v>26</v>
      </c>
      <c r="G3860" s="14" t="s">
        <v>10257</v>
      </c>
      <c r="H3860" s="14" t="s">
        <v>10258</v>
      </c>
      <c r="I3860" s="14">
        <v>0.515</v>
      </c>
      <c r="J3860" s="14">
        <v>0.97</v>
      </c>
      <c r="K3860" s="14">
        <v>0.9688576133944592</v>
      </c>
      <c r="L3860" s="14">
        <v>0.0514</v>
      </c>
      <c r="M3860" s="14">
        <v>0.0212</v>
      </c>
      <c r="N3860" s="14">
        <v>0.178</v>
      </c>
      <c r="O3860" s="14">
        <v>0.134</v>
      </c>
      <c r="P3860" s="14">
        <v>0.593</v>
      </c>
      <c r="Q3860" s="14">
        <v>129.95</v>
      </c>
      <c r="R3860" s="14">
        <v>2.0</v>
      </c>
      <c r="S3860" s="14">
        <v>0.0</v>
      </c>
      <c r="T3860" s="14" t="s">
        <v>34</v>
      </c>
      <c r="U3860" s="14" t="s">
        <v>35</v>
      </c>
      <c r="V3860" s="16" t="s">
        <v>333</v>
      </c>
      <c r="W3860" s="17" t="s">
        <v>185</v>
      </c>
    </row>
    <row r="3861" ht="15.75" customHeight="1">
      <c r="A3861" s="14" t="s">
        <v>10259</v>
      </c>
      <c r="B3861" s="14" t="s">
        <v>10260</v>
      </c>
      <c r="C3861" s="14">
        <v>2021.0</v>
      </c>
      <c r="D3861" s="14">
        <v>41.0</v>
      </c>
      <c r="E3861" s="14">
        <v>173537.0</v>
      </c>
      <c r="F3861" s="14" t="s">
        <v>26</v>
      </c>
      <c r="G3861" s="14" t="s">
        <v>9278</v>
      </c>
      <c r="H3861" s="14" t="s">
        <v>10261</v>
      </c>
      <c r="I3861" s="14">
        <v>0.827</v>
      </c>
      <c r="J3861" s="14">
        <v>0.834</v>
      </c>
      <c r="K3861" s="14">
        <v>0.8382349795555745</v>
      </c>
      <c r="L3861" s="14">
        <v>0.101</v>
      </c>
      <c r="M3861" s="14">
        <v>0.17</v>
      </c>
      <c r="N3861" s="14">
        <v>0.0</v>
      </c>
      <c r="O3861" s="14">
        <v>0.0413</v>
      </c>
      <c r="P3861" s="14">
        <v>0.751</v>
      </c>
      <c r="Q3861" s="14">
        <v>130.034</v>
      </c>
      <c r="R3861" s="14">
        <v>11.0</v>
      </c>
      <c r="S3861" s="14">
        <v>1.0</v>
      </c>
      <c r="T3861" s="14" t="s">
        <v>34</v>
      </c>
      <c r="U3861" s="14" t="s">
        <v>35</v>
      </c>
      <c r="V3861" s="16" t="s">
        <v>181</v>
      </c>
      <c r="W3861" s="17" t="s">
        <v>185</v>
      </c>
    </row>
    <row r="3862" ht="15.75" customHeight="1">
      <c r="A3862" s="14" t="s">
        <v>10263</v>
      </c>
      <c r="B3862" s="14" t="s">
        <v>10264</v>
      </c>
      <c r="C3862" s="14">
        <v>2019.0</v>
      </c>
      <c r="D3862" s="14">
        <v>41.0</v>
      </c>
      <c r="E3862" s="14">
        <v>283480.0</v>
      </c>
      <c r="F3862" s="14" t="s">
        <v>26</v>
      </c>
      <c r="G3862" s="14" t="s">
        <v>5764</v>
      </c>
      <c r="H3862" s="14" t="s">
        <v>5765</v>
      </c>
      <c r="I3862" s="14">
        <v>0.712</v>
      </c>
      <c r="J3862" s="14">
        <v>0.627</v>
      </c>
      <c r="K3862" s="14">
        <v>0.7907941736190022</v>
      </c>
      <c r="L3862" s="14">
        <v>0.0321</v>
      </c>
      <c r="M3862" s="14">
        <v>0.0014</v>
      </c>
      <c r="N3862" s="14">
        <v>2.28E-5</v>
      </c>
      <c r="O3862" s="14">
        <v>0.175</v>
      </c>
      <c r="P3862" s="14">
        <v>0.565</v>
      </c>
      <c r="Q3862" s="14">
        <v>127.88</v>
      </c>
      <c r="R3862" s="14">
        <v>2.0</v>
      </c>
      <c r="S3862" s="14">
        <v>1.0</v>
      </c>
      <c r="T3862" s="14" t="s">
        <v>34</v>
      </c>
      <c r="U3862" s="14" t="s">
        <v>35</v>
      </c>
      <c r="V3862" s="16" t="s">
        <v>333</v>
      </c>
      <c r="W3862" s="17" t="s">
        <v>185</v>
      </c>
    </row>
    <row r="3863" ht="15.75" customHeight="1">
      <c r="A3863" s="14" t="s">
        <v>10265</v>
      </c>
      <c r="B3863" s="14" t="s">
        <v>10266</v>
      </c>
      <c r="C3863" s="14">
        <v>2016.0</v>
      </c>
      <c r="D3863" s="14">
        <v>41.0</v>
      </c>
      <c r="E3863" s="14">
        <v>384573.0</v>
      </c>
      <c r="F3863" s="14" t="s">
        <v>122</v>
      </c>
      <c r="G3863" s="14" t="s">
        <v>123</v>
      </c>
      <c r="H3863" s="14" t="s">
        <v>10267</v>
      </c>
      <c r="I3863" s="14">
        <v>0.6567054320987653</v>
      </c>
      <c r="J3863" s="14">
        <v>0.6703844999999999</v>
      </c>
      <c r="K3863" s="14">
        <v>0.8136264709055699</v>
      </c>
      <c r="L3863" s="14">
        <v>0.08138265432098765</v>
      </c>
      <c r="M3863" s="14">
        <v>0.2693400896296296</v>
      </c>
      <c r="N3863" s="14">
        <v>0.05448885008024692</v>
      </c>
      <c r="O3863" s="14">
        <v>0.1911505555555556</v>
      </c>
      <c r="P3863" s="14">
        <v>0.6187672839506173</v>
      </c>
      <c r="Q3863" s="14">
        <v>120.71</v>
      </c>
      <c r="R3863" s="14">
        <v>5.0</v>
      </c>
      <c r="S3863" s="14">
        <v>1.0</v>
      </c>
      <c r="T3863" s="14" t="s">
        <v>104</v>
      </c>
      <c r="U3863" s="14" t="s">
        <v>35</v>
      </c>
      <c r="V3863" s="16" t="s">
        <v>407</v>
      </c>
      <c r="W3863" s="17" t="s">
        <v>185</v>
      </c>
    </row>
    <row r="3864" ht="15.75" customHeight="1">
      <c r="A3864" s="14" t="s">
        <v>10268</v>
      </c>
      <c r="B3864" s="14" t="s">
        <v>2316</v>
      </c>
      <c r="C3864" s="14">
        <v>2021.0</v>
      </c>
      <c r="D3864" s="14">
        <v>41.0</v>
      </c>
      <c r="E3864" s="14">
        <v>318113.0</v>
      </c>
      <c r="F3864" s="14" t="s">
        <v>26</v>
      </c>
      <c r="G3864" s="14" t="s">
        <v>2315</v>
      </c>
      <c r="H3864" s="14" t="s">
        <v>2316</v>
      </c>
      <c r="I3864" s="14">
        <v>0.51</v>
      </c>
      <c r="J3864" s="14">
        <v>0.528</v>
      </c>
      <c r="K3864" s="14">
        <v>0.8397108206780376</v>
      </c>
      <c r="L3864" s="14">
        <v>0.208</v>
      </c>
      <c r="M3864" s="14">
        <v>0.795</v>
      </c>
      <c r="N3864" s="14">
        <v>0.0</v>
      </c>
      <c r="O3864" s="14">
        <v>0.659</v>
      </c>
      <c r="P3864" s="14">
        <v>0.722</v>
      </c>
      <c r="Q3864" s="14">
        <v>75.31</v>
      </c>
      <c r="R3864" s="14">
        <v>9.0</v>
      </c>
      <c r="S3864" s="14">
        <v>0.0</v>
      </c>
      <c r="T3864" s="14" t="s">
        <v>34</v>
      </c>
      <c r="U3864" s="14" t="s">
        <v>35</v>
      </c>
      <c r="V3864" s="16" t="s">
        <v>181</v>
      </c>
      <c r="W3864" s="17" t="s">
        <v>185</v>
      </c>
    </row>
    <row r="3865" ht="15.75" customHeight="1">
      <c r="A3865" s="14" t="s">
        <v>6200</v>
      </c>
      <c r="B3865" s="14" t="s">
        <v>6201</v>
      </c>
      <c r="C3865" s="14">
        <v>2011.0</v>
      </c>
      <c r="D3865" s="14">
        <v>41.0</v>
      </c>
      <c r="E3865" s="14">
        <v>160106.0</v>
      </c>
      <c r="F3865" s="14" t="s">
        <v>6203</v>
      </c>
      <c r="G3865" s="14" t="s">
        <v>6205</v>
      </c>
      <c r="H3865" s="14" t="s">
        <v>6206</v>
      </c>
      <c r="I3865" s="14">
        <v>0.189</v>
      </c>
      <c r="J3865" s="14">
        <v>0.0694</v>
      </c>
      <c r="K3865" s="14">
        <v>0.5430239770593754</v>
      </c>
      <c r="L3865" s="14">
        <v>0.0399</v>
      </c>
      <c r="M3865" s="14">
        <v>0.951</v>
      </c>
      <c r="N3865" s="14">
        <v>0.045</v>
      </c>
      <c r="O3865" s="14">
        <v>0.131</v>
      </c>
      <c r="P3865" s="14">
        <v>0.0399</v>
      </c>
      <c r="Q3865" s="14">
        <v>95.17</v>
      </c>
      <c r="R3865" s="14">
        <v>5.0</v>
      </c>
      <c r="S3865" s="14">
        <v>1.0</v>
      </c>
      <c r="T3865" s="14" t="s">
        <v>103</v>
      </c>
      <c r="U3865" s="14" t="s">
        <v>35</v>
      </c>
      <c r="V3865" s="16" t="s">
        <v>75</v>
      </c>
      <c r="W3865" s="17" t="s">
        <v>251</v>
      </c>
    </row>
    <row r="3866" ht="15.75" customHeight="1">
      <c r="A3866" s="14" t="s">
        <v>10275</v>
      </c>
      <c r="B3866" s="14" t="s">
        <v>10276</v>
      </c>
      <c r="C3866" s="14">
        <v>2016.0</v>
      </c>
      <c r="D3866" s="14">
        <v>41.0</v>
      </c>
      <c r="E3866" s="14">
        <v>194417.0</v>
      </c>
      <c r="F3866" s="14" t="s">
        <v>10277</v>
      </c>
      <c r="G3866" s="14" t="s">
        <v>10278</v>
      </c>
      <c r="H3866" s="14" t="s">
        <v>10279</v>
      </c>
      <c r="I3866" s="14">
        <v>0.857</v>
      </c>
      <c r="J3866" s="14">
        <v>0.83</v>
      </c>
      <c r="K3866" s="14">
        <v>0.88586828650812</v>
      </c>
      <c r="L3866" s="14">
        <v>0.139</v>
      </c>
      <c r="M3866" s="14">
        <v>0.0069</v>
      </c>
      <c r="N3866" s="14">
        <v>0.834</v>
      </c>
      <c r="O3866" s="14">
        <v>0.372</v>
      </c>
      <c r="P3866" s="14">
        <v>0.569</v>
      </c>
      <c r="Q3866" s="14">
        <v>102.0</v>
      </c>
      <c r="R3866" s="14">
        <v>6.0</v>
      </c>
      <c r="S3866" s="14">
        <v>0.0</v>
      </c>
      <c r="T3866" s="14" t="s">
        <v>103</v>
      </c>
      <c r="U3866" s="14" t="s">
        <v>68</v>
      </c>
      <c r="V3866" s="16" t="s">
        <v>333</v>
      </c>
      <c r="W3866" s="17" t="s">
        <v>185</v>
      </c>
    </row>
    <row r="3867" ht="15.75" customHeight="1">
      <c r="A3867" s="14" t="s">
        <v>10280</v>
      </c>
      <c r="B3867" s="14" t="s">
        <v>10281</v>
      </c>
      <c r="C3867" s="14">
        <v>1993.0</v>
      </c>
      <c r="D3867" s="14">
        <v>41.0</v>
      </c>
      <c r="E3867" s="14">
        <v>333600.0</v>
      </c>
      <c r="F3867" s="14" t="s">
        <v>5878</v>
      </c>
      <c r="G3867" s="14" t="s">
        <v>10281</v>
      </c>
      <c r="H3867" s="14" t="s">
        <v>10281</v>
      </c>
      <c r="I3867" s="14">
        <v>0.702</v>
      </c>
      <c r="J3867" s="14">
        <v>0.694</v>
      </c>
      <c r="K3867" s="14">
        <v>0.7183924026112039</v>
      </c>
      <c r="L3867" s="14">
        <v>0.0444</v>
      </c>
      <c r="M3867" s="14">
        <v>0.122</v>
      </c>
      <c r="N3867" s="14">
        <v>0.529</v>
      </c>
      <c r="O3867" s="14">
        <v>0.151</v>
      </c>
      <c r="P3867" s="14">
        <v>0.564</v>
      </c>
      <c r="Q3867" s="14">
        <v>109.0</v>
      </c>
      <c r="R3867" s="14">
        <v>5.0</v>
      </c>
      <c r="S3867" s="14">
        <v>1.0</v>
      </c>
      <c r="T3867" s="14" t="s">
        <v>103</v>
      </c>
      <c r="U3867" s="14" t="s">
        <v>35</v>
      </c>
      <c r="V3867" s="16" t="s">
        <v>333</v>
      </c>
      <c r="W3867" s="17" t="s">
        <v>185</v>
      </c>
    </row>
    <row r="3868" ht="15.75" customHeight="1">
      <c r="A3868" s="14" t="s">
        <v>10283</v>
      </c>
      <c r="B3868" s="14" t="s">
        <v>10284</v>
      </c>
      <c r="C3868" s="14">
        <v>2013.0</v>
      </c>
      <c r="D3868" s="14">
        <v>41.0</v>
      </c>
      <c r="E3868" s="14">
        <v>322906.0</v>
      </c>
      <c r="F3868" s="14" t="s">
        <v>175</v>
      </c>
      <c r="G3868" s="14" t="s">
        <v>176</v>
      </c>
      <c r="H3868" s="14" t="s">
        <v>10285</v>
      </c>
      <c r="I3868" s="14">
        <v>0.6567054320987653</v>
      </c>
      <c r="J3868" s="14">
        <v>0.6703844999999999</v>
      </c>
      <c r="K3868" s="14">
        <v>0.8136264709055699</v>
      </c>
      <c r="L3868" s="14">
        <v>0.08138265432098765</v>
      </c>
      <c r="M3868" s="14">
        <v>0.2693400896296296</v>
      </c>
      <c r="N3868" s="14">
        <v>0.05448885008024692</v>
      </c>
      <c r="O3868" s="14">
        <v>0.1911505555555556</v>
      </c>
      <c r="P3868" s="14">
        <v>0.6187672839506173</v>
      </c>
      <c r="Q3868" s="14">
        <v>120.71</v>
      </c>
      <c r="R3868" s="14">
        <v>5.0</v>
      </c>
      <c r="S3868" s="14">
        <v>1.0</v>
      </c>
      <c r="T3868" s="14" t="s">
        <v>104</v>
      </c>
      <c r="U3868" s="14" t="s">
        <v>35</v>
      </c>
      <c r="V3868" s="16" t="s">
        <v>407</v>
      </c>
      <c r="W3868" s="17" t="s">
        <v>185</v>
      </c>
    </row>
    <row r="3869" ht="15.75" customHeight="1">
      <c r="A3869" s="14" t="s">
        <v>10286</v>
      </c>
      <c r="B3869" s="14" t="s">
        <v>10287</v>
      </c>
      <c r="C3869" s="14">
        <v>2012.0</v>
      </c>
      <c r="D3869" s="14">
        <v>41.0</v>
      </c>
      <c r="E3869" s="14">
        <v>262385.0</v>
      </c>
      <c r="F3869" s="14" t="s">
        <v>26</v>
      </c>
      <c r="G3869" s="14" t="s">
        <v>4598</v>
      </c>
      <c r="H3869" s="14" t="s">
        <v>10198</v>
      </c>
      <c r="I3869" s="14">
        <v>0.688</v>
      </c>
      <c r="J3869" s="14">
        <v>0.935</v>
      </c>
      <c r="K3869" s="14">
        <v>0.863153166623251</v>
      </c>
      <c r="L3869" s="14">
        <v>0.111</v>
      </c>
      <c r="M3869" s="14">
        <v>0.346</v>
      </c>
      <c r="N3869" s="14">
        <v>0.0</v>
      </c>
      <c r="O3869" s="14">
        <v>0.0717</v>
      </c>
      <c r="P3869" s="14">
        <v>0.863</v>
      </c>
      <c r="Q3869" s="14">
        <v>101.983</v>
      </c>
      <c r="R3869" s="14">
        <v>11.0</v>
      </c>
      <c r="S3869" s="14">
        <v>0.0</v>
      </c>
      <c r="T3869" s="14" t="s">
        <v>34</v>
      </c>
      <c r="U3869" s="14" t="s">
        <v>35</v>
      </c>
      <c r="V3869" s="16" t="s">
        <v>560</v>
      </c>
      <c r="W3869" s="17" t="s">
        <v>185</v>
      </c>
    </row>
    <row r="3870" ht="15.75" customHeight="1">
      <c r="A3870" s="14" t="s">
        <v>10288</v>
      </c>
      <c r="B3870" s="14" t="s">
        <v>10289</v>
      </c>
      <c r="C3870" s="14">
        <v>2014.0</v>
      </c>
      <c r="D3870" s="14">
        <v>41.0</v>
      </c>
      <c r="E3870" s="14">
        <v>262750.0</v>
      </c>
      <c r="F3870" s="14" t="s">
        <v>3852</v>
      </c>
      <c r="G3870" s="14" t="s">
        <v>1585</v>
      </c>
      <c r="H3870" s="14" t="s">
        <v>10135</v>
      </c>
      <c r="I3870" s="14">
        <v>0.629</v>
      </c>
      <c r="J3870" s="14">
        <v>0.746</v>
      </c>
      <c r="K3870" s="14">
        <v>0.8336577331757608</v>
      </c>
      <c r="L3870" s="14">
        <v>0.0278</v>
      </c>
      <c r="M3870" s="14">
        <v>0.417</v>
      </c>
      <c r="N3870" s="14">
        <v>0.0</v>
      </c>
      <c r="O3870" s="14">
        <v>0.265</v>
      </c>
      <c r="P3870" s="14">
        <v>0.762</v>
      </c>
      <c r="Q3870" s="14">
        <v>137.92</v>
      </c>
      <c r="R3870" s="14">
        <v>4.0</v>
      </c>
      <c r="S3870" s="14">
        <v>1.0</v>
      </c>
      <c r="T3870" s="14" t="s">
        <v>34</v>
      </c>
      <c r="U3870" s="14" t="s">
        <v>35</v>
      </c>
      <c r="V3870" s="16" t="s">
        <v>181</v>
      </c>
      <c r="W3870" s="17" t="s">
        <v>185</v>
      </c>
    </row>
    <row r="3871" ht="15.75" customHeight="1">
      <c r="A3871" s="14" t="s">
        <v>6207</v>
      </c>
      <c r="B3871" s="14" t="s">
        <v>6208</v>
      </c>
      <c r="C3871" s="14">
        <v>2017.0</v>
      </c>
      <c r="D3871" s="14">
        <v>41.0</v>
      </c>
      <c r="E3871" s="14">
        <v>250370.0</v>
      </c>
      <c r="F3871" s="14" t="s">
        <v>3852</v>
      </c>
      <c r="G3871" s="14" t="s">
        <v>1585</v>
      </c>
      <c r="H3871" s="14" t="s">
        <v>6211</v>
      </c>
      <c r="I3871" s="14">
        <v>0.619</v>
      </c>
      <c r="J3871" s="14">
        <v>0.5</v>
      </c>
      <c r="K3871" s="14">
        <v>0.8608003764280198</v>
      </c>
      <c r="L3871" s="14">
        <v>0.0343</v>
      </c>
      <c r="M3871" s="14">
        <v>0.767</v>
      </c>
      <c r="N3871" s="14">
        <v>1.14E-5</v>
      </c>
      <c r="O3871" s="14">
        <v>0.338</v>
      </c>
      <c r="P3871" s="14">
        <v>0.385</v>
      </c>
      <c r="Q3871" s="14">
        <v>119.995</v>
      </c>
      <c r="R3871" s="14">
        <v>7.0</v>
      </c>
      <c r="S3871" s="14">
        <v>0.0</v>
      </c>
      <c r="T3871" s="14" t="s">
        <v>34</v>
      </c>
      <c r="U3871" s="14" t="s">
        <v>35</v>
      </c>
      <c r="V3871" s="16" t="s">
        <v>45</v>
      </c>
      <c r="W3871" s="17" t="s">
        <v>251</v>
      </c>
    </row>
    <row r="3872" ht="15.75" customHeight="1">
      <c r="A3872" s="14" t="s">
        <v>6213</v>
      </c>
      <c r="B3872" s="14" t="s">
        <v>6214</v>
      </c>
      <c r="C3872" s="14">
        <v>2020.0</v>
      </c>
      <c r="D3872" s="14">
        <v>41.0</v>
      </c>
      <c r="E3872" s="14">
        <v>242000.0</v>
      </c>
      <c r="F3872" s="14" t="s">
        <v>26</v>
      </c>
      <c r="G3872" s="14" t="s">
        <v>1554</v>
      </c>
      <c r="H3872" s="14" t="s">
        <v>6216</v>
      </c>
      <c r="I3872" s="14">
        <v>0.63</v>
      </c>
      <c r="J3872" s="14">
        <v>0.319</v>
      </c>
      <c r="K3872" s="14">
        <v>0.8203965520753664</v>
      </c>
      <c r="L3872" s="14">
        <v>0.0365</v>
      </c>
      <c r="M3872" s="14">
        <v>0.876</v>
      </c>
      <c r="N3872" s="14">
        <v>0.0</v>
      </c>
      <c r="O3872" s="14">
        <v>0.279</v>
      </c>
      <c r="P3872" s="14">
        <v>0.469</v>
      </c>
      <c r="Q3872" s="14">
        <v>123.878</v>
      </c>
      <c r="R3872" s="14">
        <v>10.0</v>
      </c>
      <c r="S3872" s="14">
        <v>1.0</v>
      </c>
      <c r="T3872" s="14" t="s">
        <v>34</v>
      </c>
      <c r="U3872" s="14" t="s">
        <v>35</v>
      </c>
      <c r="V3872" s="16" t="s">
        <v>54</v>
      </c>
      <c r="W3872" s="17" t="s">
        <v>251</v>
      </c>
    </row>
    <row r="3873" ht="15.75" customHeight="1">
      <c r="A3873" s="14" t="s">
        <v>6218</v>
      </c>
      <c r="B3873" s="14" t="s">
        <v>6219</v>
      </c>
      <c r="C3873" s="14">
        <v>2014.0</v>
      </c>
      <c r="D3873" s="14">
        <v>41.0</v>
      </c>
      <c r="E3873" s="14">
        <v>220610.0</v>
      </c>
      <c r="F3873" s="14" t="s">
        <v>26</v>
      </c>
      <c r="G3873" s="14" t="s">
        <v>3717</v>
      </c>
      <c r="H3873" s="14" t="s">
        <v>6220</v>
      </c>
      <c r="I3873" s="14">
        <v>0.627</v>
      </c>
      <c r="J3873" s="14">
        <v>0.458</v>
      </c>
      <c r="K3873" s="14">
        <v>0.7515453553621898</v>
      </c>
      <c r="L3873" s="14">
        <v>0.027</v>
      </c>
      <c r="M3873" s="14">
        <v>0.232</v>
      </c>
      <c r="N3873" s="14">
        <v>5.59E-6</v>
      </c>
      <c r="O3873" s="14">
        <v>0.0596</v>
      </c>
      <c r="P3873" s="14">
        <v>0.356</v>
      </c>
      <c r="Q3873" s="14">
        <v>135.947</v>
      </c>
      <c r="R3873" s="14">
        <v>4.0</v>
      </c>
      <c r="S3873" s="14">
        <v>1.0</v>
      </c>
      <c r="T3873" s="14" t="s">
        <v>34</v>
      </c>
      <c r="U3873" s="14" t="s">
        <v>35</v>
      </c>
      <c r="V3873" s="16" t="s">
        <v>45</v>
      </c>
      <c r="W3873" s="17" t="s">
        <v>251</v>
      </c>
    </row>
    <row r="3874" ht="15.75" customHeight="1">
      <c r="A3874" s="14" t="s">
        <v>10291</v>
      </c>
      <c r="B3874" s="14" t="s">
        <v>10292</v>
      </c>
      <c r="C3874" s="14">
        <v>2001.0</v>
      </c>
      <c r="D3874" s="14">
        <v>41.0</v>
      </c>
      <c r="E3874" s="14">
        <v>330057.0</v>
      </c>
      <c r="F3874" s="14" t="s">
        <v>26</v>
      </c>
      <c r="G3874" s="14" t="s">
        <v>3860</v>
      </c>
      <c r="H3874" s="14" t="s">
        <v>10293</v>
      </c>
      <c r="I3874" s="14">
        <v>0.765</v>
      </c>
      <c r="J3874" s="14">
        <v>0.472</v>
      </c>
      <c r="K3874" s="14">
        <v>0.7509036853089448</v>
      </c>
      <c r="L3874" s="14">
        <v>0.0274</v>
      </c>
      <c r="M3874" s="14">
        <v>0.713</v>
      </c>
      <c r="N3874" s="14">
        <v>0.00194</v>
      </c>
      <c r="O3874" s="14">
        <v>0.0872</v>
      </c>
      <c r="P3874" s="14">
        <v>0.79</v>
      </c>
      <c r="Q3874" s="14">
        <v>108.043</v>
      </c>
      <c r="R3874" s="14">
        <v>8.0</v>
      </c>
      <c r="S3874" s="14">
        <v>1.0</v>
      </c>
      <c r="T3874" s="14" t="s">
        <v>34</v>
      </c>
      <c r="U3874" s="14" t="s">
        <v>35</v>
      </c>
      <c r="V3874" s="16" t="s">
        <v>181</v>
      </c>
      <c r="W3874" s="17" t="s">
        <v>185</v>
      </c>
    </row>
    <row r="3875" ht="15.75" customHeight="1">
      <c r="A3875" s="14" t="s">
        <v>6226</v>
      </c>
      <c r="B3875" s="14" t="s">
        <v>6227</v>
      </c>
      <c r="C3875" s="14">
        <v>2018.0</v>
      </c>
      <c r="D3875" s="14">
        <v>41.0</v>
      </c>
      <c r="E3875" s="14">
        <v>390844.0</v>
      </c>
      <c r="F3875" s="14" t="s">
        <v>3852</v>
      </c>
      <c r="G3875" s="14" t="s">
        <v>1585</v>
      </c>
      <c r="H3875" s="14" t="s">
        <v>6230</v>
      </c>
      <c r="I3875" s="14">
        <v>0.602</v>
      </c>
      <c r="J3875" s="14">
        <v>0.539</v>
      </c>
      <c r="K3875" s="14">
        <v>0.8284602057444773</v>
      </c>
      <c r="L3875" s="14">
        <v>0.0271</v>
      </c>
      <c r="M3875" s="14">
        <v>0.0639</v>
      </c>
      <c r="N3875" s="14">
        <v>1.92E-4</v>
      </c>
      <c r="O3875" s="14">
        <v>0.128</v>
      </c>
      <c r="P3875" s="14">
        <v>0.465</v>
      </c>
      <c r="Q3875" s="14">
        <v>95.041</v>
      </c>
      <c r="R3875" s="14">
        <v>0.0</v>
      </c>
      <c r="S3875" s="14">
        <v>1.0</v>
      </c>
      <c r="T3875" s="14" t="s">
        <v>104</v>
      </c>
      <c r="U3875" s="14" t="s">
        <v>35</v>
      </c>
      <c r="V3875" s="16" t="s">
        <v>54</v>
      </c>
      <c r="W3875" s="17" t="s">
        <v>251</v>
      </c>
    </row>
    <row r="3876" ht="15.75" customHeight="1">
      <c r="A3876" s="14" t="s">
        <v>10294</v>
      </c>
      <c r="B3876" s="14" t="s">
        <v>10295</v>
      </c>
      <c r="C3876" s="14">
        <v>1991.0</v>
      </c>
      <c r="D3876" s="14">
        <v>41.0</v>
      </c>
      <c r="E3876" s="14">
        <v>282933.0</v>
      </c>
      <c r="F3876" s="14" t="s">
        <v>10296</v>
      </c>
      <c r="G3876" s="14" t="s">
        <v>10297</v>
      </c>
      <c r="H3876" s="14" t="s">
        <v>10298</v>
      </c>
      <c r="I3876" s="14">
        <v>0.727</v>
      </c>
      <c r="J3876" s="14">
        <v>0.824</v>
      </c>
      <c r="K3876" s="14">
        <v>0.7837999700386329</v>
      </c>
      <c r="L3876" s="14">
        <v>0.0394</v>
      </c>
      <c r="M3876" s="14">
        <v>0.00812</v>
      </c>
      <c r="N3876" s="14">
        <v>1.58E-6</v>
      </c>
      <c r="O3876" s="14">
        <v>0.0922</v>
      </c>
      <c r="P3876" s="14">
        <v>0.935</v>
      </c>
      <c r="Q3876" s="14">
        <v>125.104</v>
      </c>
      <c r="R3876" s="14">
        <v>2.0</v>
      </c>
      <c r="S3876" s="14">
        <v>1.0</v>
      </c>
      <c r="T3876" s="14" t="s">
        <v>103</v>
      </c>
      <c r="U3876" s="14" t="s">
        <v>68</v>
      </c>
      <c r="V3876" s="16" t="s">
        <v>819</v>
      </c>
      <c r="W3876" s="17" t="s">
        <v>185</v>
      </c>
    </row>
    <row r="3877" ht="15.75" customHeight="1">
      <c r="A3877" s="14" t="s">
        <v>10300</v>
      </c>
      <c r="B3877" s="14" t="s">
        <v>10301</v>
      </c>
      <c r="C3877" s="14">
        <v>1986.0</v>
      </c>
      <c r="D3877" s="14">
        <v>41.0</v>
      </c>
      <c r="E3877" s="14">
        <v>196826.0</v>
      </c>
      <c r="F3877" s="14" t="s">
        <v>7769</v>
      </c>
      <c r="G3877" s="14" t="s">
        <v>10302</v>
      </c>
      <c r="H3877" s="14" t="s">
        <v>10303</v>
      </c>
      <c r="I3877" s="14">
        <v>0.595</v>
      </c>
      <c r="J3877" s="14">
        <v>0.673</v>
      </c>
      <c r="K3877" s="14">
        <v>0.7985156032597156</v>
      </c>
      <c r="L3877" s="14">
        <v>0.0807</v>
      </c>
      <c r="M3877" s="14">
        <v>0.249</v>
      </c>
      <c r="N3877" s="14">
        <v>2.02E-5</v>
      </c>
      <c r="O3877" s="14">
        <v>0.0443</v>
      </c>
      <c r="P3877" s="14">
        <v>0.88</v>
      </c>
      <c r="Q3877" s="14">
        <v>178.85</v>
      </c>
      <c r="R3877" s="14">
        <v>0.0</v>
      </c>
      <c r="S3877" s="14">
        <v>1.0</v>
      </c>
      <c r="T3877" s="14" t="s">
        <v>103</v>
      </c>
      <c r="U3877" s="14" t="s">
        <v>35</v>
      </c>
      <c r="V3877" s="16" t="s">
        <v>560</v>
      </c>
      <c r="W3877" s="17" t="s">
        <v>185</v>
      </c>
    </row>
    <row r="3878" ht="15.75" customHeight="1">
      <c r="A3878" s="14" t="s">
        <v>10304</v>
      </c>
      <c r="B3878" s="14" t="s">
        <v>10305</v>
      </c>
      <c r="C3878" s="14">
        <v>2019.0</v>
      </c>
      <c r="D3878" s="14">
        <v>41.0</v>
      </c>
      <c r="E3878" s="14">
        <v>258036.0</v>
      </c>
      <c r="F3878" s="14" t="s">
        <v>880</v>
      </c>
      <c r="G3878" s="14" t="s">
        <v>1822</v>
      </c>
      <c r="H3878" s="14" t="s">
        <v>10305</v>
      </c>
      <c r="I3878" s="14">
        <v>0.652</v>
      </c>
      <c r="J3878" s="14">
        <v>0.681</v>
      </c>
      <c r="K3878" s="14">
        <v>0.812675122434653</v>
      </c>
      <c r="L3878" s="14">
        <v>0.0379</v>
      </c>
      <c r="M3878" s="14">
        <v>0.503</v>
      </c>
      <c r="N3878" s="14">
        <v>8.2E-6</v>
      </c>
      <c r="O3878" s="14">
        <v>0.181</v>
      </c>
      <c r="P3878" s="14">
        <v>0.677</v>
      </c>
      <c r="Q3878" s="14">
        <v>81.489</v>
      </c>
      <c r="R3878" s="14">
        <v>0.0</v>
      </c>
      <c r="S3878" s="14">
        <v>1.0</v>
      </c>
      <c r="T3878" s="14" t="s">
        <v>104</v>
      </c>
      <c r="U3878" s="14" t="s">
        <v>94</v>
      </c>
      <c r="V3878" s="16" t="s">
        <v>407</v>
      </c>
      <c r="W3878" s="17" t="s">
        <v>185</v>
      </c>
    </row>
    <row r="3879" ht="15.75" customHeight="1">
      <c r="A3879" s="14" t="s">
        <v>10307</v>
      </c>
      <c r="B3879" s="14" t="s">
        <v>10308</v>
      </c>
      <c r="C3879" s="14">
        <v>2000.0</v>
      </c>
      <c r="D3879" s="14">
        <v>41.0</v>
      </c>
      <c r="E3879" s="14">
        <v>264760.0</v>
      </c>
      <c r="F3879" s="14" t="s">
        <v>1607</v>
      </c>
      <c r="G3879" s="14" t="s">
        <v>1608</v>
      </c>
      <c r="H3879" s="14" t="s">
        <v>10309</v>
      </c>
      <c r="I3879" s="14">
        <v>0.754</v>
      </c>
      <c r="J3879" s="14">
        <v>0.689</v>
      </c>
      <c r="K3879" s="14">
        <v>0.8051034158063634</v>
      </c>
      <c r="L3879" s="14">
        <v>0.0504</v>
      </c>
      <c r="M3879" s="14">
        <v>0.135</v>
      </c>
      <c r="N3879" s="14">
        <v>8.87E-6</v>
      </c>
      <c r="O3879" s="14">
        <v>0.0654</v>
      </c>
      <c r="P3879" s="14">
        <v>0.788</v>
      </c>
      <c r="Q3879" s="14">
        <v>94.968</v>
      </c>
      <c r="R3879" s="14">
        <v>1.0</v>
      </c>
      <c r="S3879" s="14">
        <v>0.0</v>
      </c>
      <c r="T3879" s="14" t="s">
        <v>104</v>
      </c>
      <c r="U3879" s="14" t="s">
        <v>94</v>
      </c>
      <c r="V3879" s="16" t="s">
        <v>181</v>
      </c>
      <c r="W3879" s="17" t="s">
        <v>185</v>
      </c>
    </row>
    <row r="3880" ht="15.75" customHeight="1">
      <c r="A3880" s="14" t="s">
        <v>6234</v>
      </c>
      <c r="B3880" s="14" t="s">
        <v>6235</v>
      </c>
      <c r="C3880" s="14">
        <v>2016.0</v>
      </c>
      <c r="D3880" s="14">
        <v>41.0</v>
      </c>
      <c r="E3880" s="14">
        <v>271461.0</v>
      </c>
      <c r="F3880" s="14" t="s">
        <v>3852</v>
      </c>
      <c r="G3880" s="14" t="s">
        <v>1585</v>
      </c>
      <c r="H3880" s="14" t="s">
        <v>6238</v>
      </c>
      <c r="I3880" s="14">
        <v>0.555</v>
      </c>
      <c r="J3880" s="14">
        <v>0.488</v>
      </c>
      <c r="K3880" s="14">
        <v>0.8019378435436885</v>
      </c>
      <c r="L3880" s="14">
        <v>0.0366</v>
      </c>
      <c r="M3880" s="14">
        <v>0.698</v>
      </c>
      <c r="N3880" s="14">
        <v>1.16E-6</v>
      </c>
      <c r="O3880" s="14">
        <v>0.112</v>
      </c>
      <c r="P3880" s="14">
        <v>0.297</v>
      </c>
      <c r="Q3880" s="14">
        <v>146.773</v>
      </c>
      <c r="R3880" s="14">
        <v>8.0</v>
      </c>
      <c r="S3880" s="14">
        <v>1.0</v>
      </c>
      <c r="T3880" s="14" t="s">
        <v>104</v>
      </c>
      <c r="U3880" s="14" t="s">
        <v>68</v>
      </c>
      <c r="V3880" s="16" t="s">
        <v>36</v>
      </c>
      <c r="W3880" s="17" t="s">
        <v>251</v>
      </c>
    </row>
    <row r="3881" ht="15.75" customHeight="1">
      <c r="A3881" s="14" t="s">
        <v>21986</v>
      </c>
      <c r="B3881" s="14" t="s">
        <v>21987</v>
      </c>
      <c r="C3881" s="14">
        <v>2016.0</v>
      </c>
      <c r="D3881" s="14">
        <v>41.0</v>
      </c>
      <c r="E3881" s="14">
        <v>188835.0</v>
      </c>
      <c r="F3881" s="14" t="s">
        <v>4278</v>
      </c>
      <c r="G3881" s="14" t="s">
        <v>21988</v>
      </c>
      <c r="H3881" s="14" t="s">
        <v>21989</v>
      </c>
      <c r="I3881" s="14">
        <v>0.674</v>
      </c>
      <c r="J3881" s="14">
        <v>0.839</v>
      </c>
      <c r="K3881" s="14">
        <v>0.8841357773643588</v>
      </c>
      <c r="L3881" s="14">
        <v>0.0965</v>
      </c>
      <c r="M3881" s="14">
        <v>0.174</v>
      </c>
      <c r="N3881" s="14">
        <v>0.0</v>
      </c>
      <c r="O3881" s="14">
        <v>0.634</v>
      </c>
      <c r="P3881" s="14">
        <v>0.8</v>
      </c>
      <c r="Q3881" s="14">
        <v>95.043</v>
      </c>
      <c r="R3881" s="14">
        <v>7.0</v>
      </c>
      <c r="S3881" s="14">
        <v>1.0</v>
      </c>
      <c r="T3881" s="14" t="s">
        <v>1434</v>
      </c>
      <c r="U3881" s="14" t="s">
        <v>68</v>
      </c>
      <c r="V3881" s="16" t="s">
        <v>560</v>
      </c>
      <c r="W3881" s="17" t="s">
        <v>185</v>
      </c>
    </row>
    <row r="3882" ht="15.75" customHeight="1">
      <c r="A3882" s="14" t="s">
        <v>21990</v>
      </c>
      <c r="B3882" s="14" t="s">
        <v>21991</v>
      </c>
      <c r="C3882" s="14">
        <v>2021.0</v>
      </c>
      <c r="D3882" s="14">
        <v>41.0</v>
      </c>
      <c r="E3882" s="14">
        <v>243800.0</v>
      </c>
      <c r="F3882" s="14" t="s">
        <v>4278</v>
      </c>
      <c r="G3882" s="14" t="s">
        <v>2532</v>
      </c>
      <c r="H3882" s="14" t="s">
        <v>21950</v>
      </c>
      <c r="I3882" s="14">
        <v>0.723</v>
      </c>
      <c r="J3882" s="14">
        <v>0.621</v>
      </c>
      <c r="K3882" s="14">
        <v>0.858383419227464</v>
      </c>
      <c r="L3882" s="14">
        <v>0.0501</v>
      </c>
      <c r="M3882" s="14">
        <v>0.0848</v>
      </c>
      <c r="N3882" s="14">
        <v>0.0</v>
      </c>
      <c r="O3882" s="14">
        <v>0.0705</v>
      </c>
      <c r="P3882" s="14">
        <v>0.559</v>
      </c>
      <c r="Q3882" s="14">
        <v>128.951</v>
      </c>
      <c r="R3882" s="14">
        <v>1.0</v>
      </c>
      <c r="S3882" s="14">
        <v>1.0</v>
      </c>
      <c r="T3882" s="14" t="s">
        <v>1434</v>
      </c>
      <c r="U3882" s="14" t="s">
        <v>68</v>
      </c>
      <c r="V3882" s="16" t="s">
        <v>333</v>
      </c>
      <c r="W3882" s="17" t="s">
        <v>185</v>
      </c>
    </row>
    <row r="3883" ht="15.75" customHeight="1">
      <c r="A3883" s="14" t="s">
        <v>21992</v>
      </c>
      <c r="B3883" s="14" t="s">
        <v>21993</v>
      </c>
      <c r="C3883" s="14">
        <v>2021.0</v>
      </c>
      <c r="D3883" s="14">
        <v>41.0</v>
      </c>
      <c r="E3883" s="14">
        <v>245120.0</v>
      </c>
      <c r="F3883" s="14" t="s">
        <v>4278</v>
      </c>
      <c r="G3883" s="14" t="s">
        <v>2532</v>
      </c>
      <c r="H3883" s="14" t="s">
        <v>21950</v>
      </c>
      <c r="I3883" s="14">
        <v>0.445</v>
      </c>
      <c r="J3883" s="14">
        <v>0.483</v>
      </c>
      <c r="K3883" s="14">
        <v>0.8372724744757071</v>
      </c>
      <c r="L3883" s="14">
        <v>0.0294</v>
      </c>
      <c r="M3883" s="14">
        <v>0.292</v>
      </c>
      <c r="N3883" s="14">
        <v>0.0</v>
      </c>
      <c r="O3883" s="14">
        <v>0.0637</v>
      </c>
      <c r="P3883" s="14">
        <v>0.256</v>
      </c>
      <c r="Q3883" s="14">
        <v>139.601</v>
      </c>
      <c r="R3883" s="14">
        <v>9.0</v>
      </c>
      <c r="S3883" s="14">
        <v>0.0</v>
      </c>
      <c r="T3883" s="14" t="s">
        <v>1434</v>
      </c>
      <c r="U3883" s="14" t="s">
        <v>35</v>
      </c>
      <c r="V3883" s="16" t="s">
        <v>36</v>
      </c>
      <c r="W3883" s="17" t="s">
        <v>251</v>
      </c>
    </row>
    <row r="3884" ht="15.75" customHeight="1">
      <c r="A3884" s="14" t="s">
        <v>6240</v>
      </c>
      <c r="B3884" s="14" t="s">
        <v>6242</v>
      </c>
      <c r="C3884" s="14">
        <v>2024.0</v>
      </c>
      <c r="D3884" s="14">
        <v>41.0</v>
      </c>
      <c r="E3884" s="14">
        <v>58250.0</v>
      </c>
      <c r="F3884" s="14" t="s">
        <v>1697</v>
      </c>
      <c r="G3884" s="14" t="s">
        <v>6244</v>
      </c>
      <c r="H3884" s="14" t="s">
        <v>6246</v>
      </c>
      <c r="I3884" s="14">
        <v>0.578</v>
      </c>
      <c r="J3884" s="14">
        <v>0.214</v>
      </c>
      <c r="K3884" s="14">
        <v>0.4238658481717995</v>
      </c>
      <c r="L3884" s="14">
        <v>0.0373</v>
      </c>
      <c r="M3884" s="14">
        <v>0.993</v>
      </c>
      <c r="N3884" s="14">
        <v>0.878</v>
      </c>
      <c r="O3884" s="14">
        <v>0.169</v>
      </c>
      <c r="P3884" s="14">
        <v>0.418</v>
      </c>
      <c r="Q3884" s="14">
        <v>77.999</v>
      </c>
      <c r="R3884" s="14">
        <v>10.0</v>
      </c>
      <c r="S3884" s="14">
        <v>1.0</v>
      </c>
      <c r="T3884" s="14" t="s">
        <v>103</v>
      </c>
      <c r="U3884" s="14" t="s">
        <v>35</v>
      </c>
      <c r="V3884" s="16" t="s">
        <v>54</v>
      </c>
      <c r="W3884" s="17" t="s">
        <v>251</v>
      </c>
    </row>
    <row r="3885" ht="15.75" customHeight="1">
      <c r="A3885" s="14" t="s">
        <v>10312</v>
      </c>
      <c r="B3885" s="14" t="s">
        <v>10313</v>
      </c>
      <c r="C3885" s="14">
        <v>1998.0</v>
      </c>
      <c r="D3885" s="14">
        <v>41.0</v>
      </c>
      <c r="E3885" s="14">
        <v>194586.0</v>
      </c>
      <c r="F3885" s="14" t="s">
        <v>10314</v>
      </c>
      <c r="G3885" s="14" t="s">
        <v>10315</v>
      </c>
      <c r="H3885" s="14" t="s">
        <v>10316</v>
      </c>
      <c r="I3885" s="14">
        <v>0.495</v>
      </c>
      <c r="J3885" s="14">
        <v>0.791</v>
      </c>
      <c r="K3885" s="14">
        <v>0.826620751591842</v>
      </c>
      <c r="L3885" s="14">
        <v>0.038</v>
      </c>
      <c r="M3885" s="14">
        <v>0.0849</v>
      </c>
      <c r="N3885" s="14">
        <v>0.0</v>
      </c>
      <c r="O3885" s="14">
        <v>0.156</v>
      </c>
      <c r="P3885" s="14">
        <v>0.667</v>
      </c>
      <c r="Q3885" s="14">
        <v>186.855</v>
      </c>
      <c r="R3885" s="14">
        <v>11.0</v>
      </c>
      <c r="S3885" s="14">
        <v>1.0</v>
      </c>
      <c r="T3885" s="14" t="s">
        <v>103</v>
      </c>
      <c r="U3885" s="14" t="s">
        <v>35</v>
      </c>
      <c r="V3885" s="16" t="s">
        <v>407</v>
      </c>
      <c r="W3885" s="17" t="s">
        <v>185</v>
      </c>
    </row>
    <row r="3886" ht="15.75" customHeight="1">
      <c r="A3886" s="14" t="s">
        <v>6248</v>
      </c>
      <c r="B3886" s="14" t="s">
        <v>6249</v>
      </c>
      <c r="C3886" s="14">
        <v>2010.0</v>
      </c>
      <c r="D3886" s="14">
        <v>41.0</v>
      </c>
      <c r="E3886" s="14">
        <v>184013.0</v>
      </c>
      <c r="F3886" s="14" t="s">
        <v>6251</v>
      </c>
      <c r="G3886" s="14" t="s">
        <v>6253</v>
      </c>
      <c r="H3886" s="14" t="s">
        <v>6254</v>
      </c>
      <c r="I3886" s="14">
        <v>0.42</v>
      </c>
      <c r="J3886" s="14">
        <v>0.174</v>
      </c>
      <c r="K3886" s="14">
        <v>0.6860736209294361</v>
      </c>
      <c r="L3886" s="14">
        <v>0.0298</v>
      </c>
      <c r="M3886" s="14">
        <v>0.982</v>
      </c>
      <c r="N3886" s="14">
        <v>0.129</v>
      </c>
      <c r="O3886" s="14">
        <v>0.108</v>
      </c>
      <c r="P3886" s="14">
        <v>0.0786</v>
      </c>
      <c r="Q3886" s="14">
        <v>81.014</v>
      </c>
      <c r="R3886" s="14">
        <v>0.0</v>
      </c>
      <c r="S3886" s="14">
        <v>0.0</v>
      </c>
      <c r="T3886" s="14" t="s">
        <v>103</v>
      </c>
      <c r="U3886" s="14" t="s">
        <v>68</v>
      </c>
      <c r="V3886" s="16" t="s">
        <v>75</v>
      </c>
      <c r="W3886" s="17" t="s">
        <v>251</v>
      </c>
    </row>
    <row r="3887" ht="15.75" customHeight="1">
      <c r="A3887" s="14" t="s">
        <v>10317</v>
      </c>
      <c r="B3887" s="14" t="s">
        <v>10318</v>
      </c>
      <c r="C3887" s="14">
        <v>2024.0</v>
      </c>
      <c r="D3887" s="14">
        <v>41.0</v>
      </c>
      <c r="E3887" s="14">
        <v>156751.0</v>
      </c>
      <c r="F3887" s="14" t="s">
        <v>223</v>
      </c>
      <c r="G3887" s="14" t="s">
        <v>6926</v>
      </c>
      <c r="H3887" s="14" t="s">
        <v>10318</v>
      </c>
      <c r="I3887" s="14">
        <v>0.681</v>
      </c>
      <c r="J3887" s="14">
        <v>0.739</v>
      </c>
      <c r="K3887" s="14">
        <v>0.7992642183218348</v>
      </c>
      <c r="L3887" s="14">
        <v>0.0327</v>
      </c>
      <c r="M3887" s="14">
        <v>0.0117</v>
      </c>
      <c r="N3887" s="14">
        <v>0.0</v>
      </c>
      <c r="O3887" s="14">
        <v>0.265</v>
      </c>
      <c r="P3887" s="14">
        <v>0.645</v>
      </c>
      <c r="Q3887" s="14">
        <v>105.98</v>
      </c>
      <c r="R3887" s="14">
        <v>11.0</v>
      </c>
      <c r="S3887" s="14">
        <v>0.0</v>
      </c>
      <c r="T3887" s="14" t="s">
        <v>103</v>
      </c>
      <c r="U3887" s="14" t="s">
        <v>35</v>
      </c>
      <c r="V3887" s="16" t="s">
        <v>407</v>
      </c>
      <c r="W3887" s="17" t="s">
        <v>185</v>
      </c>
    </row>
    <row r="3888" ht="15.75" customHeight="1">
      <c r="A3888" s="14" t="s">
        <v>6256</v>
      </c>
      <c r="B3888" s="14" t="s">
        <v>6257</v>
      </c>
      <c r="C3888" s="14">
        <v>2019.0</v>
      </c>
      <c r="D3888" s="14">
        <v>41.0</v>
      </c>
      <c r="E3888" s="14">
        <v>172853.0</v>
      </c>
      <c r="F3888" s="14" t="s">
        <v>6258</v>
      </c>
      <c r="G3888" s="14" t="s">
        <v>6259</v>
      </c>
      <c r="H3888" s="14" t="s">
        <v>6261</v>
      </c>
      <c r="I3888" s="14">
        <v>0.367</v>
      </c>
      <c r="J3888" s="14">
        <v>0.783</v>
      </c>
      <c r="K3888" s="14">
        <v>0.8214018351587835</v>
      </c>
      <c r="L3888" s="14">
        <v>0.092</v>
      </c>
      <c r="M3888" s="14">
        <v>0.299</v>
      </c>
      <c r="N3888" s="14">
        <v>0.00101</v>
      </c>
      <c r="O3888" s="14">
        <v>0.153</v>
      </c>
      <c r="P3888" s="14">
        <v>0.29</v>
      </c>
      <c r="Q3888" s="14">
        <v>154.897</v>
      </c>
      <c r="R3888" s="14">
        <v>7.0</v>
      </c>
      <c r="S3888" s="14">
        <v>1.0</v>
      </c>
      <c r="T3888" s="14" t="s">
        <v>103</v>
      </c>
      <c r="U3888" s="14" t="s">
        <v>35</v>
      </c>
      <c r="V3888" s="16" t="s">
        <v>36</v>
      </c>
      <c r="W3888" s="17" t="s">
        <v>251</v>
      </c>
    </row>
    <row r="3889" ht="15.75" customHeight="1">
      <c r="A3889" s="14" t="s">
        <v>10320</v>
      </c>
      <c r="B3889" s="14" t="s">
        <v>10321</v>
      </c>
      <c r="C3889" s="14">
        <v>2023.0</v>
      </c>
      <c r="D3889" s="14">
        <v>41.0</v>
      </c>
      <c r="E3889" s="14">
        <v>167815.0</v>
      </c>
      <c r="F3889" s="14" t="s">
        <v>223</v>
      </c>
      <c r="G3889" s="14" t="s">
        <v>6926</v>
      </c>
      <c r="H3889" s="14" t="s">
        <v>10321</v>
      </c>
      <c r="I3889" s="14">
        <v>0.759</v>
      </c>
      <c r="J3889" s="14">
        <v>0.922</v>
      </c>
      <c r="K3889" s="14">
        <v>0.8839004983448357</v>
      </c>
      <c r="L3889" s="14">
        <v>0.0652</v>
      </c>
      <c r="M3889" s="14">
        <v>0.302</v>
      </c>
      <c r="N3889" s="14">
        <v>0.0</v>
      </c>
      <c r="O3889" s="14">
        <v>0.116</v>
      </c>
      <c r="P3889" s="14">
        <v>0.582</v>
      </c>
      <c r="Q3889" s="14">
        <v>129.98</v>
      </c>
      <c r="R3889" s="14">
        <v>5.0</v>
      </c>
      <c r="S3889" s="14">
        <v>1.0</v>
      </c>
      <c r="T3889" s="14" t="s">
        <v>103</v>
      </c>
      <c r="U3889" s="14" t="s">
        <v>35</v>
      </c>
      <c r="V3889" s="16" t="s">
        <v>333</v>
      </c>
      <c r="W3889" s="17" t="s">
        <v>185</v>
      </c>
    </row>
    <row r="3890" ht="15.75" customHeight="1">
      <c r="A3890" s="14" t="s">
        <v>10322</v>
      </c>
      <c r="B3890" s="14" t="s">
        <v>10323</v>
      </c>
      <c r="C3890" s="14">
        <v>2022.0</v>
      </c>
      <c r="D3890" s="14">
        <v>41.0</v>
      </c>
      <c r="E3890" s="14">
        <v>427327.0</v>
      </c>
      <c r="F3890" s="14" t="s">
        <v>1437</v>
      </c>
      <c r="G3890" s="14" t="s">
        <v>7737</v>
      </c>
      <c r="H3890" s="14" t="s">
        <v>10324</v>
      </c>
      <c r="I3890" s="14">
        <v>0.285</v>
      </c>
      <c r="J3890" s="14">
        <v>0.666</v>
      </c>
      <c r="K3890" s="14">
        <v>0.7770838234813364</v>
      </c>
      <c r="L3890" s="14">
        <v>0.0451</v>
      </c>
      <c r="M3890" s="14">
        <v>0.781</v>
      </c>
      <c r="N3890" s="14">
        <v>2.32E-6</v>
      </c>
      <c r="O3890" s="14">
        <v>0.333</v>
      </c>
      <c r="P3890" s="14">
        <v>0.657</v>
      </c>
      <c r="Q3890" s="14">
        <v>143.384</v>
      </c>
      <c r="R3890" s="14">
        <v>10.0</v>
      </c>
      <c r="S3890" s="14">
        <v>0.0</v>
      </c>
      <c r="T3890" s="14" t="s">
        <v>104</v>
      </c>
      <c r="U3890" s="14" t="s">
        <v>35</v>
      </c>
      <c r="V3890" s="16" t="s">
        <v>407</v>
      </c>
      <c r="W3890" s="17" t="s">
        <v>185</v>
      </c>
    </row>
    <row r="3891" ht="15.75" customHeight="1">
      <c r="A3891" s="14" t="s">
        <v>6265</v>
      </c>
      <c r="B3891" s="14" t="s">
        <v>6266</v>
      </c>
      <c r="C3891" s="14">
        <v>2024.0</v>
      </c>
      <c r="D3891" s="14">
        <v>41.0</v>
      </c>
      <c r="E3891" s="14">
        <v>195093.0</v>
      </c>
      <c r="F3891" s="14" t="s">
        <v>6004</v>
      </c>
      <c r="G3891" s="14" t="s">
        <v>6005</v>
      </c>
      <c r="H3891" s="14" t="s">
        <v>6266</v>
      </c>
      <c r="I3891" s="14">
        <v>0.605</v>
      </c>
      <c r="J3891" s="14">
        <v>0.883</v>
      </c>
      <c r="K3891" s="14">
        <v>0.8469616922797049</v>
      </c>
      <c r="L3891" s="14">
        <v>0.121</v>
      </c>
      <c r="M3891" s="14">
        <v>0.0301</v>
      </c>
      <c r="N3891" s="14">
        <v>0.00541</v>
      </c>
      <c r="O3891" s="14">
        <v>0.118</v>
      </c>
      <c r="P3891" s="14">
        <v>0.455</v>
      </c>
      <c r="Q3891" s="14">
        <v>180.024</v>
      </c>
      <c r="R3891" s="14">
        <v>1.0</v>
      </c>
      <c r="S3891" s="14">
        <v>1.0</v>
      </c>
      <c r="T3891" s="14" t="s">
        <v>104</v>
      </c>
      <c r="U3891" s="14" t="s">
        <v>35</v>
      </c>
      <c r="V3891" s="16" t="s">
        <v>54</v>
      </c>
      <c r="W3891" s="17" t="s">
        <v>251</v>
      </c>
    </row>
    <row r="3892" ht="15.75" customHeight="1">
      <c r="A3892" s="14" t="s">
        <v>6269</v>
      </c>
      <c r="B3892" s="14" t="s">
        <v>6270</v>
      </c>
      <c r="C3892" s="14">
        <v>2024.0</v>
      </c>
      <c r="D3892" s="14">
        <v>41.0</v>
      </c>
      <c r="E3892" s="14">
        <v>270185.0</v>
      </c>
      <c r="F3892" s="14" t="s">
        <v>335</v>
      </c>
      <c r="G3892" s="14" t="s">
        <v>6271</v>
      </c>
      <c r="H3892" s="14" t="s">
        <v>6273</v>
      </c>
      <c r="I3892" s="14">
        <v>0.21</v>
      </c>
      <c r="J3892" s="14">
        <v>0.58</v>
      </c>
      <c r="K3892" s="14">
        <v>0.7343058199316771</v>
      </c>
      <c r="L3892" s="14">
        <v>0.051</v>
      </c>
      <c r="M3892" s="14">
        <v>0.7</v>
      </c>
      <c r="N3892" s="14">
        <v>2.86E-4</v>
      </c>
      <c r="O3892" s="14">
        <v>0.077</v>
      </c>
      <c r="P3892" s="14">
        <v>0.36</v>
      </c>
      <c r="Q3892" s="14">
        <v>169.476</v>
      </c>
      <c r="R3892" s="14">
        <v>10.0</v>
      </c>
      <c r="S3892" s="14">
        <v>0.0</v>
      </c>
      <c r="T3892" s="14" t="s">
        <v>104</v>
      </c>
      <c r="U3892" s="14" t="s">
        <v>35</v>
      </c>
      <c r="V3892" s="16" t="s">
        <v>45</v>
      </c>
      <c r="W3892" s="17" t="s">
        <v>251</v>
      </c>
    </row>
    <row r="3893" ht="15.75" customHeight="1">
      <c r="A3893" s="14" t="s">
        <v>6276</v>
      </c>
      <c r="B3893" s="14" t="s">
        <v>6277</v>
      </c>
      <c r="C3893" s="14">
        <v>2018.0</v>
      </c>
      <c r="D3893" s="14">
        <v>41.0</v>
      </c>
      <c r="E3893" s="14">
        <v>222909.0</v>
      </c>
      <c r="F3893" s="14" t="s">
        <v>347</v>
      </c>
      <c r="G3893" s="14" t="s">
        <v>6279</v>
      </c>
      <c r="H3893" s="14" t="s">
        <v>6280</v>
      </c>
      <c r="I3893" s="14">
        <v>0.525</v>
      </c>
      <c r="J3893" s="14">
        <v>0.56</v>
      </c>
      <c r="K3893" s="14">
        <v>0.822342951236876</v>
      </c>
      <c r="L3893" s="14">
        <v>0.0281</v>
      </c>
      <c r="M3893" s="14">
        <v>0.223</v>
      </c>
      <c r="N3893" s="14">
        <v>0.0</v>
      </c>
      <c r="O3893" s="14">
        <v>0.583</v>
      </c>
      <c r="P3893" s="14">
        <v>0.357</v>
      </c>
      <c r="Q3893" s="14">
        <v>137.898</v>
      </c>
      <c r="R3893" s="14">
        <v>10.0</v>
      </c>
      <c r="S3893" s="14">
        <v>0.0</v>
      </c>
      <c r="T3893" s="14" t="s">
        <v>34</v>
      </c>
      <c r="U3893" s="14" t="s">
        <v>35</v>
      </c>
      <c r="V3893" s="16" t="s">
        <v>45</v>
      </c>
      <c r="W3893" s="17" t="s">
        <v>251</v>
      </c>
    </row>
    <row r="3894" ht="15.75" customHeight="1">
      <c r="A3894" s="14" t="s">
        <v>21994</v>
      </c>
      <c r="B3894" s="14" t="s">
        <v>21995</v>
      </c>
      <c r="C3894" s="14">
        <v>2023.0</v>
      </c>
      <c r="D3894" s="14">
        <v>41.0</v>
      </c>
      <c r="E3894" s="14">
        <v>140490.0</v>
      </c>
      <c r="F3894" s="14" t="s">
        <v>14599</v>
      </c>
      <c r="G3894" s="14" t="s">
        <v>21996</v>
      </c>
      <c r="H3894" s="14" t="s">
        <v>21995</v>
      </c>
      <c r="I3894" s="14">
        <v>0.912</v>
      </c>
      <c r="J3894" s="14">
        <v>0.466</v>
      </c>
      <c r="K3894" s="14">
        <v>0.7724210210944235</v>
      </c>
      <c r="L3894" s="14">
        <v>0.104</v>
      </c>
      <c r="M3894" s="14">
        <v>0.0266</v>
      </c>
      <c r="N3894" s="14">
        <v>0.0</v>
      </c>
      <c r="O3894" s="14">
        <v>0.0868</v>
      </c>
      <c r="P3894" s="14">
        <v>0.337</v>
      </c>
      <c r="Q3894" s="14">
        <v>98.027</v>
      </c>
      <c r="R3894" s="14">
        <v>10.0</v>
      </c>
      <c r="S3894" s="14">
        <v>1.0</v>
      </c>
      <c r="T3894" s="14" t="s">
        <v>1434</v>
      </c>
      <c r="U3894" s="14" t="s">
        <v>35</v>
      </c>
      <c r="V3894" s="16" t="s">
        <v>45</v>
      </c>
      <c r="W3894" s="17" t="s">
        <v>251</v>
      </c>
    </row>
    <row r="3895" ht="15.75" customHeight="1">
      <c r="A3895" s="14" t="s">
        <v>10325</v>
      </c>
      <c r="B3895" s="14" t="s">
        <v>10326</v>
      </c>
      <c r="C3895" s="14">
        <v>2014.0</v>
      </c>
      <c r="D3895" s="14">
        <v>41.0</v>
      </c>
      <c r="E3895" s="14">
        <v>496893.0</v>
      </c>
      <c r="F3895" s="14" t="s">
        <v>10328</v>
      </c>
      <c r="G3895" s="14" t="s">
        <v>7184</v>
      </c>
      <c r="H3895" s="14" t="s">
        <v>10329</v>
      </c>
      <c r="I3895" s="14">
        <v>0.6567054320987653</v>
      </c>
      <c r="J3895" s="14">
        <v>0.6703844999999999</v>
      </c>
      <c r="K3895" s="14">
        <v>0.8136264709055699</v>
      </c>
      <c r="L3895" s="14">
        <v>0.08138265432098765</v>
      </c>
      <c r="M3895" s="14">
        <v>0.2693400896296296</v>
      </c>
      <c r="N3895" s="14">
        <v>0.05448885008024692</v>
      </c>
      <c r="O3895" s="14">
        <v>0.1911505555555556</v>
      </c>
      <c r="P3895" s="14">
        <v>0.6187672839506173</v>
      </c>
      <c r="Q3895" s="14">
        <v>120.71</v>
      </c>
      <c r="R3895" s="14">
        <v>5.0</v>
      </c>
      <c r="S3895" s="14">
        <v>1.0</v>
      </c>
      <c r="T3895" s="14" t="s">
        <v>104</v>
      </c>
      <c r="U3895" s="14" t="s">
        <v>35</v>
      </c>
      <c r="V3895" s="16" t="s">
        <v>407</v>
      </c>
      <c r="W3895" s="17" t="s">
        <v>185</v>
      </c>
    </row>
    <row r="3896" ht="15.75" customHeight="1">
      <c r="A3896" s="14" t="s">
        <v>21997</v>
      </c>
      <c r="B3896" s="14" t="s">
        <v>21998</v>
      </c>
      <c r="C3896" s="14">
        <v>2006.0</v>
      </c>
      <c r="D3896" s="14">
        <v>41.0</v>
      </c>
      <c r="E3896" s="14">
        <v>237479.0</v>
      </c>
      <c r="F3896" s="14" t="s">
        <v>21999</v>
      </c>
      <c r="G3896" s="14" t="s">
        <v>22000</v>
      </c>
      <c r="H3896" s="14" t="s">
        <v>22001</v>
      </c>
      <c r="I3896" s="14">
        <v>0.744</v>
      </c>
      <c r="J3896" s="14">
        <v>0.505</v>
      </c>
      <c r="K3896" s="14">
        <v>0.8529506127766572</v>
      </c>
      <c r="L3896" s="14">
        <v>0.199</v>
      </c>
      <c r="M3896" s="14">
        <v>0.0611</v>
      </c>
      <c r="N3896" s="14">
        <v>0.0</v>
      </c>
      <c r="O3896" s="14">
        <v>0.249</v>
      </c>
      <c r="P3896" s="14">
        <v>0.467</v>
      </c>
      <c r="Q3896" s="14">
        <v>92.0</v>
      </c>
      <c r="R3896" s="14">
        <v>11.0</v>
      </c>
      <c r="S3896" s="14">
        <v>0.0</v>
      </c>
      <c r="T3896" s="14" t="s">
        <v>22002</v>
      </c>
      <c r="U3896" s="14" t="s">
        <v>35</v>
      </c>
      <c r="V3896" s="16" t="s">
        <v>54</v>
      </c>
      <c r="W3896" s="17" t="s">
        <v>251</v>
      </c>
    </row>
    <row r="3897" ht="15.75" customHeight="1">
      <c r="A3897" s="14" t="s">
        <v>10330</v>
      </c>
      <c r="B3897" s="14" t="s">
        <v>10331</v>
      </c>
      <c r="C3897" s="14">
        <v>2004.0</v>
      </c>
      <c r="D3897" s="14">
        <v>41.0</v>
      </c>
      <c r="E3897" s="14">
        <v>252773.0</v>
      </c>
      <c r="F3897" s="14" t="s">
        <v>8989</v>
      </c>
      <c r="G3897" s="14" t="s">
        <v>10332</v>
      </c>
      <c r="H3897" s="14" t="s">
        <v>10333</v>
      </c>
      <c r="I3897" s="14">
        <v>0.6567054320987653</v>
      </c>
      <c r="J3897" s="14">
        <v>0.6703844999999999</v>
      </c>
      <c r="K3897" s="14">
        <v>0.8136264709055699</v>
      </c>
      <c r="L3897" s="14">
        <v>0.08138265432098765</v>
      </c>
      <c r="M3897" s="14">
        <v>0.2693400896296296</v>
      </c>
      <c r="N3897" s="14">
        <v>0.05448885008024692</v>
      </c>
      <c r="O3897" s="14">
        <v>0.1911505555555556</v>
      </c>
      <c r="P3897" s="14">
        <v>0.6187672839506173</v>
      </c>
      <c r="Q3897" s="14">
        <v>120.71</v>
      </c>
      <c r="R3897" s="14">
        <v>5.0</v>
      </c>
      <c r="S3897" s="14">
        <v>1.0</v>
      </c>
      <c r="T3897" s="14" t="s">
        <v>103</v>
      </c>
      <c r="U3897" s="14" t="s">
        <v>35</v>
      </c>
      <c r="V3897" s="16" t="s">
        <v>407</v>
      </c>
      <c r="W3897" s="17" t="s">
        <v>185</v>
      </c>
    </row>
    <row r="3898" ht="15.75" customHeight="1">
      <c r="A3898" s="14" t="s">
        <v>10334</v>
      </c>
      <c r="B3898" s="14" t="s">
        <v>10335</v>
      </c>
      <c r="C3898" s="14">
        <v>1979.0</v>
      </c>
      <c r="D3898" s="14">
        <v>41.0</v>
      </c>
      <c r="E3898" s="14">
        <v>198506.0</v>
      </c>
      <c r="F3898" s="14" t="s">
        <v>10336</v>
      </c>
      <c r="G3898" s="14" t="s">
        <v>10337</v>
      </c>
      <c r="H3898" s="14" t="s">
        <v>10338</v>
      </c>
      <c r="I3898" s="14">
        <v>0.475</v>
      </c>
      <c r="J3898" s="14">
        <v>0.69</v>
      </c>
      <c r="K3898" s="14">
        <v>0.8099373302074748</v>
      </c>
      <c r="L3898" s="14">
        <v>0.0394</v>
      </c>
      <c r="M3898" s="14">
        <v>0.395</v>
      </c>
      <c r="N3898" s="14">
        <v>0.179</v>
      </c>
      <c r="O3898" s="14">
        <v>0.0841</v>
      </c>
      <c r="P3898" s="14">
        <v>0.908</v>
      </c>
      <c r="Q3898" s="14">
        <v>122.63</v>
      </c>
      <c r="R3898" s="14">
        <v>9.0</v>
      </c>
      <c r="S3898" s="14">
        <v>1.0</v>
      </c>
      <c r="T3898" s="14" t="s">
        <v>103</v>
      </c>
      <c r="U3898" s="14" t="s">
        <v>35</v>
      </c>
      <c r="V3898" s="16" t="s">
        <v>819</v>
      </c>
      <c r="W3898" s="17" t="s">
        <v>185</v>
      </c>
    </row>
    <row r="3899" ht="15.75" customHeight="1">
      <c r="A3899" s="14" t="s">
        <v>10340</v>
      </c>
      <c r="B3899" s="14" t="s">
        <v>10341</v>
      </c>
      <c r="C3899" s="14">
        <v>2002.0</v>
      </c>
      <c r="D3899" s="14">
        <v>41.0</v>
      </c>
      <c r="E3899" s="14">
        <v>209386.0</v>
      </c>
      <c r="F3899" s="14" t="s">
        <v>10342</v>
      </c>
      <c r="G3899" s="14" t="s">
        <v>10343</v>
      </c>
      <c r="H3899" s="14" t="s">
        <v>10344</v>
      </c>
      <c r="I3899" s="14">
        <v>0.673</v>
      </c>
      <c r="J3899" s="14">
        <v>0.897</v>
      </c>
      <c r="K3899" s="14">
        <v>0.8892263597867683</v>
      </c>
      <c r="L3899" s="14">
        <v>0.0512</v>
      </c>
      <c r="M3899" s="14">
        <v>0.194</v>
      </c>
      <c r="N3899" s="14">
        <v>0.0</v>
      </c>
      <c r="O3899" s="14">
        <v>0.299</v>
      </c>
      <c r="P3899" s="14">
        <v>0.892</v>
      </c>
      <c r="Q3899" s="14">
        <v>102.04</v>
      </c>
      <c r="R3899" s="14">
        <v>0.0</v>
      </c>
      <c r="S3899" s="14">
        <v>1.0</v>
      </c>
      <c r="T3899" s="14" t="s">
        <v>103</v>
      </c>
      <c r="U3899" s="14" t="s">
        <v>68</v>
      </c>
      <c r="V3899" s="16" t="s">
        <v>560</v>
      </c>
      <c r="W3899" s="17" t="s">
        <v>185</v>
      </c>
    </row>
    <row r="3900" ht="15.75" customHeight="1">
      <c r="A3900" s="14" t="s">
        <v>22003</v>
      </c>
      <c r="B3900" s="14" t="s">
        <v>22004</v>
      </c>
      <c r="C3900" s="14">
        <v>2023.0</v>
      </c>
      <c r="D3900" s="14">
        <v>41.0</v>
      </c>
      <c r="E3900" s="14">
        <v>174173.0</v>
      </c>
      <c r="F3900" s="14" t="s">
        <v>22005</v>
      </c>
      <c r="G3900" s="14" t="s">
        <v>10589</v>
      </c>
      <c r="H3900" s="14" t="s">
        <v>22004</v>
      </c>
      <c r="I3900" s="14">
        <v>0.614</v>
      </c>
      <c r="J3900" s="14">
        <v>0.814</v>
      </c>
      <c r="K3900" s="14">
        <v>0.9016105918143947</v>
      </c>
      <c r="L3900" s="14">
        <v>0.198</v>
      </c>
      <c r="M3900" s="14">
        <v>0.0616</v>
      </c>
      <c r="N3900" s="14">
        <v>1.24E-6</v>
      </c>
      <c r="O3900" s="14">
        <v>0.0775</v>
      </c>
      <c r="P3900" s="14">
        <v>0.707</v>
      </c>
      <c r="Q3900" s="14">
        <v>142.89</v>
      </c>
      <c r="R3900" s="14">
        <v>8.0</v>
      </c>
      <c r="S3900" s="14">
        <v>0.0</v>
      </c>
      <c r="T3900" s="14" t="s">
        <v>1434</v>
      </c>
      <c r="U3900" s="14" t="s">
        <v>68</v>
      </c>
      <c r="V3900" s="16" t="s">
        <v>181</v>
      </c>
      <c r="W3900" s="17" t="s">
        <v>185</v>
      </c>
    </row>
    <row r="3901" ht="15.75" customHeight="1">
      <c r="A3901" s="14" t="s">
        <v>10345</v>
      </c>
      <c r="B3901" s="14" t="s">
        <v>10346</v>
      </c>
      <c r="C3901" s="14">
        <v>1997.0</v>
      </c>
      <c r="D3901" s="14">
        <v>41.0</v>
      </c>
      <c r="E3901" s="14">
        <v>176840.0</v>
      </c>
      <c r="F3901" s="14" t="s">
        <v>1016</v>
      </c>
      <c r="G3901" s="14" t="s">
        <v>1017</v>
      </c>
      <c r="H3901" s="14" t="s">
        <v>10347</v>
      </c>
      <c r="I3901" s="14">
        <v>0.771</v>
      </c>
      <c r="J3901" s="14">
        <v>0.922</v>
      </c>
      <c r="K3901" s="14">
        <v>0.8184501529138569</v>
      </c>
      <c r="L3901" s="14">
        <v>0.126</v>
      </c>
      <c r="M3901" s="14">
        <v>0.229</v>
      </c>
      <c r="N3901" s="14">
        <v>0.16</v>
      </c>
      <c r="O3901" s="14">
        <v>0.359</v>
      </c>
      <c r="P3901" s="14">
        <v>0.62</v>
      </c>
      <c r="Q3901" s="14">
        <v>109.08</v>
      </c>
      <c r="R3901" s="14">
        <v>0.0</v>
      </c>
      <c r="S3901" s="14">
        <v>0.0</v>
      </c>
      <c r="T3901" s="14" t="s">
        <v>104</v>
      </c>
      <c r="U3901" s="14" t="s">
        <v>94</v>
      </c>
      <c r="V3901" s="16" t="s">
        <v>407</v>
      </c>
      <c r="W3901" s="17" t="s">
        <v>185</v>
      </c>
    </row>
    <row r="3902" ht="15.75" customHeight="1">
      <c r="A3902" s="14" t="s">
        <v>10348</v>
      </c>
      <c r="B3902" s="14" t="s">
        <v>10349</v>
      </c>
      <c r="C3902" s="14">
        <v>2019.0</v>
      </c>
      <c r="D3902" s="14">
        <v>42.0</v>
      </c>
      <c r="E3902" s="14">
        <v>287738.0</v>
      </c>
      <c r="F3902" s="14" t="s">
        <v>26</v>
      </c>
      <c r="G3902" s="14" t="s">
        <v>41</v>
      </c>
      <c r="H3902" s="14" t="s">
        <v>5606</v>
      </c>
      <c r="I3902" s="14">
        <v>0.68</v>
      </c>
      <c r="J3902" s="14">
        <v>0.599</v>
      </c>
      <c r="K3902" s="14">
        <v>0.7967403161124048</v>
      </c>
      <c r="L3902" s="14">
        <v>0.0262</v>
      </c>
      <c r="M3902" s="14">
        <v>0.448</v>
      </c>
      <c r="N3902" s="14">
        <v>9.6E-5</v>
      </c>
      <c r="O3902" s="14">
        <v>0.0755</v>
      </c>
      <c r="P3902" s="14">
        <v>0.805</v>
      </c>
      <c r="Q3902" s="14">
        <v>104.009</v>
      </c>
      <c r="R3902" s="14">
        <v>9.0</v>
      </c>
      <c r="S3902" s="14">
        <v>0.0</v>
      </c>
      <c r="T3902" s="14" t="s">
        <v>34</v>
      </c>
      <c r="U3902" s="14" t="s">
        <v>35</v>
      </c>
      <c r="V3902" s="16" t="s">
        <v>560</v>
      </c>
      <c r="W3902" s="17" t="s">
        <v>185</v>
      </c>
    </row>
    <row r="3903" ht="15.75" customHeight="1">
      <c r="A3903" s="14" t="s">
        <v>10351</v>
      </c>
      <c r="B3903" s="14" t="s">
        <v>10352</v>
      </c>
      <c r="C3903" s="14">
        <v>2015.0</v>
      </c>
      <c r="D3903" s="14">
        <v>42.0</v>
      </c>
      <c r="E3903" s="14">
        <v>321346.0</v>
      </c>
      <c r="F3903" s="14" t="s">
        <v>122</v>
      </c>
      <c r="G3903" s="14" t="s">
        <v>123</v>
      </c>
      <c r="H3903" s="14" t="s">
        <v>10353</v>
      </c>
      <c r="I3903" s="14">
        <v>0.463</v>
      </c>
      <c r="J3903" s="14">
        <v>0.605</v>
      </c>
      <c r="K3903" s="14">
        <v>0.7731268581529929</v>
      </c>
      <c r="L3903" s="14">
        <v>0.0352</v>
      </c>
      <c r="M3903" s="14">
        <v>0.8</v>
      </c>
      <c r="N3903" s="14">
        <v>2.62E-6</v>
      </c>
      <c r="O3903" s="14">
        <v>0.11</v>
      </c>
      <c r="P3903" s="14">
        <v>0.514</v>
      </c>
      <c r="Q3903" s="14">
        <v>112.45</v>
      </c>
      <c r="R3903" s="14">
        <v>7.0</v>
      </c>
      <c r="S3903" s="14">
        <v>1.0</v>
      </c>
      <c r="T3903" s="14" t="s">
        <v>104</v>
      </c>
      <c r="U3903" s="14" t="s">
        <v>94</v>
      </c>
      <c r="V3903" s="16" t="s">
        <v>333</v>
      </c>
      <c r="W3903" s="17" t="s">
        <v>185</v>
      </c>
    </row>
    <row r="3904" ht="15.75" customHeight="1">
      <c r="A3904" s="14" t="s">
        <v>22006</v>
      </c>
      <c r="B3904" s="14" t="s">
        <v>22007</v>
      </c>
      <c r="C3904" s="14">
        <v>2022.0</v>
      </c>
      <c r="D3904" s="14">
        <v>42.0</v>
      </c>
      <c r="E3904" s="14">
        <v>209499.0</v>
      </c>
      <c r="F3904" s="14" t="s">
        <v>22008</v>
      </c>
      <c r="G3904" s="14" t="s">
        <v>22009</v>
      </c>
      <c r="H3904" s="14" t="s">
        <v>22010</v>
      </c>
      <c r="I3904" s="14">
        <v>0.676</v>
      </c>
      <c r="J3904" s="14">
        <v>0.434</v>
      </c>
      <c r="K3904" s="14">
        <v>0.8540842298707232</v>
      </c>
      <c r="L3904" s="14">
        <v>0.0306</v>
      </c>
      <c r="M3904" s="14">
        <v>0.514</v>
      </c>
      <c r="N3904" s="14">
        <v>1.48E-6</v>
      </c>
      <c r="O3904" s="14">
        <v>0.176</v>
      </c>
      <c r="P3904" s="14">
        <v>0.6</v>
      </c>
      <c r="Q3904" s="14">
        <v>168.777</v>
      </c>
      <c r="R3904" s="14">
        <v>4.0</v>
      </c>
      <c r="S3904" s="14">
        <v>0.0</v>
      </c>
      <c r="T3904" s="14" t="s">
        <v>1264</v>
      </c>
      <c r="U3904" s="14" t="s">
        <v>35</v>
      </c>
      <c r="V3904" s="16" t="s">
        <v>407</v>
      </c>
      <c r="W3904" s="17" t="s">
        <v>185</v>
      </c>
    </row>
    <row r="3905" ht="15.75" customHeight="1">
      <c r="A3905" s="14" t="s">
        <v>22011</v>
      </c>
      <c r="B3905" s="14" t="s">
        <v>22012</v>
      </c>
      <c r="C3905" s="14">
        <v>2018.0</v>
      </c>
      <c r="D3905" s="14">
        <v>42.0</v>
      </c>
      <c r="E3905" s="14">
        <v>406080.0</v>
      </c>
      <c r="F3905" s="14" t="s">
        <v>22013</v>
      </c>
      <c r="G3905" s="14" t="s">
        <v>22014</v>
      </c>
      <c r="H3905" s="14" t="s">
        <v>22012</v>
      </c>
      <c r="I3905" s="14">
        <v>0.6567054320987653</v>
      </c>
      <c r="J3905" s="14">
        <v>0.6703844999999999</v>
      </c>
      <c r="K3905" s="14">
        <v>0.8136264709055699</v>
      </c>
      <c r="L3905" s="14">
        <v>0.08138265432098765</v>
      </c>
      <c r="M3905" s="14">
        <v>0.2693400896296296</v>
      </c>
      <c r="N3905" s="14">
        <v>0.05448885008024692</v>
      </c>
      <c r="O3905" s="14">
        <v>0.1911505555555556</v>
      </c>
      <c r="P3905" s="14">
        <v>0.6187672839506173</v>
      </c>
      <c r="Q3905" s="14">
        <v>120.71</v>
      </c>
      <c r="R3905" s="14">
        <v>5.0</v>
      </c>
      <c r="S3905" s="14">
        <v>1.0</v>
      </c>
      <c r="T3905" s="14" t="s">
        <v>15722</v>
      </c>
      <c r="U3905" s="14" t="s">
        <v>35</v>
      </c>
      <c r="V3905" s="16" t="s">
        <v>407</v>
      </c>
      <c r="W3905" s="17" t="s">
        <v>185</v>
      </c>
    </row>
    <row r="3906" ht="15.75" customHeight="1">
      <c r="A3906" s="14" t="s">
        <v>22015</v>
      </c>
      <c r="B3906" s="14" t="s">
        <v>22016</v>
      </c>
      <c r="C3906" s="14">
        <v>2003.0</v>
      </c>
      <c r="D3906" s="14">
        <v>42.0</v>
      </c>
      <c r="E3906" s="14">
        <v>342933.0</v>
      </c>
      <c r="F3906" s="14" t="s">
        <v>22017</v>
      </c>
      <c r="G3906" s="14" t="s">
        <v>22018</v>
      </c>
      <c r="H3906" s="14" t="s">
        <v>22016</v>
      </c>
      <c r="I3906" s="14">
        <v>0.632</v>
      </c>
      <c r="J3906" s="14">
        <v>0.819</v>
      </c>
      <c r="K3906" s="14">
        <v>0.9014608688019708</v>
      </c>
      <c r="L3906" s="14">
        <v>0.0428</v>
      </c>
      <c r="M3906" s="14">
        <v>0.13</v>
      </c>
      <c r="N3906" s="14">
        <v>0.0</v>
      </c>
      <c r="O3906" s="14">
        <v>0.135</v>
      </c>
      <c r="P3906" s="14">
        <v>0.368</v>
      </c>
      <c r="Q3906" s="14">
        <v>119.93</v>
      </c>
      <c r="R3906" s="14">
        <v>6.0</v>
      </c>
      <c r="S3906" s="14">
        <v>0.0</v>
      </c>
      <c r="T3906" s="14" t="s">
        <v>22002</v>
      </c>
      <c r="U3906" s="14" t="s">
        <v>35</v>
      </c>
      <c r="V3906" s="16" t="s">
        <v>45</v>
      </c>
      <c r="W3906" s="17" t="s">
        <v>251</v>
      </c>
    </row>
    <row r="3907" ht="15.75" customHeight="1">
      <c r="A3907" s="14" t="s">
        <v>10355</v>
      </c>
      <c r="B3907" s="14" t="s">
        <v>10356</v>
      </c>
      <c r="C3907" s="14">
        <v>1977.0</v>
      </c>
      <c r="D3907" s="14">
        <v>42.0</v>
      </c>
      <c r="E3907" s="14">
        <v>83733.0</v>
      </c>
      <c r="F3907" s="14" t="s">
        <v>10357</v>
      </c>
      <c r="G3907" s="14" t="s">
        <v>10358</v>
      </c>
      <c r="H3907" s="14" t="s">
        <v>10359</v>
      </c>
      <c r="I3907" s="14">
        <v>0.937</v>
      </c>
      <c r="J3907" s="14">
        <v>0.479</v>
      </c>
      <c r="K3907" s="14">
        <v>0.7875644343510029</v>
      </c>
      <c r="L3907" s="14">
        <v>0.106</v>
      </c>
      <c r="M3907" s="14">
        <v>0.157</v>
      </c>
      <c r="N3907" s="14">
        <v>2.89E-4</v>
      </c>
      <c r="O3907" s="14">
        <v>0.0666</v>
      </c>
      <c r="P3907" s="14">
        <v>0.975</v>
      </c>
      <c r="Q3907" s="14">
        <v>120.62</v>
      </c>
      <c r="R3907" s="14">
        <v>4.0</v>
      </c>
      <c r="S3907" s="14">
        <v>1.0</v>
      </c>
      <c r="T3907" s="14" t="s">
        <v>103</v>
      </c>
      <c r="U3907" s="14" t="s">
        <v>35</v>
      </c>
      <c r="V3907" s="16" t="s">
        <v>819</v>
      </c>
      <c r="W3907" s="17" t="s">
        <v>185</v>
      </c>
    </row>
    <row r="3908" ht="15.75" customHeight="1">
      <c r="A3908" s="14" t="s">
        <v>10360</v>
      </c>
      <c r="B3908" s="14" t="s">
        <v>10361</v>
      </c>
      <c r="C3908" s="14">
        <v>2011.0</v>
      </c>
      <c r="D3908" s="14">
        <v>42.0</v>
      </c>
      <c r="E3908" s="14">
        <v>131853.0</v>
      </c>
      <c r="F3908" s="14" t="s">
        <v>10362</v>
      </c>
      <c r="G3908" s="14" t="s">
        <v>10363</v>
      </c>
      <c r="H3908" s="14" t="s">
        <v>10364</v>
      </c>
      <c r="I3908" s="14">
        <v>0.6567054320987653</v>
      </c>
      <c r="J3908" s="14">
        <v>0.6703844999999999</v>
      </c>
      <c r="K3908" s="14">
        <v>0.8136264709055699</v>
      </c>
      <c r="L3908" s="14">
        <v>0.08138265432098765</v>
      </c>
      <c r="M3908" s="14">
        <v>0.2693400896296296</v>
      </c>
      <c r="N3908" s="14">
        <v>0.05448885008024692</v>
      </c>
      <c r="O3908" s="14">
        <v>0.1911505555555556</v>
      </c>
      <c r="P3908" s="14">
        <v>0.6187672839506173</v>
      </c>
      <c r="Q3908" s="14">
        <v>120.71</v>
      </c>
      <c r="R3908" s="14">
        <v>5.0</v>
      </c>
      <c r="S3908" s="14">
        <v>1.0</v>
      </c>
      <c r="T3908" s="14" t="s">
        <v>7448</v>
      </c>
      <c r="U3908" s="14" t="s">
        <v>35</v>
      </c>
      <c r="V3908" s="16" t="s">
        <v>407</v>
      </c>
      <c r="W3908" s="17" t="s">
        <v>185</v>
      </c>
    </row>
    <row r="3909" ht="15.75" customHeight="1">
      <c r="A3909" s="14" t="s">
        <v>10365</v>
      </c>
      <c r="B3909" s="14" t="s">
        <v>10366</v>
      </c>
      <c r="C3909" s="14">
        <v>2017.0</v>
      </c>
      <c r="D3909" s="14">
        <v>42.0</v>
      </c>
      <c r="E3909" s="14">
        <v>324153.0</v>
      </c>
      <c r="F3909" s="14" t="s">
        <v>3852</v>
      </c>
      <c r="G3909" s="14" t="s">
        <v>1585</v>
      </c>
      <c r="H3909" s="14" t="s">
        <v>10368</v>
      </c>
      <c r="I3909" s="14">
        <v>0.504</v>
      </c>
      <c r="J3909" s="14">
        <v>0.588</v>
      </c>
      <c r="K3909" s="14">
        <v>0.8244176844090345</v>
      </c>
      <c r="L3909" s="14">
        <v>0.0974</v>
      </c>
      <c r="M3909" s="14">
        <v>0.805</v>
      </c>
      <c r="N3909" s="14">
        <v>0.0</v>
      </c>
      <c r="O3909" s="14">
        <v>0.108</v>
      </c>
      <c r="P3909" s="14">
        <v>0.562</v>
      </c>
      <c r="Q3909" s="14">
        <v>155.942</v>
      </c>
      <c r="R3909" s="14">
        <v>9.0</v>
      </c>
      <c r="S3909" s="14">
        <v>1.0</v>
      </c>
      <c r="T3909" s="14" t="s">
        <v>34</v>
      </c>
      <c r="U3909" s="14" t="s">
        <v>35</v>
      </c>
      <c r="V3909" s="16" t="s">
        <v>333</v>
      </c>
      <c r="W3909" s="17" t="s">
        <v>185</v>
      </c>
    </row>
    <row r="3910" ht="15.75" customHeight="1">
      <c r="A3910" s="14" t="s">
        <v>10369</v>
      </c>
      <c r="B3910" s="14" t="s">
        <v>10370</v>
      </c>
      <c r="C3910" s="14">
        <v>2017.0</v>
      </c>
      <c r="D3910" s="14">
        <v>42.0</v>
      </c>
      <c r="E3910" s="14">
        <v>186250.0</v>
      </c>
      <c r="F3910" s="14" t="s">
        <v>1629</v>
      </c>
      <c r="G3910" s="14" t="s">
        <v>1796</v>
      </c>
      <c r="H3910" s="14" t="s">
        <v>6211</v>
      </c>
      <c r="I3910" s="14">
        <v>0.789</v>
      </c>
      <c r="J3910" s="14">
        <v>0.955</v>
      </c>
      <c r="K3910" s="14">
        <v>0.8803927020537636</v>
      </c>
      <c r="L3910" s="14">
        <v>0.0896</v>
      </c>
      <c r="M3910" s="14">
        <v>0.299</v>
      </c>
      <c r="N3910" s="14">
        <v>4.21E-6</v>
      </c>
      <c r="O3910" s="14">
        <v>0.0534</v>
      </c>
      <c r="P3910" s="14">
        <v>0.843</v>
      </c>
      <c r="Q3910" s="14">
        <v>134.905</v>
      </c>
      <c r="R3910" s="14">
        <v>9.0</v>
      </c>
      <c r="S3910" s="14">
        <v>0.0</v>
      </c>
      <c r="T3910" s="14" t="s">
        <v>34</v>
      </c>
      <c r="U3910" s="14" t="s">
        <v>35</v>
      </c>
      <c r="V3910" s="16" t="s">
        <v>560</v>
      </c>
      <c r="W3910" s="17" t="s">
        <v>185</v>
      </c>
    </row>
    <row r="3911" ht="15.75" customHeight="1">
      <c r="A3911" s="14" t="s">
        <v>6285</v>
      </c>
      <c r="B3911" s="14" t="s">
        <v>6286</v>
      </c>
      <c r="C3911" s="14">
        <v>2019.0</v>
      </c>
      <c r="D3911" s="14">
        <v>42.0</v>
      </c>
      <c r="E3911" s="14">
        <v>346280.0</v>
      </c>
      <c r="F3911" s="14" t="s">
        <v>31</v>
      </c>
      <c r="G3911" s="14" t="s">
        <v>4946</v>
      </c>
      <c r="H3911" s="14" t="s">
        <v>6288</v>
      </c>
      <c r="I3911" s="14">
        <v>0.41</v>
      </c>
      <c r="J3911" s="14">
        <v>0.48</v>
      </c>
      <c r="K3911" s="14">
        <v>0.7671807156595902</v>
      </c>
      <c r="L3911" s="14">
        <v>0.0316</v>
      </c>
      <c r="M3911" s="14">
        <v>0.534</v>
      </c>
      <c r="N3911" s="14">
        <v>6.39E-5</v>
      </c>
      <c r="O3911" s="14">
        <v>0.101</v>
      </c>
      <c r="P3911" s="14">
        <v>0.332</v>
      </c>
      <c r="Q3911" s="14">
        <v>167.733</v>
      </c>
      <c r="R3911" s="14">
        <v>2.0</v>
      </c>
      <c r="S3911" s="14">
        <v>1.0</v>
      </c>
      <c r="T3911" s="14" t="s">
        <v>34</v>
      </c>
      <c r="U3911" s="14" t="s">
        <v>35</v>
      </c>
      <c r="V3911" s="16" t="s">
        <v>45</v>
      </c>
      <c r="W3911" s="17" t="s">
        <v>251</v>
      </c>
    </row>
    <row r="3912" ht="15.75" customHeight="1">
      <c r="A3912" s="14" t="s">
        <v>10371</v>
      </c>
      <c r="B3912" s="14" t="s">
        <v>10372</v>
      </c>
      <c r="C3912" s="14">
        <v>2008.0</v>
      </c>
      <c r="D3912" s="14">
        <v>42.0</v>
      </c>
      <c r="E3912" s="14">
        <v>249746.0</v>
      </c>
      <c r="F3912" s="14" t="s">
        <v>26</v>
      </c>
      <c r="G3912" s="14" t="s">
        <v>2070</v>
      </c>
      <c r="H3912" s="14" t="s">
        <v>10374</v>
      </c>
      <c r="I3912" s="14">
        <v>0.635</v>
      </c>
      <c r="J3912" s="14">
        <v>0.73</v>
      </c>
      <c r="K3912" s="14">
        <v>0.8465339122442084</v>
      </c>
      <c r="L3912" s="14">
        <v>0.0379</v>
      </c>
      <c r="M3912" s="14">
        <v>0.0441</v>
      </c>
      <c r="N3912" s="14">
        <v>5.48E-6</v>
      </c>
      <c r="O3912" s="14">
        <v>0.0653</v>
      </c>
      <c r="P3912" s="14">
        <v>0.816</v>
      </c>
      <c r="Q3912" s="14">
        <v>119.921</v>
      </c>
      <c r="R3912" s="14">
        <v>11.0</v>
      </c>
      <c r="S3912" s="14">
        <v>1.0</v>
      </c>
      <c r="T3912" s="14" t="s">
        <v>34</v>
      </c>
      <c r="U3912" s="14" t="s">
        <v>35</v>
      </c>
      <c r="V3912" s="16" t="s">
        <v>560</v>
      </c>
      <c r="W3912" s="17" t="s">
        <v>185</v>
      </c>
    </row>
    <row r="3913" ht="15.75" customHeight="1">
      <c r="A3913" s="14" t="s">
        <v>6290</v>
      </c>
      <c r="B3913" s="14" t="s">
        <v>6291</v>
      </c>
      <c r="C3913" s="14">
        <v>2012.0</v>
      </c>
      <c r="D3913" s="14">
        <v>42.0</v>
      </c>
      <c r="E3913" s="14">
        <v>319946.0</v>
      </c>
      <c r="F3913" s="14" t="s">
        <v>31</v>
      </c>
      <c r="G3913" s="14" t="s">
        <v>4946</v>
      </c>
      <c r="H3913" s="14" t="s">
        <v>6292</v>
      </c>
      <c r="I3913" s="14">
        <v>0.566</v>
      </c>
      <c r="J3913" s="14">
        <v>0.419</v>
      </c>
      <c r="K3913" s="14">
        <v>0.8106217782642693</v>
      </c>
      <c r="L3913" s="14">
        <v>0.0385</v>
      </c>
      <c r="M3913" s="14">
        <v>0.77</v>
      </c>
      <c r="N3913" s="14">
        <v>0.0</v>
      </c>
      <c r="O3913" s="14">
        <v>0.28</v>
      </c>
      <c r="P3913" s="14">
        <v>0.186</v>
      </c>
      <c r="Q3913" s="14">
        <v>147.881</v>
      </c>
      <c r="R3913" s="14">
        <v>7.0</v>
      </c>
      <c r="S3913" s="14">
        <v>1.0</v>
      </c>
      <c r="T3913" s="14" t="s">
        <v>34</v>
      </c>
      <c r="U3913" s="14" t="s">
        <v>35</v>
      </c>
      <c r="V3913" s="16" t="s">
        <v>58</v>
      </c>
      <c r="W3913" s="17" t="s">
        <v>251</v>
      </c>
    </row>
    <row r="3914" ht="15.75" customHeight="1">
      <c r="A3914" s="14" t="s">
        <v>6297</v>
      </c>
      <c r="B3914" s="14" t="s">
        <v>6298</v>
      </c>
      <c r="C3914" s="14">
        <v>2014.0</v>
      </c>
      <c r="D3914" s="14">
        <v>42.0</v>
      </c>
      <c r="E3914" s="14">
        <v>452597.0</v>
      </c>
      <c r="F3914" s="14" t="s">
        <v>31</v>
      </c>
      <c r="G3914" s="14" t="s">
        <v>4946</v>
      </c>
      <c r="H3914" s="14" t="s">
        <v>6299</v>
      </c>
      <c r="I3914" s="14">
        <v>0.573</v>
      </c>
      <c r="J3914" s="14">
        <v>0.479</v>
      </c>
      <c r="K3914" s="14">
        <v>0.7378991722298485</v>
      </c>
      <c r="L3914" s="14">
        <v>0.0377</v>
      </c>
      <c r="M3914" s="14">
        <v>0.675</v>
      </c>
      <c r="N3914" s="14">
        <v>5.74E-5</v>
      </c>
      <c r="O3914" s="14">
        <v>0.101</v>
      </c>
      <c r="P3914" s="14">
        <v>0.336</v>
      </c>
      <c r="Q3914" s="14">
        <v>75.028</v>
      </c>
      <c r="R3914" s="14">
        <v>5.0</v>
      </c>
      <c r="S3914" s="14">
        <v>1.0</v>
      </c>
      <c r="T3914" s="14" t="s">
        <v>34</v>
      </c>
      <c r="U3914" s="14" t="s">
        <v>35</v>
      </c>
      <c r="V3914" s="16" t="s">
        <v>45</v>
      </c>
      <c r="W3914" s="17" t="s">
        <v>251</v>
      </c>
    </row>
    <row r="3915" ht="15.75" customHeight="1">
      <c r="A3915" s="14" t="s">
        <v>6304</v>
      </c>
      <c r="B3915" s="14" t="s">
        <v>6305</v>
      </c>
      <c r="C3915" s="14">
        <v>2016.0</v>
      </c>
      <c r="D3915" s="14">
        <v>42.0</v>
      </c>
      <c r="E3915" s="14">
        <v>227839.0</v>
      </c>
      <c r="F3915" s="14" t="s">
        <v>880</v>
      </c>
      <c r="G3915" s="14" t="s">
        <v>3591</v>
      </c>
      <c r="H3915" s="14" t="s">
        <v>6306</v>
      </c>
      <c r="I3915" s="14">
        <v>0.548</v>
      </c>
      <c r="J3915" s="14">
        <v>0.693</v>
      </c>
      <c r="K3915" s="14">
        <v>0.8531217247908559</v>
      </c>
      <c r="L3915" s="14">
        <v>0.0369</v>
      </c>
      <c r="M3915" s="14">
        <v>0.72</v>
      </c>
      <c r="N3915" s="14">
        <v>0.0</v>
      </c>
      <c r="O3915" s="14">
        <v>0.15</v>
      </c>
      <c r="P3915" s="14">
        <v>0.429</v>
      </c>
      <c r="Q3915" s="14">
        <v>134.004</v>
      </c>
      <c r="R3915" s="14">
        <v>9.0</v>
      </c>
      <c r="S3915" s="14">
        <v>1.0</v>
      </c>
      <c r="T3915" s="14" t="s">
        <v>104</v>
      </c>
      <c r="U3915" s="14" t="s">
        <v>35</v>
      </c>
      <c r="V3915" s="16" t="s">
        <v>54</v>
      </c>
      <c r="W3915" s="17" t="s">
        <v>251</v>
      </c>
    </row>
    <row r="3916" ht="15.75" customHeight="1">
      <c r="A3916" s="14" t="s">
        <v>10375</v>
      </c>
      <c r="B3916" s="14" t="s">
        <v>10376</v>
      </c>
      <c r="C3916" s="14">
        <v>2012.0</v>
      </c>
      <c r="D3916" s="14">
        <v>42.0</v>
      </c>
      <c r="E3916" s="14">
        <v>258401.0</v>
      </c>
      <c r="F3916" s="14" t="s">
        <v>3624</v>
      </c>
      <c r="G3916" s="14" t="s">
        <v>1593</v>
      </c>
      <c r="H3916" s="14" t="s">
        <v>10377</v>
      </c>
      <c r="I3916" s="14">
        <v>0.57</v>
      </c>
      <c r="J3916" s="14">
        <v>0.651</v>
      </c>
      <c r="K3916" s="14">
        <v>0.8798793660111677</v>
      </c>
      <c r="L3916" s="14">
        <v>0.0406</v>
      </c>
      <c r="M3916" s="14">
        <v>0.461</v>
      </c>
      <c r="N3916" s="14">
        <v>1.05E-4</v>
      </c>
      <c r="O3916" s="14">
        <v>0.153</v>
      </c>
      <c r="P3916" s="14">
        <v>0.707</v>
      </c>
      <c r="Q3916" s="14">
        <v>124.705</v>
      </c>
      <c r="R3916" s="14">
        <v>9.0</v>
      </c>
      <c r="S3916" s="14">
        <v>0.0</v>
      </c>
      <c r="T3916" s="14" t="s">
        <v>104</v>
      </c>
      <c r="U3916" s="14" t="s">
        <v>35</v>
      </c>
      <c r="V3916" s="16" t="s">
        <v>181</v>
      </c>
      <c r="W3916" s="17" t="s">
        <v>185</v>
      </c>
    </row>
    <row r="3917" ht="15.75" customHeight="1">
      <c r="A3917" s="14" t="s">
        <v>22019</v>
      </c>
      <c r="B3917" s="14" t="s">
        <v>22020</v>
      </c>
      <c r="C3917" s="14">
        <v>2011.0</v>
      </c>
      <c r="D3917" s="14">
        <v>42.0</v>
      </c>
      <c r="E3917" s="14">
        <v>266538.0</v>
      </c>
      <c r="F3917" s="14" t="s">
        <v>1939</v>
      </c>
      <c r="G3917" s="14" t="s">
        <v>22021</v>
      </c>
      <c r="H3917" s="14" t="s">
        <v>22022</v>
      </c>
      <c r="I3917" s="14">
        <v>0.512</v>
      </c>
      <c r="J3917" s="14">
        <v>0.535</v>
      </c>
      <c r="K3917" s="14">
        <v>0.8242465723948358</v>
      </c>
      <c r="L3917" s="14">
        <v>0.0308</v>
      </c>
      <c r="M3917" s="14">
        <v>0.536</v>
      </c>
      <c r="N3917" s="14">
        <v>0.0</v>
      </c>
      <c r="O3917" s="14">
        <v>0.111</v>
      </c>
      <c r="P3917" s="14">
        <v>0.289</v>
      </c>
      <c r="Q3917" s="14">
        <v>129.836</v>
      </c>
      <c r="R3917" s="14">
        <v>11.0</v>
      </c>
      <c r="S3917" s="14">
        <v>1.0</v>
      </c>
      <c r="T3917" s="14" t="s">
        <v>1264</v>
      </c>
      <c r="U3917" s="14" t="s">
        <v>35</v>
      </c>
      <c r="V3917" s="16" t="s">
        <v>36</v>
      </c>
      <c r="W3917" s="17" t="s">
        <v>251</v>
      </c>
    </row>
    <row r="3918" ht="15.75" customHeight="1">
      <c r="A3918" s="14" t="s">
        <v>22023</v>
      </c>
      <c r="B3918" s="14" t="s">
        <v>22024</v>
      </c>
      <c r="C3918" s="14">
        <v>2000.0</v>
      </c>
      <c r="D3918" s="14">
        <v>42.0</v>
      </c>
      <c r="E3918" s="14">
        <v>406987.0</v>
      </c>
      <c r="F3918" s="14" t="s">
        <v>1939</v>
      </c>
      <c r="G3918" s="14" t="s">
        <v>22025</v>
      </c>
      <c r="H3918" s="14" t="s">
        <v>22026</v>
      </c>
      <c r="I3918" s="14">
        <v>0.375</v>
      </c>
      <c r="J3918" s="14">
        <v>0.489</v>
      </c>
      <c r="K3918" s="14">
        <v>0.8479455863613471</v>
      </c>
      <c r="L3918" s="14">
        <v>0.0275</v>
      </c>
      <c r="M3918" s="14">
        <v>0.194</v>
      </c>
      <c r="N3918" s="14">
        <v>6.25E-5</v>
      </c>
      <c r="O3918" s="14">
        <v>0.1</v>
      </c>
      <c r="P3918" s="14">
        <v>0.187</v>
      </c>
      <c r="Q3918" s="14">
        <v>115.927</v>
      </c>
      <c r="R3918" s="14">
        <v>2.0</v>
      </c>
      <c r="S3918" s="14">
        <v>1.0</v>
      </c>
      <c r="T3918" s="14" t="s">
        <v>1264</v>
      </c>
      <c r="U3918" s="14" t="s">
        <v>35</v>
      </c>
      <c r="V3918" s="16" t="s">
        <v>58</v>
      </c>
      <c r="W3918" s="17" t="s">
        <v>251</v>
      </c>
    </row>
    <row r="3919" ht="15.75" customHeight="1">
      <c r="A3919" s="14" t="s">
        <v>22027</v>
      </c>
      <c r="B3919" s="14" t="s">
        <v>22028</v>
      </c>
      <c r="C3919" s="14">
        <v>2021.0</v>
      </c>
      <c r="D3919" s="14">
        <v>42.0</v>
      </c>
      <c r="E3919" s="14">
        <v>192125.0</v>
      </c>
      <c r="F3919" s="14" t="s">
        <v>22029</v>
      </c>
      <c r="G3919" s="14" t="s">
        <v>22030</v>
      </c>
      <c r="H3919" s="14" t="s">
        <v>22031</v>
      </c>
      <c r="I3919" s="14">
        <v>0.676</v>
      </c>
      <c r="J3919" s="14">
        <v>0.555</v>
      </c>
      <c r="K3919" s="14">
        <v>0.7427972536362845</v>
      </c>
      <c r="L3919" s="14">
        <v>0.0358</v>
      </c>
      <c r="M3919" s="14">
        <v>0.49</v>
      </c>
      <c r="N3919" s="14">
        <v>3.68E-5</v>
      </c>
      <c r="O3919" s="14">
        <v>0.0783</v>
      </c>
      <c r="P3919" s="14">
        <v>0.88</v>
      </c>
      <c r="Q3919" s="14">
        <v>100.024</v>
      </c>
      <c r="R3919" s="14">
        <v>1.0</v>
      </c>
      <c r="S3919" s="14">
        <v>0.0</v>
      </c>
      <c r="T3919" s="14" t="s">
        <v>1264</v>
      </c>
      <c r="U3919" s="14" t="s">
        <v>35</v>
      </c>
      <c r="V3919" s="16" t="s">
        <v>560</v>
      </c>
      <c r="W3919" s="17" t="s">
        <v>185</v>
      </c>
    </row>
    <row r="3920" ht="15.75" customHeight="1">
      <c r="A3920" s="14" t="s">
        <v>22032</v>
      </c>
      <c r="B3920" s="14" t="s">
        <v>22033</v>
      </c>
      <c r="C3920" s="14">
        <v>2021.0</v>
      </c>
      <c r="D3920" s="14">
        <v>42.0</v>
      </c>
      <c r="E3920" s="14">
        <v>216149.0</v>
      </c>
      <c r="F3920" s="14" t="s">
        <v>22034</v>
      </c>
      <c r="G3920" s="14" t="s">
        <v>22035</v>
      </c>
      <c r="H3920" s="14" t="s">
        <v>22036</v>
      </c>
      <c r="I3920" s="14">
        <v>0.695</v>
      </c>
      <c r="J3920" s="14">
        <v>0.476</v>
      </c>
      <c r="K3920" s="14">
        <v>0.7970397621372525</v>
      </c>
      <c r="L3920" s="14">
        <v>0.0265</v>
      </c>
      <c r="M3920" s="14">
        <v>0.0359</v>
      </c>
      <c r="N3920" s="14">
        <v>0.0</v>
      </c>
      <c r="O3920" s="14">
        <v>0.0602</v>
      </c>
      <c r="P3920" s="14">
        <v>0.757</v>
      </c>
      <c r="Q3920" s="14">
        <v>93.542</v>
      </c>
      <c r="R3920" s="14">
        <v>4.0</v>
      </c>
      <c r="S3920" s="14">
        <v>1.0</v>
      </c>
      <c r="T3920" s="14" t="s">
        <v>1264</v>
      </c>
      <c r="U3920" s="14" t="s">
        <v>35</v>
      </c>
      <c r="V3920" s="16" t="s">
        <v>181</v>
      </c>
      <c r="W3920" s="17" t="s">
        <v>185</v>
      </c>
    </row>
    <row r="3921" ht="15.75" customHeight="1">
      <c r="A3921" s="14" t="s">
        <v>22037</v>
      </c>
      <c r="B3921" s="14" t="s">
        <v>22038</v>
      </c>
      <c r="C3921" s="14">
        <v>2020.0</v>
      </c>
      <c r="D3921" s="14">
        <v>42.0</v>
      </c>
      <c r="E3921" s="14">
        <v>249077.0</v>
      </c>
      <c r="F3921" s="14" t="s">
        <v>22029</v>
      </c>
      <c r="G3921" s="14" t="s">
        <v>22030</v>
      </c>
      <c r="H3921" s="14" t="s">
        <v>22039</v>
      </c>
      <c r="I3921" s="14">
        <v>0.466</v>
      </c>
      <c r="J3921" s="14">
        <v>0.622</v>
      </c>
      <c r="K3921" s="14">
        <v>0.806023142882681</v>
      </c>
      <c r="L3921" s="14">
        <v>0.0432</v>
      </c>
      <c r="M3921" s="14">
        <v>0.279</v>
      </c>
      <c r="N3921" s="14">
        <v>0.0</v>
      </c>
      <c r="O3921" s="14">
        <v>0.0733</v>
      </c>
      <c r="P3921" s="14">
        <v>0.775</v>
      </c>
      <c r="Q3921" s="14">
        <v>66.66</v>
      </c>
      <c r="R3921" s="14">
        <v>7.0</v>
      </c>
      <c r="S3921" s="14">
        <v>0.0</v>
      </c>
      <c r="T3921" s="14" t="s">
        <v>1264</v>
      </c>
      <c r="U3921" s="14" t="s">
        <v>35</v>
      </c>
      <c r="V3921" s="16" t="s">
        <v>181</v>
      </c>
      <c r="W3921" s="17" t="s">
        <v>185</v>
      </c>
    </row>
    <row r="3922" ht="15.75" customHeight="1">
      <c r="A3922" s="14" t="s">
        <v>6309</v>
      </c>
      <c r="B3922" s="14" t="s">
        <v>6310</v>
      </c>
      <c r="C3922" s="14">
        <v>2024.0</v>
      </c>
      <c r="D3922" s="14">
        <v>42.0</v>
      </c>
      <c r="E3922" s="14">
        <v>196818.0</v>
      </c>
      <c r="F3922" s="14" t="s">
        <v>880</v>
      </c>
      <c r="G3922" s="14" t="s">
        <v>2426</v>
      </c>
      <c r="H3922" s="14" t="s">
        <v>6311</v>
      </c>
      <c r="I3922" s="14">
        <v>0.659</v>
      </c>
      <c r="J3922" s="14">
        <v>0.862</v>
      </c>
      <c r="K3922" s="14">
        <v>0.8901674758648608</v>
      </c>
      <c r="L3922" s="14">
        <v>0.0889</v>
      </c>
      <c r="M3922" s="14">
        <v>0.00423</v>
      </c>
      <c r="N3922" s="14">
        <v>6.8E-5</v>
      </c>
      <c r="O3922" s="14">
        <v>0.437</v>
      </c>
      <c r="P3922" s="14">
        <v>0.375</v>
      </c>
      <c r="Q3922" s="14">
        <v>99.948</v>
      </c>
      <c r="R3922" s="14">
        <v>7.0</v>
      </c>
      <c r="S3922" s="14">
        <v>0.0</v>
      </c>
      <c r="T3922" s="14" t="s">
        <v>104</v>
      </c>
      <c r="U3922" s="14" t="s">
        <v>35</v>
      </c>
      <c r="V3922" s="16" t="s">
        <v>45</v>
      </c>
      <c r="W3922" s="17" t="s">
        <v>251</v>
      </c>
    </row>
    <row r="3923" ht="15.75" customHeight="1">
      <c r="A3923" s="14" t="s">
        <v>10378</v>
      </c>
      <c r="B3923" s="14" t="s">
        <v>10379</v>
      </c>
      <c r="C3923" s="14">
        <v>2010.0</v>
      </c>
      <c r="D3923" s="14">
        <v>42.0</v>
      </c>
      <c r="E3923" s="14">
        <v>214093.0</v>
      </c>
      <c r="F3923" s="14" t="s">
        <v>10380</v>
      </c>
      <c r="G3923" s="14" t="s">
        <v>10381</v>
      </c>
      <c r="H3923" s="14" t="s">
        <v>10382</v>
      </c>
      <c r="I3923" s="14">
        <v>0.511</v>
      </c>
      <c r="J3923" s="14">
        <v>0.439</v>
      </c>
      <c r="K3923" s="14">
        <v>0.7464119949362308</v>
      </c>
      <c r="L3923" s="14">
        <v>0.0695</v>
      </c>
      <c r="M3923" s="14">
        <v>0.898</v>
      </c>
      <c r="N3923" s="14">
        <v>0.637</v>
      </c>
      <c r="O3923" s="14">
        <v>0.0952</v>
      </c>
      <c r="P3923" s="14">
        <v>0.852</v>
      </c>
      <c r="Q3923" s="14">
        <v>164.3</v>
      </c>
      <c r="R3923" s="14">
        <v>8.0</v>
      </c>
      <c r="S3923" s="14">
        <v>1.0</v>
      </c>
      <c r="T3923" s="14" t="s">
        <v>103</v>
      </c>
      <c r="U3923" s="14" t="s">
        <v>35</v>
      </c>
      <c r="V3923" s="16" t="s">
        <v>560</v>
      </c>
      <c r="W3923" s="17" t="s">
        <v>185</v>
      </c>
    </row>
    <row r="3924" ht="15.75" customHeight="1">
      <c r="A3924" s="14" t="s">
        <v>10384</v>
      </c>
      <c r="B3924" s="14" t="s">
        <v>10385</v>
      </c>
      <c r="C3924" s="14">
        <v>1992.0</v>
      </c>
      <c r="D3924" s="14">
        <v>42.0</v>
      </c>
      <c r="E3924" s="14">
        <v>267893.0</v>
      </c>
      <c r="F3924" s="14" t="s">
        <v>10386</v>
      </c>
      <c r="G3924" s="14" t="s">
        <v>10387</v>
      </c>
      <c r="H3924" s="14" t="s">
        <v>10388</v>
      </c>
      <c r="I3924" s="14">
        <v>0.84</v>
      </c>
      <c r="J3924" s="14">
        <v>0.674</v>
      </c>
      <c r="K3924" s="14">
        <v>0.7178576775668332</v>
      </c>
      <c r="L3924" s="14">
        <v>0.436</v>
      </c>
      <c r="M3924" s="14">
        <v>0.465</v>
      </c>
      <c r="N3924" s="14">
        <v>2.17E-4</v>
      </c>
      <c r="O3924" s="14">
        <v>0.105</v>
      </c>
      <c r="P3924" s="14">
        <v>0.609</v>
      </c>
      <c r="Q3924" s="14">
        <v>98.138</v>
      </c>
      <c r="R3924" s="14">
        <v>7.0</v>
      </c>
      <c r="S3924" s="14">
        <v>1.0</v>
      </c>
      <c r="T3924" s="14" t="s">
        <v>103</v>
      </c>
      <c r="U3924" s="14" t="s">
        <v>94</v>
      </c>
      <c r="V3924" s="16" t="s">
        <v>407</v>
      </c>
      <c r="W3924" s="17" t="s">
        <v>185</v>
      </c>
    </row>
    <row r="3925" ht="15.75" customHeight="1">
      <c r="A3925" s="14" t="s">
        <v>10389</v>
      </c>
      <c r="B3925" s="14" t="s">
        <v>10390</v>
      </c>
      <c r="C3925" s="14">
        <v>2011.0</v>
      </c>
      <c r="D3925" s="14">
        <v>42.0</v>
      </c>
      <c r="E3925" s="14">
        <v>228880.0</v>
      </c>
      <c r="F3925" s="14" t="s">
        <v>4278</v>
      </c>
      <c r="G3925" s="14" t="s">
        <v>7566</v>
      </c>
      <c r="H3925" s="14" t="s">
        <v>10391</v>
      </c>
      <c r="I3925" s="14">
        <v>0.885</v>
      </c>
      <c r="J3925" s="14">
        <v>0.942</v>
      </c>
      <c r="K3925" s="14">
        <v>0.9627617478886327</v>
      </c>
      <c r="L3925" s="14">
        <v>0.0798</v>
      </c>
      <c r="M3925" s="14">
        <v>0.177</v>
      </c>
      <c r="N3925" s="14">
        <v>0.0</v>
      </c>
      <c r="O3925" s="14">
        <v>0.115</v>
      </c>
      <c r="P3925" s="14">
        <v>0.937</v>
      </c>
      <c r="Q3925" s="14">
        <v>114.994</v>
      </c>
      <c r="R3925" s="14">
        <v>1.0</v>
      </c>
      <c r="S3925" s="14">
        <v>0.0</v>
      </c>
      <c r="T3925" s="14" t="s">
        <v>103</v>
      </c>
      <c r="U3925" s="14" t="s">
        <v>94</v>
      </c>
      <c r="V3925" s="16" t="s">
        <v>819</v>
      </c>
      <c r="W3925" s="17" t="s">
        <v>185</v>
      </c>
    </row>
    <row r="3926" ht="15.75" customHeight="1">
      <c r="A3926" s="14" t="s">
        <v>6315</v>
      </c>
      <c r="B3926" s="14" t="s">
        <v>6316</v>
      </c>
      <c r="C3926" s="14">
        <v>2021.0</v>
      </c>
      <c r="D3926" s="14">
        <v>42.0</v>
      </c>
      <c r="E3926" s="14">
        <v>208732.0</v>
      </c>
      <c r="F3926" s="14" t="s">
        <v>6317</v>
      </c>
      <c r="G3926" s="14" t="s">
        <v>6318</v>
      </c>
      <c r="H3926" s="14" t="s">
        <v>6316</v>
      </c>
      <c r="I3926" s="14">
        <v>0.309</v>
      </c>
      <c r="J3926" s="14">
        <v>0.296</v>
      </c>
      <c r="K3926" s="14">
        <v>0.7769127114671377</v>
      </c>
      <c r="L3926" s="14">
        <v>0.0343</v>
      </c>
      <c r="M3926" s="14">
        <v>0.766</v>
      </c>
      <c r="N3926" s="14">
        <v>0.0</v>
      </c>
      <c r="O3926" s="14">
        <v>0.113</v>
      </c>
      <c r="P3926" s="14">
        <v>0.308</v>
      </c>
      <c r="Q3926" s="14">
        <v>185.561</v>
      </c>
      <c r="R3926" s="14">
        <v>8.0</v>
      </c>
      <c r="S3926" s="14">
        <v>1.0</v>
      </c>
      <c r="T3926" s="14" t="s">
        <v>103</v>
      </c>
      <c r="U3926" s="14" t="s">
        <v>94</v>
      </c>
      <c r="V3926" s="16" t="s">
        <v>45</v>
      </c>
      <c r="W3926" s="17" t="s">
        <v>251</v>
      </c>
    </row>
    <row r="3927" ht="15.75" customHeight="1">
      <c r="A3927" s="14" t="s">
        <v>22040</v>
      </c>
      <c r="B3927" s="14" t="s">
        <v>22041</v>
      </c>
      <c r="C3927" s="14">
        <v>2021.0</v>
      </c>
      <c r="D3927" s="14">
        <v>42.0</v>
      </c>
      <c r="E3927" s="14">
        <v>243133.0</v>
      </c>
      <c r="F3927" s="14" t="s">
        <v>20359</v>
      </c>
      <c r="G3927" s="14" t="s">
        <v>22042</v>
      </c>
      <c r="H3927" s="14" t="s">
        <v>22043</v>
      </c>
      <c r="I3927" s="14">
        <v>0.343</v>
      </c>
      <c r="J3927" s="14">
        <v>0.281</v>
      </c>
      <c r="K3927" s="14">
        <v>0.7721643530731255</v>
      </c>
      <c r="L3927" s="14">
        <v>0.0318</v>
      </c>
      <c r="M3927" s="14">
        <v>0.899</v>
      </c>
      <c r="N3927" s="14">
        <v>3.63E-6</v>
      </c>
      <c r="O3927" s="14">
        <v>0.118</v>
      </c>
      <c r="P3927" s="14">
        <v>0.227</v>
      </c>
      <c r="Q3927" s="14">
        <v>62.347</v>
      </c>
      <c r="R3927" s="14">
        <v>0.0</v>
      </c>
      <c r="S3927" s="14">
        <v>1.0</v>
      </c>
      <c r="T3927" s="14" t="s">
        <v>1434</v>
      </c>
      <c r="U3927" s="14" t="s">
        <v>94</v>
      </c>
      <c r="V3927" s="16" t="s">
        <v>36</v>
      </c>
      <c r="W3927" s="17" t="s">
        <v>251</v>
      </c>
    </row>
    <row r="3928" ht="15.75" customHeight="1">
      <c r="A3928" s="14" t="s">
        <v>10393</v>
      </c>
      <c r="B3928" s="14" t="s">
        <v>10394</v>
      </c>
      <c r="C3928" s="14">
        <v>2018.0</v>
      </c>
      <c r="D3928" s="14">
        <v>42.0</v>
      </c>
      <c r="E3928" s="14">
        <v>72625.0</v>
      </c>
      <c r="F3928" s="14" t="s">
        <v>213</v>
      </c>
      <c r="G3928" s="14" t="s">
        <v>7547</v>
      </c>
      <c r="H3928" s="14" t="s">
        <v>7548</v>
      </c>
      <c r="I3928" s="14">
        <v>0.78</v>
      </c>
      <c r="J3928" s="14">
        <v>0.624</v>
      </c>
      <c r="K3928" s="14">
        <v>0.8946163882340253</v>
      </c>
      <c r="L3928" s="14">
        <v>0.0611</v>
      </c>
      <c r="M3928" s="14">
        <v>0.0645</v>
      </c>
      <c r="N3928" s="14">
        <v>0.0</v>
      </c>
      <c r="O3928" s="14">
        <v>0.21</v>
      </c>
      <c r="P3928" s="14">
        <v>0.882</v>
      </c>
      <c r="Q3928" s="14">
        <v>144.939</v>
      </c>
      <c r="R3928" s="14">
        <v>5.0</v>
      </c>
      <c r="S3928" s="14">
        <v>1.0</v>
      </c>
      <c r="T3928" s="14" t="s">
        <v>103</v>
      </c>
      <c r="U3928" s="14" t="s">
        <v>94</v>
      </c>
      <c r="V3928" s="16" t="s">
        <v>560</v>
      </c>
      <c r="W3928" s="17" t="s">
        <v>185</v>
      </c>
    </row>
    <row r="3929" ht="15.75" customHeight="1">
      <c r="A3929" s="14" t="s">
        <v>6321</v>
      </c>
      <c r="B3929" s="14" t="s">
        <v>6322</v>
      </c>
      <c r="C3929" s="14">
        <v>2023.0</v>
      </c>
      <c r="D3929" s="14">
        <v>42.0</v>
      </c>
      <c r="E3929" s="14">
        <v>142307.0</v>
      </c>
      <c r="F3929" s="14" t="s">
        <v>213</v>
      </c>
      <c r="G3929" s="14" t="s">
        <v>6323</v>
      </c>
      <c r="H3929" s="14" t="s">
        <v>6324</v>
      </c>
      <c r="I3929" s="14">
        <v>0.519</v>
      </c>
      <c r="J3929" s="14">
        <v>0.0349</v>
      </c>
      <c r="K3929" s="14">
        <v>0.5420186939759585</v>
      </c>
      <c r="L3929" s="14">
        <v>0.0629</v>
      </c>
      <c r="M3929" s="14">
        <v>0.993</v>
      </c>
      <c r="N3929" s="14">
        <v>0.951</v>
      </c>
      <c r="O3929" s="14">
        <v>0.106</v>
      </c>
      <c r="P3929" s="14">
        <v>0.29</v>
      </c>
      <c r="Q3929" s="14">
        <v>77.848</v>
      </c>
      <c r="R3929" s="14">
        <v>0.0</v>
      </c>
      <c r="S3929" s="14">
        <v>1.0</v>
      </c>
      <c r="T3929" s="14" t="s">
        <v>103</v>
      </c>
      <c r="U3929" s="14" t="s">
        <v>35</v>
      </c>
      <c r="V3929" s="16" t="s">
        <v>36</v>
      </c>
      <c r="W3929" s="17" t="s">
        <v>251</v>
      </c>
    </row>
    <row r="3930" ht="15.75" customHeight="1">
      <c r="A3930" s="14" t="s">
        <v>10395</v>
      </c>
      <c r="B3930" s="14" t="s">
        <v>10396</v>
      </c>
      <c r="C3930" s="14">
        <v>2024.0</v>
      </c>
      <c r="D3930" s="14">
        <v>42.0</v>
      </c>
      <c r="E3930" s="14">
        <v>53750.0</v>
      </c>
      <c r="F3930" s="14" t="s">
        <v>1415</v>
      </c>
      <c r="G3930" s="14" t="s">
        <v>6244</v>
      </c>
      <c r="H3930" s="14" t="s">
        <v>10397</v>
      </c>
      <c r="I3930" s="14">
        <v>0.678</v>
      </c>
      <c r="J3930" s="14">
        <v>0.209</v>
      </c>
      <c r="K3930" s="14">
        <v>0.3820717387037822</v>
      </c>
      <c r="L3930" s="14">
        <v>0.0457</v>
      </c>
      <c r="M3930" s="14">
        <v>0.992</v>
      </c>
      <c r="N3930" s="14">
        <v>0.811</v>
      </c>
      <c r="O3930" s="14">
        <v>0.359</v>
      </c>
      <c r="P3930" s="14">
        <v>0.872</v>
      </c>
      <c r="Q3930" s="14">
        <v>119.962</v>
      </c>
      <c r="R3930" s="14">
        <v>5.0</v>
      </c>
      <c r="S3930" s="14">
        <v>1.0</v>
      </c>
      <c r="T3930" s="14" t="s">
        <v>103</v>
      </c>
      <c r="U3930" s="14" t="s">
        <v>68</v>
      </c>
      <c r="V3930" s="16" t="s">
        <v>560</v>
      </c>
      <c r="W3930" s="17" t="s">
        <v>185</v>
      </c>
    </row>
    <row r="3931" ht="15.75" customHeight="1">
      <c r="A3931" s="14" t="s">
        <v>10398</v>
      </c>
      <c r="B3931" s="14" t="s">
        <v>10399</v>
      </c>
      <c r="C3931" s="14">
        <v>2019.0</v>
      </c>
      <c r="D3931" s="14">
        <v>42.0</v>
      </c>
      <c r="E3931" s="14">
        <v>212210.0</v>
      </c>
      <c r="F3931" s="14" t="s">
        <v>223</v>
      </c>
      <c r="G3931" s="14" t="s">
        <v>6926</v>
      </c>
      <c r="H3931" s="14" t="s">
        <v>10399</v>
      </c>
      <c r="I3931" s="14">
        <v>0.781</v>
      </c>
      <c r="J3931" s="14">
        <v>0.614</v>
      </c>
      <c r="K3931" s="14">
        <v>0.7928689067911607</v>
      </c>
      <c r="L3931" s="14">
        <v>0.0476</v>
      </c>
      <c r="M3931" s="14">
        <v>0.311</v>
      </c>
      <c r="N3931" s="14">
        <v>0.0</v>
      </c>
      <c r="O3931" s="14">
        <v>0.275</v>
      </c>
      <c r="P3931" s="14">
        <v>0.531</v>
      </c>
      <c r="Q3931" s="14">
        <v>94.999</v>
      </c>
      <c r="R3931" s="14">
        <v>4.0</v>
      </c>
      <c r="S3931" s="14">
        <v>0.0</v>
      </c>
      <c r="T3931" s="14" t="s">
        <v>103</v>
      </c>
      <c r="U3931" s="14" t="s">
        <v>35</v>
      </c>
      <c r="V3931" s="16" t="s">
        <v>333</v>
      </c>
      <c r="W3931" s="17" t="s">
        <v>185</v>
      </c>
    </row>
    <row r="3932" ht="15.75" customHeight="1">
      <c r="A3932" s="14" t="s">
        <v>22044</v>
      </c>
      <c r="B3932" s="14" t="s">
        <v>22045</v>
      </c>
      <c r="C3932" s="14">
        <v>2024.0</v>
      </c>
      <c r="D3932" s="14">
        <v>42.0</v>
      </c>
      <c r="E3932" s="14">
        <v>181760.0</v>
      </c>
      <c r="F3932" s="14" t="s">
        <v>4278</v>
      </c>
      <c r="G3932" s="14" t="s">
        <v>21978</v>
      </c>
      <c r="H3932" s="14" t="s">
        <v>21979</v>
      </c>
      <c r="I3932" s="14">
        <v>0.723</v>
      </c>
      <c r="J3932" s="14">
        <v>0.85</v>
      </c>
      <c r="K3932" s="14">
        <v>0.8814407631407303</v>
      </c>
      <c r="L3932" s="14">
        <v>0.0716</v>
      </c>
      <c r="M3932" s="14">
        <v>0.00263</v>
      </c>
      <c r="N3932" s="14">
        <v>0.0</v>
      </c>
      <c r="O3932" s="14">
        <v>0.125</v>
      </c>
      <c r="P3932" s="14">
        <v>0.617</v>
      </c>
      <c r="Q3932" s="14">
        <v>117.98</v>
      </c>
      <c r="R3932" s="14">
        <v>0.0</v>
      </c>
      <c r="S3932" s="14">
        <v>1.0</v>
      </c>
      <c r="T3932" s="14" t="s">
        <v>21980</v>
      </c>
      <c r="U3932" s="14" t="s">
        <v>35</v>
      </c>
      <c r="V3932" s="16" t="s">
        <v>407</v>
      </c>
      <c r="W3932" s="17" t="s">
        <v>185</v>
      </c>
    </row>
    <row r="3933" ht="15.75" customHeight="1">
      <c r="A3933" s="14" t="s">
        <v>10400</v>
      </c>
      <c r="B3933" s="14" t="s">
        <v>10401</v>
      </c>
      <c r="C3933" s="14">
        <v>2002.0</v>
      </c>
      <c r="D3933" s="14">
        <v>42.0</v>
      </c>
      <c r="E3933" s="14">
        <v>99320.0</v>
      </c>
      <c r="F3933" s="14" t="s">
        <v>9467</v>
      </c>
      <c r="G3933" s="14" t="s">
        <v>10402</v>
      </c>
      <c r="H3933" s="14" t="s">
        <v>10404</v>
      </c>
      <c r="I3933" s="14">
        <v>0.511</v>
      </c>
      <c r="J3933" s="14">
        <v>0.844</v>
      </c>
      <c r="K3933" s="14">
        <v>0.854597565913319</v>
      </c>
      <c r="L3933" s="14">
        <v>0.0962</v>
      </c>
      <c r="M3933" s="14">
        <v>0.0579</v>
      </c>
      <c r="N3933" s="14">
        <v>2.01E-5</v>
      </c>
      <c r="O3933" s="14">
        <v>0.195</v>
      </c>
      <c r="P3933" s="14">
        <v>0.932</v>
      </c>
      <c r="Q3933" s="14">
        <v>113.64</v>
      </c>
      <c r="R3933" s="14">
        <v>4.0</v>
      </c>
      <c r="S3933" s="14">
        <v>1.0</v>
      </c>
      <c r="T3933" s="14" t="s">
        <v>103</v>
      </c>
      <c r="U3933" s="14" t="s">
        <v>35</v>
      </c>
      <c r="V3933" s="16" t="s">
        <v>819</v>
      </c>
      <c r="W3933" s="17" t="s">
        <v>185</v>
      </c>
    </row>
    <row r="3934" ht="15.75" customHeight="1">
      <c r="A3934" s="14" t="s">
        <v>22046</v>
      </c>
      <c r="B3934" s="14" t="s">
        <v>22047</v>
      </c>
      <c r="C3934" s="14">
        <v>2021.0</v>
      </c>
      <c r="D3934" s="14">
        <v>42.0</v>
      </c>
      <c r="E3934" s="14">
        <v>241555.0</v>
      </c>
      <c r="F3934" s="14" t="s">
        <v>4278</v>
      </c>
      <c r="G3934" s="14" t="s">
        <v>8374</v>
      </c>
      <c r="H3934" s="14" t="s">
        <v>22048</v>
      </c>
      <c r="I3934" s="14">
        <v>0.686</v>
      </c>
      <c r="J3934" s="14">
        <v>0.832</v>
      </c>
      <c r="K3934" s="14">
        <v>0.8611853784599667</v>
      </c>
      <c r="L3934" s="14">
        <v>0.136</v>
      </c>
      <c r="M3934" s="14">
        <v>0.0593</v>
      </c>
      <c r="N3934" s="14">
        <v>0.0</v>
      </c>
      <c r="O3934" s="14">
        <v>0.0497</v>
      </c>
      <c r="P3934" s="14">
        <v>0.46</v>
      </c>
      <c r="Q3934" s="14">
        <v>139.97</v>
      </c>
      <c r="R3934" s="14">
        <v>0.0</v>
      </c>
      <c r="S3934" s="14">
        <v>1.0</v>
      </c>
      <c r="T3934" s="14" t="s">
        <v>1434</v>
      </c>
      <c r="U3934" s="14" t="s">
        <v>68</v>
      </c>
      <c r="V3934" s="16" t="s">
        <v>54</v>
      </c>
      <c r="W3934" s="17" t="s">
        <v>251</v>
      </c>
    </row>
    <row r="3935" ht="15.75" customHeight="1">
      <c r="A3935" s="14" t="s">
        <v>6327</v>
      </c>
      <c r="B3935" s="14" t="s">
        <v>6328</v>
      </c>
      <c r="C3935" s="14">
        <v>2003.0</v>
      </c>
      <c r="D3935" s="14">
        <v>42.0</v>
      </c>
      <c r="E3935" s="14">
        <v>209733.0</v>
      </c>
      <c r="F3935" s="14" t="s">
        <v>1267</v>
      </c>
      <c r="G3935" s="14" t="s">
        <v>6330</v>
      </c>
      <c r="H3935" s="14" t="s">
        <v>6330</v>
      </c>
      <c r="I3935" s="14">
        <v>0.404</v>
      </c>
      <c r="J3935" s="14">
        <v>0.139</v>
      </c>
      <c r="K3935" s="14">
        <v>0.67116548669238</v>
      </c>
      <c r="L3935" s="14">
        <v>0.0443</v>
      </c>
      <c r="M3935" s="14">
        <v>0.956</v>
      </c>
      <c r="N3935" s="14">
        <v>2.63E-6</v>
      </c>
      <c r="O3935" s="14">
        <v>0.105</v>
      </c>
      <c r="P3935" s="14">
        <v>0.254</v>
      </c>
      <c r="Q3935" s="14">
        <v>122.1</v>
      </c>
      <c r="R3935" s="14">
        <v>7.0</v>
      </c>
      <c r="S3935" s="14">
        <v>1.0</v>
      </c>
      <c r="T3935" s="14" t="s">
        <v>103</v>
      </c>
      <c r="U3935" s="14" t="s">
        <v>35</v>
      </c>
      <c r="V3935" s="16" t="s">
        <v>36</v>
      </c>
      <c r="W3935" s="17" t="s">
        <v>251</v>
      </c>
    </row>
    <row r="3936" ht="15.75" customHeight="1">
      <c r="A3936" s="14" t="s">
        <v>6334</v>
      </c>
      <c r="B3936" s="14" t="s">
        <v>6335</v>
      </c>
      <c r="C3936" s="14">
        <v>2005.0</v>
      </c>
      <c r="D3936" s="14">
        <v>42.0</v>
      </c>
      <c r="E3936" s="14">
        <v>581226.0</v>
      </c>
      <c r="F3936" s="14" t="s">
        <v>6336</v>
      </c>
      <c r="G3936" s="14" t="s">
        <v>6337</v>
      </c>
      <c r="H3936" s="14" t="s">
        <v>6338</v>
      </c>
      <c r="I3936" s="14">
        <v>0.774</v>
      </c>
      <c r="J3936" s="14">
        <v>0.7</v>
      </c>
      <c r="K3936" s="14">
        <v>0.7748807562985289</v>
      </c>
      <c r="L3936" s="14">
        <v>0.0375</v>
      </c>
      <c r="M3936" s="14">
        <v>7.11E-4</v>
      </c>
      <c r="N3936" s="14">
        <v>0.196</v>
      </c>
      <c r="O3936" s="14">
        <v>0.0719</v>
      </c>
      <c r="P3936" s="14">
        <v>0.22</v>
      </c>
      <c r="Q3936" s="14">
        <v>119.98</v>
      </c>
      <c r="R3936" s="14">
        <v>0.0</v>
      </c>
      <c r="S3936" s="14">
        <v>1.0</v>
      </c>
      <c r="T3936" s="14" t="s">
        <v>103</v>
      </c>
      <c r="U3936" s="14" t="s">
        <v>35</v>
      </c>
      <c r="V3936" s="16" t="s">
        <v>36</v>
      </c>
      <c r="W3936" s="17" t="s">
        <v>251</v>
      </c>
    </row>
    <row r="3937" ht="15.75" customHeight="1">
      <c r="A3937" s="14" t="s">
        <v>10405</v>
      </c>
      <c r="B3937" s="14" t="s">
        <v>10406</v>
      </c>
      <c r="C3937" s="14">
        <v>1984.0</v>
      </c>
      <c r="D3937" s="14">
        <v>42.0</v>
      </c>
      <c r="E3937" s="14">
        <v>376293.0</v>
      </c>
      <c r="F3937" s="14" t="s">
        <v>10407</v>
      </c>
      <c r="G3937" s="14" t="s">
        <v>7256</v>
      </c>
      <c r="H3937" s="14" t="s">
        <v>10408</v>
      </c>
      <c r="I3937" s="14">
        <v>0.717</v>
      </c>
      <c r="J3937" s="14">
        <v>0.448</v>
      </c>
      <c r="K3937" s="14">
        <v>0.6873355720341512</v>
      </c>
      <c r="L3937" s="14">
        <v>0.026</v>
      </c>
      <c r="M3937" s="14">
        <v>0.215</v>
      </c>
      <c r="N3937" s="14">
        <v>0.0</v>
      </c>
      <c r="O3937" s="14">
        <v>0.0969</v>
      </c>
      <c r="P3937" s="14">
        <v>0.582</v>
      </c>
      <c r="Q3937" s="14">
        <v>113.66</v>
      </c>
      <c r="R3937" s="14">
        <v>1.0</v>
      </c>
      <c r="S3937" s="14">
        <v>1.0</v>
      </c>
      <c r="T3937" s="14" t="s">
        <v>103</v>
      </c>
      <c r="U3937" s="14" t="s">
        <v>35</v>
      </c>
      <c r="V3937" s="16" t="s">
        <v>333</v>
      </c>
      <c r="W3937" s="17" t="s">
        <v>185</v>
      </c>
    </row>
    <row r="3938" ht="15.75" customHeight="1">
      <c r="A3938" s="14" t="s">
        <v>10409</v>
      </c>
      <c r="B3938" s="14" t="s">
        <v>10410</v>
      </c>
      <c r="C3938" s="14">
        <v>1987.0</v>
      </c>
      <c r="D3938" s="14">
        <v>42.0</v>
      </c>
      <c r="E3938" s="14">
        <v>469893.0</v>
      </c>
      <c r="F3938" s="14" t="s">
        <v>9063</v>
      </c>
      <c r="G3938" s="14" t="s">
        <v>10411</v>
      </c>
      <c r="H3938" s="14" t="s">
        <v>10410</v>
      </c>
      <c r="I3938" s="14">
        <v>0.39</v>
      </c>
      <c r="J3938" s="14">
        <v>0.634</v>
      </c>
      <c r="K3938" s="14">
        <v>0.7676084956950869</v>
      </c>
      <c r="L3938" s="14">
        <v>0.0415</v>
      </c>
      <c r="M3938" s="14">
        <v>0.0721</v>
      </c>
      <c r="N3938" s="14">
        <v>0.167</v>
      </c>
      <c r="O3938" s="14">
        <v>0.0586</v>
      </c>
      <c r="P3938" s="14">
        <v>0.865</v>
      </c>
      <c r="Q3938" s="14">
        <v>93.03</v>
      </c>
      <c r="R3938" s="14">
        <v>8.0</v>
      </c>
      <c r="S3938" s="14">
        <v>0.0</v>
      </c>
      <c r="T3938" s="14" t="s">
        <v>103</v>
      </c>
      <c r="U3938" s="14" t="s">
        <v>35</v>
      </c>
      <c r="V3938" s="16" t="s">
        <v>560</v>
      </c>
      <c r="W3938" s="17" t="s">
        <v>185</v>
      </c>
    </row>
    <row r="3939" ht="15.75" customHeight="1">
      <c r="A3939" s="14" t="s">
        <v>22049</v>
      </c>
      <c r="B3939" s="14" t="s">
        <v>22050</v>
      </c>
      <c r="C3939" s="14">
        <v>2008.0</v>
      </c>
      <c r="D3939" s="14">
        <v>42.0</v>
      </c>
      <c r="E3939" s="14">
        <v>335293.0</v>
      </c>
      <c r="F3939" s="14" t="s">
        <v>22051</v>
      </c>
      <c r="G3939" s="14" t="s">
        <v>22052</v>
      </c>
      <c r="H3939" s="14" t="s">
        <v>22053</v>
      </c>
      <c r="I3939" s="14">
        <v>0.585</v>
      </c>
      <c r="J3939" s="14">
        <v>0.683</v>
      </c>
      <c r="K3939" s="14">
        <v>0.7849763651362486</v>
      </c>
      <c r="L3939" s="14">
        <v>0.0298</v>
      </c>
      <c r="M3939" s="14">
        <v>0.211</v>
      </c>
      <c r="N3939" s="14">
        <v>0.889</v>
      </c>
      <c r="O3939" s="14">
        <v>0.105</v>
      </c>
      <c r="P3939" s="14">
        <v>0.7</v>
      </c>
      <c r="Q3939" s="14">
        <v>94.5</v>
      </c>
      <c r="R3939" s="14">
        <v>1.0</v>
      </c>
      <c r="S3939" s="14">
        <v>0.0</v>
      </c>
      <c r="T3939" s="14" t="s">
        <v>22054</v>
      </c>
      <c r="U3939" s="14" t="s">
        <v>35</v>
      </c>
      <c r="V3939" s="16" t="s">
        <v>181</v>
      </c>
      <c r="W3939" s="17" t="s">
        <v>185</v>
      </c>
    </row>
    <row r="3940" ht="15.75" customHeight="1">
      <c r="A3940" s="14" t="s">
        <v>10412</v>
      </c>
      <c r="B3940" s="14" t="s">
        <v>10413</v>
      </c>
      <c r="C3940" s="14">
        <v>2021.0</v>
      </c>
      <c r="D3940" s="14">
        <v>42.0</v>
      </c>
      <c r="E3940" s="14">
        <v>285773.0</v>
      </c>
      <c r="F3940" s="14" t="s">
        <v>1629</v>
      </c>
      <c r="G3940" s="14" t="s">
        <v>1796</v>
      </c>
      <c r="H3940" s="14" t="s">
        <v>10415</v>
      </c>
      <c r="I3940" s="14">
        <v>0.737</v>
      </c>
      <c r="J3940" s="14">
        <v>0.857</v>
      </c>
      <c r="K3940" s="14">
        <v>0.8502983765565784</v>
      </c>
      <c r="L3940" s="14">
        <v>0.0451</v>
      </c>
      <c r="M3940" s="14">
        <v>0.0588</v>
      </c>
      <c r="N3940" s="14">
        <v>1.17E-5</v>
      </c>
      <c r="O3940" s="14">
        <v>0.281</v>
      </c>
      <c r="P3940" s="14">
        <v>0.817</v>
      </c>
      <c r="Q3940" s="14">
        <v>126.0</v>
      </c>
      <c r="R3940" s="14">
        <v>7.0</v>
      </c>
      <c r="S3940" s="14">
        <v>1.0</v>
      </c>
      <c r="T3940" s="14" t="s">
        <v>104</v>
      </c>
      <c r="U3940" s="14" t="s">
        <v>68</v>
      </c>
      <c r="V3940" s="16" t="s">
        <v>560</v>
      </c>
      <c r="W3940" s="17" t="s">
        <v>185</v>
      </c>
    </row>
    <row r="3941" ht="15.75" customHeight="1">
      <c r="A3941" s="14" t="s">
        <v>6341</v>
      </c>
      <c r="B3941" s="14" t="s">
        <v>6342</v>
      </c>
      <c r="C3941" s="14">
        <v>2017.0</v>
      </c>
      <c r="D3941" s="14">
        <v>42.0</v>
      </c>
      <c r="E3941" s="14">
        <v>179278.0</v>
      </c>
      <c r="F3941" s="14" t="s">
        <v>2503</v>
      </c>
      <c r="G3941" s="14" t="s">
        <v>1509</v>
      </c>
      <c r="H3941" s="14" t="s">
        <v>6344</v>
      </c>
      <c r="I3941" s="14">
        <v>0.715</v>
      </c>
      <c r="J3941" s="14">
        <v>0.676</v>
      </c>
      <c r="K3941" s="14">
        <v>0.8726712724130502</v>
      </c>
      <c r="L3941" s="14">
        <v>0.0662</v>
      </c>
      <c r="M3941" s="14">
        <v>2.99E-4</v>
      </c>
      <c r="N3941" s="14">
        <v>0.00252</v>
      </c>
      <c r="O3941" s="14">
        <v>0.289</v>
      </c>
      <c r="P3941" s="14">
        <v>0.398</v>
      </c>
      <c r="Q3941" s="14">
        <v>98.01</v>
      </c>
      <c r="R3941" s="14">
        <v>7.0</v>
      </c>
      <c r="S3941" s="14">
        <v>1.0</v>
      </c>
      <c r="T3941" s="14" t="s">
        <v>104</v>
      </c>
      <c r="U3941" s="14" t="s">
        <v>68</v>
      </c>
      <c r="V3941" s="16" t="s">
        <v>45</v>
      </c>
      <c r="W3941" s="17" t="s">
        <v>251</v>
      </c>
    </row>
    <row r="3942" ht="15.75" customHeight="1">
      <c r="A3942" s="14" t="s">
        <v>10416</v>
      </c>
      <c r="B3942" s="14" t="s">
        <v>10417</v>
      </c>
      <c r="C3942" s="14">
        <v>2011.0</v>
      </c>
      <c r="D3942" s="14">
        <v>42.0</v>
      </c>
      <c r="E3942" s="14">
        <v>185300.0</v>
      </c>
      <c r="F3942" s="14" t="s">
        <v>880</v>
      </c>
      <c r="G3942" s="14" t="s">
        <v>1822</v>
      </c>
      <c r="H3942" s="14" t="s">
        <v>7474</v>
      </c>
      <c r="I3942" s="14">
        <v>0.808</v>
      </c>
      <c r="J3942" s="14">
        <v>0.946</v>
      </c>
      <c r="K3942" s="14">
        <v>0.8983380745428456</v>
      </c>
      <c r="L3942" s="14">
        <v>0.0576</v>
      </c>
      <c r="M3942" s="14">
        <v>0.0347</v>
      </c>
      <c r="N3942" s="14">
        <v>0.00802</v>
      </c>
      <c r="O3942" s="14">
        <v>0.128</v>
      </c>
      <c r="P3942" s="14">
        <v>0.871</v>
      </c>
      <c r="Q3942" s="14">
        <v>120.01</v>
      </c>
      <c r="R3942" s="14">
        <v>1.0</v>
      </c>
      <c r="S3942" s="14">
        <v>1.0</v>
      </c>
      <c r="T3942" s="14" t="s">
        <v>104</v>
      </c>
      <c r="U3942" s="14" t="s">
        <v>68</v>
      </c>
      <c r="V3942" s="16" t="s">
        <v>560</v>
      </c>
      <c r="W3942" s="17" t="s">
        <v>185</v>
      </c>
    </row>
    <row r="3943" ht="15.75" customHeight="1">
      <c r="A3943" s="14" t="s">
        <v>10418</v>
      </c>
      <c r="B3943" s="14" t="s">
        <v>10419</v>
      </c>
      <c r="C3943" s="14">
        <v>2000.0</v>
      </c>
      <c r="D3943" s="14">
        <v>42.0</v>
      </c>
      <c r="E3943" s="14">
        <v>398053.0</v>
      </c>
      <c r="F3943" s="14" t="s">
        <v>901</v>
      </c>
      <c r="G3943" s="14" t="s">
        <v>671</v>
      </c>
      <c r="H3943" s="14" t="s">
        <v>10420</v>
      </c>
      <c r="I3943" s="14">
        <v>0.6567054320987653</v>
      </c>
      <c r="J3943" s="14">
        <v>0.6703844999999999</v>
      </c>
      <c r="K3943" s="14">
        <v>0.8136264709055699</v>
      </c>
      <c r="L3943" s="14">
        <v>0.08138265432098765</v>
      </c>
      <c r="M3943" s="14">
        <v>0.2693400896296296</v>
      </c>
      <c r="N3943" s="14">
        <v>0.05448885008024692</v>
      </c>
      <c r="O3943" s="14">
        <v>0.1911505555555556</v>
      </c>
      <c r="P3943" s="14">
        <v>0.6187672839506173</v>
      </c>
      <c r="Q3943" s="14">
        <v>120.71</v>
      </c>
      <c r="R3943" s="14">
        <v>5.0</v>
      </c>
      <c r="S3943" s="14">
        <v>1.0</v>
      </c>
      <c r="T3943" s="14" t="s">
        <v>104</v>
      </c>
      <c r="U3943" s="14" t="s">
        <v>35</v>
      </c>
      <c r="V3943" s="16" t="s">
        <v>407</v>
      </c>
      <c r="W3943" s="17" t="s">
        <v>185</v>
      </c>
    </row>
    <row r="3944" ht="15.75" customHeight="1">
      <c r="A3944" s="14" t="s">
        <v>10422</v>
      </c>
      <c r="B3944" s="14" t="s">
        <v>10423</v>
      </c>
      <c r="C3944" s="14">
        <v>2017.0</v>
      </c>
      <c r="D3944" s="14">
        <v>43.0</v>
      </c>
      <c r="E3944" s="14">
        <v>313741.0</v>
      </c>
      <c r="F3944" s="14" t="s">
        <v>5952</v>
      </c>
      <c r="G3944" s="14" t="s">
        <v>1580</v>
      </c>
      <c r="H3944" s="14" t="s">
        <v>10424</v>
      </c>
      <c r="I3944" s="14">
        <v>0.644</v>
      </c>
      <c r="J3944" s="14">
        <v>0.484</v>
      </c>
      <c r="K3944" s="14">
        <v>0.7599726220614728</v>
      </c>
      <c r="L3944" s="14">
        <v>0.0581</v>
      </c>
      <c r="M3944" s="14">
        <v>0.298</v>
      </c>
      <c r="N3944" s="14">
        <v>6.27E-4</v>
      </c>
      <c r="O3944" s="14">
        <v>0.149</v>
      </c>
      <c r="P3944" s="14">
        <v>0.845</v>
      </c>
      <c r="Q3944" s="14">
        <v>179.878</v>
      </c>
      <c r="R3944" s="14">
        <v>2.0</v>
      </c>
      <c r="S3944" s="14">
        <v>1.0</v>
      </c>
      <c r="T3944" s="14" t="s">
        <v>34</v>
      </c>
      <c r="U3944" s="14" t="s">
        <v>35</v>
      </c>
      <c r="V3944" s="16" t="s">
        <v>560</v>
      </c>
      <c r="W3944" s="17" t="s">
        <v>185</v>
      </c>
    </row>
    <row r="3945" ht="15.75" customHeight="1">
      <c r="A3945" s="14" t="s">
        <v>6347</v>
      </c>
      <c r="B3945" s="14" t="s">
        <v>6349</v>
      </c>
      <c r="C3945" s="14">
        <v>2019.0</v>
      </c>
      <c r="D3945" s="14">
        <v>43.0</v>
      </c>
      <c r="E3945" s="14">
        <v>267999.0</v>
      </c>
      <c r="F3945" s="14" t="s">
        <v>5436</v>
      </c>
      <c r="G3945" s="14" t="s">
        <v>5437</v>
      </c>
      <c r="H3945" s="14" t="s">
        <v>6350</v>
      </c>
      <c r="I3945" s="14">
        <v>0.386</v>
      </c>
      <c r="J3945" s="14">
        <v>0.675</v>
      </c>
      <c r="K3945" s="14">
        <v>0.8266421405936167</v>
      </c>
      <c r="L3945" s="14">
        <v>0.0527</v>
      </c>
      <c r="M3945" s="14">
        <v>0.78</v>
      </c>
      <c r="N3945" s="14">
        <v>0.0</v>
      </c>
      <c r="O3945" s="14">
        <v>0.261</v>
      </c>
      <c r="P3945" s="14">
        <v>0.359</v>
      </c>
      <c r="Q3945" s="14">
        <v>87.89</v>
      </c>
      <c r="R3945" s="14">
        <v>6.0</v>
      </c>
      <c r="S3945" s="14">
        <v>1.0</v>
      </c>
      <c r="T3945" s="14" t="s">
        <v>34</v>
      </c>
      <c r="U3945" s="14" t="s">
        <v>35</v>
      </c>
      <c r="V3945" s="16" t="s">
        <v>45</v>
      </c>
      <c r="W3945" s="17" t="s">
        <v>251</v>
      </c>
    </row>
    <row r="3946" ht="15.75" customHeight="1">
      <c r="A3946" s="14" t="s">
        <v>10425</v>
      </c>
      <c r="B3946" s="14" t="s">
        <v>10426</v>
      </c>
      <c r="C3946" s="14">
        <v>2014.0</v>
      </c>
      <c r="D3946" s="14">
        <v>43.0</v>
      </c>
      <c r="E3946" s="14">
        <v>321647.0</v>
      </c>
      <c r="F3946" s="14" t="s">
        <v>26</v>
      </c>
      <c r="G3946" s="14" t="s">
        <v>9908</v>
      </c>
      <c r="H3946" s="14" t="s">
        <v>10427</v>
      </c>
      <c r="I3946" s="14">
        <v>0.559</v>
      </c>
      <c r="J3946" s="14">
        <v>0.83</v>
      </c>
      <c r="K3946" s="14">
        <v>0.892905268092039</v>
      </c>
      <c r="L3946" s="14">
        <v>0.0529</v>
      </c>
      <c r="M3946" s="14">
        <v>0.0541</v>
      </c>
      <c r="N3946" s="14">
        <v>0.0</v>
      </c>
      <c r="O3946" s="14">
        <v>0.369</v>
      </c>
      <c r="P3946" s="14">
        <v>0.793</v>
      </c>
      <c r="Q3946" s="14">
        <v>97.876</v>
      </c>
      <c r="R3946" s="14">
        <v>4.0</v>
      </c>
      <c r="S3946" s="14">
        <v>0.0</v>
      </c>
      <c r="T3946" s="14" t="s">
        <v>34</v>
      </c>
      <c r="U3946" s="14" t="s">
        <v>35</v>
      </c>
      <c r="V3946" s="16" t="s">
        <v>181</v>
      </c>
      <c r="W3946" s="17" t="s">
        <v>185</v>
      </c>
    </row>
    <row r="3947" ht="15.75" customHeight="1">
      <c r="A3947" s="14" t="s">
        <v>10428</v>
      </c>
      <c r="B3947" s="14" t="s">
        <v>10429</v>
      </c>
      <c r="C3947" s="14">
        <v>2013.0</v>
      </c>
      <c r="D3947" s="14">
        <v>43.0</v>
      </c>
      <c r="E3947" s="14">
        <v>252693.0</v>
      </c>
      <c r="F3947" s="14" t="s">
        <v>901</v>
      </c>
      <c r="G3947" s="14" t="s">
        <v>1757</v>
      </c>
      <c r="H3947" s="14" t="s">
        <v>10430</v>
      </c>
      <c r="I3947" s="14">
        <v>0.797</v>
      </c>
      <c r="J3947" s="14">
        <v>0.754</v>
      </c>
      <c r="K3947" s="14">
        <v>0.812931790455951</v>
      </c>
      <c r="L3947" s="14">
        <v>0.118</v>
      </c>
      <c r="M3947" s="14">
        <v>0.227</v>
      </c>
      <c r="N3947" s="14">
        <v>0.0</v>
      </c>
      <c r="O3947" s="14">
        <v>0.088</v>
      </c>
      <c r="P3947" s="14">
        <v>0.777</v>
      </c>
      <c r="Q3947" s="14">
        <v>109.49</v>
      </c>
      <c r="R3947" s="14">
        <v>8.0</v>
      </c>
      <c r="S3947" s="14">
        <v>1.0</v>
      </c>
      <c r="T3947" s="14" t="s">
        <v>34</v>
      </c>
      <c r="U3947" s="14" t="s">
        <v>35</v>
      </c>
      <c r="V3947" s="16" t="s">
        <v>181</v>
      </c>
      <c r="W3947" s="17" t="s">
        <v>185</v>
      </c>
    </row>
    <row r="3948" ht="15.75" customHeight="1">
      <c r="A3948" s="14" t="s">
        <v>6353</v>
      </c>
      <c r="B3948" s="14" t="s">
        <v>6354</v>
      </c>
      <c r="C3948" s="14">
        <v>2020.0</v>
      </c>
      <c r="D3948" s="14">
        <v>43.0</v>
      </c>
      <c r="E3948" s="14">
        <v>201891.0</v>
      </c>
      <c r="F3948" s="14" t="s">
        <v>6355</v>
      </c>
      <c r="G3948" s="14" t="s">
        <v>6356</v>
      </c>
      <c r="H3948" s="14" t="s">
        <v>6357</v>
      </c>
      <c r="I3948" s="14">
        <v>0.54</v>
      </c>
      <c r="J3948" s="14">
        <v>0.371</v>
      </c>
      <c r="K3948" s="14">
        <v>0.7879280473811751</v>
      </c>
      <c r="L3948" s="14">
        <v>0.0245</v>
      </c>
      <c r="M3948" s="14">
        <v>0.828</v>
      </c>
      <c r="N3948" s="14">
        <v>0.0</v>
      </c>
      <c r="O3948" s="14">
        <v>0.0916</v>
      </c>
      <c r="P3948" s="14">
        <v>0.351</v>
      </c>
      <c r="Q3948" s="14">
        <v>74.023</v>
      </c>
      <c r="R3948" s="14">
        <v>4.0</v>
      </c>
      <c r="S3948" s="14">
        <v>1.0</v>
      </c>
      <c r="T3948" s="14" t="s">
        <v>34</v>
      </c>
      <c r="U3948" s="14" t="s">
        <v>35</v>
      </c>
      <c r="V3948" s="16" t="s">
        <v>45</v>
      </c>
      <c r="W3948" s="17" t="s">
        <v>251</v>
      </c>
    </row>
    <row r="3949" ht="15.75" customHeight="1">
      <c r="A3949" s="14" t="s">
        <v>6364</v>
      </c>
      <c r="B3949" s="14" t="s">
        <v>6365</v>
      </c>
      <c r="C3949" s="14">
        <v>2020.0</v>
      </c>
      <c r="D3949" s="14">
        <v>43.0</v>
      </c>
      <c r="E3949" s="14">
        <v>323036.0</v>
      </c>
      <c r="F3949" s="14" t="s">
        <v>3852</v>
      </c>
      <c r="G3949" s="14" t="s">
        <v>1585</v>
      </c>
      <c r="H3949" s="14" t="s">
        <v>6366</v>
      </c>
      <c r="I3949" s="14">
        <v>0.398</v>
      </c>
      <c r="J3949" s="14">
        <v>0.585</v>
      </c>
      <c r="K3949" s="14">
        <v>0.8411652727987261</v>
      </c>
      <c r="L3949" s="14">
        <v>0.0405</v>
      </c>
      <c r="M3949" s="14">
        <v>0.6</v>
      </c>
      <c r="N3949" s="14">
        <v>1.88E-4</v>
      </c>
      <c r="O3949" s="14">
        <v>0.351</v>
      </c>
      <c r="P3949" s="14">
        <v>0.456</v>
      </c>
      <c r="Q3949" s="14">
        <v>89.896</v>
      </c>
      <c r="R3949" s="14">
        <v>0.0</v>
      </c>
      <c r="S3949" s="14">
        <v>0.0</v>
      </c>
      <c r="T3949" s="14" t="s">
        <v>34</v>
      </c>
      <c r="U3949" s="14" t="s">
        <v>35</v>
      </c>
      <c r="V3949" s="16" t="s">
        <v>54</v>
      </c>
      <c r="W3949" s="17" t="s">
        <v>251</v>
      </c>
    </row>
    <row r="3950" ht="15.75" customHeight="1">
      <c r="A3950" s="14" t="s">
        <v>6372</v>
      </c>
      <c r="B3950" s="14" t="s">
        <v>6373</v>
      </c>
      <c r="C3950" s="14">
        <v>2004.0</v>
      </c>
      <c r="D3950" s="14">
        <v>43.0</v>
      </c>
      <c r="E3950" s="14">
        <v>412030.0</v>
      </c>
      <c r="F3950" s="14" t="s">
        <v>26</v>
      </c>
      <c r="G3950" s="14" t="s">
        <v>6374</v>
      </c>
      <c r="H3950" s="14" t="s">
        <v>6375</v>
      </c>
      <c r="I3950" s="14">
        <v>0.587</v>
      </c>
      <c r="J3950" s="14">
        <v>0.523</v>
      </c>
      <c r="K3950" s="14">
        <v>0.869676812164574</v>
      </c>
      <c r="L3950" s="14">
        <v>0.0275</v>
      </c>
      <c r="M3950" s="14">
        <v>0.551</v>
      </c>
      <c r="N3950" s="14">
        <v>0.0</v>
      </c>
      <c r="O3950" s="14">
        <v>0.125</v>
      </c>
      <c r="P3950" s="14">
        <v>0.149</v>
      </c>
      <c r="Q3950" s="14">
        <v>72.516</v>
      </c>
      <c r="R3950" s="14">
        <v>4.0</v>
      </c>
      <c r="S3950" s="14">
        <v>0.0</v>
      </c>
      <c r="T3950" s="14" t="s">
        <v>34</v>
      </c>
      <c r="U3950" s="14" t="s">
        <v>35</v>
      </c>
      <c r="V3950" s="16" t="s">
        <v>58</v>
      </c>
      <c r="W3950" s="17" t="s">
        <v>251</v>
      </c>
    </row>
    <row r="3951" ht="15.75" customHeight="1">
      <c r="A3951" s="14" t="s">
        <v>10432</v>
      </c>
      <c r="B3951" s="14" t="s">
        <v>10433</v>
      </c>
      <c r="C3951" s="14">
        <v>1996.0</v>
      </c>
      <c r="D3951" s="14">
        <v>43.0</v>
      </c>
      <c r="E3951" s="14">
        <v>297773.0</v>
      </c>
      <c r="F3951" s="14" t="s">
        <v>26</v>
      </c>
      <c r="G3951" s="14" t="s">
        <v>9306</v>
      </c>
      <c r="H3951" s="14" t="s">
        <v>10434</v>
      </c>
      <c r="I3951" s="14">
        <v>0.485</v>
      </c>
      <c r="J3951" s="14">
        <v>0.815</v>
      </c>
      <c r="K3951" s="14">
        <v>0.7669240476382924</v>
      </c>
      <c r="L3951" s="14">
        <v>0.0742</v>
      </c>
      <c r="M3951" s="14">
        <v>0.108</v>
      </c>
      <c r="N3951" s="14">
        <v>0.0</v>
      </c>
      <c r="O3951" s="14">
        <v>0.853</v>
      </c>
      <c r="P3951" s="14">
        <v>0.576</v>
      </c>
      <c r="Q3951" s="14">
        <v>121.717</v>
      </c>
      <c r="R3951" s="14">
        <v>9.0</v>
      </c>
      <c r="S3951" s="14">
        <v>0.0</v>
      </c>
      <c r="T3951" s="14" t="s">
        <v>34</v>
      </c>
      <c r="U3951" s="14" t="s">
        <v>35</v>
      </c>
      <c r="V3951" s="16" t="s">
        <v>333</v>
      </c>
      <c r="W3951" s="17" t="s">
        <v>185</v>
      </c>
    </row>
    <row r="3952" ht="15.75" customHeight="1">
      <c r="A3952" s="14" t="s">
        <v>22055</v>
      </c>
      <c r="B3952" s="14" t="s">
        <v>22056</v>
      </c>
      <c r="C3952" s="14">
        <v>2005.0</v>
      </c>
      <c r="D3952" s="14">
        <v>43.0</v>
      </c>
      <c r="E3952" s="14">
        <v>384963.0</v>
      </c>
      <c r="F3952" s="14" t="s">
        <v>22057</v>
      </c>
      <c r="G3952" s="14" t="s">
        <v>22058</v>
      </c>
      <c r="H3952" s="14" t="s">
        <v>22059</v>
      </c>
      <c r="I3952" s="14">
        <v>0.349</v>
      </c>
      <c r="J3952" s="14">
        <v>0.626</v>
      </c>
      <c r="K3952" s="14">
        <v>0.8045473017602177</v>
      </c>
      <c r="L3952" s="14">
        <v>0.0372</v>
      </c>
      <c r="M3952" s="14">
        <v>0.532</v>
      </c>
      <c r="N3952" s="14">
        <v>0.0</v>
      </c>
      <c r="O3952" s="14">
        <v>0.665</v>
      </c>
      <c r="P3952" s="14">
        <v>0.34</v>
      </c>
      <c r="Q3952" s="14">
        <v>138.43</v>
      </c>
      <c r="R3952" s="14">
        <v>2.0</v>
      </c>
      <c r="S3952" s="14">
        <v>1.0</v>
      </c>
      <c r="T3952" s="14" t="s">
        <v>1264</v>
      </c>
      <c r="U3952" s="14" t="s">
        <v>35</v>
      </c>
      <c r="V3952" s="16" t="s">
        <v>45</v>
      </c>
      <c r="W3952" s="17" t="s">
        <v>251</v>
      </c>
    </row>
    <row r="3953" ht="15.75" customHeight="1">
      <c r="A3953" s="14" t="s">
        <v>10435</v>
      </c>
      <c r="B3953" s="14" t="s">
        <v>10436</v>
      </c>
      <c r="C3953" s="14">
        <v>2021.0</v>
      </c>
      <c r="D3953" s="14">
        <v>43.0</v>
      </c>
      <c r="E3953" s="14">
        <v>182123.0</v>
      </c>
      <c r="F3953" s="14" t="s">
        <v>26</v>
      </c>
      <c r="G3953" s="14" t="s">
        <v>3228</v>
      </c>
      <c r="H3953" s="14" t="s">
        <v>10436</v>
      </c>
      <c r="I3953" s="14">
        <v>0.725</v>
      </c>
      <c r="J3953" s="14">
        <v>0.677</v>
      </c>
      <c r="K3953" s="14">
        <v>0.8471328042939035</v>
      </c>
      <c r="L3953" s="14">
        <v>0.0542</v>
      </c>
      <c r="M3953" s="14">
        <v>0.646</v>
      </c>
      <c r="N3953" s="14">
        <v>0.0</v>
      </c>
      <c r="O3953" s="14">
        <v>0.194</v>
      </c>
      <c r="P3953" s="14">
        <v>0.777</v>
      </c>
      <c r="Q3953" s="14">
        <v>112.934</v>
      </c>
      <c r="R3953" s="14">
        <v>4.0</v>
      </c>
      <c r="S3953" s="14">
        <v>1.0</v>
      </c>
      <c r="T3953" s="14" t="s">
        <v>34</v>
      </c>
      <c r="U3953" s="14" t="s">
        <v>35</v>
      </c>
      <c r="V3953" s="16" t="s">
        <v>181</v>
      </c>
      <c r="W3953" s="17" t="s">
        <v>185</v>
      </c>
    </row>
    <row r="3954" ht="15.75" customHeight="1">
      <c r="A3954" s="14" t="s">
        <v>6380</v>
      </c>
      <c r="B3954" s="14" t="s">
        <v>6381</v>
      </c>
      <c r="C3954" s="14">
        <v>2022.0</v>
      </c>
      <c r="D3954" s="14">
        <v>43.0</v>
      </c>
      <c r="E3954" s="14">
        <v>354330.0</v>
      </c>
      <c r="F3954" s="14" t="s">
        <v>26</v>
      </c>
      <c r="G3954" s="14" t="s">
        <v>5443</v>
      </c>
      <c r="H3954" s="14" t="s">
        <v>6381</v>
      </c>
      <c r="I3954" s="14">
        <v>0.271</v>
      </c>
      <c r="J3954" s="14">
        <v>0.192</v>
      </c>
      <c r="K3954" s="14">
        <v>0.6552520693719066</v>
      </c>
      <c r="L3954" s="14">
        <v>0.0342</v>
      </c>
      <c r="M3954" s="14">
        <v>0.815</v>
      </c>
      <c r="N3954" s="14">
        <v>0.0128</v>
      </c>
      <c r="O3954" s="14">
        <v>0.113</v>
      </c>
      <c r="P3954" s="14">
        <v>0.188</v>
      </c>
      <c r="Q3954" s="14">
        <v>126.643</v>
      </c>
      <c r="R3954" s="14">
        <v>8.0</v>
      </c>
      <c r="S3954" s="14">
        <v>1.0</v>
      </c>
      <c r="T3954" s="14" t="s">
        <v>34</v>
      </c>
      <c r="U3954" s="14" t="s">
        <v>35</v>
      </c>
      <c r="V3954" s="16" t="s">
        <v>58</v>
      </c>
      <c r="W3954" s="17" t="s">
        <v>251</v>
      </c>
    </row>
    <row r="3955" ht="15.75" customHeight="1">
      <c r="A3955" s="14" t="s">
        <v>6385</v>
      </c>
      <c r="B3955" s="14" t="s">
        <v>6386</v>
      </c>
      <c r="C3955" s="14">
        <v>2011.0</v>
      </c>
      <c r="D3955" s="14">
        <v>43.0</v>
      </c>
      <c r="E3955" s="14">
        <v>298933.0</v>
      </c>
      <c r="F3955" s="14" t="s">
        <v>31</v>
      </c>
      <c r="G3955" s="14" t="s">
        <v>4946</v>
      </c>
      <c r="H3955" s="14" t="s">
        <v>6388</v>
      </c>
      <c r="I3955" s="14">
        <v>0.544</v>
      </c>
      <c r="J3955" s="14">
        <v>0.411</v>
      </c>
      <c r="K3955" s="14">
        <v>0.7583256689248108</v>
      </c>
      <c r="L3955" s="14">
        <v>0.0316</v>
      </c>
      <c r="M3955" s="14">
        <v>0.298</v>
      </c>
      <c r="N3955" s="14">
        <v>0.0</v>
      </c>
      <c r="O3955" s="14">
        <v>0.106</v>
      </c>
      <c r="P3955" s="14">
        <v>0.422</v>
      </c>
      <c r="Q3955" s="14">
        <v>139.948</v>
      </c>
      <c r="R3955" s="14">
        <v>9.0</v>
      </c>
      <c r="S3955" s="14">
        <v>1.0</v>
      </c>
      <c r="T3955" s="14" t="s">
        <v>34</v>
      </c>
      <c r="U3955" s="14" t="s">
        <v>35</v>
      </c>
      <c r="V3955" s="16" t="s">
        <v>54</v>
      </c>
      <c r="W3955" s="17" t="s">
        <v>251</v>
      </c>
    </row>
    <row r="3956" ht="15.75" customHeight="1">
      <c r="A3956" s="14" t="s">
        <v>10437</v>
      </c>
      <c r="B3956" s="14" t="s">
        <v>10438</v>
      </c>
      <c r="C3956" s="14">
        <v>2017.0</v>
      </c>
      <c r="D3956" s="14">
        <v>43.0</v>
      </c>
      <c r="E3956" s="14">
        <v>301889.0</v>
      </c>
      <c r="F3956" s="14" t="s">
        <v>880</v>
      </c>
      <c r="G3956" s="14" t="s">
        <v>1822</v>
      </c>
      <c r="H3956" s="14" t="s">
        <v>10438</v>
      </c>
      <c r="I3956" s="14">
        <v>0.693</v>
      </c>
      <c r="J3956" s="14">
        <v>0.896</v>
      </c>
      <c r="K3956" s="14">
        <v>0.8864885675595902</v>
      </c>
      <c r="L3956" s="14">
        <v>0.0682</v>
      </c>
      <c r="M3956" s="14">
        <v>0.31</v>
      </c>
      <c r="N3956" s="14">
        <v>0.0</v>
      </c>
      <c r="O3956" s="14">
        <v>0.195</v>
      </c>
      <c r="P3956" s="14">
        <v>0.854</v>
      </c>
      <c r="Q3956" s="14">
        <v>126.995</v>
      </c>
      <c r="R3956" s="14">
        <v>7.0</v>
      </c>
      <c r="S3956" s="14">
        <v>1.0</v>
      </c>
      <c r="T3956" s="14" t="s">
        <v>104</v>
      </c>
      <c r="U3956" s="14" t="s">
        <v>35</v>
      </c>
      <c r="V3956" s="16" t="s">
        <v>560</v>
      </c>
      <c r="W3956" s="17" t="s">
        <v>185</v>
      </c>
    </row>
    <row r="3957" ht="15.75" customHeight="1">
      <c r="A3957" s="14" t="s">
        <v>6391</v>
      </c>
      <c r="B3957" s="14" t="s">
        <v>3674</v>
      </c>
      <c r="C3957" s="14">
        <v>2016.0</v>
      </c>
      <c r="D3957" s="14">
        <v>43.0</v>
      </c>
      <c r="E3957" s="14">
        <v>345558.0</v>
      </c>
      <c r="F3957" s="14" t="s">
        <v>880</v>
      </c>
      <c r="G3957" s="14" t="s">
        <v>1822</v>
      </c>
      <c r="H3957" s="14" t="s">
        <v>6392</v>
      </c>
      <c r="I3957" s="14">
        <v>0.371</v>
      </c>
      <c r="J3957" s="14">
        <v>0.668</v>
      </c>
      <c r="K3957" s="14">
        <v>0.8190062669600026</v>
      </c>
      <c r="L3957" s="14">
        <v>0.0497</v>
      </c>
      <c r="M3957" s="14">
        <v>0.636</v>
      </c>
      <c r="N3957" s="14">
        <v>2.0E-6</v>
      </c>
      <c r="O3957" s="14">
        <v>0.294</v>
      </c>
      <c r="P3957" s="14">
        <v>0.403</v>
      </c>
      <c r="Q3957" s="14">
        <v>87.458</v>
      </c>
      <c r="R3957" s="14">
        <v>11.0</v>
      </c>
      <c r="S3957" s="14">
        <v>0.0</v>
      </c>
      <c r="T3957" s="14" t="s">
        <v>104</v>
      </c>
      <c r="U3957" s="14" t="s">
        <v>68</v>
      </c>
      <c r="V3957" s="16" t="s">
        <v>54</v>
      </c>
      <c r="W3957" s="17" t="s">
        <v>251</v>
      </c>
    </row>
    <row r="3958" ht="15.75" customHeight="1">
      <c r="A3958" s="14" t="s">
        <v>10443</v>
      </c>
      <c r="B3958" s="14" t="s">
        <v>10445</v>
      </c>
      <c r="C3958" s="14">
        <v>2022.0</v>
      </c>
      <c r="D3958" s="14">
        <v>43.0</v>
      </c>
      <c r="E3958" s="14">
        <v>166391.0</v>
      </c>
      <c r="F3958" s="14" t="s">
        <v>10447</v>
      </c>
      <c r="G3958" s="14" t="s">
        <v>10448</v>
      </c>
      <c r="H3958" s="14" t="s">
        <v>10445</v>
      </c>
      <c r="I3958" s="14">
        <v>0.743</v>
      </c>
      <c r="J3958" s="14">
        <v>0.922</v>
      </c>
      <c r="K3958" s="14">
        <v>0.9097811904923796</v>
      </c>
      <c r="L3958" s="14">
        <v>0.121</v>
      </c>
      <c r="M3958" s="14">
        <v>0.411</v>
      </c>
      <c r="N3958" s="14">
        <v>2.36E-6</v>
      </c>
      <c r="O3958" s="14">
        <v>0.287</v>
      </c>
      <c r="P3958" s="14">
        <v>0.873</v>
      </c>
      <c r="Q3958" s="14">
        <v>96.933</v>
      </c>
      <c r="R3958" s="14">
        <v>7.0</v>
      </c>
      <c r="S3958" s="14">
        <v>1.0</v>
      </c>
      <c r="T3958" s="14" t="s">
        <v>104</v>
      </c>
      <c r="U3958" s="14" t="s">
        <v>68</v>
      </c>
      <c r="V3958" s="16" t="s">
        <v>560</v>
      </c>
      <c r="W3958" s="17" t="s">
        <v>185</v>
      </c>
    </row>
    <row r="3959" ht="15.75" customHeight="1">
      <c r="A3959" s="14" t="s">
        <v>6393</v>
      </c>
      <c r="B3959" s="14" t="s">
        <v>6395</v>
      </c>
      <c r="C3959" s="14">
        <v>2018.0</v>
      </c>
      <c r="D3959" s="14">
        <v>43.0</v>
      </c>
      <c r="E3959" s="14">
        <v>292000.0</v>
      </c>
      <c r="F3959" s="14" t="s">
        <v>2503</v>
      </c>
      <c r="G3959" s="14" t="s">
        <v>6397</v>
      </c>
      <c r="H3959" s="14" t="s">
        <v>6398</v>
      </c>
      <c r="I3959" s="14">
        <v>0.611</v>
      </c>
      <c r="J3959" s="14">
        <v>0.708</v>
      </c>
      <c r="K3959" s="14">
        <v>0.8528222787660081</v>
      </c>
      <c r="L3959" s="14">
        <v>0.0329</v>
      </c>
      <c r="M3959" s="14">
        <v>0.47</v>
      </c>
      <c r="N3959" s="14">
        <v>0.0</v>
      </c>
      <c r="O3959" s="14">
        <v>0.141</v>
      </c>
      <c r="P3959" s="14">
        <v>0.454</v>
      </c>
      <c r="Q3959" s="14">
        <v>119.932</v>
      </c>
      <c r="R3959" s="14">
        <v>3.0</v>
      </c>
      <c r="S3959" s="14">
        <v>1.0</v>
      </c>
      <c r="T3959" s="14" t="s">
        <v>104</v>
      </c>
      <c r="U3959" s="14" t="s">
        <v>68</v>
      </c>
      <c r="V3959" s="16" t="s">
        <v>54</v>
      </c>
      <c r="W3959" s="17" t="s">
        <v>251</v>
      </c>
    </row>
    <row r="3960" ht="15.75" customHeight="1">
      <c r="A3960" s="14" t="s">
        <v>22060</v>
      </c>
      <c r="B3960" s="14" t="s">
        <v>22061</v>
      </c>
      <c r="C3960" s="14">
        <v>2015.0</v>
      </c>
      <c r="D3960" s="14">
        <v>43.0</v>
      </c>
      <c r="E3960" s="14">
        <v>234706.0</v>
      </c>
      <c r="F3960" s="14" t="s">
        <v>22062</v>
      </c>
      <c r="G3960" s="14" t="s">
        <v>22063</v>
      </c>
      <c r="H3960" s="14" t="s">
        <v>22064</v>
      </c>
      <c r="I3960" s="14">
        <v>0.743</v>
      </c>
      <c r="J3960" s="14">
        <v>0.858</v>
      </c>
      <c r="K3960" s="14">
        <v>0.8496567065033335</v>
      </c>
      <c r="L3960" s="14">
        <v>0.0369</v>
      </c>
      <c r="M3960" s="14">
        <v>0.142</v>
      </c>
      <c r="N3960" s="14">
        <v>5.78E-6</v>
      </c>
      <c r="O3960" s="14">
        <v>0.311</v>
      </c>
      <c r="P3960" s="14">
        <v>0.917</v>
      </c>
      <c r="Q3960" s="14">
        <v>104.815</v>
      </c>
      <c r="R3960" s="14">
        <v>7.0</v>
      </c>
      <c r="S3960" s="14">
        <v>1.0</v>
      </c>
      <c r="T3960" s="14" t="s">
        <v>1264</v>
      </c>
      <c r="U3960" s="14" t="s">
        <v>35</v>
      </c>
      <c r="V3960" s="16" t="s">
        <v>819</v>
      </c>
      <c r="W3960" s="17" t="s">
        <v>185</v>
      </c>
    </row>
    <row r="3961" ht="15.75" customHeight="1">
      <c r="A3961" s="14" t="s">
        <v>22065</v>
      </c>
      <c r="B3961" s="14" t="s">
        <v>22066</v>
      </c>
      <c r="C3961" s="14">
        <v>2021.0</v>
      </c>
      <c r="D3961" s="14">
        <v>43.0</v>
      </c>
      <c r="E3961" s="14">
        <v>196000.0</v>
      </c>
      <c r="F3961" s="14" t="s">
        <v>22029</v>
      </c>
      <c r="G3961" s="14" t="s">
        <v>22030</v>
      </c>
      <c r="H3961" s="14" t="s">
        <v>22031</v>
      </c>
      <c r="I3961" s="14">
        <v>0.637</v>
      </c>
      <c r="J3961" s="14">
        <v>0.605</v>
      </c>
      <c r="K3961" s="14">
        <v>0.7485722841154885</v>
      </c>
      <c r="L3961" s="14">
        <v>0.0344</v>
      </c>
      <c r="M3961" s="14">
        <v>0.603</v>
      </c>
      <c r="N3961" s="14">
        <v>1.61E-6</v>
      </c>
      <c r="O3961" s="14">
        <v>0.0813</v>
      </c>
      <c r="P3961" s="14">
        <v>0.834</v>
      </c>
      <c r="Q3961" s="14">
        <v>98.631</v>
      </c>
      <c r="R3961" s="14">
        <v>8.0</v>
      </c>
      <c r="S3961" s="14">
        <v>1.0</v>
      </c>
      <c r="T3961" s="14" t="s">
        <v>1264</v>
      </c>
      <c r="U3961" s="14" t="s">
        <v>35</v>
      </c>
      <c r="V3961" s="16" t="s">
        <v>560</v>
      </c>
      <c r="W3961" s="17" t="s">
        <v>185</v>
      </c>
    </row>
    <row r="3962" ht="15.75" customHeight="1">
      <c r="A3962" s="14" t="s">
        <v>22067</v>
      </c>
      <c r="B3962" s="14" t="s">
        <v>22068</v>
      </c>
      <c r="C3962" s="14">
        <v>2020.0</v>
      </c>
      <c r="D3962" s="14">
        <v>43.0</v>
      </c>
      <c r="E3962" s="14">
        <v>223679.0</v>
      </c>
      <c r="F3962" s="14" t="s">
        <v>22029</v>
      </c>
      <c r="G3962" s="14" t="s">
        <v>22030</v>
      </c>
      <c r="H3962" s="14" t="s">
        <v>22069</v>
      </c>
      <c r="I3962" s="14">
        <v>0.604</v>
      </c>
      <c r="J3962" s="14">
        <v>0.58</v>
      </c>
      <c r="K3962" s="14">
        <v>0.7990075503005368</v>
      </c>
      <c r="L3962" s="14">
        <v>0.0303</v>
      </c>
      <c r="M3962" s="14">
        <v>0.588</v>
      </c>
      <c r="N3962" s="14">
        <v>1.21E-5</v>
      </c>
      <c r="O3962" s="14">
        <v>0.125</v>
      </c>
      <c r="P3962" s="14">
        <v>0.648</v>
      </c>
      <c r="Q3962" s="14">
        <v>91.488</v>
      </c>
      <c r="R3962" s="14">
        <v>5.0</v>
      </c>
      <c r="S3962" s="14">
        <v>0.0</v>
      </c>
      <c r="T3962" s="14" t="s">
        <v>1264</v>
      </c>
      <c r="U3962" s="14" t="s">
        <v>35</v>
      </c>
      <c r="V3962" s="16" t="s">
        <v>407</v>
      </c>
      <c r="W3962" s="17" t="s">
        <v>185</v>
      </c>
    </row>
    <row r="3963" ht="15.75" customHeight="1">
      <c r="A3963" s="14" t="s">
        <v>6399</v>
      </c>
      <c r="B3963" s="14" t="s">
        <v>6400</v>
      </c>
      <c r="C3963" s="14">
        <v>2004.0</v>
      </c>
      <c r="D3963" s="14">
        <v>43.0</v>
      </c>
      <c r="E3963" s="14">
        <v>220760.0</v>
      </c>
      <c r="F3963" s="14" t="s">
        <v>4278</v>
      </c>
      <c r="G3963" s="14" t="s">
        <v>6401</v>
      </c>
      <c r="H3963" s="14" t="s">
        <v>6402</v>
      </c>
      <c r="I3963" s="14">
        <v>0.783</v>
      </c>
      <c r="J3963" s="14">
        <v>0.875</v>
      </c>
      <c r="K3963" s="14">
        <v>0.8785318588993536</v>
      </c>
      <c r="L3963" s="14">
        <v>0.0663</v>
      </c>
      <c r="M3963" s="14">
        <v>0.0172</v>
      </c>
      <c r="N3963" s="14">
        <v>0.0225</v>
      </c>
      <c r="O3963" s="14">
        <v>0.217</v>
      </c>
      <c r="P3963" s="14">
        <v>0.385</v>
      </c>
      <c r="Q3963" s="14">
        <v>103.953</v>
      </c>
      <c r="R3963" s="14">
        <v>8.0</v>
      </c>
      <c r="S3963" s="14">
        <v>1.0</v>
      </c>
      <c r="T3963" s="14" t="s">
        <v>103</v>
      </c>
      <c r="U3963" s="14" t="s">
        <v>35</v>
      </c>
      <c r="V3963" s="16" t="s">
        <v>45</v>
      </c>
      <c r="W3963" s="17" t="s">
        <v>251</v>
      </c>
    </row>
    <row r="3964" ht="15.75" customHeight="1">
      <c r="A3964" s="14" t="s">
        <v>22070</v>
      </c>
      <c r="B3964" s="14" t="s">
        <v>22071</v>
      </c>
      <c r="C3964" s="14">
        <v>2018.0</v>
      </c>
      <c r="D3964" s="14">
        <v>43.0</v>
      </c>
      <c r="E3964" s="14">
        <v>204628.0</v>
      </c>
      <c r="F3964" s="14" t="s">
        <v>7197</v>
      </c>
      <c r="G3964" s="14" t="s">
        <v>22072</v>
      </c>
      <c r="H3964" s="14" t="s">
        <v>22073</v>
      </c>
      <c r="I3964" s="14">
        <v>0.524</v>
      </c>
      <c r="J3964" s="14">
        <v>0.494</v>
      </c>
      <c r="K3964" s="14">
        <v>0.8222360062280017</v>
      </c>
      <c r="L3964" s="14">
        <v>0.0332</v>
      </c>
      <c r="M3964" s="14">
        <v>0.836</v>
      </c>
      <c r="N3964" s="14">
        <v>0.0</v>
      </c>
      <c r="O3964" s="14">
        <v>0.129</v>
      </c>
      <c r="P3964" s="14">
        <v>0.215</v>
      </c>
      <c r="Q3964" s="14">
        <v>137.387</v>
      </c>
      <c r="R3964" s="14">
        <v>7.0</v>
      </c>
      <c r="S3964" s="14">
        <v>1.0</v>
      </c>
      <c r="T3964" s="14" t="s">
        <v>1434</v>
      </c>
      <c r="U3964" s="14" t="s">
        <v>35</v>
      </c>
      <c r="V3964" s="16" t="s">
        <v>36</v>
      </c>
      <c r="W3964" s="17" t="s">
        <v>251</v>
      </c>
    </row>
    <row r="3965" ht="15.75" customHeight="1">
      <c r="A3965" s="14" t="s">
        <v>22074</v>
      </c>
      <c r="B3965" s="14" t="s">
        <v>22075</v>
      </c>
      <c r="C3965" s="14">
        <v>2015.0</v>
      </c>
      <c r="D3965" s="14">
        <v>43.0</v>
      </c>
      <c r="E3965" s="14">
        <v>263129.0</v>
      </c>
      <c r="F3965" s="14" t="s">
        <v>4278</v>
      </c>
      <c r="G3965" s="14" t="s">
        <v>2532</v>
      </c>
      <c r="H3965" s="14" t="s">
        <v>22076</v>
      </c>
      <c r="I3965" s="14">
        <v>0.575</v>
      </c>
      <c r="J3965" s="14">
        <v>0.499</v>
      </c>
      <c r="K3965" s="14">
        <v>0.7273971723584071</v>
      </c>
      <c r="L3965" s="14">
        <v>0.936</v>
      </c>
      <c r="M3965" s="14">
        <v>0.772</v>
      </c>
      <c r="N3965" s="14">
        <v>0.0</v>
      </c>
      <c r="O3965" s="14">
        <v>0.42</v>
      </c>
      <c r="P3965" s="14">
        <v>0.667</v>
      </c>
      <c r="Q3965" s="14">
        <v>160.296</v>
      </c>
      <c r="R3965" s="14">
        <v>3.0</v>
      </c>
      <c r="S3965" s="14">
        <v>1.0</v>
      </c>
      <c r="T3965" s="14" t="s">
        <v>1434</v>
      </c>
      <c r="U3965" s="14" t="s">
        <v>94</v>
      </c>
      <c r="V3965" s="16" t="s">
        <v>407</v>
      </c>
      <c r="W3965" s="17" t="s">
        <v>185</v>
      </c>
    </row>
    <row r="3966" ht="15.75" customHeight="1">
      <c r="A3966" s="14" t="s">
        <v>22077</v>
      </c>
      <c r="B3966" s="14" t="s">
        <v>22078</v>
      </c>
      <c r="C3966" s="14">
        <v>2025.0</v>
      </c>
      <c r="D3966" s="14">
        <v>43.0</v>
      </c>
      <c r="E3966" s="14">
        <v>175215.0</v>
      </c>
      <c r="F3966" s="14" t="s">
        <v>4278</v>
      </c>
      <c r="G3966" s="14" t="s">
        <v>11892</v>
      </c>
      <c r="H3966" s="14" t="s">
        <v>11894</v>
      </c>
      <c r="I3966" s="14">
        <v>0.683</v>
      </c>
      <c r="J3966" s="14">
        <v>0.699</v>
      </c>
      <c r="K3966" s="14">
        <v>0.8547045109221932</v>
      </c>
      <c r="L3966" s="14">
        <v>0.0347</v>
      </c>
      <c r="M3966" s="14">
        <v>0.0108</v>
      </c>
      <c r="N3966" s="14">
        <v>1.15E-5</v>
      </c>
      <c r="O3966" s="14">
        <v>0.213</v>
      </c>
      <c r="P3966" s="14">
        <v>0.295</v>
      </c>
      <c r="Q3966" s="14">
        <v>145.998</v>
      </c>
      <c r="R3966" s="14">
        <v>9.0</v>
      </c>
      <c r="S3966" s="14">
        <v>1.0</v>
      </c>
      <c r="T3966" s="14" t="s">
        <v>1434</v>
      </c>
      <c r="U3966" s="14" t="s">
        <v>35</v>
      </c>
      <c r="V3966" s="16" t="s">
        <v>36</v>
      </c>
      <c r="W3966" s="17" t="s">
        <v>251</v>
      </c>
    </row>
    <row r="3967" ht="15.75" customHeight="1">
      <c r="A3967" s="14" t="s">
        <v>22079</v>
      </c>
      <c r="B3967" s="14" t="s">
        <v>22080</v>
      </c>
      <c r="C3967" s="14">
        <v>2022.0</v>
      </c>
      <c r="D3967" s="14">
        <v>43.0</v>
      </c>
      <c r="E3967" s="14">
        <v>224000.0</v>
      </c>
      <c r="F3967" s="14" t="s">
        <v>22081</v>
      </c>
      <c r="G3967" s="14" t="s">
        <v>22082</v>
      </c>
      <c r="H3967" s="14" t="s">
        <v>22080</v>
      </c>
      <c r="I3967" s="14">
        <v>0.63</v>
      </c>
      <c r="J3967" s="14">
        <v>0.442</v>
      </c>
      <c r="K3967" s="14">
        <v>0.7959703120485109</v>
      </c>
      <c r="L3967" s="14">
        <v>0.0524</v>
      </c>
      <c r="M3967" s="14">
        <v>0.331</v>
      </c>
      <c r="N3967" s="14">
        <v>0.0</v>
      </c>
      <c r="O3967" s="14">
        <v>0.117</v>
      </c>
      <c r="P3967" s="14">
        <v>0.301</v>
      </c>
      <c r="Q3967" s="14">
        <v>143.816</v>
      </c>
      <c r="R3967" s="14">
        <v>1.0</v>
      </c>
      <c r="S3967" s="14">
        <v>1.0</v>
      </c>
      <c r="T3967" s="14" t="s">
        <v>1434</v>
      </c>
      <c r="U3967" s="14" t="s">
        <v>68</v>
      </c>
      <c r="V3967" s="16" t="s">
        <v>45</v>
      </c>
      <c r="W3967" s="17" t="s">
        <v>251</v>
      </c>
    </row>
    <row r="3968" ht="15.75" customHeight="1">
      <c r="A3968" s="14" t="s">
        <v>10449</v>
      </c>
      <c r="B3968" s="14" t="s">
        <v>10450</v>
      </c>
      <c r="C3968" s="14">
        <v>2023.0</v>
      </c>
      <c r="D3968" s="14">
        <v>43.0</v>
      </c>
      <c r="E3968" s="14">
        <v>137444.0</v>
      </c>
      <c r="F3968" s="14" t="s">
        <v>1697</v>
      </c>
      <c r="G3968" s="14" t="s">
        <v>10451</v>
      </c>
      <c r="H3968" s="14" t="s">
        <v>10452</v>
      </c>
      <c r="I3968" s="14">
        <v>0.802</v>
      </c>
      <c r="J3968" s="14">
        <v>0.754</v>
      </c>
      <c r="K3968" s="14">
        <v>0.8642012277102177</v>
      </c>
      <c r="L3968" s="14">
        <v>0.0539</v>
      </c>
      <c r="M3968" s="14">
        <v>0.0586</v>
      </c>
      <c r="N3968" s="14">
        <v>0.0</v>
      </c>
      <c r="O3968" s="14">
        <v>0.245</v>
      </c>
      <c r="P3968" s="14">
        <v>0.781</v>
      </c>
      <c r="Q3968" s="14">
        <v>139.958</v>
      </c>
      <c r="R3968" s="14">
        <v>0.0</v>
      </c>
      <c r="S3968" s="14">
        <v>0.0</v>
      </c>
      <c r="T3968" s="14" t="s">
        <v>103</v>
      </c>
      <c r="U3968" s="14" t="s">
        <v>35</v>
      </c>
      <c r="V3968" s="16" t="s">
        <v>181</v>
      </c>
      <c r="W3968" s="17" t="s">
        <v>185</v>
      </c>
    </row>
    <row r="3969" ht="15.75" customHeight="1">
      <c r="A3969" s="14" t="s">
        <v>10453</v>
      </c>
      <c r="B3969" s="14" t="s">
        <v>10454</v>
      </c>
      <c r="C3969" s="14">
        <v>2020.0</v>
      </c>
      <c r="D3969" s="14">
        <v>43.0</v>
      </c>
      <c r="E3969" s="14">
        <v>232120.0</v>
      </c>
      <c r="F3969" s="14" t="s">
        <v>10455</v>
      </c>
      <c r="G3969" s="14" t="s">
        <v>10456</v>
      </c>
      <c r="H3969" s="14" t="s">
        <v>10457</v>
      </c>
      <c r="I3969" s="14">
        <v>0.568</v>
      </c>
      <c r="J3969" s="14">
        <v>0.903</v>
      </c>
      <c r="K3969" s="14">
        <v>0.810921224289117</v>
      </c>
      <c r="L3969" s="14">
        <v>0.0983</v>
      </c>
      <c r="M3969" s="14">
        <v>2.92E-4</v>
      </c>
      <c r="N3969" s="14">
        <v>0.726</v>
      </c>
      <c r="O3969" s="14">
        <v>0.0764</v>
      </c>
      <c r="P3969" s="14">
        <v>0.762</v>
      </c>
      <c r="Q3969" s="14">
        <v>122.624</v>
      </c>
      <c r="R3969" s="14">
        <v>0.0</v>
      </c>
      <c r="S3969" s="14">
        <v>1.0</v>
      </c>
      <c r="T3969" s="14" t="s">
        <v>103</v>
      </c>
      <c r="U3969" s="14" t="s">
        <v>35</v>
      </c>
      <c r="V3969" s="16" t="s">
        <v>181</v>
      </c>
      <c r="W3969" s="17" t="s">
        <v>185</v>
      </c>
    </row>
    <row r="3970" ht="15.75" customHeight="1">
      <c r="A3970" s="14" t="s">
        <v>6405</v>
      </c>
      <c r="B3970" s="14" t="s">
        <v>6407</v>
      </c>
      <c r="C3970" s="14">
        <v>2016.0</v>
      </c>
      <c r="D3970" s="14">
        <v>43.0</v>
      </c>
      <c r="E3970" s="14">
        <v>237896.0</v>
      </c>
      <c r="F3970" s="14" t="s">
        <v>203</v>
      </c>
      <c r="G3970" s="14" t="s">
        <v>3675</v>
      </c>
      <c r="H3970" s="14" t="s">
        <v>6392</v>
      </c>
      <c r="I3970" s="14">
        <v>0.301</v>
      </c>
      <c r="J3970" s="14">
        <v>0.581</v>
      </c>
      <c r="K3970" s="14">
        <v>0.817829871862387</v>
      </c>
      <c r="L3970" s="14">
        <v>0.0421</v>
      </c>
      <c r="M3970" s="14">
        <v>0.601</v>
      </c>
      <c r="N3970" s="14">
        <v>0.0</v>
      </c>
      <c r="O3970" s="14">
        <v>0.0757</v>
      </c>
      <c r="P3970" s="14">
        <v>0.235</v>
      </c>
      <c r="Q3970" s="14">
        <v>132.049</v>
      </c>
      <c r="R3970" s="14">
        <v>11.0</v>
      </c>
      <c r="S3970" s="14">
        <v>0.0</v>
      </c>
      <c r="T3970" s="14" t="s">
        <v>104</v>
      </c>
      <c r="U3970" s="14" t="s">
        <v>35</v>
      </c>
      <c r="V3970" s="16" t="s">
        <v>36</v>
      </c>
      <c r="W3970" s="17" t="s">
        <v>251</v>
      </c>
    </row>
    <row r="3971" ht="15.75" customHeight="1">
      <c r="A3971" s="14" t="s">
        <v>10459</v>
      </c>
      <c r="B3971" s="14" t="s">
        <v>10460</v>
      </c>
      <c r="C3971" s="14">
        <v>2016.0</v>
      </c>
      <c r="D3971" s="14">
        <v>43.0</v>
      </c>
      <c r="E3971" s="14">
        <v>458493.0</v>
      </c>
      <c r="F3971" s="14" t="s">
        <v>194</v>
      </c>
      <c r="G3971" s="14" t="s">
        <v>10461</v>
      </c>
      <c r="H3971" s="14" t="s">
        <v>9108</v>
      </c>
      <c r="I3971" s="14">
        <v>0.454</v>
      </c>
      <c r="J3971" s="14">
        <v>0.666</v>
      </c>
      <c r="K3971" s="14">
        <v>0.7410647444925234</v>
      </c>
      <c r="L3971" s="14">
        <v>0.0314</v>
      </c>
      <c r="M3971" s="14">
        <v>0.759</v>
      </c>
      <c r="N3971" s="14">
        <v>2.4E-4</v>
      </c>
      <c r="O3971" s="14">
        <v>0.114</v>
      </c>
      <c r="P3971" s="14">
        <v>0.842</v>
      </c>
      <c r="Q3971" s="14">
        <v>146.061</v>
      </c>
      <c r="R3971" s="14">
        <v>1.0</v>
      </c>
      <c r="S3971" s="14">
        <v>0.0</v>
      </c>
      <c r="T3971" s="14" t="s">
        <v>104</v>
      </c>
      <c r="U3971" s="14" t="s">
        <v>68</v>
      </c>
      <c r="V3971" s="16" t="s">
        <v>560</v>
      </c>
      <c r="W3971" s="17" t="s">
        <v>185</v>
      </c>
    </row>
    <row r="3972" ht="15.75" customHeight="1">
      <c r="A3972" s="14" t="s">
        <v>10462</v>
      </c>
      <c r="B3972" s="14" t="s">
        <v>10463</v>
      </c>
      <c r="C3972" s="14">
        <v>1991.0</v>
      </c>
      <c r="D3972" s="14">
        <v>43.0</v>
      </c>
      <c r="E3972" s="14">
        <v>495400.0</v>
      </c>
      <c r="F3972" s="14" t="s">
        <v>2514</v>
      </c>
      <c r="G3972" s="14" t="s">
        <v>10464</v>
      </c>
      <c r="H3972" s="14" t="s">
        <v>10465</v>
      </c>
      <c r="I3972" s="14">
        <v>0.87</v>
      </c>
      <c r="J3972" s="14">
        <v>0.657</v>
      </c>
      <c r="K3972" s="14">
        <v>0.8179154278694862</v>
      </c>
      <c r="L3972" s="14">
        <v>0.0521</v>
      </c>
      <c r="M3972" s="14">
        <v>0.149</v>
      </c>
      <c r="N3972" s="14">
        <v>0.0102</v>
      </c>
      <c r="O3972" s="14">
        <v>0.053</v>
      </c>
      <c r="P3972" s="14">
        <v>0.893</v>
      </c>
      <c r="Q3972" s="14">
        <v>110.6</v>
      </c>
      <c r="R3972" s="14">
        <v>2.0</v>
      </c>
      <c r="S3972" s="14">
        <v>1.0</v>
      </c>
      <c r="T3972" s="14" t="s">
        <v>103</v>
      </c>
      <c r="U3972" s="14" t="s">
        <v>35</v>
      </c>
      <c r="V3972" s="16" t="s">
        <v>560</v>
      </c>
      <c r="W3972" s="17" t="s">
        <v>185</v>
      </c>
    </row>
    <row r="3973" ht="15.75" customHeight="1">
      <c r="A3973" s="14" t="s">
        <v>10466</v>
      </c>
      <c r="B3973" s="14" t="s">
        <v>10467</v>
      </c>
      <c r="C3973" s="14">
        <v>1987.0</v>
      </c>
      <c r="D3973" s="14">
        <v>43.0</v>
      </c>
      <c r="E3973" s="14">
        <v>202473.0</v>
      </c>
      <c r="F3973" s="14" t="s">
        <v>10468</v>
      </c>
      <c r="G3973" s="14" t="s">
        <v>10469</v>
      </c>
      <c r="H3973" s="14" t="s">
        <v>10469</v>
      </c>
      <c r="I3973" s="14">
        <v>0.624</v>
      </c>
      <c r="J3973" s="14">
        <v>0.853</v>
      </c>
      <c r="K3973" s="14">
        <v>0.8581481402079408</v>
      </c>
      <c r="L3973" s="14">
        <v>0.0286</v>
      </c>
      <c r="M3973" s="14">
        <v>0.0972</v>
      </c>
      <c r="N3973" s="14">
        <v>0.0329</v>
      </c>
      <c r="O3973" s="14">
        <v>0.38</v>
      </c>
      <c r="P3973" s="14">
        <v>0.841</v>
      </c>
      <c r="Q3973" s="14">
        <v>136.33</v>
      </c>
      <c r="R3973" s="14">
        <v>11.0</v>
      </c>
      <c r="S3973" s="14">
        <v>1.0</v>
      </c>
      <c r="T3973" s="14" t="s">
        <v>103</v>
      </c>
      <c r="U3973" s="14" t="s">
        <v>35</v>
      </c>
      <c r="V3973" s="16" t="s">
        <v>560</v>
      </c>
      <c r="W3973" s="17" t="s">
        <v>185</v>
      </c>
    </row>
    <row r="3974" ht="15.75" customHeight="1">
      <c r="A3974" s="14" t="s">
        <v>22083</v>
      </c>
      <c r="B3974" s="14" t="s">
        <v>22084</v>
      </c>
      <c r="C3974" s="14">
        <v>2000.0</v>
      </c>
      <c r="D3974" s="14">
        <v>43.0</v>
      </c>
      <c r="E3974" s="14">
        <v>214026.0</v>
      </c>
      <c r="F3974" s="14" t="s">
        <v>4278</v>
      </c>
      <c r="G3974" s="14" t="s">
        <v>22085</v>
      </c>
      <c r="H3974" s="14" t="s">
        <v>22086</v>
      </c>
      <c r="I3974" s="14">
        <v>0.754</v>
      </c>
      <c r="J3974" s="14">
        <v>0.868</v>
      </c>
      <c r="K3974" s="14">
        <v>0.8604581523996223</v>
      </c>
      <c r="L3974" s="14">
        <v>0.0347</v>
      </c>
      <c r="M3974" s="14">
        <v>0.154</v>
      </c>
      <c r="N3974" s="14">
        <v>6.74E-6</v>
      </c>
      <c r="O3974" s="14">
        <v>0.361</v>
      </c>
      <c r="P3974" s="14">
        <v>0.911</v>
      </c>
      <c r="Q3974" s="14">
        <v>99.98</v>
      </c>
      <c r="R3974" s="14">
        <v>7.0</v>
      </c>
      <c r="S3974" s="14">
        <v>1.0</v>
      </c>
      <c r="T3974" s="14" t="s">
        <v>1434</v>
      </c>
      <c r="U3974" s="14" t="s">
        <v>35</v>
      </c>
      <c r="V3974" s="16" t="s">
        <v>819</v>
      </c>
      <c r="W3974" s="17" t="s">
        <v>185</v>
      </c>
    </row>
    <row r="3975" ht="15.75" customHeight="1">
      <c r="A3975" s="14" t="s">
        <v>6410</v>
      </c>
      <c r="B3975" s="14" t="s">
        <v>6411</v>
      </c>
      <c r="C3975" s="14">
        <v>1996.0</v>
      </c>
      <c r="D3975" s="14">
        <v>43.0</v>
      </c>
      <c r="E3975" s="14">
        <v>365573.0</v>
      </c>
      <c r="F3975" s="14" t="s">
        <v>1016</v>
      </c>
      <c r="G3975" s="14" t="s">
        <v>1017</v>
      </c>
      <c r="H3975" s="14" t="s">
        <v>6413</v>
      </c>
      <c r="I3975" s="14">
        <v>0.334</v>
      </c>
      <c r="J3975" s="14">
        <v>0.476</v>
      </c>
      <c r="K3975" s="14">
        <v>0.7316963617151478</v>
      </c>
      <c r="L3975" s="14">
        <v>0.0306</v>
      </c>
      <c r="M3975" s="14">
        <v>0.493</v>
      </c>
      <c r="N3975" s="14">
        <v>2.75E-4</v>
      </c>
      <c r="O3975" s="14">
        <v>0.0834</v>
      </c>
      <c r="P3975" s="14">
        <v>0.288</v>
      </c>
      <c r="Q3975" s="14">
        <v>144.1</v>
      </c>
      <c r="R3975" s="14">
        <v>5.0</v>
      </c>
      <c r="S3975" s="14">
        <v>1.0</v>
      </c>
      <c r="T3975" s="14" t="s">
        <v>104</v>
      </c>
      <c r="U3975" s="14" t="s">
        <v>35</v>
      </c>
      <c r="V3975" s="16" t="s">
        <v>36</v>
      </c>
      <c r="W3975" s="17" t="s">
        <v>251</v>
      </c>
    </row>
    <row r="3976" ht="15.75" customHeight="1">
      <c r="A3976" s="14" t="s">
        <v>10471</v>
      </c>
      <c r="B3976" s="14" t="s">
        <v>10472</v>
      </c>
      <c r="C3976" s="14">
        <v>1977.0</v>
      </c>
      <c r="D3976" s="14">
        <v>43.0</v>
      </c>
      <c r="E3976" s="14">
        <v>191293.0</v>
      </c>
      <c r="F3976" s="14" t="s">
        <v>10473</v>
      </c>
      <c r="G3976" s="14" t="s">
        <v>10474</v>
      </c>
      <c r="H3976" s="14" t="s">
        <v>10475</v>
      </c>
      <c r="I3976" s="14">
        <v>0.6567054320987653</v>
      </c>
      <c r="J3976" s="14">
        <v>0.6703844999999999</v>
      </c>
      <c r="K3976" s="14">
        <v>0.8136264709055699</v>
      </c>
      <c r="L3976" s="14">
        <v>0.08138265432098765</v>
      </c>
      <c r="M3976" s="14">
        <v>0.2693400896296296</v>
      </c>
      <c r="N3976" s="14">
        <v>0.05448885008024692</v>
      </c>
      <c r="O3976" s="14">
        <v>0.1911505555555556</v>
      </c>
      <c r="P3976" s="14">
        <v>0.6187672839506173</v>
      </c>
      <c r="Q3976" s="14">
        <v>120.71</v>
      </c>
      <c r="R3976" s="14">
        <v>5.0</v>
      </c>
      <c r="S3976" s="14">
        <v>1.0</v>
      </c>
      <c r="T3976" s="14" t="s">
        <v>104</v>
      </c>
      <c r="U3976" s="14" t="s">
        <v>35</v>
      </c>
      <c r="V3976" s="16" t="s">
        <v>407</v>
      </c>
      <c r="W3976" s="17" t="s">
        <v>185</v>
      </c>
    </row>
    <row r="3977" ht="15.75" customHeight="1">
      <c r="A3977" s="14" t="s">
        <v>10476</v>
      </c>
      <c r="B3977" s="14" t="s">
        <v>10477</v>
      </c>
      <c r="C3977" s="14">
        <v>2017.0</v>
      </c>
      <c r="D3977" s="14">
        <v>43.0</v>
      </c>
      <c r="E3977" s="14">
        <v>179858.0</v>
      </c>
      <c r="F3977" s="14" t="s">
        <v>10478</v>
      </c>
      <c r="G3977" s="14" t="s">
        <v>10479</v>
      </c>
      <c r="H3977" s="14" t="s">
        <v>10480</v>
      </c>
      <c r="I3977" s="14">
        <v>0.837</v>
      </c>
      <c r="J3977" s="14">
        <v>0.853</v>
      </c>
      <c r="K3977" s="14">
        <v>0.858618698246987</v>
      </c>
      <c r="L3977" s="14">
        <v>0.044</v>
      </c>
      <c r="M3977" s="14">
        <v>0.615</v>
      </c>
      <c r="N3977" s="14">
        <v>2.77E-6</v>
      </c>
      <c r="O3977" s="14">
        <v>0.0828</v>
      </c>
      <c r="P3977" s="14">
        <v>0.975</v>
      </c>
      <c r="Q3977" s="14">
        <v>126.84</v>
      </c>
      <c r="R3977" s="14">
        <v>8.0</v>
      </c>
      <c r="S3977" s="14">
        <v>1.0</v>
      </c>
      <c r="T3977" s="14" t="s">
        <v>103</v>
      </c>
      <c r="U3977" s="14" t="s">
        <v>35</v>
      </c>
      <c r="V3977" s="16" t="s">
        <v>819</v>
      </c>
      <c r="W3977" s="17" t="s">
        <v>185</v>
      </c>
    </row>
    <row r="3978" ht="15.75" customHeight="1">
      <c r="A3978" s="14" t="s">
        <v>10481</v>
      </c>
      <c r="B3978" s="14" t="s">
        <v>10482</v>
      </c>
      <c r="C3978" s="14">
        <v>2003.0</v>
      </c>
      <c r="D3978" s="14">
        <v>43.0</v>
      </c>
      <c r="E3978" s="14">
        <v>221266.0</v>
      </c>
      <c r="F3978" s="14" t="s">
        <v>2118</v>
      </c>
      <c r="G3978" s="14" t="s">
        <v>10483</v>
      </c>
      <c r="H3978" s="14" t="s">
        <v>10484</v>
      </c>
      <c r="I3978" s="14">
        <v>0.582</v>
      </c>
      <c r="J3978" s="14">
        <v>0.642</v>
      </c>
      <c r="K3978" s="14">
        <v>0.8691420871202034</v>
      </c>
      <c r="L3978" s="14">
        <v>0.307</v>
      </c>
      <c r="M3978" s="14">
        <v>0.274</v>
      </c>
      <c r="N3978" s="14">
        <v>2.98E-5</v>
      </c>
      <c r="O3978" s="14">
        <v>0.0717</v>
      </c>
      <c r="P3978" s="14">
        <v>0.936</v>
      </c>
      <c r="Q3978" s="14">
        <v>85.56</v>
      </c>
      <c r="R3978" s="14">
        <v>1.0</v>
      </c>
      <c r="S3978" s="14">
        <v>1.0</v>
      </c>
      <c r="T3978" s="14" t="s">
        <v>103</v>
      </c>
      <c r="U3978" s="14" t="s">
        <v>35</v>
      </c>
      <c r="V3978" s="16" t="s">
        <v>819</v>
      </c>
      <c r="W3978" s="17" t="s">
        <v>185</v>
      </c>
    </row>
    <row r="3979" ht="15.75" customHeight="1">
      <c r="A3979" s="14" t="s">
        <v>10486</v>
      </c>
      <c r="B3979" s="14" t="s">
        <v>10487</v>
      </c>
      <c r="C3979" s="14">
        <v>1977.0</v>
      </c>
      <c r="D3979" s="14">
        <v>43.0</v>
      </c>
      <c r="E3979" s="14">
        <v>712666.0</v>
      </c>
      <c r="F3979" s="14" t="s">
        <v>5846</v>
      </c>
      <c r="G3979" s="14" t="s">
        <v>5847</v>
      </c>
      <c r="H3979" s="14" t="s">
        <v>10488</v>
      </c>
      <c r="I3979" s="14">
        <v>0.819</v>
      </c>
      <c r="J3979" s="14">
        <v>0.856</v>
      </c>
      <c r="K3979" s="14">
        <v>0.819690715016797</v>
      </c>
      <c r="L3979" s="14">
        <v>0.0322</v>
      </c>
      <c r="M3979" s="14">
        <v>0.097</v>
      </c>
      <c r="N3979" s="14">
        <v>0.00404</v>
      </c>
      <c r="O3979" s="14">
        <v>0.33</v>
      </c>
      <c r="P3979" s="14">
        <v>0.793</v>
      </c>
      <c r="Q3979" s="14">
        <v>123.32</v>
      </c>
      <c r="R3979" s="14">
        <v>2.0</v>
      </c>
      <c r="S3979" s="14">
        <v>1.0</v>
      </c>
      <c r="T3979" s="14" t="s">
        <v>103</v>
      </c>
      <c r="U3979" s="14" t="s">
        <v>35</v>
      </c>
      <c r="V3979" s="16" t="s">
        <v>181</v>
      </c>
      <c r="W3979" s="17" t="s">
        <v>185</v>
      </c>
    </row>
    <row r="3980" ht="15.75" customHeight="1">
      <c r="A3980" s="14" t="s">
        <v>10489</v>
      </c>
      <c r="B3980" s="14" t="s">
        <v>10490</v>
      </c>
      <c r="C3980" s="14">
        <v>2011.0</v>
      </c>
      <c r="D3980" s="14">
        <v>43.0</v>
      </c>
      <c r="E3980" s="14">
        <v>257168.0</v>
      </c>
      <c r="F3980" s="14" t="s">
        <v>10491</v>
      </c>
      <c r="G3980" s="14" t="s">
        <v>952</v>
      </c>
      <c r="H3980" s="14" t="s">
        <v>10490</v>
      </c>
      <c r="I3980" s="14">
        <v>0.6567054320987653</v>
      </c>
      <c r="J3980" s="14">
        <v>0.6703844999999999</v>
      </c>
      <c r="K3980" s="14">
        <v>0.8136264709055699</v>
      </c>
      <c r="L3980" s="14">
        <v>0.08138265432098765</v>
      </c>
      <c r="M3980" s="14">
        <v>0.2693400896296296</v>
      </c>
      <c r="N3980" s="14">
        <v>0.05448885008024692</v>
      </c>
      <c r="O3980" s="14">
        <v>0.1911505555555556</v>
      </c>
      <c r="P3980" s="14">
        <v>0.6187672839506173</v>
      </c>
      <c r="Q3980" s="14">
        <v>120.71</v>
      </c>
      <c r="R3980" s="14">
        <v>5.0</v>
      </c>
      <c r="S3980" s="14">
        <v>1.0</v>
      </c>
      <c r="T3980" s="14" t="s">
        <v>34</v>
      </c>
      <c r="U3980" s="14" t="s">
        <v>35</v>
      </c>
      <c r="V3980" s="16" t="s">
        <v>407</v>
      </c>
      <c r="W3980" s="17" t="s">
        <v>185</v>
      </c>
    </row>
    <row r="3981" ht="15.75" customHeight="1">
      <c r="A3981" s="14" t="s">
        <v>6418</v>
      </c>
      <c r="B3981" s="14" t="s">
        <v>6419</v>
      </c>
      <c r="C3981" s="14">
        <v>2024.0</v>
      </c>
      <c r="D3981" s="14">
        <v>43.0</v>
      </c>
      <c r="E3981" s="14">
        <v>191684.0</v>
      </c>
      <c r="F3981" s="14" t="s">
        <v>3538</v>
      </c>
      <c r="G3981" s="14" t="s">
        <v>1787</v>
      </c>
      <c r="H3981" s="14" t="s">
        <v>6419</v>
      </c>
      <c r="I3981" s="14">
        <v>0.709</v>
      </c>
      <c r="J3981" s="14">
        <v>0.568</v>
      </c>
      <c r="K3981" s="14">
        <v>0.8489080914412144</v>
      </c>
      <c r="L3981" s="14">
        <v>0.187</v>
      </c>
      <c r="M3981" s="14">
        <v>0.838</v>
      </c>
      <c r="N3981" s="14">
        <v>4.22E-4</v>
      </c>
      <c r="O3981" s="14">
        <v>0.178</v>
      </c>
      <c r="P3981" s="14">
        <v>0.462</v>
      </c>
      <c r="Q3981" s="14">
        <v>126.75</v>
      </c>
      <c r="R3981" s="14">
        <v>11.0</v>
      </c>
      <c r="S3981" s="14">
        <v>0.0</v>
      </c>
      <c r="T3981" s="14" t="s">
        <v>34</v>
      </c>
      <c r="U3981" s="14" t="s">
        <v>68</v>
      </c>
      <c r="V3981" s="16" t="s">
        <v>54</v>
      </c>
      <c r="W3981" s="17" t="s">
        <v>251</v>
      </c>
    </row>
    <row r="3982" ht="15.75" customHeight="1">
      <c r="A3982" s="14" t="s">
        <v>10492</v>
      </c>
      <c r="B3982" s="14" t="s">
        <v>10493</v>
      </c>
      <c r="C3982" s="14">
        <v>2019.0</v>
      </c>
      <c r="D3982" s="14">
        <v>43.0</v>
      </c>
      <c r="E3982" s="14">
        <v>170502.0</v>
      </c>
      <c r="F3982" s="14" t="s">
        <v>10494</v>
      </c>
      <c r="G3982" s="14" t="s">
        <v>8281</v>
      </c>
      <c r="H3982" s="14" t="s">
        <v>10493</v>
      </c>
      <c r="I3982" s="14">
        <v>0.77</v>
      </c>
      <c r="J3982" s="14">
        <v>0.963</v>
      </c>
      <c r="K3982" s="14">
        <v>0.928945736082627</v>
      </c>
      <c r="L3982" s="14">
        <v>0.0804</v>
      </c>
      <c r="M3982" s="14">
        <v>0.11</v>
      </c>
      <c r="N3982" s="14">
        <v>0.0</v>
      </c>
      <c r="O3982" s="14">
        <v>0.153</v>
      </c>
      <c r="P3982" s="14">
        <v>0.858</v>
      </c>
      <c r="Q3982" s="14">
        <v>98.0</v>
      </c>
      <c r="R3982" s="14">
        <v>4.0</v>
      </c>
      <c r="S3982" s="14">
        <v>0.0</v>
      </c>
      <c r="T3982" s="14" t="s">
        <v>104</v>
      </c>
      <c r="U3982" s="14" t="s">
        <v>68</v>
      </c>
      <c r="V3982" s="16" t="s">
        <v>560</v>
      </c>
      <c r="W3982" s="17" t="s">
        <v>185</v>
      </c>
    </row>
    <row r="3983" ht="15.75" customHeight="1">
      <c r="A3983" s="14" t="s">
        <v>6423</v>
      </c>
      <c r="B3983" s="14" t="s">
        <v>6424</v>
      </c>
      <c r="C3983" s="14">
        <v>2019.0</v>
      </c>
      <c r="D3983" s="14">
        <v>43.0</v>
      </c>
      <c r="E3983" s="14">
        <v>180720.0</v>
      </c>
      <c r="F3983" s="14" t="s">
        <v>6425</v>
      </c>
      <c r="G3983" s="14" t="s">
        <v>101</v>
      </c>
      <c r="H3983" s="14" t="s">
        <v>6427</v>
      </c>
      <c r="I3983" s="14">
        <v>0.67</v>
      </c>
      <c r="J3983" s="14">
        <v>0.622</v>
      </c>
      <c r="K3983" s="14">
        <v>0.8461275212104866</v>
      </c>
      <c r="L3983" s="14">
        <v>0.253</v>
      </c>
      <c r="M3983" s="14">
        <v>0.0317</v>
      </c>
      <c r="N3983" s="14">
        <v>0.0</v>
      </c>
      <c r="O3983" s="14">
        <v>0.158</v>
      </c>
      <c r="P3983" s="14">
        <v>0.41</v>
      </c>
      <c r="Q3983" s="14">
        <v>142.93</v>
      </c>
      <c r="R3983" s="14">
        <v>2.0</v>
      </c>
      <c r="S3983" s="14">
        <v>1.0</v>
      </c>
      <c r="T3983" s="14" t="s">
        <v>103</v>
      </c>
      <c r="U3983" s="14" t="s">
        <v>68</v>
      </c>
      <c r="V3983" s="16" t="s">
        <v>54</v>
      </c>
      <c r="W3983" s="17" t="s">
        <v>251</v>
      </c>
    </row>
    <row r="3984" ht="15.75" customHeight="1">
      <c r="A3984" s="14" t="s">
        <v>10495</v>
      </c>
      <c r="B3984" s="14" t="s">
        <v>10496</v>
      </c>
      <c r="C3984" s="14">
        <v>2006.0</v>
      </c>
      <c r="D3984" s="14">
        <v>43.0</v>
      </c>
      <c r="E3984" s="14">
        <v>554226.0</v>
      </c>
      <c r="F3984" s="14" t="s">
        <v>892</v>
      </c>
      <c r="G3984" s="14" t="s">
        <v>9398</v>
      </c>
      <c r="H3984" s="14" t="s">
        <v>10498</v>
      </c>
      <c r="I3984" s="14">
        <v>0.773</v>
      </c>
      <c r="J3984" s="14">
        <v>0.933</v>
      </c>
      <c r="K3984" s="14">
        <v>0.8660192928610781</v>
      </c>
      <c r="L3984" s="14">
        <v>0.0451</v>
      </c>
      <c r="M3984" s="14">
        <v>0.00486</v>
      </c>
      <c r="N3984" s="14">
        <v>0.0516</v>
      </c>
      <c r="O3984" s="14">
        <v>0.0788</v>
      </c>
      <c r="P3984" s="14">
        <v>0.733</v>
      </c>
      <c r="Q3984" s="14">
        <v>130.02</v>
      </c>
      <c r="R3984" s="14">
        <v>8.0</v>
      </c>
      <c r="S3984" s="14">
        <v>1.0</v>
      </c>
      <c r="T3984" s="14" t="s">
        <v>103</v>
      </c>
      <c r="U3984" s="14" t="s">
        <v>68</v>
      </c>
      <c r="V3984" s="16" t="s">
        <v>181</v>
      </c>
      <c r="W3984" s="17" t="s">
        <v>185</v>
      </c>
    </row>
    <row r="3985" ht="15.75" customHeight="1">
      <c r="A3985" s="14" t="s">
        <v>22087</v>
      </c>
      <c r="B3985" s="14" t="s">
        <v>22088</v>
      </c>
      <c r="C3985" s="14">
        <v>2016.0</v>
      </c>
      <c r="D3985" s="14">
        <v>43.0</v>
      </c>
      <c r="E3985" s="14">
        <v>218640.0</v>
      </c>
      <c r="F3985" s="14" t="s">
        <v>22089</v>
      </c>
      <c r="G3985" s="14" t="s">
        <v>16908</v>
      </c>
      <c r="H3985" s="14" t="s">
        <v>22090</v>
      </c>
      <c r="I3985" s="14">
        <v>0.751</v>
      </c>
      <c r="J3985" s="14">
        <v>0.742</v>
      </c>
      <c r="K3985" s="14">
        <v>0.8805210360644127</v>
      </c>
      <c r="L3985" s="14">
        <v>0.12</v>
      </c>
      <c r="M3985" s="14">
        <v>0.367</v>
      </c>
      <c r="N3985" s="14">
        <v>0.0</v>
      </c>
      <c r="O3985" s="14">
        <v>0.0946</v>
      </c>
      <c r="P3985" s="14">
        <v>0.85</v>
      </c>
      <c r="Q3985" s="14">
        <v>173.94</v>
      </c>
      <c r="R3985" s="14">
        <v>0.0</v>
      </c>
      <c r="S3985" s="14">
        <v>0.0</v>
      </c>
      <c r="T3985" s="14" t="s">
        <v>1264</v>
      </c>
      <c r="U3985" s="14" t="s">
        <v>68</v>
      </c>
      <c r="V3985" s="16" t="s">
        <v>560</v>
      </c>
      <c r="W3985" s="17" t="s">
        <v>185</v>
      </c>
    </row>
    <row r="3986" ht="15.75" customHeight="1">
      <c r="A3986" s="14" t="s">
        <v>22091</v>
      </c>
      <c r="B3986" s="14" t="s">
        <v>22092</v>
      </c>
      <c r="C3986" s="14">
        <v>2005.0</v>
      </c>
      <c r="D3986" s="14">
        <v>43.0</v>
      </c>
      <c r="E3986" s="14">
        <v>191973.0</v>
      </c>
      <c r="F3986" s="14" t="s">
        <v>22093</v>
      </c>
      <c r="G3986" s="14" t="s">
        <v>22094</v>
      </c>
      <c r="H3986" s="14" t="s">
        <v>22095</v>
      </c>
      <c r="I3986" s="14">
        <v>0.78</v>
      </c>
      <c r="J3986" s="14">
        <v>0.877</v>
      </c>
      <c r="K3986" s="14">
        <v>0.8957072273245417</v>
      </c>
      <c r="L3986" s="14">
        <v>0.0427</v>
      </c>
      <c r="M3986" s="14">
        <v>0.148</v>
      </c>
      <c r="N3986" s="14">
        <v>2.36E-6</v>
      </c>
      <c r="O3986" s="14">
        <v>0.0627</v>
      </c>
      <c r="P3986" s="14">
        <v>0.909</v>
      </c>
      <c r="Q3986" s="14">
        <v>133.26</v>
      </c>
      <c r="R3986" s="14">
        <v>6.0</v>
      </c>
      <c r="S3986" s="14">
        <v>0.0</v>
      </c>
      <c r="T3986" s="14" t="s">
        <v>1264</v>
      </c>
      <c r="U3986" s="14" t="s">
        <v>94</v>
      </c>
      <c r="V3986" s="16" t="s">
        <v>819</v>
      </c>
      <c r="W3986" s="17" t="s">
        <v>185</v>
      </c>
    </row>
    <row r="3987" ht="15.75" customHeight="1">
      <c r="A3987" s="14" t="s">
        <v>6428</v>
      </c>
      <c r="B3987" s="14" t="s">
        <v>6429</v>
      </c>
      <c r="C3987" s="14">
        <v>2020.0</v>
      </c>
      <c r="D3987" s="14">
        <v>44.0</v>
      </c>
      <c r="E3987" s="14">
        <v>178026.0</v>
      </c>
      <c r="F3987" s="14" t="s">
        <v>26</v>
      </c>
      <c r="G3987" s="14" t="s">
        <v>6432</v>
      </c>
      <c r="H3987" s="14" t="s">
        <v>6433</v>
      </c>
      <c r="I3987" s="14">
        <v>0.775</v>
      </c>
      <c r="J3987" s="14">
        <v>0.287</v>
      </c>
      <c r="K3987" s="14">
        <v>0.7611276281573135</v>
      </c>
      <c r="L3987" s="14">
        <v>0.0324</v>
      </c>
      <c r="M3987" s="14">
        <v>0.875</v>
      </c>
      <c r="N3987" s="14">
        <v>0.0</v>
      </c>
      <c r="O3987" s="14">
        <v>0.111</v>
      </c>
      <c r="P3987" s="14">
        <v>0.429</v>
      </c>
      <c r="Q3987" s="14">
        <v>104.924</v>
      </c>
      <c r="R3987" s="14">
        <v>4.0</v>
      </c>
      <c r="S3987" s="14">
        <v>1.0</v>
      </c>
      <c r="T3987" s="14" t="s">
        <v>34</v>
      </c>
      <c r="U3987" s="14" t="s">
        <v>35</v>
      </c>
      <c r="V3987" s="16" t="s">
        <v>54</v>
      </c>
      <c r="W3987" s="17" t="s">
        <v>251</v>
      </c>
    </row>
    <row r="3988" ht="15.75" customHeight="1">
      <c r="A3988" s="14" t="s">
        <v>6435</v>
      </c>
      <c r="B3988" s="14" t="s">
        <v>6436</v>
      </c>
      <c r="C3988" s="14">
        <v>2013.0</v>
      </c>
      <c r="D3988" s="14">
        <v>44.0</v>
      </c>
      <c r="E3988" s="14">
        <v>315493.0</v>
      </c>
      <c r="F3988" s="14" t="s">
        <v>6439</v>
      </c>
      <c r="G3988" s="14" t="s">
        <v>6440</v>
      </c>
      <c r="H3988" s="14" t="s">
        <v>6441</v>
      </c>
      <c r="I3988" s="14">
        <v>0.528</v>
      </c>
      <c r="J3988" s="14">
        <v>0.317</v>
      </c>
      <c r="K3988" s="14">
        <v>0.7577481658768905</v>
      </c>
      <c r="L3988" s="14">
        <v>0.0285</v>
      </c>
      <c r="M3988" s="14">
        <v>0.865</v>
      </c>
      <c r="N3988" s="14">
        <v>0.00215</v>
      </c>
      <c r="O3988" s="14">
        <v>0.102</v>
      </c>
      <c r="P3988" s="14">
        <v>0.277</v>
      </c>
      <c r="Q3988" s="14">
        <v>96.45</v>
      </c>
      <c r="R3988" s="14">
        <v>9.0</v>
      </c>
      <c r="S3988" s="14">
        <v>0.0</v>
      </c>
      <c r="T3988" s="14" t="s">
        <v>103</v>
      </c>
      <c r="U3988" s="14" t="s">
        <v>35</v>
      </c>
      <c r="V3988" s="16" t="s">
        <v>36</v>
      </c>
      <c r="W3988" s="17" t="s">
        <v>251</v>
      </c>
    </row>
    <row r="3989" ht="15.75" customHeight="1">
      <c r="A3989" s="14" t="s">
        <v>10499</v>
      </c>
      <c r="B3989" s="14" t="s">
        <v>10500</v>
      </c>
      <c r="C3989" s="14">
        <v>2023.0</v>
      </c>
      <c r="D3989" s="14">
        <v>44.0</v>
      </c>
      <c r="E3989" s="14">
        <v>154869.0</v>
      </c>
      <c r="F3989" s="14" t="s">
        <v>10501</v>
      </c>
      <c r="G3989" s="14" t="s">
        <v>10502</v>
      </c>
      <c r="H3989" s="14" t="s">
        <v>10503</v>
      </c>
      <c r="I3989" s="14">
        <v>0.902</v>
      </c>
      <c r="J3989" s="14">
        <v>0.734</v>
      </c>
      <c r="K3989" s="14">
        <v>0.8877291296625303</v>
      </c>
      <c r="L3989" s="14">
        <v>0.163</v>
      </c>
      <c r="M3989" s="14">
        <v>0.292</v>
      </c>
      <c r="N3989" s="14">
        <v>0.0</v>
      </c>
      <c r="O3989" s="14">
        <v>0.0862</v>
      </c>
      <c r="P3989" s="14">
        <v>0.821</v>
      </c>
      <c r="Q3989" s="14">
        <v>147.96</v>
      </c>
      <c r="R3989" s="14">
        <v>9.0</v>
      </c>
      <c r="S3989" s="14">
        <v>1.0</v>
      </c>
      <c r="T3989" s="14" t="s">
        <v>103</v>
      </c>
      <c r="U3989" s="14" t="s">
        <v>35</v>
      </c>
      <c r="V3989" s="16" t="s">
        <v>560</v>
      </c>
      <c r="W3989" s="17" t="s">
        <v>185</v>
      </c>
    </row>
    <row r="3990" ht="15.75" customHeight="1">
      <c r="A3990" s="14" t="s">
        <v>10504</v>
      </c>
      <c r="B3990" s="14" t="s">
        <v>10505</v>
      </c>
      <c r="C3990" s="14">
        <v>1968.0</v>
      </c>
      <c r="D3990" s="14">
        <v>44.0</v>
      </c>
      <c r="E3990" s="14">
        <v>155066.0</v>
      </c>
      <c r="F3990" s="14" t="s">
        <v>10506</v>
      </c>
      <c r="G3990" s="14" t="s">
        <v>10507</v>
      </c>
      <c r="H3990" s="14" t="s">
        <v>10508</v>
      </c>
      <c r="I3990" s="14">
        <v>0.828</v>
      </c>
      <c r="J3990" s="14">
        <v>0.949</v>
      </c>
      <c r="K3990" s="14">
        <v>0.813423737496772</v>
      </c>
      <c r="L3990" s="14">
        <v>0.0315</v>
      </c>
      <c r="M3990" s="14">
        <v>0.171</v>
      </c>
      <c r="N3990" s="14">
        <v>0.00108</v>
      </c>
      <c r="O3990" s="14">
        <v>0.2</v>
      </c>
      <c r="P3990" s="14">
        <v>0.971</v>
      </c>
      <c r="Q3990" s="14">
        <v>121.18</v>
      </c>
      <c r="R3990" s="14">
        <v>0.0</v>
      </c>
      <c r="S3990" s="14">
        <v>1.0</v>
      </c>
      <c r="T3990" s="14" t="s">
        <v>103</v>
      </c>
      <c r="U3990" s="14" t="s">
        <v>35</v>
      </c>
      <c r="V3990" s="16" t="s">
        <v>819</v>
      </c>
      <c r="W3990" s="17" t="s">
        <v>185</v>
      </c>
    </row>
    <row r="3991" ht="15.75" customHeight="1">
      <c r="A3991" s="14" t="s">
        <v>22096</v>
      </c>
      <c r="B3991" s="14" t="s">
        <v>22097</v>
      </c>
      <c r="C3991" s="14">
        <v>2005.0</v>
      </c>
      <c r="D3991" s="14">
        <v>44.0</v>
      </c>
      <c r="E3991" s="14">
        <v>217200.0</v>
      </c>
      <c r="F3991" s="14" t="s">
        <v>21399</v>
      </c>
      <c r="G3991" s="14" t="s">
        <v>5522</v>
      </c>
      <c r="H3991" s="14" t="s">
        <v>22098</v>
      </c>
      <c r="I3991" s="14">
        <v>0.6567054320987653</v>
      </c>
      <c r="J3991" s="14">
        <v>0.6703844999999999</v>
      </c>
      <c r="K3991" s="14">
        <v>0.8136264709055699</v>
      </c>
      <c r="L3991" s="14">
        <v>0.08138265432098765</v>
      </c>
      <c r="M3991" s="14">
        <v>0.2693400896296296</v>
      </c>
      <c r="N3991" s="14">
        <v>0.05448885008024692</v>
      </c>
      <c r="O3991" s="14">
        <v>0.1911505555555556</v>
      </c>
      <c r="P3991" s="14">
        <v>0.6187672839506173</v>
      </c>
      <c r="Q3991" s="14">
        <v>120.71</v>
      </c>
      <c r="R3991" s="14">
        <v>5.0</v>
      </c>
      <c r="S3991" s="14">
        <v>1.0</v>
      </c>
      <c r="T3991" s="14" t="s">
        <v>1264</v>
      </c>
      <c r="U3991" s="14" t="s">
        <v>35</v>
      </c>
      <c r="V3991" s="16" t="s">
        <v>407</v>
      </c>
      <c r="W3991" s="17" t="s">
        <v>185</v>
      </c>
    </row>
    <row r="3992" ht="15.75" customHeight="1">
      <c r="A3992" s="14" t="s">
        <v>6443</v>
      </c>
      <c r="B3992" s="14" t="s">
        <v>6444</v>
      </c>
      <c r="C3992" s="14">
        <v>2007.0</v>
      </c>
      <c r="D3992" s="14">
        <v>44.0</v>
      </c>
      <c r="E3992" s="14">
        <v>299293.0</v>
      </c>
      <c r="F3992" s="14" t="s">
        <v>26</v>
      </c>
      <c r="G3992" s="14" t="s">
        <v>4680</v>
      </c>
      <c r="H3992" s="14" t="s">
        <v>3125</v>
      </c>
      <c r="I3992" s="14">
        <v>0.683</v>
      </c>
      <c r="J3992" s="14">
        <v>0.701</v>
      </c>
      <c r="K3992" s="14">
        <v>0.8468547472708308</v>
      </c>
      <c r="L3992" s="14">
        <v>0.0317</v>
      </c>
      <c r="M3992" s="14">
        <v>0.114</v>
      </c>
      <c r="N3992" s="14">
        <v>1.13E-4</v>
      </c>
      <c r="O3992" s="14">
        <v>0.19</v>
      </c>
      <c r="P3992" s="14">
        <v>0.342</v>
      </c>
      <c r="Q3992" s="14">
        <v>79.983</v>
      </c>
      <c r="R3992" s="14">
        <v>0.0</v>
      </c>
      <c r="S3992" s="14">
        <v>1.0</v>
      </c>
      <c r="T3992" s="14" t="s">
        <v>34</v>
      </c>
      <c r="U3992" s="14" t="s">
        <v>35</v>
      </c>
      <c r="V3992" s="16" t="s">
        <v>45</v>
      </c>
      <c r="W3992" s="17" t="s">
        <v>251</v>
      </c>
    </row>
    <row r="3993" ht="15.75" customHeight="1">
      <c r="A3993" s="14" t="s">
        <v>6448</v>
      </c>
      <c r="B3993" s="14" t="s">
        <v>6449</v>
      </c>
      <c r="C3993" s="14">
        <v>2020.0</v>
      </c>
      <c r="D3993" s="14">
        <v>44.0</v>
      </c>
      <c r="E3993" s="14">
        <v>199800.0</v>
      </c>
      <c r="F3993" s="14" t="s">
        <v>1267</v>
      </c>
      <c r="G3993" s="14" t="s">
        <v>6450</v>
      </c>
      <c r="H3993" s="14" t="s">
        <v>6449</v>
      </c>
      <c r="I3993" s="14">
        <v>0.616</v>
      </c>
      <c r="J3993" s="14">
        <v>0.714</v>
      </c>
      <c r="K3993" s="14">
        <v>0.8452505721377185</v>
      </c>
      <c r="L3993" s="14">
        <v>0.0332</v>
      </c>
      <c r="M3993" s="14">
        <v>0.313</v>
      </c>
      <c r="N3993" s="14">
        <v>7.78E-5</v>
      </c>
      <c r="O3993" s="14">
        <v>0.158</v>
      </c>
      <c r="P3993" s="14">
        <v>0.18</v>
      </c>
      <c r="Q3993" s="14">
        <v>99.961</v>
      </c>
      <c r="R3993" s="14">
        <v>7.0</v>
      </c>
      <c r="S3993" s="14">
        <v>1.0</v>
      </c>
      <c r="T3993" s="14" t="s">
        <v>103</v>
      </c>
      <c r="U3993" s="14" t="s">
        <v>35</v>
      </c>
      <c r="V3993" s="16" t="s">
        <v>58</v>
      </c>
      <c r="W3993" s="17" t="s">
        <v>251</v>
      </c>
    </row>
    <row r="3994" ht="15.75" customHeight="1">
      <c r="A3994" s="14" t="s">
        <v>10510</v>
      </c>
      <c r="B3994" s="14" t="s">
        <v>10511</v>
      </c>
      <c r="C3994" s="14">
        <v>2007.0</v>
      </c>
      <c r="D3994" s="14">
        <v>44.0</v>
      </c>
      <c r="E3994" s="14">
        <v>222626.0</v>
      </c>
      <c r="F3994" s="14" t="s">
        <v>8568</v>
      </c>
      <c r="G3994" s="14" t="s">
        <v>8569</v>
      </c>
      <c r="H3994" s="14" t="s">
        <v>10512</v>
      </c>
      <c r="I3994" s="14">
        <v>0.842</v>
      </c>
      <c r="J3994" s="14">
        <v>0.631</v>
      </c>
      <c r="K3994" s="14">
        <v>0.8953650032961444</v>
      </c>
      <c r="L3994" s="14">
        <v>0.0438</v>
      </c>
      <c r="M3994" s="14">
        <v>0.00963</v>
      </c>
      <c r="N3994" s="14">
        <v>0.0</v>
      </c>
      <c r="O3994" s="14">
        <v>0.0798</v>
      </c>
      <c r="P3994" s="14">
        <v>0.575</v>
      </c>
      <c r="Q3994" s="14">
        <v>117.013</v>
      </c>
      <c r="R3994" s="14">
        <v>7.0</v>
      </c>
      <c r="S3994" s="14">
        <v>1.0</v>
      </c>
      <c r="T3994" s="14" t="s">
        <v>103</v>
      </c>
      <c r="U3994" s="14" t="s">
        <v>35</v>
      </c>
      <c r="V3994" s="16" t="s">
        <v>333</v>
      </c>
      <c r="W3994" s="17" t="s">
        <v>185</v>
      </c>
    </row>
    <row r="3995" ht="15.75" customHeight="1">
      <c r="A3995" s="14" t="s">
        <v>6454</v>
      </c>
      <c r="B3995" s="14" t="s">
        <v>6455</v>
      </c>
      <c r="C3995" s="14">
        <v>2019.0</v>
      </c>
      <c r="D3995" s="14">
        <v>44.0</v>
      </c>
      <c r="E3995" s="14">
        <v>240533.0</v>
      </c>
      <c r="F3995" s="14" t="s">
        <v>880</v>
      </c>
      <c r="G3995" s="14" t="s">
        <v>1822</v>
      </c>
      <c r="H3995" s="14" t="s">
        <v>6456</v>
      </c>
      <c r="I3995" s="14">
        <v>0.562</v>
      </c>
      <c r="J3995" s="14">
        <v>0.368</v>
      </c>
      <c r="K3995" s="14">
        <v>0.7777468825363562</v>
      </c>
      <c r="L3995" s="14">
        <v>0.027</v>
      </c>
      <c r="M3995" s="14">
        <v>0.973</v>
      </c>
      <c r="N3995" s="14">
        <v>1.64E-4</v>
      </c>
      <c r="O3995" s="14">
        <v>0.105</v>
      </c>
      <c r="P3995" s="14">
        <v>0.25</v>
      </c>
      <c r="Q3995" s="14">
        <v>107.914</v>
      </c>
      <c r="R3995" s="14">
        <v>1.0</v>
      </c>
      <c r="S3995" s="14">
        <v>1.0</v>
      </c>
      <c r="T3995" s="14" t="s">
        <v>104</v>
      </c>
      <c r="U3995" s="14" t="s">
        <v>35</v>
      </c>
      <c r="V3995" s="16" t="s">
        <v>36</v>
      </c>
      <c r="W3995" s="17" t="s">
        <v>251</v>
      </c>
    </row>
    <row r="3996" ht="15.75" customHeight="1">
      <c r="A3996" s="14" t="s">
        <v>6459</v>
      </c>
      <c r="B3996" s="14" t="s">
        <v>6460</v>
      </c>
      <c r="C3996" s="14">
        <v>2010.0</v>
      </c>
      <c r="D3996" s="14">
        <v>44.0</v>
      </c>
      <c r="E3996" s="14">
        <v>300826.0</v>
      </c>
      <c r="F3996" s="14" t="s">
        <v>880</v>
      </c>
      <c r="G3996" s="14" t="s">
        <v>1822</v>
      </c>
      <c r="H3996" s="14" t="s">
        <v>6462</v>
      </c>
      <c r="I3996" s="14">
        <v>0.541</v>
      </c>
      <c r="J3996" s="14">
        <v>0.825</v>
      </c>
      <c r="K3996" s="14">
        <v>0.8961991743653629</v>
      </c>
      <c r="L3996" s="14">
        <v>0.0337</v>
      </c>
      <c r="M3996" s="14">
        <v>0.376</v>
      </c>
      <c r="N3996" s="14">
        <v>4.45E-4</v>
      </c>
      <c r="O3996" s="14">
        <v>0.0714</v>
      </c>
      <c r="P3996" s="14">
        <v>0.422</v>
      </c>
      <c r="Q3996" s="14">
        <v>97.93</v>
      </c>
      <c r="R3996" s="14">
        <v>10.0</v>
      </c>
      <c r="S3996" s="14">
        <v>0.0</v>
      </c>
      <c r="T3996" s="14" t="s">
        <v>104</v>
      </c>
      <c r="U3996" s="14" t="s">
        <v>35</v>
      </c>
      <c r="V3996" s="16" t="s">
        <v>54</v>
      </c>
      <c r="W3996" s="17" t="s">
        <v>251</v>
      </c>
    </row>
    <row r="3997" ht="15.75" customHeight="1">
      <c r="A3997" s="14" t="s">
        <v>6466</v>
      </c>
      <c r="B3997" s="14" t="s">
        <v>6468</v>
      </c>
      <c r="C3997" s="14">
        <v>2019.0</v>
      </c>
      <c r="D3997" s="14">
        <v>44.0</v>
      </c>
      <c r="E3997" s="14">
        <v>341731.0</v>
      </c>
      <c r="F3997" s="14" t="s">
        <v>880</v>
      </c>
      <c r="G3997" s="14" t="s">
        <v>1822</v>
      </c>
      <c r="H3997" s="14" t="s">
        <v>6468</v>
      </c>
      <c r="I3997" s="14">
        <v>0.524</v>
      </c>
      <c r="J3997" s="14">
        <v>0.784</v>
      </c>
      <c r="K3997" s="14">
        <v>0.8294013218225698</v>
      </c>
      <c r="L3997" s="14">
        <v>0.0958</v>
      </c>
      <c r="M3997" s="14">
        <v>0.607</v>
      </c>
      <c r="N3997" s="14">
        <v>0.00703</v>
      </c>
      <c r="O3997" s="14">
        <v>0.0883</v>
      </c>
      <c r="P3997" s="14">
        <v>0.365</v>
      </c>
      <c r="Q3997" s="14">
        <v>103.992</v>
      </c>
      <c r="R3997" s="14">
        <v>4.0</v>
      </c>
      <c r="S3997" s="14">
        <v>0.0</v>
      </c>
      <c r="T3997" s="14" t="s">
        <v>104</v>
      </c>
      <c r="U3997" s="14" t="s">
        <v>35</v>
      </c>
      <c r="V3997" s="16" t="s">
        <v>45</v>
      </c>
      <c r="W3997" s="17" t="s">
        <v>251</v>
      </c>
    </row>
    <row r="3998" ht="15.75" customHeight="1">
      <c r="A3998" s="14" t="s">
        <v>6471</v>
      </c>
      <c r="B3998" s="14" t="s">
        <v>6472</v>
      </c>
      <c r="C3998" s="14">
        <v>2021.0</v>
      </c>
      <c r="D3998" s="14">
        <v>44.0</v>
      </c>
      <c r="E3998" s="14">
        <v>278653.0</v>
      </c>
      <c r="F3998" s="14" t="s">
        <v>1918</v>
      </c>
      <c r="G3998" s="14" t="s">
        <v>1919</v>
      </c>
      <c r="H3998" s="14" t="s">
        <v>4109</v>
      </c>
      <c r="I3998" s="14">
        <v>0.398</v>
      </c>
      <c r="J3998" s="14">
        <v>0.29</v>
      </c>
      <c r="K3998" s="14">
        <v>0.7547537056284144</v>
      </c>
      <c r="L3998" s="14">
        <v>0.0314</v>
      </c>
      <c r="M3998" s="14">
        <v>0.875</v>
      </c>
      <c r="N3998" s="14">
        <v>0.0</v>
      </c>
      <c r="O3998" s="14">
        <v>0.152</v>
      </c>
      <c r="P3998" s="14">
        <v>0.215</v>
      </c>
      <c r="Q3998" s="14">
        <v>138.317</v>
      </c>
      <c r="R3998" s="14">
        <v>0.0</v>
      </c>
      <c r="S3998" s="14">
        <v>1.0</v>
      </c>
      <c r="T3998" s="14" t="s">
        <v>104</v>
      </c>
      <c r="U3998" s="14" t="s">
        <v>35</v>
      </c>
      <c r="V3998" s="16" t="s">
        <v>36</v>
      </c>
      <c r="W3998" s="17" t="s">
        <v>251</v>
      </c>
    </row>
    <row r="3999" ht="15.75" customHeight="1">
      <c r="A3999" s="14" t="s">
        <v>10513</v>
      </c>
      <c r="B3999" s="14" t="s">
        <v>10514</v>
      </c>
      <c r="C3999" s="14">
        <v>2009.0</v>
      </c>
      <c r="D3999" s="14">
        <v>44.0</v>
      </c>
      <c r="E3999" s="14">
        <v>238074.0</v>
      </c>
      <c r="F3999" s="14" t="s">
        <v>10515</v>
      </c>
      <c r="G3999" s="14" t="s">
        <v>10516</v>
      </c>
      <c r="H3999" s="14" t="s">
        <v>5810</v>
      </c>
      <c r="I3999" s="14">
        <v>0.701</v>
      </c>
      <c r="J3999" s="14">
        <v>0.774</v>
      </c>
      <c r="K3999" s="14">
        <v>0.8248882424480807</v>
      </c>
      <c r="L3999" s="14">
        <v>0.0339</v>
      </c>
      <c r="M3999" s="14">
        <v>0.149</v>
      </c>
      <c r="N3999" s="14">
        <v>6.41E-5</v>
      </c>
      <c r="O3999" s="14">
        <v>0.326</v>
      </c>
      <c r="P3999" s="14">
        <v>0.766</v>
      </c>
      <c r="Q3999" s="14">
        <v>124.034</v>
      </c>
      <c r="R3999" s="14">
        <v>5.0</v>
      </c>
      <c r="S3999" s="14">
        <v>1.0</v>
      </c>
      <c r="T3999" s="14" t="s">
        <v>104</v>
      </c>
      <c r="U3999" s="14" t="s">
        <v>35</v>
      </c>
      <c r="V3999" s="16" t="s">
        <v>181</v>
      </c>
      <c r="W3999" s="17" t="s">
        <v>185</v>
      </c>
    </row>
    <row r="4000" ht="15.75" customHeight="1">
      <c r="A4000" s="14" t="s">
        <v>22099</v>
      </c>
      <c r="B4000" s="14" t="s">
        <v>22100</v>
      </c>
      <c r="C4000" s="14">
        <v>2014.0</v>
      </c>
      <c r="D4000" s="14">
        <v>44.0</v>
      </c>
      <c r="E4000" s="14">
        <v>239533.0</v>
      </c>
      <c r="F4000" s="14" t="s">
        <v>22101</v>
      </c>
      <c r="G4000" s="14" t="s">
        <v>22102</v>
      </c>
      <c r="H4000" s="14" t="s">
        <v>22103</v>
      </c>
      <c r="I4000" s="14">
        <v>0.775</v>
      </c>
      <c r="J4000" s="14">
        <v>0.812</v>
      </c>
      <c r="K4000" s="14">
        <v>0.9419930271652731</v>
      </c>
      <c r="L4000" s="14">
        <v>0.0376</v>
      </c>
      <c r="M4000" s="14">
        <v>0.106</v>
      </c>
      <c r="N4000" s="14">
        <v>5.94E-5</v>
      </c>
      <c r="O4000" s="14">
        <v>0.0535</v>
      </c>
      <c r="P4000" s="14">
        <v>0.819</v>
      </c>
      <c r="Q4000" s="14">
        <v>142.814</v>
      </c>
      <c r="R4000" s="14">
        <v>1.0</v>
      </c>
      <c r="S4000" s="14">
        <v>1.0</v>
      </c>
      <c r="T4000" s="14" t="s">
        <v>1264</v>
      </c>
      <c r="U4000" s="14" t="s">
        <v>35</v>
      </c>
      <c r="V4000" s="16" t="s">
        <v>560</v>
      </c>
      <c r="W4000" s="17" t="s">
        <v>185</v>
      </c>
    </row>
    <row r="4001" ht="15.75" customHeight="1">
      <c r="A4001" s="14" t="s">
        <v>22104</v>
      </c>
      <c r="B4001" s="14" t="s">
        <v>22105</v>
      </c>
      <c r="C4001" s="14">
        <v>2006.0</v>
      </c>
      <c r="D4001" s="14">
        <v>44.0</v>
      </c>
      <c r="E4001" s="14">
        <v>710013.0</v>
      </c>
      <c r="F4001" s="14" t="s">
        <v>1238</v>
      </c>
      <c r="G4001" s="14" t="s">
        <v>22106</v>
      </c>
      <c r="H4001" s="14" t="s">
        <v>22107</v>
      </c>
      <c r="I4001" s="14">
        <v>0.302</v>
      </c>
      <c r="J4001" s="14">
        <v>0.432</v>
      </c>
      <c r="K4001" s="14">
        <v>0.8101939982287728</v>
      </c>
      <c r="L4001" s="14">
        <v>0.0337</v>
      </c>
      <c r="M4001" s="14">
        <v>0.249</v>
      </c>
      <c r="N4001" s="14">
        <v>0.0</v>
      </c>
      <c r="O4001" s="14">
        <v>0.746</v>
      </c>
      <c r="P4001" s="14">
        <v>0.0851</v>
      </c>
      <c r="Q4001" s="14">
        <v>120.544</v>
      </c>
      <c r="R4001" s="14">
        <v>2.0</v>
      </c>
      <c r="S4001" s="14">
        <v>1.0</v>
      </c>
      <c r="T4001" s="14" t="s">
        <v>1264</v>
      </c>
      <c r="U4001" s="14" t="s">
        <v>35</v>
      </c>
      <c r="V4001" s="16" t="s">
        <v>75</v>
      </c>
      <c r="W4001" s="17" t="s">
        <v>251</v>
      </c>
    </row>
    <row r="4002" ht="15.75" customHeight="1">
      <c r="A4002" s="14" t="s">
        <v>22108</v>
      </c>
      <c r="B4002" s="14" t="s">
        <v>22109</v>
      </c>
      <c r="C4002" s="14">
        <v>2021.0</v>
      </c>
      <c r="D4002" s="14">
        <v>44.0</v>
      </c>
      <c r="E4002" s="14">
        <v>261855.0</v>
      </c>
      <c r="F4002" s="14" t="s">
        <v>22110</v>
      </c>
      <c r="G4002" s="14" t="s">
        <v>22111</v>
      </c>
      <c r="H4002" s="14" t="s">
        <v>22109</v>
      </c>
      <c r="I4002" s="14">
        <v>0.448</v>
      </c>
      <c r="J4002" s="14">
        <v>0.347</v>
      </c>
      <c r="K4002" s="14">
        <v>0.7588817829709564</v>
      </c>
      <c r="L4002" s="14">
        <v>0.0337</v>
      </c>
      <c r="M4002" s="14">
        <v>0.228</v>
      </c>
      <c r="N4002" s="14">
        <v>0.003</v>
      </c>
      <c r="O4002" s="14">
        <v>0.0891</v>
      </c>
      <c r="P4002" s="14">
        <v>0.254</v>
      </c>
      <c r="Q4002" s="14">
        <v>83.485</v>
      </c>
      <c r="R4002" s="14">
        <v>9.0</v>
      </c>
      <c r="S4002" s="14">
        <v>0.0</v>
      </c>
      <c r="T4002" s="14" t="s">
        <v>1264</v>
      </c>
      <c r="U4002" s="14" t="s">
        <v>35</v>
      </c>
      <c r="V4002" s="16" t="s">
        <v>36</v>
      </c>
      <c r="W4002" s="17" t="s">
        <v>251</v>
      </c>
    </row>
    <row r="4003" ht="15.75" customHeight="1">
      <c r="A4003" s="14" t="s">
        <v>22112</v>
      </c>
      <c r="B4003" s="14" t="s">
        <v>22113</v>
      </c>
      <c r="C4003" s="14">
        <v>2020.0</v>
      </c>
      <c r="D4003" s="14">
        <v>44.0</v>
      </c>
      <c r="E4003" s="14">
        <v>295091.0</v>
      </c>
      <c r="F4003" s="14" t="s">
        <v>22029</v>
      </c>
      <c r="G4003" s="14" t="s">
        <v>22030</v>
      </c>
      <c r="H4003" s="14" t="s">
        <v>22114</v>
      </c>
      <c r="I4003" s="14">
        <v>0.617</v>
      </c>
      <c r="J4003" s="14">
        <v>0.538</v>
      </c>
      <c r="K4003" s="14">
        <v>0.8236904583486903</v>
      </c>
      <c r="L4003" s="14">
        <v>0.0256</v>
      </c>
      <c r="M4003" s="14">
        <v>0.336</v>
      </c>
      <c r="N4003" s="14">
        <v>1.55E-4</v>
      </c>
      <c r="O4003" s="14">
        <v>0.114</v>
      </c>
      <c r="P4003" s="14">
        <v>0.365</v>
      </c>
      <c r="Q4003" s="14">
        <v>113.021</v>
      </c>
      <c r="R4003" s="14">
        <v>3.0</v>
      </c>
      <c r="S4003" s="14">
        <v>0.0</v>
      </c>
      <c r="T4003" s="14" t="s">
        <v>1264</v>
      </c>
      <c r="U4003" s="14" t="s">
        <v>35</v>
      </c>
      <c r="V4003" s="16" t="s">
        <v>45</v>
      </c>
      <c r="W4003" s="17" t="s">
        <v>251</v>
      </c>
    </row>
    <row r="4004" ht="15.75" customHeight="1">
      <c r="A4004" s="14" t="s">
        <v>22115</v>
      </c>
      <c r="B4004" s="14" t="s">
        <v>22116</v>
      </c>
      <c r="C4004" s="14">
        <v>2020.0</v>
      </c>
      <c r="D4004" s="14">
        <v>44.0</v>
      </c>
      <c r="E4004" s="14">
        <v>250529.0</v>
      </c>
      <c r="F4004" s="14" t="s">
        <v>16955</v>
      </c>
      <c r="G4004" s="14" t="s">
        <v>16957</v>
      </c>
      <c r="H4004" s="14" t="s">
        <v>22117</v>
      </c>
      <c r="I4004" s="14">
        <v>0.571</v>
      </c>
      <c r="J4004" s="14">
        <v>0.627</v>
      </c>
      <c r="K4004" s="14">
        <v>0.8292943768136957</v>
      </c>
      <c r="L4004" s="14">
        <v>0.0391</v>
      </c>
      <c r="M4004" s="14">
        <v>0.227</v>
      </c>
      <c r="N4004" s="14">
        <v>0.0</v>
      </c>
      <c r="O4004" s="14">
        <v>0.219</v>
      </c>
      <c r="P4004" s="14">
        <v>0.683</v>
      </c>
      <c r="Q4004" s="14">
        <v>180.13</v>
      </c>
      <c r="R4004" s="14">
        <v>6.0</v>
      </c>
      <c r="S4004" s="14">
        <v>0.0</v>
      </c>
      <c r="T4004" s="14" t="s">
        <v>1264</v>
      </c>
      <c r="U4004" s="14" t="s">
        <v>35</v>
      </c>
      <c r="V4004" s="16" t="s">
        <v>407</v>
      </c>
      <c r="W4004" s="17" t="s">
        <v>185</v>
      </c>
    </row>
    <row r="4005" ht="15.75" customHeight="1">
      <c r="A4005" s="14" t="s">
        <v>22118</v>
      </c>
      <c r="B4005" s="14" t="s">
        <v>22119</v>
      </c>
      <c r="C4005" s="14">
        <v>2006.0</v>
      </c>
      <c r="D4005" s="14">
        <v>44.0</v>
      </c>
      <c r="E4005" s="14">
        <v>258440.0</v>
      </c>
      <c r="F4005" s="14" t="s">
        <v>22120</v>
      </c>
      <c r="G4005" s="14" t="s">
        <v>22121</v>
      </c>
      <c r="H4005" s="14" t="s">
        <v>22122</v>
      </c>
      <c r="I4005" s="14">
        <v>0.75</v>
      </c>
      <c r="J4005" s="14">
        <v>0.722</v>
      </c>
      <c r="K4005" s="14">
        <v>0.7851046991468975</v>
      </c>
      <c r="L4005" s="14">
        <v>0.04</v>
      </c>
      <c r="M4005" s="14">
        <v>0.206</v>
      </c>
      <c r="N4005" s="14">
        <v>0.218</v>
      </c>
      <c r="O4005" s="14">
        <v>0.153</v>
      </c>
      <c r="P4005" s="14">
        <v>0.918</v>
      </c>
      <c r="Q4005" s="14">
        <v>93.519</v>
      </c>
      <c r="R4005" s="14">
        <v>9.0</v>
      </c>
      <c r="S4005" s="14">
        <v>0.0</v>
      </c>
      <c r="T4005" s="14" t="s">
        <v>1264</v>
      </c>
      <c r="U4005" s="14" t="s">
        <v>35</v>
      </c>
      <c r="V4005" s="16" t="s">
        <v>819</v>
      </c>
      <c r="W4005" s="17" t="s">
        <v>185</v>
      </c>
    </row>
    <row r="4006" ht="15.75" customHeight="1">
      <c r="A4006" s="14" t="s">
        <v>6476</v>
      </c>
      <c r="B4006" s="14" t="s">
        <v>6477</v>
      </c>
      <c r="C4006" s="14">
        <v>2025.0</v>
      </c>
      <c r="D4006" s="14">
        <v>44.0</v>
      </c>
      <c r="E4006" s="14">
        <v>199066.0</v>
      </c>
      <c r="F4006" s="14" t="s">
        <v>6480</v>
      </c>
      <c r="G4006" s="14" t="s">
        <v>6481</v>
      </c>
      <c r="H4006" s="14" t="s">
        <v>6477</v>
      </c>
      <c r="I4006" s="14">
        <v>0.677</v>
      </c>
      <c r="J4006" s="14">
        <v>0.495</v>
      </c>
      <c r="K4006" s="14">
        <v>0.7723354650873242</v>
      </c>
      <c r="L4006" s="14">
        <v>0.0318</v>
      </c>
      <c r="M4006" s="14">
        <v>0.0237</v>
      </c>
      <c r="N4006" s="14">
        <v>0.903</v>
      </c>
      <c r="O4006" s="14">
        <v>0.152</v>
      </c>
      <c r="P4006" s="14">
        <v>0.234</v>
      </c>
      <c r="Q4006" s="14">
        <v>114.015</v>
      </c>
      <c r="R4006" s="14">
        <v>1.0</v>
      </c>
      <c r="S4006" s="14">
        <v>1.0</v>
      </c>
      <c r="T4006" s="14" t="s">
        <v>103</v>
      </c>
      <c r="U4006" s="14" t="s">
        <v>35</v>
      </c>
      <c r="V4006" s="16" t="s">
        <v>36</v>
      </c>
      <c r="W4006" s="17" t="s">
        <v>251</v>
      </c>
    </row>
    <row r="4007" ht="15.75" customHeight="1">
      <c r="A4007" s="14" t="s">
        <v>10517</v>
      </c>
      <c r="B4007" s="14" t="s">
        <v>10518</v>
      </c>
      <c r="C4007" s="14">
        <v>2021.0</v>
      </c>
      <c r="D4007" s="14">
        <v>44.0</v>
      </c>
      <c r="E4007" s="14">
        <v>227293.0</v>
      </c>
      <c r="F4007" s="14" t="s">
        <v>10520</v>
      </c>
      <c r="G4007" s="14" t="s">
        <v>10521</v>
      </c>
      <c r="H4007" s="14" t="s">
        <v>10518</v>
      </c>
      <c r="I4007" s="14">
        <v>0.585</v>
      </c>
      <c r="J4007" s="14">
        <v>0.436</v>
      </c>
      <c r="K4007" s="14">
        <v>0.7331508138358362</v>
      </c>
      <c r="L4007" s="14">
        <v>0.0234</v>
      </c>
      <c r="M4007" s="14">
        <v>0.61</v>
      </c>
      <c r="N4007" s="14">
        <v>0.54</v>
      </c>
      <c r="O4007" s="14">
        <v>0.103</v>
      </c>
      <c r="P4007" s="14">
        <v>0.665</v>
      </c>
      <c r="Q4007" s="14">
        <v>83.973</v>
      </c>
      <c r="R4007" s="14">
        <v>1.0</v>
      </c>
      <c r="S4007" s="14">
        <v>0.0</v>
      </c>
      <c r="T4007" s="14" t="s">
        <v>103</v>
      </c>
      <c r="U4007" s="14" t="s">
        <v>94</v>
      </c>
      <c r="V4007" s="16" t="s">
        <v>407</v>
      </c>
      <c r="W4007" s="17" t="s">
        <v>185</v>
      </c>
    </row>
    <row r="4008" ht="15.75" customHeight="1">
      <c r="A4008" s="14" t="s">
        <v>10522</v>
      </c>
      <c r="B4008" s="14" t="s">
        <v>10523</v>
      </c>
      <c r="C4008" s="14">
        <v>2005.0</v>
      </c>
      <c r="D4008" s="14">
        <v>44.0</v>
      </c>
      <c r="E4008" s="14">
        <v>240493.0</v>
      </c>
      <c r="F4008" s="14" t="s">
        <v>4730</v>
      </c>
      <c r="G4008" s="14" t="s">
        <v>10524</v>
      </c>
      <c r="H4008" s="14" t="s">
        <v>10525</v>
      </c>
      <c r="I4008" s="14">
        <v>0.416</v>
      </c>
      <c r="J4008" s="14">
        <v>0.879</v>
      </c>
      <c r="K4008" s="14">
        <v>0.8849271704300276</v>
      </c>
      <c r="L4008" s="14">
        <v>0.0453</v>
      </c>
      <c r="M4008" s="14">
        <v>0.0234</v>
      </c>
      <c r="N4008" s="14">
        <v>1.74E-6</v>
      </c>
      <c r="O4008" s="14">
        <v>0.183</v>
      </c>
      <c r="P4008" s="14">
        <v>0.706</v>
      </c>
      <c r="Q4008" s="14">
        <v>146.166</v>
      </c>
      <c r="R4008" s="14">
        <v>7.0</v>
      </c>
      <c r="S4008" s="14">
        <v>1.0</v>
      </c>
      <c r="T4008" s="14" t="s">
        <v>103</v>
      </c>
      <c r="U4008" s="14" t="s">
        <v>68</v>
      </c>
      <c r="V4008" s="16" t="s">
        <v>181</v>
      </c>
      <c r="W4008" s="17" t="s">
        <v>185</v>
      </c>
    </row>
    <row r="4009" ht="15.75" customHeight="1">
      <c r="A4009" s="14" t="s">
        <v>22123</v>
      </c>
      <c r="B4009" s="14" t="s">
        <v>22124</v>
      </c>
      <c r="C4009" s="14">
        <v>2016.0</v>
      </c>
      <c r="D4009" s="14">
        <v>44.0</v>
      </c>
      <c r="E4009" s="14">
        <v>271230.0</v>
      </c>
      <c r="F4009" s="14" t="s">
        <v>20359</v>
      </c>
      <c r="G4009" s="14" t="s">
        <v>22125</v>
      </c>
      <c r="H4009" s="14" t="s">
        <v>22126</v>
      </c>
      <c r="I4009" s="14">
        <v>0.445</v>
      </c>
      <c r="J4009" s="14">
        <v>0.633</v>
      </c>
      <c r="K4009" s="14">
        <v>0.85132504864177</v>
      </c>
      <c r="L4009" s="14">
        <v>0.0325</v>
      </c>
      <c r="M4009" s="14">
        <v>0.589</v>
      </c>
      <c r="N4009" s="14">
        <v>0.0</v>
      </c>
      <c r="O4009" s="14">
        <v>0.165</v>
      </c>
      <c r="P4009" s="14">
        <v>0.178</v>
      </c>
      <c r="Q4009" s="14">
        <v>93.961</v>
      </c>
      <c r="R4009" s="14">
        <v>10.0</v>
      </c>
      <c r="S4009" s="14">
        <v>1.0</v>
      </c>
      <c r="T4009" s="14" t="s">
        <v>1434</v>
      </c>
      <c r="U4009" s="14" t="s">
        <v>68</v>
      </c>
      <c r="V4009" s="16" t="s">
        <v>58</v>
      </c>
      <c r="W4009" s="17" t="s">
        <v>251</v>
      </c>
    </row>
    <row r="4010" ht="15.75" customHeight="1">
      <c r="A4010" s="14" t="s">
        <v>22127</v>
      </c>
      <c r="B4010" s="14" t="s">
        <v>22128</v>
      </c>
      <c r="C4010" s="14">
        <v>2013.0</v>
      </c>
      <c r="D4010" s="14">
        <v>44.0</v>
      </c>
      <c r="E4010" s="14">
        <v>148072.0</v>
      </c>
      <c r="F4010" s="14" t="s">
        <v>4278</v>
      </c>
      <c r="G4010" s="14" t="s">
        <v>2532</v>
      </c>
      <c r="H4010" s="14" t="s">
        <v>22129</v>
      </c>
      <c r="I4010" s="14">
        <v>0.535</v>
      </c>
      <c r="J4010" s="14">
        <v>0.382</v>
      </c>
      <c r="K4010" s="14">
        <v>0.5732252475654349</v>
      </c>
      <c r="L4010" s="14">
        <v>0.645</v>
      </c>
      <c r="M4010" s="14">
        <v>0.852</v>
      </c>
      <c r="N4010" s="14">
        <v>0.0</v>
      </c>
      <c r="O4010" s="14">
        <v>0.311</v>
      </c>
      <c r="P4010" s="14">
        <v>0.609</v>
      </c>
      <c r="Q4010" s="14">
        <v>86.969</v>
      </c>
      <c r="R4010" s="14">
        <v>1.0</v>
      </c>
      <c r="S4010" s="14">
        <v>1.0</v>
      </c>
      <c r="T4010" s="14" t="s">
        <v>1434</v>
      </c>
      <c r="U4010" s="14" t="s">
        <v>68</v>
      </c>
      <c r="V4010" s="16" t="s">
        <v>407</v>
      </c>
      <c r="W4010" s="17" t="s">
        <v>185</v>
      </c>
    </row>
    <row r="4011" ht="15.75" customHeight="1">
      <c r="A4011" s="14" t="s">
        <v>22130</v>
      </c>
      <c r="B4011" s="14" t="s">
        <v>22131</v>
      </c>
      <c r="C4011" s="14">
        <v>2015.0</v>
      </c>
      <c r="D4011" s="14">
        <v>44.0</v>
      </c>
      <c r="E4011" s="14">
        <v>255010.0</v>
      </c>
      <c r="F4011" s="14" t="s">
        <v>2128</v>
      </c>
      <c r="G4011" s="14" t="s">
        <v>22132</v>
      </c>
      <c r="H4011" s="14" t="s">
        <v>20242</v>
      </c>
      <c r="I4011" s="14">
        <v>0.462</v>
      </c>
      <c r="J4011" s="14">
        <v>0.658</v>
      </c>
      <c r="K4011" s="14">
        <v>0.7888477744574927</v>
      </c>
      <c r="L4011" s="14">
        <v>0.204</v>
      </c>
      <c r="M4011" s="14">
        <v>0.374</v>
      </c>
      <c r="N4011" s="14">
        <v>0.00151</v>
      </c>
      <c r="O4011" s="14">
        <v>0.167</v>
      </c>
      <c r="P4011" s="14">
        <v>0.605</v>
      </c>
      <c r="Q4011" s="14">
        <v>116.987</v>
      </c>
      <c r="R4011" s="14">
        <v>0.0</v>
      </c>
      <c r="S4011" s="14">
        <v>1.0</v>
      </c>
      <c r="T4011" s="14" t="s">
        <v>1434</v>
      </c>
      <c r="U4011" s="14" t="s">
        <v>35</v>
      </c>
      <c r="V4011" s="16" t="s">
        <v>407</v>
      </c>
      <c r="W4011" s="17" t="s">
        <v>185</v>
      </c>
    </row>
    <row r="4012" ht="15.75" customHeight="1">
      <c r="A4012" s="14" t="s">
        <v>22133</v>
      </c>
      <c r="B4012" s="14" t="s">
        <v>22134</v>
      </c>
      <c r="C4012" s="14">
        <v>2017.0</v>
      </c>
      <c r="D4012" s="14">
        <v>44.0</v>
      </c>
      <c r="E4012" s="14">
        <v>256424.0</v>
      </c>
      <c r="F4012" s="14" t="s">
        <v>2128</v>
      </c>
      <c r="G4012" s="14" t="s">
        <v>22135</v>
      </c>
      <c r="H4012" s="14" t="s">
        <v>22136</v>
      </c>
      <c r="I4012" s="14">
        <v>0.543</v>
      </c>
      <c r="J4012" s="14">
        <v>0.774</v>
      </c>
      <c r="K4012" s="14">
        <v>0.850469488570777</v>
      </c>
      <c r="L4012" s="14">
        <v>0.308</v>
      </c>
      <c r="M4012" s="14">
        <v>0.171</v>
      </c>
      <c r="N4012" s="14">
        <v>0.0</v>
      </c>
      <c r="O4012" s="14">
        <v>0.13</v>
      </c>
      <c r="P4012" s="14">
        <v>0.556</v>
      </c>
      <c r="Q4012" s="14">
        <v>92.957</v>
      </c>
      <c r="R4012" s="14">
        <v>10.0</v>
      </c>
      <c r="S4012" s="14">
        <v>0.0</v>
      </c>
      <c r="T4012" s="14" t="s">
        <v>1434</v>
      </c>
      <c r="U4012" s="14" t="s">
        <v>35</v>
      </c>
      <c r="V4012" s="16" t="s">
        <v>333</v>
      </c>
      <c r="W4012" s="17" t="s">
        <v>185</v>
      </c>
    </row>
    <row r="4013" ht="15.75" customHeight="1">
      <c r="A4013" s="14" t="s">
        <v>22137</v>
      </c>
      <c r="B4013" s="14" t="s">
        <v>22138</v>
      </c>
      <c r="C4013" s="14">
        <v>2025.0</v>
      </c>
      <c r="D4013" s="14">
        <v>44.0</v>
      </c>
      <c r="E4013" s="14">
        <v>230895.0</v>
      </c>
      <c r="F4013" s="14" t="s">
        <v>4278</v>
      </c>
      <c r="G4013" s="14" t="s">
        <v>8641</v>
      </c>
      <c r="H4013" s="14" t="s">
        <v>8642</v>
      </c>
      <c r="I4013" s="14">
        <v>0.79</v>
      </c>
      <c r="J4013" s="14">
        <v>0.499</v>
      </c>
      <c r="K4013" s="14">
        <v>0.8244176844090345</v>
      </c>
      <c r="L4013" s="14">
        <v>0.0399</v>
      </c>
      <c r="M4013" s="14">
        <v>0.0574</v>
      </c>
      <c r="N4013" s="14">
        <v>0.0</v>
      </c>
      <c r="O4013" s="14">
        <v>0.102</v>
      </c>
      <c r="P4013" s="14">
        <v>0.252</v>
      </c>
      <c r="Q4013" s="14">
        <v>119.007</v>
      </c>
      <c r="R4013" s="14">
        <v>7.0</v>
      </c>
      <c r="S4013" s="14">
        <v>0.0</v>
      </c>
      <c r="T4013" s="14" t="s">
        <v>1434</v>
      </c>
      <c r="U4013" s="14" t="s">
        <v>35</v>
      </c>
      <c r="V4013" s="16" t="s">
        <v>36</v>
      </c>
      <c r="W4013" s="17" t="s">
        <v>251</v>
      </c>
    </row>
    <row r="4014" ht="15.75" customHeight="1">
      <c r="A4014" s="14" t="s">
        <v>22139</v>
      </c>
      <c r="B4014" s="14" t="s">
        <v>22140</v>
      </c>
      <c r="C4014" s="14">
        <v>2022.0</v>
      </c>
      <c r="D4014" s="14">
        <v>44.0</v>
      </c>
      <c r="E4014" s="14">
        <v>234333.0</v>
      </c>
      <c r="F4014" s="14" t="s">
        <v>19264</v>
      </c>
      <c r="G4014" s="14" t="s">
        <v>19265</v>
      </c>
      <c r="H4014" s="14" t="s">
        <v>22141</v>
      </c>
      <c r="I4014" s="14">
        <v>0.429</v>
      </c>
      <c r="J4014" s="14">
        <v>0.304</v>
      </c>
      <c r="K4014" s="14">
        <v>0.8222573952297767</v>
      </c>
      <c r="L4014" s="14">
        <v>0.0424</v>
      </c>
      <c r="M4014" s="14">
        <v>0.88</v>
      </c>
      <c r="N4014" s="14">
        <v>0.0</v>
      </c>
      <c r="O4014" s="14">
        <v>0.167</v>
      </c>
      <c r="P4014" s="14">
        <v>0.12</v>
      </c>
      <c r="Q4014" s="14">
        <v>78.131</v>
      </c>
      <c r="R4014" s="14">
        <v>7.0</v>
      </c>
      <c r="S4014" s="14">
        <v>1.0</v>
      </c>
      <c r="T4014" s="14" t="s">
        <v>1434</v>
      </c>
      <c r="U4014" s="14" t="s">
        <v>35</v>
      </c>
      <c r="V4014" s="16" t="s">
        <v>58</v>
      </c>
      <c r="W4014" s="17" t="s">
        <v>251</v>
      </c>
    </row>
    <row r="4015" ht="15.75" customHeight="1">
      <c r="A4015" s="14" t="s">
        <v>10526</v>
      </c>
      <c r="B4015" s="14" t="s">
        <v>10527</v>
      </c>
      <c r="C4015" s="14">
        <v>2013.0</v>
      </c>
      <c r="D4015" s="14">
        <v>44.0</v>
      </c>
      <c r="E4015" s="14">
        <v>303960.0</v>
      </c>
      <c r="F4015" s="14" t="s">
        <v>156</v>
      </c>
      <c r="G4015" s="14" t="s">
        <v>10528</v>
      </c>
      <c r="H4015" s="14" t="s">
        <v>9214</v>
      </c>
      <c r="I4015" s="14">
        <v>0.512</v>
      </c>
      <c r="J4015" s="14">
        <v>0.479</v>
      </c>
      <c r="K4015" s="14">
        <v>0.744230316755198</v>
      </c>
      <c r="L4015" s="14">
        <v>0.0378</v>
      </c>
      <c r="M4015" s="14">
        <v>0.765</v>
      </c>
      <c r="N4015" s="14">
        <v>1.79E-5</v>
      </c>
      <c r="O4015" s="14">
        <v>0.0648</v>
      </c>
      <c r="P4015" s="14">
        <v>0.856</v>
      </c>
      <c r="Q4015" s="14">
        <v>97.205</v>
      </c>
      <c r="R4015" s="14">
        <v>4.0</v>
      </c>
      <c r="S4015" s="14">
        <v>0.0</v>
      </c>
      <c r="T4015" s="14" t="s">
        <v>104</v>
      </c>
      <c r="U4015" s="14" t="s">
        <v>35</v>
      </c>
      <c r="V4015" s="16" t="s">
        <v>560</v>
      </c>
      <c r="W4015" s="17" t="s">
        <v>185</v>
      </c>
    </row>
    <row r="4016" ht="15.75" customHeight="1">
      <c r="A4016" s="14" t="s">
        <v>10530</v>
      </c>
      <c r="B4016" s="14" t="s">
        <v>10531</v>
      </c>
      <c r="C4016" s="14">
        <v>2016.0</v>
      </c>
      <c r="D4016" s="14">
        <v>44.0</v>
      </c>
      <c r="E4016" s="14">
        <v>286986.0</v>
      </c>
      <c r="F4016" s="14" t="s">
        <v>194</v>
      </c>
      <c r="G4016" s="14" t="s">
        <v>1608</v>
      </c>
      <c r="H4016" s="14" t="s">
        <v>5449</v>
      </c>
      <c r="I4016" s="14">
        <v>0.684</v>
      </c>
      <c r="J4016" s="14">
        <v>0.86</v>
      </c>
      <c r="K4016" s="14">
        <v>0.8086539901009849</v>
      </c>
      <c r="L4016" s="14">
        <v>0.0772</v>
      </c>
      <c r="M4016" s="14">
        <v>0.0788</v>
      </c>
      <c r="N4016" s="14">
        <v>0.0</v>
      </c>
      <c r="O4016" s="14">
        <v>0.0433</v>
      </c>
      <c r="P4016" s="14">
        <v>0.869</v>
      </c>
      <c r="Q4016" s="14">
        <v>99.986</v>
      </c>
      <c r="R4016" s="14">
        <v>0.0</v>
      </c>
      <c r="S4016" s="14">
        <v>0.0</v>
      </c>
      <c r="T4016" s="14" t="s">
        <v>104</v>
      </c>
      <c r="U4016" s="14" t="s">
        <v>68</v>
      </c>
      <c r="V4016" s="16" t="s">
        <v>560</v>
      </c>
      <c r="W4016" s="17" t="s">
        <v>185</v>
      </c>
    </row>
    <row r="4017" ht="15.75" customHeight="1">
      <c r="A4017" s="14" t="s">
        <v>22142</v>
      </c>
      <c r="B4017" s="14" t="s">
        <v>22143</v>
      </c>
      <c r="C4017" s="14">
        <v>2005.0</v>
      </c>
      <c r="D4017" s="14">
        <v>44.0</v>
      </c>
      <c r="E4017" s="14">
        <v>176240.0</v>
      </c>
      <c r="F4017" s="14" t="s">
        <v>16764</v>
      </c>
      <c r="G4017" s="14" t="s">
        <v>22144</v>
      </c>
      <c r="H4017" s="14" t="s">
        <v>22145</v>
      </c>
      <c r="I4017" s="14">
        <v>0.732</v>
      </c>
      <c r="J4017" s="14">
        <v>0.775</v>
      </c>
      <c r="K4017" s="14">
        <v>0.856757855092577</v>
      </c>
      <c r="L4017" s="14">
        <v>0.0514</v>
      </c>
      <c r="M4017" s="14">
        <v>0.453</v>
      </c>
      <c r="N4017" s="14">
        <v>0.0</v>
      </c>
      <c r="O4017" s="14">
        <v>0.482</v>
      </c>
      <c r="P4017" s="14">
        <v>0.814</v>
      </c>
      <c r="Q4017" s="14">
        <v>145.145</v>
      </c>
      <c r="R4017" s="14">
        <v>11.0</v>
      </c>
      <c r="S4017" s="14">
        <v>1.0</v>
      </c>
      <c r="T4017" s="14" t="s">
        <v>1434</v>
      </c>
      <c r="U4017" s="14" t="s">
        <v>35</v>
      </c>
      <c r="V4017" s="16" t="s">
        <v>560</v>
      </c>
      <c r="W4017" s="17" t="s">
        <v>185</v>
      </c>
    </row>
    <row r="4018" ht="15.75" customHeight="1">
      <c r="A4018" s="14" t="s">
        <v>22146</v>
      </c>
      <c r="B4018" s="14" t="s">
        <v>22147</v>
      </c>
      <c r="C4018" s="14">
        <v>2006.0</v>
      </c>
      <c r="D4018" s="14">
        <v>44.0</v>
      </c>
      <c r="E4018" s="14">
        <v>269973.0</v>
      </c>
      <c r="F4018" s="14" t="s">
        <v>14888</v>
      </c>
      <c r="G4018" s="14" t="s">
        <v>22148</v>
      </c>
      <c r="H4018" s="14" t="s">
        <v>22149</v>
      </c>
      <c r="I4018" s="14">
        <v>0.802</v>
      </c>
      <c r="J4018" s="14">
        <v>0.689</v>
      </c>
      <c r="K4018" s="14">
        <v>0.8405022137437063</v>
      </c>
      <c r="L4018" s="14">
        <v>0.343</v>
      </c>
      <c r="M4018" s="14">
        <v>0.0227</v>
      </c>
      <c r="N4018" s="14">
        <v>0.0</v>
      </c>
      <c r="O4018" s="14">
        <v>0.415</v>
      </c>
      <c r="P4018" s="14">
        <v>0.838</v>
      </c>
      <c r="Q4018" s="14">
        <v>144.096</v>
      </c>
      <c r="R4018" s="14">
        <v>0.0</v>
      </c>
      <c r="S4018" s="14">
        <v>1.0</v>
      </c>
      <c r="T4018" s="14" t="s">
        <v>1434</v>
      </c>
      <c r="U4018" s="14" t="s">
        <v>35</v>
      </c>
      <c r="V4018" s="16" t="s">
        <v>560</v>
      </c>
      <c r="W4018" s="17" t="s">
        <v>185</v>
      </c>
    </row>
    <row r="4019" ht="15.75" customHeight="1">
      <c r="A4019" s="14" t="s">
        <v>10532</v>
      </c>
      <c r="B4019" s="14" t="s">
        <v>10533</v>
      </c>
      <c r="C4019" s="14">
        <v>2023.0</v>
      </c>
      <c r="D4019" s="14">
        <v>44.0</v>
      </c>
      <c r="E4019" s="14">
        <v>243000.0</v>
      </c>
      <c r="F4019" s="14" t="s">
        <v>10534</v>
      </c>
      <c r="G4019" s="14" t="s">
        <v>10535</v>
      </c>
      <c r="H4019" s="14" t="s">
        <v>10536</v>
      </c>
      <c r="I4019" s="14">
        <v>0.654</v>
      </c>
      <c r="J4019" s="14">
        <v>0.748</v>
      </c>
      <c r="K4019" s="14">
        <v>0.8495283724926845</v>
      </c>
      <c r="L4019" s="14">
        <v>0.128</v>
      </c>
      <c r="M4019" s="14">
        <v>0.0315</v>
      </c>
      <c r="N4019" s="14">
        <v>0.0</v>
      </c>
      <c r="O4019" s="14">
        <v>0.0746</v>
      </c>
      <c r="P4019" s="14">
        <v>0.524</v>
      </c>
      <c r="Q4019" s="14">
        <v>170.09</v>
      </c>
      <c r="R4019" s="14">
        <v>3.0</v>
      </c>
      <c r="S4019" s="14">
        <v>1.0</v>
      </c>
      <c r="T4019" s="14" t="s">
        <v>103</v>
      </c>
      <c r="U4019" s="14" t="s">
        <v>35</v>
      </c>
      <c r="V4019" s="16" t="s">
        <v>333</v>
      </c>
      <c r="W4019" s="17" t="s">
        <v>185</v>
      </c>
    </row>
    <row r="4020" ht="15.75" customHeight="1">
      <c r="A4020" s="14" t="s">
        <v>10538</v>
      </c>
      <c r="B4020" s="14" t="s">
        <v>10539</v>
      </c>
      <c r="C4020" s="14">
        <v>2020.0</v>
      </c>
      <c r="D4020" s="14">
        <v>44.0</v>
      </c>
      <c r="E4020" s="14">
        <v>268293.0</v>
      </c>
      <c r="F4020" s="14" t="s">
        <v>2128</v>
      </c>
      <c r="G4020" s="14" t="s">
        <v>10540</v>
      </c>
      <c r="H4020" s="14" t="s">
        <v>10539</v>
      </c>
      <c r="I4020" s="14">
        <v>0.6567054320987653</v>
      </c>
      <c r="J4020" s="14">
        <v>0.6703844999999999</v>
      </c>
      <c r="K4020" s="14">
        <v>0.8136264709055699</v>
      </c>
      <c r="L4020" s="14">
        <v>0.08138265432098765</v>
      </c>
      <c r="M4020" s="14">
        <v>0.2693400896296296</v>
      </c>
      <c r="N4020" s="14">
        <v>0.05448885008024692</v>
      </c>
      <c r="O4020" s="14">
        <v>0.1911505555555556</v>
      </c>
      <c r="P4020" s="14">
        <v>0.6187672839506173</v>
      </c>
      <c r="Q4020" s="14">
        <v>120.71</v>
      </c>
      <c r="R4020" s="14">
        <v>5.0</v>
      </c>
      <c r="S4020" s="14">
        <v>1.0</v>
      </c>
      <c r="T4020" s="14" t="s">
        <v>103</v>
      </c>
      <c r="U4020" s="14" t="s">
        <v>35</v>
      </c>
      <c r="V4020" s="16" t="s">
        <v>407</v>
      </c>
      <c r="W4020" s="17" t="s">
        <v>185</v>
      </c>
    </row>
    <row r="4021" ht="15.75" customHeight="1">
      <c r="A4021" s="14" t="s">
        <v>6485</v>
      </c>
      <c r="B4021" s="14" t="s">
        <v>2168</v>
      </c>
      <c r="C4021" s="14">
        <v>2009.0</v>
      </c>
      <c r="D4021" s="14">
        <v>44.0</v>
      </c>
      <c r="E4021" s="14">
        <v>305840.0</v>
      </c>
      <c r="F4021" s="14" t="s">
        <v>6488</v>
      </c>
      <c r="G4021" s="14" t="s">
        <v>6489</v>
      </c>
      <c r="H4021" s="14" t="s">
        <v>6490</v>
      </c>
      <c r="I4021" s="14">
        <v>0.0808</v>
      </c>
      <c r="J4021" s="14">
        <v>0.00285</v>
      </c>
      <c r="K4021" s="14">
        <v>0.08072209269820715</v>
      </c>
      <c r="L4021" s="14">
        <v>0.0402</v>
      </c>
      <c r="M4021" s="14">
        <v>0.984</v>
      </c>
      <c r="N4021" s="14">
        <v>0.666</v>
      </c>
      <c r="O4021" s="14">
        <v>0.0736</v>
      </c>
      <c r="P4021" s="14">
        <v>0.0375</v>
      </c>
      <c r="Q4021" s="14">
        <v>64.48</v>
      </c>
      <c r="R4021" s="14">
        <v>4.0</v>
      </c>
      <c r="S4021" s="14">
        <v>0.0</v>
      </c>
      <c r="T4021" s="14" t="s">
        <v>103</v>
      </c>
      <c r="U4021" s="14" t="s">
        <v>35</v>
      </c>
      <c r="V4021" s="16" t="s">
        <v>75</v>
      </c>
      <c r="W4021" s="17" t="s">
        <v>251</v>
      </c>
    </row>
    <row r="4022" ht="15.75" customHeight="1">
      <c r="A4022" s="14" t="s">
        <v>10541</v>
      </c>
      <c r="B4022" s="14" t="s">
        <v>10542</v>
      </c>
      <c r="C4022" s="14">
        <v>2000.0</v>
      </c>
      <c r="D4022" s="14">
        <v>44.0</v>
      </c>
      <c r="E4022" s="14">
        <v>299693.0</v>
      </c>
      <c r="F4022" s="14" t="s">
        <v>10543</v>
      </c>
      <c r="G4022" s="14" t="s">
        <v>10544</v>
      </c>
      <c r="H4022" s="14" t="s">
        <v>10545</v>
      </c>
      <c r="I4022" s="14">
        <v>0.803</v>
      </c>
      <c r="J4022" s="14">
        <v>0.757</v>
      </c>
      <c r="K4022" s="14">
        <v>0.7154834983698269</v>
      </c>
      <c r="L4022" s="14">
        <v>0.198</v>
      </c>
      <c r="M4022" s="14">
        <v>0.559</v>
      </c>
      <c r="N4022" s="14">
        <v>0.0</v>
      </c>
      <c r="O4022" s="14">
        <v>0.365</v>
      </c>
      <c r="P4022" s="14">
        <v>0.811</v>
      </c>
      <c r="Q4022" s="14">
        <v>99.89</v>
      </c>
      <c r="R4022" s="14">
        <v>1.0</v>
      </c>
      <c r="S4022" s="14">
        <v>0.0</v>
      </c>
      <c r="T4022" s="14" t="s">
        <v>104</v>
      </c>
      <c r="U4022" s="14" t="s">
        <v>35</v>
      </c>
      <c r="V4022" s="16" t="s">
        <v>560</v>
      </c>
      <c r="W4022" s="17" t="s">
        <v>185</v>
      </c>
    </row>
    <row r="4023" ht="15.75" customHeight="1">
      <c r="A4023" s="14" t="s">
        <v>10546</v>
      </c>
      <c r="B4023" s="14" t="s">
        <v>10547</v>
      </c>
      <c r="C4023" s="14">
        <v>1990.0</v>
      </c>
      <c r="D4023" s="14">
        <v>44.0</v>
      </c>
      <c r="E4023" s="14">
        <v>244173.0</v>
      </c>
      <c r="F4023" s="14" t="s">
        <v>10548</v>
      </c>
      <c r="G4023" s="14" t="s">
        <v>9441</v>
      </c>
      <c r="H4023" s="14" t="s">
        <v>10549</v>
      </c>
      <c r="I4023" s="14">
        <v>0.697</v>
      </c>
      <c r="J4023" s="14">
        <v>0.765</v>
      </c>
      <c r="K4023" s="14">
        <v>0.7786024426073492</v>
      </c>
      <c r="L4023" s="14">
        <v>0.0504</v>
      </c>
      <c r="M4023" s="14">
        <v>0.00305</v>
      </c>
      <c r="N4023" s="14">
        <v>1.19E-4</v>
      </c>
      <c r="O4023" s="14">
        <v>0.125</v>
      </c>
      <c r="P4023" s="14">
        <v>0.625</v>
      </c>
      <c r="Q4023" s="14">
        <v>115.5</v>
      </c>
      <c r="R4023" s="14">
        <v>7.0</v>
      </c>
      <c r="S4023" s="14">
        <v>1.0</v>
      </c>
      <c r="T4023" s="14" t="s">
        <v>103</v>
      </c>
      <c r="U4023" s="14" t="s">
        <v>35</v>
      </c>
      <c r="V4023" s="16" t="s">
        <v>407</v>
      </c>
      <c r="W4023" s="17" t="s">
        <v>185</v>
      </c>
    </row>
    <row r="4024" ht="15.75" customHeight="1">
      <c r="A4024" s="14" t="s">
        <v>6493</v>
      </c>
      <c r="B4024" s="14" t="s">
        <v>6494</v>
      </c>
      <c r="C4024" s="14">
        <v>2010.0</v>
      </c>
      <c r="D4024" s="14">
        <v>44.0</v>
      </c>
      <c r="E4024" s="14">
        <v>151773.0</v>
      </c>
      <c r="F4024" s="14" t="s">
        <v>6496</v>
      </c>
      <c r="G4024" s="14" t="s">
        <v>6497</v>
      </c>
      <c r="H4024" s="14" t="s">
        <v>6498</v>
      </c>
      <c r="I4024" s="14">
        <v>0.663</v>
      </c>
      <c r="J4024" s="14">
        <v>0.726</v>
      </c>
      <c r="K4024" s="14">
        <v>0.8538275618494252</v>
      </c>
      <c r="L4024" s="14">
        <v>0.0642</v>
      </c>
      <c r="M4024" s="14">
        <v>0.0391</v>
      </c>
      <c r="N4024" s="14">
        <v>1.63E-5</v>
      </c>
      <c r="O4024" s="14">
        <v>0.103</v>
      </c>
      <c r="P4024" s="14">
        <v>0.236</v>
      </c>
      <c r="Q4024" s="14">
        <v>79.05</v>
      </c>
      <c r="R4024" s="14">
        <v>6.0</v>
      </c>
      <c r="S4024" s="14">
        <v>1.0</v>
      </c>
      <c r="T4024" s="14" t="s">
        <v>103</v>
      </c>
      <c r="U4024" s="14" t="s">
        <v>35</v>
      </c>
      <c r="V4024" s="16" t="s">
        <v>36</v>
      </c>
      <c r="W4024" s="17" t="s">
        <v>251</v>
      </c>
    </row>
    <row r="4025" ht="15.75" customHeight="1">
      <c r="A4025" s="14" t="s">
        <v>10551</v>
      </c>
      <c r="B4025" s="14" t="s">
        <v>10552</v>
      </c>
      <c r="C4025" s="14">
        <v>2020.0</v>
      </c>
      <c r="D4025" s="14">
        <v>44.0</v>
      </c>
      <c r="E4025" s="14">
        <v>322442.0</v>
      </c>
      <c r="F4025" s="14" t="s">
        <v>901</v>
      </c>
      <c r="G4025" s="14" t="s">
        <v>671</v>
      </c>
      <c r="H4025" s="14" t="s">
        <v>10552</v>
      </c>
      <c r="I4025" s="14">
        <v>0.399</v>
      </c>
      <c r="J4025" s="14">
        <v>0.907</v>
      </c>
      <c r="K4025" s="14">
        <v>0.911492310634366</v>
      </c>
      <c r="L4025" s="14">
        <v>0.219</v>
      </c>
      <c r="M4025" s="14">
        <v>0.32</v>
      </c>
      <c r="N4025" s="14">
        <v>0.0</v>
      </c>
      <c r="O4025" s="14">
        <v>0.346</v>
      </c>
      <c r="P4025" s="14">
        <v>0.797</v>
      </c>
      <c r="Q4025" s="14">
        <v>196.3</v>
      </c>
      <c r="R4025" s="14">
        <v>8.0</v>
      </c>
      <c r="S4025" s="14">
        <v>1.0</v>
      </c>
      <c r="T4025" s="14" t="s">
        <v>104</v>
      </c>
      <c r="U4025" s="14" t="s">
        <v>68</v>
      </c>
      <c r="V4025" s="16" t="s">
        <v>181</v>
      </c>
      <c r="W4025" s="17" t="s">
        <v>185</v>
      </c>
    </row>
    <row r="4026" ht="15.75" customHeight="1">
      <c r="A4026" s="14" t="s">
        <v>6504</v>
      </c>
      <c r="B4026" s="14" t="s">
        <v>6505</v>
      </c>
      <c r="C4026" s="14">
        <v>1995.0</v>
      </c>
      <c r="D4026" s="14">
        <v>44.0</v>
      </c>
      <c r="E4026" s="14">
        <v>374466.0</v>
      </c>
      <c r="F4026" s="14" t="s">
        <v>901</v>
      </c>
      <c r="G4026" s="14" t="s">
        <v>671</v>
      </c>
      <c r="H4026" s="14" t="s">
        <v>6506</v>
      </c>
      <c r="I4026" s="14">
        <v>0.501</v>
      </c>
      <c r="J4026" s="14">
        <v>0.643</v>
      </c>
      <c r="K4026" s="14">
        <v>0.7544114816000169</v>
      </c>
      <c r="L4026" s="14">
        <v>0.0412</v>
      </c>
      <c r="M4026" s="14">
        <v>0.47</v>
      </c>
      <c r="N4026" s="14">
        <v>1.32E-5</v>
      </c>
      <c r="O4026" s="14">
        <v>0.0846</v>
      </c>
      <c r="P4026" s="14">
        <v>0.36</v>
      </c>
      <c r="Q4026" s="14">
        <v>82.64</v>
      </c>
      <c r="R4026" s="14">
        <v>6.0</v>
      </c>
      <c r="S4026" s="14">
        <v>0.0</v>
      </c>
      <c r="T4026" s="14" t="s">
        <v>104</v>
      </c>
      <c r="U4026" s="14" t="s">
        <v>94</v>
      </c>
      <c r="V4026" s="16" t="s">
        <v>45</v>
      </c>
      <c r="W4026" s="17" t="s">
        <v>251</v>
      </c>
    </row>
    <row r="4027" ht="15.75" customHeight="1">
      <c r="A4027" s="14" t="s">
        <v>10553</v>
      </c>
      <c r="B4027" s="14" t="s">
        <v>10554</v>
      </c>
      <c r="C4027" s="14">
        <v>2017.0</v>
      </c>
      <c r="D4027" s="14">
        <v>44.0</v>
      </c>
      <c r="E4027" s="14">
        <v>272290.0</v>
      </c>
      <c r="F4027" s="14" t="s">
        <v>1629</v>
      </c>
      <c r="G4027" s="14" t="s">
        <v>3183</v>
      </c>
      <c r="H4027" s="14" t="s">
        <v>10555</v>
      </c>
      <c r="I4027" s="14">
        <v>0.6567054320987653</v>
      </c>
      <c r="J4027" s="14">
        <v>0.6703844999999999</v>
      </c>
      <c r="K4027" s="14">
        <v>0.8136264709055699</v>
      </c>
      <c r="L4027" s="14">
        <v>0.08138265432098765</v>
      </c>
      <c r="M4027" s="14">
        <v>0.2693400896296296</v>
      </c>
      <c r="N4027" s="14">
        <v>0.05448885008024692</v>
      </c>
      <c r="O4027" s="14">
        <v>0.1911505555555556</v>
      </c>
      <c r="P4027" s="14">
        <v>0.6187672839506173</v>
      </c>
      <c r="Q4027" s="14">
        <v>120.71</v>
      </c>
      <c r="R4027" s="14">
        <v>5.0</v>
      </c>
      <c r="S4027" s="14">
        <v>1.0</v>
      </c>
      <c r="T4027" s="14" t="s">
        <v>104</v>
      </c>
      <c r="U4027" s="14" t="s">
        <v>94</v>
      </c>
      <c r="V4027" s="16" t="s">
        <v>407</v>
      </c>
      <c r="W4027" s="17" t="s">
        <v>185</v>
      </c>
    </row>
    <row r="4028" ht="15.75" customHeight="1">
      <c r="A4028" s="14" t="s">
        <v>6510</v>
      </c>
      <c r="B4028" s="14" t="s">
        <v>6511</v>
      </c>
      <c r="C4028" s="14">
        <v>1994.0</v>
      </c>
      <c r="D4028" s="14">
        <v>44.0</v>
      </c>
      <c r="E4028" s="14">
        <v>308453.0</v>
      </c>
      <c r="F4028" s="14" t="s">
        <v>6512</v>
      </c>
      <c r="G4028" s="14" t="s">
        <v>6513</v>
      </c>
      <c r="H4028" s="14" t="s">
        <v>6514</v>
      </c>
      <c r="I4028" s="14">
        <v>0.317</v>
      </c>
      <c r="J4028" s="14">
        <v>0.931</v>
      </c>
      <c r="K4028" s="14">
        <v>0.9175667871384176</v>
      </c>
      <c r="L4028" s="14">
        <v>0.0569</v>
      </c>
      <c r="M4028" s="14">
        <v>0.0136</v>
      </c>
      <c r="N4028" s="14">
        <v>0.12</v>
      </c>
      <c r="O4028" s="14">
        <v>0.687</v>
      </c>
      <c r="P4028" s="14">
        <v>0.16</v>
      </c>
      <c r="Q4028" s="14">
        <v>95.92</v>
      </c>
      <c r="R4028" s="14">
        <v>4.0</v>
      </c>
      <c r="S4028" s="14">
        <v>1.0</v>
      </c>
      <c r="T4028" s="14" t="s">
        <v>103</v>
      </c>
      <c r="U4028" s="14" t="s">
        <v>35</v>
      </c>
      <c r="V4028" s="16" t="s">
        <v>58</v>
      </c>
      <c r="W4028" s="17" t="s">
        <v>251</v>
      </c>
    </row>
    <row r="4029" ht="15.75" customHeight="1">
      <c r="A4029" s="14" t="s">
        <v>6518</v>
      </c>
      <c r="B4029" s="14" t="s">
        <v>6291</v>
      </c>
      <c r="C4029" s="14">
        <v>2012.0</v>
      </c>
      <c r="D4029" s="14">
        <v>45.0</v>
      </c>
      <c r="E4029" s="14">
        <v>319933.0</v>
      </c>
      <c r="F4029" s="14" t="s">
        <v>31</v>
      </c>
      <c r="G4029" s="14" t="s">
        <v>4946</v>
      </c>
      <c r="H4029" s="14" t="s">
        <v>6292</v>
      </c>
      <c r="I4029" s="14">
        <v>0.57</v>
      </c>
      <c r="J4029" s="14">
        <v>0.417</v>
      </c>
      <c r="K4029" s="14">
        <v>0.8096806621861768</v>
      </c>
      <c r="L4029" s="14">
        <v>0.0394</v>
      </c>
      <c r="M4029" s="14">
        <v>0.758</v>
      </c>
      <c r="N4029" s="14">
        <v>0.0</v>
      </c>
      <c r="O4029" s="14">
        <v>0.216</v>
      </c>
      <c r="P4029" s="14">
        <v>0.189</v>
      </c>
      <c r="Q4029" s="14">
        <v>147.784</v>
      </c>
      <c r="R4029" s="14">
        <v>7.0</v>
      </c>
      <c r="S4029" s="14">
        <v>1.0</v>
      </c>
      <c r="T4029" s="14" t="s">
        <v>34</v>
      </c>
      <c r="U4029" s="14" t="s">
        <v>35</v>
      </c>
      <c r="V4029" s="16" t="s">
        <v>58</v>
      </c>
      <c r="W4029" s="17" t="s">
        <v>251</v>
      </c>
    </row>
    <row r="4030" ht="15.75" customHeight="1">
      <c r="A4030" s="14" t="s">
        <v>10557</v>
      </c>
      <c r="B4030" s="14" t="s">
        <v>10558</v>
      </c>
      <c r="C4030" s="14">
        <v>2004.0</v>
      </c>
      <c r="D4030" s="14">
        <v>45.0</v>
      </c>
      <c r="E4030" s="14">
        <v>254072.0</v>
      </c>
      <c r="F4030" s="14" t="s">
        <v>26</v>
      </c>
      <c r="G4030" s="14" t="s">
        <v>41</v>
      </c>
      <c r="H4030" s="14" t="s">
        <v>10559</v>
      </c>
      <c r="I4030" s="14">
        <v>0.472</v>
      </c>
      <c r="J4030" s="14">
        <v>0.72</v>
      </c>
      <c r="K4030" s="14">
        <v>0.8288024297728745</v>
      </c>
      <c r="L4030" s="14">
        <v>0.0329</v>
      </c>
      <c r="M4030" s="14">
        <v>0.682</v>
      </c>
      <c r="N4030" s="14">
        <v>0.0</v>
      </c>
      <c r="O4030" s="14">
        <v>0.125</v>
      </c>
      <c r="P4030" s="14">
        <v>0.614</v>
      </c>
      <c r="Q4030" s="14">
        <v>146.008</v>
      </c>
      <c r="R4030" s="14">
        <v>2.0</v>
      </c>
      <c r="S4030" s="14">
        <v>0.0</v>
      </c>
      <c r="T4030" s="14" t="s">
        <v>34</v>
      </c>
      <c r="U4030" s="14" t="s">
        <v>35</v>
      </c>
      <c r="V4030" s="16" t="s">
        <v>407</v>
      </c>
      <c r="W4030" s="17" t="s">
        <v>185</v>
      </c>
    </row>
    <row r="4031" ht="15.75" customHeight="1">
      <c r="A4031" s="14" t="s">
        <v>10560</v>
      </c>
      <c r="B4031" s="14" t="s">
        <v>9815</v>
      </c>
      <c r="C4031" s="14">
        <v>2013.0</v>
      </c>
      <c r="D4031" s="14">
        <v>45.0</v>
      </c>
      <c r="E4031" s="14">
        <v>224840.0</v>
      </c>
      <c r="F4031" s="14" t="s">
        <v>1918</v>
      </c>
      <c r="G4031" s="14" t="s">
        <v>1919</v>
      </c>
      <c r="H4031" s="14" t="s">
        <v>7178</v>
      </c>
      <c r="I4031" s="14">
        <v>0.672</v>
      </c>
      <c r="J4031" s="14">
        <v>0.43</v>
      </c>
      <c r="K4031" s="14">
        <v>0.8155412486724802</v>
      </c>
      <c r="L4031" s="14">
        <v>0.0319</v>
      </c>
      <c r="M4031" s="14">
        <v>0.75</v>
      </c>
      <c r="N4031" s="14">
        <v>1.1E-5</v>
      </c>
      <c r="O4031" s="14">
        <v>0.262</v>
      </c>
      <c r="P4031" s="14">
        <v>0.521</v>
      </c>
      <c r="Q4031" s="14">
        <v>79.99</v>
      </c>
      <c r="R4031" s="14">
        <v>4.0</v>
      </c>
      <c r="S4031" s="14">
        <v>1.0</v>
      </c>
      <c r="T4031" s="14" t="s">
        <v>104</v>
      </c>
      <c r="U4031" s="14" t="s">
        <v>35</v>
      </c>
      <c r="V4031" s="16" t="s">
        <v>333</v>
      </c>
      <c r="W4031" s="17" t="s">
        <v>185</v>
      </c>
    </row>
    <row r="4032" ht="15.75" customHeight="1">
      <c r="A4032" s="14" t="s">
        <v>10561</v>
      </c>
      <c r="B4032" s="14" t="s">
        <v>10562</v>
      </c>
      <c r="C4032" s="14">
        <v>2005.0</v>
      </c>
      <c r="D4032" s="14">
        <v>45.0</v>
      </c>
      <c r="E4032" s="14">
        <v>236653.0</v>
      </c>
      <c r="F4032" s="14" t="s">
        <v>3996</v>
      </c>
      <c r="G4032" s="14" t="s">
        <v>6819</v>
      </c>
      <c r="H4032" s="14" t="s">
        <v>10564</v>
      </c>
      <c r="I4032" s="14">
        <v>0.6567054320987653</v>
      </c>
      <c r="J4032" s="14">
        <v>0.6703844999999999</v>
      </c>
      <c r="K4032" s="14">
        <v>0.8136264709055699</v>
      </c>
      <c r="L4032" s="14">
        <v>0.08138265432098765</v>
      </c>
      <c r="M4032" s="14">
        <v>0.2693400896296296</v>
      </c>
      <c r="N4032" s="14">
        <v>0.05448885008024692</v>
      </c>
      <c r="O4032" s="14">
        <v>0.1911505555555556</v>
      </c>
      <c r="P4032" s="14">
        <v>0.6187672839506173</v>
      </c>
      <c r="Q4032" s="14">
        <v>120.71</v>
      </c>
      <c r="R4032" s="14">
        <v>5.0</v>
      </c>
      <c r="S4032" s="14">
        <v>1.0</v>
      </c>
      <c r="T4032" s="14" t="s">
        <v>103</v>
      </c>
      <c r="U4032" s="14" t="s">
        <v>35</v>
      </c>
      <c r="V4032" s="16" t="s">
        <v>407</v>
      </c>
      <c r="W4032" s="17" t="s">
        <v>185</v>
      </c>
    </row>
    <row r="4033" ht="15.75" customHeight="1">
      <c r="A4033" s="14" t="s">
        <v>10565</v>
      </c>
      <c r="B4033" s="14" t="s">
        <v>10566</v>
      </c>
      <c r="C4033" s="14">
        <v>2014.0</v>
      </c>
      <c r="D4033" s="14">
        <v>45.0</v>
      </c>
      <c r="E4033" s="14">
        <v>225436.0</v>
      </c>
      <c r="F4033" s="14" t="s">
        <v>26</v>
      </c>
      <c r="G4033" s="14" t="s">
        <v>6191</v>
      </c>
      <c r="H4033" s="14" t="s">
        <v>10567</v>
      </c>
      <c r="I4033" s="14">
        <v>0.6567054320987653</v>
      </c>
      <c r="J4033" s="14">
        <v>0.6703844999999999</v>
      </c>
      <c r="K4033" s="14">
        <v>0.8136264709055699</v>
      </c>
      <c r="L4033" s="14">
        <v>0.08138265432098765</v>
      </c>
      <c r="M4033" s="14">
        <v>0.2693400896296296</v>
      </c>
      <c r="N4033" s="14">
        <v>0.05448885008024692</v>
      </c>
      <c r="O4033" s="14">
        <v>0.1911505555555556</v>
      </c>
      <c r="P4033" s="14">
        <v>0.6187672839506173</v>
      </c>
      <c r="Q4033" s="14">
        <v>120.71</v>
      </c>
      <c r="R4033" s="14">
        <v>5.0</v>
      </c>
      <c r="S4033" s="14">
        <v>1.0</v>
      </c>
      <c r="T4033" s="14" t="s">
        <v>34</v>
      </c>
      <c r="U4033" s="14" t="s">
        <v>35</v>
      </c>
      <c r="V4033" s="16" t="s">
        <v>407</v>
      </c>
      <c r="W4033" s="17" t="s">
        <v>185</v>
      </c>
    </row>
    <row r="4034" ht="15.75" customHeight="1">
      <c r="A4034" s="14" t="s">
        <v>10568</v>
      </c>
      <c r="B4034" s="14" t="s">
        <v>10569</v>
      </c>
      <c r="C4034" s="14">
        <v>2011.0</v>
      </c>
      <c r="D4034" s="14">
        <v>45.0</v>
      </c>
      <c r="E4034" s="14">
        <v>255066.0</v>
      </c>
      <c r="F4034" s="14" t="s">
        <v>10570</v>
      </c>
      <c r="G4034" s="14" t="s">
        <v>4047</v>
      </c>
      <c r="H4034" s="14" t="s">
        <v>10571</v>
      </c>
      <c r="I4034" s="14">
        <v>0.703</v>
      </c>
      <c r="J4034" s="14">
        <v>0.722</v>
      </c>
      <c r="K4034" s="14">
        <v>0.8160973627186257</v>
      </c>
      <c r="L4034" s="14">
        <v>0.0282</v>
      </c>
      <c r="M4034" s="14">
        <v>0.498</v>
      </c>
      <c r="N4034" s="14">
        <v>2.21E-5</v>
      </c>
      <c r="O4034" s="14">
        <v>0.119</v>
      </c>
      <c r="P4034" s="14">
        <v>0.589</v>
      </c>
      <c r="Q4034" s="14">
        <v>130.04</v>
      </c>
      <c r="R4034" s="14">
        <v>4.0</v>
      </c>
      <c r="S4034" s="14">
        <v>0.0</v>
      </c>
      <c r="T4034" s="14" t="s">
        <v>34</v>
      </c>
      <c r="U4034" s="14" t="s">
        <v>35</v>
      </c>
      <c r="V4034" s="16" t="s">
        <v>333</v>
      </c>
      <c r="W4034" s="17" t="s">
        <v>185</v>
      </c>
    </row>
    <row r="4035" ht="15.75" customHeight="1">
      <c r="A4035" s="14" t="s">
        <v>22150</v>
      </c>
      <c r="B4035" s="14" t="s">
        <v>22151</v>
      </c>
      <c r="C4035" s="14">
        <v>2019.0</v>
      </c>
      <c r="D4035" s="14">
        <v>45.0</v>
      </c>
      <c r="E4035" s="14">
        <v>246322.0</v>
      </c>
      <c r="F4035" s="14" t="s">
        <v>22152</v>
      </c>
      <c r="G4035" s="14" t="s">
        <v>2532</v>
      </c>
      <c r="H4035" s="14" t="s">
        <v>22151</v>
      </c>
      <c r="I4035" s="14">
        <v>0.648</v>
      </c>
      <c r="J4035" s="14">
        <v>0.741</v>
      </c>
      <c r="K4035" s="14">
        <v>0.8321391140497479</v>
      </c>
      <c r="L4035" s="14">
        <v>0.312</v>
      </c>
      <c r="M4035" s="14">
        <v>0.00353</v>
      </c>
      <c r="N4035" s="14">
        <v>0.0</v>
      </c>
      <c r="O4035" s="14">
        <v>0.0932</v>
      </c>
      <c r="P4035" s="14">
        <v>0.24</v>
      </c>
      <c r="Q4035" s="14">
        <v>106.0</v>
      </c>
      <c r="R4035" s="14">
        <v>7.0</v>
      </c>
      <c r="S4035" s="14">
        <v>1.0</v>
      </c>
      <c r="T4035" s="14" t="s">
        <v>1434</v>
      </c>
      <c r="U4035" s="14" t="s">
        <v>68</v>
      </c>
      <c r="V4035" s="16" t="s">
        <v>36</v>
      </c>
      <c r="W4035" s="17" t="s">
        <v>251</v>
      </c>
    </row>
    <row r="4036" ht="15.75" customHeight="1">
      <c r="A4036" s="14" t="s">
        <v>6523</v>
      </c>
      <c r="B4036" s="14" t="s">
        <v>6524</v>
      </c>
      <c r="C4036" s="14">
        <v>2016.0</v>
      </c>
      <c r="D4036" s="14">
        <v>45.0</v>
      </c>
      <c r="E4036" s="14">
        <v>286816.0</v>
      </c>
      <c r="F4036" s="14" t="s">
        <v>31</v>
      </c>
      <c r="G4036" s="14" t="s">
        <v>4946</v>
      </c>
      <c r="H4036" s="14" t="s">
        <v>5145</v>
      </c>
      <c r="I4036" s="14">
        <v>0.64</v>
      </c>
      <c r="J4036" s="14">
        <v>0.547</v>
      </c>
      <c r="K4036" s="14">
        <v>0.8278827026965568</v>
      </c>
      <c r="L4036" s="14">
        <v>0.0382</v>
      </c>
      <c r="M4036" s="14">
        <v>0.627</v>
      </c>
      <c r="N4036" s="14">
        <v>0.0</v>
      </c>
      <c r="O4036" s="14">
        <v>0.111</v>
      </c>
      <c r="P4036" s="14">
        <v>0.289</v>
      </c>
      <c r="Q4036" s="14">
        <v>127.897</v>
      </c>
      <c r="R4036" s="14">
        <v>0.0</v>
      </c>
      <c r="S4036" s="14">
        <v>1.0</v>
      </c>
      <c r="T4036" s="14" t="s">
        <v>34</v>
      </c>
      <c r="U4036" s="14" t="s">
        <v>68</v>
      </c>
      <c r="V4036" s="16" t="s">
        <v>36</v>
      </c>
      <c r="W4036" s="17" t="s">
        <v>251</v>
      </c>
    </row>
    <row r="4037" ht="15.75" customHeight="1">
      <c r="A4037" s="14" t="s">
        <v>10573</v>
      </c>
      <c r="B4037" s="14" t="s">
        <v>10574</v>
      </c>
      <c r="C4037" s="14">
        <v>2023.0</v>
      </c>
      <c r="D4037" s="14">
        <v>45.0</v>
      </c>
      <c r="E4037" s="14">
        <v>224032.0</v>
      </c>
      <c r="F4037" s="14" t="s">
        <v>26</v>
      </c>
      <c r="G4037" s="14" t="s">
        <v>10575</v>
      </c>
      <c r="H4037" s="14" t="s">
        <v>10574</v>
      </c>
      <c r="I4037" s="14">
        <v>0.543</v>
      </c>
      <c r="J4037" s="14">
        <v>0.324</v>
      </c>
      <c r="K4037" s="14">
        <v>0.7975317091780737</v>
      </c>
      <c r="L4037" s="14">
        <v>0.031</v>
      </c>
      <c r="M4037" s="14">
        <v>0.728</v>
      </c>
      <c r="N4037" s="14">
        <v>0.0</v>
      </c>
      <c r="O4037" s="14">
        <v>0.0965</v>
      </c>
      <c r="P4037" s="14">
        <v>0.59</v>
      </c>
      <c r="Q4037" s="14">
        <v>123.996</v>
      </c>
      <c r="R4037" s="14">
        <v>7.0</v>
      </c>
      <c r="S4037" s="14">
        <v>1.0</v>
      </c>
      <c r="T4037" s="14" t="s">
        <v>34</v>
      </c>
      <c r="U4037" s="14" t="s">
        <v>35</v>
      </c>
      <c r="V4037" s="16" t="s">
        <v>333</v>
      </c>
      <c r="W4037" s="17" t="s">
        <v>185</v>
      </c>
    </row>
    <row r="4038" ht="15.75" customHeight="1">
      <c r="A4038" s="14" t="s">
        <v>6527</v>
      </c>
      <c r="B4038" s="14" t="s">
        <v>6529</v>
      </c>
      <c r="C4038" s="14">
        <v>2023.0</v>
      </c>
      <c r="D4038" s="14">
        <v>45.0</v>
      </c>
      <c r="E4038" s="14">
        <v>343153.0</v>
      </c>
      <c r="F4038" s="14" t="s">
        <v>3852</v>
      </c>
      <c r="G4038" s="14" t="s">
        <v>1585</v>
      </c>
      <c r="H4038" s="14" t="s">
        <v>6529</v>
      </c>
      <c r="I4038" s="14">
        <v>0.43</v>
      </c>
      <c r="J4038" s="14">
        <v>0.415</v>
      </c>
      <c r="K4038" s="14">
        <v>0.7970825401408022</v>
      </c>
      <c r="L4038" s="14">
        <v>0.0389</v>
      </c>
      <c r="M4038" s="14">
        <v>0.846</v>
      </c>
      <c r="N4038" s="14">
        <v>0.0</v>
      </c>
      <c r="O4038" s="14">
        <v>0.122</v>
      </c>
      <c r="P4038" s="14">
        <v>0.218</v>
      </c>
      <c r="Q4038" s="14">
        <v>129.302</v>
      </c>
      <c r="R4038" s="14">
        <v>4.0</v>
      </c>
      <c r="S4038" s="14">
        <v>1.0</v>
      </c>
      <c r="T4038" s="14" t="s">
        <v>34</v>
      </c>
      <c r="U4038" s="14" t="s">
        <v>68</v>
      </c>
      <c r="V4038" s="16" t="s">
        <v>36</v>
      </c>
      <c r="W4038" s="17" t="s">
        <v>251</v>
      </c>
    </row>
    <row r="4039" ht="15.75" customHeight="1">
      <c r="A4039" s="14" t="s">
        <v>6530</v>
      </c>
      <c r="B4039" s="14" t="s">
        <v>6531</v>
      </c>
      <c r="C4039" s="14">
        <v>2021.0</v>
      </c>
      <c r="D4039" s="14">
        <v>45.0</v>
      </c>
      <c r="E4039" s="14">
        <v>255000.0</v>
      </c>
      <c r="F4039" s="14" t="s">
        <v>31</v>
      </c>
      <c r="G4039" s="14" t="s">
        <v>4946</v>
      </c>
      <c r="H4039" s="14" t="s">
        <v>6535</v>
      </c>
      <c r="I4039" s="14">
        <v>0.688</v>
      </c>
      <c r="J4039" s="14">
        <v>0.602</v>
      </c>
      <c r="K4039" s="14">
        <v>0.8021945115649864</v>
      </c>
      <c r="L4039" s="14">
        <v>0.0492</v>
      </c>
      <c r="M4039" s="14">
        <v>0.215</v>
      </c>
      <c r="N4039" s="14">
        <v>0.0</v>
      </c>
      <c r="O4039" s="14">
        <v>0.356</v>
      </c>
      <c r="P4039" s="14">
        <v>0.436</v>
      </c>
      <c r="Q4039" s="14">
        <v>96.056</v>
      </c>
      <c r="R4039" s="14">
        <v>7.0</v>
      </c>
      <c r="S4039" s="14">
        <v>1.0</v>
      </c>
      <c r="T4039" s="14" t="s">
        <v>34</v>
      </c>
      <c r="U4039" s="14" t="s">
        <v>68</v>
      </c>
      <c r="V4039" s="16" t="s">
        <v>54</v>
      </c>
      <c r="W4039" s="17" t="s">
        <v>251</v>
      </c>
    </row>
    <row r="4040" ht="15.75" customHeight="1">
      <c r="A4040" s="14" t="s">
        <v>6538</v>
      </c>
      <c r="B4040" s="14" t="s">
        <v>6540</v>
      </c>
      <c r="C4040" s="14">
        <v>2025.0</v>
      </c>
      <c r="D4040" s="14">
        <v>45.0</v>
      </c>
      <c r="E4040" s="14">
        <v>183562.0</v>
      </c>
      <c r="F4040" s="14" t="s">
        <v>3852</v>
      </c>
      <c r="G4040" s="14" t="s">
        <v>1585</v>
      </c>
      <c r="H4040" s="14" t="s">
        <v>6543</v>
      </c>
      <c r="I4040" s="14">
        <v>0.542</v>
      </c>
      <c r="J4040" s="14">
        <v>0.491</v>
      </c>
      <c r="K4040" s="14">
        <v>0.8612923234688408</v>
      </c>
      <c r="L4040" s="14">
        <v>0.0321</v>
      </c>
      <c r="M4040" s="14">
        <v>0.518</v>
      </c>
      <c r="N4040" s="14">
        <v>0.0</v>
      </c>
      <c r="O4040" s="14">
        <v>0.0934</v>
      </c>
      <c r="P4040" s="14">
        <v>0.209</v>
      </c>
      <c r="Q4040" s="14">
        <v>159.726</v>
      </c>
      <c r="R4040" s="14">
        <v>4.0</v>
      </c>
      <c r="S4040" s="14">
        <v>0.0</v>
      </c>
      <c r="T4040" s="14" t="s">
        <v>104</v>
      </c>
      <c r="U4040" s="14" t="s">
        <v>68</v>
      </c>
      <c r="V4040" s="16" t="s">
        <v>36</v>
      </c>
      <c r="W4040" s="17" t="s">
        <v>251</v>
      </c>
    </row>
    <row r="4041" ht="15.75" customHeight="1">
      <c r="A4041" s="14" t="s">
        <v>10576</v>
      </c>
      <c r="B4041" s="14" t="s">
        <v>10577</v>
      </c>
      <c r="C4041" s="14">
        <v>2002.0</v>
      </c>
      <c r="D4041" s="14">
        <v>45.0</v>
      </c>
      <c r="E4041" s="14">
        <v>280080.0</v>
      </c>
      <c r="F4041" s="14" t="s">
        <v>1016</v>
      </c>
      <c r="G4041" s="14" t="s">
        <v>1017</v>
      </c>
      <c r="H4041" s="14" t="s">
        <v>5801</v>
      </c>
      <c r="I4041" s="14">
        <v>0.659</v>
      </c>
      <c r="J4041" s="14">
        <v>0.58</v>
      </c>
      <c r="K4041" s="14">
        <v>0.8017667315294897</v>
      </c>
      <c r="L4041" s="14">
        <v>0.111</v>
      </c>
      <c r="M4041" s="14">
        <v>0.444</v>
      </c>
      <c r="N4041" s="14">
        <v>2.35E-5</v>
      </c>
      <c r="O4041" s="14">
        <v>0.0508</v>
      </c>
      <c r="P4041" s="14">
        <v>0.74</v>
      </c>
      <c r="Q4041" s="14">
        <v>150.047</v>
      </c>
      <c r="R4041" s="14">
        <v>6.0</v>
      </c>
      <c r="S4041" s="14">
        <v>0.0</v>
      </c>
      <c r="T4041" s="14" t="s">
        <v>104</v>
      </c>
      <c r="U4041" s="14" t="s">
        <v>94</v>
      </c>
      <c r="V4041" s="16" t="s">
        <v>181</v>
      </c>
      <c r="W4041" s="17" t="s">
        <v>185</v>
      </c>
    </row>
    <row r="4042" ht="15.75" customHeight="1">
      <c r="A4042" s="14" t="s">
        <v>10578</v>
      </c>
      <c r="B4042" s="14" t="s">
        <v>10579</v>
      </c>
      <c r="C4042" s="14">
        <v>2019.0</v>
      </c>
      <c r="D4042" s="14">
        <v>45.0</v>
      </c>
      <c r="E4042" s="14">
        <v>237740.0</v>
      </c>
      <c r="F4042" s="14" t="s">
        <v>880</v>
      </c>
      <c r="G4042" s="14" t="s">
        <v>3591</v>
      </c>
      <c r="H4042" s="14" t="s">
        <v>10580</v>
      </c>
      <c r="I4042" s="14">
        <v>0.814</v>
      </c>
      <c r="J4042" s="14">
        <v>0.477</v>
      </c>
      <c r="K4042" s="14">
        <v>0.699527303045804</v>
      </c>
      <c r="L4042" s="14">
        <v>0.0466</v>
      </c>
      <c r="M4042" s="14">
        <v>0.00722</v>
      </c>
      <c r="N4042" s="14">
        <v>0.00961</v>
      </c>
      <c r="O4042" s="14">
        <v>0.0404</v>
      </c>
      <c r="P4042" s="14">
        <v>0.964</v>
      </c>
      <c r="Q4042" s="14">
        <v>109.982</v>
      </c>
      <c r="R4042" s="14">
        <v>7.0</v>
      </c>
      <c r="S4042" s="14">
        <v>1.0</v>
      </c>
      <c r="T4042" s="14" t="s">
        <v>104</v>
      </c>
      <c r="U4042" s="14" t="s">
        <v>68</v>
      </c>
      <c r="V4042" s="16" t="s">
        <v>819</v>
      </c>
      <c r="W4042" s="17" t="s">
        <v>185</v>
      </c>
    </row>
    <row r="4043" ht="15.75" customHeight="1">
      <c r="A4043" s="14" t="s">
        <v>6547</v>
      </c>
      <c r="B4043" s="14" t="s">
        <v>6549</v>
      </c>
      <c r="C4043" s="14">
        <v>2015.0</v>
      </c>
      <c r="D4043" s="14">
        <v>45.0</v>
      </c>
      <c r="E4043" s="14">
        <v>553590.0</v>
      </c>
      <c r="F4043" s="14" t="s">
        <v>1918</v>
      </c>
      <c r="G4043" s="14" t="s">
        <v>1919</v>
      </c>
      <c r="H4043" s="14" t="s">
        <v>6551</v>
      </c>
      <c r="I4043" s="14">
        <v>0.541</v>
      </c>
      <c r="J4043" s="14">
        <v>0.513</v>
      </c>
      <c r="K4043" s="14">
        <v>0.8027292366093571</v>
      </c>
      <c r="L4043" s="14">
        <v>0.0521</v>
      </c>
      <c r="M4043" s="14">
        <v>0.47</v>
      </c>
      <c r="N4043" s="14">
        <v>9.31E-6</v>
      </c>
      <c r="O4043" s="14">
        <v>0.0711</v>
      </c>
      <c r="P4043" s="14">
        <v>0.375</v>
      </c>
      <c r="Q4043" s="14">
        <v>159.895</v>
      </c>
      <c r="R4043" s="14">
        <v>2.0</v>
      </c>
      <c r="S4043" s="14">
        <v>1.0</v>
      </c>
      <c r="T4043" s="14" t="s">
        <v>104</v>
      </c>
      <c r="U4043" s="14" t="s">
        <v>68</v>
      </c>
      <c r="V4043" s="16" t="s">
        <v>45</v>
      </c>
      <c r="W4043" s="17" t="s">
        <v>251</v>
      </c>
    </row>
    <row r="4044" ht="15.75" customHeight="1">
      <c r="A4044" s="14" t="s">
        <v>22153</v>
      </c>
      <c r="B4044" s="14" t="s">
        <v>22154</v>
      </c>
      <c r="C4044" s="14">
        <v>2020.0</v>
      </c>
      <c r="D4044" s="14">
        <v>45.0</v>
      </c>
      <c r="E4044" s="14">
        <v>223800.0</v>
      </c>
      <c r="F4044" s="14" t="s">
        <v>22155</v>
      </c>
      <c r="G4044" s="14" t="s">
        <v>22156</v>
      </c>
      <c r="H4044" s="14" t="s">
        <v>22157</v>
      </c>
      <c r="I4044" s="14">
        <v>0.732</v>
      </c>
      <c r="J4044" s="14">
        <v>0.758</v>
      </c>
      <c r="K4044" s="14">
        <v>0.8712595982959114</v>
      </c>
      <c r="L4044" s="14">
        <v>0.0297</v>
      </c>
      <c r="M4044" s="14">
        <v>0.411</v>
      </c>
      <c r="N4044" s="14">
        <v>0.0</v>
      </c>
      <c r="O4044" s="14">
        <v>0.259</v>
      </c>
      <c r="P4044" s="14">
        <v>0.757</v>
      </c>
      <c r="Q4044" s="14">
        <v>114.012</v>
      </c>
      <c r="R4044" s="14">
        <v>0.0</v>
      </c>
      <c r="S4044" s="14">
        <v>1.0</v>
      </c>
      <c r="T4044" s="14" t="s">
        <v>1264</v>
      </c>
      <c r="U4044" s="14" t="s">
        <v>68</v>
      </c>
      <c r="V4044" s="16" t="s">
        <v>181</v>
      </c>
      <c r="W4044" s="17" t="s">
        <v>185</v>
      </c>
    </row>
    <row r="4045" ht="15.75" customHeight="1">
      <c r="A4045" s="14" t="s">
        <v>22158</v>
      </c>
      <c r="B4045" s="14" t="s">
        <v>22159</v>
      </c>
      <c r="C4045" s="14">
        <v>2020.0</v>
      </c>
      <c r="D4045" s="14">
        <v>45.0</v>
      </c>
      <c r="E4045" s="14">
        <v>199658.0</v>
      </c>
      <c r="F4045" s="14" t="s">
        <v>1238</v>
      </c>
      <c r="G4045" s="14" t="s">
        <v>22160</v>
      </c>
      <c r="H4045" s="14" t="s">
        <v>22161</v>
      </c>
      <c r="I4045" s="14">
        <v>0.588</v>
      </c>
      <c r="J4045" s="14">
        <v>0.469</v>
      </c>
      <c r="K4045" s="14">
        <v>0.8046756357708666</v>
      </c>
      <c r="L4045" s="14">
        <v>0.0284</v>
      </c>
      <c r="M4045" s="14">
        <v>0.213</v>
      </c>
      <c r="N4045" s="14">
        <v>0.0</v>
      </c>
      <c r="O4045" s="14">
        <v>0.0875</v>
      </c>
      <c r="P4045" s="14">
        <v>0.129</v>
      </c>
      <c r="Q4045" s="14">
        <v>129.983</v>
      </c>
      <c r="R4045" s="14">
        <v>7.0</v>
      </c>
      <c r="S4045" s="14">
        <v>0.0</v>
      </c>
      <c r="T4045" s="14" t="s">
        <v>1264</v>
      </c>
      <c r="U4045" s="14" t="s">
        <v>35</v>
      </c>
      <c r="V4045" s="16" t="s">
        <v>58</v>
      </c>
      <c r="W4045" s="17" t="s">
        <v>251</v>
      </c>
    </row>
    <row r="4046" ht="15.75" customHeight="1">
      <c r="A4046" s="14" t="s">
        <v>22162</v>
      </c>
      <c r="B4046" s="14" t="s">
        <v>22163</v>
      </c>
      <c r="C4046" s="14">
        <v>2021.0</v>
      </c>
      <c r="D4046" s="14">
        <v>45.0</v>
      </c>
      <c r="E4046" s="14">
        <v>238750.0</v>
      </c>
      <c r="F4046" s="14" t="s">
        <v>22029</v>
      </c>
      <c r="G4046" s="14" t="s">
        <v>22030</v>
      </c>
      <c r="H4046" s="14" t="s">
        <v>22031</v>
      </c>
      <c r="I4046" s="14">
        <v>0.633</v>
      </c>
      <c r="J4046" s="14">
        <v>0.484</v>
      </c>
      <c r="K4046" s="14">
        <v>0.7348833229795976</v>
      </c>
      <c r="L4046" s="14">
        <v>0.0305</v>
      </c>
      <c r="M4046" s="14">
        <v>0.328</v>
      </c>
      <c r="N4046" s="14">
        <v>0.0</v>
      </c>
      <c r="O4046" s="14">
        <v>0.264</v>
      </c>
      <c r="P4046" s="14">
        <v>0.492</v>
      </c>
      <c r="Q4046" s="14">
        <v>105.217</v>
      </c>
      <c r="R4046" s="14">
        <v>10.0</v>
      </c>
      <c r="S4046" s="14">
        <v>1.0</v>
      </c>
      <c r="T4046" s="14" t="s">
        <v>1264</v>
      </c>
      <c r="U4046" s="14" t="s">
        <v>35</v>
      </c>
      <c r="V4046" s="16" t="s">
        <v>54</v>
      </c>
      <c r="W4046" s="17" t="s">
        <v>251</v>
      </c>
    </row>
    <row r="4047" ht="15.75" customHeight="1">
      <c r="A4047" s="14" t="s">
        <v>10582</v>
      </c>
      <c r="B4047" s="14" t="s">
        <v>10583</v>
      </c>
      <c r="C4047" s="14">
        <v>1966.0</v>
      </c>
      <c r="D4047" s="14">
        <v>45.0</v>
      </c>
      <c r="E4047" s="14">
        <v>172826.0</v>
      </c>
      <c r="F4047" s="14" t="s">
        <v>10584</v>
      </c>
      <c r="G4047" s="14" t="s">
        <v>10585</v>
      </c>
      <c r="H4047" s="14" t="s">
        <v>10586</v>
      </c>
      <c r="I4047" s="14">
        <v>0.721</v>
      </c>
      <c r="J4047" s="14">
        <v>0.62</v>
      </c>
      <c r="K4047" s="14">
        <v>0.7654054285122794</v>
      </c>
      <c r="L4047" s="14">
        <v>0.0326</v>
      </c>
      <c r="M4047" s="14">
        <v>0.379</v>
      </c>
      <c r="N4047" s="14">
        <v>4.31E-5</v>
      </c>
      <c r="O4047" s="14">
        <v>0.344</v>
      </c>
      <c r="P4047" s="14">
        <v>0.644</v>
      </c>
      <c r="Q4047" s="14">
        <v>118.696</v>
      </c>
      <c r="R4047" s="14">
        <v>9.0</v>
      </c>
      <c r="S4047" s="14">
        <v>1.0</v>
      </c>
      <c r="T4047" s="14" t="s">
        <v>103</v>
      </c>
      <c r="U4047" s="14" t="s">
        <v>35</v>
      </c>
      <c r="V4047" s="16" t="s">
        <v>407</v>
      </c>
      <c r="W4047" s="17" t="s">
        <v>185</v>
      </c>
    </row>
    <row r="4048" ht="15.75" customHeight="1">
      <c r="A4048" s="14" t="s">
        <v>6554</v>
      </c>
      <c r="B4048" s="14" t="s">
        <v>6555</v>
      </c>
      <c r="C4048" s="14">
        <v>1969.0</v>
      </c>
      <c r="D4048" s="14">
        <v>45.0</v>
      </c>
      <c r="E4048" s="14">
        <v>259106.0</v>
      </c>
      <c r="F4048" s="14" t="s">
        <v>6557</v>
      </c>
      <c r="G4048" s="14" t="s">
        <v>6559</v>
      </c>
      <c r="H4048" s="14" t="s">
        <v>6561</v>
      </c>
      <c r="I4048" s="14">
        <v>0.371</v>
      </c>
      <c r="J4048" s="14">
        <v>0.482</v>
      </c>
      <c r="K4048" s="14">
        <v>0.7221996449271235</v>
      </c>
      <c r="L4048" s="14">
        <v>0.0355</v>
      </c>
      <c r="M4048" s="14">
        <v>0.278</v>
      </c>
      <c r="N4048" s="14">
        <v>0.00468</v>
      </c>
      <c r="O4048" s="14">
        <v>0.116</v>
      </c>
      <c r="P4048" s="14">
        <v>0.295</v>
      </c>
      <c r="Q4048" s="14">
        <v>184.36</v>
      </c>
      <c r="R4048" s="14">
        <v>10.0</v>
      </c>
      <c r="S4048" s="14">
        <v>1.0</v>
      </c>
      <c r="T4048" s="14" t="s">
        <v>103</v>
      </c>
      <c r="U4048" s="14" t="s">
        <v>35</v>
      </c>
      <c r="V4048" s="16" t="s">
        <v>36</v>
      </c>
      <c r="W4048" s="17" t="s">
        <v>251</v>
      </c>
    </row>
    <row r="4049" ht="15.75" customHeight="1">
      <c r="A4049" s="14" t="s">
        <v>6562</v>
      </c>
      <c r="B4049" s="14" t="s">
        <v>6564</v>
      </c>
      <c r="C4049" s="14">
        <v>2021.0</v>
      </c>
      <c r="D4049" s="14">
        <v>45.0</v>
      </c>
      <c r="E4049" s="14">
        <v>216750.0</v>
      </c>
      <c r="F4049" s="14" t="s">
        <v>6567</v>
      </c>
      <c r="G4049" s="14" t="s">
        <v>6570</v>
      </c>
      <c r="H4049" s="14" t="s">
        <v>6564</v>
      </c>
      <c r="I4049" s="14">
        <v>0.55</v>
      </c>
      <c r="J4049" s="14">
        <v>0.459</v>
      </c>
      <c r="K4049" s="14">
        <v>0.76469959145371</v>
      </c>
      <c r="L4049" s="14">
        <v>0.0295</v>
      </c>
      <c r="M4049" s="14">
        <v>0.771</v>
      </c>
      <c r="N4049" s="14">
        <v>0.0776</v>
      </c>
      <c r="O4049" s="14">
        <v>0.119</v>
      </c>
      <c r="P4049" s="14">
        <v>0.302</v>
      </c>
      <c r="Q4049" s="14">
        <v>80.024</v>
      </c>
      <c r="R4049" s="14">
        <v>6.0</v>
      </c>
      <c r="S4049" s="14">
        <v>0.0</v>
      </c>
      <c r="T4049" s="14" t="s">
        <v>103</v>
      </c>
      <c r="U4049" s="14" t="s">
        <v>94</v>
      </c>
      <c r="V4049" s="16" t="s">
        <v>45</v>
      </c>
      <c r="W4049" s="17" t="s">
        <v>251</v>
      </c>
    </row>
    <row r="4050" ht="15.75" customHeight="1">
      <c r="A4050" s="14" t="s">
        <v>10587</v>
      </c>
      <c r="B4050" s="14" t="s">
        <v>10588</v>
      </c>
      <c r="C4050" s="14">
        <v>2024.0</v>
      </c>
      <c r="D4050" s="14">
        <v>45.0</v>
      </c>
      <c r="E4050" s="14">
        <v>166384.0</v>
      </c>
      <c r="F4050" s="14" t="s">
        <v>4278</v>
      </c>
      <c r="G4050" s="14" t="s">
        <v>10589</v>
      </c>
      <c r="H4050" s="14" t="s">
        <v>10590</v>
      </c>
      <c r="I4050" s="14">
        <v>0.812</v>
      </c>
      <c r="J4050" s="14">
        <v>0.675</v>
      </c>
      <c r="K4050" s="14">
        <v>0.858640087248762</v>
      </c>
      <c r="L4050" s="14">
        <v>0.0416</v>
      </c>
      <c r="M4050" s="14">
        <v>0.13</v>
      </c>
      <c r="N4050" s="14">
        <v>0.0</v>
      </c>
      <c r="O4050" s="14">
        <v>0.0679</v>
      </c>
      <c r="P4050" s="14">
        <v>0.651</v>
      </c>
      <c r="Q4050" s="14">
        <v>113.056</v>
      </c>
      <c r="R4050" s="14">
        <v>1.0</v>
      </c>
      <c r="S4050" s="14">
        <v>1.0</v>
      </c>
      <c r="T4050" s="14" t="s">
        <v>103</v>
      </c>
      <c r="U4050" s="14" t="s">
        <v>94</v>
      </c>
      <c r="V4050" s="16" t="s">
        <v>407</v>
      </c>
      <c r="W4050" s="17" t="s">
        <v>185</v>
      </c>
    </row>
    <row r="4051" ht="15.75" customHeight="1">
      <c r="A4051" s="14" t="s">
        <v>6571</v>
      </c>
      <c r="B4051" s="14" t="s">
        <v>6573</v>
      </c>
      <c r="C4051" s="14">
        <v>2022.0</v>
      </c>
      <c r="D4051" s="14">
        <v>45.0</v>
      </c>
      <c r="E4051" s="14">
        <v>212413.0</v>
      </c>
      <c r="F4051" s="14" t="s">
        <v>6575</v>
      </c>
      <c r="G4051" s="14" t="s">
        <v>6577</v>
      </c>
      <c r="H4051" s="14" t="s">
        <v>6573</v>
      </c>
      <c r="I4051" s="14">
        <v>0.626</v>
      </c>
      <c r="J4051" s="14">
        <v>0.768</v>
      </c>
      <c r="K4051" s="14">
        <v>0.7795435586854417</v>
      </c>
      <c r="L4051" s="14">
        <v>0.0789</v>
      </c>
      <c r="M4051" s="14">
        <v>0.0259</v>
      </c>
      <c r="N4051" s="14">
        <v>0.0</v>
      </c>
      <c r="O4051" s="14">
        <v>0.175</v>
      </c>
      <c r="P4051" s="14">
        <v>0.28</v>
      </c>
      <c r="Q4051" s="14">
        <v>86.991</v>
      </c>
      <c r="R4051" s="14">
        <v>10.0</v>
      </c>
      <c r="S4051" s="14">
        <v>0.0</v>
      </c>
      <c r="T4051" s="14" t="s">
        <v>103</v>
      </c>
      <c r="U4051" s="14" t="s">
        <v>68</v>
      </c>
      <c r="V4051" s="16" t="s">
        <v>36</v>
      </c>
      <c r="W4051" s="17" t="s">
        <v>251</v>
      </c>
    </row>
    <row r="4052" ht="15.75" customHeight="1">
      <c r="A4052" s="14" t="s">
        <v>6582</v>
      </c>
      <c r="B4052" s="14" t="s">
        <v>6583</v>
      </c>
      <c r="C4052" s="14">
        <v>2021.0</v>
      </c>
      <c r="D4052" s="14">
        <v>45.0</v>
      </c>
      <c r="E4052" s="14">
        <v>86749.0</v>
      </c>
      <c r="F4052" s="14" t="s">
        <v>6149</v>
      </c>
      <c r="G4052" s="14" t="s">
        <v>6586</v>
      </c>
      <c r="H4052" s="14" t="s">
        <v>6583</v>
      </c>
      <c r="I4052" s="14">
        <v>0.71</v>
      </c>
      <c r="J4052" s="14">
        <v>0.415</v>
      </c>
      <c r="K4052" s="14">
        <v>0.7699826748920929</v>
      </c>
      <c r="L4052" s="14">
        <v>0.0908</v>
      </c>
      <c r="M4052" s="14">
        <v>0.902</v>
      </c>
      <c r="N4052" s="14">
        <v>0.00236</v>
      </c>
      <c r="O4052" s="14">
        <v>0.149</v>
      </c>
      <c r="P4052" s="14">
        <v>0.418</v>
      </c>
      <c r="Q4052" s="14">
        <v>92.016</v>
      </c>
      <c r="R4052" s="14">
        <v>8.0</v>
      </c>
      <c r="S4052" s="14">
        <v>1.0</v>
      </c>
      <c r="T4052" s="14" t="s">
        <v>103</v>
      </c>
      <c r="U4052" s="14" t="s">
        <v>68</v>
      </c>
      <c r="V4052" s="16" t="s">
        <v>54</v>
      </c>
      <c r="W4052" s="17" t="s">
        <v>251</v>
      </c>
    </row>
    <row r="4053" ht="15.75" customHeight="1">
      <c r="A4053" s="14" t="s">
        <v>22164</v>
      </c>
      <c r="B4053" s="14" t="s">
        <v>22165</v>
      </c>
      <c r="C4053" s="14">
        <v>2023.0</v>
      </c>
      <c r="D4053" s="14">
        <v>45.0</v>
      </c>
      <c r="E4053" s="14">
        <v>168973.0</v>
      </c>
      <c r="F4053" s="14" t="s">
        <v>22166</v>
      </c>
      <c r="G4053" s="14" t="s">
        <v>22167</v>
      </c>
      <c r="H4053" s="14" t="s">
        <v>22168</v>
      </c>
      <c r="I4053" s="14">
        <v>0.301</v>
      </c>
      <c r="J4053" s="14">
        <v>0.83</v>
      </c>
      <c r="K4053" s="14">
        <v>0.8812054841212072</v>
      </c>
      <c r="L4053" s="14">
        <v>0.0872</v>
      </c>
      <c r="M4053" s="14">
        <v>0.19</v>
      </c>
      <c r="N4053" s="14">
        <v>0.0</v>
      </c>
      <c r="O4053" s="14">
        <v>0.138</v>
      </c>
      <c r="P4053" s="14">
        <v>0.709</v>
      </c>
      <c r="Q4053" s="14">
        <v>84.188</v>
      </c>
      <c r="R4053" s="14">
        <v>5.0</v>
      </c>
      <c r="S4053" s="14">
        <v>1.0</v>
      </c>
      <c r="T4053" s="14" t="s">
        <v>103</v>
      </c>
      <c r="U4053" s="14" t="s">
        <v>68</v>
      </c>
      <c r="V4053" s="16" t="s">
        <v>181</v>
      </c>
      <c r="W4053" s="17" t="s">
        <v>185</v>
      </c>
    </row>
    <row r="4054" ht="15.75" customHeight="1">
      <c r="A4054" s="14" t="s">
        <v>22169</v>
      </c>
      <c r="B4054" s="14" t="s">
        <v>22170</v>
      </c>
      <c r="C4054" s="14">
        <v>2025.0</v>
      </c>
      <c r="D4054" s="14">
        <v>45.0</v>
      </c>
      <c r="E4054" s="14">
        <v>161667.0</v>
      </c>
      <c r="F4054" s="14" t="s">
        <v>4278</v>
      </c>
      <c r="G4054" s="14" t="s">
        <v>11892</v>
      </c>
      <c r="H4054" s="14" t="s">
        <v>11894</v>
      </c>
      <c r="I4054" s="14">
        <v>0.661</v>
      </c>
      <c r="J4054" s="14">
        <v>0.728</v>
      </c>
      <c r="K4054" s="14">
        <v>0.870297093216044</v>
      </c>
      <c r="L4054" s="14">
        <v>0.151</v>
      </c>
      <c r="M4054" s="14">
        <v>0.125</v>
      </c>
      <c r="N4054" s="14">
        <v>1.84E-5</v>
      </c>
      <c r="O4054" s="14">
        <v>0.168</v>
      </c>
      <c r="P4054" s="14">
        <v>0.533</v>
      </c>
      <c r="Q4054" s="14">
        <v>146.996</v>
      </c>
      <c r="R4054" s="14">
        <v>10.0</v>
      </c>
      <c r="S4054" s="14">
        <v>0.0</v>
      </c>
      <c r="T4054" s="14" t="s">
        <v>1434</v>
      </c>
      <c r="U4054" s="14" t="s">
        <v>94</v>
      </c>
      <c r="V4054" s="16" t="s">
        <v>333</v>
      </c>
      <c r="W4054" s="17" t="s">
        <v>185</v>
      </c>
    </row>
    <row r="4055" ht="15.75" customHeight="1">
      <c r="A4055" s="14" t="s">
        <v>10592</v>
      </c>
      <c r="B4055" s="14" t="s">
        <v>10593</v>
      </c>
      <c r="C4055" s="14">
        <v>2017.0</v>
      </c>
      <c r="D4055" s="14">
        <v>45.0</v>
      </c>
      <c r="E4055" s="14">
        <v>342560.0</v>
      </c>
      <c r="F4055" s="14" t="s">
        <v>4097</v>
      </c>
      <c r="G4055" s="14" t="s">
        <v>10594</v>
      </c>
      <c r="H4055" s="14" t="s">
        <v>10595</v>
      </c>
      <c r="I4055" s="14">
        <v>0.534</v>
      </c>
      <c r="J4055" s="14">
        <v>0.433</v>
      </c>
      <c r="K4055" s="14">
        <v>0.7157615553928997</v>
      </c>
      <c r="L4055" s="14">
        <v>0.0353</v>
      </c>
      <c r="M4055" s="14">
        <v>0.889</v>
      </c>
      <c r="N4055" s="14">
        <v>0.0273</v>
      </c>
      <c r="O4055" s="14">
        <v>0.257</v>
      </c>
      <c r="P4055" s="14">
        <v>0.777</v>
      </c>
      <c r="Q4055" s="14">
        <v>104.83</v>
      </c>
      <c r="R4055" s="14">
        <v>0.0</v>
      </c>
      <c r="S4055" s="14">
        <v>0.0</v>
      </c>
      <c r="T4055" s="14" t="s">
        <v>104</v>
      </c>
      <c r="U4055" s="14" t="s">
        <v>35</v>
      </c>
      <c r="V4055" s="16" t="s">
        <v>181</v>
      </c>
      <c r="W4055" s="17" t="s">
        <v>185</v>
      </c>
    </row>
    <row r="4056" ht="15.75" customHeight="1">
      <c r="A4056" s="14" t="s">
        <v>10596</v>
      </c>
      <c r="B4056" s="14" t="s">
        <v>10597</v>
      </c>
      <c r="C4056" s="14">
        <v>2022.0</v>
      </c>
      <c r="D4056" s="14">
        <v>45.0</v>
      </c>
      <c r="E4056" s="14">
        <v>197400.0</v>
      </c>
      <c r="F4056" s="14" t="s">
        <v>203</v>
      </c>
      <c r="G4056" s="14" t="s">
        <v>9785</v>
      </c>
      <c r="H4056" s="14" t="s">
        <v>10598</v>
      </c>
      <c r="I4056" s="14">
        <v>0.7</v>
      </c>
      <c r="J4056" s="14">
        <v>0.699</v>
      </c>
      <c r="K4056" s="14">
        <v>0.8847988364193786</v>
      </c>
      <c r="L4056" s="14">
        <v>0.0531</v>
      </c>
      <c r="M4056" s="14">
        <v>0.45</v>
      </c>
      <c r="N4056" s="14">
        <v>0.0</v>
      </c>
      <c r="O4056" s="14">
        <v>0.103</v>
      </c>
      <c r="P4056" s="14">
        <v>0.567</v>
      </c>
      <c r="Q4056" s="14">
        <v>100.037</v>
      </c>
      <c r="R4056" s="14">
        <v>10.0</v>
      </c>
      <c r="S4056" s="14">
        <v>0.0</v>
      </c>
      <c r="T4056" s="14" t="s">
        <v>104</v>
      </c>
      <c r="U4056" s="14" t="s">
        <v>35</v>
      </c>
      <c r="V4056" s="16" t="s">
        <v>333</v>
      </c>
      <c r="W4056" s="17" t="s">
        <v>185</v>
      </c>
    </row>
    <row r="4057" ht="15.75" customHeight="1">
      <c r="A4057" s="14" t="s">
        <v>22171</v>
      </c>
      <c r="B4057" s="14" t="s">
        <v>22172</v>
      </c>
      <c r="C4057" s="14">
        <v>2010.0</v>
      </c>
      <c r="D4057" s="14">
        <v>45.0</v>
      </c>
      <c r="E4057" s="14">
        <v>320160.0</v>
      </c>
      <c r="F4057" s="14" t="s">
        <v>22173</v>
      </c>
      <c r="G4057" s="14" t="s">
        <v>22174</v>
      </c>
      <c r="H4057" s="14" t="s">
        <v>22175</v>
      </c>
      <c r="I4057" s="14">
        <v>0.629</v>
      </c>
      <c r="J4057" s="14">
        <v>0.853</v>
      </c>
      <c r="K4057" s="14">
        <v>0.881226873122982</v>
      </c>
      <c r="L4057" s="14">
        <v>0.104</v>
      </c>
      <c r="M4057" s="14">
        <v>0.00189</v>
      </c>
      <c r="N4057" s="14">
        <v>0.0</v>
      </c>
      <c r="O4057" s="14">
        <v>0.34</v>
      </c>
      <c r="P4057" s="14">
        <v>0.373</v>
      </c>
      <c r="Q4057" s="14">
        <v>78.033</v>
      </c>
      <c r="R4057" s="14">
        <v>0.0</v>
      </c>
      <c r="S4057" s="14">
        <v>1.0</v>
      </c>
      <c r="T4057" s="14" t="s">
        <v>1434</v>
      </c>
      <c r="U4057" s="14" t="s">
        <v>35</v>
      </c>
      <c r="V4057" s="16" t="s">
        <v>45</v>
      </c>
      <c r="W4057" s="17" t="s">
        <v>251</v>
      </c>
    </row>
    <row r="4058" ht="15.75" customHeight="1">
      <c r="A4058" s="14" t="s">
        <v>22176</v>
      </c>
      <c r="B4058" s="14" t="s">
        <v>22177</v>
      </c>
      <c r="C4058" s="14">
        <v>1999.0</v>
      </c>
      <c r="D4058" s="14">
        <v>45.0</v>
      </c>
      <c r="E4058" s="14">
        <v>185333.0</v>
      </c>
      <c r="F4058" s="14" t="s">
        <v>5123</v>
      </c>
      <c r="G4058" s="14" t="s">
        <v>7110</v>
      </c>
      <c r="H4058" s="14" t="s">
        <v>9565</v>
      </c>
      <c r="I4058" s="14">
        <v>0.693</v>
      </c>
      <c r="J4058" s="14">
        <v>0.444</v>
      </c>
      <c r="K4058" s="14">
        <v>0.7481872820835416</v>
      </c>
      <c r="L4058" s="14">
        <v>0.0312</v>
      </c>
      <c r="M4058" s="14">
        <v>0.259</v>
      </c>
      <c r="N4058" s="14">
        <v>0.0</v>
      </c>
      <c r="O4058" s="14">
        <v>0.349</v>
      </c>
      <c r="P4058" s="14">
        <v>0.781</v>
      </c>
      <c r="Q4058" s="14">
        <v>118.077</v>
      </c>
      <c r="R4058" s="14">
        <v>2.0</v>
      </c>
      <c r="S4058" s="14">
        <v>1.0</v>
      </c>
      <c r="T4058" s="14" t="s">
        <v>1434</v>
      </c>
      <c r="U4058" s="14" t="s">
        <v>35</v>
      </c>
      <c r="V4058" s="16" t="s">
        <v>181</v>
      </c>
      <c r="W4058" s="17" t="s">
        <v>185</v>
      </c>
    </row>
    <row r="4059" ht="15.75" customHeight="1">
      <c r="A4059" s="14" t="s">
        <v>22178</v>
      </c>
      <c r="B4059" s="14" t="s">
        <v>22179</v>
      </c>
      <c r="C4059" s="14">
        <v>2024.0</v>
      </c>
      <c r="D4059" s="14">
        <v>45.0</v>
      </c>
      <c r="E4059" s="14">
        <v>153291.0</v>
      </c>
      <c r="F4059" s="14" t="s">
        <v>14599</v>
      </c>
      <c r="G4059" s="14" t="s">
        <v>22180</v>
      </c>
      <c r="H4059" s="14" t="s">
        <v>22179</v>
      </c>
      <c r="I4059" s="14">
        <v>0.743</v>
      </c>
      <c r="J4059" s="14">
        <v>0.174</v>
      </c>
      <c r="K4059" s="14">
        <v>0.6866939019809063</v>
      </c>
      <c r="L4059" s="14">
        <v>0.0577</v>
      </c>
      <c r="M4059" s="14">
        <v>0.87</v>
      </c>
      <c r="N4059" s="14">
        <v>0.672</v>
      </c>
      <c r="O4059" s="14">
        <v>0.076</v>
      </c>
      <c r="P4059" s="14">
        <v>0.0466</v>
      </c>
      <c r="Q4059" s="14">
        <v>79.986</v>
      </c>
      <c r="R4059" s="14">
        <v>7.0</v>
      </c>
      <c r="S4059" s="14">
        <v>1.0</v>
      </c>
      <c r="T4059" s="14" t="s">
        <v>1434</v>
      </c>
      <c r="U4059" s="14" t="s">
        <v>35</v>
      </c>
      <c r="V4059" s="16" t="s">
        <v>75</v>
      </c>
      <c r="W4059" s="17" t="s">
        <v>251</v>
      </c>
    </row>
    <row r="4060" ht="15.75" customHeight="1">
      <c r="A4060" s="14" t="s">
        <v>22181</v>
      </c>
      <c r="B4060" s="14" t="s">
        <v>22182</v>
      </c>
      <c r="C4060" s="14">
        <v>2007.0</v>
      </c>
      <c r="D4060" s="14">
        <v>45.0</v>
      </c>
      <c r="E4060" s="14">
        <v>212866.0</v>
      </c>
      <c r="F4060" s="14" t="s">
        <v>22183</v>
      </c>
      <c r="G4060" s="14" t="s">
        <v>22184</v>
      </c>
      <c r="H4060" s="14" t="s">
        <v>22185</v>
      </c>
      <c r="I4060" s="14">
        <v>0.791</v>
      </c>
      <c r="J4060" s="14">
        <v>0.583</v>
      </c>
      <c r="K4060" s="14">
        <v>0.8789382499330752</v>
      </c>
      <c r="L4060" s="14">
        <v>0.0345</v>
      </c>
      <c r="M4060" s="14">
        <v>0.728</v>
      </c>
      <c r="N4060" s="14">
        <v>0.0</v>
      </c>
      <c r="O4060" s="14">
        <v>0.0956</v>
      </c>
      <c r="P4060" s="14">
        <v>0.892</v>
      </c>
      <c r="Q4060" s="14">
        <v>129.93</v>
      </c>
      <c r="R4060" s="14">
        <v>6.0</v>
      </c>
      <c r="S4060" s="14">
        <v>0.0</v>
      </c>
      <c r="T4060" s="14" t="s">
        <v>1264</v>
      </c>
      <c r="U4060" s="14" t="s">
        <v>35</v>
      </c>
      <c r="V4060" s="16" t="s">
        <v>560</v>
      </c>
      <c r="W4060" s="17" t="s">
        <v>185</v>
      </c>
    </row>
    <row r="4061" ht="15.75" customHeight="1">
      <c r="A4061" s="14" t="s">
        <v>10599</v>
      </c>
      <c r="B4061" s="14" t="s">
        <v>10600</v>
      </c>
      <c r="C4061" s="14">
        <v>2009.0</v>
      </c>
      <c r="D4061" s="14">
        <v>45.0</v>
      </c>
      <c r="E4061" s="14">
        <v>238004.0</v>
      </c>
      <c r="F4061" s="14" t="s">
        <v>1267</v>
      </c>
      <c r="G4061" s="14" t="s">
        <v>10601</v>
      </c>
      <c r="H4061" s="14" t="s">
        <v>5810</v>
      </c>
      <c r="I4061" s="14">
        <v>0.806</v>
      </c>
      <c r="J4061" s="14">
        <v>0.56</v>
      </c>
      <c r="K4061" s="14">
        <v>0.7994139413342585</v>
      </c>
      <c r="L4061" s="14">
        <v>0.121</v>
      </c>
      <c r="M4061" s="14">
        <v>0.36</v>
      </c>
      <c r="N4061" s="14">
        <v>0.0</v>
      </c>
      <c r="O4061" s="14">
        <v>0.235</v>
      </c>
      <c r="P4061" s="14">
        <v>0.624</v>
      </c>
      <c r="Q4061" s="14">
        <v>109.92</v>
      </c>
      <c r="R4061" s="14">
        <v>7.0</v>
      </c>
      <c r="S4061" s="14">
        <v>1.0</v>
      </c>
      <c r="T4061" s="14" t="s">
        <v>104</v>
      </c>
      <c r="U4061" s="14" t="s">
        <v>35</v>
      </c>
      <c r="V4061" s="16" t="s">
        <v>407</v>
      </c>
      <c r="W4061" s="17" t="s">
        <v>185</v>
      </c>
    </row>
    <row r="4062" ht="15.75" customHeight="1">
      <c r="A4062" s="14" t="s">
        <v>10603</v>
      </c>
      <c r="B4062" s="14" t="s">
        <v>5350</v>
      </c>
      <c r="C4062" s="14">
        <v>2016.0</v>
      </c>
      <c r="D4062" s="14">
        <v>45.0</v>
      </c>
      <c r="E4062" s="14">
        <v>304875.0</v>
      </c>
      <c r="F4062" s="14" t="s">
        <v>880</v>
      </c>
      <c r="G4062" s="14" t="s">
        <v>881</v>
      </c>
      <c r="H4062" s="14" t="s">
        <v>6686</v>
      </c>
      <c r="I4062" s="14">
        <v>0.556</v>
      </c>
      <c r="J4062" s="14">
        <v>0.554</v>
      </c>
      <c r="K4062" s="14">
        <v>0.6945222766304939</v>
      </c>
      <c r="L4062" s="14">
        <v>0.0595</v>
      </c>
      <c r="M4062" s="14">
        <v>0.704</v>
      </c>
      <c r="N4062" s="14">
        <v>1.02E-4</v>
      </c>
      <c r="O4062" s="14">
        <v>0.191</v>
      </c>
      <c r="P4062" s="14">
        <v>0.768</v>
      </c>
      <c r="Q4062" s="14">
        <v>97.44</v>
      </c>
      <c r="R4062" s="14">
        <v>11.0</v>
      </c>
      <c r="S4062" s="14">
        <v>1.0</v>
      </c>
      <c r="T4062" s="14" t="s">
        <v>104</v>
      </c>
      <c r="U4062" s="14" t="s">
        <v>35</v>
      </c>
      <c r="V4062" s="16" t="s">
        <v>181</v>
      </c>
      <c r="W4062" s="17" t="s">
        <v>185</v>
      </c>
    </row>
    <row r="4063" ht="15.75" customHeight="1">
      <c r="A4063" s="14" t="s">
        <v>10604</v>
      </c>
      <c r="B4063" s="14" t="s">
        <v>10605</v>
      </c>
      <c r="C4063" s="14">
        <v>2016.0</v>
      </c>
      <c r="D4063" s="14">
        <v>45.0</v>
      </c>
      <c r="E4063" s="14">
        <v>274680.0</v>
      </c>
      <c r="F4063" s="14" t="s">
        <v>4852</v>
      </c>
      <c r="G4063" s="14" t="s">
        <v>10606</v>
      </c>
      <c r="H4063" s="14" t="s">
        <v>10607</v>
      </c>
      <c r="I4063" s="14">
        <v>0.359</v>
      </c>
      <c r="J4063" s="14">
        <v>0.73</v>
      </c>
      <c r="K4063" s="14">
        <v>0.8690779201148788</v>
      </c>
      <c r="L4063" s="14">
        <v>0.0436</v>
      </c>
      <c r="M4063" s="14">
        <v>0.00318</v>
      </c>
      <c r="N4063" s="14">
        <v>1.5E-4</v>
      </c>
      <c r="O4063" s="14">
        <v>0.0676</v>
      </c>
      <c r="P4063" s="14">
        <v>0.78</v>
      </c>
      <c r="Q4063" s="14">
        <v>176.69</v>
      </c>
      <c r="R4063" s="14">
        <v>9.0</v>
      </c>
      <c r="S4063" s="14">
        <v>1.0</v>
      </c>
      <c r="T4063" s="14" t="s">
        <v>103</v>
      </c>
      <c r="U4063" s="14" t="s">
        <v>35</v>
      </c>
      <c r="V4063" s="16" t="s">
        <v>181</v>
      </c>
      <c r="W4063" s="17" t="s">
        <v>185</v>
      </c>
    </row>
    <row r="4064" ht="15.75" customHeight="1">
      <c r="A4064" s="14" t="s">
        <v>10609</v>
      </c>
      <c r="B4064" s="14" t="s">
        <v>10610</v>
      </c>
      <c r="C4064" s="14">
        <v>1987.0</v>
      </c>
      <c r="D4064" s="14">
        <v>45.0</v>
      </c>
      <c r="E4064" s="14">
        <v>236733.0</v>
      </c>
      <c r="F4064" s="14" t="s">
        <v>1267</v>
      </c>
      <c r="G4064" s="14" t="s">
        <v>10611</v>
      </c>
      <c r="H4064" s="14" t="s">
        <v>3340</v>
      </c>
      <c r="I4064" s="14">
        <v>0.774</v>
      </c>
      <c r="J4064" s="14">
        <v>0.734</v>
      </c>
      <c r="K4064" s="14">
        <v>0.6999978610848504</v>
      </c>
      <c r="L4064" s="14">
        <v>0.0419</v>
      </c>
      <c r="M4064" s="14">
        <v>0.226</v>
      </c>
      <c r="N4064" s="14">
        <v>0.0442</v>
      </c>
      <c r="O4064" s="14">
        <v>0.282</v>
      </c>
      <c r="P4064" s="14">
        <v>0.894</v>
      </c>
      <c r="Q4064" s="14">
        <v>125.01</v>
      </c>
      <c r="R4064" s="14">
        <v>4.0</v>
      </c>
      <c r="S4064" s="14">
        <v>0.0</v>
      </c>
      <c r="T4064" s="14" t="s">
        <v>103</v>
      </c>
      <c r="U4064" s="14" t="s">
        <v>35</v>
      </c>
      <c r="V4064" s="16" t="s">
        <v>560</v>
      </c>
      <c r="W4064" s="17" t="s">
        <v>185</v>
      </c>
    </row>
    <row r="4065" ht="15.75" customHeight="1">
      <c r="A4065" s="14" t="s">
        <v>10612</v>
      </c>
      <c r="B4065" s="14" t="s">
        <v>10613</v>
      </c>
      <c r="C4065" s="14">
        <v>2014.0</v>
      </c>
      <c r="D4065" s="14">
        <v>45.0</v>
      </c>
      <c r="E4065" s="14">
        <v>271586.0</v>
      </c>
      <c r="F4065" s="14" t="s">
        <v>175</v>
      </c>
      <c r="G4065" s="14" t="s">
        <v>176</v>
      </c>
      <c r="H4065" s="14" t="s">
        <v>10614</v>
      </c>
      <c r="I4065" s="14">
        <v>0.6567054320987653</v>
      </c>
      <c r="J4065" s="14">
        <v>0.6703844999999999</v>
      </c>
      <c r="K4065" s="14">
        <v>0.8136264709055699</v>
      </c>
      <c r="L4065" s="14">
        <v>0.08138265432098765</v>
      </c>
      <c r="M4065" s="14">
        <v>0.2693400896296296</v>
      </c>
      <c r="N4065" s="14">
        <v>0.05448885008024692</v>
      </c>
      <c r="O4065" s="14">
        <v>0.1911505555555556</v>
      </c>
      <c r="P4065" s="14">
        <v>0.6187672839506173</v>
      </c>
      <c r="Q4065" s="14">
        <v>120.71</v>
      </c>
      <c r="R4065" s="14">
        <v>5.0</v>
      </c>
      <c r="S4065" s="14">
        <v>1.0</v>
      </c>
      <c r="T4065" s="14" t="s">
        <v>104</v>
      </c>
      <c r="U4065" s="14" t="s">
        <v>35</v>
      </c>
      <c r="V4065" s="16" t="s">
        <v>407</v>
      </c>
      <c r="W4065" s="17" t="s">
        <v>185</v>
      </c>
    </row>
    <row r="4066" ht="15.75" customHeight="1">
      <c r="A4066" s="14" t="s">
        <v>22186</v>
      </c>
      <c r="B4066" s="14" t="s">
        <v>22187</v>
      </c>
      <c r="C4066" s="14">
        <v>2020.0</v>
      </c>
      <c r="D4066" s="14">
        <v>45.0</v>
      </c>
      <c r="E4066" s="14">
        <v>469500.0</v>
      </c>
      <c r="F4066" s="14" t="s">
        <v>6605</v>
      </c>
      <c r="G4066" s="14" t="s">
        <v>22188</v>
      </c>
      <c r="H4066" s="14" t="s">
        <v>22189</v>
      </c>
      <c r="I4066" s="14">
        <v>0.745</v>
      </c>
      <c r="J4066" s="14">
        <v>0.717</v>
      </c>
      <c r="K4066" s="14">
        <v>0.8620837165345094</v>
      </c>
      <c r="L4066" s="14">
        <v>0.213</v>
      </c>
      <c r="M4066" s="14">
        <v>0.23</v>
      </c>
      <c r="N4066" s="14">
        <v>0.0</v>
      </c>
      <c r="O4066" s="14">
        <v>0.223</v>
      </c>
      <c r="P4066" s="14">
        <v>0.741</v>
      </c>
      <c r="Q4066" s="14">
        <v>179.95</v>
      </c>
      <c r="R4066" s="14">
        <v>11.0</v>
      </c>
      <c r="S4066" s="14">
        <v>0.0</v>
      </c>
      <c r="T4066" s="14" t="s">
        <v>1264</v>
      </c>
      <c r="U4066" s="14" t="s">
        <v>68</v>
      </c>
      <c r="V4066" s="16" t="s">
        <v>181</v>
      </c>
      <c r="W4066" s="17" t="s">
        <v>185</v>
      </c>
    </row>
    <row r="4067" ht="15.75" customHeight="1">
      <c r="A4067" s="14" t="s">
        <v>10615</v>
      </c>
      <c r="B4067" s="14" t="s">
        <v>10616</v>
      </c>
      <c r="C4067" s="14">
        <v>1987.0</v>
      </c>
      <c r="D4067" s="14">
        <v>45.0</v>
      </c>
      <c r="E4067" s="14">
        <v>368186.0</v>
      </c>
      <c r="F4067" s="14" t="s">
        <v>10617</v>
      </c>
      <c r="G4067" s="14" t="s">
        <v>10618</v>
      </c>
      <c r="H4067" s="14" t="s">
        <v>10619</v>
      </c>
      <c r="I4067" s="14">
        <v>0.6567054320987653</v>
      </c>
      <c r="J4067" s="14">
        <v>0.6703844999999999</v>
      </c>
      <c r="K4067" s="14">
        <v>0.8136264709055699</v>
      </c>
      <c r="L4067" s="14">
        <v>0.08138265432098765</v>
      </c>
      <c r="M4067" s="14">
        <v>0.2693400896296296</v>
      </c>
      <c r="N4067" s="14">
        <v>0.05448885008024692</v>
      </c>
      <c r="O4067" s="14">
        <v>0.1911505555555556</v>
      </c>
      <c r="P4067" s="14">
        <v>0.6187672839506173</v>
      </c>
      <c r="Q4067" s="14">
        <v>120.71</v>
      </c>
      <c r="R4067" s="14">
        <v>5.0</v>
      </c>
      <c r="S4067" s="14">
        <v>1.0</v>
      </c>
      <c r="T4067" s="14" t="s">
        <v>104</v>
      </c>
      <c r="U4067" s="14" t="s">
        <v>94</v>
      </c>
      <c r="V4067" s="16" t="s">
        <v>407</v>
      </c>
      <c r="W4067" s="17" t="s">
        <v>185</v>
      </c>
    </row>
    <row r="4068" ht="15.75" customHeight="1">
      <c r="A4068" s="14" t="s">
        <v>10620</v>
      </c>
      <c r="B4068" s="14" t="s">
        <v>5991</v>
      </c>
      <c r="C4068" s="14">
        <v>1981.0</v>
      </c>
      <c r="D4068" s="14">
        <v>45.0</v>
      </c>
      <c r="E4068" s="14">
        <v>327080.0</v>
      </c>
      <c r="F4068" s="14" t="s">
        <v>122</v>
      </c>
      <c r="G4068" s="14" t="s">
        <v>123</v>
      </c>
      <c r="H4068" s="14" t="s">
        <v>10621</v>
      </c>
      <c r="I4068" s="14">
        <v>0.6567054320987653</v>
      </c>
      <c r="J4068" s="14">
        <v>0.6703844999999999</v>
      </c>
      <c r="K4068" s="14">
        <v>0.8136264709055699</v>
      </c>
      <c r="L4068" s="14">
        <v>0.08138265432098765</v>
      </c>
      <c r="M4068" s="14">
        <v>0.2693400896296296</v>
      </c>
      <c r="N4068" s="14">
        <v>0.05448885008024692</v>
      </c>
      <c r="O4068" s="14">
        <v>0.1911505555555556</v>
      </c>
      <c r="P4068" s="14">
        <v>0.6187672839506173</v>
      </c>
      <c r="Q4068" s="14">
        <v>120.71</v>
      </c>
      <c r="R4068" s="14">
        <v>5.0</v>
      </c>
      <c r="S4068" s="14">
        <v>1.0</v>
      </c>
      <c r="T4068" s="14" t="s">
        <v>104</v>
      </c>
      <c r="U4068" s="14" t="s">
        <v>94</v>
      </c>
      <c r="V4068" s="16" t="s">
        <v>407</v>
      </c>
      <c r="W4068" s="17" t="s">
        <v>185</v>
      </c>
    </row>
    <row r="4069" ht="15.75" customHeight="1">
      <c r="A4069" s="14" t="s">
        <v>10622</v>
      </c>
      <c r="B4069" s="14" t="s">
        <v>10623</v>
      </c>
      <c r="C4069" s="14">
        <v>1984.0</v>
      </c>
      <c r="D4069" s="14">
        <v>45.0</v>
      </c>
      <c r="E4069" s="14">
        <v>391871.0</v>
      </c>
      <c r="F4069" s="14" t="s">
        <v>10624</v>
      </c>
      <c r="G4069" s="14" t="s">
        <v>1260</v>
      </c>
      <c r="H4069" s="14" t="s">
        <v>10625</v>
      </c>
      <c r="I4069" s="14">
        <v>0.6567054320987653</v>
      </c>
      <c r="J4069" s="14">
        <v>0.6703844999999999</v>
      </c>
      <c r="K4069" s="14">
        <v>0.8136264709055699</v>
      </c>
      <c r="L4069" s="14">
        <v>0.08138265432098765</v>
      </c>
      <c r="M4069" s="14">
        <v>0.2693400896296296</v>
      </c>
      <c r="N4069" s="14">
        <v>0.05448885008024692</v>
      </c>
      <c r="O4069" s="14">
        <v>0.1911505555555556</v>
      </c>
      <c r="P4069" s="14">
        <v>0.6187672839506173</v>
      </c>
      <c r="Q4069" s="14">
        <v>120.71</v>
      </c>
      <c r="R4069" s="14">
        <v>5.0</v>
      </c>
      <c r="S4069" s="14">
        <v>1.0</v>
      </c>
      <c r="T4069" s="14" t="s">
        <v>104</v>
      </c>
      <c r="U4069" s="14" t="s">
        <v>94</v>
      </c>
      <c r="V4069" s="16" t="s">
        <v>407</v>
      </c>
      <c r="W4069" s="17" t="s">
        <v>185</v>
      </c>
    </row>
    <row r="4070" ht="15.75" customHeight="1">
      <c r="A4070" s="14" t="s">
        <v>6590</v>
      </c>
      <c r="B4070" s="14" t="s">
        <v>6591</v>
      </c>
      <c r="C4070" s="14">
        <v>2019.0</v>
      </c>
      <c r="D4070" s="14">
        <v>46.0</v>
      </c>
      <c r="E4070" s="14">
        <v>217894.0</v>
      </c>
      <c r="F4070" s="14" t="s">
        <v>26</v>
      </c>
      <c r="G4070" s="14" t="s">
        <v>6592</v>
      </c>
      <c r="H4070" s="14" t="s">
        <v>6591</v>
      </c>
      <c r="I4070" s="14">
        <v>0.749</v>
      </c>
      <c r="J4070" s="14">
        <v>0.341</v>
      </c>
      <c r="K4070" s="14">
        <v>0.7594806750206516</v>
      </c>
      <c r="L4070" s="14">
        <v>0.0348</v>
      </c>
      <c r="M4070" s="14">
        <v>0.89</v>
      </c>
      <c r="N4070" s="14">
        <v>7.97E-6</v>
      </c>
      <c r="O4070" s="14">
        <v>0.322</v>
      </c>
      <c r="P4070" s="14">
        <v>0.359</v>
      </c>
      <c r="Q4070" s="14">
        <v>113.985</v>
      </c>
      <c r="R4070" s="14">
        <v>0.0</v>
      </c>
      <c r="S4070" s="14">
        <v>1.0</v>
      </c>
      <c r="T4070" s="14" t="s">
        <v>34</v>
      </c>
      <c r="U4070" s="14" t="s">
        <v>35</v>
      </c>
      <c r="V4070" s="16" t="s">
        <v>45</v>
      </c>
      <c r="W4070" s="17" t="s">
        <v>251</v>
      </c>
    </row>
    <row r="4071" ht="15.75" customHeight="1">
      <c r="A4071" s="14" t="s">
        <v>10270</v>
      </c>
      <c r="B4071" s="14" t="s">
        <v>10271</v>
      </c>
      <c r="C4071" s="14">
        <v>2010.0</v>
      </c>
      <c r="D4071" s="14">
        <v>46.0</v>
      </c>
      <c r="E4071" s="14">
        <v>391173.0</v>
      </c>
      <c r="F4071" s="14" t="s">
        <v>10272</v>
      </c>
      <c r="G4071" s="14" t="s">
        <v>10273</v>
      </c>
      <c r="H4071" s="14" t="s">
        <v>10274</v>
      </c>
      <c r="I4071" s="14">
        <v>0.55</v>
      </c>
      <c r="J4071" s="14">
        <v>0.953</v>
      </c>
      <c r="K4071" s="14">
        <v>0.8964130643831111</v>
      </c>
      <c r="L4071" s="14">
        <v>0.0343</v>
      </c>
      <c r="M4071" s="14">
        <v>5.4E-5</v>
      </c>
      <c r="N4071" s="14">
        <v>0.927</v>
      </c>
      <c r="O4071" s="14">
        <v>0.118</v>
      </c>
      <c r="P4071" s="14">
        <v>0.364</v>
      </c>
      <c r="Q4071" s="14">
        <v>129.99</v>
      </c>
      <c r="R4071" s="14">
        <v>2.0</v>
      </c>
      <c r="S4071" s="14">
        <v>1.0</v>
      </c>
      <c r="T4071" s="14" t="s">
        <v>7448</v>
      </c>
      <c r="U4071" s="14" t="s">
        <v>35</v>
      </c>
      <c r="V4071" s="16" t="s">
        <v>45</v>
      </c>
      <c r="W4071" s="17" t="s">
        <v>251</v>
      </c>
    </row>
    <row r="4072" ht="15.75" customHeight="1">
      <c r="A4072" s="14" t="s">
        <v>10626</v>
      </c>
      <c r="B4072" s="14" t="s">
        <v>10627</v>
      </c>
      <c r="C4072" s="14">
        <v>2018.0</v>
      </c>
      <c r="D4072" s="14">
        <v>46.0</v>
      </c>
      <c r="E4072" s="14">
        <v>193880.0</v>
      </c>
      <c r="F4072" s="14" t="s">
        <v>5671</v>
      </c>
      <c r="G4072" s="14" t="s">
        <v>3390</v>
      </c>
      <c r="H4072" s="14" t="s">
        <v>10628</v>
      </c>
      <c r="I4072" s="14">
        <v>0.674</v>
      </c>
      <c r="J4072" s="14">
        <v>0.909</v>
      </c>
      <c r="K4072" s="14">
        <v>0.8650567877812108</v>
      </c>
      <c r="L4072" s="14">
        <v>0.213</v>
      </c>
      <c r="M4072" s="14">
        <v>0.302</v>
      </c>
      <c r="N4072" s="14">
        <v>0.0</v>
      </c>
      <c r="O4072" s="14">
        <v>0.304</v>
      </c>
      <c r="P4072" s="14">
        <v>0.91</v>
      </c>
      <c r="Q4072" s="14">
        <v>133.927</v>
      </c>
      <c r="R4072" s="14">
        <v>4.0</v>
      </c>
      <c r="S4072" s="14">
        <v>1.0</v>
      </c>
      <c r="T4072" s="14" t="s">
        <v>34</v>
      </c>
      <c r="U4072" s="14" t="s">
        <v>35</v>
      </c>
      <c r="V4072" s="16" t="s">
        <v>819</v>
      </c>
      <c r="W4072" s="17" t="s">
        <v>185</v>
      </c>
    </row>
    <row r="4073" ht="15.75" customHeight="1">
      <c r="A4073" s="14" t="s">
        <v>6595</v>
      </c>
      <c r="B4073" s="14" t="s">
        <v>6596</v>
      </c>
      <c r="C4073" s="14">
        <v>2012.0</v>
      </c>
      <c r="D4073" s="14">
        <v>46.0</v>
      </c>
      <c r="E4073" s="14">
        <v>364383.0</v>
      </c>
      <c r="F4073" s="14" t="s">
        <v>26</v>
      </c>
      <c r="G4073" s="14" t="s">
        <v>6597</v>
      </c>
      <c r="H4073" s="14" t="s">
        <v>6598</v>
      </c>
      <c r="I4073" s="14">
        <v>0.379</v>
      </c>
      <c r="J4073" s="14">
        <v>0.383</v>
      </c>
      <c r="K4073" s="14">
        <v>0.666759352326765</v>
      </c>
      <c r="L4073" s="14">
        <v>0.0328</v>
      </c>
      <c r="M4073" s="14">
        <v>0.387</v>
      </c>
      <c r="N4073" s="14">
        <v>3.46E-6</v>
      </c>
      <c r="O4073" s="14">
        <v>0.0552</v>
      </c>
      <c r="P4073" s="14">
        <v>0.287</v>
      </c>
      <c r="Q4073" s="14">
        <v>153.08</v>
      </c>
      <c r="R4073" s="14">
        <v>0.0</v>
      </c>
      <c r="S4073" s="14">
        <v>1.0</v>
      </c>
      <c r="T4073" s="14" t="s">
        <v>34</v>
      </c>
      <c r="U4073" s="14" t="s">
        <v>35</v>
      </c>
      <c r="V4073" s="16" t="s">
        <v>36</v>
      </c>
      <c r="W4073" s="17" t="s">
        <v>251</v>
      </c>
    </row>
    <row r="4074" ht="15.75" customHeight="1">
      <c r="A4074" s="14" t="s">
        <v>10629</v>
      </c>
      <c r="B4074" s="14" t="s">
        <v>10630</v>
      </c>
      <c r="C4074" s="14">
        <v>2017.0</v>
      </c>
      <c r="D4074" s="14">
        <v>46.0</v>
      </c>
      <c r="E4074" s="14">
        <v>279440.0</v>
      </c>
      <c r="F4074" s="14" t="s">
        <v>26</v>
      </c>
      <c r="G4074" s="14" t="s">
        <v>4183</v>
      </c>
      <c r="H4074" s="14" t="s">
        <v>4498</v>
      </c>
      <c r="I4074" s="14">
        <v>0.614</v>
      </c>
      <c r="J4074" s="14">
        <v>0.623</v>
      </c>
      <c r="K4074" s="14">
        <v>0.8223643402386508</v>
      </c>
      <c r="L4074" s="14">
        <v>0.0279</v>
      </c>
      <c r="M4074" s="14">
        <v>0.28</v>
      </c>
      <c r="N4074" s="14">
        <v>0.0</v>
      </c>
      <c r="O4074" s="14">
        <v>0.162</v>
      </c>
      <c r="P4074" s="14">
        <v>0.582</v>
      </c>
      <c r="Q4074" s="14">
        <v>139.873</v>
      </c>
      <c r="R4074" s="14">
        <v>0.0</v>
      </c>
      <c r="S4074" s="14">
        <v>1.0</v>
      </c>
      <c r="T4074" s="14" t="s">
        <v>34</v>
      </c>
      <c r="U4074" s="14" t="s">
        <v>35</v>
      </c>
      <c r="V4074" s="16" t="s">
        <v>333</v>
      </c>
      <c r="W4074" s="17" t="s">
        <v>185</v>
      </c>
    </row>
    <row r="4075" ht="15.75" customHeight="1">
      <c r="A4075" s="14" t="s">
        <v>6602</v>
      </c>
      <c r="B4075" s="14" t="s">
        <v>6603</v>
      </c>
      <c r="C4075" s="14">
        <v>2014.0</v>
      </c>
      <c r="D4075" s="14">
        <v>46.0</v>
      </c>
      <c r="E4075" s="14">
        <v>354064.0</v>
      </c>
      <c r="F4075" s="14" t="s">
        <v>880</v>
      </c>
      <c r="G4075" s="14" t="s">
        <v>3591</v>
      </c>
      <c r="H4075" s="14" t="s">
        <v>6604</v>
      </c>
      <c r="I4075" s="14">
        <v>0.46</v>
      </c>
      <c r="J4075" s="14">
        <v>0.691</v>
      </c>
      <c r="K4075" s="14">
        <v>0.8631745556250258</v>
      </c>
      <c r="L4075" s="14">
        <v>0.0424</v>
      </c>
      <c r="M4075" s="14">
        <v>0.495</v>
      </c>
      <c r="N4075" s="14">
        <v>1.12E-4</v>
      </c>
      <c r="O4075" s="14">
        <v>0.12</v>
      </c>
      <c r="P4075" s="14">
        <v>0.422</v>
      </c>
      <c r="Q4075" s="14">
        <v>155.896</v>
      </c>
      <c r="R4075" s="14">
        <v>9.0</v>
      </c>
      <c r="S4075" s="14">
        <v>0.0</v>
      </c>
      <c r="T4075" s="14" t="s">
        <v>104</v>
      </c>
      <c r="U4075" s="14" t="s">
        <v>35</v>
      </c>
      <c r="V4075" s="16" t="s">
        <v>54</v>
      </c>
      <c r="W4075" s="17" t="s">
        <v>251</v>
      </c>
    </row>
    <row r="4076" ht="15.75" customHeight="1">
      <c r="A4076" s="14" t="s">
        <v>6608</v>
      </c>
      <c r="B4076" s="14" t="s">
        <v>6609</v>
      </c>
      <c r="C4076" s="14">
        <v>2008.0</v>
      </c>
      <c r="D4076" s="14">
        <v>46.0</v>
      </c>
      <c r="E4076" s="14">
        <v>377493.0</v>
      </c>
      <c r="F4076" s="14" t="s">
        <v>3153</v>
      </c>
      <c r="G4076" s="14" t="s">
        <v>6611</v>
      </c>
      <c r="H4076" s="14" t="s">
        <v>6613</v>
      </c>
      <c r="I4076" s="14">
        <v>0.513</v>
      </c>
      <c r="J4076" s="14">
        <v>0.76</v>
      </c>
      <c r="K4076" s="14">
        <v>0.8214018351587835</v>
      </c>
      <c r="L4076" s="14">
        <v>0.0414</v>
      </c>
      <c r="M4076" s="14">
        <v>0.0154</v>
      </c>
      <c r="N4076" s="14">
        <v>0.00181</v>
      </c>
      <c r="O4076" s="14">
        <v>0.113</v>
      </c>
      <c r="P4076" s="14">
        <v>0.316</v>
      </c>
      <c r="Q4076" s="14">
        <v>86.046</v>
      </c>
      <c r="R4076" s="14">
        <v>11.0</v>
      </c>
      <c r="S4076" s="14">
        <v>0.0</v>
      </c>
      <c r="T4076" s="14" t="s">
        <v>104</v>
      </c>
      <c r="U4076" s="14" t="s">
        <v>94</v>
      </c>
      <c r="V4076" s="16" t="s">
        <v>45</v>
      </c>
      <c r="W4076" s="17" t="s">
        <v>251</v>
      </c>
    </row>
    <row r="4077" ht="15.75" customHeight="1">
      <c r="A4077" s="14" t="s">
        <v>22190</v>
      </c>
      <c r="B4077" s="14" t="s">
        <v>22191</v>
      </c>
      <c r="C4077" s="14">
        <v>2015.0</v>
      </c>
      <c r="D4077" s="14">
        <v>46.0</v>
      </c>
      <c r="E4077" s="14">
        <v>295826.0</v>
      </c>
      <c r="F4077" s="14" t="s">
        <v>22192</v>
      </c>
      <c r="G4077" s="14" t="s">
        <v>22193</v>
      </c>
      <c r="H4077" s="14" t="s">
        <v>22194</v>
      </c>
      <c r="I4077" s="14">
        <v>0.678</v>
      </c>
      <c r="J4077" s="14">
        <v>0.495</v>
      </c>
      <c r="K4077" s="14">
        <v>0.7551814856639109</v>
      </c>
      <c r="L4077" s="14">
        <v>0.0489</v>
      </c>
      <c r="M4077" s="14">
        <v>0.445</v>
      </c>
      <c r="N4077" s="14">
        <v>6.55E-6</v>
      </c>
      <c r="O4077" s="14">
        <v>0.227</v>
      </c>
      <c r="P4077" s="14">
        <v>0.764</v>
      </c>
      <c r="Q4077" s="14">
        <v>159.172</v>
      </c>
      <c r="R4077" s="14">
        <v>11.0</v>
      </c>
      <c r="S4077" s="14">
        <v>0.0</v>
      </c>
      <c r="T4077" s="14" t="s">
        <v>1264</v>
      </c>
      <c r="U4077" s="14" t="s">
        <v>35</v>
      </c>
      <c r="V4077" s="16" t="s">
        <v>181</v>
      </c>
      <c r="W4077" s="17" t="s">
        <v>185</v>
      </c>
    </row>
    <row r="4078" ht="15.75" customHeight="1">
      <c r="A4078" s="14" t="s">
        <v>22195</v>
      </c>
      <c r="B4078" s="14" t="s">
        <v>22196</v>
      </c>
      <c r="C4078" s="14">
        <v>2020.0</v>
      </c>
      <c r="D4078" s="14">
        <v>46.0</v>
      </c>
      <c r="E4078" s="14">
        <v>218246.0</v>
      </c>
      <c r="F4078" s="14" t="s">
        <v>22029</v>
      </c>
      <c r="G4078" s="14" t="s">
        <v>22030</v>
      </c>
      <c r="H4078" s="14" t="s">
        <v>22114</v>
      </c>
      <c r="I4078" s="14">
        <v>0.532</v>
      </c>
      <c r="J4078" s="14">
        <v>0.749</v>
      </c>
      <c r="K4078" s="14">
        <v>0.8615276024883639</v>
      </c>
      <c r="L4078" s="14">
        <v>0.0379</v>
      </c>
      <c r="M4078" s="14">
        <v>0.00382</v>
      </c>
      <c r="N4078" s="14">
        <v>1.89E-6</v>
      </c>
      <c r="O4078" s="14">
        <v>0.251</v>
      </c>
      <c r="P4078" s="14">
        <v>0.473</v>
      </c>
      <c r="Q4078" s="14">
        <v>93.495</v>
      </c>
      <c r="R4078" s="14">
        <v>10.0</v>
      </c>
      <c r="S4078" s="14">
        <v>0.0</v>
      </c>
      <c r="T4078" s="14" t="s">
        <v>1264</v>
      </c>
      <c r="U4078" s="14" t="s">
        <v>35</v>
      </c>
      <c r="V4078" s="16" t="s">
        <v>54</v>
      </c>
      <c r="W4078" s="17" t="s">
        <v>251</v>
      </c>
    </row>
    <row r="4079" ht="15.75" customHeight="1">
      <c r="A4079" s="14" t="s">
        <v>22197</v>
      </c>
      <c r="B4079" s="14" t="s">
        <v>9024</v>
      </c>
      <c r="C4079" s="14">
        <v>2020.0</v>
      </c>
      <c r="D4079" s="14">
        <v>46.0</v>
      </c>
      <c r="E4079" s="14">
        <v>274214.0</v>
      </c>
      <c r="F4079" s="14" t="s">
        <v>22029</v>
      </c>
      <c r="G4079" s="14" t="s">
        <v>22030</v>
      </c>
      <c r="H4079" s="14" t="s">
        <v>22069</v>
      </c>
      <c r="I4079" s="14">
        <v>0.615</v>
      </c>
      <c r="J4079" s="14">
        <v>0.484</v>
      </c>
      <c r="K4079" s="14">
        <v>0.7998844993733049</v>
      </c>
      <c r="L4079" s="14">
        <v>0.0301</v>
      </c>
      <c r="M4079" s="14">
        <v>0.637</v>
      </c>
      <c r="N4079" s="14">
        <v>0.0</v>
      </c>
      <c r="O4079" s="14">
        <v>0.128</v>
      </c>
      <c r="P4079" s="14">
        <v>0.529</v>
      </c>
      <c r="Q4079" s="14">
        <v>97.455</v>
      </c>
      <c r="R4079" s="14">
        <v>10.0</v>
      </c>
      <c r="S4079" s="14">
        <v>1.0</v>
      </c>
      <c r="T4079" s="14" t="s">
        <v>1264</v>
      </c>
      <c r="U4079" s="14" t="s">
        <v>35</v>
      </c>
      <c r="V4079" s="16" t="s">
        <v>333</v>
      </c>
      <c r="W4079" s="17" t="s">
        <v>185</v>
      </c>
    </row>
    <row r="4080" ht="15.75" customHeight="1">
      <c r="A4080" s="14" t="s">
        <v>10631</v>
      </c>
      <c r="B4080" s="14" t="s">
        <v>9233</v>
      </c>
      <c r="C4080" s="14">
        <v>2016.0</v>
      </c>
      <c r="D4080" s="14">
        <v>46.0</v>
      </c>
      <c r="E4080" s="14">
        <v>314226.0</v>
      </c>
      <c r="F4080" s="14" t="s">
        <v>901</v>
      </c>
      <c r="G4080" s="14" t="s">
        <v>671</v>
      </c>
      <c r="H4080" s="14" t="s">
        <v>10632</v>
      </c>
      <c r="I4080" s="14">
        <v>0.59</v>
      </c>
      <c r="J4080" s="14">
        <v>0.568</v>
      </c>
      <c r="K4080" s="14">
        <v>0.7007036981434197</v>
      </c>
      <c r="L4080" s="14">
        <v>0.0344</v>
      </c>
      <c r="M4080" s="14">
        <v>0.633</v>
      </c>
      <c r="N4080" s="14">
        <v>0.0</v>
      </c>
      <c r="O4080" s="14">
        <v>0.451</v>
      </c>
      <c r="P4080" s="14">
        <v>0.502</v>
      </c>
      <c r="Q4080" s="14">
        <v>112.019</v>
      </c>
      <c r="R4080" s="14">
        <v>0.0</v>
      </c>
      <c r="S4080" s="14">
        <v>1.0</v>
      </c>
      <c r="T4080" s="14" t="s">
        <v>104</v>
      </c>
      <c r="U4080" s="14" t="s">
        <v>35</v>
      </c>
      <c r="V4080" s="16" t="s">
        <v>333</v>
      </c>
      <c r="W4080" s="17" t="s">
        <v>185</v>
      </c>
    </row>
    <row r="4081" ht="15.75" customHeight="1">
      <c r="A4081" s="14" t="s">
        <v>22198</v>
      </c>
      <c r="B4081" s="14" t="s">
        <v>22199</v>
      </c>
      <c r="C4081" s="14">
        <v>2007.0</v>
      </c>
      <c r="D4081" s="14">
        <v>46.0</v>
      </c>
      <c r="E4081" s="14">
        <v>261733.0</v>
      </c>
      <c r="F4081" s="14" t="s">
        <v>22200</v>
      </c>
      <c r="G4081" s="14" t="s">
        <v>22201</v>
      </c>
      <c r="H4081" s="14" t="s">
        <v>22202</v>
      </c>
      <c r="I4081" s="14">
        <v>0.456</v>
      </c>
      <c r="J4081" s="14">
        <v>0.404</v>
      </c>
      <c r="K4081" s="14">
        <v>0.8296366008420929</v>
      </c>
      <c r="L4081" s="14">
        <v>0.0274</v>
      </c>
      <c r="M4081" s="14">
        <v>0.762</v>
      </c>
      <c r="N4081" s="14">
        <v>0.0</v>
      </c>
      <c r="O4081" s="14">
        <v>0.119</v>
      </c>
      <c r="P4081" s="14">
        <v>0.291</v>
      </c>
      <c r="Q4081" s="14">
        <v>160.148</v>
      </c>
      <c r="R4081" s="14">
        <v>11.0</v>
      </c>
      <c r="S4081" s="14">
        <v>1.0</v>
      </c>
      <c r="T4081" s="14" t="s">
        <v>1434</v>
      </c>
      <c r="U4081" s="14" t="s">
        <v>35</v>
      </c>
      <c r="V4081" s="16" t="s">
        <v>36</v>
      </c>
      <c r="W4081" s="17" t="s">
        <v>251</v>
      </c>
    </row>
    <row r="4082" ht="15.75" customHeight="1">
      <c r="A4082" s="14" t="s">
        <v>10633</v>
      </c>
      <c r="B4082" s="14" t="s">
        <v>10634</v>
      </c>
      <c r="C4082" s="14">
        <v>2010.0</v>
      </c>
      <c r="D4082" s="14">
        <v>46.0</v>
      </c>
      <c r="E4082" s="14">
        <v>192440.0</v>
      </c>
      <c r="F4082" s="14" t="s">
        <v>4278</v>
      </c>
      <c r="G4082" s="14" t="s">
        <v>10635</v>
      </c>
      <c r="H4082" s="14" t="s">
        <v>10634</v>
      </c>
      <c r="I4082" s="14">
        <v>0.693</v>
      </c>
      <c r="J4082" s="14">
        <v>0.927</v>
      </c>
      <c r="K4082" s="14">
        <v>0.9147648279059148</v>
      </c>
      <c r="L4082" s="14">
        <v>0.0661</v>
      </c>
      <c r="M4082" s="14">
        <v>0.00293</v>
      </c>
      <c r="N4082" s="14">
        <v>0.00668</v>
      </c>
      <c r="O4082" s="14">
        <v>0.118</v>
      </c>
      <c r="P4082" s="14">
        <v>0.543</v>
      </c>
      <c r="Q4082" s="14">
        <v>135.934</v>
      </c>
      <c r="R4082" s="14">
        <v>0.0</v>
      </c>
      <c r="S4082" s="14">
        <v>1.0</v>
      </c>
      <c r="T4082" s="14" t="s">
        <v>103</v>
      </c>
      <c r="U4082" s="14" t="s">
        <v>94</v>
      </c>
      <c r="V4082" s="16" t="s">
        <v>333</v>
      </c>
      <c r="W4082" s="17" t="s">
        <v>185</v>
      </c>
    </row>
    <row r="4083" ht="15.75" customHeight="1">
      <c r="A4083" s="14" t="s">
        <v>22203</v>
      </c>
      <c r="B4083" s="14" t="s">
        <v>22204</v>
      </c>
      <c r="C4083" s="14">
        <v>1999.0</v>
      </c>
      <c r="D4083" s="14">
        <v>46.0</v>
      </c>
      <c r="E4083" s="14">
        <v>253040.0</v>
      </c>
      <c r="F4083" s="14" t="s">
        <v>22205</v>
      </c>
      <c r="G4083" s="14" t="s">
        <v>22206</v>
      </c>
      <c r="H4083" s="14" t="s">
        <v>22207</v>
      </c>
      <c r="I4083" s="14">
        <v>0.611</v>
      </c>
      <c r="J4083" s="14">
        <v>0.314</v>
      </c>
      <c r="K4083" s="14">
        <v>0.7397814043860335</v>
      </c>
      <c r="L4083" s="14">
        <v>0.0291</v>
      </c>
      <c r="M4083" s="14">
        <v>0.592</v>
      </c>
      <c r="N4083" s="14">
        <v>7.37E-5</v>
      </c>
      <c r="O4083" s="14">
        <v>0.0897</v>
      </c>
      <c r="P4083" s="14">
        <v>0.197</v>
      </c>
      <c r="Q4083" s="14">
        <v>93.964</v>
      </c>
      <c r="R4083" s="14">
        <v>0.0</v>
      </c>
      <c r="S4083" s="14">
        <v>1.0</v>
      </c>
      <c r="T4083" s="14" t="s">
        <v>1434</v>
      </c>
      <c r="U4083" s="14" t="s">
        <v>94</v>
      </c>
      <c r="V4083" s="16" t="s">
        <v>58</v>
      </c>
      <c r="W4083" s="17" t="s">
        <v>251</v>
      </c>
    </row>
    <row r="4084" ht="15.75" customHeight="1">
      <c r="A4084" s="14" t="s">
        <v>22208</v>
      </c>
      <c r="B4084" s="14" t="s">
        <v>22209</v>
      </c>
      <c r="C4084" s="14">
        <v>2023.0</v>
      </c>
      <c r="D4084" s="14">
        <v>46.0</v>
      </c>
      <c r="E4084" s="14">
        <v>149062.0</v>
      </c>
      <c r="F4084" s="14" t="s">
        <v>22210</v>
      </c>
      <c r="G4084" s="14" t="s">
        <v>22211</v>
      </c>
      <c r="H4084" s="14" t="s">
        <v>22209</v>
      </c>
      <c r="I4084" s="14">
        <v>0.908</v>
      </c>
      <c r="J4084" s="14">
        <v>0.629</v>
      </c>
      <c r="K4084" s="14">
        <v>0.8482022543826451</v>
      </c>
      <c r="L4084" s="14">
        <v>0.265</v>
      </c>
      <c r="M4084" s="14">
        <v>0.08</v>
      </c>
      <c r="N4084" s="14">
        <v>3.44E-5</v>
      </c>
      <c r="O4084" s="14">
        <v>0.229</v>
      </c>
      <c r="P4084" s="14">
        <v>0.447</v>
      </c>
      <c r="Q4084" s="14">
        <v>128.049</v>
      </c>
      <c r="R4084" s="14">
        <v>8.0</v>
      </c>
      <c r="S4084" s="14">
        <v>1.0</v>
      </c>
      <c r="T4084" s="14" t="s">
        <v>1264</v>
      </c>
      <c r="U4084" s="14" t="s">
        <v>94</v>
      </c>
      <c r="V4084" s="16" t="s">
        <v>54</v>
      </c>
      <c r="W4084" s="17" t="s">
        <v>251</v>
      </c>
    </row>
    <row r="4085" ht="15.75" customHeight="1">
      <c r="A4085" s="14" t="s">
        <v>22212</v>
      </c>
      <c r="B4085" s="14" t="s">
        <v>17304</v>
      </c>
      <c r="C4085" s="14">
        <v>2019.0</v>
      </c>
      <c r="D4085" s="14">
        <v>46.0</v>
      </c>
      <c r="E4085" s="14">
        <v>228369.0</v>
      </c>
      <c r="F4085" s="14" t="s">
        <v>20359</v>
      </c>
      <c r="G4085" s="14" t="s">
        <v>22213</v>
      </c>
      <c r="H4085" s="14" t="s">
        <v>22214</v>
      </c>
      <c r="I4085" s="14">
        <v>0.544</v>
      </c>
      <c r="J4085" s="14">
        <v>0.437</v>
      </c>
      <c r="K4085" s="14">
        <v>0.8354757983266213</v>
      </c>
      <c r="L4085" s="14">
        <v>0.0319</v>
      </c>
      <c r="M4085" s="14">
        <v>0.59</v>
      </c>
      <c r="N4085" s="14">
        <v>0.0</v>
      </c>
      <c r="O4085" s="14">
        <v>0.105</v>
      </c>
      <c r="P4085" s="14">
        <v>0.254</v>
      </c>
      <c r="Q4085" s="14">
        <v>127.848</v>
      </c>
      <c r="R4085" s="14">
        <v>4.0</v>
      </c>
      <c r="S4085" s="14">
        <v>1.0</v>
      </c>
      <c r="T4085" s="14" t="s">
        <v>1434</v>
      </c>
      <c r="U4085" s="14" t="s">
        <v>68</v>
      </c>
      <c r="V4085" s="16" t="s">
        <v>36</v>
      </c>
      <c r="W4085" s="17" t="s">
        <v>251</v>
      </c>
    </row>
    <row r="4086" ht="15.75" customHeight="1">
      <c r="A4086" s="14" t="s">
        <v>22215</v>
      </c>
      <c r="B4086" s="14" t="s">
        <v>16438</v>
      </c>
      <c r="C4086" s="14">
        <v>2018.0</v>
      </c>
      <c r="D4086" s="14">
        <v>46.0</v>
      </c>
      <c r="E4086" s="14">
        <v>226213.0</v>
      </c>
      <c r="F4086" s="14" t="s">
        <v>19264</v>
      </c>
      <c r="G4086" s="14" t="s">
        <v>22216</v>
      </c>
      <c r="H4086" s="14" t="s">
        <v>22217</v>
      </c>
      <c r="I4086" s="14">
        <v>0.385</v>
      </c>
      <c r="J4086" s="14">
        <v>0.431</v>
      </c>
      <c r="K4086" s="14">
        <v>0.85260838874826</v>
      </c>
      <c r="L4086" s="14">
        <v>0.0317</v>
      </c>
      <c r="M4086" s="14">
        <v>0.686</v>
      </c>
      <c r="N4086" s="14">
        <v>0.0</v>
      </c>
      <c r="O4086" s="14">
        <v>0.202</v>
      </c>
      <c r="P4086" s="14">
        <v>0.228</v>
      </c>
      <c r="Q4086" s="14">
        <v>126.897</v>
      </c>
      <c r="R4086" s="14">
        <v>7.0</v>
      </c>
      <c r="S4086" s="14">
        <v>1.0</v>
      </c>
      <c r="T4086" s="14" t="s">
        <v>1434</v>
      </c>
      <c r="U4086" s="14" t="s">
        <v>68</v>
      </c>
      <c r="V4086" s="16" t="s">
        <v>36</v>
      </c>
      <c r="W4086" s="17" t="s">
        <v>251</v>
      </c>
    </row>
    <row r="4087" ht="15.75" customHeight="1">
      <c r="A4087" s="14" t="s">
        <v>22218</v>
      </c>
      <c r="B4087" s="14" t="s">
        <v>22219</v>
      </c>
      <c r="C4087" s="14">
        <v>2013.0</v>
      </c>
      <c r="D4087" s="14">
        <v>46.0</v>
      </c>
      <c r="E4087" s="14">
        <v>131906.0</v>
      </c>
      <c r="F4087" s="14" t="s">
        <v>4278</v>
      </c>
      <c r="G4087" s="14" t="s">
        <v>2532</v>
      </c>
      <c r="H4087" s="14" t="s">
        <v>22220</v>
      </c>
      <c r="I4087" s="14">
        <v>0.598</v>
      </c>
      <c r="J4087" s="14">
        <v>0.356</v>
      </c>
      <c r="K4087" s="14">
        <v>0.589288387898332</v>
      </c>
      <c r="L4087" s="14">
        <v>0.802</v>
      </c>
      <c r="M4087" s="14">
        <v>0.912</v>
      </c>
      <c r="N4087" s="14">
        <v>0.0</v>
      </c>
      <c r="O4087" s="14">
        <v>0.913</v>
      </c>
      <c r="P4087" s="14">
        <v>0.817</v>
      </c>
      <c r="Q4087" s="14">
        <v>121.045</v>
      </c>
      <c r="R4087" s="14">
        <v>9.0</v>
      </c>
      <c r="S4087" s="14">
        <v>1.0</v>
      </c>
      <c r="T4087" s="14" t="s">
        <v>1434</v>
      </c>
      <c r="U4087" s="14" t="s">
        <v>35</v>
      </c>
      <c r="V4087" s="16" t="s">
        <v>560</v>
      </c>
      <c r="W4087" s="17" t="s">
        <v>185</v>
      </c>
    </row>
    <row r="4088" ht="15.75" customHeight="1">
      <c r="A4088" s="14" t="s">
        <v>22221</v>
      </c>
      <c r="B4088" s="14" t="s">
        <v>18964</v>
      </c>
      <c r="C4088" s="14">
        <v>2016.0</v>
      </c>
      <c r="D4088" s="14">
        <v>46.0</v>
      </c>
      <c r="E4088" s="14">
        <v>292519.0</v>
      </c>
      <c r="F4088" s="14" t="s">
        <v>4278</v>
      </c>
      <c r="G4088" s="14" t="s">
        <v>2532</v>
      </c>
      <c r="H4088" s="14" t="s">
        <v>17116</v>
      </c>
      <c r="I4088" s="14">
        <v>0.68</v>
      </c>
      <c r="J4088" s="14">
        <v>0.926</v>
      </c>
      <c r="K4088" s="14">
        <v>0.9199195773336488</v>
      </c>
      <c r="L4088" s="14">
        <v>0.162</v>
      </c>
      <c r="M4088" s="14">
        <v>0.00223</v>
      </c>
      <c r="N4088" s="14">
        <v>1.03E-5</v>
      </c>
      <c r="O4088" s="14">
        <v>0.0905</v>
      </c>
      <c r="P4088" s="14">
        <v>0.936</v>
      </c>
      <c r="Q4088" s="14">
        <v>159.959</v>
      </c>
      <c r="R4088" s="14">
        <v>0.0</v>
      </c>
      <c r="S4088" s="14">
        <v>1.0</v>
      </c>
      <c r="T4088" s="14" t="s">
        <v>1434</v>
      </c>
      <c r="U4088" s="14" t="s">
        <v>35</v>
      </c>
      <c r="V4088" s="16" t="s">
        <v>819</v>
      </c>
      <c r="W4088" s="17" t="s">
        <v>185</v>
      </c>
    </row>
    <row r="4089" ht="15.75" customHeight="1">
      <c r="A4089" s="14" t="s">
        <v>22222</v>
      </c>
      <c r="B4089" s="14" t="s">
        <v>22223</v>
      </c>
      <c r="C4089" s="14">
        <v>2018.0</v>
      </c>
      <c r="D4089" s="14">
        <v>46.0</v>
      </c>
      <c r="E4089" s="14">
        <v>192536.0</v>
      </c>
      <c r="F4089" s="14" t="s">
        <v>22224</v>
      </c>
      <c r="G4089" s="14" t="s">
        <v>22225</v>
      </c>
      <c r="H4089" s="14" t="s">
        <v>22223</v>
      </c>
      <c r="I4089" s="14">
        <v>0.669</v>
      </c>
      <c r="J4089" s="14">
        <v>0.684</v>
      </c>
      <c r="K4089" s="14">
        <v>0.876200457705897</v>
      </c>
      <c r="L4089" s="14">
        <v>0.0585</v>
      </c>
      <c r="M4089" s="14">
        <v>0.252</v>
      </c>
      <c r="N4089" s="14">
        <v>0.0</v>
      </c>
      <c r="O4089" s="14">
        <v>0.72</v>
      </c>
      <c r="P4089" s="14">
        <v>0.466</v>
      </c>
      <c r="Q4089" s="14">
        <v>96.099</v>
      </c>
      <c r="R4089" s="14">
        <v>7.0</v>
      </c>
      <c r="S4089" s="14">
        <v>1.0</v>
      </c>
      <c r="T4089" s="14" t="s">
        <v>1434</v>
      </c>
      <c r="U4089" s="14" t="s">
        <v>35</v>
      </c>
      <c r="V4089" s="16" t="s">
        <v>54</v>
      </c>
      <c r="W4089" s="17" t="s">
        <v>251</v>
      </c>
    </row>
    <row r="4090" ht="15.75" customHeight="1">
      <c r="A4090" s="14" t="s">
        <v>22226</v>
      </c>
      <c r="B4090" s="14" t="s">
        <v>22227</v>
      </c>
      <c r="C4090" s="14">
        <v>2016.0</v>
      </c>
      <c r="D4090" s="14">
        <v>46.0</v>
      </c>
      <c r="E4090" s="14">
        <v>124738.0</v>
      </c>
      <c r="F4090" s="14" t="s">
        <v>4278</v>
      </c>
      <c r="G4090" s="14" t="s">
        <v>2532</v>
      </c>
      <c r="H4090" s="14" t="s">
        <v>17116</v>
      </c>
      <c r="I4090" s="14">
        <v>0.494</v>
      </c>
      <c r="J4090" s="14">
        <v>0.97</v>
      </c>
      <c r="K4090" s="14">
        <v>0.8993433576262628</v>
      </c>
      <c r="L4090" s="14">
        <v>0.444</v>
      </c>
      <c r="M4090" s="14">
        <v>0.205</v>
      </c>
      <c r="N4090" s="14">
        <v>0.0</v>
      </c>
      <c r="O4090" s="14">
        <v>0.0692</v>
      </c>
      <c r="P4090" s="14">
        <v>0.23</v>
      </c>
      <c r="Q4090" s="14">
        <v>92.56</v>
      </c>
      <c r="R4090" s="14">
        <v>7.0</v>
      </c>
      <c r="S4090" s="14">
        <v>0.0</v>
      </c>
      <c r="T4090" s="14" t="s">
        <v>1434</v>
      </c>
      <c r="U4090" s="14" t="s">
        <v>35</v>
      </c>
      <c r="V4090" s="16" t="s">
        <v>36</v>
      </c>
      <c r="W4090" s="17" t="s">
        <v>251</v>
      </c>
    </row>
    <row r="4091" ht="15.75" customHeight="1">
      <c r="A4091" s="14" t="s">
        <v>22228</v>
      </c>
      <c r="B4091" s="14" t="s">
        <v>8640</v>
      </c>
      <c r="C4091" s="14">
        <v>2025.0</v>
      </c>
      <c r="D4091" s="14">
        <v>46.0</v>
      </c>
      <c r="E4091" s="14">
        <v>201446.0</v>
      </c>
      <c r="F4091" s="14" t="s">
        <v>4278</v>
      </c>
      <c r="G4091" s="14" t="s">
        <v>8641</v>
      </c>
      <c r="H4091" s="14" t="s">
        <v>8642</v>
      </c>
      <c r="I4091" s="14">
        <v>0.679</v>
      </c>
      <c r="J4091" s="14">
        <v>0.744</v>
      </c>
      <c r="K4091" s="14">
        <v>0.8065364789252768</v>
      </c>
      <c r="L4091" s="14">
        <v>0.0539</v>
      </c>
      <c r="M4091" s="14">
        <v>0.0169</v>
      </c>
      <c r="N4091" s="14">
        <v>0.00383</v>
      </c>
      <c r="O4091" s="14">
        <v>0.239</v>
      </c>
      <c r="P4091" s="14">
        <v>0.187</v>
      </c>
      <c r="Q4091" s="14">
        <v>108.0</v>
      </c>
      <c r="R4091" s="14">
        <v>6.0</v>
      </c>
      <c r="S4091" s="14">
        <v>0.0</v>
      </c>
      <c r="T4091" s="14" t="s">
        <v>1434</v>
      </c>
      <c r="U4091" s="14" t="s">
        <v>35</v>
      </c>
      <c r="V4091" s="16" t="s">
        <v>58</v>
      </c>
      <c r="W4091" s="17" t="s">
        <v>251</v>
      </c>
    </row>
    <row r="4092" ht="15.75" customHeight="1">
      <c r="A4092" s="14" t="s">
        <v>10636</v>
      </c>
      <c r="B4092" s="14" t="s">
        <v>10637</v>
      </c>
      <c r="C4092" s="14">
        <v>1976.0</v>
      </c>
      <c r="D4092" s="14">
        <v>46.0</v>
      </c>
      <c r="E4092" s="14">
        <v>142773.0</v>
      </c>
      <c r="F4092" s="14" t="s">
        <v>8687</v>
      </c>
      <c r="G4092" s="14" t="s">
        <v>8688</v>
      </c>
      <c r="H4092" s="14" t="s">
        <v>8689</v>
      </c>
      <c r="I4092" s="14">
        <v>0.759</v>
      </c>
      <c r="J4092" s="14">
        <v>0.621</v>
      </c>
      <c r="K4092" s="14">
        <v>0.7062862276066502</v>
      </c>
      <c r="L4092" s="14">
        <v>0.0314</v>
      </c>
      <c r="M4092" s="14">
        <v>0.067</v>
      </c>
      <c r="N4092" s="14">
        <v>2.91E-4</v>
      </c>
      <c r="O4092" s="14">
        <v>0.0623</v>
      </c>
      <c r="P4092" s="14">
        <v>0.921</v>
      </c>
      <c r="Q4092" s="14">
        <v>134.319</v>
      </c>
      <c r="R4092" s="14">
        <v>5.0</v>
      </c>
      <c r="S4092" s="14">
        <v>1.0</v>
      </c>
      <c r="T4092" s="14" t="s">
        <v>103</v>
      </c>
      <c r="U4092" s="14" t="s">
        <v>35</v>
      </c>
      <c r="V4092" s="16" t="s">
        <v>819</v>
      </c>
      <c r="W4092" s="17" t="s">
        <v>185</v>
      </c>
    </row>
    <row r="4093" ht="15.75" customHeight="1">
      <c r="A4093" s="14" t="s">
        <v>10638</v>
      </c>
      <c r="B4093" s="14" t="s">
        <v>10639</v>
      </c>
      <c r="C4093" s="14">
        <v>2016.0</v>
      </c>
      <c r="D4093" s="14">
        <v>46.0</v>
      </c>
      <c r="E4093" s="14">
        <v>480813.0</v>
      </c>
      <c r="F4093" s="14" t="s">
        <v>194</v>
      </c>
      <c r="G4093" s="14" t="s">
        <v>7927</v>
      </c>
      <c r="H4093" s="14" t="s">
        <v>9381</v>
      </c>
      <c r="I4093" s="14">
        <v>0.649</v>
      </c>
      <c r="J4093" s="14">
        <v>0.716</v>
      </c>
      <c r="K4093" s="14">
        <v>0.7852758111610961</v>
      </c>
      <c r="L4093" s="14">
        <v>0.0245</v>
      </c>
      <c r="M4093" s="14">
        <v>0.173</v>
      </c>
      <c r="N4093" s="14">
        <v>2.1E-6</v>
      </c>
      <c r="O4093" s="14">
        <v>0.171</v>
      </c>
      <c r="P4093" s="14">
        <v>0.808</v>
      </c>
      <c r="Q4093" s="14">
        <v>111.655</v>
      </c>
      <c r="R4093" s="14">
        <v>4.0</v>
      </c>
      <c r="S4093" s="14">
        <v>1.0</v>
      </c>
      <c r="T4093" s="14" t="s">
        <v>104</v>
      </c>
      <c r="U4093" s="14" t="s">
        <v>35</v>
      </c>
      <c r="V4093" s="16" t="s">
        <v>560</v>
      </c>
      <c r="W4093" s="17" t="s">
        <v>185</v>
      </c>
    </row>
    <row r="4094" ht="15.75" customHeight="1">
      <c r="A4094" s="14" t="s">
        <v>10642</v>
      </c>
      <c r="B4094" s="14" t="s">
        <v>10643</v>
      </c>
      <c r="C4094" s="14">
        <v>2016.0</v>
      </c>
      <c r="D4094" s="14">
        <v>46.0</v>
      </c>
      <c r="E4094" s="14">
        <v>266066.0</v>
      </c>
      <c r="F4094" s="14" t="s">
        <v>194</v>
      </c>
      <c r="G4094" s="14" t="s">
        <v>195</v>
      </c>
      <c r="H4094" s="14" t="s">
        <v>9108</v>
      </c>
      <c r="I4094" s="14">
        <v>0.468</v>
      </c>
      <c r="J4094" s="14">
        <v>0.375</v>
      </c>
      <c r="K4094" s="14">
        <v>0.6924903214618852</v>
      </c>
      <c r="L4094" s="14">
        <v>0.0309</v>
      </c>
      <c r="M4094" s="14">
        <v>0.643</v>
      </c>
      <c r="N4094" s="14">
        <v>0.0</v>
      </c>
      <c r="O4094" s="14">
        <v>0.189</v>
      </c>
      <c r="P4094" s="14">
        <v>0.613</v>
      </c>
      <c r="Q4094" s="14">
        <v>145.434</v>
      </c>
      <c r="R4094" s="14">
        <v>4.0</v>
      </c>
      <c r="S4094" s="14">
        <v>1.0</v>
      </c>
      <c r="T4094" s="14" t="s">
        <v>104</v>
      </c>
      <c r="U4094" s="14" t="s">
        <v>68</v>
      </c>
      <c r="V4094" s="16" t="s">
        <v>407</v>
      </c>
      <c r="W4094" s="17" t="s">
        <v>185</v>
      </c>
    </row>
    <row r="4095" ht="15.75" customHeight="1">
      <c r="A4095" s="14" t="s">
        <v>22229</v>
      </c>
      <c r="B4095" s="14" t="s">
        <v>22230</v>
      </c>
      <c r="C4095" s="14">
        <v>2024.0</v>
      </c>
      <c r="D4095" s="14">
        <v>46.0</v>
      </c>
      <c r="E4095" s="14">
        <v>185306.0</v>
      </c>
      <c r="F4095" s="14" t="s">
        <v>14824</v>
      </c>
      <c r="G4095" s="14" t="s">
        <v>21978</v>
      </c>
      <c r="H4095" s="14" t="s">
        <v>21979</v>
      </c>
      <c r="I4095" s="14">
        <v>0.698</v>
      </c>
      <c r="J4095" s="14">
        <v>0.63</v>
      </c>
      <c r="K4095" s="14">
        <v>0.8247171304338821</v>
      </c>
      <c r="L4095" s="14">
        <v>0.111</v>
      </c>
      <c r="M4095" s="14">
        <v>0.111</v>
      </c>
      <c r="N4095" s="14">
        <v>1.19E-5</v>
      </c>
      <c r="O4095" s="14">
        <v>0.0873</v>
      </c>
      <c r="P4095" s="14">
        <v>0.637</v>
      </c>
      <c r="Q4095" s="14">
        <v>170.107</v>
      </c>
      <c r="R4095" s="14">
        <v>7.0</v>
      </c>
      <c r="S4095" s="14">
        <v>1.0</v>
      </c>
      <c r="T4095" s="14" t="s">
        <v>1434</v>
      </c>
      <c r="U4095" s="14" t="s">
        <v>68</v>
      </c>
      <c r="V4095" s="16" t="s">
        <v>407</v>
      </c>
      <c r="W4095" s="17" t="s">
        <v>185</v>
      </c>
    </row>
    <row r="4096" ht="15.75" customHeight="1">
      <c r="A4096" s="14" t="s">
        <v>22231</v>
      </c>
      <c r="B4096" s="14" t="s">
        <v>22232</v>
      </c>
      <c r="C4096" s="14">
        <v>2021.0</v>
      </c>
      <c r="D4096" s="14">
        <v>46.0</v>
      </c>
      <c r="E4096" s="14">
        <v>179617.0</v>
      </c>
      <c r="F4096" s="14" t="s">
        <v>14709</v>
      </c>
      <c r="G4096" s="14" t="s">
        <v>22233</v>
      </c>
      <c r="H4096" s="14" t="s">
        <v>22232</v>
      </c>
      <c r="I4096" s="14">
        <v>0.557</v>
      </c>
      <c r="J4096" s="14">
        <v>0.522</v>
      </c>
      <c r="K4096" s="14">
        <v>0.6859025089152375</v>
      </c>
      <c r="L4096" s="14">
        <v>0.357</v>
      </c>
      <c r="M4096" s="14">
        <v>0.0632</v>
      </c>
      <c r="N4096" s="14">
        <v>0.0</v>
      </c>
      <c r="O4096" s="14">
        <v>0.355</v>
      </c>
      <c r="P4096" s="14">
        <v>0.365</v>
      </c>
      <c r="Q4096" s="14">
        <v>166.032</v>
      </c>
      <c r="R4096" s="14">
        <v>9.0</v>
      </c>
      <c r="S4096" s="14">
        <v>1.0</v>
      </c>
      <c r="T4096" s="14" t="s">
        <v>1434</v>
      </c>
      <c r="U4096" s="14" t="s">
        <v>68</v>
      </c>
      <c r="V4096" s="16" t="s">
        <v>45</v>
      </c>
      <c r="W4096" s="17" t="s">
        <v>251</v>
      </c>
    </row>
    <row r="4097" ht="15.75" customHeight="1">
      <c r="A4097" s="14" t="s">
        <v>6614</v>
      </c>
      <c r="B4097" s="14" t="s">
        <v>6615</v>
      </c>
      <c r="C4097" s="14">
        <v>2016.0</v>
      </c>
      <c r="D4097" s="14">
        <v>46.0</v>
      </c>
      <c r="E4097" s="14">
        <v>287717.0</v>
      </c>
      <c r="F4097" s="14" t="s">
        <v>26</v>
      </c>
      <c r="G4097" s="14" t="s">
        <v>1009</v>
      </c>
      <c r="H4097" s="14" t="s">
        <v>5994</v>
      </c>
      <c r="I4097" s="14">
        <v>0.582</v>
      </c>
      <c r="J4097" s="14">
        <v>0.454</v>
      </c>
      <c r="K4097" s="14">
        <v>0.8080978760548395</v>
      </c>
      <c r="L4097" s="14">
        <v>0.032</v>
      </c>
      <c r="M4097" s="14">
        <v>0.803</v>
      </c>
      <c r="N4097" s="14">
        <v>2.69E-6</v>
      </c>
      <c r="O4097" s="14">
        <v>0.113</v>
      </c>
      <c r="P4097" s="14">
        <v>0.33</v>
      </c>
      <c r="Q4097" s="14">
        <v>121.77</v>
      </c>
      <c r="R4097" s="14">
        <v>4.0</v>
      </c>
      <c r="S4097" s="14">
        <v>0.0</v>
      </c>
      <c r="T4097" s="14" t="s">
        <v>34</v>
      </c>
      <c r="U4097" s="14" t="s">
        <v>35</v>
      </c>
      <c r="V4097" s="16" t="s">
        <v>45</v>
      </c>
      <c r="W4097" s="17" t="s">
        <v>251</v>
      </c>
    </row>
    <row r="4098" ht="15.75" customHeight="1">
      <c r="A4098" s="14" t="s">
        <v>10647</v>
      </c>
      <c r="B4098" s="14" t="s">
        <v>10648</v>
      </c>
      <c r="C4098" s="14">
        <v>1960.0</v>
      </c>
      <c r="D4098" s="14">
        <v>46.0</v>
      </c>
      <c r="E4098" s="14">
        <v>381080.0</v>
      </c>
      <c r="F4098" s="14" t="s">
        <v>163</v>
      </c>
      <c r="G4098" s="14" t="s">
        <v>157</v>
      </c>
      <c r="H4098" s="14" t="s">
        <v>10649</v>
      </c>
      <c r="I4098" s="14">
        <v>0.6567054320987653</v>
      </c>
      <c r="J4098" s="14">
        <v>0.6703844999999999</v>
      </c>
      <c r="K4098" s="14">
        <v>0.8136264709055699</v>
      </c>
      <c r="L4098" s="14">
        <v>0.08138265432098765</v>
      </c>
      <c r="M4098" s="14">
        <v>0.2693400896296296</v>
      </c>
      <c r="N4098" s="14">
        <v>0.05448885008024692</v>
      </c>
      <c r="O4098" s="14">
        <v>0.1911505555555556</v>
      </c>
      <c r="P4098" s="14">
        <v>0.6187672839506173</v>
      </c>
      <c r="Q4098" s="14">
        <v>120.71</v>
      </c>
      <c r="R4098" s="14">
        <v>5.0</v>
      </c>
      <c r="S4098" s="14">
        <v>1.0</v>
      </c>
      <c r="T4098" s="14" t="s">
        <v>104</v>
      </c>
      <c r="U4098" s="14" t="s">
        <v>35</v>
      </c>
      <c r="V4098" s="16" t="s">
        <v>407</v>
      </c>
      <c r="W4098" s="17" t="s">
        <v>185</v>
      </c>
    </row>
    <row r="4099" ht="15.75" customHeight="1">
      <c r="A4099" s="14" t="s">
        <v>6621</v>
      </c>
      <c r="B4099" s="14" t="s">
        <v>6623</v>
      </c>
      <c r="C4099" s="14">
        <v>2007.0</v>
      </c>
      <c r="D4099" s="14">
        <v>46.0</v>
      </c>
      <c r="E4099" s="14">
        <v>402920.0</v>
      </c>
      <c r="F4099" s="14" t="s">
        <v>6625</v>
      </c>
      <c r="G4099" s="14" t="s">
        <v>6627</v>
      </c>
      <c r="H4099" s="14" t="s">
        <v>6628</v>
      </c>
      <c r="I4099" s="14">
        <v>0.408</v>
      </c>
      <c r="J4099" s="14">
        <v>0.465</v>
      </c>
      <c r="K4099" s="14">
        <v>0.7226915919679446</v>
      </c>
      <c r="L4099" s="14">
        <v>0.0338</v>
      </c>
      <c r="M4099" s="14">
        <v>0.365</v>
      </c>
      <c r="N4099" s="14">
        <v>6.01E-5</v>
      </c>
      <c r="O4099" s="14">
        <v>0.215</v>
      </c>
      <c r="P4099" s="14">
        <v>0.151</v>
      </c>
      <c r="Q4099" s="14">
        <v>135.67</v>
      </c>
      <c r="R4099" s="14">
        <v>4.0</v>
      </c>
      <c r="S4099" s="14">
        <v>0.0</v>
      </c>
      <c r="T4099" s="14" t="s">
        <v>103</v>
      </c>
      <c r="U4099" s="14" t="s">
        <v>35</v>
      </c>
      <c r="V4099" s="16" t="s">
        <v>58</v>
      </c>
      <c r="W4099" s="17" t="s">
        <v>251</v>
      </c>
    </row>
    <row r="4100" ht="15.75" customHeight="1">
      <c r="A4100" s="14" t="s">
        <v>6632</v>
      </c>
      <c r="B4100" s="14" t="s">
        <v>6635</v>
      </c>
      <c r="C4100" s="14">
        <v>2008.0</v>
      </c>
      <c r="D4100" s="14">
        <v>46.0</v>
      </c>
      <c r="E4100" s="14">
        <v>308240.0</v>
      </c>
      <c r="F4100" s="14" t="s">
        <v>6636</v>
      </c>
      <c r="G4100" s="14" t="s">
        <v>6637</v>
      </c>
      <c r="H4100" s="14" t="s">
        <v>6638</v>
      </c>
      <c r="I4100" s="14">
        <v>0.449</v>
      </c>
      <c r="J4100" s="14">
        <v>0.736</v>
      </c>
      <c r="K4100" s="14">
        <v>0.8094881611702034</v>
      </c>
      <c r="L4100" s="14">
        <v>0.0432</v>
      </c>
      <c r="M4100" s="14">
        <v>0.0672</v>
      </c>
      <c r="N4100" s="14">
        <v>5.35E-6</v>
      </c>
      <c r="O4100" s="14">
        <v>0.084</v>
      </c>
      <c r="P4100" s="14">
        <v>0.218</v>
      </c>
      <c r="Q4100" s="14">
        <v>146.03</v>
      </c>
      <c r="R4100" s="14">
        <v>9.0</v>
      </c>
      <c r="S4100" s="14">
        <v>1.0</v>
      </c>
      <c r="T4100" s="14" t="s">
        <v>103</v>
      </c>
      <c r="U4100" s="14" t="s">
        <v>35</v>
      </c>
      <c r="V4100" s="16" t="s">
        <v>36</v>
      </c>
      <c r="W4100" s="17" t="s">
        <v>251</v>
      </c>
    </row>
    <row r="4101" ht="15.75" customHeight="1">
      <c r="A4101" s="14" t="s">
        <v>10650</v>
      </c>
      <c r="B4101" s="14" t="s">
        <v>10651</v>
      </c>
      <c r="C4101" s="14">
        <v>2020.0</v>
      </c>
      <c r="D4101" s="14">
        <v>46.0</v>
      </c>
      <c r="E4101" s="14">
        <v>164256.0</v>
      </c>
      <c r="F4101" s="14" t="s">
        <v>10652</v>
      </c>
      <c r="G4101" s="14" t="s">
        <v>5663</v>
      </c>
      <c r="H4101" s="14" t="s">
        <v>10653</v>
      </c>
      <c r="I4101" s="14">
        <v>0.771</v>
      </c>
      <c r="J4101" s="14">
        <v>0.716</v>
      </c>
      <c r="K4101" s="14">
        <v>0.8544692319026702</v>
      </c>
      <c r="L4101" s="14">
        <v>0.0572</v>
      </c>
      <c r="M4101" s="14">
        <v>0.134</v>
      </c>
      <c r="N4101" s="14">
        <v>0.00302</v>
      </c>
      <c r="O4101" s="14">
        <v>0.102</v>
      </c>
      <c r="P4101" s="14">
        <v>0.963</v>
      </c>
      <c r="Q4101" s="14">
        <v>130.01</v>
      </c>
      <c r="R4101" s="14">
        <v>11.0</v>
      </c>
      <c r="S4101" s="14">
        <v>0.0</v>
      </c>
      <c r="T4101" s="14" t="s">
        <v>103</v>
      </c>
      <c r="U4101" s="14" t="s">
        <v>35</v>
      </c>
      <c r="V4101" s="16" t="s">
        <v>819</v>
      </c>
      <c r="W4101" s="17" t="s">
        <v>185</v>
      </c>
    </row>
    <row r="4102" ht="15.75" customHeight="1">
      <c r="A4102" s="14" t="s">
        <v>10657</v>
      </c>
      <c r="B4102" s="14" t="s">
        <v>10658</v>
      </c>
      <c r="C4102" s="14">
        <v>1962.0</v>
      </c>
      <c r="D4102" s="14">
        <v>46.0</v>
      </c>
      <c r="E4102" s="14">
        <v>148520.0</v>
      </c>
      <c r="F4102" s="14" t="s">
        <v>4852</v>
      </c>
      <c r="G4102" s="14" t="s">
        <v>4853</v>
      </c>
      <c r="H4102" s="14" t="s">
        <v>10659</v>
      </c>
      <c r="I4102" s="14">
        <v>0.745</v>
      </c>
      <c r="J4102" s="14">
        <v>0.894</v>
      </c>
      <c r="K4102" s="14">
        <v>0.8715804333225339</v>
      </c>
      <c r="L4102" s="14">
        <v>0.0376</v>
      </c>
      <c r="M4102" s="14">
        <v>0.154</v>
      </c>
      <c r="N4102" s="14">
        <v>6.46E-4</v>
      </c>
      <c r="O4102" s="14">
        <v>0.0753</v>
      </c>
      <c r="P4102" s="14">
        <v>0.971</v>
      </c>
      <c r="Q4102" s="14">
        <v>87.5</v>
      </c>
      <c r="R4102" s="14">
        <v>8.0</v>
      </c>
      <c r="S4102" s="14">
        <v>1.0</v>
      </c>
      <c r="T4102" s="14" t="s">
        <v>103</v>
      </c>
      <c r="U4102" s="14" t="s">
        <v>35</v>
      </c>
      <c r="V4102" s="16" t="s">
        <v>819</v>
      </c>
      <c r="W4102" s="17" t="s">
        <v>185</v>
      </c>
    </row>
    <row r="4103" ht="15.75" customHeight="1">
      <c r="A4103" s="14" t="s">
        <v>10660</v>
      </c>
      <c r="B4103" s="14" t="s">
        <v>10661</v>
      </c>
      <c r="C4103" s="14">
        <v>2007.0</v>
      </c>
      <c r="D4103" s="14">
        <v>46.0</v>
      </c>
      <c r="E4103" s="14">
        <v>161093.0</v>
      </c>
      <c r="F4103" s="14" t="s">
        <v>10662</v>
      </c>
      <c r="G4103" s="14" t="s">
        <v>10663</v>
      </c>
      <c r="H4103" s="14" t="s">
        <v>10664</v>
      </c>
      <c r="I4103" s="14">
        <v>0.526</v>
      </c>
      <c r="J4103" s="14">
        <v>0.396</v>
      </c>
      <c r="K4103" s="14">
        <v>0.7872222103226056</v>
      </c>
      <c r="L4103" s="14">
        <v>0.0246</v>
      </c>
      <c r="M4103" s="14">
        <v>0.0142</v>
      </c>
      <c r="N4103" s="14">
        <v>0.0</v>
      </c>
      <c r="O4103" s="14">
        <v>0.626</v>
      </c>
      <c r="P4103" s="14">
        <v>0.608</v>
      </c>
      <c r="Q4103" s="14">
        <v>101.14</v>
      </c>
      <c r="R4103" s="14">
        <v>9.0</v>
      </c>
      <c r="S4103" s="14">
        <v>1.0</v>
      </c>
      <c r="T4103" s="14" t="s">
        <v>103</v>
      </c>
      <c r="U4103" s="14" t="s">
        <v>35</v>
      </c>
      <c r="V4103" s="16" t="s">
        <v>407</v>
      </c>
      <c r="W4103" s="17" t="s">
        <v>185</v>
      </c>
    </row>
    <row r="4104" ht="15.75" customHeight="1">
      <c r="A4104" s="14" t="s">
        <v>10665</v>
      </c>
      <c r="B4104" s="14" t="s">
        <v>10666</v>
      </c>
      <c r="C4104" s="14">
        <v>1968.0</v>
      </c>
      <c r="D4104" s="14">
        <v>46.0</v>
      </c>
      <c r="E4104" s="14">
        <v>142154.0</v>
      </c>
      <c r="F4104" s="14" t="s">
        <v>8786</v>
      </c>
      <c r="G4104" s="14" t="s">
        <v>8787</v>
      </c>
      <c r="H4104" s="14" t="s">
        <v>10667</v>
      </c>
      <c r="I4104" s="14">
        <v>0.532</v>
      </c>
      <c r="J4104" s="14">
        <v>0.553</v>
      </c>
      <c r="K4104" s="14">
        <v>0.7261779992572418</v>
      </c>
      <c r="L4104" s="14">
        <v>0.0485</v>
      </c>
      <c r="M4104" s="14">
        <v>0.428</v>
      </c>
      <c r="N4104" s="14">
        <v>1.3E-6</v>
      </c>
      <c r="O4104" s="14">
        <v>0.283</v>
      </c>
      <c r="P4104" s="14">
        <v>0.649</v>
      </c>
      <c r="Q4104" s="14">
        <v>84.58</v>
      </c>
      <c r="R4104" s="14">
        <v>4.0</v>
      </c>
      <c r="S4104" s="14">
        <v>0.0</v>
      </c>
      <c r="T4104" s="14" t="s">
        <v>103</v>
      </c>
      <c r="U4104" s="14" t="s">
        <v>35</v>
      </c>
      <c r="V4104" s="16" t="s">
        <v>407</v>
      </c>
      <c r="W4104" s="17" t="s">
        <v>185</v>
      </c>
    </row>
    <row r="4105" ht="15.75" customHeight="1">
      <c r="A4105" s="14" t="s">
        <v>10668</v>
      </c>
      <c r="B4105" s="14" t="s">
        <v>10669</v>
      </c>
      <c r="C4105" s="14">
        <v>2019.0</v>
      </c>
      <c r="D4105" s="14">
        <v>46.0</v>
      </c>
      <c r="E4105" s="14">
        <v>206913.0</v>
      </c>
      <c r="F4105" s="14" t="s">
        <v>1629</v>
      </c>
      <c r="G4105" s="14" t="s">
        <v>3183</v>
      </c>
      <c r="H4105" s="14" t="s">
        <v>10669</v>
      </c>
      <c r="I4105" s="14">
        <v>0.818</v>
      </c>
      <c r="J4105" s="14">
        <v>0.972</v>
      </c>
      <c r="K4105" s="14">
        <v>0.9044125510468974</v>
      </c>
      <c r="L4105" s="14">
        <v>0.0802</v>
      </c>
      <c r="M4105" s="14">
        <v>0.318</v>
      </c>
      <c r="N4105" s="14">
        <v>3.72E-6</v>
      </c>
      <c r="O4105" s="14">
        <v>0.875</v>
      </c>
      <c r="P4105" s="14">
        <v>0.668</v>
      </c>
      <c r="Q4105" s="14">
        <v>110.04</v>
      </c>
      <c r="R4105" s="14">
        <v>2.0</v>
      </c>
      <c r="S4105" s="14">
        <v>1.0</v>
      </c>
      <c r="T4105" s="14" t="s">
        <v>104</v>
      </c>
      <c r="U4105" s="14" t="s">
        <v>68</v>
      </c>
      <c r="V4105" s="16" t="s">
        <v>407</v>
      </c>
      <c r="W4105" s="17" t="s">
        <v>185</v>
      </c>
    </row>
    <row r="4106" ht="15.75" customHeight="1">
      <c r="A4106" s="14" t="s">
        <v>10670</v>
      </c>
      <c r="B4106" s="14" t="s">
        <v>10671</v>
      </c>
      <c r="C4106" s="14">
        <v>2017.0</v>
      </c>
      <c r="D4106" s="14">
        <v>46.0</v>
      </c>
      <c r="E4106" s="14">
        <v>178352.0</v>
      </c>
      <c r="F4106" s="14" t="s">
        <v>1016</v>
      </c>
      <c r="G4106" s="14" t="s">
        <v>1017</v>
      </c>
      <c r="H4106" s="14" t="s">
        <v>10671</v>
      </c>
      <c r="I4106" s="14">
        <v>0.794</v>
      </c>
      <c r="J4106" s="14">
        <v>0.781</v>
      </c>
      <c r="K4106" s="14">
        <v>0.8706607062462162</v>
      </c>
      <c r="L4106" s="14">
        <v>0.0536</v>
      </c>
      <c r="M4106" s="14">
        <v>0.05</v>
      </c>
      <c r="N4106" s="14">
        <v>0.0151</v>
      </c>
      <c r="O4106" s="14">
        <v>0.139</v>
      </c>
      <c r="P4106" s="14">
        <v>0.836</v>
      </c>
      <c r="Q4106" s="14">
        <v>102.98</v>
      </c>
      <c r="R4106" s="14">
        <v>6.0</v>
      </c>
      <c r="S4106" s="14">
        <v>0.0</v>
      </c>
      <c r="T4106" s="14" t="s">
        <v>104</v>
      </c>
      <c r="U4106" s="14" t="s">
        <v>68</v>
      </c>
      <c r="V4106" s="16" t="s">
        <v>560</v>
      </c>
      <c r="W4106" s="17" t="s">
        <v>185</v>
      </c>
    </row>
    <row r="4107" ht="15.75" customHeight="1">
      <c r="A4107" s="14" t="s">
        <v>10672</v>
      </c>
      <c r="B4107" s="14" t="s">
        <v>10673</v>
      </c>
      <c r="C4107" s="14">
        <v>2018.0</v>
      </c>
      <c r="D4107" s="14">
        <v>46.0</v>
      </c>
      <c r="E4107" s="14">
        <v>297888.0</v>
      </c>
      <c r="F4107" s="14" t="s">
        <v>901</v>
      </c>
      <c r="G4107" s="14" t="s">
        <v>3233</v>
      </c>
      <c r="H4107" s="14" t="s">
        <v>10674</v>
      </c>
      <c r="I4107" s="14">
        <v>0.6567054320987653</v>
      </c>
      <c r="J4107" s="14">
        <v>0.6703844999999999</v>
      </c>
      <c r="K4107" s="14">
        <v>0.8136264709055699</v>
      </c>
      <c r="L4107" s="14">
        <v>0.08138265432098765</v>
      </c>
      <c r="M4107" s="14">
        <v>0.2693400896296296</v>
      </c>
      <c r="N4107" s="14">
        <v>0.05448885008024692</v>
      </c>
      <c r="O4107" s="14">
        <v>0.1911505555555556</v>
      </c>
      <c r="P4107" s="14">
        <v>0.6187672839506173</v>
      </c>
      <c r="Q4107" s="14">
        <v>120.71</v>
      </c>
      <c r="R4107" s="14">
        <v>5.0</v>
      </c>
      <c r="S4107" s="14">
        <v>1.0</v>
      </c>
      <c r="T4107" s="14" t="s">
        <v>104</v>
      </c>
      <c r="U4107" s="14" t="s">
        <v>68</v>
      </c>
      <c r="V4107" s="16" t="s">
        <v>407</v>
      </c>
      <c r="W4107" s="17" t="s">
        <v>185</v>
      </c>
    </row>
    <row r="4108" ht="15.75" customHeight="1">
      <c r="A4108" s="14" t="s">
        <v>10675</v>
      </c>
      <c r="B4108" s="14" t="s">
        <v>10676</v>
      </c>
      <c r="C4108" s="14">
        <v>2011.0</v>
      </c>
      <c r="D4108" s="14">
        <v>46.0</v>
      </c>
      <c r="E4108" s="14">
        <v>284226.0</v>
      </c>
      <c r="F4108" s="14" t="s">
        <v>7899</v>
      </c>
      <c r="G4108" s="14" t="s">
        <v>10677</v>
      </c>
      <c r="H4108" s="14" t="s">
        <v>10676</v>
      </c>
      <c r="I4108" s="14">
        <v>0.686</v>
      </c>
      <c r="J4108" s="14">
        <v>0.791</v>
      </c>
      <c r="K4108" s="14">
        <v>0.8779543558514331</v>
      </c>
      <c r="L4108" s="14">
        <v>0.0672</v>
      </c>
      <c r="M4108" s="14">
        <v>0.0382</v>
      </c>
      <c r="N4108" s="14">
        <v>0.0</v>
      </c>
      <c r="O4108" s="14">
        <v>0.173</v>
      </c>
      <c r="P4108" s="14">
        <v>0.534</v>
      </c>
      <c r="Q4108" s="14">
        <v>131.99</v>
      </c>
      <c r="R4108" s="14">
        <v>8.0</v>
      </c>
      <c r="S4108" s="14">
        <v>1.0</v>
      </c>
      <c r="T4108" s="14" t="s">
        <v>103</v>
      </c>
      <c r="U4108" s="14" t="s">
        <v>68</v>
      </c>
      <c r="V4108" s="16" t="s">
        <v>333</v>
      </c>
      <c r="W4108" s="17" t="s">
        <v>185</v>
      </c>
    </row>
    <row r="4109" ht="15.75" customHeight="1">
      <c r="A4109" s="14" t="s">
        <v>22234</v>
      </c>
      <c r="B4109" s="14" t="s">
        <v>22235</v>
      </c>
      <c r="C4109" s="14">
        <v>2016.0</v>
      </c>
      <c r="D4109" s="14">
        <v>46.0</v>
      </c>
      <c r="E4109" s="14">
        <v>234560.0</v>
      </c>
      <c r="F4109" s="14" t="s">
        <v>6605</v>
      </c>
      <c r="G4109" s="14" t="s">
        <v>6606</v>
      </c>
      <c r="H4109" s="14" t="s">
        <v>22236</v>
      </c>
      <c r="I4109" s="14">
        <v>0.813</v>
      </c>
      <c r="J4109" s="14">
        <v>0.786</v>
      </c>
      <c r="K4109" s="14">
        <v>0.8860821765258683</v>
      </c>
      <c r="L4109" s="14">
        <v>0.154</v>
      </c>
      <c r="M4109" s="14">
        <v>0.108</v>
      </c>
      <c r="N4109" s="14">
        <v>0.0</v>
      </c>
      <c r="O4109" s="14">
        <v>0.238</v>
      </c>
      <c r="P4109" s="14">
        <v>0.828</v>
      </c>
      <c r="Q4109" s="14">
        <v>175.91</v>
      </c>
      <c r="R4109" s="14">
        <v>6.0</v>
      </c>
      <c r="S4109" s="14">
        <v>0.0</v>
      </c>
      <c r="T4109" s="14" t="s">
        <v>1264</v>
      </c>
      <c r="U4109" s="14" t="s">
        <v>68</v>
      </c>
      <c r="V4109" s="16" t="s">
        <v>560</v>
      </c>
      <c r="W4109" s="17" t="s">
        <v>185</v>
      </c>
    </row>
    <row r="4110" ht="15.75" customHeight="1">
      <c r="A4110" s="14" t="s">
        <v>10678</v>
      </c>
      <c r="B4110" s="14" t="s">
        <v>10679</v>
      </c>
      <c r="C4110" s="14">
        <v>2014.0</v>
      </c>
      <c r="D4110" s="14">
        <v>46.0</v>
      </c>
      <c r="E4110" s="14">
        <v>339666.0</v>
      </c>
      <c r="F4110" s="14" t="s">
        <v>122</v>
      </c>
      <c r="G4110" s="14" t="s">
        <v>123</v>
      </c>
      <c r="H4110" s="14" t="s">
        <v>10680</v>
      </c>
      <c r="I4110" s="14">
        <v>0.6567054320987653</v>
      </c>
      <c r="J4110" s="14">
        <v>0.6703844999999999</v>
      </c>
      <c r="K4110" s="14">
        <v>0.8136264709055699</v>
      </c>
      <c r="L4110" s="14">
        <v>0.08138265432098765</v>
      </c>
      <c r="M4110" s="14">
        <v>0.2693400896296296</v>
      </c>
      <c r="N4110" s="14">
        <v>0.05448885008024692</v>
      </c>
      <c r="O4110" s="14">
        <v>0.1911505555555556</v>
      </c>
      <c r="P4110" s="14">
        <v>0.6187672839506173</v>
      </c>
      <c r="Q4110" s="14">
        <v>120.71</v>
      </c>
      <c r="R4110" s="14">
        <v>5.0</v>
      </c>
      <c r="S4110" s="14">
        <v>1.0</v>
      </c>
      <c r="T4110" s="14" t="s">
        <v>104</v>
      </c>
      <c r="U4110" s="14" t="s">
        <v>94</v>
      </c>
      <c r="V4110" s="16" t="s">
        <v>407</v>
      </c>
      <c r="W4110" s="17" t="s">
        <v>185</v>
      </c>
    </row>
    <row r="4111" ht="15.75" customHeight="1">
      <c r="A4111" s="14" t="s">
        <v>10681</v>
      </c>
      <c r="B4111" s="14" t="s">
        <v>10682</v>
      </c>
      <c r="C4111" s="14">
        <v>1980.0</v>
      </c>
      <c r="D4111" s="14">
        <v>46.0</v>
      </c>
      <c r="E4111" s="14">
        <v>398653.0</v>
      </c>
      <c r="F4111" s="14" t="s">
        <v>3153</v>
      </c>
      <c r="G4111" s="14" t="s">
        <v>3155</v>
      </c>
      <c r="H4111" s="14" t="s">
        <v>10683</v>
      </c>
      <c r="I4111" s="14">
        <v>0.6567054320987653</v>
      </c>
      <c r="J4111" s="14">
        <v>0.6703844999999999</v>
      </c>
      <c r="K4111" s="14">
        <v>0.8136264709055699</v>
      </c>
      <c r="L4111" s="14">
        <v>0.08138265432098765</v>
      </c>
      <c r="M4111" s="14">
        <v>0.2693400896296296</v>
      </c>
      <c r="N4111" s="14">
        <v>0.05448885008024692</v>
      </c>
      <c r="O4111" s="14">
        <v>0.1911505555555556</v>
      </c>
      <c r="P4111" s="14">
        <v>0.6187672839506173</v>
      </c>
      <c r="Q4111" s="14">
        <v>120.71</v>
      </c>
      <c r="R4111" s="14">
        <v>5.0</v>
      </c>
      <c r="S4111" s="14">
        <v>1.0</v>
      </c>
      <c r="T4111" s="14" t="s">
        <v>104</v>
      </c>
      <c r="U4111" s="14" t="s">
        <v>94</v>
      </c>
      <c r="V4111" s="16" t="s">
        <v>407</v>
      </c>
      <c r="W4111" s="17" t="s">
        <v>185</v>
      </c>
    </row>
    <row r="4112" ht="15.75" customHeight="1">
      <c r="A4112" s="14" t="s">
        <v>10684</v>
      </c>
      <c r="B4112" s="14" t="s">
        <v>10685</v>
      </c>
      <c r="C4112" s="14">
        <v>2014.0</v>
      </c>
      <c r="D4112" s="14">
        <v>47.0</v>
      </c>
      <c r="E4112" s="14">
        <v>273629.0</v>
      </c>
      <c r="F4112" s="14" t="s">
        <v>5952</v>
      </c>
      <c r="G4112" s="14" t="s">
        <v>1580</v>
      </c>
      <c r="H4112" s="14" t="s">
        <v>10686</v>
      </c>
      <c r="I4112" s="14">
        <v>0.621</v>
      </c>
      <c r="J4112" s="14">
        <v>0.902</v>
      </c>
      <c r="K4112" s="14">
        <v>0.8670459649462701</v>
      </c>
      <c r="L4112" s="14">
        <v>0.0418</v>
      </c>
      <c r="M4112" s="14">
        <v>0.0591</v>
      </c>
      <c r="N4112" s="14">
        <v>3.37E-5</v>
      </c>
      <c r="O4112" s="14">
        <v>0.124</v>
      </c>
      <c r="P4112" s="14">
        <v>0.743</v>
      </c>
      <c r="Q4112" s="14">
        <v>134.048</v>
      </c>
      <c r="R4112" s="14">
        <v>1.0</v>
      </c>
      <c r="S4112" s="14">
        <v>1.0</v>
      </c>
      <c r="T4112" s="14" t="s">
        <v>34</v>
      </c>
      <c r="U4112" s="14" t="s">
        <v>35</v>
      </c>
      <c r="V4112" s="16" t="s">
        <v>181</v>
      </c>
      <c r="W4112" s="17" t="s">
        <v>185</v>
      </c>
    </row>
    <row r="4113" ht="15.75" customHeight="1">
      <c r="A4113" s="14" t="s">
        <v>6643</v>
      </c>
      <c r="B4113" s="14" t="s">
        <v>6645</v>
      </c>
      <c r="C4113" s="14">
        <v>2016.0</v>
      </c>
      <c r="D4113" s="14">
        <v>47.0</v>
      </c>
      <c r="E4113" s="14">
        <v>311376.0</v>
      </c>
      <c r="F4113" s="14" t="s">
        <v>26</v>
      </c>
      <c r="G4113" s="14" t="s">
        <v>4402</v>
      </c>
      <c r="H4113" s="14" t="s">
        <v>5382</v>
      </c>
      <c r="I4113" s="14">
        <v>0.605</v>
      </c>
      <c r="J4113" s="14">
        <v>0.546</v>
      </c>
      <c r="K4113" s="14">
        <v>0.8049109147903899</v>
      </c>
      <c r="L4113" s="14">
        <v>0.0314</v>
      </c>
      <c r="M4113" s="14">
        <v>0.179</v>
      </c>
      <c r="N4113" s="14">
        <v>0.00211</v>
      </c>
      <c r="O4113" s="14">
        <v>0.0685</v>
      </c>
      <c r="P4113" s="14">
        <v>0.315</v>
      </c>
      <c r="Q4113" s="14">
        <v>123.995</v>
      </c>
      <c r="R4113" s="14">
        <v>8.0</v>
      </c>
      <c r="S4113" s="14">
        <v>1.0</v>
      </c>
      <c r="T4113" s="14" t="s">
        <v>34</v>
      </c>
      <c r="U4113" s="14" t="s">
        <v>35</v>
      </c>
      <c r="V4113" s="16" t="s">
        <v>45</v>
      </c>
      <c r="W4113" s="17" t="s">
        <v>251</v>
      </c>
    </row>
    <row r="4114" ht="15.75" customHeight="1">
      <c r="A4114" s="14" t="s">
        <v>10687</v>
      </c>
      <c r="B4114" s="14" t="s">
        <v>10688</v>
      </c>
      <c r="C4114" s="14">
        <v>2012.0</v>
      </c>
      <c r="D4114" s="14">
        <v>47.0</v>
      </c>
      <c r="E4114" s="14">
        <v>310413.0</v>
      </c>
      <c r="F4114" s="14" t="s">
        <v>122</v>
      </c>
      <c r="G4114" s="14" t="s">
        <v>123</v>
      </c>
      <c r="H4114" s="14" t="s">
        <v>10689</v>
      </c>
      <c r="I4114" s="14">
        <v>0.6567054320987653</v>
      </c>
      <c r="J4114" s="14">
        <v>0.6703844999999999</v>
      </c>
      <c r="K4114" s="14">
        <v>0.8136264709055699</v>
      </c>
      <c r="L4114" s="14">
        <v>0.08138265432098765</v>
      </c>
      <c r="M4114" s="14">
        <v>0.2693400896296296</v>
      </c>
      <c r="N4114" s="14">
        <v>0.05448885008024692</v>
      </c>
      <c r="O4114" s="14">
        <v>0.1911505555555556</v>
      </c>
      <c r="P4114" s="14">
        <v>0.6187672839506173</v>
      </c>
      <c r="Q4114" s="14">
        <v>120.71</v>
      </c>
      <c r="R4114" s="14">
        <v>5.0</v>
      </c>
      <c r="S4114" s="14">
        <v>1.0</v>
      </c>
      <c r="T4114" s="14" t="s">
        <v>104</v>
      </c>
      <c r="U4114" s="14" t="s">
        <v>35</v>
      </c>
      <c r="V4114" s="16" t="s">
        <v>407</v>
      </c>
      <c r="W4114" s="17" t="s">
        <v>185</v>
      </c>
    </row>
    <row r="4115" ht="15.75" customHeight="1">
      <c r="A4115" s="14" t="s">
        <v>10691</v>
      </c>
      <c r="B4115" s="14" t="s">
        <v>10692</v>
      </c>
      <c r="C4115" s="14">
        <v>2010.0</v>
      </c>
      <c r="D4115" s="14">
        <v>47.0</v>
      </c>
      <c r="E4115" s="14">
        <v>264626.0</v>
      </c>
      <c r="F4115" s="14" t="s">
        <v>3549</v>
      </c>
      <c r="G4115" s="14" t="s">
        <v>10693</v>
      </c>
      <c r="H4115" s="14" t="s">
        <v>10694</v>
      </c>
      <c r="I4115" s="14">
        <v>0.719</v>
      </c>
      <c r="J4115" s="14">
        <v>0.806</v>
      </c>
      <c r="K4115" s="14">
        <v>0.8464055782335593</v>
      </c>
      <c r="L4115" s="14">
        <v>0.182</v>
      </c>
      <c r="M4115" s="14">
        <v>0.315</v>
      </c>
      <c r="N4115" s="14">
        <v>4.52E-5</v>
      </c>
      <c r="O4115" s="14">
        <v>0.108</v>
      </c>
      <c r="P4115" s="14">
        <v>0.921</v>
      </c>
      <c r="Q4115" s="14">
        <v>90.26</v>
      </c>
      <c r="R4115" s="14">
        <v>11.0</v>
      </c>
      <c r="S4115" s="14">
        <v>0.0</v>
      </c>
      <c r="T4115" s="14" t="s">
        <v>104</v>
      </c>
      <c r="U4115" s="14" t="s">
        <v>35</v>
      </c>
      <c r="V4115" s="16" t="s">
        <v>819</v>
      </c>
      <c r="W4115" s="17" t="s">
        <v>185</v>
      </c>
    </row>
    <row r="4116" ht="15.75" customHeight="1">
      <c r="A4116" s="14" t="s">
        <v>22237</v>
      </c>
      <c r="B4116" s="14" t="s">
        <v>22238</v>
      </c>
      <c r="C4116" s="14">
        <v>2007.0</v>
      </c>
      <c r="D4116" s="14">
        <v>47.0</v>
      </c>
      <c r="E4116" s="14">
        <v>272080.0</v>
      </c>
      <c r="F4116" s="14" t="s">
        <v>5885</v>
      </c>
      <c r="G4116" s="14" t="s">
        <v>22239</v>
      </c>
      <c r="H4116" s="14" t="s">
        <v>22240</v>
      </c>
      <c r="I4116" s="14">
        <v>0.577</v>
      </c>
      <c r="J4116" s="14">
        <v>0.595</v>
      </c>
      <c r="K4116" s="14">
        <v>0.7721857420749004</v>
      </c>
      <c r="L4116" s="14">
        <v>0.0403</v>
      </c>
      <c r="M4116" s="14">
        <v>0.138</v>
      </c>
      <c r="N4116" s="14">
        <v>0.0</v>
      </c>
      <c r="O4116" s="14">
        <v>0.145</v>
      </c>
      <c r="P4116" s="14">
        <v>0.145</v>
      </c>
      <c r="Q4116" s="14">
        <v>106.81</v>
      </c>
      <c r="R4116" s="14">
        <v>1.0</v>
      </c>
      <c r="S4116" s="14">
        <v>0.0</v>
      </c>
      <c r="T4116" s="14" t="s">
        <v>15722</v>
      </c>
      <c r="U4116" s="14" t="s">
        <v>35</v>
      </c>
      <c r="V4116" s="16" t="s">
        <v>58</v>
      </c>
      <c r="W4116" s="17" t="s">
        <v>251</v>
      </c>
    </row>
    <row r="4117" ht="15.75" customHeight="1">
      <c r="A4117" s="14" t="s">
        <v>6650</v>
      </c>
      <c r="B4117" s="14" t="s">
        <v>6651</v>
      </c>
      <c r="C4117" s="14">
        <v>1966.0</v>
      </c>
      <c r="D4117" s="14">
        <v>47.0</v>
      </c>
      <c r="E4117" s="14">
        <v>221533.0</v>
      </c>
      <c r="F4117" s="14" t="s">
        <v>6557</v>
      </c>
      <c r="G4117" s="14" t="s">
        <v>6559</v>
      </c>
      <c r="H4117" s="14" t="s">
        <v>6652</v>
      </c>
      <c r="I4117" s="14">
        <v>0.327</v>
      </c>
      <c r="J4117" s="14">
        <v>0.92</v>
      </c>
      <c r="K4117" s="14">
        <v>0.862768164591304</v>
      </c>
      <c r="L4117" s="14">
        <v>0.0611</v>
      </c>
      <c r="M4117" s="14">
        <v>0.144</v>
      </c>
      <c r="N4117" s="14">
        <v>0.84</v>
      </c>
      <c r="O4117" s="14">
        <v>0.774</v>
      </c>
      <c r="P4117" s="14">
        <v>0.439</v>
      </c>
      <c r="Q4117" s="14">
        <v>167.97</v>
      </c>
      <c r="R4117" s="14">
        <v>9.0</v>
      </c>
      <c r="S4117" s="14">
        <v>1.0</v>
      </c>
      <c r="T4117" s="14" t="s">
        <v>103</v>
      </c>
      <c r="U4117" s="14" t="s">
        <v>35</v>
      </c>
      <c r="V4117" s="16" t="s">
        <v>54</v>
      </c>
      <c r="W4117" s="17" t="s">
        <v>251</v>
      </c>
    </row>
    <row r="4118" ht="15.75" customHeight="1">
      <c r="A4118" s="14" t="s">
        <v>10695</v>
      </c>
      <c r="B4118" s="14" t="s">
        <v>10696</v>
      </c>
      <c r="C4118" s="14">
        <v>2015.0</v>
      </c>
      <c r="D4118" s="14">
        <v>47.0</v>
      </c>
      <c r="E4118" s="14">
        <v>261206.0</v>
      </c>
      <c r="F4118" s="14" t="s">
        <v>4320</v>
      </c>
      <c r="G4118" s="14" t="s">
        <v>4321</v>
      </c>
      <c r="H4118" s="14" t="s">
        <v>10697</v>
      </c>
      <c r="I4118" s="14">
        <v>0.759</v>
      </c>
      <c r="J4118" s="14">
        <v>0.915</v>
      </c>
      <c r="K4118" s="14">
        <v>0.90345004596703</v>
      </c>
      <c r="L4118" s="14">
        <v>0.149</v>
      </c>
      <c r="M4118" s="14">
        <v>0.216</v>
      </c>
      <c r="N4118" s="14">
        <v>0.0</v>
      </c>
      <c r="O4118" s="14">
        <v>0.2</v>
      </c>
      <c r="P4118" s="14">
        <v>0.911</v>
      </c>
      <c r="Q4118" s="14">
        <v>115.986</v>
      </c>
      <c r="R4118" s="14">
        <v>7.0</v>
      </c>
      <c r="S4118" s="14">
        <v>1.0</v>
      </c>
      <c r="T4118" s="14" t="s">
        <v>34</v>
      </c>
      <c r="U4118" s="14" t="s">
        <v>35</v>
      </c>
      <c r="V4118" s="16" t="s">
        <v>819</v>
      </c>
      <c r="W4118" s="17" t="s">
        <v>185</v>
      </c>
    </row>
    <row r="4119" ht="15.75" customHeight="1">
      <c r="A4119" s="14" t="s">
        <v>10698</v>
      </c>
      <c r="B4119" s="14" t="s">
        <v>10699</v>
      </c>
      <c r="C4119" s="14">
        <v>2012.0</v>
      </c>
      <c r="D4119" s="14">
        <v>47.0</v>
      </c>
      <c r="E4119" s="14">
        <v>307757.0</v>
      </c>
      <c r="F4119" s="14" t="s">
        <v>901</v>
      </c>
      <c r="G4119" s="14" t="s">
        <v>1757</v>
      </c>
      <c r="H4119" s="14" t="s">
        <v>10701</v>
      </c>
      <c r="I4119" s="14">
        <v>0.707</v>
      </c>
      <c r="J4119" s="14">
        <v>0.849</v>
      </c>
      <c r="K4119" s="14">
        <v>0.8612067674617415</v>
      </c>
      <c r="L4119" s="14">
        <v>0.0936</v>
      </c>
      <c r="M4119" s="14">
        <v>0.139</v>
      </c>
      <c r="N4119" s="14">
        <v>0.0</v>
      </c>
      <c r="O4119" s="14">
        <v>0.0528</v>
      </c>
      <c r="P4119" s="14">
        <v>0.883</v>
      </c>
      <c r="Q4119" s="14">
        <v>136.082</v>
      </c>
      <c r="R4119" s="14">
        <v>11.0</v>
      </c>
      <c r="S4119" s="14">
        <v>1.0</v>
      </c>
      <c r="T4119" s="14" t="s">
        <v>34</v>
      </c>
      <c r="U4119" s="14" t="s">
        <v>35</v>
      </c>
      <c r="V4119" s="16" t="s">
        <v>560</v>
      </c>
      <c r="W4119" s="17" t="s">
        <v>185</v>
      </c>
    </row>
    <row r="4120" ht="15.75" customHeight="1">
      <c r="A4120" s="14" t="s">
        <v>10702</v>
      </c>
      <c r="B4120" s="14" t="s">
        <v>10703</v>
      </c>
      <c r="C4120" s="14">
        <v>2017.0</v>
      </c>
      <c r="D4120" s="14">
        <v>47.0</v>
      </c>
      <c r="E4120" s="14">
        <v>205120.0</v>
      </c>
      <c r="F4120" s="14" t="s">
        <v>1629</v>
      </c>
      <c r="G4120" s="14" t="s">
        <v>3183</v>
      </c>
      <c r="H4120" s="14" t="s">
        <v>6211</v>
      </c>
      <c r="I4120" s="14">
        <v>0.825</v>
      </c>
      <c r="J4120" s="14">
        <v>0.913</v>
      </c>
      <c r="K4120" s="14">
        <v>0.8861677325329678</v>
      </c>
      <c r="L4120" s="14">
        <v>0.142</v>
      </c>
      <c r="M4120" s="14">
        <v>0.336</v>
      </c>
      <c r="N4120" s="14">
        <v>2.39E-6</v>
      </c>
      <c r="O4120" s="14">
        <v>0.187</v>
      </c>
      <c r="P4120" s="14">
        <v>0.766</v>
      </c>
      <c r="Q4120" s="14">
        <v>104.893</v>
      </c>
      <c r="R4120" s="14">
        <v>7.0</v>
      </c>
      <c r="S4120" s="14">
        <v>0.0</v>
      </c>
      <c r="T4120" s="14" t="s">
        <v>34</v>
      </c>
      <c r="U4120" s="14" t="s">
        <v>35</v>
      </c>
      <c r="V4120" s="16" t="s">
        <v>181</v>
      </c>
      <c r="W4120" s="17" t="s">
        <v>185</v>
      </c>
    </row>
    <row r="4121" ht="15.75" customHeight="1">
      <c r="A4121" s="14" t="s">
        <v>6656</v>
      </c>
      <c r="B4121" s="14" t="s">
        <v>6657</v>
      </c>
      <c r="C4121" s="14">
        <v>2020.0</v>
      </c>
      <c r="D4121" s="14">
        <v>47.0</v>
      </c>
      <c r="E4121" s="14">
        <v>243880.0</v>
      </c>
      <c r="F4121" s="14" t="s">
        <v>26</v>
      </c>
      <c r="G4121" s="14" t="s">
        <v>6660</v>
      </c>
      <c r="H4121" s="14" t="s">
        <v>6661</v>
      </c>
      <c r="I4121" s="14">
        <v>0.433</v>
      </c>
      <c r="J4121" s="14">
        <v>0.507</v>
      </c>
      <c r="K4121" s="14">
        <v>0.8154129146618312</v>
      </c>
      <c r="L4121" s="14">
        <v>0.0301</v>
      </c>
      <c r="M4121" s="14">
        <v>0.702</v>
      </c>
      <c r="N4121" s="14">
        <v>4.03E-4</v>
      </c>
      <c r="O4121" s="14">
        <v>0.126</v>
      </c>
      <c r="P4121" s="14">
        <v>0.336</v>
      </c>
      <c r="Q4121" s="14">
        <v>119.767</v>
      </c>
      <c r="R4121" s="14">
        <v>0.0</v>
      </c>
      <c r="S4121" s="14">
        <v>1.0</v>
      </c>
      <c r="T4121" s="14" t="s">
        <v>34</v>
      </c>
      <c r="U4121" s="14" t="s">
        <v>35</v>
      </c>
      <c r="V4121" s="16" t="s">
        <v>45</v>
      </c>
      <c r="W4121" s="17" t="s">
        <v>251</v>
      </c>
    </row>
    <row r="4122" ht="15.75" customHeight="1">
      <c r="A4122" s="14" t="s">
        <v>6663</v>
      </c>
      <c r="B4122" s="14" t="s">
        <v>6665</v>
      </c>
      <c r="C4122" s="14">
        <v>2019.0</v>
      </c>
      <c r="D4122" s="14">
        <v>47.0</v>
      </c>
      <c r="E4122" s="14">
        <v>176000.0</v>
      </c>
      <c r="F4122" s="14" t="s">
        <v>3624</v>
      </c>
      <c r="G4122" s="14" t="s">
        <v>1593</v>
      </c>
      <c r="H4122" s="14" t="s">
        <v>6667</v>
      </c>
      <c r="I4122" s="14">
        <v>0.665</v>
      </c>
      <c r="J4122" s="14">
        <v>0.283</v>
      </c>
      <c r="K4122" s="14">
        <v>0.7837999700386329</v>
      </c>
      <c r="L4122" s="14">
        <v>0.0353</v>
      </c>
      <c r="M4122" s="14">
        <v>0.962</v>
      </c>
      <c r="N4122" s="14">
        <v>2.49E-5</v>
      </c>
      <c r="O4122" s="14">
        <v>0.119</v>
      </c>
      <c r="P4122" s="14">
        <v>0.352</v>
      </c>
      <c r="Q4122" s="14">
        <v>119.897</v>
      </c>
      <c r="R4122" s="14">
        <v>0.0</v>
      </c>
      <c r="S4122" s="14">
        <v>1.0</v>
      </c>
      <c r="T4122" s="14" t="s">
        <v>34</v>
      </c>
      <c r="U4122" s="14" t="s">
        <v>35</v>
      </c>
      <c r="V4122" s="16" t="s">
        <v>45</v>
      </c>
      <c r="W4122" s="17" t="s">
        <v>251</v>
      </c>
    </row>
    <row r="4123" ht="15.75" customHeight="1">
      <c r="A4123" s="14" t="s">
        <v>6668</v>
      </c>
      <c r="B4123" s="14" t="s">
        <v>6669</v>
      </c>
      <c r="C4123" s="14">
        <v>2017.0</v>
      </c>
      <c r="D4123" s="14">
        <v>47.0</v>
      </c>
      <c r="E4123" s="14">
        <v>210050.0</v>
      </c>
      <c r="F4123" s="14" t="s">
        <v>26</v>
      </c>
      <c r="G4123" s="14" t="s">
        <v>4183</v>
      </c>
      <c r="H4123" s="14" t="s">
        <v>6673</v>
      </c>
      <c r="I4123" s="14">
        <v>0.684</v>
      </c>
      <c r="J4123" s="14">
        <v>0.252</v>
      </c>
      <c r="K4123" s="14">
        <v>0.5187474600449438</v>
      </c>
      <c r="L4123" s="14">
        <v>0.0346</v>
      </c>
      <c r="M4123" s="14">
        <v>0.444</v>
      </c>
      <c r="N4123" s="14">
        <v>2.19E-4</v>
      </c>
      <c r="O4123" s="14">
        <v>0.109</v>
      </c>
      <c r="P4123" s="14">
        <v>0.295</v>
      </c>
      <c r="Q4123" s="14">
        <v>129.971</v>
      </c>
      <c r="R4123" s="14">
        <v>4.0</v>
      </c>
      <c r="S4123" s="14">
        <v>1.0</v>
      </c>
      <c r="T4123" s="14" t="s">
        <v>34</v>
      </c>
      <c r="U4123" s="14" t="s">
        <v>35</v>
      </c>
      <c r="V4123" s="16" t="s">
        <v>36</v>
      </c>
      <c r="W4123" s="17" t="s">
        <v>251</v>
      </c>
    </row>
    <row r="4124" ht="15.75" customHeight="1">
      <c r="A4124" s="14" t="s">
        <v>10704</v>
      </c>
      <c r="B4124" s="14" t="s">
        <v>10705</v>
      </c>
      <c r="C4124" s="14">
        <v>2019.0</v>
      </c>
      <c r="D4124" s="14">
        <v>47.0</v>
      </c>
      <c r="E4124" s="14">
        <v>229720.0</v>
      </c>
      <c r="F4124" s="14" t="s">
        <v>26</v>
      </c>
      <c r="G4124" s="14" t="s">
        <v>3986</v>
      </c>
      <c r="H4124" s="14" t="s">
        <v>10705</v>
      </c>
      <c r="I4124" s="14">
        <v>0.626</v>
      </c>
      <c r="J4124" s="14">
        <v>0.251</v>
      </c>
      <c r="K4124" s="14">
        <v>0.604110966128289</v>
      </c>
      <c r="L4124" s="14">
        <v>0.0321</v>
      </c>
      <c r="M4124" s="14">
        <v>0.715</v>
      </c>
      <c r="N4124" s="14">
        <v>0.0</v>
      </c>
      <c r="O4124" s="14">
        <v>0.331</v>
      </c>
      <c r="P4124" s="14">
        <v>0.72</v>
      </c>
      <c r="Q4124" s="14">
        <v>144.963</v>
      </c>
      <c r="R4124" s="14">
        <v>6.0</v>
      </c>
      <c r="S4124" s="14">
        <v>1.0</v>
      </c>
      <c r="T4124" s="14" t="s">
        <v>34</v>
      </c>
      <c r="U4124" s="14" t="s">
        <v>35</v>
      </c>
      <c r="V4124" s="16" t="s">
        <v>181</v>
      </c>
      <c r="W4124" s="17" t="s">
        <v>185</v>
      </c>
    </row>
    <row r="4125" ht="15.75" customHeight="1">
      <c r="A4125" s="14" t="s">
        <v>6676</v>
      </c>
      <c r="B4125" s="14" t="s">
        <v>6677</v>
      </c>
      <c r="C4125" s="14">
        <v>2021.0</v>
      </c>
      <c r="D4125" s="14">
        <v>47.0</v>
      </c>
      <c r="E4125" s="14">
        <v>180275.0</v>
      </c>
      <c r="F4125" s="14" t="s">
        <v>1267</v>
      </c>
      <c r="G4125" s="14" t="s">
        <v>6679</v>
      </c>
      <c r="H4125" s="14" t="s">
        <v>6680</v>
      </c>
      <c r="I4125" s="14">
        <v>0.405</v>
      </c>
      <c r="J4125" s="14">
        <v>0.573</v>
      </c>
      <c r="K4125" s="14">
        <v>0.8396252646709383</v>
      </c>
      <c r="L4125" s="14">
        <v>0.0547</v>
      </c>
      <c r="M4125" s="14">
        <v>0.269</v>
      </c>
      <c r="N4125" s="14">
        <v>0.0</v>
      </c>
      <c r="O4125" s="14">
        <v>0.0996</v>
      </c>
      <c r="P4125" s="14">
        <v>0.401</v>
      </c>
      <c r="Q4125" s="14">
        <v>187.07</v>
      </c>
      <c r="R4125" s="14">
        <v>6.0</v>
      </c>
      <c r="S4125" s="14">
        <v>1.0</v>
      </c>
      <c r="T4125" s="14" t="s">
        <v>103</v>
      </c>
      <c r="U4125" s="14" t="s">
        <v>35</v>
      </c>
      <c r="V4125" s="16" t="s">
        <v>54</v>
      </c>
      <c r="W4125" s="17" t="s">
        <v>251</v>
      </c>
    </row>
    <row r="4126" ht="15.75" customHeight="1">
      <c r="A4126" s="14" t="s">
        <v>10706</v>
      </c>
      <c r="B4126" s="14" t="s">
        <v>10708</v>
      </c>
      <c r="C4126" s="14">
        <v>2017.0</v>
      </c>
      <c r="D4126" s="14">
        <v>47.0</v>
      </c>
      <c r="E4126" s="14">
        <v>248386.0</v>
      </c>
      <c r="F4126" s="14" t="s">
        <v>1267</v>
      </c>
      <c r="G4126" s="14" t="s">
        <v>10709</v>
      </c>
      <c r="H4126" s="14" t="s">
        <v>10710</v>
      </c>
      <c r="I4126" s="14">
        <v>0.422</v>
      </c>
      <c r="J4126" s="14">
        <v>0.852</v>
      </c>
      <c r="K4126" s="14">
        <v>0.8986375205676934</v>
      </c>
      <c r="L4126" s="14">
        <v>0.208</v>
      </c>
      <c r="M4126" s="14">
        <v>0.0845</v>
      </c>
      <c r="N4126" s="14">
        <v>0.0</v>
      </c>
      <c r="O4126" s="14">
        <v>0.0687</v>
      </c>
      <c r="P4126" s="14">
        <v>0.666</v>
      </c>
      <c r="Q4126" s="14">
        <v>82.914</v>
      </c>
      <c r="R4126" s="14">
        <v>6.0</v>
      </c>
      <c r="S4126" s="14">
        <v>1.0</v>
      </c>
      <c r="T4126" s="14" t="s">
        <v>103</v>
      </c>
      <c r="U4126" s="14" t="s">
        <v>68</v>
      </c>
      <c r="V4126" s="16" t="s">
        <v>407</v>
      </c>
      <c r="W4126" s="17" t="s">
        <v>185</v>
      </c>
    </row>
    <row r="4127" ht="15.75" customHeight="1">
      <c r="A4127" s="14" t="s">
        <v>10711</v>
      </c>
      <c r="B4127" s="14" t="s">
        <v>10712</v>
      </c>
      <c r="C4127" s="14">
        <v>2019.0</v>
      </c>
      <c r="D4127" s="14">
        <v>47.0</v>
      </c>
      <c r="E4127" s="14">
        <v>302935.0</v>
      </c>
      <c r="F4127" s="14" t="s">
        <v>3852</v>
      </c>
      <c r="G4127" s="14" t="s">
        <v>1585</v>
      </c>
      <c r="H4127" s="14" t="s">
        <v>10713</v>
      </c>
      <c r="I4127" s="14">
        <v>0.695</v>
      </c>
      <c r="J4127" s="14">
        <v>0.727</v>
      </c>
      <c r="K4127" s="14">
        <v>0.8402883237259581</v>
      </c>
      <c r="L4127" s="14">
        <v>0.0323</v>
      </c>
      <c r="M4127" s="14">
        <v>0.0744</v>
      </c>
      <c r="N4127" s="14">
        <v>1.75E-4</v>
      </c>
      <c r="O4127" s="14">
        <v>0.533</v>
      </c>
      <c r="P4127" s="14">
        <v>0.864</v>
      </c>
      <c r="Q4127" s="14">
        <v>118.034</v>
      </c>
      <c r="R4127" s="14">
        <v>6.0</v>
      </c>
      <c r="S4127" s="14">
        <v>0.0</v>
      </c>
      <c r="T4127" s="14" t="s">
        <v>104</v>
      </c>
      <c r="U4127" s="14" t="s">
        <v>35</v>
      </c>
      <c r="V4127" s="16" t="s">
        <v>560</v>
      </c>
      <c r="W4127" s="17" t="s">
        <v>185</v>
      </c>
    </row>
    <row r="4128" ht="15.75" customHeight="1">
      <c r="A4128" s="14" t="s">
        <v>6684</v>
      </c>
      <c r="B4128" s="14" t="s">
        <v>6685</v>
      </c>
      <c r="C4128" s="14">
        <v>2016.0</v>
      </c>
      <c r="D4128" s="14">
        <v>47.0</v>
      </c>
      <c r="E4128" s="14">
        <v>349493.0</v>
      </c>
      <c r="F4128" s="14" t="s">
        <v>880</v>
      </c>
      <c r="G4128" s="14" t="s">
        <v>881</v>
      </c>
      <c r="H4128" s="14" t="s">
        <v>6686</v>
      </c>
      <c r="I4128" s="14">
        <v>0.726</v>
      </c>
      <c r="J4128" s="14">
        <v>0.323</v>
      </c>
      <c r="K4128" s="14">
        <v>0.7050028875001604</v>
      </c>
      <c r="L4128" s="14">
        <v>0.0372</v>
      </c>
      <c r="M4128" s="14">
        <v>0.588</v>
      </c>
      <c r="N4128" s="14">
        <v>0.0</v>
      </c>
      <c r="O4128" s="14">
        <v>0.0951</v>
      </c>
      <c r="P4128" s="14">
        <v>0.481</v>
      </c>
      <c r="Q4128" s="14">
        <v>121.958</v>
      </c>
      <c r="R4128" s="14">
        <v>11.0</v>
      </c>
      <c r="S4128" s="14">
        <v>0.0</v>
      </c>
      <c r="T4128" s="14" t="s">
        <v>104</v>
      </c>
      <c r="U4128" s="14" t="s">
        <v>35</v>
      </c>
      <c r="V4128" s="16" t="s">
        <v>54</v>
      </c>
      <c r="W4128" s="17" t="s">
        <v>251</v>
      </c>
    </row>
    <row r="4129" ht="15.75" customHeight="1">
      <c r="A4129" s="14" t="s">
        <v>6690</v>
      </c>
      <c r="B4129" s="14" t="s">
        <v>6691</v>
      </c>
      <c r="C4129" s="14">
        <v>2016.0</v>
      </c>
      <c r="D4129" s="14">
        <v>47.0</v>
      </c>
      <c r="E4129" s="14">
        <v>171119.0</v>
      </c>
      <c r="F4129" s="14" t="s">
        <v>3629</v>
      </c>
      <c r="G4129" s="14" t="s">
        <v>6692</v>
      </c>
      <c r="H4129" s="14" t="s">
        <v>6048</v>
      </c>
      <c r="I4129" s="14">
        <v>0.494</v>
      </c>
      <c r="J4129" s="14">
        <v>0.712</v>
      </c>
      <c r="K4129" s="14">
        <v>0.8332085641384893</v>
      </c>
      <c r="L4129" s="14">
        <v>0.0346</v>
      </c>
      <c r="M4129" s="14">
        <v>0.195</v>
      </c>
      <c r="N4129" s="14">
        <v>2.8E-4</v>
      </c>
      <c r="O4129" s="14">
        <v>0.108</v>
      </c>
      <c r="P4129" s="14">
        <v>0.386</v>
      </c>
      <c r="Q4129" s="14">
        <v>156.059</v>
      </c>
      <c r="R4129" s="14">
        <v>2.0</v>
      </c>
      <c r="S4129" s="14">
        <v>0.0</v>
      </c>
      <c r="T4129" s="14" t="s">
        <v>104</v>
      </c>
      <c r="U4129" s="14" t="s">
        <v>68</v>
      </c>
      <c r="V4129" s="16" t="s">
        <v>45</v>
      </c>
      <c r="W4129" s="17" t="s">
        <v>251</v>
      </c>
    </row>
    <row r="4130" ht="15.75" customHeight="1">
      <c r="A4130" s="14" t="s">
        <v>10714</v>
      </c>
      <c r="B4130" s="14" t="s">
        <v>10715</v>
      </c>
      <c r="C4130" s="14">
        <v>2012.0</v>
      </c>
      <c r="D4130" s="14">
        <v>47.0</v>
      </c>
      <c r="E4130" s="14">
        <v>377480.0</v>
      </c>
      <c r="F4130" s="14" t="s">
        <v>163</v>
      </c>
      <c r="G4130" s="14" t="s">
        <v>157</v>
      </c>
      <c r="H4130" s="14" t="s">
        <v>10716</v>
      </c>
      <c r="I4130" s="14">
        <v>0.456</v>
      </c>
      <c r="J4130" s="14">
        <v>0.757</v>
      </c>
      <c r="K4130" s="14">
        <v>0.817573203841089</v>
      </c>
      <c r="L4130" s="14">
        <v>0.0485</v>
      </c>
      <c r="M4130" s="14">
        <v>0.852</v>
      </c>
      <c r="N4130" s="14">
        <v>0.00285</v>
      </c>
      <c r="O4130" s="14">
        <v>0.339</v>
      </c>
      <c r="P4130" s="14">
        <v>0.751</v>
      </c>
      <c r="Q4130" s="14">
        <v>98.086</v>
      </c>
      <c r="R4130" s="14">
        <v>5.0</v>
      </c>
      <c r="S4130" s="14">
        <v>1.0</v>
      </c>
      <c r="T4130" s="14" t="s">
        <v>104</v>
      </c>
      <c r="U4130" s="14" t="s">
        <v>35</v>
      </c>
      <c r="V4130" s="16" t="s">
        <v>181</v>
      </c>
      <c r="W4130" s="17" t="s">
        <v>185</v>
      </c>
    </row>
    <row r="4131" ht="15.75" customHeight="1">
      <c r="A4131" s="14" t="s">
        <v>10718</v>
      </c>
      <c r="B4131" s="14" t="s">
        <v>10719</v>
      </c>
      <c r="C4131" s="14">
        <v>2024.0</v>
      </c>
      <c r="D4131" s="14">
        <v>47.0</v>
      </c>
      <c r="E4131" s="14">
        <v>243792.0</v>
      </c>
      <c r="F4131" s="14" t="s">
        <v>7542</v>
      </c>
      <c r="G4131" s="14" t="s">
        <v>7545</v>
      </c>
      <c r="H4131" s="14" t="s">
        <v>10720</v>
      </c>
      <c r="I4131" s="14">
        <v>0.713</v>
      </c>
      <c r="J4131" s="14">
        <v>0.582</v>
      </c>
      <c r="K4131" s="14">
        <v>0.8035420186768008</v>
      </c>
      <c r="L4131" s="14">
        <v>0.0377</v>
      </c>
      <c r="M4131" s="14">
        <v>0.695</v>
      </c>
      <c r="N4131" s="14">
        <v>0.0</v>
      </c>
      <c r="O4131" s="14">
        <v>0.0718</v>
      </c>
      <c r="P4131" s="14">
        <v>0.701</v>
      </c>
      <c r="Q4131" s="14">
        <v>114.987</v>
      </c>
      <c r="R4131" s="14">
        <v>3.0</v>
      </c>
      <c r="S4131" s="14">
        <v>1.0</v>
      </c>
      <c r="T4131" s="14" t="s">
        <v>104</v>
      </c>
      <c r="U4131" s="14" t="s">
        <v>35</v>
      </c>
      <c r="V4131" s="16" t="s">
        <v>181</v>
      </c>
      <c r="W4131" s="17" t="s">
        <v>185</v>
      </c>
    </row>
    <row r="4132" ht="15.75" customHeight="1">
      <c r="A4132" s="14" t="s">
        <v>10721</v>
      </c>
      <c r="B4132" s="14" t="s">
        <v>10722</v>
      </c>
      <c r="C4132" s="14">
        <v>2010.0</v>
      </c>
      <c r="D4132" s="14">
        <v>47.0</v>
      </c>
      <c r="E4132" s="14">
        <v>260026.0</v>
      </c>
      <c r="F4132" s="14" t="s">
        <v>1918</v>
      </c>
      <c r="G4132" s="14" t="s">
        <v>1919</v>
      </c>
      <c r="H4132" s="14" t="s">
        <v>10723</v>
      </c>
      <c r="I4132" s="14">
        <v>0.862</v>
      </c>
      <c r="J4132" s="14">
        <v>0.673</v>
      </c>
      <c r="K4132" s="14">
        <v>0.8314760549947282</v>
      </c>
      <c r="L4132" s="14">
        <v>0.0688</v>
      </c>
      <c r="M4132" s="14">
        <v>0.33</v>
      </c>
      <c r="N4132" s="14">
        <v>0.00856</v>
      </c>
      <c r="O4132" s="14">
        <v>0.0961</v>
      </c>
      <c r="P4132" s="14">
        <v>0.841</v>
      </c>
      <c r="Q4132" s="14">
        <v>105.003</v>
      </c>
      <c r="R4132" s="14">
        <v>7.0</v>
      </c>
      <c r="S4132" s="14">
        <v>1.0</v>
      </c>
      <c r="T4132" s="14" t="s">
        <v>104</v>
      </c>
      <c r="U4132" s="14" t="s">
        <v>35</v>
      </c>
      <c r="V4132" s="16" t="s">
        <v>560</v>
      </c>
      <c r="W4132" s="17" t="s">
        <v>185</v>
      </c>
    </row>
    <row r="4133" ht="15.75" customHeight="1">
      <c r="A4133" s="14" t="s">
        <v>22241</v>
      </c>
      <c r="B4133" s="14" t="s">
        <v>22242</v>
      </c>
      <c r="C4133" s="14">
        <v>2007.0</v>
      </c>
      <c r="D4133" s="14">
        <v>47.0</v>
      </c>
      <c r="E4133" s="14">
        <v>232106.0</v>
      </c>
      <c r="F4133" s="14" t="s">
        <v>22243</v>
      </c>
      <c r="G4133" s="14" t="s">
        <v>22244</v>
      </c>
      <c r="H4133" s="14" t="s">
        <v>22245</v>
      </c>
      <c r="I4133" s="14">
        <v>0.751</v>
      </c>
      <c r="J4133" s="14">
        <v>0.731</v>
      </c>
      <c r="K4133" s="14">
        <v>0.887878852674954</v>
      </c>
      <c r="L4133" s="14">
        <v>0.0491</v>
      </c>
      <c r="M4133" s="14">
        <v>0.453</v>
      </c>
      <c r="N4133" s="14">
        <v>0.0516</v>
      </c>
      <c r="O4133" s="14">
        <v>0.201</v>
      </c>
      <c r="P4133" s="14">
        <v>0.877</v>
      </c>
      <c r="Q4133" s="14">
        <v>184.084</v>
      </c>
      <c r="R4133" s="14">
        <v>2.0</v>
      </c>
      <c r="S4133" s="14">
        <v>1.0</v>
      </c>
      <c r="T4133" s="14" t="s">
        <v>1264</v>
      </c>
      <c r="U4133" s="14" t="s">
        <v>35</v>
      </c>
      <c r="V4133" s="16" t="s">
        <v>560</v>
      </c>
      <c r="W4133" s="17" t="s">
        <v>185</v>
      </c>
    </row>
    <row r="4134" ht="15.75" customHeight="1">
      <c r="A4134" s="14" t="s">
        <v>22246</v>
      </c>
      <c r="B4134" s="14" t="s">
        <v>22247</v>
      </c>
      <c r="C4134" s="14">
        <v>2012.0</v>
      </c>
      <c r="D4134" s="14">
        <v>47.0</v>
      </c>
      <c r="E4134" s="14">
        <v>254600.0</v>
      </c>
      <c r="F4134" s="14" t="s">
        <v>22248</v>
      </c>
      <c r="G4134" s="14" t="s">
        <v>22249</v>
      </c>
      <c r="H4134" s="14" t="s">
        <v>22250</v>
      </c>
      <c r="I4134" s="14">
        <v>0.55</v>
      </c>
      <c r="J4134" s="14">
        <v>0.632</v>
      </c>
      <c r="K4134" s="14">
        <v>0.8183004299014331</v>
      </c>
      <c r="L4134" s="14">
        <v>0.0588</v>
      </c>
      <c r="M4134" s="14">
        <v>0.0834</v>
      </c>
      <c r="N4134" s="14">
        <v>1.98E-6</v>
      </c>
      <c r="O4134" s="14">
        <v>0.183</v>
      </c>
      <c r="P4134" s="14">
        <v>0.661</v>
      </c>
      <c r="Q4134" s="14">
        <v>170.044</v>
      </c>
      <c r="R4134" s="14">
        <v>6.0</v>
      </c>
      <c r="S4134" s="14">
        <v>0.0</v>
      </c>
      <c r="T4134" s="14" t="s">
        <v>1264</v>
      </c>
      <c r="U4134" s="14" t="s">
        <v>35</v>
      </c>
      <c r="V4134" s="16" t="s">
        <v>407</v>
      </c>
      <c r="W4134" s="17" t="s">
        <v>185</v>
      </c>
    </row>
    <row r="4135" ht="15.75" customHeight="1">
      <c r="A4135" s="14" t="s">
        <v>22251</v>
      </c>
      <c r="B4135" s="14" t="s">
        <v>22252</v>
      </c>
      <c r="C4135" s="14">
        <v>2024.0</v>
      </c>
      <c r="D4135" s="14">
        <v>47.0</v>
      </c>
      <c r="E4135" s="14">
        <v>167294.0</v>
      </c>
      <c r="F4135" s="14" t="s">
        <v>22253</v>
      </c>
      <c r="G4135" s="14" t="s">
        <v>22254</v>
      </c>
      <c r="H4135" s="14" t="s">
        <v>22252</v>
      </c>
      <c r="I4135" s="14">
        <v>0.804</v>
      </c>
      <c r="J4135" s="14">
        <v>0.801</v>
      </c>
      <c r="K4135" s="14">
        <v>0.8845635573998555</v>
      </c>
      <c r="L4135" s="14">
        <v>0.132</v>
      </c>
      <c r="M4135" s="14">
        <v>0.361</v>
      </c>
      <c r="N4135" s="14">
        <v>0.00226</v>
      </c>
      <c r="O4135" s="14">
        <v>0.103</v>
      </c>
      <c r="P4135" s="14">
        <v>0.808</v>
      </c>
      <c r="Q4135" s="14">
        <v>169.941</v>
      </c>
      <c r="R4135" s="14">
        <v>1.0</v>
      </c>
      <c r="S4135" s="14">
        <v>0.0</v>
      </c>
      <c r="T4135" s="14" t="s">
        <v>1264</v>
      </c>
      <c r="U4135" s="14" t="s">
        <v>35</v>
      </c>
      <c r="V4135" s="16" t="s">
        <v>560</v>
      </c>
      <c r="W4135" s="17" t="s">
        <v>185</v>
      </c>
    </row>
    <row r="4136" ht="15.75" customHeight="1">
      <c r="A4136" s="14" t="s">
        <v>22255</v>
      </c>
      <c r="B4136" s="14" t="s">
        <v>22256</v>
      </c>
      <c r="C4136" s="14">
        <v>2013.0</v>
      </c>
      <c r="D4136" s="14">
        <v>47.0</v>
      </c>
      <c r="E4136" s="14">
        <v>313078.0</v>
      </c>
      <c r="F4136" s="14" t="s">
        <v>1939</v>
      </c>
      <c r="G4136" s="14" t="s">
        <v>22257</v>
      </c>
      <c r="H4136" s="14" t="s">
        <v>22258</v>
      </c>
      <c r="I4136" s="14">
        <v>0.529</v>
      </c>
      <c r="J4136" s="14">
        <v>0.526</v>
      </c>
      <c r="K4136" s="14">
        <v>0.7962269800698089</v>
      </c>
      <c r="L4136" s="14">
        <v>0.0375</v>
      </c>
      <c r="M4136" s="14">
        <v>0.0905</v>
      </c>
      <c r="N4136" s="14">
        <v>4.49E-6</v>
      </c>
      <c r="O4136" s="14">
        <v>0.124</v>
      </c>
      <c r="P4136" s="14">
        <v>0.346</v>
      </c>
      <c r="Q4136" s="14">
        <v>131.96</v>
      </c>
      <c r="R4136" s="14">
        <v>6.0</v>
      </c>
      <c r="S4136" s="14">
        <v>0.0</v>
      </c>
      <c r="T4136" s="14" t="s">
        <v>1264</v>
      </c>
      <c r="U4136" s="14" t="s">
        <v>35</v>
      </c>
      <c r="V4136" s="16" t="s">
        <v>45</v>
      </c>
      <c r="W4136" s="17" t="s">
        <v>251</v>
      </c>
    </row>
    <row r="4137" ht="15.75" customHeight="1">
      <c r="A4137" s="14" t="s">
        <v>22259</v>
      </c>
      <c r="B4137" s="14" t="s">
        <v>22260</v>
      </c>
      <c r="C4137" s="14">
        <v>2015.0</v>
      </c>
      <c r="D4137" s="14">
        <v>47.0</v>
      </c>
      <c r="E4137" s="14">
        <v>260079.0</v>
      </c>
      <c r="F4137" s="14" t="s">
        <v>22261</v>
      </c>
      <c r="G4137" s="14" t="s">
        <v>22262</v>
      </c>
      <c r="H4137" s="14" t="s">
        <v>22260</v>
      </c>
      <c r="I4137" s="14">
        <v>0.906</v>
      </c>
      <c r="J4137" s="14">
        <v>0.731</v>
      </c>
      <c r="K4137" s="14">
        <v>0.8243107394001603</v>
      </c>
      <c r="L4137" s="14">
        <v>0.0977</v>
      </c>
      <c r="M4137" s="14">
        <v>0.426</v>
      </c>
      <c r="N4137" s="14">
        <v>4.55E-6</v>
      </c>
      <c r="O4137" s="14">
        <v>0.0853</v>
      </c>
      <c r="P4137" s="14">
        <v>0.794</v>
      </c>
      <c r="Q4137" s="14">
        <v>106.995</v>
      </c>
      <c r="R4137" s="14">
        <v>6.0</v>
      </c>
      <c r="S4137" s="14">
        <v>0.0</v>
      </c>
      <c r="T4137" s="14" t="s">
        <v>1264</v>
      </c>
      <c r="U4137" s="14" t="s">
        <v>35</v>
      </c>
      <c r="V4137" s="16" t="s">
        <v>181</v>
      </c>
      <c r="W4137" s="17" t="s">
        <v>185</v>
      </c>
    </row>
    <row r="4138" ht="15.75" customHeight="1">
      <c r="A4138" s="14" t="s">
        <v>22263</v>
      </c>
      <c r="B4138" s="14" t="s">
        <v>22264</v>
      </c>
      <c r="C4138" s="14">
        <v>2023.0</v>
      </c>
      <c r="D4138" s="14">
        <v>47.0</v>
      </c>
      <c r="E4138" s="14">
        <v>237124.0</v>
      </c>
      <c r="F4138" s="14" t="s">
        <v>22265</v>
      </c>
      <c r="G4138" s="14" t="s">
        <v>22266</v>
      </c>
      <c r="H4138" s="14" t="s">
        <v>22267</v>
      </c>
      <c r="I4138" s="14">
        <v>0.478</v>
      </c>
      <c r="J4138" s="14">
        <v>0.587</v>
      </c>
      <c r="K4138" s="14">
        <v>0.8057023078560586</v>
      </c>
      <c r="L4138" s="14">
        <v>0.0514</v>
      </c>
      <c r="M4138" s="14">
        <v>0.658</v>
      </c>
      <c r="N4138" s="14">
        <v>0.0</v>
      </c>
      <c r="O4138" s="14">
        <v>0.16</v>
      </c>
      <c r="P4138" s="14">
        <v>0.33</v>
      </c>
      <c r="Q4138" s="14">
        <v>143.783</v>
      </c>
      <c r="R4138" s="14">
        <v>2.0</v>
      </c>
      <c r="S4138" s="14">
        <v>1.0</v>
      </c>
      <c r="T4138" s="14" t="s">
        <v>1434</v>
      </c>
      <c r="U4138" s="14" t="s">
        <v>35</v>
      </c>
      <c r="V4138" s="16" t="s">
        <v>45</v>
      </c>
      <c r="W4138" s="17" t="s">
        <v>251</v>
      </c>
    </row>
    <row r="4139" ht="15.75" customHeight="1">
      <c r="A4139" s="14" t="s">
        <v>10724</v>
      </c>
      <c r="B4139" s="14" t="s">
        <v>10725</v>
      </c>
      <c r="C4139" s="14">
        <v>2013.0</v>
      </c>
      <c r="D4139" s="14">
        <v>47.0</v>
      </c>
      <c r="E4139" s="14">
        <v>239806.0</v>
      </c>
      <c r="F4139" s="14" t="s">
        <v>10727</v>
      </c>
      <c r="G4139" s="14" t="s">
        <v>10728</v>
      </c>
      <c r="H4139" s="14" t="s">
        <v>10729</v>
      </c>
      <c r="I4139" s="14">
        <v>0.902</v>
      </c>
      <c r="J4139" s="14">
        <v>0.725</v>
      </c>
      <c r="K4139" s="14">
        <v>0.8366308044224622</v>
      </c>
      <c r="L4139" s="14">
        <v>0.066</v>
      </c>
      <c r="M4139" s="14">
        <v>0.149</v>
      </c>
      <c r="N4139" s="14">
        <v>2.94E-5</v>
      </c>
      <c r="O4139" s="14">
        <v>0.105</v>
      </c>
      <c r="P4139" s="14">
        <v>0.915</v>
      </c>
      <c r="Q4139" s="14">
        <v>112.012</v>
      </c>
      <c r="R4139" s="14">
        <v>4.0</v>
      </c>
      <c r="S4139" s="14">
        <v>0.0</v>
      </c>
      <c r="T4139" s="14" t="s">
        <v>103</v>
      </c>
      <c r="U4139" s="14" t="s">
        <v>35</v>
      </c>
      <c r="V4139" s="16" t="s">
        <v>819</v>
      </c>
      <c r="W4139" s="17" t="s">
        <v>185</v>
      </c>
    </row>
    <row r="4140" ht="15.75" customHeight="1">
      <c r="A4140" s="14" t="s">
        <v>10730</v>
      </c>
      <c r="B4140" s="14" t="s">
        <v>10731</v>
      </c>
      <c r="C4140" s="14">
        <v>2003.0</v>
      </c>
      <c r="D4140" s="14">
        <v>47.0</v>
      </c>
      <c r="E4140" s="14">
        <v>357840.0</v>
      </c>
      <c r="F4140" s="14" t="s">
        <v>901</v>
      </c>
      <c r="G4140" s="14" t="s">
        <v>1757</v>
      </c>
      <c r="H4140" s="14" t="s">
        <v>10732</v>
      </c>
      <c r="I4140" s="14">
        <v>0.756</v>
      </c>
      <c r="J4140" s="14">
        <v>0.631</v>
      </c>
      <c r="K4140" s="14">
        <v>0.7619831882283066</v>
      </c>
      <c r="L4140" s="14">
        <v>0.136</v>
      </c>
      <c r="M4140" s="14">
        <v>0.159</v>
      </c>
      <c r="N4140" s="14">
        <v>3.46E-6</v>
      </c>
      <c r="O4140" s="14">
        <v>0.0665</v>
      </c>
      <c r="P4140" s="14">
        <v>0.747</v>
      </c>
      <c r="Q4140" s="14">
        <v>98.019</v>
      </c>
      <c r="R4140" s="14">
        <v>6.0</v>
      </c>
      <c r="S4140" s="14">
        <v>0.0</v>
      </c>
      <c r="T4140" s="14" t="s">
        <v>104</v>
      </c>
      <c r="U4140" s="14" t="s">
        <v>68</v>
      </c>
      <c r="V4140" s="16" t="s">
        <v>181</v>
      </c>
      <c r="W4140" s="17" t="s">
        <v>185</v>
      </c>
    </row>
    <row r="4141" ht="15.75" customHeight="1">
      <c r="A4141" s="14" t="s">
        <v>6696</v>
      </c>
      <c r="B4141" s="14" t="s">
        <v>6697</v>
      </c>
      <c r="C4141" s="14">
        <v>2021.0</v>
      </c>
      <c r="D4141" s="14">
        <v>47.0</v>
      </c>
      <c r="E4141" s="14">
        <v>211200.0</v>
      </c>
      <c r="F4141" s="14" t="s">
        <v>6698</v>
      </c>
      <c r="G4141" s="14" t="s">
        <v>6699</v>
      </c>
      <c r="H4141" s="14" t="s">
        <v>6700</v>
      </c>
      <c r="I4141" s="14">
        <v>0.741</v>
      </c>
      <c r="J4141" s="14">
        <v>0.933</v>
      </c>
      <c r="K4141" s="14">
        <v>0.8820610441922004</v>
      </c>
      <c r="L4141" s="14">
        <v>0.0811</v>
      </c>
      <c r="M4141" s="14">
        <v>0.0993</v>
      </c>
      <c r="N4141" s="14">
        <v>3.23E-6</v>
      </c>
      <c r="O4141" s="14">
        <v>0.112</v>
      </c>
      <c r="P4141" s="14">
        <v>0.332</v>
      </c>
      <c r="Q4141" s="14">
        <v>124.982</v>
      </c>
      <c r="R4141" s="14">
        <v>10.0</v>
      </c>
      <c r="S4141" s="14">
        <v>1.0</v>
      </c>
      <c r="T4141" s="14" t="s">
        <v>103</v>
      </c>
      <c r="U4141" s="14" t="s">
        <v>94</v>
      </c>
      <c r="V4141" s="16" t="s">
        <v>45</v>
      </c>
      <c r="W4141" s="17" t="s">
        <v>251</v>
      </c>
    </row>
    <row r="4142" ht="15.75" customHeight="1">
      <c r="A4142" s="14" t="s">
        <v>22268</v>
      </c>
      <c r="B4142" s="14" t="s">
        <v>22269</v>
      </c>
      <c r="C4142" s="14">
        <v>2013.0</v>
      </c>
      <c r="D4142" s="14">
        <v>47.0</v>
      </c>
      <c r="E4142" s="14">
        <v>323640.0</v>
      </c>
      <c r="F4142" s="14" t="s">
        <v>4278</v>
      </c>
      <c r="G4142" s="14" t="s">
        <v>2532</v>
      </c>
      <c r="H4142" s="14" t="s">
        <v>22220</v>
      </c>
      <c r="I4142" s="14">
        <v>0.688</v>
      </c>
      <c r="J4142" s="14">
        <v>0.515</v>
      </c>
      <c r="K4142" s="14">
        <v>0.7261993882590165</v>
      </c>
      <c r="L4142" s="14">
        <v>0.523</v>
      </c>
      <c r="M4142" s="14">
        <v>0.536</v>
      </c>
      <c r="N4142" s="14">
        <v>0.0</v>
      </c>
      <c r="O4142" s="14">
        <v>0.189</v>
      </c>
      <c r="P4142" s="14">
        <v>0.852</v>
      </c>
      <c r="Q4142" s="14">
        <v>94.077</v>
      </c>
      <c r="R4142" s="14">
        <v>7.0</v>
      </c>
      <c r="S4142" s="14">
        <v>1.0</v>
      </c>
      <c r="T4142" s="14" t="s">
        <v>1434</v>
      </c>
      <c r="U4142" s="14" t="s">
        <v>68</v>
      </c>
      <c r="V4142" s="16" t="s">
        <v>560</v>
      </c>
      <c r="W4142" s="17" t="s">
        <v>185</v>
      </c>
    </row>
    <row r="4143" ht="15.75" customHeight="1">
      <c r="A4143" s="14" t="s">
        <v>22270</v>
      </c>
      <c r="B4143" s="14" t="s">
        <v>22271</v>
      </c>
      <c r="C4143" s="14">
        <v>2023.0</v>
      </c>
      <c r="D4143" s="14">
        <v>47.0</v>
      </c>
      <c r="E4143" s="14">
        <v>229411.0</v>
      </c>
      <c r="F4143" s="14" t="s">
        <v>22272</v>
      </c>
      <c r="G4143" s="14" t="s">
        <v>22273</v>
      </c>
      <c r="H4143" s="14" t="s">
        <v>22274</v>
      </c>
      <c r="I4143" s="14">
        <v>0.513</v>
      </c>
      <c r="J4143" s="14">
        <v>0.326</v>
      </c>
      <c r="K4143" s="14">
        <v>0.7973178191603253</v>
      </c>
      <c r="L4143" s="14">
        <v>0.0326</v>
      </c>
      <c r="M4143" s="14">
        <v>0.849</v>
      </c>
      <c r="N4143" s="14">
        <v>1.57E-6</v>
      </c>
      <c r="O4143" s="14">
        <v>0.113</v>
      </c>
      <c r="P4143" s="14">
        <v>0.384</v>
      </c>
      <c r="Q4143" s="14">
        <v>135.774</v>
      </c>
      <c r="R4143" s="14">
        <v>4.0</v>
      </c>
      <c r="S4143" s="14">
        <v>0.0</v>
      </c>
      <c r="T4143" s="14" t="s">
        <v>1434</v>
      </c>
      <c r="U4143" s="14" t="s">
        <v>68</v>
      </c>
      <c r="V4143" s="16" t="s">
        <v>45</v>
      </c>
      <c r="W4143" s="17" t="s">
        <v>251</v>
      </c>
    </row>
    <row r="4144" ht="15.75" customHeight="1">
      <c r="A4144" s="14" t="s">
        <v>6704</v>
      </c>
      <c r="B4144" s="14" t="s">
        <v>6705</v>
      </c>
      <c r="C4144" s="14">
        <v>2017.0</v>
      </c>
      <c r="D4144" s="14">
        <v>47.0</v>
      </c>
      <c r="E4144" s="14">
        <v>214306.0</v>
      </c>
      <c r="F4144" s="14" t="s">
        <v>223</v>
      </c>
      <c r="G4144" s="14" t="s">
        <v>6706</v>
      </c>
      <c r="H4144" s="14" t="s">
        <v>2894</v>
      </c>
      <c r="I4144" s="14">
        <v>0.601</v>
      </c>
      <c r="J4144" s="14">
        <v>0.187</v>
      </c>
      <c r="K4144" s="14">
        <v>0.7520159134012361</v>
      </c>
      <c r="L4144" s="14">
        <v>0.0319</v>
      </c>
      <c r="M4144" s="14">
        <v>0.863</v>
      </c>
      <c r="N4144" s="14">
        <v>3.11E-6</v>
      </c>
      <c r="O4144" s="14">
        <v>0.208</v>
      </c>
      <c r="P4144" s="14">
        <v>0.365</v>
      </c>
      <c r="Q4144" s="14">
        <v>85.19</v>
      </c>
      <c r="R4144" s="14">
        <v>11.0</v>
      </c>
      <c r="S4144" s="14">
        <v>1.0</v>
      </c>
      <c r="T4144" s="14" t="s">
        <v>103</v>
      </c>
      <c r="U4144" s="14" t="s">
        <v>35</v>
      </c>
      <c r="V4144" s="16" t="s">
        <v>45</v>
      </c>
      <c r="W4144" s="17" t="s">
        <v>251</v>
      </c>
    </row>
    <row r="4145" ht="15.75" customHeight="1">
      <c r="A4145" s="14" t="s">
        <v>10733</v>
      </c>
      <c r="B4145" s="14" t="s">
        <v>10734</v>
      </c>
      <c r="C4145" s="14">
        <v>2014.0</v>
      </c>
      <c r="D4145" s="14">
        <v>47.0</v>
      </c>
      <c r="E4145" s="14">
        <v>184320.0</v>
      </c>
      <c r="F4145" s="14" t="s">
        <v>10735</v>
      </c>
      <c r="G4145" s="14" t="s">
        <v>10736</v>
      </c>
      <c r="H4145" s="14" t="s">
        <v>10737</v>
      </c>
      <c r="I4145" s="14">
        <v>0.323</v>
      </c>
      <c r="J4145" s="14">
        <v>0.682</v>
      </c>
      <c r="K4145" s="14">
        <v>0.7561439907437782</v>
      </c>
      <c r="L4145" s="14">
        <v>0.062</v>
      </c>
      <c r="M4145" s="14">
        <v>0.763</v>
      </c>
      <c r="N4145" s="14">
        <v>0.647</v>
      </c>
      <c r="O4145" s="14">
        <v>0.127</v>
      </c>
      <c r="P4145" s="14">
        <v>0.646</v>
      </c>
      <c r="Q4145" s="14">
        <v>169.325</v>
      </c>
      <c r="R4145" s="14">
        <v>4.0</v>
      </c>
      <c r="S4145" s="14">
        <v>1.0</v>
      </c>
      <c r="T4145" s="14" t="s">
        <v>103</v>
      </c>
      <c r="U4145" s="14" t="s">
        <v>35</v>
      </c>
      <c r="V4145" s="16" t="s">
        <v>407</v>
      </c>
      <c r="W4145" s="17" t="s">
        <v>185</v>
      </c>
    </row>
    <row r="4146" ht="15.75" customHeight="1">
      <c r="A4146" s="14" t="s">
        <v>10739</v>
      </c>
      <c r="B4146" s="14" t="s">
        <v>10740</v>
      </c>
      <c r="C4146" s="14">
        <v>1990.0</v>
      </c>
      <c r="D4146" s="14">
        <v>47.0</v>
      </c>
      <c r="E4146" s="14">
        <v>279909.0</v>
      </c>
      <c r="F4146" s="14" t="s">
        <v>140</v>
      </c>
      <c r="G4146" s="14" t="s">
        <v>881</v>
      </c>
      <c r="H4146" s="14" t="s">
        <v>4468</v>
      </c>
      <c r="I4146" s="14">
        <v>0.603</v>
      </c>
      <c r="J4146" s="14">
        <v>0.688</v>
      </c>
      <c r="K4146" s="14">
        <v>0.6938592175754743</v>
      </c>
      <c r="L4146" s="14">
        <v>0.0458</v>
      </c>
      <c r="M4146" s="14">
        <v>0.401</v>
      </c>
      <c r="N4146" s="14">
        <v>4.57E-5</v>
      </c>
      <c r="O4146" s="14">
        <v>0.104</v>
      </c>
      <c r="P4146" s="14">
        <v>0.682</v>
      </c>
      <c r="Q4146" s="14">
        <v>87.839</v>
      </c>
      <c r="R4146" s="14">
        <v>6.0</v>
      </c>
      <c r="S4146" s="14">
        <v>0.0</v>
      </c>
      <c r="T4146" s="14" t="s">
        <v>104</v>
      </c>
      <c r="U4146" s="14" t="s">
        <v>35</v>
      </c>
      <c r="V4146" s="16" t="s">
        <v>407</v>
      </c>
      <c r="W4146" s="17" t="s">
        <v>185</v>
      </c>
    </row>
    <row r="4147" ht="15.75" customHeight="1">
      <c r="A4147" s="14" t="s">
        <v>10741</v>
      </c>
      <c r="B4147" s="14" t="s">
        <v>10742</v>
      </c>
      <c r="C4147" s="14">
        <v>2013.0</v>
      </c>
      <c r="D4147" s="14">
        <v>47.0</v>
      </c>
      <c r="E4147" s="14">
        <v>349826.0</v>
      </c>
      <c r="F4147" s="14" t="s">
        <v>156</v>
      </c>
      <c r="G4147" s="14" t="s">
        <v>5072</v>
      </c>
      <c r="H4147" s="14" t="s">
        <v>9214</v>
      </c>
      <c r="I4147" s="14">
        <v>0.489</v>
      </c>
      <c r="J4147" s="14">
        <v>0.575</v>
      </c>
      <c r="K4147" s="14">
        <v>0.7255149402022221</v>
      </c>
      <c r="L4147" s="14">
        <v>0.047</v>
      </c>
      <c r="M4147" s="14">
        <v>0.533</v>
      </c>
      <c r="N4147" s="14">
        <v>7.64E-6</v>
      </c>
      <c r="O4147" s="14">
        <v>0.238</v>
      </c>
      <c r="P4147" s="14">
        <v>0.579</v>
      </c>
      <c r="Q4147" s="14">
        <v>100.212</v>
      </c>
      <c r="R4147" s="14">
        <v>7.0</v>
      </c>
      <c r="S4147" s="14">
        <v>0.0</v>
      </c>
      <c r="T4147" s="14" t="s">
        <v>104</v>
      </c>
      <c r="U4147" s="14" t="s">
        <v>68</v>
      </c>
      <c r="V4147" s="16" t="s">
        <v>333</v>
      </c>
      <c r="W4147" s="17" t="s">
        <v>185</v>
      </c>
    </row>
    <row r="4148" ht="15.75" customHeight="1">
      <c r="A4148" s="14" t="s">
        <v>10743</v>
      </c>
      <c r="B4148" s="14" t="s">
        <v>10744</v>
      </c>
      <c r="C4148" s="14">
        <v>2016.0</v>
      </c>
      <c r="D4148" s="14">
        <v>47.0</v>
      </c>
      <c r="E4148" s="14">
        <v>397933.0</v>
      </c>
      <c r="F4148" s="14" t="s">
        <v>194</v>
      </c>
      <c r="G4148" s="14" t="s">
        <v>10745</v>
      </c>
      <c r="H4148" s="14" t="s">
        <v>9381</v>
      </c>
      <c r="I4148" s="14">
        <v>0.531</v>
      </c>
      <c r="J4148" s="14">
        <v>0.532</v>
      </c>
      <c r="K4148" s="14">
        <v>0.7220285329129249</v>
      </c>
      <c r="L4148" s="14">
        <v>0.0332</v>
      </c>
      <c r="M4148" s="14">
        <v>0.546</v>
      </c>
      <c r="N4148" s="14">
        <v>0.0</v>
      </c>
      <c r="O4148" s="14">
        <v>0.149</v>
      </c>
      <c r="P4148" s="14">
        <v>0.728</v>
      </c>
      <c r="Q4148" s="14">
        <v>130.565</v>
      </c>
      <c r="R4148" s="14">
        <v>0.0</v>
      </c>
      <c r="S4148" s="14">
        <v>1.0</v>
      </c>
      <c r="T4148" s="14" t="s">
        <v>104</v>
      </c>
      <c r="U4148" s="14" t="s">
        <v>35</v>
      </c>
      <c r="V4148" s="16" t="s">
        <v>181</v>
      </c>
      <c r="W4148" s="17" t="s">
        <v>185</v>
      </c>
    </row>
    <row r="4149" ht="15.75" customHeight="1">
      <c r="A4149" s="14" t="s">
        <v>22275</v>
      </c>
      <c r="B4149" s="14" t="s">
        <v>22276</v>
      </c>
      <c r="C4149" s="14">
        <v>2006.0</v>
      </c>
      <c r="D4149" s="14">
        <v>47.0</v>
      </c>
      <c r="E4149" s="14">
        <v>263240.0</v>
      </c>
      <c r="F4149" s="14" t="s">
        <v>14888</v>
      </c>
      <c r="G4149" s="14" t="s">
        <v>22277</v>
      </c>
      <c r="H4149" s="14" t="s">
        <v>22276</v>
      </c>
      <c r="I4149" s="14">
        <v>0.745</v>
      </c>
      <c r="J4149" s="14">
        <v>0.568</v>
      </c>
      <c r="K4149" s="14">
        <v>0.7962697580733586</v>
      </c>
      <c r="L4149" s="14">
        <v>0.164</v>
      </c>
      <c r="M4149" s="14">
        <v>7.56E-4</v>
      </c>
      <c r="N4149" s="14">
        <v>0.0</v>
      </c>
      <c r="O4149" s="14">
        <v>0.159</v>
      </c>
      <c r="P4149" s="14">
        <v>0.493</v>
      </c>
      <c r="Q4149" s="14">
        <v>144.141</v>
      </c>
      <c r="R4149" s="14">
        <v>0.0</v>
      </c>
      <c r="S4149" s="14">
        <v>1.0</v>
      </c>
      <c r="T4149" s="14" t="s">
        <v>1434</v>
      </c>
      <c r="U4149" s="14" t="s">
        <v>35</v>
      </c>
      <c r="V4149" s="16" t="s">
        <v>54</v>
      </c>
      <c r="W4149" s="17" t="s">
        <v>251</v>
      </c>
    </row>
    <row r="4150" ht="15.75" customHeight="1">
      <c r="A4150" s="14" t="s">
        <v>10747</v>
      </c>
      <c r="B4150" s="14" t="s">
        <v>10748</v>
      </c>
      <c r="C4150" s="14">
        <v>2019.0</v>
      </c>
      <c r="D4150" s="14">
        <v>47.0</v>
      </c>
      <c r="E4150" s="14">
        <v>213913.0</v>
      </c>
      <c r="F4150" s="14" t="s">
        <v>9973</v>
      </c>
      <c r="G4150" s="14" t="s">
        <v>10749</v>
      </c>
      <c r="H4150" s="14" t="s">
        <v>10748</v>
      </c>
      <c r="I4150" s="14">
        <v>0.779</v>
      </c>
      <c r="J4150" s="14">
        <v>0.731</v>
      </c>
      <c r="K4150" s="14">
        <v>0.8819968771868759</v>
      </c>
      <c r="L4150" s="14">
        <v>0.0399</v>
      </c>
      <c r="M4150" s="14">
        <v>0.445</v>
      </c>
      <c r="N4150" s="14">
        <v>0.0</v>
      </c>
      <c r="O4150" s="14">
        <v>0.252</v>
      </c>
      <c r="P4150" s="14">
        <v>0.847</v>
      </c>
      <c r="Q4150" s="14">
        <v>91.99</v>
      </c>
      <c r="R4150" s="14">
        <v>5.0</v>
      </c>
      <c r="S4150" s="14">
        <v>1.0</v>
      </c>
      <c r="T4150" s="14" t="s">
        <v>103</v>
      </c>
      <c r="U4150" s="14" t="s">
        <v>35</v>
      </c>
      <c r="V4150" s="16" t="s">
        <v>560</v>
      </c>
      <c r="W4150" s="17" t="s">
        <v>185</v>
      </c>
    </row>
    <row r="4151" ht="15.75" customHeight="1">
      <c r="A4151" s="14" t="s">
        <v>6711</v>
      </c>
      <c r="B4151" s="14" t="s">
        <v>6712</v>
      </c>
      <c r="C4151" s="14">
        <v>2003.0</v>
      </c>
      <c r="D4151" s="14">
        <v>47.0</v>
      </c>
      <c r="E4151" s="14">
        <v>368546.0</v>
      </c>
      <c r="F4151" s="14" t="s">
        <v>1629</v>
      </c>
      <c r="G4151" s="14" t="s">
        <v>3165</v>
      </c>
      <c r="H4151" s="14" t="s">
        <v>6713</v>
      </c>
      <c r="I4151" s="14">
        <v>0.569</v>
      </c>
      <c r="J4151" s="14">
        <v>0.596</v>
      </c>
      <c r="K4151" s="14">
        <v>0.7752871473322507</v>
      </c>
      <c r="L4151" s="14">
        <v>0.0332</v>
      </c>
      <c r="M4151" s="14">
        <v>0.178</v>
      </c>
      <c r="N4151" s="14">
        <v>5.1E-6</v>
      </c>
      <c r="O4151" s="14">
        <v>0.336</v>
      </c>
      <c r="P4151" s="14">
        <v>0.341</v>
      </c>
      <c r="Q4151" s="14">
        <v>119.97</v>
      </c>
      <c r="R4151" s="14">
        <v>2.0</v>
      </c>
      <c r="S4151" s="14">
        <v>1.0</v>
      </c>
      <c r="T4151" s="14" t="s">
        <v>104</v>
      </c>
      <c r="U4151" s="14" t="s">
        <v>35</v>
      </c>
      <c r="V4151" s="16" t="s">
        <v>45</v>
      </c>
      <c r="W4151" s="17" t="s">
        <v>251</v>
      </c>
    </row>
    <row r="4152" ht="15.75" customHeight="1">
      <c r="A4152" s="14" t="s">
        <v>10750</v>
      </c>
      <c r="B4152" s="14" t="s">
        <v>6508</v>
      </c>
      <c r="C4152" s="14">
        <v>2014.0</v>
      </c>
      <c r="D4152" s="14">
        <v>47.0</v>
      </c>
      <c r="E4152" s="14">
        <v>277106.0</v>
      </c>
      <c r="F4152" s="14" t="s">
        <v>175</v>
      </c>
      <c r="G4152" s="14" t="s">
        <v>176</v>
      </c>
      <c r="H4152" s="14" t="s">
        <v>10751</v>
      </c>
      <c r="I4152" s="14">
        <v>0.528</v>
      </c>
      <c r="J4152" s="14">
        <v>0.644</v>
      </c>
      <c r="K4152" s="14">
        <v>0.8528864457713327</v>
      </c>
      <c r="L4152" s="14">
        <v>0.0308</v>
      </c>
      <c r="M4152" s="14">
        <v>0.673</v>
      </c>
      <c r="N4152" s="14">
        <v>0.0</v>
      </c>
      <c r="O4152" s="14">
        <v>0.0777</v>
      </c>
      <c r="P4152" s="14">
        <v>0.795</v>
      </c>
      <c r="Q4152" s="14">
        <v>95.48</v>
      </c>
      <c r="R4152" s="14">
        <v>6.0</v>
      </c>
      <c r="S4152" s="14">
        <v>0.0</v>
      </c>
      <c r="T4152" s="14" t="s">
        <v>104</v>
      </c>
      <c r="U4152" s="14" t="s">
        <v>35</v>
      </c>
      <c r="V4152" s="16" t="s">
        <v>181</v>
      </c>
      <c r="W4152" s="17" t="s">
        <v>185</v>
      </c>
    </row>
    <row r="4153" ht="15.75" customHeight="1">
      <c r="A4153" s="14" t="s">
        <v>22278</v>
      </c>
      <c r="B4153" s="14" t="s">
        <v>22279</v>
      </c>
      <c r="C4153" s="14">
        <v>2011.0</v>
      </c>
      <c r="D4153" s="14">
        <v>47.0</v>
      </c>
      <c r="E4153" s="14">
        <v>228653.0</v>
      </c>
      <c r="F4153" s="14" t="s">
        <v>20359</v>
      </c>
      <c r="G4153" s="14" t="s">
        <v>22280</v>
      </c>
      <c r="H4153" s="14" t="s">
        <v>22281</v>
      </c>
      <c r="I4153" s="14">
        <v>0.847</v>
      </c>
      <c r="J4153" s="14">
        <v>0.716</v>
      </c>
      <c r="K4153" s="14">
        <v>0.8481808653808701</v>
      </c>
      <c r="L4153" s="14">
        <v>0.0419</v>
      </c>
      <c r="M4153" s="14">
        <v>0.16</v>
      </c>
      <c r="N4153" s="14">
        <v>0.0</v>
      </c>
      <c r="O4153" s="14">
        <v>0.0424</v>
      </c>
      <c r="P4153" s="14">
        <v>0.883</v>
      </c>
      <c r="Q4153" s="14">
        <v>127.04</v>
      </c>
      <c r="R4153" s="14">
        <v>1.0</v>
      </c>
      <c r="S4153" s="14">
        <v>0.0</v>
      </c>
      <c r="T4153" s="14" t="s">
        <v>1434</v>
      </c>
      <c r="U4153" s="14" t="s">
        <v>35</v>
      </c>
      <c r="V4153" s="16" t="s">
        <v>560</v>
      </c>
      <c r="W4153" s="17" t="s">
        <v>185</v>
      </c>
    </row>
    <row r="4154" ht="15.75" customHeight="1">
      <c r="A4154" s="14" t="s">
        <v>10753</v>
      </c>
      <c r="B4154" s="14" t="s">
        <v>10754</v>
      </c>
      <c r="C4154" s="14">
        <v>1970.0</v>
      </c>
      <c r="D4154" s="14">
        <v>47.0</v>
      </c>
      <c r="E4154" s="14">
        <v>264871.0</v>
      </c>
      <c r="F4154" s="14" t="s">
        <v>10755</v>
      </c>
      <c r="G4154" s="14" t="s">
        <v>10756</v>
      </c>
      <c r="H4154" s="14" t="s">
        <v>10757</v>
      </c>
      <c r="I4154" s="14">
        <v>0.6567054320987653</v>
      </c>
      <c r="J4154" s="14">
        <v>0.6703844999999999</v>
      </c>
      <c r="K4154" s="14">
        <v>0.8136264709055699</v>
      </c>
      <c r="L4154" s="14">
        <v>0.08138265432098765</v>
      </c>
      <c r="M4154" s="14">
        <v>0.2693400896296296</v>
      </c>
      <c r="N4154" s="14">
        <v>0.05448885008024692</v>
      </c>
      <c r="O4154" s="14">
        <v>0.1911505555555556</v>
      </c>
      <c r="P4154" s="14">
        <v>0.6187672839506173</v>
      </c>
      <c r="Q4154" s="14">
        <v>120.71</v>
      </c>
      <c r="R4154" s="14">
        <v>5.0</v>
      </c>
      <c r="S4154" s="14">
        <v>1.0</v>
      </c>
      <c r="T4154" s="14" t="s">
        <v>103</v>
      </c>
      <c r="U4154" s="14" t="s">
        <v>35</v>
      </c>
      <c r="V4154" s="16" t="s">
        <v>407</v>
      </c>
      <c r="W4154" s="17" t="s">
        <v>185</v>
      </c>
    </row>
    <row r="4155" ht="15.75" customHeight="1">
      <c r="A4155" s="14" t="s">
        <v>22282</v>
      </c>
      <c r="B4155" s="14" t="s">
        <v>22283</v>
      </c>
      <c r="C4155" s="14">
        <v>2019.0</v>
      </c>
      <c r="D4155" s="14">
        <v>47.0</v>
      </c>
      <c r="E4155" s="14">
        <v>162802.0</v>
      </c>
      <c r="F4155" s="14" t="s">
        <v>124</v>
      </c>
      <c r="G4155" s="14" t="s">
        <v>2498</v>
      </c>
      <c r="H4155" s="14" t="s">
        <v>22283</v>
      </c>
      <c r="I4155" s="14">
        <v>0.795</v>
      </c>
      <c r="J4155" s="14">
        <v>0.758</v>
      </c>
      <c r="K4155" s="14">
        <v>0.8454644621554669</v>
      </c>
      <c r="L4155" s="14">
        <v>0.0556</v>
      </c>
      <c r="M4155" s="14">
        <v>0.0365</v>
      </c>
      <c r="N4155" s="14">
        <v>0.0014</v>
      </c>
      <c r="O4155" s="14">
        <v>0.0706</v>
      </c>
      <c r="P4155" s="14">
        <v>0.593</v>
      </c>
      <c r="Q4155" s="14">
        <v>128.0</v>
      </c>
      <c r="R4155" s="14">
        <v>7.0</v>
      </c>
      <c r="S4155" s="14">
        <v>0.0</v>
      </c>
      <c r="T4155" s="14" t="s">
        <v>1264</v>
      </c>
      <c r="U4155" s="14" t="s">
        <v>35</v>
      </c>
      <c r="V4155" s="16" t="s">
        <v>333</v>
      </c>
      <c r="W4155" s="17" t="s">
        <v>185</v>
      </c>
    </row>
    <row r="4156" ht="15.75" customHeight="1">
      <c r="A4156" s="14" t="s">
        <v>10758</v>
      </c>
      <c r="B4156" s="14" t="s">
        <v>10759</v>
      </c>
      <c r="C4156" s="14">
        <v>2009.0</v>
      </c>
      <c r="D4156" s="14">
        <v>47.0</v>
      </c>
      <c r="E4156" s="14">
        <v>236120.0</v>
      </c>
      <c r="F4156" s="14" t="s">
        <v>10760</v>
      </c>
      <c r="G4156" s="14" t="s">
        <v>10761</v>
      </c>
      <c r="H4156" s="14" t="s">
        <v>10762</v>
      </c>
      <c r="I4156" s="14">
        <v>0.902</v>
      </c>
      <c r="J4156" s="14">
        <v>0.653</v>
      </c>
      <c r="K4156" s="14">
        <v>0.8584475862327885</v>
      </c>
      <c r="L4156" s="14">
        <v>0.284</v>
      </c>
      <c r="M4156" s="14">
        <v>0.19</v>
      </c>
      <c r="N4156" s="14">
        <v>0.00102</v>
      </c>
      <c r="O4156" s="14">
        <v>0.0895</v>
      </c>
      <c r="P4156" s="14">
        <v>0.863</v>
      </c>
      <c r="Q4156" s="14">
        <v>94.07</v>
      </c>
      <c r="R4156" s="14">
        <v>4.0</v>
      </c>
      <c r="S4156" s="14">
        <v>0.0</v>
      </c>
      <c r="T4156" s="14" t="s">
        <v>103</v>
      </c>
      <c r="U4156" s="14" t="s">
        <v>35</v>
      </c>
      <c r="V4156" s="16" t="s">
        <v>560</v>
      </c>
      <c r="W4156" s="17" t="s">
        <v>185</v>
      </c>
    </row>
    <row r="4157" ht="15.75" customHeight="1">
      <c r="A4157" s="14" t="s">
        <v>10763</v>
      </c>
      <c r="B4157" s="14" t="s">
        <v>10764</v>
      </c>
      <c r="C4157" s="14">
        <v>1977.0</v>
      </c>
      <c r="D4157" s="14">
        <v>47.0</v>
      </c>
      <c r="E4157" s="14">
        <v>252320.0</v>
      </c>
      <c r="F4157" s="14" t="s">
        <v>10765</v>
      </c>
      <c r="G4157" s="14" t="s">
        <v>10767</v>
      </c>
      <c r="H4157" s="14" t="s">
        <v>10768</v>
      </c>
      <c r="I4157" s="14">
        <v>0.506</v>
      </c>
      <c r="J4157" s="14">
        <v>0.527</v>
      </c>
      <c r="K4157" s="14">
        <v>0.7229910379927923</v>
      </c>
      <c r="L4157" s="14">
        <v>0.0526</v>
      </c>
      <c r="M4157" s="14">
        <v>0.565</v>
      </c>
      <c r="N4157" s="14">
        <v>0.0159</v>
      </c>
      <c r="O4157" s="14">
        <v>0.131</v>
      </c>
      <c r="P4157" s="14">
        <v>0.592</v>
      </c>
      <c r="Q4157" s="14">
        <v>171.76</v>
      </c>
      <c r="R4157" s="14">
        <v>0.0</v>
      </c>
      <c r="S4157" s="14">
        <v>1.0</v>
      </c>
      <c r="T4157" s="14" t="s">
        <v>103</v>
      </c>
      <c r="U4157" s="14" t="s">
        <v>35</v>
      </c>
      <c r="V4157" s="16" t="s">
        <v>333</v>
      </c>
      <c r="W4157" s="17" t="s">
        <v>185</v>
      </c>
    </row>
    <row r="4158" ht="15.75" customHeight="1">
      <c r="A4158" s="14" t="s">
        <v>10769</v>
      </c>
      <c r="B4158" s="14" t="s">
        <v>7751</v>
      </c>
      <c r="C4158" s="14">
        <v>2022.0</v>
      </c>
      <c r="D4158" s="14">
        <v>47.0</v>
      </c>
      <c r="E4158" s="14">
        <v>184933.0</v>
      </c>
      <c r="F4158" s="14" t="s">
        <v>10770</v>
      </c>
      <c r="G4158" s="14" t="s">
        <v>10771</v>
      </c>
      <c r="H4158" s="14" t="s">
        <v>7751</v>
      </c>
      <c r="I4158" s="14">
        <v>0.815</v>
      </c>
      <c r="J4158" s="14">
        <v>0.845</v>
      </c>
      <c r="K4158" s="14">
        <v>0.8283532607356031</v>
      </c>
      <c r="L4158" s="14">
        <v>0.0457</v>
      </c>
      <c r="M4158" s="14">
        <v>0.416</v>
      </c>
      <c r="N4158" s="14">
        <v>1.54E-6</v>
      </c>
      <c r="O4158" s="14">
        <v>0.117</v>
      </c>
      <c r="P4158" s="14">
        <v>0.955</v>
      </c>
      <c r="Q4158" s="14">
        <v>129.87</v>
      </c>
      <c r="R4158" s="14">
        <v>9.0</v>
      </c>
      <c r="S4158" s="14">
        <v>0.0</v>
      </c>
      <c r="T4158" s="14" t="s">
        <v>103</v>
      </c>
      <c r="U4158" s="14" t="s">
        <v>35</v>
      </c>
      <c r="V4158" s="16" t="s">
        <v>819</v>
      </c>
      <c r="W4158" s="17" t="s">
        <v>185</v>
      </c>
    </row>
    <row r="4159" ht="15.75" customHeight="1">
      <c r="A4159" s="14" t="s">
        <v>22284</v>
      </c>
      <c r="B4159" s="14" t="s">
        <v>22285</v>
      </c>
      <c r="C4159" s="14">
        <v>2009.0</v>
      </c>
      <c r="D4159" s="14">
        <v>47.0</v>
      </c>
      <c r="E4159" s="14">
        <v>237906.0</v>
      </c>
      <c r="F4159" s="14" t="s">
        <v>22286</v>
      </c>
      <c r="G4159" s="14" t="s">
        <v>22287</v>
      </c>
      <c r="H4159" s="14" t="s">
        <v>22288</v>
      </c>
      <c r="I4159" s="14">
        <v>0.84</v>
      </c>
      <c r="J4159" s="14">
        <v>0.758</v>
      </c>
      <c r="K4159" s="14">
        <v>0.8680726370314618</v>
      </c>
      <c r="L4159" s="14">
        <v>0.197</v>
      </c>
      <c r="M4159" s="14">
        <v>0.613</v>
      </c>
      <c r="N4159" s="14">
        <v>0.0</v>
      </c>
      <c r="O4159" s="14">
        <v>0.0544</v>
      </c>
      <c r="P4159" s="14">
        <v>0.961</v>
      </c>
      <c r="Q4159" s="14">
        <v>109.99</v>
      </c>
      <c r="R4159" s="14">
        <v>9.0</v>
      </c>
      <c r="S4159" s="14">
        <v>1.0</v>
      </c>
      <c r="T4159" s="14" t="s">
        <v>1264</v>
      </c>
      <c r="U4159" s="14" t="s">
        <v>35</v>
      </c>
      <c r="V4159" s="16" t="s">
        <v>819</v>
      </c>
      <c r="W4159" s="17" t="s">
        <v>185</v>
      </c>
    </row>
    <row r="4160" ht="15.75" customHeight="1">
      <c r="A4160" s="14" t="s">
        <v>10772</v>
      </c>
      <c r="B4160" s="14" t="s">
        <v>10773</v>
      </c>
      <c r="C4160" s="14">
        <v>1996.0</v>
      </c>
      <c r="D4160" s="14">
        <v>47.0</v>
      </c>
      <c r="E4160" s="14">
        <v>229826.0</v>
      </c>
      <c r="F4160" s="14" t="s">
        <v>10774</v>
      </c>
      <c r="G4160" s="14" t="s">
        <v>10775</v>
      </c>
      <c r="H4160" s="14" t="s">
        <v>10776</v>
      </c>
      <c r="I4160" s="14">
        <v>0.708</v>
      </c>
      <c r="J4160" s="14">
        <v>0.814</v>
      </c>
      <c r="K4160" s="14">
        <v>0.7423694736007878</v>
      </c>
      <c r="L4160" s="14">
        <v>0.0405</v>
      </c>
      <c r="M4160" s="14">
        <v>0.551</v>
      </c>
      <c r="N4160" s="14">
        <v>0.821</v>
      </c>
      <c r="O4160" s="14">
        <v>0.122</v>
      </c>
      <c r="P4160" s="14">
        <v>0.64</v>
      </c>
      <c r="Q4160" s="14">
        <v>105.15</v>
      </c>
      <c r="R4160" s="14">
        <v>4.0</v>
      </c>
      <c r="S4160" s="14">
        <v>0.0</v>
      </c>
      <c r="T4160" s="14" t="s">
        <v>7448</v>
      </c>
      <c r="U4160" s="14" t="s">
        <v>35</v>
      </c>
      <c r="V4160" s="16" t="s">
        <v>407</v>
      </c>
      <c r="W4160" s="17" t="s">
        <v>185</v>
      </c>
    </row>
    <row r="4161" ht="15.75" customHeight="1">
      <c r="A4161" s="14" t="s">
        <v>22289</v>
      </c>
      <c r="B4161" s="14" t="s">
        <v>22290</v>
      </c>
      <c r="C4161" s="14">
        <v>2004.0</v>
      </c>
      <c r="D4161" s="14">
        <v>47.0</v>
      </c>
      <c r="E4161" s="14">
        <v>302386.0</v>
      </c>
      <c r="F4161" s="14" t="s">
        <v>21936</v>
      </c>
      <c r="G4161" s="14" t="s">
        <v>21937</v>
      </c>
      <c r="H4161" s="14" t="s">
        <v>22291</v>
      </c>
      <c r="I4161" s="14">
        <v>0.315</v>
      </c>
      <c r="J4161" s="14">
        <v>0.719</v>
      </c>
      <c r="K4161" s="14">
        <v>0.8319680020355494</v>
      </c>
      <c r="L4161" s="14">
        <v>0.0406</v>
      </c>
      <c r="M4161" s="14">
        <v>0.205</v>
      </c>
      <c r="N4161" s="14">
        <v>0.0168</v>
      </c>
      <c r="O4161" s="14">
        <v>0.132</v>
      </c>
      <c r="P4161" s="14">
        <v>0.285</v>
      </c>
      <c r="Q4161" s="14">
        <v>140.03</v>
      </c>
      <c r="R4161" s="14">
        <v>6.0</v>
      </c>
      <c r="S4161" s="14">
        <v>0.0</v>
      </c>
      <c r="T4161" s="14" t="s">
        <v>21939</v>
      </c>
      <c r="U4161" s="14" t="s">
        <v>35</v>
      </c>
      <c r="V4161" s="16" t="s">
        <v>36</v>
      </c>
      <c r="W4161" s="17" t="s">
        <v>251</v>
      </c>
    </row>
    <row r="4162" ht="15.75" customHeight="1">
      <c r="A4162" s="14" t="s">
        <v>10778</v>
      </c>
      <c r="B4162" s="14" t="s">
        <v>10779</v>
      </c>
      <c r="C4162" s="14">
        <v>1975.0</v>
      </c>
      <c r="D4162" s="14">
        <v>47.0</v>
      </c>
      <c r="E4162" s="14">
        <v>293093.0</v>
      </c>
      <c r="F4162" s="14" t="s">
        <v>10780</v>
      </c>
      <c r="G4162" s="14" t="s">
        <v>10781</v>
      </c>
      <c r="H4162" s="14" t="s">
        <v>10782</v>
      </c>
      <c r="I4162" s="14">
        <v>0.612</v>
      </c>
      <c r="J4162" s="14">
        <v>0.869</v>
      </c>
      <c r="K4162" s="14">
        <v>0.7634590293507699</v>
      </c>
      <c r="L4162" s="14">
        <v>0.0515</v>
      </c>
      <c r="M4162" s="14">
        <v>0.241</v>
      </c>
      <c r="N4162" s="14">
        <v>0.0367</v>
      </c>
      <c r="O4162" s="14">
        <v>0.0858</v>
      </c>
      <c r="P4162" s="14">
        <v>0.771</v>
      </c>
      <c r="Q4162" s="14">
        <v>147.5</v>
      </c>
      <c r="R4162" s="14">
        <v>7.0</v>
      </c>
      <c r="S4162" s="14">
        <v>1.0</v>
      </c>
      <c r="T4162" s="14" t="s">
        <v>103</v>
      </c>
      <c r="U4162" s="14" t="s">
        <v>35</v>
      </c>
      <c r="V4162" s="16" t="s">
        <v>181</v>
      </c>
      <c r="W4162" s="17" t="s">
        <v>185</v>
      </c>
    </row>
    <row r="4163" ht="15.75" customHeight="1">
      <c r="A4163" s="14" t="s">
        <v>10783</v>
      </c>
      <c r="B4163" s="14" t="s">
        <v>10784</v>
      </c>
      <c r="C4163" s="14">
        <v>2005.0</v>
      </c>
      <c r="D4163" s="14">
        <v>47.0</v>
      </c>
      <c r="E4163" s="14">
        <v>145466.0</v>
      </c>
      <c r="F4163" s="14" t="s">
        <v>10785</v>
      </c>
      <c r="G4163" s="14" t="s">
        <v>10786</v>
      </c>
      <c r="H4163" s="14" t="s">
        <v>10787</v>
      </c>
      <c r="I4163" s="14">
        <v>0.507</v>
      </c>
      <c r="J4163" s="14">
        <v>0.478</v>
      </c>
      <c r="K4163" s="14">
        <v>0.7450644878244165</v>
      </c>
      <c r="L4163" s="14">
        <v>0.0308</v>
      </c>
      <c r="M4163" s="14">
        <v>0.712</v>
      </c>
      <c r="N4163" s="14">
        <v>0.0</v>
      </c>
      <c r="O4163" s="14">
        <v>0.182</v>
      </c>
      <c r="P4163" s="14">
        <v>0.885</v>
      </c>
      <c r="Q4163" s="14">
        <v>134.6</v>
      </c>
      <c r="R4163" s="14">
        <v>11.0</v>
      </c>
      <c r="S4163" s="14">
        <v>1.0</v>
      </c>
      <c r="T4163" s="14" t="s">
        <v>103</v>
      </c>
      <c r="U4163" s="14" t="s">
        <v>35</v>
      </c>
      <c r="V4163" s="16" t="s">
        <v>560</v>
      </c>
      <c r="W4163" s="17" t="s">
        <v>185</v>
      </c>
    </row>
    <row r="4164" ht="15.75" customHeight="1">
      <c r="A4164" s="14" t="s">
        <v>10788</v>
      </c>
      <c r="B4164" s="14" t="s">
        <v>10789</v>
      </c>
      <c r="C4164" s="14">
        <v>2017.0</v>
      </c>
      <c r="D4164" s="14">
        <v>47.0</v>
      </c>
      <c r="E4164" s="14">
        <v>221968.0</v>
      </c>
      <c r="F4164" s="14" t="s">
        <v>10790</v>
      </c>
      <c r="G4164" s="14" t="s">
        <v>6075</v>
      </c>
      <c r="H4164" s="14" t="s">
        <v>10791</v>
      </c>
      <c r="I4164" s="14">
        <v>0.751</v>
      </c>
      <c r="J4164" s="14">
        <v>0.654</v>
      </c>
      <c r="K4164" s="14">
        <v>0.8533142258068294</v>
      </c>
      <c r="L4164" s="14">
        <v>0.206</v>
      </c>
      <c r="M4164" s="14">
        <v>0.153</v>
      </c>
      <c r="N4164" s="14">
        <v>0.0</v>
      </c>
      <c r="O4164" s="14">
        <v>0.104</v>
      </c>
      <c r="P4164" s="14">
        <v>0.527</v>
      </c>
      <c r="Q4164" s="14">
        <v>160.04</v>
      </c>
      <c r="R4164" s="14">
        <v>0.0</v>
      </c>
      <c r="S4164" s="14">
        <v>0.0</v>
      </c>
      <c r="T4164" s="14" t="s">
        <v>103</v>
      </c>
      <c r="U4164" s="14" t="s">
        <v>68</v>
      </c>
      <c r="V4164" s="16" t="s">
        <v>333</v>
      </c>
      <c r="W4164" s="17" t="s">
        <v>185</v>
      </c>
    </row>
    <row r="4165" ht="15.75" customHeight="1">
      <c r="A4165" s="14" t="s">
        <v>22292</v>
      </c>
      <c r="B4165" s="14" t="s">
        <v>22293</v>
      </c>
      <c r="C4165" s="14">
        <v>2017.0</v>
      </c>
      <c r="D4165" s="14">
        <v>47.0</v>
      </c>
      <c r="E4165" s="14">
        <v>236953.0</v>
      </c>
      <c r="F4165" s="14" t="s">
        <v>22294</v>
      </c>
      <c r="G4165" s="14" t="s">
        <v>22295</v>
      </c>
      <c r="H4165" s="14" t="s">
        <v>22296</v>
      </c>
      <c r="I4165" s="14">
        <v>0.741</v>
      </c>
      <c r="J4165" s="14">
        <v>0.679</v>
      </c>
      <c r="K4165" s="14">
        <v>0.8689923641077794</v>
      </c>
      <c r="L4165" s="14">
        <v>0.127</v>
      </c>
      <c r="M4165" s="14">
        <v>0.0862</v>
      </c>
      <c r="N4165" s="14">
        <v>0.0</v>
      </c>
      <c r="O4165" s="14">
        <v>0.112</v>
      </c>
      <c r="P4165" s="14">
        <v>0.513</v>
      </c>
      <c r="Q4165" s="14">
        <v>163.1</v>
      </c>
      <c r="R4165" s="14">
        <v>9.0</v>
      </c>
      <c r="S4165" s="14">
        <v>1.0</v>
      </c>
      <c r="T4165" s="14" t="s">
        <v>1264</v>
      </c>
      <c r="U4165" s="14" t="s">
        <v>68</v>
      </c>
      <c r="V4165" s="16" t="s">
        <v>333</v>
      </c>
      <c r="W4165" s="17" t="s">
        <v>185</v>
      </c>
    </row>
    <row r="4166" ht="15.75" customHeight="1">
      <c r="A4166" s="14" t="s">
        <v>10793</v>
      </c>
      <c r="B4166" s="14" t="s">
        <v>10794</v>
      </c>
      <c r="C4166" s="14">
        <v>2024.0</v>
      </c>
      <c r="D4166" s="14">
        <v>47.0</v>
      </c>
      <c r="E4166" s="14">
        <v>204516.0</v>
      </c>
      <c r="F4166" s="14" t="s">
        <v>880</v>
      </c>
      <c r="G4166" s="14" t="s">
        <v>10795</v>
      </c>
      <c r="H4166" s="14" t="s">
        <v>10796</v>
      </c>
      <c r="I4166" s="14">
        <v>0.802</v>
      </c>
      <c r="J4166" s="14">
        <v>0.794</v>
      </c>
      <c r="K4166" s="14">
        <v>0.8741471135355133</v>
      </c>
      <c r="L4166" s="14">
        <v>0.185</v>
      </c>
      <c r="M4166" s="14">
        <v>0.308</v>
      </c>
      <c r="N4166" s="14">
        <v>0.0</v>
      </c>
      <c r="O4166" s="14">
        <v>0.11</v>
      </c>
      <c r="P4166" s="14">
        <v>0.727</v>
      </c>
      <c r="Q4166" s="14">
        <v>93.0</v>
      </c>
      <c r="R4166" s="14">
        <v>10.0</v>
      </c>
      <c r="S4166" s="14">
        <v>0.0</v>
      </c>
      <c r="T4166" s="14" t="s">
        <v>104</v>
      </c>
      <c r="U4166" s="14" t="s">
        <v>68</v>
      </c>
      <c r="V4166" s="16" t="s">
        <v>181</v>
      </c>
      <c r="W4166" s="17" t="s">
        <v>185</v>
      </c>
    </row>
    <row r="4167" ht="15.75" customHeight="1">
      <c r="A4167" s="14" t="s">
        <v>10797</v>
      </c>
      <c r="B4167" s="14" t="s">
        <v>10798</v>
      </c>
      <c r="C4167" s="14">
        <v>2002.0</v>
      </c>
      <c r="D4167" s="14">
        <v>47.0</v>
      </c>
      <c r="E4167" s="14">
        <v>337400.0</v>
      </c>
      <c r="F4167" s="14" t="s">
        <v>880</v>
      </c>
      <c r="G4167" s="14" t="s">
        <v>3591</v>
      </c>
      <c r="H4167" s="14" t="s">
        <v>10799</v>
      </c>
      <c r="I4167" s="14">
        <v>0.701</v>
      </c>
      <c r="J4167" s="14">
        <v>0.736</v>
      </c>
      <c r="K4167" s="14">
        <v>0.7359741620701139</v>
      </c>
      <c r="L4167" s="14">
        <v>0.0533</v>
      </c>
      <c r="M4167" s="14">
        <v>0.0885</v>
      </c>
      <c r="N4167" s="14">
        <v>0.0</v>
      </c>
      <c r="O4167" s="14">
        <v>0.106</v>
      </c>
      <c r="P4167" s="14">
        <v>0.739</v>
      </c>
      <c r="Q4167" s="14">
        <v>111.73</v>
      </c>
      <c r="R4167" s="14">
        <v>1.0</v>
      </c>
      <c r="S4167" s="14">
        <v>1.0</v>
      </c>
      <c r="T4167" s="14" t="s">
        <v>104</v>
      </c>
      <c r="U4167" s="14" t="s">
        <v>94</v>
      </c>
      <c r="V4167" s="16" t="s">
        <v>181</v>
      </c>
      <c r="W4167" s="17" t="s">
        <v>185</v>
      </c>
    </row>
    <row r="4168" ht="15.75" customHeight="1">
      <c r="A4168" s="14" t="s">
        <v>6714</v>
      </c>
      <c r="B4168" s="14" t="s">
        <v>6715</v>
      </c>
      <c r="C4168" s="14">
        <v>2017.0</v>
      </c>
      <c r="D4168" s="14">
        <v>47.0</v>
      </c>
      <c r="E4168" s="14">
        <v>239293.0</v>
      </c>
      <c r="F4168" s="14" t="s">
        <v>3298</v>
      </c>
      <c r="G4168" s="14" t="s">
        <v>6716</v>
      </c>
      <c r="H4168" s="14" t="s">
        <v>6717</v>
      </c>
      <c r="I4168" s="14">
        <v>0.697</v>
      </c>
      <c r="J4168" s="14">
        <v>0.691</v>
      </c>
      <c r="K4168" s="14">
        <v>0.8727354394183747</v>
      </c>
      <c r="L4168" s="14">
        <v>0.146</v>
      </c>
      <c r="M4168" s="14">
        <v>0.214</v>
      </c>
      <c r="N4168" s="14">
        <v>0.0</v>
      </c>
      <c r="O4168" s="14">
        <v>0.185</v>
      </c>
      <c r="P4168" s="14">
        <v>0.305</v>
      </c>
      <c r="Q4168" s="14">
        <v>137.85</v>
      </c>
      <c r="R4168" s="14">
        <v>2.0</v>
      </c>
      <c r="S4168" s="14">
        <v>1.0</v>
      </c>
      <c r="T4168" s="14" t="s">
        <v>103</v>
      </c>
      <c r="U4168" s="14" t="s">
        <v>94</v>
      </c>
      <c r="V4168" s="16" t="s">
        <v>45</v>
      </c>
      <c r="W4168" s="17" t="s">
        <v>251</v>
      </c>
    </row>
    <row r="4169" ht="15.75" customHeight="1">
      <c r="A4169" s="14" t="s">
        <v>6721</v>
      </c>
      <c r="B4169" s="14" t="s">
        <v>6722</v>
      </c>
      <c r="C4169" s="14">
        <v>2018.0</v>
      </c>
      <c r="D4169" s="14">
        <v>48.0</v>
      </c>
      <c r="E4169" s="14">
        <v>382066.0</v>
      </c>
      <c r="F4169" s="14" t="s">
        <v>26</v>
      </c>
      <c r="G4169" s="14" t="s">
        <v>6723</v>
      </c>
      <c r="H4169" s="14" t="s">
        <v>6722</v>
      </c>
      <c r="I4169" s="14">
        <v>0.216</v>
      </c>
      <c r="J4169" s="14">
        <v>0.411</v>
      </c>
      <c r="K4169" s="14">
        <v>0.7448505978066681</v>
      </c>
      <c r="L4169" s="14">
        <v>0.043</v>
      </c>
      <c r="M4169" s="14">
        <v>0.117</v>
      </c>
      <c r="N4169" s="14">
        <v>0.00117</v>
      </c>
      <c r="O4169" s="14">
        <v>0.0628</v>
      </c>
      <c r="P4169" s="14">
        <v>0.0536</v>
      </c>
      <c r="Q4169" s="14">
        <v>160.001</v>
      </c>
      <c r="R4169" s="14">
        <v>2.0</v>
      </c>
      <c r="S4169" s="14">
        <v>1.0</v>
      </c>
      <c r="T4169" s="14" t="s">
        <v>34</v>
      </c>
      <c r="U4169" s="14" t="s">
        <v>68</v>
      </c>
      <c r="V4169" s="16" t="s">
        <v>75</v>
      </c>
      <c r="W4169" s="17" t="s">
        <v>251</v>
      </c>
    </row>
    <row r="4170" ht="15.75" customHeight="1">
      <c r="A4170" s="14" t="s">
        <v>22297</v>
      </c>
      <c r="B4170" s="14" t="s">
        <v>22298</v>
      </c>
      <c r="C4170" s="14">
        <v>1994.0</v>
      </c>
      <c r="D4170" s="14">
        <v>48.0</v>
      </c>
      <c r="E4170" s="14">
        <v>570435.0</v>
      </c>
      <c r="F4170" s="14" t="s">
        <v>1939</v>
      </c>
      <c r="G4170" s="14" t="s">
        <v>22025</v>
      </c>
      <c r="H4170" s="14" t="s">
        <v>22299</v>
      </c>
      <c r="I4170" s="14">
        <v>0.401</v>
      </c>
      <c r="J4170" s="14">
        <v>0.377</v>
      </c>
      <c r="K4170" s="14">
        <v>0.6488567578412326</v>
      </c>
      <c r="L4170" s="14">
        <v>0.0362</v>
      </c>
      <c r="M4170" s="14">
        <v>0.341</v>
      </c>
      <c r="N4170" s="14">
        <v>3.0E-6</v>
      </c>
      <c r="O4170" s="14">
        <v>0.972</v>
      </c>
      <c r="P4170" s="14">
        <v>0.271</v>
      </c>
      <c r="Q4170" s="14">
        <v>122.704</v>
      </c>
      <c r="R4170" s="14">
        <v>7.0</v>
      </c>
      <c r="S4170" s="14">
        <v>1.0</v>
      </c>
      <c r="T4170" s="14" t="s">
        <v>1264</v>
      </c>
      <c r="U4170" s="14" t="s">
        <v>35</v>
      </c>
      <c r="V4170" s="16" t="s">
        <v>36</v>
      </c>
      <c r="W4170" s="17" t="s">
        <v>251</v>
      </c>
    </row>
    <row r="4171" ht="15.75" customHeight="1">
      <c r="A4171" s="14" t="s">
        <v>22300</v>
      </c>
      <c r="B4171" s="14" t="s">
        <v>22301</v>
      </c>
      <c r="C4171" s="14">
        <v>2021.0</v>
      </c>
      <c r="D4171" s="14">
        <v>48.0</v>
      </c>
      <c r="E4171" s="14">
        <v>211500.0</v>
      </c>
      <c r="F4171" s="14" t="s">
        <v>22302</v>
      </c>
      <c r="G4171" s="14" t="s">
        <v>22303</v>
      </c>
      <c r="H4171" s="14" t="s">
        <v>22304</v>
      </c>
      <c r="I4171" s="14">
        <v>0.67</v>
      </c>
      <c r="J4171" s="14">
        <v>0.3</v>
      </c>
      <c r="K4171" s="14">
        <v>0.6883194661157934</v>
      </c>
      <c r="L4171" s="14">
        <v>0.0351</v>
      </c>
      <c r="M4171" s="14">
        <v>0.797</v>
      </c>
      <c r="N4171" s="14">
        <v>0.00698</v>
      </c>
      <c r="O4171" s="14">
        <v>0.104</v>
      </c>
      <c r="P4171" s="14">
        <v>0.634</v>
      </c>
      <c r="Q4171" s="14">
        <v>119.946</v>
      </c>
      <c r="R4171" s="14">
        <v>6.0</v>
      </c>
      <c r="S4171" s="14">
        <v>1.0</v>
      </c>
      <c r="T4171" s="14" t="s">
        <v>1264</v>
      </c>
      <c r="U4171" s="14" t="s">
        <v>35</v>
      </c>
      <c r="V4171" s="16" t="s">
        <v>407</v>
      </c>
      <c r="W4171" s="17" t="s">
        <v>185</v>
      </c>
    </row>
    <row r="4172" ht="15.75" customHeight="1">
      <c r="A4172" s="14" t="s">
        <v>22305</v>
      </c>
      <c r="B4172" s="14" t="s">
        <v>22306</v>
      </c>
      <c r="C4172" s="14">
        <v>2021.0</v>
      </c>
      <c r="D4172" s="14">
        <v>48.0</v>
      </c>
      <c r="E4172" s="14">
        <v>310500.0</v>
      </c>
      <c r="F4172" s="14" t="s">
        <v>22302</v>
      </c>
      <c r="G4172" s="14" t="s">
        <v>22303</v>
      </c>
      <c r="H4172" s="14" t="s">
        <v>22307</v>
      </c>
      <c r="I4172" s="14">
        <v>0.458</v>
      </c>
      <c r="J4172" s="14">
        <v>0.311</v>
      </c>
      <c r="K4172" s="14">
        <v>0.6921053194299382</v>
      </c>
      <c r="L4172" s="14">
        <v>0.0301</v>
      </c>
      <c r="M4172" s="14">
        <v>0.699</v>
      </c>
      <c r="N4172" s="14">
        <v>3.35E-4</v>
      </c>
      <c r="O4172" s="14">
        <v>0.0984</v>
      </c>
      <c r="P4172" s="14">
        <v>0.648</v>
      </c>
      <c r="Q4172" s="14">
        <v>202.005</v>
      </c>
      <c r="R4172" s="14">
        <v>4.0</v>
      </c>
      <c r="S4172" s="14">
        <v>0.0</v>
      </c>
      <c r="T4172" s="14" t="s">
        <v>1264</v>
      </c>
      <c r="U4172" s="14" t="s">
        <v>35</v>
      </c>
      <c r="V4172" s="16" t="s">
        <v>407</v>
      </c>
      <c r="W4172" s="17" t="s">
        <v>185</v>
      </c>
    </row>
    <row r="4173" ht="15.75" customHeight="1">
      <c r="A4173" s="14" t="s">
        <v>6726</v>
      </c>
      <c r="B4173" s="14" t="s">
        <v>6727</v>
      </c>
      <c r="C4173" s="14">
        <v>2009.0</v>
      </c>
      <c r="D4173" s="14">
        <v>48.0</v>
      </c>
      <c r="E4173" s="14">
        <v>213960.0</v>
      </c>
      <c r="F4173" s="14" t="s">
        <v>6728</v>
      </c>
      <c r="G4173" s="14" t="s">
        <v>6730</v>
      </c>
      <c r="H4173" s="14" t="s">
        <v>6732</v>
      </c>
      <c r="I4173" s="14">
        <v>0.884</v>
      </c>
      <c r="J4173" s="14">
        <v>0.962</v>
      </c>
      <c r="K4173" s="14">
        <v>0.8755587876526522</v>
      </c>
      <c r="L4173" s="14">
        <v>0.198</v>
      </c>
      <c r="M4173" s="14">
        <v>0.00337</v>
      </c>
      <c r="N4173" s="14">
        <v>0.436</v>
      </c>
      <c r="O4173" s="14">
        <v>0.0983</v>
      </c>
      <c r="P4173" s="14">
        <v>0.238</v>
      </c>
      <c r="Q4173" s="14">
        <v>126.98</v>
      </c>
      <c r="R4173" s="14">
        <v>0.0</v>
      </c>
      <c r="S4173" s="14">
        <v>1.0</v>
      </c>
      <c r="T4173" s="14" t="s">
        <v>103</v>
      </c>
      <c r="U4173" s="14" t="s">
        <v>35</v>
      </c>
      <c r="V4173" s="16" t="s">
        <v>36</v>
      </c>
      <c r="W4173" s="17" t="s">
        <v>251</v>
      </c>
    </row>
    <row r="4174" ht="15.75" customHeight="1">
      <c r="A4174" s="14" t="s">
        <v>6733</v>
      </c>
      <c r="B4174" s="14" t="s">
        <v>6734</v>
      </c>
      <c r="C4174" s="14">
        <v>1984.0</v>
      </c>
      <c r="D4174" s="14">
        <v>48.0</v>
      </c>
      <c r="E4174" s="14">
        <v>390293.0</v>
      </c>
      <c r="F4174" s="14" t="s">
        <v>6735</v>
      </c>
      <c r="G4174" s="14" t="s">
        <v>6145</v>
      </c>
      <c r="H4174" s="14" t="s">
        <v>6739</v>
      </c>
      <c r="I4174" s="14">
        <v>0.239</v>
      </c>
      <c r="J4174" s="14">
        <v>0.323</v>
      </c>
      <c r="K4174" s="14">
        <v>0.6354030757248648</v>
      </c>
      <c r="L4174" s="14">
        <v>0.035</v>
      </c>
      <c r="M4174" s="14">
        <v>0.402</v>
      </c>
      <c r="N4174" s="14">
        <v>1.25E-5</v>
      </c>
      <c r="O4174" s="14">
        <v>0.978</v>
      </c>
      <c r="P4174" s="14">
        <v>0.366</v>
      </c>
      <c r="Q4174" s="14">
        <v>83.62</v>
      </c>
      <c r="R4174" s="14">
        <v>2.0</v>
      </c>
      <c r="S4174" s="14">
        <v>1.0</v>
      </c>
      <c r="T4174" s="14" t="s">
        <v>103</v>
      </c>
      <c r="U4174" s="14" t="s">
        <v>68</v>
      </c>
      <c r="V4174" s="16" t="s">
        <v>45</v>
      </c>
      <c r="W4174" s="17" t="s">
        <v>251</v>
      </c>
    </row>
    <row r="4175" ht="15.75" customHeight="1">
      <c r="A4175" s="14" t="s">
        <v>10800</v>
      </c>
      <c r="B4175" s="14" t="s">
        <v>10801</v>
      </c>
      <c r="C4175" s="14">
        <v>1999.0</v>
      </c>
      <c r="D4175" s="14">
        <v>48.0</v>
      </c>
      <c r="E4175" s="14">
        <v>272066.0</v>
      </c>
      <c r="F4175" s="14" t="s">
        <v>10803</v>
      </c>
      <c r="G4175" s="14" t="s">
        <v>9397</v>
      </c>
      <c r="H4175" s="14" t="s">
        <v>10804</v>
      </c>
      <c r="I4175" s="14">
        <v>0.861</v>
      </c>
      <c r="J4175" s="14">
        <v>0.666</v>
      </c>
      <c r="K4175" s="14">
        <v>0.8356255213390452</v>
      </c>
      <c r="L4175" s="14">
        <v>0.174</v>
      </c>
      <c r="M4175" s="14">
        <v>0.226</v>
      </c>
      <c r="N4175" s="14">
        <v>3.5E-6</v>
      </c>
      <c r="O4175" s="14">
        <v>0.106</v>
      </c>
      <c r="P4175" s="14">
        <v>0.648</v>
      </c>
      <c r="Q4175" s="14">
        <v>100.58</v>
      </c>
      <c r="R4175" s="14">
        <v>5.0</v>
      </c>
      <c r="S4175" s="14">
        <v>0.0</v>
      </c>
      <c r="T4175" s="14" t="s">
        <v>103</v>
      </c>
      <c r="U4175" s="14" t="s">
        <v>68</v>
      </c>
      <c r="V4175" s="16" t="s">
        <v>407</v>
      </c>
      <c r="W4175" s="17" t="s">
        <v>185</v>
      </c>
    </row>
    <row r="4176" ht="15.75" customHeight="1">
      <c r="A4176" s="14" t="s">
        <v>6740</v>
      </c>
      <c r="B4176" s="14" t="s">
        <v>6741</v>
      </c>
      <c r="C4176" s="14">
        <v>2014.0</v>
      </c>
      <c r="D4176" s="14">
        <v>48.0</v>
      </c>
      <c r="E4176" s="14">
        <v>212727.0</v>
      </c>
      <c r="F4176" s="14" t="s">
        <v>4320</v>
      </c>
      <c r="G4176" s="14" t="s">
        <v>4321</v>
      </c>
      <c r="H4176" s="14" t="s">
        <v>6742</v>
      </c>
      <c r="I4176" s="14">
        <v>0.593</v>
      </c>
      <c r="J4176" s="14">
        <v>0.972</v>
      </c>
      <c r="K4176" s="14">
        <v>0.9054392231320891</v>
      </c>
      <c r="L4176" s="14">
        <v>0.323</v>
      </c>
      <c r="M4176" s="14">
        <v>0.222</v>
      </c>
      <c r="N4176" s="14">
        <v>0.0</v>
      </c>
      <c r="O4176" s="14">
        <v>0.192</v>
      </c>
      <c r="P4176" s="14">
        <v>0.413</v>
      </c>
      <c r="Q4176" s="14">
        <v>138.133</v>
      </c>
      <c r="R4176" s="14">
        <v>2.0</v>
      </c>
      <c r="S4176" s="14">
        <v>1.0</v>
      </c>
      <c r="T4176" s="14" t="s">
        <v>34</v>
      </c>
      <c r="U4176" s="14" t="s">
        <v>35</v>
      </c>
      <c r="V4176" s="16" t="s">
        <v>54</v>
      </c>
      <c r="W4176" s="17" t="s">
        <v>251</v>
      </c>
    </row>
    <row r="4177" ht="15.75" customHeight="1">
      <c r="A4177" s="14" t="s">
        <v>6745</v>
      </c>
      <c r="B4177" s="14" t="s">
        <v>6746</v>
      </c>
      <c r="C4177" s="14">
        <v>2021.0</v>
      </c>
      <c r="D4177" s="14">
        <v>48.0</v>
      </c>
      <c r="E4177" s="14">
        <v>210500.0</v>
      </c>
      <c r="F4177" s="14" t="s">
        <v>26</v>
      </c>
      <c r="G4177" s="14" t="s">
        <v>1554</v>
      </c>
      <c r="H4177" s="14" t="s">
        <v>6749</v>
      </c>
      <c r="I4177" s="14">
        <v>0.636</v>
      </c>
      <c r="J4177" s="14">
        <v>0.206</v>
      </c>
      <c r="K4177" s="14">
        <v>0.7035698243812469</v>
      </c>
      <c r="L4177" s="14">
        <v>0.0402</v>
      </c>
      <c r="M4177" s="14">
        <v>0.923</v>
      </c>
      <c r="N4177" s="14">
        <v>2.66E-5</v>
      </c>
      <c r="O4177" s="14">
        <v>0.119</v>
      </c>
      <c r="P4177" s="14">
        <v>0.488</v>
      </c>
      <c r="Q4177" s="14">
        <v>139.819</v>
      </c>
      <c r="R4177" s="14">
        <v>0.0</v>
      </c>
      <c r="S4177" s="14">
        <v>1.0</v>
      </c>
      <c r="T4177" s="14" t="s">
        <v>34</v>
      </c>
      <c r="U4177" s="14" t="s">
        <v>35</v>
      </c>
      <c r="V4177" s="16" t="s">
        <v>54</v>
      </c>
      <c r="W4177" s="17" t="s">
        <v>251</v>
      </c>
    </row>
    <row r="4178" ht="15.75" customHeight="1">
      <c r="A4178" s="14" t="s">
        <v>10805</v>
      </c>
      <c r="B4178" s="14" t="s">
        <v>10806</v>
      </c>
      <c r="C4178" s="14">
        <v>2020.0</v>
      </c>
      <c r="D4178" s="14">
        <v>48.0</v>
      </c>
      <c r="E4178" s="14">
        <v>172999.0</v>
      </c>
      <c r="F4178" s="14" t="s">
        <v>2074</v>
      </c>
      <c r="G4178" s="14" t="s">
        <v>8626</v>
      </c>
      <c r="H4178" s="14" t="s">
        <v>10807</v>
      </c>
      <c r="I4178" s="14">
        <v>0.783</v>
      </c>
      <c r="J4178" s="14">
        <v>0.695</v>
      </c>
      <c r="K4178" s="14">
        <v>0.8314760549947282</v>
      </c>
      <c r="L4178" s="14">
        <v>0.048</v>
      </c>
      <c r="M4178" s="14">
        <v>0.277</v>
      </c>
      <c r="N4178" s="14">
        <v>1.54E-5</v>
      </c>
      <c r="O4178" s="14">
        <v>0.0672</v>
      </c>
      <c r="P4178" s="14">
        <v>0.722</v>
      </c>
      <c r="Q4178" s="14">
        <v>101.969</v>
      </c>
      <c r="R4178" s="14">
        <v>2.0</v>
      </c>
      <c r="S4178" s="14">
        <v>0.0</v>
      </c>
      <c r="T4178" s="14" t="s">
        <v>103</v>
      </c>
      <c r="U4178" s="14" t="s">
        <v>35</v>
      </c>
      <c r="V4178" s="16" t="s">
        <v>181</v>
      </c>
      <c r="W4178" s="17" t="s">
        <v>185</v>
      </c>
    </row>
    <row r="4179" ht="15.75" customHeight="1">
      <c r="A4179" s="14" t="s">
        <v>6752</v>
      </c>
      <c r="B4179" s="14" t="s">
        <v>6753</v>
      </c>
      <c r="C4179" s="14">
        <v>2011.0</v>
      </c>
      <c r="D4179" s="14">
        <v>48.0</v>
      </c>
      <c r="E4179" s="14">
        <v>224528.0</v>
      </c>
      <c r="F4179" s="14" t="s">
        <v>3108</v>
      </c>
      <c r="G4179" s="14" t="s">
        <v>6756</v>
      </c>
      <c r="H4179" s="14" t="s">
        <v>14217</v>
      </c>
      <c r="I4179" s="14">
        <v>0.843</v>
      </c>
      <c r="J4179" s="14">
        <v>0.425</v>
      </c>
      <c r="K4179" s="14">
        <v>0.7889119414628172</v>
      </c>
      <c r="L4179" s="14">
        <v>0.0352</v>
      </c>
      <c r="M4179" s="14">
        <v>0.565</v>
      </c>
      <c r="N4179" s="14">
        <v>0.0</v>
      </c>
      <c r="O4179" s="14">
        <v>0.102</v>
      </c>
      <c r="P4179" s="14">
        <v>0.284</v>
      </c>
      <c r="Q4179" s="14">
        <v>104.02</v>
      </c>
      <c r="R4179" s="14">
        <v>8.0</v>
      </c>
      <c r="S4179" s="14">
        <v>1.0</v>
      </c>
      <c r="T4179" s="14" t="s">
        <v>103</v>
      </c>
      <c r="U4179" s="14" t="s">
        <v>35</v>
      </c>
      <c r="V4179" s="16" t="s">
        <v>36</v>
      </c>
      <c r="W4179" s="17" t="s">
        <v>251</v>
      </c>
    </row>
    <row r="4180" ht="15.75" customHeight="1">
      <c r="A4180" s="14" t="s">
        <v>10808</v>
      </c>
      <c r="B4180" s="14" t="s">
        <v>10809</v>
      </c>
      <c r="C4180" s="14">
        <v>2015.0</v>
      </c>
      <c r="D4180" s="14">
        <v>48.0</v>
      </c>
      <c r="E4180" s="14">
        <v>240986.0</v>
      </c>
      <c r="F4180" s="14" t="s">
        <v>3108</v>
      </c>
      <c r="G4180" s="14" t="s">
        <v>6756</v>
      </c>
      <c r="H4180" s="14" t="s">
        <v>10810</v>
      </c>
      <c r="I4180" s="14">
        <v>0.812</v>
      </c>
      <c r="J4180" s="14">
        <v>0.542</v>
      </c>
      <c r="K4180" s="14">
        <v>0.8589181442718347</v>
      </c>
      <c r="L4180" s="14">
        <v>0.0444</v>
      </c>
      <c r="M4180" s="14">
        <v>0.294</v>
      </c>
      <c r="N4180" s="14">
        <v>6.92E-5</v>
      </c>
      <c r="O4180" s="14">
        <v>0.141</v>
      </c>
      <c r="P4180" s="14">
        <v>0.733</v>
      </c>
      <c r="Q4180" s="14">
        <v>110.268</v>
      </c>
      <c r="R4180" s="14">
        <v>7.0</v>
      </c>
      <c r="S4180" s="14">
        <v>0.0</v>
      </c>
      <c r="T4180" s="14" t="s">
        <v>103</v>
      </c>
      <c r="U4180" s="14" t="s">
        <v>35</v>
      </c>
      <c r="V4180" s="16" t="s">
        <v>181</v>
      </c>
      <c r="W4180" s="17" t="s">
        <v>185</v>
      </c>
    </row>
    <row r="4181" ht="15.75" customHeight="1">
      <c r="A4181" s="14" t="s">
        <v>6760</v>
      </c>
      <c r="B4181" s="14" t="s">
        <v>6761</v>
      </c>
      <c r="C4181" s="14">
        <v>2020.0</v>
      </c>
      <c r="D4181" s="14">
        <v>48.0</v>
      </c>
      <c r="E4181" s="14">
        <v>200991.0</v>
      </c>
      <c r="F4181" s="14" t="s">
        <v>901</v>
      </c>
      <c r="G4181" s="14" t="s">
        <v>6764</v>
      </c>
      <c r="H4181" s="14" t="s">
        <v>6765</v>
      </c>
      <c r="I4181" s="14">
        <v>0.718</v>
      </c>
      <c r="J4181" s="14">
        <v>0.382</v>
      </c>
      <c r="K4181" s="14">
        <v>0.7983017132419674</v>
      </c>
      <c r="L4181" s="14">
        <v>0.0466</v>
      </c>
      <c r="M4181" s="14">
        <v>0.585</v>
      </c>
      <c r="N4181" s="14">
        <v>0.0</v>
      </c>
      <c r="O4181" s="14">
        <v>0.128</v>
      </c>
      <c r="P4181" s="14">
        <v>0.499</v>
      </c>
      <c r="Q4181" s="14">
        <v>87.029</v>
      </c>
      <c r="R4181" s="14">
        <v>7.0</v>
      </c>
      <c r="S4181" s="14">
        <v>1.0</v>
      </c>
      <c r="T4181" s="14" t="s">
        <v>104</v>
      </c>
      <c r="U4181" s="14" t="s">
        <v>35</v>
      </c>
      <c r="V4181" s="16" t="s">
        <v>54</v>
      </c>
      <c r="W4181" s="17" t="s">
        <v>251</v>
      </c>
    </row>
    <row r="4182" ht="15.75" customHeight="1">
      <c r="A4182" s="14" t="s">
        <v>6769</v>
      </c>
      <c r="B4182" s="14" t="s">
        <v>6770</v>
      </c>
      <c r="C4182" s="14">
        <v>2019.0</v>
      </c>
      <c r="D4182" s="14">
        <v>48.0</v>
      </c>
      <c r="E4182" s="14">
        <v>247247.0</v>
      </c>
      <c r="F4182" s="14" t="s">
        <v>3624</v>
      </c>
      <c r="G4182" s="14" t="s">
        <v>1593</v>
      </c>
      <c r="H4182" s="14" t="s">
        <v>6770</v>
      </c>
      <c r="I4182" s="14">
        <v>0.574</v>
      </c>
      <c r="J4182" s="14">
        <v>0.738</v>
      </c>
      <c r="K4182" s="14">
        <v>0.8562872970535307</v>
      </c>
      <c r="L4182" s="14">
        <v>0.0958</v>
      </c>
      <c r="M4182" s="14">
        <v>0.0235</v>
      </c>
      <c r="N4182" s="14">
        <v>2.03E-6</v>
      </c>
      <c r="O4182" s="14">
        <v>0.0959</v>
      </c>
      <c r="P4182" s="14">
        <v>0.307</v>
      </c>
      <c r="Q4182" s="14">
        <v>109.996</v>
      </c>
      <c r="R4182" s="14">
        <v>10.0</v>
      </c>
      <c r="S4182" s="14">
        <v>1.0</v>
      </c>
      <c r="T4182" s="14" t="s">
        <v>104</v>
      </c>
      <c r="U4182" s="14" t="s">
        <v>35</v>
      </c>
      <c r="V4182" s="16" t="s">
        <v>45</v>
      </c>
      <c r="W4182" s="17" t="s">
        <v>251</v>
      </c>
    </row>
    <row r="4183" ht="15.75" customHeight="1">
      <c r="A4183" s="14" t="s">
        <v>6774</v>
      </c>
      <c r="B4183" s="14" t="s">
        <v>6775</v>
      </c>
      <c r="C4183" s="14">
        <v>2006.0</v>
      </c>
      <c r="D4183" s="14">
        <v>48.0</v>
      </c>
      <c r="E4183" s="14">
        <v>306773.0</v>
      </c>
      <c r="F4183" s="14" t="s">
        <v>880</v>
      </c>
      <c r="G4183" s="14" t="s">
        <v>3591</v>
      </c>
      <c r="H4183" s="14" t="s">
        <v>6778</v>
      </c>
      <c r="I4183" s="14">
        <v>0.674</v>
      </c>
      <c r="J4183" s="14">
        <v>0.705</v>
      </c>
      <c r="K4183" s="14">
        <v>0.8001839453981524</v>
      </c>
      <c r="L4183" s="14">
        <v>0.0537</v>
      </c>
      <c r="M4183" s="14">
        <v>0.307</v>
      </c>
      <c r="N4183" s="14">
        <v>2.06E-6</v>
      </c>
      <c r="O4183" s="14">
        <v>0.0795</v>
      </c>
      <c r="P4183" s="14">
        <v>0.487</v>
      </c>
      <c r="Q4183" s="14">
        <v>93.002</v>
      </c>
      <c r="R4183" s="14">
        <v>10.0</v>
      </c>
      <c r="S4183" s="14">
        <v>0.0</v>
      </c>
      <c r="T4183" s="14" t="s">
        <v>104</v>
      </c>
      <c r="U4183" s="14" t="s">
        <v>68</v>
      </c>
      <c r="V4183" s="16" t="s">
        <v>54</v>
      </c>
      <c r="W4183" s="17" t="s">
        <v>251</v>
      </c>
    </row>
    <row r="4184" ht="15.75" customHeight="1">
      <c r="A4184" s="14" t="s">
        <v>6779</v>
      </c>
      <c r="B4184" s="14" t="s">
        <v>6781</v>
      </c>
      <c r="C4184" s="14">
        <v>2013.0</v>
      </c>
      <c r="D4184" s="14">
        <v>48.0</v>
      </c>
      <c r="E4184" s="14">
        <v>290880.0</v>
      </c>
      <c r="F4184" s="14" t="s">
        <v>1918</v>
      </c>
      <c r="G4184" s="14" t="s">
        <v>1919</v>
      </c>
      <c r="H4184" s="14" t="s">
        <v>6786</v>
      </c>
      <c r="I4184" s="14">
        <v>0.352</v>
      </c>
      <c r="J4184" s="14">
        <v>0.461</v>
      </c>
      <c r="K4184" s="14">
        <v>0.8023442345774102</v>
      </c>
      <c r="L4184" s="14">
        <v>0.0305</v>
      </c>
      <c r="M4184" s="14">
        <v>0.691</v>
      </c>
      <c r="N4184" s="14">
        <v>0.00235</v>
      </c>
      <c r="O4184" s="14">
        <v>0.106</v>
      </c>
      <c r="P4184" s="14">
        <v>0.22</v>
      </c>
      <c r="Q4184" s="14">
        <v>128.232</v>
      </c>
      <c r="R4184" s="14">
        <v>6.0</v>
      </c>
      <c r="S4184" s="14">
        <v>1.0</v>
      </c>
      <c r="T4184" s="14" t="s">
        <v>104</v>
      </c>
      <c r="U4184" s="14" t="s">
        <v>35</v>
      </c>
      <c r="V4184" s="16" t="s">
        <v>36</v>
      </c>
      <c r="W4184" s="17" t="s">
        <v>251</v>
      </c>
    </row>
    <row r="4185" ht="15.75" customHeight="1">
      <c r="A4185" s="14" t="s">
        <v>22308</v>
      </c>
      <c r="B4185" s="14" t="s">
        <v>22309</v>
      </c>
      <c r="C4185" s="14">
        <v>1962.0</v>
      </c>
      <c r="D4185" s="14">
        <v>48.0</v>
      </c>
      <c r="E4185" s="14">
        <v>160115.0</v>
      </c>
      <c r="F4185" s="14" t="s">
        <v>22310</v>
      </c>
      <c r="G4185" s="14" t="s">
        <v>22311</v>
      </c>
      <c r="H4185" s="14" t="s">
        <v>22312</v>
      </c>
      <c r="I4185" s="14">
        <v>0.543</v>
      </c>
      <c r="J4185" s="14">
        <v>0.5</v>
      </c>
      <c r="K4185" s="14">
        <v>0.7586251149496585</v>
      </c>
      <c r="L4185" s="14">
        <v>0.163</v>
      </c>
      <c r="M4185" s="14">
        <v>0.815</v>
      </c>
      <c r="N4185" s="14">
        <v>8.55E-5</v>
      </c>
      <c r="O4185" s="14">
        <v>0.0977</v>
      </c>
      <c r="P4185" s="14">
        <v>0.618</v>
      </c>
      <c r="Q4185" s="14">
        <v>87.252</v>
      </c>
      <c r="R4185" s="14">
        <v>2.0</v>
      </c>
      <c r="S4185" s="14">
        <v>1.0</v>
      </c>
      <c r="T4185" s="14" t="s">
        <v>1264</v>
      </c>
      <c r="U4185" s="14" t="s">
        <v>35</v>
      </c>
      <c r="V4185" s="16" t="s">
        <v>407</v>
      </c>
      <c r="W4185" s="17" t="s">
        <v>185</v>
      </c>
    </row>
    <row r="4186" ht="15.75" customHeight="1">
      <c r="A4186" s="14" t="s">
        <v>22313</v>
      </c>
      <c r="B4186" s="14" t="s">
        <v>22314</v>
      </c>
      <c r="C4186" s="14">
        <v>2015.0</v>
      </c>
      <c r="D4186" s="14">
        <v>48.0</v>
      </c>
      <c r="E4186" s="14">
        <v>246653.0</v>
      </c>
      <c r="F4186" s="14" t="s">
        <v>22062</v>
      </c>
      <c r="G4186" s="14" t="s">
        <v>22063</v>
      </c>
      <c r="H4186" s="14" t="s">
        <v>22315</v>
      </c>
      <c r="I4186" s="14">
        <v>0.669</v>
      </c>
      <c r="J4186" s="14">
        <v>0.824</v>
      </c>
      <c r="K4186" s="14">
        <v>0.8648215087616876</v>
      </c>
      <c r="L4186" s="14">
        <v>0.0514</v>
      </c>
      <c r="M4186" s="14">
        <v>0.36</v>
      </c>
      <c r="N4186" s="14">
        <v>8.84E-5</v>
      </c>
      <c r="O4186" s="14">
        <v>0.124</v>
      </c>
      <c r="P4186" s="14">
        <v>0.9</v>
      </c>
      <c r="Q4186" s="14">
        <v>104.031</v>
      </c>
      <c r="R4186" s="14">
        <v>4.0</v>
      </c>
      <c r="S4186" s="14">
        <v>0.0</v>
      </c>
      <c r="T4186" s="14" t="s">
        <v>1264</v>
      </c>
      <c r="U4186" s="14" t="s">
        <v>35</v>
      </c>
      <c r="V4186" s="16" t="s">
        <v>819</v>
      </c>
      <c r="W4186" s="17" t="s">
        <v>185</v>
      </c>
    </row>
    <row r="4187" ht="15.75" customHeight="1">
      <c r="A4187" s="14" t="s">
        <v>22316</v>
      </c>
      <c r="B4187" s="14" t="s">
        <v>22317</v>
      </c>
      <c r="C4187" s="14">
        <v>2017.0</v>
      </c>
      <c r="D4187" s="14">
        <v>48.0</v>
      </c>
      <c r="E4187" s="14">
        <v>320360.0</v>
      </c>
      <c r="F4187" s="14" t="s">
        <v>20108</v>
      </c>
      <c r="G4187" s="14" t="s">
        <v>22318</v>
      </c>
      <c r="H4187" s="14" t="s">
        <v>22319</v>
      </c>
      <c r="I4187" s="14">
        <v>0.729</v>
      </c>
      <c r="J4187" s="14">
        <v>0.864</v>
      </c>
      <c r="K4187" s="14">
        <v>0.8108356682820177</v>
      </c>
      <c r="L4187" s="14">
        <v>0.0659</v>
      </c>
      <c r="M4187" s="14">
        <v>0.128</v>
      </c>
      <c r="N4187" s="14">
        <v>0.0613</v>
      </c>
      <c r="O4187" s="14">
        <v>0.163</v>
      </c>
      <c r="P4187" s="14">
        <v>0.797</v>
      </c>
      <c r="Q4187" s="14">
        <v>170.502</v>
      </c>
      <c r="R4187" s="14">
        <v>2.0</v>
      </c>
      <c r="S4187" s="14">
        <v>1.0</v>
      </c>
      <c r="T4187" s="14" t="s">
        <v>1264</v>
      </c>
      <c r="U4187" s="14" t="s">
        <v>35</v>
      </c>
      <c r="V4187" s="16" t="s">
        <v>181</v>
      </c>
      <c r="W4187" s="17" t="s">
        <v>185</v>
      </c>
    </row>
    <row r="4188" ht="15.75" customHeight="1">
      <c r="A4188" s="14" t="s">
        <v>22320</v>
      </c>
      <c r="B4188" s="14" t="s">
        <v>22321</v>
      </c>
      <c r="C4188" s="14">
        <v>2020.0</v>
      </c>
      <c r="D4188" s="14">
        <v>48.0</v>
      </c>
      <c r="E4188" s="14">
        <v>289906.0</v>
      </c>
      <c r="F4188" s="14" t="s">
        <v>22029</v>
      </c>
      <c r="G4188" s="14" t="s">
        <v>22030</v>
      </c>
      <c r="H4188" s="14" t="s">
        <v>22114</v>
      </c>
      <c r="I4188" s="14">
        <v>0.55</v>
      </c>
      <c r="J4188" s="14">
        <v>0.688</v>
      </c>
      <c r="K4188" s="14">
        <v>0.8230701772972202</v>
      </c>
      <c r="L4188" s="14">
        <v>0.0369</v>
      </c>
      <c r="M4188" s="14">
        <v>0.0724</v>
      </c>
      <c r="N4188" s="14">
        <v>3.49E-4</v>
      </c>
      <c r="O4188" s="14">
        <v>0.11</v>
      </c>
      <c r="P4188" s="14">
        <v>0.341</v>
      </c>
      <c r="Q4188" s="14">
        <v>178.982</v>
      </c>
      <c r="R4188" s="14">
        <v>2.0</v>
      </c>
      <c r="S4188" s="14">
        <v>1.0</v>
      </c>
      <c r="T4188" s="14" t="s">
        <v>1264</v>
      </c>
      <c r="U4188" s="14" t="s">
        <v>35</v>
      </c>
      <c r="V4188" s="16" t="s">
        <v>45</v>
      </c>
      <c r="W4188" s="17" t="s">
        <v>251</v>
      </c>
    </row>
    <row r="4189" ht="15.75" customHeight="1">
      <c r="A4189" s="14" t="s">
        <v>22322</v>
      </c>
      <c r="B4189" s="14" t="s">
        <v>22323</v>
      </c>
      <c r="C4189" s="14">
        <v>2020.0</v>
      </c>
      <c r="D4189" s="14">
        <v>48.0</v>
      </c>
      <c r="E4189" s="14">
        <v>181940.0</v>
      </c>
      <c r="F4189" s="14" t="s">
        <v>22324</v>
      </c>
      <c r="G4189" s="14" t="s">
        <v>22325</v>
      </c>
      <c r="H4189" s="14" t="s">
        <v>16958</v>
      </c>
      <c r="I4189" s="14">
        <v>0.666</v>
      </c>
      <c r="J4189" s="14">
        <v>0.885</v>
      </c>
      <c r="K4189" s="14">
        <v>0.8801146450306909</v>
      </c>
      <c r="L4189" s="14">
        <v>0.0394</v>
      </c>
      <c r="M4189" s="14">
        <v>0.194</v>
      </c>
      <c r="N4189" s="14">
        <v>0.0</v>
      </c>
      <c r="O4189" s="14">
        <v>0.12</v>
      </c>
      <c r="P4189" s="14">
        <v>0.942</v>
      </c>
      <c r="Q4189" s="14">
        <v>111.506</v>
      </c>
      <c r="R4189" s="14">
        <v>0.0</v>
      </c>
      <c r="S4189" s="14">
        <v>0.0</v>
      </c>
      <c r="T4189" s="14" t="s">
        <v>1264</v>
      </c>
      <c r="U4189" s="14" t="s">
        <v>35</v>
      </c>
      <c r="V4189" s="16" t="s">
        <v>819</v>
      </c>
      <c r="W4189" s="17" t="s">
        <v>185</v>
      </c>
    </row>
    <row r="4190" ht="15.75" customHeight="1">
      <c r="A4190" s="14" t="s">
        <v>22326</v>
      </c>
      <c r="B4190" s="14" t="s">
        <v>22327</v>
      </c>
      <c r="C4190" s="14">
        <v>2021.0</v>
      </c>
      <c r="D4190" s="14">
        <v>48.0</v>
      </c>
      <c r="E4190" s="14">
        <v>239840.0</v>
      </c>
      <c r="F4190" s="14" t="s">
        <v>22110</v>
      </c>
      <c r="G4190" s="14" t="s">
        <v>22111</v>
      </c>
      <c r="H4190" s="14" t="s">
        <v>22328</v>
      </c>
      <c r="I4190" s="14">
        <v>0.573</v>
      </c>
      <c r="J4190" s="14">
        <v>0.496</v>
      </c>
      <c r="K4190" s="14">
        <v>0.858126751206166</v>
      </c>
      <c r="L4190" s="14">
        <v>0.0322</v>
      </c>
      <c r="M4190" s="14">
        <v>0.571</v>
      </c>
      <c r="N4190" s="14">
        <v>0.0</v>
      </c>
      <c r="O4190" s="14">
        <v>0.176</v>
      </c>
      <c r="P4190" s="14">
        <v>0.299</v>
      </c>
      <c r="Q4190" s="14">
        <v>79.947</v>
      </c>
      <c r="R4190" s="14">
        <v>1.0</v>
      </c>
      <c r="S4190" s="14">
        <v>0.0</v>
      </c>
      <c r="T4190" s="14" t="s">
        <v>1264</v>
      </c>
      <c r="U4190" s="14" t="s">
        <v>35</v>
      </c>
      <c r="V4190" s="16" t="s">
        <v>36</v>
      </c>
      <c r="W4190" s="17" t="s">
        <v>251</v>
      </c>
    </row>
    <row r="4191" ht="15.75" customHeight="1">
      <c r="A4191" s="14" t="s">
        <v>10812</v>
      </c>
      <c r="B4191" s="14" t="s">
        <v>10813</v>
      </c>
      <c r="C4191" s="14">
        <v>1988.0</v>
      </c>
      <c r="D4191" s="14">
        <v>48.0</v>
      </c>
      <c r="E4191" s="14">
        <v>250493.0</v>
      </c>
      <c r="F4191" s="14" t="s">
        <v>10814</v>
      </c>
      <c r="G4191" s="14" t="s">
        <v>10815</v>
      </c>
      <c r="H4191" s="14" t="s">
        <v>10816</v>
      </c>
      <c r="I4191" s="14">
        <v>0.729</v>
      </c>
      <c r="J4191" s="14">
        <v>0.754</v>
      </c>
      <c r="K4191" s="14">
        <v>0.740337518432179</v>
      </c>
      <c r="L4191" s="14">
        <v>0.0444</v>
      </c>
      <c r="M4191" s="14">
        <v>0.0139</v>
      </c>
      <c r="N4191" s="14">
        <v>0.0977</v>
      </c>
      <c r="O4191" s="14">
        <v>0.0388</v>
      </c>
      <c r="P4191" s="14">
        <v>0.852</v>
      </c>
      <c r="Q4191" s="14">
        <v>133.111</v>
      </c>
      <c r="R4191" s="14">
        <v>10.0</v>
      </c>
      <c r="S4191" s="14">
        <v>1.0</v>
      </c>
      <c r="T4191" s="14" t="s">
        <v>103</v>
      </c>
      <c r="U4191" s="14" t="s">
        <v>68</v>
      </c>
      <c r="V4191" s="16" t="s">
        <v>560</v>
      </c>
      <c r="W4191" s="17" t="s">
        <v>185</v>
      </c>
    </row>
    <row r="4192" ht="15.75" customHeight="1">
      <c r="A4192" s="14" t="s">
        <v>10817</v>
      </c>
      <c r="B4192" s="14" t="s">
        <v>10818</v>
      </c>
      <c r="C4192" s="14">
        <v>2015.0</v>
      </c>
      <c r="D4192" s="14">
        <v>48.0</v>
      </c>
      <c r="E4192" s="14">
        <v>189818.0</v>
      </c>
      <c r="F4192" s="14" t="s">
        <v>10727</v>
      </c>
      <c r="G4192" s="14" t="s">
        <v>10819</v>
      </c>
      <c r="H4192" s="14" t="s">
        <v>10820</v>
      </c>
      <c r="I4192" s="14">
        <v>0.877</v>
      </c>
      <c r="J4192" s="14">
        <v>0.59</v>
      </c>
      <c r="K4192" s="14">
        <v>0.85260838874826</v>
      </c>
      <c r="L4192" s="14">
        <v>0.0779</v>
      </c>
      <c r="M4192" s="14">
        <v>0.0191</v>
      </c>
      <c r="N4192" s="14">
        <v>0.459</v>
      </c>
      <c r="O4192" s="14">
        <v>0.264</v>
      </c>
      <c r="P4192" s="14">
        <v>0.932</v>
      </c>
      <c r="Q4192" s="14">
        <v>125.012</v>
      </c>
      <c r="R4192" s="14">
        <v>10.0</v>
      </c>
      <c r="S4192" s="14">
        <v>0.0</v>
      </c>
      <c r="T4192" s="14" t="s">
        <v>103</v>
      </c>
      <c r="U4192" s="14" t="s">
        <v>35</v>
      </c>
      <c r="V4192" s="16" t="s">
        <v>819</v>
      </c>
      <c r="W4192" s="17" t="s">
        <v>185</v>
      </c>
    </row>
    <row r="4193" ht="15.75" customHeight="1">
      <c r="A4193" s="14" t="s">
        <v>6789</v>
      </c>
      <c r="B4193" s="14" t="s">
        <v>6791</v>
      </c>
      <c r="C4193" s="14">
        <v>2019.0</v>
      </c>
      <c r="D4193" s="14">
        <v>48.0</v>
      </c>
      <c r="E4193" s="14">
        <v>235920.0</v>
      </c>
      <c r="F4193" s="14" t="s">
        <v>6794</v>
      </c>
      <c r="G4193" s="14" t="s">
        <v>6795</v>
      </c>
      <c r="H4193" s="14" t="s">
        <v>6795</v>
      </c>
      <c r="I4193" s="14">
        <v>0.518</v>
      </c>
      <c r="J4193" s="14">
        <v>0.545</v>
      </c>
      <c r="K4193" s="14">
        <v>0.8841785553679085</v>
      </c>
      <c r="L4193" s="14">
        <v>0.0963</v>
      </c>
      <c r="M4193" s="14">
        <v>0.159</v>
      </c>
      <c r="N4193" s="14">
        <v>6.7E-6</v>
      </c>
      <c r="O4193" s="14">
        <v>0.108</v>
      </c>
      <c r="P4193" s="14">
        <v>0.37</v>
      </c>
      <c r="Q4193" s="14">
        <v>120.084</v>
      </c>
      <c r="R4193" s="14">
        <v>1.0</v>
      </c>
      <c r="S4193" s="14">
        <v>1.0</v>
      </c>
      <c r="T4193" s="14" t="s">
        <v>103</v>
      </c>
      <c r="U4193" s="14" t="s">
        <v>94</v>
      </c>
      <c r="V4193" s="16" t="s">
        <v>45</v>
      </c>
      <c r="W4193" s="17" t="s">
        <v>251</v>
      </c>
    </row>
    <row r="4194" ht="15.75" customHeight="1">
      <c r="A4194" s="14" t="s">
        <v>22329</v>
      </c>
      <c r="B4194" s="14" t="s">
        <v>22330</v>
      </c>
      <c r="C4194" s="14">
        <v>2021.0</v>
      </c>
      <c r="D4194" s="14">
        <v>48.0</v>
      </c>
      <c r="E4194" s="14">
        <v>192258.0</v>
      </c>
      <c r="F4194" s="14" t="s">
        <v>22331</v>
      </c>
      <c r="G4194" s="14" t="s">
        <v>22332</v>
      </c>
      <c r="H4194" s="14" t="s">
        <v>22330</v>
      </c>
      <c r="I4194" s="14">
        <v>0.695</v>
      </c>
      <c r="J4194" s="14">
        <v>0.522</v>
      </c>
      <c r="K4194" s="14">
        <v>0.9002416957008055</v>
      </c>
      <c r="L4194" s="14">
        <v>0.0757</v>
      </c>
      <c r="M4194" s="14">
        <v>0.354</v>
      </c>
      <c r="N4194" s="14">
        <v>2.18E-4</v>
      </c>
      <c r="O4194" s="14">
        <v>0.133</v>
      </c>
      <c r="P4194" s="14">
        <v>0.648</v>
      </c>
      <c r="Q4194" s="14">
        <v>185.972</v>
      </c>
      <c r="R4194" s="14">
        <v>7.0</v>
      </c>
      <c r="S4194" s="14">
        <v>0.0</v>
      </c>
      <c r="T4194" s="14" t="s">
        <v>1264</v>
      </c>
      <c r="U4194" s="14" t="s">
        <v>94</v>
      </c>
      <c r="V4194" s="16" t="s">
        <v>407</v>
      </c>
      <c r="W4194" s="17" t="s">
        <v>185</v>
      </c>
    </row>
    <row r="4195" ht="15.75" customHeight="1">
      <c r="A4195" s="14" t="s">
        <v>10821</v>
      </c>
      <c r="B4195" s="14" t="s">
        <v>10822</v>
      </c>
      <c r="C4195" s="14">
        <v>1969.0</v>
      </c>
      <c r="D4195" s="14">
        <v>48.0</v>
      </c>
      <c r="E4195" s="14">
        <v>379388.0</v>
      </c>
      <c r="F4195" s="14" t="s">
        <v>6625</v>
      </c>
      <c r="G4195" s="14" t="s">
        <v>6627</v>
      </c>
      <c r="H4195" s="14" t="s">
        <v>10823</v>
      </c>
      <c r="I4195" s="14">
        <v>0.409</v>
      </c>
      <c r="J4195" s="14">
        <v>0.545</v>
      </c>
      <c r="K4195" s="14">
        <v>0.7324877547808165</v>
      </c>
      <c r="L4195" s="14">
        <v>0.0835</v>
      </c>
      <c r="M4195" s="14">
        <v>0.0581</v>
      </c>
      <c r="N4195" s="14">
        <v>0.00597</v>
      </c>
      <c r="O4195" s="14">
        <v>0.152</v>
      </c>
      <c r="P4195" s="14">
        <v>0.686</v>
      </c>
      <c r="Q4195" s="14">
        <v>90.536</v>
      </c>
      <c r="R4195" s="14">
        <v>2.0</v>
      </c>
      <c r="S4195" s="14">
        <v>1.0</v>
      </c>
      <c r="T4195" s="14" t="s">
        <v>103</v>
      </c>
      <c r="U4195" s="14" t="s">
        <v>94</v>
      </c>
      <c r="V4195" s="16" t="s">
        <v>407</v>
      </c>
      <c r="W4195" s="17" t="s">
        <v>185</v>
      </c>
    </row>
    <row r="4196" ht="15.75" customHeight="1">
      <c r="A4196" s="14" t="s">
        <v>22333</v>
      </c>
      <c r="B4196" s="14" t="s">
        <v>22334</v>
      </c>
      <c r="C4196" s="14">
        <v>2014.0</v>
      </c>
      <c r="D4196" s="14">
        <v>48.0</v>
      </c>
      <c r="E4196" s="14">
        <v>250000.0</v>
      </c>
      <c r="F4196" s="14" t="s">
        <v>21032</v>
      </c>
      <c r="G4196" s="14" t="s">
        <v>22335</v>
      </c>
      <c r="H4196" s="14" t="s">
        <v>22336</v>
      </c>
      <c r="I4196" s="14">
        <v>0.862</v>
      </c>
      <c r="J4196" s="14">
        <v>0.867</v>
      </c>
      <c r="K4196" s="14">
        <v>0.8908091459181058</v>
      </c>
      <c r="L4196" s="14">
        <v>0.197</v>
      </c>
      <c r="M4196" s="14">
        <v>0.446</v>
      </c>
      <c r="N4196" s="14">
        <v>3.42E-6</v>
      </c>
      <c r="O4196" s="14">
        <v>0.0751</v>
      </c>
      <c r="P4196" s="14">
        <v>0.684</v>
      </c>
      <c r="Q4196" s="14">
        <v>96.005</v>
      </c>
      <c r="R4196" s="14">
        <v>7.0</v>
      </c>
      <c r="S4196" s="14">
        <v>1.0</v>
      </c>
      <c r="T4196" s="14" t="s">
        <v>1264</v>
      </c>
      <c r="U4196" s="14" t="s">
        <v>68</v>
      </c>
      <c r="V4196" s="16" t="s">
        <v>407</v>
      </c>
      <c r="W4196" s="17" t="s">
        <v>185</v>
      </c>
    </row>
    <row r="4197" ht="15.75" customHeight="1">
      <c r="A4197" s="14" t="s">
        <v>22337</v>
      </c>
      <c r="B4197" s="14" t="s">
        <v>22338</v>
      </c>
      <c r="C4197" s="14">
        <v>2014.0</v>
      </c>
      <c r="D4197" s="14">
        <v>48.0</v>
      </c>
      <c r="E4197" s="14">
        <v>178282.0</v>
      </c>
      <c r="F4197" s="14" t="s">
        <v>4278</v>
      </c>
      <c r="G4197" s="14" t="s">
        <v>2532</v>
      </c>
      <c r="H4197" s="14" t="s">
        <v>22339</v>
      </c>
      <c r="I4197" s="14">
        <v>0.587</v>
      </c>
      <c r="J4197" s="14">
        <v>0.82</v>
      </c>
      <c r="K4197" s="14">
        <v>0.9167112270674244</v>
      </c>
      <c r="L4197" s="14">
        <v>0.428</v>
      </c>
      <c r="M4197" s="14">
        <v>0.0601</v>
      </c>
      <c r="N4197" s="14">
        <v>0.0</v>
      </c>
      <c r="O4197" s="14">
        <v>0.0599</v>
      </c>
      <c r="P4197" s="14">
        <v>0.671</v>
      </c>
      <c r="Q4197" s="14">
        <v>93.841</v>
      </c>
      <c r="R4197" s="14">
        <v>4.0</v>
      </c>
      <c r="S4197" s="14">
        <v>0.0</v>
      </c>
      <c r="T4197" s="14" t="s">
        <v>1434</v>
      </c>
      <c r="U4197" s="14" t="s">
        <v>94</v>
      </c>
      <c r="V4197" s="16" t="s">
        <v>407</v>
      </c>
      <c r="W4197" s="17" t="s">
        <v>185</v>
      </c>
    </row>
    <row r="4198" ht="15.75" customHeight="1">
      <c r="A4198" s="14" t="s">
        <v>22340</v>
      </c>
      <c r="B4198" s="14" t="s">
        <v>22341</v>
      </c>
      <c r="C4198" s="14">
        <v>2020.0</v>
      </c>
      <c r="D4198" s="14">
        <v>48.0</v>
      </c>
      <c r="E4198" s="14">
        <v>235293.0</v>
      </c>
      <c r="F4198" s="14" t="s">
        <v>19264</v>
      </c>
      <c r="G4198" s="14" t="s">
        <v>22216</v>
      </c>
      <c r="H4198" s="14" t="s">
        <v>22342</v>
      </c>
      <c r="I4198" s="14">
        <v>0.365</v>
      </c>
      <c r="J4198" s="14">
        <v>0.422</v>
      </c>
      <c r="K4198" s="14">
        <v>0.8292943768136957</v>
      </c>
      <c r="L4198" s="14">
        <v>0.0373</v>
      </c>
      <c r="M4198" s="14">
        <v>0.836</v>
      </c>
      <c r="N4198" s="14">
        <v>0.0</v>
      </c>
      <c r="O4198" s="14">
        <v>0.109</v>
      </c>
      <c r="P4198" s="14">
        <v>0.391</v>
      </c>
      <c r="Q4198" s="14">
        <v>136.767</v>
      </c>
      <c r="R4198" s="14">
        <v>5.0</v>
      </c>
      <c r="S4198" s="14">
        <v>1.0</v>
      </c>
      <c r="T4198" s="14" t="s">
        <v>1434</v>
      </c>
      <c r="U4198" s="14" t="s">
        <v>94</v>
      </c>
      <c r="V4198" s="16" t="s">
        <v>45</v>
      </c>
      <c r="W4198" s="17" t="s">
        <v>251</v>
      </c>
    </row>
    <row r="4199" ht="15.75" customHeight="1">
      <c r="A4199" s="14" t="s">
        <v>10824</v>
      </c>
      <c r="B4199" s="14" t="s">
        <v>9138</v>
      </c>
      <c r="C4199" s="14">
        <v>1999.0</v>
      </c>
      <c r="D4199" s="14">
        <v>48.0</v>
      </c>
      <c r="E4199" s="14">
        <v>241400.0</v>
      </c>
      <c r="F4199" s="14" t="s">
        <v>259</v>
      </c>
      <c r="G4199" s="14" t="s">
        <v>9142</v>
      </c>
      <c r="H4199" s="14" t="s">
        <v>3247</v>
      </c>
      <c r="I4199" s="14">
        <v>0.795</v>
      </c>
      <c r="J4199" s="14">
        <v>0.551</v>
      </c>
      <c r="K4199" s="14">
        <v>0.776891322465363</v>
      </c>
      <c r="L4199" s="14">
        <v>0.0657</v>
      </c>
      <c r="M4199" s="14">
        <v>0.00741</v>
      </c>
      <c r="N4199" s="14">
        <v>0.0</v>
      </c>
      <c r="O4199" s="14">
        <v>0.259</v>
      </c>
      <c r="P4199" s="14">
        <v>0.642</v>
      </c>
      <c r="Q4199" s="14">
        <v>99.917</v>
      </c>
      <c r="R4199" s="14">
        <v>2.0</v>
      </c>
      <c r="S4199" s="14">
        <v>1.0</v>
      </c>
      <c r="T4199" s="14" t="s">
        <v>103</v>
      </c>
      <c r="U4199" s="14" t="s">
        <v>35</v>
      </c>
      <c r="V4199" s="16" t="s">
        <v>407</v>
      </c>
      <c r="W4199" s="17" t="s">
        <v>185</v>
      </c>
    </row>
    <row r="4200" ht="15.75" customHeight="1">
      <c r="A4200" s="14" t="s">
        <v>10826</v>
      </c>
      <c r="B4200" s="14" t="s">
        <v>10827</v>
      </c>
      <c r="C4200" s="14">
        <v>1958.0</v>
      </c>
      <c r="D4200" s="14">
        <v>48.0</v>
      </c>
      <c r="E4200" s="14">
        <v>151773.0</v>
      </c>
      <c r="F4200" s="14" t="s">
        <v>10828</v>
      </c>
      <c r="G4200" s="14" t="s">
        <v>9468</v>
      </c>
      <c r="H4200" s="14" t="s">
        <v>10829</v>
      </c>
      <c r="I4200" s="14">
        <v>0.529</v>
      </c>
      <c r="J4200" s="14">
        <v>0.768</v>
      </c>
      <c r="K4200" s="14">
        <v>0.8418497208555206</v>
      </c>
      <c r="L4200" s="14">
        <v>0.0446</v>
      </c>
      <c r="M4200" s="14">
        <v>0.418</v>
      </c>
      <c r="N4200" s="14">
        <v>9.47E-4</v>
      </c>
      <c r="O4200" s="14">
        <v>0.0655</v>
      </c>
      <c r="P4200" s="14">
        <v>0.871</v>
      </c>
      <c r="Q4200" s="14">
        <v>165.225</v>
      </c>
      <c r="R4200" s="14">
        <v>8.0</v>
      </c>
      <c r="S4200" s="14">
        <v>1.0</v>
      </c>
      <c r="T4200" s="14" t="s">
        <v>103</v>
      </c>
      <c r="U4200" s="14" t="s">
        <v>35</v>
      </c>
      <c r="V4200" s="16" t="s">
        <v>560</v>
      </c>
      <c r="W4200" s="17" t="s">
        <v>185</v>
      </c>
    </row>
    <row r="4201" ht="15.75" customHeight="1">
      <c r="A4201" s="14" t="s">
        <v>10830</v>
      </c>
      <c r="B4201" s="14" t="s">
        <v>10831</v>
      </c>
      <c r="C4201" s="14">
        <v>2019.0</v>
      </c>
      <c r="D4201" s="14">
        <v>48.0</v>
      </c>
      <c r="E4201" s="14">
        <v>138335.0</v>
      </c>
      <c r="F4201" s="14" t="s">
        <v>10832</v>
      </c>
      <c r="G4201" s="14" t="s">
        <v>10833</v>
      </c>
      <c r="H4201" s="14" t="s">
        <v>10834</v>
      </c>
      <c r="I4201" s="14">
        <v>0.885</v>
      </c>
      <c r="J4201" s="14">
        <v>0.725</v>
      </c>
      <c r="K4201" s="14">
        <v>0.84507946012352</v>
      </c>
      <c r="L4201" s="14">
        <v>0.147</v>
      </c>
      <c r="M4201" s="14">
        <v>0.581</v>
      </c>
      <c r="N4201" s="14">
        <v>0.0</v>
      </c>
      <c r="O4201" s="14">
        <v>0.0657</v>
      </c>
      <c r="P4201" s="14">
        <v>0.923</v>
      </c>
      <c r="Q4201" s="14">
        <v>109.07</v>
      </c>
      <c r="R4201" s="14">
        <v>9.0</v>
      </c>
      <c r="S4201" s="14">
        <v>1.0</v>
      </c>
      <c r="T4201" s="14" t="s">
        <v>103</v>
      </c>
      <c r="U4201" s="14" t="s">
        <v>35</v>
      </c>
      <c r="V4201" s="16" t="s">
        <v>819</v>
      </c>
      <c r="W4201" s="17" t="s">
        <v>185</v>
      </c>
    </row>
    <row r="4202" ht="15.75" customHeight="1">
      <c r="A4202" s="14" t="s">
        <v>6798</v>
      </c>
      <c r="B4202" s="14" t="s">
        <v>6799</v>
      </c>
      <c r="C4202" s="14">
        <v>2023.0</v>
      </c>
      <c r="D4202" s="14">
        <v>48.0</v>
      </c>
      <c r="E4202" s="14">
        <v>149142.0</v>
      </c>
      <c r="F4202" s="14" t="s">
        <v>5570</v>
      </c>
      <c r="G4202" s="14" t="s">
        <v>5571</v>
      </c>
      <c r="H4202" s="14" t="s">
        <v>6800</v>
      </c>
      <c r="I4202" s="14">
        <v>0.699</v>
      </c>
      <c r="J4202" s="14">
        <v>0.683</v>
      </c>
      <c r="K4202" s="14">
        <v>0.7748593672967542</v>
      </c>
      <c r="L4202" s="14">
        <v>0.303</v>
      </c>
      <c r="M4202" s="14">
        <v>0.0189</v>
      </c>
      <c r="N4202" s="14">
        <v>0.0</v>
      </c>
      <c r="O4202" s="14">
        <v>0.13</v>
      </c>
      <c r="P4202" s="14">
        <v>0.245</v>
      </c>
      <c r="Q4202" s="14">
        <v>139.98</v>
      </c>
      <c r="R4202" s="14">
        <v>1.0</v>
      </c>
      <c r="S4202" s="14">
        <v>0.0</v>
      </c>
      <c r="T4202" s="14" t="s">
        <v>103</v>
      </c>
      <c r="U4202" s="14" t="s">
        <v>35</v>
      </c>
      <c r="V4202" s="16" t="s">
        <v>36</v>
      </c>
      <c r="W4202" s="17" t="s">
        <v>251</v>
      </c>
    </row>
    <row r="4203" ht="15.75" customHeight="1">
      <c r="A4203" s="14" t="s">
        <v>10835</v>
      </c>
      <c r="B4203" s="14" t="s">
        <v>10836</v>
      </c>
      <c r="C4203" s="14">
        <v>2024.0</v>
      </c>
      <c r="D4203" s="14">
        <v>48.0</v>
      </c>
      <c r="E4203" s="14">
        <v>446560.0</v>
      </c>
      <c r="F4203" s="14" t="s">
        <v>4529</v>
      </c>
      <c r="G4203" s="14" t="s">
        <v>10837</v>
      </c>
      <c r="H4203" s="14" t="s">
        <v>10838</v>
      </c>
      <c r="I4203" s="14">
        <v>0.6567054320987653</v>
      </c>
      <c r="J4203" s="14">
        <v>0.6703844999999999</v>
      </c>
      <c r="K4203" s="14">
        <v>0.8136264709055699</v>
      </c>
      <c r="L4203" s="14">
        <v>0.08138265432098765</v>
      </c>
      <c r="M4203" s="14">
        <v>0.2693400896296296</v>
      </c>
      <c r="N4203" s="14">
        <v>0.05448885008024692</v>
      </c>
      <c r="O4203" s="14">
        <v>0.1911505555555556</v>
      </c>
      <c r="P4203" s="14">
        <v>0.6187672839506173</v>
      </c>
      <c r="Q4203" s="14">
        <v>120.71</v>
      </c>
      <c r="R4203" s="14">
        <v>5.0</v>
      </c>
      <c r="S4203" s="14">
        <v>1.0</v>
      </c>
      <c r="T4203" s="14" t="s">
        <v>103</v>
      </c>
      <c r="U4203" s="14" t="s">
        <v>35</v>
      </c>
      <c r="V4203" s="16" t="s">
        <v>407</v>
      </c>
      <c r="W4203" s="17" t="s">
        <v>185</v>
      </c>
    </row>
    <row r="4204" ht="15.75" customHeight="1">
      <c r="A4204" s="14" t="s">
        <v>10840</v>
      </c>
      <c r="B4204" s="14" t="s">
        <v>10841</v>
      </c>
      <c r="C4204" s="14">
        <v>2019.0</v>
      </c>
      <c r="D4204" s="14">
        <v>48.0</v>
      </c>
      <c r="E4204" s="14">
        <v>155607.0</v>
      </c>
      <c r="F4204" s="14" t="s">
        <v>8536</v>
      </c>
      <c r="G4204" s="14" t="s">
        <v>7629</v>
      </c>
      <c r="H4204" s="14" t="s">
        <v>10841</v>
      </c>
      <c r="I4204" s="14">
        <v>0.6567054320987653</v>
      </c>
      <c r="J4204" s="14">
        <v>0.6703844999999999</v>
      </c>
      <c r="K4204" s="14">
        <v>0.8136264709055699</v>
      </c>
      <c r="L4204" s="14">
        <v>0.08138265432098765</v>
      </c>
      <c r="M4204" s="14">
        <v>0.2693400896296296</v>
      </c>
      <c r="N4204" s="14">
        <v>0.05448885008024692</v>
      </c>
      <c r="O4204" s="14">
        <v>0.1911505555555556</v>
      </c>
      <c r="P4204" s="14">
        <v>0.6187672839506173</v>
      </c>
      <c r="Q4204" s="14">
        <v>120.71</v>
      </c>
      <c r="R4204" s="14">
        <v>5.0</v>
      </c>
      <c r="S4204" s="14">
        <v>1.0</v>
      </c>
      <c r="T4204" s="14" t="s">
        <v>104</v>
      </c>
      <c r="U4204" s="14" t="s">
        <v>35</v>
      </c>
      <c r="V4204" s="16" t="s">
        <v>407</v>
      </c>
      <c r="W4204" s="17" t="s">
        <v>185</v>
      </c>
    </row>
    <row r="4205" ht="15.75" customHeight="1">
      <c r="A4205" s="14" t="s">
        <v>10842</v>
      </c>
      <c r="B4205" s="14" t="s">
        <v>10843</v>
      </c>
      <c r="C4205" s="14">
        <v>2002.0</v>
      </c>
      <c r="D4205" s="14">
        <v>48.0</v>
      </c>
      <c r="E4205" s="14">
        <v>267880.0</v>
      </c>
      <c r="F4205" s="14" t="s">
        <v>10844</v>
      </c>
      <c r="G4205" s="14" t="s">
        <v>10845</v>
      </c>
      <c r="H4205" s="14" t="s">
        <v>10843</v>
      </c>
      <c r="I4205" s="14">
        <v>0.6567054320987653</v>
      </c>
      <c r="J4205" s="14">
        <v>0.6703844999999999</v>
      </c>
      <c r="K4205" s="14">
        <v>0.8136264709055699</v>
      </c>
      <c r="L4205" s="14">
        <v>0.08138265432098765</v>
      </c>
      <c r="M4205" s="14">
        <v>0.2693400896296296</v>
      </c>
      <c r="N4205" s="14">
        <v>0.05448885008024692</v>
      </c>
      <c r="O4205" s="14">
        <v>0.1911505555555556</v>
      </c>
      <c r="P4205" s="14">
        <v>0.6187672839506173</v>
      </c>
      <c r="Q4205" s="14">
        <v>120.71</v>
      </c>
      <c r="R4205" s="14">
        <v>5.0</v>
      </c>
      <c r="S4205" s="14">
        <v>1.0</v>
      </c>
      <c r="T4205" s="14" t="s">
        <v>104</v>
      </c>
      <c r="U4205" s="14" t="s">
        <v>35</v>
      </c>
      <c r="V4205" s="16" t="s">
        <v>407</v>
      </c>
      <c r="W4205" s="17" t="s">
        <v>185</v>
      </c>
    </row>
    <row r="4206" ht="15.75" customHeight="1">
      <c r="A4206" s="14" t="s">
        <v>6803</v>
      </c>
      <c r="B4206" s="14" t="s">
        <v>6804</v>
      </c>
      <c r="C4206" s="14">
        <v>2014.0</v>
      </c>
      <c r="D4206" s="14">
        <v>48.0</v>
      </c>
      <c r="E4206" s="14">
        <v>267426.0</v>
      </c>
      <c r="F4206" s="14" t="s">
        <v>3108</v>
      </c>
      <c r="G4206" s="14" t="s">
        <v>3109</v>
      </c>
      <c r="H4206" s="14" t="s">
        <v>6805</v>
      </c>
      <c r="I4206" s="14">
        <v>0.413</v>
      </c>
      <c r="J4206" s="14">
        <v>0.816</v>
      </c>
      <c r="K4206" s="14">
        <v>0.8871088486110602</v>
      </c>
      <c r="L4206" s="14">
        <v>0.0483</v>
      </c>
      <c r="M4206" s="14">
        <v>0.236</v>
      </c>
      <c r="N4206" s="14">
        <v>0.0</v>
      </c>
      <c r="O4206" s="14">
        <v>0.0792</v>
      </c>
      <c r="P4206" s="14">
        <v>0.0997</v>
      </c>
      <c r="Q4206" s="14">
        <v>128.1</v>
      </c>
      <c r="R4206" s="14">
        <v>9.0</v>
      </c>
      <c r="S4206" s="14">
        <v>1.0</v>
      </c>
      <c r="T4206" s="14" t="s">
        <v>103</v>
      </c>
      <c r="U4206" s="14" t="s">
        <v>35</v>
      </c>
      <c r="V4206" s="16" t="s">
        <v>75</v>
      </c>
      <c r="W4206" s="17" t="s">
        <v>251</v>
      </c>
    </row>
    <row r="4207" ht="15.75" customHeight="1">
      <c r="A4207" s="14" t="s">
        <v>10846</v>
      </c>
      <c r="B4207" s="14" t="s">
        <v>10847</v>
      </c>
      <c r="C4207" s="14">
        <v>1967.0</v>
      </c>
      <c r="D4207" s="14">
        <v>48.0</v>
      </c>
      <c r="E4207" s="14">
        <v>157640.0</v>
      </c>
      <c r="F4207" s="14" t="s">
        <v>7672</v>
      </c>
      <c r="G4207" s="14" t="s">
        <v>10848</v>
      </c>
      <c r="H4207" s="14" t="s">
        <v>10849</v>
      </c>
      <c r="I4207" s="14">
        <v>0.741</v>
      </c>
      <c r="J4207" s="14">
        <v>0.855</v>
      </c>
      <c r="K4207" s="14">
        <v>0.7972108741514512</v>
      </c>
      <c r="L4207" s="14">
        <v>0.0345</v>
      </c>
      <c r="M4207" s="14">
        <v>0.072</v>
      </c>
      <c r="N4207" s="14">
        <v>9.4E-5</v>
      </c>
      <c r="O4207" s="14">
        <v>0.349</v>
      </c>
      <c r="P4207" s="14">
        <v>0.878</v>
      </c>
      <c r="Q4207" s="14">
        <v>114.14</v>
      </c>
      <c r="R4207" s="14">
        <v>6.0</v>
      </c>
      <c r="S4207" s="14">
        <v>1.0</v>
      </c>
      <c r="T4207" s="14" t="s">
        <v>103</v>
      </c>
      <c r="U4207" s="14" t="s">
        <v>35</v>
      </c>
      <c r="V4207" s="16" t="s">
        <v>560</v>
      </c>
      <c r="W4207" s="17" t="s">
        <v>185</v>
      </c>
    </row>
    <row r="4208" ht="15.75" customHeight="1">
      <c r="A4208" s="14" t="s">
        <v>10850</v>
      </c>
      <c r="B4208" s="14" t="s">
        <v>10851</v>
      </c>
      <c r="C4208" s="14">
        <v>1982.0</v>
      </c>
      <c r="D4208" s="14">
        <v>48.0</v>
      </c>
      <c r="E4208" s="14">
        <v>351493.0</v>
      </c>
      <c r="F4208" s="14" t="s">
        <v>10852</v>
      </c>
      <c r="G4208" s="14" t="s">
        <v>10853</v>
      </c>
      <c r="H4208" s="14" t="s">
        <v>10853</v>
      </c>
      <c r="I4208" s="14">
        <v>0.747</v>
      </c>
      <c r="J4208" s="14">
        <v>0.696</v>
      </c>
      <c r="K4208" s="14">
        <v>0.7884841614273207</v>
      </c>
      <c r="L4208" s="14">
        <v>0.177</v>
      </c>
      <c r="M4208" s="14">
        <v>0.182</v>
      </c>
      <c r="N4208" s="14">
        <v>0.0574</v>
      </c>
      <c r="O4208" s="14">
        <v>0.0616</v>
      </c>
      <c r="P4208" s="14">
        <v>0.875</v>
      </c>
      <c r="Q4208" s="14">
        <v>169.5</v>
      </c>
      <c r="R4208" s="14">
        <v>4.0</v>
      </c>
      <c r="S4208" s="14">
        <v>1.0</v>
      </c>
      <c r="T4208" s="14" t="s">
        <v>103</v>
      </c>
      <c r="U4208" s="14" t="s">
        <v>35</v>
      </c>
      <c r="V4208" s="16" t="s">
        <v>560</v>
      </c>
      <c r="W4208" s="17" t="s">
        <v>185</v>
      </c>
    </row>
    <row r="4209" ht="15.75" customHeight="1">
      <c r="A4209" s="14" t="s">
        <v>6807</v>
      </c>
      <c r="B4209" s="14" t="s">
        <v>6808</v>
      </c>
      <c r="C4209" s="14">
        <v>2012.0</v>
      </c>
      <c r="D4209" s="14">
        <v>48.0</v>
      </c>
      <c r="E4209" s="14">
        <v>403493.0</v>
      </c>
      <c r="F4209" s="14" t="s">
        <v>6809</v>
      </c>
      <c r="G4209" s="14" t="s">
        <v>6810</v>
      </c>
      <c r="H4209" s="14" t="s">
        <v>6808</v>
      </c>
      <c r="I4209" s="14">
        <v>0.632</v>
      </c>
      <c r="J4209" s="14">
        <v>0.88</v>
      </c>
      <c r="K4209" s="14">
        <v>0.8878360746714044</v>
      </c>
      <c r="L4209" s="14">
        <v>0.0463</v>
      </c>
      <c r="M4209" s="14">
        <v>0.0144</v>
      </c>
      <c r="N4209" s="14">
        <v>0.0021</v>
      </c>
      <c r="O4209" s="14">
        <v>0.118</v>
      </c>
      <c r="P4209" s="14">
        <v>0.338</v>
      </c>
      <c r="Q4209" s="14">
        <v>129.01</v>
      </c>
      <c r="R4209" s="14">
        <v>2.0</v>
      </c>
      <c r="S4209" s="14">
        <v>1.0</v>
      </c>
      <c r="T4209" s="14" t="s">
        <v>103</v>
      </c>
      <c r="U4209" s="14" t="s">
        <v>35</v>
      </c>
      <c r="V4209" s="16" t="s">
        <v>45</v>
      </c>
      <c r="W4209" s="17" t="s">
        <v>251</v>
      </c>
    </row>
    <row r="4210" ht="15.75" customHeight="1">
      <c r="A4210" s="14" t="s">
        <v>10854</v>
      </c>
      <c r="B4210" s="14" t="s">
        <v>10855</v>
      </c>
      <c r="C4210" s="14">
        <v>2020.0</v>
      </c>
      <c r="D4210" s="14">
        <v>48.0</v>
      </c>
      <c r="E4210" s="14">
        <v>144543.0</v>
      </c>
      <c r="F4210" s="14" t="s">
        <v>880</v>
      </c>
      <c r="G4210" s="14" t="s">
        <v>10856</v>
      </c>
      <c r="H4210" s="14" t="s">
        <v>10857</v>
      </c>
      <c r="I4210" s="14">
        <v>0.728</v>
      </c>
      <c r="J4210" s="14">
        <v>0.961</v>
      </c>
      <c r="K4210" s="14">
        <v>0.9222509785271052</v>
      </c>
      <c r="L4210" s="14">
        <v>0.0572</v>
      </c>
      <c r="M4210" s="14">
        <v>0.0828</v>
      </c>
      <c r="N4210" s="14">
        <v>5.48E-4</v>
      </c>
      <c r="O4210" s="14">
        <v>0.0532</v>
      </c>
      <c r="P4210" s="14">
        <v>0.921</v>
      </c>
      <c r="Q4210" s="14">
        <v>133.0</v>
      </c>
      <c r="R4210" s="14">
        <v>6.0</v>
      </c>
      <c r="S4210" s="14">
        <v>1.0</v>
      </c>
      <c r="T4210" s="14" t="s">
        <v>104</v>
      </c>
      <c r="U4210" s="14" t="s">
        <v>68</v>
      </c>
      <c r="V4210" s="16" t="s">
        <v>819</v>
      </c>
      <c r="W4210" s="17" t="s">
        <v>185</v>
      </c>
    </row>
    <row r="4211" ht="15.75" customHeight="1">
      <c r="A4211" s="14" t="s">
        <v>10859</v>
      </c>
      <c r="B4211" s="14" t="s">
        <v>10860</v>
      </c>
      <c r="C4211" s="14">
        <v>2000.0</v>
      </c>
      <c r="D4211" s="14">
        <v>48.0</v>
      </c>
      <c r="E4211" s="14">
        <v>261706.0</v>
      </c>
      <c r="F4211" s="14" t="s">
        <v>10861</v>
      </c>
      <c r="G4211" s="14" t="s">
        <v>10862</v>
      </c>
      <c r="H4211" s="14" t="s">
        <v>5796</v>
      </c>
      <c r="I4211" s="14">
        <v>0.669</v>
      </c>
      <c r="J4211" s="14">
        <v>0.698</v>
      </c>
      <c r="K4211" s="14">
        <v>0.8039911877140721</v>
      </c>
      <c r="L4211" s="14">
        <v>0.0713</v>
      </c>
      <c r="M4211" s="14">
        <v>0.0243</v>
      </c>
      <c r="N4211" s="14">
        <v>0.0</v>
      </c>
      <c r="O4211" s="14">
        <v>0.0782</v>
      </c>
      <c r="P4211" s="14">
        <v>0.6</v>
      </c>
      <c r="Q4211" s="14">
        <v>83.99</v>
      </c>
      <c r="R4211" s="14">
        <v>1.0</v>
      </c>
      <c r="S4211" s="14">
        <v>1.0</v>
      </c>
      <c r="T4211" s="14" t="s">
        <v>103</v>
      </c>
      <c r="U4211" s="14" t="s">
        <v>68</v>
      </c>
      <c r="V4211" s="16" t="s">
        <v>407</v>
      </c>
      <c r="W4211" s="17" t="s">
        <v>185</v>
      </c>
    </row>
    <row r="4212" ht="15.75" customHeight="1">
      <c r="A4212" s="14" t="s">
        <v>10863</v>
      </c>
      <c r="B4212" s="14" t="s">
        <v>10864</v>
      </c>
      <c r="C4212" s="14">
        <v>2013.0</v>
      </c>
      <c r="D4212" s="14">
        <v>48.0</v>
      </c>
      <c r="E4212" s="14">
        <v>265837.0</v>
      </c>
      <c r="F4212" s="14" t="s">
        <v>10865</v>
      </c>
      <c r="G4212" s="14" t="s">
        <v>3206</v>
      </c>
      <c r="H4212" s="14" t="s">
        <v>10866</v>
      </c>
      <c r="I4212" s="14">
        <v>0.737</v>
      </c>
      <c r="J4212" s="14">
        <v>0.512</v>
      </c>
      <c r="K4212" s="14">
        <v>0.8322674480603969</v>
      </c>
      <c r="L4212" s="14">
        <v>0.0383</v>
      </c>
      <c r="M4212" s="14">
        <v>0.497</v>
      </c>
      <c r="N4212" s="14">
        <v>0.0</v>
      </c>
      <c r="O4212" s="14">
        <v>0.0973</v>
      </c>
      <c r="P4212" s="14">
        <v>0.517</v>
      </c>
      <c r="Q4212" s="14">
        <v>140.01</v>
      </c>
      <c r="R4212" s="14">
        <v>7.0</v>
      </c>
      <c r="S4212" s="14">
        <v>1.0</v>
      </c>
      <c r="T4212" s="14" t="s">
        <v>103</v>
      </c>
      <c r="U4212" s="14" t="s">
        <v>68</v>
      </c>
      <c r="V4212" s="16" t="s">
        <v>333</v>
      </c>
      <c r="W4212" s="17" t="s">
        <v>185</v>
      </c>
    </row>
    <row r="4213" ht="15.75" customHeight="1">
      <c r="A4213" s="14" t="s">
        <v>22343</v>
      </c>
      <c r="B4213" s="14" t="s">
        <v>22344</v>
      </c>
      <c r="C4213" s="14">
        <v>2022.0</v>
      </c>
      <c r="D4213" s="14">
        <v>48.0</v>
      </c>
      <c r="E4213" s="14">
        <v>170827.0</v>
      </c>
      <c r="F4213" s="14" t="s">
        <v>22345</v>
      </c>
      <c r="G4213" s="14" t="s">
        <v>22346</v>
      </c>
      <c r="H4213" s="14" t="s">
        <v>22344</v>
      </c>
      <c r="I4213" s="14">
        <v>0.954</v>
      </c>
      <c r="J4213" s="14">
        <v>0.582</v>
      </c>
      <c r="K4213" s="14">
        <v>0.8516244946666178</v>
      </c>
      <c r="L4213" s="14">
        <v>0.0727</v>
      </c>
      <c r="M4213" s="14">
        <v>0.235</v>
      </c>
      <c r="N4213" s="14">
        <v>1.26E-6</v>
      </c>
      <c r="O4213" s="14">
        <v>0.0572</v>
      </c>
      <c r="P4213" s="14">
        <v>0.884</v>
      </c>
      <c r="Q4213" s="14">
        <v>130.01</v>
      </c>
      <c r="R4213" s="14">
        <v>9.0</v>
      </c>
      <c r="S4213" s="14">
        <v>0.0</v>
      </c>
      <c r="T4213" s="14" t="s">
        <v>1264</v>
      </c>
      <c r="U4213" s="14" t="s">
        <v>68</v>
      </c>
      <c r="V4213" s="16" t="s">
        <v>560</v>
      </c>
      <c r="W4213" s="17" t="s">
        <v>185</v>
      </c>
    </row>
    <row r="4214" ht="15.75" customHeight="1">
      <c r="A4214" s="14" t="s">
        <v>22347</v>
      </c>
      <c r="B4214" s="14" t="s">
        <v>22348</v>
      </c>
      <c r="C4214" s="14">
        <v>2019.0</v>
      </c>
      <c r="D4214" s="14">
        <v>48.0</v>
      </c>
      <c r="E4214" s="14">
        <v>231843.0</v>
      </c>
      <c r="F4214" s="14" t="s">
        <v>22349</v>
      </c>
      <c r="G4214" s="14" t="s">
        <v>22350</v>
      </c>
      <c r="H4214" s="14" t="s">
        <v>22351</v>
      </c>
      <c r="I4214" s="14">
        <v>0.518</v>
      </c>
      <c r="J4214" s="14">
        <v>0.532</v>
      </c>
      <c r="K4214" s="14">
        <v>0.8161615297239502</v>
      </c>
      <c r="L4214" s="14">
        <v>0.0771</v>
      </c>
      <c r="M4214" s="14">
        <v>0.392</v>
      </c>
      <c r="N4214" s="14">
        <v>0.0</v>
      </c>
      <c r="O4214" s="14">
        <v>0.355</v>
      </c>
      <c r="P4214" s="14">
        <v>0.741</v>
      </c>
      <c r="Q4214" s="14">
        <v>95.01</v>
      </c>
      <c r="R4214" s="14">
        <v>4.0</v>
      </c>
      <c r="S4214" s="14">
        <v>1.0</v>
      </c>
      <c r="T4214" s="14" t="s">
        <v>1264</v>
      </c>
      <c r="U4214" s="14" t="s">
        <v>68</v>
      </c>
      <c r="V4214" s="16" t="s">
        <v>181</v>
      </c>
      <c r="W4214" s="17" t="s">
        <v>185</v>
      </c>
    </row>
    <row r="4215" ht="15.75" customHeight="1">
      <c r="A4215" s="14" t="s">
        <v>6813</v>
      </c>
      <c r="B4215" s="14" t="s">
        <v>6814</v>
      </c>
      <c r="C4215" s="14">
        <v>2011.0</v>
      </c>
      <c r="D4215" s="14">
        <v>48.0</v>
      </c>
      <c r="E4215" s="14">
        <v>299026.0</v>
      </c>
      <c r="F4215" s="14" t="s">
        <v>880</v>
      </c>
      <c r="G4215" s="14" t="s">
        <v>1822</v>
      </c>
      <c r="H4215" s="14" t="s">
        <v>6815</v>
      </c>
      <c r="I4215" s="14">
        <v>0.739</v>
      </c>
      <c r="J4215" s="14">
        <v>0.898</v>
      </c>
      <c r="K4215" s="14">
        <v>0.8710670972799379</v>
      </c>
      <c r="L4215" s="14">
        <v>0.0691</v>
      </c>
      <c r="M4215" s="14">
        <v>0.184</v>
      </c>
      <c r="N4215" s="14">
        <v>0.0586</v>
      </c>
      <c r="O4215" s="14">
        <v>0.215</v>
      </c>
      <c r="P4215" s="14">
        <v>0.365</v>
      </c>
      <c r="Q4215" s="14">
        <v>131.99</v>
      </c>
      <c r="R4215" s="14">
        <v>8.0</v>
      </c>
      <c r="S4215" s="14">
        <v>1.0</v>
      </c>
      <c r="T4215" s="14" t="s">
        <v>104</v>
      </c>
      <c r="U4215" s="14" t="s">
        <v>68</v>
      </c>
      <c r="V4215" s="16" t="s">
        <v>45</v>
      </c>
      <c r="W4215" s="17" t="s">
        <v>251</v>
      </c>
    </row>
    <row r="4216" ht="15.75" customHeight="1">
      <c r="A4216" s="14" t="s">
        <v>10867</v>
      </c>
      <c r="B4216" s="14" t="s">
        <v>10868</v>
      </c>
      <c r="C4216" s="14">
        <v>2011.0</v>
      </c>
      <c r="D4216" s="14">
        <v>48.0</v>
      </c>
      <c r="E4216" s="14">
        <v>270792.0</v>
      </c>
      <c r="F4216" s="14" t="s">
        <v>880</v>
      </c>
      <c r="G4216" s="14" t="s">
        <v>1822</v>
      </c>
      <c r="H4216" s="14" t="s">
        <v>6815</v>
      </c>
      <c r="I4216" s="14">
        <v>0.642</v>
      </c>
      <c r="J4216" s="14">
        <v>0.972</v>
      </c>
      <c r="K4216" s="14">
        <v>0.899557247644011</v>
      </c>
      <c r="L4216" s="14">
        <v>0.0374</v>
      </c>
      <c r="M4216" s="14">
        <v>7.73E-4</v>
      </c>
      <c r="N4216" s="14">
        <v>0.0239</v>
      </c>
      <c r="O4216" s="14">
        <v>0.0981</v>
      </c>
      <c r="P4216" s="14">
        <v>0.734</v>
      </c>
      <c r="Q4216" s="14">
        <v>141.98</v>
      </c>
      <c r="R4216" s="14">
        <v>7.0</v>
      </c>
      <c r="S4216" s="14">
        <v>1.0</v>
      </c>
      <c r="T4216" s="14" t="s">
        <v>104</v>
      </c>
      <c r="U4216" s="14" t="s">
        <v>68</v>
      </c>
      <c r="V4216" s="16" t="s">
        <v>181</v>
      </c>
      <c r="W4216" s="17" t="s">
        <v>185</v>
      </c>
    </row>
    <row r="4217" ht="15.75" customHeight="1">
      <c r="A4217" s="14" t="s">
        <v>22352</v>
      </c>
      <c r="B4217" s="14" t="s">
        <v>22353</v>
      </c>
      <c r="C4217" s="14">
        <v>1999.0</v>
      </c>
      <c r="D4217" s="14">
        <v>48.0</v>
      </c>
      <c r="E4217" s="14">
        <v>300200.0</v>
      </c>
      <c r="F4217" s="14" t="s">
        <v>22354</v>
      </c>
      <c r="G4217" s="14" t="s">
        <v>22355</v>
      </c>
      <c r="H4217" s="14" t="s">
        <v>22356</v>
      </c>
      <c r="I4217" s="14">
        <v>0.88</v>
      </c>
      <c r="J4217" s="14">
        <v>0.855</v>
      </c>
      <c r="K4217" s="14">
        <v>0.7931041858106838</v>
      </c>
      <c r="L4217" s="14">
        <v>0.0462</v>
      </c>
      <c r="M4217" s="14">
        <v>0.14</v>
      </c>
      <c r="N4217" s="14">
        <v>1.82E-5</v>
      </c>
      <c r="O4217" s="14">
        <v>0.0355</v>
      </c>
      <c r="P4217" s="14">
        <v>0.881</v>
      </c>
      <c r="Q4217" s="14">
        <v>130.18</v>
      </c>
      <c r="R4217" s="14">
        <v>0.0</v>
      </c>
      <c r="S4217" s="14">
        <v>1.0</v>
      </c>
      <c r="T4217" s="14" t="s">
        <v>1264</v>
      </c>
      <c r="U4217" s="14" t="s">
        <v>94</v>
      </c>
      <c r="V4217" s="16" t="s">
        <v>560</v>
      </c>
      <c r="W4217" s="17" t="s">
        <v>185</v>
      </c>
    </row>
    <row r="4218" ht="15.75" customHeight="1">
      <c r="A4218" s="14" t="s">
        <v>10870</v>
      </c>
      <c r="B4218" s="14" t="s">
        <v>10871</v>
      </c>
      <c r="C4218" s="14">
        <v>1989.0</v>
      </c>
      <c r="D4218" s="14">
        <v>48.0</v>
      </c>
      <c r="E4218" s="14">
        <v>392093.0</v>
      </c>
      <c r="F4218" s="14" t="s">
        <v>3153</v>
      </c>
      <c r="G4218" s="14" t="s">
        <v>1426</v>
      </c>
      <c r="H4218" s="14" t="s">
        <v>10872</v>
      </c>
      <c r="I4218" s="14">
        <v>0.657</v>
      </c>
      <c r="J4218" s="14">
        <v>0.799</v>
      </c>
      <c r="K4218" s="14">
        <v>0.7336855388802072</v>
      </c>
      <c r="L4218" s="14">
        <v>0.0646</v>
      </c>
      <c r="M4218" s="14">
        <v>0.245</v>
      </c>
      <c r="N4218" s="14">
        <v>2.96E-6</v>
      </c>
      <c r="O4218" s="14">
        <v>0.402</v>
      </c>
      <c r="P4218" s="14">
        <v>0.825</v>
      </c>
      <c r="Q4218" s="14">
        <v>123.57</v>
      </c>
      <c r="R4218" s="14">
        <v>5.0</v>
      </c>
      <c r="S4218" s="14">
        <v>0.0</v>
      </c>
      <c r="T4218" s="14" t="s">
        <v>104</v>
      </c>
      <c r="U4218" s="14" t="s">
        <v>94</v>
      </c>
      <c r="V4218" s="16" t="s">
        <v>560</v>
      </c>
      <c r="W4218" s="17" t="s">
        <v>185</v>
      </c>
    </row>
    <row r="4219" ht="15.75" customHeight="1">
      <c r="A4219" s="14" t="s">
        <v>22357</v>
      </c>
      <c r="B4219" s="14" t="s">
        <v>22358</v>
      </c>
      <c r="C4219" s="14">
        <v>2002.0</v>
      </c>
      <c r="D4219" s="14">
        <v>48.0</v>
      </c>
      <c r="E4219" s="14">
        <v>261200.0</v>
      </c>
      <c r="F4219" s="14" t="s">
        <v>22359</v>
      </c>
      <c r="G4219" s="14" t="s">
        <v>22360</v>
      </c>
      <c r="H4219" s="14" t="s">
        <v>22361</v>
      </c>
      <c r="I4219" s="14">
        <v>0.871</v>
      </c>
      <c r="J4219" s="14">
        <v>0.481</v>
      </c>
      <c r="K4219" s="14">
        <v>0.780527452767084</v>
      </c>
      <c r="L4219" s="14">
        <v>0.0383</v>
      </c>
      <c r="M4219" s="14">
        <v>0.52</v>
      </c>
      <c r="N4219" s="14">
        <v>5.54E-5</v>
      </c>
      <c r="O4219" s="14">
        <v>0.0809</v>
      </c>
      <c r="P4219" s="14">
        <v>0.664</v>
      </c>
      <c r="Q4219" s="14">
        <v>103.06</v>
      </c>
      <c r="R4219" s="14">
        <v>7.0</v>
      </c>
      <c r="S4219" s="14">
        <v>1.0</v>
      </c>
      <c r="T4219" s="14" t="s">
        <v>1264</v>
      </c>
      <c r="U4219" s="14" t="s">
        <v>35</v>
      </c>
      <c r="V4219" s="16" t="s">
        <v>407</v>
      </c>
      <c r="W4219" s="17" t="s">
        <v>185</v>
      </c>
    </row>
    <row r="4220" ht="15.75" customHeight="1">
      <c r="A4220" s="14" t="s">
        <v>6821</v>
      </c>
      <c r="B4220" s="14" t="s">
        <v>6822</v>
      </c>
      <c r="C4220" s="14">
        <v>2020.0</v>
      </c>
      <c r="D4220" s="14">
        <v>49.0</v>
      </c>
      <c r="E4220" s="14">
        <v>307840.0</v>
      </c>
      <c r="F4220" s="14" t="s">
        <v>3852</v>
      </c>
      <c r="G4220" s="14" t="s">
        <v>1585</v>
      </c>
      <c r="H4220" s="14" t="s">
        <v>6822</v>
      </c>
      <c r="I4220" s="14">
        <v>0.446</v>
      </c>
      <c r="J4220" s="14">
        <v>0.533</v>
      </c>
      <c r="K4220" s="14">
        <v>0.798472825256166</v>
      </c>
      <c r="L4220" s="14">
        <v>0.0381</v>
      </c>
      <c r="M4220" s="14">
        <v>0.61</v>
      </c>
      <c r="N4220" s="14">
        <v>0.0</v>
      </c>
      <c r="O4220" s="14">
        <v>0.411</v>
      </c>
      <c r="P4220" s="14">
        <v>0.169</v>
      </c>
      <c r="Q4220" s="14">
        <v>156.082</v>
      </c>
      <c r="R4220" s="14">
        <v>9.0</v>
      </c>
      <c r="S4220" s="14">
        <v>1.0</v>
      </c>
      <c r="T4220" s="14" t="s">
        <v>34</v>
      </c>
      <c r="U4220" s="14" t="s">
        <v>35</v>
      </c>
      <c r="V4220" s="16" t="s">
        <v>58</v>
      </c>
      <c r="W4220" s="17" t="s">
        <v>251</v>
      </c>
    </row>
    <row r="4221" ht="15.75" customHeight="1">
      <c r="A4221" s="14" t="s">
        <v>10873</v>
      </c>
      <c r="B4221" s="14" t="s">
        <v>10874</v>
      </c>
      <c r="C4221" s="14">
        <v>2020.0</v>
      </c>
      <c r="D4221" s="14">
        <v>49.0</v>
      </c>
      <c r="E4221" s="14">
        <v>245179.0</v>
      </c>
      <c r="F4221" s="14" t="s">
        <v>3852</v>
      </c>
      <c r="G4221" s="14" t="s">
        <v>1585</v>
      </c>
      <c r="H4221" s="14" t="s">
        <v>6366</v>
      </c>
      <c r="I4221" s="14">
        <v>0.718</v>
      </c>
      <c r="J4221" s="14">
        <v>0.752</v>
      </c>
      <c r="K4221" s="14">
        <v>0.8079053750388661</v>
      </c>
      <c r="L4221" s="14">
        <v>0.0504</v>
      </c>
      <c r="M4221" s="14">
        <v>0.523</v>
      </c>
      <c r="N4221" s="14">
        <v>0.0</v>
      </c>
      <c r="O4221" s="14">
        <v>0.182</v>
      </c>
      <c r="P4221" s="14">
        <v>0.83</v>
      </c>
      <c r="Q4221" s="14">
        <v>92.019</v>
      </c>
      <c r="R4221" s="14">
        <v>7.0</v>
      </c>
      <c r="S4221" s="14">
        <v>0.0</v>
      </c>
      <c r="T4221" s="14" t="s">
        <v>34</v>
      </c>
      <c r="U4221" s="14" t="s">
        <v>35</v>
      </c>
      <c r="V4221" s="16" t="s">
        <v>560</v>
      </c>
      <c r="W4221" s="17" t="s">
        <v>185</v>
      </c>
    </row>
    <row r="4222" ht="15.75" customHeight="1">
      <c r="A4222" s="14" t="s">
        <v>10875</v>
      </c>
      <c r="B4222" s="14" t="s">
        <v>10876</v>
      </c>
      <c r="C4222" s="14">
        <v>2022.0</v>
      </c>
      <c r="D4222" s="14">
        <v>49.0</v>
      </c>
      <c r="E4222" s="14">
        <v>247400.0</v>
      </c>
      <c r="F4222" s="14" t="s">
        <v>9043</v>
      </c>
      <c r="G4222" s="14" t="s">
        <v>8606</v>
      </c>
      <c r="H4222" s="14" t="s">
        <v>10878</v>
      </c>
      <c r="I4222" s="14">
        <v>0.843</v>
      </c>
      <c r="J4222" s="14">
        <v>0.427</v>
      </c>
      <c r="K4222" s="14">
        <v>0.7687421127891528</v>
      </c>
      <c r="L4222" s="14">
        <v>0.166</v>
      </c>
      <c r="M4222" s="14">
        <v>0.0455</v>
      </c>
      <c r="N4222" s="14">
        <v>0.00314</v>
      </c>
      <c r="O4222" s="14">
        <v>0.133</v>
      </c>
      <c r="P4222" s="14">
        <v>0.562</v>
      </c>
      <c r="Q4222" s="14">
        <v>148.06</v>
      </c>
      <c r="R4222" s="14">
        <v>0.0</v>
      </c>
      <c r="S4222" s="14">
        <v>1.0</v>
      </c>
      <c r="T4222" s="14" t="s">
        <v>103</v>
      </c>
      <c r="U4222" s="14" t="s">
        <v>35</v>
      </c>
      <c r="V4222" s="16" t="s">
        <v>333</v>
      </c>
      <c r="W4222" s="17" t="s">
        <v>185</v>
      </c>
    </row>
    <row r="4223" ht="15.75" customHeight="1">
      <c r="A4223" s="14" t="s">
        <v>6828</v>
      </c>
      <c r="B4223" s="14" t="s">
        <v>6829</v>
      </c>
      <c r="C4223" s="14">
        <v>2023.0</v>
      </c>
      <c r="D4223" s="14">
        <v>49.0</v>
      </c>
      <c r="E4223" s="14">
        <v>204852.0</v>
      </c>
      <c r="F4223" s="14" t="s">
        <v>22362</v>
      </c>
      <c r="G4223" s="14" t="s">
        <v>6831</v>
      </c>
      <c r="H4223" s="14" t="s">
        <v>6833</v>
      </c>
      <c r="I4223" s="14">
        <v>0.64</v>
      </c>
      <c r="J4223" s="14">
        <v>0.623</v>
      </c>
      <c r="K4223" s="14">
        <v>0.8239471263699882</v>
      </c>
      <c r="L4223" s="14">
        <v>0.0938</v>
      </c>
      <c r="M4223" s="14">
        <v>0.0794</v>
      </c>
      <c r="N4223" s="14">
        <v>0.0</v>
      </c>
      <c r="O4223" s="14">
        <v>0.501</v>
      </c>
      <c r="P4223" s="14">
        <v>0.106</v>
      </c>
      <c r="Q4223" s="14">
        <v>90.0</v>
      </c>
      <c r="R4223" s="14">
        <v>8.0</v>
      </c>
      <c r="S4223" s="14">
        <v>1.0</v>
      </c>
      <c r="T4223" s="14" t="s">
        <v>103</v>
      </c>
      <c r="U4223" s="14" t="s">
        <v>35</v>
      </c>
      <c r="V4223" s="16" t="s">
        <v>58</v>
      </c>
      <c r="W4223" s="17" t="s">
        <v>251</v>
      </c>
    </row>
    <row r="4224" ht="15.75" customHeight="1">
      <c r="A4224" s="14" t="s">
        <v>10879</v>
      </c>
      <c r="B4224" s="14" t="s">
        <v>10880</v>
      </c>
      <c r="C4224" s="14">
        <v>2021.0</v>
      </c>
      <c r="D4224" s="14">
        <v>49.0</v>
      </c>
      <c r="E4224" s="14">
        <v>194482.0</v>
      </c>
      <c r="F4224" s="14" t="s">
        <v>26</v>
      </c>
      <c r="G4224" s="14" t="s">
        <v>10575</v>
      </c>
      <c r="H4224" s="14" t="s">
        <v>6535</v>
      </c>
      <c r="I4224" s="14">
        <v>0.636</v>
      </c>
      <c r="J4224" s="14">
        <v>0.347</v>
      </c>
      <c r="K4224" s="14">
        <v>0.7619831882283066</v>
      </c>
      <c r="L4224" s="14">
        <v>0.0311</v>
      </c>
      <c r="M4224" s="14">
        <v>0.719</v>
      </c>
      <c r="N4224" s="14">
        <v>0.0</v>
      </c>
      <c r="O4224" s="14">
        <v>0.181</v>
      </c>
      <c r="P4224" s="14">
        <v>0.506</v>
      </c>
      <c r="Q4224" s="14">
        <v>115.983</v>
      </c>
      <c r="R4224" s="14">
        <v>4.0</v>
      </c>
      <c r="S4224" s="14">
        <v>1.0</v>
      </c>
      <c r="T4224" s="14" t="s">
        <v>34</v>
      </c>
      <c r="U4224" s="14" t="s">
        <v>35</v>
      </c>
      <c r="V4224" s="16" t="s">
        <v>333</v>
      </c>
      <c r="W4224" s="17" t="s">
        <v>185</v>
      </c>
    </row>
    <row r="4225" ht="15.75" customHeight="1">
      <c r="A4225" s="14" t="s">
        <v>10881</v>
      </c>
      <c r="B4225" s="14" t="s">
        <v>10882</v>
      </c>
      <c r="C4225" s="14">
        <v>2014.0</v>
      </c>
      <c r="D4225" s="14">
        <v>49.0</v>
      </c>
      <c r="E4225" s="14">
        <v>243540.0</v>
      </c>
      <c r="F4225" s="14" t="s">
        <v>3852</v>
      </c>
      <c r="G4225" s="14" t="s">
        <v>1585</v>
      </c>
      <c r="H4225" s="14" t="s">
        <v>10884</v>
      </c>
      <c r="I4225" s="14">
        <v>0.797</v>
      </c>
      <c r="J4225" s="14">
        <v>0.889</v>
      </c>
      <c r="K4225" s="14">
        <v>0.870297093216044</v>
      </c>
      <c r="L4225" s="14">
        <v>0.0883</v>
      </c>
      <c r="M4225" s="14">
        <v>0.129</v>
      </c>
      <c r="N4225" s="14">
        <v>0.0</v>
      </c>
      <c r="O4225" s="14">
        <v>0.0841</v>
      </c>
      <c r="P4225" s="14">
        <v>0.909</v>
      </c>
      <c r="Q4225" s="14">
        <v>127.929</v>
      </c>
      <c r="R4225" s="14">
        <v>9.0</v>
      </c>
      <c r="S4225" s="14">
        <v>1.0</v>
      </c>
      <c r="T4225" s="14" t="s">
        <v>34</v>
      </c>
      <c r="U4225" s="14" t="s">
        <v>35</v>
      </c>
      <c r="V4225" s="16" t="s">
        <v>819</v>
      </c>
      <c r="W4225" s="17" t="s">
        <v>185</v>
      </c>
    </row>
    <row r="4226" ht="15.75" customHeight="1">
      <c r="A4226" s="14" t="s">
        <v>10885</v>
      </c>
      <c r="B4226" s="14" t="s">
        <v>10886</v>
      </c>
      <c r="C4226" s="14">
        <v>2022.0</v>
      </c>
      <c r="D4226" s="14">
        <v>49.0</v>
      </c>
      <c r="E4226" s="14">
        <v>234878.0</v>
      </c>
      <c r="F4226" s="14" t="s">
        <v>26</v>
      </c>
      <c r="G4226" s="14" t="s">
        <v>10575</v>
      </c>
      <c r="H4226" s="14" t="s">
        <v>10886</v>
      </c>
      <c r="I4226" s="14">
        <v>0.706</v>
      </c>
      <c r="J4226" s="14">
        <v>0.629</v>
      </c>
      <c r="K4226" s="14">
        <v>0.8285029837480269</v>
      </c>
      <c r="L4226" s="14">
        <v>0.0411</v>
      </c>
      <c r="M4226" s="14">
        <v>0.657</v>
      </c>
      <c r="N4226" s="14">
        <v>1.24E-4</v>
      </c>
      <c r="O4226" s="14">
        <v>0.123</v>
      </c>
      <c r="P4226" s="14">
        <v>0.62</v>
      </c>
      <c r="Q4226" s="14">
        <v>122.925</v>
      </c>
      <c r="R4226" s="14">
        <v>2.0</v>
      </c>
      <c r="S4226" s="14">
        <v>1.0</v>
      </c>
      <c r="T4226" s="14" t="s">
        <v>34</v>
      </c>
      <c r="U4226" s="14" t="s">
        <v>35</v>
      </c>
      <c r="V4226" s="16" t="s">
        <v>407</v>
      </c>
      <c r="W4226" s="17" t="s">
        <v>185</v>
      </c>
    </row>
    <row r="4227" ht="15.75" customHeight="1">
      <c r="A4227" s="14" t="s">
        <v>10887</v>
      </c>
      <c r="B4227" s="14" t="s">
        <v>10888</v>
      </c>
      <c r="C4227" s="14">
        <v>2011.0</v>
      </c>
      <c r="D4227" s="14">
        <v>49.0</v>
      </c>
      <c r="E4227" s="14">
        <v>179880.0</v>
      </c>
      <c r="F4227" s="14" t="s">
        <v>3108</v>
      </c>
      <c r="G4227" s="14" t="s">
        <v>6756</v>
      </c>
      <c r="H4227" s="14" t="s">
        <v>14217</v>
      </c>
      <c r="I4227" s="14">
        <v>0.74</v>
      </c>
      <c r="J4227" s="14">
        <v>0.807</v>
      </c>
      <c r="K4227" s="14">
        <v>0.7611062391555387</v>
      </c>
      <c r="L4227" s="14">
        <v>0.0363</v>
      </c>
      <c r="M4227" s="14">
        <v>0.0446</v>
      </c>
      <c r="N4227" s="14">
        <v>4.02E-5</v>
      </c>
      <c r="O4227" s="14">
        <v>0.0538</v>
      </c>
      <c r="P4227" s="14">
        <v>0.781</v>
      </c>
      <c r="Q4227" s="14">
        <v>101.042</v>
      </c>
      <c r="R4227" s="14">
        <v>0.0</v>
      </c>
      <c r="S4227" s="14">
        <v>0.0</v>
      </c>
      <c r="T4227" s="14" t="s">
        <v>103</v>
      </c>
      <c r="U4227" s="14" t="s">
        <v>35</v>
      </c>
      <c r="V4227" s="16" t="s">
        <v>181</v>
      </c>
      <c r="W4227" s="17" t="s">
        <v>185</v>
      </c>
    </row>
    <row r="4228" ht="15.75" customHeight="1">
      <c r="A4228" s="14" t="s">
        <v>10890</v>
      </c>
      <c r="B4228" s="14" t="s">
        <v>10891</v>
      </c>
      <c r="C4228" s="14">
        <v>2014.0</v>
      </c>
      <c r="D4228" s="14">
        <v>49.0</v>
      </c>
      <c r="E4228" s="14">
        <v>190226.0</v>
      </c>
      <c r="F4228" s="14" t="s">
        <v>3108</v>
      </c>
      <c r="G4228" s="14" t="s">
        <v>6756</v>
      </c>
      <c r="H4228" s="14" t="s">
        <v>6949</v>
      </c>
      <c r="I4228" s="14">
        <v>0.752</v>
      </c>
      <c r="J4228" s="14">
        <v>0.76</v>
      </c>
      <c r="K4228" s="14">
        <v>0.8602656513836489</v>
      </c>
      <c r="L4228" s="14">
        <v>0.0341</v>
      </c>
      <c r="M4228" s="14">
        <v>0.319</v>
      </c>
      <c r="N4228" s="14">
        <v>0.0</v>
      </c>
      <c r="O4228" s="14">
        <v>0.335</v>
      </c>
      <c r="P4228" s="14">
        <v>0.752</v>
      </c>
      <c r="Q4228" s="14">
        <v>107.034</v>
      </c>
      <c r="R4228" s="14">
        <v>2.0</v>
      </c>
      <c r="S4228" s="14">
        <v>1.0</v>
      </c>
      <c r="T4228" s="14" t="s">
        <v>103</v>
      </c>
      <c r="U4228" s="14" t="s">
        <v>35</v>
      </c>
      <c r="V4228" s="16" t="s">
        <v>181</v>
      </c>
      <c r="W4228" s="17" t="s">
        <v>185</v>
      </c>
    </row>
    <row r="4229" ht="15.75" customHeight="1">
      <c r="A4229" s="14" t="s">
        <v>6837</v>
      </c>
      <c r="B4229" s="14" t="s">
        <v>6838</v>
      </c>
      <c r="C4229" s="14">
        <v>2023.0</v>
      </c>
      <c r="D4229" s="14">
        <v>49.0</v>
      </c>
      <c r="E4229" s="14">
        <v>197098.0</v>
      </c>
      <c r="F4229" s="14" t="s">
        <v>3108</v>
      </c>
      <c r="G4229" s="14" t="s">
        <v>6756</v>
      </c>
      <c r="H4229" s="14"/>
      <c r="I4229" s="14">
        <v>0.692</v>
      </c>
      <c r="J4229" s="14">
        <v>0.323</v>
      </c>
      <c r="K4229" s="14">
        <v>0.822963232288346</v>
      </c>
      <c r="L4229" s="14">
        <v>0.0301</v>
      </c>
      <c r="M4229" s="14">
        <v>0.786</v>
      </c>
      <c r="N4229" s="14">
        <v>0.0</v>
      </c>
      <c r="O4229" s="14">
        <v>0.0938</v>
      </c>
      <c r="P4229" s="14">
        <v>0.377</v>
      </c>
      <c r="Q4229" s="14">
        <v>119.973</v>
      </c>
      <c r="R4229" s="14">
        <v>1.0</v>
      </c>
      <c r="S4229" s="14">
        <v>0.0</v>
      </c>
      <c r="T4229" s="14" t="s">
        <v>103</v>
      </c>
      <c r="U4229" s="14" t="s">
        <v>35</v>
      </c>
      <c r="V4229" s="16" t="s">
        <v>45</v>
      </c>
      <c r="W4229" s="17" t="s">
        <v>251</v>
      </c>
    </row>
    <row r="4230" ht="15.75" customHeight="1">
      <c r="A4230" s="14" t="s">
        <v>10892</v>
      </c>
      <c r="B4230" s="14" t="s">
        <v>10893</v>
      </c>
      <c r="C4230" s="14">
        <v>2021.0</v>
      </c>
      <c r="D4230" s="14">
        <v>49.0</v>
      </c>
      <c r="E4230" s="14">
        <v>217848.0</v>
      </c>
      <c r="F4230" s="14" t="s">
        <v>880</v>
      </c>
      <c r="G4230" s="14" t="s">
        <v>1822</v>
      </c>
      <c r="H4230" s="14" t="s">
        <v>10894</v>
      </c>
      <c r="I4230" s="14">
        <v>0.509</v>
      </c>
      <c r="J4230" s="14">
        <v>0.91</v>
      </c>
      <c r="K4230" s="14">
        <v>0.8400958227099845</v>
      </c>
      <c r="L4230" s="14">
        <v>0.0727</v>
      </c>
      <c r="M4230" s="14">
        <v>0.487</v>
      </c>
      <c r="N4230" s="14">
        <v>0.0</v>
      </c>
      <c r="O4230" s="14">
        <v>0.106</v>
      </c>
      <c r="P4230" s="14">
        <v>0.52</v>
      </c>
      <c r="Q4230" s="14">
        <v>83.974</v>
      </c>
      <c r="R4230" s="14">
        <v>2.0</v>
      </c>
      <c r="S4230" s="14">
        <v>1.0</v>
      </c>
      <c r="T4230" s="14" t="s">
        <v>104</v>
      </c>
      <c r="U4230" s="14" t="s">
        <v>35</v>
      </c>
      <c r="V4230" s="16" t="s">
        <v>333</v>
      </c>
      <c r="W4230" s="17" t="s">
        <v>185</v>
      </c>
    </row>
    <row r="4231" ht="15.75" customHeight="1">
      <c r="A4231" s="14" t="s">
        <v>6842</v>
      </c>
      <c r="B4231" s="14" t="s">
        <v>6843</v>
      </c>
      <c r="C4231" s="14">
        <v>2024.0</v>
      </c>
      <c r="D4231" s="14">
        <v>49.0</v>
      </c>
      <c r="E4231" s="14">
        <v>270067.0</v>
      </c>
      <c r="F4231" s="14" t="s">
        <v>3852</v>
      </c>
      <c r="G4231" s="14" t="s">
        <v>1585</v>
      </c>
      <c r="H4231" s="14" t="s">
        <v>6843</v>
      </c>
      <c r="I4231" s="14">
        <v>0.276</v>
      </c>
      <c r="J4231" s="14">
        <v>0.676</v>
      </c>
      <c r="K4231" s="14">
        <v>0.8631959446268006</v>
      </c>
      <c r="L4231" s="14">
        <v>0.0364</v>
      </c>
      <c r="M4231" s="14">
        <v>0.733</v>
      </c>
      <c r="N4231" s="14">
        <v>0.0</v>
      </c>
      <c r="O4231" s="14">
        <v>0.0961</v>
      </c>
      <c r="P4231" s="14">
        <v>0.433</v>
      </c>
      <c r="Q4231" s="14">
        <v>162.226</v>
      </c>
      <c r="R4231" s="14">
        <v>6.0</v>
      </c>
      <c r="S4231" s="14">
        <v>0.0</v>
      </c>
      <c r="T4231" s="14" t="s">
        <v>104</v>
      </c>
      <c r="U4231" s="14" t="s">
        <v>68</v>
      </c>
      <c r="V4231" s="16" t="s">
        <v>54</v>
      </c>
      <c r="W4231" s="17" t="s">
        <v>251</v>
      </c>
    </row>
    <row r="4232" ht="15.75" customHeight="1">
      <c r="A4232" s="14" t="s">
        <v>6848</v>
      </c>
      <c r="B4232" s="14" t="s">
        <v>6850</v>
      </c>
      <c r="C4232" s="14">
        <v>2010.0</v>
      </c>
      <c r="D4232" s="14">
        <v>49.0</v>
      </c>
      <c r="E4232" s="14">
        <v>344773.0</v>
      </c>
      <c r="F4232" s="14" t="s">
        <v>3153</v>
      </c>
      <c r="G4232" s="14" t="s">
        <v>6618</v>
      </c>
      <c r="H4232" s="14" t="s">
        <v>6853</v>
      </c>
      <c r="I4232" s="14">
        <v>0.558</v>
      </c>
      <c r="J4232" s="14">
        <v>0.572</v>
      </c>
      <c r="K4232" s="14">
        <v>0.8092956601542299</v>
      </c>
      <c r="L4232" s="14">
        <v>0.0429</v>
      </c>
      <c r="M4232" s="14">
        <v>0.257</v>
      </c>
      <c r="N4232" s="14">
        <v>5.64E-4</v>
      </c>
      <c r="O4232" s="14">
        <v>0.0689</v>
      </c>
      <c r="P4232" s="14">
        <v>0.337</v>
      </c>
      <c r="Q4232" s="14">
        <v>94.105</v>
      </c>
      <c r="R4232" s="14">
        <v>3.0</v>
      </c>
      <c r="S4232" s="14">
        <v>0.0</v>
      </c>
      <c r="T4232" s="14" t="s">
        <v>104</v>
      </c>
      <c r="U4232" s="14" t="s">
        <v>68</v>
      </c>
      <c r="V4232" s="16" t="s">
        <v>45</v>
      </c>
      <c r="W4232" s="17" t="s">
        <v>251</v>
      </c>
    </row>
    <row r="4233" ht="15.75" customHeight="1">
      <c r="A4233" s="14" t="s">
        <v>6856</v>
      </c>
      <c r="B4233" s="14" t="s">
        <v>6857</v>
      </c>
      <c r="C4233" s="14">
        <v>2016.0</v>
      </c>
      <c r="D4233" s="14">
        <v>49.0</v>
      </c>
      <c r="E4233" s="14">
        <v>309106.0</v>
      </c>
      <c r="F4233" s="14" t="s">
        <v>163</v>
      </c>
      <c r="G4233" s="14" t="s">
        <v>157</v>
      </c>
      <c r="H4233" s="14" t="s">
        <v>6859</v>
      </c>
      <c r="I4233" s="14">
        <v>0.767</v>
      </c>
      <c r="J4233" s="14">
        <v>0.503</v>
      </c>
      <c r="K4233" s="14">
        <v>0.687356961035926</v>
      </c>
      <c r="L4233" s="14">
        <v>0.0828</v>
      </c>
      <c r="M4233" s="14">
        <v>0.12</v>
      </c>
      <c r="N4233" s="14">
        <v>9.56E-5</v>
      </c>
      <c r="O4233" s="14">
        <v>0.158</v>
      </c>
      <c r="P4233" s="14">
        <v>0.483</v>
      </c>
      <c r="Q4233" s="14">
        <v>141.996</v>
      </c>
      <c r="R4233" s="14">
        <v>9.0</v>
      </c>
      <c r="S4233" s="14">
        <v>1.0</v>
      </c>
      <c r="T4233" s="14" t="s">
        <v>104</v>
      </c>
      <c r="U4233" s="14" t="s">
        <v>35</v>
      </c>
      <c r="V4233" s="16" t="s">
        <v>54</v>
      </c>
      <c r="W4233" s="17" t="s">
        <v>251</v>
      </c>
    </row>
    <row r="4234" ht="15.75" customHeight="1">
      <c r="A4234" s="14" t="s">
        <v>10896</v>
      </c>
      <c r="B4234" s="14" t="s">
        <v>9413</v>
      </c>
      <c r="C4234" s="14">
        <v>2019.0</v>
      </c>
      <c r="D4234" s="14">
        <v>49.0</v>
      </c>
      <c r="E4234" s="14">
        <v>253160.0</v>
      </c>
      <c r="F4234" s="14" t="s">
        <v>9415</v>
      </c>
      <c r="G4234" s="14" t="s">
        <v>9416</v>
      </c>
      <c r="H4234" s="14" t="s">
        <v>10897</v>
      </c>
      <c r="I4234" s="14">
        <v>0.71</v>
      </c>
      <c r="J4234" s="14">
        <v>0.798</v>
      </c>
      <c r="K4234" s="14">
        <v>0.8708532072621896</v>
      </c>
      <c r="L4234" s="14">
        <v>0.0883</v>
      </c>
      <c r="M4234" s="14">
        <v>0.0728</v>
      </c>
      <c r="N4234" s="14">
        <v>0.0</v>
      </c>
      <c r="O4234" s="14">
        <v>0.0744</v>
      </c>
      <c r="P4234" s="14">
        <v>0.839</v>
      </c>
      <c r="Q4234" s="14">
        <v>145.104</v>
      </c>
      <c r="R4234" s="14">
        <v>7.0</v>
      </c>
      <c r="S4234" s="14">
        <v>1.0</v>
      </c>
      <c r="T4234" s="14" t="s">
        <v>104</v>
      </c>
      <c r="U4234" s="14" t="s">
        <v>68</v>
      </c>
      <c r="V4234" s="16" t="s">
        <v>560</v>
      </c>
      <c r="W4234" s="17" t="s">
        <v>185</v>
      </c>
    </row>
    <row r="4235" ht="15.75" customHeight="1">
      <c r="A4235" s="14" t="s">
        <v>10898</v>
      </c>
      <c r="B4235" s="14" t="s">
        <v>10899</v>
      </c>
      <c r="C4235" s="14">
        <v>2011.0</v>
      </c>
      <c r="D4235" s="14">
        <v>49.0</v>
      </c>
      <c r="E4235" s="14">
        <v>319193.0</v>
      </c>
      <c r="F4235" s="14" t="s">
        <v>880</v>
      </c>
      <c r="G4235" s="14" t="s">
        <v>3591</v>
      </c>
      <c r="H4235" s="14" t="s">
        <v>10900</v>
      </c>
      <c r="I4235" s="14">
        <v>0.7</v>
      </c>
      <c r="J4235" s="14">
        <v>0.767</v>
      </c>
      <c r="K4235" s="14">
        <v>0.8213804461570086</v>
      </c>
      <c r="L4235" s="14">
        <v>0.0658</v>
      </c>
      <c r="M4235" s="14">
        <v>0.345</v>
      </c>
      <c r="N4235" s="14">
        <v>0.0</v>
      </c>
      <c r="O4235" s="14">
        <v>0.209</v>
      </c>
      <c r="P4235" s="14">
        <v>0.836</v>
      </c>
      <c r="Q4235" s="14">
        <v>135.485</v>
      </c>
      <c r="R4235" s="14">
        <v>11.0</v>
      </c>
      <c r="S4235" s="14">
        <v>0.0</v>
      </c>
      <c r="T4235" s="14" t="s">
        <v>104</v>
      </c>
      <c r="U4235" s="14" t="s">
        <v>35</v>
      </c>
      <c r="V4235" s="16" t="s">
        <v>560</v>
      </c>
      <c r="W4235" s="17" t="s">
        <v>185</v>
      </c>
    </row>
    <row r="4236" ht="15.75" customHeight="1">
      <c r="A4236" s="14" t="s">
        <v>22363</v>
      </c>
      <c r="B4236" s="14" t="s">
        <v>22364</v>
      </c>
      <c r="C4236" s="14">
        <v>2008.0</v>
      </c>
      <c r="D4236" s="14">
        <v>49.0</v>
      </c>
      <c r="E4236" s="14">
        <v>309106.0</v>
      </c>
      <c r="F4236" s="14" t="s">
        <v>21861</v>
      </c>
      <c r="G4236" s="14" t="s">
        <v>21862</v>
      </c>
      <c r="H4236" s="14" t="s">
        <v>22365</v>
      </c>
      <c r="I4236" s="14">
        <v>0.557</v>
      </c>
      <c r="J4236" s="14">
        <v>0.41</v>
      </c>
      <c r="K4236" s="14">
        <v>0.7578337218839898</v>
      </c>
      <c r="L4236" s="14">
        <v>0.0326</v>
      </c>
      <c r="M4236" s="14">
        <v>0.385</v>
      </c>
      <c r="N4236" s="14">
        <v>0.0</v>
      </c>
      <c r="O4236" s="14">
        <v>0.0577</v>
      </c>
      <c r="P4236" s="14">
        <v>0.294</v>
      </c>
      <c r="Q4236" s="14">
        <v>133.986</v>
      </c>
      <c r="R4236" s="14">
        <v>7.0</v>
      </c>
      <c r="S4236" s="14">
        <v>1.0</v>
      </c>
      <c r="T4236" s="14" t="s">
        <v>1264</v>
      </c>
      <c r="U4236" s="14" t="s">
        <v>35</v>
      </c>
      <c r="V4236" s="16" t="s">
        <v>36</v>
      </c>
      <c r="W4236" s="17" t="s">
        <v>251</v>
      </c>
    </row>
    <row r="4237" ht="15.75" customHeight="1">
      <c r="A4237" s="14" t="s">
        <v>22366</v>
      </c>
      <c r="B4237" s="14" t="s">
        <v>22367</v>
      </c>
      <c r="C4237" s="14">
        <v>2005.0</v>
      </c>
      <c r="D4237" s="14">
        <v>49.0</v>
      </c>
      <c r="E4237" s="14">
        <v>263732.0</v>
      </c>
      <c r="F4237" s="14" t="s">
        <v>1939</v>
      </c>
      <c r="G4237" s="14" t="s">
        <v>22368</v>
      </c>
      <c r="H4237" s="14" t="s">
        <v>22369</v>
      </c>
      <c r="I4237" s="14">
        <v>0.669</v>
      </c>
      <c r="J4237" s="14">
        <v>0.395</v>
      </c>
      <c r="K4237" s="14">
        <v>0.7594806750206516</v>
      </c>
      <c r="L4237" s="14">
        <v>0.0339</v>
      </c>
      <c r="M4237" s="14">
        <v>0.353</v>
      </c>
      <c r="N4237" s="14">
        <v>8.67E-5</v>
      </c>
      <c r="O4237" s="14">
        <v>0.174</v>
      </c>
      <c r="P4237" s="14">
        <v>0.21</v>
      </c>
      <c r="Q4237" s="14">
        <v>119.745</v>
      </c>
      <c r="R4237" s="14">
        <v>2.0</v>
      </c>
      <c r="S4237" s="14">
        <v>1.0</v>
      </c>
      <c r="T4237" s="14" t="s">
        <v>1264</v>
      </c>
      <c r="U4237" s="14" t="s">
        <v>35</v>
      </c>
      <c r="V4237" s="16" t="s">
        <v>36</v>
      </c>
      <c r="W4237" s="17" t="s">
        <v>251</v>
      </c>
    </row>
    <row r="4238" ht="15.75" customHeight="1">
      <c r="A4238" s="14" t="s">
        <v>22370</v>
      </c>
      <c r="B4238" s="14" t="s">
        <v>22371</v>
      </c>
      <c r="C4238" s="14">
        <v>2020.0</v>
      </c>
      <c r="D4238" s="14">
        <v>49.0</v>
      </c>
      <c r="E4238" s="14">
        <v>237255.0</v>
      </c>
      <c r="F4238" s="14" t="s">
        <v>22029</v>
      </c>
      <c r="G4238" s="14" t="s">
        <v>22030</v>
      </c>
      <c r="H4238" s="14" t="s">
        <v>22069</v>
      </c>
      <c r="I4238" s="14">
        <v>0.491</v>
      </c>
      <c r="J4238" s="14">
        <v>0.58</v>
      </c>
      <c r="K4238" s="14">
        <v>0.7987722712810136</v>
      </c>
      <c r="L4238" s="14">
        <v>0.0357</v>
      </c>
      <c r="M4238" s="14">
        <v>0.505</v>
      </c>
      <c r="N4238" s="14">
        <v>9.54E-6</v>
      </c>
      <c r="O4238" s="14">
        <v>0.0891</v>
      </c>
      <c r="P4238" s="14">
        <v>0.509</v>
      </c>
      <c r="Q4238" s="14">
        <v>181.062</v>
      </c>
      <c r="R4238" s="14">
        <v>1.0</v>
      </c>
      <c r="S4238" s="14">
        <v>1.0</v>
      </c>
      <c r="T4238" s="14" t="s">
        <v>1264</v>
      </c>
      <c r="U4238" s="14" t="s">
        <v>35</v>
      </c>
      <c r="V4238" s="16" t="s">
        <v>333</v>
      </c>
      <c r="W4238" s="17" t="s">
        <v>185</v>
      </c>
    </row>
    <row r="4239" ht="15.75" customHeight="1">
      <c r="A4239" s="14" t="s">
        <v>22372</v>
      </c>
      <c r="B4239" s="14" t="s">
        <v>22373</v>
      </c>
      <c r="C4239" s="14">
        <v>2020.0</v>
      </c>
      <c r="D4239" s="14">
        <v>49.0</v>
      </c>
      <c r="E4239" s="14">
        <v>185598.0</v>
      </c>
      <c r="F4239" s="14" t="s">
        <v>16955</v>
      </c>
      <c r="G4239" s="14" t="s">
        <v>16957</v>
      </c>
      <c r="H4239" s="14" t="s">
        <v>22374</v>
      </c>
      <c r="I4239" s="14">
        <v>0.775</v>
      </c>
      <c r="J4239" s="14">
        <v>0.797</v>
      </c>
      <c r="K4239" s="14">
        <v>0.9189570722537814</v>
      </c>
      <c r="L4239" s="14">
        <v>0.0333</v>
      </c>
      <c r="M4239" s="14">
        <v>0.193</v>
      </c>
      <c r="N4239" s="14">
        <v>0.0</v>
      </c>
      <c r="O4239" s="14">
        <v>0.139</v>
      </c>
      <c r="P4239" s="14">
        <v>0.649</v>
      </c>
      <c r="Q4239" s="14">
        <v>112.471</v>
      </c>
      <c r="R4239" s="14">
        <v>3.0</v>
      </c>
      <c r="S4239" s="14">
        <v>0.0</v>
      </c>
      <c r="T4239" s="14" t="s">
        <v>1264</v>
      </c>
      <c r="U4239" s="14" t="s">
        <v>35</v>
      </c>
      <c r="V4239" s="16" t="s">
        <v>407</v>
      </c>
      <c r="W4239" s="17" t="s">
        <v>185</v>
      </c>
    </row>
    <row r="4240" ht="15.75" customHeight="1">
      <c r="A4240" s="14" t="s">
        <v>10901</v>
      </c>
      <c r="B4240" s="14" t="s">
        <v>10902</v>
      </c>
      <c r="C4240" s="14">
        <v>2015.0</v>
      </c>
      <c r="D4240" s="14">
        <v>49.0</v>
      </c>
      <c r="E4240" s="14">
        <v>165280.0</v>
      </c>
      <c r="F4240" s="14" t="s">
        <v>10904</v>
      </c>
      <c r="G4240" s="14" t="s">
        <v>10905</v>
      </c>
      <c r="H4240" s="14" t="s">
        <v>10906</v>
      </c>
      <c r="I4240" s="14">
        <v>0.482</v>
      </c>
      <c r="J4240" s="14">
        <v>0.569</v>
      </c>
      <c r="K4240" s="14">
        <v>0.8483519773950688</v>
      </c>
      <c r="L4240" s="14">
        <v>0.0328</v>
      </c>
      <c r="M4240" s="14">
        <v>0.617</v>
      </c>
      <c r="N4240" s="14">
        <v>0.0</v>
      </c>
      <c r="O4240" s="14">
        <v>0.155</v>
      </c>
      <c r="P4240" s="14">
        <v>0.609</v>
      </c>
      <c r="Q4240" s="14">
        <v>70.956</v>
      </c>
      <c r="R4240" s="14">
        <v>0.0</v>
      </c>
      <c r="S4240" s="14">
        <v>1.0</v>
      </c>
      <c r="T4240" s="14" t="s">
        <v>103</v>
      </c>
      <c r="U4240" s="14" t="s">
        <v>35</v>
      </c>
      <c r="V4240" s="16" t="s">
        <v>407</v>
      </c>
      <c r="W4240" s="17" t="s">
        <v>185</v>
      </c>
    </row>
    <row r="4241" ht="15.75" customHeight="1">
      <c r="A4241" s="14" t="s">
        <v>22375</v>
      </c>
      <c r="B4241" s="14" t="s">
        <v>22376</v>
      </c>
      <c r="C4241" s="14">
        <v>2020.0</v>
      </c>
      <c r="D4241" s="14">
        <v>49.0</v>
      </c>
      <c r="E4241" s="14">
        <v>204809.0</v>
      </c>
      <c r="F4241" s="14" t="s">
        <v>9973</v>
      </c>
      <c r="G4241" s="14" t="s">
        <v>22377</v>
      </c>
      <c r="H4241" s="14" t="s">
        <v>22376</v>
      </c>
      <c r="I4241" s="14">
        <v>0.816</v>
      </c>
      <c r="J4241" s="14">
        <v>0.726</v>
      </c>
      <c r="K4241" s="14">
        <v>0.8603939853942979</v>
      </c>
      <c r="L4241" s="14">
        <v>0.267</v>
      </c>
      <c r="M4241" s="14">
        <v>0.48</v>
      </c>
      <c r="N4241" s="14">
        <v>1.41E-6</v>
      </c>
      <c r="O4241" s="14">
        <v>0.314</v>
      </c>
      <c r="P4241" s="14">
        <v>0.707</v>
      </c>
      <c r="Q4241" s="14">
        <v>175.933</v>
      </c>
      <c r="R4241" s="14">
        <v>0.0</v>
      </c>
      <c r="S4241" s="14">
        <v>1.0</v>
      </c>
      <c r="T4241" s="14" t="s">
        <v>1264</v>
      </c>
      <c r="U4241" s="14" t="s">
        <v>35</v>
      </c>
      <c r="V4241" s="16" t="s">
        <v>181</v>
      </c>
      <c r="W4241" s="17" t="s">
        <v>185</v>
      </c>
    </row>
    <row r="4242" ht="15.75" customHeight="1">
      <c r="A4242" s="14" t="s">
        <v>10907</v>
      </c>
      <c r="B4242" s="14" t="s">
        <v>10908</v>
      </c>
      <c r="C4242" s="14">
        <v>2019.0</v>
      </c>
      <c r="D4242" s="14">
        <v>49.0</v>
      </c>
      <c r="E4242" s="14">
        <v>201225.0</v>
      </c>
      <c r="F4242" s="14" t="s">
        <v>4278</v>
      </c>
      <c r="G4242" s="14" t="s">
        <v>8374</v>
      </c>
      <c r="H4242" s="14" t="s">
        <v>10909</v>
      </c>
      <c r="I4242" s="14">
        <v>0.68</v>
      </c>
      <c r="J4242" s="14">
        <v>0.906</v>
      </c>
      <c r="K4242" s="14">
        <v>0.8419780548661696</v>
      </c>
      <c r="L4242" s="14">
        <v>0.0734</v>
      </c>
      <c r="M4242" s="14">
        <v>0.0341</v>
      </c>
      <c r="N4242" s="14">
        <v>7.83E-5</v>
      </c>
      <c r="O4242" s="14">
        <v>0.077</v>
      </c>
      <c r="P4242" s="14">
        <v>0.68</v>
      </c>
      <c r="Q4242" s="14">
        <v>145.05</v>
      </c>
      <c r="R4242" s="14">
        <v>11.0</v>
      </c>
      <c r="S4242" s="14">
        <v>0.0</v>
      </c>
      <c r="T4242" s="14" t="s">
        <v>103</v>
      </c>
      <c r="U4242" s="14" t="s">
        <v>94</v>
      </c>
      <c r="V4242" s="16" t="s">
        <v>407</v>
      </c>
      <c r="W4242" s="17" t="s">
        <v>185</v>
      </c>
    </row>
    <row r="4243" ht="15.75" customHeight="1">
      <c r="A4243" s="14" t="s">
        <v>10912</v>
      </c>
      <c r="B4243" s="14" t="s">
        <v>10914</v>
      </c>
      <c r="C4243" s="14">
        <v>2020.0</v>
      </c>
      <c r="D4243" s="14">
        <v>49.0</v>
      </c>
      <c r="E4243" s="14">
        <v>192923.0</v>
      </c>
      <c r="F4243" s="14" t="s">
        <v>6911</v>
      </c>
      <c r="G4243" s="14" t="s">
        <v>6913</v>
      </c>
      <c r="H4243" s="14" t="s">
        <v>10916</v>
      </c>
      <c r="I4243" s="14">
        <v>0.871</v>
      </c>
      <c r="J4243" s="14">
        <v>0.608</v>
      </c>
      <c r="K4243" s="14">
        <v>0.8571428571245239</v>
      </c>
      <c r="L4243" s="14">
        <v>0.4</v>
      </c>
      <c r="M4243" s="14">
        <v>0.142</v>
      </c>
      <c r="N4243" s="14">
        <v>0.0</v>
      </c>
      <c r="O4243" s="14">
        <v>0.0876</v>
      </c>
      <c r="P4243" s="14">
        <v>0.818</v>
      </c>
      <c r="Q4243" s="14">
        <v>129.784</v>
      </c>
      <c r="R4243" s="14">
        <v>6.0</v>
      </c>
      <c r="S4243" s="14">
        <v>1.0</v>
      </c>
      <c r="T4243" s="14" t="s">
        <v>104</v>
      </c>
      <c r="U4243" s="14" t="s">
        <v>94</v>
      </c>
      <c r="V4243" s="16" t="s">
        <v>560</v>
      </c>
      <c r="W4243" s="17" t="s">
        <v>185</v>
      </c>
    </row>
    <row r="4244" ht="15.75" customHeight="1">
      <c r="A4244" s="14" t="s">
        <v>6863</v>
      </c>
      <c r="B4244" s="14" t="s">
        <v>6864</v>
      </c>
      <c r="C4244" s="14">
        <v>2017.0</v>
      </c>
      <c r="D4244" s="14">
        <v>49.0</v>
      </c>
      <c r="E4244" s="14">
        <v>225360.0</v>
      </c>
      <c r="F4244" s="14" t="s">
        <v>6865</v>
      </c>
      <c r="G4244" s="14" t="s">
        <v>6866</v>
      </c>
      <c r="H4244" s="14" t="s">
        <v>6864</v>
      </c>
      <c r="I4244" s="14">
        <v>0.617</v>
      </c>
      <c r="J4244" s="14">
        <v>0.468</v>
      </c>
      <c r="K4244" s="14">
        <v>0.826727696600716</v>
      </c>
      <c r="L4244" s="14">
        <v>0.0291</v>
      </c>
      <c r="M4244" s="14">
        <v>0.65</v>
      </c>
      <c r="N4244" s="14">
        <v>0.0</v>
      </c>
      <c r="O4244" s="14">
        <v>0.141</v>
      </c>
      <c r="P4244" s="14">
        <v>0.333</v>
      </c>
      <c r="Q4244" s="14">
        <v>119.921</v>
      </c>
      <c r="R4244" s="14">
        <v>2.0</v>
      </c>
      <c r="S4244" s="14">
        <v>1.0</v>
      </c>
      <c r="T4244" s="14" t="s">
        <v>103</v>
      </c>
      <c r="U4244" s="14" t="s">
        <v>68</v>
      </c>
      <c r="V4244" s="16" t="s">
        <v>45</v>
      </c>
      <c r="W4244" s="17" t="s">
        <v>251</v>
      </c>
    </row>
    <row r="4245" ht="15.75" customHeight="1">
      <c r="A4245" s="14" t="s">
        <v>10918</v>
      </c>
      <c r="B4245" s="14" t="s">
        <v>10919</v>
      </c>
      <c r="C4245" s="14">
        <v>2003.0</v>
      </c>
      <c r="D4245" s="14">
        <v>49.0</v>
      </c>
      <c r="E4245" s="14">
        <v>229466.0</v>
      </c>
      <c r="F4245" s="14" t="s">
        <v>10920</v>
      </c>
      <c r="G4245" s="14" t="s">
        <v>8122</v>
      </c>
      <c r="H4245" s="14" t="s">
        <v>10921</v>
      </c>
      <c r="I4245" s="14">
        <v>0.697</v>
      </c>
      <c r="J4245" s="14">
        <v>0.678</v>
      </c>
      <c r="K4245" s="14">
        <v>0.8219151712013794</v>
      </c>
      <c r="L4245" s="14">
        <v>0.234</v>
      </c>
      <c r="M4245" s="14">
        <v>0.256</v>
      </c>
      <c r="N4245" s="14">
        <v>0.0</v>
      </c>
      <c r="O4245" s="14">
        <v>0.191</v>
      </c>
      <c r="P4245" s="14">
        <v>0.785</v>
      </c>
      <c r="Q4245" s="14">
        <v>101.051</v>
      </c>
      <c r="R4245" s="14">
        <v>3.0</v>
      </c>
      <c r="S4245" s="14">
        <v>0.0</v>
      </c>
      <c r="T4245" s="14" t="s">
        <v>103</v>
      </c>
      <c r="U4245" s="14" t="s">
        <v>68</v>
      </c>
      <c r="V4245" s="16" t="s">
        <v>181</v>
      </c>
      <c r="W4245" s="17" t="s">
        <v>185</v>
      </c>
    </row>
    <row r="4246" ht="15.75" customHeight="1">
      <c r="A4246" s="14" t="s">
        <v>6869</v>
      </c>
      <c r="B4246" s="14" t="s">
        <v>6870</v>
      </c>
      <c r="C4246" s="14">
        <v>2020.0</v>
      </c>
      <c r="D4246" s="14">
        <v>49.0</v>
      </c>
      <c r="E4246" s="14">
        <v>280665.0</v>
      </c>
      <c r="F4246" s="14" t="s">
        <v>5733</v>
      </c>
      <c r="G4246" s="14" t="s">
        <v>4904</v>
      </c>
      <c r="H4246" s="14" t="s">
        <v>6870</v>
      </c>
      <c r="I4246" s="14">
        <v>0.801</v>
      </c>
      <c r="J4246" s="14">
        <v>0.596</v>
      </c>
      <c r="K4246" s="14">
        <v>0.8735268324840434</v>
      </c>
      <c r="L4246" s="14">
        <v>0.0534</v>
      </c>
      <c r="M4246" s="14">
        <v>0.00301</v>
      </c>
      <c r="N4246" s="14">
        <v>0.0</v>
      </c>
      <c r="O4246" s="14">
        <v>0.162</v>
      </c>
      <c r="P4246" s="14">
        <v>0.134</v>
      </c>
      <c r="Q4246" s="14">
        <v>120.028</v>
      </c>
      <c r="R4246" s="14">
        <v>1.0</v>
      </c>
      <c r="S4246" s="14">
        <v>1.0</v>
      </c>
      <c r="T4246" s="14" t="s">
        <v>103</v>
      </c>
      <c r="U4246" s="14" t="s">
        <v>94</v>
      </c>
      <c r="V4246" s="16" t="s">
        <v>58</v>
      </c>
      <c r="W4246" s="17" t="s">
        <v>251</v>
      </c>
    </row>
    <row r="4247" ht="15.75" customHeight="1">
      <c r="A4247" s="14" t="s">
        <v>22378</v>
      </c>
      <c r="B4247" s="14" t="s">
        <v>22379</v>
      </c>
      <c r="C4247" s="14">
        <v>2021.0</v>
      </c>
      <c r="D4247" s="14">
        <v>49.0</v>
      </c>
      <c r="E4247" s="14">
        <v>290960.0</v>
      </c>
      <c r="F4247" s="14" t="s">
        <v>4278</v>
      </c>
      <c r="G4247" s="14" t="s">
        <v>2532</v>
      </c>
      <c r="H4247" s="14" t="s">
        <v>21950</v>
      </c>
      <c r="I4247" s="14">
        <v>0.607</v>
      </c>
      <c r="J4247" s="14">
        <v>0.636</v>
      </c>
      <c r="K4247" s="14">
        <v>0.854597565913319</v>
      </c>
      <c r="L4247" s="14">
        <v>0.0324</v>
      </c>
      <c r="M4247" s="14">
        <v>0.179</v>
      </c>
      <c r="N4247" s="14">
        <v>0.0</v>
      </c>
      <c r="O4247" s="14">
        <v>0.176</v>
      </c>
      <c r="P4247" s="14">
        <v>0.421</v>
      </c>
      <c r="Q4247" s="14">
        <v>98.997</v>
      </c>
      <c r="R4247" s="14">
        <v>5.0</v>
      </c>
      <c r="S4247" s="14">
        <v>1.0</v>
      </c>
      <c r="T4247" s="14" t="s">
        <v>1434</v>
      </c>
      <c r="U4247" s="14" t="s">
        <v>94</v>
      </c>
      <c r="V4247" s="16" t="s">
        <v>54</v>
      </c>
      <c r="W4247" s="17" t="s">
        <v>251</v>
      </c>
    </row>
    <row r="4248" ht="15.75" customHeight="1">
      <c r="A4248" s="14" t="s">
        <v>22380</v>
      </c>
      <c r="B4248" s="14" t="s">
        <v>22381</v>
      </c>
      <c r="C4248" s="14">
        <v>2025.0</v>
      </c>
      <c r="D4248" s="14">
        <v>49.0</v>
      </c>
      <c r="E4248" s="14">
        <v>184698.0</v>
      </c>
      <c r="F4248" s="14" t="s">
        <v>4278</v>
      </c>
      <c r="G4248" s="14" t="s">
        <v>8641</v>
      </c>
      <c r="H4248" s="14" t="s">
        <v>8642</v>
      </c>
      <c r="I4248" s="14">
        <v>0.499</v>
      </c>
      <c r="J4248" s="14">
        <v>0.796</v>
      </c>
      <c r="K4248" s="14">
        <v>0.8894188608027418</v>
      </c>
      <c r="L4248" s="14">
        <v>0.0724</v>
      </c>
      <c r="M4248" s="14">
        <v>0.00776</v>
      </c>
      <c r="N4248" s="14">
        <v>0.0</v>
      </c>
      <c r="O4248" s="14">
        <v>0.0648</v>
      </c>
      <c r="P4248" s="14">
        <v>0.553</v>
      </c>
      <c r="Q4248" s="14">
        <v>156.347</v>
      </c>
      <c r="R4248" s="14">
        <v>7.0</v>
      </c>
      <c r="S4248" s="14">
        <v>1.0</v>
      </c>
      <c r="T4248" s="14" t="s">
        <v>1434</v>
      </c>
      <c r="U4248" s="14" t="s">
        <v>68</v>
      </c>
      <c r="V4248" s="16" t="s">
        <v>333</v>
      </c>
      <c r="W4248" s="17" t="s">
        <v>185</v>
      </c>
    </row>
    <row r="4249" ht="15.75" customHeight="1">
      <c r="A4249" s="14" t="s">
        <v>22382</v>
      </c>
      <c r="B4249" s="14" t="s">
        <v>22383</v>
      </c>
      <c r="C4249" s="14">
        <v>2019.0</v>
      </c>
      <c r="D4249" s="14">
        <v>49.0</v>
      </c>
      <c r="E4249" s="14">
        <v>266680.0</v>
      </c>
      <c r="F4249" s="14" t="s">
        <v>22384</v>
      </c>
      <c r="G4249" s="14" t="s">
        <v>22385</v>
      </c>
      <c r="H4249" s="14" t="s">
        <v>22383</v>
      </c>
      <c r="I4249" s="14">
        <v>0.445</v>
      </c>
      <c r="J4249" s="14">
        <v>0.73</v>
      </c>
      <c r="K4249" s="14">
        <v>0.8893760827991921</v>
      </c>
      <c r="L4249" s="14">
        <v>0.0371</v>
      </c>
      <c r="M4249" s="14">
        <v>0.0166</v>
      </c>
      <c r="N4249" s="14">
        <v>0.0</v>
      </c>
      <c r="O4249" s="14">
        <v>0.15</v>
      </c>
      <c r="P4249" s="14">
        <v>0.168</v>
      </c>
      <c r="Q4249" s="14">
        <v>147.991</v>
      </c>
      <c r="R4249" s="14">
        <v>9.0</v>
      </c>
      <c r="S4249" s="14">
        <v>1.0</v>
      </c>
      <c r="T4249" s="14" t="s">
        <v>1434</v>
      </c>
      <c r="U4249" s="14" t="s">
        <v>35</v>
      </c>
      <c r="V4249" s="16" t="s">
        <v>58</v>
      </c>
      <c r="W4249" s="17" t="s">
        <v>251</v>
      </c>
    </row>
    <row r="4250" ht="15.75" customHeight="1">
      <c r="A4250" s="14" t="s">
        <v>10922</v>
      </c>
      <c r="B4250" s="14" t="s">
        <v>10923</v>
      </c>
      <c r="C4250" s="14">
        <v>1964.0</v>
      </c>
      <c r="D4250" s="14">
        <v>49.0</v>
      </c>
      <c r="E4250" s="14">
        <v>151280.0</v>
      </c>
      <c r="F4250" s="14" t="s">
        <v>10924</v>
      </c>
      <c r="G4250" s="14" t="s">
        <v>9267</v>
      </c>
      <c r="H4250" s="14" t="s">
        <v>10925</v>
      </c>
      <c r="I4250" s="14">
        <v>0.457</v>
      </c>
      <c r="J4250" s="14">
        <v>0.917</v>
      </c>
      <c r="K4250" s="14">
        <v>0.8415930528342226</v>
      </c>
      <c r="L4250" s="14">
        <v>0.0441</v>
      </c>
      <c r="M4250" s="14">
        <v>0.566</v>
      </c>
      <c r="N4250" s="14">
        <v>0.0</v>
      </c>
      <c r="O4250" s="14">
        <v>0.333</v>
      </c>
      <c r="P4250" s="14">
        <v>0.965</v>
      </c>
      <c r="Q4250" s="14">
        <v>167.092</v>
      </c>
      <c r="R4250" s="14">
        <v>9.0</v>
      </c>
      <c r="S4250" s="14">
        <v>1.0</v>
      </c>
      <c r="T4250" s="14" t="s">
        <v>103</v>
      </c>
      <c r="U4250" s="14" t="s">
        <v>35</v>
      </c>
      <c r="V4250" s="16" t="s">
        <v>819</v>
      </c>
      <c r="W4250" s="17" t="s">
        <v>185</v>
      </c>
    </row>
    <row r="4251" ht="15.75" customHeight="1">
      <c r="A4251" s="14" t="s">
        <v>10927</v>
      </c>
      <c r="B4251" s="14" t="s">
        <v>6539</v>
      </c>
      <c r="C4251" s="14">
        <v>1997.0</v>
      </c>
      <c r="D4251" s="14">
        <v>49.0</v>
      </c>
      <c r="E4251" s="14">
        <v>131866.0</v>
      </c>
      <c r="F4251" s="14" t="s">
        <v>10928</v>
      </c>
      <c r="G4251" s="14" t="s">
        <v>10402</v>
      </c>
      <c r="H4251" s="14" t="s">
        <v>10929</v>
      </c>
      <c r="I4251" s="14">
        <v>0.654</v>
      </c>
      <c r="J4251" s="14">
        <v>0.425</v>
      </c>
      <c r="K4251" s="14">
        <v>0.7229910379927923</v>
      </c>
      <c r="L4251" s="14">
        <v>0.039</v>
      </c>
      <c r="M4251" s="14">
        <v>0.471</v>
      </c>
      <c r="N4251" s="14">
        <v>0.0</v>
      </c>
      <c r="O4251" s="14">
        <v>0.109</v>
      </c>
      <c r="P4251" s="14">
        <v>0.932</v>
      </c>
      <c r="Q4251" s="14">
        <v>84.858</v>
      </c>
      <c r="R4251" s="14">
        <v>9.0</v>
      </c>
      <c r="S4251" s="14">
        <v>1.0</v>
      </c>
      <c r="T4251" s="14" t="s">
        <v>103</v>
      </c>
      <c r="U4251" s="14" t="s">
        <v>68</v>
      </c>
      <c r="V4251" s="16" t="s">
        <v>819</v>
      </c>
      <c r="W4251" s="17" t="s">
        <v>185</v>
      </c>
    </row>
    <row r="4252" ht="15.75" customHeight="1">
      <c r="A4252" s="14" t="s">
        <v>10930</v>
      </c>
      <c r="B4252" s="14" t="s">
        <v>10931</v>
      </c>
      <c r="C4252" s="14">
        <v>2016.0</v>
      </c>
      <c r="D4252" s="14">
        <v>49.0</v>
      </c>
      <c r="E4252" s="14">
        <v>468293.0</v>
      </c>
      <c r="F4252" s="14" t="s">
        <v>194</v>
      </c>
      <c r="G4252" s="14" t="s">
        <v>10932</v>
      </c>
      <c r="H4252" s="14" t="s">
        <v>9381</v>
      </c>
      <c r="I4252" s="14">
        <v>0.836</v>
      </c>
      <c r="J4252" s="14">
        <v>0.701</v>
      </c>
      <c r="K4252" s="14">
        <v>0.7412572455084968</v>
      </c>
      <c r="L4252" s="14">
        <v>0.0822</v>
      </c>
      <c r="M4252" s="14">
        <v>0.111</v>
      </c>
      <c r="N4252" s="14">
        <v>2.62E-5</v>
      </c>
      <c r="O4252" s="14">
        <v>0.103</v>
      </c>
      <c r="P4252" s="14">
        <v>0.82</v>
      </c>
      <c r="Q4252" s="14">
        <v>121.835</v>
      </c>
      <c r="R4252" s="14">
        <v>0.0</v>
      </c>
      <c r="S4252" s="14">
        <v>1.0</v>
      </c>
      <c r="T4252" s="14" t="s">
        <v>104</v>
      </c>
      <c r="U4252" s="14" t="s">
        <v>35</v>
      </c>
      <c r="V4252" s="16" t="s">
        <v>560</v>
      </c>
      <c r="W4252" s="17" t="s">
        <v>185</v>
      </c>
    </row>
    <row r="4253" ht="15.75" customHeight="1">
      <c r="A4253" s="14" t="s">
        <v>10933</v>
      </c>
      <c r="B4253" s="14" t="s">
        <v>10934</v>
      </c>
      <c r="C4253" s="14">
        <v>2016.0</v>
      </c>
      <c r="D4253" s="14">
        <v>49.0</v>
      </c>
      <c r="E4253" s="14">
        <v>305146.0</v>
      </c>
      <c r="F4253" s="14" t="s">
        <v>194</v>
      </c>
      <c r="G4253" s="14" t="s">
        <v>671</v>
      </c>
      <c r="H4253" s="14" t="s">
        <v>9108</v>
      </c>
      <c r="I4253" s="14">
        <v>0.455</v>
      </c>
      <c r="J4253" s="14">
        <v>0.728</v>
      </c>
      <c r="K4253" s="14">
        <v>0.7861313712320894</v>
      </c>
      <c r="L4253" s="14">
        <v>0.037</v>
      </c>
      <c r="M4253" s="14">
        <v>0.356</v>
      </c>
      <c r="N4253" s="14">
        <v>0.0</v>
      </c>
      <c r="O4253" s="14">
        <v>0.314</v>
      </c>
      <c r="P4253" s="14">
        <v>0.809</v>
      </c>
      <c r="Q4253" s="14">
        <v>96.858</v>
      </c>
      <c r="R4253" s="14">
        <v>5.0</v>
      </c>
      <c r="S4253" s="14">
        <v>0.0</v>
      </c>
      <c r="T4253" s="14" t="s">
        <v>104</v>
      </c>
      <c r="U4253" s="14" t="s">
        <v>68</v>
      </c>
      <c r="V4253" s="16" t="s">
        <v>560</v>
      </c>
      <c r="W4253" s="17" t="s">
        <v>185</v>
      </c>
    </row>
    <row r="4254" ht="15.75" customHeight="1">
      <c r="A4254" s="14" t="s">
        <v>22386</v>
      </c>
      <c r="B4254" s="14" t="s">
        <v>22387</v>
      </c>
      <c r="C4254" s="14">
        <v>2019.0</v>
      </c>
      <c r="D4254" s="14">
        <v>49.0</v>
      </c>
      <c r="E4254" s="14">
        <v>183144.0</v>
      </c>
      <c r="F4254" s="14" t="s">
        <v>22388</v>
      </c>
      <c r="G4254" s="14" t="s">
        <v>22389</v>
      </c>
      <c r="H4254" s="14" t="s">
        <v>22390</v>
      </c>
      <c r="I4254" s="14">
        <v>0.815</v>
      </c>
      <c r="J4254" s="14">
        <v>0.76</v>
      </c>
      <c r="K4254" s="14">
        <v>0.8754090646402284</v>
      </c>
      <c r="L4254" s="14">
        <v>0.331</v>
      </c>
      <c r="M4254" s="14">
        <v>0.0242</v>
      </c>
      <c r="N4254" s="14">
        <v>0.0</v>
      </c>
      <c r="O4254" s="14">
        <v>0.203</v>
      </c>
      <c r="P4254" s="14">
        <v>0.729</v>
      </c>
      <c r="Q4254" s="14">
        <v>81.537</v>
      </c>
      <c r="R4254" s="14">
        <v>6.0</v>
      </c>
      <c r="S4254" s="14">
        <v>1.0</v>
      </c>
      <c r="T4254" s="14" t="s">
        <v>1434</v>
      </c>
      <c r="U4254" s="14" t="s">
        <v>68</v>
      </c>
      <c r="V4254" s="16" t="s">
        <v>181</v>
      </c>
      <c r="W4254" s="17" t="s">
        <v>185</v>
      </c>
    </row>
    <row r="4255" ht="15.75" customHeight="1">
      <c r="A4255" s="14" t="s">
        <v>22391</v>
      </c>
      <c r="B4255" s="14" t="s">
        <v>22392</v>
      </c>
      <c r="C4255" s="14">
        <v>2023.0</v>
      </c>
      <c r="D4255" s="14">
        <v>49.0</v>
      </c>
      <c r="E4255" s="14">
        <v>178711.0</v>
      </c>
      <c r="F4255" s="14" t="s">
        <v>22393</v>
      </c>
      <c r="G4255" s="14" t="s">
        <v>22394</v>
      </c>
      <c r="H4255" s="14" t="s">
        <v>22395</v>
      </c>
      <c r="I4255" s="14">
        <v>0.722</v>
      </c>
      <c r="J4255" s="14">
        <v>0.451</v>
      </c>
      <c r="K4255" s="14">
        <v>0.8433683399815335</v>
      </c>
      <c r="L4255" s="14">
        <v>0.272</v>
      </c>
      <c r="M4255" s="14">
        <v>0.534</v>
      </c>
      <c r="N4255" s="14">
        <v>1.72E-5</v>
      </c>
      <c r="O4255" s="14">
        <v>0.111</v>
      </c>
      <c r="P4255" s="14">
        <v>0.735</v>
      </c>
      <c r="Q4255" s="14">
        <v>91.94</v>
      </c>
      <c r="R4255" s="14">
        <v>6.0</v>
      </c>
      <c r="S4255" s="14">
        <v>1.0</v>
      </c>
      <c r="T4255" s="14" t="s">
        <v>1434</v>
      </c>
      <c r="U4255" s="14" t="s">
        <v>35</v>
      </c>
      <c r="V4255" s="16" t="s">
        <v>181</v>
      </c>
      <c r="W4255" s="17" t="s">
        <v>185</v>
      </c>
    </row>
    <row r="4256" ht="15.75" customHeight="1">
      <c r="A4256" s="14" t="s">
        <v>22396</v>
      </c>
      <c r="B4256" s="14" t="s">
        <v>22397</v>
      </c>
      <c r="C4256" s="14">
        <v>2024.0</v>
      </c>
      <c r="D4256" s="14">
        <v>49.0</v>
      </c>
      <c r="E4256" s="14">
        <v>159999.0</v>
      </c>
      <c r="F4256" s="14" t="s">
        <v>22398</v>
      </c>
      <c r="G4256" s="14" t="s">
        <v>10502</v>
      </c>
      <c r="H4256" s="14" t="s">
        <v>22399</v>
      </c>
      <c r="I4256" s="14">
        <v>0.647</v>
      </c>
      <c r="J4256" s="14">
        <v>0.633</v>
      </c>
      <c r="K4256" s="14">
        <v>0.8259149145332726</v>
      </c>
      <c r="L4256" s="14">
        <v>0.0531</v>
      </c>
      <c r="M4256" s="14">
        <v>0.0188</v>
      </c>
      <c r="N4256" s="14">
        <v>0.0</v>
      </c>
      <c r="O4256" s="14">
        <v>0.215</v>
      </c>
      <c r="P4256" s="14">
        <v>0.23</v>
      </c>
      <c r="Q4256" s="14">
        <v>155.954</v>
      </c>
      <c r="R4256" s="14">
        <v>2.0</v>
      </c>
      <c r="S4256" s="14">
        <v>1.0</v>
      </c>
      <c r="T4256" s="14" t="s">
        <v>1434</v>
      </c>
      <c r="U4256" s="14" t="s">
        <v>35</v>
      </c>
      <c r="V4256" s="16" t="s">
        <v>36</v>
      </c>
      <c r="W4256" s="17" t="s">
        <v>251</v>
      </c>
    </row>
    <row r="4257" ht="15.75" customHeight="1">
      <c r="A4257" s="14" t="s">
        <v>10936</v>
      </c>
      <c r="B4257" s="14" t="s">
        <v>10937</v>
      </c>
      <c r="C4257" s="14">
        <v>2006.0</v>
      </c>
      <c r="D4257" s="14">
        <v>49.0</v>
      </c>
      <c r="E4257" s="14">
        <v>169026.0</v>
      </c>
      <c r="F4257" s="14" t="s">
        <v>10938</v>
      </c>
      <c r="G4257" s="14" t="s">
        <v>10939</v>
      </c>
      <c r="H4257" s="14" t="s">
        <v>10940</v>
      </c>
      <c r="I4257" s="14">
        <v>0.596</v>
      </c>
      <c r="J4257" s="14">
        <v>0.531</v>
      </c>
      <c r="K4257" s="14">
        <v>0.8313049429805296</v>
      </c>
      <c r="L4257" s="14">
        <v>0.232</v>
      </c>
      <c r="M4257" s="14">
        <v>0.0622</v>
      </c>
      <c r="N4257" s="14">
        <v>0.0</v>
      </c>
      <c r="O4257" s="14">
        <v>0.0728</v>
      </c>
      <c r="P4257" s="14">
        <v>0.749</v>
      </c>
      <c r="Q4257" s="14">
        <v>186.98</v>
      </c>
      <c r="R4257" s="14">
        <v>0.0</v>
      </c>
      <c r="S4257" s="14">
        <v>1.0</v>
      </c>
      <c r="T4257" s="14" t="s">
        <v>103</v>
      </c>
      <c r="U4257" s="14" t="s">
        <v>35</v>
      </c>
      <c r="V4257" s="16" t="s">
        <v>181</v>
      </c>
      <c r="W4257" s="17" t="s">
        <v>185</v>
      </c>
    </row>
    <row r="4258" ht="15.75" customHeight="1">
      <c r="A4258" s="14" t="s">
        <v>10941</v>
      </c>
      <c r="B4258" s="14" t="s">
        <v>10942</v>
      </c>
      <c r="C4258" s="14">
        <v>2009.0</v>
      </c>
      <c r="D4258" s="14">
        <v>49.0</v>
      </c>
      <c r="E4258" s="14">
        <v>44893.0</v>
      </c>
      <c r="F4258" s="14" t="s">
        <v>1656</v>
      </c>
      <c r="G4258" s="14" t="s">
        <v>10943</v>
      </c>
      <c r="H4258" s="14" t="s">
        <v>10944</v>
      </c>
      <c r="I4258" s="14">
        <v>0.687</v>
      </c>
      <c r="J4258" s="14">
        <v>0.81</v>
      </c>
      <c r="K4258" s="14">
        <v>0.8248240754427562</v>
      </c>
      <c r="L4258" s="14">
        <v>0.365</v>
      </c>
      <c r="M4258" s="14">
        <v>0.852</v>
      </c>
      <c r="N4258" s="14">
        <v>2.04E-6</v>
      </c>
      <c r="O4258" s="14">
        <v>0.85</v>
      </c>
      <c r="P4258" s="14">
        <v>0.825</v>
      </c>
      <c r="Q4258" s="14">
        <v>120.18</v>
      </c>
      <c r="R4258" s="14">
        <v>0.0</v>
      </c>
      <c r="S4258" s="14">
        <v>1.0</v>
      </c>
      <c r="T4258" s="14" t="s">
        <v>103</v>
      </c>
      <c r="U4258" s="14" t="s">
        <v>35</v>
      </c>
      <c r="V4258" s="16" t="s">
        <v>560</v>
      </c>
      <c r="W4258" s="17" t="s">
        <v>185</v>
      </c>
    </row>
    <row r="4259" ht="15.75" customHeight="1">
      <c r="A4259" s="14" t="s">
        <v>10945</v>
      </c>
      <c r="B4259" s="14" t="s">
        <v>10947</v>
      </c>
      <c r="C4259" s="14">
        <v>1972.0</v>
      </c>
      <c r="D4259" s="14">
        <v>49.0</v>
      </c>
      <c r="E4259" s="14">
        <v>169066.0</v>
      </c>
      <c r="F4259" s="14" t="s">
        <v>10948</v>
      </c>
      <c r="G4259" s="14" t="s">
        <v>10949</v>
      </c>
      <c r="H4259" s="14" t="s">
        <v>10950</v>
      </c>
      <c r="I4259" s="14">
        <v>0.414</v>
      </c>
      <c r="J4259" s="14">
        <v>0.317</v>
      </c>
      <c r="K4259" s="14">
        <v>0.6985647979659367</v>
      </c>
      <c r="L4259" s="14">
        <v>0.026</v>
      </c>
      <c r="M4259" s="14">
        <v>0.678</v>
      </c>
      <c r="N4259" s="14">
        <v>2.56E-5</v>
      </c>
      <c r="O4259" s="14">
        <v>0.213</v>
      </c>
      <c r="P4259" s="14">
        <v>0.673</v>
      </c>
      <c r="Q4259" s="14">
        <v>86.11</v>
      </c>
      <c r="R4259" s="14">
        <v>5.0</v>
      </c>
      <c r="S4259" s="14">
        <v>0.0</v>
      </c>
      <c r="T4259" s="14" t="s">
        <v>103</v>
      </c>
      <c r="U4259" s="14" t="s">
        <v>35</v>
      </c>
      <c r="V4259" s="16" t="s">
        <v>407</v>
      </c>
      <c r="W4259" s="17" t="s">
        <v>185</v>
      </c>
    </row>
    <row r="4260" ht="15.75" customHeight="1">
      <c r="A4260" s="14" t="s">
        <v>22400</v>
      </c>
      <c r="B4260" s="14" t="s">
        <v>22401</v>
      </c>
      <c r="C4260" s="14">
        <v>1992.0</v>
      </c>
      <c r="D4260" s="14">
        <v>49.0</v>
      </c>
      <c r="E4260" s="14">
        <v>300173.0</v>
      </c>
      <c r="F4260" s="14" t="s">
        <v>10770</v>
      </c>
      <c r="G4260" s="14" t="s">
        <v>22402</v>
      </c>
      <c r="H4260" s="14" t="s">
        <v>22402</v>
      </c>
      <c r="I4260" s="14">
        <v>0.713</v>
      </c>
      <c r="J4260" s="14">
        <v>0.797</v>
      </c>
      <c r="K4260" s="14">
        <v>0.7733835261742908</v>
      </c>
      <c r="L4260" s="14">
        <v>0.054</v>
      </c>
      <c r="M4260" s="14">
        <v>0.0147</v>
      </c>
      <c r="N4260" s="14">
        <v>8.66E-4</v>
      </c>
      <c r="O4260" s="14">
        <v>0.0472</v>
      </c>
      <c r="P4260" s="14">
        <v>0.791</v>
      </c>
      <c r="Q4260" s="14">
        <v>98.71</v>
      </c>
      <c r="R4260" s="14">
        <v>10.0</v>
      </c>
      <c r="S4260" s="14">
        <v>0.0</v>
      </c>
      <c r="T4260" s="14" t="s">
        <v>15761</v>
      </c>
      <c r="U4260" s="14" t="s">
        <v>35</v>
      </c>
      <c r="V4260" s="16" t="s">
        <v>181</v>
      </c>
      <c r="W4260" s="17" t="s">
        <v>185</v>
      </c>
    </row>
    <row r="4261" ht="15.75" customHeight="1">
      <c r="A4261" s="14" t="s">
        <v>10951</v>
      </c>
      <c r="B4261" s="14" t="s">
        <v>10952</v>
      </c>
      <c r="C4261" s="14">
        <v>2020.0</v>
      </c>
      <c r="D4261" s="14">
        <v>49.0</v>
      </c>
      <c r="E4261" s="14">
        <v>201990.0</v>
      </c>
      <c r="F4261" s="14" t="s">
        <v>10953</v>
      </c>
      <c r="G4261" s="14" t="s">
        <v>4313</v>
      </c>
      <c r="H4261" s="14" t="s">
        <v>10954</v>
      </c>
      <c r="I4261" s="14">
        <v>0.736</v>
      </c>
      <c r="J4261" s="14">
        <v>0.62</v>
      </c>
      <c r="K4261" s="14">
        <v>0.7930827968089089</v>
      </c>
      <c r="L4261" s="14">
        <v>0.11</v>
      </c>
      <c r="M4261" s="14">
        <v>0.0577</v>
      </c>
      <c r="N4261" s="14">
        <v>0.692</v>
      </c>
      <c r="O4261" s="14">
        <v>0.318</v>
      </c>
      <c r="P4261" s="14">
        <v>0.959</v>
      </c>
      <c r="Q4261" s="14">
        <v>150.03</v>
      </c>
      <c r="R4261" s="14">
        <v>0.0</v>
      </c>
      <c r="S4261" s="14">
        <v>0.0</v>
      </c>
      <c r="T4261" s="14" t="s">
        <v>7448</v>
      </c>
      <c r="U4261" s="14" t="s">
        <v>35</v>
      </c>
      <c r="V4261" s="16" t="s">
        <v>819</v>
      </c>
      <c r="W4261" s="17" t="s">
        <v>185</v>
      </c>
    </row>
    <row r="4262" ht="15.75" customHeight="1">
      <c r="A4262" s="14" t="s">
        <v>10955</v>
      </c>
      <c r="B4262" s="14" t="s">
        <v>10956</v>
      </c>
      <c r="C4262" s="14">
        <v>2022.0</v>
      </c>
      <c r="D4262" s="14">
        <v>49.0</v>
      </c>
      <c r="E4262" s="14">
        <v>178002.0</v>
      </c>
      <c r="F4262" s="14" t="s">
        <v>2503</v>
      </c>
      <c r="G4262" s="14" t="s">
        <v>6397</v>
      </c>
      <c r="H4262" s="14" t="s">
        <v>10956</v>
      </c>
      <c r="I4262" s="14">
        <v>0.724</v>
      </c>
      <c r="J4262" s="14">
        <v>0.898</v>
      </c>
      <c r="K4262" s="14">
        <v>0.8653134558025087</v>
      </c>
      <c r="L4262" s="14">
        <v>0.044</v>
      </c>
      <c r="M4262" s="14">
        <v>0.0123</v>
      </c>
      <c r="N4262" s="14">
        <v>0.00213</v>
      </c>
      <c r="O4262" s="14">
        <v>0.0824</v>
      </c>
      <c r="P4262" s="14">
        <v>0.641</v>
      </c>
      <c r="Q4262" s="14">
        <v>117.99</v>
      </c>
      <c r="R4262" s="14">
        <v>11.0</v>
      </c>
      <c r="S4262" s="14">
        <v>0.0</v>
      </c>
      <c r="T4262" s="14" t="s">
        <v>104</v>
      </c>
      <c r="U4262" s="14" t="s">
        <v>68</v>
      </c>
      <c r="V4262" s="16" t="s">
        <v>407</v>
      </c>
      <c r="W4262" s="17" t="s">
        <v>185</v>
      </c>
    </row>
    <row r="4263" ht="15.75" customHeight="1">
      <c r="A4263" s="14" t="s">
        <v>10958</v>
      </c>
      <c r="B4263" s="14" t="s">
        <v>10959</v>
      </c>
      <c r="C4263" s="14">
        <v>2004.0</v>
      </c>
      <c r="D4263" s="14">
        <v>49.0</v>
      </c>
      <c r="E4263" s="14">
        <v>327575.0</v>
      </c>
      <c r="F4263" s="14" t="s">
        <v>880</v>
      </c>
      <c r="G4263" s="14" t="s">
        <v>1822</v>
      </c>
      <c r="H4263" s="14" t="s">
        <v>7267</v>
      </c>
      <c r="I4263" s="14">
        <v>0.703</v>
      </c>
      <c r="J4263" s="14">
        <v>0.866</v>
      </c>
      <c r="K4263" s="14">
        <v>0.8539131178565246</v>
      </c>
      <c r="L4263" s="14">
        <v>0.061</v>
      </c>
      <c r="M4263" s="14">
        <v>0.156</v>
      </c>
      <c r="N4263" s="14">
        <v>0.00527</v>
      </c>
      <c r="O4263" s="14">
        <v>0.145</v>
      </c>
      <c r="P4263" s="14">
        <v>0.535</v>
      </c>
      <c r="Q4263" s="14">
        <v>93.84</v>
      </c>
      <c r="R4263" s="14">
        <v>7.0</v>
      </c>
      <c r="S4263" s="14">
        <v>1.0</v>
      </c>
      <c r="T4263" s="14" t="s">
        <v>104</v>
      </c>
      <c r="U4263" s="14" t="s">
        <v>94</v>
      </c>
      <c r="V4263" s="16" t="s">
        <v>333</v>
      </c>
      <c r="W4263" s="17" t="s">
        <v>185</v>
      </c>
    </row>
    <row r="4264" ht="15.75" customHeight="1">
      <c r="A4264" s="14" t="s">
        <v>10960</v>
      </c>
      <c r="B4264" s="14" t="s">
        <v>6174</v>
      </c>
      <c r="C4264" s="14">
        <v>1989.0</v>
      </c>
      <c r="D4264" s="14">
        <v>49.0</v>
      </c>
      <c r="E4264" s="14">
        <v>414213.0</v>
      </c>
      <c r="F4264" s="14" t="s">
        <v>10961</v>
      </c>
      <c r="G4264" s="14" t="s">
        <v>1492</v>
      </c>
      <c r="H4264" s="14" t="s">
        <v>1500</v>
      </c>
      <c r="I4264" s="14">
        <v>0.6567054320987653</v>
      </c>
      <c r="J4264" s="14">
        <v>0.6703844999999999</v>
      </c>
      <c r="K4264" s="14">
        <v>0.8136264709055699</v>
      </c>
      <c r="L4264" s="14">
        <v>0.08138265432098765</v>
      </c>
      <c r="M4264" s="14">
        <v>0.2693400896296296</v>
      </c>
      <c r="N4264" s="14">
        <v>0.05448885008024692</v>
      </c>
      <c r="O4264" s="14">
        <v>0.1911505555555556</v>
      </c>
      <c r="P4264" s="14">
        <v>0.6187672839506173</v>
      </c>
      <c r="Q4264" s="14">
        <v>120.71</v>
      </c>
      <c r="R4264" s="14">
        <v>5.0</v>
      </c>
      <c r="S4264" s="14">
        <v>1.0</v>
      </c>
      <c r="T4264" s="14" t="s">
        <v>104</v>
      </c>
      <c r="U4264" s="14" t="s">
        <v>35</v>
      </c>
      <c r="V4264" s="16" t="s">
        <v>407</v>
      </c>
      <c r="W4264" s="17" t="s">
        <v>185</v>
      </c>
    </row>
    <row r="4265" ht="15.75" customHeight="1">
      <c r="A4265" s="14" t="s">
        <v>10962</v>
      </c>
      <c r="B4265" s="14" t="s">
        <v>10963</v>
      </c>
      <c r="C4265" s="14">
        <v>2007.0</v>
      </c>
      <c r="D4265" s="14">
        <v>49.0</v>
      </c>
      <c r="E4265" s="14">
        <v>273826.0</v>
      </c>
      <c r="F4265" s="14" t="s">
        <v>4270</v>
      </c>
      <c r="G4265" s="14" t="s">
        <v>8480</v>
      </c>
      <c r="H4265" s="14" t="s">
        <v>10965</v>
      </c>
      <c r="I4265" s="14">
        <v>0.864</v>
      </c>
      <c r="J4265" s="14">
        <v>0.724</v>
      </c>
      <c r="K4265" s="14">
        <v>0.8541270078742728</v>
      </c>
      <c r="L4265" s="14">
        <v>0.206</v>
      </c>
      <c r="M4265" s="14">
        <v>0.0305</v>
      </c>
      <c r="N4265" s="14">
        <v>9.99E-5</v>
      </c>
      <c r="O4265" s="14">
        <v>0.0372</v>
      </c>
      <c r="P4265" s="14">
        <v>0.634</v>
      </c>
      <c r="Q4265" s="14">
        <v>103.01</v>
      </c>
      <c r="R4265" s="14">
        <v>7.0</v>
      </c>
      <c r="S4265" s="14">
        <v>1.0</v>
      </c>
      <c r="T4265" s="14" t="s">
        <v>104</v>
      </c>
      <c r="U4265" s="14" t="s">
        <v>94</v>
      </c>
      <c r="V4265" s="16" t="s">
        <v>407</v>
      </c>
      <c r="W4265" s="17" t="s">
        <v>185</v>
      </c>
    </row>
    <row r="4266" ht="15.75" customHeight="1">
      <c r="A4266" s="14" t="s">
        <v>6873</v>
      </c>
      <c r="B4266" s="14" t="s">
        <v>6874</v>
      </c>
      <c r="C4266" s="14">
        <v>1995.0</v>
      </c>
      <c r="D4266" s="14">
        <v>49.0</v>
      </c>
      <c r="E4266" s="14">
        <v>224426.0</v>
      </c>
      <c r="F4266" s="14" t="s">
        <v>6512</v>
      </c>
      <c r="G4266" s="14" t="s">
        <v>6513</v>
      </c>
      <c r="H4266" s="14" t="s">
        <v>6875</v>
      </c>
      <c r="I4266" s="14">
        <v>0.334</v>
      </c>
      <c r="J4266" s="14">
        <v>0.98</v>
      </c>
      <c r="K4266" s="14">
        <v>0.9343999315352085</v>
      </c>
      <c r="L4266" s="14">
        <v>0.0774</v>
      </c>
      <c r="M4266" s="14">
        <v>0.00982</v>
      </c>
      <c r="N4266" s="14">
        <v>0.00437</v>
      </c>
      <c r="O4266" s="14">
        <v>0.35</v>
      </c>
      <c r="P4266" s="14">
        <v>0.182</v>
      </c>
      <c r="Q4266" s="14">
        <v>139.6</v>
      </c>
      <c r="R4266" s="14">
        <v>7.0</v>
      </c>
      <c r="S4266" s="14">
        <v>1.0</v>
      </c>
      <c r="T4266" s="14" t="s">
        <v>103</v>
      </c>
      <c r="U4266" s="14" t="s">
        <v>68</v>
      </c>
      <c r="V4266" s="16" t="s">
        <v>58</v>
      </c>
      <c r="W4266" s="17" t="s">
        <v>251</v>
      </c>
    </row>
    <row r="4267" ht="15.75" customHeight="1">
      <c r="A4267" s="14" t="s">
        <v>10966</v>
      </c>
      <c r="B4267" s="14" t="s">
        <v>10967</v>
      </c>
      <c r="C4267" s="14">
        <v>2011.0</v>
      </c>
      <c r="D4267" s="14">
        <v>50.0</v>
      </c>
      <c r="E4267" s="14">
        <v>192663.0</v>
      </c>
      <c r="F4267" s="14" t="s">
        <v>2074</v>
      </c>
      <c r="G4267" s="14" t="s">
        <v>2106</v>
      </c>
      <c r="H4267" s="14" t="s">
        <v>10968</v>
      </c>
      <c r="I4267" s="14">
        <v>0.725</v>
      </c>
      <c r="J4267" s="14">
        <v>0.879</v>
      </c>
      <c r="K4267" s="14">
        <v>0.9031292109404077</v>
      </c>
      <c r="L4267" s="14">
        <v>0.0551</v>
      </c>
      <c r="M4267" s="14">
        <v>0.0119</v>
      </c>
      <c r="N4267" s="14">
        <v>3.5E-5</v>
      </c>
      <c r="O4267" s="14">
        <v>0.367</v>
      </c>
      <c r="P4267" s="14">
        <v>0.638</v>
      </c>
      <c r="Q4267" s="14">
        <v>128.03</v>
      </c>
      <c r="R4267" s="14">
        <v>11.0</v>
      </c>
      <c r="S4267" s="14">
        <v>0.0</v>
      </c>
      <c r="T4267" s="14" t="s">
        <v>103</v>
      </c>
      <c r="U4267" s="14" t="s">
        <v>68</v>
      </c>
      <c r="V4267" s="16" t="s">
        <v>407</v>
      </c>
      <c r="W4267" s="17" t="s">
        <v>185</v>
      </c>
    </row>
    <row r="4268" ht="15.75" customHeight="1">
      <c r="A4268" s="14" t="s">
        <v>22403</v>
      </c>
      <c r="B4268" s="14" t="s">
        <v>22404</v>
      </c>
      <c r="C4268" s="14">
        <v>2005.0</v>
      </c>
      <c r="D4268" s="14">
        <v>50.0</v>
      </c>
      <c r="E4268" s="14">
        <v>302386.0</v>
      </c>
      <c r="F4268" s="14" t="s">
        <v>1939</v>
      </c>
      <c r="G4268" s="14" t="s">
        <v>22405</v>
      </c>
      <c r="H4268" s="14" t="s">
        <v>22406</v>
      </c>
      <c r="I4268" s="14">
        <v>0.561</v>
      </c>
      <c r="J4268" s="14">
        <v>0.451</v>
      </c>
      <c r="K4268" s="14">
        <v>0.8360533013745417</v>
      </c>
      <c r="L4268" s="14">
        <v>0.0328</v>
      </c>
      <c r="M4268" s="14">
        <v>0.426</v>
      </c>
      <c r="N4268" s="14">
        <v>0.0</v>
      </c>
      <c r="O4268" s="14">
        <v>0.975</v>
      </c>
      <c r="P4268" s="14">
        <v>0.137</v>
      </c>
      <c r="Q4268" s="14">
        <v>115.755</v>
      </c>
      <c r="R4268" s="14">
        <v>11.0</v>
      </c>
      <c r="S4268" s="14">
        <v>1.0</v>
      </c>
      <c r="T4268" s="14" t="s">
        <v>1264</v>
      </c>
      <c r="U4268" s="14" t="s">
        <v>35</v>
      </c>
      <c r="V4268" s="16" t="s">
        <v>58</v>
      </c>
      <c r="W4268" s="17" t="s">
        <v>251</v>
      </c>
    </row>
    <row r="4269" ht="15.75" customHeight="1">
      <c r="A4269" s="14" t="s">
        <v>22407</v>
      </c>
      <c r="B4269" s="14" t="s">
        <v>22408</v>
      </c>
      <c r="C4269" s="14">
        <v>2020.0</v>
      </c>
      <c r="D4269" s="14">
        <v>50.0</v>
      </c>
      <c r="E4269" s="14">
        <v>181511.0</v>
      </c>
      <c r="F4269" s="14" t="s">
        <v>22302</v>
      </c>
      <c r="G4269" s="14" t="s">
        <v>22303</v>
      </c>
      <c r="H4269" s="14" t="s">
        <v>22408</v>
      </c>
      <c r="I4269" s="14">
        <v>0.459</v>
      </c>
      <c r="J4269" s="14">
        <v>0.533</v>
      </c>
      <c r="K4269" s="14">
        <v>0.8315616110018275</v>
      </c>
      <c r="L4269" s="14">
        <v>0.0299</v>
      </c>
      <c r="M4269" s="14">
        <v>0.596</v>
      </c>
      <c r="N4269" s="14">
        <v>1.4E-5</v>
      </c>
      <c r="O4269" s="14">
        <v>0.102</v>
      </c>
      <c r="P4269" s="14">
        <v>0.43</v>
      </c>
      <c r="Q4269" s="14">
        <v>100.609</v>
      </c>
      <c r="R4269" s="14">
        <v>4.0</v>
      </c>
      <c r="S4269" s="14">
        <v>1.0</v>
      </c>
      <c r="T4269" s="14" t="s">
        <v>1264</v>
      </c>
      <c r="U4269" s="14" t="s">
        <v>35</v>
      </c>
      <c r="V4269" s="16" t="s">
        <v>54</v>
      </c>
      <c r="W4269" s="17" t="s">
        <v>251</v>
      </c>
    </row>
    <row r="4270" ht="15.75" customHeight="1">
      <c r="A4270" s="14" t="s">
        <v>22409</v>
      </c>
      <c r="B4270" s="14" t="s">
        <v>22410</v>
      </c>
      <c r="C4270" s="14">
        <v>2021.0</v>
      </c>
      <c r="D4270" s="14">
        <v>50.0</v>
      </c>
      <c r="E4270" s="14">
        <v>286500.0</v>
      </c>
      <c r="F4270" s="14" t="s">
        <v>22302</v>
      </c>
      <c r="G4270" s="14" t="s">
        <v>22303</v>
      </c>
      <c r="H4270" s="14" t="s">
        <v>22307</v>
      </c>
      <c r="I4270" s="14">
        <v>0.497</v>
      </c>
      <c r="J4270" s="14">
        <v>0.431</v>
      </c>
      <c r="K4270" s="14">
        <v>0.7982161572348682</v>
      </c>
      <c r="L4270" s="14">
        <v>0.0288</v>
      </c>
      <c r="M4270" s="14">
        <v>0.355</v>
      </c>
      <c r="N4270" s="14">
        <v>2.81E-5</v>
      </c>
      <c r="O4270" s="14">
        <v>0.141</v>
      </c>
      <c r="P4270" s="14">
        <v>0.67</v>
      </c>
      <c r="Q4270" s="14">
        <v>93.434</v>
      </c>
      <c r="R4270" s="14">
        <v>0.0</v>
      </c>
      <c r="S4270" s="14">
        <v>0.0</v>
      </c>
      <c r="T4270" s="14" t="s">
        <v>1264</v>
      </c>
      <c r="U4270" s="14" t="s">
        <v>35</v>
      </c>
      <c r="V4270" s="16" t="s">
        <v>407</v>
      </c>
      <c r="W4270" s="17" t="s">
        <v>185</v>
      </c>
    </row>
    <row r="4271" ht="15.75" customHeight="1">
      <c r="A4271" s="14" t="s">
        <v>10969</v>
      </c>
      <c r="B4271" s="14" t="s">
        <v>10970</v>
      </c>
      <c r="C4271" s="14">
        <v>1954.0</v>
      </c>
      <c r="D4271" s="14">
        <v>50.0</v>
      </c>
      <c r="E4271" s="14">
        <v>207785.0</v>
      </c>
      <c r="F4271" s="14" t="s">
        <v>1634</v>
      </c>
      <c r="G4271" s="14" t="s">
        <v>2779</v>
      </c>
      <c r="H4271" s="14" t="s">
        <v>10971</v>
      </c>
      <c r="I4271" s="14">
        <v>0.6567054320987653</v>
      </c>
      <c r="J4271" s="14">
        <v>0.6703844999999999</v>
      </c>
      <c r="K4271" s="14">
        <v>0.8136264709055699</v>
      </c>
      <c r="L4271" s="14">
        <v>0.08138265432098765</v>
      </c>
      <c r="M4271" s="14">
        <v>0.2693400896296296</v>
      </c>
      <c r="N4271" s="14">
        <v>0.05448885008024692</v>
      </c>
      <c r="O4271" s="14">
        <v>0.1911505555555556</v>
      </c>
      <c r="P4271" s="14">
        <v>0.6187672839506173</v>
      </c>
      <c r="Q4271" s="14">
        <v>120.71</v>
      </c>
      <c r="R4271" s="14">
        <v>5.0</v>
      </c>
      <c r="S4271" s="14">
        <v>1.0</v>
      </c>
      <c r="T4271" s="14" t="s">
        <v>104</v>
      </c>
      <c r="U4271" s="14" t="s">
        <v>35</v>
      </c>
      <c r="V4271" s="16" t="s">
        <v>407</v>
      </c>
      <c r="W4271" s="17" t="s">
        <v>185</v>
      </c>
    </row>
    <row r="4272" ht="15.75" customHeight="1">
      <c r="A4272" s="14" t="s">
        <v>10973</v>
      </c>
      <c r="B4272" s="14" t="s">
        <v>10974</v>
      </c>
      <c r="C4272" s="14">
        <v>2009.0</v>
      </c>
      <c r="D4272" s="14">
        <v>50.0</v>
      </c>
      <c r="E4272" s="14">
        <v>316766.0</v>
      </c>
      <c r="F4272" s="14" t="s">
        <v>4046</v>
      </c>
      <c r="G4272" s="14" t="s">
        <v>4047</v>
      </c>
      <c r="H4272" s="14" t="s">
        <v>10975</v>
      </c>
      <c r="I4272" s="14">
        <v>0.72</v>
      </c>
      <c r="J4272" s="14">
        <v>0.904</v>
      </c>
      <c r="K4272" s="14">
        <v>0.8541697858778226</v>
      </c>
      <c r="L4272" s="14">
        <v>0.0716</v>
      </c>
      <c r="M4272" s="14">
        <v>0.0199</v>
      </c>
      <c r="N4272" s="14">
        <v>0.0</v>
      </c>
      <c r="O4272" s="14">
        <v>0.387</v>
      </c>
      <c r="P4272" s="14">
        <v>0.675</v>
      </c>
      <c r="Q4272" s="14">
        <v>133.974</v>
      </c>
      <c r="R4272" s="14">
        <v>6.0</v>
      </c>
      <c r="S4272" s="14">
        <v>0.0</v>
      </c>
      <c r="T4272" s="14" t="s">
        <v>34</v>
      </c>
      <c r="U4272" s="14" t="s">
        <v>35</v>
      </c>
      <c r="V4272" s="16" t="s">
        <v>407</v>
      </c>
      <c r="W4272" s="17" t="s">
        <v>185</v>
      </c>
    </row>
    <row r="4273" ht="15.75" customHeight="1">
      <c r="A4273" s="14" t="s">
        <v>10976</v>
      </c>
      <c r="B4273" s="14" t="s">
        <v>10977</v>
      </c>
      <c r="C4273" s="14">
        <v>2011.0</v>
      </c>
      <c r="D4273" s="14">
        <v>50.0</v>
      </c>
      <c r="E4273" s="14">
        <v>228179.0</v>
      </c>
      <c r="F4273" s="14" t="s">
        <v>4046</v>
      </c>
      <c r="G4273" s="14" t="s">
        <v>4047</v>
      </c>
      <c r="H4273" s="14" t="s">
        <v>10978</v>
      </c>
      <c r="I4273" s="14">
        <v>0.787</v>
      </c>
      <c r="J4273" s="14">
        <v>0.926</v>
      </c>
      <c r="K4273" s="14">
        <v>0.8914935939749002</v>
      </c>
      <c r="L4273" s="14">
        <v>0.0416</v>
      </c>
      <c r="M4273" s="14">
        <v>0.0437</v>
      </c>
      <c r="N4273" s="14">
        <v>2.82E-4</v>
      </c>
      <c r="O4273" s="14">
        <v>0.234</v>
      </c>
      <c r="P4273" s="14">
        <v>0.868</v>
      </c>
      <c r="Q4273" s="14">
        <v>129.984</v>
      </c>
      <c r="R4273" s="14">
        <v>7.0</v>
      </c>
      <c r="S4273" s="14">
        <v>1.0</v>
      </c>
      <c r="T4273" s="14" t="s">
        <v>34</v>
      </c>
      <c r="U4273" s="14" t="s">
        <v>35</v>
      </c>
      <c r="V4273" s="16" t="s">
        <v>560</v>
      </c>
      <c r="W4273" s="17" t="s">
        <v>185</v>
      </c>
    </row>
    <row r="4274" ht="15.75" customHeight="1">
      <c r="A4274" s="14" t="s">
        <v>10980</v>
      </c>
      <c r="B4274" s="14" t="s">
        <v>10981</v>
      </c>
      <c r="C4274" s="14">
        <v>2014.0</v>
      </c>
      <c r="D4274" s="14">
        <v>50.0</v>
      </c>
      <c r="E4274" s="14">
        <v>233560.0</v>
      </c>
      <c r="F4274" s="14" t="s">
        <v>3852</v>
      </c>
      <c r="G4274" s="14" t="s">
        <v>1585</v>
      </c>
      <c r="H4274" s="14" t="s">
        <v>6742</v>
      </c>
      <c r="I4274" s="14">
        <v>0.604</v>
      </c>
      <c r="J4274" s="14">
        <v>0.868</v>
      </c>
      <c r="K4274" s="14">
        <v>0.8415074968271233</v>
      </c>
      <c r="L4274" s="14">
        <v>0.0528</v>
      </c>
      <c r="M4274" s="14">
        <v>0.259</v>
      </c>
      <c r="N4274" s="14">
        <v>4.06E-6</v>
      </c>
      <c r="O4274" s="14">
        <v>0.109</v>
      </c>
      <c r="P4274" s="14">
        <v>0.616</v>
      </c>
      <c r="Q4274" s="14">
        <v>110.006</v>
      </c>
      <c r="R4274" s="14">
        <v>4.0</v>
      </c>
      <c r="S4274" s="14">
        <v>0.0</v>
      </c>
      <c r="T4274" s="14" t="s">
        <v>34</v>
      </c>
      <c r="U4274" s="14" t="s">
        <v>35</v>
      </c>
      <c r="V4274" s="16" t="s">
        <v>407</v>
      </c>
      <c r="W4274" s="17" t="s">
        <v>185</v>
      </c>
    </row>
    <row r="4275" ht="15.75" customHeight="1">
      <c r="A4275" s="14" t="s">
        <v>6881</v>
      </c>
      <c r="B4275" s="14" t="s">
        <v>6882</v>
      </c>
      <c r="C4275" s="14">
        <v>2013.0</v>
      </c>
      <c r="D4275" s="14">
        <v>50.0</v>
      </c>
      <c r="E4275" s="14">
        <v>286720.0</v>
      </c>
      <c r="F4275" s="14" t="s">
        <v>26</v>
      </c>
      <c r="G4275" s="14" t="s">
        <v>57</v>
      </c>
      <c r="H4275" s="14" t="s">
        <v>6883</v>
      </c>
      <c r="I4275" s="14">
        <v>0.478</v>
      </c>
      <c r="J4275" s="14">
        <v>0.493</v>
      </c>
      <c r="K4275" s="14">
        <v>0.8395610976656138</v>
      </c>
      <c r="L4275" s="14">
        <v>0.0354</v>
      </c>
      <c r="M4275" s="14">
        <v>0.44</v>
      </c>
      <c r="N4275" s="14">
        <v>0.0</v>
      </c>
      <c r="O4275" s="14">
        <v>0.0666</v>
      </c>
      <c r="P4275" s="14">
        <v>0.311</v>
      </c>
      <c r="Q4275" s="14">
        <v>135.198</v>
      </c>
      <c r="R4275" s="14">
        <v>3.0</v>
      </c>
      <c r="S4275" s="14">
        <v>1.0</v>
      </c>
      <c r="T4275" s="14" t="s">
        <v>34</v>
      </c>
      <c r="U4275" s="14" t="s">
        <v>35</v>
      </c>
      <c r="V4275" s="16" t="s">
        <v>45</v>
      </c>
      <c r="W4275" s="17" t="s">
        <v>251</v>
      </c>
    </row>
    <row r="4276" ht="15.75" customHeight="1">
      <c r="A4276" s="14" t="s">
        <v>10982</v>
      </c>
      <c r="B4276" s="14" t="s">
        <v>10983</v>
      </c>
      <c r="C4276" s="14">
        <v>2021.0</v>
      </c>
      <c r="D4276" s="14">
        <v>50.0</v>
      </c>
      <c r="E4276" s="14">
        <v>165000.0</v>
      </c>
      <c r="F4276" s="14" t="s">
        <v>10984</v>
      </c>
      <c r="G4276" s="14" t="s">
        <v>10985</v>
      </c>
      <c r="H4276" s="14" t="s">
        <v>10983</v>
      </c>
      <c r="I4276" s="14">
        <v>0.893</v>
      </c>
      <c r="J4276" s="14">
        <v>0.757</v>
      </c>
      <c r="K4276" s="14">
        <v>0.9136739888153985</v>
      </c>
      <c r="L4276" s="14">
        <v>0.0738</v>
      </c>
      <c r="M4276" s="14">
        <v>0.112</v>
      </c>
      <c r="N4276" s="14">
        <v>0.0634</v>
      </c>
      <c r="O4276" s="14">
        <v>0.107</v>
      </c>
      <c r="P4276" s="14">
        <v>0.681</v>
      </c>
      <c r="Q4276" s="14">
        <v>95.018</v>
      </c>
      <c r="R4276" s="14">
        <v>10.0</v>
      </c>
      <c r="S4276" s="14">
        <v>1.0</v>
      </c>
      <c r="T4276" s="14" t="s">
        <v>103</v>
      </c>
      <c r="U4276" s="14" t="s">
        <v>35</v>
      </c>
      <c r="V4276" s="16" t="s">
        <v>407</v>
      </c>
      <c r="W4276" s="17" t="s">
        <v>185</v>
      </c>
    </row>
    <row r="4277" ht="15.75" customHeight="1">
      <c r="A4277" s="14" t="s">
        <v>6887</v>
      </c>
      <c r="B4277" s="14" t="s">
        <v>6890</v>
      </c>
      <c r="C4277" s="14">
        <v>2022.0</v>
      </c>
      <c r="D4277" s="14">
        <v>50.0</v>
      </c>
      <c r="E4277" s="14">
        <v>192830.0</v>
      </c>
      <c r="F4277" s="14" t="s">
        <v>6891</v>
      </c>
      <c r="G4277" s="14" t="s">
        <v>6892</v>
      </c>
      <c r="H4277" s="14" t="s">
        <v>6893</v>
      </c>
      <c r="I4277" s="14">
        <v>0.445</v>
      </c>
      <c r="J4277" s="14">
        <v>0.881</v>
      </c>
      <c r="K4277" s="14">
        <v>0.8542767308866968</v>
      </c>
      <c r="L4277" s="14">
        <v>0.0735</v>
      </c>
      <c r="M4277" s="14">
        <v>0.00443</v>
      </c>
      <c r="N4277" s="14">
        <v>0.0</v>
      </c>
      <c r="O4277" s="14">
        <v>0.279</v>
      </c>
      <c r="P4277" s="14">
        <v>0.368</v>
      </c>
      <c r="Q4277" s="14">
        <v>142.635</v>
      </c>
      <c r="R4277" s="14">
        <v>6.0</v>
      </c>
      <c r="S4277" s="14">
        <v>1.0</v>
      </c>
      <c r="T4277" s="14" t="s">
        <v>103</v>
      </c>
      <c r="U4277" s="14" t="s">
        <v>35</v>
      </c>
      <c r="V4277" s="16" t="s">
        <v>45</v>
      </c>
      <c r="W4277" s="17" t="s">
        <v>251</v>
      </c>
    </row>
    <row r="4278" ht="15.75" customHeight="1">
      <c r="A4278" s="14" t="s">
        <v>6897</v>
      </c>
      <c r="B4278" s="14" t="s">
        <v>6898</v>
      </c>
      <c r="C4278" s="14">
        <v>2011.0</v>
      </c>
      <c r="D4278" s="14">
        <v>50.0</v>
      </c>
      <c r="E4278" s="14">
        <v>229613.0</v>
      </c>
      <c r="F4278" s="14" t="s">
        <v>3108</v>
      </c>
      <c r="G4278" s="14" t="s">
        <v>6756</v>
      </c>
      <c r="H4278" s="14" t="s">
        <v>14217</v>
      </c>
      <c r="I4278" s="14">
        <v>0.616</v>
      </c>
      <c r="J4278" s="14">
        <v>0.209</v>
      </c>
      <c r="K4278" s="14">
        <v>0.687228627025277</v>
      </c>
      <c r="L4278" s="14">
        <v>0.406</v>
      </c>
      <c r="M4278" s="14">
        <v>0.902</v>
      </c>
      <c r="N4278" s="14">
        <v>0.0</v>
      </c>
      <c r="O4278" s="14">
        <v>0.139</v>
      </c>
      <c r="P4278" s="14">
        <v>0.336</v>
      </c>
      <c r="Q4278" s="14">
        <v>86.891</v>
      </c>
      <c r="R4278" s="14">
        <v>9.0</v>
      </c>
      <c r="S4278" s="14">
        <v>1.0</v>
      </c>
      <c r="T4278" s="14" t="s">
        <v>103</v>
      </c>
      <c r="U4278" s="14" t="s">
        <v>35</v>
      </c>
      <c r="V4278" s="16" t="s">
        <v>45</v>
      </c>
      <c r="W4278" s="17" t="s">
        <v>251</v>
      </c>
    </row>
    <row r="4279" ht="15.75" customHeight="1">
      <c r="A4279" s="14" t="s">
        <v>10987</v>
      </c>
      <c r="B4279" s="14" t="s">
        <v>10988</v>
      </c>
      <c r="C4279" s="14">
        <v>2014.0</v>
      </c>
      <c r="D4279" s="14">
        <v>50.0</v>
      </c>
      <c r="E4279" s="14">
        <v>208400.0</v>
      </c>
      <c r="F4279" s="14" t="s">
        <v>3108</v>
      </c>
      <c r="G4279" s="14" t="s">
        <v>6756</v>
      </c>
      <c r="H4279" s="14" t="s">
        <v>6949</v>
      </c>
      <c r="I4279" s="14">
        <v>0.754</v>
      </c>
      <c r="J4279" s="14">
        <v>0.613</v>
      </c>
      <c r="K4279" s="14">
        <v>0.8388338716052697</v>
      </c>
      <c r="L4279" s="14">
        <v>0.229</v>
      </c>
      <c r="M4279" s="14">
        <v>0.318</v>
      </c>
      <c r="N4279" s="14">
        <v>0.0</v>
      </c>
      <c r="O4279" s="14">
        <v>0.335</v>
      </c>
      <c r="P4279" s="14">
        <v>0.904</v>
      </c>
      <c r="Q4279" s="14">
        <v>113.196</v>
      </c>
      <c r="R4279" s="14">
        <v>5.0</v>
      </c>
      <c r="S4279" s="14">
        <v>1.0</v>
      </c>
      <c r="T4279" s="14" t="s">
        <v>103</v>
      </c>
      <c r="U4279" s="14" t="s">
        <v>35</v>
      </c>
      <c r="V4279" s="16" t="s">
        <v>819</v>
      </c>
      <c r="W4279" s="17" t="s">
        <v>185</v>
      </c>
    </row>
    <row r="4280" ht="15.75" customHeight="1">
      <c r="A4280" s="14" t="s">
        <v>10989</v>
      </c>
      <c r="B4280" s="14" t="s">
        <v>10990</v>
      </c>
      <c r="C4280" s="14">
        <v>2014.0</v>
      </c>
      <c r="D4280" s="14">
        <v>50.0</v>
      </c>
      <c r="E4280" s="14">
        <v>250426.0</v>
      </c>
      <c r="F4280" s="14" t="s">
        <v>3108</v>
      </c>
      <c r="G4280" s="14" t="s">
        <v>6756</v>
      </c>
      <c r="H4280" s="14" t="s">
        <v>6949</v>
      </c>
      <c r="I4280" s="14">
        <v>0.759</v>
      </c>
      <c r="J4280" s="14">
        <v>0.725</v>
      </c>
      <c r="K4280" s="14">
        <v>0.8246315744267827</v>
      </c>
      <c r="L4280" s="14">
        <v>0.158</v>
      </c>
      <c r="M4280" s="14">
        <v>0.576</v>
      </c>
      <c r="N4280" s="14">
        <v>0.0</v>
      </c>
      <c r="O4280" s="14">
        <v>0.0771</v>
      </c>
      <c r="P4280" s="14">
        <v>0.619</v>
      </c>
      <c r="Q4280" s="14">
        <v>87.467</v>
      </c>
      <c r="R4280" s="14">
        <v>11.0</v>
      </c>
      <c r="S4280" s="14">
        <v>0.0</v>
      </c>
      <c r="T4280" s="14" t="s">
        <v>103</v>
      </c>
      <c r="U4280" s="14" t="s">
        <v>35</v>
      </c>
      <c r="V4280" s="16" t="s">
        <v>407</v>
      </c>
      <c r="W4280" s="17" t="s">
        <v>185</v>
      </c>
    </row>
    <row r="4281" ht="15.75" customHeight="1">
      <c r="A4281" s="14" t="s">
        <v>6900</v>
      </c>
      <c r="B4281" s="14" t="s">
        <v>6901</v>
      </c>
      <c r="C4281" s="14">
        <v>2023.0</v>
      </c>
      <c r="D4281" s="14">
        <v>50.0</v>
      </c>
      <c r="E4281" s="14">
        <v>170075.0</v>
      </c>
      <c r="F4281" s="14" t="s">
        <v>3108</v>
      </c>
      <c r="G4281" s="14" t="s">
        <v>6756</v>
      </c>
      <c r="H4281" s="14"/>
      <c r="I4281" s="14">
        <v>0.581</v>
      </c>
      <c r="J4281" s="14">
        <v>0.341</v>
      </c>
      <c r="K4281" s="14">
        <v>0.8021517335614368</v>
      </c>
      <c r="L4281" s="14">
        <v>0.0343</v>
      </c>
      <c r="M4281" s="14">
        <v>0.719</v>
      </c>
      <c r="N4281" s="14">
        <v>0.0</v>
      </c>
      <c r="O4281" s="14">
        <v>0.239</v>
      </c>
      <c r="P4281" s="14">
        <v>0.367</v>
      </c>
      <c r="Q4281" s="14">
        <v>134.12</v>
      </c>
      <c r="R4281" s="14">
        <v>0.0</v>
      </c>
      <c r="S4281" s="14">
        <v>1.0</v>
      </c>
      <c r="T4281" s="14" t="s">
        <v>103</v>
      </c>
      <c r="U4281" s="14" t="s">
        <v>35</v>
      </c>
      <c r="V4281" s="16" t="s">
        <v>45</v>
      </c>
      <c r="W4281" s="17" t="s">
        <v>251</v>
      </c>
    </row>
    <row r="4282" ht="15.75" customHeight="1">
      <c r="A4282" s="14" t="s">
        <v>6906</v>
      </c>
      <c r="B4282" s="14" t="s">
        <v>4078</v>
      </c>
      <c r="C4282" s="14">
        <v>2017.0</v>
      </c>
      <c r="D4282" s="14">
        <v>50.0</v>
      </c>
      <c r="E4282" s="14">
        <v>321613.0</v>
      </c>
      <c r="F4282" s="14" t="s">
        <v>3852</v>
      </c>
      <c r="G4282" s="14" t="s">
        <v>1585</v>
      </c>
      <c r="H4282" s="14" t="s">
        <v>6907</v>
      </c>
      <c r="I4282" s="14">
        <v>0.499</v>
      </c>
      <c r="J4282" s="14">
        <v>0.683</v>
      </c>
      <c r="K4282" s="14">
        <v>0.8381708125502499</v>
      </c>
      <c r="L4282" s="14">
        <v>0.0333</v>
      </c>
      <c r="M4282" s="14">
        <v>0.702</v>
      </c>
      <c r="N4282" s="14">
        <v>0.00163</v>
      </c>
      <c r="O4282" s="14">
        <v>0.0749</v>
      </c>
      <c r="P4282" s="14">
        <v>0.297</v>
      </c>
      <c r="Q4282" s="14">
        <v>134.958</v>
      </c>
      <c r="R4282" s="14">
        <v>6.0</v>
      </c>
      <c r="S4282" s="14">
        <v>0.0</v>
      </c>
      <c r="T4282" s="14" t="s">
        <v>104</v>
      </c>
      <c r="U4282" s="14" t="s">
        <v>35</v>
      </c>
      <c r="V4282" s="16" t="s">
        <v>36</v>
      </c>
      <c r="W4282" s="17" t="s">
        <v>251</v>
      </c>
    </row>
    <row r="4283" ht="15.75" customHeight="1">
      <c r="A4283" s="14" t="s">
        <v>10992</v>
      </c>
      <c r="B4283" s="14" t="s">
        <v>2863</v>
      </c>
      <c r="C4283" s="14">
        <v>2011.0</v>
      </c>
      <c r="D4283" s="14">
        <v>50.0</v>
      </c>
      <c r="E4283" s="14">
        <v>427546.0</v>
      </c>
      <c r="F4283" s="14" t="s">
        <v>4270</v>
      </c>
      <c r="G4283" s="14" t="s">
        <v>4881</v>
      </c>
      <c r="H4283" s="14" t="s">
        <v>8888</v>
      </c>
      <c r="I4283" s="14">
        <v>0.633</v>
      </c>
      <c r="J4283" s="14">
        <v>0.691</v>
      </c>
      <c r="K4283" s="14">
        <v>0.849335871476711</v>
      </c>
      <c r="L4283" s="14">
        <v>0.0557</v>
      </c>
      <c r="M4283" s="14">
        <v>0.329</v>
      </c>
      <c r="N4283" s="14">
        <v>2.11E-4</v>
      </c>
      <c r="O4283" s="14">
        <v>0.134</v>
      </c>
      <c r="P4283" s="14">
        <v>0.57</v>
      </c>
      <c r="Q4283" s="14">
        <v>80.002</v>
      </c>
      <c r="R4283" s="14">
        <v>5.0</v>
      </c>
      <c r="S4283" s="14">
        <v>1.0</v>
      </c>
      <c r="T4283" s="14" t="s">
        <v>104</v>
      </c>
      <c r="U4283" s="14" t="s">
        <v>68</v>
      </c>
      <c r="V4283" s="16" t="s">
        <v>333</v>
      </c>
      <c r="W4283" s="17" t="s">
        <v>185</v>
      </c>
    </row>
    <row r="4284" ht="15.75" customHeight="1">
      <c r="A4284" s="14" t="s">
        <v>10993</v>
      </c>
      <c r="B4284" s="14" t="s">
        <v>10994</v>
      </c>
      <c r="C4284" s="14">
        <v>2018.0</v>
      </c>
      <c r="D4284" s="14">
        <v>50.0</v>
      </c>
      <c r="E4284" s="14">
        <v>199584.0</v>
      </c>
      <c r="F4284" s="14" t="s">
        <v>4320</v>
      </c>
      <c r="G4284" s="14" t="s">
        <v>4321</v>
      </c>
      <c r="H4284" s="14" t="s">
        <v>10994</v>
      </c>
      <c r="I4284" s="14">
        <v>0.676</v>
      </c>
      <c r="J4284" s="14">
        <v>0.948</v>
      </c>
      <c r="K4284" s="14">
        <v>0.918272624196987</v>
      </c>
      <c r="L4284" s="14">
        <v>0.0803</v>
      </c>
      <c r="M4284" s="14">
        <v>0.0553</v>
      </c>
      <c r="N4284" s="14">
        <v>2.18E-4</v>
      </c>
      <c r="O4284" s="14">
        <v>0.0325</v>
      </c>
      <c r="P4284" s="14">
        <v>0.632</v>
      </c>
      <c r="Q4284" s="14">
        <v>108.731</v>
      </c>
      <c r="R4284" s="14">
        <v>8.0</v>
      </c>
      <c r="S4284" s="14">
        <v>1.0</v>
      </c>
      <c r="T4284" s="14" t="s">
        <v>104</v>
      </c>
      <c r="U4284" s="14" t="s">
        <v>68</v>
      </c>
      <c r="V4284" s="16" t="s">
        <v>407</v>
      </c>
      <c r="W4284" s="17" t="s">
        <v>185</v>
      </c>
    </row>
    <row r="4285" ht="15.75" customHeight="1">
      <c r="A4285" s="14" t="s">
        <v>10996</v>
      </c>
      <c r="B4285" s="14" t="s">
        <v>8330</v>
      </c>
      <c r="C4285" s="14">
        <v>2002.0</v>
      </c>
      <c r="D4285" s="14">
        <v>50.0</v>
      </c>
      <c r="E4285" s="14">
        <v>395866.0</v>
      </c>
      <c r="F4285" s="14" t="s">
        <v>1016</v>
      </c>
      <c r="G4285" s="14" t="s">
        <v>1017</v>
      </c>
      <c r="H4285" s="14" t="s">
        <v>5801</v>
      </c>
      <c r="I4285" s="14">
        <v>0.65</v>
      </c>
      <c r="J4285" s="14">
        <v>0.929</v>
      </c>
      <c r="K4285" s="14">
        <v>0.8793874189703467</v>
      </c>
      <c r="L4285" s="14">
        <v>0.155</v>
      </c>
      <c r="M4285" s="14">
        <v>0.199</v>
      </c>
      <c r="N4285" s="14">
        <v>0.0</v>
      </c>
      <c r="O4285" s="14">
        <v>0.327</v>
      </c>
      <c r="P4285" s="14">
        <v>0.537</v>
      </c>
      <c r="Q4285" s="14">
        <v>130.874</v>
      </c>
      <c r="R4285" s="14">
        <v>7.0</v>
      </c>
      <c r="S4285" s="14">
        <v>1.0</v>
      </c>
      <c r="T4285" s="14" t="s">
        <v>104</v>
      </c>
      <c r="U4285" s="14" t="s">
        <v>68</v>
      </c>
      <c r="V4285" s="16" t="s">
        <v>333</v>
      </c>
      <c r="W4285" s="17" t="s">
        <v>185</v>
      </c>
    </row>
    <row r="4286" ht="15.75" customHeight="1">
      <c r="A4286" s="14" t="s">
        <v>10997</v>
      </c>
      <c r="B4286" s="14" t="s">
        <v>10998</v>
      </c>
      <c r="C4286" s="14">
        <v>2013.0</v>
      </c>
      <c r="D4286" s="14">
        <v>50.0</v>
      </c>
      <c r="E4286" s="14">
        <v>217026.0</v>
      </c>
      <c r="F4286" s="14" t="s">
        <v>1918</v>
      </c>
      <c r="G4286" s="14" t="s">
        <v>1919</v>
      </c>
      <c r="H4286" s="14" t="s">
        <v>6786</v>
      </c>
      <c r="I4286" s="14">
        <v>0.772</v>
      </c>
      <c r="J4286" s="14">
        <v>0.471</v>
      </c>
      <c r="K4286" s="14">
        <v>0.8116912283530109</v>
      </c>
      <c r="L4286" s="14">
        <v>0.0281</v>
      </c>
      <c r="M4286" s="14">
        <v>0.551</v>
      </c>
      <c r="N4286" s="14">
        <v>0.00182</v>
      </c>
      <c r="O4286" s="14">
        <v>0.131</v>
      </c>
      <c r="P4286" s="14">
        <v>0.521</v>
      </c>
      <c r="Q4286" s="14">
        <v>106.041</v>
      </c>
      <c r="R4286" s="14">
        <v>2.0</v>
      </c>
      <c r="S4286" s="14">
        <v>1.0</v>
      </c>
      <c r="T4286" s="14" t="s">
        <v>104</v>
      </c>
      <c r="U4286" s="14" t="s">
        <v>68</v>
      </c>
      <c r="V4286" s="16" t="s">
        <v>333</v>
      </c>
      <c r="W4286" s="17" t="s">
        <v>185</v>
      </c>
    </row>
    <row r="4287" ht="15.75" customHeight="1">
      <c r="A4287" s="14" t="s">
        <v>22411</v>
      </c>
      <c r="B4287" s="14" t="s">
        <v>22412</v>
      </c>
      <c r="C4287" s="14">
        <v>2008.0</v>
      </c>
      <c r="D4287" s="14">
        <v>50.0</v>
      </c>
      <c r="E4287" s="14">
        <v>362422.0</v>
      </c>
      <c r="F4287" s="14" t="s">
        <v>1939</v>
      </c>
      <c r="G4287" s="14" t="s">
        <v>22413</v>
      </c>
      <c r="H4287" s="14" t="s">
        <v>22414</v>
      </c>
      <c r="I4287" s="14">
        <v>0.257</v>
      </c>
      <c r="J4287" s="14">
        <v>0.565</v>
      </c>
      <c r="K4287" s="14">
        <v>0.8993433576262628</v>
      </c>
      <c r="L4287" s="14">
        <v>0.0364</v>
      </c>
      <c r="M4287" s="14">
        <v>0.637</v>
      </c>
      <c r="N4287" s="14">
        <v>1.94E-5</v>
      </c>
      <c r="O4287" s="14">
        <v>0.744</v>
      </c>
      <c r="P4287" s="14">
        <v>0.111</v>
      </c>
      <c r="Q4287" s="14">
        <v>114.254</v>
      </c>
      <c r="R4287" s="14">
        <v>2.0</v>
      </c>
      <c r="S4287" s="14">
        <v>1.0</v>
      </c>
      <c r="T4287" s="14" t="s">
        <v>1264</v>
      </c>
      <c r="U4287" s="14" t="s">
        <v>35</v>
      </c>
      <c r="V4287" s="16" t="s">
        <v>58</v>
      </c>
      <c r="W4287" s="17" t="s">
        <v>251</v>
      </c>
    </row>
    <row r="4288" ht="15.75" customHeight="1">
      <c r="A4288" s="14" t="s">
        <v>10999</v>
      </c>
      <c r="B4288" s="14" t="s">
        <v>11000</v>
      </c>
      <c r="C4288" s="14">
        <v>2011.0</v>
      </c>
      <c r="D4288" s="14">
        <v>50.0</v>
      </c>
      <c r="E4288" s="14">
        <v>292066.0</v>
      </c>
      <c r="F4288" s="14" t="s">
        <v>9002</v>
      </c>
      <c r="G4288" s="14" t="s">
        <v>9003</v>
      </c>
      <c r="H4288" s="14" t="s">
        <v>11001</v>
      </c>
      <c r="I4288" s="14">
        <v>0.705</v>
      </c>
      <c r="J4288" s="14">
        <v>0.729</v>
      </c>
      <c r="K4288" s="14">
        <v>0.8245460184196834</v>
      </c>
      <c r="L4288" s="14">
        <v>0.221</v>
      </c>
      <c r="M4288" s="14">
        <v>0.0428</v>
      </c>
      <c r="N4288" s="14">
        <v>5.86E-5</v>
      </c>
      <c r="O4288" s="14">
        <v>0.224</v>
      </c>
      <c r="P4288" s="14">
        <v>0.549</v>
      </c>
      <c r="Q4288" s="14">
        <v>165.901</v>
      </c>
      <c r="R4288" s="14">
        <v>11.0</v>
      </c>
      <c r="S4288" s="14">
        <v>0.0</v>
      </c>
      <c r="T4288" s="14" t="s">
        <v>103</v>
      </c>
      <c r="U4288" s="14" t="s">
        <v>35</v>
      </c>
      <c r="V4288" s="16" t="s">
        <v>333</v>
      </c>
      <c r="W4288" s="17" t="s">
        <v>185</v>
      </c>
    </row>
    <row r="4289" ht="15.75" customHeight="1">
      <c r="A4289" s="14" t="s">
        <v>6908</v>
      </c>
      <c r="B4289" s="14" t="s">
        <v>6909</v>
      </c>
      <c r="C4289" s="14">
        <v>2019.0</v>
      </c>
      <c r="D4289" s="14">
        <v>50.0</v>
      </c>
      <c r="E4289" s="14">
        <v>198857.0</v>
      </c>
      <c r="F4289" s="14" t="s">
        <v>6911</v>
      </c>
      <c r="G4289" s="14" t="s">
        <v>6913</v>
      </c>
      <c r="H4289" s="14" t="s">
        <v>6909</v>
      </c>
      <c r="I4289" s="14">
        <v>0.634</v>
      </c>
      <c r="J4289" s="14">
        <v>0.884</v>
      </c>
      <c r="K4289" s="14">
        <v>0.8406091587525805</v>
      </c>
      <c r="L4289" s="14">
        <v>0.334</v>
      </c>
      <c r="M4289" s="14">
        <v>0.0994</v>
      </c>
      <c r="N4289" s="14">
        <v>0.0</v>
      </c>
      <c r="O4289" s="14">
        <v>0.266</v>
      </c>
      <c r="P4289" s="14">
        <v>0.39</v>
      </c>
      <c r="Q4289" s="14">
        <v>103.974</v>
      </c>
      <c r="R4289" s="14">
        <v>6.0</v>
      </c>
      <c r="S4289" s="14">
        <v>1.0</v>
      </c>
      <c r="T4289" s="14" t="s">
        <v>104</v>
      </c>
      <c r="U4289" s="14" t="s">
        <v>35</v>
      </c>
      <c r="V4289" s="16" t="s">
        <v>45</v>
      </c>
      <c r="W4289" s="17" t="s">
        <v>251</v>
      </c>
    </row>
    <row r="4290" ht="15.75" customHeight="1">
      <c r="A4290" s="14" t="s">
        <v>22415</v>
      </c>
      <c r="B4290" s="14" t="s">
        <v>22416</v>
      </c>
      <c r="C4290" s="14">
        <v>2023.0</v>
      </c>
      <c r="D4290" s="14">
        <v>50.0</v>
      </c>
      <c r="E4290" s="14">
        <v>169655.0</v>
      </c>
      <c r="F4290" s="14" t="s">
        <v>22417</v>
      </c>
      <c r="G4290" s="14" t="s">
        <v>22418</v>
      </c>
      <c r="H4290" s="14" t="s">
        <v>22419</v>
      </c>
      <c r="I4290" s="14">
        <v>0.694</v>
      </c>
      <c r="J4290" s="14">
        <v>0.83</v>
      </c>
      <c r="K4290" s="14">
        <v>0.904198661029149</v>
      </c>
      <c r="L4290" s="14">
        <v>0.103</v>
      </c>
      <c r="M4290" s="14">
        <v>0.147</v>
      </c>
      <c r="N4290" s="14">
        <v>1.16E-5</v>
      </c>
      <c r="O4290" s="14">
        <v>0.0826</v>
      </c>
      <c r="P4290" s="14">
        <v>0.708</v>
      </c>
      <c r="Q4290" s="14">
        <v>173.867</v>
      </c>
      <c r="R4290" s="14">
        <v>0.0</v>
      </c>
      <c r="S4290" s="14">
        <v>0.0</v>
      </c>
      <c r="T4290" s="14" t="s">
        <v>1264</v>
      </c>
      <c r="U4290" s="14" t="s">
        <v>94</v>
      </c>
      <c r="V4290" s="16" t="s">
        <v>181</v>
      </c>
      <c r="W4290" s="17" t="s">
        <v>185</v>
      </c>
    </row>
    <row r="4291" ht="15.75" customHeight="1">
      <c r="A4291" s="14" t="s">
        <v>22420</v>
      </c>
      <c r="B4291" s="14" t="s">
        <v>22421</v>
      </c>
      <c r="C4291" s="14">
        <v>2014.0</v>
      </c>
      <c r="D4291" s="14">
        <v>50.0</v>
      </c>
      <c r="E4291" s="14">
        <v>240106.0</v>
      </c>
      <c r="F4291" s="14" t="s">
        <v>4278</v>
      </c>
      <c r="G4291" s="14" t="s">
        <v>2532</v>
      </c>
      <c r="H4291" s="14" t="s">
        <v>22339</v>
      </c>
      <c r="I4291" s="14">
        <v>0.654</v>
      </c>
      <c r="J4291" s="14">
        <v>0.867</v>
      </c>
      <c r="K4291" s="14">
        <v>0.9365816097162412</v>
      </c>
      <c r="L4291" s="14">
        <v>0.313</v>
      </c>
      <c r="M4291" s="14">
        <v>0.432</v>
      </c>
      <c r="N4291" s="14">
        <v>0.0</v>
      </c>
      <c r="O4291" s="14">
        <v>0.0745</v>
      </c>
      <c r="P4291" s="14">
        <v>0.919</v>
      </c>
      <c r="Q4291" s="14">
        <v>85.078</v>
      </c>
      <c r="R4291" s="14">
        <v>7.0</v>
      </c>
      <c r="S4291" s="14">
        <v>1.0</v>
      </c>
      <c r="T4291" s="14" t="s">
        <v>1434</v>
      </c>
      <c r="U4291" s="14" t="s">
        <v>94</v>
      </c>
      <c r="V4291" s="16" t="s">
        <v>819</v>
      </c>
      <c r="W4291" s="17" t="s">
        <v>185</v>
      </c>
    </row>
    <row r="4292" ht="15.75" customHeight="1">
      <c r="A4292" s="14" t="s">
        <v>22422</v>
      </c>
      <c r="B4292" s="14" t="s">
        <v>22423</v>
      </c>
      <c r="C4292" s="14">
        <v>2016.0</v>
      </c>
      <c r="D4292" s="14">
        <v>50.0</v>
      </c>
      <c r="E4292" s="14">
        <v>210221.0</v>
      </c>
      <c r="F4292" s="14" t="s">
        <v>4278</v>
      </c>
      <c r="G4292" s="14" t="s">
        <v>2532</v>
      </c>
      <c r="H4292" s="14" t="s">
        <v>17116</v>
      </c>
      <c r="I4292" s="14">
        <v>0.72</v>
      </c>
      <c r="J4292" s="14">
        <v>0.803</v>
      </c>
      <c r="K4292" s="14">
        <v>0.8959852843476145</v>
      </c>
      <c r="L4292" s="14">
        <v>0.0963</v>
      </c>
      <c r="M4292" s="14">
        <v>0.0245</v>
      </c>
      <c r="N4292" s="14">
        <v>0.0</v>
      </c>
      <c r="O4292" s="14">
        <v>0.2</v>
      </c>
      <c r="P4292" s="14">
        <v>0.804</v>
      </c>
      <c r="Q4292" s="14">
        <v>97.999</v>
      </c>
      <c r="R4292" s="14">
        <v>1.0</v>
      </c>
      <c r="S4292" s="14">
        <v>1.0</v>
      </c>
      <c r="T4292" s="14" t="s">
        <v>1434</v>
      </c>
      <c r="U4292" s="14" t="s">
        <v>68</v>
      </c>
      <c r="V4292" s="16" t="s">
        <v>560</v>
      </c>
      <c r="W4292" s="17" t="s">
        <v>185</v>
      </c>
    </row>
    <row r="4293" ht="15.75" customHeight="1">
      <c r="A4293" s="14" t="s">
        <v>22424</v>
      </c>
      <c r="B4293" s="14" t="s">
        <v>22425</v>
      </c>
      <c r="C4293" s="14">
        <v>2014.0</v>
      </c>
      <c r="D4293" s="14">
        <v>50.0</v>
      </c>
      <c r="E4293" s="14">
        <v>165121.0</v>
      </c>
      <c r="F4293" s="14" t="s">
        <v>4278</v>
      </c>
      <c r="G4293" s="14" t="s">
        <v>2532</v>
      </c>
      <c r="H4293" s="14" t="s">
        <v>22426</v>
      </c>
      <c r="I4293" s="14">
        <v>0.475</v>
      </c>
      <c r="J4293" s="14">
        <v>0.899</v>
      </c>
      <c r="K4293" s="14">
        <v>0.9268282249069189</v>
      </c>
      <c r="L4293" s="14">
        <v>0.292</v>
      </c>
      <c r="M4293" s="14">
        <v>0.426</v>
      </c>
      <c r="N4293" s="14">
        <v>0.0</v>
      </c>
      <c r="O4293" s="14">
        <v>0.366</v>
      </c>
      <c r="P4293" s="14">
        <v>0.568</v>
      </c>
      <c r="Q4293" s="14">
        <v>83.821</v>
      </c>
      <c r="R4293" s="14">
        <v>0.0</v>
      </c>
      <c r="S4293" s="14">
        <v>1.0</v>
      </c>
      <c r="T4293" s="14" t="s">
        <v>1434</v>
      </c>
      <c r="U4293" s="14" t="s">
        <v>35</v>
      </c>
      <c r="V4293" s="16" t="s">
        <v>333</v>
      </c>
      <c r="W4293" s="17" t="s">
        <v>185</v>
      </c>
    </row>
    <row r="4294" ht="15.75" customHeight="1">
      <c r="A4294" s="14" t="s">
        <v>22427</v>
      </c>
      <c r="B4294" s="14" t="s">
        <v>22428</v>
      </c>
      <c r="C4294" s="14">
        <v>2025.0</v>
      </c>
      <c r="D4294" s="14">
        <v>50.0</v>
      </c>
      <c r="E4294" s="14">
        <v>163899.0</v>
      </c>
      <c r="F4294" s="14" t="s">
        <v>4278</v>
      </c>
      <c r="G4294" s="14" t="s">
        <v>8641</v>
      </c>
      <c r="H4294" s="14" t="s">
        <v>8642</v>
      </c>
      <c r="I4294" s="14">
        <v>0.692</v>
      </c>
      <c r="J4294" s="14">
        <v>0.836</v>
      </c>
      <c r="K4294" s="14">
        <v>0.9377793938156316</v>
      </c>
      <c r="L4294" s="14">
        <v>0.191</v>
      </c>
      <c r="M4294" s="14">
        <v>0.0613</v>
      </c>
      <c r="N4294" s="14">
        <v>1.13E-5</v>
      </c>
      <c r="O4294" s="14">
        <v>0.0428</v>
      </c>
      <c r="P4294" s="14">
        <v>0.805</v>
      </c>
      <c r="Q4294" s="14">
        <v>90.068</v>
      </c>
      <c r="R4294" s="14">
        <v>1.0</v>
      </c>
      <c r="S4294" s="14">
        <v>1.0</v>
      </c>
      <c r="T4294" s="14" t="s">
        <v>1434</v>
      </c>
      <c r="U4294" s="14" t="s">
        <v>35</v>
      </c>
      <c r="V4294" s="16" t="s">
        <v>560</v>
      </c>
      <c r="W4294" s="17" t="s">
        <v>185</v>
      </c>
    </row>
    <row r="4295" ht="15.75" customHeight="1">
      <c r="A4295" s="14" t="s">
        <v>6915</v>
      </c>
      <c r="B4295" s="14" t="s">
        <v>6916</v>
      </c>
      <c r="C4295" s="14">
        <v>1982.0</v>
      </c>
      <c r="D4295" s="14">
        <v>50.0</v>
      </c>
      <c r="E4295" s="14">
        <v>170240.0</v>
      </c>
      <c r="F4295" s="14" t="s">
        <v>6917</v>
      </c>
      <c r="G4295" s="14" t="s">
        <v>6918</v>
      </c>
      <c r="H4295" s="14" t="s">
        <v>6919</v>
      </c>
      <c r="I4295" s="14">
        <v>0.415</v>
      </c>
      <c r="J4295" s="14">
        <v>0.538</v>
      </c>
      <c r="K4295" s="14">
        <v>0.7026287083031544</v>
      </c>
      <c r="L4295" s="14">
        <v>0.0368</v>
      </c>
      <c r="M4295" s="14">
        <v>0.4</v>
      </c>
      <c r="N4295" s="14">
        <v>0.767</v>
      </c>
      <c r="O4295" s="14">
        <v>0.0674</v>
      </c>
      <c r="P4295" s="14">
        <v>0.449</v>
      </c>
      <c r="Q4295" s="14">
        <v>95.121</v>
      </c>
      <c r="R4295" s="14">
        <v>9.0</v>
      </c>
      <c r="S4295" s="14">
        <v>0.0</v>
      </c>
      <c r="T4295" s="14" t="s">
        <v>103</v>
      </c>
      <c r="U4295" s="14" t="s">
        <v>35</v>
      </c>
      <c r="V4295" s="16" t="s">
        <v>54</v>
      </c>
      <c r="W4295" s="17" t="s">
        <v>251</v>
      </c>
    </row>
    <row r="4296" ht="15.75" customHeight="1">
      <c r="A4296" s="14" t="s">
        <v>6922</v>
      </c>
      <c r="B4296" s="14" t="s">
        <v>6924</v>
      </c>
      <c r="C4296" s="14">
        <v>2018.0</v>
      </c>
      <c r="D4296" s="14">
        <v>50.0</v>
      </c>
      <c r="E4296" s="14">
        <v>328800.0</v>
      </c>
      <c r="F4296" s="14" t="s">
        <v>223</v>
      </c>
      <c r="G4296" s="14" t="s">
        <v>6926</v>
      </c>
      <c r="H4296" s="14" t="s">
        <v>6924</v>
      </c>
      <c r="I4296" s="14">
        <v>0.826</v>
      </c>
      <c r="J4296" s="14">
        <v>0.728</v>
      </c>
      <c r="K4296" s="14">
        <v>0.8402669347241832</v>
      </c>
      <c r="L4296" s="14">
        <v>0.114</v>
      </c>
      <c r="M4296" s="14">
        <v>0.102</v>
      </c>
      <c r="N4296" s="14">
        <v>0.0</v>
      </c>
      <c r="O4296" s="14">
        <v>0.413</v>
      </c>
      <c r="P4296" s="14">
        <v>0.454</v>
      </c>
      <c r="Q4296" s="14">
        <v>99.979</v>
      </c>
      <c r="R4296" s="14">
        <v>7.0</v>
      </c>
      <c r="S4296" s="14">
        <v>1.0</v>
      </c>
      <c r="T4296" s="14" t="s">
        <v>103</v>
      </c>
      <c r="U4296" s="14" t="s">
        <v>35</v>
      </c>
      <c r="V4296" s="16" t="s">
        <v>54</v>
      </c>
      <c r="W4296" s="17" t="s">
        <v>251</v>
      </c>
    </row>
    <row r="4297" ht="15.75" customHeight="1">
      <c r="A4297" s="14" t="s">
        <v>11003</v>
      </c>
      <c r="B4297" s="14" t="s">
        <v>11004</v>
      </c>
      <c r="C4297" s="14">
        <v>2003.0</v>
      </c>
      <c r="D4297" s="14">
        <v>50.0</v>
      </c>
      <c r="E4297" s="14">
        <v>203706.0</v>
      </c>
      <c r="F4297" s="14" t="s">
        <v>11005</v>
      </c>
      <c r="G4297" s="14" t="s">
        <v>11006</v>
      </c>
      <c r="H4297" s="14" t="s">
        <v>11007</v>
      </c>
      <c r="I4297" s="14">
        <v>0.725</v>
      </c>
      <c r="J4297" s="14">
        <v>0.726</v>
      </c>
      <c r="K4297" s="14">
        <v>0.8152204136458577</v>
      </c>
      <c r="L4297" s="14">
        <v>0.233</v>
      </c>
      <c r="M4297" s="14">
        <v>0.238</v>
      </c>
      <c r="N4297" s="14">
        <v>0.00243</v>
      </c>
      <c r="O4297" s="14">
        <v>0.265</v>
      </c>
      <c r="P4297" s="14">
        <v>0.568</v>
      </c>
      <c r="Q4297" s="14">
        <v>101.807</v>
      </c>
      <c r="R4297" s="14">
        <v>1.0</v>
      </c>
      <c r="S4297" s="14">
        <v>1.0</v>
      </c>
      <c r="T4297" s="14" t="s">
        <v>103</v>
      </c>
      <c r="U4297" s="14" t="s">
        <v>35</v>
      </c>
      <c r="V4297" s="16" t="s">
        <v>333</v>
      </c>
      <c r="W4297" s="17" t="s">
        <v>185</v>
      </c>
    </row>
    <row r="4298" ht="15.75" customHeight="1">
      <c r="A4298" s="14" t="s">
        <v>22429</v>
      </c>
      <c r="B4298" s="14" t="s">
        <v>22430</v>
      </c>
      <c r="C4298" s="14">
        <v>2000.0</v>
      </c>
      <c r="D4298" s="14">
        <v>50.0</v>
      </c>
      <c r="E4298" s="14">
        <v>241973.0</v>
      </c>
      <c r="F4298" s="14" t="s">
        <v>22431</v>
      </c>
      <c r="G4298" s="14" t="s">
        <v>22432</v>
      </c>
      <c r="H4298" s="14" t="s">
        <v>22433</v>
      </c>
      <c r="I4298" s="14">
        <v>0.6567054320987653</v>
      </c>
      <c r="J4298" s="14">
        <v>0.6703844999999999</v>
      </c>
      <c r="K4298" s="14">
        <v>0.8136264709055699</v>
      </c>
      <c r="L4298" s="14">
        <v>0.08138265432098765</v>
      </c>
      <c r="M4298" s="14">
        <v>0.2693400896296296</v>
      </c>
      <c r="N4298" s="14">
        <v>0.05448885008024692</v>
      </c>
      <c r="O4298" s="14">
        <v>0.1911505555555556</v>
      </c>
      <c r="P4298" s="14">
        <v>0.6187672839506173</v>
      </c>
      <c r="Q4298" s="14">
        <v>120.71</v>
      </c>
      <c r="R4298" s="14">
        <v>5.0</v>
      </c>
      <c r="S4298" s="14">
        <v>1.0</v>
      </c>
      <c r="T4298" s="14" t="s">
        <v>22434</v>
      </c>
      <c r="U4298" s="14" t="s">
        <v>35</v>
      </c>
      <c r="V4298" s="16" t="s">
        <v>407</v>
      </c>
      <c r="W4298" s="17" t="s">
        <v>185</v>
      </c>
    </row>
    <row r="4299" ht="15.75" customHeight="1">
      <c r="A4299" s="14" t="s">
        <v>11008</v>
      </c>
      <c r="B4299" s="14" t="s">
        <v>11009</v>
      </c>
      <c r="C4299" s="14">
        <v>1991.0</v>
      </c>
      <c r="D4299" s="14">
        <v>50.0</v>
      </c>
      <c r="E4299" s="14">
        <v>244733.0</v>
      </c>
      <c r="F4299" s="14" t="s">
        <v>11010</v>
      </c>
      <c r="G4299" s="14" t="s">
        <v>11011</v>
      </c>
      <c r="H4299" s="14" t="s">
        <v>11012</v>
      </c>
      <c r="I4299" s="14">
        <v>0.672</v>
      </c>
      <c r="J4299" s="14">
        <v>0.761</v>
      </c>
      <c r="K4299" s="14">
        <v>0.7682073877447821</v>
      </c>
      <c r="L4299" s="14">
        <v>0.248</v>
      </c>
      <c r="M4299" s="14">
        <v>0.0514</v>
      </c>
      <c r="N4299" s="14">
        <v>0.0</v>
      </c>
      <c r="O4299" s="14">
        <v>0.474</v>
      </c>
      <c r="P4299" s="14">
        <v>0.731</v>
      </c>
      <c r="Q4299" s="14">
        <v>102.19</v>
      </c>
      <c r="R4299" s="14">
        <v>0.0</v>
      </c>
      <c r="S4299" s="14">
        <v>1.0</v>
      </c>
      <c r="T4299" s="14" t="s">
        <v>103</v>
      </c>
      <c r="U4299" s="14" t="s">
        <v>35</v>
      </c>
      <c r="V4299" s="16" t="s">
        <v>181</v>
      </c>
      <c r="W4299" s="17" t="s">
        <v>185</v>
      </c>
    </row>
    <row r="4300" ht="15.75" customHeight="1">
      <c r="A4300" s="14" t="s">
        <v>11014</v>
      </c>
      <c r="B4300" s="14" t="s">
        <v>2350</v>
      </c>
      <c r="C4300" s="14">
        <v>1980.0</v>
      </c>
      <c r="D4300" s="14">
        <v>50.0</v>
      </c>
      <c r="E4300" s="14">
        <v>271600.0</v>
      </c>
      <c r="F4300" s="14" t="s">
        <v>901</v>
      </c>
      <c r="G4300" s="14" t="s">
        <v>7966</v>
      </c>
      <c r="H4300" s="14" t="s">
        <v>11015</v>
      </c>
      <c r="I4300" s="14">
        <v>0.662</v>
      </c>
      <c r="J4300" s="14">
        <v>0.537</v>
      </c>
      <c r="K4300" s="14">
        <v>0.7728274121281453</v>
      </c>
      <c r="L4300" s="14">
        <v>0.0632</v>
      </c>
      <c r="M4300" s="14">
        <v>0.0826</v>
      </c>
      <c r="N4300" s="14">
        <v>0.00155</v>
      </c>
      <c r="O4300" s="14">
        <v>0.0843</v>
      </c>
      <c r="P4300" s="14">
        <v>0.777</v>
      </c>
      <c r="Q4300" s="14">
        <v>132.57</v>
      </c>
      <c r="R4300" s="14">
        <v>7.0</v>
      </c>
      <c r="S4300" s="14">
        <v>0.0</v>
      </c>
      <c r="T4300" s="14" t="s">
        <v>104</v>
      </c>
      <c r="U4300" s="14" t="s">
        <v>35</v>
      </c>
      <c r="V4300" s="16" t="s">
        <v>181</v>
      </c>
      <c r="W4300" s="17" t="s">
        <v>185</v>
      </c>
    </row>
    <row r="4301" ht="15.75" customHeight="1">
      <c r="A4301" s="14" t="s">
        <v>11016</v>
      </c>
      <c r="B4301" s="14" t="s">
        <v>11017</v>
      </c>
      <c r="C4301" s="14">
        <v>1976.0</v>
      </c>
      <c r="D4301" s="14">
        <v>50.0</v>
      </c>
      <c r="E4301" s="14">
        <v>162946.0</v>
      </c>
      <c r="F4301" s="14" t="s">
        <v>11018</v>
      </c>
      <c r="G4301" s="14" t="s">
        <v>11019</v>
      </c>
      <c r="H4301" s="14" t="s">
        <v>11020</v>
      </c>
      <c r="I4301" s="14">
        <v>0.657</v>
      </c>
      <c r="J4301" s="14">
        <v>0.501</v>
      </c>
      <c r="K4301" s="14">
        <v>0.6920197634228388</v>
      </c>
      <c r="L4301" s="14">
        <v>0.0647</v>
      </c>
      <c r="M4301" s="14">
        <v>0.155</v>
      </c>
      <c r="N4301" s="14">
        <v>8.66E-6</v>
      </c>
      <c r="O4301" s="14">
        <v>0.0549</v>
      </c>
      <c r="P4301" s="14">
        <v>0.739</v>
      </c>
      <c r="Q4301" s="14">
        <v>165.9</v>
      </c>
      <c r="R4301" s="14">
        <v>1.0</v>
      </c>
      <c r="S4301" s="14">
        <v>0.0</v>
      </c>
      <c r="T4301" s="14" t="s">
        <v>103</v>
      </c>
      <c r="U4301" s="14" t="s">
        <v>35</v>
      </c>
      <c r="V4301" s="16" t="s">
        <v>181</v>
      </c>
      <c r="W4301" s="17" t="s">
        <v>185</v>
      </c>
    </row>
    <row r="4302" ht="15.75" customHeight="1">
      <c r="A4302" s="14" t="s">
        <v>22435</v>
      </c>
      <c r="B4302" s="14" t="s">
        <v>22436</v>
      </c>
      <c r="C4302" s="14">
        <v>2021.0</v>
      </c>
      <c r="D4302" s="14">
        <v>50.0</v>
      </c>
      <c r="E4302" s="14">
        <v>164441.0</v>
      </c>
      <c r="F4302" s="14" t="s">
        <v>4278</v>
      </c>
      <c r="G4302" s="14" t="s">
        <v>2532</v>
      </c>
      <c r="H4302" s="14" t="s">
        <v>22437</v>
      </c>
      <c r="I4302" s="14">
        <v>0.759</v>
      </c>
      <c r="J4302" s="14">
        <v>0.459</v>
      </c>
      <c r="K4302" s="14">
        <v>0.863538168655198</v>
      </c>
      <c r="L4302" s="14">
        <v>0.0948</v>
      </c>
      <c r="M4302" s="14">
        <v>0.00323</v>
      </c>
      <c r="N4302" s="14">
        <v>0.0</v>
      </c>
      <c r="O4302" s="14">
        <v>0.0906</v>
      </c>
      <c r="P4302" s="14">
        <v>0.695</v>
      </c>
      <c r="Q4302" s="14">
        <v>110.0</v>
      </c>
      <c r="R4302" s="14">
        <v>8.0</v>
      </c>
      <c r="S4302" s="14">
        <v>1.0</v>
      </c>
      <c r="T4302" s="14" t="s">
        <v>1434</v>
      </c>
      <c r="U4302" s="14" t="s">
        <v>35</v>
      </c>
      <c r="V4302" s="16" t="s">
        <v>407</v>
      </c>
      <c r="W4302" s="17" t="s">
        <v>185</v>
      </c>
    </row>
    <row r="4303" ht="15.75" customHeight="1">
      <c r="A4303" s="14" t="s">
        <v>11022</v>
      </c>
      <c r="B4303" s="14" t="s">
        <v>11023</v>
      </c>
      <c r="C4303" s="14">
        <v>1999.0</v>
      </c>
      <c r="D4303" s="14">
        <v>50.0</v>
      </c>
      <c r="E4303" s="14">
        <v>332840.0</v>
      </c>
      <c r="F4303" s="14" t="s">
        <v>901</v>
      </c>
      <c r="G4303" s="14" t="s">
        <v>671</v>
      </c>
      <c r="H4303" s="14" t="s">
        <v>11024</v>
      </c>
      <c r="I4303" s="14">
        <v>0.645</v>
      </c>
      <c r="J4303" s="14">
        <v>0.721</v>
      </c>
      <c r="K4303" s="14">
        <v>0.7627318032904258</v>
      </c>
      <c r="L4303" s="14">
        <v>0.0378</v>
      </c>
      <c r="M4303" s="14">
        <v>0.126</v>
      </c>
      <c r="N4303" s="14">
        <v>0.00241</v>
      </c>
      <c r="O4303" s="14">
        <v>0.197</v>
      </c>
      <c r="P4303" s="14">
        <v>0.709</v>
      </c>
      <c r="Q4303" s="14">
        <v>148.91</v>
      </c>
      <c r="R4303" s="14">
        <v>2.0</v>
      </c>
      <c r="S4303" s="14">
        <v>0.0</v>
      </c>
      <c r="T4303" s="14" t="s">
        <v>104</v>
      </c>
      <c r="U4303" s="14" t="s">
        <v>35</v>
      </c>
      <c r="V4303" s="16" t="s">
        <v>181</v>
      </c>
      <c r="W4303" s="17" t="s">
        <v>185</v>
      </c>
    </row>
    <row r="4304" ht="15.75" customHeight="1">
      <c r="A4304" s="14" t="s">
        <v>11025</v>
      </c>
      <c r="B4304" s="14" t="s">
        <v>11026</v>
      </c>
      <c r="C4304" s="14">
        <v>1997.0</v>
      </c>
      <c r="D4304" s="14">
        <v>50.0</v>
      </c>
      <c r="E4304" s="14">
        <v>234493.0</v>
      </c>
      <c r="F4304" s="14" t="s">
        <v>11027</v>
      </c>
      <c r="G4304" s="14" t="s">
        <v>11028</v>
      </c>
      <c r="H4304" s="14" t="s">
        <v>11029</v>
      </c>
      <c r="I4304" s="14">
        <v>0.512</v>
      </c>
      <c r="J4304" s="14">
        <v>0.379</v>
      </c>
      <c r="K4304" s="14">
        <v>0.7327444228021145</v>
      </c>
      <c r="L4304" s="14">
        <v>0.0387</v>
      </c>
      <c r="M4304" s="14">
        <v>0.252</v>
      </c>
      <c r="N4304" s="14">
        <v>0.0</v>
      </c>
      <c r="O4304" s="14">
        <v>0.464</v>
      </c>
      <c r="P4304" s="14">
        <v>0.598</v>
      </c>
      <c r="Q4304" s="14">
        <v>76.57</v>
      </c>
      <c r="R4304" s="14">
        <v>11.0</v>
      </c>
      <c r="S4304" s="14">
        <v>1.0</v>
      </c>
      <c r="T4304" s="14" t="s">
        <v>103</v>
      </c>
      <c r="U4304" s="14" t="s">
        <v>35</v>
      </c>
      <c r="V4304" s="16" t="s">
        <v>333</v>
      </c>
      <c r="W4304" s="17" t="s">
        <v>185</v>
      </c>
    </row>
    <row r="4305" ht="15.75" customHeight="1">
      <c r="A4305" s="14" t="s">
        <v>11030</v>
      </c>
      <c r="B4305" s="14" t="s">
        <v>11031</v>
      </c>
      <c r="C4305" s="14">
        <v>2017.0</v>
      </c>
      <c r="D4305" s="14">
        <v>50.0</v>
      </c>
      <c r="E4305" s="14">
        <v>309847.0</v>
      </c>
      <c r="F4305" s="14" t="s">
        <v>11032</v>
      </c>
      <c r="G4305" s="14" t="s">
        <v>11033</v>
      </c>
      <c r="H4305" s="14" t="s">
        <v>11035</v>
      </c>
      <c r="I4305" s="14">
        <v>0.909</v>
      </c>
      <c r="J4305" s="14">
        <v>0.448</v>
      </c>
      <c r="K4305" s="14">
        <v>0.781532735850501</v>
      </c>
      <c r="L4305" s="14">
        <v>0.147</v>
      </c>
      <c r="M4305" s="14">
        <v>5.05E-4</v>
      </c>
      <c r="N4305" s="14">
        <v>7.83E-6</v>
      </c>
      <c r="O4305" s="14">
        <v>0.0558</v>
      </c>
      <c r="P4305" s="14">
        <v>0.878</v>
      </c>
      <c r="Q4305" s="14">
        <v>130.09</v>
      </c>
      <c r="R4305" s="14">
        <v>6.0</v>
      </c>
      <c r="S4305" s="14">
        <v>0.0</v>
      </c>
      <c r="T4305" s="14" t="s">
        <v>103</v>
      </c>
      <c r="U4305" s="14" t="s">
        <v>35</v>
      </c>
      <c r="V4305" s="16" t="s">
        <v>560</v>
      </c>
      <c r="W4305" s="17" t="s">
        <v>185</v>
      </c>
    </row>
    <row r="4306" ht="15.75" customHeight="1">
      <c r="A4306" s="14" t="s">
        <v>11036</v>
      </c>
      <c r="B4306" s="14" t="s">
        <v>11037</v>
      </c>
      <c r="C4306" s="14">
        <v>1980.0</v>
      </c>
      <c r="D4306" s="14">
        <v>50.0</v>
      </c>
      <c r="E4306" s="14">
        <v>301453.0</v>
      </c>
      <c r="F4306" s="14" t="s">
        <v>1911</v>
      </c>
      <c r="G4306" s="14" t="s">
        <v>9878</v>
      </c>
      <c r="H4306" s="14" t="s">
        <v>11037</v>
      </c>
      <c r="I4306" s="14">
        <v>0.648</v>
      </c>
      <c r="J4306" s="14">
        <v>0.905</v>
      </c>
      <c r="K4306" s="14">
        <v>0.8566295210819279</v>
      </c>
      <c r="L4306" s="14">
        <v>0.0508</v>
      </c>
      <c r="M4306" s="14">
        <v>0.149</v>
      </c>
      <c r="N4306" s="14">
        <v>0.00183</v>
      </c>
      <c r="O4306" s="14">
        <v>0.709</v>
      </c>
      <c r="P4306" s="14">
        <v>0.793</v>
      </c>
      <c r="Q4306" s="14">
        <v>122.91</v>
      </c>
      <c r="R4306" s="14">
        <v>7.0</v>
      </c>
      <c r="S4306" s="14">
        <v>0.0</v>
      </c>
      <c r="T4306" s="14" t="s">
        <v>103</v>
      </c>
      <c r="U4306" s="14" t="s">
        <v>35</v>
      </c>
      <c r="V4306" s="16" t="s">
        <v>181</v>
      </c>
      <c r="W4306" s="17" t="s">
        <v>185</v>
      </c>
    </row>
    <row r="4307" ht="15.75" customHeight="1">
      <c r="A4307" s="14" t="s">
        <v>22438</v>
      </c>
      <c r="B4307" s="14" t="s">
        <v>22439</v>
      </c>
      <c r="C4307" s="14">
        <v>1992.0</v>
      </c>
      <c r="D4307" s="14">
        <v>50.0</v>
      </c>
      <c r="E4307" s="14">
        <v>170493.0</v>
      </c>
      <c r="F4307" s="14" t="s">
        <v>22440</v>
      </c>
      <c r="G4307" s="14" t="s">
        <v>22441</v>
      </c>
      <c r="H4307" s="14" t="s">
        <v>22442</v>
      </c>
      <c r="I4307" s="14">
        <v>0.683</v>
      </c>
      <c r="J4307" s="14">
        <v>0.739</v>
      </c>
      <c r="K4307" s="14">
        <v>0.7000406390883999</v>
      </c>
      <c r="L4307" s="14">
        <v>0.0494</v>
      </c>
      <c r="M4307" s="14">
        <v>4.91E-5</v>
      </c>
      <c r="N4307" s="14">
        <v>0.0125</v>
      </c>
      <c r="O4307" s="14">
        <v>0.293</v>
      </c>
      <c r="P4307" s="14">
        <v>0.836</v>
      </c>
      <c r="Q4307" s="14">
        <v>122.11</v>
      </c>
      <c r="R4307" s="14">
        <v>11.0</v>
      </c>
      <c r="S4307" s="14">
        <v>0.0</v>
      </c>
      <c r="T4307" s="14" t="s">
        <v>103</v>
      </c>
      <c r="U4307" s="14" t="s">
        <v>35</v>
      </c>
      <c r="V4307" s="16" t="s">
        <v>560</v>
      </c>
      <c r="W4307" s="17" t="s">
        <v>185</v>
      </c>
    </row>
    <row r="4308" ht="15.75" customHeight="1">
      <c r="A4308" s="14" t="s">
        <v>10439</v>
      </c>
      <c r="B4308" s="14" t="s">
        <v>10440</v>
      </c>
      <c r="C4308" s="14">
        <v>1979.0</v>
      </c>
      <c r="D4308" s="14">
        <v>50.0</v>
      </c>
      <c r="E4308" s="14">
        <v>185133.0</v>
      </c>
      <c r="F4308" s="14" t="s">
        <v>10442</v>
      </c>
      <c r="G4308" s="14" t="s">
        <v>10444</v>
      </c>
      <c r="H4308" s="14" t="s">
        <v>10446</v>
      </c>
      <c r="I4308" s="14">
        <v>0.347</v>
      </c>
      <c r="J4308" s="14">
        <v>0.911</v>
      </c>
      <c r="K4308" s="14">
        <v>0.8239899043735378</v>
      </c>
      <c r="L4308" s="14">
        <v>0.0603</v>
      </c>
      <c r="M4308" s="14">
        <v>9.68E-4</v>
      </c>
      <c r="N4308" s="14">
        <v>0.0165</v>
      </c>
      <c r="O4308" s="14">
        <v>0.0775</v>
      </c>
      <c r="P4308" s="14">
        <v>0.425</v>
      </c>
      <c r="Q4308" s="14">
        <v>159.41</v>
      </c>
      <c r="R4308" s="14">
        <v>2.0</v>
      </c>
      <c r="S4308" s="14">
        <v>1.0</v>
      </c>
      <c r="T4308" s="14" t="s">
        <v>7448</v>
      </c>
      <c r="U4308" s="14" t="s">
        <v>35</v>
      </c>
      <c r="V4308" s="16" t="s">
        <v>54</v>
      </c>
      <c r="W4308" s="17" t="s">
        <v>251</v>
      </c>
    </row>
    <row r="4309" ht="15.75" customHeight="1">
      <c r="A4309" s="14" t="s">
        <v>11038</v>
      </c>
      <c r="B4309" s="14" t="s">
        <v>11039</v>
      </c>
      <c r="C4309" s="14">
        <v>2011.0</v>
      </c>
      <c r="D4309" s="14">
        <v>50.0</v>
      </c>
      <c r="E4309" s="14">
        <v>232733.0</v>
      </c>
      <c r="F4309" s="14" t="s">
        <v>880</v>
      </c>
      <c r="G4309" s="14" t="s">
        <v>1822</v>
      </c>
      <c r="H4309" s="14" t="s">
        <v>11040</v>
      </c>
      <c r="I4309" s="14">
        <v>0.747</v>
      </c>
      <c r="J4309" s="14">
        <v>0.921</v>
      </c>
      <c r="K4309" s="14">
        <v>0.8921138750263703</v>
      </c>
      <c r="L4309" s="14">
        <v>0.0859</v>
      </c>
      <c r="M4309" s="14">
        <v>0.0956</v>
      </c>
      <c r="N4309" s="14">
        <v>1.64E-4</v>
      </c>
      <c r="O4309" s="14">
        <v>0.0367</v>
      </c>
      <c r="P4309" s="14">
        <v>0.671</v>
      </c>
      <c r="Q4309" s="14">
        <v>129.94</v>
      </c>
      <c r="R4309" s="14">
        <v>0.0</v>
      </c>
      <c r="S4309" s="14">
        <v>1.0</v>
      </c>
      <c r="T4309" s="14" t="s">
        <v>104</v>
      </c>
      <c r="U4309" s="14" t="s">
        <v>68</v>
      </c>
      <c r="V4309" s="16" t="s">
        <v>407</v>
      </c>
      <c r="W4309" s="17" t="s">
        <v>185</v>
      </c>
    </row>
    <row r="4310" ht="15.75" customHeight="1">
      <c r="A4310" s="14" t="s">
        <v>11042</v>
      </c>
      <c r="B4310" s="14" t="s">
        <v>11043</v>
      </c>
      <c r="C4310" s="14">
        <v>2021.0</v>
      </c>
      <c r="D4310" s="14">
        <v>50.0</v>
      </c>
      <c r="E4310" s="14">
        <v>229472.0</v>
      </c>
      <c r="F4310" s="14" t="s">
        <v>8661</v>
      </c>
      <c r="G4310" s="14" t="s">
        <v>9349</v>
      </c>
      <c r="H4310" s="14" t="s">
        <v>11044</v>
      </c>
      <c r="I4310" s="14">
        <v>0.64</v>
      </c>
      <c r="J4310" s="14">
        <v>0.69</v>
      </c>
      <c r="K4310" s="14">
        <v>0.8356896883443697</v>
      </c>
      <c r="L4310" s="14">
        <v>0.235</v>
      </c>
      <c r="M4310" s="14">
        <v>0.399</v>
      </c>
      <c r="N4310" s="14">
        <v>0.0</v>
      </c>
      <c r="O4310" s="14">
        <v>0.463</v>
      </c>
      <c r="P4310" s="14">
        <v>0.59</v>
      </c>
      <c r="Q4310" s="14">
        <v>89.91</v>
      </c>
      <c r="R4310" s="14">
        <v>0.0</v>
      </c>
      <c r="S4310" s="14">
        <v>1.0</v>
      </c>
      <c r="T4310" s="14" t="s">
        <v>103</v>
      </c>
      <c r="U4310" s="14" t="s">
        <v>68</v>
      </c>
      <c r="V4310" s="16" t="s">
        <v>333</v>
      </c>
      <c r="W4310" s="17" t="s">
        <v>185</v>
      </c>
    </row>
    <row r="4311" ht="15.75" customHeight="1">
      <c r="A4311" s="14" t="s">
        <v>22443</v>
      </c>
      <c r="B4311" s="14" t="s">
        <v>22444</v>
      </c>
      <c r="C4311" s="14">
        <v>2017.0</v>
      </c>
      <c r="D4311" s="14">
        <v>50.0</v>
      </c>
      <c r="E4311" s="14">
        <v>214000.0</v>
      </c>
      <c r="F4311" s="14" t="s">
        <v>22445</v>
      </c>
      <c r="G4311" s="14" t="s">
        <v>14121</v>
      </c>
      <c r="H4311" s="14" t="s">
        <v>22446</v>
      </c>
      <c r="I4311" s="14">
        <v>0.749</v>
      </c>
      <c r="J4311" s="14">
        <v>0.784</v>
      </c>
      <c r="K4311" s="14">
        <v>0.8617414925061122</v>
      </c>
      <c r="L4311" s="14">
        <v>0.171</v>
      </c>
      <c r="M4311" s="14">
        <v>0.0714</v>
      </c>
      <c r="N4311" s="14">
        <v>0.00102</v>
      </c>
      <c r="O4311" s="14">
        <v>0.101</v>
      </c>
      <c r="P4311" s="14">
        <v>0.655</v>
      </c>
      <c r="Q4311" s="14">
        <v>97.98</v>
      </c>
      <c r="R4311" s="14">
        <v>8.0</v>
      </c>
      <c r="S4311" s="14">
        <v>0.0</v>
      </c>
      <c r="T4311" s="14" t="s">
        <v>1264</v>
      </c>
      <c r="U4311" s="14" t="s">
        <v>68</v>
      </c>
      <c r="V4311" s="16" t="s">
        <v>407</v>
      </c>
      <c r="W4311" s="17" t="s">
        <v>185</v>
      </c>
    </row>
    <row r="4312" ht="15.75" customHeight="1">
      <c r="A4312" s="14" t="s">
        <v>22447</v>
      </c>
      <c r="B4312" s="14" t="s">
        <v>22448</v>
      </c>
      <c r="C4312" s="14">
        <v>2009.0</v>
      </c>
      <c r="D4312" s="14">
        <v>50.0</v>
      </c>
      <c r="E4312" s="14">
        <v>249426.0</v>
      </c>
      <c r="F4312" s="14" t="s">
        <v>10790</v>
      </c>
      <c r="G4312" s="14" t="s">
        <v>7460</v>
      </c>
      <c r="H4312" s="14" t="s">
        <v>22449</v>
      </c>
      <c r="I4312" s="14">
        <v>0.675</v>
      </c>
      <c r="J4312" s="14">
        <v>0.516</v>
      </c>
      <c r="K4312" s="14">
        <v>0.8558595170180341</v>
      </c>
      <c r="L4312" s="14">
        <v>0.0271</v>
      </c>
      <c r="M4312" s="14">
        <v>0.0785</v>
      </c>
      <c r="N4312" s="14">
        <v>5.02E-5</v>
      </c>
      <c r="O4312" s="14">
        <v>0.361</v>
      </c>
      <c r="P4312" s="14">
        <v>0.514</v>
      </c>
      <c r="Q4312" s="14">
        <v>90.0</v>
      </c>
      <c r="R4312" s="14">
        <v>6.0</v>
      </c>
      <c r="S4312" s="14">
        <v>1.0</v>
      </c>
      <c r="T4312" s="14" t="s">
        <v>1264</v>
      </c>
      <c r="U4312" s="14" t="s">
        <v>68</v>
      </c>
      <c r="V4312" s="16" t="s">
        <v>333</v>
      </c>
      <c r="W4312" s="17" t="s">
        <v>185</v>
      </c>
    </row>
    <row r="4313" ht="15.75" customHeight="1">
      <c r="A4313" s="14" t="s">
        <v>6927</v>
      </c>
      <c r="B4313" s="14" t="s">
        <v>6928</v>
      </c>
      <c r="C4313" s="14">
        <v>2007.0</v>
      </c>
      <c r="D4313" s="14">
        <v>50.0</v>
      </c>
      <c r="E4313" s="14">
        <v>275413.0</v>
      </c>
      <c r="F4313" s="14" t="s">
        <v>880</v>
      </c>
      <c r="G4313" s="14" t="s">
        <v>1822</v>
      </c>
      <c r="H4313" s="14" t="s">
        <v>6930</v>
      </c>
      <c r="I4313" s="14">
        <v>0.658</v>
      </c>
      <c r="J4313" s="14">
        <v>0.537</v>
      </c>
      <c r="K4313" s="14">
        <v>0.8118409513654347</v>
      </c>
      <c r="L4313" s="14">
        <v>0.0281</v>
      </c>
      <c r="M4313" s="14">
        <v>0.156</v>
      </c>
      <c r="N4313" s="14">
        <v>2.88E-6</v>
      </c>
      <c r="O4313" s="14">
        <v>0.176</v>
      </c>
      <c r="P4313" s="14">
        <v>0.231</v>
      </c>
      <c r="Q4313" s="14">
        <v>121.97</v>
      </c>
      <c r="R4313" s="14">
        <v>0.0</v>
      </c>
      <c r="S4313" s="14">
        <v>1.0</v>
      </c>
      <c r="T4313" s="14" t="s">
        <v>104</v>
      </c>
      <c r="U4313" s="14" t="s">
        <v>94</v>
      </c>
      <c r="V4313" s="16" t="s">
        <v>36</v>
      </c>
      <c r="W4313" s="17" t="s">
        <v>251</v>
      </c>
    </row>
    <row r="4314" ht="15.75" customHeight="1">
      <c r="A4314" s="14" t="s">
        <v>11045</v>
      </c>
      <c r="B4314" s="14" t="s">
        <v>11046</v>
      </c>
      <c r="C4314" s="14">
        <v>1980.0</v>
      </c>
      <c r="D4314" s="14">
        <v>50.0</v>
      </c>
      <c r="E4314" s="14">
        <v>149866.0</v>
      </c>
      <c r="F4314" s="14" t="s">
        <v>11047</v>
      </c>
      <c r="G4314" s="14" t="s">
        <v>11048</v>
      </c>
      <c r="H4314" s="14" t="s">
        <v>11049</v>
      </c>
      <c r="I4314" s="14">
        <v>0.633</v>
      </c>
      <c r="J4314" s="14">
        <v>0.351</v>
      </c>
      <c r="K4314" s="14">
        <v>0.7842063610723546</v>
      </c>
      <c r="L4314" s="14">
        <v>0.0506</v>
      </c>
      <c r="M4314" s="14">
        <v>0.00675</v>
      </c>
      <c r="N4314" s="14">
        <v>6.38E-5</v>
      </c>
      <c r="O4314" s="14">
        <v>0.108</v>
      </c>
      <c r="P4314" s="14">
        <v>0.913</v>
      </c>
      <c r="Q4314" s="14">
        <v>139.34</v>
      </c>
      <c r="R4314" s="14">
        <v>0.0</v>
      </c>
      <c r="S4314" s="14">
        <v>1.0</v>
      </c>
      <c r="T4314" s="14" t="s">
        <v>103</v>
      </c>
      <c r="U4314" s="14" t="s">
        <v>94</v>
      </c>
      <c r="V4314" s="16" t="s">
        <v>819</v>
      </c>
      <c r="W4314" s="17" t="s">
        <v>185</v>
      </c>
    </row>
    <row r="4315" ht="15.75" customHeight="1">
      <c r="A4315" s="14" t="s">
        <v>11051</v>
      </c>
      <c r="B4315" s="14" t="s">
        <v>11052</v>
      </c>
      <c r="C4315" s="14">
        <v>2018.0</v>
      </c>
      <c r="D4315" s="14">
        <v>51.0</v>
      </c>
      <c r="E4315" s="14">
        <v>219585.0</v>
      </c>
      <c r="F4315" s="14" t="s">
        <v>31</v>
      </c>
      <c r="G4315" s="14" t="s">
        <v>4946</v>
      </c>
      <c r="H4315" s="14" t="s">
        <v>11053</v>
      </c>
      <c r="I4315" s="14">
        <v>0.6</v>
      </c>
      <c r="J4315" s="14">
        <v>0.674</v>
      </c>
      <c r="K4315" s="14">
        <v>0.8115628943423618</v>
      </c>
      <c r="L4315" s="14">
        <v>0.0658</v>
      </c>
      <c r="M4315" s="14">
        <v>0.644</v>
      </c>
      <c r="N4315" s="14">
        <v>4.57E-5</v>
      </c>
      <c r="O4315" s="14">
        <v>0.123</v>
      </c>
      <c r="P4315" s="14">
        <v>0.534</v>
      </c>
      <c r="Q4315" s="14">
        <v>80.904</v>
      </c>
      <c r="R4315" s="14">
        <v>6.0</v>
      </c>
      <c r="S4315" s="14">
        <v>1.0</v>
      </c>
      <c r="T4315" s="14" t="s">
        <v>34</v>
      </c>
      <c r="U4315" s="14" t="s">
        <v>68</v>
      </c>
      <c r="V4315" s="16" t="s">
        <v>333</v>
      </c>
      <c r="W4315" s="17" t="s">
        <v>185</v>
      </c>
    </row>
    <row r="4316" ht="15.75" customHeight="1">
      <c r="A4316" s="14" t="s">
        <v>6934</v>
      </c>
      <c r="B4316" s="14" t="s">
        <v>6935</v>
      </c>
      <c r="C4316" s="14">
        <v>2017.0</v>
      </c>
      <c r="D4316" s="14">
        <v>51.0</v>
      </c>
      <c r="E4316" s="14">
        <v>263010.0</v>
      </c>
      <c r="F4316" s="14" t="s">
        <v>26</v>
      </c>
      <c r="G4316" s="14" t="s">
        <v>5779</v>
      </c>
      <c r="H4316" s="14" t="s">
        <v>6936</v>
      </c>
      <c r="I4316" s="14">
        <v>0.487</v>
      </c>
      <c r="J4316" s="14">
        <v>0.629</v>
      </c>
      <c r="K4316" s="14">
        <v>0.8381708125502499</v>
      </c>
      <c r="L4316" s="14">
        <v>0.0341</v>
      </c>
      <c r="M4316" s="14">
        <v>0.0291</v>
      </c>
      <c r="N4316" s="14">
        <v>0.0</v>
      </c>
      <c r="O4316" s="14">
        <v>0.279</v>
      </c>
      <c r="P4316" s="14">
        <v>0.275</v>
      </c>
      <c r="Q4316" s="14">
        <v>130.154</v>
      </c>
      <c r="R4316" s="14">
        <v>7.0</v>
      </c>
      <c r="S4316" s="14">
        <v>1.0</v>
      </c>
      <c r="T4316" s="14" t="s">
        <v>34</v>
      </c>
      <c r="U4316" s="14" t="s">
        <v>35</v>
      </c>
      <c r="V4316" s="16" t="s">
        <v>36</v>
      </c>
      <c r="W4316" s="17" t="s">
        <v>251</v>
      </c>
    </row>
    <row r="4317" ht="15.75" customHeight="1">
      <c r="A4317" s="14" t="s">
        <v>22450</v>
      </c>
      <c r="B4317" s="14" t="s">
        <v>22451</v>
      </c>
      <c r="C4317" s="14">
        <v>2015.0</v>
      </c>
      <c r="D4317" s="14">
        <v>51.0</v>
      </c>
      <c r="E4317" s="14">
        <v>193146.0</v>
      </c>
      <c r="F4317" s="14" t="s">
        <v>22452</v>
      </c>
      <c r="G4317" s="14" t="s">
        <v>22453</v>
      </c>
      <c r="H4317" s="14" t="s">
        <v>22454</v>
      </c>
      <c r="I4317" s="14">
        <v>0.893</v>
      </c>
      <c r="J4317" s="14">
        <v>0.739</v>
      </c>
      <c r="K4317" s="14">
        <v>0.8362458023905153</v>
      </c>
      <c r="L4317" s="14">
        <v>0.0398</v>
      </c>
      <c r="M4317" s="14">
        <v>0.566</v>
      </c>
      <c r="N4317" s="14">
        <v>0.0211</v>
      </c>
      <c r="O4317" s="14">
        <v>0.0765</v>
      </c>
      <c r="P4317" s="14">
        <v>0.85</v>
      </c>
      <c r="Q4317" s="14">
        <v>102.189</v>
      </c>
      <c r="R4317" s="14">
        <v>2.0</v>
      </c>
      <c r="S4317" s="14">
        <v>0.0</v>
      </c>
      <c r="T4317" s="14" t="s">
        <v>1264</v>
      </c>
      <c r="U4317" s="14" t="s">
        <v>35</v>
      </c>
      <c r="V4317" s="16" t="s">
        <v>560</v>
      </c>
      <c r="W4317" s="17" t="s">
        <v>185</v>
      </c>
    </row>
    <row r="4318" ht="15.75" customHeight="1">
      <c r="A4318" s="14" t="s">
        <v>11054</v>
      </c>
      <c r="B4318" s="14" t="s">
        <v>11055</v>
      </c>
      <c r="C4318" s="14">
        <v>2018.0</v>
      </c>
      <c r="D4318" s="14">
        <v>51.0</v>
      </c>
      <c r="E4318" s="14">
        <v>288314.0</v>
      </c>
      <c r="F4318" s="14" t="s">
        <v>1629</v>
      </c>
      <c r="G4318" s="14" t="s">
        <v>4284</v>
      </c>
      <c r="H4318" s="14" t="s">
        <v>11056</v>
      </c>
      <c r="I4318" s="14">
        <v>0.702</v>
      </c>
      <c r="J4318" s="14">
        <v>0.931</v>
      </c>
      <c r="K4318" s="14">
        <v>0.8664684618983496</v>
      </c>
      <c r="L4318" s="14">
        <v>0.111</v>
      </c>
      <c r="M4318" s="14">
        <v>0.011</v>
      </c>
      <c r="N4318" s="14">
        <v>0.00416</v>
      </c>
      <c r="O4318" s="14">
        <v>0.0776</v>
      </c>
      <c r="P4318" s="14">
        <v>0.587</v>
      </c>
      <c r="Q4318" s="14">
        <v>111.99</v>
      </c>
      <c r="R4318" s="14">
        <v>1.0</v>
      </c>
      <c r="S4318" s="14">
        <v>1.0</v>
      </c>
      <c r="T4318" s="14" t="s">
        <v>104</v>
      </c>
      <c r="U4318" s="14" t="s">
        <v>35</v>
      </c>
      <c r="V4318" s="16" t="s">
        <v>333</v>
      </c>
      <c r="W4318" s="17" t="s">
        <v>185</v>
      </c>
    </row>
    <row r="4319" ht="15.75" customHeight="1">
      <c r="A4319" s="14" t="s">
        <v>11057</v>
      </c>
      <c r="B4319" s="14" t="s">
        <v>11058</v>
      </c>
      <c r="C4319" s="14">
        <v>2010.0</v>
      </c>
      <c r="D4319" s="14">
        <v>51.0</v>
      </c>
      <c r="E4319" s="14">
        <v>279783.0</v>
      </c>
      <c r="F4319" s="14" t="s">
        <v>1629</v>
      </c>
      <c r="G4319" s="14" t="s">
        <v>3601</v>
      </c>
      <c r="H4319" s="14" t="s">
        <v>11060</v>
      </c>
      <c r="I4319" s="14">
        <v>0.6567054320987653</v>
      </c>
      <c r="J4319" s="14">
        <v>0.6703844999999999</v>
      </c>
      <c r="K4319" s="14">
        <v>0.8136264709055699</v>
      </c>
      <c r="L4319" s="14">
        <v>0.08138265432098765</v>
      </c>
      <c r="M4319" s="14">
        <v>0.2693400896296296</v>
      </c>
      <c r="N4319" s="14">
        <v>0.05448885008024692</v>
      </c>
      <c r="O4319" s="14">
        <v>0.1911505555555556</v>
      </c>
      <c r="P4319" s="14">
        <v>0.6187672839506173</v>
      </c>
      <c r="Q4319" s="14">
        <v>120.71</v>
      </c>
      <c r="R4319" s="14">
        <v>5.0</v>
      </c>
      <c r="S4319" s="14">
        <v>1.0</v>
      </c>
      <c r="T4319" s="14" t="s">
        <v>104</v>
      </c>
      <c r="U4319" s="14" t="s">
        <v>35</v>
      </c>
      <c r="V4319" s="16" t="s">
        <v>407</v>
      </c>
      <c r="W4319" s="17" t="s">
        <v>185</v>
      </c>
    </row>
    <row r="4320" ht="15.75" customHeight="1">
      <c r="A4320" s="14" t="s">
        <v>11061</v>
      </c>
      <c r="B4320" s="14" t="s">
        <v>11062</v>
      </c>
      <c r="C4320" s="14">
        <v>2011.0</v>
      </c>
      <c r="D4320" s="14">
        <v>51.0</v>
      </c>
      <c r="E4320" s="14">
        <v>267865.0</v>
      </c>
      <c r="F4320" s="14" t="s">
        <v>4046</v>
      </c>
      <c r="G4320" s="14" t="s">
        <v>4047</v>
      </c>
      <c r="H4320" s="14" t="s">
        <v>10978</v>
      </c>
      <c r="I4320" s="14">
        <v>0.723</v>
      </c>
      <c r="J4320" s="14">
        <v>0.993</v>
      </c>
      <c r="K4320" s="14">
        <v>0.8947661112464492</v>
      </c>
      <c r="L4320" s="14">
        <v>0.0655</v>
      </c>
      <c r="M4320" s="14">
        <v>0.103</v>
      </c>
      <c r="N4320" s="14">
        <v>1.29E-6</v>
      </c>
      <c r="O4320" s="14">
        <v>0.122</v>
      </c>
      <c r="P4320" s="14">
        <v>0.781</v>
      </c>
      <c r="Q4320" s="14">
        <v>134.975</v>
      </c>
      <c r="R4320" s="14">
        <v>8.0</v>
      </c>
      <c r="S4320" s="14">
        <v>1.0</v>
      </c>
      <c r="T4320" s="14" t="s">
        <v>34</v>
      </c>
      <c r="U4320" s="14" t="s">
        <v>68</v>
      </c>
      <c r="V4320" s="16" t="s">
        <v>181</v>
      </c>
      <c r="W4320" s="17" t="s">
        <v>185</v>
      </c>
    </row>
    <row r="4321" ht="15.75" customHeight="1">
      <c r="A4321" s="14" t="s">
        <v>6937</v>
      </c>
      <c r="B4321" s="14" t="s">
        <v>6938</v>
      </c>
      <c r="C4321" s="14">
        <v>2022.0</v>
      </c>
      <c r="D4321" s="14">
        <v>51.0</v>
      </c>
      <c r="E4321" s="14">
        <v>242020.0</v>
      </c>
      <c r="F4321" s="14" t="s">
        <v>26</v>
      </c>
      <c r="G4321" s="14" t="s">
        <v>6941</v>
      </c>
      <c r="H4321" s="14" t="s">
        <v>6938</v>
      </c>
      <c r="I4321" s="14">
        <v>0.516</v>
      </c>
      <c r="J4321" s="14">
        <v>0.427</v>
      </c>
      <c r="K4321" s="14">
        <v>0.7281030094169765</v>
      </c>
      <c r="L4321" s="14">
        <v>0.0287</v>
      </c>
      <c r="M4321" s="14">
        <v>0.115</v>
      </c>
      <c r="N4321" s="14">
        <v>0.0</v>
      </c>
      <c r="O4321" s="14">
        <v>0.192</v>
      </c>
      <c r="P4321" s="14">
        <v>0.181</v>
      </c>
      <c r="Q4321" s="14">
        <v>120.073</v>
      </c>
      <c r="R4321" s="14">
        <v>0.0</v>
      </c>
      <c r="S4321" s="14">
        <v>1.0</v>
      </c>
      <c r="T4321" s="14" t="s">
        <v>34</v>
      </c>
      <c r="U4321" s="14" t="s">
        <v>35</v>
      </c>
      <c r="V4321" s="16" t="s">
        <v>58</v>
      </c>
      <c r="W4321" s="17" t="s">
        <v>251</v>
      </c>
    </row>
    <row r="4322" ht="15.75" customHeight="1">
      <c r="A4322" s="14" t="s">
        <v>11063</v>
      </c>
      <c r="B4322" s="14" t="s">
        <v>11064</v>
      </c>
      <c r="C4322" s="14">
        <v>2017.0</v>
      </c>
      <c r="D4322" s="14">
        <v>51.0</v>
      </c>
      <c r="E4322" s="14">
        <v>201400.0</v>
      </c>
      <c r="F4322" s="14" t="s">
        <v>11065</v>
      </c>
      <c r="G4322" s="14" t="s">
        <v>11066</v>
      </c>
      <c r="H4322" s="14" t="s">
        <v>11067</v>
      </c>
      <c r="I4322" s="14">
        <v>0.821</v>
      </c>
      <c r="J4322" s="14">
        <v>0.789</v>
      </c>
      <c r="K4322" s="14">
        <v>0.883986054351935</v>
      </c>
      <c r="L4322" s="14">
        <v>0.218</v>
      </c>
      <c r="M4322" s="14">
        <v>0.0429</v>
      </c>
      <c r="N4322" s="14">
        <v>0.0</v>
      </c>
      <c r="O4322" s="14">
        <v>0.082</v>
      </c>
      <c r="P4322" s="14">
        <v>0.785</v>
      </c>
      <c r="Q4322" s="14">
        <v>104.953</v>
      </c>
      <c r="R4322" s="14">
        <v>0.0</v>
      </c>
      <c r="S4322" s="14">
        <v>0.0</v>
      </c>
      <c r="T4322" s="14" t="s">
        <v>103</v>
      </c>
      <c r="U4322" s="14" t="s">
        <v>35</v>
      </c>
      <c r="V4322" s="16" t="s">
        <v>181</v>
      </c>
      <c r="W4322" s="17" t="s">
        <v>185</v>
      </c>
    </row>
    <row r="4323" ht="15.75" customHeight="1">
      <c r="A4323" s="14" t="s">
        <v>11069</v>
      </c>
      <c r="B4323" s="14" t="s">
        <v>11070</v>
      </c>
      <c r="C4323" s="14">
        <v>2023.0</v>
      </c>
      <c r="D4323" s="14">
        <v>51.0</v>
      </c>
      <c r="E4323" s="14">
        <v>156975.0</v>
      </c>
      <c r="F4323" s="14" t="s">
        <v>6891</v>
      </c>
      <c r="G4323" s="14" t="s">
        <v>11071</v>
      </c>
      <c r="H4323" s="14" t="s">
        <v>11072</v>
      </c>
      <c r="I4323" s="14">
        <v>0.602</v>
      </c>
      <c r="J4323" s="14">
        <v>0.459</v>
      </c>
      <c r="K4323" s="14">
        <v>0.7414283575226953</v>
      </c>
      <c r="L4323" s="14">
        <v>0.133</v>
      </c>
      <c r="M4323" s="14">
        <v>0.742</v>
      </c>
      <c r="N4323" s="14">
        <v>0.0</v>
      </c>
      <c r="O4323" s="14">
        <v>0.335</v>
      </c>
      <c r="P4323" s="14">
        <v>0.864</v>
      </c>
      <c r="Q4323" s="14">
        <v>199.887</v>
      </c>
      <c r="R4323" s="14">
        <v>1.0</v>
      </c>
      <c r="S4323" s="14">
        <v>0.0</v>
      </c>
      <c r="T4323" s="14" t="s">
        <v>103</v>
      </c>
      <c r="U4323" s="14" t="s">
        <v>68</v>
      </c>
      <c r="V4323" s="16" t="s">
        <v>560</v>
      </c>
      <c r="W4323" s="17" t="s">
        <v>185</v>
      </c>
    </row>
    <row r="4324" ht="15.75" customHeight="1">
      <c r="A4324" s="14" t="s">
        <v>11073</v>
      </c>
      <c r="B4324" s="14" t="s">
        <v>11074</v>
      </c>
      <c r="C4324" s="14">
        <v>2011.0</v>
      </c>
      <c r="D4324" s="14">
        <v>51.0</v>
      </c>
      <c r="E4324" s="14">
        <v>228600.0</v>
      </c>
      <c r="F4324" s="14" t="s">
        <v>3108</v>
      </c>
      <c r="G4324" s="14" t="s">
        <v>6756</v>
      </c>
      <c r="H4324" s="14" t="s">
        <v>14217</v>
      </c>
      <c r="I4324" s="14">
        <v>0.422</v>
      </c>
      <c r="J4324" s="14">
        <v>0.405</v>
      </c>
      <c r="K4324" s="14">
        <v>0.7365088871144846</v>
      </c>
      <c r="L4324" s="14">
        <v>0.101</v>
      </c>
      <c r="M4324" s="14">
        <v>0.323</v>
      </c>
      <c r="N4324" s="14">
        <v>0.0</v>
      </c>
      <c r="O4324" s="14">
        <v>0.15</v>
      </c>
      <c r="P4324" s="14">
        <v>0.578</v>
      </c>
      <c r="Q4324" s="14">
        <v>74.13</v>
      </c>
      <c r="R4324" s="14">
        <v>6.0</v>
      </c>
      <c r="S4324" s="14">
        <v>1.0</v>
      </c>
      <c r="T4324" s="14" t="s">
        <v>103</v>
      </c>
      <c r="U4324" s="14" t="s">
        <v>68</v>
      </c>
      <c r="V4324" s="16" t="s">
        <v>333</v>
      </c>
      <c r="W4324" s="17" t="s">
        <v>185</v>
      </c>
    </row>
    <row r="4325" ht="15.75" customHeight="1">
      <c r="A4325" s="14" t="s">
        <v>6943</v>
      </c>
      <c r="B4325" s="14" t="s">
        <v>6944</v>
      </c>
      <c r="C4325" s="14">
        <v>2021.0</v>
      </c>
      <c r="D4325" s="14">
        <v>51.0</v>
      </c>
      <c r="E4325" s="14">
        <v>185586.0</v>
      </c>
      <c r="F4325" s="14" t="s">
        <v>3108</v>
      </c>
      <c r="G4325" s="14" t="s">
        <v>6756</v>
      </c>
      <c r="H4325" s="14" t="s">
        <v>22455</v>
      </c>
      <c r="I4325" s="14">
        <v>0.567</v>
      </c>
      <c r="J4325" s="14">
        <v>0.211</v>
      </c>
      <c r="K4325" s="14">
        <v>0.7611276281573135</v>
      </c>
      <c r="L4325" s="14">
        <v>0.0315</v>
      </c>
      <c r="M4325" s="14">
        <v>0.952</v>
      </c>
      <c r="N4325" s="14">
        <v>5.24E-5</v>
      </c>
      <c r="O4325" s="14">
        <v>0.275</v>
      </c>
      <c r="P4325" s="14">
        <v>0.289</v>
      </c>
      <c r="Q4325" s="14">
        <v>134.019</v>
      </c>
      <c r="R4325" s="14">
        <v>0.0</v>
      </c>
      <c r="S4325" s="14">
        <v>1.0</v>
      </c>
      <c r="T4325" s="14" t="s">
        <v>103</v>
      </c>
      <c r="U4325" s="14" t="s">
        <v>35</v>
      </c>
      <c r="V4325" s="16" t="s">
        <v>36</v>
      </c>
      <c r="W4325" s="17" t="s">
        <v>251</v>
      </c>
    </row>
    <row r="4326" ht="15.75" customHeight="1">
      <c r="A4326" s="14" t="s">
        <v>6947</v>
      </c>
      <c r="B4326" s="14" t="s">
        <v>6948</v>
      </c>
      <c r="C4326" s="14">
        <v>2014.0</v>
      </c>
      <c r="D4326" s="14">
        <v>51.0</v>
      </c>
      <c r="E4326" s="14">
        <v>228533.0</v>
      </c>
      <c r="F4326" s="14" t="s">
        <v>3108</v>
      </c>
      <c r="G4326" s="14" t="s">
        <v>6756</v>
      </c>
      <c r="H4326" s="14" t="s">
        <v>6949</v>
      </c>
      <c r="I4326" s="14">
        <v>0.58</v>
      </c>
      <c r="J4326" s="14">
        <v>0.318</v>
      </c>
      <c r="K4326" s="14">
        <v>0.7835646910191097</v>
      </c>
      <c r="L4326" s="14">
        <v>0.0279</v>
      </c>
      <c r="M4326" s="14">
        <v>0.756</v>
      </c>
      <c r="N4326" s="14">
        <v>1.71E-4</v>
      </c>
      <c r="O4326" s="14">
        <v>0.117</v>
      </c>
      <c r="P4326" s="14">
        <v>0.295</v>
      </c>
      <c r="Q4326" s="14">
        <v>129.757</v>
      </c>
      <c r="R4326" s="14">
        <v>2.0</v>
      </c>
      <c r="S4326" s="14">
        <v>1.0</v>
      </c>
      <c r="T4326" s="14" t="s">
        <v>103</v>
      </c>
      <c r="U4326" s="14" t="s">
        <v>35</v>
      </c>
      <c r="V4326" s="16" t="s">
        <v>36</v>
      </c>
      <c r="W4326" s="17" t="s">
        <v>251</v>
      </c>
    </row>
    <row r="4327" ht="15.75" customHeight="1">
      <c r="A4327" s="14" t="s">
        <v>6952</v>
      </c>
      <c r="B4327" s="14" t="s">
        <v>6953</v>
      </c>
      <c r="C4327" s="14">
        <v>2023.0</v>
      </c>
      <c r="D4327" s="14">
        <v>51.0</v>
      </c>
      <c r="E4327" s="14">
        <v>214846.0</v>
      </c>
      <c r="F4327" s="14" t="s">
        <v>3108</v>
      </c>
      <c r="G4327" s="14" t="s">
        <v>6756</v>
      </c>
      <c r="H4327" s="14"/>
      <c r="I4327" s="14">
        <v>0.564</v>
      </c>
      <c r="J4327" s="14">
        <v>0.591</v>
      </c>
      <c r="K4327" s="14">
        <v>0.8150065236281093</v>
      </c>
      <c r="L4327" s="14">
        <v>0.0318</v>
      </c>
      <c r="M4327" s="14">
        <v>0.745</v>
      </c>
      <c r="N4327" s="14">
        <v>2.46E-4</v>
      </c>
      <c r="O4327" s="14">
        <v>0.0937</v>
      </c>
      <c r="P4327" s="14">
        <v>0.403</v>
      </c>
      <c r="Q4327" s="14">
        <v>172.057</v>
      </c>
      <c r="R4327" s="14">
        <v>0.0</v>
      </c>
      <c r="S4327" s="14">
        <v>0.0</v>
      </c>
      <c r="T4327" s="14" t="s">
        <v>103</v>
      </c>
      <c r="U4327" s="14" t="s">
        <v>35</v>
      </c>
      <c r="V4327" s="16" t="s">
        <v>54</v>
      </c>
      <c r="W4327" s="17" t="s">
        <v>251</v>
      </c>
    </row>
    <row r="4328" ht="15.75" customHeight="1">
      <c r="A4328" s="14" t="s">
        <v>6956</v>
      </c>
      <c r="B4328" s="14" t="s">
        <v>6957</v>
      </c>
      <c r="C4328" s="14">
        <v>2017.0</v>
      </c>
      <c r="D4328" s="14">
        <v>51.0</v>
      </c>
      <c r="E4328" s="14">
        <v>300274.0</v>
      </c>
      <c r="F4328" s="14" t="s">
        <v>3852</v>
      </c>
      <c r="G4328" s="14" t="s">
        <v>1585</v>
      </c>
      <c r="H4328" s="14" t="s">
        <v>6907</v>
      </c>
      <c r="I4328" s="14">
        <v>0.568</v>
      </c>
      <c r="J4328" s="14">
        <v>0.55</v>
      </c>
      <c r="K4328" s="14">
        <v>0.8424700019069907</v>
      </c>
      <c r="L4328" s="14">
        <v>0.0262</v>
      </c>
      <c r="M4328" s="14">
        <v>0.728</v>
      </c>
      <c r="N4328" s="14">
        <v>3.62E-5</v>
      </c>
      <c r="O4328" s="14">
        <v>0.251</v>
      </c>
      <c r="P4328" s="14">
        <v>0.436</v>
      </c>
      <c r="Q4328" s="14">
        <v>110.079</v>
      </c>
      <c r="R4328" s="14">
        <v>11.0</v>
      </c>
      <c r="S4328" s="14">
        <v>0.0</v>
      </c>
      <c r="T4328" s="14" t="s">
        <v>104</v>
      </c>
      <c r="U4328" s="14" t="s">
        <v>35</v>
      </c>
      <c r="V4328" s="16" t="s">
        <v>54</v>
      </c>
      <c r="W4328" s="17" t="s">
        <v>251</v>
      </c>
    </row>
    <row r="4329" ht="15.75" customHeight="1">
      <c r="A4329" s="14" t="s">
        <v>6964</v>
      </c>
      <c r="B4329" s="14" t="s">
        <v>6965</v>
      </c>
      <c r="C4329" s="14">
        <v>2017.0</v>
      </c>
      <c r="D4329" s="14">
        <v>51.0</v>
      </c>
      <c r="E4329" s="14">
        <v>365669.0</v>
      </c>
      <c r="F4329" s="14" t="s">
        <v>880</v>
      </c>
      <c r="G4329" s="14" t="s">
        <v>1822</v>
      </c>
      <c r="H4329" s="14" t="s">
        <v>6966</v>
      </c>
      <c r="I4329" s="14">
        <v>0.307</v>
      </c>
      <c r="J4329" s="14">
        <v>0.604</v>
      </c>
      <c r="K4329" s="14">
        <v>0.8548756229363919</v>
      </c>
      <c r="L4329" s="14">
        <v>0.0397</v>
      </c>
      <c r="M4329" s="14">
        <v>0.593</v>
      </c>
      <c r="N4329" s="14">
        <v>3.79E-6</v>
      </c>
      <c r="O4329" s="14">
        <v>0.0789</v>
      </c>
      <c r="P4329" s="14">
        <v>0.452</v>
      </c>
      <c r="Q4329" s="14">
        <v>85.641</v>
      </c>
      <c r="R4329" s="14">
        <v>7.0</v>
      </c>
      <c r="S4329" s="14">
        <v>1.0</v>
      </c>
      <c r="T4329" s="14" t="s">
        <v>104</v>
      </c>
      <c r="U4329" s="14" t="s">
        <v>68</v>
      </c>
      <c r="V4329" s="16" t="s">
        <v>54</v>
      </c>
      <c r="W4329" s="17" t="s">
        <v>251</v>
      </c>
    </row>
    <row r="4330" ht="15.75" customHeight="1">
      <c r="A4330" s="14" t="s">
        <v>6970</v>
      </c>
      <c r="B4330" s="14" t="s">
        <v>2988</v>
      </c>
      <c r="C4330" s="14">
        <v>1994.0</v>
      </c>
      <c r="D4330" s="14">
        <v>51.0</v>
      </c>
      <c r="E4330" s="14">
        <v>435493.0</v>
      </c>
      <c r="F4330" s="14" t="s">
        <v>3763</v>
      </c>
      <c r="G4330" s="14" t="s">
        <v>3764</v>
      </c>
      <c r="H4330" s="14" t="s">
        <v>6971</v>
      </c>
      <c r="I4330" s="14">
        <v>0.445</v>
      </c>
      <c r="J4330" s="14">
        <v>0.188</v>
      </c>
      <c r="K4330" s="14">
        <v>0.6774966312177295</v>
      </c>
      <c r="L4330" s="14">
        <v>0.0336</v>
      </c>
      <c r="M4330" s="14">
        <v>0.158</v>
      </c>
      <c r="N4330" s="14">
        <v>0.0</v>
      </c>
      <c r="O4330" s="14">
        <v>0.0958</v>
      </c>
      <c r="P4330" s="14">
        <v>0.357</v>
      </c>
      <c r="Q4330" s="14">
        <v>99.718</v>
      </c>
      <c r="R4330" s="14">
        <v>3.0</v>
      </c>
      <c r="S4330" s="14">
        <v>1.0</v>
      </c>
      <c r="T4330" s="14" t="s">
        <v>104</v>
      </c>
      <c r="U4330" s="14" t="s">
        <v>35</v>
      </c>
      <c r="V4330" s="16" t="s">
        <v>45</v>
      </c>
      <c r="W4330" s="17" t="s">
        <v>251</v>
      </c>
    </row>
    <row r="4331" ht="15.75" customHeight="1">
      <c r="A4331" s="14" t="s">
        <v>11076</v>
      </c>
      <c r="B4331" s="14" t="s">
        <v>11077</v>
      </c>
      <c r="C4331" s="14">
        <v>2015.0</v>
      </c>
      <c r="D4331" s="14">
        <v>51.0</v>
      </c>
      <c r="E4331" s="14">
        <v>255169.0</v>
      </c>
      <c r="F4331" s="14" t="s">
        <v>3624</v>
      </c>
      <c r="G4331" s="14" t="s">
        <v>1593</v>
      </c>
      <c r="H4331" s="14" t="s">
        <v>11078</v>
      </c>
      <c r="I4331" s="14">
        <v>0.648</v>
      </c>
      <c r="J4331" s="14">
        <v>0.84</v>
      </c>
      <c r="K4331" s="14">
        <v>0.8941886081985289</v>
      </c>
      <c r="L4331" s="14">
        <v>0.164</v>
      </c>
      <c r="M4331" s="14">
        <v>0.393</v>
      </c>
      <c r="N4331" s="14">
        <v>0.0</v>
      </c>
      <c r="O4331" s="14">
        <v>0.244</v>
      </c>
      <c r="P4331" s="14">
        <v>0.824</v>
      </c>
      <c r="Q4331" s="14">
        <v>95.211</v>
      </c>
      <c r="R4331" s="14">
        <v>9.0</v>
      </c>
      <c r="S4331" s="14">
        <v>1.0</v>
      </c>
      <c r="T4331" s="14" t="s">
        <v>104</v>
      </c>
      <c r="U4331" s="14" t="s">
        <v>68</v>
      </c>
      <c r="V4331" s="16" t="s">
        <v>560</v>
      </c>
      <c r="W4331" s="17" t="s">
        <v>185</v>
      </c>
    </row>
    <row r="4332" ht="15.75" customHeight="1">
      <c r="A4332" s="14" t="s">
        <v>6974</v>
      </c>
      <c r="B4332" s="14" t="s">
        <v>6976</v>
      </c>
      <c r="C4332" s="14">
        <v>2023.0</v>
      </c>
      <c r="D4332" s="14">
        <v>51.0</v>
      </c>
      <c r="E4332" s="14">
        <v>348231.0</v>
      </c>
      <c r="F4332" s="14" t="s">
        <v>880</v>
      </c>
      <c r="G4332" s="14" t="s">
        <v>1822</v>
      </c>
      <c r="H4332" s="14" t="s">
        <v>6978</v>
      </c>
      <c r="I4332" s="14">
        <v>0.595</v>
      </c>
      <c r="J4332" s="14">
        <v>0.565</v>
      </c>
      <c r="K4332" s="14">
        <v>0.7682287767465569</v>
      </c>
      <c r="L4332" s="14">
        <v>0.0418</v>
      </c>
      <c r="M4332" s="14">
        <v>0.621</v>
      </c>
      <c r="N4332" s="14">
        <v>7.04E-5</v>
      </c>
      <c r="O4332" s="14">
        <v>0.0966</v>
      </c>
      <c r="P4332" s="14">
        <v>0.329</v>
      </c>
      <c r="Q4332" s="14">
        <v>108.997</v>
      </c>
      <c r="R4332" s="14">
        <v>9.0</v>
      </c>
      <c r="S4332" s="14">
        <v>1.0</v>
      </c>
      <c r="T4332" s="14" t="s">
        <v>104</v>
      </c>
      <c r="U4332" s="14" t="s">
        <v>35</v>
      </c>
      <c r="V4332" s="16" t="s">
        <v>45</v>
      </c>
      <c r="W4332" s="17" t="s">
        <v>251</v>
      </c>
    </row>
    <row r="4333" ht="15.75" customHeight="1">
      <c r="A4333" s="14" t="s">
        <v>6981</v>
      </c>
      <c r="B4333" s="14" t="s">
        <v>6982</v>
      </c>
      <c r="C4333" s="14">
        <v>2002.0</v>
      </c>
      <c r="D4333" s="14">
        <v>51.0</v>
      </c>
      <c r="E4333" s="14">
        <v>326893.0</v>
      </c>
      <c r="F4333" s="14" t="s">
        <v>3624</v>
      </c>
      <c r="G4333" s="14" t="s">
        <v>1593</v>
      </c>
      <c r="H4333" s="14" t="s">
        <v>5801</v>
      </c>
      <c r="I4333" s="14">
        <v>0.557</v>
      </c>
      <c r="J4333" s="14">
        <v>0.575</v>
      </c>
      <c r="K4333" s="14">
        <v>0.7693837828423977</v>
      </c>
      <c r="L4333" s="14">
        <v>0.0698</v>
      </c>
      <c r="M4333" s="14">
        <v>0.563</v>
      </c>
      <c r="N4333" s="14">
        <v>0.0</v>
      </c>
      <c r="O4333" s="14">
        <v>0.0835</v>
      </c>
      <c r="P4333" s="14">
        <v>0.234</v>
      </c>
      <c r="Q4333" s="14">
        <v>138.853</v>
      </c>
      <c r="R4333" s="14">
        <v>0.0</v>
      </c>
      <c r="S4333" s="14">
        <v>1.0</v>
      </c>
      <c r="T4333" s="14" t="s">
        <v>104</v>
      </c>
      <c r="U4333" s="14" t="s">
        <v>68</v>
      </c>
      <c r="V4333" s="16" t="s">
        <v>36</v>
      </c>
      <c r="W4333" s="17" t="s">
        <v>251</v>
      </c>
    </row>
    <row r="4334" ht="15.75" customHeight="1">
      <c r="A4334" s="14" t="s">
        <v>11079</v>
      </c>
      <c r="B4334" s="14" t="s">
        <v>11080</v>
      </c>
      <c r="C4334" s="14">
        <v>2013.0</v>
      </c>
      <c r="D4334" s="14">
        <v>51.0</v>
      </c>
      <c r="E4334" s="14">
        <v>289346.0</v>
      </c>
      <c r="F4334" s="14" t="s">
        <v>7167</v>
      </c>
      <c r="G4334" s="14" t="s">
        <v>1474</v>
      </c>
      <c r="H4334" s="14" t="s">
        <v>11081</v>
      </c>
      <c r="I4334" s="14">
        <v>0.752</v>
      </c>
      <c r="J4334" s="14">
        <v>0.677</v>
      </c>
      <c r="K4334" s="14">
        <v>0.7901525035657573</v>
      </c>
      <c r="L4334" s="14">
        <v>0.0873</v>
      </c>
      <c r="M4334" s="14">
        <v>0.575</v>
      </c>
      <c r="N4334" s="14">
        <v>0.0</v>
      </c>
      <c r="O4334" s="14">
        <v>0.145</v>
      </c>
      <c r="P4334" s="14">
        <v>0.719</v>
      </c>
      <c r="Q4334" s="14">
        <v>90.952</v>
      </c>
      <c r="R4334" s="14">
        <v>2.0</v>
      </c>
      <c r="S4334" s="14">
        <v>1.0</v>
      </c>
      <c r="T4334" s="14" t="s">
        <v>104</v>
      </c>
      <c r="U4334" s="14" t="s">
        <v>35</v>
      </c>
      <c r="V4334" s="16" t="s">
        <v>181</v>
      </c>
      <c r="W4334" s="17" t="s">
        <v>185</v>
      </c>
    </row>
    <row r="4335" ht="15.75" customHeight="1">
      <c r="A4335" s="14" t="s">
        <v>22456</v>
      </c>
      <c r="B4335" s="14" t="s">
        <v>22457</v>
      </c>
      <c r="C4335" s="14">
        <v>2008.0</v>
      </c>
      <c r="D4335" s="14">
        <v>51.0</v>
      </c>
      <c r="E4335" s="14">
        <v>242466.0</v>
      </c>
      <c r="F4335" s="14" t="s">
        <v>9973</v>
      </c>
      <c r="G4335" s="14" t="s">
        <v>22458</v>
      </c>
      <c r="H4335" s="14" t="s">
        <v>22457</v>
      </c>
      <c r="I4335" s="14">
        <v>0.675</v>
      </c>
      <c r="J4335" s="14">
        <v>0.821</v>
      </c>
      <c r="K4335" s="14">
        <v>0.8515603276612933</v>
      </c>
      <c r="L4335" s="14">
        <v>0.0308</v>
      </c>
      <c r="M4335" s="14">
        <v>0.243</v>
      </c>
      <c r="N4335" s="14">
        <v>0.0</v>
      </c>
      <c r="O4335" s="14">
        <v>0.19</v>
      </c>
      <c r="P4335" s="14">
        <v>0.407</v>
      </c>
      <c r="Q4335" s="14">
        <v>95.027</v>
      </c>
      <c r="R4335" s="14">
        <v>9.0</v>
      </c>
      <c r="S4335" s="14">
        <v>0.0</v>
      </c>
      <c r="T4335" s="14" t="s">
        <v>1264</v>
      </c>
      <c r="U4335" s="14" t="s">
        <v>68</v>
      </c>
      <c r="V4335" s="16" t="s">
        <v>54</v>
      </c>
      <c r="W4335" s="17" t="s">
        <v>251</v>
      </c>
    </row>
    <row r="4336" ht="15.75" customHeight="1">
      <c r="A4336" s="14" t="s">
        <v>22459</v>
      </c>
      <c r="B4336" s="14" t="s">
        <v>22460</v>
      </c>
      <c r="C4336" s="14">
        <v>1992.0</v>
      </c>
      <c r="D4336" s="14">
        <v>51.0</v>
      </c>
      <c r="E4336" s="14">
        <v>251373.0</v>
      </c>
      <c r="F4336" s="14" t="s">
        <v>16945</v>
      </c>
      <c r="G4336" s="14" t="s">
        <v>16946</v>
      </c>
      <c r="H4336" s="14" t="s">
        <v>22461</v>
      </c>
      <c r="I4336" s="14">
        <v>0.679</v>
      </c>
      <c r="J4336" s="14">
        <v>0.663</v>
      </c>
      <c r="K4336" s="14">
        <v>0.7283168994347248</v>
      </c>
      <c r="L4336" s="14">
        <v>0.264</v>
      </c>
      <c r="M4336" s="14">
        <v>0.169</v>
      </c>
      <c r="N4336" s="14">
        <v>0.0</v>
      </c>
      <c r="O4336" s="14">
        <v>0.34</v>
      </c>
      <c r="P4336" s="14">
        <v>0.902</v>
      </c>
      <c r="Q4336" s="14">
        <v>182.054</v>
      </c>
      <c r="R4336" s="14">
        <v>8.0</v>
      </c>
      <c r="S4336" s="14">
        <v>1.0</v>
      </c>
      <c r="T4336" s="14" t="s">
        <v>1264</v>
      </c>
      <c r="U4336" s="14" t="s">
        <v>35</v>
      </c>
      <c r="V4336" s="16" t="s">
        <v>819</v>
      </c>
      <c r="W4336" s="17" t="s">
        <v>185</v>
      </c>
    </row>
    <row r="4337" ht="15.75" customHeight="1">
      <c r="A4337" s="14" t="s">
        <v>22462</v>
      </c>
      <c r="B4337" s="14" t="s">
        <v>22463</v>
      </c>
      <c r="C4337" s="14">
        <v>2010.0</v>
      </c>
      <c r="D4337" s="14">
        <v>51.0</v>
      </c>
      <c r="E4337" s="14">
        <v>239464.0</v>
      </c>
      <c r="F4337" s="14" t="s">
        <v>20974</v>
      </c>
      <c r="G4337" s="14" t="s">
        <v>22464</v>
      </c>
      <c r="H4337" s="14" t="s">
        <v>22465</v>
      </c>
      <c r="I4337" s="14">
        <v>0.601</v>
      </c>
      <c r="J4337" s="14">
        <v>0.727</v>
      </c>
      <c r="K4337" s="14">
        <v>0.8729921074396727</v>
      </c>
      <c r="L4337" s="14">
        <v>0.187</v>
      </c>
      <c r="M4337" s="14">
        <v>0.131</v>
      </c>
      <c r="N4337" s="14">
        <v>2.06E-4</v>
      </c>
      <c r="O4337" s="14">
        <v>0.0724</v>
      </c>
      <c r="P4337" s="14">
        <v>0.946</v>
      </c>
      <c r="Q4337" s="14">
        <v>200.113</v>
      </c>
      <c r="R4337" s="14">
        <v>0.0</v>
      </c>
      <c r="S4337" s="14">
        <v>1.0</v>
      </c>
      <c r="T4337" s="14" t="s">
        <v>1264</v>
      </c>
      <c r="U4337" s="14" t="s">
        <v>35</v>
      </c>
      <c r="V4337" s="16" t="s">
        <v>819</v>
      </c>
      <c r="W4337" s="17" t="s">
        <v>185</v>
      </c>
    </row>
    <row r="4338" ht="15.75" customHeight="1">
      <c r="A4338" s="14" t="s">
        <v>22466</v>
      </c>
      <c r="B4338" s="14" t="s">
        <v>22467</v>
      </c>
      <c r="C4338" s="14">
        <v>2022.0</v>
      </c>
      <c r="D4338" s="14">
        <v>51.0</v>
      </c>
      <c r="E4338" s="14">
        <v>211198.0</v>
      </c>
      <c r="F4338" s="14" t="s">
        <v>22110</v>
      </c>
      <c r="G4338" s="14" t="s">
        <v>22111</v>
      </c>
      <c r="H4338" s="14" t="s">
        <v>22468</v>
      </c>
      <c r="I4338" s="14">
        <v>0.561</v>
      </c>
      <c r="J4338" s="14">
        <v>0.635</v>
      </c>
      <c r="K4338" s="14">
        <v>0.7890830534770159</v>
      </c>
      <c r="L4338" s="14">
        <v>0.0345</v>
      </c>
      <c r="M4338" s="14">
        <v>0.492</v>
      </c>
      <c r="N4338" s="14">
        <v>1.27E-6</v>
      </c>
      <c r="O4338" s="14">
        <v>0.0945</v>
      </c>
      <c r="P4338" s="14">
        <v>0.4</v>
      </c>
      <c r="Q4338" s="14">
        <v>147.094</v>
      </c>
      <c r="R4338" s="14">
        <v>11.0</v>
      </c>
      <c r="S4338" s="14">
        <v>0.0</v>
      </c>
      <c r="T4338" s="14" t="s">
        <v>1264</v>
      </c>
      <c r="U4338" s="14" t="s">
        <v>35</v>
      </c>
      <c r="V4338" s="16" t="s">
        <v>54</v>
      </c>
      <c r="W4338" s="17" t="s">
        <v>251</v>
      </c>
    </row>
    <row r="4339" ht="15.75" customHeight="1">
      <c r="A4339" s="14" t="s">
        <v>22469</v>
      </c>
      <c r="B4339" s="14" t="s">
        <v>22470</v>
      </c>
      <c r="C4339" s="14">
        <v>2022.0</v>
      </c>
      <c r="D4339" s="14">
        <v>51.0</v>
      </c>
      <c r="E4339" s="14">
        <v>210346.0</v>
      </c>
      <c r="F4339" s="14" t="s">
        <v>22110</v>
      </c>
      <c r="G4339" s="14" t="s">
        <v>22111</v>
      </c>
      <c r="H4339" s="14" t="s">
        <v>22468</v>
      </c>
      <c r="I4339" s="14">
        <v>0.342</v>
      </c>
      <c r="J4339" s="14">
        <v>0.463</v>
      </c>
      <c r="K4339" s="14">
        <v>0.723889376067335</v>
      </c>
      <c r="L4339" s="14">
        <v>0.0354</v>
      </c>
      <c r="M4339" s="14">
        <v>0.0101</v>
      </c>
      <c r="N4339" s="14">
        <v>7.12E-4</v>
      </c>
      <c r="O4339" s="14">
        <v>0.12</v>
      </c>
      <c r="P4339" s="14">
        <v>0.187</v>
      </c>
      <c r="Q4339" s="14">
        <v>85.05</v>
      </c>
      <c r="R4339" s="14">
        <v>6.0</v>
      </c>
      <c r="S4339" s="14">
        <v>1.0</v>
      </c>
      <c r="T4339" s="14" t="s">
        <v>1264</v>
      </c>
      <c r="U4339" s="14" t="s">
        <v>35</v>
      </c>
      <c r="V4339" s="16" t="s">
        <v>58</v>
      </c>
      <c r="W4339" s="17" t="s">
        <v>251</v>
      </c>
    </row>
    <row r="4340" ht="15.75" customHeight="1">
      <c r="A4340" s="14" t="s">
        <v>11082</v>
      </c>
      <c r="B4340" s="14" t="s">
        <v>11083</v>
      </c>
      <c r="C4340" s="14">
        <v>1998.0</v>
      </c>
      <c r="D4340" s="14">
        <v>51.0</v>
      </c>
      <c r="E4340" s="14">
        <v>229626.0</v>
      </c>
      <c r="F4340" s="14" t="s">
        <v>11084</v>
      </c>
      <c r="G4340" s="14" t="s">
        <v>11086</v>
      </c>
      <c r="H4340" s="14" t="s">
        <v>11087</v>
      </c>
      <c r="I4340" s="14">
        <v>0.782</v>
      </c>
      <c r="J4340" s="14">
        <v>0.433</v>
      </c>
      <c r="K4340" s="14">
        <v>0.7056017795498557</v>
      </c>
      <c r="L4340" s="14">
        <v>0.0615</v>
      </c>
      <c r="M4340" s="14">
        <v>0.0311</v>
      </c>
      <c r="N4340" s="14">
        <v>0.00244</v>
      </c>
      <c r="O4340" s="14">
        <v>0.111</v>
      </c>
      <c r="P4340" s="14">
        <v>0.757</v>
      </c>
      <c r="Q4340" s="14">
        <v>111.705</v>
      </c>
      <c r="R4340" s="14">
        <v>11.0</v>
      </c>
      <c r="S4340" s="14">
        <v>0.0</v>
      </c>
      <c r="T4340" s="14" t="s">
        <v>103</v>
      </c>
      <c r="U4340" s="14" t="s">
        <v>35</v>
      </c>
      <c r="V4340" s="16" t="s">
        <v>181</v>
      </c>
      <c r="W4340" s="17" t="s">
        <v>185</v>
      </c>
    </row>
    <row r="4341" ht="15.75" customHeight="1">
      <c r="A4341" s="14" t="s">
        <v>6984</v>
      </c>
      <c r="B4341" s="14" t="s">
        <v>6985</v>
      </c>
      <c r="C4341" s="14">
        <v>2020.0</v>
      </c>
      <c r="D4341" s="14">
        <v>51.0</v>
      </c>
      <c r="E4341" s="14">
        <v>121142.0</v>
      </c>
      <c r="F4341" s="14" t="s">
        <v>6987</v>
      </c>
      <c r="G4341" s="14" t="s">
        <v>6988</v>
      </c>
      <c r="H4341" s="14" t="s">
        <v>6989</v>
      </c>
      <c r="I4341" s="14">
        <v>0.742</v>
      </c>
      <c r="J4341" s="14">
        <v>0.814</v>
      </c>
      <c r="K4341" s="14">
        <v>0.8659551258557537</v>
      </c>
      <c r="L4341" s="14">
        <v>0.0352</v>
      </c>
      <c r="M4341" s="14">
        <v>1.78E-5</v>
      </c>
      <c r="N4341" s="14">
        <v>0.836</v>
      </c>
      <c r="O4341" s="14">
        <v>0.339</v>
      </c>
      <c r="P4341" s="14">
        <v>0.178</v>
      </c>
      <c r="Q4341" s="14">
        <v>105.039</v>
      </c>
      <c r="R4341" s="14">
        <v>10.0</v>
      </c>
      <c r="S4341" s="14">
        <v>0.0</v>
      </c>
      <c r="T4341" s="14" t="s">
        <v>103</v>
      </c>
      <c r="U4341" s="14" t="s">
        <v>35</v>
      </c>
      <c r="V4341" s="16" t="s">
        <v>58</v>
      </c>
      <c r="W4341" s="17" t="s">
        <v>251</v>
      </c>
    </row>
    <row r="4342" ht="15.75" customHeight="1">
      <c r="A4342" s="14" t="s">
        <v>11088</v>
      </c>
      <c r="B4342" s="14" t="s">
        <v>11089</v>
      </c>
      <c r="C4342" s="14">
        <v>2024.0</v>
      </c>
      <c r="D4342" s="14">
        <v>51.0</v>
      </c>
      <c r="E4342" s="14">
        <v>183400.0</v>
      </c>
      <c r="F4342" s="14" t="s">
        <v>4278</v>
      </c>
      <c r="G4342" s="14" t="s">
        <v>11090</v>
      </c>
      <c r="H4342" s="14" t="s">
        <v>11091</v>
      </c>
      <c r="I4342" s="14">
        <v>0.506</v>
      </c>
      <c r="J4342" s="14">
        <v>0.638</v>
      </c>
      <c r="K4342" s="14">
        <v>0.8734840544804937</v>
      </c>
      <c r="L4342" s="14">
        <v>0.206</v>
      </c>
      <c r="M4342" s="14">
        <v>0.0941</v>
      </c>
      <c r="N4342" s="14">
        <v>0.0</v>
      </c>
      <c r="O4342" s="14">
        <v>0.0572</v>
      </c>
      <c r="P4342" s="14">
        <v>0.623</v>
      </c>
      <c r="Q4342" s="14">
        <v>178.079</v>
      </c>
      <c r="R4342" s="14">
        <v>9.0</v>
      </c>
      <c r="S4342" s="14">
        <v>1.0</v>
      </c>
      <c r="T4342" s="14" t="s">
        <v>103</v>
      </c>
      <c r="U4342" s="14" t="s">
        <v>94</v>
      </c>
      <c r="V4342" s="16" t="s">
        <v>407</v>
      </c>
      <c r="W4342" s="17" t="s">
        <v>185</v>
      </c>
    </row>
    <row r="4343" ht="15.75" customHeight="1">
      <c r="A4343" s="14" t="s">
        <v>6992</v>
      </c>
      <c r="B4343" s="14" t="s">
        <v>6993</v>
      </c>
      <c r="C4343" s="14">
        <v>2017.0</v>
      </c>
      <c r="D4343" s="14">
        <v>51.0</v>
      </c>
      <c r="E4343" s="14">
        <v>374493.0</v>
      </c>
      <c r="F4343" s="14" t="s">
        <v>6932</v>
      </c>
      <c r="G4343" s="14" t="s">
        <v>6994</v>
      </c>
      <c r="H4343" s="14" t="s">
        <v>6995</v>
      </c>
      <c r="I4343" s="14">
        <v>0.659</v>
      </c>
      <c r="J4343" s="14">
        <v>0.694</v>
      </c>
      <c r="K4343" s="14">
        <v>0.8374435864899058</v>
      </c>
      <c r="L4343" s="14">
        <v>0.0905</v>
      </c>
      <c r="M4343" s="14">
        <v>0.537</v>
      </c>
      <c r="N4343" s="14">
        <v>0.0</v>
      </c>
      <c r="O4343" s="14">
        <v>0.173</v>
      </c>
      <c r="P4343" s="14">
        <v>0.489</v>
      </c>
      <c r="Q4343" s="14">
        <v>159.988</v>
      </c>
      <c r="R4343" s="14">
        <v>1.0</v>
      </c>
      <c r="S4343" s="14">
        <v>1.0</v>
      </c>
      <c r="T4343" s="14" t="s">
        <v>104</v>
      </c>
      <c r="U4343" s="14" t="s">
        <v>94</v>
      </c>
      <c r="V4343" s="16" t="s">
        <v>54</v>
      </c>
      <c r="W4343" s="17" t="s">
        <v>251</v>
      </c>
    </row>
    <row r="4344" ht="15.75" customHeight="1">
      <c r="A4344" s="14" t="s">
        <v>22471</v>
      </c>
      <c r="B4344" s="14" t="s">
        <v>22472</v>
      </c>
      <c r="C4344" s="14">
        <v>2019.0</v>
      </c>
      <c r="D4344" s="14">
        <v>51.0</v>
      </c>
      <c r="E4344" s="14">
        <v>194596.0</v>
      </c>
      <c r="F4344" s="14" t="s">
        <v>22473</v>
      </c>
      <c r="G4344" s="14" t="s">
        <v>22474</v>
      </c>
      <c r="H4344" s="14" t="s">
        <v>22475</v>
      </c>
      <c r="I4344" s="14">
        <v>0.745</v>
      </c>
      <c r="J4344" s="14">
        <v>0.613</v>
      </c>
      <c r="K4344" s="14">
        <v>0.8596667593339536</v>
      </c>
      <c r="L4344" s="14">
        <v>0.0427</v>
      </c>
      <c r="M4344" s="14">
        <v>0.226</v>
      </c>
      <c r="N4344" s="14">
        <v>0.0</v>
      </c>
      <c r="O4344" s="14">
        <v>0.0664</v>
      </c>
      <c r="P4344" s="14">
        <v>0.542</v>
      </c>
      <c r="Q4344" s="14">
        <v>91.996</v>
      </c>
      <c r="R4344" s="14">
        <v>11.0</v>
      </c>
      <c r="S4344" s="14">
        <v>0.0</v>
      </c>
      <c r="T4344" s="14" t="s">
        <v>1434</v>
      </c>
      <c r="U4344" s="14" t="s">
        <v>68</v>
      </c>
      <c r="V4344" s="16" t="s">
        <v>333</v>
      </c>
      <c r="W4344" s="17" t="s">
        <v>185</v>
      </c>
    </row>
    <row r="4345" ht="15.75" customHeight="1">
      <c r="A4345" s="14" t="s">
        <v>22476</v>
      </c>
      <c r="B4345" s="14" t="s">
        <v>3893</v>
      </c>
      <c r="C4345" s="14">
        <v>2016.0</v>
      </c>
      <c r="D4345" s="14">
        <v>51.0</v>
      </c>
      <c r="E4345" s="14">
        <v>236334.0</v>
      </c>
      <c r="F4345" s="14" t="s">
        <v>4278</v>
      </c>
      <c r="G4345" s="14" t="s">
        <v>2532</v>
      </c>
      <c r="H4345" s="14" t="s">
        <v>17116</v>
      </c>
      <c r="I4345" s="14">
        <v>0.577</v>
      </c>
      <c r="J4345" s="14">
        <v>0.878</v>
      </c>
      <c r="K4345" s="14">
        <v>0.9117062006521143</v>
      </c>
      <c r="L4345" s="14">
        <v>0.0442</v>
      </c>
      <c r="M4345" s="14">
        <v>0.00164</v>
      </c>
      <c r="N4345" s="14">
        <v>0.0</v>
      </c>
      <c r="O4345" s="14">
        <v>0.0892</v>
      </c>
      <c r="P4345" s="14">
        <v>0.514</v>
      </c>
      <c r="Q4345" s="14">
        <v>132.943</v>
      </c>
      <c r="R4345" s="14">
        <v>6.0</v>
      </c>
      <c r="S4345" s="14">
        <v>0.0</v>
      </c>
      <c r="T4345" s="14" t="s">
        <v>1434</v>
      </c>
      <c r="U4345" s="14" t="s">
        <v>68</v>
      </c>
      <c r="V4345" s="16" t="s">
        <v>333</v>
      </c>
      <c r="W4345" s="17" t="s">
        <v>185</v>
      </c>
    </row>
    <row r="4346" ht="15.75" customHeight="1">
      <c r="A4346" s="14" t="s">
        <v>22477</v>
      </c>
      <c r="B4346" s="14" t="s">
        <v>22478</v>
      </c>
      <c r="C4346" s="14">
        <v>2016.0</v>
      </c>
      <c r="D4346" s="14">
        <v>51.0</v>
      </c>
      <c r="E4346" s="14">
        <v>240090.0</v>
      </c>
      <c r="F4346" s="14" t="s">
        <v>4278</v>
      </c>
      <c r="G4346" s="14" t="s">
        <v>2532</v>
      </c>
      <c r="H4346" s="14" t="s">
        <v>17116</v>
      </c>
      <c r="I4346" s="14">
        <v>0.439</v>
      </c>
      <c r="J4346" s="14">
        <v>0.747</v>
      </c>
      <c r="K4346" s="14">
        <v>0.876457125727195</v>
      </c>
      <c r="L4346" s="14">
        <v>0.0535</v>
      </c>
      <c r="M4346" s="14">
        <v>0.0107</v>
      </c>
      <c r="N4346" s="14">
        <v>0.0</v>
      </c>
      <c r="O4346" s="14">
        <v>0.101</v>
      </c>
      <c r="P4346" s="14">
        <v>0.275</v>
      </c>
      <c r="Q4346" s="14">
        <v>149.786</v>
      </c>
      <c r="R4346" s="14">
        <v>6.0</v>
      </c>
      <c r="S4346" s="14">
        <v>1.0</v>
      </c>
      <c r="T4346" s="14" t="s">
        <v>1434</v>
      </c>
      <c r="U4346" s="14" t="s">
        <v>35</v>
      </c>
      <c r="V4346" s="16" t="s">
        <v>36</v>
      </c>
      <c r="W4346" s="17" t="s">
        <v>251</v>
      </c>
    </row>
    <row r="4347" ht="15.75" customHeight="1">
      <c r="A4347" s="14" t="s">
        <v>22479</v>
      </c>
      <c r="B4347" s="14" t="s">
        <v>22480</v>
      </c>
      <c r="C4347" s="14">
        <v>2021.0</v>
      </c>
      <c r="D4347" s="14">
        <v>51.0</v>
      </c>
      <c r="E4347" s="14">
        <v>216586.0</v>
      </c>
      <c r="F4347" s="14" t="s">
        <v>4278</v>
      </c>
      <c r="G4347" s="14" t="s">
        <v>2532</v>
      </c>
      <c r="H4347" s="14" t="s">
        <v>21950</v>
      </c>
      <c r="I4347" s="14">
        <v>0.503</v>
      </c>
      <c r="J4347" s="14">
        <v>0.71</v>
      </c>
      <c r="K4347" s="14">
        <v>0.8379783115342765</v>
      </c>
      <c r="L4347" s="14">
        <v>0.085</v>
      </c>
      <c r="M4347" s="14">
        <v>0.297</v>
      </c>
      <c r="N4347" s="14">
        <v>0.0</v>
      </c>
      <c r="O4347" s="14">
        <v>0.329</v>
      </c>
      <c r="P4347" s="14">
        <v>0.293</v>
      </c>
      <c r="Q4347" s="14">
        <v>81.932</v>
      </c>
      <c r="R4347" s="14">
        <v>10.0</v>
      </c>
      <c r="S4347" s="14">
        <v>1.0</v>
      </c>
      <c r="T4347" s="14" t="s">
        <v>1434</v>
      </c>
      <c r="U4347" s="14" t="s">
        <v>35</v>
      </c>
      <c r="V4347" s="16" t="s">
        <v>36</v>
      </c>
      <c r="W4347" s="17" t="s">
        <v>251</v>
      </c>
    </row>
    <row r="4348" ht="15.75" customHeight="1">
      <c r="A4348" s="14" t="s">
        <v>22481</v>
      </c>
      <c r="B4348" s="14" t="s">
        <v>22482</v>
      </c>
      <c r="C4348" s="14">
        <v>2018.0</v>
      </c>
      <c r="D4348" s="14">
        <v>51.0</v>
      </c>
      <c r="E4348" s="14">
        <v>244859.0</v>
      </c>
      <c r="F4348" s="14" t="s">
        <v>2128</v>
      </c>
      <c r="G4348" s="14" t="s">
        <v>22483</v>
      </c>
      <c r="H4348" s="14" t="s">
        <v>22484</v>
      </c>
      <c r="I4348" s="14">
        <v>0.536</v>
      </c>
      <c r="J4348" s="14">
        <v>0.652</v>
      </c>
      <c r="K4348" s="14">
        <v>0.8150920796352088</v>
      </c>
      <c r="L4348" s="14">
        <v>0.102</v>
      </c>
      <c r="M4348" s="14">
        <v>0.0835</v>
      </c>
      <c r="N4348" s="14">
        <v>0.0</v>
      </c>
      <c r="O4348" s="14">
        <v>0.384</v>
      </c>
      <c r="P4348" s="14">
        <v>0.421</v>
      </c>
      <c r="Q4348" s="14">
        <v>82.238</v>
      </c>
      <c r="R4348" s="14">
        <v>1.0</v>
      </c>
      <c r="S4348" s="14">
        <v>0.0</v>
      </c>
      <c r="T4348" s="14" t="s">
        <v>1434</v>
      </c>
      <c r="U4348" s="14" t="s">
        <v>35</v>
      </c>
      <c r="V4348" s="16" t="s">
        <v>54</v>
      </c>
      <c r="W4348" s="17" t="s">
        <v>251</v>
      </c>
    </row>
    <row r="4349" ht="15.75" customHeight="1">
      <c r="A4349" s="14" t="s">
        <v>22485</v>
      </c>
      <c r="B4349" s="14" t="s">
        <v>22486</v>
      </c>
      <c r="C4349" s="14">
        <v>2023.0</v>
      </c>
      <c r="D4349" s="14">
        <v>51.0</v>
      </c>
      <c r="E4349" s="14">
        <v>239069.0</v>
      </c>
      <c r="F4349" s="14" t="s">
        <v>22487</v>
      </c>
      <c r="G4349" s="14" t="s">
        <v>22488</v>
      </c>
      <c r="H4349" s="14" t="s">
        <v>22274</v>
      </c>
      <c r="I4349" s="14">
        <v>0.513</v>
      </c>
      <c r="J4349" s="14">
        <v>0.345</v>
      </c>
      <c r="K4349" s="14">
        <v>0.7729343571370194</v>
      </c>
      <c r="L4349" s="14">
        <v>0.0404</v>
      </c>
      <c r="M4349" s="14">
        <v>0.896</v>
      </c>
      <c r="N4349" s="14">
        <v>0.0</v>
      </c>
      <c r="O4349" s="14">
        <v>0.114</v>
      </c>
      <c r="P4349" s="14">
        <v>0.27</v>
      </c>
      <c r="Q4349" s="14">
        <v>175.348</v>
      </c>
      <c r="R4349" s="14">
        <v>5.0</v>
      </c>
      <c r="S4349" s="14">
        <v>1.0</v>
      </c>
      <c r="T4349" s="14" t="s">
        <v>1434</v>
      </c>
      <c r="U4349" s="14" t="s">
        <v>35</v>
      </c>
      <c r="V4349" s="16" t="s">
        <v>36</v>
      </c>
      <c r="W4349" s="17" t="s">
        <v>251</v>
      </c>
    </row>
    <row r="4350" ht="15.75" customHeight="1">
      <c r="A4350" s="14" t="s">
        <v>11092</v>
      </c>
      <c r="B4350" s="14" t="s">
        <v>11093</v>
      </c>
      <c r="C4350" s="14">
        <v>2016.0</v>
      </c>
      <c r="D4350" s="14">
        <v>51.0</v>
      </c>
      <c r="E4350" s="14">
        <v>332520.0</v>
      </c>
      <c r="F4350" s="14" t="s">
        <v>140</v>
      </c>
      <c r="G4350" s="14" t="s">
        <v>364</v>
      </c>
      <c r="H4350" s="14" t="s">
        <v>6686</v>
      </c>
      <c r="I4350" s="14">
        <v>0.263</v>
      </c>
      <c r="J4350" s="14">
        <v>0.837</v>
      </c>
      <c r="K4350" s="14">
        <v>0.7888905524610423</v>
      </c>
      <c r="L4350" s="14">
        <v>0.0639</v>
      </c>
      <c r="M4350" s="14">
        <v>0.705</v>
      </c>
      <c r="N4350" s="14">
        <v>4.02E-5</v>
      </c>
      <c r="O4350" s="14">
        <v>0.0756</v>
      </c>
      <c r="P4350" s="14">
        <v>0.691</v>
      </c>
      <c r="Q4350" s="14">
        <v>166.546</v>
      </c>
      <c r="R4350" s="14">
        <v>9.0</v>
      </c>
      <c r="S4350" s="14">
        <v>0.0</v>
      </c>
      <c r="T4350" s="14" t="s">
        <v>104</v>
      </c>
      <c r="U4350" s="14" t="s">
        <v>35</v>
      </c>
      <c r="V4350" s="16" t="s">
        <v>407</v>
      </c>
      <c r="W4350" s="17" t="s">
        <v>185</v>
      </c>
    </row>
    <row r="4351" ht="15.75" customHeight="1">
      <c r="A4351" s="14" t="s">
        <v>22489</v>
      </c>
      <c r="B4351" s="14" t="s">
        <v>22490</v>
      </c>
      <c r="C4351" s="14">
        <v>2019.0</v>
      </c>
      <c r="D4351" s="14">
        <v>51.0</v>
      </c>
      <c r="E4351" s="14">
        <v>223786.0</v>
      </c>
      <c r="F4351" s="14" t="s">
        <v>22491</v>
      </c>
      <c r="G4351" s="14" t="s">
        <v>22492</v>
      </c>
      <c r="H4351" s="14" t="s">
        <v>22493</v>
      </c>
      <c r="I4351" s="14">
        <v>0.862</v>
      </c>
      <c r="J4351" s="14">
        <v>0.689</v>
      </c>
      <c r="K4351" s="14">
        <v>0.8529933907802069</v>
      </c>
      <c r="L4351" s="14">
        <v>0.323</v>
      </c>
      <c r="M4351" s="14">
        <v>0.118</v>
      </c>
      <c r="N4351" s="14">
        <v>0.0</v>
      </c>
      <c r="O4351" s="14">
        <v>0.0729</v>
      </c>
      <c r="P4351" s="14">
        <v>0.364</v>
      </c>
      <c r="Q4351" s="14">
        <v>83.964</v>
      </c>
      <c r="R4351" s="14">
        <v>1.0</v>
      </c>
      <c r="S4351" s="14">
        <v>1.0</v>
      </c>
      <c r="T4351" s="14" t="s">
        <v>1434</v>
      </c>
      <c r="U4351" s="14" t="s">
        <v>35</v>
      </c>
      <c r="V4351" s="16" t="s">
        <v>45</v>
      </c>
      <c r="W4351" s="17" t="s">
        <v>251</v>
      </c>
    </row>
    <row r="4352" ht="15.75" customHeight="1">
      <c r="A4352" s="14" t="s">
        <v>11095</v>
      </c>
      <c r="B4352" s="14" t="s">
        <v>7708</v>
      </c>
      <c r="C4352" s="14">
        <v>2021.0</v>
      </c>
      <c r="D4352" s="14">
        <v>51.0</v>
      </c>
      <c r="E4352" s="14">
        <v>237931.0</v>
      </c>
      <c r="F4352" s="14" t="s">
        <v>1267</v>
      </c>
      <c r="G4352" s="14" t="s">
        <v>7706</v>
      </c>
      <c r="H4352" s="14" t="s">
        <v>7708</v>
      </c>
      <c r="I4352" s="14">
        <v>0.666</v>
      </c>
      <c r="J4352" s="14">
        <v>0.84</v>
      </c>
      <c r="K4352" s="14">
        <v>0.8376788655094288</v>
      </c>
      <c r="L4352" s="14">
        <v>0.0448</v>
      </c>
      <c r="M4352" s="14">
        <v>0.00339</v>
      </c>
      <c r="N4352" s="14">
        <v>0.0</v>
      </c>
      <c r="O4352" s="14">
        <v>0.221</v>
      </c>
      <c r="P4352" s="14">
        <v>0.725</v>
      </c>
      <c r="Q4352" s="14">
        <v>115.98</v>
      </c>
      <c r="R4352" s="14">
        <v>4.0</v>
      </c>
      <c r="S4352" s="14">
        <v>0.0</v>
      </c>
      <c r="T4352" s="14" t="s">
        <v>103</v>
      </c>
      <c r="U4352" s="14" t="s">
        <v>35</v>
      </c>
      <c r="V4352" s="16" t="s">
        <v>181</v>
      </c>
      <c r="W4352" s="17" t="s">
        <v>185</v>
      </c>
    </row>
    <row r="4353" ht="15.75" customHeight="1">
      <c r="A4353" s="14" t="s">
        <v>11096</v>
      </c>
      <c r="B4353" s="14" t="s">
        <v>11097</v>
      </c>
      <c r="C4353" s="14">
        <v>1976.0</v>
      </c>
      <c r="D4353" s="14">
        <v>51.0</v>
      </c>
      <c r="E4353" s="14">
        <v>285022.0</v>
      </c>
      <c r="F4353" s="14" t="s">
        <v>11098</v>
      </c>
      <c r="G4353" s="14" t="s">
        <v>420</v>
      </c>
      <c r="H4353" s="14" t="s">
        <v>11099</v>
      </c>
      <c r="I4353" s="14">
        <v>0.6567054320987653</v>
      </c>
      <c r="J4353" s="14">
        <v>0.6703844999999999</v>
      </c>
      <c r="K4353" s="14">
        <v>0.8136264709055699</v>
      </c>
      <c r="L4353" s="14">
        <v>0.08138265432098765</v>
      </c>
      <c r="M4353" s="14">
        <v>0.2693400896296296</v>
      </c>
      <c r="N4353" s="14">
        <v>0.05448885008024692</v>
      </c>
      <c r="O4353" s="14">
        <v>0.1911505555555556</v>
      </c>
      <c r="P4353" s="14">
        <v>0.6187672839506173</v>
      </c>
      <c r="Q4353" s="14">
        <v>120.71</v>
      </c>
      <c r="R4353" s="14">
        <v>5.0</v>
      </c>
      <c r="S4353" s="14">
        <v>1.0</v>
      </c>
      <c r="T4353" s="14" t="s">
        <v>104</v>
      </c>
      <c r="U4353" s="14" t="s">
        <v>35</v>
      </c>
      <c r="V4353" s="16" t="s">
        <v>407</v>
      </c>
      <c r="W4353" s="17" t="s">
        <v>185</v>
      </c>
    </row>
    <row r="4354" ht="15.75" customHeight="1">
      <c r="A4354" s="14" t="s">
        <v>11100</v>
      </c>
      <c r="B4354" s="14" t="s">
        <v>11101</v>
      </c>
      <c r="C4354" s="14">
        <v>1997.0</v>
      </c>
      <c r="D4354" s="14">
        <v>51.0</v>
      </c>
      <c r="E4354" s="14">
        <v>363906.0</v>
      </c>
      <c r="F4354" s="14" t="s">
        <v>8536</v>
      </c>
      <c r="G4354" s="14" t="s">
        <v>11102</v>
      </c>
      <c r="H4354" s="14" t="s">
        <v>11103</v>
      </c>
      <c r="I4354" s="14">
        <v>0.759</v>
      </c>
      <c r="J4354" s="14">
        <v>0.842</v>
      </c>
      <c r="K4354" s="14">
        <v>0.7542617585875931</v>
      </c>
      <c r="L4354" s="14">
        <v>0.0567</v>
      </c>
      <c r="M4354" s="14">
        <v>0.0705</v>
      </c>
      <c r="N4354" s="14">
        <v>3.12E-5</v>
      </c>
      <c r="O4354" s="14">
        <v>0.417</v>
      </c>
      <c r="P4354" s="14">
        <v>0.832</v>
      </c>
      <c r="Q4354" s="14">
        <v>111.98</v>
      </c>
      <c r="R4354" s="14">
        <v>2.0</v>
      </c>
      <c r="S4354" s="14">
        <v>1.0</v>
      </c>
      <c r="T4354" s="14" t="s">
        <v>104</v>
      </c>
      <c r="U4354" s="14" t="s">
        <v>35</v>
      </c>
      <c r="V4354" s="16" t="s">
        <v>560</v>
      </c>
      <c r="W4354" s="17" t="s">
        <v>185</v>
      </c>
    </row>
    <row r="4355" ht="15.75" customHeight="1">
      <c r="A4355" s="14" t="s">
        <v>11105</v>
      </c>
      <c r="B4355" s="14" t="s">
        <v>11106</v>
      </c>
      <c r="C4355" s="14">
        <v>1994.0</v>
      </c>
      <c r="D4355" s="14">
        <v>51.0</v>
      </c>
      <c r="E4355" s="14">
        <v>323893.0</v>
      </c>
      <c r="F4355" s="14" t="s">
        <v>11107</v>
      </c>
      <c r="G4355" s="14" t="s">
        <v>11108</v>
      </c>
      <c r="H4355" s="14" t="s">
        <v>11109</v>
      </c>
      <c r="I4355" s="14">
        <v>0.866</v>
      </c>
      <c r="J4355" s="14">
        <v>0.633</v>
      </c>
      <c r="K4355" s="14">
        <v>0.7756507603624229</v>
      </c>
      <c r="L4355" s="14">
        <v>0.138</v>
      </c>
      <c r="M4355" s="14">
        <v>0.121</v>
      </c>
      <c r="N4355" s="14">
        <v>0.00155</v>
      </c>
      <c r="O4355" s="14">
        <v>0.108</v>
      </c>
      <c r="P4355" s="14">
        <v>0.51</v>
      </c>
      <c r="Q4355" s="14">
        <v>119.81</v>
      </c>
      <c r="R4355" s="14">
        <v>0.0</v>
      </c>
      <c r="S4355" s="14">
        <v>1.0</v>
      </c>
      <c r="T4355" s="14" t="s">
        <v>104</v>
      </c>
      <c r="U4355" s="14" t="s">
        <v>35</v>
      </c>
      <c r="V4355" s="16" t="s">
        <v>333</v>
      </c>
      <c r="W4355" s="17" t="s">
        <v>185</v>
      </c>
    </row>
    <row r="4356" ht="15.75" customHeight="1">
      <c r="A4356" s="14" t="s">
        <v>11110</v>
      </c>
      <c r="B4356" s="14" t="s">
        <v>11111</v>
      </c>
      <c r="C4356" s="14">
        <v>2017.0</v>
      </c>
      <c r="D4356" s="14">
        <v>51.0</v>
      </c>
      <c r="E4356" s="14">
        <v>213932.0</v>
      </c>
      <c r="F4356" s="14" t="s">
        <v>11112</v>
      </c>
      <c r="G4356" s="14" t="s">
        <v>2057</v>
      </c>
      <c r="H4356" s="14" t="s">
        <v>11111</v>
      </c>
      <c r="I4356" s="14">
        <v>0.732</v>
      </c>
      <c r="J4356" s="14">
        <v>0.781</v>
      </c>
      <c r="K4356" s="14">
        <v>0.910743695572247</v>
      </c>
      <c r="L4356" s="14">
        <v>0.0812</v>
      </c>
      <c r="M4356" s="14">
        <v>0.357</v>
      </c>
      <c r="N4356" s="14">
        <v>0.0</v>
      </c>
      <c r="O4356" s="14">
        <v>0.2</v>
      </c>
      <c r="P4356" s="14">
        <v>0.842</v>
      </c>
      <c r="Q4356" s="14">
        <v>91.91</v>
      </c>
      <c r="R4356" s="14">
        <v>2.0</v>
      </c>
      <c r="S4356" s="14">
        <v>0.0</v>
      </c>
      <c r="T4356" s="14" t="s">
        <v>104</v>
      </c>
      <c r="U4356" s="14" t="s">
        <v>35</v>
      </c>
      <c r="V4356" s="16" t="s">
        <v>560</v>
      </c>
      <c r="W4356" s="17" t="s">
        <v>185</v>
      </c>
    </row>
    <row r="4357" ht="15.75" customHeight="1">
      <c r="A4357" s="14" t="s">
        <v>22494</v>
      </c>
      <c r="B4357" s="14" t="s">
        <v>22495</v>
      </c>
      <c r="C4357" s="14">
        <v>2011.0</v>
      </c>
      <c r="D4357" s="14">
        <v>51.0</v>
      </c>
      <c r="E4357" s="14">
        <v>361120.0</v>
      </c>
      <c r="F4357" s="14" t="s">
        <v>22496</v>
      </c>
      <c r="G4357" s="14" t="s">
        <v>22497</v>
      </c>
      <c r="H4357" s="14" t="s">
        <v>22495</v>
      </c>
      <c r="I4357" s="14">
        <v>0.6567054320987653</v>
      </c>
      <c r="J4357" s="14">
        <v>0.6703844999999999</v>
      </c>
      <c r="K4357" s="14">
        <v>0.8136264709055699</v>
      </c>
      <c r="L4357" s="14">
        <v>0.08138265432098765</v>
      </c>
      <c r="M4357" s="14">
        <v>0.2693400896296296</v>
      </c>
      <c r="N4357" s="14">
        <v>0.05448885008024692</v>
      </c>
      <c r="O4357" s="14">
        <v>0.1911505555555556</v>
      </c>
      <c r="P4357" s="14">
        <v>0.6187672839506173</v>
      </c>
      <c r="Q4357" s="14">
        <v>120.71</v>
      </c>
      <c r="R4357" s="14">
        <v>5.0</v>
      </c>
      <c r="S4357" s="14">
        <v>1.0</v>
      </c>
      <c r="T4357" s="14" t="s">
        <v>1264</v>
      </c>
      <c r="U4357" s="14" t="s">
        <v>35</v>
      </c>
      <c r="V4357" s="16" t="s">
        <v>407</v>
      </c>
      <c r="W4357" s="17" t="s">
        <v>185</v>
      </c>
    </row>
    <row r="4358" ht="15.75" customHeight="1">
      <c r="A4358" s="14" t="s">
        <v>11114</v>
      </c>
      <c r="B4358" s="14" t="s">
        <v>11115</v>
      </c>
      <c r="C4358" s="14">
        <v>1998.0</v>
      </c>
      <c r="D4358" s="14">
        <v>51.0</v>
      </c>
      <c r="E4358" s="14">
        <v>257560.0</v>
      </c>
      <c r="F4358" s="14" t="s">
        <v>3132</v>
      </c>
      <c r="G4358" s="14" t="s">
        <v>3133</v>
      </c>
      <c r="H4358" s="14" t="s">
        <v>11116</v>
      </c>
      <c r="I4358" s="14">
        <v>0.639</v>
      </c>
      <c r="J4358" s="14">
        <v>0.892</v>
      </c>
      <c r="K4358" s="14">
        <v>0.743738369714377</v>
      </c>
      <c r="L4358" s="14">
        <v>0.0675</v>
      </c>
      <c r="M4358" s="14">
        <v>0.102</v>
      </c>
      <c r="N4358" s="14">
        <v>0.155</v>
      </c>
      <c r="O4358" s="14">
        <v>0.639</v>
      </c>
      <c r="P4358" s="14">
        <v>0.773</v>
      </c>
      <c r="Q4358" s="14">
        <v>122.34</v>
      </c>
      <c r="R4358" s="14">
        <v>9.0</v>
      </c>
      <c r="S4358" s="14">
        <v>0.0</v>
      </c>
      <c r="T4358" s="14" t="s">
        <v>103</v>
      </c>
      <c r="U4358" s="14" t="s">
        <v>35</v>
      </c>
      <c r="V4358" s="16" t="s">
        <v>181</v>
      </c>
      <c r="W4358" s="17" t="s">
        <v>185</v>
      </c>
    </row>
    <row r="4359" ht="15.75" customHeight="1">
      <c r="A4359" s="14" t="s">
        <v>11117</v>
      </c>
      <c r="B4359" s="14" t="s">
        <v>11118</v>
      </c>
      <c r="C4359" s="14">
        <v>1996.0</v>
      </c>
      <c r="D4359" s="14">
        <v>51.0</v>
      </c>
      <c r="E4359" s="14">
        <v>293302.0</v>
      </c>
      <c r="F4359" s="14" t="s">
        <v>11119</v>
      </c>
      <c r="G4359" s="14" t="s">
        <v>9306</v>
      </c>
      <c r="H4359" s="14" t="s">
        <v>10434</v>
      </c>
      <c r="I4359" s="14">
        <v>0.671</v>
      </c>
      <c r="J4359" s="14">
        <v>0.874</v>
      </c>
      <c r="K4359" s="14">
        <v>0.7909652856332009</v>
      </c>
      <c r="L4359" s="14">
        <v>0.0486</v>
      </c>
      <c r="M4359" s="14">
        <v>0.0804</v>
      </c>
      <c r="N4359" s="14">
        <v>4.97E-6</v>
      </c>
      <c r="O4359" s="14">
        <v>0.0369</v>
      </c>
      <c r="P4359" s="14">
        <v>0.843</v>
      </c>
      <c r="Q4359" s="14">
        <v>127.3</v>
      </c>
      <c r="R4359" s="14">
        <v>5.0</v>
      </c>
      <c r="S4359" s="14">
        <v>0.0</v>
      </c>
      <c r="T4359" s="14" t="s">
        <v>34</v>
      </c>
      <c r="U4359" s="14" t="s">
        <v>35</v>
      </c>
      <c r="V4359" s="16" t="s">
        <v>560</v>
      </c>
      <c r="W4359" s="17" t="s">
        <v>185</v>
      </c>
    </row>
    <row r="4360" ht="15.75" customHeight="1">
      <c r="A4360" s="14" t="s">
        <v>11120</v>
      </c>
      <c r="B4360" s="14" t="s">
        <v>11121</v>
      </c>
      <c r="C4360" s="14">
        <v>2022.0</v>
      </c>
      <c r="D4360" s="14">
        <v>51.0</v>
      </c>
      <c r="E4360" s="14">
        <v>199029.0</v>
      </c>
      <c r="F4360" s="14" t="s">
        <v>11123</v>
      </c>
      <c r="G4360" s="14" t="s">
        <v>6397</v>
      </c>
      <c r="H4360" s="14" t="s">
        <v>11121</v>
      </c>
      <c r="I4360" s="14">
        <v>0.779</v>
      </c>
      <c r="J4360" s="14">
        <v>0.964</v>
      </c>
      <c r="K4360" s="14">
        <v>0.9127114837355313</v>
      </c>
      <c r="L4360" s="14">
        <v>0.0995</v>
      </c>
      <c r="M4360" s="14">
        <v>0.0858</v>
      </c>
      <c r="N4360" s="14">
        <v>1.46E-5</v>
      </c>
      <c r="O4360" s="14">
        <v>0.676</v>
      </c>
      <c r="P4360" s="14">
        <v>0.613</v>
      </c>
      <c r="Q4360" s="14">
        <v>139.24</v>
      </c>
      <c r="R4360" s="14">
        <v>10.0</v>
      </c>
      <c r="S4360" s="14">
        <v>0.0</v>
      </c>
      <c r="T4360" s="14" t="s">
        <v>104</v>
      </c>
      <c r="U4360" s="14" t="s">
        <v>68</v>
      </c>
      <c r="V4360" s="16" t="s">
        <v>407</v>
      </c>
      <c r="W4360" s="17" t="s">
        <v>185</v>
      </c>
    </row>
    <row r="4361" ht="15.75" customHeight="1">
      <c r="A4361" s="14" t="s">
        <v>22498</v>
      </c>
      <c r="B4361" s="14" t="s">
        <v>22499</v>
      </c>
      <c r="C4361" s="14">
        <v>2017.0</v>
      </c>
      <c r="D4361" s="14">
        <v>51.0</v>
      </c>
      <c r="E4361" s="14">
        <v>226805.0</v>
      </c>
      <c r="F4361" s="14" t="s">
        <v>5520</v>
      </c>
      <c r="G4361" s="14" t="s">
        <v>5522</v>
      </c>
      <c r="H4361" s="14" t="s">
        <v>22500</v>
      </c>
      <c r="I4361" s="14">
        <v>0.813</v>
      </c>
      <c r="J4361" s="14">
        <v>0.752</v>
      </c>
      <c r="K4361" s="14">
        <v>0.8656342908291312</v>
      </c>
      <c r="L4361" s="14">
        <v>0.0496</v>
      </c>
      <c r="M4361" s="14">
        <v>0.47</v>
      </c>
      <c r="N4361" s="14">
        <v>0.0</v>
      </c>
      <c r="O4361" s="14">
        <v>0.0544</v>
      </c>
      <c r="P4361" s="14">
        <v>0.908</v>
      </c>
      <c r="Q4361" s="14">
        <v>102.01</v>
      </c>
      <c r="R4361" s="14">
        <v>8.0</v>
      </c>
      <c r="S4361" s="14">
        <v>0.0</v>
      </c>
      <c r="T4361" s="14" t="s">
        <v>1264</v>
      </c>
      <c r="U4361" s="14" t="s">
        <v>68</v>
      </c>
      <c r="V4361" s="16" t="s">
        <v>819</v>
      </c>
      <c r="W4361" s="17" t="s">
        <v>185</v>
      </c>
    </row>
    <row r="4362" ht="15.75" customHeight="1">
      <c r="A4362" s="14" t="s">
        <v>6996</v>
      </c>
      <c r="B4362" s="14" t="s">
        <v>6998</v>
      </c>
      <c r="C4362" s="14">
        <v>2012.0</v>
      </c>
      <c r="D4362" s="14">
        <v>51.0</v>
      </c>
      <c r="E4362" s="14">
        <v>202524.0</v>
      </c>
      <c r="F4362" s="14" t="s">
        <v>880</v>
      </c>
      <c r="G4362" s="14" t="s">
        <v>5343</v>
      </c>
      <c r="H4362" s="14" t="s">
        <v>7000</v>
      </c>
      <c r="I4362" s="14">
        <v>0.784</v>
      </c>
      <c r="J4362" s="14">
        <v>0.857</v>
      </c>
      <c r="K4362" s="14">
        <v>0.8342138472219064</v>
      </c>
      <c r="L4362" s="14">
        <v>0.0428</v>
      </c>
      <c r="M4362" s="14">
        <v>0.0227</v>
      </c>
      <c r="N4362" s="14">
        <v>1.64E-4</v>
      </c>
      <c r="O4362" s="14">
        <v>0.356</v>
      </c>
      <c r="P4362" s="14">
        <v>0.474</v>
      </c>
      <c r="Q4362" s="14">
        <v>131.97</v>
      </c>
      <c r="R4362" s="14">
        <v>9.0</v>
      </c>
      <c r="S4362" s="14">
        <v>1.0</v>
      </c>
      <c r="T4362" s="14" t="s">
        <v>104</v>
      </c>
      <c r="U4362" s="14" t="s">
        <v>68</v>
      </c>
      <c r="V4362" s="16" t="s">
        <v>54</v>
      </c>
      <c r="W4362" s="17" t="s">
        <v>251</v>
      </c>
    </row>
    <row r="4363" ht="15.75" customHeight="1">
      <c r="A4363" s="14" t="s">
        <v>11124</v>
      </c>
      <c r="B4363" s="14" t="s">
        <v>11125</v>
      </c>
      <c r="C4363" s="14">
        <v>1998.0</v>
      </c>
      <c r="D4363" s="14">
        <v>51.0</v>
      </c>
      <c r="E4363" s="14">
        <v>379840.0</v>
      </c>
      <c r="F4363" s="14" t="s">
        <v>901</v>
      </c>
      <c r="G4363" s="14" t="s">
        <v>671</v>
      </c>
      <c r="H4363" s="14" t="s">
        <v>11126</v>
      </c>
      <c r="I4363" s="14">
        <v>0.728</v>
      </c>
      <c r="J4363" s="14">
        <v>0.662</v>
      </c>
      <c r="K4363" s="14">
        <v>0.7974889311745239</v>
      </c>
      <c r="L4363" s="14">
        <v>0.0466</v>
      </c>
      <c r="M4363" s="14">
        <v>0.32</v>
      </c>
      <c r="N4363" s="14">
        <v>1.6E-5</v>
      </c>
      <c r="O4363" s="14">
        <v>0.0574</v>
      </c>
      <c r="P4363" s="14">
        <v>0.616</v>
      </c>
      <c r="Q4363" s="14">
        <v>95.95</v>
      </c>
      <c r="R4363" s="14">
        <v>4.0</v>
      </c>
      <c r="S4363" s="14">
        <v>0.0</v>
      </c>
      <c r="T4363" s="14" t="s">
        <v>104</v>
      </c>
      <c r="U4363" s="14" t="s">
        <v>94</v>
      </c>
      <c r="V4363" s="16" t="s">
        <v>407</v>
      </c>
      <c r="W4363" s="17" t="s">
        <v>185</v>
      </c>
    </row>
    <row r="4364" ht="15.75" customHeight="1">
      <c r="A4364" s="14" t="s">
        <v>11127</v>
      </c>
      <c r="B4364" s="14" t="s">
        <v>11128</v>
      </c>
      <c r="C4364" s="14">
        <v>2018.0</v>
      </c>
      <c r="D4364" s="14">
        <v>51.0</v>
      </c>
      <c r="E4364" s="14">
        <v>243226.0</v>
      </c>
      <c r="F4364" s="14" t="s">
        <v>1629</v>
      </c>
      <c r="G4364" s="14" t="s">
        <v>1511</v>
      </c>
      <c r="H4364" s="14" t="s">
        <v>11129</v>
      </c>
      <c r="I4364" s="14">
        <v>0.729</v>
      </c>
      <c r="J4364" s="14">
        <v>0.314</v>
      </c>
      <c r="K4364" s="14">
        <v>0.6822449896117417</v>
      </c>
      <c r="L4364" s="14">
        <v>0.0631</v>
      </c>
      <c r="M4364" s="14">
        <v>0.527</v>
      </c>
      <c r="N4364" s="14">
        <v>0.0</v>
      </c>
      <c r="O4364" s="14">
        <v>0.0718</v>
      </c>
      <c r="P4364" s="14">
        <v>0.751</v>
      </c>
      <c r="Q4364" s="14">
        <v>119.87</v>
      </c>
      <c r="R4364" s="14">
        <v>10.0</v>
      </c>
      <c r="S4364" s="14">
        <v>1.0</v>
      </c>
      <c r="T4364" s="14" t="s">
        <v>104</v>
      </c>
      <c r="U4364" s="14" t="s">
        <v>94</v>
      </c>
      <c r="V4364" s="16" t="s">
        <v>181</v>
      </c>
      <c r="W4364" s="17" t="s">
        <v>185</v>
      </c>
    </row>
    <row r="4365" ht="15.75" customHeight="1">
      <c r="A4365" s="14" t="s">
        <v>7002</v>
      </c>
      <c r="B4365" s="14" t="s">
        <v>7003</v>
      </c>
      <c r="C4365" s="14">
        <v>2019.0</v>
      </c>
      <c r="D4365" s="14">
        <v>52.0</v>
      </c>
      <c r="E4365" s="14">
        <v>359630.0</v>
      </c>
      <c r="F4365" s="14" t="s">
        <v>26</v>
      </c>
      <c r="G4365" s="14" t="s">
        <v>42</v>
      </c>
      <c r="H4365" s="14" t="s">
        <v>7006</v>
      </c>
      <c r="I4365" s="14">
        <v>0.578</v>
      </c>
      <c r="J4365" s="14">
        <v>0.712</v>
      </c>
      <c r="K4365" s="14">
        <v>0.8161187517204006</v>
      </c>
      <c r="L4365" s="14">
        <v>0.0322</v>
      </c>
      <c r="M4365" s="14">
        <v>0.547</v>
      </c>
      <c r="N4365" s="14">
        <v>0.0</v>
      </c>
      <c r="O4365" s="14">
        <v>0.19</v>
      </c>
      <c r="P4365" s="14">
        <v>0.368</v>
      </c>
      <c r="Q4365" s="14">
        <v>119.956</v>
      </c>
      <c r="R4365" s="14">
        <v>3.0</v>
      </c>
      <c r="S4365" s="14">
        <v>1.0</v>
      </c>
      <c r="T4365" s="14" t="s">
        <v>34</v>
      </c>
      <c r="U4365" s="14" t="s">
        <v>35</v>
      </c>
      <c r="V4365" s="16" t="s">
        <v>45</v>
      </c>
      <c r="W4365" s="17" t="s">
        <v>251</v>
      </c>
    </row>
    <row r="4366" ht="15.75" customHeight="1">
      <c r="A4366" s="14" t="s">
        <v>7008</v>
      </c>
      <c r="B4366" s="14" t="s">
        <v>7009</v>
      </c>
      <c r="C4366" s="14">
        <v>2001.0</v>
      </c>
      <c r="D4366" s="14">
        <v>52.0</v>
      </c>
      <c r="E4366" s="14">
        <v>404245.0</v>
      </c>
      <c r="F4366" s="14" t="s">
        <v>26</v>
      </c>
      <c r="G4366" s="14" t="s">
        <v>6374</v>
      </c>
      <c r="H4366" s="14" t="s">
        <v>6374</v>
      </c>
      <c r="I4366" s="14">
        <v>0.393</v>
      </c>
      <c r="J4366" s="14">
        <v>0.475</v>
      </c>
      <c r="K4366" s="14">
        <v>0.7124890381213508</v>
      </c>
      <c r="L4366" s="14">
        <v>0.0341</v>
      </c>
      <c r="M4366" s="14">
        <v>0.0728</v>
      </c>
      <c r="N4366" s="14">
        <v>5.27E-4</v>
      </c>
      <c r="O4366" s="14">
        <v>0.044</v>
      </c>
      <c r="P4366" s="14">
        <v>0.157</v>
      </c>
      <c r="Q4366" s="14">
        <v>137.143</v>
      </c>
      <c r="R4366" s="14">
        <v>8.0</v>
      </c>
      <c r="S4366" s="14">
        <v>1.0</v>
      </c>
      <c r="T4366" s="14" t="s">
        <v>34</v>
      </c>
      <c r="U4366" s="14" t="s">
        <v>35</v>
      </c>
      <c r="V4366" s="16" t="s">
        <v>58</v>
      </c>
      <c r="W4366" s="17" t="s">
        <v>251</v>
      </c>
    </row>
    <row r="4367" ht="15.75" customHeight="1">
      <c r="A4367" s="14" t="s">
        <v>7013</v>
      </c>
      <c r="B4367" s="14" t="s">
        <v>7014</v>
      </c>
      <c r="C4367" s="14">
        <v>2013.0</v>
      </c>
      <c r="D4367" s="14">
        <v>52.0</v>
      </c>
      <c r="E4367" s="14">
        <v>199797.0</v>
      </c>
      <c r="F4367" s="14" t="s">
        <v>2074</v>
      </c>
      <c r="G4367" s="14" t="s">
        <v>7016</v>
      </c>
      <c r="H4367" s="14" t="s">
        <v>7018</v>
      </c>
      <c r="I4367" s="14">
        <v>0.595</v>
      </c>
      <c r="J4367" s="14">
        <v>0.252</v>
      </c>
      <c r="K4367" s="14">
        <v>0.8156054156778046</v>
      </c>
      <c r="L4367" s="14">
        <v>0.0358</v>
      </c>
      <c r="M4367" s="14">
        <v>0.864</v>
      </c>
      <c r="N4367" s="14">
        <v>0.0</v>
      </c>
      <c r="O4367" s="14">
        <v>0.124</v>
      </c>
      <c r="P4367" s="14">
        <v>0.293</v>
      </c>
      <c r="Q4367" s="14">
        <v>111.33</v>
      </c>
      <c r="R4367" s="14">
        <v>3.0</v>
      </c>
      <c r="S4367" s="14">
        <v>1.0</v>
      </c>
      <c r="T4367" s="14" t="s">
        <v>103</v>
      </c>
      <c r="U4367" s="14" t="s">
        <v>35</v>
      </c>
      <c r="V4367" s="16" t="s">
        <v>36</v>
      </c>
      <c r="W4367" s="17" t="s">
        <v>251</v>
      </c>
    </row>
    <row r="4368" ht="15.75" customHeight="1">
      <c r="A4368" s="14" t="s">
        <v>22501</v>
      </c>
      <c r="B4368" s="14" t="s">
        <v>22502</v>
      </c>
      <c r="C4368" s="14">
        <v>2022.0</v>
      </c>
      <c r="D4368" s="14">
        <v>52.0</v>
      </c>
      <c r="E4368" s="14">
        <v>173985.0</v>
      </c>
      <c r="F4368" s="14" t="s">
        <v>22503</v>
      </c>
      <c r="G4368" s="14" t="s">
        <v>22504</v>
      </c>
      <c r="H4368" s="14" t="s">
        <v>22502</v>
      </c>
      <c r="I4368" s="14">
        <v>0.542</v>
      </c>
      <c r="J4368" s="14">
        <v>0.448</v>
      </c>
      <c r="K4368" s="14">
        <v>0.8055311958418598</v>
      </c>
      <c r="L4368" s="14">
        <v>0.0396</v>
      </c>
      <c r="M4368" s="14">
        <v>0.831</v>
      </c>
      <c r="N4368" s="14">
        <v>3.94E-6</v>
      </c>
      <c r="O4368" s="14">
        <v>0.104</v>
      </c>
      <c r="P4368" s="14">
        <v>0.449</v>
      </c>
      <c r="Q4368" s="14">
        <v>123.966</v>
      </c>
      <c r="R4368" s="14">
        <v>0.0</v>
      </c>
      <c r="S4368" s="14">
        <v>0.0</v>
      </c>
      <c r="T4368" s="14" t="s">
        <v>1264</v>
      </c>
      <c r="U4368" s="14" t="s">
        <v>35</v>
      </c>
      <c r="V4368" s="16" t="s">
        <v>54</v>
      </c>
      <c r="W4368" s="17" t="s">
        <v>251</v>
      </c>
    </row>
    <row r="4369" ht="15.75" customHeight="1">
      <c r="A4369" s="14" t="s">
        <v>22505</v>
      </c>
      <c r="B4369" s="14" t="s">
        <v>22506</v>
      </c>
      <c r="C4369" s="14">
        <v>2021.0</v>
      </c>
      <c r="D4369" s="14">
        <v>52.0</v>
      </c>
      <c r="E4369" s="14">
        <v>257006.0</v>
      </c>
      <c r="F4369" s="14" t="s">
        <v>22507</v>
      </c>
      <c r="G4369" s="14" t="s">
        <v>22508</v>
      </c>
      <c r="H4369" s="14" t="s">
        <v>22509</v>
      </c>
      <c r="I4369" s="14">
        <v>0.553</v>
      </c>
      <c r="J4369" s="14">
        <v>0.846</v>
      </c>
      <c r="K4369" s="14">
        <v>0.8280965927143051</v>
      </c>
      <c r="L4369" s="14">
        <v>0.123</v>
      </c>
      <c r="M4369" s="14">
        <v>0.0484</v>
      </c>
      <c r="N4369" s="14">
        <v>0.0</v>
      </c>
      <c r="O4369" s="14">
        <v>0.347</v>
      </c>
      <c r="P4369" s="14">
        <v>0.333</v>
      </c>
      <c r="Q4369" s="14">
        <v>130.02</v>
      </c>
      <c r="R4369" s="14">
        <v>4.0</v>
      </c>
      <c r="S4369" s="14">
        <v>0.0</v>
      </c>
      <c r="T4369" s="14" t="s">
        <v>1434</v>
      </c>
      <c r="U4369" s="14" t="s">
        <v>35</v>
      </c>
      <c r="V4369" s="16" t="s">
        <v>45</v>
      </c>
      <c r="W4369" s="17" t="s">
        <v>251</v>
      </c>
    </row>
    <row r="4370" ht="15.75" customHeight="1">
      <c r="A4370" s="14" t="s">
        <v>11131</v>
      </c>
      <c r="B4370" s="14" t="s">
        <v>11132</v>
      </c>
      <c r="C4370" s="14">
        <v>2021.0</v>
      </c>
      <c r="D4370" s="14">
        <v>52.0</v>
      </c>
      <c r="E4370" s="14">
        <v>259333.0</v>
      </c>
      <c r="F4370" s="14" t="s">
        <v>3108</v>
      </c>
      <c r="G4370" s="14" t="s">
        <v>6756</v>
      </c>
      <c r="H4370" s="14" t="s">
        <v>22455</v>
      </c>
      <c r="I4370" s="14">
        <v>0.822</v>
      </c>
      <c r="J4370" s="14">
        <v>0.3</v>
      </c>
      <c r="K4370" s="14">
        <v>0.8026436806022579</v>
      </c>
      <c r="L4370" s="14">
        <v>0.0673</v>
      </c>
      <c r="M4370" s="14">
        <v>0.882</v>
      </c>
      <c r="N4370" s="14">
        <v>9.15E-5</v>
      </c>
      <c r="O4370" s="14">
        <v>0.0665</v>
      </c>
      <c r="P4370" s="14">
        <v>0.734</v>
      </c>
      <c r="Q4370" s="14">
        <v>125.951</v>
      </c>
      <c r="R4370" s="14">
        <v>0.0</v>
      </c>
      <c r="S4370" s="14">
        <v>1.0</v>
      </c>
      <c r="T4370" s="14" t="s">
        <v>103</v>
      </c>
      <c r="U4370" s="14" t="s">
        <v>35</v>
      </c>
      <c r="V4370" s="16" t="s">
        <v>181</v>
      </c>
      <c r="W4370" s="17" t="s">
        <v>185</v>
      </c>
    </row>
    <row r="4371" ht="15.75" customHeight="1">
      <c r="A4371" s="14" t="s">
        <v>11133</v>
      </c>
      <c r="B4371" s="14" t="s">
        <v>11134</v>
      </c>
      <c r="C4371" s="14">
        <v>2017.0</v>
      </c>
      <c r="D4371" s="14">
        <v>52.0</v>
      </c>
      <c r="E4371" s="14">
        <v>281683.0</v>
      </c>
      <c r="F4371" s="14" t="s">
        <v>3852</v>
      </c>
      <c r="G4371" s="14" t="s">
        <v>1585</v>
      </c>
      <c r="H4371" s="14" t="s">
        <v>6907</v>
      </c>
      <c r="I4371" s="14">
        <v>0.488</v>
      </c>
      <c r="J4371" s="14">
        <v>0.649</v>
      </c>
      <c r="K4371" s="14">
        <v>0.8427266699282887</v>
      </c>
      <c r="L4371" s="14">
        <v>0.0344</v>
      </c>
      <c r="M4371" s="14">
        <v>0.571</v>
      </c>
      <c r="N4371" s="14">
        <v>0.0</v>
      </c>
      <c r="O4371" s="14">
        <v>0.208</v>
      </c>
      <c r="P4371" s="14">
        <v>0.549</v>
      </c>
      <c r="Q4371" s="14">
        <v>76.111</v>
      </c>
      <c r="R4371" s="14">
        <v>9.0</v>
      </c>
      <c r="S4371" s="14">
        <v>1.0</v>
      </c>
      <c r="T4371" s="14" t="s">
        <v>104</v>
      </c>
      <c r="U4371" s="14" t="s">
        <v>35</v>
      </c>
      <c r="V4371" s="16" t="s">
        <v>333</v>
      </c>
      <c r="W4371" s="17" t="s">
        <v>185</v>
      </c>
    </row>
    <row r="4372" ht="15.75" customHeight="1">
      <c r="A4372" s="14" t="s">
        <v>7020</v>
      </c>
      <c r="B4372" s="14" t="s">
        <v>7021</v>
      </c>
      <c r="C4372" s="14">
        <v>2016.0</v>
      </c>
      <c r="D4372" s="14">
        <v>52.0</v>
      </c>
      <c r="E4372" s="14">
        <v>325857.0</v>
      </c>
      <c r="F4372" s="14" t="s">
        <v>3852</v>
      </c>
      <c r="G4372" s="14" t="s">
        <v>1585</v>
      </c>
      <c r="H4372" s="14" t="s">
        <v>7022</v>
      </c>
      <c r="I4372" s="14">
        <v>0.54</v>
      </c>
      <c r="J4372" s="14">
        <v>0.705</v>
      </c>
      <c r="K4372" s="14">
        <v>0.8305135499148608</v>
      </c>
      <c r="L4372" s="14">
        <v>0.0354</v>
      </c>
      <c r="M4372" s="14">
        <v>0.688</v>
      </c>
      <c r="N4372" s="14">
        <v>0.0</v>
      </c>
      <c r="O4372" s="14">
        <v>0.297</v>
      </c>
      <c r="P4372" s="14">
        <v>0.373</v>
      </c>
      <c r="Q4372" s="14">
        <v>104.973</v>
      </c>
      <c r="R4372" s="14">
        <v>9.0</v>
      </c>
      <c r="S4372" s="14">
        <v>1.0</v>
      </c>
      <c r="T4372" s="14" t="s">
        <v>104</v>
      </c>
      <c r="U4372" s="14" t="s">
        <v>68</v>
      </c>
      <c r="V4372" s="16" t="s">
        <v>45</v>
      </c>
      <c r="W4372" s="17" t="s">
        <v>251</v>
      </c>
    </row>
    <row r="4373" ht="15.75" customHeight="1">
      <c r="A4373" s="14" t="s">
        <v>11136</v>
      </c>
      <c r="B4373" s="14" t="s">
        <v>11137</v>
      </c>
      <c r="C4373" s="14">
        <v>2022.0</v>
      </c>
      <c r="D4373" s="14">
        <v>52.0</v>
      </c>
      <c r="E4373" s="14">
        <v>245735.0</v>
      </c>
      <c r="F4373" s="14" t="s">
        <v>880</v>
      </c>
      <c r="G4373" s="14" t="s">
        <v>1822</v>
      </c>
      <c r="H4373" s="14" t="s">
        <v>11137</v>
      </c>
      <c r="I4373" s="14">
        <v>0.632</v>
      </c>
      <c r="J4373" s="14">
        <v>0.929</v>
      </c>
      <c r="K4373" s="14">
        <v>0.8611853784599667</v>
      </c>
      <c r="L4373" s="14">
        <v>0.128</v>
      </c>
      <c r="M4373" s="14">
        <v>0.0503</v>
      </c>
      <c r="N4373" s="14">
        <v>0.0</v>
      </c>
      <c r="O4373" s="14">
        <v>0.271</v>
      </c>
      <c r="P4373" s="14">
        <v>0.584</v>
      </c>
      <c r="Q4373" s="14">
        <v>136.008</v>
      </c>
      <c r="R4373" s="14">
        <v>6.0</v>
      </c>
      <c r="S4373" s="14">
        <v>1.0</v>
      </c>
      <c r="T4373" s="14" t="s">
        <v>104</v>
      </c>
      <c r="U4373" s="14" t="s">
        <v>68</v>
      </c>
      <c r="V4373" s="16" t="s">
        <v>333</v>
      </c>
      <c r="W4373" s="17" t="s">
        <v>185</v>
      </c>
    </row>
    <row r="4374" ht="15.75" customHeight="1">
      <c r="A4374" s="14" t="s">
        <v>11138</v>
      </c>
      <c r="B4374" s="14" t="s">
        <v>11139</v>
      </c>
      <c r="C4374" s="14">
        <v>2011.0</v>
      </c>
      <c r="D4374" s="14">
        <v>52.0</v>
      </c>
      <c r="E4374" s="14">
        <v>271900.0</v>
      </c>
      <c r="F4374" s="14" t="s">
        <v>4270</v>
      </c>
      <c r="G4374" s="14" t="s">
        <v>4272</v>
      </c>
      <c r="H4374" s="14" t="s">
        <v>7474</v>
      </c>
      <c r="I4374" s="14">
        <v>0.752</v>
      </c>
      <c r="J4374" s="14">
        <v>0.978</v>
      </c>
      <c r="K4374" s="14">
        <v>0.8721151583669046</v>
      </c>
      <c r="L4374" s="14">
        <v>0.23</v>
      </c>
      <c r="M4374" s="14">
        <v>0.516</v>
      </c>
      <c r="N4374" s="14">
        <v>0.0</v>
      </c>
      <c r="O4374" s="14">
        <v>0.32</v>
      </c>
      <c r="P4374" s="14">
        <v>0.804</v>
      </c>
      <c r="Q4374" s="14">
        <v>82.988</v>
      </c>
      <c r="R4374" s="14">
        <v>0.0</v>
      </c>
      <c r="S4374" s="14">
        <v>1.0</v>
      </c>
      <c r="T4374" s="14" t="s">
        <v>104</v>
      </c>
      <c r="U4374" s="14" t="s">
        <v>68</v>
      </c>
      <c r="V4374" s="16" t="s">
        <v>560</v>
      </c>
      <c r="W4374" s="17" t="s">
        <v>185</v>
      </c>
    </row>
    <row r="4375" ht="15.75" customHeight="1">
      <c r="A4375" s="14" t="s">
        <v>7025</v>
      </c>
      <c r="B4375" s="14" t="s">
        <v>7026</v>
      </c>
      <c r="C4375" s="14">
        <v>2012.0</v>
      </c>
      <c r="D4375" s="14">
        <v>52.0</v>
      </c>
      <c r="E4375" s="14">
        <v>292075.0</v>
      </c>
      <c r="F4375" s="14" t="s">
        <v>1918</v>
      </c>
      <c r="G4375" s="14" t="s">
        <v>1919</v>
      </c>
      <c r="H4375" s="14" t="s">
        <v>7027</v>
      </c>
      <c r="I4375" s="14">
        <v>0.446</v>
      </c>
      <c r="J4375" s="14">
        <v>0.398</v>
      </c>
      <c r="K4375" s="14">
        <v>0.7316535837115982</v>
      </c>
      <c r="L4375" s="14">
        <v>0.0358</v>
      </c>
      <c r="M4375" s="14">
        <v>0.421</v>
      </c>
      <c r="N4375" s="14">
        <v>5.48E-5</v>
      </c>
      <c r="O4375" s="14">
        <v>0.112</v>
      </c>
      <c r="P4375" s="14">
        <v>0.259</v>
      </c>
      <c r="Q4375" s="14">
        <v>149.839</v>
      </c>
      <c r="R4375" s="14">
        <v>2.0</v>
      </c>
      <c r="S4375" s="14">
        <v>0.0</v>
      </c>
      <c r="T4375" s="14" t="s">
        <v>104</v>
      </c>
      <c r="U4375" s="14" t="s">
        <v>35</v>
      </c>
      <c r="V4375" s="16" t="s">
        <v>36</v>
      </c>
      <c r="W4375" s="17" t="s">
        <v>251</v>
      </c>
    </row>
    <row r="4376" ht="15.75" customHeight="1">
      <c r="A4376" s="14" t="s">
        <v>22510</v>
      </c>
      <c r="B4376" s="14" t="s">
        <v>22511</v>
      </c>
      <c r="C4376" s="14">
        <v>2020.0</v>
      </c>
      <c r="D4376" s="14">
        <v>52.0</v>
      </c>
      <c r="E4376" s="14">
        <v>215893.0</v>
      </c>
      <c r="F4376" s="14" t="s">
        <v>16955</v>
      </c>
      <c r="G4376" s="14" t="s">
        <v>16957</v>
      </c>
      <c r="H4376" s="14" t="s">
        <v>22512</v>
      </c>
      <c r="I4376" s="14">
        <v>0.703</v>
      </c>
      <c r="J4376" s="14">
        <v>0.673</v>
      </c>
      <c r="K4376" s="14">
        <v>0.8897396958293642</v>
      </c>
      <c r="L4376" s="14">
        <v>0.034</v>
      </c>
      <c r="M4376" s="14">
        <v>0.188</v>
      </c>
      <c r="N4376" s="14">
        <v>8.81E-6</v>
      </c>
      <c r="O4376" s="14">
        <v>0.13</v>
      </c>
      <c r="P4376" s="14">
        <v>0.671</v>
      </c>
      <c r="Q4376" s="14">
        <v>105.126</v>
      </c>
      <c r="R4376" s="14">
        <v>5.0</v>
      </c>
      <c r="S4376" s="14">
        <v>0.0</v>
      </c>
      <c r="T4376" s="14" t="s">
        <v>1264</v>
      </c>
      <c r="U4376" s="14" t="s">
        <v>35</v>
      </c>
      <c r="V4376" s="16" t="s">
        <v>407</v>
      </c>
      <c r="W4376" s="17" t="s">
        <v>185</v>
      </c>
    </row>
    <row r="4377" ht="15.75" customHeight="1">
      <c r="A4377" s="14" t="s">
        <v>22513</v>
      </c>
      <c r="B4377" s="14" t="s">
        <v>22514</v>
      </c>
      <c r="C4377" s="14">
        <v>2022.0</v>
      </c>
      <c r="D4377" s="14">
        <v>52.0</v>
      </c>
      <c r="E4377" s="14">
        <v>216000.0</v>
      </c>
      <c r="F4377" s="14" t="s">
        <v>22110</v>
      </c>
      <c r="G4377" s="14" t="s">
        <v>22111</v>
      </c>
      <c r="H4377" s="14" t="s">
        <v>22468</v>
      </c>
      <c r="I4377" s="14">
        <v>0.626</v>
      </c>
      <c r="J4377" s="14">
        <v>0.454</v>
      </c>
      <c r="K4377" s="14">
        <v>0.7869655423013078</v>
      </c>
      <c r="L4377" s="14">
        <v>0.0392</v>
      </c>
      <c r="M4377" s="14">
        <v>0.729</v>
      </c>
      <c r="N4377" s="14">
        <v>4.42E-4</v>
      </c>
      <c r="O4377" s="14">
        <v>0.159</v>
      </c>
      <c r="P4377" s="14">
        <v>0.36</v>
      </c>
      <c r="Q4377" s="14">
        <v>123.351</v>
      </c>
      <c r="R4377" s="14">
        <v>3.0</v>
      </c>
      <c r="S4377" s="14">
        <v>0.0</v>
      </c>
      <c r="T4377" s="14" t="s">
        <v>1264</v>
      </c>
      <c r="U4377" s="14" t="s">
        <v>35</v>
      </c>
      <c r="V4377" s="16" t="s">
        <v>45</v>
      </c>
      <c r="W4377" s="17" t="s">
        <v>251</v>
      </c>
    </row>
    <row r="4378" ht="15.75" customHeight="1">
      <c r="A4378" s="14" t="s">
        <v>7030</v>
      </c>
      <c r="B4378" s="14" t="s">
        <v>7031</v>
      </c>
      <c r="C4378" s="14">
        <v>2022.0</v>
      </c>
      <c r="D4378" s="14">
        <v>52.0</v>
      </c>
      <c r="E4378" s="14">
        <v>421165.0</v>
      </c>
      <c r="F4378" s="14" t="s">
        <v>7032</v>
      </c>
      <c r="G4378" s="14" t="s">
        <v>7034</v>
      </c>
      <c r="H4378" s="14" t="s">
        <v>7035</v>
      </c>
      <c r="I4378" s="14">
        <v>0.331</v>
      </c>
      <c r="J4378" s="14">
        <v>0.671</v>
      </c>
      <c r="K4378" s="14">
        <v>0.8127392894399775</v>
      </c>
      <c r="L4378" s="14">
        <v>0.11</v>
      </c>
      <c r="M4378" s="14">
        <v>0.357</v>
      </c>
      <c r="N4378" s="14">
        <v>0.0</v>
      </c>
      <c r="O4378" s="14">
        <v>0.122</v>
      </c>
      <c r="P4378" s="14">
        <v>0.467</v>
      </c>
      <c r="Q4378" s="14">
        <v>109.903</v>
      </c>
      <c r="R4378" s="14">
        <v>8.0</v>
      </c>
      <c r="S4378" s="14">
        <v>1.0</v>
      </c>
      <c r="T4378" s="14" t="s">
        <v>103</v>
      </c>
      <c r="U4378" s="14" t="s">
        <v>35</v>
      </c>
      <c r="V4378" s="16" t="s">
        <v>54</v>
      </c>
      <c r="W4378" s="17" t="s">
        <v>251</v>
      </c>
    </row>
    <row r="4379" ht="15.75" customHeight="1">
      <c r="A4379" s="14" t="s">
        <v>11140</v>
      </c>
      <c r="B4379" s="14" t="s">
        <v>11141</v>
      </c>
      <c r="C4379" s="14">
        <v>2002.0</v>
      </c>
      <c r="D4379" s="14">
        <v>52.0</v>
      </c>
      <c r="E4379" s="14">
        <v>256720.0</v>
      </c>
      <c r="F4379" s="14" t="s">
        <v>11142</v>
      </c>
      <c r="G4379" s="14" t="s">
        <v>11143</v>
      </c>
      <c r="H4379" s="14" t="s">
        <v>11145</v>
      </c>
      <c r="I4379" s="14">
        <v>0.49</v>
      </c>
      <c r="J4379" s="14">
        <v>0.985</v>
      </c>
      <c r="K4379" s="14">
        <v>0.9234487626264957</v>
      </c>
      <c r="L4379" s="14">
        <v>0.0639</v>
      </c>
      <c r="M4379" s="14">
        <v>0.0404</v>
      </c>
      <c r="N4379" s="14">
        <v>1.77E-5</v>
      </c>
      <c r="O4379" s="14">
        <v>0.304</v>
      </c>
      <c r="P4379" s="14">
        <v>0.886</v>
      </c>
      <c r="Q4379" s="14">
        <v>82.043</v>
      </c>
      <c r="R4379" s="14">
        <v>9.0</v>
      </c>
      <c r="S4379" s="14">
        <v>1.0</v>
      </c>
      <c r="T4379" s="14" t="s">
        <v>103</v>
      </c>
      <c r="U4379" s="14" t="s">
        <v>35</v>
      </c>
      <c r="V4379" s="16" t="s">
        <v>560</v>
      </c>
      <c r="W4379" s="17" t="s">
        <v>185</v>
      </c>
    </row>
    <row r="4380" ht="15.75" customHeight="1">
      <c r="A4380" s="14" t="s">
        <v>22515</v>
      </c>
      <c r="B4380" s="14" t="s">
        <v>22516</v>
      </c>
      <c r="C4380" s="14">
        <v>2016.0</v>
      </c>
      <c r="D4380" s="14">
        <v>52.0</v>
      </c>
      <c r="E4380" s="14">
        <v>210577.0</v>
      </c>
      <c r="F4380" s="14" t="s">
        <v>4278</v>
      </c>
      <c r="G4380" s="14" t="s">
        <v>2532</v>
      </c>
      <c r="H4380" s="14" t="s">
        <v>17116</v>
      </c>
      <c r="I4380" s="14">
        <v>0.485</v>
      </c>
      <c r="J4380" s="14">
        <v>0.897</v>
      </c>
      <c r="K4380" s="14">
        <v>0.9235129296318202</v>
      </c>
      <c r="L4380" s="14">
        <v>0.0678</v>
      </c>
      <c r="M4380" s="14">
        <v>0.0184</v>
      </c>
      <c r="N4380" s="14">
        <v>0.0</v>
      </c>
      <c r="O4380" s="14">
        <v>0.296</v>
      </c>
      <c r="P4380" s="14">
        <v>0.649</v>
      </c>
      <c r="Q4380" s="14">
        <v>78.851</v>
      </c>
      <c r="R4380" s="14">
        <v>5.0</v>
      </c>
      <c r="S4380" s="14">
        <v>0.0</v>
      </c>
      <c r="T4380" s="14" t="s">
        <v>1434</v>
      </c>
      <c r="U4380" s="14" t="s">
        <v>94</v>
      </c>
      <c r="V4380" s="16" t="s">
        <v>407</v>
      </c>
      <c r="W4380" s="17" t="s">
        <v>185</v>
      </c>
    </row>
    <row r="4381" ht="15.75" customHeight="1">
      <c r="A4381" s="14" t="s">
        <v>22517</v>
      </c>
      <c r="B4381" s="14" t="s">
        <v>22518</v>
      </c>
      <c r="C4381" s="14">
        <v>2016.0</v>
      </c>
      <c r="D4381" s="14">
        <v>52.0</v>
      </c>
      <c r="E4381" s="14">
        <v>233917.0</v>
      </c>
      <c r="F4381" s="14" t="s">
        <v>4278</v>
      </c>
      <c r="G4381" s="14" t="s">
        <v>2532</v>
      </c>
      <c r="H4381" s="14" t="s">
        <v>5376</v>
      </c>
      <c r="I4381" s="14">
        <v>0.555</v>
      </c>
      <c r="J4381" s="14">
        <v>0.607</v>
      </c>
      <c r="K4381" s="14">
        <v>0.8035634076785755</v>
      </c>
      <c r="L4381" s="14">
        <v>0.085</v>
      </c>
      <c r="M4381" s="14">
        <v>0.0135</v>
      </c>
      <c r="N4381" s="14">
        <v>1.59E-6</v>
      </c>
      <c r="O4381" s="14">
        <v>0.2</v>
      </c>
      <c r="P4381" s="14">
        <v>0.273</v>
      </c>
      <c r="Q4381" s="14">
        <v>73.997</v>
      </c>
      <c r="R4381" s="14">
        <v>2.0</v>
      </c>
      <c r="S4381" s="14">
        <v>1.0</v>
      </c>
      <c r="T4381" s="14" t="s">
        <v>1434</v>
      </c>
      <c r="U4381" s="14" t="s">
        <v>94</v>
      </c>
      <c r="V4381" s="16" t="s">
        <v>36</v>
      </c>
      <c r="W4381" s="17" t="s">
        <v>251</v>
      </c>
    </row>
    <row r="4382" ht="15.75" customHeight="1">
      <c r="A4382" s="14" t="s">
        <v>22519</v>
      </c>
      <c r="B4382" s="14" t="s">
        <v>22520</v>
      </c>
      <c r="C4382" s="14">
        <v>2017.0</v>
      </c>
      <c r="D4382" s="14">
        <v>52.0</v>
      </c>
      <c r="E4382" s="14">
        <v>228612.0</v>
      </c>
      <c r="F4382" s="14" t="s">
        <v>4278</v>
      </c>
      <c r="G4382" s="14" t="s">
        <v>2532</v>
      </c>
      <c r="H4382" s="14" t="s">
        <v>22521</v>
      </c>
      <c r="I4382" s="14">
        <v>0.48</v>
      </c>
      <c r="J4382" s="14">
        <v>0.927</v>
      </c>
      <c r="K4382" s="14">
        <v>0.8524800547376109</v>
      </c>
      <c r="L4382" s="14">
        <v>0.27</v>
      </c>
      <c r="M4382" s="14">
        <v>0.317</v>
      </c>
      <c r="N4382" s="14">
        <v>0.0</v>
      </c>
      <c r="O4382" s="14">
        <v>0.0583</v>
      </c>
      <c r="P4382" s="14">
        <v>0.45</v>
      </c>
      <c r="Q4382" s="14">
        <v>88.804</v>
      </c>
      <c r="R4382" s="14">
        <v>3.0</v>
      </c>
      <c r="S4382" s="14">
        <v>1.0</v>
      </c>
      <c r="T4382" s="14" t="s">
        <v>1434</v>
      </c>
      <c r="U4382" s="14" t="s">
        <v>35</v>
      </c>
      <c r="V4382" s="16" t="s">
        <v>54</v>
      </c>
      <c r="W4382" s="17" t="s">
        <v>251</v>
      </c>
    </row>
    <row r="4383" ht="15.75" customHeight="1">
      <c r="A4383" s="14" t="s">
        <v>22522</v>
      </c>
      <c r="B4383" s="14" t="s">
        <v>22523</v>
      </c>
      <c r="C4383" s="14">
        <v>2018.0</v>
      </c>
      <c r="D4383" s="14">
        <v>52.0</v>
      </c>
      <c r="E4383" s="14">
        <v>228612.0</v>
      </c>
      <c r="F4383" s="14" t="s">
        <v>4278</v>
      </c>
      <c r="G4383" s="14" t="s">
        <v>2532</v>
      </c>
      <c r="H4383" s="14" t="s">
        <v>22524</v>
      </c>
      <c r="I4383" s="14">
        <v>0.48</v>
      </c>
      <c r="J4383" s="14">
        <v>0.927</v>
      </c>
      <c r="K4383" s="14">
        <v>0.8524800547376109</v>
      </c>
      <c r="L4383" s="14">
        <v>0.27</v>
      </c>
      <c r="M4383" s="14">
        <v>0.317</v>
      </c>
      <c r="N4383" s="14">
        <v>0.0</v>
      </c>
      <c r="O4383" s="14">
        <v>0.0583</v>
      </c>
      <c r="P4383" s="14">
        <v>0.45</v>
      </c>
      <c r="Q4383" s="14">
        <v>88.804</v>
      </c>
      <c r="R4383" s="14">
        <v>3.0</v>
      </c>
      <c r="S4383" s="14">
        <v>1.0</v>
      </c>
      <c r="T4383" s="14" t="s">
        <v>1434</v>
      </c>
      <c r="U4383" s="14" t="s">
        <v>35</v>
      </c>
      <c r="V4383" s="16" t="s">
        <v>54</v>
      </c>
      <c r="W4383" s="17" t="s">
        <v>251</v>
      </c>
    </row>
    <row r="4384" ht="15.75" customHeight="1">
      <c r="A4384" s="14" t="s">
        <v>22525</v>
      </c>
      <c r="B4384" s="14" t="s">
        <v>22526</v>
      </c>
      <c r="C4384" s="14">
        <v>2018.0</v>
      </c>
      <c r="D4384" s="14">
        <v>52.0</v>
      </c>
      <c r="E4384" s="14">
        <v>284980.0</v>
      </c>
      <c r="F4384" s="14" t="s">
        <v>4278</v>
      </c>
      <c r="G4384" s="14" t="s">
        <v>2532</v>
      </c>
      <c r="H4384" s="14" t="s">
        <v>22524</v>
      </c>
      <c r="I4384" s="14">
        <v>0.711</v>
      </c>
      <c r="J4384" s="14">
        <v>0.903</v>
      </c>
      <c r="K4384" s="14">
        <v>0.9162406690283782</v>
      </c>
      <c r="L4384" s="14">
        <v>0.246</v>
      </c>
      <c r="M4384" s="14">
        <v>0.327</v>
      </c>
      <c r="N4384" s="14">
        <v>0.0</v>
      </c>
      <c r="O4384" s="14">
        <v>0.0887</v>
      </c>
      <c r="P4384" s="14">
        <v>0.469</v>
      </c>
      <c r="Q4384" s="14">
        <v>140.02</v>
      </c>
      <c r="R4384" s="14">
        <v>6.0</v>
      </c>
      <c r="S4384" s="14">
        <v>0.0</v>
      </c>
      <c r="T4384" s="14" t="s">
        <v>1434</v>
      </c>
      <c r="U4384" s="14" t="s">
        <v>35</v>
      </c>
      <c r="V4384" s="16" t="s">
        <v>54</v>
      </c>
      <c r="W4384" s="17" t="s">
        <v>251</v>
      </c>
    </row>
    <row r="4385" ht="15.75" customHeight="1">
      <c r="A4385" s="14" t="s">
        <v>22527</v>
      </c>
      <c r="B4385" s="14" t="s">
        <v>22528</v>
      </c>
      <c r="C4385" s="14">
        <v>2018.0</v>
      </c>
      <c r="D4385" s="14">
        <v>52.0</v>
      </c>
      <c r="E4385" s="14">
        <v>181113.0</v>
      </c>
      <c r="F4385" s="14" t="s">
        <v>8031</v>
      </c>
      <c r="G4385" s="14" t="s">
        <v>22529</v>
      </c>
      <c r="H4385" s="14" t="s">
        <v>22530</v>
      </c>
      <c r="I4385" s="14">
        <v>0.547</v>
      </c>
      <c r="J4385" s="14">
        <v>0.844</v>
      </c>
      <c r="K4385" s="14">
        <v>0.8612495454652912</v>
      </c>
      <c r="L4385" s="14">
        <v>0.0865</v>
      </c>
      <c r="M4385" s="14">
        <v>0.0066</v>
      </c>
      <c r="N4385" s="14">
        <v>2.32E-6</v>
      </c>
      <c r="O4385" s="14">
        <v>0.0604</v>
      </c>
      <c r="P4385" s="14">
        <v>0.666</v>
      </c>
      <c r="Q4385" s="14">
        <v>175.814</v>
      </c>
      <c r="R4385" s="14">
        <v>6.0</v>
      </c>
      <c r="S4385" s="14">
        <v>1.0</v>
      </c>
      <c r="T4385" s="14" t="s">
        <v>1434</v>
      </c>
      <c r="U4385" s="14" t="s">
        <v>35</v>
      </c>
      <c r="V4385" s="16" t="s">
        <v>407</v>
      </c>
      <c r="W4385" s="17" t="s">
        <v>185</v>
      </c>
    </row>
    <row r="4386" ht="15.75" customHeight="1">
      <c r="A4386" s="14" t="s">
        <v>22531</v>
      </c>
      <c r="B4386" s="14" t="s">
        <v>22532</v>
      </c>
      <c r="C4386" s="14">
        <v>2025.0</v>
      </c>
      <c r="D4386" s="14">
        <v>52.0</v>
      </c>
      <c r="E4386" s="14">
        <v>167754.0</v>
      </c>
      <c r="F4386" s="14" t="s">
        <v>4278</v>
      </c>
      <c r="G4386" s="14" t="s">
        <v>8641</v>
      </c>
      <c r="H4386" s="14" t="s">
        <v>22532</v>
      </c>
      <c r="I4386" s="14">
        <v>0.775</v>
      </c>
      <c r="J4386" s="14">
        <v>0.755</v>
      </c>
      <c r="K4386" s="14">
        <v>0.868671529081157</v>
      </c>
      <c r="L4386" s="14">
        <v>0.135</v>
      </c>
      <c r="M4386" s="14">
        <v>0.0605</v>
      </c>
      <c r="N4386" s="14">
        <v>0.0</v>
      </c>
      <c r="O4386" s="14">
        <v>0.279</v>
      </c>
      <c r="P4386" s="14">
        <v>0.695</v>
      </c>
      <c r="Q4386" s="14">
        <v>139.947</v>
      </c>
      <c r="R4386" s="14">
        <v>1.0</v>
      </c>
      <c r="S4386" s="14">
        <v>1.0</v>
      </c>
      <c r="T4386" s="14" t="s">
        <v>1434</v>
      </c>
      <c r="U4386" s="14" t="s">
        <v>35</v>
      </c>
      <c r="V4386" s="16" t="s">
        <v>407</v>
      </c>
      <c r="W4386" s="17" t="s">
        <v>185</v>
      </c>
    </row>
    <row r="4387" ht="15.75" customHeight="1">
      <c r="A4387" s="14" t="s">
        <v>22533</v>
      </c>
      <c r="B4387" s="14" t="s">
        <v>22534</v>
      </c>
      <c r="C4387" s="14">
        <v>2025.0</v>
      </c>
      <c r="D4387" s="14">
        <v>52.0</v>
      </c>
      <c r="E4387" s="14">
        <v>98255.0</v>
      </c>
      <c r="F4387" s="14" t="s">
        <v>4278</v>
      </c>
      <c r="G4387" s="14" t="s">
        <v>8641</v>
      </c>
      <c r="H4387" s="14" t="s">
        <v>8642</v>
      </c>
      <c r="I4387" s="14">
        <v>0.709</v>
      </c>
      <c r="J4387" s="14">
        <v>0.282</v>
      </c>
      <c r="K4387" s="14">
        <v>0.7095801338799741</v>
      </c>
      <c r="L4387" s="14">
        <v>0.0363</v>
      </c>
      <c r="M4387" s="14">
        <v>0.857</v>
      </c>
      <c r="N4387" s="14">
        <v>0.701</v>
      </c>
      <c r="O4387" s="14">
        <v>0.175</v>
      </c>
      <c r="P4387" s="14">
        <v>0.555</v>
      </c>
      <c r="Q4387" s="14">
        <v>98.016</v>
      </c>
      <c r="R4387" s="14">
        <v>0.0</v>
      </c>
      <c r="S4387" s="14">
        <v>0.0</v>
      </c>
      <c r="T4387" s="14" t="s">
        <v>1434</v>
      </c>
      <c r="U4387" s="14" t="s">
        <v>35</v>
      </c>
      <c r="V4387" s="16" t="s">
        <v>333</v>
      </c>
      <c r="W4387" s="17" t="s">
        <v>185</v>
      </c>
    </row>
    <row r="4388" ht="15.75" customHeight="1">
      <c r="A4388" s="14" t="s">
        <v>11146</v>
      </c>
      <c r="B4388" s="14" t="s">
        <v>11147</v>
      </c>
      <c r="C4388" s="14">
        <v>2023.0</v>
      </c>
      <c r="D4388" s="14">
        <v>52.0</v>
      </c>
      <c r="E4388" s="14">
        <v>136543.0</v>
      </c>
      <c r="F4388" s="14" t="s">
        <v>1697</v>
      </c>
      <c r="G4388" s="14" t="s">
        <v>10451</v>
      </c>
      <c r="H4388" s="14" t="s">
        <v>10452</v>
      </c>
      <c r="I4388" s="14">
        <v>0.76</v>
      </c>
      <c r="J4388" s="14">
        <v>0.805</v>
      </c>
      <c r="K4388" s="14">
        <v>0.8791093619472738</v>
      </c>
      <c r="L4388" s="14">
        <v>0.155</v>
      </c>
      <c r="M4388" s="14">
        <v>0.184</v>
      </c>
      <c r="N4388" s="14">
        <v>0.0</v>
      </c>
      <c r="O4388" s="14">
        <v>0.313</v>
      </c>
      <c r="P4388" s="14">
        <v>0.614</v>
      </c>
      <c r="Q4388" s="14">
        <v>122.016</v>
      </c>
      <c r="R4388" s="14">
        <v>0.0</v>
      </c>
      <c r="S4388" s="14">
        <v>1.0</v>
      </c>
      <c r="T4388" s="14" t="s">
        <v>103</v>
      </c>
      <c r="U4388" s="14" t="s">
        <v>35</v>
      </c>
      <c r="V4388" s="16" t="s">
        <v>407</v>
      </c>
      <c r="W4388" s="17" t="s">
        <v>185</v>
      </c>
    </row>
    <row r="4389" ht="15.75" customHeight="1">
      <c r="A4389" s="14" t="s">
        <v>7036</v>
      </c>
      <c r="B4389" s="14" t="s">
        <v>7037</v>
      </c>
      <c r="C4389" s="14">
        <v>1979.0</v>
      </c>
      <c r="D4389" s="14">
        <v>52.0</v>
      </c>
      <c r="E4389" s="14">
        <v>154133.0</v>
      </c>
      <c r="F4389" s="14" t="s">
        <v>6917</v>
      </c>
      <c r="G4389" s="14" t="s">
        <v>6918</v>
      </c>
      <c r="H4389" s="14" t="s">
        <v>7038</v>
      </c>
      <c r="I4389" s="14">
        <v>0.627</v>
      </c>
      <c r="J4389" s="14">
        <v>0.536</v>
      </c>
      <c r="K4389" s="14">
        <v>0.6636365580676399</v>
      </c>
      <c r="L4389" s="14">
        <v>0.0436</v>
      </c>
      <c r="M4389" s="14">
        <v>0.667</v>
      </c>
      <c r="N4389" s="14">
        <v>0.661</v>
      </c>
      <c r="O4389" s="14">
        <v>0.0894</v>
      </c>
      <c r="P4389" s="14">
        <v>0.492</v>
      </c>
      <c r="Q4389" s="14">
        <v>79.725</v>
      </c>
      <c r="R4389" s="14">
        <v>0.0</v>
      </c>
      <c r="S4389" s="14">
        <v>1.0</v>
      </c>
      <c r="T4389" s="14" t="s">
        <v>103</v>
      </c>
      <c r="U4389" s="14" t="s">
        <v>35</v>
      </c>
      <c r="V4389" s="16" t="s">
        <v>54</v>
      </c>
      <c r="W4389" s="17" t="s">
        <v>251</v>
      </c>
    </row>
    <row r="4390" ht="15.75" customHeight="1">
      <c r="A4390" s="14" t="s">
        <v>11148</v>
      </c>
      <c r="B4390" s="14" t="s">
        <v>11149</v>
      </c>
      <c r="C4390" s="14">
        <v>1991.0</v>
      </c>
      <c r="D4390" s="14">
        <v>52.0</v>
      </c>
      <c r="E4390" s="14">
        <v>328640.0</v>
      </c>
      <c r="F4390" s="14" t="s">
        <v>209</v>
      </c>
      <c r="G4390" s="14" t="s">
        <v>11150</v>
      </c>
      <c r="H4390" s="14" t="s">
        <v>11151</v>
      </c>
      <c r="I4390" s="14">
        <v>0.533</v>
      </c>
      <c r="J4390" s="14">
        <v>0.451</v>
      </c>
      <c r="K4390" s="14">
        <v>0.7510534083213688</v>
      </c>
      <c r="L4390" s="14">
        <v>0.0317</v>
      </c>
      <c r="M4390" s="14">
        <v>0.729</v>
      </c>
      <c r="N4390" s="14">
        <v>2.51E-4</v>
      </c>
      <c r="O4390" s="14">
        <v>0.331</v>
      </c>
      <c r="P4390" s="14">
        <v>0.801</v>
      </c>
      <c r="Q4390" s="14">
        <v>120.553</v>
      </c>
      <c r="R4390" s="14">
        <v>9.0</v>
      </c>
      <c r="S4390" s="14">
        <v>0.0</v>
      </c>
      <c r="T4390" s="14" t="s">
        <v>104</v>
      </c>
      <c r="U4390" s="14" t="s">
        <v>68</v>
      </c>
      <c r="V4390" s="16" t="s">
        <v>560</v>
      </c>
      <c r="W4390" s="17" t="s">
        <v>185</v>
      </c>
    </row>
    <row r="4391" ht="15.75" customHeight="1">
      <c r="A4391" s="14" t="s">
        <v>11153</v>
      </c>
      <c r="B4391" s="14" t="s">
        <v>11154</v>
      </c>
      <c r="C4391" s="14">
        <v>1999.0</v>
      </c>
      <c r="D4391" s="14">
        <v>52.0</v>
      </c>
      <c r="E4391" s="14">
        <v>312693.0</v>
      </c>
      <c r="F4391" s="14" t="s">
        <v>4868</v>
      </c>
      <c r="G4391" s="14" t="s">
        <v>11155</v>
      </c>
      <c r="H4391" s="14" t="s">
        <v>11156</v>
      </c>
      <c r="I4391" s="14">
        <v>0.745</v>
      </c>
      <c r="J4391" s="14">
        <v>0.726</v>
      </c>
      <c r="K4391" s="14">
        <v>0.8025795135969334</v>
      </c>
      <c r="L4391" s="14">
        <v>0.0428</v>
      </c>
      <c r="M4391" s="14">
        <v>0.739</v>
      </c>
      <c r="N4391" s="14">
        <v>0.0</v>
      </c>
      <c r="O4391" s="14">
        <v>0.0276</v>
      </c>
      <c r="P4391" s="14">
        <v>0.951</v>
      </c>
      <c r="Q4391" s="14">
        <v>134.1</v>
      </c>
      <c r="R4391" s="14">
        <v>7.0</v>
      </c>
      <c r="S4391" s="14">
        <v>1.0</v>
      </c>
      <c r="T4391" s="14" t="s">
        <v>104</v>
      </c>
      <c r="U4391" s="14" t="s">
        <v>35</v>
      </c>
      <c r="V4391" s="16" t="s">
        <v>819</v>
      </c>
      <c r="W4391" s="17" t="s">
        <v>185</v>
      </c>
    </row>
    <row r="4392" ht="15.75" customHeight="1">
      <c r="A4392" s="14" t="s">
        <v>11157</v>
      </c>
      <c r="B4392" s="14" t="s">
        <v>11158</v>
      </c>
      <c r="C4392" s="14">
        <v>2017.0</v>
      </c>
      <c r="D4392" s="14">
        <v>52.0</v>
      </c>
      <c r="E4392" s="14">
        <v>203994.0</v>
      </c>
      <c r="F4392" s="14" t="s">
        <v>3852</v>
      </c>
      <c r="G4392" s="14" t="s">
        <v>1585</v>
      </c>
      <c r="H4392" s="14" t="s">
        <v>6211</v>
      </c>
      <c r="I4392" s="14">
        <v>0.7</v>
      </c>
      <c r="J4392" s="14">
        <v>0.416</v>
      </c>
      <c r="K4392" s="14">
        <v>0.8123542874080305</v>
      </c>
      <c r="L4392" s="14">
        <v>0.0281</v>
      </c>
      <c r="M4392" s="14">
        <v>0.458</v>
      </c>
      <c r="N4392" s="14">
        <v>5.09E-6</v>
      </c>
      <c r="O4392" s="14">
        <v>0.143</v>
      </c>
      <c r="P4392" s="14">
        <v>0.66</v>
      </c>
      <c r="Q4392" s="14">
        <v>119.96</v>
      </c>
      <c r="R4392" s="14">
        <v>0.0</v>
      </c>
      <c r="S4392" s="14">
        <v>0.0</v>
      </c>
      <c r="T4392" s="14" t="s">
        <v>34</v>
      </c>
      <c r="U4392" s="14" t="s">
        <v>35</v>
      </c>
      <c r="V4392" s="16" t="s">
        <v>407</v>
      </c>
      <c r="W4392" s="17" t="s">
        <v>185</v>
      </c>
    </row>
    <row r="4393" ht="15.75" customHeight="1">
      <c r="A4393" s="14" t="s">
        <v>22535</v>
      </c>
      <c r="B4393" s="14" t="s">
        <v>22536</v>
      </c>
      <c r="C4393" s="14">
        <v>2016.0</v>
      </c>
      <c r="D4393" s="14">
        <v>52.0</v>
      </c>
      <c r="E4393" s="14">
        <v>122919.0</v>
      </c>
      <c r="F4393" s="14" t="s">
        <v>8222</v>
      </c>
      <c r="G4393" s="14" t="s">
        <v>8698</v>
      </c>
      <c r="H4393" s="14" t="s">
        <v>22537</v>
      </c>
      <c r="I4393" s="14">
        <v>0.974</v>
      </c>
      <c r="J4393" s="14">
        <v>0.328</v>
      </c>
      <c r="K4393" s="14">
        <v>0.7436742027090526</v>
      </c>
      <c r="L4393" s="14">
        <v>0.0455</v>
      </c>
      <c r="M4393" s="14">
        <v>0.634</v>
      </c>
      <c r="N4393" s="14">
        <v>6.69E-6</v>
      </c>
      <c r="O4393" s="14">
        <v>0.0647</v>
      </c>
      <c r="P4393" s="14">
        <v>0.786</v>
      </c>
      <c r="Q4393" s="14">
        <v>119.96</v>
      </c>
      <c r="R4393" s="14">
        <v>10.0</v>
      </c>
      <c r="S4393" s="14">
        <v>1.0</v>
      </c>
      <c r="T4393" s="14" t="s">
        <v>1434</v>
      </c>
      <c r="U4393" s="14" t="s">
        <v>35</v>
      </c>
      <c r="V4393" s="16" t="s">
        <v>181</v>
      </c>
      <c r="W4393" s="17" t="s">
        <v>185</v>
      </c>
    </row>
    <row r="4394" ht="15.75" customHeight="1">
      <c r="A4394" s="14" t="s">
        <v>11159</v>
      </c>
      <c r="B4394" s="14" t="s">
        <v>8408</v>
      </c>
      <c r="C4394" s="14">
        <v>1969.0</v>
      </c>
      <c r="D4394" s="14">
        <v>52.0</v>
      </c>
      <c r="E4394" s="14">
        <v>187226.0</v>
      </c>
      <c r="F4394" s="14" t="s">
        <v>11160</v>
      </c>
      <c r="G4394" s="14" t="s">
        <v>11161</v>
      </c>
      <c r="H4394" s="14" t="s">
        <v>11162</v>
      </c>
      <c r="I4394" s="14">
        <v>0.72</v>
      </c>
      <c r="J4394" s="14">
        <v>0.391</v>
      </c>
      <c r="K4394" s="14">
        <v>0.6195324364079412</v>
      </c>
      <c r="L4394" s="14">
        <v>0.0342</v>
      </c>
      <c r="M4394" s="14">
        <v>0.163</v>
      </c>
      <c r="N4394" s="14">
        <v>8.29E-5</v>
      </c>
      <c r="O4394" s="14">
        <v>0.046</v>
      </c>
      <c r="P4394" s="14">
        <v>0.786</v>
      </c>
      <c r="Q4394" s="14">
        <v>120.79</v>
      </c>
      <c r="R4394" s="14">
        <v>2.0</v>
      </c>
      <c r="S4394" s="14">
        <v>1.0</v>
      </c>
      <c r="T4394" s="14" t="s">
        <v>103</v>
      </c>
      <c r="U4394" s="14" t="s">
        <v>35</v>
      </c>
      <c r="V4394" s="16" t="s">
        <v>181</v>
      </c>
      <c r="W4394" s="17" t="s">
        <v>185</v>
      </c>
    </row>
    <row r="4395" ht="15.75" customHeight="1">
      <c r="A4395" s="14" t="s">
        <v>7042</v>
      </c>
      <c r="B4395" s="14" t="s">
        <v>7043</v>
      </c>
      <c r="C4395" s="14">
        <v>2023.0</v>
      </c>
      <c r="D4395" s="14">
        <v>52.0</v>
      </c>
      <c r="E4395" s="14">
        <v>277237.0</v>
      </c>
      <c r="F4395" s="14" t="s">
        <v>880</v>
      </c>
      <c r="G4395" s="14" t="s">
        <v>1822</v>
      </c>
      <c r="H4395" s="14" t="s">
        <v>7046</v>
      </c>
      <c r="I4395" s="14">
        <v>0.462</v>
      </c>
      <c r="J4395" s="14">
        <v>0.92</v>
      </c>
      <c r="K4395" s="14">
        <v>0.845336128144818</v>
      </c>
      <c r="L4395" s="14">
        <v>0.144</v>
      </c>
      <c r="M4395" s="14">
        <v>0.166</v>
      </c>
      <c r="N4395" s="14">
        <v>0.0</v>
      </c>
      <c r="O4395" s="14">
        <v>0.098</v>
      </c>
      <c r="P4395" s="14">
        <v>0.487</v>
      </c>
      <c r="Q4395" s="14">
        <v>173.13</v>
      </c>
      <c r="R4395" s="14">
        <v>4.0</v>
      </c>
      <c r="S4395" s="14">
        <v>0.0</v>
      </c>
      <c r="T4395" s="14" t="s">
        <v>104</v>
      </c>
      <c r="U4395" s="14" t="s">
        <v>35</v>
      </c>
      <c r="V4395" s="16" t="s">
        <v>54</v>
      </c>
      <c r="W4395" s="17" t="s">
        <v>251</v>
      </c>
    </row>
    <row r="4396" ht="15.75" customHeight="1">
      <c r="A4396" s="14" t="s">
        <v>22538</v>
      </c>
      <c r="B4396" s="14" t="s">
        <v>22539</v>
      </c>
      <c r="C4396" s="14">
        <v>2014.0</v>
      </c>
      <c r="D4396" s="14">
        <v>52.0</v>
      </c>
      <c r="E4396" s="14">
        <v>306464.0</v>
      </c>
      <c r="F4396" s="14" t="s">
        <v>11294</v>
      </c>
      <c r="G4396" s="14" t="s">
        <v>22540</v>
      </c>
      <c r="H4396" s="14" t="s">
        <v>22541</v>
      </c>
      <c r="I4396" s="14">
        <v>0.523</v>
      </c>
      <c r="J4396" s="14">
        <v>0.988</v>
      </c>
      <c r="K4396" s="14">
        <v>0.9091822984426844</v>
      </c>
      <c r="L4396" s="14">
        <v>0.243</v>
      </c>
      <c r="M4396" s="14">
        <v>0.617</v>
      </c>
      <c r="N4396" s="14">
        <v>8.33E-6</v>
      </c>
      <c r="O4396" s="14">
        <v>0.167</v>
      </c>
      <c r="P4396" s="14">
        <v>0.578</v>
      </c>
      <c r="Q4396" s="14">
        <v>134.95</v>
      </c>
      <c r="R4396" s="14">
        <v>8.0</v>
      </c>
      <c r="S4396" s="14">
        <v>0.0</v>
      </c>
      <c r="T4396" s="14" t="s">
        <v>22542</v>
      </c>
      <c r="U4396" s="14" t="s">
        <v>35</v>
      </c>
      <c r="V4396" s="16" t="s">
        <v>333</v>
      </c>
      <c r="W4396" s="17" t="s">
        <v>185</v>
      </c>
    </row>
    <row r="4397" ht="15.75" customHeight="1">
      <c r="A4397" s="14" t="s">
        <v>11163</v>
      </c>
      <c r="B4397" s="14" t="s">
        <v>11165</v>
      </c>
      <c r="C4397" s="14">
        <v>2000.0</v>
      </c>
      <c r="D4397" s="14">
        <v>52.0</v>
      </c>
      <c r="E4397" s="14">
        <v>136826.0</v>
      </c>
      <c r="F4397" s="14" t="s">
        <v>11166</v>
      </c>
      <c r="G4397" s="14" t="s">
        <v>9267</v>
      </c>
      <c r="H4397" s="14" t="s">
        <v>11167</v>
      </c>
      <c r="I4397" s="14">
        <v>0.65</v>
      </c>
      <c r="J4397" s="14">
        <v>0.777</v>
      </c>
      <c r="K4397" s="14">
        <v>0.8678801360154883</v>
      </c>
      <c r="L4397" s="14">
        <v>0.0294</v>
      </c>
      <c r="M4397" s="14">
        <v>0.141</v>
      </c>
      <c r="N4397" s="14">
        <v>0.343</v>
      </c>
      <c r="O4397" s="14">
        <v>0.215</v>
      </c>
      <c r="P4397" s="14">
        <v>0.574</v>
      </c>
      <c r="Q4397" s="14">
        <v>109.61</v>
      </c>
      <c r="R4397" s="14">
        <v>2.0</v>
      </c>
      <c r="S4397" s="14">
        <v>1.0</v>
      </c>
      <c r="T4397" s="14" t="s">
        <v>103</v>
      </c>
      <c r="U4397" s="14" t="s">
        <v>35</v>
      </c>
      <c r="V4397" s="16" t="s">
        <v>333</v>
      </c>
      <c r="W4397" s="17" t="s">
        <v>185</v>
      </c>
    </row>
    <row r="4398" ht="15.75" customHeight="1">
      <c r="A4398" s="14" t="s">
        <v>22543</v>
      </c>
      <c r="B4398" s="14" t="s">
        <v>22544</v>
      </c>
      <c r="C4398" s="14">
        <v>2023.0</v>
      </c>
      <c r="D4398" s="14">
        <v>52.0</v>
      </c>
      <c r="E4398" s="14">
        <v>180719.0</v>
      </c>
      <c r="F4398" s="14" t="s">
        <v>22545</v>
      </c>
      <c r="G4398" s="14" t="s">
        <v>7879</v>
      </c>
      <c r="H4398" s="14" t="s">
        <v>22546</v>
      </c>
      <c r="I4398" s="14">
        <v>0.583</v>
      </c>
      <c r="J4398" s="14">
        <v>0.881</v>
      </c>
      <c r="K4398" s="14">
        <v>0.8944880542233764</v>
      </c>
      <c r="L4398" s="14">
        <v>0.0327</v>
      </c>
      <c r="M4398" s="14">
        <v>0.0226</v>
      </c>
      <c r="N4398" s="14">
        <v>0.0</v>
      </c>
      <c r="O4398" s="14">
        <v>0.522</v>
      </c>
      <c r="P4398" s="14">
        <v>0.359</v>
      </c>
      <c r="Q4398" s="14">
        <v>123.06</v>
      </c>
      <c r="R4398" s="14">
        <v>5.0</v>
      </c>
      <c r="S4398" s="14">
        <v>1.0</v>
      </c>
      <c r="T4398" s="14" t="s">
        <v>1434</v>
      </c>
      <c r="U4398" s="14" t="s">
        <v>68</v>
      </c>
      <c r="V4398" s="16" t="s">
        <v>45</v>
      </c>
      <c r="W4398" s="17" t="s">
        <v>251</v>
      </c>
    </row>
    <row r="4399" ht="15.75" customHeight="1">
      <c r="A4399" s="14" t="s">
        <v>22547</v>
      </c>
      <c r="B4399" s="14" t="s">
        <v>22548</v>
      </c>
      <c r="C4399" s="14">
        <v>2020.0</v>
      </c>
      <c r="D4399" s="14">
        <v>52.0</v>
      </c>
      <c r="E4399" s="14">
        <v>165820.0</v>
      </c>
      <c r="F4399" s="14" t="s">
        <v>20916</v>
      </c>
      <c r="G4399" s="14" t="s">
        <v>20917</v>
      </c>
      <c r="H4399" s="14" t="s">
        <v>22549</v>
      </c>
      <c r="I4399" s="14">
        <v>0.728</v>
      </c>
      <c r="J4399" s="14">
        <v>0.802</v>
      </c>
      <c r="K4399" s="14">
        <v>0.9229568155856747</v>
      </c>
      <c r="L4399" s="14">
        <v>0.0457</v>
      </c>
      <c r="M4399" s="14">
        <v>0.411</v>
      </c>
      <c r="N4399" s="14">
        <v>0.0</v>
      </c>
      <c r="O4399" s="14">
        <v>0.102</v>
      </c>
      <c r="P4399" s="14">
        <v>0.866</v>
      </c>
      <c r="Q4399" s="14">
        <v>77.01</v>
      </c>
      <c r="R4399" s="14">
        <v>0.0</v>
      </c>
      <c r="S4399" s="14">
        <v>1.0</v>
      </c>
      <c r="T4399" s="14" t="s">
        <v>1264</v>
      </c>
      <c r="U4399" s="14" t="s">
        <v>68</v>
      </c>
      <c r="V4399" s="16" t="s">
        <v>560</v>
      </c>
      <c r="W4399" s="17" t="s">
        <v>185</v>
      </c>
    </row>
    <row r="4400" ht="15.75" customHeight="1">
      <c r="A4400" s="14" t="s">
        <v>22550</v>
      </c>
      <c r="B4400" s="14" t="s">
        <v>22551</v>
      </c>
      <c r="C4400" s="14">
        <v>2020.0</v>
      </c>
      <c r="D4400" s="14">
        <v>52.0</v>
      </c>
      <c r="E4400" s="14">
        <v>323786.0</v>
      </c>
      <c r="F4400" s="14" t="s">
        <v>22552</v>
      </c>
      <c r="G4400" s="14" t="s">
        <v>12109</v>
      </c>
      <c r="H4400" s="14" t="s">
        <v>22553</v>
      </c>
      <c r="I4400" s="14">
        <v>0.774</v>
      </c>
      <c r="J4400" s="14">
        <v>0.735</v>
      </c>
      <c r="K4400" s="14">
        <v>0.931191581268984</v>
      </c>
      <c r="L4400" s="14">
        <v>0.077</v>
      </c>
      <c r="M4400" s="14">
        <v>0.201</v>
      </c>
      <c r="N4400" s="14">
        <v>7.21E-4</v>
      </c>
      <c r="O4400" s="14">
        <v>0.0538</v>
      </c>
      <c r="P4400" s="14">
        <v>0.726</v>
      </c>
      <c r="Q4400" s="14">
        <v>172.05</v>
      </c>
      <c r="R4400" s="14">
        <v>0.0</v>
      </c>
      <c r="S4400" s="14">
        <v>1.0</v>
      </c>
      <c r="T4400" s="14" t="s">
        <v>1264</v>
      </c>
      <c r="U4400" s="14" t="s">
        <v>68</v>
      </c>
      <c r="V4400" s="16" t="s">
        <v>181</v>
      </c>
      <c r="W4400" s="17" t="s">
        <v>185</v>
      </c>
    </row>
    <row r="4401" ht="15.75" customHeight="1">
      <c r="A4401" s="14" t="s">
        <v>22554</v>
      </c>
      <c r="B4401" s="14" t="s">
        <v>22555</v>
      </c>
      <c r="C4401" s="14">
        <v>2023.0</v>
      </c>
      <c r="D4401" s="14">
        <v>52.0</v>
      </c>
      <c r="E4401" s="14">
        <v>212400.0</v>
      </c>
      <c r="F4401" s="14" t="s">
        <v>4278</v>
      </c>
      <c r="G4401" s="14" t="s">
        <v>13441</v>
      </c>
      <c r="H4401" s="14" t="s">
        <v>22556</v>
      </c>
      <c r="I4401" s="14">
        <v>0.833</v>
      </c>
      <c r="J4401" s="14">
        <v>0.468</v>
      </c>
      <c r="K4401" s="14">
        <v>0.8286740957622255</v>
      </c>
      <c r="L4401" s="14">
        <v>0.0575</v>
      </c>
      <c r="M4401" s="14">
        <v>0.55</v>
      </c>
      <c r="N4401" s="14">
        <v>0.0</v>
      </c>
      <c r="O4401" s="14">
        <v>0.102</v>
      </c>
      <c r="P4401" s="14">
        <v>0.78</v>
      </c>
      <c r="Q4401" s="14">
        <v>80.02</v>
      </c>
      <c r="R4401" s="14">
        <v>4.0</v>
      </c>
      <c r="S4401" s="14">
        <v>0.0</v>
      </c>
      <c r="T4401" s="14" t="s">
        <v>1434</v>
      </c>
      <c r="U4401" s="14" t="s">
        <v>68</v>
      </c>
      <c r="V4401" s="16" t="s">
        <v>181</v>
      </c>
      <c r="W4401" s="17" t="s">
        <v>185</v>
      </c>
    </row>
    <row r="4402" ht="15.75" customHeight="1">
      <c r="A4402" s="14" t="s">
        <v>22557</v>
      </c>
      <c r="B4402" s="14" t="s">
        <v>22558</v>
      </c>
      <c r="C4402" s="14">
        <v>2003.0</v>
      </c>
      <c r="D4402" s="14">
        <v>52.0</v>
      </c>
      <c r="E4402" s="14">
        <v>191346.0</v>
      </c>
      <c r="F4402" s="14" t="s">
        <v>5520</v>
      </c>
      <c r="G4402" s="14" t="s">
        <v>22559</v>
      </c>
      <c r="H4402" s="14" t="s">
        <v>22560</v>
      </c>
      <c r="I4402" s="14">
        <v>0.344</v>
      </c>
      <c r="J4402" s="14">
        <v>0.966</v>
      </c>
      <c r="K4402" s="14">
        <v>0.92417598868684</v>
      </c>
      <c r="L4402" s="14">
        <v>0.105</v>
      </c>
      <c r="M4402" s="14">
        <v>0.112</v>
      </c>
      <c r="N4402" s="14">
        <v>0.0</v>
      </c>
      <c r="O4402" s="14">
        <v>0.14</v>
      </c>
      <c r="P4402" s="14">
        <v>0.647</v>
      </c>
      <c r="Q4402" s="14">
        <v>206.9</v>
      </c>
      <c r="R4402" s="14">
        <v>1.0</v>
      </c>
      <c r="S4402" s="14">
        <v>1.0</v>
      </c>
      <c r="T4402" s="14" t="s">
        <v>1264</v>
      </c>
      <c r="U4402" s="14" t="s">
        <v>94</v>
      </c>
      <c r="V4402" s="16" t="s">
        <v>407</v>
      </c>
      <c r="W4402" s="17" t="s">
        <v>185</v>
      </c>
    </row>
    <row r="4403" ht="15.75" customHeight="1">
      <c r="A4403" s="14" t="s">
        <v>11168</v>
      </c>
      <c r="B4403" s="14" t="s">
        <v>11169</v>
      </c>
      <c r="C4403" s="14">
        <v>2006.0</v>
      </c>
      <c r="D4403" s="14">
        <v>52.0</v>
      </c>
      <c r="E4403" s="14">
        <v>228388.0</v>
      </c>
      <c r="F4403" s="14" t="s">
        <v>880</v>
      </c>
      <c r="G4403" s="14" t="s">
        <v>8089</v>
      </c>
      <c r="H4403" s="14" t="s">
        <v>11170</v>
      </c>
      <c r="I4403" s="14">
        <v>0.894</v>
      </c>
      <c r="J4403" s="14">
        <v>0.687</v>
      </c>
      <c r="K4403" s="14">
        <v>0.789446666507188</v>
      </c>
      <c r="L4403" s="14">
        <v>0.119</v>
      </c>
      <c r="M4403" s="14">
        <v>0.366</v>
      </c>
      <c r="N4403" s="14">
        <v>0.0</v>
      </c>
      <c r="O4403" s="14">
        <v>0.111</v>
      </c>
      <c r="P4403" s="14">
        <v>0.645</v>
      </c>
      <c r="Q4403" s="14">
        <v>113.99</v>
      </c>
      <c r="R4403" s="14">
        <v>5.0</v>
      </c>
      <c r="S4403" s="14">
        <v>1.0</v>
      </c>
      <c r="T4403" s="14" t="s">
        <v>104</v>
      </c>
      <c r="U4403" s="14" t="s">
        <v>94</v>
      </c>
      <c r="V4403" s="16" t="s">
        <v>407</v>
      </c>
      <c r="W4403" s="17" t="s">
        <v>185</v>
      </c>
    </row>
    <row r="4404" ht="15.75" customHeight="1">
      <c r="A4404" s="14" t="s">
        <v>11171</v>
      </c>
      <c r="B4404" s="14" t="s">
        <v>11172</v>
      </c>
      <c r="C4404" s="14">
        <v>2014.0</v>
      </c>
      <c r="D4404" s="14">
        <v>53.0</v>
      </c>
      <c r="E4404" s="14">
        <v>327998.0</v>
      </c>
      <c r="F4404" s="14" t="s">
        <v>3852</v>
      </c>
      <c r="G4404" s="14" t="s">
        <v>1585</v>
      </c>
      <c r="H4404" s="14" t="s">
        <v>11173</v>
      </c>
      <c r="I4404" s="14">
        <v>0.566</v>
      </c>
      <c r="J4404" s="14">
        <v>0.76</v>
      </c>
      <c r="K4404" s="14">
        <v>0.8711954312905869</v>
      </c>
      <c r="L4404" s="14">
        <v>0.0337</v>
      </c>
      <c r="M4404" s="14">
        <v>0.411</v>
      </c>
      <c r="N4404" s="14">
        <v>0.0</v>
      </c>
      <c r="O4404" s="14">
        <v>0.335</v>
      </c>
      <c r="P4404" s="14">
        <v>0.517</v>
      </c>
      <c r="Q4404" s="14">
        <v>90.036</v>
      </c>
      <c r="R4404" s="14">
        <v>11.0</v>
      </c>
      <c r="S4404" s="14">
        <v>0.0</v>
      </c>
      <c r="T4404" s="14" t="s">
        <v>34</v>
      </c>
      <c r="U4404" s="14" t="s">
        <v>35</v>
      </c>
      <c r="V4404" s="16" t="s">
        <v>333</v>
      </c>
      <c r="W4404" s="17" t="s">
        <v>185</v>
      </c>
    </row>
    <row r="4405" ht="15.75" customHeight="1">
      <c r="A4405" s="14" t="s">
        <v>7047</v>
      </c>
      <c r="B4405" s="14" t="s">
        <v>7048</v>
      </c>
      <c r="C4405" s="14">
        <v>2019.0</v>
      </c>
      <c r="D4405" s="14">
        <v>53.0</v>
      </c>
      <c r="E4405" s="14">
        <v>265142.0</v>
      </c>
      <c r="F4405" s="14" t="s">
        <v>26</v>
      </c>
      <c r="G4405" s="14" t="s">
        <v>7049</v>
      </c>
      <c r="H4405" s="14" t="s">
        <v>7048</v>
      </c>
      <c r="I4405" s="14">
        <v>0.548</v>
      </c>
      <c r="J4405" s="14">
        <v>0.719</v>
      </c>
      <c r="K4405" s="14">
        <v>0.8589823112771592</v>
      </c>
      <c r="L4405" s="14">
        <v>0.0312</v>
      </c>
      <c r="M4405" s="14">
        <v>0.0109</v>
      </c>
      <c r="N4405" s="14">
        <v>3.76E-4</v>
      </c>
      <c r="O4405" s="14">
        <v>0.0866</v>
      </c>
      <c r="P4405" s="14">
        <v>0.368</v>
      </c>
      <c r="Q4405" s="14">
        <v>105.025</v>
      </c>
      <c r="R4405" s="14">
        <v>11.0</v>
      </c>
      <c r="S4405" s="14">
        <v>1.0</v>
      </c>
      <c r="T4405" s="14" t="s">
        <v>34</v>
      </c>
      <c r="U4405" s="14" t="s">
        <v>35</v>
      </c>
      <c r="V4405" s="16" t="s">
        <v>45</v>
      </c>
      <c r="W4405" s="17" t="s">
        <v>251</v>
      </c>
    </row>
    <row r="4406" ht="15.75" customHeight="1">
      <c r="A4406" s="14" t="s">
        <v>11175</v>
      </c>
      <c r="B4406" s="14" t="s">
        <v>11176</v>
      </c>
      <c r="C4406" s="14">
        <v>2010.0</v>
      </c>
      <c r="D4406" s="14">
        <v>53.0</v>
      </c>
      <c r="E4406" s="14">
        <v>167560.0</v>
      </c>
      <c r="F4406" s="14" t="s">
        <v>2074</v>
      </c>
      <c r="G4406" s="14" t="s">
        <v>2106</v>
      </c>
      <c r="H4406" s="14" t="s">
        <v>11177</v>
      </c>
      <c r="I4406" s="14">
        <v>0.672</v>
      </c>
      <c r="J4406" s="14">
        <v>0.649</v>
      </c>
      <c r="K4406" s="14">
        <v>0.8659979038593032</v>
      </c>
      <c r="L4406" s="14">
        <v>0.0677</v>
      </c>
      <c r="M4406" s="14">
        <v>0.00316</v>
      </c>
      <c r="N4406" s="14">
        <v>0.0</v>
      </c>
      <c r="O4406" s="14">
        <v>0.0547</v>
      </c>
      <c r="P4406" s="14">
        <v>0.883</v>
      </c>
      <c r="Q4406" s="14">
        <v>127.912</v>
      </c>
      <c r="R4406" s="14">
        <v>2.0</v>
      </c>
      <c r="S4406" s="14">
        <v>1.0</v>
      </c>
      <c r="T4406" s="14" t="s">
        <v>103</v>
      </c>
      <c r="U4406" s="14" t="s">
        <v>35</v>
      </c>
      <c r="V4406" s="16" t="s">
        <v>560</v>
      </c>
      <c r="W4406" s="17" t="s">
        <v>185</v>
      </c>
    </row>
    <row r="4407" ht="15.75" customHeight="1">
      <c r="A4407" s="14" t="s">
        <v>22561</v>
      </c>
      <c r="B4407" s="14" t="s">
        <v>22562</v>
      </c>
      <c r="C4407" s="14">
        <v>1994.0</v>
      </c>
      <c r="D4407" s="14">
        <v>53.0</v>
      </c>
      <c r="E4407" s="14">
        <v>434946.0</v>
      </c>
      <c r="F4407" s="14" t="s">
        <v>3763</v>
      </c>
      <c r="G4407" s="14" t="s">
        <v>3764</v>
      </c>
      <c r="H4407" s="14" t="s">
        <v>22563</v>
      </c>
      <c r="I4407" s="14">
        <v>0.6567054320987653</v>
      </c>
      <c r="J4407" s="14">
        <v>0.6703844999999999</v>
      </c>
      <c r="K4407" s="14">
        <v>0.8136264709055699</v>
      </c>
      <c r="L4407" s="14">
        <v>0.08138265432098765</v>
      </c>
      <c r="M4407" s="14">
        <v>0.2693400896296296</v>
      </c>
      <c r="N4407" s="14">
        <v>0.05448885008024692</v>
      </c>
      <c r="O4407" s="14">
        <v>0.1911505555555556</v>
      </c>
      <c r="P4407" s="14">
        <v>0.6187672839506173</v>
      </c>
      <c r="Q4407" s="14">
        <v>120.71</v>
      </c>
      <c r="R4407" s="14">
        <v>5.0</v>
      </c>
      <c r="S4407" s="14">
        <v>1.0</v>
      </c>
      <c r="T4407" s="14" t="s">
        <v>22434</v>
      </c>
      <c r="U4407" s="14" t="s">
        <v>35</v>
      </c>
      <c r="V4407" s="16" t="s">
        <v>407</v>
      </c>
      <c r="W4407" s="17" t="s">
        <v>185</v>
      </c>
    </row>
    <row r="4408" ht="15.75" customHeight="1">
      <c r="A4408" s="14" t="s">
        <v>11178</v>
      </c>
      <c r="B4408" s="14" t="s">
        <v>7206</v>
      </c>
      <c r="C4408" s="14">
        <v>1985.0</v>
      </c>
      <c r="D4408" s="14">
        <v>53.0</v>
      </c>
      <c r="E4408" s="14">
        <v>230000.0</v>
      </c>
      <c r="F4408" s="14" t="s">
        <v>4575</v>
      </c>
      <c r="G4408" s="14" t="s">
        <v>4576</v>
      </c>
      <c r="H4408" s="14" t="s">
        <v>11179</v>
      </c>
      <c r="I4408" s="14">
        <v>0.648</v>
      </c>
      <c r="J4408" s="14">
        <v>0.363</v>
      </c>
      <c r="K4408" s="14">
        <v>0.635510020733739</v>
      </c>
      <c r="L4408" s="14">
        <v>0.0909</v>
      </c>
      <c r="M4408" s="14">
        <v>0.482</v>
      </c>
      <c r="N4408" s="14">
        <v>0.109</v>
      </c>
      <c r="O4408" s="14">
        <v>0.0923</v>
      </c>
      <c r="P4408" s="14">
        <v>0.696</v>
      </c>
      <c r="Q4408" s="14">
        <v>115.76</v>
      </c>
      <c r="R4408" s="14">
        <v>3.0</v>
      </c>
      <c r="S4408" s="14">
        <v>1.0</v>
      </c>
      <c r="T4408" s="14" t="s">
        <v>103</v>
      </c>
      <c r="U4408" s="14" t="s">
        <v>35</v>
      </c>
      <c r="V4408" s="16" t="s">
        <v>407</v>
      </c>
      <c r="W4408" s="17" t="s">
        <v>185</v>
      </c>
    </row>
    <row r="4409" ht="15.75" customHeight="1">
      <c r="A4409" s="14" t="s">
        <v>22564</v>
      </c>
      <c r="B4409" s="14" t="s">
        <v>22565</v>
      </c>
      <c r="C4409" s="14">
        <v>2022.0</v>
      </c>
      <c r="D4409" s="14">
        <v>53.0</v>
      </c>
      <c r="E4409" s="14">
        <v>270157.0</v>
      </c>
      <c r="F4409" s="14" t="s">
        <v>22566</v>
      </c>
      <c r="G4409" s="14" t="s">
        <v>22567</v>
      </c>
      <c r="H4409" s="14" t="s">
        <v>22568</v>
      </c>
      <c r="I4409" s="14">
        <v>0.765</v>
      </c>
      <c r="J4409" s="14">
        <v>0.755</v>
      </c>
      <c r="K4409" s="14">
        <v>0.8197334930203468</v>
      </c>
      <c r="L4409" s="14">
        <v>0.0624</v>
      </c>
      <c r="M4409" s="14">
        <v>0.102</v>
      </c>
      <c r="N4409" s="14">
        <v>2.02E-5</v>
      </c>
      <c r="O4409" s="14">
        <v>0.0876</v>
      </c>
      <c r="P4409" s="14">
        <v>0.528</v>
      </c>
      <c r="Q4409" s="14">
        <v>122.0</v>
      </c>
      <c r="R4409" s="14">
        <v>6.0</v>
      </c>
      <c r="S4409" s="14">
        <v>1.0</v>
      </c>
      <c r="T4409" s="14" t="s">
        <v>22569</v>
      </c>
      <c r="U4409" s="14" t="s">
        <v>35</v>
      </c>
      <c r="V4409" s="16" t="s">
        <v>333</v>
      </c>
      <c r="W4409" s="17" t="s">
        <v>185</v>
      </c>
    </row>
    <row r="4410" ht="15.75" customHeight="1">
      <c r="A4410" s="14" t="s">
        <v>11181</v>
      </c>
      <c r="B4410" s="14" t="s">
        <v>11182</v>
      </c>
      <c r="C4410" s="14">
        <v>2013.0</v>
      </c>
      <c r="D4410" s="14">
        <v>53.0</v>
      </c>
      <c r="E4410" s="14">
        <v>185080.0</v>
      </c>
      <c r="F4410" s="14" t="s">
        <v>4348</v>
      </c>
      <c r="G4410" s="14" t="s">
        <v>4349</v>
      </c>
      <c r="H4410" s="14" t="s">
        <v>11183</v>
      </c>
      <c r="I4410" s="14">
        <v>0.6567054320987653</v>
      </c>
      <c r="J4410" s="14">
        <v>0.6703844999999999</v>
      </c>
      <c r="K4410" s="14">
        <v>0.8136264709055699</v>
      </c>
      <c r="L4410" s="14">
        <v>0.08138265432098765</v>
      </c>
      <c r="M4410" s="14">
        <v>0.2693400896296296</v>
      </c>
      <c r="N4410" s="14">
        <v>0.05448885008024692</v>
      </c>
      <c r="O4410" s="14">
        <v>0.1911505555555556</v>
      </c>
      <c r="P4410" s="14">
        <v>0.6187672839506173</v>
      </c>
      <c r="Q4410" s="14">
        <v>120.71</v>
      </c>
      <c r="R4410" s="14">
        <v>5.0</v>
      </c>
      <c r="S4410" s="14">
        <v>1.0</v>
      </c>
      <c r="T4410" s="14" t="s">
        <v>104</v>
      </c>
      <c r="U4410" s="14" t="s">
        <v>35</v>
      </c>
      <c r="V4410" s="16" t="s">
        <v>407</v>
      </c>
      <c r="W4410" s="17" t="s">
        <v>185</v>
      </c>
    </row>
    <row r="4411" ht="15.75" customHeight="1">
      <c r="A4411" s="14" t="s">
        <v>11184</v>
      </c>
      <c r="B4411" s="14" t="s">
        <v>11185</v>
      </c>
      <c r="C4411" s="14">
        <v>2014.0</v>
      </c>
      <c r="D4411" s="14">
        <v>53.0</v>
      </c>
      <c r="E4411" s="14">
        <v>262750.0</v>
      </c>
      <c r="F4411" s="14" t="s">
        <v>3852</v>
      </c>
      <c r="G4411" s="14" t="s">
        <v>1585</v>
      </c>
      <c r="H4411" s="14" t="s">
        <v>10135</v>
      </c>
      <c r="I4411" s="14">
        <v>0.62</v>
      </c>
      <c r="J4411" s="14">
        <v>0.728</v>
      </c>
      <c r="K4411" s="14">
        <v>0.8413577738146995</v>
      </c>
      <c r="L4411" s="14">
        <v>0.0317</v>
      </c>
      <c r="M4411" s="14">
        <v>0.471</v>
      </c>
      <c r="N4411" s="14">
        <v>0.0</v>
      </c>
      <c r="O4411" s="14">
        <v>0.164</v>
      </c>
      <c r="P4411" s="14">
        <v>0.7</v>
      </c>
      <c r="Q4411" s="14">
        <v>137.949</v>
      </c>
      <c r="R4411" s="14">
        <v>4.0</v>
      </c>
      <c r="S4411" s="14">
        <v>1.0</v>
      </c>
      <c r="T4411" s="14" t="s">
        <v>34</v>
      </c>
      <c r="U4411" s="14" t="s">
        <v>35</v>
      </c>
      <c r="V4411" s="16" t="s">
        <v>181</v>
      </c>
      <c r="W4411" s="17" t="s">
        <v>185</v>
      </c>
    </row>
    <row r="4412" ht="15.75" customHeight="1">
      <c r="A4412" s="14" t="s">
        <v>11186</v>
      </c>
      <c r="B4412" s="14" t="s">
        <v>11187</v>
      </c>
      <c r="C4412" s="14">
        <v>2021.0</v>
      </c>
      <c r="D4412" s="14">
        <v>53.0</v>
      </c>
      <c r="E4412" s="14">
        <v>223866.0</v>
      </c>
      <c r="F4412" s="14" t="s">
        <v>3108</v>
      </c>
      <c r="G4412" s="14" t="s">
        <v>6756</v>
      </c>
      <c r="H4412" s="14" t="s">
        <v>22455</v>
      </c>
      <c r="I4412" s="14">
        <v>0.578</v>
      </c>
      <c r="J4412" s="14">
        <v>0.558</v>
      </c>
      <c r="K4412" s="14">
        <v>0.8581695292097156</v>
      </c>
      <c r="L4412" s="14">
        <v>0.0872</v>
      </c>
      <c r="M4412" s="14">
        <v>0.236</v>
      </c>
      <c r="N4412" s="14">
        <v>0.0</v>
      </c>
      <c r="O4412" s="14">
        <v>0.143</v>
      </c>
      <c r="P4412" s="14">
        <v>0.54</v>
      </c>
      <c r="Q4412" s="14">
        <v>75.087</v>
      </c>
      <c r="R4412" s="14">
        <v>2.0</v>
      </c>
      <c r="S4412" s="14">
        <v>1.0</v>
      </c>
      <c r="T4412" s="14" t="s">
        <v>103</v>
      </c>
      <c r="U4412" s="14" t="s">
        <v>35</v>
      </c>
      <c r="V4412" s="16" t="s">
        <v>333</v>
      </c>
      <c r="W4412" s="17" t="s">
        <v>185</v>
      </c>
    </row>
    <row r="4413" ht="15.75" customHeight="1">
      <c r="A4413" s="14" t="s">
        <v>11189</v>
      </c>
      <c r="B4413" s="14" t="s">
        <v>11190</v>
      </c>
      <c r="C4413" s="14">
        <v>2021.0</v>
      </c>
      <c r="D4413" s="14">
        <v>53.0</v>
      </c>
      <c r="E4413" s="14">
        <v>203493.0</v>
      </c>
      <c r="F4413" s="14" t="s">
        <v>3108</v>
      </c>
      <c r="G4413" s="14" t="s">
        <v>6756</v>
      </c>
      <c r="H4413" s="14" t="s">
        <v>22455</v>
      </c>
      <c r="I4413" s="14">
        <v>0.686</v>
      </c>
      <c r="J4413" s="14">
        <v>0.765</v>
      </c>
      <c r="K4413" s="14">
        <v>0.8722862703811033</v>
      </c>
      <c r="L4413" s="14">
        <v>0.118</v>
      </c>
      <c r="M4413" s="14">
        <v>0.0122</v>
      </c>
      <c r="N4413" s="14">
        <v>0.0</v>
      </c>
      <c r="O4413" s="14">
        <v>0.127</v>
      </c>
      <c r="P4413" s="14">
        <v>0.743</v>
      </c>
      <c r="Q4413" s="14">
        <v>99.998</v>
      </c>
      <c r="R4413" s="14">
        <v>8.0</v>
      </c>
      <c r="S4413" s="14">
        <v>1.0</v>
      </c>
      <c r="T4413" s="14" t="s">
        <v>103</v>
      </c>
      <c r="U4413" s="14" t="s">
        <v>35</v>
      </c>
      <c r="V4413" s="16" t="s">
        <v>181</v>
      </c>
      <c r="W4413" s="17" t="s">
        <v>185</v>
      </c>
    </row>
    <row r="4414" ht="15.75" customHeight="1">
      <c r="A4414" s="14" t="s">
        <v>7053</v>
      </c>
      <c r="B4414" s="14" t="s">
        <v>7054</v>
      </c>
      <c r="C4414" s="14">
        <v>2023.0</v>
      </c>
      <c r="D4414" s="14">
        <v>53.0</v>
      </c>
      <c r="E4414" s="14">
        <v>239770.0</v>
      </c>
      <c r="F4414" s="14" t="s">
        <v>3108</v>
      </c>
      <c r="G4414" s="14" t="s">
        <v>6756</v>
      </c>
      <c r="H4414" s="14"/>
      <c r="I4414" s="14">
        <v>0.586</v>
      </c>
      <c r="J4414" s="14">
        <v>0.373</v>
      </c>
      <c r="K4414" s="14">
        <v>0.7778538275452304</v>
      </c>
      <c r="L4414" s="14">
        <v>0.0356</v>
      </c>
      <c r="M4414" s="14">
        <v>0.587</v>
      </c>
      <c r="N4414" s="14">
        <v>3.47E-6</v>
      </c>
      <c r="O4414" s="14">
        <v>0.0702</v>
      </c>
      <c r="P4414" s="14">
        <v>0.288</v>
      </c>
      <c r="Q4414" s="14">
        <v>147.057</v>
      </c>
      <c r="R4414" s="14">
        <v>4.0</v>
      </c>
      <c r="S4414" s="14">
        <v>1.0</v>
      </c>
      <c r="T4414" s="14" t="s">
        <v>103</v>
      </c>
      <c r="U4414" s="14" t="s">
        <v>35</v>
      </c>
      <c r="V4414" s="16" t="s">
        <v>36</v>
      </c>
      <c r="W4414" s="17" t="s">
        <v>251</v>
      </c>
    </row>
    <row r="4415" ht="15.75" customHeight="1">
      <c r="A4415" s="14" t="s">
        <v>7055</v>
      </c>
      <c r="B4415" s="14" t="s">
        <v>7056</v>
      </c>
      <c r="C4415" s="14">
        <v>2023.0</v>
      </c>
      <c r="D4415" s="14">
        <v>53.0</v>
      </c>
      <c r="E4415" s="14">
        <v>195083.0</v>
      </c>
      <c r="F4415" s="14" t="s">
        <v>3108</v>
      </c>
      <c r="G4415" s="14" t="s">
        <v>6756</v>
      </c>
      <c r="H4415" s="14"/>
      <c r="I4415" s="14">
        <v>0.322</v>
      </c>
      <c r="J4415" s="14">
        <v>0.202</v>
      </c>
      <c r="K4415" s="14">
        <v>0.8113703933263884</v>
      </c>
      <c r="L4415" s="14">
        <v>0.0384</v>
      </c>
      <c r="M4415" s="14">
        <v>0.878</v>
      </c>
      <c r="N4415" s="14">
        <v>0.0</v>
      </c>
      <c r="O4415" s="14">
        <v>0.0982</v>
      </c>
      <c r="P4415" s="14">
        <v>0.26</v>
      </c>
      <c r="Q4415" s="14">
        <v>52.994</v>
      </c>
      <c r="R4415" s="14">
        <v>7.0</v>
      </c>
      <c r="S4415" s="14">
        <v>1.0</v>
      </c>
      <c r="T4415" s="14" t="s">
        <v>103</v>
      </c>
      <c r="U4415" s="14" t="s">
        <v>35</v>
      </c>
      <c r="V4415" s="16" t="s">
        <v>36</v>
      </c>
      <c r="W4415" s="17" t="s">
        <v>251</v>
      </c>
    </row>
    <row r="4416" ht="15.75" customHeight="1">
      <c r="A4416" s="14" t="s">
        <v>11191</v>
      </c>
      <c r="B4416" s="14" t="s">
        <v>11192</v>
      </c>
      <c r="C4416" s="14">
        <v>2009.0</v>
      </c>
      <c r="D4416" s="14">
        <v>53.0</v>
      </c>
      <c r="E4416" s="14">
        <v>210879.0</v>
      </c>
      <c r="F4416" s="14" t="s">
        <v>11194</v>
      </c>
      <c r="G4416" s="14" t="s">
        <v>11195</v>
      </c>
      <c r="H4416" s="14" t="s">
        <v>11196</v>
      </c>
      <c r="I4416" s="14">
        <v>0.812</v>
      </c>
      <c r="J4416" s="14">
        <v>0.876</v>
      </c>
      <c r="K4416" s="14">
        <v>0.8365880264189125</v>
      </c>
      <c r="L4416" s="14">
        <v>0.136</v>
      </c>
      <c r="M4416" s="14">
        <v>0.0201</v>
      </c>
      <c r="N4416" s="14">
        <v>5.7E-5</v>
      </c>
      <c r="O4416" s="14">
        <v>0.338</v>
      </c>
      <c r="P4416" s="14">
        <v>0.863</v>
      </c>
      <c r="Q4416" s="14">
        <v>86.662</v>
      </c>
      <c r="R4416" s="14">
        <v>10.0</v>
      </c>
      <c r="S4416" s="14">
        <v>1.0</v>
      </c>
      <c r="T4416" s="14" t="s">
        <v>104</v>
      </c>
      <c r="U4416" s="14" t="s">
        <v>35</v>
      </c>
      <c r="V4416" s="16" t="s">
        <v>560</v>
      </c>
      <c r="W4416" s="17" t="s">
        <v>185</v>
      </c>
    </row>
    <row r="4417" ht="15.75" customHeight="1">
      <c r="A4417" s="14" t="s">
        <v>7060</v>
      </c>
      <c r="B4417" s="14" t="s">
        <v>7061</v>
      </c>
      <c r="C4417" s="14">
        <v>2012.0</v>
      </c>
      <c r="D4417" s="14">
        <v>53.0</v>
      </c>
      <c r="E4417" s="14">
        <v>342668.0</v>
      </c>
      <c r="F4417" s="14" t="s">
        <v>880</v>
      </c>
      <c r="G4417" s="14" t="s">
        <v>3591</v>
      </c>
      <c r="H4417" s="14" t="s">
        <v>7062</v>
      </c>
      <c r="I4417" s="14">
        <v>0.566</v>
      </c>
      <c r="J4417" s="14">
        <v>0.634</v>
      </c>
      <c r="K4417" s="14">
        <v>0.8557525720091599</v>
      </c>
      <c r="L4417" s="14">
        <v>0.0443</v>
      </c>
      <c r="M4417" s="14">
        <v>0.145</v>
      </c>
      <c r="N4417" s="14">
        <v>7.16E-4</v>
      </c>
      <c r="O4417" s="14">
        <v>0.0814</v>
      </c>
      <c r="P4417" s="14">
        <v>0.36</v>
      </c>
      <c r="Q4417" s="14">
        <v>143.89</v>
      </c>
      <c r="R4417" s="14">
        <v>2.0</v>
      </c>
      <c r="S4417" s="14">
        <v>1.0</v>
      </c>
      <c r="T4417" s="14" t="s">
        <v>104</v>
      </c>
      <c r="U4417" s="14" t="s">
        <v>35</v>
      </c>
      <c r="V4417" s="16" t="s">
        <v>45</v>
      </c>
      <c r="W4417" s="17" t="s">
        <v>251</v>
      </c>
    </row>
    <row r="4418" ht="15.75" customHeight="1">
      <c r="A4418" s="14" t="s">
        <v>11197</v>
      </c>
      <c r="B4418" s="14" t="s">
        <v>11198</v>
      </c>
      <c r="C4418" s="14">
        <v>2007.0</v>
      </c>
      <c r="D4418" s="14">
        <v>53.0</v>
      </c>
      <c r="E4418" s="14">
        <v>302710.0</v>
      </c>
      <c r="F4418" s="14" t="s">
        <v>880</v>
      </c>
      <c r="G4418" s="14" t="s">
        <v>7462</v>
      </c>
      <c r="H4418" s="14" t="s">
        <v>11199</v>
      </c>
      <c r="I4418" s="14">
        <v>0.82</v>
      </c>
      <c r="J4418" s="14">
        <v>0.795</v>
      </c>
      <c r="K4418" s="14">
        <v>0.7972750411567757</v>
      </c>
      <c r="L4418" s="14">
        <v>0.225</v>
      </c>
      <c r="M4418" s="14">
        <v>0.237</v>
      </c>
      <c r="N4418" s="14">
        <v>2.97E-4</v>
      </c>
      <c r="O4418" s="14">
        <v>0.0524</v>
      </c>
      <c r="P4418" s="14">
        <v>0.779</v>
      </c>
      <c r="Q4418" s="14">
        <v>104.988</v>
      </c>
      <c r="R4418" s="14">
        <v>9.0</v>
      </c>
      <c r="S4418" s="14">
        <v>0.0</v>
      </c>
      <c r="T4418" s="14" t="s">
        <v>104</v>
      </c>
      <c r="U4418" s="14" t="s">
        <v>35</v>
      </c>
      <c r="V4418" s="16" t="s">
        <v>181</v>
      </c>
      <c r="W4418" s="17" t="s">
        <v>185</v>
      </c>
    </row>
    <row r="4419" ht="15.75" customHeight="1">
      <c r="A4419" s="14" t="s">
        <v>11200</v>
      </c>
      <c r="B4419" s="14" t="s">
        <v>11201</v>
      </c>
      <c r="C4419" s="14">
        <v>2022.0</v>
      </c>
      <c r="D4419" s="14">
        <v>53.0</v>
      </c>
      <c r="E4419" s="14">
        <v>265063.0</v>
      </c>
      <c r="F4419" s="14" t="s">
        <v>880</v>
      </c>
      <c r="G4419" s="14" t="s">
        <v>1822</v>
      </c>
      <c r="H4419" s="14" t="s">
        <v>11201</v>
      </c>
      <c r="I4419" s="14">
        <v>0.54</v>
      </c>
      <c r="J4419" s="14">
        <v>0.796</v>
      </c>
      <c r="K4419" s="14">
        <v>0.8132526254825734</v>
      </c>
      <c r="L4419" s="14">
        <v>0.0521</v>
      </c>
      <c r="M4419" s="14">
        <v>0.371</v>
      </c>
      <c r="N4419" s="14">
        <v>0.00165</v>
      </c>
      <c r="O4419" s="14">
        <v>0.11</v>
      </c>
      <c r="P4419" s="14">
        <v>0.636</v>
      </c>
      <c r="Q4419" s="14">
        <v>78.99</v>
      </c>
      <c r="R4419" s="14">
        <v>4.0</v>
      </c>
      <c r="S4419" s="14">
        <v>1.0</v>
      </c>
      <c r="T4419" s="14" t="s">
        <v>104</v>
      </c>
      <c r="U4419" s="14" t="s">
        <v>35</v>
      </c>
      <c r="V4419" s="16" t="s">
        <v>407</v>
      </c>
      <c r="W4419" s="17" t="s">
        <v>185</v>
      </c>
    </row>
    <row r="4420" ht="15.75" customHeight="1">
      <c r="A4420" s="14" t="s">
        <v>7066</v>
      </c>
      <c r="B4420" s="14" t="s">
        <v>7067</v>
      </c>
      <c r="C4420" s="14">
        <v>2019.0</v>
      </c>
      <c r="D4420" s="14">
        <v>53.0</v>
      </c>
      <c r="E4420" s="14">
        <v>311367.0</v>
      </c>
      <c r="F4420" s="14" t="s">
        <v>3624</v>
      </c>
      <c r="G4420" s="14" t="s">
        <v>1593</v>
      </c>
      <c r="H4420" s="14" t="s">
        <v>7069</v>
      </c>
      <c r="I4420" s="14">
        <v>0.552</v>
      </c>
      <c r="J4420" s="14">
        <v>0.428</v>
      </c>
      <c r="K4420" s="14">
        <v>0.7727204671192711</v>
      </c>
      <c r="L4420" s="14">
        <v>0.0346</v>
      </c>
      <c r="M4420" s="14">
        <v>0.607</v>
      </c>
      <c r="N4420" s="14">
        <v>0.00125</v>
      </c>
      <c r="O4420" s="14">
        <v>0.115</v>
      </c>
      <c r="P4420" s="14">
        <v>0.197</v>
      </c>
      <c r="Q4420" s="14">
        <v>131.745</v>
      </c>
      <c r="R4420" s="14">
        <v>2.0</v>
      </c>
      <c r="S4420" s="14">
        <v>1.0</v>
      </c>
      <c r="T4420" s="14" t="s">
        <v>104</v>
      </c>
      <c r="U4420" s="14" t="s">
        <v>68</v>
      </c>
      <c r="V4420" s="16" t="s">
        <v>58</v>
      </c>
      <c r="W4420" s="17" t="s">
        <v>251</v>
      </c>
    </row>
    <row r="4421" ht="15.75" customHeight="1">
      <c r="A4421" s="14" t="s">
        <v>11203</v>
      </c>
      <c r="B4421" s="14" t="s">
        <v>11204</v>
      </c>
      <c r="C4421" s="14">
        <v>2012.0</v>
      </c>
      <c r="D4421" s="14">
        <v>53.0</v>
      </c>
      <c r="E4421" s="14">
        <v>303906.0</v>
      </c>
      <c r="F4421" s="14" t="s">
        <v>1629</v>
      </c>
      <c r="G4421" s="14" t="s">
        <v>3531</v>
      </c>
      <c r="H4421" s="14" t="s">
        <v>11205</v>
      </c>
      <c r="I4421" s="14">
        <v>0.677</v>
      </c>
      <c r="J4421" s="14">
        <v>0.88</v>
      </c>
      <c r="K4421" s="14">
        <v>0.8845421683980806</v>
      </c>
      <c r="L4421" s="14">
        <v>0.146</v>
      </c>
      <c r="M4421" s="14">
        <v>0.222</v>
      </c>
      <c r="N4421" s="14">
        <v>4.94E-6</v>
      </c>
      <c r="O4421" s="14">
        <v>0.0465</v>
      </c>
      <c r="P4421" s="14">
        <v>0.947</v>
      </c>
      <c r="Q4421" s="14">
        <v>90.039</v>
      </c>
      <c r="R4421" s="14">
        <v>7.0</v>
      </c>
      <c r="S4421" s="14">
        <v>0.0</v>
      </c>
      <c r="T4421" s="14" t="s">
        <v>104</v>
      </c>
      <c r="U4421" s="14" t="s">
        <v>35</v>
      </c>
      <c r="V4421" s="16" t="s">
        <v>819</v>
      </c>
      <c r="W4421" s="17" t="s">
        <v>185</v>
      </c>
    </row>
    <row r="4422" ht="15.75" customHeight="1">
      <c r="A4422" s="14" t="s">
        <v>7070</v>
      </c>
      <c r="B4422" s="14" t="s">
        <v>7071</v>
      </c>
      <c r="C4422" s="14">
        <v>2012.0</v>
      </c>
      <c r="D4422" s="14">
        <v>53.0</v>
      </c>
      <c r="E4422" s="14">
        <v>341100.0</v>
      </c>
      <c r="F4422" s="14" t="s">
        <v>880</v>
      </c>
      <c r="G4422" s="14" t="s">
        <v>5343</v>
      </c>
      <c r="H4422" s="14" t="s">
        <v>7072</v>
      </c>
      <c r="I4422" s="14">
        <v>0.794</v>
      </c>
      <c r="J4422" s="14">
        <v>0.919</v>
      </c>
      <c r="K4422" s="14">
        <v>0.8363099693958397</v>
      </c>
      <c r="L4422" s="14">
        <v>0.193</v>
      </c>
      <c r="M4422" s="14">
        <v>0.221</v>
      </c>
      <c r="N4422" s="14">
        <v>0.0</v>
      </c>
      <c r="O4422" s="14">
        <v>0.0682</v>
      </c>
      <c r="P4422" s="14">
        <v>0.49</v>
      </c>
      <c r="Q4422" s="14">
        <v>127.009</v>
      </c>
      <c r="R4422" s="14">
        <v>9.0</v>
      </c>
      <c r="S4422" s="14">
        <v>1.0</v>
      </c>
      <c r="T4422" s="14" t="s">
        <v>104</v>
      </c>
      <c r="U4422" s="14" t="s">
        <v>35</v>
      </c>
      <c r="V4422" s="16" t="s">
        <v>54</v>
      </c>
      <c r="W4422" s="17" t="s">
        <v>251</v>
      </c>
    </row>
    <row r="4423" ht="15.75" customHeight="1">
      <c r="A4423" s="14" t="s">
        <v>22570</v>
      </c>
      <c r="B4423" s="14" t="s">
        <v>22571</v>
      </c>
      <c r="C4423" s="14">
        <v>2019.0</v>
      </c>
      <c r="D4423" s="14">
        <v>53.0</v>
      </c>
      <c r="E4423" s="14">
        <v>187200.0</v>
      </c>
      <c r="F4423" s="14" t="s">
        <v>5520</v>
      </c>
      <c r="G4423" s="14" t="s">
        <v>22572</v>
      </c>
      <c r="H4423" s="14" t="s">
        <v>22571</v>
      </c>
      <c r="I4423" s="14">
        <v>0.764</v>
      </c>
      <c r="J4423" s="14">
        <v>0.752</v>
      </c>
      <c r="K4423" s="14">
        <v>0.8950655572712968</v>
      </c>
      <c r="L4423" s="14">
        <v>0.0711</v>
      </c>
      <c r="M4423" s="14">
        <v>0.18</v>
      </c>
      <c r="N4423" s="14">
        <v>0.0</v>
      </c>
      <c r="O4423" s="14">
        <v>0.0701</v>
      </c>
      <c r="P4423" s="14">
        <v>0.698</v>
      </c>
      <c r="Q4423" s="14">
        <v>100.066</v>
      </c>
      <c r="R4423" s="14">
        <v>8.0</v>
      </c>
      <c r="S4423" s="14">
        <v>0.0</v>
      </c>
      <c r="T4423" s="14" t="s">
        <v>1264</v>
      </c>
      <c r="U4423" s="14" t="s">
        <v>35</v>
      </c>
      <c r="V4423" s="16" t="s">
        <v>407</v>
      </c>
      <c r="W4423" s="17" t="s">
        <v>185</v>
      </c>
    </row>
    <row r="4424" ht="15.75" customHeight="1">
      <c r="A4424" s="14" t="s">
        <v>22573</v>
      </c>
      <c r="B4424" s="14" t="s">
        <v>22574</v>
      </c>
      <c r="C4424" s="14">
        <v>2025.0</v>
      </c>
      <c r="D4424" s="14">
        <v>53.0</v>
      </c>
      <c r="E4424" s="14">
        <v>249710.0</v>
      </c>
      <c r="F4424" s="14" t="s">
        <v>6605</v>
      </c>
      <c r="G4424" s="14" t="s">
        <v>6606</v>
      </c>
      <c r="H4424" s="14" t="s">
        <v>22574</v>
      </c>
      <c r="I4424" s="14">
        <v>0.712</v>
      </c>
      <c r="J4424" s="14">
        <v>0.763</v>
      </c>
      <c r="K4424" s="14">
        <v>0.8864457895560405</v>
      </c>
      <c r="L4424" s="14">
        <v>0.078</v>
      </c>
      <c r="M4424" s="14">
        <v>0.117</v>
      </c>
      <c r="N4424" s="14">
        <v>0.0</v>
      </c>
      <c r="O4424" s="14">
        <v>0.122</v>
      </c>
      <c r="P4424" s="14">
        <v>0.193</v>
      </c>
      <c r="Q4424" s="14">
        <v>94.894</v>
      </c>
      <c r="R4424" s="14">
        <v>2.0</v>
      </c>
      <c r="S4424" s="14">
        <v>1.0</v>
      </c>
      <c r="T4424" s="14" t="s">
        <v>1264</v>
      </c>
      <c r="U4424" s="14" t="s">
        <v>35</v>
      </c>
      <c r="V4424" s="16" t="s">
        <v>58</v>
      </c>
      <c r="W4424" s="17" t="s">
        <v>251</v>
      </c>
    </row>
    <row r="4425" ht="15.75" customHeight="1">
      <c r="A4425" s="14" t="s">
        <v>22575</v>
      </c>
      <c r="B4425" s="14" t="s">
        <v>22576</v>
      </c>
      <c r="C4425" s="14">
        <v>2016.0</v>
      </c>
      <c r="D4425" s="14">
        <v>53.0</v>
      </c>
      <c r="E4425" s="14">
        <v>209146.0</v>
      </c>
      <c r="F4425" s="14" t="s">
        <v>22243</v>
      </c>
      <c r="G4425" s="14" t="s">
        <v>22244</v>
      </c>
      <c r="H4425" s="14" t="s">
        <v>22577</v>
      </c>
      <c r="I4425" s="14">
        <v>0.838</v>
      </c>
      <c r="J4425" s="14">
        <v>0.631</v>
      </c>
      <c r="K4425" s="14">
        <v>0.8418069428519709</v>
      </c>
      <c r="L4425" s="14">
        <v>0.0365</v>
      </c>
      <c r="M4425" s="14">
        <v>0.359</v>
      </c>
      <c r="N4425" s="14">
        <v>0.0</v>
      </c>
      <c r="O4425" s="14">
        <v>0.288</v>
      </c>
      <c r="P4425" s="14">
        <v>0.947</v>
      </c>
      <c r="Q4425" s="14">
        <v>97.995</v>
      </c>
      <c r="R4425" s="14">
        <v>2.0</v>
      </c>
      <c r="S4425" s="14">
        <v>0.0</v>
      </c>
      <c r="T4425" s="14" t="s">
        <v>1264</v>
      </c>
      <c r="U4425" s="14" t="s">
        <v>35</v>
      </c>
      <c r="V4425" s="16" t="s">
        <v>819</v>
      </c>
      <c r="W4425" s="17" t="s">
        <v>185</v>
      </c>
    </row>
    <row r="4426" ht="15.75" customHeight="1">
      <c r="A4426" s="14" t="s">
        <v>22578</v>
      </c>
      <c r="B4426" s="14" t="s">
        <v>22579</v>
      </c>
      <c r="C4426" s="14">
        <v>2020.0</v>
      </c>
      <c r="D4426" s="14">
        <v>53.0</v>
      </c>
      <c r="E4426" s="14">
        <v>236416.0</v>
      </c>
      <c r="F4426" s="14" t="s">
        <v>22029</v>
      </c>
      <c r="G4426" s="14" t="s">
        <v>22030</v>
      </c>
      <c r="H4426" s="14" t="s">
        <v>22114</v>
      </c>
      <c r="I4426" s="14">
        <v>0.685</v>
      </c>
      <c r="J4426" s="14">
        <v>0.799</v>
      </c>
      <c r="K4426" s="14">
        <v>0.8372724744757071</v>
      </c>
      <c r="L4426" s="14">
        <v>0.0254</v>
      </c>
      <c r="M4426" s="14">
        <v>0.0726</v>
      </c>
      <c r="N4426" s="14">
        <v>0.00107</v>
      </c>
      <c r="O4426" s="14">
        <v>0.0839</v>
      </c>
      <c r="P4426" s="14">
        <v>0.553</v>
      </c>
      <c r="Q4426" s="14">
        <v>105.09</v>
      </c>
      <c r="R4426" s="14">
        <v>8.0</v>
      </c>
      <c r="S4426" s="14">
        <v>1.0</v>
      </c>
      <c r="T4426" s="14" t="s">
        <v>1264</v>
      </c>
      <c r="U4426" s="14" t="s">
        <v>35</v>
      </c>
      <c r="V4426" s="16" t="s">
        <v>333</v>
      </c>
      <c r="W4426" s="17" t="s">
        <v>185</v>
      </c>
    </row>
    <row r="4427" ht="15.75" customHeight="1">
      <c r="A4427" s="14" t="s">
        <v>22580</v>
      </c>
      <c r="B4427" s="14" t="s">
        <v>22581</v>
      </c>
      <c r="C4427" s="14">
        <v>2021.0</v>
      </c>
      <c r="D4427" s="14">
        <v>53.0</v>
      </c>
      <c r="E4427" s="14">
        <v>207253.0</v>
      </c>
      <c r="F4427" s="14" t="s">
        <v>22029</v>
      </c>
      <c r="G4427" s="14" t="s">
        <v>22030</v>
      </c>
      <c r="H4427" s="14" t="s">
        <v>22031</v>
      </c>
      <c r="I4427" s="14">
        <v>0.654</v>
      </c>
      <c r="J4427" s="14">
        <v>0.538</v>
      </c>
      <c r="K4427" s="14">
        <v>0.7519731353976864</v>
      </c>
      <c r="L4427" s="14">
        <v>0.0391</v>
      </c>
      <c r="M4427" s="14">
        <v>0.505</v>
      </c>
      <c r="N4427" s="14">
        <v>5.9E-6</v>
      </c>
      <c r="O4427" s="14">
        <v>0.228</v>
      </c>
      <c r="P4427" s="14">
        <v>0.748</v>
      </c>
      <c r="Q4427" s="14">
        <v>100.464</v>
      </c>
      <c r="R4427" s="14">
        <v>8.0</v>
      </c>
      <c r="S4427" s="14">
        <v>1.0</v>
      </c>
      <c r="T4427" s="14" t="s">
        <v>1264</v>
      </c>
      <c r="U4427" s="14" t="s">
        <v>35</v>
      </c>
      <c r="V4427" s="16" t="s">
        <v>181</v>
      </c>
      <c r="W4427" s="17" t="s">
        <v>185</v>
      </c>
    </row>
    <row r="4428" ht="15.75" customHeight="1">
      <c r="A4428" s="14" t="s">
        <v>22582</v>
      </c>
      <c r="B4428" s="14" t="s">
        <v>22583</v>
      </c>
      <c r="C4428" s="14">
        <v>2022.0</v>
      </c>
      <c r="D4428" s="14">
        <v>53.0</v>
      </c>
      <c r="E4428" s="14">
        <v>199737.0</v>
      </c>
      <c r="F4428" s="14" t="s">
        <v>22029</v>
      </c>
      <c r="G4428" s="14" t="s">
        <v>22030</v>
      </c>
      <c r="H4428" s="14" t="s">
        <v>22584</v>
      </c>
      <c r="I4428" s="14">
        <v>0.502</v>
      </c>
      <c r="J4428" s="14">
        <v>0.637</v>
      </c>
      <c r="K4428" s="14">
        <v>0.8455286291607914</v>
      </c>
      <c r="L4428" s="14">
        <v>0.0325</v>
      </c>
      <c r="M4428" s="14">
        <v>0.262</v>
      </c>
      <c r="N4428" s="14">
        <v>0.0</v>
      </c>
      <c r="O4428" s="14">
        <v>0.14</v>
      </c>
      <c r="P4428" s="14">
        <v>0.328</v>
      </c>
      <c r="Q4428" s="14">
        <v>180.149</v>
      </c>
      <c r="R4428" s="14">
        <v>0.0</v>
      </c>
      <c r="S4428" s="14">
        <v>0.0</v>
      </c>
      <c r="T4428" s="14" t="s">
        <v>1264</v>
      </c>
      <c r="U4428" s="14" t="s">
        <v>35</v>
      </c>
      <c r="V4428" s="16" t="s">
        <v>45</v>
      </c>
      <c r="W4428" s="17" t="s">
        <v>251</v>
      </c>
    </row>
    <row r="4429" ht="15.75" customHeight="1">
      <c r="A4429" s="14" t="s">
        <v>22585</v>
      </c>
      <c r="B4429" s="14" t="s">
        <v>22586</v>
      </c>
      <c r="C4429" s="14">
        <v>2020.0</v>
      </c>
      <c r="D4429" s="14">
        <v>53.0</v>
      </c>
      <c r="E4429" s="14">
        <v>212641.0</v>
      </c>
      <c r="F4429" s="14" t="s">
        <v>16955</v>
      </c>
      <c r="G4429" s="14" t="s">
        <v>16957</v>
      </c>
      <c r="H4429" s="14" t="s">
        <v>22374</v>
      </c>
      <c r="I4429" s="14">
        <v>0.62</v>
      </c>
      <c r="J4429" s="14">
        <v>0.797</v>
      </c>
      <c r="K4429" s="14">
        <v>0.8919641520139465</v>
      </c>
      <c r="L4429" s="14">
        <v>0.0299</v>
      </c>
      <c r="M4429" s="14">
        <v>0.285</v>
      </c>
      <c r="N4429" s="14">
        <v>0.0</v>
      </c>
      <c r="O4429" s="14">
        <v>0.224</v>
      </c>
      <c r="P4429" s="14">
        <v>0.394</v>
      </c>
      <c r="Q4429" s="14">
        <v>99.967</v>
      </c>
      <c r="R4429" s="14">
        <v>4.0</v>
      </c>
      <c r="S4429" s="14">
        <v>0.0</v>
      </c>
      <c r="T4429" s="14" t="s">
        <v>1264</v>
      </c>
      <c r="U4429" s="14" t="s">
        <v>35</v>
      </c>
      <c r="V4429" s="16" t="s">
        <v>45</v>
      </c>
      <c r="W4429" s="17" t="s">
        <v>251</v>
      </c>
    </row>
    <row r="4430" ht="15.75" customHeight="1">
      <c r="A4430" s="14" t="s">
        <v>22587</v>
      </c>
      <c r="B4430" s="14" t="s">
        <v>22588</v>
      </c>
      <c r="C4430" s="14">
        <v>2022.0</v>
      </c>
      <c r="D4430" s="14">
        <v>53.0</v>
      </c>
      <c r="E4430" s="14">
        <v>234613.0</v>
      </c>
      <c r="F4430" s="14" t="s">
        <v>22110</v>
      </c>
      <c r="G4430" s="14" t="s">
        <v>22111</v>
      </c>
      <c r="H4430" s="14" t="s">
        <v>22468</v>
      </c>
      <c r="I4430" s="14">
        <v>0.408</v>
      </c>
      <c r="J4430" s="14">
        <v>0.47</v>
      </c>
      <c r="K4430" s="14">
        <v>0.7574059418484931</v>
      </c>
      <c r="L4430" s="14">
        <v>0.0893</v>
      </c>
      <c r="M4430" s="14">
        <v>0.666</v>
      </c>
      <c r="N4430" s="14">
        <v>5.44E-5</v>
      </c>
      <c r="O4430" s="14">
        <v>0.0926</v>
      </c>
      <c r="P4430" s="14">
        <v>0.0953</v>
      </c>
      <c r="Q4430" s="14">
        <v>51.66</v>
      </c>
      <c r="R4430" s="14">
        <v>10.0</v>
      </c>
      <c r="S4430" s="14">
        <v>1.0</v>
      </c>
      <c r="T4430" s="14" t="s">
        <v>1264</v>
      </c>
      <c r="U4430" s="14" t="s">
        <v>35</v>
      </c>
      <c r="V4430" s="16" t="s">
        <v>75</v>
      </c>
      <c r="W4430" s="17" t="s">
        <v>251</v>
      </c>
    </row>
    <row r="4431" ht="15.75" customHeight="1">
      <c r="A4431" s="14" t="s">
        <v>11206</v>
      </c>
      <c r="B4431" s="14" t="s">
        <v>11207</v>
      </c>
      <c r="C4431" s="14">
        <v>1989.0</v>
      </c>
      <c r="D4431" s="14">
        <v>53.0</v>
      </c>
      <c r="E4431" s="14">
        <v>474357.0</v>
      </c>
      <c r="F4431" s="14" t="s">
        <v>4348</v>
      </c>
      <c r="G4431" s="14" t="s">
        <v>4349</v>
      </c>
      <c r="H4431" s="14" t="s">
        <v>11208</v>
      </c>
      <c r="I4431" s="14">
        <v>0.755</v>
      </c>
      <c r="J4431" s="14">
        <v>0.699</v>
      </c>
      <c r="K4431" s="14">
        <v>0.7359313840665642</v>
      </c>
      <c r="L4431" s="14">
        <v>0.0598</v>
      </c>
      <c r="M4431" s="14">
        <v>0.27</v>
      </c>
      <c r="N4431" s="14">
        <v>1.82E-5</v>
      </c>
      <c r="O4431" s="14">
        <v>0.042</v>
      </c>
      <c r="P4431" s="14">
        <v>0.621</v>
      </c>
      <c r="Q4431" s="14">
        <v>122.544</v>
      </c>
      <c r="R4431" s="14">
        <v>7.0</v>
      </c>
      <c r="S4431" s="14">
        <v>1.0</v>
      </c>
      <c r="T4431" s="14" t="s">
        <v>104</v>
      </c>
      <c r="U4431" s="14" t="s">
        <v>35</v>
      </c>
      <c r="V4431" s="16" t="s">
        <v>407</v>
      </c>
      <c r="W4431" s="17" t="s">
        <v>185</v>
      </c>
    </row>
    <row r="4432" ht="15.75" customHeight="1">
      <c r="A4432" s="14" t="s">
        <v>11209</v>
      </c>
      <c r="B4432" s="14" t="s">
        <v>11210</v>
      </c>
      <c r="C4432" s="14">
        <v>1987.0</v>
      </c>
      <c r="D4432" s="14">
        <v>53.0</v>
      </c>
      <c r="E4432" s="14">
        <v>241626.0</v>
      </c>
      <c r="F4432" s="14" t="s">
        <v>1639</v>
      </c>
      <c r="G4432" s="14" t="s">
        <v>11211</v>
      </c>
      <c r="H4432" s="14" t="s">
        <v>11212</v>
      </c>
      <c r="I4432" s="14">
        <v>0.513</v>
      </c>
      <c r="J4432" s="14">
        <v>0.583</v>
      </c>
      <c r="K4432" s="14">
        <v>0.7421341945812647</v>
      </c>
      <c r="L4432" s="14">
        <v>0.038</v>
      </c>
      <c r="M4432" s="14">
        <v>0.355</v>
      </c>
      <c r="N4432" s="14">
        <v>1.96E-5</v>
      </c>
      <c r="O4432" s="14">
        <v>0.18</v>
      </c>
      <c r="P4432" s="14">
        <v>0.866</v>
      </c>
      <c r="Q4432" s="14">
        <v>180.183</v>
      </c>
      <c r="R4432" s="14">
        <v>9.0</v>
      </c>
      <c r="S4432" s="14">
        <v>1.0</v>
      </c>
      <c r="T4432" s="14" t="s">
        <v>103</v>
      </c>
      <c r="U4432" s="14" t="s">
        <v>35</v>
      </c>
      <c r="V4432" s="16" t="s">
        <v>560</v>
      </c>
      <c r="W4432" s="17" t="s">
        <v>185</v>
      </c>
    </row>
    <row r="4433" ht="15.75" customHeight="1">
      <c r="A4433" s="14" t="s">
        <v>11214</v>
      </c>
      <c r="B4433" s="14" t="s">
        <v>11215</v>
      </c>
      <c r="C4433" s="14">
        <v>1996.0</v>
      </c>
      <c r="D4433" s="14">
        <v>53.0</v>
      </c>
      <c r="E4433" s="14">
        <v>223693.0</v>
      </c>
      <c r="F4433" s="14" t="s">
        <v>11216</v>
      </c>
      <c r="G4433" s="14" t="s">
        <v>11217</v>
      </c>
      <c r="H4433" s="14" t="s">
        <v>11218</v>
      </c>
      <c r="I4433" s="14">
        <v>0.849</v>
      </c>
      <c r="J4433" s="14">
        <v>0.61</v>
      </c>
      <c r="K4433" s="14">
        <v>0.7430111436540326</v>
      </c>
      <c r="L4433" s="14">
        <v>0.154</v>
      </c>
      <c r="M4433" s="14">
        <v>0.0204</v>
      </c>
      <c r="N4433" s="14">
        <v>4.76E-6</v>
      </c>
      <c r="O4433" s="14">
        <v>0.0454</v>
      </c>
      <c r="P4433" s="14">
        <v>0.566</v>
      </c>
      <c r="Q4433" s="14">
        <v>99.01</v>
      </c>
      <c r="R4433" s="14">
        <v>8.0</v>
      </c>
      <c r="S4433" s="14">
        <v>1.0</v>
      </c>
      <c r="T4433" s="14" t="s">
        <v>103</v>
      </c>
      <c r="U4433" s="14" t="s">
        <v>94</v>
      </c>
      <c r="V4433" s="16" t="s">
        <v>333</v>
      </c>
      <c r="W4433" s="17" t="s">
        <v>185</v>
      </c>
    </row>
    <row r="4434" ht="15.75" customHeight="1">
      <c r="A4434" s="14" t="s">
        <v>11219</v>
      </c>
      <c r="B4434" s="14" t="s">
        <v>11220</v>
      </c>
      <c r="C4434" s="14">
        <v>2007.0</v>
      </c>
      <c r="D4434" s="14">
        <v>53.0</v>
      </c>
      <c r="E4434" s="14">
        <v>283951.0</v>
      </c>
      <c r="F4434" s="14" t="s">
        <v>8886</v>
      </c>
      <c r="G4434" s="14" t="s">
        <v>8887</v>
      </c>
      <c r="H4434" s="14" t="s">
        <v>11220</v>
      </c>
      <c r="I4434" s="14">
        <v>0.755</v>
      </c>
      <c r="J4434" s="14">
        <v>0.894</v>
      </c>
      <c r="K4434" s="14">
        <v>0.7917352896970948</v>
      </c>
      <c r="L4434" s="14">
        <v>0.0993</v>
      </c>
      <c r="M4434" s="14">
        <v>0.54</v>
      </c>
      <c r="N4434" s="14">
        <v>1.55E-5</v>
      </c>
      <c r="O4434" s="14">
        <v>0.141</v>
      </c>
      <c r="P4434" s="14">
        <v>0.799</v>
      </c>
      <c r="Q4434" s="14">
        <v>104.985</v>
      </c>
      <c r="R4434" s="14">
        <v>4.0</v>
      </c>
      <c r="S4434" s="14">
        <v>0.0</v>
      </c>
      <c r="T4434" s="14" t="s">
        <v>104</v>
      </c>
      <c r="U4434" s="14" t="s">
        <v>94</v>
      </c>
      <c r="V4434" s="16" t="s">
        <v>181</v>
      </c>
      <c r="W4434" s="17" t="s">
        <v>185</v>
      </c>
    </row>
    <row r="4435" ht="15.75" customHeight="1">
      <c r="A4435" s="14" t="s">
        <v>11221</v>
      </c>
      <c r="B4435" s="14" t="s">
        <v>11222</v>
      </c>
      <c r="C4435" s="14">
        <v>2016.0</v>
      </c>
      <c r="D4435" s="14">
        <v>53.0</v>
      </c>
      <c r="E4435" s="14">
        <v>342935.0</v>
      </c>
      <c r="F4435" s="14" t="s">
        <v>880</v>
      </c>
      <c r="G4435" s="14" t="s">
        <v>2426</v>
      </c>
      <c r="H4435" s="14" t="s">
        <v>11223</v>
      </c>
      <c r="I4435" s="14">
        <v>0.749</v>
      </c>
      <c r="J4435" s="14">
        <v>0.728</v>
      </c>
      <c r="K4435" s="14">
        <v>0.7184351806147534</v>
      </c>
      <c r="L4435" s="14">
        <v>0.0326</v>
      </c>
      <c r="M4435" s="14">
        <v>0.312</v>
      </c>
      <c r="N4435" s="14">
        <v>8.96E-6</v>
      </c>
      <c r="O4435" s="14">
        <v>0.075</v>
      </c>
      <c r="P4435" s="14">
        <v>0.949</v>
      </c>
      <c r="Q4435" s="14">
        <v>98.958</v>
      </c>
      <c r="R4435" s="14">
        <v>7.0</v>
      </c>
      <c r="S4435" s="14">
        <v>0.0</v>
      </c>
      <c r="T4435" s="14" t="s">
        <v>104</v>
      </c>
      <c r="U4435" s="14" t="s">
        <v>68</v>
      </c>
      <c r="V4435" s="16" t="s">
        <v>819</v>
      </c>
      <c r="W4435" s="17" t="s">
        <v>185</v>
      </c>
    </row>
    <row r="4436" ht="15.75" customHeight="1">
      <c r="A4436" s="14" t="s">
        <v>22589</v>
      </c>
      <c r="B4436" s="14" t="s">
        <v>22590</v>
      </c>
      <c r="C4436" s="14">
        <v>2013.0</v>
      </c>
      <c r="D4436" s="14">
        <v>53.0</v>
      </c>
      <c r="E4436" s="14">
        <v>205061.0</v>
      </c>
      <c r="F4436" s="14" t="s">
        <v>4278</v>
      </c>
      <c r="G4436" s="14" t="s">
        <v>2532</v>
      </c>
      <c r="H4436" s="14" t="s">
        <v>22129</v>
      </c>
      <c r="I4436" s="14">
        <v>0.564</v>
      </c>
      <c r="J4436" s="14">
        <v>0.945</v>
      </c>
      <c r="K4436" s="14">
        <v>0.9079631253415191</v>
      </c>
      <c r="L4436" s="14">
        <v>0.243</v>
      </c>
      <c r="M4436" s="14">
        <v>0.0789</v>
      </c>
      <c r="N4436" s="14">
        <v>0.0</v>
      </c>
      <c r="O4436" s="14">
        <v>0.0873</v>
      </c>
      <c r="P4436" s="14">
        <v>0.871</v>
      </c>
      <c r="Q4436" s="14">
        <v>105.018</v>
      </c>
      <c r="R4436" s="14">
        <v>11.0</v>
      </c>
      <c r="S4436" s="14">
        <v>0.0</v>
      </c>
      <c r="T4436" s="14" t="s">
        <v>1434</v>
      </c>
      <c r="U4436" s="14" t="s">
        <v>94</v>
      </c>
      <c r="V4436" s="16" t="s">
        <v>560</v>
      </c>
      <c r="W4436" s="17" t="s">
        <v>185</v>
      </c>
    </row>
    <row r="4437" ht="15.75" customHeight="1">
      <c r="A4437" s="14" t="s">
        <v>22591</v>
      </c>
      <c r="B4437" s="14" t="s">
        <v>22592</v>
      </c>
      <c r="C4437" s="14">
        <v>2015.0</v>
      </c>
      <c r="D4437" s="14">
        <v>53.0</v>
      </c>
      <c r="E4437" s="14">
        <v>143862.0</v>
      </c>
      <c r="F4437" s="14" t="s">
        <v>4278</v>
      </c>
      <c r="G4437" s="14" t="s">
        <v>2532</v>
      </c>
      <c r="H4437" s="14" t="s">
        <v>22593</v>
      </c>
      <c r="I4437" s="14">
        <v>0.719</v>
      </c>
      <c r="J4437" s="14">
        <v>0.335</v>
      </c>
      <c r="K4437" s="14">
        <v>0.8015528415117416</v>
      </c>
      <c r="L4437" s="14">
        <v>0.06</v>
      </c>
      <c r="M4437" s="14">
        <v>0.632</v>
      </c>
      <c r="N4437" s="14">
        <v>0.0</v>
      </c>
      <c r="O4437" s="14">
        <v>0.131</v>
      </c>
      <c r="P4437" s="14">
        <v>0.218</v>
      </c>
      <c r="Q4437" s="14">
        <v>105.062</v>
      </c>
      <c r="R4437" s="14">
        <v>2.0</v>
      </c>
      <c r="S4437" s="14">
        <v>1.0</v>
      </c>
      <c r="T4437" s="14" t="s">
        <v>1434</v>
      </c>
      <c r="U4437" s="14" t="s">
        <v>94</v>
      </c>
      <c r="V4437" s="16" t="s">
        <v>36</v>
      </c>
      <c r="W4437" s="17" t="s">
        <v>251</v>
      </c>
    </row>
    <row r="4438" ht="15.75" customHeight="1">
      <c r="A4438" s="14" t="s">
        <v>22594</v>
      </c>
      <c r="B4438" s="14" t="s">
        <v>10092</v>
      </c>
      <c r="C4438" s="14">
        <v>2020.0</v>
      </c>
      <c r="D4438" s="14">
        <v>53.0</v>
      </c>
      <c r="E4438" s="14">
        <v>237540.0</v>
      </c>
      <c r="F4438" s="14" t="s">
        <v>4278</v>
      </c>
      <c r="G4438" s="14" t="s">
        <v>2532</v>
      </c>
      <c r="H4438" s="14" t="s">
        <v>22595</v>
      </c>
      <c r="I4438" s="14">
        <v>0.661</v>
      </c>
      <c r="J4438" s="14">
        <v>0.838</v>
      </c>
      <c r="K4438" s="14">
        <v>0.8716873783314081</v>
      </c>
      <c r="L4438" s="14">
        <v>0.116</v>
      </c>
      <c r="M4438" s="14">
        <v>0.00491</v>
      </c>
      <c r="N4438" s="14">
        <v>0.0</v>
      </c>
      <c r="O4438" s="14">
        <v>0.287</v>
      </c>
      <c r="P4438" s="14">
        <v>0.526</v>
      </c>
      <c r="Q4438" s="14">
        <v>91.463</v>
      </c>
      <c r="R4438" s="14">
        <v>0.0</v>
      </c>
      <c r="S4438" s="14">
        <v>1.0</v>
      </c>
      <c r="T4438" s="14" t="s">
        <v>1434</v>
      </c>
      <c r="U4438" s="14" t="s">
        <v>35</v>
      </c>
      <c r="V4438" s="16" t="s">
        <v>333</v>
      </c>
      <c r="W4438" s="17" t="s">
        <v>185</v>
      </c>
    </row>
    <row r="4439" ht="15.75" customHeight="1">
      <c r="A4439" s="14" t="s">
        <v>22596</v>
      </c>
      <c r="B4439" s="14" t="s">
        <v>22597</v>
      </c>
      <c r="C4439" s="14">
        <v>2022.0</v>
      </c>
      <c r="D4439" s="14">
        <v>53.0</v>
      </c>
      <c r="E4439" s="14">
        <v>70546.0</v>
      </c>
      <c r="F4439" s="14" t="s">
        <v>8031</v>
      </c>
      <c r="G4439" s="14" t="s">
        <v>22529</v>
      </c>
      <c r="H4439" s="14" t="s">
        <v>22598</v>
      </c>
      <c r="I4439" s="14">
        <v>0.75</v>
      </c>
      <c r="J4439" s="14">
        <v>0.708</v>
      </c>
      <c r="K4439" s="14">
        <v>0.798857827288113</v>
      </c>
      <c r="L4439" s="14">
        <v>0.0724</v>
      </c>
      <c r="M4439" s="14">
        <v>0.0532</v>
      </c>
      <c r="N4439" s="14">
        <v>0.78</v>
      </c>
      <c r="O4439" s="14">
        <v>0.0974</v>
      </c>
      <c r="P4439" s="14">
        <v>0.116</v>
      </c>
      <c r="Q4439" s="14">
        <v>87.996</v>
      </c>
      <c r="R4439" s="14">
        <v>8.0</v>
      </c>
      <c r="S4439" s="14">
        <v>1.0</v>
      </c>
      <c r="T4439" s="14" t="s">
        <v>1434</v>
      </c>
      <c r="U4439" s="14" t="s">
        <v>35</v>
      </c>
      <c r="V4439" s="16" t="s">
        <v>58</v>
      </c>
      <c r="W4439" s="17" t="s">
        <v>251</v>
      </c>
    </row>
    <row r="4440" ht="15.75" customHeight="1">
      <c r="A4440" s="14" t="s">
        <v>22599</v>
      </c>
      <c r="B4440" s="14" t="s">
        <v>22600</v>
      </c>
      <c r="C4440" s="14">
        <v>2024.0</v>
      </c>
      <c r="D4440" s="14">
        <v>53.0</v>
      </c>
      <c r="E4440" s="14">
        <v>196485.0</v>
      </c>
      <c r="F4440" s="14" t="s">
        <v>8031</v>
      </c>
      <c r="G4440" s="14" t="s">
        <v>22529</v>
      </c>
      <c r="H4440" s="14" t="s">
        <v>22601</v>
      </c>
      <c r="I4440" s="14">
        <v>0.531</v>
      </c>
      <c r="J4440" s="14">
        <v>0.815</v>
      </c>
      <c r="K4440" s="14">
        <v>0.8912583149553772</v>
      </c>
      <c r="L4440" s="14">
        <v>0.081</v>
      </c>
      <c r="M4440" s="14">
        <v>0.0197</v>
      </c>
      <c r="N4440" s="14">
        <v>0.00259</v>
      </c>
      <c r="O4440" s="14">
        <v>0.0631</v>
      </c>
      <c r="P4440" s="14">
        <v>0.178</v>
      </c>
      <c r="Q4440" s="14">
        <v>193.313</v>
      </c>
      <c r="R4440" s="14">
        <v>0.0</v>
      </c>
      <c r="S4440" s="14">
        <v>1.0</v>
      </c>
      <c r="T4440" s="14" t="s">
        <v>1434</v>
      </c>
      <c r="U4440" s="14" t="s">
        <v>35</v>
      </c>
      <c r="V4440" s="16" t="s">
        <v>58</v>
      </c>
      <c r="W4440" s="17" t="s">
        <v>251</v>
      </c>
    </row>
    <row r="4441" ht="15.75" customHeight="1">
      <c r="A4441" s="14" t="s">
        <v>22602</v>
      </c>
      <c r="B4441" s="14" t="s">
        <v>22603</v>
      </c>
      <c r="C4441" s="14">
        <v>2024.0</v>
      </c>
      <c r="D4441" s="14">
        <v>53.0</v>
      </c>
      <c r="E4441" s="14">
        <v>162000.0</v>
      </c>
      <c r="F4441" s="14" t="s">
        <v>4278</v>
      </c>
      <c r="G4441" s="14" t="s">
        <v>9435</v>
      </c>
      <c r="H4441" s="14" t="s">
        <v>22604</v>
      </c>
      <c r="I4441" s="14">
        <v>0.732</v>
      </c>
      <c r="J4441" s="14">
        <v>0.562</v>
      </c>
      <c r="K4441" s="14">
        <v>0.8760935126970228</v>
      </c>
      <c r="L4441" s="14">
        <v>0.0311</v>
      </c>
      <c r="M4441" s="14">
        <v>0.064</v>
      </c>
      <c r="N4441" s="14">
        <v>0.0</v>
      </c>
      <c r="O4441" s="14">
        <v>0.122</v>
      </c>
      <c r="P4441" s="14">
        <v>0.449</v>
      </c>
      <c r="Q4441" s="14">
        <v>142.136</v>
      </c>
      <c r="R4441" s="14">
        <v>6.0</v>
      </c>
      <c r="S4441" s="14">
        <v>1.0</v>
      </c>
      <c r="T4441" s="14" t="s">
        <v>1434</v>
      </c>
      <c r="U4441" s="14" t="s">
        <v>35</v>
      </c>
      <c r="V4441" s="16" t="s">
        <v>54</v>
      </c>
      <c r="W4441" s="17" t="s">
        <v>251</v>
      </c>
    </row>
    <row r="4442" ht="15.75" customHeight="1">
      <c r="A4442" s="14" t="s">
        <v>11225</v>
      </c>
      <c r="B4442" s="14" t="s">
        <v>11226</v>
      </c>
      <c r="C4442" s="14">
        <v>2002.0</v>
      </c>
      <c r="D4442" s="14">
        <v>53.0</v>
      </c>
      <c r="E4442" s="14">
        <v>135146.0</v>
      </c>
      <c r="F4442" s="14" t="s">
        <v>11227</v>
      </c>
      <c r="G4442" s="14" t="s">
        <v>11228</v>
      </c>
      <c r="H4442" s="14" t="s">
        <v>11229</v>
      </c>
      <c r="I4442" s="14">
        <v>0.668</v>
      </c>
      <c r="J4442" s="14">
        <v>0.172</v>
      </c>
      <c r="K4442" s="14">
        <v>0.678566081306471</v>
      </c>
      <c r="L4442" s="14">
        <v>0.2</v>
      </c>
      <c r="M4442" s="14">
        <v>0.871</v>
      </c>
      <c r="N4442" s="14">
        <v>0.0</v>
      </c>
      <c r="O4442" s="14">
        <v>0.095</v>
      </c>
      <c r="P4442" s="14">
        <v>0.573</v>
      </c>
      <c r="Q4442" s="14">
        <v>94.51</v>
      </c>
      <c r="R4442" s="14">
        <v>0.0</v>
      </c>
      <c r="S4442" s="14">
        <v>1.0</v>
      </c>
      <c r="T4442" s="14" t="s">
        <v>103</v>
      </c>
      <c r="U4442" s="14" t="s">
        <v>68</v>
      </c>
      <c r="V4442" s="16" t="s">
        <v>333</v>
      </c>
      <c r="W4442" s="17" t="s">
        <v>185</v>
      </c>
    </row>
    <row r="4443" ht="15.75" customHeight="1">
      <c r="A4443" s="14" t="s">
        <v>7075</v>
      </c>
      <c r="B4443" s="14" t="s">
        <v>7077</v>
      </c>
      <c r="C4443" s="14">
        <v>2018.0</v>
      </c>
      <c r="D4443" s="14">
        <v>53.0</v>
      </c>
      <c r="E4443" s="14">
        <v>304586.0</v>
      </c>
      <c r="F4443" s="14" t="s">
        <v>7078</v>
      </c>
      <c r="G4443" s="14" t="s">
        <v>7079</v>
      </c>
      <c r="H4443" s="14" t="s">
        <v>7080</v>
      </c>
      <c r="I4443" s="14">
        <v>0.307</v>
      </c>
      <c r="J4443" s="14">
        <v>0.503</v>
      </c>
      <c r="K4443" s="14">
        <v>0.694907278662441</v>
      </c>
      <c r="L4443" s="14">
        <v>0.104</v>
      </c>
      <c r="M4443" s="14">
        <v>0.27</v>
      </c>
      <c r="N4443" s="14">
        <v>0.00284</v>
      </c>
      <c r="O4443" s="14">
        <v>0.0802</v>
      </c>
      <c r="P4443" s="14">
        <v>0.095</v>
      </c>
      <c r="Q4443" s="14">
        <v>134.758</v>
      </c>
      <c r="R4443" s="14">
        <v>4.0</v>
      </c>
      <c r="S4443" s="14">
        <v>1.0</v>
      </c>
      <c r="T4443" s="14" t="s">
        <v>103</v>
      </c>
      <c r="U4443" s="14" t="s">
        <v>35</v>
      </c>
      <c r="V4443" s="16" t="s">
        <v>75</v>
      </c>
      <c r="W4443" s="17" t="s">
        <v>251</v>
      </c>
    </row>
    <row r="4444" ht="15.75" customHeight="1">
      <c r="A4444" s="14" t="s">
        <v>11230</v>
      </c>
      <c r="B4444" s="14" t="s">
        <v>11231</v>
      </c>
      <c r="C4444" s="14">
        <v>2017.0</v>
      </c>
      <c r="D4444" s="14">
        <v>53.0</v>
      </c>
      <c r="E4444" s="14">
        <v>329640.0</v>
      </c>
      <c r="F4444" s="14" t="s">
        <v>4097</v>
      </c>
      <c r="G4444" s="14" t="s">
        <v>10594</v>
      </c>
      <c r="H4444" s="14" t="s">
        <v>10595</v>
      </c>
      <c r="I4444" s="14">
        <v>0.477</v>
      </c>
      <c r="J4444" s="14">
        <v>0.636</v>
      </c>
      <c r="K4444" s="14">
        <v>0.7962269800698089</v>
      </c>
      <c r="L4444" s="14">
        <v>0.0356</v>
      </c>
      <c r="M4444" s="14">
        <v>0.865</v>
      </c>
      <c r="N4444" s="14">
        <v>0.00226</v>
      </c>
      <c r="O4444" s="14">
        <v>0.208</v>
      </c>
      <c r="P4444" s="14">
        <v>0.707</v>
      </c>
      <c r="Q4444" s="14">
        <v>84.547</v>
      </c>
      <c r="R4444" s="14">
        <v>8.0</v>
      </c>
      <c r="S4444" s="14">
        <v>0.0</v>
      </c>
      <c r="T4444" s="14" t="s">
        <v>104</v>
      </c>
      <c r="U4444" s="14" t="s">
        <v>35</v>
      </c>
      <c r="V4444" s="16" t="s">
        <v>181</v>
      </c>
      <c r="W4444" s="17" t="s">
        <v>185</v>
      </c>
    </row>
    <row r="4445" ht="15.75" customHeight="1">
      <c r="A4445" s="14" t="s">
        <v>11233</v>
      </c>
      <c r="B4445" s="14" t="s">
        <v>11234</v>
      </c>
      <c r="C4445" s="14">
        <v>2017.0</v>
      </c>
      <c r="D4445" s="14">
        <v>53.0</v>
      </c>
      <c r="E4445" s="14">
        <v>206858.0</v>
      </c>
      <c r="F4445" s="14" t="s">
        <v>194</v>
      </c>
      <c r="G4445" s="14" t="s">
        <v>11235</v>
      </c>
      <c r="H4445" s="14" t="s">
        <v>11236</v>
      </c>
      <c r="I4445" s="14">
        <v>0.759</v>
      </c>
      <c r="J4445" s="14">
        <v>0.952</v>
      </c>
      <c r="K4445" s="14">
        <v>0.9138023228260476</v>
      </c>
      <c r="L4445" s="14">
        <v>0.123</v>
      </c>
      <c r="M4445" s="14">
        <v>0.105</v>
      </c>
      <c r="N4445" s="14">
        <v>0.0</v>
      </c>
      <c r="O4445" s="14">
        <v>0.0693</v>
      </c>
      <c r="P4445" s="14">
        <v>0.812</v>
      </c>
      <c r="Q4445" s="14">
        <v>128.039</v>
      </c>
      <c r="R4445" s="14">
        <v>2.0</v>
      </c>
      <c r="S4445" s="14">
        <v>1.0</v>
      </c>
      <c r="T4445" s="14" t="s">
        <v>104</v>
      </c>
      <c r="U4445" s="14" t="s">
        <v>68</v>
      </c>
      <c r="V4445" s="16" t="s">
        <v>560</v>
      </c>
      <c r="W4445" s="17" t="s">
        <v>185</v>
      </c>
    </row>
    <row r="4446" ht="15.75" customHeight="1">
      <c r="A4446" s="14" t="s">
        <v>22605</v>
      </c>
      <c r="B4446" s="14" t="s">
        <v>22606</v>
      </c>
      <c r="C4446" s="14">
        <v>2013.0</v>
      </c>
      <c r="D4446" s="14">
        <v>53.0</v>
      </c>
      <c r="E4446" s="14">
        <v>303533.0</v>
      </c>
      <c r="F4446" s="14" t="s">
        <v>22607</v>
      </c>
      <c r="G4446" s="14" t="s">
        <v>22608</v>
      </c>
      <c r="H4446" s="14" t="s">
        <v>22609</v>
      </c>
      <c r="I4446" s="14">
        <v>0.734</v>
      </c>
      <c r="J4446" s="14">
        <v>0.892</v>
      </c>
      <c r="K4446" s="14">
        <v>0.9347849335671554</v>
      </c>
      <c r="L4446" s="14">
        <v>0.125</v>
      </c>
      <c r="M4446" s="14">
        <v>0.0648</v>
      </c>
      <c r="N4446" s="14">
        <v>0.0</v>
      </c>
      <c r="O4446" s="14">
        <v>0.58</v>
      </c>
      <c r="P4446" s="14">
        <v>0.605</v>
      </c>
      <c r="Q4446" s="14">
        <v>138.031</v>
      </c>
      <c r="R4446" s="14">
        <v>2.0</v>
      </c>
      <c r="S4446" s="14">
        <v>1.0</v>
      </c>
      <c r="T4446" s="14" t="s">
        <v>1434</v>
      </c>
      <c r="U4446" s="14" t="s">
        <v>68</v>
      </c>
      <c r="V4446" s="16" t="s">
        <v>407</v>
      </c>
      <c r="W4446" s="17" t="s">
        <v>185</v>
      </c>
    </row>
    <row r="4447" ht="15.75" customHeight="1">
      <c r="A4447" s="14" t="s">
        <v>7081</v>
      </c>
      <c r="B4447" s="14" t="s">
        <v>7082</v>
      </c>
      <c r="C4447" s="14">
        <v>2018.0</v>
      </c>
      <c r="D4447" s="14">
        <v>53.0</v>
      </c>
      <c r="E4447" s="14">
        <v>280743.0</v>
      </c>
      <c r="F4447" s="14" t="s">
        <v>7084</v>
      </c>
      <c r="G4447" s="14" t="s">
        <v>7086</v>
      </c>
      <c r="H4447" s="14" t="s">
        <v>7082</v>
      </c>
      <c r="I4447" s="14">
        <v>0.519</v>
      </c>
      <c r="J4447" s="14">
        <v>0.563</v>
      </c>
      <c r="K4447" s="14">
        <v>0.8666823519160979</v>
      </c>
      <c r="L4447" s="14">
        <v>0.0364</v>
      </c>
      <c r="M4447" s="14">
        <v>0.0952</v>
      </c>
      <c r="N4447" s="14">
        <v>7.02E-5</v>
      </c>
      <c r="O4447" s="14">
        <v>0.0895</v>
      </c>
      <c r="P4447" s="14">
        <v>0.345</v>
      </c>
      <c r="Q4447" s="14">
        <v>124.02</v>
      </c>
      <c r="R4447" s="14">
        <v>11.0</v>
      </c>
      <c r="S4447" s="14">
        <v>1.0</v>
      </c>
      <c r="T4447" s="14" t="s">
        <v>103</v>
      </c>
      <c r="U4447" s="14" t="s">
        <v>35</v>
      </c>
      <c r="V4447" s="16" t="s">
        <v>45</v>
      </c>
      <c r="W4447" s="17" t="s">
        <v>251</v>
      </c>
    </row>
    <row r="4448" ht="15.75" customHeight="1">
      <c r="A4448" s="14" t="s">
        <v>22610</v>
      </c>
      <c r="B4448" s="14" t="s">
        <v>22611</v>
      </c>
      <c r="C4448" s="14">
        <v>2022.0</v>
      </c>
      <c r="D4448" s="14">
        <v>53.0</v>
      </c>
      <c r="E4448" s="14">
        <v>207053.0</v>
      </c>
      <c r="F4448" s="14" t="s">
        <v>20967</v>
      </c>
      <c r="G4448" s="14" t="s">
        <v>21358</v>
      </c>
      <c r="H4448" s="14" t="s">
        <v>22612</v>
      </c>
      <c r="I4448" s="14">
        <v>0.634</v>
      </c>
      <c r="J4448" s="14">
        <v>0.78</v>
      </c>
      <c r="K4448" s="14">
        <v>0.92479626973831</v>
      </c>
      <c r="L4448" s="14">
        <v>0.0963</v>
      </c>
      <c r="M4448" s="14">
        <v>0.0164</v>
      </c>
      <c r="N4448" s="14">
        <v>0.0</v>
      </c>
      <c r="O4448" s="14">
        <v>0.141</v>
      </c>
      <c r="P4448" s="14">
        <v>0.694</v>
      </c>
      <c r="Q4448" s="14">
        <v>166.92</v>
      </c>
      <c r="R4448" s="14">
        <v>0.0</v>
      </c>
      <c r="S4448" s="14">
        <v>0.0</v>
      </c>
      <c r="T4448" s="14" t="s">
        <v>1434</v>
      </c>
      <c r="U4448" s="14" t="s">
        <v>35</v>
      </c>
      <c r="V4448" s="16" t="s">
        <v>407</v>
      </c>
      <c r="W4448" s="17" t="s">
        <v>185</v>
      </c>
    </row>
    <row r="4449" ht="15.75" customHeight="1">
      <c r="A4449" s="14" t="s">
        <v>7091</v>
      </c>
      <c r="B4449" s="14" t="s">
        <v>7092</v>
      </c>
      <c r="C4449" s="14">
        <v>2015.0</v>
      </c>
      <c r="D4449" s="14">
        <v>53.0</v>
      </c>
      <c r="E4449" s="14">
        <v>251946.0</v>
      </c>
      <c r="F4449" s="14" t="s">
        <v>1267</v>
      </c>
      <c r="G4449" s="14" t="s">
        <v>7093</v>
      </c>
      <c r="H4449" s="14" t="s">
        <v>7094</v>
      </c>
      <c r="I4449" s="14">
        <v>0.424</v>
      </c>
      <c r="J4449" s="14">
        <v>0.298</v>
      </c>
      <c r="K4449" s="14">
        <v>0.7170235064976147</v>
      </c>
      <c r="L4449" s="14">
        <v>0.0257</v>
      </c>
      <c r="M4449" s="14">
        <v>0.0156</v>
      </c>
      <c r="N4449" s="14">
        <v>0.00131</v>
      </c>
      <c r="O4449" s="14">
        <v>0.0725</v>
      </c>
      <c r="P4449" s="14">
        <v>0.0927</v>
      </c>
      <c r="Q4449" s="14">
        <v>75.04</v>
      </c>
      <c r="R4449" s="14">
        <v>1.0</v>
      </c>
      <c r="S4449" s="14">
        <v>0.0</v>
      </c>
      <c r="T4449" s="14" t="s">
        <v>103</v>
      </c>
      <c r="U4449" s="14" t="s">
        <v>35</v>
      </c>
      <c r="V4449" s="16" t="s">
        <v>75</v>
      </c>
      <c r="W4449" s="17" t="s">
        <v>251</v>
      </c>
    </row>
    <row r="4450" ht="15.75" customHeight="1">
      <c r="A4450" s="14" t="s">
        <v>11237</v>
      </c>
      <c r="B4450" s="14" t="s">
        <v>11238</v>
      </c>
      <c r="C4450" s="14">
        <v>1972.0</v>
      </c>
      <c r="D4450" s="14">
        <v>53.0</v>
      </c>
      <c r="E4450" s="14">
        <v>277973.0</v>
      </c>
      <c r="F4450" s="14" t="s">
        <v>11239</v>
      </c>
      <c r="G4450" s="14" t="s">
        <v>11240</v>
      </c>
      <c r="H4450" s="14" t="s">
        <v>11238</v>
      </c>
      <c r="I4450" s="14">
        <v>0.87</v>
      </c>
      <c r="J4450" s="14">
        <v>0.455</v>
      </c>
      <c r="K4450" s="14">
        <v>0.6470173036885972</v>
      </c>
      <c r="L4450" s="14">
        <v>0.0342</v>
      </c>
      <c r="M4450" s="14">
        <v>0.575</v>
      </c>
      <c r="N4450" s="14">
        <v>0.648</v>
      </c>
      <c r="O4450" s="14">
        <v>0.051</v>
      </c>
      <c r="P4450" s="14">
        <v>0.961</v>
      </c>
      <c r="Q4450" s="14">
        <v>105.66</v>
      </c>
      <c r="R4450" s="14">
        <v>7.0</v>
      </c>
      <c r="S4450" s="14">
        <v>0.0</v>
      </c>
      <c r="T4450" s="14" t="s">
        <v>103</v>
      </c>
      <c r="U4450" s="14" t="s">
        <v>35</v>
      </c>
      <c r="V4450" s="16" t="s">
        <v>819</v>
      </c>
      <c r="W4450" s="17" t="s">
        <v>185</v>
      </c>
    </row>
    <row r="4451" ht="15.75" customHeight="1">
      <c r="A4451" s="14" t="s">
        <v>22613</v>
      </c>
      <c r="B4451" s="14" t="s">
        <v>22614</v>
      </c>
      <c r="C4451" s="14">
        <v>2018.0</v>
      </c>
      <c r="D4451" s="14">
        <v>53.0</v>
      </c>
      <c r="E4451" s="14">
        <v>247483.0</v>
      </c>
      <c r="F4451" s="14" t="s">
        <v>22615</v>
      </c>
      <c r="G4451" s="14" t="s">
        <v>2532</v>
      </c>
      <c r="H4451" s="14" t="s">
        <v>22524</v>
      </c>
      <c r="I4451" s="14">
        <v>0.487</v>
      </c>
      <c r="J4451" s="14">
        <v>0.956</v>
      </c>
      <c r="K4451" s="14">
        <v>0.9009047547558253</v>
      </c>
      <c r="L4451" s="14">
        <v>0.134</v>
      </c>
      <c r="M4451" s="14">
        <v>0.0352</v>
      </c>
      <c r="N4451" s="14">
        <v>0.0</v>
      </c>
      <c r="O4451" s="14">
        <v>0.301</v>
      </c>
      <c r="P4451" s="14">
        <v>0.482</v>
      </c>
      <c r="Q4451" s="14">
        <v>129.97</v>
      </c>
      <c r="R4451" s="14">
        <v>1.0</v>
      </c>
      <c r="S4451" s="14">
        <v>0.0</v>
      </c>
      <c r="T4451" s="14" t="s">
        <v>1434</v>
      </c>
      <c r="U4451" s="14" t="s">
        <v>68</v>
      </c>
      <c r="V4451" s="16" t="s">
        <v>54</v>
      </c>
      <c r="W4451" s="17" t="s">
        <v>251</v>
      </c>
    </row>
    <row r="4452" ht="15.75" customHeight="1">
      <c r="A4452" s="14" t="s">
        <v>11241</v>
      </c>
      <c r="B4452" s="14" t="s">
        <v>11242</v>
      </c>
      <c r="C4452" s="14">
        <v>2009.0</v>
      </c>
      <c r="D4452" s="14">
        <v>53.0</v>
      </c>
      <c r="E4452" s="14">
        <v>304693.0</v>
      </c>
      <c r="F4452" s="14" t="s">
        <v>10790</v>
      </c>
      <c r="G4452" s="14" t="s">
        <v>7460</v>
      </c>
      <c r="H4452" s="14" t="s">
        <v>11243</v>
      </c>
      <c r="I4452" s="14">
        <v>0.32</v>
      </c>
      <c r="J4452" s="14">
        <v>0.782</v>
      </c>
      <c r="K4452" s="14">
        <v>0.8168459777807447</v>
      </c>
      <c r="L4452" s="14">
        <v>0.374</v>
      </c>
      <c r="M4452" s="14">
        <v>0.00203</v>
      </c>
      <c r="N4452" s="14">
        <v>8.51E-4</v>
      </c>
      <c r="O4452" s="14">
        <v>0.39</v>
      </c>
      <c r="P4452" s="14">
        <v>0.527</v>
      </c>
      <c r="Q4452" s="14">
        <v>78.05</v>
      </c>
      <c r="R4452" s="14">
        <v>8.0</v>
      </c>
      <c r="S4452" s="14">
        <v>1.0</v>
      </c>
      <c r="T4452" s="14" t="s">
        <v>103</v>
      </c>
      <c r="U4452" s="14" t="s">
        <v>68</v>
      </c>
      <c r="V4452" s="16" t="s">
        <v>333</v>
      </c>
      <c r="W4452" s="17" t="s">
        <v>185</v>
      </c>
    </row>
    <row r="4453" ht="15.75" customHeight="1">
      <c r="A4453" s="14" t="s">
        <v>7096</v>
      </c>
      <c r="B4453" s="14" t="s">
        <v>7097</v>
      </c>
      <c r="C4453" s="14">
        <v>2017.0</v>
      </c>
      <c r="D4453" s="14">
        <v>53.0</v>
      </c>
      <c r="E4453" s="14">
        <v>223962.0</v>
      </c>
      <c r="F4453" s="14" t="s">
        <v>6019</v>
      </c>
      <c r="G4453" s="14" t="s">
        <v>7099</v>
      </c>
      <c r="H4453" s="14" t="s">
        <v>7097</v>
      </c>
      <c r="I4453" s="14">
        <v>0.929</v>
      </c>
      <c r="J4453" s="14">
        <v>0.723</v>
      </c>
      <c r="K4453" s="14">
        <v>0.8505978225814259</v>
      </c>
      <c r="L4453" s="14">
        <v>0.109</v>
      </c>
      <c r="M4453" s="14">
        <v>0.0672</v>
      </c>
      <c r="N4453" s="14">
        <v>0.0</v>
      </c>
      <c r="O4453" s="14">
        <v>0.346</v>
      </c>
      <c r="P4453" s="14">
        <v>0.458</v>
      </c>
      <c r="Q4453" s="14">
        <v>125.02</v>
      </c>
      <c r="R4453" s="14">
        <v>11.0</v>
      </c>
      <c r="S4453" s="14">
        <v>0.0</v>
      </c>
      <c r="T4453" s="14" t="s">
        <v>103</v>
      </c>
      <c r="U4453" s="14" t="s">
        <v>94</v>
      </c>
      <c r="V4453" s="16" t="s">
        <v>54</v>
      </c>
      <c r="W4453" s="17" t="s">
        <v>251</v>
      </c>
    </row>
    <row r="4454" ht="15.75" customHeight="1">
      <c r="A4454" s="14" t="s">
        <v>22616</v>
      </c>
      <c r="B4454" s="14" t="s">
        <v>22617</v>
      </c>
      <c r="C4454" s="14">
        <v>2005.0</v>
      </c>
      <c r="D4454" s="14">
        <v>53.0</v>
      </c>
      <c r="E4454" s="14">
        <v>236413.0</v>
      </c>
      <c r="F4454" s="14" t="s">
        <v>22093</v>
      </c>
      <c r="G4454" s="14" t="s">
        <v>22094</v>
      </c>
      <c r="H4454" s="14" t="s">
        <v>22095</v>
      </c>
      <c r="I4454" s="14">
        <v>0.686</v>
      </c>
      <c r="J4454" s="14">
        <v>0.868</v>
      </c>
      <c r="K4454" s="14">
        <v>0.8913010929589267</v>
      </c>
      <c r="L4454" s="14">
        <v>0.0504</v>
      </c>
      <c r="M4454" s="14">
        <v>0.0738</v>
      </c>
      <c r="N4454" s="14">
        <v>0.0</v>
      </c>
      <c r="O4454" s="14">
        <v>0.287</v>
      </c>
      <c r="P4454" s="14">
        <v>0.557</v>
      </c>
      <c r="Q4454" s="14">
        <v>125.77</v>
      </c>
      <c r="R4454" s="14">
        <v>0.0</v>
      </c>
      <c r="S4454" s="14">
        <v>1.0</v>
      </c>
      <c r="T4454" s="14" t="s">
        <v>1264</v>
      </c>
      <c r="U4454" s="14" t="s">
        <v>94</v>
      </c>
      <c r="V4454" s="16" t="s">
        <v>333</v>
      </c>
      <c r="W4454" s="17" t="s">
        <v>185</v>
      </c>
    </row>
    <row r="4455" ht="15.75" customHeight="1">
      <c r="A4455" s="14" t="s">
        <v>7101</v>
      </c>
      <c r="B4455" s="14" t="s">
        <v>7102</v>
      </c>
      <c r="C4455" s="14">
        <v>2015.0</v>
      </c>
      <c r="D4455" s="14">
        <v>54.0</v>
      </c>
      <c r="E4455" s="14">
        <v>253043.0</v>
      </c>
      <c r="F4455" s="14" t="s">
        <v>3852</v>
      </c>
      <c r="G4455" s="14" t="s">
        <v>1585</v>
      </c>
      <c r="H4455" s="14" t="s">
        <v>7103</v>
      </c>
      <c r="I4455" s="14">
        <v>0.486</v>
      </c>
      <c r="J4455" s="14">
        <v>0.581</v>
      </c>
      <c r="K4455" s="14">
        <v>0.8317327230160262</v>
      </c>
      <c r="L4455" s="14">
        <v>0.0296</v>
      </c>
      <c r="M4455" s="14">
        <v>0.359</v>
      </c>
      <c r="N4455" s="14">
        <v>2.66E-5</v>
      </c>
      <c r="O4455" s="14">
        <v>0.133</v>
      </c>
      <c r="P4455" s="14">
        <v>0.353</v>
      </c>
      <c r="Q4455" s="14">
        <v>89.882</v>
      </c>
      <c r="R4455" s="14">
        <v>2.0</v>
      </c>
      <c r="S4455" s="14">
        <v>1.0</v>
      </c>
      <c r="T4455" s="14" t="s">
        <v>34</v>
      </c>
      <c r="U4455" s="14" t="s">
        <v>35</v>
      </c>
      <c r="V4455" s="16" t="s">
        <v>45</v>
      </c>
      <c r="W4455" s="17" t="s">
        <v>251</v>
      </c>
    </row>
    <row r="4456" ht="15.75" customHeight="1">
      <c r="A4456" s="14" t="s">
        <v>22618</v>
      </c>
      <c r="B4456" s="14" t="s">
        <v>22619</v>
      </c>
      <c r="C4456" s="14">
        <v>2000.0</v>
      </c>
      <c r="D4456" s="14">
        <v>54.0</v>
      </c>
      <c r="E4456" s="14">
        <v>426506.0</v>
      </c>
      <c r="F4456" s="14" t="s">
        <v>1939</v>
      </c>
      <c r="G4456" s="14" t="s">
        <v>22620</v>
      </c>
      <c r="H4456" s="14" t="s">
        <v>22619</v>
      </c>
      <c r="I4456" s="14">
        <v>0.507</v>
      </c>
      <c r="J4456" s="14">
        <v>0.354</v>
      </c>
      <c r="K4456" s="14">
        <v>0.734819155974273</v>
      </c>
      <c r="L4456" s="14">
        <v>0.0257</v>
      </c>
      <c r="M4456" s="14">
        <v>0.558</v>
      </c>
      <c r="N4456" s="14">
        <v>1.88E-5</v>
      </c>
      <c r="O4456" s="14">
        <v>0.85</v>
      </c>
      <c r="P4456" s="14">
        <v>0.0777</v>
      </c>
      <c r="Q4456" s="14">
        <v>101.718</v>
      </c>
      <c r="R4456" s="14">
        <v>3.0</v>
      </c>
      <c r="S4456" s="14">
        <v>0.0</v>
      </c>
      <c r="T4456" s="14" t="s">
        <v>1264</v>
      </c>
      <c r="U4456" s="14" t="s">
        <v>35</v>
      </c>
      <c r="V4456" s="16" t="s">
        <v>75</v>
      </c>
      <c r="W4456" s="17" t="s">
        <v>251</v>
      </c>
    </row>
    <row r="4457" ht="15.75" customHeight="1">
      <c r="A4457" s="14" t="s">
        <v>22621</v>
      </c>
      <c r="B4457" s="14" t="s">
        <v>22622</v>
      </c>
      <c r="C4457" s="14">
        <v>1996.0</v>
      </c>
      <c r="D4457" s="14">
        <v>54.0</v>
      </c>
      <c r="E4457" s="14">
        <v>340551.0</v>
      </c>
      <c r="F4457" s="14" t="s">
        <v>1939</v>
      </c>
      <c r="G4457" s="14" t="s">
        <v>22623</v>
      </c>
      <c r="H4457" s="14" t="s">
        <v>22622</v>
      </c>
      <c r="I4457" s="14">
        <v>0.32</v>
      </c>
      <c r="J4457" s="14">
        <v>0.188</v>
      </c>
      <c r="K4457" s="14">
        <v>0.6973884028683212</v>
      </c>
      <c r="L4457" s="14">
        <v>0.0315</v>
      </c>
      <c r="M4457" s="14">
        <v>0.858</v>
      </c>
      <c r="N4457" s="14">
        <v>3.46E-6</v>
      </c>
      <c r="O4457" s="14">
        <v>0.136</v>
      </c>
      <c r="P4457" s="14">
        <v>0.143</v>
      </c>
      <c r="Q4457" s="14">
        <v>110.224</v>
      </c>
      <c r="R4457" s="14">
        <v>3.0</v>
      </c>
      <c r="S4457" s="14">
        <v>1.0</v>
      </c>
      <c r="T4457" s="14" t="s">
        <v>1264</v>
      </c>
      <c r="U4457" s="14" t="s">
        <v>35</v>
      </c>
      <c r="V4457" s="16" t="s">
        <v>58</v>
      </c>
      <c r="W4457" s="17" t="s">
        <v>251</v>
      </c>
    </row>
    <row r="4458" ht="15.75" customHeight="1">
      <c r="A4458" s="14" t="s">
        <v>22624</v>
      </c>
      <c r="B4458" s="14" t="s">
        <v>22625</v>
      </c>
      <c r="C4458" s="14">
        <v>2015.0</v>
      </c>
      <c r="D4458" s="14">
        <v>54.0</v>
      </c>
      <c r="E4458" s="14">
        <v>456133.0</v>
      </c>
      <c r="F4458" s="14" t="s">
        <v>21861</v>
      </c>
      <c r="G4458" s="14" t="s">
        <v>22626</v>
      </c>
      <c r="H4458" s="14" t="s">
        <v>22627</v>
      </c>
      <c r="I4458" s="14">
        <v>0.531</v>
      </c>
      <c r="J4458" s="14">
        <v>0.359</v>
      </c>
      <c r="K4458" s="14">
        <v>0.7790516116446208</v>
      </c>
      <c r="L4458" s="14">
        <v>0.0335</v>
      </c>
      <c r="M4458" s="14">
        <v>0.83</v>
      </c>
      <c r="N4458" s="14">
        <v>0.0</v>
      </c>
      <c r="O4458" s="14">
        <v>0.797</v>
      </c>
      <c r="P4458" s="14">
        <v>0.167</v>
      </c>
      <c r="Q4458" s="14">
        <v>118.012</v>
      </c>
      <c r="R4458" s="14">
        <v>11.0</v>
      </c>
      <c r="S4458" s="14">
        <v>1.0</v>
      </c>
      <c r="T4458" s="14" t="s">
        <v>1264</v>
      </c>
      <c r="U4458" s="14" t="s">
        <v>35</v>
      </c>
      <c r="V4458" s="16" t="s">
        <v>58</v>
      </c>
      <c r="W4458" s="17" t="s">
        <v>251</v>
      </c>
    </row>
    <row r="4459" ht="15.75" customHeight="1">
      <c r="A4459" s="14" t="s">
        <v>22628</v>
      </c>
      <c r="B4459" s="14" t="s">
        <v>22629</v>
      </c>
      <c r="C4459" s="14">
        <v>2017.0</v>
      </c>
      <c r="D4459" s="14">
        <v>54.0</v>
      </c>
      <c r="E4459" s="14">
        <v>264538.0</v>
      </c>
      <c r="F4459" s="14" t="s">
        <v>11325</v>
      </c>
      <c r="G4459" s="14" t="s">
        <v>22630</v>
      </c>
      <c r="H4459" s="14" t="s">
        <v>22631</v>
      </c>
      <c r="I4459" s="14">
        <v>0.335</v>
      </c>
      <c r="J4459" s="14">
        <v>0.383</v>
      </c>
      <c r="K4459" s="14">
        <v>0.8665967959089986</v>
      </c>
      <c r="L4459" s="14">
        <v>0.0298</v>
      </c>
      <c r="M4459" s="14">
        <v>0.74</v>
      </c>
      <c r="N4459" s="14">
        <v>0.0</v>
      </c>
      <c r="O4459" s="14">
        <v>0.0988</v>
      </c>
      <c r="P4459" s="14">
        <v>0.149</v>
      </c>
      <c r="Q4459" s="14">
        <v>147.636</v>
      </c>
      <c r="R4459" s="14">
        <v>8.0</v>
      </c>
      <c r="S4459" s="14">
        <v>1.0</v>
      </c>
      <c r="T4459" s="14" t="s">
        <v>1434</v>
      </c>
      <c r="U4459" s="14" t="s">
        <v>35</v>
      </c>
      <c r="V4459" s="16" t="s">
        <v>58</v>
      </c>
      <c r="W4459" s="17" t="s">
        <v>251</v>
      </c>
    </row>
    <row r="4460" ht="15.75" customHeight="1">
      <c r="A4460" s="14" t="s">
        <v>11245</v>
      </c>
      <c r="B4460" s="14" t="s">
        <v>6980</v>
      </c>
      <c r="C4460" s="14">
        <v>2023.0</v>
      </c>
      <c r="D4460" s="14">
        <v>54.0</v>
      </c>
      <c r="E4460" s="14">
        <v>249106.0</v>
      </c>
      <c r="F4460" s="14" t="s">
        <v>11246</v>
      </c>
      <c r="G4460" s="14" t="s">
        <v>11247</v>
      </c>
      <c r="H4460" s="14" t="s">
        <v>11248</v>
      </c>
      <c r="I4460" s="14">
        <v>0.712</v>
      </c>
      <c r="J4460" s="14">
        <v>0.529</v>
      </c>
      <c r="K4460" s="14">
        <v>0.7935319658461804</v>
      </c>
      <c r="L4460" s="14">
        <v>0.0411</v>
      </c>
      <c r="M4460" s="14">
        <v>0.728</v>
      </c>
      <c r="N4460" s="14">
        <v>0.0528</v>
      </c>
      <c r="O4460" s="14">
        <v>0.371</v>
      </c>
      <c r="P4460" s="14">
        <v>0.962</v>
      </c>
      <c r="Q4460" s="14">
        <v>108.36</v>
      </c>
      <c r="R4460" s="14">
        <v>2.0</v>
      </c>
      <c r="S4460" s="14">
        <v>1.0</v>
      </c>
      <c r="T4460" s="14" t="s">
        <v>104</v>
      </c>
      <c r="U4460" s="14" t="s">
        <v>35</v>
      </c>
      <c r="V4460" s="16" t="s">
        <v>819</v>
      </c>
      <c r="W4460" s="17" t="s">
        <v>185</v>
      </c>
    </row>
    <row r="4461" ht="15.75" customHeight="1">
      <c r="A4461" s="14" t="s">
        <v>11250</v>
      </c>
      <c r="B4461" s="14" t="s">
        <v>11251</v>
      </c>
      <c r="C4461" s="14">
        <v>1969.0</v>
      </c>
      <c r="D4461" s="14">
        <v>54.0</v>
      </c>
      <c r="E4461" s="14">
        <v>170466.0</v>
      </c>
      <c r="F4461" s="14" t="s">
        <v>9658</v>
      </c>
      <c r="G4461" s="14" t="s">
        <v>9659</v>
      </c>
      <c r="H4461" s="14" t="s">
        <v>11252</v>
      </c>
      <c r="I4461" s="14">
        <v>0.552</v>
      </c>
      <c r="J4461" s="14">
        <v>0.443</v>
      </c>
      <c r="K4461" s="14">
        <v>0.7795649476872166</v>
      </c>
      <c r="L4461" s="14">
        <v>0.0453</v>
      </c>
      <c r="M4461" s="14">
        <v>0.0563</v>
      </c>
      <c r="N4461" s="14">
        <v>1.73E-4</v>
      </c>
      <c r="O4461" s="14">
        <v>0.0864</v>
      </c>
      <c r="P4461" s="14">
        <v>0.543</v>
      </c>
      <c r="Q4461" s="14">
        <v>129.89</v>
      </c>
      <c r="R4461" s="14">
        <v>9.0</v>
      </c>
      <c r="S4461" s="14">
        <v>0.0</v>
      </c>
      <c r="T4461" s="14" t="s">
        <v>103</v>
      </c>
      <c r="U4461" s="14" t="s">
        <v>35</v>
      </c>
      <c r="V4461" s="16" t="s">
        <v>333</v>
      </c>
      <c r="W4461" s="17" t="s">
        <v>185</v>
      </c>
    </row>
    <row r="4462" ht="15.75" customHeight="1">
      <c r="A4462" s="14" t="s">
        <v>22632</v>
      </c>
      <c r="B4462" s="14" t="s">
        <v>22633</v>
      </c>
      <c r="C4462" s="14">
        <v>2010.0</v>
      </c>
      <c r="D4462" s="14">
        <v>54.0</v>
      </c>
      <c r="E4462" s="14">
        <v>187386.0</v>
      </c>
      <c r="F4462" s="14" t="s">
        <v>22634</v>
      </c>
      <c r="G4462" s="14" t="s">
        <v>22635</v>
      </c>
      <c r="H4462" s="14" t="s">
        <v>22633</v>
      </c>
      <c r="I4462" s="14">
        <v>0.667</v>
      </c>
      <c r="J4462" s="14">
        <v>0.831</v>
      </c>
      <c r="K4462" s="14">
        <v>0.8018950655401388</v>
      </c>
      <c r="L4462" s="14">
        <v>0.0478</v>
      </c>
      <c r="M4462" s="14">
        <v>0.0762</v>
      </c>
      <c r="N4462" s="14">
        <v>7.79E-6</v>
      </c>
      <c r="O4462" s="14">
        <v>0.322</v>
      </c>
      <c r="P4462" s="14">
        <v>0.877</v>
      </c>
      <c r="Q4462" s="14">
        <v>127.0</v>
      </c>
      <c r="R4462" s="14">
        <v>7.0</v>
      </c>
      <c r="S4462" s="14">
        <v>0.0</v>
      </c>
      <c r="T4462" s="14" t="s">
        <v>21890</v>
      </c>
      <c r="U4462" s="14" t="s">
        <v>35</v>
      </c>
      <c r="V4462" s="16" t="s">
        <v>560</v>
      </c>
      <c r="W4462" s="17" t="s">
        <v>185</v>
      </c>
    </row>
    <row r="4463" ht="15.75" customHeight="1">
      <c r="A4463" s="14" t="s">
        <v>11253</v>
      </c>
      <c r="B4463" s="14" t="s">
        <v>11254</v>
      </c>
      <c r="C4463" s="14">
        <v>1982.0</v>
      </c>
      <c r="D4463" s="14">
        <v>54.0</v>
      </c>
      <c r="E4463" s="14">
        <v>168586.0</v>
      </c>
      <c r="F4463" s="14" t="s">
        <v>11255</v>
      </c>
      <c r="G4463" s="14" t="s">
        <v>11256</v>
      </c>
      <c r="H4463" s="14" t="s">
        <v>11257</v>
      </c>
      <c r="I4463" s="14">
        <v>0.646</v>
      </c>
      <c r="J4463" s="14">
        <v>0.876</v>
      </c>
      <c r="K4463" s="14">
        <v>0.8623617735575824</v>
      </c>
      <c r="L4463" s="14">
        <v>0.0362</v>
      </c>
      <c r="M4463" s="14">
        <v>0.159</v>
      </c>
      <c r="N4463" s="14">
        <v>0.0</v>
      </c>
      <c r="O4463" s="14">
        <v>0.333</v>
      </c>
      <c r="P4463" s="14">
        <v>0.95</v>
      </c>
      <c r="Q4463" s="14">
        <v>144.8</v>
      </c>
      <c r="R4463" s="14">
        <v>0.0</v>
      </c>
      <c r="S4463" s="14">
        <v>0.0</v>
      </c>
      <c r="T4463" s="14" t="s">
        <v>103</v>
      </c>
      <c r="U4463" s="14" t="s">
        <v>35</v>
      </c>
      <c r="V4463" s="16" t="s">
        <v>819</v>
      </c>
      <c r="W4463" s="17" t="s">
        <v>185</v>
      </c>
    </row>
    <row r="4464" ht="15.75" customHeight="1">
      <c r="A4464" s="14" t="s">
        <v>11259</v>
      </c>
      <c r="B4464" s="14" t="s">
        <v>11260</v>
      </c>
      <c r="C4464" s="14">
        <v>2018.0</v>
      </c>
      <c r="D4464" s="14">
        <v>54.0</v>
      </c>
      <c r="E4464" s="14">
        <v>206186.0</v>
      </c>
      <c r="F4464" s="14" t="s">
        <v>3108</v>
      </c>
      <c r="G4464" s="14" t="s">
        <v>11261</v>
      </c>
      <c r="H4464" s="14" t="s">
        <v>11262</v>
      </c>
      <c r="I4464" s="14">
        <v>0.75</v>
      </c>
      <c r="J4464" s="14">
        <v>0.698</v>
      </c>
      <c r="K4464" s="14">
        <v>0.8687570850882563</v>
      </c>
      <c r="L4464" s="14">
        <v>0.0555</v>
      </c>
      <c r="M4464" s="14">
        <v>0.189</v>
      </c>
      <c r="N4464" s="14">
        <v>0.0</v>
      </c>
      <c r="O4464" s="14">
        <v>0.262</v>
      </c>
      <c r="P4464" s="14">
        <v>0.602</v>
      </c>
      <c r="Q4464" s="14">
        <v>143.983</v>
      </c>
      <c r="R4464" s="14">
        <v>2.0</v>
      </c>
      <c r="S4464" s="14">
        <v>1.0</v>
      </c>
      <c r="T4464" s="14" t="s">
        <v>103</v>
      </c>
      <c r="U4464" s="14" t="s">
        <v>35</v>
      </c>
      <c r="V4464" s="16" t="s">
        <v>407</v>
      </c>
      <c r="W4464" s="17" t="s">
        <v>185</v>
      </c>
    </row>
    <row r="4465" ht="15.75" customHeight="1">
      <c r="A4465" s="14" t="s">
        <v>7106</v>
      </c>
      <c r="B4465" s="14" t="s">
        <v>7108</v>
      </c>
      <c r="C4465" s="14">
        <v>2003.0</v>
      </c>
      <c r="D4465" s="14">
        <v>54.0</v>
      </c>
      <c r="E4465" s="14">
        <v>270600.0</v>
      </c>
      <c r="F4465" s="14" t="s">
        <v>7109</v>
      </c>
      <c r="G4465" s="14" t="s">
        <v>7110</v>
      </c>
      <c r="H4465" s="14" t="s">
        <v>7111</v>
      </c>
      <c r="I4465" s="14">
        <v>0.561</v>
      </c>
      <c r="J4465" s="14">
        <v>0.313</v>
      </c>
      <c r="K4465" s="14">
        <v>0.747246166005449</v>
      </c>
      <c r="L4465" s="14">
        <v>0.029</v>
      </c>
      <c r="M4465" s="14">
        <v>0.711</v>
      </c>
      <c r="N4465" s="14">
        <v>3.06E-4</v>
      </c>
      <c r="O4465" s="14">
        <v>0.248</v>
      </c>
      <c r="P4465" s="14">
        <v>0.276</v>
      </c>
      <c r="Q4465" s="14">
        <v>125.522</v>
      </c>
      <c r="R4465" s="14">
        <v>2.0</v>
      </c>
      <c r="S4465" s="14">
        <v>1.0</v>
      </c>
      <c r="T4465" s="14" t="s">
        <v>103</v>
      </c>
      <c r="U4465" s="14" t="s">
        <v>35</v>
      </c>
      <c r="V4465" s="16" t="s">
        <v>36</v>
      </c>
      <c r="W4465" s="17" t="s">
        <v>251</v>
      </c>
    </row>
    <row r="4466" ht="15.75" customHeight="1">
      <c r="A4466" s="14" t="s">
        <v>11263</v>
      </c>
      <c r="B4466" s="14" t="s">
        <v>11264</v>
      </c>
      <c r="C4466" s="14">
        <v>2001.0</v>
      </c>
      <c r="D4466" s="14">
        <v>54.0</v>
      </c>
      <c r="E4466" s="14">
        <v>408920.0</v>
      </c>
      <c r="F4466" s="14" t="s">
        <v>3153</v>
      </c>
      <c r="G4466" s="14" t="s">
        <v>6618</v>
      </c>
      <c r="H4466" s="14" t="s">
        <v>11265</v>
      </c>
      <c r="I4466" s="14">
        <v>0.665</v>
      </c>
      <c r="J4466" s="14">
        <v>0.908</v>
      </c>
      <c r="K4466" s="14">
        <v>0.8717301563349577</v>
      </c>
      <c r="L4466" s="14">
        <v>0.188</v>
      </c>
      <c r="M4466" s="14">
        <v>0.0504</v>
      </c>
      <c r="N4466" s="14">
        <v>0.0</v>
      </c>
      <c r="O4466" s="14">
        <v>0.0798</v>
      </c>
      <c r="P4466" s="14">
        <v>0.691</v>
      </c>
      <c r="Q4466" s="14">
        <v>98.808</v>
      </c>
      <c r="R4466" s="14">
        <v>2.0</v>
      </c>
      <c r="S4466" s="14">
        <v>1.0</v>
      </c>
      <c r="T4466" s="14" t="s">
        <v>104</v>
      </c>
      <c r="U4466" s="14" t="s">
        <v>35</v>
      </c>
      <c r="V4466" s="16" t="s">
        <v>407</v>
      </c>
      <c r="W4466" s="17" t="s">
        <v>185</v>
      </c>
    </row>
    <row r="4467" ht="15.75" customHeight="1">
      <c r="A4467" s="14" t="s">
        <v>11266</v>
      </c>
      <c r="B4467" s="14" t="s">
        <v>11267</v>
      </c>
      <c r="C4467" s="14">
        <v>2010.0</v>
      </c>
      <c r="D4467" s="14">
        <v>54.0</v>
      </c>
      <c r="E4467" s="14">
        <v>343586.0</v>
      </c>
      <c r="F4467" s="14" t="s">
        <v>1629</v>
      </c>
      <c r="G4467" s="14" t="s">
        <v>3165</v>
      </c>
      <c r="H4467" s="14" t="s">
        <v>11268</v>
      </c>
      <c r="I4467" s="14">
        <v>0.678</v>
      </c>
      <c r="J4467" s="14">
        <v>0.547</v>
      </c>
      <c r="K4467" s="14">
        <v>0.827112698632663</v>
      </c>
      <c r="L4467" s="14">
        <v>0.0286</v>
      </c>
      <c r="M4467" s="14">
        <v>0.232</v>
      </c>
      <c r="N4467" s="14">
        <v>1.76E-4</v>
      </c>
      <c r="O4467" s="14">
        <v>0.0785</v>
      </c>
      <c r="P4467" s="14">
        <v>0.579</v>
      </c>
      <c r="Q4467" s="14">
        <v>143.892</v>
      </c>
      <c r="R4467" s="14">
        <v>7.0</v>
      </c>
      <c r="S4467" s="14">
        <v>1.0</v>
      </c>
      <c r="T4467" s="14" t="s">
        <v>104</v>
      </c>
      <c r="U4467" s="14" t="s">
        <v>35</v>
      </c>
      <c r="V4467" s="16" t="s">
        <v>333</v>
      </c>
      <c r="W4467" s="17" t="s">
        <v>185</v>
      </c>
    </row>
    <row r="4468" ht="15.75" customHeight="1">
      <c r="A4468" s="14" t="s">
        <v>11270</v>
      </c>
      <c r="B4468" s="14" t="s">
        <v>11271</v>
      </c>
      <c r="C4468" s="14">
        <v>2020.0</v>
      </c>
      <c r="D4468" s="14">
        <v>54.0</v>
      </c>
      <c r="E4468" s="14">
        <v>267416.0</v>
      </c>
      <c r="F4468" s="14" t="s">
        <v>3153</v>
      </c>
      <c r="G4468" s="14" t="s">
        <v>11272</v>
      </c>
      <c r="H4468" s="14" t="s">
        <v>11271</v>
      </c>
      <c r="I4468" s="14">
        <v>0.78</v>
      </c>
      <c r="J4468" s="14">
        <v>0.97</v>
      </c>
      <c r="K4468" s="14">
        <v>0.9560883793348859</v>
      </c>
      <c r="L4468" s="14">
        <v>0.12</v>
      </c>
      <c r="M4468" s="14">
        <v>0.065</v>
      </c>
      <c r="N4468" s="14">
        <v>3.33E-5</v>
      </c>
      <c r="O4468" s="14">
        <v>0.507</v>
      </c>
      <c r="P4468" s="14">
        <v>0.793</v>
      </c>
      <c r="Q4468" s="14">
        <v>126.068</v>
      </c>
      <c r="R4468" s="14">
        <v>1.0</v>
      </c>
      <c r="S4468" s="14">
        <v>1.0</v>
      </c>
      <c r="T4468" s="14" t="s">
        <v>104</v>
      </c>
      <c r="U4468" s="14" t="s">
        <v>35</v>
      </c>
      <c r="V4468" s="16" t="s">
        <v>181</v>
      </c>
      <c r="W4468" s="17" t="s">
        <v>185</v>
      </c>
    </row>
    <row r="4469" ht="15.75" customHeight="1">
      <c r="A4469" s="14" t="s">
        <v>7115</v>
      </c>
      <c r="B4469" s="14" t="s">
        <v>7116</v>
      </c>
      <c r="C4469" s="14">
        <v>2009.0</v>
      </c>
      <c r="D4469" s="14">
        <v>54.0</v>
      </c>
      <c r="E4469" s="14">
        <v>293653.0</v>
      </c>
      <c r="F4469" s="14" t="s">
        <v>1629</v>
      </c>
      <c r="G4469" s="14" t="s">
        <v>3531</v>
      </c>
      <c r="H4469" s="14" t="s">
        <v>7117</v>
      </c>
      <c r="I4469" s="14">
        <v>0.566</v>
      </c>
      <c r="J4469" s="14">
        <v>0.558</v>
      </c>
      <c r="K4469" s="14">
        <v>0.8084828780867863</v>
      </c>
      <c r="L4469" s="14">
        <v>0.0407</v>
      </c>
      <c r="M4469" s="14">
        <v>0.523</v>
      </c>
      <c r="N4469" s="14">
        <v>0.0</v>
      </c>
      <c r="O4469" s="14">
        <v>0.246</v>
      </c>
      <c r="P4469" s="14">
        <v>0.495</v>
      </c>
      <c r="Q4469" s="14">
        <v>141.919</v>
      </c>
      <c r="R4469" s="14">
        <v>0.0</v>
      </c>
      <c r="S4469" s="14">
        <v>1.0</v>
      </c>
      <c r="T4469" s="14" t="s">
        <v>104</v>
      </c>
      <c r="U4469" s="14" t="s">
        <v>68</v>
      </c>
      <c r="V4469" s="16" t="s">
        <v>54</v>
      </c>
      <c r="W4469" s="17" t="s">
        <v>251</v>
      </c>
    </row>
    <row r="4470" ht="15.75" customHeight="1">
      <c r="A4470" s="14" t="s">
        <v>11273</v>
      </c>
      <c r="B4470" s="14" t="s">
        <v>11274</v>
      </c>
      <c r="C4470" s="14">
        <v>2021.0</v>
      </c>
      <c r="D4470" s="14">
        <v>54.0</v>
      </c>
      <c r="E4470" s="14">
        <v>269780.0</v>
      </c>
      <c r="F4470" s="14" t="s">
        <v>7167</v>
      </c>
      <c r="G4470" s="14" t="s">
        <v>1474</v>
      </c>
      <c r="H4470" s="14" t="s">
        <v>11274</v>
      </c>
      <c r="I4470" s="14">
        <v>0.816</v>
      </c>
      <c r="J4470" s="14">
        <v>0.747</v>
      </c>
      <c r="K4470" s="14">
        <v>0.8277543686859079</v>
      </c>
      <c r="L4470" s="14">
        <v>0.206</v>
      </c>
      <c r="M4470" s="14">
        <v>0.064</v>
      </c>
      <c r="N4470" s="14">
        <v>1.07E-5</v>
      </c>
      <c r="O4470" s="14">
        <v>0.0806</v>
      </c>
      <c r="P4470" s="14">
        <v>0.842</v>
      </c>
      <c r="Q4470" s="14">
        <v>82.019</v>
      </c>
      <c r="R4470" s="14">
        <v>10.0</v>
      </c>
      <c r="S4470" s="14">
        <v>0.0</v>
      </c>
      <c r="T4470" s="14" t="s">
        <v>104</v>
      </c>
      <c r="U4470" s="14" t="s">
        <v>35</v>
      </c>
      <c r="V4470" s="16" t="s">
        <v>560</v>
      </c>
      <c r="W4470" s="17" t="s">
        <v>185</v>
      </c>
    </row>
    <row r="4471" ht="15.75" customHeight="1">
      <c r="A4471" s="14" t="s">
        <v>22636</v>
      </c>
      <c r="B4471" s="14" t="s">
        <v>22637</v>
      </c>
      <c r="C4471" s="14">
        <v>2019.0</v>
      </c>
      <c r="D4471" s="14">
        <v>54.0</v>
      </c>
      <c r="E4471" s="14">
        <v>182400.0</v>
      </c>
      <c r="F4471" s="14" t="s">
        <v>6605</v>
      </c>
      <c r="G4471" s="14" t="s">
        <v>9252</v>
      </c>
      <c r="H4471" s="14" t="s">
        <v>22637</v>
      </c>
      <c r="I4471" s="14">
        <v>0.757</v>
      </c>
      <c r="J4471" s="14">
        <v>0.832</v>
      </c>
      <c r="K4471" s="14">
        <v>0.8958997283405151</v>
      </c>
      <c r="L4471" s="14">
        <v>0.229</v>
      </c>
      <c r="M4471" s="14">
        <v>0.127</v>
      </c>
      <c r="N4471" s="14">
        <v>0.0</v>
      </c>
      <c r="O4471" s="14">
        <v>0.167</v>
      </c>
      <c r="P4471" s="14">
        <v>0.53</v>
      </c>
      <c r="Q4471" s="14">
        <v>180.05</v>
      </c>
      <c r="R4471" s="14">
        <v>4.0</v>
      </c>
      <c r="S4471" s="14">
        <v>0.0</v>
      </c>
      <c r="T4471" s="14" t="s">
        <v>1264</v>
      </c>
      <c r="U4471" s="14" t="s">
        <v>68</v>
      </c>
      <c r="V4471" s="16" t="s">
        <v>333</v>
      </c>
      <c r="W4471" s="17" t="s">
        <v>185</v>
      </c>
    </row>
    <row r="4472" ht="15.75" customHeight="1">
      <c r="A4472" s="14" t="s">
        <v>22638</v>
      </c>
      <c r="B4472" s="14" t="s">
        <v>22639</v>
      </c>
      <c r="C4472" s="14">
        <v>2021.0</v>
      </c>
      <c r="D4472" s="14">
        <v>54.0</v>
      </c>
      <c r="E4472" s="14">
        <v>263013.0</v>
      </c>
      <c r="F4472" s="14" t="s">
        <v>16906</v>
      </c>
      <c r="G4472" s="14" t="s">
        <v>22640</v>
      </c>
      <c r="H4472" s="14" t="s">
        <v>22641</v>
      </c>
      <c r="I4472" s="14">
        <v>0.771</v>
      </c>
      <c r="J4472" s="14">
        <v>0.765</v>
      </c>
      <c r="K4472" s="14">
        <v>0.8913438709624765</v>
      </c>
      <c r="L4472" s="14">
        <v>0.0508</v>
      </c>
      <c r="M4472" s="14">
        <v>0.0487</v>
      </c>
      <c r="N4472" s="14">
        <v>0.0</v>
      </c>
      <c r="O4472" s="14">
        <v>0.313</v>
      </c>
      <c r="P4472" s="14">
        <v>0.66</v>
      </c>
      <c r="Q4472" s="14">
        <v>115.984</v>
      </c>
      <c r="R4472" s="14">
        <v>1.0</v>
      </c>
      <c r="S4472" s="14">
        <v>0.0</v>
      </c>
      <c r="T4472" s="14" t="s">
        <v>1264</v>
      </c>
      <c r="U4472" s="14" t="s">
        <v>35</v>
      </c>
      <c r="V4472" s="16" t="s">
        <v>407</v>
      </c>
      <c r="W4472" s="17" t="s">
        <v>185</v>
      </c>
    </row>
    <row r="4473" ht="15.75" customHeight="1">
      <c r="A4473" s="14" t="s">
        <v>22642</v>
      </c>
      <c r="B4473" s="14" t="s">
        <v>22643</v>
      </c>
      <c r="C4473" s="14">
        <v>2022.0</v>
      </c>
      <c r="D4473" s="14">
        <v>54.0</v>
      </c>
      <c r="E4473" s="14">
        <v>201194.0</v>
      </c>
      <c r="F4473" s="14" t="s">
        <v>22110</v>
      </c>
      <c r="G4473" s="14" t="s">
        <v>22111</v>
      </c>
      <c r="H4473" s="14" t="s">
        <v>22468</v>
      </c>
      <c r="I4473" s="14">
        <v>0.578</v>
      </c>
      <c r="J4473" s="14">
        <v>0.459</v>
      </c>
      <c r="K4473" s="14">
        <v>0.7191410176733228</v>
      </c>
      <c r="L4473" s="14">
        <v>0.041</v>
      </c>
      <c r="M4473" s="14">
        <v>0.501</v>
      </c>
      <c r="N4473" s="14">
        <v>1.86E-5</v>
      </c>
      <c r="O4473" s="14">
        <v>0.143</v>
      </c>
      <c r="P4473" s="14">
        <v>0.164</v>
      </c>
      <c r="Q4473" s="14">
        <v>160.065</v>
      </c>
      <c r="R4473" s="14">
        <v>8.0</v>
      </c>
      <c r="S4473" s="14">
        <v>1.0</v>
      </c>
      <c r="T4473" s="14" t="s">
        <v>1264</v>
      </c>
      <c r="U4473" s="14" t="s">
        <v>35</v>
      </c>
      <c r="V4473" s="16" t="s">
        <v>58</v>
      </c>
      <c r="W4473" s="17" t="s">
        <v>251</v>
      </c>
    </row>
    <row r="4474" ht="15.75" customHeight="1">
      <c r="A4474" s="14" t="s">
        <v>11275</v>
      </c>
      <c r="B4474" s="14" t="s">
        <v>11276</v>
      </c>
      <c r="C4474" s="14">
        <v>2008.0</v>
      </c>
      <c r="D4474" s="14">
        <v>54.0</v>
      </c>
      <c r="E4474" s="14">
        <v>195733.0</v>
      </c>
      <c r="F4474" s="14" t="s">
        <v>11277</v>
      </c>
      <c r="G4474" s="14" t="s">
        <v>11278</v>
      </c>
      <c r="H4474" s="14" t="s">
        <v>11278</v>
      </c>
      <c r="I4474" s="14">
        <v>0.692</v>
      </c>
      <c r="J4474" s="14">
        <v>0.717</v>
      </c>
      <c r="K4474" s="14">
        <v>0.8840929993608092</v>
      </c>
      <c r="L4474" s="14">
        <v>0.0498</v>
      </c>
      <c r="M4474" s="14">
        <v>0.111</v>
      </c>
      <c r="N4474" s="14">
        <v>0.00123</v>
      </c>
      <c r="O4474" s="14">
        <v>0.044</v>
      </c>
      <c r="P4474" s="14">
        <v>0.973</v>
      </c>
      <c r="Q4474" s="14">
        <v>119.902</v>
      </c>
      <c r="R4474" s="14">
        <v>0.0</v>
      </c>
      <c r="S4474" s="14">
        <v>1.0</v>
      </c>
      <c r="T4474" s="14" t="s">
        <v>103</v>
      </c>
      <c r="U4474" s="14" t="s">
        <v>35</v>
      </c>
      <c r="V4474" s="16" t="s">
        <v>819</v>
      </c>
      <c r="W4474" s="17" t="s">
        <v>185</v>
      </c>
    </row>
    <row r="4475" ht="15.75" customHeight="1">
      <c r="A4475" s="14" t="s">
        <v>22644</v>
      </c>
      <c r="B4475" s="14" t="s">
        <v>22645</v>
      </c>
      <c r="C4475" s="14">
        <v>2020.0</v>
      </c>
      <c r="D4475" s="14">
        <v>54.0</v>
      </c>
      <c r="E4475" s="14">
        <v>280360.0</v>
      </c>
      <c r="F4475" s="14" t="s">
        <v>19655</v>
      </c>
      <c r="G4475" s="14" t="s">
        <v>22646</v>
      </c>
      <c r="H4475" s="14" t="s">
        <v>22647</v>
      </c>
      <c r="I4475" s="14">
        <v>0.344</v>
      </c>
      <c r="J4475" s="14">
        <v>0.43</v>
      </c>
      <c r="K4475" s="14">
        <v>0.8567792440943517</v>
      </c>
      <c r="L4475" s="14">
        <v>0.0434</v>
      </c>
      <c r="M4475" s="14">
        <v>0.683</v>
      </c>
      <c r="N4475" s="14">
        <v>0.0</v>
      </c>
      <c r="O4475" s="14">
        <v>0.0881</v>
      </c>
      <c r="P4475" s="14">
        <v>0.385</v>
      </c>
      <c r="Q4475" s="14">
        <v>167.332</v>
      </c>
      <c r="R4475" s="14">
        <v>8.0</v>
      </c>
      <c r="S4475" s="14">
        <v>1.0</v>
      </c>
      <c r="T4475" s="14" t="s">
        <v>1434</v>
      </c>
      <c r="U4475" s="14" t="s">
        <v>35</v>
      </c>
      <c r="V4475" s="16" t="s">
        <v>45</v>
      </c>
      <c r="W4475" s="17" t="s">
        <v>251</v>
      </c>
    </row>
    <row r="4476" ht="15.75" customHeight="1">
      <c r="A4476" s="14" t="s">
        <v>22648</v>
      </c>
      <c r="B4476" s="14" t="s">
        <v>22649</v>
      </c>
      <c r="C4476" s="14">
        <v>2013.0</v>
      </c>
      <c r="D4476" s="14">
        <v>54.0</v>
      </c>
      <c r="E4476" s="14">
        <v>230885.0</v>
      </c>
      <c r="F4476" s="14" t="s">
        <v>4278</v>
      </c>
      <c r="G4476" s="14" t="s">
        <v>2532</v>
      </c>
      <c r="H4476" s="14" t="s">
        <v>22129</v>
      </c>
      <c r="I4476" s="14">
        <v>0.801</v>
      </c>
      <c r="J4476" s="14">
        <v>0.797</v>
      </c>
      <c r="K4476" s="14">
        <v>0.88210382219575</v>
      </c>
      <c r="L4476" s="14">
        <v>0.163</v>
      </c>
      <c r="M4476" s="14">
        <v>0.0405</v>
      </c>
      <c r="N4476" s="14">
        <v>2.39E-6</v>
      </c>
      <c r="O4476" s="14">
        <v>0.115</v>
      </c>
      <c r="P4476" s="14">
        <v>0.801</v>
      </c>
      <c r="Q4476" s="14">
        <v>97.009</v>
      </c>
      <c r="R4476" s="14">
        <v>2.0</v>
      </c>
      <c r="S4476" s="14">
        <v>0.0</v>
      </c>
      <c r="T4476" s="14" t="s">
        <v>1434</v>
      </c>
      <c r="U4476" s="14" t="s">
        <v>68</v>
      </c>
      <c r="V4476" s="16" t="s">
        <v>560</v>
      </c>
      <c r="W4476" s="17" t="s">
        <v>185</v>
      </c>
    </row>
    <row r="4477" ht="15.75" customHeight="1">
      <c r="A4477" s="14" t="s">
        <v>22650</v>
      </c>
      <c r="B4477" s="14" t="s">
        <v>22651</v>
      </c>
      <c r="C4477" s="14">
        <v>2013.0</v>
      </c>
      <c r="D4477" s="14">
        <v>54.0</v>
      </c>
      <c r="E4477" s="14">
        <v>131192.0</v>
      </c>
      <c r="F4477" s="14" t="s">
        <v>4278</v>
      </c>
      <c r="G4477" s="14" t="s">
        <v>2532</v>
      </c>
      <c r="H4477" s="14" t="s">
        <v>22129</v>
      </c>
      <c r="I4477" s="14">
        <v>0.751</v>
      </c>
      <c r="J4477" s="14">
        <v>0.903</v>
      </c>
      <c r="K4477" s="14">
        <v>0.8587042542540865</v>
      </c>
      <c r="L4477" s="14">
        <v>0.354</v>
      </c>
      <c r="M4477" s="14">
        <v>0.539</v>
      </c>
      <c r="N4477" s="14">
        <v>0.0</v>
      </c>
      <c r="O4477" s="14">
        <v>0.343</v>
      </c>
      <c r="P4477" s="14">
        <v>0.858</v>
      </c>
      <c r="Q4477" s="14">
        <v>96.548</v>
      </c>
      <c r="R4477" s="14">
        <v>2.0</v>
      </c>
      <c r="S4477" s="14">
        <v>1.0</v>
      </c>
      <c r="T4477" s="14" t="s">
        <v>1434</v>
      </c>
      <c r="U4477" s="14" t="s">
        <v>35</v>
      </c>
      <c r="V4477" s="16" t="s">
        <v>560</v>
      </c>
      <c r="W4477" s="17" t="s">
        <v>185</v>
      </c>
    </row>
    <row r="4478" ht="15.75" customHeight="1">
      <c r="A4478" s="14" t="s">
        <v>22652</v>
      </c>
      <c r="B4478" s="14" t="s">
        <v>22653</v>
      </c>
      <c r="C4478" s="14">
        <v>2014.0</v>
      </c>
      <c r="D4478" s="14">
        <v>54.0</v>
      </c>
      <c r="E4478" s="14">
        <v>226425.0</v>
      </c>
      <c r="F4478" s="14" t="s">
        <v>4278</v>
      </c>
      <c r="G4478" s="14" t="s">
        <v>2532</v>
      </c>
      <c r="H4478" s="14" t="s">
        <v>22426</v>
      </c>
      <c r="I4478" s="14">
        <v>0.642</v>
      </c>
      <c r="J4478" s="14">
        <v>0.903</v>
      </c>
      <c r="K4478" s="14">
        <v>0.9108292515793462</v>
      </c>
      <c r="L4478" s="14">
        <v>0.117</v>
      </c>
      <c r="M4478" s="14">
        <v>0.0635</v>
      </c>
      <c r="N4478" s="14">
        <v>0.0</v>
      </c>
      <c r="O4478" s="14">
        <v>0.33</v>
      </c>
      <c r="P4478" s="14">
        <v>0.573</v>
      </c>
      <c r="Q4478" s="14">
        <v>96.068</v>
      </c>
      <c r="R4478" s="14">
        <v>2.0</v>
      </c>
      <c r="S4478" s="14">
        <v>1.0</v>
      </c>
      <c r="T4478" s="14" t="s">
        <v>1434</v>
      </c>
      <c r="U4478" s="14" t="s">
        <v>35</v>
      </c>
      <c r="V4478" s="16" t="s">
        <v>333</v>
      </c>
      <c r="W4478" s="17" t="s">
        <v>185</v>
      </c>
    </row>
    <row r="4479" ht="15.75" customHeight="1">
      <c r="A4479" s="14" t="s">
        <v>22654</v>
      </c>
      <c r="B4479" s="14" t="s">
        <v>22655</v>
      </c>
      <c r="C4479" s="14">
        <v>2014.0</v>
      </c>
      <c r="D4479" s="14">
        <v>54.0</v>
      </c>
      <c r="E4479" s="14">
        <v>235020.0</v>
      </c>
      <c r="F4479" s="14" t="s">
        <v>4278</v>
      </c>
      <c r="G4479" s="14" t="s">
        <v>2532</v>
      </c>
      <c r="H4479" s="14" t="s">
        <v>22426</v>
      </c>
      <c r="I4479" s="14">
        <v>0.676</v>
      </c>
      <c r="J4479" s="14">
        <v>0.925</v>
      </c>
      <c r="K4479" s="14">
        <v>0.9220584775111318</v>
      </c>
      <c r="L4479" s="14">
        <v>0.111</v>
      </c>
      <c r="M4479" s="14">
        <v>0.00405</v>
      </c>
      <c r="N4479" s="14">
        <v>6.31E-6</v>
      </c>
      <c r="O4479" s="14">
        <v>0.279</v>
      </c>
      <c r="P4479" s="14">
        <v>0.798</v>
      </c>
      <c r="Q4479" s="14">
        <v>163.952</v>
      </c>
      <c r="R4479" s="14">
        <v>8.0</v>
      </c>
      <c r="S4479" s="14">
        <v>1.0</v>
      </c>
      <c r="T4479" s="14" t="s">
        <v>1434</v>
      </c>
      <c r="U4479" s="14" t="s">
        <v>35</v>
      </c>
      <c r="V4479" s="16" t="s">
        <v>181</v>
      </c>
      <c r="W4479" s="17" t="s">
        <v>185</v>
      </c>
    </row>
    <row r="4480" ht="15.75" customHeight="1">
      <c r="A4480" s="14" t="s">
        <v>22656</v>
      </c>
      <c r="B4480" s="14" t="s">
        <v>22657</v>
      </c>
      <c r="C4480" s="14">
        <v>2014.0</v>
      </c>
      <c r="D4480" s="14">
        <v>54.0</v>
      </c>
      <c r="E4480" s="14">
        <v>172658.0</v>
      </c>
      <c r="F4480" s="14" t="s">
        <v>4278</v>
      </c>
      <c r="G4480" s="14" t="s">
        <v>2532</v>
      </c>
      <c r="H4480" s="14" t="s">
        <v>22426</v>
      </c>
      <c r="I4480" s="14">
        <v>0.634</v>
      </c>
      <c r="J4480" s="14">
        <v>0.815</v>
      </c>
      <c r="K4480" s="14">
        <v>0.8819968771868759</v>
      </c>
      <c r="L4480" s="14">
        <v>0.0409</v>
      </c>
      <c r="M4480" s="14">
        <v>0.0714</v>
      </c>
      <c r="N4480" s="14">
        <v>0.0</v>
      </c>
      <c r="O4480" s="14">
        <v>0.146</v>
      </c>
      <c r="P4480" s="14">
        <v>0.553</v>
      </c>
      <c r="Q4480" s="14">
        <v>103.041</v>
      </c>
      <c r="R4480" s="14">
        <v>1.0</v>
      </c>
      <c r="S4480" s="14">
        <v>1.0</v>
      </c>
      <c r="T4480" s="14" t="s">
        <v>1434</v>
      </c>
      <c r="U4480" s="14" t="s">
        <v>35</v>
      </c>
      <c r="V4480" s="16" t="s">
        <v>333</v>
      </c>
      <c r="W4480" s="17" t="s">
        <v>185</v>
      </c>
    </row>
    <row r="4481" ht="15.75" customHeight="1">
      <c r="A4481" s="14" t="s">
        <v>22658</v>
      </c>
      <c r="B4481" s="14" t="s">
        <v>22659</v>
      </c>
      <c r="C4481" s="14">
        <v>2018.0</v>
      </c>
      <c r="D4481" s="14">
        <v>54.0</v>
      </c>
      <c r="E4481" s="14">
        <v>112606.0</v>
      </c>
      <c r="F4481" s="14" t="s">
        <v>8031</v>
      </c>
      <c r="G4481" s="14" t="s">
        <v>22660</v>
      </c>
      <c r="H4481" s="14" t="s">
        <v>22661</v>
      </c>
      <c r="I4481" s="14">
        <v>0.241</v>
      </c>
      <c r="J4481" s="14">
        <v>0.536</v>
      </c>
      <c r="K4481" s="14">
        <v>0.7845485851007519</v>
      </c>
      <c r="L4481" s="14">
        <v>0.0432</v>
      </c>
      <c r="M4481" s="14">
        <v>0.0948</v>
      </c>
      <c r="N4481" s="14">
        <v>0.0114</v>
      </c>
      <c r="O4481" s="14">
        <v>0.296</v>
      </c>
      <c r="P4481" s="14">
        <v>0.23</v>
      </c>
      <c r="Q4481" s="14">
        <v>142.129</v>
      </c>
      <c r="R4481" s="14">
        <v>7.0</v>
      </c>
      <c r="S4481" s="14">
        <v>1.0</v>
      </c>
      <c r="T4481" s="14" t="s">
        <v>1434</v>
      </c>
      <c r="U4481" s="14" t="s">
        <v>35</v>
      </c>
      <c r="V4481" s="16" t="s">
        <v>36</v>
      </c>
      <c r="W4481" s="17" t="s">
        <v>251</v>
      </c>
    </row>
    <row r="4482" ht="15.75" customHeight="1">
      <c r="A4482" s="14" t="s">
        <v>22662</v>
      </c>
      <c r="B4482" s="14" t="s">
        <v>22663</v>
      </c>
      <c r="C4482" s="14">
        <v>2020.0</v>
      </c>
      <c r="D4482" s="14">
        <v>54.0</v>
      </c>
      <c r="E4482" s="14">
        <v>219808.0</v>
      </c>
      <c r="F4482" s="14" t="s">
        <v>8031</v>
      </c>
      <c r="G4482" s="14" t="s">
        <v>22664</v>
      </c>
      <c r="H4482" s="14" t="s">
        <v>22665</v>
      </c>
      <c r="I4482" s="14">
        <v>0.478</v>
      </c>
      <c r="J4482" s="14">
        <v>0.574</v>
      </c>
      <c r="K4482" s="14">
        <v>0.784420251090103</v>
      </c>
      <c r="L4482" s="14">
        <v>0.0606</v>
      </c>
      <c r="M4482" s="14">
        <v>3.6E-4</v>
      </c>
      <c r="N4482" s="14">
        <v>0.00719</v>
      </c>
      <c r="O4482" s="14">
        <v>0.157</v>
      </c>
      <c r="P4482" s="14">
        <v>0.187</v>
      </c>
      <c r="Q4482" s="14">
        <v>71.984</v>
      </c>
      <c r="R4482" s="14">
        <v>1.0</v>
      </c>
      <c r="S4482" s="14">
        <v>1.0</v>
      </c>
      <c r="T4482" s="14" t="s">
        <v>1434</v>
      </c>
      <c r="U4482" s="14" t="s">
        <v>35</v>
      </c>
      <c r="V4482" s="16" t="s">
        <v>58</v>
      </c>
      <c r="W4482" s="17" t="s">
        <v>251</v>
      </c>
    </row>
    <row r="4483" ht="15.75" customHeight="1">
      <c r="A4483" s="14" t="s">
        <v>22666</v>
      </c>
      <c r="B4483" s="14" t="s">
        <v>22667</v>
      </c>
      <c r="C4483" s="14">
        <v>2019.0</v>
      </c>
      <c r="D4483" s="14">
        <v>54.0</v>
      </c>
      <c r="E4483" s="14">
        <v>281066.0</v>
      </c>
      <c r="F4483" s="14" t="s">
        <v>22473</v>
      </c>
      <c r="G4483" s="14" t="s">
        <v>22668</v>
      </c>
      <c r="H4483" s="14" t="s">
        <v>22667</v>
      </c>
      <c r="I4483" s="14">
        <v>0.481</v>
      </c>
      <c r="J4483" s="14">
        <v>0.59</v>
      </c>
      <c r="K4483" s="14">
        <v>0.8216585031800815</v>
      </c>
      <c r="L4483" s="14">
        <v>0.0903</v>
      </c>
      <c r="M4483" s="14">
        <v>0.707</v>
      </c>
      <c r="N4483" s="14">
        <v>3.7E-4</v>
      </c>
      <c r="O4483" s="14">
        <v>0.141</v>
      </c>
      <c r="P4483" s="14">
        <v>0.454</v>
      </c>
      <c r="Q4483" s="14">
        <v>175.788</v>
      </c>
      <c r="R4483" s="14">
        <v>2.0</v>
      </c>
      <c r="S4483" s="14">
        <v>1.0</v>
      </c>
      <c r="T4483" s="14" t="s">
        <v>1434</v>
      </c>
      <c r="U4483" s="14" t="s">
        <v>35</v>
      </c>
      <c r="V4483" s="16" t="s">
        <v>54</v>
      </c>
      <c r="W4483" s="17" t="s">
        <v>251</v>
      </c>
    </row>
    <row r="4484" ht="15.75" customHeight="1">
      <c r="A4484" s="14" t="s">
        <v>22669</v>
      </c>
      <c r="B4484" s="14" t="s">
        <v>22670</v>
      </c>
      <c r="C4484" s="14">
        <v>2018.0</v>
      </c>
      <c r="D4484" s="14">
        <v>54.0</v>
      </c>
      <c r="E4484" s="14">
        <v>89769.0</v>
      </c>
      <c r="F4484" s="14" t="s">
        <v>8031</v>
      </c>
      <c r="G4484" s="14" t="s">
        <v>22529</v>
      </c>
      <c r="H4484" s="14" t="s">
        <v>22530</v>
      </c>
      <c r="I4484" s="14">
        <v>0.909</v>
      </c>
      <c r="J4484" s="14">
        <v>0.644</v>
      </c>
      <c r="K4484" s="14">
        <v>0.8606934314191456</v>
      </c>
      <c r="L4484" s="14">
        <v>0.203</v>
      </c>
      <c r="M4484" s="14">
        <v>0.0376</v>
      </c>
      <c r="N4484" s="14">
        <v>0.0111</v>
      </c>
      <c r="O4484" s="14">
        <v>0.401</v>
      </c>
      <c r="P4484" s="14">
        <v>0.228</v>
      </c>
      <c r="Q4484" s="14">
        <v>94.982</v>
      </c>
      <c r="R4484" s="14">
        <v>9.0</v>
      </c>
      <c r="S4484" s="14">
        <v>1.0</v>
      </c>
      <c r="T4484" s="14" t="s">
        <v>1434</v>
      </c>
      <c r="U4484" s="14" t="s">
        <v>35</v>
      </c>
      <c r="V4484" s="16" t="s">
        <v>36</v>
      </c>
      <c r="W4484" s="17" t="s">
        <v>251</v>
      </c>
    </row>
    <row r="4485" ht="15.75" customHeight="1">
      <c r="A4485" s="14" t="s">
        <v>7118</v>
      </c>
      <c r="B4485" s="14" t="s">
        <v>7119</v>
      </c>
      <c r="C4485" s="14">
        <v>2015.0</v>
      </c>
      <c r="D4485" s="14">
        <v>54.0</v>
      </c>
      <c r="E4485" s="14">
        <v>255498.0</v>
      </c>
      <c r="F4485" s="14" t="s">
        <v>7122</v>
      </c>
      <c r="G4485" s="14" t="s">
        <v>7123</v>
      </c>
      <c r="H4485" s="14" t="s">
        <v>7124</v>
      </c>
      <c r="I4485" s="14">
        <v>0.528</v>
      </c>
      <c r="J4485" s="14">
        <v>0.688</v>
      </c>
      <c r="K4485" s="14">
        <v>0.8089320471240578</v>
      </c>
      <c r="L4485" s="14">
        <v>0.0305</v>
      </c>
      <c r="M4485" s="14">
        <v>0.0227</v>
      </c>
      <c r="N4485" s="14">
        <v>0.0</v>
      </c>
      <c r="O4485" s="14">
        <v>0.107</v>
      </c>
      <c r="P4485" s="14">
        <v>0.301</v>
      </c>
      <c r="Q4485" s="14">
        <v>72.997</v>
      </c>
      <c r="R4485" s="14">
        <v>5.0</v>
      </c>
      <c r="S4485" s="14">
        <v>0.0</v>
      </c>
      <c r="T4485" s="14" t="s">
        <v>103</v>
      </c>
      <c r="U4485" s="14" t="s">
        <v>35</v>
      </c>
      <c r="V4485" s="16" t="s">
        <v>45</v>
      </c>
      <c r="W4485" s="17" t="s">
        <v>251</v>
      </c>
    </row>
    <row r="4486" ht="15.75" customHeight="1">
      <c r="A4486" s="14" t="s">
        <v>11279</v>
      </c>
      <c r="B4486" s="14" t="s">
        <v>11280</v>
      </c>
      <c r="C4486" s="14">
        <v>2016.0</v>
      </c>
      <c r="D4486" s="14">
        <v>54.0</v>
      </c>
      <c r="E4486" s="14">
        <v>324893.0</v>
      </c>
      <c r="F4486" s="14" t="s">
        <v>194</v>
      </c>
      <c r="G4486" s="14" t="s">
        <v>195</v>
      </c>
      <c r="H4486" s="14" t="s">
        <v>9108</v>
      </c>
      <c r="I4486" s="14">
        <v>0.474</v>
      </c>
      <c r="J4486" s="14">
        <v>0.498</v>
      </c>
      <c r="K4486" s="14">
        <v>0.7574701088538176</v>
      </c>
      <c r="L4486" s="14">
        <v>0.0301</v>
      </c>
      <c r="M4486" s="14">
        <v>0.725</v>
      </c>
      <c r="N4486" s="14">
        <v>0.0</v>
      </c>
      <c r="O4486" s="14">
        <v>0.0852</v>
      </c>
      <c r="P4486" s="14">
        <v>0.76</v>
      </c>
      <c r="Q4486" s="14">
        <v>100.936</v>
      </c>
      <c r="R4486" s="14">
        <v>8.0</v>
      </c>
      <c r="S4486" s="14">
        <v>1.0</v>
      </c>
      <c r="T4486" s="14" t="s">
        <v>104</v>
      </c>
      <c r="U4486" s="14" t="s">
        <v>35</v>
      </c>
      <c r="V4486" s="16" t="s">
        <v>181</v>
      </c>
      <c r="W4486" s="17" t="s">
        <v>185</v>
      </c>
    </row>
    <row r="4487" ht="15.75" customHeight="1">
      <c r="A4487" s="14" t="s">
        <v>22671</v>
      </c>
      <c r="B4487" s="14" t="s">
        <v>22672</v>
      </c>
      <c r="C4487" s="14">
        <v>2024.0</v>
      </c>
      <c r="D4487" s="14">
        <v>54.0</v>
      </c>
      <c r="E4487" s="14">
        <v>181746.0</v>
      </c>
      <c r="F4487" s="14" t="s">
        <v>14824</v>
      </c>
      <c r="G4487" s="14" t="s">
        <v>21978</v>
      </c>
      <c r="H4487" s="14" t="s">
        <v>21979</v>
      </c>
      <c r="I4487" s="14">
        <v>0.714</v>
      </c>
      <c r="J4487" s="14">
        <v>0.862</v>
      </c>
      <c r="K4487" s="14">
        <v>0.8815477081496045</v>
      </c>
      <c r="L4487" s="14">
        <v>0.0723</v>
      </c>
      <c r="M4487" s="14">
        <v>0.00339</v>
      </c>
      <c r="N4487" s="14">
        <v>0.0</v>
      </c>
      <c r="O4487" s="14">
        <v>0.123</v>
      </c>
      <c r="P4487" s="14">
        <v>0.577</v>
      </c>
      <c r="Q4487" s="14">
        <v>117.986</v>
      </c>
      <c r="R4487" s="14">
        <v>0.0</v>
      </c>
      <c r="S4487" s="14">
        <v>1.0</v>
      </c>
      <c r="T4487" s="14" t="s">
        <v>1434</v>
      </c>
      <c r="U4487" s="14" t="s">
        <v>68</v>
      </c>
      <c r="V4487" s="16" t="s">
        <v>333</v>
      </c>
      <c r="W4487" s="17" t="s">
        <v>185</v>
      </c>
    </row>
    <row r="4488" ht="15.75" customHeight="1">
      <c r="A4488" s="14" t="s">
        <v>22673</v>
      </c>
      <c r="B4488" s="14" t="s">
        <v>22674</v>
      </c>
      <c r="C4488" s="14">
        <v>2005.0</v>
      </c>
      <c r="D4488" s="14">
        <v>54.0</v>
      </c>
      <c r="E4488" s="14">
        <v>192373.0</v>
      </c>
      <c r="F4488" s="14" t="s">
        <v>2193</v>
      </c>
      <c r="G4488" s="14" t="s">
        <v>22675</v>
      </c>
      <c r="H4488" s="14" t="s">
        <v>22676</v>
      </c>
      <c r="I4488" s="14">
        <v>0.776</v>
      </c>
      <c r="J4488" s="14">
        <v>0.985</v>
      </c>
      <c r="K4488" s="14">
        <v>0.8985733535623689</v>
      </c>
      <c r="L4488" s="14">
        <v>0.0347</v>
      </c>
      <c r="M4488" s="14">
        <v>0.0901</v>
      </c>
      <c r="N4488" s="14">
        <v>0.854</v>
      </c>
      <c r="O4488" s="14">
        <v>0.337</v>
      </c>
      <c r="P4488" s="14">
        <v>0.96</v>
      </c>
      <c r="Q4488" s="14">
        <v>130.004</v>
      </c>
      <c r="R4488" s="14">
        <v>0.0</v>
      </c>
      <c r="S4488" s="14">
        <v>1.0</v>
      </c>
      <c r="T4488" s="14" t="s">
        <v>1434</v>
      </c>
      <c r="U4488" s="14" t="s">
        <v>68</v>
      </c>
      <c r="V4488" s="16" t="s">
        <v>819</v>
      </c>
      <c r="W4488" s="17" t="s">
        <v>185</v>
      </c>
    </row>
    <row r="4489" ht="15.75" customHeight="1">
      <c r="A4489" s="14" t="s">
        <v>11282</v>
      </c>
      <c r="B4489" s="14" t="s">
        <v>11283</v>
      </c>
      <c r="C4489" s="14">
        <v>1999.0</v>
      </c>
      <c r="D4489" s="14">
        <v>54.0</v>
      </c>
      <c r="E4489" s="14">
        <v>226666.0</v>
      </c>
      <c r="F4489" s="14" t="s">
        <v>9266</v>
      </c>
      <c r="G4489" s="14" t="s">
        <v>9267</v>
      </c>
      <c r="H4489" s="14" t="s">
        <v>11284</v>
      </c>
      <c r="I4489" s="14">
        <v>0.364</v>
      </c>
      <c r="J4489" s="14">
        <v>0.483</v>
      </c>
      <c r="K4489" s="14">
        <v>0.7986653262721396</v>
      </c>
      <c r="L4489" s="14">
        <v>0.0317</v>
      </c>
      <c r="M4489" s="14">
        <v>0.281</v>
      </c>
      <c r="N4489" s="14">
        <v>1.53E-6</v>
      </c>
      <c r="O4489" s="14">
        <v>0.113</v>
      </c>
      <c r="P4489" s="14">
        <v>0.7</v>
      </c>
      <c r="Q4489" s="14">
        <v>102.97</v>
      </c>
      <c r="R4489" s="14">
        <v>7.0</v>
      </c>
      <c r="S4489" s="14">
        <v>1.0</v>
      </c>
      <c r="T4489" s="14" t="s">
        <v>103</v>
      </c>
      <c r="U4489" s="14" t="s">
        <v>35</v>
      </c>
      <c r="V4489" s="16" t="s">
        <v>181</v>
      </c>
      <c r="W4489" s="17" t="s">
        <v>185</v>
      </c>
    </row>
    <row r="4490" ht="15.75" customHeight="1">
      <c r="A4490" s="14" t="s">
        <v>11286</v>
      </c>
      <c r="B4490" s="14" t="s">
        <v>11288</v>
      </c>
      <c r="C4490" s="14">
        <v>1988.0</v>
      </c>
      <c r="D4490" s="14">
        <v>54.0</v>
      </c>
      <c r="E4490" s="14">
        <v>457280.0</v>
      </c>
      <c r="F4490" s="14" t="s">
        <v>880</v>
      </c>
      <c r="G4490" s="14" t="s">
        <v>2426</v>
      </c>
      <c r="H4490" s="14" t="s">
        <v>11289</v>
      </c>
      <c r="I4490" s="14">
        <v>0.423</v>
      </c>
      <c r="J4490" s="14">
        <v>0.903</v>
      </c>
      <c r="K4490" s="14">
        <v>0.8120120633796332</v>
      </c>
      <c r="L4490" s="14">
        <v>0.149</v>
      </c>
      <c r="M4490" s="14">
        <v>0.612</v>
      </c>
      <c r="N4490" s="14">
        <v>1.43E-5</v>
      </c>
      <c r="O4490" s="14">
        <v>0.923</v>
      </c>
      <c r="P4490" s="14">
        <v>0.774</v>
      </c>
      <c r="Q4490" s="14">
        <v>130.68</v>
      </c>
      <c r="R4490" s="14">
        <v>1.0</v>
      </c>
      <c r="S4490" s="14">
        <v>1.0</v>
      </c>
      <c r="T4490" s="14" t="s">
        <v>104</v>
      </c>
      <c r="U4490" s="14" t="s">
        <v>35</v>
      </c>
      <c r="V4490" s="16" t="s">
        <v>181</v>
      </c>
      <c r="W4490" s="17" t="s">
        <v>185</v>
      </c>
    </row>
    <row r="4491" ht="15.75" customHeight="1">
      <c r="A4491" s="14" t="s">
        <v>11291</v>
      </c>
      <c r="B4491" s="14" t="s">
        <v>11293</v>
      </c>
      <c r="C4491" s="14">
        <v>2016.0</v>
      </c>
      <c r="D4491" s="14">
        <v>54.0</v>
      </c>
      <c r="E4491" s="14">
        <v>226523.0</v>
      </c>
      <c r="F4491" s="14" t="s">
        <v>11294</v>
      </c>
      <c r="G4491" s="14" t="s">
        <v>11295</v>
      </c>
      <c r="H4491" s="14" t="s">
        <v>11296</v>
      </c>
      <c r="I4491" s="14">
        <v>0.767</v>
      </c>
      <c r="J4491" s="14">
        <v>0.855</v>
      </c>
      <c r="K4491" s="14">
        <v>0.786794430287109</v>
      </c>
      <c r="L4491" s="14">
        <v>0.0853</v>
      </c>
      <c r="M4491" s="14">
        <v>0.473</v>
      </c>
      <c r="N4491" s="14">
        <v>0.224</v>
      </c>
      <c r="O4491" s="14">
        <v>0.165</v>
      </c>
      <c r="P4491" s="14">
        <v>0.677</v>
      </c>
      <c r="Q4491" s="14">
        <v>130.01</v>
      </c>
      <c r="R4491" s="14">
        <v>9.0</v>
      </c>
      <c r="S4491" s="14">
        <v>1.0</v>
      </c>
      <c r="T4491" s="14" t="s">
        <v>104</v>
      </c>
      <c r="U4491" s="14" t="s">
        <v>35</v>
      </c>
      <c r="V4491" s="16" t="s">
        <v>407</v>
      </c>
      <c r="W4491" s="17" t="s">
        <v>185</v>
      </c>
    </row>
    <row r="4492" ht="15.75" customHeight="1">
      <c r="A4492" s="14" t="s">
        <v>11298</v>
      </c>
      <c r="B4492" s="14" t="s">
        <v>11299</v>
      </c>
      <c r="C4492" s="14">
        <v>2006.0</v>
      </c>
      <c r="D4492" s="14">
        <v>54.0</v>
      </c>
      <c r="E4492" s="14">
        <v>236266.0</v>
      </c>
      <c r="F4492" s="14" t="s">
        <v>4730</v>
      </c>
      <c r="G4492" s="14" t="s">
        <v>11300</v>
      </c>
      <c r="H4492" s="14" t="s">
        <v>11301</v>
      </c>
      <c r="I4492" s="14">
        <v>0.342</v>
      </c>
      <c r="J4492" s="14">
        <v>0.873</v>
      </c>
      <c r="K4492" s="14">
        <v>0.9070647872669763</v>
      </c>
      <c r="L4492" s="14">
        <v>0.0414</v>
      </c>
      <c r="M4492" s="14">
        <v>0.0188</v>
      </c>
      <c r="N4492" s="14">
        <v>2.19E-5</v>
      </c>
      <c r="O4492" s="14">
        <v>0.164</v>
      </c>
      <c r="P4492" s="14">
        <v>0.85</v>
      </c>
      <c r="Q4492" s="14">
        <v>168.74</v>
      </c>
      <c r="R4492" s="14">
        <v>5.0</v>
      </c>
      <c r="S4492" s="14">
        <v>0.0</v>
      </c>
      <c r="T4492" s="14" t="s">
        <v>103</v>
      </c>
      <c r="U4492" s="14" t="s">
        <v>35</v>
      </c>
      <c r="V4492" s="16" t="s">
        <v>560</v>
      </c>
      <c r="W4492" s="17" t="s">
        <v>185</v>
      </c>
    </row>
    <row r="4493" ht="15.75" customHeight="1">
      <c r="A4493" s="14" t="s">
        <v>7125</v>
      </c>
      <c r="B4493" s="14" t="s">
        <v>7126</v>
      </c>
      <c r="C4493" s="14">
        <v>1997.0</v>
      </c>
      <c r="D4493" s="14">
        <v>54.0</v>
      </c>
      <c r="E4493" s="14">
        <v>212961.0</v>
      </c>
      <c r="F4493" s="14" t="s">
        <v>6439</v>
      </c>
      <c r="G4493" s="14" t="s">
        <v>6440</v>
      </c>
      <c r="H4493" s="14" t="s">
        <v>7129</v>
      </c>
      <c r="I4493" s="14">
        <v>0.375</v>
      </c>
      <c r="J4493" s="14">
        <v>0.219</v>
      </c>
      <c r="K4493" s="14">
        <v>0.6940303295896728</v>
      </c>
      <c r="L4493" s="14">
        <v>0.0288</v>
      </c>
      <c r="M4493" s="14">
        <v>0.78</v>
      </c>
      <c r="N4493" s="14">
        <v>0.00141</v>
      </c>
      <c r="O4493" s="14">
        <v>0.109</v>
      </c>
      <c r="P4493" s="14">
        <v>0.197</v>
      </c>
      <c r="Q4493" s="14">
        <v>143.45</v>
      </c>
      <c r="R4493" s="14">
        <v>1.0</v>
      </c>
      <c r="S4493" s="14">
        <v>1.0</v>
      </c>
      <c r="T4493" s="14" t="s">
        <v>103</v>
      </c>
      <c r="U4493" s="14" t="s">
        <v>35</v>
      </c>
      <c r="V4493" s="16" t="s">
        <v>58</v>
      </c>
      <c r="W4493" s="17" t="s">
        <v>251</v>
      </c>
    </row>
    <row r="4494" ht="15.75" customHeight="1">
      <c r="A4494" s="14" t="s">
        <v>22677</v>
      </c>
      <c r="B4494" s="14" t="s">
        <v>22678</v>
      </c>
      <c r="C4494" s="14">
        <v>2021.0</v>
      </c>
      <c r="D4494" s="14">
        <v>54.0</v>
      </c>
      <c r="E4494" s="14">
        <v>227773.0</v>
      </c>
      <c r="F4494" s="14" t="s">
        <v>20967</v>
      </c>
      <c r="G4494" s="14" t="s">
        <v>20968</v>
      </c>
      <c r="H4494" s="14" t="s">
        <v>22679</v>
      </c>
      <c r="I4494" s="14">
        <v>0.6567054320987653</v>
      </c>
      <c r="J4494" s="14">
        <v>0.6703844999999999</v>
      </c>
      <c r="K4494" s="14">
        <v>0.8136264709055699</v>
      </c>
      <c r="L4494" s="14">
        <v>0.08138265432098765</v>
      </c>
      <c r="M4494" s="14">
        <v>0.2693400896296296</v>
      </c>
      <c r="N4494" s="14">
        <v>0.05448885008024692</v>
      </c>
      <c r="O4494" s="14">
        <v>0.1911505555555556</v>
      </c>
      <c r="P4494" s="14">
        <v>0.6187672839506173</v>
      </c>
      <c r="Q4494" s="14">
        <v>120.71</v>
      </c>
      <c r="R4494" s="14">
        <v>5.0</v>
      </c>
      <c r="S4494" s="14">
        <v>1.0</v>
      </c>
      <c r="T4494" s="14" t="s">
        <v>1434</v>
      </c>
      <c r="U4494" s="14" t="s">
        <v>35</v>
      </c>
      <c r="V4494" s="16" t="s">
        <v>407</v>
      </c>
      <c r="W4494" s="17" t="s">
        <v>185</v>
      </c>
    </row>
    <row r="4495" ht="15.75" customHeight="1">
      <c r="A4495" s="14" t="s">
        <v>11302</v>
      </c>
      <c r="B4495" s="14" t="s">
        <v>11303</v>
      </c>
      <c r="C4495" s="14">
        <v>1995.0</v>
      </c>
      <c r="D4495" s="14">
        <v>54.0</v>
      </c>
      <c r="E4495" s="14">
        <v>264306.0</v>
      </c>
      <c r="F4495" s="14" t="s">
        <v>3538</v>
      </c>
      <c r="G4495" s="14" t="s">
        <v>11304</v>
      </c>
      <c r="H4495" s="14" t="s">
        <v>11303</v>
      </c>
      <c r="I4495" s="14">
        <v>0.6567054320987653</v>
      </c>
      <c r="J4495" s="14">
        <v>0.6703844999999999</v>
      </c>
      <c r="K4495" s="14">
        <v>0.8136264709055699</v>
      </c>
      <c r="L4495" s="14">
        <v>0.08138265432098765</v>
      </c>
      <c r="M4495" s="14">
        <v>0.2693400896296296</v>
      </c>
      <c r="N4495" s="14">
        <v>0.05448885008024692</v>
      </c>
      <c r="O4495" s="14">
        <v>0.1911505555555556</v>
      </c>
      <c r="P4495" s="14">
        <v>0.6187672839506173</v>
      </c>
      <c r="Q4495" s="14">
        <v>120.71</v>
      </c>
      <c r="R4495" s="14">
        <v>5.0</v>
      </c>
      <c r="S4495" s="14">
        <v>1.0</v>
      </c>
      <c r="T4495" s="14" t="s">
        <v>103</v>
      </c>
      <c r="U4495" s="14" t="s">
        <v>35</v>
      </c>
      <c r="V4495" s="16" t="s">
        <v>407</v>
      </c>
      <c r="W4495" s="17" t="s">
        <v>185</v>
      </c>
    </row>
    <row r="4496" ht="15.75" customHeight="1">
      <c r="A4496" s="14" t="s">
        <v>11307</v>
      </c>
      <c r="B4496" s="14" t="s">
        <v>2516</v>
      </c>
      <c r="C4496" s="14">
        <v>1966.0</v>
      </c>
      <c r="D4496" s="14">
        <v>54.0</v>
      </c>
      <c r="E4496" s="14">
        <v>140527.0</v>
      </c>
      <c r="F4496" s="14" t="s">
        <v>4852</v>
      </c>
      <c r="G4496" s="14" t="s">
        <v>11308</v>
      </c>
      <c r="H4496" s="14" t="s">
        <v>11309</v>
      </c>
      <c r="I4496" s="14">
        <v>0.551</v>
      </c>
      <c r="J4496" s="14">
        <v>0.576</v>
      </c>
      <c r="K4496" s="14">
        <v>0.7928902957929355</v>
      </c>
      <c r="L4496" s="14">
        <v>0.0325</v>
      </c>
      <c r="M4496" s="14">
        <v>0.762</v>
      </c>
      <c r="N4496" s="14">
        <v>0.0</v>
      </c>
      <c r="O4496" s="14">
        <v>0.803</v>
      </c>
      <c r="P4496" s="14">
        <v>0.919</v>
      </c>
      <c r="Q4496" s="14">
        <v>142.81</v>
      </c>
      <c r="R4496" s="14">
        <v>7.0</v>
      </c>
      <c r="S4496" s="14">
        <v>1.0</v>
      </c>
      <c r="T4496" s="14" t="s">
        <v>103</v>
      </c>
      <c r="U4496" s="14" t="s">
        <v>35</v>
      </c>
      <c r="V4496" s="16" t="s">
        <v>819</v>
      </c>
      <c r="W4496" s="17" t="s">
        <v>185</v>
      </c>
    </row>
    <row r="4497" ht="15.75" customHeight="1">
      <c r="A4497" s="14" t="s">
        <v>11312</v>
      </c>
      <c r="B4497" s="14" t="s">
        <v>11314</v>
      </c>
      <c r="C4497" s="14">
        <v>2019.0</v>
      </c>
      <c r="D4497" s="14">
        <v>54.0</v>
      </c>
      <c r="E4497" s="14">
        <v>172965.0</v>
      </c>
      <c r="F4497" s="14" t="s">
        <v>8177</v>
      </c>
      <c r="G4497" s="14" t="s">
        <v>3226</v>
      </c>
      <c r="H4497" s="14" t="s">
        <v>11314</v>
      </c>
      <c r="I4497" s="14">
        <v>0.85</v>
      </c>
      <c r="J4497" s="14">
        <v>0.984</v>
      </c>
      <c r="K4497" s="14">
        <v>0.9606014587093749</v>
      </c>
      <c r="L4497" s="14">
        <v>0.166</v>
      </c>
      <c r="M4497" s="14">
        <v>0.0872</v>
      </c>
      <c r="N4497" s="14">
        <v>0.0</v>
      </c>
      <c r="O4497" s="14">
        <v>0.0535</v>
      </c>
      <c r="P4497" s="14">
        <v>0.814</v>
      </c>
      <c r="Q4497" s="14">
        <v>100.03</v>
      </c>
      <c r="R4497" s="14">
        <v>9.0</v>
      </c>
      <c r="S4497" s="14">
        <v>1.0</v>
      </c>
      <c r="T4497" s="14" t="s">
        <v>104</v>
      </c>
      <c r="U4497" s="14" t="s">
        <v>68</v>
      </c>
      <c r="V4497" s="16" t="s">
        <v>560</v>
      </c>
      <c r="W4497" s="17" t="s">
        <v>185</v>
      </c>
    </row>
    <row r="4498" ht="15.75" customHeight="1">
      <c r="A4498" s="14" t="s">
        <v>11315</v>
      </c>
      <c r="B4498" s="14" t="s">
        <v>11316</v>
      </c>
      <c r="C4498" s="14">
        <v>2018.0</v>
      </c>
      <c r="D4498" s="14">
        <v>54.0</v>
      </c>
      <c r="E4498" s="14">
        <v>226696.0</v>
      </c>
      <c r="F4498" s="14" t="s">
        <v>11317</v>
      </c>
      <c r="G4498" s="14" t="s">
        <v>6578</v>
      </c>
      <c r="H4498" s="14" t="s">
        <v>11318</v>
      </c>
      <c r="I4498" s="14">
        <v>0.765</v>
      </c>
      <c r="J4498" s="14">
        <v>0.89</v>
      </c>
      <c r="K4498" s="14">
        <v>0.8759224006828243</v>
      </c>
      <c r="L4498" s="14">
        <v>0.0824</v>
      </c>
      <c r="M4498" s="14">
        <v>0.502</v>
      </c>
      <c r="N4498" s="14">
        <v>0.0</v>
      </c>
      <c r="O4498" s="14">
        <v>0.0423</v>
      </c>
      <c r="P4498" s="14">
        <v>0.918</v>
      </c>
      <c r="Q4498" s="14">
        <v>99.96</v>
      </c>
      <c r="R4498" s="14">
        <v>5.0</v>
      </c>
      <c r="S4498" s="14">
        <v>0.0</v>
      </c>
      <c r="T4498" s="14" t="s">
        <v>104</v>
      </c>
      <c r="U4498" s="14" t="s">
        <v>68</v>
      </c>
      <c r="V4498" s="16" t="s">
        <v>819</v>
      </c>
      <c r="W4498" s="17" t="s">
        <v>185</v>
      </c>
    </row>
    <row r="4499" ht="15.75" customHeight="1">
      <c r="A4499" s="14" t="s">
        <v>22680</v>
      </c>
      <c r="B4499" s="14" t="s">
        <v>22681</v>
      </c>
      <c r="C4499" s="14">
        <v>2023.0</v>
      </c>
      <c r="D4499" s="14">
        <v>54.0</v>
      </c>
      <c r="E4499" s="14">
        <v>210400.0</v>
      </c>
      <c r="F4499" s="14" t="s">
        <v>22682</v>
      </c>
      <c r="G4499" s="14" t="s">
        <v>13441</v>
      </c>
      <c r="H4499" s="14" t="s">
        <v>22556</v>
      </c>
      <c r="I4499" s="14">
        <v>0.759</v>
      </c>
      <c r="J4499" s="14">
        <v>0.856</v>
      </c>
      <c r="K4499" s="14">
        <v>0.8971402904434553</v>
      </c>
      <c r="L4499" s="14">
        <v>0.0452</v>
      </c>
      <c r="M4499" s="14">
        <v>0.268</v>
      </c>
      <c r="N4499" s="14">
        <v>0.0</v>
      </c>
      <c r="O4499" s="14">
        <v>0.248</v>
      </c>
      <c r="P4499" s="14">
        <v>0.686</v>
      </c>
      <c r="Q4499" s="14">
        <v>129.04</v>
      </c>
      <c r="R4499" s="14">
        <v>10.0</v>
      </c>
      <c r="S4499" s="14">
        <v>1.0</v>
      </c>
      <c r="T4499" s="14" t="s">
        <v>1434</v>
      </c>
      <c r="U4499" s="14" t="s">
        <v>68</v>
      </c>
      <c r="V4499" s="16" t="s">
        <v>407</v>
      </c>
      <c r="W4499" s="17" t="s">
        <v>185</v>
      </c>
    </row>
    <row r="4500" ht="15.75" customHeight="1">
      <c r="A4500" s="14" t="s">
        <v>22683</v>
      </c>
      <c r="B4500" s="14" t="s">
        <v>22684</v>
      </c>
      <c r="C4500" s="14">
        <v>2017.0</v>
      </c>
      <c r="D4500" s="14">
        <v>54.0</v>
      </c>
      <c r="E4500" s="14">
        <v>237664.0</v>
      </c>
      <c r="F4500" s="14" t="s">
        <v>8585</v>
      </c>
      <c r="G4500" s="14" t="s">
        <v>6756</v>
      </c>
      <c r="H4500" s="14" t="s">
        <v>22685</v>
      </c>
      <c r="I4500" s="14">
        <v>0.787</v>
      </c>
      <c r="J4500" s="14">
        <v>0.872</v>
      </c>
      <c r="K4500" s="14">
        <v>0.9446024853818024</v>
      </c>
      <c r="L4500" s="14">
        <v>0.0871</v>
      </c>
      <c r="M4500" s="14">
        <v>0.168</v>
      </c>
      <c r="N4500" s="14">
        <v>1.51E-6</v>
      </c>
      <c r="O4500" s="14">
        <v>0.0408</v>
      </c>
      <c r="P4500" s="14">
        <v>0.46</v>
      </c>
      <c r="Q4500" s="14">
        <v>96.0</v>
      </c>
      <c r="R4500" s="14">
        <v>1.0</v>
      </c>
      <c r="S4500" s="14">
        <v>0.0</v>
      </c>
      <c r="T4500" s="14" t="s">
        <v>1264</v>
      </c>
      <c r="U4500" s="14" t="s">
        <v>68</v>
      </c>
      <c r="V4500" s="16" t="s">
        <v>54</v>
      </c>
      <c r="W4500" s="17" t="s">
        <v>251</v>
      </c>
    </row>
    <row r="4501" ht="15.75" customHeight="1">
      <c r="A4501" s="14" t="s">
        <v>22686</v>
      </c>
      <c r="B4501" s="14" t="s">
        <v>22687</v>
      </c>
      <c r="C4501" s="14">
        <v>2021.0</v>
      </c>
      <c r="D4501" s="14">
        <v>54.0</v>
      </c>
      <c r="E4501" s="14">
        <v>226500.0</v>
      </c>
      <c r="F4501" s="14" t="s">
        <v>21032</v>
      </c>
      <c r="G4501" s="14" t="s">
        <v>21033</v>
      </c>
      <c r="H4501" s="14" t="s">
        <v>22688</v>
      </c>
      <c r="I4501" s="14">
        <v>0.819</v>
      </c>
      <c r="J4501" s="14">
        <v>0.955</v>
      </c>
      <c r="K4501" s="14">
        <v>0.963339250936553</v>
      </c>
      <c r="L4501" s="14">
        <v>0.0908</v>
      </c>
      <c r="M4501" s="14">
        <v>0.161</v>
      </c>
      <c r="N4501" s="14">
        <v>2.08E-5</v>
      </c>
      <c r="O4501" s="14">
        <v>0.289</v>
      </c>
      <c r="P4501" s="14">
        <v>0.725</v>
      </c>
      <c r="Q4501" s="14">
        <v>89.96</v>
      </c>
      <c r="R4501" s="14">
        <v>7.0</v>
      </c>
      <c r="S4501" s="14">
        <v>0.0</v>
      </c>
      <c r="T4501" s="14" t="s">
        <v>1264</v>
      </c>
      <c r="U4501" s="14" t="s">
        <v>68</v>
      </c>
      <c r="V4501" s="16" t="s">
        <v>181</v>
      </c>
      <c r="W4501" s="17" t="s">
        <v>185</v>
      </c>
    </row>
    <row r="4502" ht="15.75" customHeight="1">
      <c r="A4502" s="14" t="s">
        <v>22689</v>
      </c>
      <c r="B4502" s="14" t="s">
        <v>22690</v>
      </c>
      <c r="C4502" s="14">
        <v>2023.0</v>
      </c>
      <c r="D4502" s="14">
        <v>54.0</v>
      </c>
      <c r="E4502" s="14">
        <v>251000.0</v>
      </c>
      <c r="F4502" s="14" t="s">
        <v>4278</v>
      </c>
      <c r="G4502" s="14" t="s">
        <v>13441</v>
      </c>
      <c r="H4502" s="14" t="s">
        <v>22556</v>
      </c>
      <c r="I4502" s="14">
        <v>0.767</v>
      </c>
      <c r="J4502" s="14">
        <v>0.645</v>
      </c>
      <c r="K4502" s="14">
        <v>0.9256518298093032</v>
      </c>
      <c r="L4502" s="14">
        <v>0.0435</v>
      </c>
      <c r="M4502" s="14">
        <v>0.134</v>
      </c>
      <c r="N4502" s="14">
        <v>4.02E-4</v>
      </c>
      <c r="O4502" s="14">
        <v>0.0853</v>
      </c>
      <c r="P4502" s="14">
        <v>0.656</v>
      </c>
      <c r="Q4502" s="14">
        <v>86.1</v>
      </c>
      <c r="R4502" s="14">
        <v>0.0</v>
      </c>
      <c r="S4502" s="14">
        <v>1.0</v>
      </c>
      <c r="T4502" s="14" t="s">
        <v>1434</v>
      </c>
      <c r="U4502" s="14" t="s">
        <v>68</v>
      </c>
      <c r="V4502" s="16" t="s">
        <v>407</v>
      </c>
      <c r="W4502" s="17" t="s">
        <v>185</v>
      </c>
    </row>
    <row r="4503" ht="15.75" customHeight="1">
      <c r="A4503" s="14" t="s">
        <v>22691</v>
      </c>
      <c r="B4503" s="14" t="s">
        <v>22692</v>
      </c>
      <c r="C4503" s="14">
        <v>2023.0</v>
      </c>
      <c r="D4503" s="14">
        <v>54.0</v>
      </c>
      <c r="E4503" s="14">
        <v>224000.0</v>
      </c>
      <c r="F4503" s="14" t="s">
        <v>4278</v>
      </c>
      <c r="G4503" s="14" t="s">
        <v>13441</v>
      </c>
      <c r="H4503" s="14" t="s">
        <v>22556</v>
      </c>
      <c r="I4503" s="14">
        <v>0.653</v>
      </c>
      <c r="J4503" s="14">
        <v>0.527</v>
      </c>
      <c r="K4503" s="14">
        <v>0.8326096720887941</v>
      </c>
      <c r="L4503" s="14">
        <v>0.0287</v>
      </c>
      <c r="M4503" s="14">
        <v>0.165</v>
      </c>
      <c r="N4503" s="14">
        <v>1.36E-4</v>
      </c>
      <c r="O4503" s="14">
        <v>0.325</v>
      </c>
      <c r="P4503" s="14">
        <v>0.943</v>
      </c>
      <c r="Q4503" s="14">
        <v>89.99</v>
      </c>
      <c r="R4503" s="14">
        <v>10.0</v>
      </c>
      <c r="S4503" s="14">
        <v>0.0</v>
      </c>
      <c r="T4503" s="14" t="s">
        <v>1434</v>
      </c>
      <c r="U4503" s="14" t="s">
        <v>68</v>
      </c>
      <c r="V4503" s="16" t="s">
        <v>819</v>
      </c>
      <c r="W4503" s="17" t="s">
        <v>185</v>
      </c>
    </row>
    <row r="4504" ht="15.75" customHeight="1">
      <c r="A4504" s="14" t="s">
        <v>22693</v>
      </c>
      <c r="B4504" s="14" t="s">
        <v>22694</v>
      </c>
      <c r="C4504" s="14">
        <v>1998.0</v>
      </c>
      <c r="D4504" s="14">
        <v>54.0</v>
      </c>
      <c r="E4504" s="14">
        <v>153173.0</v>
      </c>
      <c r="F4504" s="14" t="s">
        <v>22695</v>
      </c>
      <c r="G4504" s="14" t="s">
        <v>22696</v>
      </c>
      <c r="H4504" s="14" t="s">
        <v>22697</v>
      </c>
      <c r="I4504" s="14">
        <v>0.714</v>
      </c>
      <c r="J4504" s="14">
        <v>0.907</v>
      </c>
      <c r="K4504" s="14">
        <v>0.8555172929896369</v>
      </c>
      <c r="L4504" s="14">
        <v>0.0829</v>
      </c>
      <c r="M4504" s="14">
        <v>0.578</v>
      </c>
      <c r="N4504" s="14">
        <v>8.61E-5</v>
      </c>
      <c r="O4504" s="14">
        <v>0.0865</v>
      </c>
      <c r="P4504" s="14">
        <v>0.943</v>
      </c>
      <c r="Q4504" s="14">
        <v>118.4</v>
      </c>
      <c r="R4504" s="14">
        <v>4.0</v>
      </c>
      <c r="S4504" s="14">
        <v>0.0</v>
      </c>
      <c r="T4504" s="14" t="s">
        <v>1264</v>
      </c>
      <c r="U4504" s="14" t="s">
        <v>94</v>
      </c>
      <c r="V4504" s="16" t="s">
        <v>819</v>
      </c>
      <c r="W4504" s="17" t="s">
        <v>185</v>
      </c>
    </row>
    <row r="4505" ht="15.75" customHeight="1">
      <c r="A4505" s="14" t="s">
        <v>7131</v>
      </c>
      <c r="B4505" s="14" t="s">
        <v>7132</v>
      </c>
      <c r="C4505" s="14">
        <v>2017.0</v>
      </c>
      <c r="D4505" s="14">
        <v>54.0</v>
      </c>
      <c r="E4505" s="14">
        <v>235944.0</v>
      </c>
      <c r="F4505" s="14" t="s">
        <v>1629</v>
      </c>
      <c r="G4505" s="14" t="s">
        <v>3165</v>
      </c>
      <c r="H4505" s="14" t="s">
        <v>7134</v>
      </c>
      <c r="I4505" s="14">
        <v>0.825</v>
      </c>
      <c r="J4505" s="14">
        <v>0.559</v>
      </c>
      <c r="K4505" s="14">
        <v>0.8053600838276613</v>
      </c>
      <c r="L4505" s="14">
        <v>0.0722</v>
      </c>
      <c r="M4505" s="14">
        <v>0.0212</v>
      </c>
      <c r="N4505" s="14">
        <v>6.89E-4</v>
      </c>
      <c r="O4505" s="14">
        <v>0.205</v>
      </c>
      <c r="P4505" s="14">
        <v>0.207</v>
      </c>
      <c r="Q4505" s="14">
        <v>105.96</v>
      </c>
      <c r="R4505" s="14">
        <v>1.0</v>
      </c>
      <c r="S4505" s="14">
        <v>1.0</v>
      </c>
      <c r="T4505" s="14" t="s">
        <v>104</v>
      </c>
      <c r="U4505" s="14" t="s">
        <v>94</v>
      </c>
      <c r="V4505" s="16" t="s">
        <v>36</v>
      </c>
      <c r="W4505" s="17" t="s">
        <v>251</v>
      </c>
    </row>
    <row r="4506" ht="15.75" customHeight="1">
      <c r="A4506" s="14" t="s">
        <v>7137</v>
      </c>
      <c r="B4506" s="14" t="s">
        <v>7138</v>
      </c>
      <c r="C4506" s="14">
        <v>2007.0</v>
      </c>
      <c r="D4506" s="14">
        <v>54.0</v>
      </c>
      <c r="E4506" s="14">
        <v>329760.0</v>
      </c>
      <c r="F4506" s="14" t="s">
        <v>7139</v>
      </c>
      <c r="G4506" s="14" t="s">
        <v>6627</v>
      </c>
      <c r="H4506" s="14" t="s">
        <v>6628</v>
      </c>
      <c r="I4506" s="14">
        <v>0.444</v>
      </c>
      <c r="J4506" s="14">
        <v>0.892</v>
      </c>
      <c r="K4506" s="14">
        <v>0.7313541376867505</v>
      </c>
      <c r="L4506" s="14">
        <v>0.424</v>
      </c>
      <c r="M4506" s="14">
        <v>0.0627</v>
      </c>
      <c r="N4506" s="14">
        <v>0.0354</v>
      </c>
      <c r="O4506" s="14">
        <v>0.417</v>
      </c>
      <c r="P4506" s="14">
        <v>0.394</v>
      </c>
      <c r="Q4506" s="14">
        <v>88.06</v>
      </c>
      <c r="R4506" s="14">
        <v>9.0</v>
      </c>
      <c r="S4506" s="14">
        <v>1.0</v>
      </c>
      <c r="T4506" s="14" t="s">
        <v>103</v>
      </c>
      <c r="U4506" s="14" t="s">
        <v>94</v>
      </c>
      <c r="V4506" s="16" t="s">
        <v>45</v>
      </c>
      <c r="W4506" s="17" t="s">
        <v>251</v>
      </c>
    </row>
    <row r="4507" ht="15.75" customHeight="1">
      <c r="A4507" s="14" t="s">
        <v>7143</v>
      </c>
      <c r="B4507" s="14" t="s">
        <v>7145</v>
      </c>
      <c r="C4507" s="14">
        <v>2006.0</v>
      </c>
      <c r="D4507" s="14">
        <v>55.0</v>
      </c>
      <c r="E4507" s="14">
        <v>234893.0</v>
      </c>
      <c r="F4507" s="14" t="s">
        <v>7147</v>
      </c>
      <c r="G4507" s="14" t="s">
        <v>7148</v>
      </c>
      <c r="H4507" s="14" t="s">
        <v>7149</v>
      </c>
      <c r="I4507" s="14">
        <v>0.586</v>
      </c>
      <c r="J4507" s="14">
        <v>0.983</v>
      </c>
      <c r="K4507" s="14">
        <v>0.8405022137437063</v>
      </c>
      <c r="L4507" s="14">
        <v>0.255</v>
      </c>
      <c r="M4507" s="14">
        <v>0.00503</v>
      </c>
      <c r="N4507" s="14">
        <v>0.00643</v>
      </c>
      <c r="O4507" s="14">
        <v>0.293</v>
      </c>
      <c r="P4507" s="14">
        <v>0.145</v>
      </c>
      <c r="Q4507" s="14">
        <v>152.573</v>
      </c>
      <c r="R4507" s="14">
        <v>7.0</v>
      </c>
      <c r="S4507" s="14">
        <v>1.0</v>
      </c>
      <c r="T4507" s="14" t="s">
        <v>103</v>
      </c>
      <c r="U4507" s="14" t="s">
        <v>68</v>
      </c>
      <c r="V4507" s="16" t="s">
        <v>58</v>
      </c>
      <c r="W4507" s="17" t="s">
        <v>251</v>
      </c>
    </row>
    <row r="4508" ht="15.75" customHeight="1">
      <c r="A4508" s="14" t="s">
        <v>11319</v>
      </c>
      <c r="B4508" s="14" t="s">
        <v>11320</v>
      </c>
      <c r="C4508" s="14">
        <v>2017.0</v>
      </c>
      <c r="D4508" s="14">
        <v>55.0</v>
      </c>
      <c r="E4508" s="14">
        <v>334000.0</v>
      </c>
      <c r="F4508" s="14" t="s">
        <v>1629</v>
      </c>
      <c r="G4508" s="14" t="s">
        <v>1511</v>
      </c>
      <c r="H4508" s="14" t="s">
        <v>7785</v>
      </c>
      <c r="I4508" s="14">
        <v>0.748</v>
      </c>
      <c r="J4508" s="14">
        <v>0.663</v>
      </c>
      <c r="K4508" s="14">
        <v>0.7334716488624587</v>
      </c>
      <c r="L4508" s="14">
        <v>0.0601</v>
      </c>
      <c r="M4508" s="14">
        <v>0.0501</v>
      </c>
      <c r="N4508" s="14">
        <v>5.35E-4</v>
      </c>
      <c r="O4508" s="14">
        <v>0.277</v>
      </c>
      <c r="P4508" s="14">
        <v>0.751</v>
      </c>
      <c r="Q4508" s="14">
        <v>95.98</v>
      </c>
      <c r="R4508" s="14">
        <v>2.0</v>
      </c>
      <c r="S4508" s="14">
        <v>1.0</v>
      </c>
      <c r="T4508" s="14" t="s">
        <v>104</v>
      </c>
      <c r="U4508" s="14" t="s">
        <v>35</v>
      </c>
      <c r="V4508" s="16" t="s">
        <v>181</v>
      </c>
      <c r="W4508" s="17" t="s">
        <v>185</v>
      </c>
    </row>
    <row r="4509" ht="15.75" customHeight="1">
      <c r="A4509" s="14" t="s">
        <v>11322</v>
      </c>
      <c r="B4509" s="14" t="s">
        <v>11323</v>
      </c>
      <c r="C4509" s="14">
        <v>2013.0</v>
      </c>
      <c r="D4509" s="14">
        <v>55.0</v>
      </c>
      <c r="E4509" s="14">
        <v>231840.0</v>
      </c>
      <c r="F4509" s="14" t="s">
        <v>11325</v>
      </c>
      <c r="G4509" s="14" t="s">
        <v>11326</v>
      </c>
      <c r="H4509" s="14" t="s">
        <v>11327</v>
      </c>
      <c r="I4509" s="14">
        <v>0.6567054320987653</v>
      </c>
      <c r="J4509" s="14">
        <v>0.6703844999999999</v>
      </c>
      <c r="K4509" s="14">
        <v>0.8136264709055699</v>
      </c>
      <c r="L4509" s="14">
        <v>0.08138265432098765</v>
      </c>
      <c r="M4509" s="14">
        <v>0.2693400896296296</v>
      </c>
      <c r="N4509" s="14">
        <v>0.05448885008024692</v>
      </c>
      <c r="O4509" s="14">
        <v>0.1911505555555556</v>
      </c>
      <c r="P4509" s="14">
        <v>0.6187672839506173</v>
      </c>
      <c r="Q4509" s="14">
        <v>120.71</v>
      </c>
      <c r="R4509" s="14">
        <v>5.0</v>
      </c>
      <c r="S4509" s="14">
        <v>1.0</v>
      </c>
      <c r="T4509" s="14" t="s">
        <v>103</v>
      </c>
      <c r="U4509" s="14" t="s">
        <v>35</v>
      </c>
      <c r="V4509" s="16" t="s">
        <v>407</v>
      </c>
      <c r="W4509" s="17" t="s">
        <v>185</v>
      </c>
    </row>
    <row r="4510" ht="15.75" customHeight="1">
      <c r="A4510" s="14" t="s">
        <v>11329</v>
      </c>
      <c r="B4510" s="14" t="s">
        <v>11330</v>
      </c>
      <c r="C4510" s="14">
        <v>2002.0</v>
      </c>
      <c r="D4510" s="14">
        <v>55.0</v>
      </c>
      <c r="E4510" s="14">
        <v>176946.0</v>
      </c>
      <c r="F4510" s="14" t="s">
        <v>11332</v>
      </c>
      <c r="G4510" s="14" t="s">
        <v>11333</v>
      </c>
      <c r="H4510" s="14" t="s">
        <v>11334</v>
      </c>
      <c r="I4510" s="14">
        <v>0.457</v>
      </c>
      <c r="J4510" s="14">
        <v>0.492</v>
      </c>
      <c r="K4510" s="14">
        <v>0.8011464504780198</v>
      </c>
      <c r="L4510" s="14">
        <v>0.0291</v>
      </c>
      <c r="M4510" s="14">
        <v>0.432</v>
      </c>
      <c r="N4510" s="14">
        <v>0.00106</v>
      </c>
      <c r="O4510" s="14">
        <v>0.0996</v>
      </c>
      <c r="P4510" s="14">
        <v>0.691</v>
      </c>
      <c r="Q4510" s="14">
        <v>98.92</v>
      </c>
      <c r="R4510" s="14">
        <v>2.0</v>
      </c>
      <c r="S4510" s="14">
        <v>1.0</v>
      </c>
      <c r="T4510" s="14" t="s">
        <v>103</v>
      </c>
      <c r="U4510" s="14" t="s">
        <v>35</v>
      </c>
      <c r="V4510" s="16" t="s">
        <v>407</v>
      </c>
      <c r="W4510" s="17" t="s">
        <v>185</v>
      </c>
    </row>
    <row r="4511" ht="15.75" customHeight="1">
      <c r="A4511" s="14" t="s">
        <v>11336</v>
      </c>
      <c r="B4511" s="14" t="s">
        <v>11338</v>
      </c>
      <c r="C4511" s="14">
        <v>2017.0</v>
      </c>
      <c r="D4511" s="14">
        <v>55.0</v>
      </c>
      <c r="E4511" s="14">
        <v>313840.0</v>
      </c>
      <c r="F4511" s="14" t="s">
        <v>175</v>
      </c>
      <c r="G4511" s="14" t="s">
        <v>176</v>
      </c>
      <c r="H4511" s="14" t="s">
        <v>11339</v>
      </c>
      <c r="I4511" s="14">
        <v>0.493</v>
      </c>
      <c r="J4511" s="14">
        <v>0.62</v>
      </c>
      <c r="K4511" s="14">
        <v>0.8609928774439932</v>
      </c>
      <c r="L4511" s="14">
        <v>0.0278</v>
      </c>
      <c r="M4511" s="14">
        <v>0.472</v>
      </c>
      <c r="N4511" s="14">
        <v>0.0</v>
      </c>
      <c r="O4511" s="14">
        <v>0.114</v>
      </c>
      <c r="P4511" s="14">
        <v>0.615</v>
      </c>
      <c r="Q4511" s="14">
        <v>147.57</v>
      </c>
      <c r="R4511" s="14">
        <v>5.0</v>
      </c>
      <c r="S4511" s="14">
        <v>1.0</v>
      </c>
      <c r="T4511" s="14" t="s">
        <v>104</v>
      </c>
      <c r="U4511" s="14" t="s">
        <v>35</v>
      </c>
      <c r="V4511" s="16" t="s">
        <v>407</v>
      </c>
      <c r="W4511" s="17" t="s">
        <v>185</v>
      </c>
    </row>
    <row r="4512" ht="15.75" customHeight="1">
      <c r="A4512" s="14" t="s">
        <v>7153</v>
      </c>
      <c r="B4512" s="14" t="s">
        <v>7154</v>
      </c>
      <c r="C4512" s="14">
        <v>2017.0</v>
      </c>
      <c r="D4512" s="14">
        <v>55.0</v>
      </c>
      <c r="E4512" s="14">
        <v>268866.0</v>
      </c>
      <c r="F4512" s="14" t="s">
        <v>1267</v>
      </c>
      <c r="G4512" s="14" t="s">
        <v>7156</v>
      </c>
      <c r="H4512" s="14" t="s">
        <v>7158</v>
      </c>
      <c r="I4512" s="14">
        <v>0.555</v>
      </c>
      <c r="J4512" s="14">
        <v>0.718</v>
      </c>
      <c r="K4512" s="14">
        <v>0.840929993779203</v>
      </c>
      <c r="L4512" s="14">
        <v>0.113</v>
      </c>
      <c r="M4512" s="14">
        <v>0.0571</v>
      </c>
      <c r="N4512" s="14">
        <v>0.0</v>
      </c>
      <c r="O4512" s="14">
        <v>0.294</v>
      </c>
      <c r="P4512" s="14">
        <v>0.206</v>
      </c>
      <c r="Q4512" s="14">
        <v>87.814</v>
      </c>
      <c r="R4512" s="14">
        <v>2.0</v>
      </c>
      <c r="S4512" s="14">
        <v>1.0</v>
      </c>
      <c r="T4512" s="14" t="s">
        <v>103</v>
      </c>
      <c r="U4512" s="14" t="s">
        <v>35</v>
      </c>
      <c r="V4512" s="16" t="s">
        <v>36</v>
      </c>
      <c r="W4512" s="17" t="s">
        <v>251</v>
      </c>
    </row>
    <row r="4513" ht="15.75" customHeight="1">
      <c r="A4513" s="14" t="s">
        <v>11340</v>
      </c>
      <c r="B4513" s="14" t="s">
        <v>11341</v>
      </c>
      <c r="C4513" s="14">
        <v>2021.0</v>
      </c>
      <c r="D4513" s="14">
        <v>55.0</v>
      </c>
      <c r="E4513" s="14">
        <v>210213.0</v>
      </c>
      <c r="F4513" s="14" t="s">
        <v>3108</v>
      </c>
      <c r="G4513" s="14" t="s">
        <v>6756</v>
      </c>
      <c r="H4513" s="14" t="s">
        <v>22455</v>
      </c>
      <c r="I4513" s="14">
        <v>0.672</v>
      </c>
      <c r="J4513" s="14">
        <v>0.73</v>
      </c>
      <c r="K4513" s="14">
        <v>0.8724573823953019</v>
      </c>
      <c r="L4513" s="14">
        <v>0.0372</v>
      </c>
      <c r="M4513" s="14">
        <v>0.113</v>
      </c>
      <c r="N4513" s="14">
        <v>0.0</v>
      </c>
      <c r="O4513" s="14">
        <v>0.0612</v>
      </c>
      <c r="P4513" s="14">
        <v>0.559</v>
      </c>
      <c r="Q4513" s="14">
        <v>123.969</v>
      </c>
      <c r="R4513" s="14">
        <v>5.0</v>
      </c>
      <c r="S4513" s="14">
        <v>1.0</v>
      </c>
      <c r="T4513" s="14" t="s">
        <v>103</v>
      </c>
      <c r="U4513" s="14" t="s">
        <v>35</v>
      </c>
      <c r="V4513" s="16" t="s">
        <v>333</v>
      </c>
      <c r="W4513" s="17" t="s">
        <v>185</v>
      </c>
    </row>
    <row r="4514" ht="15.75" customHeight="1">
      <c r="A4514" s="14" t="s">
        <v>7159</v>
      </c>
      <c r="B4514" s="14" t="s">
        <v>7160</v>
      </c>
      <c r="C4514" s="14">
        <v>2025.0</v>
      </c>
      <c r="D4514" s="14">
        <v>55.0</v>
      </c>
      <c r="E4514" s="14">
        <v>251919.0</v>
      </c>
      <c r="F4514" s="14" t="s">
        <v>3852</v>
      </c>
      <c r="G4514" s="14" t="s">
        <v>1585</v>
      </c>
      <c r="H4514" s="14" t="s">
        <v>7163</v>
      </c>
      <c r="I4514" s="14">
        <v>0.424</v>
      </c>
      <c r="J4514" s="14">
        <v>0.372</v>
      </c>
      <c r="K4514" s="14">
        <v>0.6654118452149508</v>
      </c>
      <c r="L4514" s="14">
        <v>0.0421</v>
      </c>
      <c r="M4514" s="14">
        <v>0.818</v>
      </c>
      <c r="N4514" s="14">
        <v>1.06E-5</v>
      </c>
      <c r="O4514" s="14">
        <v>0.118</v>
      </c>
      <c r="P4514" s="14">
        <v>0.294</v>
      </c>
      <c r="Q4514" s="14">
        <v>87.847</v>
      </c>
      <c r="R4514" s="14">
        <v>3.0</v>
      </c>
      <c r="S4514" s="14">
        <v>1.0</v>
      </c>
      <c r="T4514" s="14" t="s">
        <v>104</v>
      </c>
      <c r="U4514" s="14" t="s">
        <v>35</v>
      </c>
      <c r="V4514" s="16" t="s">
        <v>36</v>
      </c>
      <c r="W4514" s="17" t="s">
        <v>251</v>
      </c>
    </row>
    <row r="4515" ht="15.75" customHeight="1">
      <c r="A4515" s="14" t="s">
        <v>7165</v>
      </c>
      <c r="B4515" s="14" t="s">
        <v>7166</v>
      </c>
      <c r="C4515" s="14">
        <v>2025.0</v>
      </c>
      <c r="D4515" s="14">
        <v>55.0</v>
      </c>
      <c r="E4515" s="14">
        <v>284721.0</v>
      </c>
      <c r="F4515" s="14" t="s">
        <v>7167</v>
      </c>
      <c r="G4515" s="14" t="s">
        <v>1474</v>
      </c>
      <c r="H4515" s="14" t="s">
        <v>7166</v>
      </c>
      <c r="I4515" s="14">
        <v>0.442</v>
      </c>
      <c r="J4515" s="14">
        <v>0.377</v>
      </c>
      <c r="K4515" s="14">
        <v>0.797103929142577</v>
      </c>
      <c r="L4515" s="14">
        <v>0.0284</v>
      </c>
      <c r="M4515" s="14">
        <v>0.773</v>
      </c>
      <c r="N4515" s="14">
        <v>3.2E-5</v>
      </c>
      <c r="O4515" s="14">
        <v>0.117</v>
      </c>
      <c r="P4515" s="14">
        <v>0.146</v>
      </c>
      <c r="Q4515" s="14">
        <v>131.785</v>
      </c>
      <c r="R4515" s="14">
        <v>0.0</v>
      </c>
      <c r="S4515" s="14">
        <v>1.0</v>
      </c>
      <c r="T4515" s="14" t="s">
        <v>104</v>
      </c>
      <c r="U4515" s="14" t="s">
        <v>68</v>
      </c>
      <c r="V4515" s="16" t="s">
        <v>58</v>
      </c>
      <c r="W4515" s="17" t="s">
        <v>251</v>
      </c>
    </row>
    <row r="4516" ht="15.75" customHeight="1">
      <c r="A4516" s="14" t="s">
        <v>11343</v>
      </c>
      <c r="B4516" s="14" t="s">
        <v>11344</v>
      </c>
      <c r="C4516" s="14">
        <v>2001.0</v>
      </c>
      <c r="D4516" s="14">
        <v>55.0</v>
      </c>
      <c r="E4516" s="14">
        <v>471946.0</v>
      </c>
      <c r="F4516" s="14" t="s">
        <v>880</v>
      </c>
      <c r="G4516" s="14" t="s">
        <v>8089</v>
      </c>
      <c r="H4516" s="14" t="s">
        <v>11265</v>
      </c>
      <c r="I4516" s="14">
        <v>0.451</v>
      </c>
      <c r="J4516" s="14">
        <v>0.763</v>
      </c>
      <c r="K4516" s="14">
        <v>0.8480525313702212</v>
      </c>
      <c r="L4516" s="14">
        <v>0.106</v>
      </c>
      <c r="M4516" s="14">
        <v>0.524</v>
      </c>
      <c r="N4516" s="14">
        <v>1.98E-4</v>
      </c>
      <c r="O4516" s="14">
        <v>0.127</v>
      </c>
      <c r="P4516" s="14">
        <v>0.663</v>
      </c>
      <c r="Q4516" s="14">
        <v>92.266</v>
      </c>
      <c r="R4516" s="14">
        <v>1.0</v>
      </c>
      <c r="S4516" s="14">
        <v>1.0</v>
      </c>
      <c r="T4516" s="14" t="s">
        <v>104</v>
      </c>
      <c r="U4516" s="14" t="s">
        <v>68</v>
      </c>
      <c r="V4516" s="16" t="s">
        <v>407</v>
      </c>
      <c r="W4516" s="17" t="s">
        <v>185</v>
      </c>
    </row>
    <row r="4517" ht="15.75" customHeight="1">
      <c r="A4517" s="14" t="s">
        <v>11347</v>
      </c>
      <c r="B4517" s="14" t="s">
        <v>11349</v>
      </c>
      <c r="C4517" s="14">
        <v>2019.0</v>
      </c>
      <c r="D4517" s="14">
        <v>55.0</v>
      </c>
      <c r="E4517" s="14">
        <v>230557.0</v>
      </c>
      <c r="F4517" s="14" t="s">
        <v>1629</v>
      </c>
      <c r="G4517" s="14" t="s">
        <v>9799</v>
      </c>
      <c r="H4517" s="14" t="s">
        <v>11349</v>
      </c>
      <c r="I4517" s="14">
        <v>0.825</v>
      </c>
      <c r="J4517" s="14">
        <v>0.904</v>
      </c>
      <c r="K4517" s="14">
        <v>0.8586828652523115</v>
      </c>
      <c r="L4517" s="14">
        <v>0.0787</v>
      </c>
      <c r="M4517" s="14">
        <v>0.257</v>
      </c>
      <c r="N4517" s="14">
        <v>1.21E-5</v>
      </c>
      <c r="O4517" s="14">
        <v>0.0715</v>
      </c>
      <c r="P4517" s="14">
        <v>0.528</v>
      </c>
      <c r="Q4517" s="14">
        <v>129.036</v>
      </c>
      <c r="R4517" s="14">
        <v>5.0</v>
      </c>
      <c r="S4517" s="14">
        <v>0.0</v>
      </c>
      <c r="T4517" s="14" t="s">
        <v>104</v>
      </c>
      <c r="U4517" s="14" t="s">
        <v>68</v>
      </c>
      <c r="V4517" s="16" t="s">
        <v>333</v>
      </c>
      <c r="W4517" s="17" t="s">
        <v>185</v>
      </c>
    </row>
    <row r="4518" ht="15.75" customHeight="1">
      <c r="A4518" s="14" t="s">
        <v>11352</v>
      </c>
      <c r="B4518" s="14" t="s">
        <v>11353</v>
      </c>
      <c r="C4518" s="14">
        <v>2018.0</v>
      </c>
      <c r="D4518" s="14">
        <v>55.0</v>
      </c>
      <c r="E4518" s="14">
        <v>258893.0</v>
      </c>
      <c r="F4518" s="14" t="s">
        <v>11354</v>
      </c>
      <c r="G4518" s="14" t="s">
        <v>11355</v>
      </c>
      <c r="H4518" s="14" t="s">
        <v>11356</v>
      </c>
      <c r="I4518" s="14">
        <v>0.642</v>
      </c>
      <c r="J4518" s="14">
        <v>0.94</v>
      </c>
      <c r="K4518" s="14">
        <v>0.8616773255007877</v>
      </c>
      <c r="L4518" s="14">
        <v>0.102</v>
      </c>
      <c r="M4518" s="14">
        <v>0.15</v>
      </c>
      <c r="N4518" s="14">
        <v>0.0</v>
      </c>
      <c r="O4518" s="14">
        <v>0.0989</v>
      </c>
      <c r="P4518" s="14">
        <v>0.645</v>
      </c>
      <c r="Q4518" s="14">
        <v>101.252</v>
      </c>
      <c r="R4518" s="14">
        <v>9.0</v>
      </c>
      <c r="S4518" s="14">
        <v>1.0</v>
      </c>
      <c r="T4518" s="14" t="s">
        <v>104</v>
      </c>
      <c r="U4518" s="14" t="s">
        <v>35</v>
      </c>
      <c r="V4518" s="16" t="s">
        <v>407</v>
      </c>
      <c r="W4518" s="17" t="s">
        <v>185</v>
      </c>
    </row>
    <row r="4519" ht="15.75" customHeight="1">
      <c r="A4519" s="14" t="s">
        <v>7172</v>
      </c>
      <c r="B4519" s="14" t="s">
        <v>7173</v>
      </c>
      <c r="C4519" s="14">
        <v>1999.0</v>
      </c>
      <c r="D4519" s="14">
        <v>55.0</v>
      </c>
      <c r="E4519" s="14">
        <v>268866.0</v>
      </c>
      <c r="F4519" s="14" t="s">
        <v>880</v>
      </c>
      <c r="G4519" s="14" t="s">
        <v>3591</v>
      </c>
      <c r="H4519" s="14" t="s">
        <v>7174</v>
      </c>
      <c r="I4519" s="14">
        <v>0.64</v>
      </c>
      <c r="J4519" s="14">
        <v>0.498</v>
      </c>
      <c r="K4519" s="14">
        <v>0.7982161572348682</v>
      </c>
      <c r="L4519" s="14">
        <v>0.0289</v>
      </c>
      <c r="M4519" s="14">
        <v>0.733</v>
      </c>
      <c r="N4519" s="14">
        <v>7.33E-6</v>
      </c>
      <c r="O4519" s="14">
        <v>0.136</v>
      </c>
      <c r="P4519" s="14">
        <v>0.207</v>
      </c>
      <c r="Q4519" s="14">
        <v>113.895</v>
      </c>
      <c r="R4519" s="14">
        <v>5.0</v>
      </c>
      <c r="S4519" s="14">
        <v>1.0</v>
      </c>
      <c r="T4519" s="14" t="s">
        <v>104</v>
      </c>
      <c r="U4519" s="14" t="s">
        <v>35</v>
      </c>
      <c r="V4519" s="16" t="s">
        <v>36</v>
      </c>
      <c r="W4519" s="17" t="s">
        <v>251</v>
      </c>
    </row>
    <row r="4520" ht="15.75" customHeight="1">
      <c r="A4520" s="14" t="s">
        <v>7177</v>
      </c>
      <c r="B4520" s="14" t="s">
        <v>7178</v>
      </c>
      <c r="C4520" s="14">
        <v>2007.0</v>
      </c>
      <c r="D4520" s="14">
        <v>55.0</v>
      </c>
      <c r="E4520" s="14">
        <v>338586.0</v>
      </c>
      <c r="F4520" s="14" t="s">
        <v>880</v>
      </c>
      <c r="G4520" s="14" t="s">
        <v>1822</v>
      </c>
      <c r="H4520" s="14" t="s">
        <v>6930</v>
      </c>
      <c r="I4520" s="14">
        <v>0.287</v>
      </c>
      <c r="J4520" s="14">
        <v>0.654</v>
      </c>
      <c r="K4520" s="14">
        <v>0.8553461809754381</v>
      </c>
      <c r="L4520" s="14">
        <v>0.0374</v>
      </c>
      <c r="M4520" s="14">
        <v>0.593</v>
      </c>
      <c r="N4520" s="14">
        <v>7.3E-6</v>
      </c>
      <c r="O4520" s="14">
        <v>0.11</v>
      </c>
      <c r="P4520" s="14">
        <v>0.241</v>
      </c>
      <c r="Q4520" s="14">
        <v>84.015</v>
      </c>
      <c r="R4520" s="14">
        <v>2.0</v>
      </c>
      <c r="S4520" s="14">
        <v>1.0</v>
      </c>
      <c r="T4520" s="14" t="s">
        <v>104</v>
      </c>
      <c r="U4520" s="14" t="s">
        <v>35</v>
      </c>
      <c r="V4520" s="16" t="s">
        <v>36</v>
      </c>
      <c r="W4520" s="17" t="s">
        <v>251</v>
      </c>
    </row>
    <row r="4521" ht="15.75" customHeight="1">
      <c r="A4521" s="14" t="s">
        <v>11357</v>
      </c>
      <c r="B4521" s="14" t="s">
        <v>11358</v>
      </c>
      <c r="C4521" s="14">
        <v>2006.0</v>
      </c>
      <c r="D4521" s="14">
        <v>55.0</v>
      </c>
      <c r="E4521" s="14">
        <v>273146.0</v>
      </c>
      <c r="F4521" s="14" t="s">
        <v>1607</v>
      </c>
      <c r="G4521" s="14" t="s">
        <v>1608</v>
      </c>
      <c r="H4521" s="14" t="s">
        <v>11360</v>
      </c>
      <c r="I4521" s="14">
        <v>0.639</v>
      </c>
      <c r="J4521" s="14">
        <v>0.233</v>
      </c>
      <c r="K4521" s="14">
        <v>0.7077620687291135</v>
      </c>
      <c r="L4521" s="14">
        <v>0.0345</v>
      </c>
      <c r="M4521" s="14">
        <v>0.868</v>
      </c>
      <c r="N4521" s="14">
        <v>0.0</v>
      </c>
      <c r="O4521" s="14">
        <v>0.151</v>
      </c>
      <c r="P4521" s="14">
        <v>0.607</v>
      </c>
      <c r="Q4521" s="14">
        <v>136.772</v>
      </c>
      <c r="R4521" s="14">
        <v>4.0</v>
      </c>
      <c r="S4521" s="14">
        <v>1.0</v>
      </c>
      <c r="T4521" s="14" t="s">
        <v>104</v>
      </c>
      <c r="U4521" s="14" t="s">
        <v>35</v>
      </c>
      <c r="V4521" s="16" t="s">
        <v>407</v>
      </c>
      <c r="W4521" s="17" t="s">
        <v>185</v>
      </c>
    </row>
    <row r="4522" ht="15.75" customHeight="1">
      <c r="A4522" s="14" t="s">
        <v>11361</v>
      </c>
      <c r="B4522" s="14" t="s">
        <v>11362</v>
      </c>
      <c r="C4522" s="14">
        <v>2010.0</v>
      </c>
      <c r="D4522" s="14">
        <v>55.0</v>
      </c>
      <c r="E4522" s="14">
        <v>284626.0</v>
      </c>
      <c r="F4522" s="14" t="s">
        <v>1918</v>
      </c>
      <c r="G4522" s="14" t="s">
        <v>1919</v>
      </c>
      <c r="H4522" s="14" t="s">
        <v>10723</v>
      </c>
      <c r="I4522" s="14">
        <v>0.722</v>
      </c>
      <c r="J4522" s="14">
        <v>0.288</v>
      </c>
      <c r="K4522" s="14">
        <v>0.7441875387516484</v>
      </c>
      <c r="L4522" s="14">
        <v>0.0444</v>
      </c>
      <c r="M4522" s="14">
        <v>0.827</v>
      </c>
      <c r="N4522" s="14">
        <v>1.06E-5</v>
      </c>
      <c r="O4522" s="14">
        <v>0.12</v>
      </c>
      <c r="P4522" s="14">
        <v>0.502</v>
      </c>
      <c r="Q4522" s="14">
        <v>119.899</v>
      </c>
      <c r="R4522" s="14">
        <v>4.0</v>
      </c>
      <c r="S4522" s="14">
        <v>1.0</v>
      </c>
      <c r="T4522" s="14" t="s">
        <v>104</v>
      </c>
      <c r="U4522" s="14" t="s">
        <v>94</v>
      </c>
      <c r="V4522" s="16" t="s">
        <v>333</v>
      </c>
      <c r="W4522" s="17" t="s">
        <v>185</v>
      </c>
    </row>
    <row r="4523" ht="15.75" customHeight="1">
      <c r="A4523" s="14" t="s">
        <v>22698</v>
      </c>
      <c r="B4523" s="14" t="s">
        <v>22699</v>
      </c>
      <c r="C4523" s="14">
        <v>2011.0</v>
      </c>
      <c r="D4523" s="14">
        <v>55.0</v>
      </c>
      <c r="E4523" s="14">
        <v>288893.0</v>
      </c>
      <c r="F4523" s="14" t="s">
        <v>5520</v>
      </c>
      <c r="G4523" s="14" t="s">
        <v>22700</v>
      </c>
      <c r="H4523" s="14" t="s">
        <v>22701</v>
      </c>
      <c r="I4523" s="14">
        <v>0.479</v>
      </c>
      <c r="J4523" s="14">
        <v>0.477</v>
      </c>
      <c r="K4523" s="14">
        <v>0.8271982546397623</v>
      </c>
      <c r="L4523" s="14">
        <v>0.0363</v>
      </c>
      <c r="M4523" s="14">
        <v>0.127</v>
      </c>
      <c r="N4523" s="14">
        <v>0.0</v>
      </c>
      <c r="O4523" s="14">
        <v>0.15</v>
      </c>
      <c r="P4523" s="14">
        <v>0.127</v>
      </c>
      <c r="Q4523" s="14">
        <v>151.97</v>
      </c>
      <c r="R4523" s="14">
        <v>11.0</v>
      </c>
      <c r="S4523" s="14">
        <v>1.0</v>
      </c>
      <c r="T4523" s="14" t="s">
        <v>1264</v>
      </c>
      <c r="U4523" s="14" t="s">
        <v>35</v>
      </c>
      <c r="V4523" s="16" t="s">
        <v>58</v>
      </c>
      <c r="W4523" s="17" t="s">
        <v>251</v>
      </c>
    </row>
    <row r="4524" ht="15.75" customHeight="1">
      <c r="A4524" s="14" t="s">
        <v>22702</v>
      </c>
      <c r="B4524" s="14" t="s">
        <v>22703</v>
      </c>
      <c r="C4524" s="14">
        <v>2016.0</v>
      </c>
      <c r="D4524" s="14">
        <v>55.0</v>
      </c>
      <c r="E4524" s="14">
        <v>222560.0</v>
      </c>
      <c r="F4524" s="14" t="s">
        <v>6605</v>
      </c>
      <c r="G4524" s="14" t="s">
        <v>22704</v>
      </c>
      <c r="H4524" s="14" t="s">
        <v>22705</v>
      </c>
      <c r="I4524" s="14">
        <v>0.761</v>
      </c>
      <c r="J4524" s="14">
        <v>0.838</v>
      </c>
      <c r="K4524" s="14">
        <v>0.9087545184071878</v>
      </c>
      <c r="L4524" s="14">
        <v>0.0502</v>
      </c>
      <c r="M4524" s="14">
        <v>0.4</v>
      </c>
      <c r="N4524" s="14">
        <v>0.0</v>
      </c>
      <c r="O4524" s="14">
        <v>0.176</v>
      </c>
      <c r="P4524" s="14">
        <v>0.71</v>
      </c>
      <c r="Q4524" s="14">
        <v>93.974</v>
      </c>
      <c r="R4524" s="14">
        <v>4.0</v>
      </c>
      <c r="S4524" s="14">
        <v>0.0</v>
      </c>
      <c r="T4524" s="14" t="s">
        <v>1264</v>
      </c>
      <c r="U4524" s="14" t="s">
        <v>35</v>
      </c>
      <c r="V4524" s="16" t="s">
        <v>181</v>
      </c>
      <c r="W4524" s="17" t="s">
        <v>185</v>
      </c>
    </row>
    <row r="4525" ht="15.75" customHeight="1">
      <c r="A4525" s="14" t="s">
        <v>22706</v>
      </c>
      <c r="B4525" s="14" t="s">
        <v>22707</v>
      </c>
      <c r="C4525" s="14">
        <v>2017.0</v>
      </c>
      <c r="D4525" s="14">
        <v>55.0</v>
      </c>
      <c r="E4525" s="14">
        <v>188466.0</v>
      </c>
      <c r="F4525" s="14" t="s">
        <v>6605</v>
      </c>
      <c r="G4525" s="14" t="s">
        <v>16927</v>
      </c>
      <c r="H4525" s="14" t="s">
        <v>22708</v>
      </c>
      <c r="I4525" s="14">
        <v>0.823</v>
      </c>
      <c r="J4525" s="14">
        <v>0.721</v>
      </c>
      <c r="K4525" s="14">
        <v>0.864030115696019</v>
      </c>
      <c r="L4525" s="14">
        <v>0.0408</v>
      </c>
      <c r="M4525" s="14">
        <v>0.258</v>
      </c>
      <c r="N4525" s="14">
        <v>0.0</v>
      </c>
      <c r="O4525" s="14">
        <v>0.0593</v>
      </c>
      <c r="P4525" s="14">
        <v>0.669</v>
      </c>
      <c r="Q4525" s="14">
        <v>93.978</v>
      </c>
      <c r="R4525" s="14">
        <v>6.0</v>
      </c>
      <c r="S4525" s="14">
        <v>0.0</v>
      </c>
      <c r="T4525" s="14" t="s">
        <v>1264</v>
      </c>
      <c r="U4525" s="14" t="s">
        <v>35</v>
      </c>
      <c r="V4525" s="16" t="s">
        <v>407</v>
      </c>
      <c r="W4525" s="17" t="s">
        <v>185</v>
      </c>
    </row>
    <row r="4526" ht="15.75" customHeight="1">
      <c r="A4526" s="14" t="s">
        <v>22709</v>
      </c>
      <c r="B4526" s="14" t="s">
        <v>22710</v>
      </c>
      <c r="C4526" s="14">
        <v>1994.0</v>
      </c>
      <c r="D4526" s="14">
        <v>55.0</v>
      </c>
      <c r="E4526" s="14">
        <v>359773.0</v>
      </c>
      <c r="F4526" s="14" t="s">
        <v>19243</v>
      </c>
      <c r="G4526" s="14" t="s">
        <v>22711</v>
      </c>
      <c r="H4526" s="14" t="s">
        <v>22712</v>
      </c>
      <c r="I4526" s="14">
        <v>0.706</v>
      </c>
      <c r="J4526" s="14">
        <v>0.503</v>
      </c>
      <c r="K4526" s="14">
        <v>0.7783243855842765</v>
      </c>
      <c r="L4526" s="14">
        <v>0.0543</v>
      </c>
      <c r="M4526" s="14">
        <v>0.347</v>
      </c>
      <c r="N4526" s="14">
        <v>1.42E-6</v>
      </c>
      <c r="O4526" s="14">
        <v>0.0225</v>
      </c>
      <c r="P4526" s="14">
        <v>0.866</v>
      </c>
      <c r="Q4526" s="14">
        <v>79.537</v>
      </c>
      <c r="R4526" s="14">
        <v>4.0</v>
      </c>
      <c r="S4526" s="14">
        <v>0.0</v>
      </c>
      <c r="T4526" s="14" t="s">
        <v>1264</v>
      </c>
      <c r="U4526" s="14" t="s">
        <v>68</v>
      </c>
      <c r="V4526" s="16" t="s">
        <v>560</v>
      </c>
      <c r="W4526" s="17" t="s">
        <v>185</v>
      </c>
    </row>
    <row r="4527" ht="15.75" customHeight="1">
      <c r="A4527" s="14" t="s">
        <v>22713</v>
      </c>
      <c r="B4527" s="14" t="s">
        <v>22714</v>
      </c>
      <c r="C4527" s="14">
        <v>2017.0</v>
      </c>
      <c r="D4527" s="14">
        <v>55.0</v>
      </c>
      <c r="E4527" s="14">
        <v>216040.0</v>
      </c>
      <c r="F4527" s="14" t="s">
        <v>19243</v>
      </c>
      <c r="G4527" s="14" t="s">
        <v>22715</v>
      </c>
      <c r="H4527" s="14" t="s">
        <v>22716</v>
      </c>
      <c r="I4527" s="14">
        <v>0.83</v>
      </c>
      <c r="J4527" s="14">
        <v>0.802</v>
      </c>
      <c r="K4527" s="14">
        <v>0.8996855816546601</v>
      </c>
      <c r="L4527" s="14">
        <v>0.0289</v>
      </c>
      <c r="M4527" s="14">
        <v>0.262</v>
      </c>
      <c r="N4527" s="14">
        <v>0.0</v>
      </c>
      <c r="O4527" s="14">
        <v>0.179</v>
      </c>
      <c r="P4527" s="14">
        <v>0.842</v>
      </c>
      <c r="Q4527" s="14">
        <v>131.981</v>
      </c>
      <c r="R4527" s="14">
        <v>2.0</v>
      </c>
      <c r="S4527" s="14">
        <v>1.0</v>
      </c>
      <c r="T4527" s="14" t="s">
        <v>1264</v>
      </c>
      <c r="U4527" s="14" t="s">
        <v>35</v>
      </c>
      <c r="V4527" s="16" t="s">
        <v>560</v>
      </c>
      <c r="W4527" s="17" t="s">
        <v>185</v>
      </c>
    </row>
    <row r="4528" ht="15.75" customHeight="1">
      <c r="A4528" s="14" t="s">
        <v>22717</v>
      </c>
      <c r="B4528" s="14" t="s">
        <v>22718</v>
      </c>
      <c r="C4528" s="14">
        <v>2020.0</v>
      </c>
      <c r="D4528" s="14">
        <v>55.0</v>
      </c>
      <c r="E4528" s="14">
        <v>234068.0</v>
      </c>
      <c r="F4528" s="14" t="s">
        <v>22029</v>
      </c>
      <c r="G4528" s="14" t="s">
        <v>22030</v>
      </c>
      <c r="H4528" s="14" t="s">
        <v>22114</v>
      </c>
      <c r="I4528" s="14">
        <v>0.504</v>
      </c>
      <c r="J4528" s="14">
        <v>0.744</v>
      </c>
      <c r="K4528" s="14">
        <v>0.8411652727987261</v>
      </c>
      <c r="L4528" s="14">
        <v>0.0386</v>
      </c>
      <c r="M4528" s="14">
        <v>0.0769</v>
      </c>
      <c r="N4528" s="14">
        <v>2.23E-5</v>
      </c>
      <c r="O4528" s="14">
        <v>0.0918</v>
      </c>
      <c r="P4528" s="14">
        <v>0.57</v>
      </c>
      <c r="Q4528" s="14">
        <v>117.558</v>
      </c>
      <c r="R4528" s="14">
        <v>3.0</v>
      </c>
      <c r="S4528" s="14">
        <v>0.0</v>
      </c>
      <c r="T4528" s="14" t="s">
        <v>1264</v>
      </c>
      <c r="U4528" s="14" t="s">
        <v>35</v>
      </c>
      <c r="V4528" s="16" t="s">
        <v>333</v>
      </c>
      <c r="W4528" s="17" t="s">
        <v>185</v>
      </c>
    </row>
    <row r="4529" ht="15.75" customHeight="1">
      <c r="A4529" s="14" t="s">
        <v>22719</v>
      </c>
      <c r="B4529" s="14" t="s">
        <v>22720</v>
      </c>
      <c r="C4529" s="14">
        <v>2021.0</v>
      </c>
      <c r="D4529" s="14">
        <v>55.0</v>
      </c>
      <c r="E4529" s="14">
        <v>340543.0</v>
      </c>
      <c r="F4529" s="14" t="s">
        <v>16955</v>
      </c>
      <c r="G4529" s="14" t="s">
        <v>16957</v>
      </c>
      <c r="H4529" s="14" t="s">
        <v>22721</v>
      </c>
      <c r="I4529" s="14">
        <v>0.496</v>
      </c>
      <c r="J4529" s="14">
        <v>0.405</v>
      </c>
      <c r="K4529" s="14">
        <v>0.6987359099801355</v>
      </c>
      <c r="L4529" s="14">
        <v>0.0305</v>
      </c>
      <c r="M4529" s="14">
        <v>0.251</v>
      </c>
      <c r="N4529" s="14">
        <v>0.00274</v>
      </c>
      <c r="O4529" s="14">
        <v>0.0835</v>
      </c>
      <c r="P4529" s="14">
        <v>0.406</v>
      </c>
      <c r="Q4529" s="14">
        <v>120.261</v>
      </c>
      <c r="R4529" s="14">
        <v>4.0</v>
      </c>
      <c r="S4529" s="14">
        <v>0.0</v>
      </c>
      <c r="T4529" s="14" t="s">
        <v>1264</v>
      </c>
      <c r="U4529" s="14" t="s">
        <v>35</v>
      </c>
      <c r="V4529" s="16" t="s">
        <v>54</v>
      </c>
      <c r="W4529" s="17" t="s">
        <v>251</v>
      </c>
    </row>
    <row r="4530" ht="15.75" customHeight="1">
      <c r="A4530" s="14" t="s">
        <v>11365</v>
      </c>
      <c r="B4530" s="14" t="s">
        <v>11366</v>
      </c>
      <c r="C4530" s="14">
        <v>2018.0</v>
      </c>
      <c r="D4530" s="14">
        <v>55.0</v>
      </c>
      <c r="E4530" s="14">
        <v>243602.0</v>
      </c>
      <c r="F4530" s="14" t="s">
        <v>3624</v>
      </c>
      <c r="G4530" s="14" t="s">
        <v>1593</v>
      </c>
      <c r="H4530" s="14" t="s">
        <v>11366</v>
      </c>
      <c r="I4530" s="14">
        <v>0.666</v>
      </c>
      <c r="J4530" s="14">
        <v>0.919</v>
      </c>
      <c r="K4530" s="14">
        <v>0.8592175902966822</v>
      </c>
      <c r="L4530" s="14">
        <v>0.0661</v>
      </c>
      <c r="M4530" s="14">
        <v>0.0491</v>
      </c>
      <c r="N4530" s="14">
        <v>5.73E-6</v>
      </c>
      <c r="O4530" s="14">
        <v>0.531</v>
      </c>
      <c r="P4530" s="14">
        <v>0.644</v>
      </c>
      <c r="Q4530" s="14">
        <v>102.756</v>
      </c>
      <c r="R4530" s="14">
        <v>10.0</v>
      </c>
      <c r="S4530" s="14">
        <v>0.0</v>
      </c>
      <c r="T4530" s="14" t="s">
        <v>104</v>
      </c>
      <c r="U4530" s="14" t="s">
        <v>35</v>
      </c>
      <c r="V4530" s="16" t="s">
        <v>407</v>
      </c>
      <c r="W4530" s="17" t="s">
        <v>185</v>
      </c>
    </row>
    <row r="4531" ht="15.75" customHeight="1">
      <c r="A4531" s="14" t="s">
        <v>11367</v>
      </c>
      <c r="B4531" s="14" t="s">
        <v>11368</v>
      </c>
      <c r="C4531" s="14">
        <v>1994.0</v>
      </c>
      <c r="D4531" s="14">
        <v>55.0</v>
      </c>
      <c r="E4531" s="14">
        <v>266333.0</v>
      </c>
      <c r="F4531" s="14" t="s">
        <v>11370</v>
      </c>
      <c r="G4531" s="14" t="s">
        <v>11371</v>
      </c>
      <c r="H4531" s="14" t="s">
        <v>11372</v>
      </c>
      <c r="I4531" s="14">
        <v>0.868</v>
      </c>
      <c r="J4531" s="14">
        <v>0.372</v>
      </c>
      <c r="K4531" s="14">
        <v>0.7027570423138033</v>
      </c>
      <c r="L4531" s="14">
        <v>0.177</v>
      </c>
      <c r="M4531" s="14">
        <v>0.0103</v>
      </c>
      <c r="N4531" s="14">
        <v>0.00455</v>
      </c>
      <c r="O4531" s="14">
        <v>0.076</v>
      </c>
      <c r="P4531" s="14">
        <v>0.666</v>
      </c>
      <c r="Q4531" s="14">
        <v>99.965</v>
      </c>
      <c r="R4531" s="14">
        <v>4.0</v>
      </c>
      <c r="S4531" s="14">
        <v>0.0</v>
      </c>
      <c r="T4531" s="14" t="s">
        <v>103</v>
      </c>
      <c r="U4531" s="14" t="s">
        <v>35</v>
      </c>
      <c r="V4531" s="16" t="s">
        <v>407</v>
      </c>
      <c r="W4531" s="17" t="s">
        <v>185</v>
      </c>
    </row>
    <row r="4532" ht="15.75" customHeight="1">
      <c r="A4532" s="14" t="s">
        <v>22722</v>
      </c>
      <c r="B4532" s="14" t="s">
        <v>22723</v>
      </c>
      <c r="C4532" s="14">
        <v>2021.0</v>
      </c>
      <c r="D4532" s="14">
        <v>55.0</v>
      </c>
      <c r="E4532" s="14">
        <v>267546.0</v>
      </c>
      <c r="F4532" s="14" t="s">
        <v>22294</v>
      </c>
      <c r="G4532" s="14" t="s">
        <v>22295</v>
      </c>
      <c r="H4532" s="14" t="s">
        <v>22724</v>
      </c>
      <c r="I4532" s="14">
        <v>0.754</v>
      </c>
      <c r="J4532" s="14">
        <v>0.841</v>
      </c>
      <c r="K4532" s="14">
        <v>0.9062520051995328</v>
      </c>
      <c r="L4532" s="14">
        <v>0.135</v>
      </c>
      <c r="M4532" s="14">
        <v>0.113</v>
      </c>
      <c r="N4532" s="14">
        <v>0.0</v>
      </c>
      <c r="O4532" s="14">
        <v>0.466</v>
      </c>
      <c r="P4532" s="14">
        <v>0.541</v>
      </c>
      <c r="Q4532" s="14">
        <v>128.019</v>
      </c>
      <c r="R4532" s="14">
        <v>11.0</v>
      </c>
      <c r="S4532" s="14">
        <v>1.0</v>
      </c>
      <c r="T4532" s="14" t="s">
        <v>1264</v>
      </c>
      <c r="U4532" s="14" t="s">
        <v>94</v>
      </c>
      <c r="V4532" s="16" t="s">
        <v>333</v>
      </c>
      <c r="W4532" s="17" t="s">
        <v>185</v>
      </c>
    </row>
    <row r="4533" ht="15.75" customHeight="1">
      <c r="A4533" s="14" t="s">
        <v>11373</v>
      </c>
      <c r="B4533" s="14" t="s">
        <v>11374</v>
      </c>
      <c r="C4533" s="14">
        <v>2012.0</v>
      </c>
      <c r="D4533" s="14">
        <v>55.0</v>
      </c>
      <c r="E4533" s="14">
        <v>262826.0</v>
      </c>
      <c r="F4533" s="14" t="s">
        <v>1918</v>
      </c>
      <c r="G4533" s="14" t="s">
        <v>1919</v>
      </c>
      <c r="H4533" s="14" t="s">
        <v>11375</v>
      </c>
      <c r="I4533" s="14">
        <v>0.9</v>
      </c>
      <c r="J4533" s="14">
        <v>0.594</v>
      </c>
      <c r="K4533" s="14">
        <v>0.8188993219511284</v>
      </c>
      <c r="L4533" s="14">
        <v>0.0552</v>
      </c>
      <c r="M4533" s="14">
        <v>0.0765</v>
      </c>
      <c r="N4533" s="14">
        <v>3.03E-5</v>
      </c>
      <c r="O4533" s="14">
        <v>0.0718</v>
      </c>
      <c r="P4533" s="14">
        <v>0.817</v>
      </c>
      <c r="Q4533" s="14">
        <v>120.038</v>
      </c>
      <c r="R4533" s="14">
        <v>1.0</v>
      </c>
      <c r="S4533" s="14">
        <v>1.0</v>
      </c>
      <c r="T4533" s="14" t="s">
        <v>104</v>
      </c>
      <c r="U4533" s="14" t="s">
        <v>94</v>
      </c>
      <c r="V4533" s="16" t="s">
        <v>560</v>
      </c>
      <c r="W4533" s="17" t="s">
        <v>185</v>
      </c>
    </row>
    <row r="4534" ht="15.75" customHeight="1">
      <c r="A4534" s="14" t="s">
        <v>11376</v>
      </c>
      <c r="B4534" s="14" t="s">
        <v>11377</v>
      </c>
      <c r="C4534" s="14">
        <v>2024.0</v>
      </c>
      <c r="D4534" s="14">
        <v>55.0</v>
      </c>
      <c r="E4534" s="14">
        <v>303937.0</v>
      </c>
      <c r="F4534" s="14" t="s">
        <v>11378</v>
      </c>
      <c r="G4534" s="14" t="s">
        <v>11379</v>
      </c>
      <c r="H4534" s="14" t="s">
        <v>11380</v>
      </c>
      <c r="I4534" s="14">
        <v>0.741</v>
      </c>
      <c r="J4534" s="14">
        <v>0.689</v>
      </c>
      <c r="K4534" s="14">
        <v>0.8544906209044449</v>
      </c>
      <c r="L4534" s="14">
        <v>0.243</v>
      </c>
      <c r="M4534" s="14">
        <v>0.476</v>
      </c>
      <c r="N4534" s="14">
        <v>0.0</v>
      </c>
      <c r="O4534" s="14">
        <v>0.178</v>
      </c>
      <c r="P4534" s="14">
        <v>0.738</v>
      </c>
      <c r="Q4534" s="14">
        <v>139.912</v>
      </c>
      <c r="R4534" s="14">
        <v>6.0</v>
      </c>
      <c r="S4534" s="14">
        <v>0.0</v>
      </c>
      <c r="T4534" s="14" t="s">
        <v>104</v>
      </c>
      <c r="U4534" s="14" t="s">
        <v>94</v>
      </c>
      <c r="V4534" s="16" t="s">
        <v>181</v>
      </c>
      <c r="W4534" s="17" t="s">
        <v>185</v>
      </c>
    </row>
    <row r="4535" ht="15.75" customHeight="1">
      <c r="A4535" s="14" t="s">
        <v>22725</v>
      </c>
      <c r="B4535" s="14" t="s">
        <v>20844</v>
      </c>
      <c r="C4535" s="14">
        <v>2017.0</v>
      </c>
      <c r="D4535" s="14">
        <v>55.0</v>
      </c>
      <c r="E4535" s="14">
        <v>196799.0</v>
      </c>
      <c r="F4535" s="14" t="s">
        <v>4278</v>
      </c>
      <c r="G4535" s="14" t="s">
        <v>21894</v>
      </c>
      <c r="H4535" s="14" t="s">
        <v>22726</v>
      </c>
      <c r="I4535" s="14">
        <v>0.507</v>
      </c>
      <c r="J4535" s="14">
        <v>0.855</v>
      </c>
      <c r="K4535" s="14">
        <v>0.897054734436356</v>
      </c>
      <c r="L4535" s="14">
        <v>0.15</v>
      </c>
      <c r="M4535" s="14">
        <v>0.415</v>
      </c>
      <c r="N4535" s="14">
        <v>0.0</v>
      </c>
      <c r="O4535" s="14">
        <v>0.331</v>
      </c>
      <c r="P4535" s="14">
        <v>0.391</v>
      </c>
      <c r="Q4535" s="14">
        <v>159.808</v>
      </c>
      <c r="R4535" s="14">
        <v>0.0</v>
      </c>
      <c r="S4535" s="14">
        <v>1.0</v>
      </c>
      <c r="T4535" s="14" t="s">
        <v>1434</v>
      </c>
      <c r="U4535" s="14" t="s">
        <v>68</v>
      </c>
      <c r="V4535" s="16" t="s">
        <v>45</v>
      </c>
      <c r="W4535" s="17" t="s">
        <v>251</v>
      </c>
    </row>
    <row r="4536" ht="15.75" customHeight="1">
      <c r="A4536" s="14" t="s">
        <v>22727</v>
      </c>
      <c r="B4536" s="14" t="s">
        <v>22728</v>
      </c>
      <c r="C4536" s="14">
        <v>2016.0</v>
      </c>
      <c r="D4536" s="14">
        <v>55.0</v>
      </c>
      <c r="E4536" s="14">
        <v>195333.0</v>
      </c>
      <c r="F4536" s="14" t="s">
        <v>19264</v>
      </c>
      <c r="G4536" s="14" t="s">
        <v>22729</v>
      </c>
      <c r="H4536" s="14" t="s">
        <v>22730</v>
      </c>
      <c r="I4536" s="14">
        <v>0.491</v>
      </c>
      <c r="J4536" s="14">
        <v>0.554</v>
      </c>
      <c r="K4536" s="14">
        <v>0.8536350608334518</v>
      </c>
      <c r="L4536" s="14">
        <v>0.143</v>
      </c>
      <c r="M4536" s="14">
        <v>0.717</v>
      </c>
      <c r="N4536" s="14">
        <v>0.0</v>
      </c>
      <c r="O4536" s="14">
        <v>0.113</v>
      </c>
      <c r="P4536" s="14">
        <v>0.518</v>
      </c>
      <c r="Q4536" s="14">
        <v>151.736</v>
      </c>
      <c r="R4536" s="14">
        <v>0.0</v>
      </c>
      <c r="S4536" s="14">
        <v>1.0</v>
      </c>
      <c r="T4536" s="14" t="s">
        <v>1434</v>
      </c>
      <c r="U4536" s="14" t="s">
        <v>68</v>
      </c>
      <c r="V4536" s="16" t="s">
        <v>333</v>
      </c>
      <c r="W4536" s="17" t="s">
        <v>185</v>
      </c>
    </row>
    <row r="4537" ht="15.75" customHeight="1">
      <c r="A4537" s="14" t="s">
        <v>22731</v>
      </c>
      <c r="B4537" s="14" t="s">
        <v>22732</v>
      </c>
      <c r="C4537" s="14">
        <v>2018.0</v>
      </c>
      <c r="D4537" s="14">
        <v>55.0</v>
      </c>
      <c r="E4537" s="14">
        <v>258131.0</v>
      </c>
      <c r="F4537" s="14" t="s">
        <v>20359</v>
      </c>
      <c r="G4537" s="14" t="s">
        <v>22733</v>
      </c>
      <c r="H4537" s="14" t="s">
        <v>22734</v>
      </c>
      <c r="I4537" s="14">
        <v>0.482</v>
      </c>
      <c r="J4537" s="14">
        <v>0.513</v>
      </c>
      <c r="K4537" s="14">
        <v>0.863538168655198</v>
      </c>
      <c r="L4537" s="14">
        <v>0.0313</v>
      </c>
      <c r="M4537" s="14">
        <v>0.534</v>
      </c>
      <c r="N4537" s="14">
        <v>0.0</v>
      </c>
      <c r="O4537" s="14">
        <v>0.115</v>
      </c>
      <c r="P4537" s="14">
        <v>0.121</v>
      </c>
      <c r="Q4537" s="14">
        <v>133.925</v>
      </c>
      <c r="R4537" s="14">
        <v>4.0</v>
      </c>
      <c r="S4537" s="14">
        <v>1.0</v>
      </c>
      <c r="T4537" s="14" t="s">
        <v>1434</v>
      </c>
      <c r="U4537" s="14" t="s">
        <v>35</v>
      </c>
      <c r="V4537" s="16" t="s">
        <v>58</v>
      </c>
      <c r="W4537" s="17" t="s">
        <v>251</v>
      </c>
    </row>
    <row r="4538" ht="15.75" customHeight="1">
      <c r="A4538" s="14" t="s">
        <v>22735</v>
      </c>
      <c r="B4538" s="14" t="s">
        <v>22736</v>
      </c>
      <c r="C4538" s="14">
        <v>2018.0</v>
      </c>
      <c r="D4538" s="14">
        <v>55.0</v>
      </c>
      <c r="E4538" s="14">
        <v>280358.0</v>
      </c>
      <c r="F4538" s="14" t="s">
        <v>20359</v>
      </c>
      <c r="G4538" s="14" t="s">
        <v>22737</v>
      </c>
      <c r="H4538" s="14" t="s">
        <v>22736</v>
      </c>
      <c r="I4538" s="14">
        <v>0.351</v>
      </c>
      <c r="J4538" s="14">
        <v>0.29</v>
      </c>
      <c r="K4538" s="14">
        <v>0.7960986460591599</v>
      </c>
      <c r="L4538" s="14">
        <v>0.0296</v>
      </c>
      <c r="M4538" s="14">
        <v>0.792</v>
      </c>
      <c r="N4538" s="14">
        <v>0.0</v>
      </c>
      <c r="O4538" s="14">
        <v>0.312</v>
      </c>
      <c r="P4538" s="14">
        <v>0.336</v>
      </c>
      <c r="Q4538" s="14">
        <v>143.916</v>
      </c>
      <c r="R4538" s="14">
        <v>0.0</v>
      </c>
      <c r="S4538" s="14">
        <v>1.0</v>
      </c>
      <c r="T4538" s="14" t="s">
        <v>1434</v>
      </c>
      <c r="U4538" s="14" t="s">
        <v>35</v>
      </c>
      <c r="V4538" s="16" t="s">
        <v>45</v>
      </c>
      <c r="W4538" s="17" t="s">
        <v>251</v>
      </c>
    </row>
    <row r="4539" ht="15.75" customHeight="1">
      <c r="A4539" s="14" t="s">
        <v>22738</v>
      </c>
      <c r="B4539" s="14" t="s">
        <v>22739</v>
      </c>
      <c r="C4539" s="14">
        <v>2013.0</v>
      </c>
      <c r="D4539" s="14">
        <v>55.0</v>
      </c>
      <c r="E4539" s="14">
        <v>247450.0</v>
      </c>
      <c r="F4539" s="14" t="s">
        <v>4278</v>
      </c>
      <c r="G4539" s="14" t="s">
        <v>2532</v>
      </c>
      <c r="H4539" s="14" t="s">
        <v>22129</v>
      </c>
      <c r="I4539" s="14">
        <v>0.744</v>
      </c>
      <c r="J4539" s="14">
        <v>0.725</v>
      </c>
      <c r="K4539" s="14">
        <v>0.8399460996975608</v>
      </c>
      <c r="L4539" s="14">
        <v>0.112</v>
      </c>
      <c r="M4539" s="14">
        <v>0.0434</v>
      </c>
      <c r="N4539" s="14">
        <v>0.0</v>
      </c>
      <c r="O4539" s="14">
        <v>0.296</v>
      </c>
      <c r="P4539" s="14">
        <v>0.729</v>
      </c>
      <c r="Q4539" s="14">
        <v>95.981</v>
      </c>
      <c r="R4539" s="14">
        <v>7.0</v>
      </c>
      <c r="S4539" s="14">
        <v>1.0</v>
      </c>
      <c r="T4539" s="14" t="s">
        <v>1434</v>
      </c>
      <c r="U4539" s="14" t="s">
        <v>35</v>
      </c>
      <c r="V4539" s="16" t="s">
        <v>181</v>
      </c>
      <c r="W4539" s="17" t="s">
        <v>185</v>
      </c>
    </row>
    <row r="4540" ht="15.75" customHeight="1">
      <c r="A4540" s="14" t="s">
        <v>22740</v>
      </c>
      <c r="B4540" s="14" t="s">
        <v>22741</v>
      </c>
      <c r="C4540" s="14">
        <v>2013.0</v>
      </c>
      <c r="D4540" s="14">
        <v>55.0</v>
      </c>
      <c r="E4540" s="14">
        <v>86044.0</v>
      </c>
      <c r="F4540" s="14" t="s">
        <v>4278</v>
      </c>
      <c r="G4540" s="14" t="s">
        <v>2532</v>
      </c>
      <c r="H4540" s="14" t="s">
        <v>22129</v>
      </c>
      <c r="I4540" s="14">
        <v>0.693</v>
      </c>
      <c r="J4540" s="14">
        <v>0.392</v>
      </c>
      <c r="K4540" s="14">
        <v>0.8329946741207411</v>
      </c>
      <c r="L4540" s="14">
        <v>0.0439</v>
      </c>
      <c r="M4540" s="14">
        <v>0.0508</v>
      </c>
      <c r="N4540" s="14">
        <v>0.0</v>
      </c>
      <c r="O4540" s="14">
        <v>0.144</v>
      </c>
      <c r="P4540" s="14">
        <v>0.472</v>
      </c>
      <c r="Q4540" s="14">
        <v>131.863</v>
      </c>
      <c r="R4540" s="14">
        <v>5.0</v>
      </c>
      <c r="S4540" s="14">
        <v>1.0</v>
      </c>
      <c r="T4540" s="14" t="s">
        <v>1434</v>
      </c>
      <c r="U4540" s="14" t="s">
        <v>35</v>
      </c>
      <c r="V4540" s="16" t="s">
        <v>54</v>
      </c>
      <c r="W4540" s="17" t="s">
        <v>251</v>
      </c>
    </row>
    <row r="4541" ht="15.75" customHeight="1">
      <c r="A4541" s="14" t="s">
        <v>22742</v>
      </c>
      <c r="B4541" s="14" t="s">
        <v>22743</v>
      </c>
      <c r="C4541" s="14">
        <v>2014.0</v>
      </c>
      <c r="D4541" s="14">
        <v>55.0</v>
      </c>
      <c r="E4541" s="14">
        <v>288771.0</v>
      </c>
      <c r="F4541" s="14" t="s">
        <v>4278</v>
      </c>
      <c r="G4541" s="14" t="s">
        <v>2532</v>
      </c>
      <c r="H4541" s="14" t="s">
        <v>22339</v>
      </c>
      <c r="I4541" s="14">
        <v>0.585</v>
      </c>
      <c r="J4541" s="14">
        <v>0.98</v>
      </c>
      <c r="K4541" s="14">
        <v>0.95681560539523</v>
      </c>
      <c r="L4541" s="14">
        <v>0.37</v>
      </c>
      <c r="M4541" s="14">
        <v>0.127</v>
      </c>
      <c r="N4541" s="14">
        <v>0.0</v>
      </c>
      <c r="O4541" s="14">
        <v>0.692</v>
      </c>
      <c r="P4541" s="14">
        <v>0.837</v>
      </c>
      <c r="Q4541" s="14">
        <v>141.945</v>
      </c>
      <c r="R4541" s="14">
        <v>5.0</v>
      </c>
      <c r="S4541" s="14">
        <v>1.0</v>
      </c>
      <c r="T4541" s="14" t="s">
        <v>1434</v>
      </c>
      <c r="U4541" s="14" t="s">
        <v>35</v>
      </c>
      <c r="V4541" s="16" t="s">
        <v>560</v>
      </c>
      <c r="W4541" s="17" t="s">
        <v>185</v>
      </c>
    </row>
    <row r="4542" ht="15.75" customHeight="1">
      <c r="A4542" s="14" t="s">
        <v>22744</v>
      </c>
      <c r="B4542" s="14" t="s">
        <v>22745</v>
      </c>
      <c r="C4542" s="14">
        <v>2022.0</v>
      </c>
      <c r="D4542" s="14">
        <v>55.0</v>
      </c>
      <c r="E4542" s="14">
        <v>229937.0</v>
      </c>
      <c r="F4542" s="14" t="s">
        <v>2128</v>
      </c>
      <c r="G4542" s="14" t="s">
        <v>22746</v>
      </c>
      <c r="H4542" s="14" t="s">
        <v>22745</v>
      </c>
      <c r="I4542" s="14">
        <v>0.747</v>
      </c>
      <c r="J4542" s="14">
        <v>0.71</v>
      </c>
      <c r="K4542" s="14">
        <v>0.8519453296932402</v>
      </c>
      <c r="L4542" s="14">
        <v>0.116</v>
      </c>
      <c r="M4542" s="14">
        <v>0.00219</v>
      </c>
      <c r="N4542" s="14">
        <v>0.214</v>
      </c>
      <c r="O4542" s="14">
        <v>0.371</v>
      </c>
      <c r="P4542" s="14">
        <v>0.426</v>
      </c>
      <c r="Q4542" s="14">
        <v>93.995</v>
      </c>
      <c r="R4542" s="14">
        <v>1.0</v>
      </c>
      <c r="S4542" s="14">
        <v>1.0</v>
      </c>
      <c r="T4542" s="14" t="s">
        <v>1434</v>
      </c>
      <c r="U4542" s="14" t="s">
        <v>35</v>
      </c>
      <c r="V4542" s="16" t="s">
        <v>54</v>
      </c>
      <c r="W4542" s="17" t="s">
        <v>251</v>
      </c>
    </row>
    <row r="4543" ht="15.75" customHeight="1">
      <c r="A4543" s="14" t="s">
        <v>22747</v>
      </c>
      <c r="B4543" s="14" t="s">
        <v>22748</v>
      </c>
      <c r="C4543" s="14">
        <v>2022.0</v>
      </c>
      <c r="D4543" s="14">
        <v>55.0</v>
      </c>
      <c r="E4543" s="14">
        <v>136063.0</v>
      </c>
      <c r="F4543" s="14" t="s">
        <v>8031</v>
      </c>
      <c r="G4543" s="14" t="s">
        <v>22529</v>
      </c>
      <c r="H4543" s="14" t="s">
        <v>22598</v>
      </c>
      <c r="I4543" s="14">
        <v>0.694</v>
      </c>
      <c r="J4543" s="14">
        <v>0.75</v>
      </c>
      <c r="K4543" s="14">
        <v>0.885504673477948</v>
      </c>
      <c r="L4543" s="14">
        <v>0.0338</v>
      </c>
      <c r="M4543" s="14">
        <v>0.00421</v>
      </c>
      <c r="N4543" s="14">
        <v>5.53E-4</v>
      </c>
      <c r="O4543" s="14">
        <v>0.0683</v>
      </c>
      <c r="P4543" s="14">
        <v>0.184</v>
      </c>
      <c r="Q4543" s="14">
        <v>96.654</v>
      </c>
      <c r="R4543" s="14">
        <v>0.0</v>
      </c>
      <c r="S4543" s="14">
        <v>1.0</v>
      </c>
      <c r="T4543" s="14" t="s">
        <v>1434</v>
      </c>
      <c r="U4543" s="14" t="s">
        <v>35</v>
      </c>
      <c r="V4543" s="16" t="s">
        <v>58</v>
      </c>
      <c r="W4543" s="17" t="s">
        <v>251</v>
      </c>
    </row>
    <row r="4544" ht="15.75" customHeight="1">
      <c r="A4544" s="14" t="s">
        <v>22749</v>
      </c>
      <c r="B4544" s="14" t="s">
        <v>22750</v>
      </c>
      <c r="C4544" s="14">
        <v>2023.0</v>
      </c>
      <c r="D4544" s="14">
        <v>55.0</v>
      </c>
      <c r="E4544" s="14">
        <v>185253.0</v>
      </c>
      <c r="F4544" s="14" t="s">
        <v>22751</v>
      </c>
      <c r="G4544" s="14" t="s">
        <v>22752</v>
      </c>
      <c r="H4544" s="14" t="s">
        <v>22274</v>
      </c>
      <c r="I4544" s="14">
        <v>0.674</v>
      </c>
      <c r="J4544" s="14">
        <v>0.553</v>
      </c>
      <c r="K4544" s="14">
        <v>0.8482236433844199</v>
      </c>
      <c r="L4544" s="14">
        <v>0.0265</v>
      </c>
      <c r="M4544" s="14">
        <v>0.00257</v>
      </c>
      <c r="N4544" s="14">
        <v>0.0</v>
      </c>
      <c r="O4544" s="14">
        <v>0.154</v>
      </c>
      <c r="P4544" s="14">
        <v>0.627</v>
      </c>
      <c r="Q4544" s="14">
        <v>91.98</v>
      </c>
      <c r="R4544" s="14">
        <v>5.0</v>
      </c>
      <c r="S4544" s="14">
        <v>0.0</v>
      </c>
      <c r="T4544" s="14" t="s">
        <v>1434</v>
      </c>
      <c r="U4544" s="14" t="s">
        <v>35</v>
      </c>
      <c r="V4544" s="16" t="s">
        <v>407</v>
      </c>
      <c r="W4544" s="17" t="s">
        <v>185</v>
      </c>
    </row>
    <row r="4545" ht="15.75" customHeight="1">
      <c r="A4545" s="14" t="s">
        <v>11382</v>
      </c>
      <c r="B4545" s="14" t="s">
        <v>11383</v>
      </c>
      <c r="C4545" s="14">
        <v>2020.0</v>
      </c>
      <c r="D4545" s="14">
        <v>55.0</v>
      </c>
      <c r="E4545" s="14">
        <v>126041.0</v>
      </c>
      <c r="F4545" s="14" t="s">
        <v>2343</v>
      </c>
      <c r="G4545" s="14" t="s">
        <v>11384</v>
      </c>
      <c r="H4545" s="14" t="s">
        <v>11385</v>
      </c>
      <c r="I4545" s="14">
        <v>0.729</v>
      </c>
      <c r="J4545" s="14">
        <v>0.0114</v>
      </c>
      <c r="K4545" s="14">
        <v>0.5620601886389739</v>
      </c>
      <c r="L4545" s="14">
        <v>0.0399</v>
      </c>
      <c r="M4545" s="14">
        <v>0.995</v>
      </c>
      <c r="N4545" s="14">
        <v>0.924</v>
      </c>
      <c r="O4545" s="14">
        <v>0.112</v>
      </c>
      <c r="P4545" s="14">
        <v>0.776</v>
      </c>
      <c r="Q4545" s="14">
        <v>71.628</v>
      </c>
      <c r="R4545" s="14">
        <v>0.0</v>
      </c>
      <c r="S4545" s="14">
        <v>1.0</v>
      </c>
      <c r="T4545" s="14" t="s">
        <v>103</v>
      </c>
      <c r="U4545" s="14" t="s">
        <v>35</v>
      </c>
      <c r="V4545" s="16" t="s">
        <v>181</v>
      </c>
      <c r="W4545" s="17" t="s">
        <v>185</v>
      </c>
    </row>
    <row r="4546" ht="15.75" customHeight="1">
      <c r="A4546" s="14" t="s">
        <v>11386</v>
      </c>
      <c r="B4546" s="14" t="s">
        <v>6912</v>
      </c>
      <c r="C4546" s="14">
        <v>2016.0</v>
      </c>
      <c r="D4546" s="14">
        <v>55.0</v>
      </c>
      <c r="E4546" s="14">
        <v>426631.0</v>
      </c>
      <c r="F4546" s="14" t="s">
        <v>140</v>
      </c>
      <c r="G4546" s="14" t="s">
        <v>364</v>
      </c>
      <c r="H4546" s="14" t="s">
        <v>6686</v>
      </c>
      <c r="I4546" s="14">
        <v>0.628</v>
      </c>
      <c r="J4546" s="14">
        <v>0.665</v>
      </c>
      <c r="K4546" s="14">
        <v>0.7608495711342407</v>
      </c>
      <c r="L4546" s="14">
        <v>0.0428</v>
      </c>
      <c r="M4546" s="14">
        <v>0.332</v>
      </c>
      <c r="N4546" s="14">
        <v>1.94E-6</v>
      </c>
      <c r="O4546" s="14">
        <v>0.238</v>
      </c>
      <c r="P4546" s="14">
        <v>0.731</v>
      </c>
      <c r="Q4546" s="14">
        <v>80.709</v>
      </c>
      <c r="R4546" s="14">
        <v>7.0</v>
      </c>
      <c r="S4546" s="14">
        <v>0.0</v>
      </c>
      <c r="T4546" s="14" t="s">
        <v>104</v>
      </c>
      <c r="U4546" s="14" t="s">
        <v>35</v>
      </c>
      <c r="V4546" s="16" t="s">
        <v>181</v>
      </c>
      <c r="W4546" s="17" t="s">
        <v>185</v>
      </c>
    </row>
    <row r="4547" ht="15.75" customHeight="1">
      <c r="A4547" s="14" t="s">
        <v>11387</v>
      </c>
      <c r="B4547" s="14" t="s">
        <v>11388</v>
      </c>
      <c r="C4547" s="14">
        <v>2016.0</v>
      </c>
      <c r="D4547" s="14">
        <v>55.0</v>
      </c>
      <c r="E4547" s="14">
        <v>372514.0</v>
      </c>
      <c r="F4547" s="14" t="s">
        <v>194</v>
      </c>
      <c r="G4547" s="14" t="s">
        <v>195</v>
      </c>
      <c r="H4547" s="14" t="s">
        <v>9381</v>
      </c>
      <c r="I4547" s="14">
        <v>0.468</v>
      </c>
      <c r="J4547" s="14">
        <v>0.726</v>
      </c>
      <c r="K4547" s="14">
        <v>0.7669882146436168</v>
      </c>
      <c r="L4547" s="14">
        <v>0.0494</v>
      </c>
      <c r="M4547" s="14">
        <v>0.332</v>
      </c>
      <c r="N4547" s="14">
        <v>7.98E-6</v>
      </c>
      <c r="O4547" s="14">
        <v>0.104</v>
      </c>
      <c r="P4547" s="14">
        <v>0.885</v>
      </c>
      <c r="Q4547" s="14">
        <v>108.486</v>
      </c>
      <c r="R4547" s="14">
        <v>2.0</v>
      </c>
      <c r="S4547" s="14">
        <v>1.0</v>
      </c>
      <c r="T4547" s="14" t="s">
        <v>104</v>
      </c>
      <c r="U4547" s="14" t="s">
        <v>68</v>
      </c>
      <c r="V4547" s="16" t="s">
        <v>560</v>
      </c>
      <c r="W4547" s="17" t="s">
        <v>185</v>
      </c>
    </row>
    <row r="4548" ht="15.75" customHeight="1">
      <c r="A4548" s="14" t="s">
        <v>22753</v>
      </c>
      <c r="B4548" s="14" t="s">
        <v>22754</v>
      </c>
      <c r="C4548" s="14">
        <v>2005.0</v>
      </c>
      <c r="D4548" s="14">
        <v>55.0</v>
      </c>
      <c r="E4548" s="14">
        <v>265333.0</v>
      </c>
      <c r="F4548" s="14" t="s">
        <v>22755</v>
      </c>
      <c r="G4548" s="14" t="s">
        <v>4569</v>
      </c>
      <c r="H4548" s="14" t="s">
        <v>22756</v>
      </c>
      <c r="I4548" s="14">
        <v>0.767</v>
      </c>
      <c r="J4548" s="14">
        <v>0.419</v>
      </c>
      <c r="K4548" s="14">
        <v>0.9100806365172271</v>
      </c>
      <c r="L4548" s="14">
        <v>0.0369</v>
      </c>
      <c r="M4548" s="14">
        <v>0.00895</v>
      </c>
      <c r="N4548" s="14">
        <v>0.0</v>
      </c>
      <c r="O4548" s="14">
        <v>0.0521</v>
      </c>
      <c r="P4548" s="14">
        <v>0.547</v>
      </c>
      <c r="Q4548" s="14">
        <v>122.963</v>
      </c>
      <c r="R4548" s="14">
        <v>9.0</v>
      </c>
      <c r="S4548" s="14">
        <v>0.0</v>
      </c>
      <c r="T4548" s="14" t="s">
        <v>1434</v>
      </c>
      <c r="U4548" s="14" t="s">
        <v>35</v>
      </c>
      <c r="V4548" s="16" t="s">
        <v>333</v>
      </c>
      <c r="W4548" s="17" t="s">
        <v>185</v>
      </c>
    </row>
    <row r="4549" ht="15.75" customHeight="1">
      <c r="A4549" s="14" t="s">
        <v>22757</v>
      </c>
      <c r="B4549" s="14" t="s">
        <v>17020</v>
      </c>
      <c r="C4549" s="14">
        <v>2001.0</v>
      </c>
      <c r="D4549" s="14">
        <v>55.0</v>
      </c>
      <c r="E4549" s="14">
        <v>238426.0</v>
      </c>
      <c r="F4549" s="14" t="s">
        <v>22758</v>
      </c>
      <c r="G4549" s="14" t="s">
        <v>22759</v>
      </c>
      <c r="H4549" s="14" t="s">
        <v>22760</v>
      </c>
      <c r="I4549" s="14">
        <v>0.706</v>
      </c>
      <c r="J4549" s="14">
        <v>0.861</v>
      </c>
      <c r="K4549" s="14">
        <v>0.8315188329982779</v>
      </c>
      <c r="L4549" s="14">
        <v>0.154</v>
      </c>
      <c r="M4549" s="14">
        <v>0.0341</v>
      </c>
      <c r="N4549" s="14">
        <v>0.0</v>
      </c>
      <c r="O4549" s="14">
        <v>0.127</v>
      </c>
      <c r="P4549" s="14">
        <v>0.923</v>
      </c>
      <c r="Q4549" s="14">
        <v>119.946</v>
      </c>
      <c r="R4549" s="14">
        <v>11.0</v>
      </c>
      <c r="S4549" s="14">
        <v>1.0</v>
      </c>
      <c r="T4549" s="14" t="s">
        <v>1434</v>
      </c>
      <c r="U4549" s="14" t="s">
        <v>35</v>
      </c>
      <c r="V4549" s="16" t="s">
        <v>819</v>
      </c>
      <c r="W4549" s="17" t="s">
        <v>185</v>
      </c>
    </row>
    <row r="4550" ht="15.75" customHeight="1">
      <c r="A4550" s="14" t="s">
        <v>7182</v>
      </c>
      <c r="B4550" s="14" t="s">
        <v>4334</v>
      </c>
      <c r="C4550" s="14">
        <v>2010.0</v>
      </c>
      <c r="D4550" s="14">
        <v>55.0</v>
      </c>
      <c r="E4550" s="14">
        <v>190132.0</v>
      </c>
      <c r="F4550" s="14" t="s">
        <v>4336</v>
      </c>
      <c r="G4550" s="14" t="s">
        <v>4337</v>
      </c>
      <c r="H4550" s="14" t="s">
        <v>7186</v>
      </c>
      <c r="I4550" s="14">
        <v>0.693</v>
      </c>
      <c r="J4550" s="14">
        <v>0.141</v>
      </c>
      <c r="K4550" s="14">
        <v>0.6671657433604867</v>
      </c>
      <c r="L4550" s="14">
        <v>0.0366</v>
      </c>
      <c r="M4550" s="14">
        <v>0.541</v>
      </c>
      <c r="N4550" s="14">
        <v>8.73E-4</v>
      </c>
      <c r="O4550" s="14">
        <v>0.113</v>
      </c>
      <c r="P4550" s="14">
        <v>0.091</v>
      </c>
      <c r="Q4550" s="14">
        <v>94.0</v>
      </c>
      <c r="R4550" s="14">
        <v>9.0</v>
      </c>
      <c r="S4550" s="14">
        <v>0.0</v>
      </c>
      <c r="T4550" s="14" t="s">
        <v>103</v>
      </c>
      <c r="U4550" s="14" t="s">
        <v>35</v>
      </c>
      <c r="V4550" s="16" t="s">
        <v>75</v>
      </c>
      <c r="W4550" s="17" t="s">
        <v>251</v>
      </c>
    </row>
    <row r="4551" ht="15.75" customHeight="1">
      <c r="A4551" s="14" t="s">
        <v>11390</v>
      </c>
      <c r="B4551" s="14" t="s">
        <v>11391</v>
      </c>
      <c r="C4551" s="14">
        <v>1997.0</v>
      </c>
      <c r="D4551" s="14">
        <v>55.0</v>
      </c>
      <c r="E4551" s="14">
        <v>313160.0</v>
      </c>
      <c r="F4551" s="14" t="s">
        <v>901</v>
      </c>
      <c r="G4551" s="14" t="s">
        <v>671</v>
      </c>
      <c r="H4551" s="14" t="s">
        <v>11392</v>
      </c>
      <c r="I4551" s="14">
        <v>0.806</v>
      </c>
      <c r="J4551" s="14">
        <v>0.968</v>
      </c>
      <c r="K4551" s="14">
        <v>0.8442880670578511</v>
      </c>
      <c r="L4551" s="14">
        <v>0.0952</v>
      </c>
      <c r="M4551" s="14">
        <v>0.548</v>
      </c>
      <c r="N4551" s="14">
        <v>0.0</v>
      </c>
      <c r="O4551" s="14">
        <v>0.0657</v>
      </c>
      <c r="P4551" s="14">
        <v>0.788</v>
      </c>
      <c r="Q4551" s="14">
        <v>129.93</v>
      </c>
      <c r="R4551" s="14">
        <v>5.0</v>
      </c>
      <c r="S4551" s="14">
        <v>1.0</v>
      </c>
      <c r="T4551" s="14" t="s">
        <v>104</v>
      </c>
      <c r="U4551" s="14" t="s">
        <v>35</v>
      </c>
      <c r="V4551" s="16" t="s">
        <v>181</v>
      </c>
      <c r="W4551" s="17" t="s">
        <v>185</v>
      </c>
    </row>
    <row r="4552" ht="15.75" customHeight="1">
      <c r="A4552" s="14" t="s">
        <v>7187</v>
      </c>
      <c r="B4552" s="14" t="s">
        <v>7188</v>
      </c>
      <c r="C4552" s="14">
        <v>1967.0</v>
      </c>
      <c r="D4552" s="14">
        <v>55.0</v>
      </c>
      <c r="E4552" s="14">
        <v>170626.0</v>
      </c>
      <c r="F4552" s="14" t="s">
        <v>7192</v>
      </c>
      <c r="G4552" s="14" t="s">
        <v>7193</v>
      </c>
      <c r="H4552" s="14" t="s">
        <v>7194</v>
      </c>
      <c r="I4552" s="14">
        <v>0.59</v>
      </c>
      <c r="J4552" s="14">
        <v>0.356</v>
      </c>
      <c r="K4552" s="14">
        <v>0.6610057108493359</v>
      </c>
      <c r="L4552" s="14">
        <v>0.0404</v>
      </c>
      <c r="M4552" s="14">
        <v>0.0651</v>
      </c>
      <c r="N4552" s="14">
        <v>0.0</v>
      </c>
      <c r="O4552" s="14">
        <v>0.167</v>
      </c>
      <c r="P4552" s="14">
        <v>0.375</v>
      </c>
      <c r="Q4552" s="14">
        <v>129.64</v>
      </c>
      <c r="R4552" s="14">
        <v>2.0</v>
      </c>
      <c r="S4552" s="14">
        <v>0.0</v>
      </c>
      <c r="T4552" s="14" t="s">
        <v>103</v>
      </c>
      <c r="U4552" s="14" t="s">
        <v>35</v>
      </c>
      <c r="V4552" s="16" t="s">
        <v>45</v>
      </c>
      <c r="W4552" s="17" t="s">
        <v>251</v>
      </c>
    </row>
    <row r="4553" ht="15.75" customHeight="1">
      <c r="A4553" s="14" t="s">
        <v>11395</v>
      </c>
      <c r="B4553" s="14" t="s">
        <v>11396</v>
      </c>
      <c r="C4553" s="14">
        <v>1967.0</v>
      </c>
      <c r="D4553" s="14">
        <v>55.0</v>
      </c>
      <c r="E4553" s="14">
        <v>154892.0</v>
      </c>
      <c r="F4553" s="14" t="s">
        <v>6439</v>
      </c>
      <c r="G4553" s="14" t="s">
        <v>6440</v>
      </c>
      <c r="H4553" s="14" t="s">
        <v>11397</v>
      </c>
      <c r="I4553" s="14">
        <v>0.581</v>
      </c>
      <c r="J4553" s="14">
        <v>0.41</v>
      </c>
      <c r="K4553" s="14">
        <v>0.7046178854682135</v>
      </c>
      <c r="L4553" s="14">
        <v>0.0303</v>
      </c>
      <c r="M4553" s="14">
        <v>0.475</v>
      </c>
      <c r="N4553" s="14">
        <v>2.04E-5</v>
      </c>
      <c r="O4553" s="14">
        <v>0.0746</v>
      </c>
      <c r="P4553" s="14">
        <v>0.697</v>
      </c>
      <c r="Q4553" s="14">
        <v>129.18</v>
      </c>
      <c r="R4553" s="14">
        <v>1.0</v>
      </c>
      <c r="S4553" s="14">
        <v>0.0</v>
      </c>
      <c r="T4553" s="14" t="s">
        <v>103</v>
      </c>
      <c r="U4553" s="14" t="s">
        <v>35</v>
      </c>
      <c r="V4553" s="16" t="s">
        <v>407</v>
      </c>
      <c r="W4553" s="17" t="s">
        <v>185</v>
      </c>
    </row>
    <row r="4554" ht="15.75" customHeight="1">
      <c r="A4554" s="14" t="s">
        <v>11398</v>
      </c>
      <c r="B4554" s="14" t="s">
        <v>11399</v>
      </c>
      <c r="C4554" s="14">
        <v>1970.0</v>
      </c>
      <c r="D4554" s="14">
        <v>55.0</v>
      </c>
      <c r="E4554" s="14">
        <v>231640.0</v>
      </c>
      <c r="F4554" s="14" t="s">
        <v>4529</v>
      </c>
      <c r="G4554" s="14" t="s">
        <v>11400</v>
      </c>
      <c r="H4554" s="14" t="s">
        <v>11401</v>
      </c>
      <c r="I4554" s="14">
        <v>0.538</v>
      </c>
      <c r="J4554" s="14">
        <v>0.841</v>
      </c>
      <c r="K4554" s="14">
        <v>0.8130601244665999</v>
      </c>
      <c r="L4554" s="14">
        <v>0.0375</v>
      </c>
      <c r="M4554" s="14">
        <v>0.0424</v>
      </c>
      <c r="N4554" s="14">
        <v>0.00177</v>
      </c>
      <c r="O4554" s="14">
        <v>0.312</v>
      </c>
      <c r="P4554" s="14">
        <v>0.881</v>
      </c>
      <c r="Q4554" s="14">
        <v>93.08</v>
      </c>
      <c r="R4554" s="14">
        <v>9.0</v>
      </c>
      <c r="S4554" s="14">
        <v>1.0</v>
      </c>
      <c r="T4554" s="14" t="s">
        <v>103</v>
      </c>
      <c r="U4554" s="14" t="s">
        <v>35</v>
      </c>
      <c r="V4554" s="16" t="s">
        <v>560</v>
      </c>
      <c r="W4554" s="17" t="s">
        <v>185</v>
      </c>
    </row>
    <row r="4555" ht="15.75" customHeight="1">
      <c r="A4555" s="14" t="s">
        <v>11403</v>
      </c>
      <c r="B4555" s="14" t="s">
        <v>11404</v>
      </c>
      <c r="C4555" s="14">
        <v>1989.0</v>
      </c>
      <c r="D4555" s="14">
        <v>55.0</v>
      </c>
      <c r="E4555" s="14">
        <v>181000.0</v>
      </c>
      <c r="F4555" s="14" t="s">
        <v>11405</v>
      </c>
      <c r="G4555" s="14" t="s">
        <v>11406</v>
      </c>
      <c r="H4555" s="14" t="s">
        <v>11407</v>
      </c>
      <c r="I4555" s="14">
        <v>0.563</v>
      </c>
      <c r="J4555" s="14">
        <v>0.542</v>
      </c>
      <c r="K4555" s="14">
        <v>0.7421555835830396</v>
      </c>
      <c r="L4555" s="14">
        <v>0.0962</v>
      </c>
      <c r="M4555" s="14">
        <v>0.706</v>
      </c>
      <c r="N4555" s="14">
        <v>3.59E-5</v>
      </c>
      <c r="O4555" s="14">
        <v>0.355</v>
      </c>
      <c r="P4555" s="14">
        <v>0.785</v>
      </c>
      <c r="Q4555" s="14">
        <v>133.28</v>
      </c>
      <c r="R4555" s="14">
        <v>9.0</v>
      </c>
      <c r="S4555" s="14">
        <v>1.0</v>
      </c>
      <c r="T4555" s="14" t="s">
        <v>103</v>
      </c>
      <c r="U4555" s="14" t="s">
        <v>35</v>
      </c>
      <c r="V4555" s="16" t="s">
        <v>181</v>
      </c>
      <c r="W4555" s="17" t="s">
        <v>185</v>
      </c>
    </row>
    <row r="4556" ht="15.75" customHeight="1">
      <c r="A4556" s="14" t="s">
        <v>22761</v>
      </c>
      <c r="B4556" s="14" t="s">
        <v>22762</v>
      </c>
      <c r="C4556" s="14">
        <v>2021.0</v>
      </c>
      <c r="D4556" s="14">
        <v>55.0</v>
      </c>
      <c r="E4556" s="14">
        <v>220173.0</v>
      </c>
      <c r="F4556" s="14" t="s">
        <v>4278</v>
      </c>
      <c r="G4556" s="14" t="s">
        <v>7155</v>
      </c>
      <c r="H4556" s="14" t="s">
        <v>22763</v>
      </c>
      <c r="I4556" s="14">
        <v>0.69</v>
      </c>
      <c r="J4556" s="14">
        <v>0.783</v>
      </c>
      <c r="K4556" s="14">
        <v>0.930079353176693</v>
      </c>
      <c r="L4556" s="14">
        <v>0.0641</v>
      </c>
      <c r="M4556" s="14">
        <v>0.0127</v>
      </c>
      <c r="N4556" s="14">
        <v>0.0</v>
      </c>
      <c r="O4556" s="14">
        <v>0.0962</v>
      </c>
      <c r="P4556" s="14">
        <v>0.306</v>
      </c>
      <c r="Q4556" s="14">
        <v>82.03</v>
      </c>
      <c r="R4556" s="14">
        <v>2.0</v>
      </c>
      <c r="S4556" s="14">
        <v>1.0</v>
      </c>
      <c r="T4556" s="14" t="s">
        <v>1434</v>
      </c>
      <c r="U4556" s="14" t="s">
        <v>35</v>
      </c>
      <c r="V4556" s="16" t="s">
        <v>45</v>
      </c>
      <c r="W4556" s="17" t="s">
        <v>251</v>
      </c>
    </row>
    <row r="4557" ht="15.75" customHeight="1">
      <c r="A4557" s="14" t="s">
        <v>22764</v>
      </c>
      <c r="B4557" s="14" t="s">
        <v>22765</v>
      </c>
      <c r="C4557" s="14">
        <v>2010.0</v>
      </c>
      <c r="D4557" s="14">
        <v>55.0</v>
      </c>
      <c r="E4557" s="14">
        <v>256773.0</v>
      </c>
      <c r="F4557" s="14" t="s">
        <v>4278</v>
      </c>
      <c r="G4557" s="14" t="s">
        <v>21794</v>
      </c>
      <c r="H4557" s="14" t="s">
        <v>22766</v>
      </c>
      <c r="I4557" s="14">
        <v>0.643</v>
      </c>
      <c r="J4557" s="14">
        <v>0.924</v>
      </c>
      <c r="K4557" s="14">
        <v>0.9257587748181774</v>
      </c>
      <c r="L4557" s="14">
        <v>0.0725</v>
      </c>
      <c r="M4557" s="14">
        <v>0.158</v>
      </c>
      <c r="N4557" s="14">
        <v>0.0</v>
      </c>
      <c r="O4557" s="14">
        <v>0.354</v>
      </c>
      <c r="P4557" s="14">
        <v>0.829</v>
      </c>
      <c r="Q4557" s="14">
        <v>152.03</v>
      </c>
      <c r="R4557" s="14">
        <v>11.0</v>
      </c>
      <c r="S4557" s="14">
        <v>1.0</v>
      </c>
      <c r="T4557" s="14" t="s">
        <v>1434</v>
      </c>
      <c r="U4557" s="14" t="s">
        <v>35</v>
      </c>
      <c r="V4557" s="16" t="s">
        <v>560</v>
      </c>
      <c r="W4557" s="17" t="s">
        <v>185</v>
      </c>
    </row>
    <row r="4558" ht="15.75" customHeight="1">
      <c r="A4558" s="14" t="s">
        <v>11408</v>
      </c>
      <c r="B4558" s="14" t="s">
        <v>11409</v>
      </c>
      <c r="C4558" s="14">
        <v>2005.0</v>
      </c>
      <c r="D4558" s="14">
        <v>55.0</v>
      </c>
      <c r="E4558" s="14">
        <v>187453.0</v>
      </c>
      <c r="F4558" s="14" t="s">
        <v>10277</v>
      </c>
      <c r="G4558" s="14" t="s">
        <v>11410</v>
      </c>
      <c r="H4558" s="14" t="s">
        <v>11411</v>
      </c>
      <c r="I4558" s="14">
        <v>0.875</v>
      </c>
      <c r="J4558" s="14">
        <v>0.941</v>
      </c>
      <c r="K4558" s="14">
        <v>0.836780527434886</v>
      </c>
      <c r="L4558" s="14">
        <v>0.0474</v>
      </c>
      <c r="M4558" s="14">
        <v>0.0972</v>
      </c>
      <c r="N4558" s="14">
        <v>1.43E-4</v>
      </c>
      <c r="O4558" s="14">
        <v>0.184</v>
      </c>
      <c r="P4558" s="14">
        <v>0.968</v>
      </c>
      <c r="Q4558" s="14">
        <v>136.04</v>
      </c>
      <c r="R4558" s="14">
        <v>0.0</v>
      </c>
      <c r="S4558" s="14">
        <v>1.0</v>
      </c>
      <c r="T4558" s="14" t="s">
        <v>103</v>
      </c>
      <c r="U4558" s="14" t="s">
        <v>35</v>
      </c>
      <c r="V4558" s="16" t="s">
        <v>819</v>
      </c>
      <c r="W4558" s="17" t="s">
        <v>185</v>
      </c>
    </row>
    <row r="4559" ht="15.75" customHeight="1">
      <c r="A4559" s="14" t="s">
        <v>7195</v>
      </c>
      <c r="B4559" s="14" t="s">
        <v>7196</v>
      </c>
      <c r="C4559" s="14">
        <v>1966.0</v>
      </c>
      <c r="D4559" s="14">
        <v>55.0</v>
      </c>
      <c r="E4559" s="14">
        <v>162386.0</v>
      </c>
      <c r="F4559" s="14" t="s">
        <v>7197</v>
      </c>
      <c r="G4559" s="14" t="s">
        <v>7198</v>
      </c>
      <c r="H4559" s="14" t="s">
        <v>7199</v>
      </c>
      <c r="I4559" s="14">
        <v>0.326</v>
      </c>
      <c r="J4559" s="14">
        <v>0.895</v>
      </c>
      <c r="K4559" s="14">
        <v>0.8678159690101638</v>
      </c>
      <c r="L4559" s="14">
        <v>0.139</v>
      </c>
      <c r="M4559" s="14">
        <v>0.626</v>
      </c>
      <c r="N4559" s="14">
        <v>0.843</v>
      </c>
      <c r="O4559" s="14">
        <v>0.109</v>
      </c>
      <c r="P4559" s="14">
        <v>0.0679</v>
      </c>
      <c r="Q4559" s="14">
        <v>107.61</v>
      </c>
      <c r="R4559" s="14">
        <v>2.0</v>
      </c>
      <c r="S4559" s="14">
        <v>0.0</v>
      </c>
      <c r="T4559" s="14" t="s">
        <v>103</v>
      </c>
      <c r="U4559" s="14" t="s">
        <v>35</v>
      </c>
      <c r="V4559" s="16" t="s">
        <v>75</v>
      </c>
      <c r="W4559" s="17" t="s">
        <v>251</v>
      </c>
    </row>
    <row r="4560" ht="15.75" customHeight="1">
      <c r="A4560" s="14" t="s">
        <v>11414</v>
      </c>
      <c r="B4560" s="14" t="s">
        <v>11415</v>
      </c>
      <c r="C4560" s="14">
        <v>2019.0</v>
      </c>
      <c r="D4560" s="14">
        <v>55.0</v>
      </c>
      <c r="E4560" s="14">
        <v>196138.0</v>
      </c>
      <c r="F4560" s="14" t="s">
        <v>901</v>
      </c>
      <c r="G4560" s="14" t="s">
        <v>11416</v>
      </c>
      <c r="H4560" s="14" t="s">
        <v>11417</v>
      </c>
      <c r="I4560" s="14">
        <v>0.6567054320987653</v>
      </c>
      <c r="J4560" s="14">
        <v>0.6703844999999999</v>
      </c>
      <c r="K4560" s="14">
        <v>0.8136264709055699</v>
      </c>
      <c r="L4560" s="14">
        <v>0.08138265432098765</v>
      </c>
      <c r="M4560" s="14">
        <v>0.2693400896296296</v>
      </c>
      <c r="N4560" s="14">
        <v>0.05448885008024692</v>
      </c>
      <c r="O4560" s="14">
        <v>0.1911505555555556</v>
      </c>
      <c r="P4560" s="14">
        <v>0.6187672839506173</v>
      </c>
      <c r="Q4560" s="14">
        <v>120.71</v>
      </c>
      <c r="R4560" s="14">
        <v>5.0</v>
      </c>
      <c r="S4560" s="14">
        <v>1.0</v>
      </c>
      <c r="T4560" s="14" t="s">
        <v>104</v>
      </c>
      <c r="U4560" s="14" t="s">
        <v>68</v>
      </c>
      <c r="V4560" s="16" t="s">
        <v>407</v>
      </c>
      <c r="W4560" s="17" t="s">
        <v>185</v>
      </c>
    </row>
    <row r="4561" ht="15.75" customHeight="1">
      <c r="A4561" s="14" t="s">
        <v>7205</v>
      </c>
      <c r="B4561" s="14" t="s">
        <v>7206</v>
      </c>
      <c r="C4561" s="14">
        <v>1996.0</v>
      </c>
      <c r="D4561" s="14">
        <v>55.0</v>
      </c>
      <c r="E4561" s="14">
        <v>279413.0</v>
      </c>
      <c r="F4561" s="14" t="s">
        <v>7207</v>
      </c>
      <c r="G4561" s="14" t="s">
        <v>7208</v>
      </c>
      <c r="H4561" s="14" t="s">
        <v>7209</v>
      </c>
      <c r="I4561" s="14">
        <v>0.527</v>
      </c>
      <c r="J4561" s="14">
        <v>0.584</v>
      </c>
      <c r="K4561" s="14">
        <v>0.804119521724721</v>
      </c>
      <c r="L4561" s="14">
        <v>0.0314</v>
      </c>
      <c r="M4561" s="14">
        <v>0.0878</v>
      </c>
      <c r="N4561" s="14">
        <v>1.03E-4</v>
      </c>
      <c r="O4561" s="14">
        <v>0.117</v>
      </c>
      <c r="P4561" s="14">
        <v>0.271</v>
      </c>
      <c r="Q4561" s="14">
        <v>114.94</v>
      </c>
      <c r="R4561" s="14">
        <v>10.0</v>
      </c>
      <c r="S4561" s="14">
        <v>1.0</v>
      </c>
      <c r="T4561" s="14" t="s">
        <v>103</v>
      </c>
      <c r="U4561" s="14" t="s">
        <v>68</v>
      </c>
      <c r="V4561" s="16" t="s">
        <v>36</v>
      </c>
      <c r="W4561" s="17" t="s">
        <v>251</v>
      </c>
    </row>
    <row r="4562" ht="15.75" customHeight="1">
      <c r="A4562" s="14" t="s">
        <v>7214</v>
      </c>
      <c r="B4562" s="14" t="s">
        <v>7215</v>
      </c>
      <c r="C4562" s="14">
        <v>2016.0</v>
      </c>
      <c r="D4562" s="14">
        <v>55.0</v>
      </c>
      <c r="E4562" s="14">
        <v>284830.0</v>
      </c>
      <c r="F4562" s="14" t="s">
        <v>7216</v>
      </c>
      <c r="G4562" s="14" t="s">
        <v>7217</v>
      </c>
      <c r="H4562" s="14" t="s">
        <v>7218</v>
      </c>
      <c r="I4562" s="14">
        <v>0.564</v>
      </c>
      <c r="J4562" s="14">
        <v>0.717</v>
      </c>
      <c r="K4562" s="14">
        <v>0.837529142497005</v>
      </c>
      <c r="L4562" s="14">
        <v>0.397</v>
      </c>
      <c r="M4562" s="14">
        <v>0.097</v>
      </c>
      <c r="N4562" s="14">
        <v>0.0</v>
      </c>
      <c r="O4562" s="14">
        <v>0.493</v>
      </c>
      <c r="P4562" s="14">
        <v>0.423</v>
      </c>
      <c r="Q4562" s="14">
        <v>117.49</v>
      </c>
      <c r="R4562" s="14">
        <v>10.0</v>
      </c>
      <c r="S4562" s="14">
        <v>0.0</v>
      </c>
      <c r="T4562" s="14" t="s">
        <v>103</v>
      </c>
      <c r="U4562" s="14" t="s">
        <v>68</v>
      </c>
      <c r="V4562" s="16" t="s">
        <v>54</v>
      </c>
      <c r="W4562" s="17" t="s">
        <v>251</v>
      </c>
    </row>
    <row r="4563" ht="15.75" customHeight="1">
      <c r="A4563" s="14" t="s">
        <v>22767</v>
      </c>
      <c r="B4563" s="14" t="s">
        <v>22768</v>
      </c>
      <c r="C4563" s="14">
        <v>2016.0</v>
      </c>
      <c r="D4563" s="14">
        <v>56.0</v>
      </c>
      <c r="E4563" s="14">
        <v>289506.0</v>
      </c>
      <c r="F4563" s="14" t="s">
        <v>20108</v>
      </c>
      <c r="G4563" s="14" t="s">
        <v>22769</v>
      </c>
      <c r="H4563" s="14" t="s">
        <v>22770</v>
      </c>
      <c r="I4563" s="14">
        <v>0.759</v>
      </c>
      <c r="J4563" s="14">
        <v>0.886</v>
      </c>
      <c r="K4563" s="14">
        <v>0.8416572198395471</v>
      </c>
      <c r="L4563" s="14">
        <v>0.104</v>
      </c>
      <c r="M4563" s="14">
        <v>0.106</v>
      </c>
      <c r="N4563" s="14">
        <v>5.2E-6</v>
      </c>
      <c r="O4563" s="14">
        <v>0.273</v>
      </c>
      <c r="P4563" s="14">
        <v>0.778</v>
      </c>
      <c r="Q4563" s="14">
        <v>170.002</v>
      </c>
      <c r="R4563" s="14">
        <v>2.0</v>
      </c>
      <c r="S4563" s="14">
        <v>1.0</v>
      </c>
      <c r="T4563" s="14" t="s">
        <v>1264</v>
      </c>
      <c r="U4563" s="14" t="s">
        <v>35</v>
      </c>
      <c r="V4563" s="16" t="s">
        <v>181</v>
      </c>
      <c r="W4563" s="17" t="s">
        <v>185</v>
      </c>
    </row>
    <row r="4564" ht="15.75" customHeight="1">
      <c r="A4564" s="14" t="s">
        <v>22771</v>
      </c>
      <c r="B4564" s="14" t="s">
        <v>22772</v>
      </c>
      <c r="C4564" s="14">
        <v>2018.0</v>
      </c>
      <c r="D4564" s="14">
        <v>56.0</v>
      </c>
      <c r="E4564" s="14">
        <v>198866.0</v>
      </c>
      <c r="F4564" s="14" t="s">
        <v>4278</v>
      </c>
      <c r="G4564" s="14" t="s">
        <v>8374</v>
      </c>
      <c r="H4564" s="14" t="s">
        <v>19176</v>
      </c>
      <c r="I4564" s="14">
        <v>0.74</v>
      </c>
      <c r="J4564" s="14">
        <v>0.926</v>
      </c>
      <c r="K4564" s="14">
        <v>0.8896755288240397</v>
      </c>
      <c r="L4564" s="14">
        <v>0.112</v>
      </c>
      <c r="M4564" s="14">
        <v>0.0376</v>
      </c>
      <c r="N4564" s="14">
        <v>0.0</v>
      </c>
      <c r="O4564" s="14">
        <v>0.582</v>
      </c>
      <c r="P4564" s="14">
        <v>0.571</v>
      </c>
      <c r="Q4564" s="14">
        <v>106.987</v>
      </c>
      <c r="R4564" s="14">
        <v>9.0</v>
      </c>
      <c r="S4564" s="14">
        <v>0.0</v>
      </c>
      <c r="T4564" s="14" t="s">
        <v>1434</v>
      </c>
      <c r="U4564" s="14" t="s">
        <v>35</v>
      </c>
      <c r="V4564" s="16" t="s">
        <v>333</v>
      </c>
      <c r="W4564" s="17" t="s">
        <v>185</v>
      </c>
    </row>
    <row r="4565" ht="15.75" customHeight="1">
      <c r="A4565" s="14" t="s">
        <v>11421</v>
      </c>
      <c r="B4565" s="14" t="s">
        <v>11422</v>
      </c>
      <c r="C4565" s="14">
        <v>2023.0</v>
      </c>
      <c r="D4565" s="14">
        <v>56.0</v>
      </c>
      <c r="E4565" s="14">
        <v>215627.0</v>
      </c>
      <c r="F4565" s="14" t="s">
        <v>11423</v>
      </c>
      <c r="G4565" s="14" t="s">
        <v>6075</v>
      </c>
      <c r="H4565" s="14" t="s">
        <v>11424</v>
      </c>
      <c r="I4565" s="14">
        <v>0.679</v>
      </c>
      <c r="J4565" s="14">
        <v>0.825</v>
      </c>
      <c r="K4565" s="14">
        <v>0.8571214681227489</v>
      </c>
      <c r="L4565" s="14">
        <v>0.0309</v>
      </c>
      <c r="M4565" s="14">
        <v>0.0212</v>
      </c>
      <c r="N4565" s="14">
        <v>1.21E-5</v>
      </c>
      <c r="O4565" s="14">
        <v>0.543</v>
      </c>
      <c r="P4565" s="14">
        <v>0.644</v>
      </c>
      <c r="Q4565" s="14">
        <v>118.05</v>
      </c>
      <c r="R4565" s="14">
        <v>0.0</v>
      </c>
      <c r="S4565" s="14">
        <v>1.0</v>
      </c>
      <c r="T4565" s="14" t="s">
        <v>103</v>
      </c>
      <c r="U4565" s="14" t="s">
        <v>35</v>
      </c>
      <c r="V4565" s="16" t="s">
        <v>407</v>
      </c>
      <c r="W4565" s="17" t="s">
        <v>185</v>
      </c>
    </row>
    <row r="4566" ht="15.75" customHeight="1">
      <c r="A4566" s="14" t="s">
        <v>11425</v>
      </c>
      <c r="B4566" s="14" t="s">
        <v>11426</v>
      </c>
      <c r="C4566" s="14">
        <v>1992.0</v>
      </c>
      <c r="D4566" s="14">
        <v>56.0</v>
      </c>
      <c r="E4566" s="14">
        <v>276920.0</v>
      </c>
      <c r="F4566" s="14" t="s">
        <v>11427</v>
      </c>
      <c r="G4566" s="14" t="s">
        <v>11428</v>
      </c>
      <c r="H4566" s="14" t="s">
        <v>11429</v>
      </c>
      <c r="I4566" s="14">
        <v>0.6567054320987653</v>
      </c>
      <c r="J4566" s="14">
        <v>0.6703844999999999</v>
      </c>
      <c r="K4566" s="14">
        <v>0.8136264709055699</v>
      </c>
      <c r="L4566" s="14">
        <v>0.08138265432098765</v>
      </c>
      <c r="M4566" s="14">
        <v>0.2693400896296296</v>
      </c>
      <c r="N4566" s="14">
        <v>0.05448885008024692</v>
      </c>
      <c r="O4566" s="14">
        <v>0.1911505555555556</v>
      </c>
      <c r="P4566" s="14">
        <v>0.6187672839506173</v>
      </c>
      <c r="Q4566" s="14">
        <v>120.71</v>
      </c>
      <c r="R4566" s="14">
        <v>5.0</v>
      </c>
      <c r="S4566" s="14">
        <v>1.0</v>
      </c>
      <c r="T4566" s="14" t="s">
        <v>103</v>
      </c>
      <c r="U4566" s="14" t="s">
        <v>35</v>
      </c>
      <c r="V4566" s="16" t="s">
        <v>407</v>
      </c>
      <c r="W4566" s="17" t="s">
        <v>185</v>
      </c>
    </row>
    <row r="4567" ht="15.75" customHeight="1">
      <c r="A4567" s="14" t="s">
        <v>7222</v>
      </c>
      <c r="B4567" s="14" t="s">
        <v>5812</v>
      </c>
      <c r="C4567" s="14">
        <v>1992.0</v>
      </c>
      <c r="D4567" s="14">
        <v>56.0</v>
      </c>
      <c r="E4567" s="14">
        <v>231133.0</v>
      </c>
      <c r="F4567" s="14" t="s">
        <v>7225</v>
      </c>
      <c r="G4567" s="14" t="s">
        <v>5816</v>
      </c>
      <c r="H4567" s="14" t="s">
        <v>5817</v>
      </c>
      <c r="I4567" s="14">
        <v>0.394</v>
      </c>
      <c r="J4567" s="14">
        <v>0.965</v>
      </c>
      <c r="K4567" s="14">
        <v>0.7854683121770696</v>
      </c>
      <c r="L4567" s="14">
        <v>0.139</v>
      </c>
      <c r="M4567" s="14">
        <v>7.44E-4</v>
      </c>
      <c r="N4567" s="14">
        <v>0.0161</v>
      </c>
      <c r="O4567" s="14">
        <v>0.337</v>
      </c>
      <c r="P4567" s="14">
        <v>0.346</v>
      </c>
      <c r="Q4567" s="14">
        <v>151.92</v>
      </c>
      <c r="R4567" s="14">
        <v>3.0</v>
      </c>
      <c r="S4567" s="14">
        <v>1.0</v>
      </c>
      <c r="T4567" s="14" t="s">
        <v>103</v>
      </c>
      <c r="U4567" s="14" t="s">
        <v>35</v>
      </c>
      <c r="V4567" s="16" t="s">
        <v>45</v>
      </c>
      <c r="W4567" s="17" t="s">
        <v>251</v>
      </c>
    </row>
    <row r="4568" ht="15.75" customHeight="1">
      <c r="A4568" s="14" t="s">
        <v>11430</v>
      </c>
      <c r="B4568" s="14" t="s">
        <v>11431</v>
      </c>
      <c r="C4568" s="14">
        <v>2003.0</v>
      </c>
      <c r="D4568" s="14">
        <v>56.0</v>
      </c>
      <c r="E4568" s="14">
        <v>329253.0</v>
      </c>
      <c r="F4568" s="14" t="s">
        <v>11433</v>
      </c>
      <c r="G4568" s="14" t="s">
        <v>11434</v>
      </c>
      <c r="H4568" s="14" t="s">
        <v>11435</v>
      </c>
      <c r="I4568" s="14">
        <v>0.802</v>
      </c>
      <c r="J4568" s="14">
        <v>0.596</v>
      </c>
      <c r="K4568" s="14">
        <v>0.7250229931614011</v>
      </c>
      <c r="L4568" s="14">
        <v>0.06</v>
      </c>
      <c r="M4568" s="14">
        <v>0.0465</v>
      </c>
      <c r="N4568" s="14">
        <v>1.17E-5</v>
      </c>
      <c r="O4568" s="14">
        <v>0.0695</v>
      </c>
      <c r="P4568" s="14">
        <v>0.702</v>
      </c>
      <c r="Q4568" s="14">
        <v>90.28</v>
      </c>
      <c r="R4568" s="14">
        <v>7.0</v>
      </c>
      <c r="S4568" s="14">
        <v>1.0</v>
      </c>
      <c r="T4568" s="14" t="s">
        <v>103</v>
      </c>
      <c r="U4568" s="14" t="s">
        <v>35</v>
      </c>
      <c r="V4568" s="16" t="s">
        <v>181</v>
      </c>
      <c r="W4568" s="17" t="s">
        <v>185</v>
      </c>
    </row>
    <row r="4569" ht="15.75" customHeight="1">
      <c r="A4569" s="14" t="s">
        <v>11436</v>
      </c>
      <c r="B4569" s="14" t="s">
        <v>11437</v>
      </c>
      <c r="C4569" s="14">
        <v>2018.0</v>
      </c>
      <c r="D4569" s="14">
        <v>56.0</v>
      </c>
      <c r="E4569" s="14">
        <v>238148.0</v>
      </c>
      <c r="F4569" s="14" t="s">
        <v>7330</v>
      </c>
      <c r="G4569" s="14" t="s">
        <v>11438</v>
      </c>
      <c r="H4569" s="14" t="s">
        <v>11437</v>
      </c>
      <c r="I4569" s="14">
        <v>0.534</v>
      </c>
      <c r="J4569" s="14">
        <v>0.784</v>
      </c>
      <c r="K4569" s="14">
        <v>0.8976964044896008</v>
      </c>
      <c r="L4569" s="14">
        <v>0.0339</v>
      </c>
      <c r="M4569" s="14">
        <v>0.205</v>
      </c>
      <c r="N4569" s="14">
        <v>0.00579</v>
      </c>
      <c r="O4569" s="14">
        <v>0.106</v>
      </c>
      <c r="P4569" s="14">
        <v>0.6</v>
      </c>
      <c r="Q4569" s="14">
        <v>92.15</v>
      </c>
      <c r="R4569" s="14">
        <v>8.0</v>
      </c>
      <c r="S4569" s="14">
        <v>1.0</v>
      </c>
      <c r="T4569" s="14" t="s">
        <v>103</v>
      </c>
      <c r="U4569" s="14" t="s">
        <v>35</v>
      </c>
      <c r="V4569" s="16" t="s">
        <v>407</v>
      </c>
      <c r="W4569" s="17" t="s">
        <v>185</v>
      </c>
    </row>
    <row r="4570" ht="15.75" customHeight="1">
      <c r="A4570" s="14" t="s">
        <v>7228</v>
      </c>
      <c r="B4570" s="14" t="s">
        <v>7229</v>
      </c>
      <c r="C4570" s="14">
        <v>2023.0</v>
      </c>
      <c r="D4570" s="14">
        <v>56.0</v>
      </c>
      <c r="E4570" s="14">
        <v>210208.0</v>
      </c>
      <c r="F4570" s="14" t="s">
        <v>3108</v>
      </c>
      <c r="G4570" s="14" t="s">
        <v>6756</v>
      </c>
      <c r="H4570" s="14"/>
      <c r="I4570" s="14">
        <v>0.58</v>
      </c>
      <c r="J4570" s="14">
        <v>0.302</v>
      </c>
      <c r="K4570" s="14">
        <v>0.8126537334328781</v>
      </c>
      <c r="L4570" s="14">
        <v>0.0329</v>
      </c>
      <c r="M4570" s="14">
        <v>0.805</v>
      </c>
      <c r="N4570" s="14">
        <v>0.0</v>
      </c>
      <c r="O4570" s="14">
        <v>0.192</v>
      </c>
      <c r="P4570" s="14">
        <v>0.46</v>
      </c>
      <c r="Q4570" s="14">
        <v>153.964</v>
      </c>
      <c r="R4570" s="14">
        <v>1.0</v>
      </c>
      <c r="S4570" s="14">
        <v>1.0</v>
      </c>
      <c r="T4570" s="14" t="s">
        <v>103</v>
      </c>
      <c r="U4570" s="14" t="s">
        <v>35</v>
      </c>
      <c r="V4570" s="16" t="s">
        <v>54</v>
      </c>
      <c r="W4570" s="17" t="s">
        <v>251</v>
      </c>
    </row>
    <row r="4571" ht="15.75" customHeight="1">
      <c r="A4571" s="14" t="s">
        <v>7231</v>
      </c>
      <c r="B4571" s="14" t="s">
        <v>7232</v>
      </c>
      <c r="C4571" s="14">
        <v>2017.0</v>
      </c>
      <c r="D4571" s="14">
        <v>56.0</v>
      </c>
      <c r="E4571" s="14">
        <v>213632.0</v>
      </c>
      <c r="F4571" s="14" t="s">
        <v>7167</v>
      </c>
      <c r="G4571" s="14" t="s">
        <v>1474</v>
      </c>
      <c r="H4571" s="14" t="s">
        <v>7232</v>
      </c>
      <c r="I4571" s="14">
        <v>0.717</v>
      </c>
      <c r="J4571" s="14">
        <v>0.415</v>
      </c>
      <c r="K4571" s="14">
        <v>0.7632665283347965</v>
      </c>
      <c r="L4571" s="14">
        <v>0.0302</v>
      </c>
      <c r="M4571" s="14">
        <v>0.637</v>
      </c>
      <c r="N4571" s="14">
        <v>1.43E-6</v>
      </c>
      <c r="O4571" s="14">
        <v>0.0976</v>
      </c>
      <c r="P4571" s="14">
        <v>0.379</v>
      </c>
      <c r="Q4571" s="14">
        <v>100.021</v>
      </c>
      <c r="R4571" s="14">
        <v>7.0</v>
      </c>
      <c r="S4571" s="14">
        <v>0.0</v>
      </c>
      <c r="T4571" s="14" t="s">
        <v>104</v>
      </c>
      <c r="U4571" s="14" t="s">
        <v>35</v>
      </c>
      <c r="V4571" s="16" t="s">
        <v>45</v>
      </c>
      <c r="W4571" s="17" t="s">
        <v>251</v>
      </c>
    </row>
    <row r="4572" ht="15.75" customHeight="1">
      <c r="A4572" s="14" t="s">
        <v>11439</v>
      </c>
      <c r="B4572" s="14" t="s">
        <v>11440</v>
      </c>
      <c r="C4572" s="14">
        <v>2008.0</v>
      </c>
      <c r="D4572" s="14">
        <v>56.0</v>
      </c>
      <c r="E4572" s="14">
        <v>277986.0</v>
      </c>
      <c r="F4572" s="14" t="s">
        <v>1629</v>
      </c>
      <c r="G4572" s="14" t="s">
        <v>3165</v>
      </c>
      <c r="H4572" s="14" t="s">
        <v>11441</v>
      </c>
      <c r="I4572" s="14">
        <v>0.778</v>
      </c>
      <c r="J4572" s="14">
        <v>0.812</v>
      </c>
      <c r="K4572" s="14">
        <v>0.7913716766669227</v>
      </c>
      <c r="L4572" s="14">
        <v>0.046</v>
      </c>
      <c r="M4572" s="14">
        <v>0.0573</v>
      </c>
      <c r="N4572" s="14">
        <v>8.28E-6</v>
      </c>
      <c r="O4572" s="14">
        <v>0.243</v>
      </c>
      <c r="P4572" s="14">
        <v>0.791</v>
      </c>
      <c r="Q4572" s="14">
        <v>99.962</v>
      </c>
      <c r="R4572" s="14">
        <v>4.0</v>
      </c>
      <c r="S4572" s="14">
        <v>0.0</v>
      </c>
      <c r="T4572" s="14" t="s">
        <v>104</v>
      </c>
      <c r="U4572" s="14" t="s">
        <v>68</v>
      </c>
      <c r="V4572" s="16" t="s">
        <v>181</v>
      </c>
      <c r="W4572" s="17" t="s">
        <v>185</v>
      </c>
    </row>
    <row r="4573" ht="15.75" customHeight="1">
      <c r="A4573" s="14" t="s">
        <v>11443</v>
      </c>
      <c r="B4573" s="14" t="s">
        <v>11111</v>
      </c>
      <c r="C4573" s="14">
        <v>2018.0</v>
      </c>
      <c r="D4573" s="14">
        <v>56.0</v>
      </c>
      <c r="E4573" s="14">
        <v>179099.0</v>
      </c>
      <c r="F4573" s="14" t="s">
        <v>11112</v>
      </c>
      <c r="G4573" s="14" t="s">
        <v>2057</v>
      </c>
      <c r="H4573" s="14" t="s">
        <v>11444</v>
      </c>
      <c r="I4573" s="14">
        <v>0.685</v>
      </c>
      <c r="J4573" s="14">
        <v>0.841</v>
      </c>
      <c r="K4573" s="14">
        <v>0.9117703676574387</v>
      </c>
      <c r="L4573" s="14">
        <v>0.0942</v>
      </c>
      <c r="M4573" s="14">
        <v>0.118</v>
      </c>
      <c r="N4573" s="14">
        <v>0.0</v>
      </c>
      <c r="O4573" s="14">
        <v>0.26</v>
      </c>
      <c r="P4573" s="14">
        <v>0.59</v>
      </c>
      <c r="Q4573" s="14">
        <v>97.929</v>
      </c>
      <c r="R4573" s="14">
        <v>2.0</v>
      </c>
      <c r="S4573" s="14">
        <v>0.0</v>
      </c>
      <c r="T4573" s="14" t="s">
        <v>104</v>
      </c>
      <c r="U4573" s="14" t="s">
        <v>35</v>
      </c>
      <c r="V4573" s="16" t="s">
        <v>333</v>
      </c>
      <c r="W4573" s="17" t="s">
        <v>185</v>
      </c>
    </row>
    <row r="4574" ht="15.75" customHeight="1">
      <c r="A4574" s="14" t="s">
        <v>11445</v>
      </c>
      <c r="B4574" s="14" t="s">
        <v>6574</v>
      </c>
      <c r="C4574" s="14">
        <v>2018.0</v>
      </c>
      <c r="D4574" s="14">
        <v>56.0</v>
      </c>
      <c r="E4574" s="14">
        <v>215483.0</v>
      </c>
      <c r="F4574" s="14" t="s">
        <v>7468</v>
      </c>
      <c r="G4574" s="14" t="s">
        <v>6578</v>
      </c>
      <c r="H4574" s="14" t="s">
        <v>6574</v>
      </c>
      <c r="I4574" s="14">
        <v>0.792</v>
      </c>
      <c r="J4574" s="14">
        <v>0.703</v>
      </c>
      <c r="K4574" s="14">
        <v>0.881590486153154</v>
      </c>
      <c r="L4574" s="14">
        <v>0.0368</v>
      </c>
      <c r="M4574" s="14">
        <v>0.195</v>
      </c>
      <c r="N4574" s="14">
        <v>0.0</v>
      </c>
      <c r="O4574" s="14">
        <v>0.072</v>
      </c>
      <c r="P4574" s="14">
        <v>0.634</v>
      </c>
      <c r="Q4574" s="14">
        <v>105.995</v>
      </c>
      <c r="R4574" s="14">
        <v>0.0</v>
      </c>
      <c r="S4574" s="14">
        <v>1.0</v>
      </c>
      <c r="T4574" s="14" t="s">
        <v>104</v>
      </c>
      <c r="U4574" s="14" t="s">
        <v>35</v>
      </c>
      <c r="V4574" s="16" t="s">
        <v>407</v>
      </c>
      <c r="W4574" s="17" t="s">
        <v>185</v>
      </c>
    </row>
    <row r="4575" ht="15.75" customHeight="1">
      <c r="A4575" s="14" t="s">
        <v>11446</v>
      </c>
      <c r="B4575" s="14" t="s">
        <v>11447</v>
      </c>
      <c r="C4575" s="14">
        <v>2007.0</v>
      </c>
      <c r="D4575" s="14">
        <v>56.0</v>
      </c>
      <c r="E4575" s="14">
        <v>305600.0</v>
      </c>
      <c r="F4575" s="14" t="s">
        <v>880</v>
      </c>
      <c r="G4575" s="14" t="s">
        <v>1822</v>
      </c>
      <c r="H4575" s="14" t="s">
        <v>6930</v>
      </c>
      <c r="I4575" s="14">
        <v>0.53</v>
      </c>
      <c r="J4575" s="14">
        <v>0.795</v>
      </c>
      <c r="K4575" s="14">
        <v>0.8344491262414296</v>
      </c>
      <c r="L4575" s="14">
        <v>0.0314</v>
      </c>
      <c r="M4575" s="14">
        <v>0.17</v>
      </c>
      <c r="N4575" s="14">
        <v>2.81E-5</v>
      </c>
      <c r="O4575" s="14">
        <v>0.157</v>
      </c>
      <c r="P4575" s="14">
        <v>0.546</v>
      </c>
      <c r="Q4575" s="14">
        <v>150.009</v>
      </c>
      <c r="R4575" s="14">
        <v>7.0</v>
      </c>
      <c r="S4575" s="14">
        <v>1.0</v>
      </c>
      <c r="T4575" s="14" t="s">
        <v>104</v>
      </c>
      <c r="U4575" s="14" t="s">
        <v>35</v>
      </c>
      <c r="V4575" s="16" t="s">
        <v>333</v>
      </c>
      <c r="W4575" s="17" t="s">
        <v>185</v>
      </c>
    </row>
    <row r="4576" ht="15.75" customHeight="1">
      <c r="A4576" s="14" t="s">
        <v>11448</v>
      </c>
      <c r="B4576" s="14" t="s">
        <v>11449</v>
      </c>
      <c r="C4576" s="14">
        <v>2006.0</v>
      </c>
      <c r="D4576" s="14">
        <v>56.0</v>
      </c>
      <c r="E4576" s="14">
        <v>318066.0</v>
      </c>
      <c r="F4576" s="14" t="s">
        <v>880</v>
      </c>
      <c r="G4576" s="14" t="s">
        <v>1822</v>
      </c>
      <c r="H4576" s="14" t="s">
        <v>11450</v>
      </c>
      <c r="I4576" s="14">
        <v>0.788</v>
      </c>
      <c r="J4576" s="14">
        <v>0.86</v>
      </c>
      <c r="K4576" s="14">
        <v>0.8464055782335593</v>
      </c>
      <c r="L4576" s="14">
        <v>0.048</v>
      </c>
      <c r="M4576" s="14">
        <v>0.264</v>
      </c>
      <c r="N4576" s="14">
        <v>3.21E-4</v>
      </c>
      <c r="O4576" s="14">
        <v>0.0687</v>
      </c>
      <c r="P4576" s="14">
        <v>0.853</v>
      </c>
      <c r="Q4576" s="14">
        <v>104.982</v>
      </c>
      <c r="R4576" s="14">
        <v>6.0</v>
      </c>
      <c r="S4576" s="14">
        <v>0.0</v>
      </c>
      <c r="T4576" s="14" t="s">
        <v>104</v>
      </c>
      <c r="U4576" s="14" t="s">
        <v>35</v>
      </c>
      <c r="V4576" s="16" t="s">
        <v>560</v>
      </c>
      <c r="W4576" s="17" t="s">
        <v>185</v>
      </c>
    </row>
    <row r="4577" ht="15.75" customHeight="1">
      <c r="A4577" s="14" t="s">
        <v>11451</v>
      </c>
      <c r="B4577" s="14" t="s">
        <v>11452</v>
      </c>
      <c r="C4577" s="14">
        <v>2017.0</v>
      </c>
      <c r="D4577" s="14">
        <v>56.0</v>
      </c>
      <c r="E4577" s="14">
        <v>282007.0</v>
      </c>
      <c r="F4577" s="14" t="s">
        <v>3624</v>
      </c>
      <c r="G4577" s="14" t="s">
        <v>1593</v>
      </c>
      <c r="H4577" s="14" t="s">
        <v>11452</v>
      </c>
      <c r="I4577" s="14">
        <v>0.546</v>
      </c>
      <c r="J4577" s="14">
        <v>0.805</v>
      </c>
      <c r="K4577" s="14">
        <v>0.8158406946973277</v>
      </c>
      <c r="L4577" s="14">
        <v>0.126</v>
      </c>
      <c r="M4577" s="14">
        <v>0.397</v>
      </c>
      <c r="N4577" s="14">
        <v>0.0</v>
      </c>
      <c r="O4577" s="14">
        <v>0.337</v>
      </c>
      <c r="P4577" s="14">
        <v>0.742</v>
      </c>
      <c r="Q4577" s="14">
        <v>168.022</v>
      </c>
      <c r="R4577" s="14">
        <v>2.0</v>
      </c>
      <c r="S4577" s="14">
        <v>1.0</v>
      </c>
      <c r="T4577" s="14" t="s">
        <v>104</v>
      </c>
      <c r="U4577" s="14" t="s">
        <v>35</v>
      </c>
      <c r="V4577" s="16" t="s">
        <v>181</v>
      </c>
      <c r="W4577" s="17" t="s">
        <v>185</v>
      </c>
    </row>
    <row r="4578" ht="15.75" customHeight="1">
      <c r="A4578" s="14" t="s">
        <v>11454</v>
      </c>
      <c r="B4578" s="14" t="s">
        <v>11455</v>
      </c>
      <c r="C4578" s="14">
        <v>2007.0</v>
      </c>
      <c r="D4578" s="14">
        <v>56.0</v>
      </c>
      <c r="E4578" s="14">
        <v>404432.0</v>
      </c>
      <c r="F4578" s="14" t="s">
        <v>880</v>
      </c>
      <c r="G4578" s="14" t="s">
        <v>1822</v>
      </c>
      <c r="H4578" s="14" t="s">
        <v>10051</v>
      </c>
      <c r="I4578" s="14">
        <v>0.68</v>
      </c>
      <c r="J4578" s="14">
        <v>0.973</v>
      </c>
      <c r="K4578" s="14">
        <v>0.9128612067479551</v>
      </c>
      <c r="L4578" s="14">
        <v>0.122</v>
      </c>
      <c r="M4578" s="14">
        <v>0.414</v>
      </c>
      <c r="N4578" s="14">
        <v>0.0</v>
      </c>
      <c r="O4578" s="14">
        <v>0.216</v>
      </c>
      <c r="P4578" s="14">
        <v>0.727</v>
      </c>
      <c r="Q4578" s="14">
        <v>115.061</v>
      </c>
      <c r="R4578" s="14">
        <v>8.0</v>
      </c>
      <c r="S4578" s="14">
        <v>1.0</v>
      </c>
      <c r="T4578" s="14" t="s">
        <v>104</v>
      </c>
      <c r="U4578" s="14" t="s">
        <v>68</v>
      </c>
      <c r="V4578" s="16" t="s">
        <v>181</v>
      </c>
      <c r="W4578" s="17" t="s">
        <v>185</v>
      </c>
    </row>
    <row r="4579" ht="15.75" customHeight="1">
      <c r="A4579" s="14" t="s">
        <v>7237</v>
      </c>
      <c r="B4579" s="14" t="s">
        <v>7238</v>
      </c>
      <c r="C4579" s="14">
        <v>2024.0</v>
      </c>
      <c r="D4579" s="14">
        <v>56.0</v>
      </c>
      <c r="E4579" s="14">
        <v>315011.0</v>
      </c>
      <c r="F4579" s="14" t="s">
        <v>880</v>
      </c>
      <c r="G4579" s="14" t="s">
        <v>1822</v>
      </c>
      <c r="H4579" s="14" t="s">
        <v>7240</v>
      </c>
      <c r="I4579" s="14">
        <v>0.603</v>
      </c>
      <c r="J4579" s="14">
        <v>0.825</v>
      </c>
      <c r="K4579" s="14">
        <v>0.8261929715563453</v>
      </c>
      <c r="L4579" s="14">
        <v>0.0846</v>
      </c>
      <c r="M4579" s="14">
        <v>0.577</v>
      </c>
      <c r="N4579" s="14">
        <v>9.59E-6</v>
      </c>
      <c r="O4579" s="14">
        <v>0.164</v>
      </c>
      <c r="P4579" s="14">
        <v>0.482</v>
      </c>
      <c r="Q4579" s="14">
        <v>114.988</v>
      </c>
      <c r="R4579" s="14">
        <v>8.0</v>
      </c>
      <c r="S4579" s="14">
        <v>1.0</v>
      </c>
      <c r="T4579" s="14" t="s">
        <v>104</v>
      </c>
      <c r="U4579" s="14" t="s">
        <v>35</v>
      </c>
      <c r="V4579" s="16" t="s">
        <v>54</v>
      </c>
      <c r="W4579" s="17" t="s">
        <v>251</v>
      </c>
    </row>
    <row r="4580" ht="15.75" customHeight="1">
      <c r="A4580" s="14" t="s">
        <v>22773</v>
      </c>
      <c r="B4580" s="14" t="s">
        <v>22774</v>
      </c>
      <c r="C4580" s="14">
        <v>2019.0</v>
      </c>
      <c r="D4580" s="14">
        <v>56.0</v>
      </c>
      <c r="E4580" s="14">
        <v>264483.0</v>
      </c>
      <c r="F4580" s="14" t="s">
        <v>22775</v>
      </c>
      <c r="G4580" s="14" t="s">
        <v>22776</v>
      </c>
      <c r="H4580" s="14" t="s">
        <v>22774</v>
      </c>
      <c r="I4580" s="14">
        <v>0.849</v>
      </c>
      <c r="J4580" s="14">
        <v>0.655</v>
      </c>
      <c r="K4580" s="14">
        <v>0.9124762047160081</v>
      </c>
      <c r="L4580" s="14">
        <v>0.106</v>
      </c>
      <c r="M4580" s="14">
        <v>0.266</v>
      </c>
      <c r="N4580" s="14">
        <v>0.0</v>
      </c>
      <c r="O4580" s="14">
        <v>0.0781</v>
      </c>
      <c r="P4580" s="14">
        <v>0.76</v>
      </c>
      <c r="Q4580" s="14">
        <v>161.966</v>
      </c>
      <c r="R4580" s="14">
        <v>8.0</v>
      </c>
      <c r="S4580" s="14">
        <v>1.0</v>
      </c>
      <c r="T4580" s="14" t="s">
        <v>1264</v>
      </c>
      <c r="U4580" s="14" t="s">
        <v>35</v>
      </c>
      <c r="V4580" s="16" t="s">
        <v>181</v>
      </c>
      <c r="W4580" s="17" t="s">
        <v>185</v>
      </c>
    </row>
    <row r="4581" ht="15.75" customHeight="1">
      <c r="A4581" s="14" t="s">
        <v>22777</v>
      </c>
      <c r="B4581" s="14" t="s">
        <v>22778</v>
      </c>
      <c r="C4581" s="14">
        <v>2015.0</v>
      </c>
      <c r="D4581" s="14">
        <v>56.0</v>
      </c>
      <c r="E4581" s="14">
        <v>325120.0</v>
      </c>
      <c r="F4581" s="14" t="s">
        <v>1939</v>
      </c>
      <c r="G4581" s="14" t="s">
        <v>22779</v>
      </c>
      <c r="H4581" s="14" t="s">
        <v>22780</v>
      </c>
      <c r="I4581" s="14">
        <v>0.481</v>
      </c>
      <c r="J4581" s="14">
        <v>0.434</v>
      </c>
      <c r="K4581" s="14">
        <v>0.8094881611702034</v>
      </c>
      <c r="L4581" s="14">
        <v>0.0344</v>
      </c>
      <c r="M4581" s="14">
        <v>0.624</v>
      </c>
      <c r="N4581" s="14">
        <v>1.45E-5</v>
      </c>
      <c r="O4581" s="14">
        <v>0.248</v>
      </c>
      <c r="P4581" s="14">
        <v>0.17</v>
      </c>
      <c r="Q4581" s="14">
        <v>123.689</v>
      </c>
      <c r="R4581" s="14">
        <v>7.0</v>
      </c>
      <c r="S4581" s="14">
        <v>1.0</v>
      </c>
      <c r="T4581" s="14" t="s">
        <v>1264</v>
      </c>
      <c r="U4581" s="14" t="s">
        <v>35</v>
      </c>
      <c r="V4581" s="16" t="s">
        <v>58</v>
      </c>
      <c r="W4581" s="17" t="s">
        <v>251</v>
      </c>
    </row>
    <row r="4582" ht="15.75" customHeight="1">
      <c r="A4582" s="14" t="s">
        <v>22781</v>
      </c>
      <c r="B4582" s="14" t="s">
        <v>22782</v>
      </c>
      <c r="C4582" s="14">
        <v>2022.0</v>
      </c>
      <c r="D4582" s="14">
        <v>56.0</v>
      </c>
      <c r="E4582" s="14">
        <v>171724.0</v>
      </c>
      <c r="F4582" s="14" t="s">
        <v>22008</v>
      </c>
      <c r="G4582" s="14" t="s">
        <v>22009</v>
      </c>
      <c r="H4582" s="14" t="s">
        <v>22782</v>
      </c>
      <c r="I4582" s="14">
        <v>0.676</v>
      </c>
      <c r="J4582" s="14">
        <v>0.441</v>
      </c>
      <c r="K4582" s="14">
        <v>0.8262785275634446</v>
      </c>
      <c r="L4582" s="14">
        <v>0.0253</v>
      </c>
      <c r="M4582" s="14">
        <v>0.726</v>
      </c>
      <c r="N4582" s="14">
        <v>0.0</v>
      </c>
      <c r="O4582" s="14">
        <v>0.0884</v>
      </c>
      <c r="P4582" s="14">
        <v>0.515</v>
      </c>
      <c r="Q4582" s="14">
        <v>140.091</v>
      </c>
      <c r="R4582" s="14">
        <v>3.0</v>
      </c>
      <c r="S4582" s="14">
        <v>1.0</v>
      </c>
      <c r="T4582" s="14" t="s">
        <v>1264</v>
      </c>
      <c r="U4582" s="14" t="s">
        <v>35</v>
      </c>
      <c r="V4582" s="16" t="s">
        <v>333</v>
      </c>
      <c r="W4582" s="17" t="s">
        <v>185</v>
      </c>
    </row>
    <row r="4583" ht="15.75" customHeight="1">
      <c r="A4583" s="14" t="s">
        <v>11457</v>
      </c>
      <c r="B4583" s="14" t="s">
        <v>11458</v>
      </c>
      <c r="C4583" s="14">
        <v>1966.0</v>
      </c>
      <c r="D4583" s="14">
        <v>56.0</v>
      </c>
      <c r="E4583" s="14">
        <v>174400.0</v>
      </c>
      <c r="F4583" s="14" t="s">
        <v>10407</v>
      </c>
      <c r="G4583" s="14" t="s">
        <v>7256</v>
      </c>
      <c r="H4583" s="14" t="s">
        <v>11460</v>
      </c>
      <c r="I4583" s="14">
        <v>0.593</v>
      </c>
      <c r="J4583" s="14">
        <v>0.642</v>
      </c>
      <c r="K4583" s="14">
        <v>0.7628601373010747</v>
      </c>
      <c r="L4583" s="14">
        <v>0.0304</v>
      </c>
      <c r="M4583" s="14">
        <v>0.186</v>
      </c>
      <c r="N4583" s="14">
        <v>0.0</v>
      </c>
      <c r="O4583" s="14">
        <v>0.129</v>
      </c>
      <c r="P4583" s="14">
        <v>0.919</v>
      </c>
      <c r="Q4583" s="14">
        <v>133.281</v>
      </c>
      <c r="R4583" s="14">
        <v>5.0</v>
      </c>
      <c r="S4583" s="14">
        <v>0.0</v>
      </c>
      <c r="T4583" s="14" t="s">
        <v>103</v>
      </c>
      <c r="U4583" s="14" t="s">
        <v>35</v>
      </c>
      <c r="V4583" s="16" t="s">
        <v>819</v>
      </c>
      <c r="W4583" s="17" t="s">
        <v>185</v>
      </c>
    </row>
    <row r="4584" ht="15.75" customHeight="1">
      <c r="A4584" s="14" t="s">
        <v>7242</v>
      </c>
      <c r="B4584" s="14" t="s">
        <v>6870</v>
      </c>
      <c r="C4584" s="14">
        <v>2020.0</v>
      </c>
      <c r="D4584" s="14">
        <v>56.0</v>
      </c>
      <c r="E4584" s="14">
        <v>280665.0</v>
      </c>
      <c r="F4584" s="14" t="s">
        <v>5733</v>
      </c>
      <c r="G4584" s="14" t="s">
        <v>4904</v>
      </c>
      <c r="H4584" s="14" t="s">
        <v>7243</v>
      </c>
      <c r="I4584" s="14">
        <v>0.801</v>
      </c>
      <c r="J4584" s="14">
        <v>0.596</v>
      </c>
      <c r="K4584" s="14">
        <v>0.8735268324840434</v>
      </c>
      <c r="L4584" s="14">
        <v>0.0534</v>
      </c>
      <c r="M4584" s="14">
        <v>0.00301</v>
      </c>
      <c r="N4584" s="14">
        <v>0.0</v>
      </c>
      <c r="O4584" s="14">
        <v>0.162</v>
      </c>
      <c r="P4584" s="14">
        <v>0.134</v>
      </c>
      <c r="Q4584" s="14">
        <v>120.028</v>
      </c>
      <c r="R4584" s="14">
        <v>1.0</v>
      </c>
      <c r="S4584" s="14">
        <v>1.0</v>
      </c>
      <c r="T4584" s="14" t="s">
        <v>103</v>
      </c>
      <c r="U4584" s="14" t="s">
        <v>35</v>
      </c>
      <c r="V4584" s="16" t="s">
        <v>58</v>
      </c>
      <c r="W4584" s="17" t="s">
        <v>251</v>
      </c>
    </row>
    <row r="4585" ht="15.75" customHeight="1">
      <c r="A4585" s="14" t="s">
        <v>11461</v>
      </c>
      <c r="B4585" s="14" t="s">
        <v>11462</v>
      </c>
      <c r="C4585" s="14">
        <v>2016.0</v>
      </c>
      <c r="D4585" s="14">
        <v>56.0</v>
      </c>
      <c r="E4585" s="14">
        <v>193578.0</v>
      </c>
      <c r="F4585" s="14" t="s">
        <v>4278</v>
      </c>
      <c r="G4585" s="14" t="s">
        <v>11463</v>
      </c>
      <c r="H4585" s="14" t="s">
        <v>11464</v>
      </c>
      <c r="I4585" s="14">
        <v>0.7</v>
      </c>
      <c r="J4585" s="14">
        <v>0.873</v>
      </c>
      <c r="K4585" s="14">
        <v>0.9124334267124585</v>
      </c>
      <c r="L4585" s="14">
        <v>0.0869</v>
      </c>
      <c r="M4585" s="14">
        <v>0.0148</v>
      </c>
      <c r="N4585" s="14">
        <v>0.0</v>
      </c>
      <c r="O4585" s="14">
        <v>0.343</v>
      </c>
      <c r="P4585" s="14">
        <v>0.612</v>
      </c>
      <c r="Q4585" s="14">
        <v>99.968</v>
      </c>
      <c r="R4585" s="14">
        <v>1.0</v>
      </c>
      <c r="S4585" s="14">
        <v>1.0</v>
      </c>
      <c r="T4585" s="14" t="s">
        <v>103</v>
      </c>
      <c r="U4585" s="14" t="s">
        <v>94</v>
      </c>
      <c r="V4585" s="16" t="s">
        <v>407</v>
      </c>
      <c r="W4585" s="17" t="s">
        <v>185</v>
      </c>
    </row>
    <row r="4586" ht="15.75" customHeight="1">
      <c r="A4586" s="14" t="s">
        <v>22783</v>
      </c>
      <c r="B4586" s="14" t="s">
        <v>22784</v>
      </c>
      <c r="C4586" s="14">
        <v>2012.0</v>
      </c>
      <c r="D4586" s="14">
        <v>56.0</v>
      </c>
      <c r="E4586" s="14">
        <v>346600.0</v>
      </c>
      <c r="F4586" s="14" t="s">
        <v>10774</v>
      </c>
      <c r="G4586" s="14" t="s">
        <v>22785</v>
      </c>
      <c r="H4586" s="14" t="s">
        <v>22786</v>
      </c>
      <c r="I4586" s="14">
        <v>0.457</v>
      </c>
      <c r="J4586" s="14">
        <v>0.818</v>
      </c>
      <c r="K4586" s="14">
        <v>0.7804418967599847</v>
      </c>
      <c r="L4586" s="14">
        <v>0.0485</v>
      </c>
      <c r="M4586" s="14">
        <v>0.511</v>
      </c>
      <c r="N4586" s="14">
        <v>4.63E-5</v>
      </c>
      <c r="O4586" s="14">
        <v>0.111</v>
      </c>
      <c r="P4586" s="14">
        <v>0.513</v>
      </c>
      <c r="Q4586" s="14">
        <v>102.12</v>
      </c>
      <c r="R4586" s="14">
        <v>11.0</v>
      </c>
      <c r="S4586" s="14">
        <v>0.0</v>
      </c>
      <c r="T4586" s="14" t="s">
        <v>1264</v>
      </c>
      <c r="U4586" s="14" t="s">
        <v>68</v>
      </c>
      <c r="V4586" s="16" t="s">
        <v>333</v>
      </c>
      <c r="W4586" s="17" t="s">
        <v>185</v>
      </c>
    </row>
    <row r="4587" ht="15.75" customHeight="1">
      <c r="A4587" s="14" t="s">
        <v>22787</v>
      </c>
      <c r="B4587" s="14" t="s">
        <v>22788</v>
      </c>
      <c r="C4587" s="14">
        <v>2020.0</v>
      </c>
      <c r="D4587" s="14">
        <v>56.0</v>
      </c>
      <c r="E4587" s="14">
        <v>221133.0</v>
      </c>
      <c r="F4587" s="14" t="s">
        <v>20359</v>
      </c>
      <c r="G4587" s="14" t="s">
        <v>22789</v>
      </c>
      <c r="H4587" s="14" t="s">
        <v>22790</v>
      </c>
      <c r="I4587" s="14">
        <v>0.564</v>
      </c>
      <c r="J4587" s="14">
        <v>0.796</v>
      </c>
      <c r="K4587" s="14">
        <v>0.8953863922979193</v>
      </c>
      <c r="L4587" s="14">
        <v>0.0737</v>
      </c>
      <c r="M4587" s="14">
        <v>0.118</v>
      </c>
      <c r="N4587" s="14">
        <v>0.0</v>
      </c>
      <c r="O4587" s="14">
        <v>0.0938</v>
      </c>
      <c r="P4587" s="14">
        <v>0.241</v>
      </c>
      <c r="Q4587" s="14">
        <v>95.946</v>
      </c>
      <c r="R4587" s="14">
        <v>0.0</v>
      </c>
      <c r="S4587" s="14">
        <v>1.0</v>
      </c>
      <c r="T4587" s="14" t="s">
        <v>1434</v>
      </c>
      <c r="U4587" s="14" t="s">
        <v>94</v>
      </c>
      <c r="V4587" s="16" t="s">
        <v>36</v>
      </c>
      <c r="W4587" s="17" t="s">
        <v>251</v>
      </c>
    </row>
    <row r="4588" ht="15.75" customHeight="1">
      <c r="A4588" s="14" t="s">
        <v>22791</v>
      </c>
      <c r="B4588" s="14" t="s">
        <v>22792</v>
      </c>
      <c r="C4588" s="14">
        <v>2022.0</v>
      </c>
      <c r="D4588" s="14">
        <v>56.0</v>
      </c>
      <c r="E4588" s="14">
        <v>171680.0</v>
      </c>
      <c r="F4588" s="14" t="s">
        <v>20359</v>
      </c>
      <c r="G4588" s="14" t="s">
        <v>22793</v>
      </c>
      <c r="H4588" s="14" t="s">
        <v>22794</v>
      </c>
      <c r="I4588" s="14">
        <v>0.614</v>
      </c>
      <c r="J4588" s="14">
        <v>0.513</v>
      </c>
      <c r="K4588" s="14">
        <v>0.8580839732026163</v>
      </c>
      <c r="L4588" s="14">
        <v>0.0291</v>
      </c>
      <c r="M4588" s="14">
        <v>0.482</v>
      </c>
      <c r="N4588" s="14">
        <v>0.0</v>
      </c>
      <c r="O4588" s="14">
        <v>0.114</v>
      </c>
      <c r="P4588" s="14">
        <v>0.336</v>
      </c>
      <c r="Q4588" s="14">
        <v>86.005</v>
      </c>
      <c r="R4588" s="14">
        <v>10.0</v>
      </c>
      <c r="S4588" s="14">
        <v>1.0</v>
      </c>
      <c r="T4588" s="14" t="s">
        <v>1434</v>
      </c>
      <c r="U4588" s="14" t="s">
        <v>68</v>
      </c>
      <c r="V4588" s="16" t="s">
        <v>45</v>
      </c>
      <c r="W4588" s="17" t="s">
        <v>251</v>
      </c>
    </row>
    <row r="4589" ht="15.75" customHeight="1">
      <c r="A4589" s="14" t="s">
        <v>22795</v>
      </c>
      <c r="B4589" s="14" t="s">
        <v>22796</v>
      </c>
      <c r="C4589" s="14">
        <v>2016.0</v>
      </c>
      <c r="D4589" s="14">
        <v>56.0</v>
      </c>
      <c r="E4589" s="14">
        <v>213082.0</v>
      </c>
      <c r="F4589" s="14" t="s">
        <v>4278</v>
      </c>
      <c r="G4589" s="14" t="s">
        <v>2532</v>
      </c>
      <c r="H4589" s="14" t="s">
        <v>5376</v>
      </c>
      <c r="I4589" s="14">
        <v>0.76</v>
      </c>
      <c r="J4589" s="14">
        <v>0.834</v>
      </c>
      <c r="K4589" s="14">
        <v>0.8677090240012897</v>
      </c>
      <c r="L4589" s="14">
        <v>0.0494</v>
      </c>
      <c r="M4589" s="14">
        <v>0.00125</v>
      </c>
      <c r="N4589" s="14">
        <v>1.07E-5</v>
      </c>
      <c r="O4589" s="14">
        <v>0.0868</v>
      </c>
      <c r="P4589" s="14">
        <v>0.679</v>
      </c>
      <c r="Q4589" s="14">
        <v>107.988</v>
      </c>
      <c r="R4589" s="14">
        <v>6.0</v>
      </c>
      <c r="S4589" s="14">
        <v>1.0</v>
      </c>
      <c r="T4589" s="14" t="s">
        <v>1434</v>
      </c>
      <c r="U4589" s="14" t="s">
        <v>68</v>
      </c>
      <c r="V4589" s="16" t="s">
        <v>407</v>
      </c>
      <c r="W4589" s="17" t="s">
        <v>185</v>
      </c>
    </row>
    <row r="4590" ht="15.75" customHeight="1">
      <c r="A4590" s="14" t="s">
        <v>22797</v>
      </c>
      <c r="B4590" s="14" t="s">
        <v>22798</v>
      </c>
      <c r="C4590" s="14">
        <v>2017.0</v>
      </c>
      <c r="D4590" s="14">
        <v>56.0</v>
      </c>
      <c r="E4590" s="14">
        <v>156060.0</v>
      </c>
      <c r="F4590" s="14" t="s">
        <v>4278</v>
      </c>
      <c r="G4590" s="14" t="s">
        <v>2532</v>
      </c>
      <c r="H4590" s="14" t="s">
        <v>22799</v>
      </c>
      <c r="I4590" s="14">
        <v>0.696</v>
      </c>
      <c r="J4590" s="14">
        <v>0.903</v>
      </c>
      <c r="K4590" s="14">
        <v>0.872072380363355</v>
      </c>
      <c r="L4590" s="14">
        <v>0.151</v>
      </c>
      <c r="M4590" s="14">
        <v>0.00596</v>
      </c>
      <c r="N4590" s="14">
        <v>0.0</v>
      </c>
      <c r="O4590" s="14">
        <v>0.0668</v>
      </c>
      <c r="P4590" s="14">
        <v>0.59</v>
      </c>
      <c r="Q4590" s="14">
        <v>127.994</v>
      </c>
      <c r="R4590" s="14">
        <v>8.0</v>
      </c>
      <c r="S4590" s="14">
        <v>1.0</v>
      </c>
      <c r="T4590" s="14" t="s">
        <v>1434</v>
      </c>
      <c r="U4590" s="14" t="s">
        <v>35</v>
      </c>
      <c r="V4590" s="16" t="s">
        <v>333</v>
      </c>
      <c r="W4590" s="17" t="s">
        <v>185</v>
      </c>
    </row>
    <row r="4591" ht="15.75" customHeight="1">
      <c r="A4591" s="14" t="s">
        <v>22800</v>
      </c>
      <c r="B4591" s="14" t="s">
        <v>22801</v>
      </c>
      <c r="C4591" s="14">
        <v>2019.0</v>
      </c>
      <c r="D4591" s="14">
        <v>56.0</v>
      </c>
      <c r="E4591" s="14">
        <v>171023.0</v>
      </c>
      <c r="F4591" s="14" t="s">
        <v>4278</v>
      </c>
      <c r="G4591" s="14" t="s">
        <v>2532</v>
      </c>
      <c r="H4591" s="14" t="s">
        <v>19261</v>
      </c>
      <c r="I4591" s="14">
        <v>0.486</v>
      </c>
      <c r="J4591" s="14">
        <v>0.871</v>
      </c>
      <c r="K4591" s="14">
        <v>0.8787671379188766</v>
      </c>
      <c r="L4591" s="14">
        <v>0.337</v>
      </c>
      <c r="M4591" s="14">
        <v>0.0278</v>
      </c>
      <c r="N4591" s="14">
        <v>0.0</v>
      </c>
      <c r="O4591" s="14">
        <v>0.313</v>
      </c>
      <c r="P4591" s="14">
        <v>0.659</v>
      </c>
      <c r="Q4591" s="14">
        <v>85.411</v>
      </c>
      <c r="R4591" s="14">
        <v>9.0</v>
      </c>
      <c r="S4591" s="14">
        <v>0.0</v>
      </c>
      <c r="T4591" s="14" t="s">
        <v>1434</v>
      </c>
      <c r="U4591" s="14" t="s">
        <v>35</v>
      </c>
      <c r="V4591" s="16" t="s">
        <v>407</v>
      </c>
      <c r="W4591" s="17" t="s">
        <v>185</v>
      </c>
    </row>
    <row r="4592" ht="15.75" customHeight="1">
      <c r="A4592" s="14" t="s">
        <v>22802</v>
      </c>
      <c r="B4592" s="14" t="s">
        <v>22803</v>
      </c>
      <c r="C4592" s="14">
        <v>2018.0</v>
      </c>
      <c r="D4592" s="14">
        <v>56.0</v>
      </c>
      <c r="E4592" s="14">
        <v>194384.0</v>
      </c>
      <c r="F4592" s="14" t="s">
        <v>8031</v>
      </c>
      <c r="G4592" s="14" t="s">
        <v>22660</v>
      </c>
      <c r="H4592" s="14" t="s">
        <v>22661</v>
      </c>
      <c r="I4592" s="14">
        <v>0.531</v>
      </c>
      <c r="J4592" s="14">
        <v>0.56</v>
      </c>
      <c r="K4592" s="14">
        <v>0.8284602057444773</v>
      </c>
      <c r="L4592" s="14">
        <v>0.0566</v>
      </c>
      <c r="M4592" s="14">
        <v>0.00135</v>
      </c>
      <c r="N4592" s="14">
        <v>0.016</v>
      </c>
      <c r="O4592" s="14">
        <v>0.131</v>
      </c>
      <c r="P4592" s="14">
        <v>0.0942</v>
      </c>
      <c r="Q4592" s="14">
        <v>85.863</v>
      </c>
      <c r="R4592" s="14">
        <v>0.0</v>
      </c>
      <c r="S4592" s="14">
        <v>1.0</v>
      </c>
      <c r="T4592" s="14" t="s">
        <v>1434</v>
      </c>
      <c r="U4592" s="14" t="s">
        <v>35</v>
      </c>
      <c r="V4592" s="16" t="s">
        <v>75</v>
      </c>
      <c r="W4592" s="17" t="s">
        <v>251</v>
      </c>
    </row>
    <row r="4593" ht="15.75" customHeight="1">
      <c r="A4593" s="14" t="s">
        <v>22804</v>
      </c>
      <c r="B4593" s="14" t="s">
        <v>22805</v>
      </c>
      <c r="C4593" s="14">
        <v>2024.0</v>
      </c>
      <c r="D4593" s="14">
        <v>56.0</v>
      </c>
      <c r="E4593" s="14">
        <v>257453.0</v>
      </c>
      <c r="F4593" s="14" t="s">
        <v>8031</v>
      </c>
      <c r="G4593" s="14" t="s">
        <v>22660</v>
      </c>
      <c r="H4593" s="14" t="s">
        <v>22806</v>
      </c>
      <c r="I4593" s="14">
        <v>0.506</v>
      </c>
      <c r="J4593" s="14">
        <v>0.416</v>
      </c>
      <c r="K4593" s="14">
        <v>0.8120120633796332</v>
      </c>
      <c r="L4593" s="14">
        <v>0.137</v>
      </c>
      <c r="M4593" s="14">
        <v>0.516</v>
      </c>
      <c r="N4593" s="14">
        <v>2.21E-5</v>
      </c>
      <c r="O4593" s="14">
        <v>0.202</v>
      </c>
      <c r="P4593" s="14">
        <v>0.438</v>
      </c>
      <c r="Q4593" s="14">
        <v>165.976</v>
      </c>
      <c r="R4593" s="14">
        <v>5.0</v>
      </c>
      <c r="S4593" s="14">
        <v>0.0</v>
      </c>
      <c r="T4593" s="14" t="s">
        <v>1434</v>
      </c>
      <c r="U4593" s="14" t="s">
        <v>35</v>
      </c>
      <c r="V4593" s="16" t="s">
        <v>54</v>
      </c>
      <c r="W4593" s="17" t="s">
        <v>251</v>
      </c>
    </row>
    <row r="4594" ht="15.75" customHeight="1">
      <c r="A4594" s="14" t="s">
        <v>22807</v>
      </c>
      <c r="B4594" s="14" t="s">
        <v>22808</v>
      </c>
      <c r="C4594" s="14">
        <v>2018.0</v>
      </c>
      <c r="D4594" s="14">
        <v>56.0</v>
      </c>
      <c r="E4594" s="14">
        <v>90539.0</v>
      </c>
      <c r="F4594" s="14" t="s">
        <v>8031</v>
      </c>
      <c r="G4594" s="14" t="s">
        <v>22529</v>
      </c>
      <c r="H4594" s="14" t="s">
        <v>22530</v>
      </c>
      <c r="I4594" s="14">
        <v>0.512</v>
      </c>
      <c r="J4594" s="14">
        <v>0.394</v>
      </c>
      <c r="K4594" s="14">
        <v>0.7562723247544272</v>
      </c>
      <c r="L4594" s="14">
        <v>0.0263</v>
      </c>
      <c r="M4594" s="14">
        <v>0.0149</v>
      </c>
      <c r="N4594" s="14">
        <v>0.901</v>
      </c>
      <c r="O4594" s="14">
        <v>0.309</v>
      </c>
      <c r="P4594" s="14">
        <v>0.083</v>
      </c>
      <c r="Q4594" s="14">
        <v>80.522</v>
      </c>
      <c r="R4594" s="14">
        <v>9.0</v>
      </c>
      <c r="S4594" s="14">
        <v>0.0</v>
      </c>
      <c r="T4594" s="14" t="s">
        <v>1434</v>
      </c>
      <c r="U4594" s="14" t="s">
        <v>35</v>
      </c>
      <c r="V4594" s="16" t="s">
        <v>75</v>
      </c>
      <c r="W4594" s="17" t="s">
        <v>251</v>
      </c>
    </row>
    <row r="4595" ht="15.75" customHeight="1">
      <c r="A4595" s="14" t="s">
        <v>22809</v>
      </c>
      <c r="B4595" s="14" t="s">
        <v>22810</v>
      </c>
      <c r="C4595" s="14">
        <v>2020.0</v>
      </c>
      <c r="D4595" s="14">
        <v>56.0</v>
      </c>
      <c r="E4595" s="14">
        <v>197930.0</v>
      </c>
      <c r="F4595" s="14" t="s">
        <v>4278</v>
      </c>
      <c r="G4595" s="14" t="s">
        <v>7879</v>
      </c>
      <c r="H4595" s="14" t="s">
        <v>22810</v>
      </c>
      <c r="I4595" s="14">
        <v>0.608</v>
      </c>
      <c r="J4595" s="14">
        <v>0.753</v>
      </c>
      <c r="K4595" s="14">
        <v>0.8604153743960727</v>
      </c>
      <c r="L4595" s="14">
        <v>0.0289</v>
      </c>
      <c r="M4595" s="14">
        <v>0.0948</v>
      </c>
      <c r="N4595" s="14">
        <v>0.0</v>
      </c>
      <c r="O4595" s="14">
        <v>0.0957</v>
      </c>
      <c r="P4595" s="14">
        <v>0.622</v>
      </c>
      <c r="Q4595" s="14">
        <v>99.978</v>
      </c>
      <c r="R4595" s="14">
        <v>7.0</v>
      </c>
      <c r="S4595" s="14">
        <v>1.0</v>
      </c>
      <c r="T4595" s="14" t="s">
        <v>1434</v>
      </c>
      <c r="U4595" s="14" t="s">
        <v>35</v>
      </c>
      <c r="V4595" s="16" t="s">
        <v>407</v>
      </c>
      <c r="W4595" s="17" t="s">
        <v>185</v>
      </c>
    </row>
    <row r="4596" ht="15.75" customHeight="1">
      <c r="A4596" s="14" t="s">
        <v>22811</v>
      </c>
      <c r="B4596" s="14" t="s">
        <v>22812</v>
      </c>
      <c r="C4596" s="14">
        <v>2023.0</v>
      </c>
      <c r="D4596" s="14">
        <v>56.0</v>
      </c>
      <c r="E4596" s="14">
        <v>214933.0</v>
      </c>
      <c r="F4596" s="14" t="s">
        <v>2128</v>
      </c>
      <c r="G4596" s="14" t="s">
        <v>22813</v>
      </c>
      <c r="H4596" s="14" t="s">
        <v>22814</v>
      </c>
      <c r="I4596" s="14">
        <v>0.539</v>
      </c>
      <c r="J4596" s="14">
        <v>0.454</v>
      </c>
      <c r="K4596" s="14">
        <v>0.822706564267048</v>
      </c>
      <c r="L4596" s="14">
        <v>0.0504</v>
      </c>
      <c r="M4596" s="14">
        <v>0.349</v>
      </c>
      <c r="N4596" s="14">
        <v>2.36E-6</v>
      </c>
      <c r="O4596" s="14">
        <v>0.374</v>
      </c>
      <c r="P4596" s="14">
        <v>0.211</v>
      </c>
      <c r="Q4596" s="14">
        <v>144.867</v>
      </c>
      <c r="R4596" s="14">
        <v>11.0</v>
      </c>
      <c r="S4596" s="14">
        <v>0.0</v>
      </c>
      <c r="T4596" s="14" t="s">
        <v>1434</v>
      </c>
      <c r="U4596" s="14" t="s">
        <v>35</v>
      </c>
      <c r="V4596" s="16" t="s">
        <v>36</v>
      </c>
      <c r="W4596" s="17" t="s">
        <v>251</v>
      </c>
    </row>
    <row r="4597" ht="15.75" customHeight="1">
      <c r="A4597" s="14" t="s">
        <v>7247</v>
      </c>
      <c r="B4597" s="14" t="s">
        <v>4190</v>
      </c>
      <c r="C4597" s="14">
        <v>2020.0</v>
      </c>
      <c r="D4597" s="14">
        <v>56.0</v>
      </c>
      <c r="E4597" s="14">
        <v>261974.0</v>
      </c>
      <c r="F4597" s="14" t="s">
        <v>194</v>
      </c>
      <c r="G4597" s="14" t="s">
        <v>1585</v>
      </c>
      <c r="H4597" s="14" t="s">
        <v>7250</v>
      </c>
      <c r="I4597" s="14">
        <v>0.529</v>
      </c>
      <c r="J4597" s="14">
        <v>0.451</v>
      </c>
      <c r="K4597" s="14">
        <v>0.8408016597685539</v>
      </c>
      <c r="L4597" s="14">
        <v>0.025</v>
      </c>
      <c r="M4597" s="14">
        <v>0.788</v>
      </c>
      <c r="N4597" s="14">
        <v>0.0</v>
      </c>
      <c r="O4597" s="14">
        <v>0.122</v>
      </c>
      <c r="P4597" s="14">
        <v>0.309</v>
      </c>
      <c r="Q4597" s="14">
        <v>94.054</v>
      </c>
      <c r="R4597" s="14">
        <v>5.0</v>
      </c>
      <c r="S4597" s="14">
        <v>0.0</v>
      </c>
      <c r="T4597" s="14" t="s">
        <v>104</v>
      </c>
      <c r="U4597" s="14" t="s">
        <v>35</v>
      </c>
      <c r="V4597" s="16" t="s">
        <v>45</v>
      </c>
      <c r="W4597" s="17" t="s">
        <v>251</v>
      </c>
    </row>
    <row r="4598" ht="15.75" customHeight="1">
      <c r="A4598" s="14" t="s">
        <v>22815</v>
      </c>
      <c r="B4598" s="14" t="s">
        <v>22816</v>
      </c>
      <c r="C4598" s="14">
        <v>2022.0</v>
      </c>
      <c r="D4598" s="14">
        <v>56.0</v>
      </c>
      <c r="E4598" s="14">
        <v>195197.0</v>
      </c>
      <c r="F4598" s="14" t="s">
        <v>22817</v>
      </c>
      <c r="G4598" s="14" t="s">
        <v>22818</v>
      </c>
      <c r="H4598" s="14" t="s">
        <v>22819</v>
      </c>
      <c r="I4598" s="14">
        <v>0.464</v>
      </c>
      <c r="J4598" s="14">
        <v>0.558</v>
      </c>
      <c r="K4598" s="14">
        <v>0.8253374114853521</v>
      </c>
      <c r="L4598" s="14">
        <v>0.289</v>
      </c>
      <c r="M4598" s="14">
        <v>0.00275</v>
      </c>
      <c r="N4598" s="14">
        <v>2.75E-4</v>
      </c>
      <c r="O4598" s="14">
        <v>0.223</v>
      </c>
      <c r="P4598" s="14">
        <v>0.346</v>
      </c>
      <c r="Q4598" s="14">
        <v>158.881</v>
      </c>
      <c r="R4598" s="14">
        <v>1.0</v>
      </c>
      <c r="S4598" s="14">
        <v>1.0</v>
      </c>
      <c r="T4598" s="14" t="s">
        <v>1434</v>
      </c>
      <c r="U4598" s="14" t="s">
        <v>35</v>
      </c>
      <c r="V4598" s="16" t="s">
        <v>45</v>
      </c>
      <c r="W4598" s="17" t="s">
        <v>251</v>
      </c>
    </row>
    <row r="4599" ht="15.75" customHeight="1">
      <c r="A4599" s="14" t="s">
        <v>11467</v>
      </c>
      <c r="B4599" s="14" t="s">
        <v>11468</v>
      </c>
      <c r="C4599" s="14">
        <v>2018.0</v>
      </c>
      <c r="D4599" s="14">
        <v>56.0</v>
      </c>
      <c r="E4599" s="14">
        <v>160635.0</v>
      </c>
      <c r="F4599" s="14" t="s">
        <v>11469</v>
      </c>
      <c r="G4599" s="14" t="s">
        <v>11470</v>
      </c>
      <c r="H4599" s="14" t="s">
        <v>11468</v>
      </c>
      <c r="I4599" s="14">
        <v>0.714</v>
      </c>
      <c r="J4599" s="14">
        <v>0.818</v>
      </c>
      <c r="K4599" s="14">
        <v>0.9174598421295436</v>
      </c>
      <c r="L4599" s="14">
        <v>0.0416</v>
      </c>
      <c r="M4599" s="14">
        <v>0.502</v>
      </c>
      <c r="N4599" s="14">
        <v>0.0</v>
      </c>
      <c r="O4599" s="14">
        <v>0.133</v>
      </c>
      <c r="P4599" s="14">
        <v>0.742</v>
      </c>
      <c r="Q4599" s="14">
        <v>98.0</v>
      </c>
      <c r="R4599" s="14">
        <v>0.0</v>
      </c>
      <c r="S4599" s="14">
        <v>1.0</v>
      </c>
      <c r="T4599" s="14" t="s">
        <v>104</v>
      </c>
      <c r="U4599" s="14" t="s">
        <v>35</v>
      </c>
      <c r="V4599" s="16" t="s">
        <v>181</v>
      </c>
      <c r="W4599" s="17" t="s">
        <v>185</v>
      </c>
    </row>
    <row r="4600" ht="15.75" customHeight="1">
      <c r="A4600" s="14" t="s">
        <v>22820</v>
      </c>
      <c r="B4600" s="14" t="s">
        <v>13049</v>
      </c>
      <c r="C4600" s="14">
        <v>2017.0</v>
      </c>
      <c r="D4600" s="14">
        <v>56.0</v>
      </c>
      <c r="E4600" s="14">
        <v>222405.0</v>
      </c>
      <c r="F4600" s="14" t="s">
        <v>4278</v>
      </c>
      <c r="G4600" s="14" t="s">
        <v>21427</v>
      </c>
      <c r="H4600" s="14" t="s">
        <v>22821</v>
      </c>
      <c r="I4600" s="14">
        <v>0.657</v>
      </c>
      <c r="J4600" s="14">
        <v>0.943</v>
      </c>
      <c r="K4600" s="14">
        <v>0.9096528564817307</v>
      </c>
      <c r="L4600" s="14">
        <v>0.0856</v>
      </c>
      <c r="M4600" s="14">
        <v>0.0315</v>
      </c>
      <c r="N4600" s="14">
        <v>0.0</v>
      </c>
      <c r="O4600" s="14">
        <v>0.149</v>
      </c>
      <c r="P4600" s="14">
        <v>0.76</v>
      </c>
      <c r="Q4600" s="14">
        <v>127.96</v>
      </c>
      <c r="R4600" s="14">
        <v>7.0</v>
      </c>
      <c r="S4600" s="14">
        <v>1.0</v>
      </c>
      <c r="T4600" s="14" t="s">
        <v>1434</v>
      </c>
      <c r="U4600" s="14" t="s">
        <v>35</v>
      </c>
      <c r="V4600" s="16" t="s">
        <v>181</v>
      </c>
      <c r="W4600" s="17" t="s">
        <v>185</v>
      </c>
    </row>
    <row r="4601" ht="15.75" customHeight="1">
      <c r="A4601" s="14" t="s">
        <v>11471</v>
      </c>
      <c r="B4601" s="14" t="s">
        <v>11472</v>
      </c>
      <c r="C4601" s="14">
        <v>2011.0</v>
      </c>
      <c r="D4601" s="14">
        <v>56.0</v>
      </c>
      <c r="E4601" s="14">
        <v>237946.0</v>
      </c>
      <c r="F4601" s="14" t="s">
        <v>1267</v>
      </c>
      <c r="G4601" s="14" t="s">
        <v>10677</v>
      </c>
      <c r="H4601" s="14" t="s">
        <v>11473</v>
      </c>
      <c r="I4601" s="14">
        <v>0.6567054320987653</v>
      </c>
      <c r="J4601" s="14">
        <v>0.6703844999999999</v>
      </c>
      <c r="K4601" s="14">
        <v>0.8136264709055699</v>
      </c>
      <c r="L4601" s="14">
        <v>0.08138265432098765</v>
      </c>
      <c r="M4601" s="14">
        <v>0.2693400896296296</v>
      </c>
      <c r="N4601" s="14">
        <v>0.05448885008024692</v>
      </c>
      <c r="O4601" s="14">
        <v>0.1911505555555556</v>
      </c>
      <c r="P4601" s="14">
        <v>0.6187672839506173</v>
      </c>
      <c r="Q4601" s="14">
        <v>120.71</v>
      </c>
      <c r="R4601" s="14">
        <v>5.0</v>
      </c>
      <c r="S4601" s="14">
        <v>1.0</v>
      </c>
      <c r="T4601" s="14" t="s">
        <v>103</v>
      </c>
      <c r="U4601" s="14" t="s">
        <v>35</v>
      </c>
      <c r="V4601" s="16" t="s">
        <v>407</v>
      </c>
      <c r="W4601" s="17" t="s">
        <v>185</v>
      </c>
    </row>
    <row r="4602" ht="15.75" customHeight="1">
      <c r="A4602" s="14" t="s">
        <v>11474</v>
      </c>
      <c r="B4602" s="14" t="s">
        <v>11475</v>
      </c>
      <c r="C4602" s="14">
        <v>2022.0</v>
      </c>
      <c r="D4602" s="14">
        <v>56.0</v>
      </c>
      <c r="E4602" s="14">
        <v>169633.0</v>
      </c>
      <c r="F4602" s="14" t="s">
        <v>11476</v>
      </c>
      <c r="G4602" s="14" t="s">
        <v>11477</v>
      </c>
      <c r="H4602" s="14" t="s">
        <v>11478</v>
      </c>
      <c r="I4602" s="14">
        <v>0.839</v>
      </c>
      <c r="J4602" s="14">
        <v>0.471</v>
      </c>
      <c r="K4602" s="14">
        <v>0.7835646910191097</v>
      </c>
      <c r="L4602" s="14">
        <v>0.0394</v>
      </c>
      <c r="M4602" s="14">
        <v>0.375</v>
      </c>
      <c r="N4602" s="14">
        <v>3.46E-4</v>
      </c>
      <c r="O4602" s="14">
        <v>0.0853</v>
      </c>
      <c r="P4602" s="14">
        <v>0.563</v>
      </c>
      <c r="Q4602" s="14">
        <v>104.0</v>
      </c>
      <c r="R4602" s="14">
        <v>7.0</v>
      </c>
      <c r="S4602" s="14">
        <v>0.0</v>
      </c>
      <c r="T4602" s="14" t="s">
        <v>104</v>
      </c>
      <c r="U4602" s="14" t="s">
        <v>35</v>
      </c>
      <c r="V4602" s="16" t="s">
        <v>333</v>
      </c>
      <c r="W4602" s="17" t="s">
        <v>185</v>
      </c>
    </row>
    <row r="4603" ht="15.75" customHeight="1">
      <c r="A4603" s="14" t="s">
        <v>22822</v>
      </c>
      <c r="B4603" s="14" t="s">
        <v>22823</v>
      </c>
      <c r="C4603" s="14">
        <v>1976.0</v>
      </c>
      <c r="D4603" s="14">
        <v>56.0</v>
      </c>
      <c r="E4603" s="14">
        <v>186933.0</v>
      </c>
      <c r="F4603" s="14" t="s">
        <v>22824</v>
      </c>
      <c r="G4603" s="14" t="s">
        <v>22825</v>
      </c>
      <c r="H4603" s="14" t="s">
        <v>22826</v>
      </c>
      <c r="I4603" s="14">
        <v>0.593</v>
      </c>
      <c r="J4603" s="14">
        <v>0.746</v>
      </c>
      <c r="K4603" s="14">
        <v>0.8605223194049468</v>
      </c>
      <c r="L4603" s="14">
        <v>0.0502</v>
      </c>
      <c r="M4603" s="14">
        <v>0.508</v>
      </c>
      <c r="N4603" s="14">
        <v>2.41E-5</v>
      </c>
      <c r="O4603" s="14">
        <v>0.536</v>
      </c>
      <c r="P4603" s="14">
        <v>0.759</v>
      </c>
      <c r="Q4603" s="14">
        <v>136.7</v>
      </c>
      <c r="R4603" s="14">
        <v>6.0</v>
      </c>
      <c r="S4603" s="14">
        <v>0.0</v>
      </c>
      <c r="T4603" s="14" t="s">
        <v>22827</v>
      </c>
      <c r="U4603" s="14" t="s">
        <v>35</v>
      </c>
      <c r="V4603" s="16" t="s">
        <v>181</v>
      </c>
      <c r="W4603" s="17" t="s">
        <v>185</v>
      </c>
    </row>
    <row r="4604" ht="15.75" customHeight="1">
      <c r="A4604" s="14" t="s">
        <v>22828</v>
      </c>
      <c r="B4604" s="14" t="s">
        <v>22829</v>
      </c>
      <c r="C4604" s="14">
        <v>1979.0</v>
      </c>
      <c r="D4604" s="14">
        <v>56.0</v>
      </c>
      <c r="E4604" s="14">
        <v>265093.0</v>
      </c>
      <c r="F4604" s="14" t="s">
        <v>22830</v>
      </c>
      <c r="G4604" s="14" t="s">
        <v>10444</v>
      </c>
      <c r="H4604" s="14" t="s">
        <v>10446</v>
      </c>
      <c r="I4604" s="14">
        <v>0.736</v>
      </c>
      <c r="J4604" s="14">
        <v>0.75</v>
      </c>
      <c r="K4604" s="14">
        <v>0.7333647038535847</v>
      </c>
      <c r="L4604" s="14">
        <v>0.106</v>
      </c>
      <c r="M4604" s="14">
        <v>0.0287</v>
      </c>
      <c r="N4604" s="14">
        <v>0.19</v>
      </c>
      <c r="O4604" s="14">
        <v>0.0518</v>
      </c>
      <c r="P4604" s="14">
        <v>0.883</v>
      </c>
      <c r="Q4604" s="14">
        <v>90.75</v>
      </c>
      <c r="R4604" s="14">
        <v>11.0</v>
      </c>
      <c r="S4604" s="14">
        <v>0.0</v>
      </c>
      <c r="T4604" s="14" t="s">
        <v>1264</v>
      </c>
      <c r="U4604" s="14" t="s">
        <v>35</v>
      </c>
      <c r="V4604" s="16" t="s">
        <v>560</v>
      </c>
      <c r="W4604" s="17" t="s">
        <v>185</v>
      </c>
    </row>
    <row r="4605" ht="15.75" customHeight="1">
      <c r="A4605" s="14" t="s">
        <v>11480</v>
      </c>
      <c r="B4605" s="14" t="s">
        <v>11481</v>
      </c>
      <c r="C4605" s="14">
        <v>2019.0</v>
      </c>
      <c r="D4605" s="14">
        <v>56.0</v>
      </c>
      <c r="E4605" s="14">
        <v>271653.0</v>
      </c>
      <c r="F4605" s="14" t="s">
        <v>4529</v>
      </c>
      <c r="G4605" s="14" t="s">
        <v>4531</v>
      </c>
      <c r="H4605" s="14" t="s">
        <v>11482</v>
      </c>
      <c r="I4605" s="14">
        <v>0.427</v>
      </c>
      <c r="J4605" s="14">
        <v>0.698</v>
      </c>
      <c r="K4605" s="14">
        <v>0.8215515581712073</v>
      </c>
      <c r="L4605" s="14">
        <v>0.0539</v>
      </c>
      <c r="M4605" s="14">
        <v>0.0486</v>
      </c>
      <c r="N4605" s="14">
        <v>0.0</v>
      </c>
      <c r="O4605" s="14">
        <v>0.109</v>
      </c>
      <c r="P4605" s="14">
        <v>0.62</v>
      </c>
      <c r="Q4605" s="14">
        <v>168.72</v>
      </c>
      <c r="R4605" s="14">
        <v>2.0</v>
      </c>
      <c r="S4605" s="14">
        <v>1.0</v>
      </c>
      <c r="T4605" s="14" t="s">
        <v>103</v>
      </c>
      <c r="U4605" s="14" t="s">
        <v>35</v>
      </c>
      <c r="V4605" s="16" t="s">
        <v>407</v>
      </c>
      <c r="W4605" s="17" t="s">
        <v>185</v>
      </c>
    </row>
    <row r="4606" ht="15.75" customHeight="1">
      <c r="A4606" s="14" t="s">
        <v>7253</v>
      </c>
      <c r="B4606" s="14" t="s">
        <v>7254</v>
      </c>
      <c r="C4606" s="14">
        <v>1976.0</v>
      </c>
      <c r="D4606" s="14">
        <v>56.0</v>
      </c>
      <c r="E4606" s="14">
        <v>207693.0</v>
      </c>
      <c r="F4606" s="14" t="s">
        <v>7255</v>
      </c>
      <c r="G4606" s="14" t="s">
        <v>7256</v>
      </c>
      <c r="H4606" s="14" t="s">
        <v>7257</v>
      </c>
      <c r="I4606" s="14">
        <v>0.514</v>
      </c>
      <c r="J4606" s="14">
        <v>0.487</v>
      </c>
      <c r="K4606" s="14">
        <v>0.7251513271720501</v>
      </c>
      <c r="L4606" s="14">
        <v>0.102</v>
      </c>
      <c r="M4606" s="14">
        <v>0.154</v>
      </c>
      <c r="N4606" s="14">
        <v>0.0</v>
      </c>
      <c r="O4606" s="14">
        <v>0.112</v>
      </c>
      <c r="P4606" s="14">
        <v>0.306</v>
      </c>
      <c r="Q4606" s="14">
        <v>78.54</v>
      </c>
      <c r="R4606" s="14">
        <v>0.0</v>
      </c>
      <c r="S4606" s="14">
        <v>0.0</v>
      </c>
      <c r="T4606" s="14" t="s">
        <v>103</v>
      </c>
      <c r="U4606" s="14" t="s">
        <v>35</v>
      </c>
      <c r="V4606" s="16" t="s">
        <v>45</v>
      </c>
      <c r="W4606" s="17" t="s">
        <v>251</v>
      </c>
    </row>
    <row r="4607" ht="15.75" customHeight="1">
      <c r="A4607" s="14" t="s">
        <v>11483</v>
      </c>
      <c r="B4607" s="14" t="s">
        <v>11484</v>
      </c>
      <c r="C4607" s="14">
        <v>2016.0</v>
      </c>
      <c r="D4607" s="14">
        <v>56.0</v>
      </c>
      <c r="E4607" s="14">
        <v>197933.0</v>
      </c>
      <c r="F4607" s="14" t="s">
        <v>11485</v>
      </c>
      <c r="G4607" s="14" t="s">
        <v>860</v>
      </c>
      <c r="H4607" s="14" t="s">
        <v>11486</v>
      </c>
      <c r="I4607" s="14">
        <v>0.665</v>
      </c>
      <c r="J4607" s="14">
        <v>0.727</v>
      </c>
      <c r="K4607" s="14">
        <v>0.8339571792006084</v>
      </c>
      <c r="L4607" s="14">
        <v>0.103</v>
      </c>
      <c r="M4607" s="14">
        <v>0.032</v>
      </c>
      <c r="N4607" s="14">
        <v>1.02E-5</v>
      </c>
      <c r="O4607" s="14">
        <v>0.0873</v>
      </c>
      <c r="P4607" s="14">
        <v>0.66</v>
      </c>
      <c r="Q4607" s="14">
        <v>101.98</v>
      </c>
      <c r="R4607" s="14">
        <v>7.0</v>
      </c>
      <c r="S4607" s="14">
        <v>0.0</v>
      </c>
      <c r="T4607" s="14" t="s">
        <v>103</v>
      </c>
      <c r="U4607" s="14" t="s">
        <v>68</v>
      </c>
      <c r="V4607" s="16" t="s">
        <v>407</v>
      </c>
      <c r="W4607" s="17" t="s">
        <v>185</v>
      </c>
    </row>
    <row r="4608" ht="15.75" customHeight="1">
      <c r="A4608" s="14" t="s">
        <v>11487</v>
      </c>
      <c r="B4608" s="14" t="s">
        <v>11488</v>
      </c>
      <c r="C4608" s="14">
        <v>2020.0</v>
      </c>
      <c r="D4608" s="14">
        <v>56.0</v>
      </c>
      <c r="E4608" s="14">
        <v>206220.0</v>
      </c>
      <c r="F4608" s="14" t="s">
        <v>11489</v>
      </c>
      <c r="G4608" s="14" t="s">
        <v>11491</v>
      </c>
      <c r="H4608" s="14" t="s">
        <v>11488</v>
      </c>
      <c r="I4608" s="14">
        <v>0.856</v>
      </c>
      <c r="J4608" s="14">
        <v>0.641</v>
      </c>
      <c r="K4608" s="14">
        <v>0.8752379526260297</v>
      </c>
      <c r="L4608" s="14">
        <v>0.204</v>
      </c>
      <c r="M4608" s="14">
        <v>0.119</v>
      </c>
      <c r="N4608" s="14">
        <v>4.97E-6</v>
      </c>
      <c r="O4608" s="14">
        <v>0.427</v>
      </c>
      <c r="P4608" s="14">
        <v>0.745</v>
      </c>
      <c r="Q4608" s="14">
        <v>111.0</v>
      </c>
      <c r="R4608" s="14">
        <v>11.0</v>
      </c>
      <c r="S4608" s="14">
        <v>0.0</v>
      </c>
      <c r="T4608" s="14" t="s">
        <v>103</v>
      </c>
      <c r="U4608" s="14" t="s">
        <v>68</v>
      </c>
      <c r="V4608" s="16" t="s">
        <v>181</v>
      </c>
      <c r="W4608" s="17" t="s">
        <v>185</v>
      </c>
    </row>
    <row r="4609" ht="15.75" customHeight="1">
      <c r="A4609" s="14" t="s">
        <v>22831</v>
      </c>
      <c r="B4609" s="14" t="s">
        <v>22832</v>
      </c>
      <c r="C4609" s="14">
        <v>2018.0</v>
      </c>
      <c r="D4609" s="14">
        <v>56.0</v>
      </c>
      <c r="E4609" s="14">
        <v>238494.0</v>
      </c>
      <c r="F4609" s="14" t="s">
        <v>22833</v>
      </c>
      <c r="G4609" s="14" t="s">
        <v>2532</v>
      </c>
      <c r="H4609" s="14" t="s">
        <v>22524</v>
      </c>
      <c r="I4609" s="14">
        <v>0.466</v>
      </c>
      <c r="J4609" s="14">
        <v>0.804</v>
      </c>
      <c r="K4609" s="14">
        <v>0.8887344127459472</v>
      </c>
      <c r="L4609" s="14">
        <v>0.0392</v>
      </c>
      <c r="M4609" s="14">
        <v>0.0573</v>
      </c>
      <c r="N4609" s="14">
        <v>0.0</v>
      </c>
      <c r="O4609" s="14">
        <v>0.432</v>
      </c>
      <c r="P4609" s="14">
        <v>0.352</v>
      </c>
      <c r="Q4609" s="14">
        <v>154.9</v>
      </c>
      <c r="R4609" s="14">
        <v>2.0</v>
      </c>
      <c r="S4609" s="14">
        <v>0.0</v>
      </c>
      <c r="T4609" s="14" t="s">
        <v>1434</v>
      </c>
      <c r="U4609" s="14" t="s">
        <v>68</v>
      </c>
      <c r="V4609" s="16" t="s">
        <v>45</v>
      </c>
      <c r="W4609" s="17" t="s">
        <v>251</v>
      </c>
    </row>
    <row r="4610" ht="15.75" customHeight="1">
      <c r="A4610" s="14" t="s">
        <v>22834</v>
      </c>
      <c r="B4610" s="14" t="s">
        <v>22835</v>
      </c>
      <c r="C4610" s="14">
        <v>2023.0</v>
      </c>
      <c r="D4610" s="14">
        <v>56.0</v>
      </c>
      <c r="E4610" s="14">
        <v>201866.0</v>
      </c>
      <c r="F4610" s="14" t="s">
        <v>22836</v>
      </c>
      <c r="G4610" s="14" t="s">
        <v>13441</v>
      </c>
      <c r="H4610" s="14" t="s">
        <v>22556</v>
      </c>
      <c r="I4610" s="14">
        <v>0.796</v>
      </c>
      <c r="J4610" s="14">
        <v>0.543</v>
      </c>
      <c r="K4610" s="14">
        <v>0.8437319530117057</v>
      </c>
      <c r="L4610" s="14">
        <v>0.0593</v>
      </c>
      <c r="M4610" s="14">
        <v>0.135</v>
      </c>
      <c r="N4610" s="14">
        <v>0.0</v>
      </c>
      <c r="O4610" s="14">
        <v>0.134</v>
      </c>
      <c r="P4610" s="14">
        <v>0.52</v>
      </c>
      <c r="Q4610" s="14">
        <v>133.75</v>
      </c>
      <c r="R4610" s="14">
        <v>9.0</v>
      </c>
      <c r="S4610" s="14">
        <v>1.0</v>
      </c>
      <c r="T4610" s="14" t="s">
        <v>1434</v>
      </c>
      <c r="U4610" s="14" t="s">
        <v>68</v>
      </c>
      <c r="V4610" s="16" t="s">
        <v>333</v>
      </c>
      <c r="W4610" s="17" t="s">
        <v>185</v>
      </c>
    </row>
    <row r="4611" ht="15.75" customHeight="1">
      <c r="A4611" s="14" t="s">
        <v>7259</v>
      </c>
      <c r="B4611" s="14" t="s">
        <v>7261</v>
      </c>
      <c r="C4611" s="14">
        <v>2015.0</v>
      </c>
      <c r="D4611" s="14">
        <v>56.0</v>
      </c>
      <c r="E4611" s="14">
        <v>246047.0</v>
      </c>
      <c r="F4611" s="14" t="s">
        <v>6019</v>
      </c>
      <c r="G4611" s="14" t="s">
        <v>873</v>
      </c>
      <c r="H4611" s="14" t="s">
        <v>7263</v>
      </c>
      <c r="I4611" s="14">
        <v>0.845</v>
      </c>
      <c r="J4611" s="14">
        <v>0.705</v>
      </c>
      <c r="K4611" s="14">
        <v>0.8831304942809418</v>
      </c>
      <c r="L4611" s="14">
        <v>0.243</v>
      </c>
      <c r="M4611" s="14">
        <v>0.0218</v>
      </c>
      <c r="N4611" s="14">
        <v>0.0</v>
      </c>
      <c r="O4611" s="14">
        <v>0.339</v>
      </c>
      <c r="P4611" s="14">
        <v>0.334</v>
      </c>
      <c r="Q4611" s="14">
        <v>132.05</v>
      </c>
      <c r="R4611" s="14">
        <v>6.0</v>
      </c>
      <c r="S4611" s="14">
        <v>0.0</v>
      </c>
      <c r="T4611" s="14" t="s">
        <v>103</v>
      </c>
      <c r="U4611" s="14" t="s">
        <v>68</v>
      </c>
      <c r="V4611" s="16" t="s">
        <v>45</v>
      </c>
      <c r="W4611" s="17" t="s">
        <v>251</v>
      </c>
    </row>
    <row r="4612" ht="15.75" customHeight="1">
      <c r="A4612" s="14" t="s">
        <v>22837</v>
      </c>
      <c r="B4612" s="14" t="s">
        <v>22838</v>
      </c>
      <c r="C4612" s="14">
        <v>2002.0</v>
      </c>
      <c r="D4612" s="14">
        <v>56.0</v>
      </c>
      <c r="E4612" s="14">
        <v>263800.0</v>
      </c>
      <c r="F4612" s="14" t="s">
        <v>5520</v>
      </c>
      <c r="G4612" s="14" t="s">
        <v>22839</v>
      </c>
      <c r="H4612" s="14" t="s">
        <v>22840</v>
      </c>
      <c r="I4612" s="14">
        <v>0.658</v>
      </c>
      <c r="J4612" s="14">
        <v>0.794</v>
      </c>
      <c r="K4612" s="14">
        <v>0.884114388362584</v>
      </c>
      <c r="L4612" s="14">
        <v>0.031</v>
      </c>
      <c r="M4612" s="14">
        <v>0.052</v>
      </c>
      <c r="N4612" s="14">
        <v>4.86E-6</v>
      </c>
      <c r="O4612" s="14">
        <v>0.0877</v>
      </c>
      <c r="P4612" s="14">
        <v>0.397</v>
      </c>
      <c r="Q4612" s="14">
        <v>121.9</v>
      </c>
      <c r="R4612" s="14">
        <v>6.0</v>
      </c>
      <c r="S4612" s="14">
        <v>0.0</v>
      </c>
      <c r="T4612" s="14" t="s">
        <v>1264</v>
      </c>
      <c r="U4612" s="14" t="s">
        <v>94</v>
      </c>
      <c r="V4612" s="16" t="s">
        <v>45</v>
      </c>
      <c r="W4612" s="17" t="s">
        <v>251</v>
      </c>
    </row>
    <row r="4613" ht="15.75" customHeight="1">
      <c r="A4613" s="14" t="s">
        <v>7264</v>
      </c>
      <c r="B4613" s="14" t="s">
        <v>7265</v>
      </c>
      <c r="C4613" s="14">
        <v>2004.0</v>
      </c>
      <c r="D4613" s="14">
        <v>56.0</v>
      </c>
      <c r="E4613" s="14">
        <v>375118.0</v>
      </c>
      <c r="F4613" s="14" t="s">
        <v>880</v>
      </c>
      <c r="G4613" s="14" t="s">
        <v>1822</v>
      </c>
      <c r="H4613" s="14" t="s">
        <v>7267</v>
      </c>
      <c r="I4613" s="14">
        <v>0.778</v>
      </c>
      <c r="J4613" s="14">
        <v>0.918</v>
      </c>
      <c r="K4613" s="14">
        <v>0.8670459649462701</v>
      </c>
      <c r="L4613" s="14">
        <v>0.12</v>
      </c>
      <c r="M4613" s="14">
        <v>0.055</v>
      </c>
      <c r="N4613" s="14">
        <v>3.19E-4</v>
      </c>
      <c r="O4613" s="14">
        <v>0.348</v>
      </c>
      <c r="P4613" s="14">
        <v>0.487</v>
      </c>
      <c r="Q4613" s="14">
        <v>101.44</v>
      </c>
      <c r="R4613" s="14">
        <v>11.0</v>
      </c>
      <c r="S4613" s="14">
        <v>0.0</v>
      </c>
      <c r="T4613" s="14" t="s">
        <v>104</v>
      </c>
      <c r="U4613" s="14" t="s">
        <v>94</v>
      </c>
      <c r="V4613" s="16" t="s">
        <v>54</v>
      </c>
      <c r="W4613" s="17" t="s">
        <v>251</v>
      </c>
    </row>
    <row r="4614" ht="15.75" customHeight="1">
      <c r="A4614" s="14" t="s">
        <v>11492</v>
      </c>
      <c r="B4614" s="14" t="s">
        <v>11493</v>
      </c>
      <c r="C4614" s="14">
        <v>2009.0</v>
      </c>
      <c r="D4614" s="14">
        <v>56.0</v>
      </c>
      <c r="E4614" s="14">
        <v>331572.0</v>
      </c>
      <c r="F4614" s="14" t="s">
        <v>880</v>
      </c>
      <c r="G4614" s="14" t="s">
        <v>1822</v>
      </c>
      <c r="H4614" s="14" t="s">
        <v>11494</v>
      </c>
      <c r="I4614" s="14">
        <v>0.739</v>
      </c>
      <c r="J4614" s="14">
        <v>0.664</v>
      </c>
      <c r="K4614" s="14">
        <v>0.7481445040799919</v>
      </c>
      <c r="L4614" s="14">
        <v>0.0338</v>
      </c>
      <c r="M4614" s="14">
        <v>0.539</v>
      </c>
      <c r="N4614" s="14">
        <v>1.14E-6</v>
      </c>
      <c r="O4614" s="14">
        <v>0.0856</v>
      </c>
      <c r="P4614" s="14">
        <v>0.878</v>
      </c>
      <c r="Q4614" s="14">
        <v>106.02</v>
      </c>
      <c r="R4614" s="14">
        <v>2.0</v>
      </c>
      <c r="S4614" s="14">
        <v>1.0</v>
      </c>
      <c r="T4614" s="14" t="s">
        <v>104</v>
      </c>
      <c r="U4614" s="14" t="s">
        <v>94</v>
      </c>
      <c r="V4614" s="16" t="s">
        <v>560</v>
      </c>
      <c r="W4614" s="17" t="s">
        <v>185</v>
      </c>
    </row>
    <row r="4615" ht="15.75" customHeight="1">
      <c r="A4615" s="14" t="s">
        <v>7269</v>
      </c>
      <c r="B4615" s="14" t="s">
        <v>7271</v>
      </c>
      <c r="C4615" s="14">
        <v>2016.0</v>
      </c>
      <c r="D4615" s="14">
        <v>57.0</v>
      </c>
      <c r="E4615" s="14">
        <v>165986.0</v>
      </c>
      <c r="F4615" s="14" t="s">
        <v>7272</v>
      </c>
      <c r="G4615" s="14" t="s">
        <v>7273</v>
      </c>
      <c r="H4615" s="14" t="s">
        <v>7274</v>
      </c>
      <c r="I4615" s="14">
        <v>0.752</v>
      </c>
      <c r="J4615" s="14">
        <v>0.643</v>
      </c>
      <c r="K4615" s="14">
        <v>0.8077556520264421</v>
      </c>
      <c r="L4615" s="14">
        <v>0.0284</v>
      </c>
      <c r="M4615" s="14">
        <v>0.141</v>
      </c>
      <c r="N4615" s="14">
        <v>4.59E-5</v>
      </c>
      <c r="O4615" s="14">
        <v>0.0797</v>
      </c>
      <c r="P4615" s="14">
        <v>0.462</v>
      </c>
      <c r="Q4615" s="14">
        <v>120.004</v>
      </c>
      <c r="R4615" s="14">
        <v>0.0</v>
      </c>
      <c r="S4615" s="14">
        <v>1.0</v>
      </c>
      <c r="T4615" s="14" t="s">
        <v>104</v>
      </c>
      <c r="U4615" s="14" t="s">
        <v>68</v>
      </c>
      <c r="V4615" s="16" t="s">
        <v>54</v>
      </c>
      <c r="W4615" s="17" t="s">
        <v>251</v>
      </c>
    </row>
    <row r="4616" ht="15.75" customHeight="1">
      <c r="A4616" s="14" t="s">
        <v>11495</v>
      </c>
      <c r="B4616" s="14" t="s">
        <v>11496</v>
      </c>
      <c r="C4616" s="14">
        <v>2007.0</v>
      </c>
      <c r="D4616" s="14">
        <v>57.0</v>
      </c>
      <c r="E4616" s="14">
        <v>291400.0</v>
      </c>
      <c r="F4616" s="14" t="s">
        <v>901</v>
      </c>
      <c r="G4616" s="14" t="s">
        <v>1757</v>
      </c>
      <c r="H4616" s="14" t="s">
        <v>6296</v>
      </c>
      <c r="I4616" s="14">
        <v>0.677</v>
      </c>
      <c r="J4616" s="14">
        <v>0.444</v>
      </c>
      <c r="K4616" s="14">
        <v>0.6720210467633732</v>
      </c>
      <c r="L4616" s="14">
        <v>0.0456</v>
      </c>
      <c r="M4616" s="14">
        <v>0.137</v>
      </c>
      <c r="N4616" s="14">
        <v>1.31E-6</v>
      </c>
      <c r="O4616" s="14">
        <v>0.113</v>
      </c>
      <c r="P4616" s="14">
        <v>0.613</v>
      </c>
      <c r="Q4616" s="14">
        <v>91.798</v>
      </c>
      <c r="R4616" s="14">
        <v>7.0</v>
      </c>
      <c r="S4616" s="14">
        <v>1.0</v>
      </c>
      <c r="T4616" s="14" t="s">
        <v>104</v>
      </c>
      <c r="U4616" s="14" t="s">
        <v>68</v>
      </c>
      <c r="V4616" s="16" t="s">
        <v>407</v>
      </c>
      <c r="W4616" s="17" t="s">
        <v>185</v>
      </c>
    </row>
    <row r="4617" ht="15.75" customHeight="1">
      <c r="A4617" s="14" t="s">
        <v>22841</v>
      </c>
      <c r="B4617" s="14" t="s">
        <v>22842</v>
      </c>
      <c r="C4617" s="14">
        <v>2001.0</v>
      </c>
      <c r="D4617" s="14">
        <v>57.0</v>
      </c>
      <c r="E4617" s="14">
        <v>527133.0</v>
      </c>
      <c r="F4617" s="14" t="s">
        <v>22843</v>
      </c>
      <c r="G4617" s="14" t="s">
        <v>22844</v>
      </c>
      <c r="H4617" s="14" t="s">
        <v>22845</v>
      </c>
      <c r="I4617" s="14">
        <v>0.442</v>
      </c>
      <c r="J4617" s="14">
        <v>0.492</v>
      </c>
      <c r="K4617" s="14">
        <v>0.8889269137619207</v>
      </c>
      <c r="L4617" s="14">
        <v>0.0282</v>
      </c>
      <c r="M4617" s="14">
        <v>0.736</v>
      </c>
      <c r="N4617" s="14">
        <v>0.0</v>
      </c>
      <c r="O4617" s="14">
        <v>0.201</v>
      </c>
      <c r="P4617" s="14">
        <v>0.262</v>
      </c>
      <c r="Q4617" s="14">
        <v>108.683</v>
      </c>
      <c r="R4617" s="14">
        <v>0.0</v>
      </c>
      <c r="S4617" s="14">
        <v>1.0</v>
      </c>
      <c r="T4617" s="14" t="s">
        <v>1264</v>
      </c>
      <c r="U4617" s="14" t="s">
        <v>35</v>
      </c>
      <c r="V4617" s="16" t="s">
        <v>36</v>
      </c>
      <c r="W4617" s="17" t="s">
        <v>251</v>
      </c>
    </row>
    <row r="4618" ht="15.75" customHeight="1">
      <c r="A4618" s="14" t="s">
        <v>22846</v>
      </c>
      <c r="B4618" s="14" t="s">
        <v>22847</v>
      </c>
      <c r="C4618" s="14">
        <v>2018.0</v>
      </c>
      <c r="D4618" s="14">
        <v>57.0</v>
      </c>
      <c r="E4618" s="14">
        <v>319738.0</v>
      </c>
      <c r="F4618" s="14" t="s">
        <v>1238</v>
      </c>
      <c r="G4618" s="14" t="s">
        <v>22848</v>
      </c>
      <c r="H4618" s="14" t="s">
        <v>22849</v>
      </c>
      <c r="I4618" s="14">
        <v>0.483</v>
      </c>
      <c r="J4618" s="14">
        <v>0.552</v>
      </c>
      <c r="K4618" s="14">
        <v>0.7474172780196476</v>
      </c>
      <c r="L4618" s="14">
        <v>0.038</v>
      </c>
      <c r="M4618" s="14">
        <v>0.596</v>
      </c>
      <c r="N4618" s="14">
        <v>0.0</v>
      </c>
      <c r="O4618" s="14">
        <v>0.738</v>
      </c>
      <c r="P4618" s="14">
        <v>0.371</v>
      </c>
      <c r="Q4618" s="14">
        <v>152.078</v>
      </c>
      <c r="R4618" s="14">
        <v>11.0</v>
      </c>
      <c r="S4618" s="14">
        <v>1.0</v>
      </c>
      <c r="T4618" s="14" t="s">
        <v>1264</v>
      </c>
      <c r="U4618" s="14" t="s">
        <v>35</v>
      </c>
      <c r="V4618" s="16" t="s">
        <v>45</v>
      </c>
      <c r="W4618" s="17" t="s">
        <v>251</v>
      </c>
    </row>
    <row r="4619" ht="15.75" customHeight="1">
      <c r="A4619" s="14" t="s">
        <v>22850</v>
      </c>
      <c r="B4619" s="14" t="s">
        <v>22851</v>
      </c>
      <c r="C4619" s="14">
        <v>2020.0</v>
      </c>
      <c r="D4619" s="14">
        <v>57.0</v>
      </c>
      <c r="E4619" s="14">
        <v>246816.0</v>
      </c>
      <c r="F4619" s="14" t="s">
        <v>4278</v>
      </c>
      <c r="G4619" s="14" t="s">
        <v>2532</v>
      </c>
      <c r="H4619" s="14" t="s">
        <v>22595</v>
      </c>
      <c r="I4619" s="14">
        <v>0.591</v>
      </c>
      <c r="J4619" s="14">
        <v>0.848</v>
      </c>
      <c r="K4619" s="14">
        <v>0.8804568690590882</v>
      </c>
      <c r="L4619" s="14">
        <v>0.0828</v>
      </c>
      <c r="M4619" s="14">
        <v>0.137</v>
      </c>
      <c r="N4619" s="14">
        <v>0.0</v>
      </c>
      <c r="O4619" s="14">
        <v>0.372</v>
      </c>
      <c r="P4619" s="14">
        <v>0.385</v>
      </c>
      <c r="Q4619" s="14">
        <v>105.924</v>
      </c>
      <c r="R4619" s="14">
        <v>9.0</v>
      </c>
      <c r="S4619" s="14">
        <v>0.0</v>
      </c>
      <c r="T4619" s="14" t="s">
        <v>1434</v>
      </c>
      <c r="U4619" s="14" t="s">
        <v>35</v>
      </c>
      <c r="V4619" s="16" t="s">
        <v>45</v>
      </c>
      <c r="W4619" s="17" t="s">
        <v>251</v>
      </c>
    </row>
    <row r="4620" ht="15.75" customHeight="1">
      <c r="A4620" s="14" t="s">
        <v>22852</v>
      </c>
      <c r="B4620" s="14" t="s">
        <v>22853</v>
      </c>
      <c r="C4620" s="14">
        <v>2018.0</v>
      </c>
      <c r="D4620" s="14">
        <v>57.0</v>
      </c>
      <c r="E4620" s="14">
        <v>197789.0</v>
      </c>
      <c r="F4620" s="14" t="s">
        <v>4278</v>
      </c>
      <c r="G4620" s="14" t="s">
        <v>8374</v>
      </c>
      <c r="H4620" s="14" t="s">
        <v>19176</v>
      </c>
      <c r="I4620" s="14">
        <v>0.696</v>
      </c>
      <c r="J4620" s="14">
        <v>0.881</v>
      </c>
      <c r="K4620" s="14">
        <v>0.929951019166044</v>
      </c>
      <c r="L4620" s="14">
        <v>0.104</v>
      </c>
      <c r="M4620" s="14">
        <v>0.0235</v>
      </c>
      <c r="N4620" s="14">
        <v>0.0</v>
      </c>
      <c r="O4620" s="14">
        <v>0.277</v>
      </c>
      <c r="P4620" s="14">
        <v>0.947</v>
      </c>
      <c r="Q4620" s="14">
        <v>142.019</v>
      </c>
      <c r="R4620" s="14">
        <v>1.0</v>
      </c>
      <c r="S4620" s="14">
        <v>1.0</v>
      </c>
      <c r="T4620" s="14" t="s">
        <v>1434</v>
      </c>
      <c r="U4620" s="14" t="s">
        <v>35</v>
      </c>
      <c r="V4620" s="16" t="s">
        <v>819</v>
      </c>
      <c r="W4620" s="17" t="s">
        <v>185</v>
      </c>
    </row>
    <row r="4621" ht="15.75" customHeight="1">
      <c r="A4621" s="14" t="s">
        <v>22854</v>
      </c>
      <c r="B4621" s="14" t="s">
        <v>22855</v>
      </c>
      <c r="C4621" s="14">
        <v>2020.0</v>
      </c>
      <c r="D4621" s="14">
        <v>57.0</v>
      </c>
      <c r="E4621" s="14">
        <v>201596.0</v>
      </c>
      <c r="F4621" s="14" t="s">
        <v>9973</v>
      </c>
      <c r="G4621" s="14" t="s">
        <v>22856</v>
      </c>
      <c r="H4621" s="14" t="s">
        <v>22855</v>
      </c>
      <c r="I4621" s="14">
        <v>0.895</v>
      </c>
      <c r="J4621" s="14">
        <v>0.707</v>
      </c>
      <c r="K4621" s="14">
        <v>0.8145359655890632</v>
      </c>
      <c r="L4621" s="14">
        <v>0.0931</v>
      </c>
      <c r="M4621" s="14">
        <v>0.00935</v>
      </c>
      <c r="N4621" s="14">
        <v>0.0</v>
      </c>
      <c r="O4621" s="14">
        <v>0.115</v>
      </c>
      <c r="P4621" s="14">
        <v>0.481</v>
      </c>
      <c r="Q4621" s="14">
        <v>93.04</v>
      </c>
      <c r="R4621" s="14">
        <v>3.0</v>
      </c>
      <c r="S4621" s="14">
        <v>0.0</v>
      </c>
      <c r="T4621" s="14" t="s">
        <v>1264</v>
      </c>
      <c r="U4621" s="14" t="s">
        <v>35</v>
      </c>
      <c r="V4621" s="16" t="s">
        <v>54</v>
      </c>
      <c r="W4621" s="17" t="s">
        <v>251</v>
      </c>
    </row>
    <row r="4622" ht="15.75" customHeight="1">
      <c r="A4622" s="14" t="s">
        <v>11497</v>
      </c>
      <c r="B4622" s="14" t="s">
        <v>11498</v>
      </c>
      <c r="C4622" s="14">
        <v>2021.0</v>
      </c>
      <c r="D4622" s="14">
        <v>57.0</v>
      </c>
      <c r="E4622" s="14">
        <v>257160.0</v>
      </c>
      <c r="F4622" s="14" t="s">
        <v>1639</v>
      </c>
      <c r="G4622" s="14" t="s">
        <v>6792</v>
      </c>
      <c r="H4622" s="14" t="s">
        <v>11500</v>
      </c>
      <c r="I4622" s="14">
        <v>0.746</v>
      </c>
      <c r="J4622" s="14">
        <v>0.703</v>
      </c>
      <c r="K4622" s="14">
        <v>0.806515089923502</v>
      </c>
      <c r="L4622" s="14">
        <v>0.0291</v>
      </c>
      <c r="M4622" s="14">
        <v>0.0014</v>
      </c>
      <c r="N4622" s="14">
        <v>0.00414</v>
      </c>
      <c r="O4622" s="14">
        <v>0.066</v>
      </c>
      <c r="P4622" s="14">
        <v>0.733</v>
      </c>
      <c r="Q4622" s="14">
        <v>111.57</v>
      </c>
      <c r="R4622" s="14">
        <v>0.0</v>
      </c>
      <c r="S4622" s="14">
        <v>1.0</v>
      </c>
      <c r="T4622" s="14" t="s">
        <v>103</v>
      </c>
      <c r="U4622" s="14" t="s">
        <v>35</v>
      </c>
      <c r="V4622" s="16" t="s">
        <v>181</v>
      </c>
      <c r="W4622" s="17" t="s">
        <v>185</v>
      </c>
    </row>
    <row r="4623" ht="15.75" customHeight="1">
      <c r="A4623" s="14" t="s">
        <v>7279</v>
      </c>
      <c r="B4623" s="14" t="s">
        <v>7280</v>
      </c>
      <c r="C4623" s="14">
        <v>2019.0</v>
      </c>
      <c r="D4623" s="14">
        <v>57.0</v>
      </c>
      <c r="E4623" s="14">
        <v>150333.0</v>
      </c>
      <c r="F4623" s="14" t="s">
        <v>2584</v>
      </c>
      <c r="G4623" s="14" t="s">
        <v>7281</v>
      </c>
      <c r="H4623" s="14" t="s">
        <v>7280</v>
      </c>
      <c r="I4623" s="14">
        <v>0.514</v>
      </c>
      <c r="J4623" s="14">
        <v>0.618</v>
      </c>
      <c r="K4623" s="14">
        <v>0.8764143477236453</v>
      </c>
      <c r="L4623" s="14">
        <v>0.0317</v>
      </c>
      <c r="M4623" s="14">
        <v>0.175</v>
      </c>
      <c r="N4623" s="14">
        <v>0.0</v>
      </c>
      <c r="O4623" s="14">
        <v>0.117</v>
      </c>
      <c r="P4623" s="14">
        <v>0.401</v>
      </c>
      <c r="Q4623" s="14">
        <v>84.259</v>
      </c>
      <c r="R4623" s="14">
        <v>11.0</v>
      </c>
      <c r="S4623" s="14">
        <v>0.0</v>
      </c>
      <c r="T4623" s="14" t="s">
        <v>103</v>
      </c>
      <c r="U4623" s="14" t="s">
        <v>35</v>
      </c>
      <c r="V4623" s="16" t="s">
        <v>54</v>
      </c>
      <c r="W4623" s="17" t="s">
        <v>251</v>
      </c>
    </row>
    <row r="4624" ht="15.75" customHeight="1">
      <c r="A4624" s="14" t="s">
        <v>11501</v>
      </c>
      <c r="B4624" s="14" t="s">
        <v>11502</v>
      </c>
      <c r="C4624" s="14">
        <v>2014.0</v>
      </c>
      <c r="D4624" s="14">
        <v>57.0</v>
      </c>
      <c r="E4624" s="14">
        <v>227360.0</v>
      </c>
      <c r="F4624" s="14" t="s">
        <v>1267</v>
      </c>
      <c r="G4624" s="14" t="s">
        <v>8626</v>
      </c>
      <c r="H4624" s="14" t="s">
        <v>11503</v>
      </c>
      <c r="I4624" s="14">
        <v>0.616</v>
      </c>
      <c r="J4624" s="14">
        <v>0.789</v>
      </c>
      <c r="K4624" s="14">
        <v>0.8702329262107196</v>
      </c>
      <c r="L4624" s="14">
        <v>0.0377</v>
      </c>
      <c r="M4624" s="14">
        <v>0.053</v>
      </c>
      <c r="N4624" s="14">
        <v>0.0</v>
      </c>
      <c r="O4624" s="14">
        <v>0.142</v>
      </c>
      <c r="P4624" s="14">
        <v>0.621</v>
      </c>
      <c r="Q4624" s="14">
        <v>83.066</v>
      </c>
      <c r="R4624" s="14">
        <v>7.0</v>
      </c>
      <c r="S4624" s="14">
        <v>0.0</v>
      </c>
      <c r="T4624" s="14" t="s">
        <v>103</v>
      </c>
      <c r="U4624" s="14" t="s">
        <v>35</v>
      </c>
      <c r="V4624" s="16" t="s">
        <v>407</v>
      </c>
      <c r="W4624" s="17" t="s">
        <v>185</v>
      </c>
    </row>
    <row r="4625" ht="15.75" customHeight="1">
      <c r="A4625" s="14" t="s">
        <v>11504</v>
      </c>
      <c r="B4625" s="14" t="s">
        <v>11505</v>
      </c>
      <c r="C4625" s="14">
        <v>2016.0</v>
      </c>
      <c r="D4625" s="14">
        <v>57.0</v>
      </c>
      <c r="E4625" s="14">
        <v>363013.0</v>
      </c>
      <c r="F4625" s="14" t="s">
        <v>880</v>
      </c>
      <c r="G4625" s="14" t="s">
        <v>881</v>
      </c>
      <c r="H4625" s="14" t="s">
        <v>8161</v>
      </c>
      <c r="I4625" s="14">
        <v>0.602</v>
      </c>
      <c r="J4625" s="14">
        <v>0.874</v>
      </c>
      <c r="K4625" s="14">
        <v>0.7920561247237172</v>
      </c>
      <c r="L4625" s="14">
        <v>0.0377</v>
      </c>
      <c r="M4625" s="14">
        <v>0.521</v>
      </c>
      <c r="N4625" s="14">
        <v>0.0313</v>
      </c>
      <c r="O4625" s="14">
        <v>0.113</v>
      </c>
      <c r="P4625" s="14">
        <v>0.691</v>
      </c>
      <c r="Q4625" s="14">
        <v>103.198</v>
      </c>
      <c r="R4625" s="14">
        <v>5.0</v>
      </c>
      <c r="S4625" s="14">
        <v>0.0</v>
      </c>
      <c r="T4625" s="14" t="s">
        <v>104</v>
      </c>
      <c r="U4625" s="14" t="s">
        <v>35</v>
      </c>
      <c r="V4625" s="16" t="s">
        <v>407</v>
      </c>
      <c r="W4625" s="17" t="s">
        <v>185</v>
      </c>
    </row>
    <row r="4626" ht="15.75" customHeight="1">
      <c r="A4626" s="14" t="s">
        <v>7284</v>
      </c>
      <c r="B4626" s="14" t="s">
        <v>7286</v>
      </c>
      <c r="C4626" s="14">
        <v>2003.0</v>
      </c>
      <c r="D4626" s="14">
        <v>57.0</v>
      </c>
      <c r="E4626" s="14">
        <v>319560.0</v>
      </c>
      <c r="F4626" s="14" t="s">
        <v>3867</v>
      </c>
      <c r="G4626" s="14" t="s">
        <v>3868</v>
      </c>
      <c r="H4626" s="14" t="s">
        <v>7288</v>
      </c>
      <c r="I4626" s="14">
        <v>0.674</v>
      </c>
      <c r="J4626" s="14">
        <v>0.661</v>
      </c>
      <c r="K4626" s="14">
        <v>0.8039484097105225</v>
      </c>
      <c r="L4626" s="14">
        <v>0.0618</v>
      </c>
      <c r="M4626" s="14">
        <v>0.128</v>
      </c>
      <c r="N4626" s="14">
        <v>2.03E-5</v>
      </c>
      <c r="O4626" s="14">
        <v>0.283</v>
      </c>
      <c r="P4626" s="14">
        <v>0.458</v>
      </c>
      <c r="Q4626" s="14">
        <v>95.967</v>
      </c>
      <c r="R4626" s="14">
        <v>7.0</v>
      </c>
      <c r="S4626" s="14">
        <v>1.0</v>
      </c>
      <c r="T4626" s="14" t="s">
        <v>104</v>
      </c>
      <c r="U4626" s="14" t="s">
        <v>35</v>
      </c>
      <c r="V4626" s="16" t="s">
        <v>54</v>
      </c>
      <c r="W4626" s="17" t="s">
        <v>251</v>
      </c>
    </row>
    <row r="4627" ht="15.75" customHeight="1">
      <c r="A4627" s="14" t="s">
        <v>11507</v>
      </c>
      <c r="B4627" s="14" t="s">
        <v>11508</v>
      </c>
      <c r="C4627" s="14">
        <v>2016.0</v>
      </c>
      <c r="D4627" s="14">
        <v>57.0</v>
      </c>
      <c r="E4627" s="14">
        <v>252631.0</v>
      </c>
      <c r="F4627" s="14" t="s">
        <v>880</v>
      </c>
      <c r="G4627" s="14" t="s">
        <v>1822</v>
      </c>
      <c r="H4627" s="14" t="s">
        <v>11509</v>
      </c>
      <c r="I4627" s="14">
        <v>0.818</v>
      </c>
      <c r="J4627" s="14">
        <v>0.93</v>
      </c>
      <c r="K4627" s="14">
        <v>0.9107009175686973</v>
      </c>
      <c r="L4627" s="14">
        <v>0.247</v>
      </c>
      <c r="M4627" s="14">
        <v>0.33</v>
      </c>
      <c r="N4627" s="14">
        <v>0.0</v>
      </c>
      <c r="O4627" s="14">
        <v>0.658</v>
      </c>
      <c r="P4627" s="14">
        <v>0.831</v>
      </c>
      <c r="Q4627" s="14">
        <v>113.988</v>
      </c>
      <c r="R4627" s="14">
        <v>11.0</v>
      </c>
      <c r="S4627" s="14">
        <v>1.0</v>
      </c>
      <c r="T4627" s="14" t="s">
        <v>104</v>
      </c>
      <c r="U4627" s="14" t="s">
        <v>35</v>
      </c>
      <c r="V4627" s="16" t="s">
        <v>560</v>
      </c>
      <c r="W4627" s="17" t="s">
        <v>185</v>
      </c>
    </row>
    <row r="4628" ht="15.75" customHeight="1">
      <c r="A4628" s="14" t="s">
        <v>11510</v>
      </c>
      <c r="B4628" s="14" t="s">
        <v>11511</v>
      </c>
      <c r="C4628" s="14">
        <v>2023.0</v>
      </c>
      <c r="D4628" s="14">
        <v>57.0</v>
      </c>
      <c r="E4628" s="14">
        <v>236100.0</v>
      </c>
      <c r="F4628" s="14" t="s">
        <v>880</v>
      </c>
      <c r="G4628" s="14" t="s">
        <v>1822</v>
      </c>
      <c r="H4628" s="14" t="s">
        <v>11511</v>
      </c>
      <c r="I4628" s="14">
        <v>0.841</v>
      </c>
      <c r="J4628" s="14">
        <v>0.87</v>
      </c>
      <c r="K4628" s="14">
        <v>0.8785104698975786</v>
      </c>
      <c r="L4628" s="14">
        <v>0.216</v>
      </c>
      <c r="M4628" s="14">
        <v>0.607</v>
      </c>
      <c r="N4628" s="14">
        <v>8.83E-6</v>
      </c>
      <c r="O4628" s="14">
        <v>0.0734</v>
      </c>
      <c r="P4628" s="14">
        <v>0.803</v>
      </c>
      <c r="Q4628" s="14">
        <v>122.005</v>
      </c>
      <c r="R4628" s="14">
        <v>9.0</v>
      </c>
      <c r="S4628" s="14">
        <v>1.0</v>
      </c>
      <c r="T4628" s="14" t="s">
        <v>104</v>
      </c>
      <c r="U4628" s="14" t="s">
        <v>35</v>
      </c>
      <c r="V4628" s="16" t="s">
        <v>560</v>
      </c>
      <c r="W4628" s="17" t="s">
        <v>185</v>
      </c>
    </row>
    <row r="4629" ht="15.75" customHeight="1">
      <c r="A4629" s="14" t="s">
        <v>11512</v>
      </c>
      <c r="B4629" s="14" t="s">
        <v>11513</v>
      </c>
      <c r="C4629" s="14">
        <v>2020.0</v>
      </c>
      <c r="D4629" s="14">
        <v>57.0</v>
      </c>
      <c r="E4629" s="14">
        <v>218644.0</v>
      </c>
      <c r="F4629" s="14" t="s">
        <v>880</v>
      </c>
      <c r="G4629" s="14" t="s">
        <v>1822</v>
      </c>
      <c r="H4629" s="14" t="s">
        <v>11513</v>
      </c>
      <c r="I4629" s="14">
        <v>0.685</v>
      </c>
      <c r="J4629" s="14">
        <v>0.736</v>
      </c>
      <c r="K4629" s="14">
        <v>0.8535067268228028</v>
      </c>
      <c r="L4629" s="14">
        <v>0.0521</v>
      </c>
      <c r="M4629" s="14">
        <v>0.0997</v>
      </c>
      <c r="N4629" s="14">
        <v>0.0112</v>
      </c>
      <c r="O4629" s="14">
        <v>0.101</v>
      </c>
      <c r="P4629" s="14">
        <v>0.893</v>
      </c>
      <c r="Q4629" s="14">
        <v>117.979</v>
      </c>
      <c r="R4629" s="14">
        <v>0.0</v>
      </c>
      <c r="S4629" s="14">
        <v>1.0</v>
      </c>
      <c r="T4629" s="14" t="s">
        <v>104</v>
      </c>
      <c r="U4629" s="14" t="s">
        <v>68</v>
      </c>
      <c r="V4629" s="16" t="s">
        <v>560</v>
      </c>
      <c r="W4629" s="17" t="s">
        <v>185</v>
      </c>
    </row>
    <row r="4630" ht="15.75" customHeight="1">
      <c r="A4630" s="14" t="s">
        <v>7292</v>
      </c>
      <c r="B4630" s="14" t="s">
        <v>7293</v>
      </c>
      <c r="C4630" s="14">
        <v>2019.0</v>
      </c>
      <c r="D4630" s="14">
        <v>57.0</v>
      </c>
      <c r="E4630" s="14">
        <v>157000.0</v>
      </c>
      <c r="F4630" s="14" t="s">
        <v>7296</v>
      </c>
      <c r="G4630" s="14" t="s">
        <v>7297</v>
      </c>
      <c r="H4630" s="14" t="s">
        <v>7293</v>
      </c>
      <c r="I4630" s="14">
        <v>0.807</v>
      </c>
      <c r="J4630" s="14">
        <v>0.5</v>
      </c>
      <c r="K4630" s="14">
        <v>0.7528714734722292</v>
      </c>
      <c r="L4630" s="14">
        <v>0.0581</v>
      </c>
      <c r="M4630" s="14">
        <v>0.0335</v>
      </c>
      <c r="N4630" s="14">
        <v>8.73E-6</v>
      </c>
      <c r="O4630" s="14">
        <v>0.0967</v>
      </c>
      <c r="P4630" s="14">
        <v>0.243</v>
      </c>
      <c r="Q4630" s="14">
        <v>97.09</v>
      </c>
      <c r="R4630" s="14">
        <v>9.0</v>
      </c>
      <c r="S4630" s="14">
        <v>1.0</v>
      </c>
      <c r="T4630" s="14" t="s">
        <v>104</v>
      </c>
      <c r="U4630" s="14" t="s">
        <v>68</v>
      </c>
      <c r="V4630" s="16" t="s">
        <v>36</v>
      </c>
      <c r="W4630" s="17" t="s">
        <v>251</v>
      </c>
    </row>
    <row r="4631" ht="15.75" customHeight="1">
      <c r="A4631" s="14" t="s">
        <v>11515</v>
      </c>
      <c r="B4631" s="14" t="s">
        <v>11516</v>
      </c>
      <c r="C4631" s="14">
        <v>2024.0</v>
      </c>
      <c r="D4631" s="14">
        <v>57.0</v>
      </c>
      <c r="E4631" s="14">
        <v>160396.0</v>
      </c>
      <c r="F4631" s="14" t="s">
        <v>3223</v>
      </c>
      <c r="G4631" s="14" t="s">
        <v>3226</v>
      </c>
      <c r="H4631" s="14" t="s">
        <v>11516</v>
      </c>
      <c r="I4631" s="14">
        <v>0.744</v>
      </c>
      <c r="J4631" s="14">
        <v>0.885</v>
      </c>
      <c r="K4631" s="14">
        <v>0.8384274805715479</v>
      </c>
      <c r="L4631" s="14">
        <v>0.199</v>
      </c>
      <c r="M4631" s="14">
        <v>0.31</v>
      </c>
      <c r="N4631" s="14">
        <v>4.08E-6</v>
      </c>
      <c r="O4631" s="14">
        <v>0.0907</v>
      </c>
      <c r="P4631" s="14">
        <v>0.846</v>
      </c>
      <c r="Q4631" s="14">
        <v>100.993</v>
      </c>
      <c r="R4631" s="14">
        <v>5.0</v>
      </c>
      <c r="S4631" s="14">
        <v>1.0</v>
      </c>
      <c r="T4631" s="14" t="s">
        <v>104</v>
      </c>
      <c r="U4631" s="14" t="s">
        <v>35</v>
      </c>
      <c r="V4631" s="16" t="s">
        <v>560</v>
      </c>
      <c r="W4631" s="17" t="s">
        <v>185</v>
      </c>
    </row>
    <row r="4632" ht="15.75" customHeight="1">
      <c r="A4632" s="14" t="s">
        <v>7298</v>
      </c>
      <c r="B4632" s="14" t="s">
        <v>7299</v>
      </c>
      <c r="C4632" s="14">
        <v>2025.0</v>
      </c>
      <c r="D4632" s="14">
        <v>57.0</v>
      </c>
      <c r="E4632" s="14">
        <v>240294.0</v>
      </c>
      <c r="F4632" s="14" t="s">
        <v>2720</v>
      </c>
      <c r="G4632" s="14" t="s">
        <v>2722</v>
      </c>
      <c r="H4632" s="14" t="s">
        <v>7303</v>
      </c>
      <c r="I4632" s="14">
        <v>0.486</v>
      </c>
      <c r="J4632" s="14">
        <v>0.548</v>
      </c>
      <c r="K4632" s="14">
        <v>0.8209526661215121</v>
      </c>
      <c r="L4632" s="14">
        <v>0.0374</v>
      </c>
      <c r="M4632" s="14">
        <v>0.66</v>
      </c>
      <c r="N4632" s="14">
        <v>0.0</v>
      </c>
      <c r="O4632" s="14">
        <v>0.0679</v>
      </c>
      <c r="P4632" s="14">
        <v>0.198</v>
      </c>
      <c r="Q4632" s="14">
        <v>102.039</v>
      </c>
      <c r="R4632" s="14">
        <v>9.0</v>
      </c>
      <c r="S4632" s="14">
        <v>0.0</v>
      </c>
      <c r="T4632" s="14" t="s">
        <v>104</v>
      </c>
      <c r="U4632" s="14" t="s">
        <v>35</v>
      </c>
      <c r="V4632" s="16" t="s">
        <v>58</v>
      </c>
      <c r="W4632" s="17" t="s">
        <v>251</v>
      </c>
    </row>
    <row r="4633" ht="15.75" customHeight="1">
      <c r="A4633" s="14" t="s">
        <v>11517</v>
      </c>
      <c r="B4633" s="14" t="s">
        <v>11518</v>
      </c>
      <c r="C4633" s="14">
        <v>2012.0</v>
      </c>
      <c r="D4633" s="14">
        <v>57.0</v>
      </c>
      <c r="E4633" s="14">
        <v>236373.0</v>
      </c>
      <c r="F4633" s="14" t="s">
        <v>880</v>
      </c>
      <c r="G4633" s="14" t="s">
        <v>1822</v>
      </c>
      <c r="H4633" s="14" t="s">
        <v>7724</v>
      </c>
      <c r="I4633" s="14">
        <v>0.829</v>
      </c>
      <c r="J4633" s="14">
        <v>0.622</v>
      </c>
      <c r="K4633" s="14">
        <v>0.8184929309174066</v>
      </c>
      <c r="L4633" s="14">
        <v>0.0518</v>
      </c>
      <c r="M4633" s="14">
        <v>0.293</v>
      </c>
      <c r="N4633" s="14">
        <v>2.8E-6</v>
      </c>
      <c r="O4633" s="14">
        <v>0.167</v>
      </c>
      <c r="P4633" s="14">
        <v>0.775</v>
      </c>
      <c r="Q4633" s="14">
        <v>131.971</v>
      </c>
      <c r="R4633" s="14">
        <v>10.0</v>
      </c>
      <c r="S4633" s="14">
        <v>1.0</v>
      </c>
      <c r="T4633" s="14" t="s">
        <v>104</v>
      </c>
      <c r="U4633" s="14" t="s">
        <v>68</v>
      </c>
      <c r="V4633" s="16" t="s">
        <v>181</v>
      </c>
      <c r="W4633" s="17" t="s">
        <v>185</v>
      </c>
    </row>
    <row r="4634" ht="15.75" customHeight="1">
      <c r="A4634" s="14" t="s">
        <v>22857</v>
      </c>
      <c r="B4634" s="14" t="s">
        <v>22858</v>
      </c>
      <c r="C4634" s="14">
        <v>2016.0</v>
      </c>
      <c r="D4634" s="14">
        <v>57.0</v>
      </c>
      <c r="E4634" s="14">
        <v>224727.0</v>
      </c>
      <c r="F4634" s="14" t="s">
        <v>2584</v>
      </c>
      <c r="G4634" s="14" t="s">
        <v>22859</v>
      </c>
      <c r="H4634" s="14" t="s">
        <v>22860</v>
      </c>
      <c r="I4634" s="14">
        <v>0.684</v>
      </c>
      <c r="J4634" s="14">
        <v>0.79</v>
      </c>
      <c r="K4634" s="14">
        <v>0.870297093216044</v>
      </c>
      <c r="L4634" s="14">
        <v>0.0735</v>
      </c>
      <c r="M4634" s="14">
        <v>0.0271</v>
      </c>
      <c r="N4634" s="14">
        <v>3.71E-4</v>
      </c>
      <c r="O4634" s="14">
        <v>0.0854</v>
      </c>
      <c r="P4634" s="14">
        <v>0.549</v>
      </c>
      <c r="Q4634" s="14">
        <v>95.083</v>
      </c>
      <c r="R4634" s="14">
        <v>3.0</v>
      </c>
      <c r="S4634" s="14">
        <v>0.0</v>
      </c>
      <c r="T4634" s="14" t="s">
        <v>1264</v>
      </c>
      <c r="U4634" s="14" t="s">
        <v>35</v>
      </c>
      <c r="V4634" s="16" t="s">
        <v>333</v>
      </c>
      <c r="W4634" s="17" t="s">
        <v>185</v>
      </c>
    </row>
    <row r="4635" ht="15.75" customHeight="1">
      <c r="A4635" s="14" t="s">
        <v>22861</v>
      </c>
      <c r="B4635" s="14" t="s">
        <v>22862</v>
      </c>
      <c r="C4635" s="14">
        <v>2013.0</v>
      </c>
      <c r="D4635" s="14">
        <v>57.0</v>
      </c>
      <c r="E4635" s="14">
        <v>226120.0</v>
      </c>
      <c r="F4635" s="14" t="s">
        <v>22863</v>
      </c>
      <c r="G4635" s="14" t="s">
        <v>22864</v>
      </c>
      <c r="H4635" s="14" t="s">
        <v>22865</v>
      </c>
      <c r="I4635" s="14">
        <v>0.777</v>
      </c>
      <c r="J4635" s="14">
        <v>0.892</v>
      </c>
      <c r="K4635" s="14">
        <v>0.8987658545783423</v>
      </c>
      <c r="L4635" s="14">
        <v>0.0303</v>
      </c>
      <c r="M4635" s="14">
        <v>0.186</v>
      </c>
      <c r="N4635" s="14">
        <v>8.93E-6</v>
      </c>
      <c r="O4635" s="14">
        <v>0.0747</v>
      </c>
      <c r="P4635" s="14">
        <v>0.821</v>
      </c>
      <c r="Q4635" s="14">
        <v>115.02</v>
      </c>
      <c r="R4635" s="14">
        <v>8.0</v>
      </c>
      <c r="S4635" s="14">
        <v>1.0</v>
      </c>
      <c r="T4635" s="14" t="s">
        <v>1264</v>
      </c>
      <c r="U4635" s="14" t="s">
        <v>35</v>
      </c>
      <c r="V4635" s="16" t="s">
        <v>560</v>
      </c>
      <c r="W4635" s="17" t="s">
        <v>185</v>
      </c>
    </row>
    <row r="4636" ht="15.75" customHeight="1">
      <c r="A4636" s="14" t="s">
        <v>22866</v>
      </c>
      <c r="B4636" s="14" t="s">
        <v>22867</v>
      </c>
      <c r="C4636" s="14">
        <v>2020.0</v>
      </c>
      <c r="D4636" s="14">
        <v>57.0</v>
      </c>
      <c r="E4636" s="14">
        <v>292052.0</v>
      </c>
      <c r="F4636" s="14" t="s">
        <v>22029</v>
      </c>
      <c r="G4636" s="14" t="s">
        <v>22030</v>
      </c>
      <c r="H4636" s="14" t="s">
        <v>22069</v>
      </c>
      <c r="I4636" s="14">
        <v>0.552</v>
      </c>
      <c r="J4636" s="14">
        <v>0.41</v>
      </c>
      <c r="K4636" s="14">
        <v>0.7685710007749541</v>
      </c>
      <c r="L4636" s="14">
        <v>0.031</v>
      </c>
      <c r="M4636" s="14">
        <v>0.742</v>
      </c>
      <c r="N4636" s="14">
        <v>0.0</v>
      </c>
      <c r="O4636" s="14">
        <v>0.135</v>
      </c>
      <c r="P4636" s="14">
        <v>0.325</v>
      </c>
      <c r="Q4636" s="14">
        <v>125.25</v>
      </c>
      <c r="R4636" s="14">
        <v>5.0</v>
      </c>
      <c r="S4636" s="14">
        <v>0.0</v>
      </c>
      <c r="T4636" s="14" t="s">
        <v>1264</v>
      </c>
      <c r="U4636" s="14" t="s">
        <v>35</v>
      </c>
      <c r="V4636" s="16" t="s">
        <v>45</v>
      </c>
      <c r="W4636" s="17" t="s">
        <v>251</v>
      </c>
    </row>
    <row r="4637" ht="15.75" customHeight="1">
      <c r="A4637" s="14" t="s">
        <v>22868</v>
      </c>
      <c r="B4637" s="14" t="s">
        <v>22699</v>
      </c>
      <c r="C4637" s="14">
        <v>2022.0</v>
      </c>
      <c r="D4637" s="14">
        <v>57.0</v>
      </c>
      <c r="E4637" s="14">
        <v>229660.0</v>
      </c>
      <c r="F4637" s="14" t="s">
        <v>22110</v>
      </c>
      <c r="G4637" s="14" t="s">
        <v>22111</v>
      </c>
      <c r="H4637" s="14" t="s">
        <v>22869</v>
      </c>
      <c r="I4637" s="14">
        <v>0.692</v>
      </c>
      <c r="J4637" s="14">
        <v>0.252</v>
      </c>
      <c r="K4637" s="14">
        <v>0.7133018201887944</v>
      </c>
      <c r="L4637" s="14">
        <v>0.0431</v>
      </c>
      <c r="M4637" s="14">
        <v>0.89</v>
      </c>
      <c r="N4637" s="14">
        <v>0.0</v>
      </c>
      <c r="O4637" s="14">
        <v>0.112</v>
      </c>
      <c r="P4637" s="14">
        <v>0.29</v>
      </c>
      <c r="Q4637" s="14">
        <v>135.654</v>
      </c>
      <c r="R4637" s="14">
        <v>0.0</v>
      </c>
      <c r="S4637" s="14">
        <v>1.0</v>
      </c>
      <c r="T4637" s="14" t="s">
        <v>1264</v>
      </c>
      <c r="U4637" s="14" t="s">
        <v>35</v>
      </c>
      <c r="V4637" s="16" t="s">
        <v>36</v>
      </c>
      <c r="W4637" s="17" t="s">
        <v>251</v>
      </c>
    </row>
    <row r="4638" ht="15.75" customHeight="1">
      <c r="A4638" s="14" t="s">
        <v>22870</v>
      </c>
      <c r="B4638" s="14" t="s">
        <v>22871</v>
      </c>
      <c r="C4638" s="14">
        <v>2021.0</v>
      </c>
      <c r="D4638" s="14">
        <v>57.0</v>
      </c>
      <c r="E4638" s="14">
        <v>281106.0</v>
      </c>
      <c r="F4638" s="14" t="s">
        <v>22872</v>
      </c>
      <c r="G4638" s="14" t="s">
        <v>22873</v>
      </c>
      <c r="H4638" s="14" t="s">
        <v>22874</v>
      </c>
      <c r="I4638" s="14">
        <v>0.613</v>
      </c>
      <c r="J4638" s="14">
        <v>0.478</v>
      </c>
      <c r="K4638" s="14">
        <v>0.7773404915026344</v>
      </c>
      <c r="L4638" s="14">
        <v>0.0288</v>
      </c>
      <c r="M4638" s="14">
        <v>0.389</v>
      </c>
      <c r="N4638" s="14">
        <v>1.71E-5</v>
      </c>
      <c r="O4638" s="14">
        <v>0.108</v>
      </c>
      <c r="P4638" s="14">
        <v>0.439</v>
      </c>
      <c r="Q4638" s="14">
        <v>100.037</v>
      </c>
      <c r="R4638" s="14">
        <v>8.0</v>
      </c>
      <c r="S4638" s="14">
        <v>1.0</v>
      </c>
      <c r="T4638" s="14" t="s">
        <v>1264</v>
      </c>
      <c r="U4638" s="14" t="s">
        <v>35</v>
      </c>
      <c r="V4638" s="16" t="s">
        <v>54</v>
      </c>
      <c r="W4638" s="17" t="s">
        <v>251</v>
      </c>
    </row>
    <row r="4639" ht="15.75" customHeight="1">
      <c r="A4639" s="14" t="s">
        <v>11519</v>
      </c>
      <c r="B4639" s="14" t="s">
        <v>11520</v>
      </c>
      <c r="C4639" s="14">
        <v>2004.0</v>
      </c>
      <c r="D4639" s="14">
        <v>57.0</v>
      </c>
      <c r="E4639" s="14">
        <v>112520.0</v>
      </c>
      <c r="F4639" s="14" t="s">
        <v>10085</v>
      </c>
      <c r="G4639" s="14" t="s">
        <v>10086</v>
      </c>
      <c r="H4639" s="14" t="s">
        <v>11522</v>
      </c>
      <c r="I4639" s="14">
        <v>0.558</v>
      </c>
      <c r="J4639" s="14">
        <v>0.633</v>
      </c>
      <c r="K4639" s="14">
        <v>0.9046478300664205</v>
      </c>
      <c r="L4639" s="14">
        <v>0.0329</v>
      </c>
      <c r="M4639" s="14">
        <v>0.487</v>
      </c>
      <c r="N4639" s="14">
        <v>0.0</v>
      </c>
      <c r="O4639" s="14">
        <v>0.129</v>
      </c>
      <c r="P4639" s="14">
        <v>0.871</v>
      </c>
      <c r="Q4639" s="14">
        <v>72.494</v>
      </c>
      <c r="R4639" s="14">
        <v>7.0</v>
      </c>
      <c r="S4639" s="14">
        <v>1.0</v>
      </c>
      <c r="T4639" s="14" t="s">
        <v>103</v>
      </c>
      <c r="U4639" s="14" t="s">
        <v>35</v>
      </c>
      <c r="V4639" s="16" t="s">
        <v>560</v>
      </c>
      <c r="W4639" s="17" t="s">
        <v>185</v>
      </c>
    </row>
    <row r="4640" ht="15.75" customHeight="1">
      <c r="A4640" s="14" t="s">
        <v>7306</v>
      </c>
      <c r="B4640" s="14" t="s">
        <v>7307</v>
      </c>
      <c r="C4640" s="14">
        <v>2019.0</v>
      </c>
      <c r="D4640" s="14">
        <v>57.0</v>
      </c>
      <c r="E4640" s="14">
        <v>201313.0</v>
      </c>
      <c r="F4640" s="14" t="s">
        <v>2074</v>
      </c>
      <c r="G4640" s="14" t="s">
        <v>4895</v>
      </c>
      <c r="H4640" s="14" t="s">
        <v>7310</v>
      </c>
      <c r="I4640" s="14">
        <v>0.6</v>
      </c>
      <c r="J4640" s="14">
        <v>0.982</v>
      </c>
      <c r="K4640" s="14">
        <v>0.8906166449021322</v>
      </c>
      <c r="L4640" s="14">
        <v>0.0337</v>
      </c>
      <c r="M4640" s="14">
        <v>0.00349</v>
      </c>
      <c r="N4640" s="14">
        <v>0.48</v>
      </c>
      <c r="O4640" s="14">
        <v>0.124</v>
      </c>
      <c r="P4640" s="14">
        <v>0.212</v>
      </c>
      <c r="Q4640" s="14">
        <v>127.994</v>
      </c>
      <c r="R4640" s="14">
        <v>11.0</v>
      </c>
      <c r="S4640" s="14">
        <v>1.0</v>
      </c>
      <c r="T4640" s="14" t="s">
        <v>103</v>
      </c>
      <c r="U4640" s="14" t="s">
        <v>35</v>
      </c>
      <c r="V4640" s="16" t="s">
        <v>36</v>
      </c>
      <c r="W4640" s="17" t="s">
        <v>251</v>
      </c>
    </row>
    <row r="4641" ht="15.75" customHeight="1">
      <c r="A4641" s="14" t="s">
        <v>22875</v>
      </c>
      <c r="B4641" s="14" t="s">
        <v>22876</v>
      </c>
      <c r="C4641" s="14">
        <v>2018.0</v>
      </c>
      <c r="D4641" s="14">
        <v>57.0</v>
      </c>
      <c r="E4641" s="14">
        <v>170400.0</v>
      </c>
      <c r="F4641" s="14" t="s">
        <v>22877</v>
      </c>
      <c r="G4641" s="14" t="s">
        <v>22878</v>
      </c>
      <c r="H4641" s="14" t="s">
        <v>22876</v>
      </c>
      <c r="I4641" s="14">
        <v>0.926</v>
      </c>
      <c r="J4641" s="14">
        <v>0.733</v>
      </c>
      <c r="K4641" s="14">
        <v>0.8667037409178726</v>
      </c>
      <c r="L4641" s="14">
        <v>0.332</v>
      </c>
      <c r="M4641" s="14">
        <v>0.0451</v>
      </c>
      <c r="N4641" s="14">
        <v>1.09E-4</v>
      </c>
      <c r="O4641" s="14">
        <v>0.0435</v>
      </c>
      <c r="P4641" s="14">
        <v>0.577</v>
      </c>
      <c r="Q4641" s="14">
        <v>100.001</v>
      </c>
      <c r="R4641" s="14">
        <v>7.0</v>
      </c>
      <c r="S4641" s="14">
        <v>1.0</v>
      </c>
      <c r="T4641" s="14" t="s">
        <v>1264</v>
      </c>
      <c r="U4641" s="14" t="s">
        <v>94</v>
      </c>
      <c r="V4641" s="16" t="s">
        <v>333</v>
      </c>
      <c r="W4641" s="17" t="s">
        <v>185</v>
      </c>
    </row>
    <row r="4642" ht="15.75" customHeight="1">
      <c r="A4642" s="14" t="s">
        <v>11523</v>
      </c>
      <c r="B4642" s="14" t="s">
        <v>11524</v>
      </c>
      <c r="C4642" s="14">
        <v>2025.0</v>
      </c>
      <c r="D4642" s="14">
        <v>57.0</v>
      </c>
      <c r="E4642" s="14">
        <v>236307.0</v>
      </c>
      <c r="F4642" s="14" t="s">
        <v>11525</v>
      </c>
      <c r="G4642" s="14" t="s">
        <v>11526</v>
      </c>
      <c r="H4642" s="14" t="s">
        <v>11524</v>
      </c>
      <c r="I4642" s="14">
        <v>0.744</v>
      </c>
      <c r="J4642" s="14">
        <v>0.922</v>
      </c>
      <c r="K4642" s="14">
        <v>0.8036061856821253</v>
      </c>
      <c r="L4642" s="14">
        <v>0.0377</v>
      </c>
      <c r="M4642" s="14">
        <v>4.76E-4</v>
      </c>
      <c r="N4642" s="14">
        <v>0.182</v>
      </c>
      <c r="O4642" s="14">
        <v>0.116</v>
      </c>
      <c r="P4642" s="14">
        <v>0.572</v>
      </c>
      <c r="Q4642" s="14">
        <v>130.029</v>
      </c>
      <c r="R4642" s="14">
        <v>5.0</v>
      </c>
      <c r="S4642" s="14">
        <v>0.0</v>
      </c>
      <c r="T4642" s="14" t="s">
        <v>103</v>
      </c>
      <c r="U4642" s="14" t="s">
        <v>94</v>
      </c>
      <c r="V4642" s="16" t="s">
        <v>333</v>
      </c>
      <c r="W4642" s="17" t="s">
        <v>185</v>
      </c>
    </row>
    <row r="4643" ht="15.75" customHeight="1">
      <c r="A4643" s="14" t="s">
        <v>11527</v>
      </c>
      <c r="B4643" s="14" t="s">
        <v>11528</v>
      </c>
      <c r="C4643" s="14">
        <v>2011.0</v>
      </c>
      <c r="D4643" s="14">
        <v>57.0</v>
      </c>
      <c r="E4643" s="14">
        <v>162960.0</v>
      </c>
      <c r="F4643" s="14" t="s">
        <v>5733</v>
      </c>
      <c r="G4643" s="14" t="s">
        <v>11529</v>
      </c>
      <c r="H4643" s="14" t="s">
        <v>11530</v>
      </c>
      <c r="I4643" s="14">
        <v>0.62</v>
      </c>
      <c r="J4643" s="14">
        <v>0.904</v>
      </c>
      <c r="K4643" s="14">
        <v>0.8862318995382922</v>
      </c>
      <c r="L4643" s="14">
        <v>0.319</v>
      </c>
      <c r="M4643" s="14">
        <v>0.0715</v>
      </c>
      <c r="N4643" s="14">
        <v>0.0</v>
      </c>
      <c r="O4643" s="14">
        <v>0.262</v>
      </c>
      <c r="P4643" s="14">
        <v>0.551</v>
      </c>
      <c r="Q4643" s="14">
        <v>133.778</v>
      </c>
      <c r="R4643" s="14">
        <v>7.0</v>
      </c>
      <c r="S4643" s="14">
        <v>1.0</v>
      </c>
      <c r="T4643" s="14" t="s">
        <v>103</v>
      </c>
      <c r="U4643" s="14" t="s">
        <v>94</v>
      </c>
      <c r="V4643" s="16" t="s">
        <v>333</v>
      </c>
      <c r="W4643" s="17" t="s">
        <v>185</v>
      </c>
    </row>
    <row r="4644" ht="15.75" customHeight="1">
      <c r="A4644" s="14" t="s">
        <v>7313</v>
      </c>
      <c r="B4644" s="14" t="s">
        <v>7314</v>
      </c>
      <c r="C4644" s="14">
        <v>2024.0</v>
      </c>
      <c r="D4644" s="14">
        <v>57.0</v>
      </c>
      <c r="E4644" s="14">
        <v>171232.0</v>
      </c>
      <c r="F4644" s="14" t="s">
        <v>4278</v>
      </c>
      <c r="G4644" s="14" t="s">
        <v>7315</v>
      </c>
      <c r="H4644" s="14" t="s">
        <v>7316</v>
      </c>
      <c r="I4644" s="14">
        <v>0.737</v>
      </c>
      <c r="J4644" s="14">
        <v>0.667</v>
      </c>
      <c r="K4644" s="14">
        <v>0.8514319936506443</v>
      </c>
      <c r="L4644" s="14">
        <v>0.104</v>
      </c>
      <c r="M4644" s="14">
        <v>0.0186</v>
      </c>
      <c r="N4644" s="14">
        <v>6.32E-6</v>
      </c>
      <c r="O4644" s="14">
        <v>0.0894</v>
      </c>
      <c r="P4644" s="14">
        <v>0.384</v>
      </c>
      <c r="Q4644" s="14">
        <v>146.045</v>
      </c>
      <c r="R4644" s="14">
        <v>2.0</v>
      </c>
      <c r="S4644" s="14">
        <v>0.0</v>
      </c>
      <c r="T4644" s="14" t="s">
        <v>103</v>
      </c>
      <c r="U4644" s="14" t="s">
        <v>94</v>
      </c>
      <c r="V4644" s="16" t="s">
        <v>45</v>
      </c>
      <c r="W4644" s="17" t="s">
        <v>251</v>
      </c>
    </row>
    <row r="4645" ht="15.75" customHeight="1">
      <c r="A4645" s="14" t="s">
        <v>11532</v>
      </c>
      <c r="B4645" s="14" t="s">
        <v>11533</v>
      </c>
      <c r="C4645" s="14">
        <v>1960.0</v>
      </c>
      <c r="D4645" s="14">
        <v>57.0</v>
      </c>
      <c r="E4645" s="14">
        <v>141493.0</v>
      </c>
      <c r="F4645" s="14" t="s">
        <v>11534</v>
      </c>
      <c r="G4645" s="14" t="s">
        <v>11535</v>
      </c>
      <c r="H4645" s="14" t="s">
        <v>11533</v>
      </c>
      <c r="I4645" s="14">
        <v>0.471</v>
      </c>
      <c r="J4645" s="14">
        <v>0.449</v>
      </c>
      <c r="K4645" s="14">
        <v>0.7639081983880414</v>
      </c>
      <c r="L4645" s="14">
        <v>0.0546</v>
      </c>
      <c r="M4645" s="14">
        <v>0.794</v>
      </c>
      <c r="N4645" s="14">
        <v>2.25E-5</v>
      </c>
      <c r="O4645" s="14">
        <v>0.35</v>
      </c>
      <c r="P4645" s="14">
        <v>0.715</v>
      </c>
      <c r="Q4645" s="14">
        <v>74.673</v>
      </c>
      <c r="R4645" s="14">
        <v>11.0</v>
      </c>
      <c r="S4645" s="14">
        <v>0.0</v>
      </c>
      <c r="T4645" s="14" t="s">
        <v>103</v>
      </c>
      <c r="U4645" s="14" t="s">
        <v>94</v>
      </c>
      <c r="V4645" s="16" t="s">
        <v>181</v>
      </c>
      <c r="W4645" s="17" t="s">
        <v>185</v>
      </c>
    </row>
    <row r="4646" ht="15.75" customHeight="1">
      <c r="A4646" s="14" t="s">
        <v>22879</v>
      </c>
      <c r="B4646" s="14" t="s">
        <v>22880</v>
      </c>
      <c r="C4646" s="14">
        <v>2022.0</v>
      </c>
      <c r="D4646" s="14">
        <v>57.0</v>
      </c>
      <c r="E4646" s="14">
        <v>122226.0</v>
      </c>
      <c r="F4646" s="14" t="s">
        <v>13261</v>
      </c>
      <c r="G4646" s="14" t="s">
        <v>22346</v>
      </c>
      <c r="H4646" s="14" t="s">
        <v>22881</v>
      </c>
      <c r="I4646" s="14">
        <v>0.788</v>
      </c>
      <c r="J4646" s="14">
        <v>0.4</v>
      </c>
      <c r="K4646" s="14">
        <v>0.8364383034064887</v>
      </c>
      <c r="L4646" s="14">
        <v>0.115</v>
      </c>
      <c r="M4646" s="14">
        <v>0.454</v>
      </c>
      <c r="N4646" s="14">
        <v>1.41E-4</v>
      </c>
      <c r="O4646" s="14">
        <v>0.0686</v>
      </c>
      <c r="P4646" s="14">
        <v>0.558</v>
      </c>
      <c r="Q4646" s="14">
        <v>97.936</v>
      </c>
      <c r="R4646" s="14">
        <v>2.0</v>
      </c>
      <c r="S4646" s="14">
        <v>1.0</v>
      </c>
      <c r="T4646" s="14" t="s">
        <v>1264</v>
      </c>
      <c r="U4646" s="14" t="s">
        <v>68</v>
      </c>
      <c r="V4646" s="16" t="s">
        <v>333</v>
      </c>
      <c r="W4646" s="17" t="s">
        <v>185</v>
      </c>
    </row>
    <row r="4647" ht="15.75" customHeight="1">
      <c r="A4647" s="14" t="s">
        <v>22882</v>
      </c>
      <c r="B4647" s="14" t="s">
        <v>22883</v>
      </c>
      <c r="C4647" s="14">
        <v>2017.0</v>
      </c>
      <c r="D4647" s="14">
        <v>57.0</v>
      </c>
      <c r="E4647" s="14">
        <v>201658.0</v>
      </c>
      <c r="F4647" s="14" t="s">
        <v>22473</v>
      </c>
      <c r="G4647" s="14" t="s">
        <v>22884</v>
      </c>
      <c r="H4647" s="14" t="s">
        <v>22885</v>
      </c>
      <c r="I4647" s="14">
        <v>0.604</v>
      </c>
      <c r="J4647" s="14">
        <v>0.687</v>
      </c>
      <c r="K4647" s="14">
        <v>0.8647573417563631</v>
      </c>
      <c r="L4647" s="14">
        <v>0.0327</v>
      </c>
      <c r="M4647" s="14">
        <v>0.757</v>
      </c>
      <c r="N4647" s="14">
        <v>0.234</v>
      </c>
      <c r="O4647" s="14">
        <v>0.0718</v>
      </c>
      <c r="P4647" s="14">
        <v>0.504</v>
      </c>
      <c r="Q4647" s="14">
        <v>119.992</v>
      </c>
      <c r="R4647" s="14">
        <v>0.0</v>
      </c>
      <c r="S4647" s="14">
        <v>0.0</v>
      </c>
      <c r="T4647" s="14" t="s">
        <v>1434</v>
      </c>
      <c r="U4647" s="14" t="s">
        <v>94</v>
      </c>
      <c r="V4647" s="16" t="s">
        <v>333</v>
      </c>
      <c r="W4647" s="17" t="s">
        <v>185</v>
      </c>
    </row>
    <row r="4648" ht="15.75" customHeight="1">
      <c r="A4648" s="14" t="s">
        <v>22886</v>
      </c>
      <c r="B4648" s="14" t="s">
        <v>11323</v>
      </c>
      <c r="C4648" s="14">
        <v>2013.0</v>
      </c>
      <c r="D4648" s="14">
        <v>57.0</v>
      </c>
      <c r="E4648" s="14">
        <v>231840.0</v>
      </c>
      <c r="F4648" s="14" t="s">
        <v>11325</v>
      </c>
      <c r="G4648" s="14" t="s">
        <v>11326</v>
      </c>
      <c r="H4648" s="14" t="s">
        <v>22887</v>
      </c>
      <c r="I4648" s="14">
        <v>0.346</v>
      </c>
      <c r="J4648" s="14">
        <v>0.437</v>
      </c>
      <c r="K4648" s="14">
        <v>0.8388338716052697</v>
      </c>
      <c r="L4648" s="14">
        <v>0.0423</v>
      </c>
      <c r="M4648" s="14">
        <v>0.785</v>
      </c>
      <c r="N4648" s="14">
        <v>4.23E-5</v>
      </c>
      <c r="O4648" s="14">
        <v>0.119</v>
      </c>
      <c r="P4648" s="14">
        <v>0.107</v>
      </c>
      <c r="Q4648" s="14">
        <v>127.145</v>
      </c>
      <c r="R4648" s="14">
        <v>7.0</v>
      </c>
      <c r="S4648" s="14">
        <v>1.0</v>
      </c>
      <c r="T4648" s="14" t="s">
        <v>1434</v>
      </c>
      <c r="U4648" s="14" t="s">
        <v>94</v>
      </c>
      <c r="V4648" s="16" t="s">
        <v>58</v>
      </c>
      <c r="W4648" s="17" t="s">
        <v>251</v>
      </c>
    </row>
    <row r="4649" ht="15.75" customHeight="1">
      <c r="A4649" s="14" t="s">
        <v>22888</v>
      </c>
      <c r="B4649" s="14" t="s">
        <v>22889</v>
      </c>
      <c r="C4649" s="14">
        <v>2014.0</v>
      </c>
      <c r="D4649" s="14">
        <v>57.0</v>
      </c>
      <c r="E4649" s="14">
        <v>241761.0</v>
      </c>
      <c r="F4649" s="14" t="s">
        <v>4278</v>
      </c>
      <c r="G4649" s="14" t="s">
        <v>2532</v>
      </c>
      <c r="H4649" s="14" t="s">
        <v>22426</v>
      </c>
      <c r="I4649" s="14">
        <v>0.556</v>
      </c>
      <c r="J4649" s="14">
        <v>0.897</v>
      </c>
      <c r="K4649" s="14">
        <v>0.9099095245030286</v>
      </c>
      <c r="L4649" s="14">
        <v>0.282</v>
      </c>
      <c r="M4649" s="14">
        <v>0.181</v>
      </c>
      <c r="N4649" s="14">
        <v>0.0</v>
      </c>
      <c r="O4649" s="14">
        <v>0.379</v>
      </c>
      <c r="P4649" s="14">
        <v>0.551</v>
      </c>
      <c r="Q4649" s="14">
        <v>84.604</v>
      </c>
      <c r="R4649" s="14">
        <v>2.0</v>
      </c>
      <c r="S4649" s="14">
        <v>1.0</v>
      </c>
      <c r="T4649" s="14" t="s">
        <v>1434</v>
      </c>
      <c r="U4649" s="14" t="s">
        <v>35</v>
      </c>
      <c r="V4649" s="16" t="s">
        <v>333</v>
      </c>
      <c r="W4649" s="17" t="s">
        <v>185</v>
      </c>
    </row>
    <row r="4650" ht="15.75" customHeight="1">
      <c r="A4650" s="14" t="s">
        <v>22890</v>
      </c>
      <c r="B4650" s="14" t="s">
        <v>22891</v>
      </c>
      <c r="C4650" s="14">
        <v>2016.0</v>
      </c>
      <c r="D4650" s="14">
        <v>57.0</v>
      </c>
      <c r="E4650" s="14">
        <v>221619.0</v>
      </c>
      <c r="F4650" s="14" t="s">
        <v>4278</v>
      </c>
      <c r="G4650" s="14" t="s">
        <v>2532</v>
      </c>
      <c r="H4650" s="14" t="s">
        <v>17116</v>
      </c>
      <c r="I4650" s="14">
        <v>0.462</v>
      </c>
      <c r="J4650" s="14">
        <v>0.576</v>
      </c>
      <c r="K4650" s="14">
        <v>0.8656342908291312</v>
      </c>
      <c r="L4650" s="14">
        <v>0.0831</v>
      </c>
      <c r="M4650" s="14">
        <v>0.124</v>
      </c>
      <c r="N4650" s="14">
        <v>0.0</v>
      </c>
      <c r="O4650" s="14">
        <v>0.127</v>
      </c>
      <c r="P4650" s="14">
        <v>0.278</v>
      </c>
      <c r="Q4650" s="14">
        <v>102.972</v>
      </c>
      <c r="R4650" s="14">
        <v>2.0</v>
      </c>
      <c r="S4650" s="14">
        <v>1.0</v>
      </c>
      <c r="T4650" s="14" t="s">
        <v>1434</v>
      </c>
      <c r="U4650" s="14" t="s">
        <v>35</v>
      </c>
      <c r="V4650" s="16" t="s">
        <v>36</v>
      </c>
      <c r="W4650" s="17" t="s">
        <v>251</v>
      </c>
    </row>
    <row r="4651" ht="15.75" customHeight="1">
      <c r="A4651" s="14" t="s">
        <v>22892</v>
      </c>
      <c r="B4651" s="14" t="s">
        <v>22893</v>
      </c>
      <c r="C4651" s="14">
        <v>2016.0</v>
      </c>
      <c r="D4651" s="14">
        <v>57.0</v>
      </c>
      <c r="E4651" s="14">
        <v>121770.0</v>
      </c>
      <c r="F4651" s="14" t="s">
        <v>4278</v>
      </c>
      <c r="G4651" s="14" t="s">
        <v>2532</v>
      </c>
      <c r="H4651" s="14" t="s">
        <v>5376</v>
      </c>
      <c r="I4651" s="14">
        <v>0.573</v>
      </c>
      <c r="J4651" s="14">
        <v>0.89</v>
      </c>
      <c r="K4651" s="14">
        <v>0.8989797445960906</v>
      </c>
      <c r="L4651" s="14">
        <v>0.214</v>
      </c>
      <c r="M4651" s="14">
        <v>0.0212</v>
      </c>
      <c r="N4651" s="14">
        <v>0.0</v>
      </c>
      <c r="O4651" s="14">
        <v>0.132</v>
      </c>
      <c r="P4651" s="14">
        <v>0.242</v>
      </c>
      <c r="Q4651" s="14">
        <v>130.251</v>
      </c>
      <c r="R4651" s="14">
        <v>5.0</v>
      </c>
      <c r="S4651" s="14">
        <v>0.0</v>
      </c>
      <c r="T4651" s="14" t="s">
        <v>1434</v>
      </c>
      <c r="U4651" s="14" t="s">
        <v>35</v>
      </c>
      <c r="V4651" s="16" t="s">
        <v>36</v>
      </c>
      <c r="W4651" s="17" t="s">
        <v>251</v>
      </c>
    </row>
    <row r="4652" ht="15.75" customHeight="1">
      <c r="A4652" s="14" t="s">
        <v>22894</v>
      </c>
      <c r="B4652" s="14" t="s">
        <v>22895</v>
      </c>
      <c r="C4652" s="14">
        <v>2017.0</v>
      </c>
      <c r="D4652" s="14">
        <v>57.0</v>
      </c>
      <c r="E4652" s="14">
        <v>139971.0</v>
      </c>
      <c r="F4652" s="14" t="s">
        <v>4278</v>
      </c>
      <c r="G4652" s="14" t="s">
        <v>2532</v>
      </c>
      <c r="H4652" s="14" t="s">
        <v>22521</v>
      </c>
      <c r="I4652" s="14">
        <v>0.477</v>
      </c>
      <c r="J4652" s="14">
        <v>0.581</v>
      </c>
      <c r="K4652" s="14">
        <v>0.7863666502516125</v>
      </c>
      <c r="L4652" s="14">
        <v>0.119</v>
      </c>
      <c r="M4652" s="14">
        <v>0.523</v>
      </c>
      <c r="N4652" s="14">
        <v>0.0</v>
      </c>
      <c r="O4652" s="14">
        <v>0.201</v>
      </c>
      <c r="P4652" s="14">
        <v>0.282</v>
      </c>
      <c r="Q4652" s="14">
        <v>129.571</v>
      </c>
      <c r="R4652" s="14">
        <v>8.0</v>
      </c>
      <c r="S4652" s="14">
        <v>1.0</v>
      </c>
      <c r="T4652" s="14" t="s">
        <v>1434</v>
      </c>
      <c r="U4652" s="14" t="s">
        <v>35</v>
      </c>
      <c r="V4652" s="16" t="s">
        <v>36</v>
      </c>
      <c r="W4652" s="17" t="s">
        <v>251</v>
      </c>
    </row>
    <row r="4653" ht="15.75" customHeight="1">
      <c r="A4653" s="14" t="s">
        <v>22896</v>
      </c>
      <c r="B4653" s="14" t="s">
        <v>22897</v>
      </c>
      <c r="C4653" s="14">
        <v>2018.0</v>
      </c>
      <c r="D4653" s="14">
        <v>57.0</v>
      </c>
      <c r="E4653" s="14">
        <v>271805.0</v>
      </c>
      <c r="F4653" s="14" t="s">
        <v>8031</v>
      </c>
      <c r="G4653" s="14" t="s">
        <v>22660</v>
      </c>
      <c r="H4653" s="14" t="s">
        <v>22661</v>
      </c>
      <c r="I4653" s="14">
        <v>0.389</v>
      </c>
      <c r="J4653" s="14">
        <v>0.591</v>
      </c>
      <c r="K4653" s="14">
        <v>0.7940239128870016</v>
      </c>
      <c r="L4653" s="14">
        <v>0.0619</v>
      </c>
      <c r="M4653" s="14">
        <v>0.0311</v>
      </c>
      <c r="N4653" s="14">
        <v>6.53E-5</v>
      </c>
      <c r="O4653" s="14">
        <v>0.392</v>
      </c>
      <c r="P4653" s="14">
        <v>0.255</v>
      </c>
      <c r="Q4653" s="14">
        <v>138.829</v>
      </c>
      <c r="R4653" s="14">
        <v>7.0</v>
      </c>
      <c r="S4653" s="14">
        <v>1.0</v>
      </c>
      <c r="T4653" s="14" t="s">
        <v>1434</v>
      </c>
      <c r="U4653" s="14" t="s">
        <v>35</v>
      </c>
      <c r="V4653" s="16" t="s">
        <v>36</v>
      </c>
      <c r="W4653" s="17" t="s">
        <v>251</v>
      </c>
    </row>
    <row r="4654" ht="15.75" customHeight="1">
      <c r="A4654" s="14" t="s">
        <v>22898</v>
      </c>
      <c r="B4654" s="14" t="s">
        <v>22899</v>
      </c>
      <c r="C4654" s="14">
        <v>2024.0</v>
      </c>
      <c r="D4654" s="14">
        <v>57.0</v>
      </c>
      <c r="E4654" s="14">
        <v>184973.0</v>
      </c>
      <c r="F4654" s="14" t="s">
        <v>8031</v>
      </c>
      <c r="G4654" s="14" t="s">
        <v>22660</v>
      </c>
      <c r="H4654" s="14" t="s">
        <v>22806</v>
      </c>
      <c r="I4654" s="14">
        <v>0.632</v>
      </c>
      <c r="J4654" s="14">
        <v>0.778</v>
      </c>
      <c r="K4654" s="14">
        <v>0.8344705152432044</v>
      </c>
      <c r="L4654" s="14">
        <v>0.133</v>
      </c>
      <c r="M4654" s="14">
        <v>0.184</v>
      </c>
      <c r="N4654" s="14">
        <v>1.19E-5</v>
      </c>
      <c r="O4654" s="14">
        <v>0.138</v>
      </c>
      <c r="P4654" s="14">
        <v>0.2</v>
      </c>
      <c r="Q4654" s="14">
        <v>119.989</v>
      </c>
      <c r="R4654" s="14">
        <v>1.0</v>
      </c>
      <c r="S4654" s="14">
        <v>1.0</v>
      </c>
      <c r="T4654" s="14" t="s">
        <v>1434</v>
      </c>
      <c r="U4654" s="14" t="s">
        <v>35</v>
      </c>
      <c r="V4654" s="16" t="s">
        <v>36</v>
      </c>
      <c r="W4654" s="17" t="s">
        <v>251</v>
      </c>
    </row>
    <row r="4655" ht="15.75" customHeight="1">
      <c r="A4655" s="14" t="s">
        <v>22900</v>
      </c>
      <c r="B4655" s="14" t="s">
        <v>22901</v>
      </c>
      <c r="C4655" s="14">
        <v>2024.0</v>
      </c>
      <c r="D4655" s="14">
        <v>57.0</v>
      </c>
      <c r="E4655" s="14">
        <v>113160.0</v>
      </c>
      <c r="F4655" s="14" t="s">
        <v>8031</v>
      </c>
      <c r="G4655" s="14" t="s">
        <v>22660</v>
      </c>
      <c r="H4655" s="14" t="s">
        <v>22806</v>
      </c>
      <c r="I4655" s="14">
        <v>0.672</v>
      </c>
      <c r="J4655" s="14">
        <v>0.781</v>
      </c>
      <c r="K4655" s="14">
        <v>0.7847196971149506</v>
      </c>
      <c r="L4655" s="14">
        <v>0.0499</v>
      </c>
      <c r="M4655" s="14">
        <v>0.147</v>
      </c>
      <c r="N4655" s="14">
        <v>0.877</v>
      </c>
      <c r="O4655" s="14">
        <v>0.0918</v>
      </c>
      <c r="P4655" s="14">
        <v>0.793</v>
      </c>
      <c r="Q4655" s="14">
        <v>142.497</v>
      </c>
      <c r="R4655" s="14">
        <v>11.0</v>
      </c>
      <c r="S4655" s="14">
        <v>1.0</v>
      </c>
      <c r="T4655" s="14" t="s">
        <v>1434</v>
      </c>
      <c r="U4655" s="14" t="s">
        <v>35</v>
      </c>
      <c r="V4655" s="16" t="s">
        <v>181</v>
      </c>
      <c r="W4655" s="17" t="s">
        <v>185</v>
      </c>
    </row>
    <row r="4656" ht="15.75" customHeight="1">
      <c r="A4656" s="14" t="s">
        <v>22902</v>
      </c>
      <c r="B4656" s="14" t="s">
        <v>22903</v>
      </c>
      <c r="C4656" s="14">
        <v>2020.0</v>
      </c>
      <c r="D4656" s="14">
        <v>57.0</v>
      </c>
      <c r="E4656" s="14">
        <v>182171.0</v>
      </c>
      <c r="F4656" s="14" t="s">
        <v>8031</v>
      </c>
      <c r="G4656" s="14" t="s">
        <v>22664</v>
      </c>
      <c r="H4656" s="14" t="s">
        <v>22665</v>
      </c>
      <c r="I4656" s="14">
        <v>0.739</v>
      </c>
      <c r="J4656" s="14">
        <v>0.725</v>
      </c>
      <c r="K4656" s="14">
        <v>0.8516886616719422</v>
      </c>
      <c r="L4656" s="14">
        <v>0.084</v>
      </c>
      <c r="M4656" s="14">
        <v>0.149</v>
      </c>
      <c r="N4656" s="14">
        <v>0.0</v>
      </c>
      <c r="O4656" s="14">
        <v>0.0793</v>
      </c>
      <c r="P4656" s="14">
        <v>0.136</v>
      </c>
      <c r="Q4656" s="14">
        <v>118.994</v>
      </c>
      <c r="R4656" s="14">
        <v>1.0</v>
      </c>
      <c r="S4656" s="14">
        <v>1.0</v>
      </c>
      <c r="T4656" s="14" t="s">
        <v>1434</v>
      </c>
      <c r="U4656" s="14" t="s">
        <v>35</v>
      </c>
      <c r="V4656" s="16" t="s">
        <v>58</v>
      </c>
      <c r="W4656" s="17" t="s">
        <v>251</v>
      </c>
    </row>
    <row r="4657" ht="15.75" customHeight="1">
      <c r="A4657" s="14" t="s">
        <v>22904</v>
      </c>
      <c r="B4657" s="14" t="s">
        <v>22905</v>
      </c>
      <c r="C4657" s="14">
        <v>2021.0</v>
      </c>
      <c r="D4657" s="14">
        <v>57.0</v>
      </c>
      <c r="E4657" s="14">
        <v>198600.0</v>
      </c>
      <c r="F4657" s="14" t="s">
        <v>8031</v>
      </c>
      <c r="G4657" s="14" t="s">
        <v>22529</v>
      </c>
      <c r="H4657" s="14" t="s">
        <v>22905</v>
      </c>
      <c r="I4657" s="14">
        <v>0.469</v>
      </c>
      <c r="J4657" s="14">
        <v>0.706</v>
      </c>
      <c r="K4657" s="14">
        <v>0.8153273586547318</v>
      </c>
      <c r="L4657" s="14">
        <v>0.0368</v>
      </c>
      <c r="M4657" s="14">
        <v>9.63E-4</v>
      </c>
      <c r="N4657" s="14">
        <v>0.449</v>
      </c>
      <c r="O4657" s="14">
        <v>0.35</v>
      </c>
      <c r="P4657" s="14">
        <v>0.28</v>
      </c>
      <c r="Q4657" s="14">
        <v>161.002</v>
      </c>
      <c r="R4657" s="14">
        <v>0.0</v>
      </c>
      <c r="S4657" s="14">
        <v>1.0</v>
      </c>
      <c r="T4657" s="14" t="s">
        <v>1434</v>
      </c>
      <c r="U4657" s="14" t="s">
        <v>35</v>
      </c>
      <c r="V4657" s="16" t="s">
        <v>36</v>
      </c>
      <c r="W4657" s="17" t="s">
        <v>251</v>
      </c>
    </row>
    <row r="4658" ht="15.75" customHeight="1">
      <c r="A4658" s="14" t="s">
        <v>22906</v>
      </c>
      <c r="B4658" s="14" t="s">
        <v>22907</v>
      </c>
      <c r="C4658" s="14">
        <v>2022.0</v>
      </c>
      <c r="D4658" s="14">
        <v>57.0</v>
      </c>
      <c r="E4658" s="14">
        <v>222025.0</v>
      </c>
      <c r="F4658" s="14" t="s">
        <v>4278</v>
      </c>
      <c r="G4658" s="14" t="s">
        <v>8374</v>
      </c>
      <c r="H4658" s="14" t="s">
        <v>22908</v>
      </c>
      <c r="I4658" s="14">
        <v>0.439</v>
      </c>
      <c r="J4658" s="14">
        <v>0.352</v>
      </c>
      <c r="K4658" s="14">
        <v>0.7684640557660801</v>
      </c>
      <c r="L4658" s="14">
        <v>0.057</v>
      </c>
      <c r="M4658" s="14">
        <v>0.587</v>
      </c>
      <c r="N4658" s="14">
        <v>0.0</v>
      </c>
      <c r="O4658" s="14">
        <v>0.14</v>
      </c>
      <c r="P4658" s="14">
        <v>0.548</v>
      </c>
      <c r="Q4658" s="14">
        <v>181.517</v>
      </c>
      <c r="R4658" s="14">
        <v>0.0</v>
      </c>
      <c r="S4658" s="14">
        <v>1.0</v>
      </c>
      <c r="T4658" s="14" t="s">
        <v>1434</v>
      </c>
      <c r="U4658" s="14" t="s">
        <v>35</v>
      </c>
      <c r="V4658" s="16" t="s">
        <v>333</v>
      </c>
      <c r="W4658" s="17" t="s">
        <v>185</v>
      </c>
    </row>
    <row r="4659" ht="15.75" customHeight="1">
      <c r="A4659" s="14" t="s">
        <v>22909</v>
      </c>
      <c r="B4659" s="14" t="s">
        <v>22910</v>
      </c>
      <c r="C4659" s="14">
        <v>2023.0</v>
      </c>
      <c r="D4659" s="14">
        <v>57.0</v>
      </c>
      <c r="E4659" s="14">
        <v>210419.0</v>
      </c>
      <c r="F4659" s="14" t="s">
        <v>22911</v>
      </c>
      <c r="G4659" s="14" t="s">
        <v>22912</v>
      </c>
      <c r="H4659" s="14" t="s">
        <v>22274</v>
      </c>
      <c r="I4659" s="14">
        <v>0.624</v>
      </c>
      <c r="J4659" s="14">
        <v>0.473</v>
      </c>
      <c r="K4659" s="14">
        <v>0.834149680216582</v>
      </c>
      <c r="L4659" s="14">
        <v>0.03</v>
      </c>
      <c r="M4659" s="14">
        <v>0.591</v>
      </c>
      <c r="N4659" s="14">
        <v>0.0</v>
      </c>
      <c r="O4659" s="14">
        <v>0.125</v>
      </c>
      <c r="P4659" s="14">
        <v>0.458</v>
      </c>
      <c r="Q4659" s="14">
        <v>170.055</v>
      </c>
      <c r="R4659" s="14">
        <v>7.0</v>
      </c>
      <c r="S4659" s="14">
        <v>1.0</v>
      </c>
      <c r="T4659" s="14" t="s">
        <v>1434</v>
      </c>
      <c r="U4659" s="14" t="s">
        <v>35</v>
      </c>
      <c r="V4659" s="16" t="s">
        <v>54</v>
      </c>
      <c r="W4659" s="17" t="s">
        <v>251</v>
      </c>
    </row>
    <row r="4660" ht="15.75" customHeight="1">
      <c r="A4660" s="14" t="s">
        <v>22913</v>
      </c>
      <c r="B4660" s="14" t="s">
        <v>22914</v>
      </c>
      <c r="C4660" s="14">
        <v>2015.0</v>
      </c>
      <c r="D4660" s="14">
        <v>57.0</v>
      </c>
      <c r="E4660" s="14">
        <v>128013.0</v>
      </c>
      <c r="F4660" s="14" t="s">
        <v>9843</v>
      </c>
      <c r="G4660" s="14" t="s">
        <v>22915</v>
      </c>
      <c r="H4660" s="14" t="s">
        <v>22916</v>
      </c>
      <c r="I4660" s="14">
        <v>0.878</v>
      </c>
      <c r="J4660" s="14">
        <v>0.455</v>
      </c>
      <c r="K4660" s="14">
        <v>0.7853399781664205</v>
      </c>
      <c r="L4660" s="14">
        <v>0.0764</v>
      </c>
      <c r="M4660" s="14">
        <v>0.0453</v>
      </c>
      <c r="N4660" s="14">
        <v>0.0049</v>
      </c>
      <c r="O4660" s="14">
        <v>0.0353</v>
      </c>
      <c r="P4660" s="14">
        <v>0.797</v>
      </c>
      <c r="Q4660" s="14">
        <v>129.954</v>
      </c>
      <c r="R4660" s="14">
        <v>0.0</v>
      </c>
      <c r="S4660" s="14">
        <v>1.0</v>
      </c>
      <c r="T4660" s="14" t="s">
        <v>1434</v>
      </c>
      <c r="U4660" s="14" t="s">
        <v>35</v>
      </c>
      <c r="V4660" s="16" t="s">
        <v>181</v>
      </c>
      <c r="W4660" s="17" t="s">
        <v>185</v>
      </c>
    </row>
    <row r="4661" ht="15.75" customHeight="1">
      <c r="A4661" s="14" t="s">
        <v>22917</v>
      </c>
      <c r="B4661" s="14" t="s">
        <v>22918</v>
      </c>
      <c r="C4661" s="14">
        <v>2004.0</v>
      </c>
      <c r="D4661" s="14">
        <v>57.0</v>
      </c>
      <c r="E4661" s="14">
        <v>321240.0</v>
      </c>
      <c r="F4661" s="14" t="s">
        <v>1629</v>
      </c>
      <c r="G4661" s="14" t="s">
        <v>3165</v>
      </c>
      <c r="H4661" s="14" t="s">
        <v>22919</v>
      </c>
      <c r="I4661" s="14">
        <v>0.805</v>
      </c>
      <c r="J4661" s="14">
        <v>0.918</v>
      </c>
      <c r="K4661" s="14">
        <v>0.8503625435619029</v>
      </c>
      <c r="L4661" s="14">
        <v>0.0853</v>
      </c>
      <c r="M4661" s="14">
        <v>0.0384</v>
      </c>
      <c r="N4661" s="14">
        <v>7.27E-5</v>
      </c>
      <c r="O4661" s="14">
        <v>0.555</v>
      </c>
      <c r="P4661" s="14">
        <v>0.648</v>
      </c>
      <c r="Q4661" s="14">
        <v>104.97</v>
      </c>
      <c r="R4661" s="14">
        <v>5.0</v>
      </c>
      <c r="S4661" s="14">
        <v>0.0</v>
      </c>
      <c r="T4661" s="14" t="s">
        <v>1264</v>
      </c>
      <c r="U4661" s="14" t="s">
        <v>35</v>
      </c>
      <c r="V4661" s="16" t="s">
        <v>407</v>
      </c>
      <c r="W4661" s="17" t="s">
        <v>185</v>
      </c>
    </row>
    <row r="4662" ht="15.75" customHeight="1">
      <c r="A4662" s="14" t="s">
        <v>11536</v>
      </c>
      <c r="B4662" s="14" t="s">
        <v>11537</v>
      </c>
      <c r="C4662" s="14">
        <v>1999.0</v>
      </c>
      <c r="D4662" s="14">
        <v>57.0</v>
      </c>
      <c r="E4662" s="14">
        <v>367818.0</v>
      </c>
      <c r="F4662" s="14" t="s">
        <v>11538</v>
      </c>
      <c r="G4662" s="14" t="s">
        <v>11539</v>
      </c>
      <c r="H4662" s="14" t="s">
        <v>11537</v>
      </c>
      <c r="I4662" s="14">
        <v>0.733</v>
      </c>
      <c r="J4662" s="14">
        <v>0.963</v>
      </c>
      <c r="K4662" s="14">
        <v>0.8662545718806012</v>
      </c>
      <c r="L4662" s="14">
        <v>0.0665</v>
      </c>
      <c r="M4662" s="14">
        <v>0.0558</v>
      </c>
      <c r="N4662" s="14">
        <v>1.32E-5</v>
      </c>
      <c r="O4662" s="14">
        <v>0.0766</v>
      </c>
      <c r="P4662" s="14">
        <v>0.91</v>
      </c>
      <c r="Q4662" s="14">
        <v>145.05</v>
      </c>
      <c r="R4662" s="14">
        <v>10.0</v>
      </c>
      <c r="S4662" s="14">
        <v>1.0</v>
      </c>
      <c r="T4662" s="14" t="s">
        <v>11540</v>
      </c>
      <c r="U4662" s="14" t="s">
        <v>35</v>
      </c>
      <c r="V4662" s="16" t="s">
        <v>819</v>
      </c>
      <c r="W4662" s="17" t="s">
        <v>185</v>
      </c>
    </row>
    <row r="4663" ht="15.75" customHeight="1">
      <c r="A4663" s="14" t="s">
        <v>11541</v>
      </c>
      <c r="B4663" s="14" t="s">
        <v>1291</v>
      </c>
      <c r="C4663" s="14">
        <v>1968.0</v>
      </c>
      <c r="D4663" s="14">
        <v>57.0</v>
      </c>
      <c r="E4663" s="14">
        <v>174133.0</v>
      </c>
      <c r="F4663" s="14" t="s">
        <v>4852</v>
      </c>
      <c r="G4663" s="14" t="s">
        <v>11542</v>
      </c>
      <c r="H4663" s="14" t="s">
        <v>1291</v>
      </c>
      <c r="I4663" s="14">
        <v>0.592</v>
      </c>
      <c r="J4663" s="14">
        <v>0.834</v>
      </c>
      <c r="K4663" s="14">
        <v>0.7271191153353344</v>
      </c>
      <c r="L4663" s="14">
        <v>0.0334</v>
      </c>
      <c r="M4663" s="14">
        <v>0.322</v>
      </c>
      <c r="N4663" s="14">
        <v>0.0</v>
      </c>
      <c r="O4663" s="14">
        <v>0.364</v>
      </c>
      <c r="P4663" s="14">
        <v>0.809</v>
      </c>
      <c r="Q4663" s="14">
        <v>130.97</v>
      </c>
      <c r="R4663" s="14">
        <v>2.0</v>
      </c>
      <c r="S4663" s="14">
        <v>1.0</v>
      </c>
      <c r="T4663" s="14" t="s">
        <v>103</v>
      </c>
      <c r="U4663" s="14" t="s">
        <v>35</v>
      </c>
      <c r="V4663" s="16" t="s">
        <v>560</v>
      </c>
      <c r="W4663" s="17" t="s">
        <v>185</v>
      </c>
    </row>
    <row r="4664" ht="15.75" customHeight="1">
      <c r="A4664" s="14" t="s">
        <v>22920</v>
      </c>
      <c r="B4664" s="14" t="s">
        <v>22921</v>
      </c>
      <c r="C4664" s="14">
        <v>2021.0</v>
      </c>
      <c r="D4664" s="14">
        <v>57.0</v>
      </c>
      <c r="E4664" s="14">
        <v>198080.0</v>
      </c>
      <c r="F4664" s="14" t="s">
        <v>4278</v>
      </c>
      <c r="G4664" s="14" t="s">
        <v>21549</v>
      </c>
      <c r="H4664" s="14" t="s">
        <v>22922</v>
      </c>
      <c r="I4664" s="14">
        <v>0.633</v>
      </c>
      <c r="J4664" s="14">
        <v>0.775</v>
      </c>
      <c r="K4664" s="14">
        <v>0.8943383312109526</v>
      </c>
      <c r="L4664" s="14">
        <v>0.0413</v>
      </c>
      <c r="M4664" s="14">
        <v>0.348</v>
      </c>
      <c r="N4664" s="14">
        <v>0.0</v>
      </c>
      <c r="O4664" s="14">
        <v>0.612</v>
      </c>
      <c r="P4664" s="14">
        <v>0.486</v>
      </c>
      <c r="Q4664" s="14">
        <v>134.09</v>
      </c>
      <c r="R4664" s="14">
        <v>6.0</v>
      </c>
      <c r="S4664" s="14">
        <v>1.0</v>
      </c>
      <c r="T4664" s="14" t="s">
        <v>1434</v>
      </c>
      <c r="U4664" s="14" t="s">
        <v>35</v>
      </c>
      <c r="V4664" s="16" t="s">
        <v>54</v>
      </c>
      <c r="W4664" s="17" t="s">
        <v>251</v>
      </c>
    </row>
    <row r="4665" ht="15.75" customHeight="1">
      <c r="A4665" s="14" t="s">
        <v>22923</v>
      </c>
      <c r="B4665" s="14" t="s">
        <v>22924</v>
      </c>
      <c r="C4665" s="14">
        <v>1996.0</v>
      </c>
      <c r="D4665" s="14">
        <v>57.0</v>
      </c>
      <c r="E4665" s="14">
        <v>196493.0</v>
      </c>
      <c r="F4665" s="14" t="s">
        <v>22925</v>
      </c>
      <c r="G4665" s="14" t="s">
        <v>22926</v>
      </c>
      <c r="H4665" s="14" t="s">
        <v>22927</v>
      </c>
      <c r="I4665" s="14">
        <v>0.73</v>
      </c>
      <c r="J4665" s="14">
        <v>0.361</v>
      </c>
      <c r="K4665" s="14">
        <v>0.6236819027522581</v>
      </c>
      <c r="L4665" s="14">
        <v>0.0574</v>
      </c>
      <c r="M4665" s="14">
        <v>0.329</v>
      </c>
      <c r="N4665" s="14">
        <v>0.0</v>
      </c>
      <c r="O4665" s="14">
        <v>0.345</v>
      </c>
      <c r="P4665" s="14">
        <v>0.751</v>
      </c>
      <c r="Q4665" s="14">
        <v>132.16</v>
      </c>
      <c r="R4665" s="14">
        <v>11.0</v>
      </c>
      <c r="S4665" s="14">
        <v>0.0</v>
      </c>
      <c r="T4665" s="14" t="s">
        <v>22928</v>
      </c>
      <c r="U4665" s="14" t="s">
        <v>35</v>
      </c>
      <c r="V4665" s="16" t="s">
        <v>181</v>
      </c>
      <c r="W4665" s="17" t="s">
        <v>185</v>
      </c>
    </row>
    <row r="4666" ht="15.75" customHeight="1">
      <c r="A4666" s="14" t="s">
        <v>22929</v>
      </c>
      <c r="B4666" s="14" t="s">
        <v>22930</v>
      </c>
      <c r="C4666" s="14">
        <v>2019.0</v>
      </c>
      <c r="D4666" s="14">
        <v>57.0</v>
      </c>
      <c r="E4666" s="14">
        <v>200912.0</v>
      </c>
      <c r="F4666" s="14" t="s">
        <v>4278</v>
      </c>
      <c r="G4666" s="14" t="s">
        <v>22931</v>
      </c>
      <c r="H4666" s="14" t="s">
        <v>22932</v>
      </c>
      <c r="I4666" s="14">
        <v>0.712</v>
      </c>
      <c r="J4666" s="14">
        <v>0.885</v>
      </c>
      <c r="K4666" s="14">
        <v>0.9111714756077435</v>
      </c>
      <c r="L4666" s="14">
        <v>0.0605</v>
      </c>
      <c r="M4666" s="14">
        <v>0.00391</v>
      </c>
      <c r="N4666" s="14">
        <v>0.0</v>
      </c>
      <c r="O4666" s="14">
        <v>0.105</v>
      </c>
      <c r="P4666" s="14">
        <v>0.661</v>
      </c>
      <c r="Q4666" s="14">
        <v>115.01</v>
      </c>
      <c r="R4666" s="14">
        <v>7.0</v>
      </c>
      <c r="S4666" s="14">
        <v>1.0</v>
      </c>
      <c r="T4666" s="14" t="s">
        <v>1264</v>
      </c>
      <c r="U4666" s="14" t="s">
        <v>35</v>
      </c>
      <c r="V4666" s="16" t="s">
        <v>407</v>
      </c>
      <c r="W4666" s="17" t="s">
        <v>185</v>
      </c>
    </row>
    <row r="4667" ht="15.75" customHeight="1">
      <c r="A4667" s="14" t="s">
        <v>10640</v>
      </c>
      <c r="B4667" s="14" t="s">
        <v>10641</v>
      </c>
      <c r="C4667" s="14">
        <v>1972.0</v>
      </c>
      <c r="D4667" s="14">
        <v>57.0</v>
      </c>
      <c r="E4667" s="14">
        <v>158960.0</v>
      </c>
      <c r="F4667" s="14" t="s">
        <v>10644</v>
      </c>
      <c r="G4667" s="14" t="s">
        <v>10645</v>
      </c>
      <c r="H4667" s="14" t="s">
        <v>10646</v>
      </c>
      <c r="I4667" s="14">
        <v>0.198</v>
      </c>
      <c r="J4667" s="14">
        <v>0.221</v>
      </c>
      <c r="K4667" s="14">
        <v>0.7027142643102536</v>
      </c>
      <c r="L4667" s="14">
        <v>0.0355</v>
      </c>
      <c r="M4667" s="14">
        <v>0.927</v>
      </c>
      <c r="N4667" s="14">
        <v>0.92</v>
      </c>
      <c r="O4667" s="14">
        <v>0.0797</v>
      </c>
      <c r="P4667" s="14">
        <v>0.0851</v>
      </c>
      <c r="Q4667" s="14">
        <v>68.93</v>
      </c>
      <c r="R4667" s="14">
        <v>1.0</v>
      </c>
      <c r="S4667" s="14">
        <v>1.0</v>
      </c>
      <c r="T4667" s="14" t="s">
        <v>7448</v>
      </c>
      <c r="U4667" s="14" t="s">
        <v>35</v>
      </c>
      <c r="V4667" s="16" t="s">
        <v>75</v>
      </c>
      <c r="W4667" s="17" t="s">
        <v>251</v>
      </c>
    </row>
    <row r="4668" ht="15.75" customHeight="1">
      <c r="A4668" s="14" t="s">
        <v>22933</v>
      </c>
      <c r="B4668" s="14" t="s">
        <v>22934</v>
      </c>
      <c r="C4668" s="14">
        <v>2018.0</v>
      </c>
      <c r="D4668" s="14">
        <v>57.0</v>
      </c>
      <c r="E4668" s="14">
        <v>371146.0</v>
      </c>
      <c r="F4668" s="14" t="s">
        <v>21289</v>
      </c>
      <c r="G4668" s="14" t="s">
        <v>22935</v>
      </c>
      <c r="H4668" s="14" t="s">
        <v>22936</v>
      </c>
      <c r="I4668" s="14">
        <v>0.907</v>
      </c>
      <c r="J4668" s="14">
        <v>0.691</v>
      </c>
      <c r="K4668" s="14">
        <v>0.8182576518978835</v>
      </c>
      <c r="L4668" s="14">
        <v>0.277</v>
      </c>
      <c r="M4668" s="14">
        <v>0.414</v>
      </c>
      <c r="N4668" s="14">
        <v>0.0</v>
      </c>
      <c r="O4668" s="14">
        <v>0.0585</v>
      </c>
      <c r="P4668" s="14">
        <v>0.706</v>
      </c>
      <c r="Q4668" s="14">
        <v>92.02</v>
      </c>
      <c r="R4668" s="14">
        <v>4.0</v>
      </c>
      <c r="S4668" s="14">
        <v>0.0</v>
      </c>
      <c r="T4668" s="14" t="s">
        <v>1264</v>
      </c>
      <c r="U4668" s="14" t="s">
        <v>35</v>
      </c>
      <c r="V4668" s="16" t="s">
        <v>181</v>
      </c>
      <c r="W4668" s="17" t="s">
        <v>185</v>
      </c>
    </row>
    <row r="4669" ht="15.75" customHeight="1">
      <c r="A4669" s="14" t="s">
        <v>11544</v>
      </c>
      <c r="B4669" s="14" t="s">
        <v>11545</v>
      </c>
      <c r="C4669" s="14">
        <v>2023.0</v>
      </c>
      <c r="D4669" s="14">
        <v>57.0</v>
      </c>
      <c r="E4669" s="14">
        <v>187099.0</v>
      </c>
      <c r="F4669" s="14" t="s">
        <v>2503</v>
      </c>
      <c r="G4669" s="14" t="s">
        <v>6397</v>
      </c>
      <c r="H4669" s="14" t="s">
        <v>11546</v>
      </c>
      <c r="I4669" s="14">
        <v>0.766</v>
      </c>
      <c r="J4669" s="14">
        <v>0.875</v>
      </c>
      <c r="K4669" s="14">
        <v>0.9061450601906585</v>
      </c>
      <c r="L4669" s="14">
        <v>0.0963</v>
      </c>
      <c r="M4669" s="14">
        <v>0.0799</v>
      </c>
      <c r="N4669" s="14">
        <v>9.53E-6</v>
      </c>
      <c r="O4669" s="14">
        <v>0.124</v>
      </c>
      <c r="P4669" s="14">
        <v>0.775</v>
      </c>
      <c r="Q4669" s="14">
        <v>131.01</v>
      </c>
      <c r="R4669" s="14">
        <v>1.0</v>
      </c>
      <c r="S4669" s="14">
        <v>1.0</v>
      </c>
      <c r="T4669" s="14" t="s">
        <v>104</v>
      </c>
      <c r="U4669" s="14" t="s">
        <v>68</v>
      </c>
      <c r="V4669" s="16" t="s">
        <v>181</v>
      </c>
      <c r="W4669" s="17" t="s">
        <v>185</v>
      </c>
    </row>
    <row r="4670" ht="15.75" customHeight="1">
      <c r="A4670" s="14" t="s">
        <v>11547</v>
      </c>
      <c r="B4670" s="14" t="s">
        <v>11548</v>
      </c>
      <c r="C4670" s="14">
        <v>2019.0</v>
      </c>
      <c r="D4670" s="14">
        <v>57.0</v>
      </c>
      <c r="E4670" s="14">
        <v>177382.0</v>
      </c>
      <c r="F4670" s="14" t="s">
        <v>8536</v>
      </c>
      <c r="G4670" s="14" t="s">
        <v>7629</v>
      </c>
      <c r="H4670" s="14" t="s">
        <v>11548</v>
      </c>
      <c r="I4670" s="14">
        <v>0.8</v>
      </c>
      <c r="J4670" s="14">
        <v>0.972</v>
      </c>
      <c r="K4670" s="14">
        <v>0.9305713002175141</v>
      </c>
      <c r="L4670" s="14">
        <v>0.0405</v>
      </c>
      <c r="M4670" s="14">
        <v>0.15</v>
      </c>
      <c r="N4670" s="14">
        <v>0.00337</v>
      </c>
      <c r="O4670" s="14">
        <v>0.351</v>
      </c>
      <c r="P4670" s="14">
        <v>0.694</v>
      </c>
      <c r="Q4670" s="14">
        <v>110.05</v>
      </c>
      <c r="R4670" s="14">
        <v>10.0</v>
      </c>
      <c r="S4670" s="14">
        <v>0.0</v>
      </c>
      <c r="T4670" s="14" t="s">
        <v>104</v>
      </c>
      <c r="U4670" s="14" t="s">
        <v>68</v>
      </c>
      <c r="V4670" s="16" t="s">
        <v>407</v>
      </c>
      <c r="W4670" s="17" t="s">
        <v>185</v>
      </c>
    </row>
    <row r="4671" ht="15.75" customHeight="1">
      <c r="A4671" s="14" t="s">
        <v>11549</v>
      </c>
      <c r="B4671" s="14" t="s">
        <v>11550</v>
      </c>
      <c r="C4671" s="14">
        <v>2013.0</v>
      </c>
      <c r="D4671" s="14">
        <v>57.0</v>
      </c>
      <c r="E4671" s="14">
        <v>208786.0</v>
      </c>
      <c r="F4671" s="14" t="s">
        <v>11552</v>
      </c>
      <c r="G4671" s="14" t="s">
        <v>11553</v>
      </c>
      <c r="H4671" s="14" t="s">
        <v>11554</v>
      </c>
      <c r="I4671" s="14">
        <v>0.525</v>
      </c>
      <c r="J4671" s="14">
        <v>0.915</v>
      </c>
      <c r="K4671" s="14">
        <v>0.8814193741389555</v>
      </c>
      <c r="L4671" s="14">
        <v>0.0789</v>
      </c>
      <c r="M4671" s="14">
        <v>0.0156</v>
      </c>
      <c r="N4671" s="14">
        <v>0.0</v>
      </c>
      <c r="O4671" s="14">
        <v>0.66</v>
      </c>
      <c r="P4671" s="14">
        <v>0.623</v>
      </c>
      <c r="Q4671" s="14">
        <v>149.04</v>
      </c>
      <c r="R4671" s="14">
        <v>0.0</v>
      </c>
      <c r="S4671" s="14">
        <v>0.0</v>
      </c>
      <c r="T4671" s="14" t="s">
        <v>103</v>
      </c>
      <c r="U4671" s="14" t="s">
        <v>68</v>
      </c>
      <c r="V4671" s="16" t="s">
        <v>407</v>
      </c>
      <c r="W4671" s="17" t="s">
        <v>185</v>
      </c>
    </row>
    <row r="4672" ht="15.75" customHeight="1">
      <c r="A4672" s="14" t="s">
        <v>22937</v>
      </c>
      <c r="B4672" s="14" t="s">
        <v>22938</v>
      </c>
      <c r="C4672" s="14">
        <v>2021.0</v>
      </c>
      <c r="D4672" s="14">
        <v>57.0</v>
      </c>
      <c r="E4672" s="14">
        <v>164457.0</v>
      </c>
      <c r="F4672" s="14" t="s">
        <v>22939</v>
      </c>
      <c r="G4672" s="14" t="s">
        <v>2532</v>
      </c>
      <c r="H4672" s="14" t="s">
        <v>22938</v>
      </c>
      <c r="I4672" s="14">
        <v>0.739</v>
      </c>
      <c r="J4672" s="14">
        <v>0.588</v>
      </c>
      <c r="K4672" s="14">
        <v>0.868158193038561</v>
      </c>
      <c r="L4672" s="14">
        <v>0.136</v>
      </c>
      <c r="M4672" s="14">
        <v>0.00308</v>
      </c>
      <c r="N4672" s="14">
        <v>0.0</v>
      </c>
      <c r="O4672" s="14">
        <v>0.109</v>
      </c>
      <c r="P4672" s="14">
        <v>0.774</v>
      </c>
      <c r="Q4672" s="14">
        <v>109.96</v>
      </c>
      <c r="R4672" s="14">
        <v>8.0</v>
      </c>
      <c r="S4672" s="14">
        <v>1.0</v>
      </c>
      <c r="T4672" s="14" t="s">
        <v>1434</v>
      </c>
      <c r="U4672" s="14" t="s">
        <v>68</v>
      </c>
      <c r="V4672" s="16" t="s">
        <v>181</v>
      </c>
      <c r="W4672" s="17" t="s">
        <v>185</v>
      </c>
    </row>
    <row r="4673" ht="15.75" customHeight="1">
      <c r="A4673" s="14" t="s">
        <v>11555</v>
      </c>
      <c r="B4673" s="14" t="s">
        <v>11556</v>
      </c>
      <c r="C4673" s="14">
        <v>2021.0</v>
      </c>
      <c r="D4673" s="14">
        <v>57.0</v>
      </c>
      <c r="E4673" s="14">
        <v>182437.0</v>
      </c>
      <c r="F4673" s="14" t="s">
        <v>11557</v>
      </c>
      <c r="G4673" s="14" t="s">
        <v>1614</v>
      </c>
      <c r="H4673" s="14" t="s">
        <v>11558</v>
      </c>
      <c r="I4673" s="14">
        <v>0.88</v>
      </c>
      <c r="J4673" s="14">
        <v>0.662</v>
      </c>
      <c r="K4673" s="14">
        <v>0.8511539366275716</v>
      </c>
      <c r="L4673" s="14">
        <v>0.304</v>
      </c>
      <c r="M4673" s="14">
        <v>0.205</v>
      </c>
      <c r="N4673" s="14">
        <v>0.0</v>
      </c>
      <c r="O4673" s="14">
        <v>0.227</v>
      </c>
      <c r="P4673" s="14">
        <v>0.726</v>
      </c>
      <c r="Q4673" s="14">
        <v>109.99</v>
      </c>
      <c r="R4673" s="14">
        <v>0.0</v>
      </c>
      <c r="S4673" s="14">
        <v>1.0</v>
      </c>
      <c r="T4673" s="14" t="s">
        <v>103</v>
      </c>
      <c r="U4673" s="14" t="s">
        <v>68</v>
      </c>
      <c r="V4673" s="16" t="s">
        <v>181</v>
      </c>
      <c r="W4673" s="17" t="s">
        <v>185</v>
      </c>
    </row>
    <row r="4674" ht="15.75" customHeight="1">
      <c r="A4674" s="14" t="s">
        <v>7321</v>
      </c>
      <c r="B4674" s="14" t="s">
        <v>7322</v>
      </c>
      <c r="C4674" s="14">
        <v>2012.0</v>
      </c>
      <c r="D4674" s="14">
        <v>57.0</v>
      </c>
      <c r="E4674" s="14">
        <v>278800.0</v>
      </c>
      <c r="F4674" s="14" t="s">
        <v>22940</v>
      </c>
      <c r="G4674" s="14" t="s">
        <v>7324</v>
      </c>
      <c r="H4674" s="14" t="s">
        <v>7325</v>
      </c>
      <c r="I4674" s="14">
        <v>0.617</v>
      </c>
      <c r="J4674" s="14">
        <v>0.771</v>
      </c>
      <c r="K4674" s="14">
        <v>0.8501486535441545</v>
      </c>
      <c r="L4674" s="14">
        <v>0.252</v>
      </c>
      <c r="M4674" s="14">
        <v>0.0507</v>
      </c>
      <c r="N4674" s="14">
        <v>0.0</v>
      </c>
      <c r="O4674" s="14">
        <v>0.204</v>
      </c>
      <c r="P4674" s="14">
        <v>0.146</v>
      </c>
      <c r="Q4674" s="14">
        <v>133.78</v>
      </c>
      <c r="R4674" s="14">
        <v>1.0</v>
      </c>
      <c r="S4674" s="14">
        <v>1.0</v>
      </c>
      <c r="T4674" s="14" t="s">
        <v>103</v>
      </c>
      <c r="U4674" s="14" t="s">
        <v>68</v>
      </c>
      <c r="V4674" s="16" t="s">
        <v>58</v>
      </c>
      <c r="W4674" s="17" t="s">
        <v>251</v>
      </c>
    </row>
    <row r="4675" ht="15.75" customHeight="1">
      <c r="A4675" s="14" t="s">
        <v>22941</v>
      </c>
      <c r="B4675" s="14" t="s">
        <v>22942</v>
      </c>
      <c r="C4675" s="14">
        <v>2007.0</v>
      </c>
      <c r="D4675" s="14">
        <v>57.0</v>
      </c>
      <c r="E4675" s="14">
        <v>210240.0</v>
      </c>
      <c r="F4675" s="14" t="s">
        <v>22943</v>
      </c>
      <c r="G4675" s="14" t="s">
        <v>4345</v>
      </c>
      <c r="H4675" s="14" t="s">
        <v>22944</v>
      </c>
      <c r="I4675" s="14">
        <v>0.55</v>
      </c>
      <c r="J4675" s="14">
        <v>0.648</v>
      </c>
      <c r="K4675" s="14">
        <v>0.801745342527715</v>
      </c>
      <c r="L4675" s="14">
        <v>0.0472</v>
      </c>
      <c r="M4675" s="14">
        <v>0.222</v>
      </c>
      <c r="N4675" s="14">
        <v>0.0</v>
      </c>
      <c r="O4675" s="14">
        <v>0.329</v>
      </c>
      <c r="P4675" s="14">
        <v>0.32</v>
      </c>
      <c r="Q4675" s="14">
        <v>149.89</v>
      </c>
      <c r="R4675" s="14">
        <v>0.0</v>
      </c>
      <c r="S4675" s="14">
        <v>1.0</v>
      </c>
      <c r="T4675" s="14" t="s">
        <v>1264</v>
      </c>
      <c r="U4675" s="14" t="s">
        <v>68</v>
      </c>
      <c r="V4675" s="16" t="s">
        <v>45</v>
      </c>
      <c r="W4675" s="17" t="s">
        <v>251</v>
      </c>
    </row>
    <row r="4676" ht="15.75" customHeight="1">
      <c r="A4676" s="14" t="s">
        <v>22945</v>
      </c>
      <c r="B4676" s="14" t="s">
        <v>22946</v>
      </c>
      <c r="C4676" s="14">
        <v>2022.0</v>
      </c>
      <c r="D4676" s="14">
        <v>57.0</v>
      </c>
      <c r="E4676" s="14">
        <v>153062.0</v>
      </c>
      <c r="F4676" s="14" t="s">
        <v>21835</v>
      </c>
      <c r="G4676" s="14" t="s">
        <v>22947</v>
      </c>
      <c r="H4676" s="14" t="s">
        <v>22946</v>
      </c>
      <c r="I4676" s="14">
        <v>0.895</v>
      </c>
      <c r="J4676" s="14">
        <v>0.847</v>
      </c>
      <c r="K4676" s="14">
        <v>0.8621906615433836</v>
      </c>
      <c r="L4676" s="14">
        <v>0.0519</v>
      </c>
      <c r="M4676" s="14">
        <v>0.16</v>
      </c>
      <c r="N4676" s="14">
        <v>0.223</v>
      </c>
      <c r="O4676" s="14">
        <v>0.338</v>
      </c>
      <c r="P4676" s="14">
        <v>0.735</v>
      </c>
      <c r="Q4676" s="14">
        <v>101.01</v>
      </c>
      <c r="R4676" s="14">
        <v>7.0</v>
      </c>
      <c r="S4676" s="14">
        <v>1.0</v>
      </c>
      <c r="T4676" s="14" t="s">
        <v>1264</v>
      </c>
      <c r="U4676" s="14" t="s">
        <v>94</v>
      </c>
      <c r="V4676" s="16" t="s">
        <v>181</v>
      </c>
      <c r="W4676" s="17" t="s">
        <v>185</v>
      </c>
    </row>
    <row r="4677" ht="15.75" customHeight="1">
      <c r="A4677" s="14" t="s">
        <v>11559</v>
      </c>
      <c r="B4677" s="14" t="s">
        <v>11560</v>
      </c>
      <c r="C4677" s="14">
        <v>1995.0</v>
      </c>
      <c r="D4677" s="14">
        <v>57.0</v>
      </c>
      <c r="E4677" s="14">
        <v>140480.0</v>
      </c>
      <c r="F4677" s="14" t="s">
        <v>3126</v>
      </c>
      <c r="G4677" s="14" t="s">
        <v>11561</v>
      </c>
      <c r="H4677" s="14" t="s">
        <v>11561</v>
      </c>
      <c r="I4677" s="14">
        <v>0.684</v>
      </c>
      <c r="J4677" s="14">
        <v>0.694</v>
      </c>
      <c r="K4677" s="14">
        <v>0.8509400466098233</v>
      </c>
      <c r="L4677" s="14">
        <v>0.0375</v>
      </c>
      <c r="M4677" s="14">
        <v>3.51E-4</v>
      </c>
      <c r="N4677" s="14">
        <v>0.7</v>
      </c>
      <c r="O4677" s="14">
        <v>0.0496</v>
      </c>
      <c r="P4677" s="14">
        <v>0.882</v>
      </c>
      <c r="Q4677" s="14">
        <v>121.34</v>
      </c>
      <c r="R4677" s="14">
        <v>3.0</v>
      </c>
      <c r="S4677" s="14">
        <v>1.0</v>
      </c>
      <c r="T4677" s="14" t="s">
        <v>103</v>
      </c>
      <c r="U4677" s="14" t="s">
        <v>94</v>
      </c>
      <c r="V4677" s="16" t="s">
        <v>560</v>
      </c>
      <c r="W4677" s="17" t="s">
        <v>185</v>
      </c>
    </row>
    <row r="4678" ht="15.75" customHeight="1">
      <c r="A4678" s="14" t="s">
        <v>22948</v>
      </c>
      <c r="B4678" s="14" t="s">
        <v>22949</v>
      </c>
      <c r="C4678" s="14">
        <v>2010.0</v>
      </c>
      <c r="D4678" s="14">
        <v>58.0</v>
      </c>
      <c r="E4678" s="14">
        <v>213720.0</v>
      </c>
      <c r="F4678" s="14" t="s">
        <v>8568</v>
      </c>
      <c r="G4678" s="14" t="s">
        <v>8569</v>
      </c>
      <c r="H4678" s="14" t="s">
        <v>819</v>
      </c>
      <c r="I4678" s="14">
        <v>0.598</v>
      </c>
      <c r="J4678" s="14">
        <v>0.85</v>
      </c>
      <c r="K4678" s="14">
        <v>0.8782324128745058</v>
      </c>
      <c r="L4678" s="14">
        <v>0.0441</v>
      </c>
      <c r="M4678" s="14">
        <v>0.0616</v>
      </c>
      <c r="N4678" s="14">
        <v>1.33E-6</v>
      </c>
      <c r="O4678" s="14">
        <v>0.141</v>
      </c>
      <c r="P4678" s="14">
        <v>0.696</v>
      </c>
      <c r="Q4678" s="14">
        <v>70.043</v>
      </c>
      <c r="R4678" s="14">
        <v>7.0</v>
      </c>
      <c r="S4678" s="14">
        <v>1.0</v>
      </c>
      <c r="T4678" s="14" t="s">
        <v>1264</v>
      </c>
      <c r="U4678" s="14" t="s">
        <v>35</v>
      </c>
      <c r="V4678" s="16" t="s">
        <v>407</v>
      </c>
      <c r="W4678" s="17" t="s">
        <v>185</v>
      </c>
    </row>
    <row r="4679" ht="15.75" customHeight="1">
      <c r="A4679" s="14" t="s">
        <v>22950</v>
      </c>
      <c r="B4679" s="14" t="s">
        <v>22951</v>
      </c>
      <c r="C4679" s="14">
        <v>2018.0</v>
      </c>
      <c r="D4679" s="14">
        <v>58.0</v>
      </c>
      <c r="E4679" s="14">
        <v>490753.0</v>
      </c>
      <c r="F4679" s="14" t="s">
        <v>22952</v>
      </c>
      <c r="G4679" s="14" t="s">
        <v>22953</v>
      </c>
      <c r="H4679" s="14" t="s">
        <v>22954</v>
      </c>
      <c r="I4679" s="14">
        <v>0.805</v>
      </c>
      <c r="J4679" s="14">
        <v>0.251</v>
      </c>
      <c r="K4679" s="14">
        <v>0.8193698799901746</v>
      </c>
      <c r="L4679" s="14">
        <v>0.0331</v>
      </c>
      <c r="M4679" s="14">
        <v>0.841</v>
      </c>
      <c r="N4679" s="14">
        <v>5.53E-5</v>
      </c>
      <c r="O4679" s="14">
        <v>0.247</v>
      </c>
      <c r="P4679" s="14">
        <v>0.284</v>
      </c>
      <c r="Q4679" s="14">
        <v>122.899</v>
      </c>
      <c r="R4679" s="14">
        <v>7.0</v>
      </c>
      <c r="S4679" s="14">
        <v>0.0</v>
      </c>
      <c r="T4679" s="14" t="s">
        <v>1264</v>
      </c>
      <c r="U4679" s="14" t="s">
        <v>35</v>
      </c>
      <c r="V4679" s="16" t="s">
        <v>36</v>
      </c>
      <c r="W4679" s="17" t="s">
        <v>251</v>
      </c>
    </row>
    <row r="4680" ht="15.75" customHeight="1">
      <c r="A4680" s="14" t="s">
        <v>22955</v>
      </c>
      <c r="B4680" s="14" t="s">
        <v>22956</v>
      </c>
      <c r="C4680" s="14">
        <v>2022.0</v>
      </c>
      <c r="D4680" s="14">
        <v>58.0</v>
      </c>
      <c r="E4680" s="14">
        <v>189750.0</v>
      </c>
      <c r="F4680" s="14" t="s">
        <v>22008</v>
      </c>
      <c r="G4680" s="14" t="s">
        <v>22009</v>
      </c>
      <c r="H4680" s="14" t="s">
        <v>22956</v>
      </c>
      <c r="I4680" s="14">
        <v>0.697</v>
      </c>
      <c r="J4680" s="14">
        <v>0.755</v>
      </c>
      <c r="K4680" s="14">
        <v>0.8767779607538175</v>
      </c>
      <c r="L4680" s="14">
        <v>0.0366</v>
      </c>
      <c r="M4680" s="14">
        <v>0.474</v>
      </c>
      <c r="N4680" s="14">
        <v>0.0</v>
      </c>
      <c r="O4680" s="14">
        <v>0.115</v>
      </c>
      <c r="P4680" s="14">
        <v>0.623</v>
      </c>
      <c r="Q4680" s="14">
        <v>147.964</v>
      </c>
      <c r="R4680" s="14">
        <v>2.0</v>
      </c>
      <c r="S4680" s="14">
        <v>0.0</v>
      </c>
      <c r="T4680" s="14" t="s">
        <v>1264</v>
      </c>
      <c r="U4680" s="14" t="s">
        <v>35</v>
      </c>
      <c r="V4680" s="16" t="s">
        <v>407</v>
      </c>
      <c r="W4680" s="17" t="s">
        <v>185</v>
      </c>
    </row>
    <row r="4681" ht="15.75" customHeight="1">
      <c r="A4681" s="14" t="s">
        <v>11563</v>
      </c>
      <c r="B4681" s="14" t="s">
        <v>11564</v>
      </c>
      <c r="C4681" s="14">
        <v>2023.0</v>
      </c>
      <c r="D4681" s="14">
        <v>58.0</v>
      </c>
      <c r="E4681" s="14">
        <v>182810.0</v>
      </c>
      <c r="F4681" s="14" t="s">
        <v>1267</v>
      </c>
      <c r="G4681" s="14" t="s">
        <v>7277</v>
      </c>
      <c r="H4681" s="14" t="s">
        <v>11565</v>
      </c>
      <c r="I4681" s="14">
        <v>0.872</v>
      </c>
      <c r="J4681" s="14">
        <v>0.52</v>
      </c>
      <c r="K4681" s="14">
        <v>0.8262999165652195</v>
      </c>
      <c r="L4681" s="14">
        <v>0.0618</v>
      </c>
      <c r="M4681" s="14">
        <v>0.715</v>
      </c>
      <c r="N4681" s="14">
        <v>0.0</v>
      </c>
      <c r="O4681" s="14">
        <v>0.0982</v>
      </c>
      <c r="P4681" s="14">
        <v>0.736</v>
      </c>
      <c r="Q4681" s="14">
        <v>131.92</v>
      </c>
      <c r="R4681" s="14">
        <v>0.0</v>
      </c>
      <c r="S4681" s="14">
        <v>1.0</v>
      </c>
      <c r="T4681" s="14" t="s">
        <v>103</v>
      </c>
      <c r="U4681" s="14" t="s">
        <v>35</v>
      </c>
      <c r="V4681" s="16" t="s">
        <v>181</v>
      </c>
      <c r="W4681" s="17" t="s">
        <v>185</v>
      </c>
    </row>
    <row r="4682" ht="15.75" customHeight="1">
      <c r="A4682" s="14" t="s">
        <v>22957</v>
      </c>
      <c r="B4682" s="14" t="s">
        <v>22958</v>
      </c>
      <c r="C4682" s="14">
        <v>2004.0</v>
      </c>
      <c r="D4682" s="14">
        <v>58.0</v>
      </c>
      <c r="E4682" s="14">
        <v>150613.0</v>
      </c>
      <c r="F4682" s="14" t="s">
        <v>22959</v>
      </c>
      <c r="G4682" s="14" t="s">
        <v>22960</v>
      </c>
      <c r="H4682" s="14" t="s">
        <v>22961</v>
      </c>
      <c r="I4682" s="14">
        <v>0.604</v>
      </c>
      <c r="J4682" s="14">
        <v>0.611</v>
      </c>
      <c r="K4682" s="14">
        <v>0.7345624879529751</v>
      </c>
      <c r="L4682" s="14">
        <v>0.0377</v>
      </c>
      <c r="M4682" s="14">
        <v>0.669</v>
      </c>
      <c r="N4682" s="14">
        <v>1.23E-4</v>
      </c>
      <c r="O4682" s="14">
        <v>0.18</v>
      </c>
      <c r="P4682" s="14">
        <v>0.805</v>
      </c>
      <c r="Q4682" s="14">
        <v>79.69</v>
      </c>
      <c r="R4682" s="14">
        <v>0.0</v>
      </c>
      <c r="S4682" s="14">
        <v>1.0</v>
      </c>
      <c r="T4682" s="14" t="s">
        <v>22827</v>
      </c>
      <c r="U4682" s="14" t="s">
        <v>35</v>
      </c>
      <c r="V4682" s="16" t="s">
        <v>560</v>
      </c>
      <c r="W4682" s="17" t="s">
        <v>185</v>
      </c>
    </row>
    <row r="4683" ht="15.75" customHeight="1">
      <c r="A4683" s="14" t="s">
        <v>11566</v>
      </c>
      <c r="B4683" s="14" t="s">
        <v>2545</v>
      </c>
      <c r="C4683" s="14">
        <v>2004.0</v>
      </c>
      <c r="D4683" s="14">
        <v>58.0</v>
      </c>
      <c r="E4683" s="14">
        <v>225853.0</v>
      </c>
      <c r="F4683" s="14" t="s">
        <v>11567</v>
      </c>
      <c r="G4683" s="14" t="s">
        <v>11568</v>
      </c>
      <c r="H4683" s="14" t="s">
        <v>11569</v>
      </c>
      <c r="I4683" s="14">
        <v>0.803</v>
      </c>
      <c r="J4683" s="14">
        <v>0.927</v>
      </c>
      <c r="K4683" s="14">
        <v>0.8420849998750438</v>
      </c>
      <c r="L4683" s="14">
        <v>0.0619</v>
      </c>
      <c r="M4683" s="14">
        <v>0.067</v>
      </c>
      <c r="N4683" s="14">
        <v>6.49E-6</v>
      </c>
      <c r="O4683" s="14">
        <v>0.933</v>
      </c>
      <c r="P4683" s="14">
        <v>0.862</v>
      </c>
      <c r="Q4683" s="14">
        <v>129.01</v>
      </c>
      <c r="R4683" s="14">
        <v>11.0</v>
      </c>
      <c r="S4683" s="14">
        <v>0.0</v>
      </c>
      <c r="T4683" s="14" t="s">
        <v>103</v>
      </c>
      <c r="U4683" s="14" t="s">
        <v>35</v>
      </c>
      <c r="V4683" s="16" t="s">
        <v>560</v>
      </c>
      <c r="W4683" s="17" t="s">
        <v>185</v>
      </c>
    </row>
    <row r="4684" ht="15.75" customHeight="1">
      <c r="A4684" s="14" t="s">
        <v>7328</v>
      </c>
      <c r="B4684" s="14" t="s">
        <v>7329</v>
      </c>
      <c r="C4684" s="14">
        <v>2002.0</v>
      </c>
      <c r="D4684" s="14">
        <v>58.0</v>
      </c>
      <c r="E4684" s="14">
        <v>153200.0</v>
      </c>
      <c r="F4684" s="14" t="s">
        <v>7330</v>
      </c>
      <c r="G4684" s="14" t="s">
        <v>7331</v>
      </c>
      <c r="H4684" s="14" t="s">
        <v>7332</v>
      </c>
      <c r="I4684" s="14">
        <v>0.531</v>
      </c>
      <c r="J4684" s="14">
        <v>0.658</v>
      </c>
      <c r="K4684" s="14">
        <v>0.8165893097594469</v>
      </c>
      <c r="L4684" s="14">
        <v>0.0382</v>
      </c>
      <c r="M4684" s="14">
        <v>0.412</v>
      </c>
      <c r="N4684" s="14">
        <v>0.00272</v>
      </c>
      <c r="O4684" s="14">
        <v>0.16</v>
      </c>
      <c r="P4684" s="14">
        <v>0.461</v>
      </c>
      <c r="Q4684" s="14">
        <v>78.9</v>
      </c>
      <c r="R4684" s="14">
        <v>4.0</v>
      </c>
      <c r="S4684" s="14">
        <v>1.0</v>
      </c>
      <c r="T4684" s="14" t="s">
        <v>103</v>
      </c>
      <c r="U4684" s="14" t="s">
        <v>35</v>
      </c>
      <c r="V4684" s="16" t="s">
        <v>54</v>
      </c>
      <c r="W4684" s="17" t="s">
        <v>251</v>
      </c>
    </row>
    <row r="4685" ht="15.75" customHeight="1">
      <c r="A4685" s="14" t="s">
        <v>10654</v>
      </c>
      <c r="B4685" s="14" t="s">
        <v>10655</v>
      </c>
      <c r="C4685" s="14">
        <v>2010.0</v>
      </c>
      <c r="D4685" s="14">
        <v>58.0</v>
      </c>
      <c r="E4685" s="14">
        <v>349448.0</v>
      </c>
      <c r="F4685" s="14" t="s">
        <v>6809</v>
      </c>
      <c r="G4685" s="14" t="s">
        <v>6810</v>
      </c>
      <c r="H4685" s="14" t="s">
        <v>10656</v>
      </c>
      <c r="I4685" s="14">
        <v>0.842</v>
      </c>
      <c r="J4685" s="14">
        <v>0.657</v>
      </c>
      <c r="K4685" s="14">
        <v>0.8310268859574568</v>
      </c>
      <c r="L4685" s="14">
        <v>0.0811</v>
      </c>
      <c r="M4685" s="14">
        <v>0.00761</v>
      </c>
      <c r="N4685" s="14">
        <v>0.103</v>
      </c>
      <c r="O4685" s="14">
        <v>0.0579</v>
      </c>
      <c r="P4685" s="14">
        <v>0.211</v>
      </c>
      <c r="Q4685" s="14">
        <v>125.02</v>
      </c>
      <c r="R4685" s="14">
        <v>2.0</v>
      </c>
      <c r="S4685" s="14">
        <v>1.0</v>
      </c>
      <c r="T4685" s="14" t="s">
        <v>7448</v>
      </c>
      <c r="U4685" s="14" t="s">
        <v>68</v>
      </c>
      <c r="V4685" s="16" t="s">
        <v>36</v>
      </c>
      <c r="W4685" s="17" t="s">
        <v>251</v>
      </c>
    </row>
    <row r="4686" ht="15.75" customHeight="1">
      <c r="A4686" s="14" t="s">
        <v>11570</v>
      </c>
      <c r="B4686" s="14" t="s">
        <v>11571</v>
      </c>
      <c r="C4686" s="14">
        <v>1976.0</v>
      </c>
      <c r="D4686" s="14">
        <v>58.0</v>
      </c>
      <c r="E4686" s="14">
        <v>428133.0</v>
      </c>
      <c r="F4686" s="14" t="s">
        <v>11572</v>
      </c>
      <c r="G4686" s="14" t="s">
        <v>11573</v>
      </c>
      <c r="H4686" s="14" t="s">
        <v>11575</v>
      </c>
      <c r="I4686" s="14">
        <v>0.457</v>
      </c>
      <c r="J4686" s="14">
        <v>0.696</v>
      </c>
      <c r="K4686" s="14">
        <v>0.7605929031129427</v>
      </c>
      <c r="L4686" s="14">
        <v>0.065</v>
      </c>
      <c r="M4686" s="14">
        <v>0.291</v>
      </c>
      <c r="N4686" s="14">
        <v>2.09E-4</v>
      </c>
      <c r="O4686" s="14">
        <v>0.0853</v>
      </c>
      <c r="P4686" s="14">
        <v>0.507</v>
      </c>
      <c r="Q4686" s="14">
        <v>142.16</v>
      </c>
      <c r="R4686" s="14">
        <v>5.0</v>
      </c>
      <c r="S4686" s="14">
        <v>1.0</v>
      </c>
      <c r="T4686" s="14" t="s">
        <v>103</v>
      </c>
      <c r="U4686" s="14" t="s">
        <v>35</v>
      </c>
      <c r="V4686" s="16" t="s">
        <v>333</v>
      </c>
      <c r="W4686" s="17" t="s">
        <v>185</v>
      </c>
    </row>
    <row r="4687" ht="15.75" customHeight="1">
      <c r="A4687" s="14" t="s">
        <v>11576</v>
      </c>
      <c r="B4687" s="14" t="s">
        <v>11577</v>
      </c>
      <c r="C4687" s="14">
        <v>2020.0</v>
      </c>
      <c r="D4687" s="14">
        <v>58.0</v>
      </c>
      <c r="E4687" s="14">
        <v>177200.0</v>
      </c>
      <c r="F4687" s="14" t="s">
        <v>2074</v>
      </c>
      <c r="G4687" s="14" t="s">
        <v>11578</v>
      </c>
      <c r="H4687" s="14" t="s">
        <v>11577</v>
      </c>
      <c r="I4687" s="14">
        <v>0.699</v>
      </c>
      <c r="J4687" s="14">
        <v>0.463</v>
      </c>
      <c r="K4687" s="14">
        <v>0.8070498149678726</v>
      </c>
      <c r="L4687" s="14">
        <v>0.475</v>
      </c>
      <c r="M4687" s="14">
        <v>0.315</v>
      </c>
      <c r="N4687" s="14">
        <v>0.0</v>
      </c>
      <c r="O4687" s="14">
        <v>0.0803</v>
      </c>
      <c r="P4687" s="14">
        <v>0.565</v>
      </c>
      <c r="Q4687" s="14">
        <v>143.99</v>
      </c>
      <c r="R4687" s="14">
        <v>0.0</v>
      </c>
      <c r="S4687" s="14">
        <v>1.0</v>
      </c>
      <c r="T4687" s="14" t="s">
        <v>103</v>
      </c>
      <c r="U4687" s="14" t="s">
        <v>68</v>
      </c>
      <c r="V4687" s="16" t="s">
        <v>333</v>
      </c>
      <c r="W4687" s="17" t="s">
        <v>185</v>
      </c>
    </row>
    <row r="4688" ht="15.75" customHeight="1">
      <c r="A4688" s="14" t="s">
        <v>7335</v>
      </c>
      <c r="B4688" s="14" t="s">
        <v>7336</v>
      </c>
      <c r="C4688" s="14">
        <v>2003.0</v>
      </c>
      <c r="D4688" s="14">
        <v>58.0</v>
      </c>
      <c r="E4688" s="14">
        <v>215106.0</v>
      </c>
      <c r="F4688" s="14" t="s">
        <v>7337</v>
      </c>
      <c r="G4688" s="14" t="s">
        <v>7339</v>
      </c>
      <c r="H4688" s="14" t="s">
        <v>7340</v>
      </c>
      <c r="I4688" s="14">
        <v>0.58</v>
      </c>
      <c r="J4688" s="14">
        <v>0.865</v>
      </c>
      <c r="K4688" s="14">
        <v>0.8612709344670659</v>
      </c>
      <c r="L4688" s="14">
        <v>0.0346</v>
      </c>
      <c r="M4688" s="14">
        <v>0.00953</v>
      </c>
      <c r="N4688" s="14">
        <v>8.79E-5</v>
      </c>
      <c r="O4688" s="14">
        <v>0.137</v>
      </c>
      <c r="P4688" s="14">
        <v>0.429</v>
      </c>
      <c r="Q4688" s="14">
        <v>139.997</v>
      </c>
      <c r="R4688" s="14">
        <v>3.0</v>
      </c>
      <c r="S4688" s="14">
        <v>0.0</v>
      </c>
      <c r="T4688" s="14" t="s">
        <v>103</v>
      </c>
      <c r="U4688" s="14" t="s">
        <v>35</v>
      </c>
      <c r="V4688" s="16" t="s">
        <v>54</v>
      </c>
      <c r="W4688" s="17" t="s">
        <v>251</v>
      </c>
    </row>
    <row r="4689" ht="15.75" customHeight="1">
      <c r="A4689" s="14" t="s">
        <v>11579</v>
      </c>
      <c r="B4689" s="14" t="s">
        <v>11580</v>
      </c>
      <c r="C4689" s="14">
        <v>2019.0</v>
      </c>
      <c r="D4689" s="14">
        <v>58.0</v>
      </c>
      <c r="E4689" s="14">
        <v>131888.0</v>
      </c>
      <c r="F4689" s="14" t="s">
        <v>7197</v>
      </c>
      <c r="G4689" s="14" t="s">
        <v>11581</v>
      </c>
      <c r="H4689" s="14" t="s">
        <v>11582</v>
      </c>
      <c r="I4689" s="14">
        <v>0.363</v>
      </c>
      <c r="J4689" s="14">
        <v>0.665</v>
      </c>
      <c r="K4689" s="14">
        <v>0.7234829850336133</v>
      </c>
      <c r="L4689" s="14">
        <v>0.0375</v>
      </c>
      <c r="M4689" s="14">
        <v>0.54</v>
      </c>
      <c r="N4689" s="14">
        <v>0.968</v>
      </c>
      <c r="O4689" s="14">
        <v>0.0895</v>
      </c>
      <c r="P4689" s="14">
        <v>0.566</v>
      </c>
      <c r="Q4689" s="14">
        <v>153.977</v>
      </c>
      <c r="R4689" s="14">
        <v>8.0</v>
      </c>
      <c r="S4689" s="14">
        <v>1.0</v>
      </c>
      <c r="T4689" s="14" t="s">
        <v>103</v>
      </c>
      <c r="U4689" s="14" t="s">
        <v>35</v>
      </c>
      <c r="V4689" s="16" t="s">
        <v>333</v>
      </c>
      <c r="W4689" s="17" t="s">
        <v>185</v>
      </c>
    </row>
    <row r="4690" ht="15.75" customHeight="1">
      <c r="A4690" s="14" t="s">
        <v>11584</v>
      </c>
      <c r="B4690" s="14" t="s">
        <v>11585</v>
      </c>
      <c r="C4690" s="14">
        <v>2003.0</v>
      </c>
      <c r="D4690" s="14">
        <v>58.0</v>
      </c>
      <c r="E4690" s="14">
        <v>239240.0</v>
      </c>
      <c r="F4690" s="14" t="s">
        <v>10011</v>
      </c>
      <c r="G4690" s="14" t="s">
        <v>10012</v>
      </c>
      <c r="H4690" s="14" t="s">
        <v>11586</v>
      </c>
      <c r="I4690" s="14">
        <v>0.727</v>
      </c>
      <c r="J4690" s="14">
        <v>0.974</v>
      </c>
      <c r="K4690" s="14">
        <v>0.9261223878483494</v>
      </c>
      <c r="L4690" s="14">
        <v>0.0664</v>
      </c>
      <c r="M4690" s="14">
        <v>0.103</v>
      </c>
      <c r="N4690" s="14">
        <v>5.32E-4</v>
      </c>
      <c r="O4690" s="14">
        <v>0.174</v>
      </c>
      <c r="P4690" s="14">
        <v>0.965</v>
      </c>
      <c r="Q4690" s="14">
        <v>79.526</v>
      </c>
      <c r="R4690" s="14">
        <v>4.0</v>
      </c>
      <c r="S4690" s="14">
        <v>0.0</v>
      </c>
      <c r="T4690" s="14" t="s">
        <v>103</v>
      </c>
      <c r="U4690" s="14" t="s">
        <v>35</v>
      </c>
      <c r="V4690" s="16" t="s">
        <v>819</v>
      </c>
      <c r="W4690" s="17" t="s">
        <v>185</v>
      </c>
    </row>
    <row r="4691" ht="15.75" customHeight="1">
      <c r="A4691" s="14" t="s">
        <v>7343</v>
      </c>
      <c r="B4691" s="14" t="s">
        <v>7344</v>
      </c>
      <c r="C4691" s="14">
        <v>2014.0</v>
      </c>
      <c r="D4691" s="14">
        <v>58.0</v>
      </c>
      <c r="E4691" s="14">
        <v>191412.0</v>
      </c>
      <c r="F4691" s="14" t="s">
        <v>2074</v>
      </c>
      <c r="G4691" s="14" t="s">
        <v>2106</v>
      </c>
      <c r="H4691" s="14" t="s">
        <v>7346</v>
      </c>
      <c r="I4691" s="14">
        <v>0.347</v>
      </c>
      <c r="J4691" s="14">
        <v>0.772</v>
      </c>
      <c r="K4691" s="14">
        <v>0.8812482621247568</v>
      </c>
      <c r="L4691" s="14">
        <v>0.0549</v>
      </c>
      <c r="M4691" s="14">
        <v>0.0597</v>
      </c>
      <c r="N4691" s="14">
        <v>0.0333</v>
      </c>
      <c r="O4691" s="14">
        <v>0.115</v>
      </c>
      <c r="P4691" s="14">
        <v>0.035</v>
      </c>
      <c r="Q4691" s="14">
        <v>192.118</v>
      </c>
      <c r="R4691" s="14">
        <v>5.0</v>
      </c>
      <c r="S4691" s="14">
        <v>0.0</v>
      </c>
      <c r="T4691" s="14" t="s">
        <v>103</v>
      </c>
      <c r="U4691" s="14" t="s">
        <v>35</v>
      </c>
      <c r="V4691" s="16" t="s">
        <v>75</v>
      </c>
      <c r="W4691" s="17" t="s">
        <v>251</v>
      </c>
    </row>
    <row r="4692" ht="15.75" customHeight="1">
      <c r="A4692" s="14" t="s">
        <v>11587</v>
      </c>
      <c r="B4692" s="14" t="s">
        <v>11588</v>
      </c>
      <c r="C4692" s="14">
        <v>2017.0</v>
      </c>
      <c r="D4692" s="14">
        <v>58.0</v>
      </c>
      <c r="E4692" s="14">
        <v>214735.0</v>
      </c>
      <c r="F4692" s="14" t="s">
        <v>2720</v>
      </c>
      <c r="G4692" s="14" t="s">
        <v>2722</v>
      </c>
      <c r="H4692" s="14" t="s">
        <v>11589</v>
      </c>
      <c r="I4692" s="14">
        <v>0.675</v>
      </c>
      <c r="J4692" s="14">
        <v>0.392</v>
      </c>
      <c r="K4692" s="14">
        <v>0.7582401129177115</v>
      </c>
      <c r="L4692" s="14">
        <v>0.037</v>
      </c>
      <c r="M4692" s="14">
        <v>0.773</v>
      </c>
      <c r="N4692" s="14">
        <v>0.0</v>
      </c>
      <c r="O4692" s="14">
        <v>0.109</v>
      </c>
      <c r="P4692" s="14">
        <v>0.534</v>
      </c>
      <c r="Q4692" s="14">
        <v>123.935</v>
      </c>
      <c r="R4692" s="14">
        <v>4.0</v>
      </c>
      <c r="S4692" s="14">
        <v>0.0</v>
      </c>
      <c r="T4692" s="14" t="s">
        <v>104</v>
      </c>
      <c r="U4692" s="14" t="s">
        <v>68</v>
      </c>
      <c r="V4692" s="16" t="s">
        <v>333</v>
      </c>
      <c r="W4692" s="17" t="s">
        <v>185</v>
      </c>
    </row>
    <row r="4693" ht="15.75" customHeight="1">
      <c r="A4693" s="14" t="s">
        <v>11590</v>
      </c>
      <c r="B4693" s="14" t="s">
        <v>11591</v>
      </c>
      <c r="C4693" s="14">
        <v>2016.0</v>
      </c>
      <c r="D4693" s="14">
        <v>58.0</v>
      </c>
      <c r="E4693" s="14">
        <v>390560.0</v>
      </c>
      <c r="F4693" s="14" t="s">
        <v>880</v>
      </c>
      <c r="G4693" s="14" t="s">
        <v>881</v>
      </c>
      <c r="H4693" s="14" t="s">
        <v>6686</v>
      </c>
      <c r="I4693" s="14">
        <v>0.627</v>
      </c>
      <c r="J4693" s="14">
        <v>0.838</v>
      </c>
      <c r="K4693" s="14">
        <v>0.7997775543644307</v>
      </c>
      <c r="L4693" s="14">
        <v>0.0406</v>
      </c>
      <c r="M4693" s="14">
        <v>0.22</v>
      </c>
      <c r="N4693" s="14">
        <v>8.99E-6</v>
      </c>
      <c r="O4693" s="14">
        <v>0.122</v>
      </c>
      <c r="P4693" s="14">
        <v>0.728</v>
      </c>
      <c r="Q4693" s="14">
        <v>138.856</v>
      </c>
      <c r="R4693" s="14">
        <v>2.0</v>
      </c>
      <c r="S4693" s="14">
        <v>1.0</v>
      </c>
      <c r="T4693" s="14" t="s">
        <v>104</v>
      </c>
      <c r="U4693" s="14" t="s">
        <v>35</v>
      </c>
      <c r="V4693" s="16" t="s">
        <v>181</v>
      </c>
      <c r="W4693" s="17" t="s">
        <v>185</v>
      </c>
    </row>
    <row r="4694" ht="15.75" customHeight="1">
      <c r="A4694" s="14" t="s">
        <v>7347</v>
      </c>
      <c r="B4694" s="14" t="s">
        <v>7348</v>
      </c>
      <c r="C4694" s="14">
        <v>1998.0</v>
      </c>
      <c r="D4694" s="14">
        <v>58.0</v>
      </c>
      <c r="E4694" s="14">
        <v>405706.0</v>
      </c>
      <c r="F4694" s="14" t="s">
        <v>7167</v>
      </c>
      <c r="G4694" s="14" t="s">
        <v>1474</v>
      </c>
      <c r="H4694" s="14" t="s">
        <v>7351</v>
      </c>
      <c r="I4694" s="14">
        <v>0.844</v>
      </c>
      <c r="J4694" s="14">
        <v>0.442</v>
      </c>
      <c r="K4694" s="14">
        <v>0.6207088315055568</v>
      </c>
      <c r="L4694" s="14">
        <v>0.0691</v>
      </c>
      <c r="M4694" s="14">
        <v>0.00882</v>
      </c>
      <c r="N4694" s="14">
        <v>4.98E-4</v>
      </c>
      <c r="O4694" s="14">
        <v>0.0879</v>
      </c>
      <c r="P4694" s="14">
        <v>0.436</v>
      </c>
      <c r="Q4694" s="14">
        <v>105.986</v>
      </c>
      <c r="R4694" s="14">
        <v>9.0</v>
      </c>
      <c r="S4694" s="14">
        <v>1.0</v>
      </c>
      <c r="T4694" s="14" t="s">
        <v>104</v>
      </c>
      <c r="U4694" s="14" t="s">
        <v>68</v>
      </c>
      <c r="V4694" s="16" t="s">
        <v>54</v>
      </c>
      <c r="W4694" s="17" t="s">
        <v>251</v>
      </c>
    </row>
    <row r="4695" ht="15.75" customHeight="1">
      <c r="A4695" s="14" t="s">
        <v>11593</v>
      </c>
      <c r="B4695" s="14" t="s">
        <v>11594</v>
      </c>
      <c r="C4695" s="14">
        <v>2019.0</v>
      </c>
      <c r="D4695" s="14">
        <v>58.0</v>
      </c>
      <c r="E4695" s="14">
        <v>184609.0</v>
      </c>
      <c r="F4695" s="14" t="s">
        <v>11595</v>
      </c>
      <c r="G4695" s="14" t="s">
        <v>11596</v>
      </c>
      <c r="H4695" s="14" t="s">
        <v>11594</v>
      </c>
      <c r="I4695" s="14">
        <v>0.776</v>
      </c>
      <c r="J4695" s="14">
        <v>0.969</v>
      </c>
      <c r="K4695" s="14">
        <v>0.9727931897210278</v>
      </c>
      <c r="L4695" s="14">
        <v>0.105</v>
      </c>
      <c r="M4695" s="14">
        <v>0.0149</v>
      </c>
      <c r="N4695" s="14">
        <v>1.53E-4</v>
      </c>
      <c r="O4695" s="14">
        <v>0.352</v>
      </c>
      <c r="P4695" s="14">
        <v>0.802</v>
      </c>
      <c r="Q4695" s="14">
        <v>94.018</v>
      </c>
      <c r="R4695" s="14">
        <v>8.0</v>
      </c>
      <c r="S4695" s="14">
        <v>0.0</v>
      </c>
      <c r="T4695" s="14" t="s">
        <v>104</v>
      </c>
      <c r="U4695" s="14" t="s">
        <v>68</v>
      </c>
      <c r="V4695" s="16" t="s">
        <v>560</v>
      </c>
      <c r="W4695" s="17" t="s">
        <v>185</v>
      </c>
    </row>
    <row r="4696" ht="15.75" customHeight="1">
      <c r="A4696" s="14" t="s">
        <v>11597</v>
      </c>
      <c r="B4696" s="14" t="s">
        <v>11598</v>
      </c>
      <c r="C4696" s="14">
        <v>2012.0</v>
      </c>
      <c r="D4696" s="14">
        <v>58.0</v>
      </c>
      <c r="E4696" s="14">
        <v>254850.0</v>
      </c>
      <c r="F4696" s="14" t="s">
        <v>880</v>
      </c>
      <c r="G4696" s="14" t="s">
        <v>11599</v>
      </c>
      <c r="H4696" s="14" t="s">
        <v>10033</v>
      </c>
      <c r="I4696" s="14">
        <v>0.726</v>
      </c>
      <c r="J4696" s="14">
        <v>0.946</v>
      </c>
      <c r="K4696" s="14">
        <v>0.8356682993425948</v>
      </c>
      <c r="L4696" s="14">
        <v>0.046</v>
      </c>
      <c r="M4696" s="14">
        <v>0.216</v>
      </c>
      <c r="N4696" s="14">
        <v>0.0169</v>
      </c>
      <c r="O4696" s="14">
        <v>0.163</v>
      </c>
      <c r="P4696" s="14">
        <v>0.869</v>
      </c>
      <c r="Q4696" s="14">
        <v>108.021</v>
      </c>
      <c r="R4696" s="14">
        <v>11.0</v>
      </c>
      <c r="S4696" s="14">
        <v>0.0</v>
      </c>
      <c r="T4696" s="14" t="s">
        <v>104</v>
      </c>
      <c r="U4696" s="14" t="s">
        <v>94</v>
      </c>
      <c r="V4696" s="16" t="s">
        <v>560</v>
      </c>
      <c r="W4696" s="17" t="s">
        <v>185</v>
      </c>
    </row>
    <row r="4697" ht="15.75" customHeight="1">
      <c r="A4697" s="14" t="s">
        <v>11600</v>
      </c>
      <c r="B4697" s="14" t="s">
        <v>11601</v>
      </c>
      <c r="C4697" s="14">
        <v>2013.0</v>
      </c>
      <c r="D4697" s="14">
        <v>58.0</v>
      </c>
      <c r="E4697" s="14">
        <v>313364.0</v>
      </c>
      <c r="F4697" s="14" t="s">
        <v>880</v>
      </c>
      <c r="G4697" s="14" t="s">
        <v>11599</v>
      </c>
      <c r="H4697" s="14" t="s">
        <v>11603</v>
      </c>
      <c r="I4697" s="14">
        <v>0.794</v>
      </c>
      <c r="J4697" s="14">
        <v>0.865</v>
      </c>
      <c r="K4697" s="14">
        <v>0.8604153743960727</v>
      </c>
      <c r="L4697" s="14">
        <v>0.215</v>
      </c>
      <c r="M4697" s="14">
        <v>0.149</v>
      </c>
      <c r="N4697" s="14">
        <v>1.38E-5</v>
      </c>
      <c r="O4697" s="14">
        <v>0.0468</v>
      </c>
      <c r="P4697" s="14">
        <v>0.779</v>
      </c>
      <c r="Q4697" s="14">
        <v>126.658</v>
      </c>
      <c r="R4697" s="14">
        <v>8.0</v>
      </c>
      <c r="S4697" s="14">
        <v>1.0</v>
      </c>
      <c r="T4697" s="14" t="s">
        <v>104</v>
      </c>
      <c r="U4697" s="14" t="s">
        <v>35</v>
      </c>
      <c r="V4697" s="16" t="s">
        <v>181</v>
      </c>
      <c r="W4697" s="17" t="s">
        <v>185</v>
      </c>
    </row>
    <row r="4698" ht="15.75" customHeight="1">
      <c r="A4698" s="14" t="s">
        <v>11604</v>
      </c>
      <c r="B4698" s="14" t="s">
        <v>11605</v>
      </c>
      <c r="C4698" s="14">
        <v>2011.0</v>
      </c>
      <c r="D4698" s="14">
        <v>58.0</v>
      </c>
      <c r="E4698" s="14">
        <v>276178.0</v>
      </c>
      <c r="F4698" s="14" t="s">
        <v>880</v>
      </c>
      <c r="G4698" s="14" t="s">
        <v>1822</v>
      </c>
      <c r="H4698" s="14" t="s">
        <v>11606</v>
      </c>
      <c r="I4698" s="14">
        <v>0.675</v>
      </c>
      <c r="J4698" s="14">
        <v>0.533</v>
      </c>
      <c r="K4698" s="14">
        <v>0.8542767308866968</v>
      </c>
      <c r="L4698" s="14">
        <v>0.0349</v>
      </c>
      <c r="M4698" s="14">
        <v>0.293</v>
      </c>
      <c r="N4698" s="14">
        <v>0.0</v>
      </c>
      <c r="O4698" s="14">
        <v>0.113</v>
      </c>
      <c r="P4698" s="14">
        <v>0.91</v>
      </c>
      <c r="Q4698" s="14">
        <v>134.976</v>
      </c>
      <c r="R4698" s="14">
        <v>0.0</v>
      </c>
      <c r="S4698" s="14">
        <v>1.0</v>
      </c>
      <c r="T4698" s="14" t="s">
        <v>104</v>
      </c>
      <c r="U4698" s="14" t="s">
        <v>35</v>
      </c>
      <c r="V4698" s="16" t="s">
        <v>819</v>
      </c>
      <c r="W4698" s="17" t="s">
        <v>185</v>
      </c>
    </row>
    <row r="4699" ht="15.75" customHeight="1">
      <c r="A4699" s="14" t="s">
        <v>11607</v>
      </c>
      <c r="B4699" s="14" t="s">
        <v>11608</v>
      </c>
      <c r="C4699" s="14">
        <v>2008.0</v>
      </c>
      <c r="D4699" s="14">
        <v>58.0</v>
      </c>
      <c r="E4699" s="14">
        <v>350000.0</v>
      </c>
      <c r="F4699" s="14" t="s">
        <v>1629</v>
      </c>
      <c r="G4699" s="14" t="s">
        <v>3165</v>
      </c>
      <c r="H4699" s="14" t="s">
        <v>11609</v>
      </c>
      <c r="I4699" s="14">
        <v>0.675</v>
      </c>
      <c r="J4699" s="14">
        <v>0.824</v>
      </c>
      <c r="K4699" s="14">
        <v>0.8042264667335952</v>
      </c>
      <c r="L4699" s="14">
        <v>0.0397</v>
      </c>
      <c r="M4699" s="14">
        <v>0.211</v>
      </c>
      <c r="N4699" s="14">
        <v>0.499</v>
      </c>
      <c r="O4699" s="14">
        <v>0.0904</v>
      </c>
      <c r="P4699" s="14">
        <v>0.584</v>
      </c>
      <c r="Q4699" s="14">
        <v>126.008</v>
      </c>
      <c r="R4699" s="14">
        <v>9.0</v>
      </c>
      <c r="S4699" s="14">
        <v>0.0</v>
      </c>
      <c r="T4699" s="14" t="s">
        <v>104</v>
      </c>
      <c r="U4699" s="14" t="s">
        <v>35</v>
      </c>
      <c r="V4699" s="16" t="s">
        <v>333</v>
      </c>
      <c r="W4699" s="17" t="s">
        <v>185</v>
      </c>
    </row>
    <row r="4700" ht="15.75" customHeight="1">
      <c r="A4700" s="14" t="s">
        <v>22962</v>
      </c>
      <c r="B4700" s="14" t="s">
        <v>22963</v>
      </c>
      <c r="C4700" s="14">
        <v>2009.0</v>
      </c>
      <c r="D4700" s="14">
        <v>58.0</v>
      </c>
      <c r="E4700" s="14">
        <v>231906.0</v>
      </c>
      <c r="F4700" s="14" t="s">
        <v>21924</v>
      </c>
      <c r="G4700" s="14" t="s">
        <v>19613</v>
      </c>
      <c r="H4700" s="14" t="s">
        <v>22964</v>
      </c>
      <c r="I4700" s="14">
        <v>0.717</v>
      </c>
      <c r="J4700" s="14">
        <v>0.793</v>
      </c>
      <c r="K4700" s="14">
        <v>0.8518169956825913</v>
      </c>
      <c r="L4700" s="14">
        <v>0.0373</v>
      </c>
      <c r="M4700" s="14">
        <v>0.0582</v>
      </c>
      <c r="N4700" s="14">
        <v>0.00129</v>
      </c>
      <c r="O4700" s="14">
        <v>0.231</v>
      </c>
      <c r="P4700" s="14">
        <v>0.784</v>
      </c>
      <c r="Q4700" s="14">
        <v>127.01</v>
      </c>
      <c r="R4700" s="14">
        <v>2.0</v>
      </c>
      <c r="S4700" s="14">
        <v>0.0</v>
      </c>
      <c r="T4700" s="14" t="s">
        <v>1264</v>
      </c>
      <c r="U4700" s="14" t="s">
        <v>35</v>
      </c>
      <c r="V4700" s="16" t="s">
        <v>181</v>
      </c>
      <c r="W4700" s="17" t="s">
        <v>185</v>
      </c>
    </row>
    <row r="4701" ht="15.75" customHeight="1">
      <c r="A4701" s="14" t="s">
        <v>22965</v>
      </c>
      <c r="B4701" s="14" t="s">
        <v>22966</v>
      </c>
      <c r="C4701" s="14">
        <v>2015.0</v>
      </c>
      <c r="D4701" s="14">
        <v>58.0</v>
      </c>
      <c r="E4701" s="14">
        <v>287893.0</v>
      </c>
      <c r="F4701" s="14" t="s">
        <v>21100</v>
      </c>
      <c r="G4701" s="14" t="s">
        <v>21101</v>
      </c>
      <c r="H4701" s="14" t="s">
        <v>22967</v>
      </c>
      <c r="I4701" s="14">
        <v>0.565</v>
      </c>
      <c r="J4701" s="14">
        <v>0.778</v>
      </c>
      <c r="K4701" s="14">
        <v>0.8232626783131937</v>
      </c>
      <c r="L4701" s="14">
        <v>0.0586</v>
      </c>
      <c r="M4701" s="14">
        <v>0.426</v>
      </c>
      <c r="N4701" s="14">
        <v>0.0135</v>
      </c>
      <c r="O4701" s="14">
        <v>0.263</v>
      </c>
      <c r="P4701" s="14">
        <v>0.815</v>
      </c>
      <c r="Q4701" s="14">
        <v>105.807</v>
      </c>
      <c r="R4701" s="14">
        <v>1.0</v>
      </c>
      <c r="S4701" s="14">
        <v>1.0</v>
      </c>
      <c r="T4701" s="14" t="s">
        <v>1264</v>
      </c>
      <c r="U4701" s="14" t="s">
        <v>35</v>
      </c>
      <c r="V4701" s="16" t="s">
        <v>560</v>
      </c>
      <c r="W4701" s="17" t="s">
        <v>185</v>
      </c>
    </row>
    <row r="4702" ht="15.75" customHeight="1">
      <c r="A4702" s="14" t="s">
        <v>22968</v>
      </c>
      <c r="B4702" s="14" t="s">
        <v>22969</v>
      </c>
      <c r="C4702" s="14">
        <v>2021.0</v>
      </c>
      <c r="D4702" s="14">
        <v>58.0</v>
      </c>
      <c r="E4702" s="14">
        <v>176253.0</v>
      </c>
      <c r="F4702" s="14" t="s">
        <v>22029</v>
      </c>
      <c r="G4702" s="14" t="s">
        <v>22030</v>
      </c>
      <c r="H4702" s="14" t="s">
        <v>22031</v>
      </c>
      <c r="I4702" s="14">
        <v>0.724</v>
      </c>
      <c r="J4702" s="14">
        <v>0.544</v>
      </c>
      <c r="K4702" s="14">
        <v>0.7447650417995687</v>
      </c>
      <c r="L4702" s="14">
        <v>0.0359</v>
      </c>
      <c r="M4702" s="14">
        <v>0.407</v>
      </c>
      <c r="N4702" s="14">
        <v>7.59E-6</v>
      </c>
      <c r="O4702" s="14">
        <v>0.0636</v>
      </c>
      <c r="P4702" s="14">
        <v>0.712</v>
      </c>
      <c r="Q4702" s="14">
        <v>106.347</v>
      </c>
      <c r="R4702" s="14">
        <v>7.0</v>
      </c>
      <c r="S4702" s="14">
        <v>1.0</v>
      </c>
      <c r="T4702" s="14" t="s">
        <v>1264</v>
      </c>
      <c r="U4702" s="14" t="s">
        <v>35</v>
      </c>
      <c r="V4702" s="16" t="s">
        <v>181</v>
      </c>
      <c r="W4702" s="17" t="s">
        <v>185</v>
      </c>
    </row>
    <row r="4703" ht="15.75" customHeight="1">
      <c r="A4703" s="14" t="s">
        <v>22970</v>
      </c>
      <c r="B4703" s="14" t="s">
        <v>22971</v>
      </c>
      <c r="C4703" s="14">
        <v>2020.0</v>
      </c>
      <c r="D4703" s="14">
        <v>58.0</v>
      </c>
      <c r="E4703" s="14">
        <v>205321.0</v>
      </c>
      <c r="F4703" s="14" t="s">
        <v>16955</v>
      </c>
      <c r="G4703" s="14" t="s">
        <v>16957</v>
      </c>
      <c r="H4703" s="14" t="s">
        <v>22972</v>
      </c>
      <c r="I4703" s="14">
        <v>0.584</v>
      </c>
      <c r="J4703" s="14">
        <v>0.575</v>
      </c>
      <c r="K4703" s="14">
        <v>0.8064509229181775</v>
      </c>
      <c r="L4703" s="14">
        <v>0.0318</v>
      </c>
      <c r="M4703" s="14">
        <v>0.189</v>
      </c>
      <c r="N4703" s="14">
        <v>3.39E-6</v>
      </c>
      <c r="O4703" s="14">
        <v>0.103</v>
      </c>
      <c r="P4703" s="14">
        <v>0.56</v>
      </c>
      <c r="Q4703" s="14">
        <v>189.916</v>
      </c>
      <c r="R4703" s="14">
        <v>5.0</v>
      </c>
      <c r="S4703" s="14">
        <v>0.0</v>
      </c>
      <c r="T4703" s="14" t="s">
        <v>1264</v>
      </c>
      <c r="U4703" s="14" t="s">
        <v>35</v>
      </c>
      <c r="V4703" s="16" t="s">
        <v>333</v>
      </c>
      <c r="W4703" s="17" t="s">
        <v>185</v>
      </c>
    </row>
    <row r="4704" ht="15.75" customHeight="1">
      <c r="A4704" s="14" t="s">
        <v>22973</v>
      </c>
      <c r="B4704" s="14" t="s">
        <v>22974</v>
      </c>
      <c r="C4704" s="14">
        <v>2020.0</v>
      </c>
      <c r="D4704" s="14">
        <v>58.0</v>
      </c>
      <c r="E4704" s="14">
        <v>214775.0</v>
      </c>
      <c r="F4704" s="14" t="s">
        <v>16955</v>
      </c>
      <c r="G4704" s="14" t="s">
        <v>16957</v>
      </c>
      <c r="H4704" s="14" t="s">
        <v>22972</v>
      </c>
      <c r="I4704" s="14">
        <v>0.458</v>
      </c>
      <c r="J4704" s="14">
        <v>0.752</v>
      </c>
      <c r="K4704" s="14">
        <v>0.8368233054384356</v>
      </c>
      <c r="L4704" s="14">
        <v>0.0546</v>
      </c>
      <c r="M4704" s="14">
        <v>0.0617</v>
      </c>
      <c r="N4704" s="14">
        <v>0.0</v>
      </c>
      <c r="O4704" s="14">
        <v>0.0987</v>
      </c>
      <c r="P4704" s="14">
        <v>0.353</v>
      </c>
      <c r="Q4704" s="14">
        <v>94.933</v>
      </c>
      <c r="R4704" s="14">
        <v>4.0</v>
      </c>
      <c r="S4704" s="14">
        <v>0.0</v>
      </c>
      <c r="T4704" s="14" t="s">
        <v>1264</v>
      </c>
      <c r="U4704" s="14" t="s">
        <v>35</v>
      </c>
      <c r="V4704" s="16" t="s">
        <v>45</v>
      </c>
      <c r="W4704" s="17" t="s">
        <v>251</v>
      </c>
    </row>
    <row r="4705" ht="15.75" customHeight="1">
      <c r="A4705" s="14" t="s">
        <v>22975</v>
      </c>
      <c r="B4705" s="14" t="s">
        <v>22976</v>
      </c>
      <c r="C4705" s="14">
        <v>2020.0</v>
      </c>
      <c r="D4705" s="14">
        <v>58.0</v>
      </c>
      <c r="E4705" s="14">
        <v>215954.0</v>
      </c>
      <c r="F4705" s="14" t="s">
        <v>22029</v>
      </c>
      <c r="G4705" s="14" t="s">
        <v>22030</v>
      </c>
      <c r="H4705" s="14" t="s">
        <v>22039</v>
      </c>
      <c r="I4705" s="14">
        <v>0.447</v>
      </c>
      <c r="J4705" s="14">
        <v>0.636</v>
      </c>
      <c r="K4705" s="14">
        <v>0.802002010549013</v>
      </c>
      <c r="L4705" s="14">
        <v>0.0473</v>
      </c>
      <c r="M4705" s="14">
        <v>0.327</v>
      </c>
      <c r="N4705" s="14">
        <v>0.0</v>
      </c>
      <c r="O4705" s="14">
        <v>0.0834</v>
      </c>
      <c r="P4705" s="14">
        <v>0.866</v>
      </c>
      <c r="Q4705" s="14">
        <v>68.083</v>
      </c>
      <c r="R4705" s="14">
        <v>6.0</v>
      </c>
      <c r="S4705" s="14">
        <v>1.0</v>
      </c>
      <c r="T4705" s="14" t="s">
        <v>1264</v>
      </c>
      <c r="U4705" s="14" t="s">
        <v>35</v>
      </c>
      <c r="V4705" s="16" t="s">
        <v>560</v>
      </c>
      <c r="W4705" s="17" t="s">
        <v>185</v>
      </c>
    </row>
    <row r="4706" ht="15.75" customHeight="1">
      <c r="A4706" s="14" t="s">
        <v>22977</v>
      </c>
      <c r="B4706" s="14" t="s">
        <v>22007</v>
      </c>
      <c r="C4706" s="14">
        <v>2022.0</v>
      </c>
      <c r="D4706" s="14">
        <v>58.0</v>
      </c>
      <c r="E4706" s="14">
        <v>174000.0</v>
      </c>
      <c r="F4706" s="14" t="s">
        <v>21670</v>
      </c>
      <c r="G4706" s="14" t="s">
        <v>21671</v>
      </c>
      <c r="H4706" s="14" t="s">
        <v>22978</v>
      </c>
      <c r="I4706" s="14">
        <v>0.505</v>
      </c>
      <c r="J4706" s="14">
        <v>0.335</v>
      </c>
      <c r="K4706" s="14">
        <v>0.7600154000650223</v>
      </c>
      <c r="L4706" s="14">
        <v>0.0359</v>
      </c>
      <c r="M4706" s="14">
        <v>0.693</v>
      </c>
      <c r="N4706" s="14">
        <v>1.4E-5</v>
      </c>
      <c r="O4706" s="14">
        <v>0.117</v>
      </c>
      <c r="P4706" s="14">
        <v>0.645</v>
      </c>
      <c r="Q4706" s="14">
        <v>165.431</v>
      </c>
      <c r="R4706" s="14">
        <v>3.0</v>
      </c>
      <c r="S4706" s="14">
        <v>0.0</v>
      </c>
      <c r="T4706" s="14" t="s">
        <v>1264</v>
      </c>
      <c r="U4706" s="14" t="s">
        <v>35</v>
      </c>
      <c r="V4706" s="16" t="s">
        <v>407</v>
      </c>
      <c r="W4706" s="17" t="s">
        <v>185</v>
      </c>
    </row>
    <row r="4707" ht="15.75" customHeight="1">
      <c r="A4707" s="14" t="s">
        <v>11611</v>
      </c>
      <c r="B4707" s="14" t="s">
        <v>11612</v>
      </c>
      <c r="C4707" s="14">
        <v>1971.0</v>
      </c>
      <c r="D4707" s="14">
        <v>58.0</v>
      </c>
      <c r="E4707" s="14">
        <v>180760.0</v>
      </c>
      <c r="F4707" s="14" t="s">
        <v>11613</v>
      </c>
      <c r="G4707" s="14" t="s">
        <v>11614</v>
      </c>
      <c r="H4707" s="14" t="s">
        <v>11615</v>
      </c>
      <c r="I4707" s="14">
        <v>0.618</v>
      </c>
      <c r="J4707" s="14">
        <v>0.413</v>
      </c>
      <c r="K4707" s="14">
        <v>0.671529099722552</v>
      </c>
      <c r="L4707" s="14">
        <v>0.0302</v>
      </c>
      <c r="M4707" s="14">
        <v>0.249</v>
      </c>
      <c r="N4707" s="14">
        <v>0.0517</v>
      </c>
      <c r="O4707" s="14">
        <v>0.131</v>
      </c>
      <c r="P4707" s="14">
        <v>0.531</v>
      </c>
      <c r="Q4707" s="14">
        <v>97.84</v>
      </c>
      <c r="R4707" s="14">
        <v>4.0</v>
      </c>
      <c r="S4707" s="14">
        <v>0.0</v>
      </c>
      <c r="T4707" s="14" t="s">
        <v>103</v>
      </c>
      <c r="U4707" s="14" t="s">
        <v>35</v>
      </c>
      <c r="V4707" s="16" t="s">
        <v>333</v>
      </c>
      <c r="W4707" s="17" t="s">
        <v>185</v>
      </c>
    </row>
    <row r="4708" ht="15.75" customHeight="1">
      <c r="A4708" s="14" t="s">
        <v>11616</v>
      </c>
      <c r="B4708" s="14" t="s">
        <v>11617</v>
      </c>
      <c r="C4708" s="14">
        <v>1990.0</v>
      </c>
      <c r="D4708" s="14">
        <v>58.0</v>
      </c>
      <c r="E4708" s="14">
        <v>275066.0</v>
      </c>
      <c r="F4708" s="14" t="s">
        <v>11618</v>
      </c>
      <c r="G4708" s="14" t="s">
        <v>11619</v>
      </c>
      <c r="H4708" s="14" t="s">
        <v>11620</v>
      </c>
      <c r="I4708" s="14">
        <v>0.633</v>
      </c>
      <c r="J4708" s="14">
        <v>0.842</v>
      </c>
      <c r="K4708" s="14">
        <v>0.87519517462248</v>
      </c>
      <c r="L4708" s="14">
        <v>0.0262</v>
      </c>
      <c r="M4708" s="14">
        <v>0.111</v>
      </c>
      <c r="N4708" s="14">
        <v>0.0</v>
      </c>
      <c r="O4708" s="14">
        <v>0.139</v>
      </c>
      <c r="P4708" s="14">
        <v>0.674</v>
      </c>
      <c r="Q4708" s="14">
        <v>114.449</v>
      </c>
      <c r="R4708" s="14">
        <v>7.0</v>
      </c>
      <c r="S4708" s="14">
        <v>1.0</v>
      </c>
      <c r="T4708" s="14" t="s">
        <v>103</v>
      </c>
      <c r="U4708" s="14" t="s">
        <v>35</v>
      </c>
      <c r="V4708" s="16" t="s">
        <v>407</v>
      </c>
      <c r="W4708" s="17" t="s">
        <v>185</v>
      </c>
    </row>
    <row r="4709" ht="15.75" customHeight="1">
      <c r="A4709" s="14" t="s">
        <v>22979</v>
      </c>
      <c r="B4709" s="14" t="s">
        <v>22980</v>
      </c>
      <c r="C4709" s="14">
        <v>2021.0</v>
      </c>
      <c r="D4709" s="14">
        <v>58.0</v>
      </c>
      <c r="E4709" s="14">
        <v>170760.0</v>
      </c>
      <c r="F4709" s="14" t="s">
        <v>6605</v>
      </c>
      <c r="G4709" s="14" t="s">
        <v>10144</v>
      </c>
      <c r="H4709" s="14" t="s">
        <v>22981</v>
      </c>
      <c r="I4709" s="14">
        <v>0.662</v>
      </c>
      <c r="J4709" s="14">
        <v>0.788</v>
      </c>
      <c r="K4709" s="14">
        <v>0.8771629627857644</v>
      </c>
      <c r="L4709" s="14">
        <v>0.205</v>
      </c>
      <c r="M4709" s="14">
        <v>0.0191</v>
      </c>
      <c r="N4709" s="14">
        <v>0.0</v>
      </c>
      <c r="O4709" s="14">
        <v>0.0559</v>
      </c>
      <c r="P4709" s="14">
        <v>0.711</v>
      </c>
      <c r="Q4709" s="14">
        <v>179.876</v>
      </c>
      <c r="R4709" s="14">
        <v>3.0</v>
      </c>
      <c r="S4709" s="14">
        <v>0.0</v>
      </c>
      <c r="T4709" s="14" t="s">
        <v>1264</v>
      </c>
      <c r="U4709" s="14" t="s">
        <v>94</v>
      </c>
      <c r="V4709" s="16" t="s">
        <v>181</v>
      </c>
      <c r="W4709" s="17" t="s">
        <v>185</v>
      </c>
    </row>
    <row r="4710" ht="15.75" customHeight="1">
      <c r="A4710" s="14" t="s">
        <v>11621</v>
      </c>
      <c r="B4710" s="14" t="s">
        <v>11622</v>
      </c>
      <c r="C4710" s="14">
        <v>2010.0</v>
      </c>
      <c r="D4710" s="14">
        <v>58.0</v>
      </c>
      <c r="E4710" s="14">
        <v>201920.0</v>
      </c>
      <c r="F4710" s="14" t="s">
        <v>4278</v>
      </c>
      <c r="G4710" s="14" t="s">
        <v>7566</v>
      </c>
      <c r="H4710" s="14" t="s">
        <v>10090</v>
      </c>
      <c r="I4710" s="14">
        <v>0.687</v>
      </c>
      <c r="J4710" s="14">
        <v>0.888</v>
      </c>
      <c r="K4710" s="14">
        <v>0.9161978910248285</v>
      </c>
      <c r="L4710" s="14">
        <v>0.146</v>
      </c>
      <c r="M4710" s="14">
        <v>0.0596</v>
      </c>
      <c r="N4710" s="14">
        <v>2.14E-5</v>
      </c>
      <c r="O4710" s="14">
        <v>0.181</v>
      </c>
      <c r="P4710" s="14">
        <v>0.791</v>
      </c>
      <c r="Q4710" s="14">
        <v>64.927</v>
      </c>
      <c r="R4710" s="14">
        <v>11.0</v>
      </c>
      <c r="S4710" s="14">
        <v>0.0</v>
      </c>
      <c r="T4710" s="14" t="s">
        <v>103</v>
      </c>
      <c r="U4710" s="14" t="s">
        <v>94</v>
      </c>
      <c r="V4710" s="16" t="s">
        <v>181</v>
      </c>
      <c r="W4710" s="17" t="s">
        <v>185</v>
      </c>
    </row>
    <row r="4711" ht="15.75" customHeight="1">
      <c r="A4711" s="14" t="s">
        <v>11624</v>
      </c>
      <c r="B4711" s="14" t="s">
        <v>11625</v>
      </c>
      <c r="C4711" s="14">
        <v>2013.0</v>
      </c>
      <c r="D4711" s="14">
        <v>58.0</v>
      </c>
      <c r="E4711" s="14">
        <v>271325.0</v>
      </c>
      <c r="F4711" s="14" t="s">
        <v>4278</v>
      </c>
      <c r="G4711" s="14" t="s">
        <v>7566</v>
      </c>
      <c r="H4711" s="14" t="s">
        <v>11626</v>
      </c>
      <c r="I4711" s="14">
        <v>0.502</v>
      </c>
      <c r="J4711" s="14">
        <v>0.863</v>
      </c>
      <c r="K4711" s="14">
        <v>0.9472547216018811</v>
      </c>
      <c r="L4711" s="14">
        <v>0.272</v>
      </c>
      <c r="M4711" s="14">
        <v>0.0342</v>
      </c>
      <c r="N4711" s="14">
        <v>0.0</v>
      </c>
      <c r="O4711" s="14">
        <v>0.538</v>
      </c>
      <c r="P4711" s="14">
        <v>0.527</v>
      </c>
      <c r="Q4711" s="14">
        <v>97.911</v>
      </c>
      <c r="R4711" s="14">
        <v>4.0</v>
      </c>
      <c r="S4711" s="14">
        <v>0.0</v>
      </c>
      <c r="T4711" s="14" t="s">
        <v>103</v>
      </c>
      <c r="U4711" s="14" t="s">
        <v>94</v>
      </c>
      <c r="V4711" s="16" t="s">
        <v>333</v>
      </c>
      <c r="W4711" s="17" t="s">
        <v>185</v>
      </c>
    </row>
    <row r="4712" ht="15.75" customHeight="1">
      <c r="A4712" s="14" t="s">
        <v>7354</v>
      </c>
      <c r="B4712" s="14" t="s">
        <v>7119</v>
      </c>
      <c r="C4712" s="14">
        <v>2024.0</v>
      </c>
      <c r="D4712" s="14">
        <v>58.0</v>
      </c>
      <c r="E4712" s="14">
        <v>180121.0</v>
      </c>
      <c r="F4712" s="14" t="s">
        <v>7357</v>
      </c>
      <c r="G4712" s="14" t="s">
        <v>7358</v>
      </c>
      <c r="H4712" s="14" t="s">
        <v>7119</v>
      </c>
      <c r="I4712" s="14">
        <v>0.592</v>
      </c>
      <c r="J4712" s="14">
        <v>0.671</v>
      </c>
      <c r="K4712" s="14">
        <v>0.8663829058912502</v>
      </c>
      <c r="L4712" s="14">
        <v>0.0393</v>
      </c>
      <c r="M4712" s="14">
        <v>0.0152</v>
      </c>
      <c r="N4712" s="14">
        <v>0.0</v>
      </c>
      <c r="O4712" s="14">
        <v>0.318</v>
      </c>
      <c r="P4712" s="14">
        <v>0.207</v>
      </c>
      <c r="Q4712" s="14">
        <v>76.037</v>
      </c>
      <c r="R4712" s="14">
        <v>9.0</v>
      </c>
      <c r="S4712" s="14">
        <v>1.0</v>
      </c>
      <c r="T4712" s="14" t="s">
        <v>103</v>
      </c>
      <c r="U4712" s="14" t="s">
        <v>94</v>
      </c>
      <c r="V4712" s="16" t="s">
        <v>36</v>
      </c>
      <c r="W4712" s="17" t="s">
        <v>251</v>
      </c>
    </row>
    <row r="4713" ht="15.75" customHeight="1">
      <c r="A4713" s="14" t="s">
        <v>11627</v>
      </c>
      <c r="B4713" s="14" t="s">
        <v>11628</v>
      </c>
      <c r="C4713" s="14">
        <v>2021.0</v>
      </c>
      <c r="D4713" s="14">
        <v>58.0</v>
      </c>
      <c r="E4713" s="14">
        <v>197647.0</v>
      </c>
      <c r="F4713" s="14" t="s">
        <v>11629</v>
      </c>
      <c r="G4713" s="14" t="s">
        <v>11630</v>
      </c>
      <c r="H4713" s="14" t="s">
        <v>11628</v>
      </c>
      <c r="I4713" s="14">
        <v>0.704</v>
      </c>
      <c r="J4713" s="14">
        <v>0.543</v>
      </c>
      <c r="K4713" s="14">
        <v>0.7406155754552519</v>
      </c>
      <c r="L4713" s="14">
        <v>0.0846</v>
      </c>
      <c r="M4713" s="14">
        <v>0.802</v>
      </c>
      <c r="N4713" s="14">
        <v>0.0</v>
      </c>
      <c r="O4713" s="14">
        <v>0.124</v>
      </c>
      <c r="P4713" s="14">
        <v>0.576</v>
      </c>
      <c r="Q4713" s="14">
        <v>135.899</v>
      </c>
      <c r="R4713" s="14">
        <v>11.0</v>
      </c>
      <c r="S4713" s="14">
        <v>1.0</v>
      </c>
      <c r="T4713" s="14" t="s">
        <v>103</v>
      </c>
      <c r="U4713" s="14" t="s">
        <v>94</v>
      </c>
      <c r="V4713" s="16" t="s">
        <v>333</v>
      </c>
      <c r="W4713" s="17" t="s">
        <v>185</v>
      </c>
    </row>
    <row r="4714" ht="15.75" customHeight="1">
      <c r="A4714" s="14" t="s">
        <v>11631</v>
      </c>
      <c r="B4714" s="14" t="s">
        <v>11632</v>
      </c>
      <c r="C4714" s="14">
        <v>2023.0</v>
      </c>
      <c r="D4714" s="14">
        <v>58.0</v>
      </c>
      <c r="E4714" s="14">
        <v>203216.0</v>
      </c>
      <c r="F4714" s="14" t="s">
        <v>4278</v>
      </c>
      <c r="G4714" s="14" t="s">
        <v>11633</v>
      </c>
      <c r="H4714" s="14" t="s">
        <v>11632</v>
      </c>
      <c r="I4714" s="14">
        <v>0.782</v>
      </c>
      <c r="J4714" s="14">
        <v>0.767</v>
      </c>
      <c r="K4714" s="14">
        <v>0.8593459243073313</v>
      </c>
      <c r="L4714" s="14">
        <v>0.0529</v>
      </c>
      <c r="M4714" s="14">
        <v>0.11</v>
      </c>
      <c r="N4714" s="14">
        <v>0.00323</v>
      </c>
      <c r="O4714" s="14">
        <v>0.496</v>
      </c>
      <c r="P4714" s="14">
        <v>0.548</v>
      </c>
      <c r="Q4714" s="14">
        <v>115.027</v>
      </c>
      <c r="R4714" s="14">
        <v>0.0</v>
      </c>
      <c r="S4714" s="14">
        <v>1.0</v>
      </c>
      <c r="T4714" s="14" t="s">
        <v>103</v>
      </c>
      <c r="U4714" s="14" t="s">
        <v>68</v>
      </c>
      <c r="V4714" s="16" t="s">
        <v>333</v>
      </c>
      <c r="W4714" s="17" t="s">
        <v>185</v>
      </c>
    </row>
    <row r="4715" ht="15.75" customHeight="1">
      <c r="A4715" s="14" t="s">
        <v>7361</v>
      </c>
      <c r="B4715" s="14" t="s">
        <v>7362</v>
      </c>
      <c r="C4715" s="14">
        <v>1997.0</v>
      </c>
      <c r="D4715" s="14">
        <v>58.0</v>
      </c>
      <c r="E4715" s="14">
        <v>400226.0</v>
      </c>
      <c r="F4715" s="14" t="s">
        <v>901</v>
      </c>
      <c r="G4715" s="14" t="s">
        <v>671</v>
      </c>
      <c r="H4715" s="14" t="s">
        <v>7365</v>
      </c>
      <c r="I4715" s="14">
        <v>0.6</v>
      </c>
      <c r="J4715" s="14">
        <v>0.505</v>
      </c>
      <c r="K4715" s="14">
        <v>0.670652150649784</v>
      </c>
      <c r="L4715" s="14">
        <v>0.0385</v>
      </c>
      <c r="M4715" s="14">
        <v>0.126</v>
      </c>
      <c r="N4715" s="14">
        <v>1.01E-6</v>
      </c>
      <c r="O4715" s="14">
        <v>0.0841</v>
      </c>
      <c r="P4715" s="14">
        <v>0.418</v>
      </c>
      <c r="Q4715" s="14">
        <v>93.905</v>
      </c>
      <c r="R4715" s="14">
        <v>10.0</v>
      </c>
      <c r="S4715" s="14">
        <v>1.0</v>
      </c>
      <c r="T4715" s="14" t="s">
        <v>104</v>
      </c>
      <c r="U4715" s="14" t="s">
        <v>68</v>
      </c>
      <c r="V4715" s="16" t="s">
        <v>54</v>
      </c>
      <c r="W4715" s="17" t="s">
        <v>251</v>
      </c>
    </row>
    <row r="4716" ht="15.75" customHeight="1">
      <c r="A4716" s="14" t="s">
        <v>11635</v>
      </c>
      <c r="B4716" s="14" t="s">
        <v>11636</v>
      </c>
      <c r="C4716" s="14">
        <v>2001.0</v>
      </c>
      <c r="D4716" s="14">
        <v>58.0</v>
      </c>
      <c r="E4716" s="14">
        <v>345266.0</v>
      </c>
      <c r="F4716" s="14" t="s">
        <v>4270</v>
      </c>
      <c r="G4716" s="14" t="s">
        <v>4881</v>
      </c>
      <c r="H4716" s="14" t="s">
        <v>11265</v>
      </c>
      <c r="I4716" s="14">
        <v>0.779</v>
      </c>
      <c r="J4716" s="14">
        <v>0.792</v>
      </c>
      <c r="K4716" s="14">
        <v>0.8542981198884715</v>
      </c>
      <c r="L4716" s="14">
        <v>0.174</v>
      </c>
      <c r="M4716" s="14">
        <v>0.167</v>
      </c>
      <c r="N4716" s="14">
        <v>1.92E-6</v>
      </c>
      <c r="O4716" s="14">
        <v>0.13</v>
      </c>
      <c r="P4716" s="14">
        <v>0.593</v>
      </c>
      <c r="Q4716" s="14">
        <v>103.009</v>
      </c>
      <c r="R4716" s="14">
        <v>7.0</v>
      </c>
      <c r="S4716" s="14">
        <v>1.0</v>
      </c>
      <c r="T4716" s="14" t="s">
        <v>104</v>
      </c>
      <c r="U4716" s="14" t="s">
        <v>68</v>
      </c>
      <c r="V4716" s="16" t="s">
        <v>333</v>
      </c>
      <c r="W4716" s="17" t="s">
        <v>185</v>
      </c>
    </row>
    <row r="4717" ht="15.75" customHeight="1">
      <c r="A4717" s="14" t="s">
        <v>7367</v>
      </c>
      <c r="B4717" s="14" t="s">
        <v>7368</v>
      </c>
      <c r="C4717" s="14">
        <v>2024.0</v>
      </c>
      <c r="D4717" s="14">
        <v>58.0</v>
      </c>
      <c r="E4717" s="14">
        <v>137141.0</v>
      </c>
      <c r="F4717" s="14" t="s">
        <v>859</v>
      </c>
      <c r="G4717" s="14" t="s">
        <v>7371</v>
      </c>
      <c r="H4717" s="14" t="s">
        <v>7368</v>
      </c>
      <c r="I4717" s="14">
        <v>0.764</v>
      </c>
      <c r="J4717" s="14">
        <v>0.463</v>
      </c>
      <c r="K4717" s="14">
        <v>0.796847261121279</v>
      </c>
      <c r="L4717" s="14">
        <v>0.033</v>
      </c>
      <c r="M4717" s="14">
        <v>0.389</v>
      </c>
      <c r="N4717" s="14">
        <v>2.11E-4</v>
      </c>
      <c r="O4717" s="14">
        <v>0.112</v>
      </c>
      <c r="P4717" s="14">
        <v>0.346</v>
      </c>
      <c r="Q4717" s="14">
        <v>92.945</v>
      </c>
      <c r="R4717" s="14">
        <v>10.0</v>
      </c>
      <c r="S4717" s="14">
        <v>1.0</v>
      </c>
      <c r="T4717" s="14" t="s">
        <v>103</v>
      </c>
      <c r="U4717" s="14" t="s">
        <v>68</v>
      </c>
      <c r="V4717" s="16" t="s">
        <v>45</v>
      </c>
      <c r="W4717" s="17" t="s">
        <v>251</v>
      </c>
    </row>
    <row r="4718" ht="15.75" customHeight="1">
      <c r="A4718" s="14" t="s">
        <v>7375</v>
      </c>
      <c r="B4718" s="14" t="s">
        <v>7376</v>
      </c>
      <c r="C4718" s="14">
        <v>2008.0</v>
      </c>
      <c r="D4718" s="14">
        <v>58.0</v>
      </c>
      <c r="E4718" s="14">
        <v>214386.0</v>
      </c>
      <c r="F4718" s="14" t="s">
        <v>7377</v>
      </c>
      <c r="G4718" s="14" t="s">
        <v>7378</v>
      </c>
      <c r="H4718" s="14" t="s">
        <v>7379</v>
      </c>
      <c r="I4718" s="14">
        <v>0.722</v>
      </c>
      <c r="J4718" s="14">
        <v>0.891</v>
      </c>
      <c r="K4718" s="14">
        <v>0.8557525720091599</v>
      </c>
      <c r="L4718" s="14">
        <v>0.0299</v>
      </c>
      <c r="M4718" s="14">
        <v>0.0166</v>
      </c>
      <c r="N4718" s="14">
        <v>0.00107</v>
      </c>
      <c r="O4718" s="14">
        <v>0.125</v>
      </c>
      <c r="P4718" s="14">
        <v>0.466</v>
      </c>
      <c r="Q4718" s="14">
        <v>127.109</v>
      </c>
      <c r="R4718" s="14">
        <v>7.0</v>
      </c>
      <c r="S4718" s="14">
        <v>1.0</v>
      </c>
      <c r="T4718" s="14" t="s">
        <v>103</v>
      </c>
      <c r="U4718" s="14" t="s">
        <v>94</v>
      </c>
      <c r="V4718" s="16" t="s">
        <v>54</v>
      </c>
      <c r="W4718" s="17" t="s">
        <v>251</v>
      </c>
    </row>
    <row r="4719" ht="15.75" customHeight="1">
      <c r="A4719" s="14" t="s">
        <v>22982</v>
      </c>
      <c r="B4719" s="14" t="s">
        <v>22983</v>
      </c>
      <c r="C4719" s="14">
        <v>2015.0</v>
      </c>
      <c r="D4719" s="14">
        <v>58.0</v>
      </c>
      <c r="E4719" s="14">
        <v>177413.0</v>
      </c>
      <c r="F4719" s="14" t="s">
        <v>4278</v>
      </c>
      <c r="G4719" s="14" t="s">
        <v>2532</v>
      </c>
      <c r="H4719" s="14" t="s">
        <v>22076</v>
      </c>
      <c r="I4719" s="14">
        <v>0.37</v>
      </c>
      <c r="J4719" s="14">
        <v>0.652</v>
      </c>
      <c r="K4719" s="14">
        <v>0.8735909994893678</v>
      </c>
      <c r="L4719" s="14">
        <v>0.0402</v>
      </c>
      <c r="M4719" s="14">
        <v>0.4</v>
      </c>
      <c r="N4719" s="14">
        <v>0.0</v>
      </c>
      <c r="O4719" s="14">
        <v>0.129</v>
      </c>
      <c r="P4719" s="14">
        <v>0.265</v>
      </c>
      <c r="Q4719" s="14">
        <v>104.162</v>
      </c>
      <c r="R4719" s="14">
        <v>2.0</v>
      </c>
      <c r="S4719" s="14">
        <v>1.0</v>
      </c>
      <c r="T4719" s="14" t="s">
        <v>1434</v>
      </c>
      <c r="U4719" s="14" t="s">
        <v>94</v>
      </c>
      <c r="V4719" s="16" t="s">
        <v>36</v>
      </c>
      <c r="W4719" s="17" t="s">
        <v>251</v>
      </c>
    </row>
    <row r="4720" ht="15.75" customHeight="1">
      <c r="A4720" s="14" t="s">
        <v>22984</v>
      </c>
      <c r="B4720" s="14" t="s">
        <v>22985</v>
      </c>
      <c r="C4720" s="14">
        <v>2018.0</v>
      </c>
      <c r="D4720" s="14">
        <v>58.0</v>
      </c>
      <c r="E4720" s="14">
        <v>225697.0</v>
      </c>
      <c r="F4720" s="14" t="s">
        <v>4278</v>
      </c>
      <c r="G4720" s="14" t="s">
        <v>2532</v>
      </c>
      <c r="H4720" s="14" t="s">
        <v>22524</v>
      </c>
      <c r="I4720" s="14">
        <v>0.761</v>
      </c>
      <c r="J4720" s="14">
        <v>0.761</v>
      </c>
      <c r="K4720" s="14">
        <v>0.8521164417074387</v>
      </c>
      <c r="L4720" s="14">
        <v>0.0899</v>
      </c>
      <c r="M4720" s="14">
        <v>0.242</v>
      </c>
      <c r="N4720" s="14">
        <v>0.0</v>
      </c>
      <c r="O4720" s="14">
        <v>0.103</v>
      </c>
      <c r="P4720" s="14">
        <v>0.484</v>
      </c>
      <c r="Q4720" s="14">
        <v>121.971</v>
      </c>
      <c r="R4720" s="14">
        <v>5.0</v>
      </c>
      <c r="S4720" s="14">
        <v>0.0</v>
      </c>
      <c r="T4720" s="14" t="s">
        <v>1434</v>
      </c>
      <c r="U4720" s="14" t="s">
        <v>94</v>
      </c>
      <c r="V4720" s="16" t="s">
        <v>54</v>
      </c>
      <c r="W4720" s="17" t="s">
        <v>251</v>
      </c>
    </row>
    <row r="4721" ht="15.75" customHeight="1">
      <c r="A4721" s="14" t="s">
        <v>22986</v>
      </c>
      <c r="B4721" s="14" t="s">
        <v>22987</v>
      </c>
      <c r="C4721" s="14">
        <v>2018.0</v>
      </c>
      <c r="D4721" s="14">
        <v>58.0</v>
      </c>
      <c r="E4721" s="14">
        <v>238193.0</v>
      </c>
      <c r="F4721" s="14" t="s">
        <v>4278</v>
      </c>
      <c r="G4721" s="14" t="s">
        <v>2532</v>
      </c>
      <c r="H4721" s="14" t="s">
        <v>22524</v>
      </c>
      <c r="I4721" s="14">
        <v>0.667</v>
      </c>
      <c r="J4721" s="14">
        <v>0.889</v>
      </c>
      <c r="K4721" s="14">
        <v>0.8707248732515407</v>
      </c>
      <c r="L4721" s="14">
        <v>0.0917</v>
      </c>
      <c r="M4721" s="14">
        <v>0.00912</v>
      </c>
      <c r="N4721" s="14">
        <v>0.0</v>
      </c>
      <c r="O4721" s="14">
        <v>0.0816</v>
      </c>
      <c r="P4721" s="14">
        <v>0.541</v>
      </c>
      <c r="Q4721" s="14">
        <v>169.961</v>
      </c>
      <c r="R4721" s="14">
        <v>6.0</v>
      </c>
      <c r="S4721" s="14">
        <v>1.0</v>
      </c>
      <c r="T4721" s="14" t="s">
        <v>1434</v>
      </c>
      <c r="U4721" s="14" t="s">
        <v>35</v>
      </c>
      <c r="V4721" s="16" t="s">
        <v>333</v>
      </c>
      <c r="W4721" s="17" t="s">
        <v>185</v>
      </c>
    </row>
    <row r="4722" ht="15.75" customHeight="1">
      <c r="A4722" s="14" t="s">
        <v>22988</v>
      </c>
      <c r="B4722" s="14" t="s">
        <v>22989</v>
      </c>
      <c r="C4722" s="14">
        <v>2020.0</v>
      </c>
      <c r="D4722" s="14">
        <v>58.0</v>
      </c>
      <c r="E4722" s="14">
        <v>259821.0</v>
      </c>
      <c r="F4722" s="14" t="s">
        <v>4278</v>
      </c>
      <c r="G4722" s="14" t="s">
        <v>2532</v>
      </c>
      <c r="H4722" s="14" t="s">
        <v>22595</v>
      </c>
      <c r="I4722" s="14">
        <v>0.384</v>
      </c>
      <c r="J4722" s="14">
        <v>0.798</v>
      </c>
      <c r="K4722" s="14">
        <v>0.8367591384331111</v>
      </c>
      <c r="L4722" s="14">
        <v>0.434</v>
      </c>
      <c r="M4722" s="14">
        <v>0.115</v>
      </c>
      <c r="N4722" s="14">
        <v>0.0</v>
      </c>
      <c r="O4722" s="14">
        <v>0.181</v>
      </c>
      <c r="P4722" s="14">
        <v>0.146</v>
      </c>
      <c r="Q4722" s="14">
        <v>149.854</v>
      </c>
      <c r="R4722" s="14">
        <v>9.0</v>
      </c>
      <c r="S4722" s="14">
        <v>0.0</v>
      </c>
      <c r="T4722" s="14" t="s">
        <v>1434</v>
      </c>
      <c r="U4722" s="14" t="s">
        <v>35</v>
      </c>
      <c r="V4722" s="16" t="s">
        <v>58</v>
      </c>
      <c r="W4722" s="17" t="s">
        <v>251</v>
      </c>
    </row>
    <row r="4723" ht="15.75" customHeight="1">
      <c r="A4723" s="14" t="s">
        <v>22990</v>
      </c>
      <c r="B4723" s="14" t="s">
        <v>22991</v>
      </c>
      <c r="C4723" s="14">
        <v>2018.0</v>
      </c>
      <c r="D4723" s="14">
        <v>58.0</v>
      </c>
      <c r="E4723" s="14">
        <v>208936.0</v>
      </c>
      <c r="F4723" s="14" t="s">
        <v>8031</v>
      </c>
      <c r="G4723" s="14" t="s">
        <v>22660</v>
      </c>
      <c r="H4723" s="14" t="s">
        <v>22661</v>
      </c>
      <c r="I4723" s="14">
        <v>0.445</v>
      </c>
      <c r="J4723" s="14">
        <v>0.263</v>
      </c>
      <c r="K4723" s="14">
        <v>0.6802985904502322</v>
      </c>
      <c r="L4723" s="14">
        <v>0.0342</v>
      </c>
      <c r="M4723" s="14">
        <v>0.828</v>
      </c>
      <c r="N4723" s="14">
        <v>0.00516</v>
      </c>
      <c r="O4723" s="14">
        <v>0.118</v>
      </c>
      <c r="P4723" s="14">
        <v>0.0712</v>
      </c>
      <c r="Q4723" s="14">
        <v>147.172</v>
      </c>
      <c r="R4723" s="14">
        <v>5.0</v>
      </c>
      <c r="S4723" s="14">
        <v>0.0</v>
      </c>
      <c r="T4723" s="14" t="s">
        <v>1434</v>
      </c>
      <c r="U4723" s="14" t="s">
        <v>35</v>
      </c>
      <c r="V4723" s="16" t="s">
        <v>75</v>
      </c>
      <c r="W4723" s="17" t="s">
        <v>251</v>
      </c>
    </row>
    <row r="4724" ht="15.75" customHeight="1">
      <c r="A4724" s="14" t="s">
        <v>22992</v>
      </c>
      <c r="B4724" s="14" t="s">
        <v>22993</v>
      </c>
      <c r="C4724" s="14">
        <v>2016.0</v>
      </c>
      <c r="D4724" s="14">
        <v>58.0</v>
      </c>
      <c r="E4724" s="14">
        <v>245757.0</v>
      </c>
      <c r="F4724" s="14" t="s">
        <v>8031</v>
      </c>
      <c r="G4724" s="14" t="s">
        <v>22664</v>
      </c>
      <c r="H4724" s="14" t="s">
        <v>22664</v>
      </c>
      <c r="I4724" s="14">
        <v>0.755</v>
      </c>
      <c r="J4724" s="14">
        <v>0.837</v>
      </c>
      <c r="K4724" s="14">
        <v>0.9166470600621</v>
      </c>
      <c r="L4724" s="14">
        <v>0.203</v>
      </c>
      <c r="M4724" s="14">
        <v>0.00167</v>
      </c>
      <c r="N4724" s="14">
        <v>0.00609</v>
      </c>
      <c r="O4724" s="14">
        <v>0.0848</v>
      </c>
      <c r="P4724" s="14">
        <v>0.444</v>
      </c>
      <c r="Q4724" s="14">
        <v>119.98</v>
      </c>
      <c r="R4724" s="14">
        <v>1.0</v>
      </c>
      <c r="S4724" s="14">
        <v>1.0</v>
      </c>
      <c r="T4724" s="14" t="s">
        <v>1434</v>
      </c>
      <c r="U4724" s="14" t="s">
        <v>35</v>
      </c>
      <c r="V4724" s="16" t="s">
        <v>54</v>
      </c>
      <c r="W4724" s="17" t="s">
        <v>251</v>
      </c>
    </row>
    <row r="4725" ht="15.75" customHeight="1">
      <c r="A4725" s="14" t="s">
        <v>22994</v>
      </c>
      <c r="B4725" s="14" t="s">
        <v>22995</v>
      </c>
      <c r="C4725" s="14">
        <v>2020.0</v>
      </c>
      <c r="D4725" s="14">
        <v>58.0</v>
      </c>
      <c r="E4725" s="14">
        <v>196529.0</v>
      </c>
      <c r="F4725" s="14" t="s">
        <v>8031</v>
      </c>
      <c r="G4725" s="14" t="s">
        <v>22664</v>
      </c>
      <c r="H4725" s="14" t="s">
        <v>22665</v>
      </c>
      <c r="I4725" s="14">
        <v>0.627</v>
      </c>
      <c r="J4725" s="14">
        <v>0.662</v>
      </c>
      <c r="K4725" s="14">
        <v>0.8007828374478476</v>
      </c>
      <c r="L4725" s="14">
        <v>0.203</v>
      </c>
      <c r="M4725" s="14">
        <v>0.00236</v>
      </c>
      <c r="N4725" s="14">
        <v>0.0</v>
      </c>
      <c r="O4725" s="14">
        <v>0.157</v>
      </c>
      <c r="P4725" s="14">
        <v>0.207</v>
      </c>
      <c r="Q4725" s="14">
        <v>90.008</v>
      </c>
      <c r="R4725" s="14">
        <v>7.0</v>
      </c>
      <c r="S4725" s="14">
        <v>1.0</v>
      </c>
      <c r="T4725" s="14" t="s">
        <v>1434</v>
      </c>
      <c r="U4725" s="14" t="s">
        <v>35</v>
      </c>
      <c r="V4725" s="16" t="s">
        <v>36</v>
      </c>
      <c r="W4725" s="17" t="s">
        <v>251</v>
      </c>
    </row>
    <row r="4726" ht="15.75" customHeight="1">
      <c r="A4726" s="14" t="s">
        <v>22996</v>
      </c>
      <c r="B4726" s="14" t="s">
        <v>22997</v>
      </c>
      <c r="C4726" s="14">
        <v>2023.0</v>
      </c>
      <c r="D4726" s="14">
        <v>58.0</v>
      </c>
      <c r="E4726" s="14">
        <v>130996.0</v>
      </c>
      <c r="F4726" s="14" t="s">
        <v>4278</v>
      </c>
      <c r="G4726" s="14" t="s">
        <v>7879</v>
      </c>
      <c r="H4726" s="14" t="s">
        <v>7880</v>
      </c>
      <c r="I4726" s="14">
        <v>0.284</v>
      </c>
      <c r="J4726" s="14">
        <v>0.495</v>
      </c>
      <c r="K4726" s="14">
        <v>0.7233760400247391</v>
      </c>
      <c r="L4726" s="14">
        <v>0.0421</v>
      </c>
      <c r="M4726" s="14">
        <v>0.789</v>
      </c>
      <c r="N4726" s="14">
        <v>0.835</v>
      </c>
      <c r="O4726" s="14">
        <v>0.0946</v>
      </c>
      <c r="P4726" s="14">
        <v>0.26</v>
      </c>
      <c r="Q4726" s="14">
        <v>86.314</v>
      </c>
      <c r="R4726" s="14">
        <v>0.0</v>
      </c>
      <c r="S4726" s="14">
        <v>1.0</v>
      </c>
      <c r="T4726" s="14" t="s">
        <v>1434</v>
      </c>
      <c r="U4726" s="14" t="s">
        <v>35</v>
      </c>
      <c r="V4726" s="16" t="s">
        <v>36</v>
      </c>
      <c r="W4726" s="17" t="s">
        <v>251</v>
      </c>
    </row>
    <row r="4727" ht="15.75" customHeight="1">
      <c r="A4727" s="14" t="s">
        <v>22998</v>
      </c>
      <c r="B4727" s="14" t="s">
        <v>22999</v>
      </c>
      <c r="C4727" s="14">
        <v>2006.0</v>
      </c>
      <c r="D4727" s="14">
        <v>58.0</v>
      </c>
      <c r="E4727" s="14">
        <v>176880.0</v>
      </c>
      <c r="F4727" s="14" t="s">
        <v>16764</v>
      </c>
      <c r="G4727" s="14" t="s">
        <v>23000</v>
      </c>
      <c r="H4727" s="14" t="s">
        <v>23001</v>
      </c>
      <c r="I4727" s="14">
        <v>0.729</v>
      </c>
      <c r="J4727" s="14">
        <v>0.795</v>
      </c>
      <c r="K4727" s="14">
        <v>0.8765426817342943</v>
      </c>
      <c r="L4727" s="14">
        <v>0.144</v>
      </c>
      <c r="M4727" s="14">
        <v>0.354</v>
      </c>
      <c r="N4727" s="14">
        <v>0.0</v>
      </c>
      <c r="O4727" s="14">
        <v>0.536</v>
      </c>
      <c r="P4727" s="14">
        <v>0.856</v>
      </c>
      <c r="Q4727" s="14">
        <v>146.747</v>
      </c>
      <c r="R4727" s="14">
        <v>7.0</v>
      </c>
      <c r="S4727" s="14">
        <v>1.0</v>
      </c>
      <c r="T4727" s="14" t="s">
        <v>1434</v>
      </c>
      <c r="U4727" s="14" t="s">
        <v>35</v>
      </c>
      <c r="V4727" s="16" t="s">
        <v>560</v>
      </c>
      <c r="W4727" s="17" t="s">
        <v>185</v>
      </c>
    </row>
    <row r="4728" ht="15.75" customHeight="1">
      <c r="A4728" s="14" t="s">
        <v>23002</v>
      </c>
      <c r="B4728" s="14" t="s">
        <v>23003</v>
      </c>
      <c r="C4728" s="14">
        <v>2018.0</v>
      </c>
      <c r="D4728" s="14">
        <v>58.0</v>
      </c>
      <c r="E4728" s="14">
        <v>180065.0</v>
      </c>
      <c r="F4728" s="14" t="s">
        <v>8568</v>
      </c>
      <c r="G4728" s="14" t="s">
        <v>23004</v>
      </c>
      <c r="H4728" s="14" t="s">
        <v>23003</v>
      </c>
      <c r="I4728" s="14">
        <v>0.737</v>
      </c>
      <c r="J4728" s="14">
        <v>0.634</v>
      </c>
      <c r="K4728" s="14">
        <v>0.8604581523996223</v>
      </c>
      <c r="L4728" s="14">
        <v>0.0475</v>
      </c>
      <c r="M4728" s="14">
        <v>0.199</v>
      </c>
      <c r="N4728" s="14">
        <v>0.0</v>
      </c>
      <c r="O4728" s="14">
        <v>0.0803</v>
      </c>
      <c r="P4728" s="14">
        <v>0.55</v>
      </c>
      <c r="Q4728" s="14">
        <v>126.93</v>
      </c>
      <c r="R4728" s="14">
        <v>2.0</v>
      </c>
      <c r="S4728" s="14">
        <v>1.0</v>
      </c>
      <c r="T4728" s="14" t="s">
        <v>1264</v>
      </c>
      <c r="U4728" s="14" t="s">
        <v>35</v>
      </c>
      <c r="V4728" s="16" t="s">
        <v>333</v>
      </c>
      <c r="W4728" s="17" t="s">
        <v>185</v>
      </c>
    </row>
    <row r="4729" ht="15.75" customHeight="1">
      <c r="A4729" s="14" t="s">
        <v>11637</v>
      </c>
      <c r="B4729" s="14" t="s">
        <v>11638</v>
      </c>
      <c r="C4729" s="14">
        <v>2017.0</v>
      </c>
      <c r="D4729" s="14">
        <v>58.0</v>
      </c>
      <c r="E4729" s="14">
        <v>207692.0</v>
      </c>
      <c r="F4729" s="14" t="s">
        <v>11639</v>
      </c>
      <c r="G4729" s="14" t="s">
        <v>11640</v>
      </c>
      <c r="H4729" s="14" t="s">
        <v>11641</v>
      </c>
      <c r="I4729" s="14">
        <v>0.6567054320987653</v>
      </c>
      <c r="J4729" s="14">
        <v>0.6703844999999999</v>
      </c>
      <c r="K4729" s="14">
        <v>0.8136264709055699</v>
      </c>
      <c r="L4729" s="14">
        <v>0.08138265432098765</v>
      </c>
      <c r="M4729" s="14">
        <v>0.2693400896296296</v>
      </c>
      <c r="N4729" s="14">
        <v>0.05448885008024692</v>
      </c>
      <c r="O4729" s="14">
        <v>0.1911505555555556</v>
      </c>
      <c r="P4729" s="14">
        <v>0.6187672839506173</v>
      </c>
      <c r="Q4729" s="14">
        <v>120.71</v>
      </c>
      <c r="R4729" s="14">
        <v>5.0</v>
      </c>
      <c r="S4729" s="14">
        <v>1.0</v>
      </c>
      <c r="T4729" s="14" t="s">
        <v>103</v>
      </c>
      <c r="U4729" s="14" t="s">
        <v>35</v>
      </c>
      <c r="V4729" s="16" t="s">
        <v>407</v>
      </c>
      <c r="W4729" s="17" t="s">
        <v>185</v>
      </c>
    </row>
    <row r="4730" ht="15.75" customHeight="1">
      <c r="A4730" s="14" t="s">
        <v>11642</v>
      </c>
      <c r="B4730" s="14" t="s">
        <v>11643</v>
      </c>
      <c r="C4730" s="14">
        <v>2023.0</v>
      </c>
      <c r="D4730" s="14">
        <v>58.0</v>
      </c>
      <c r="E4730" s="14">
        <v>263184.0</v>
      </c>
      <c r="F4730" s="14" t="s">
        <v>11644</v>
      </c>
      <c r="G4730" s="14" t="s">
        <v>9824</v>
      </c>
      <c r="H4730" s="14" t="s">
        <v>11643</v>
      </c>
      <c r="I4730" s="14">
        <v>0.708</v>
      </c>
      <c r="J4730" s="14">
        <v>0.356</v>
      </c>
      <c r="K4730" s="14">
        <v>0.7661968215779481</v>
      </c>
      <c r="L4730" s="14">
        <v>0.075</v>
      </c>
      <c r="M4730" s="14">
        <v>0.437</v>
      </c>
      <c r="N4730" s="14">
        <v>6.54E-5</v>
      </c>
      <c r="O4730" s="14">
        <v>0.112</v>
      </c>
      <c r="P4730" s="14">
        <v>0.569</v>
      </c>
      <c r="Q4730" s="14">
        <v>83.68</v>
      </c>
      <c r="R4730" s="14">
        <v>1.0</v>
      </c>
      <c r="S4730" s="14">
        <v>1.0</v>
      </c>
      <c r="T4730" s="14" t="s">
        <v>104</v>
      </c>
      <c r="U4730" s="14" t="s">
        <v>35</v>
      </c>
      <c r="V4730" s="16" t="s">
        <v>333</v>
      </c>
      <c r="W4730" s="17" t="s">
        <v>185</v>
      </c>
    </row>
    <row r="4731" ht="15.75" customHeight="1">
      <c r="A4731" s="14" t="s">
        <v>11645</v>
      </c>
      <c r="B4731" s="14" t="s">
        <v>11646</v>
      </c>
      <c r="C4731" s="14">
        <v>1999.0</v>
      </c>
      <c r="D4731" s="14">
        <v>58.0</v>
      </c>
      <c r="E4731" s="14">
        <v>353613.0</v>
      </c>
      <c r="F4731" s="14" t="s">
        <v>901</v>
      </c>
      <c r="G4731" s="14" t="s">
        <v>1757</v>
      </c>
      <c r="H4731" s="14" t="s">
        <v>11647</v>
      </c>
      <c r="I4731" s="14">
        <v>0.694</v>
      </c>
      <c r="J4731" s="14">
        <v>0.898</v>
      </c>
      <c r="K4731" s="14">
        <v>0.8315830000036024</v>
      </c>
      <c r="L4731" s="14">
        <v>0.054</v>
      </c>
      <c r="M4731" s="14">
        <v>0.0108</v>
      </c>
      <c r="N4731" s="14">
        <v>0.616</v>
      </c>
      <c r="O4731" s="14">
        <v>0.0338</v>
      </c>
      <c r="P4731" s="14">
        <v>0.944</v>
      </c>
      <c r="Q4731" s="14">
        <v>100.02</v>
      </c>
      <c r="R4731" s="14">
        <v>9.0</v>
      </c>
      <c r="S4731" s="14">
        <v>1.0</v>
      </c>
      <c r="T4731" s="14" t="s">
        <v>104</v>
      </c>
      <c r="U4731" s="14" t="s">
        <v>35</v>
      </c>
      <c r="V4731" s="16" t="s">
        <v>819</v>
      </c>
      <c r="W4731" s="17" t="s">
        <v>185</v>
      </c>
    </row>
    <row r="4732" ht="15.75" customHeight="1">
      <c r="A4732" s="14" t="s">
        <v>7382</v>
      </c>
      <c r="B4732" s="14" t="s">
        <v>7383</v>
      </c>
      <c r="C4732" s="14">
        <v>1976.0</v>
      </c>
      <c r="D4732" s="14">
        <v>58.0</v>
      </c>
      <c r="E4732" s="14">
        <v>169133.0</v>
      </c>
      <c r="F4732" s="14" t="s">
        <v>7385</v>
      </c>
      <c r="G4732" s="14" t="s">
        <v>7386</v>
      </c>
      <c r="H4732" s="14" t="s">
        <v>7387</v>
      </c>
      <c r="I4732" s="14">
        <v>0.789</v>
      </c>
      <c r="J4732" s="14">
        <v>0.411</v>
      </c>
      <c r="K4732" s="14">
        <v>0.6594229247179985</v>
      </c>
      <c r="L4732" s="14">
        <v>0.049</v>
      </c>
      <c r="M4732" s="14">
        <v>0.409</v>
      </c>
      <c r="N4732" s="14">
        <v>0.583</v>
      </c>
      <c r="O4732" s="14">
        <v>0.144</v>
      </c>
      <c r="P4732" s="14">
        <v>0.39</v>
      </c>
      <c r="Q4732" s="14">
        <v>104.35</v>
      </c>
      <c r="R4732" s="14">
        <v>6.0</v>
      </c>
      <c r="S4732" s="14">
        <v>1.0</v>
      </c>
      <c r="T4732" s="14" t="s">
        <v>103</v>
      </c>
      <c r="U4732" s="14" t="s">
        <v>35</v>
      </c>
      <c r="V4732" s="16" t="s">
        <v>45</v>
      </c>
      <c r="W4732" s="17" t="s">
        <v>251</v>
      </c>
    </row>
    <row r="4733" ht="15.75" customHeight="1">
      <c r="A4733" s="14" t="s">
        <v>23005</v>
      </c>
      <c r="B4733" s="14" t="s">
        <v>6640</v>
      </c>
      <c r="C4733" s="14">
        <v>2020.0</v>
      </c>
      <c r="D4733" s="14">
        <v>58.0</v>
      </c>
      <c r="E4733" s="14">
        <v>211400.0</v>
      </c>
      <c r="F4733" s="14" t="s">
        <v>4278</v>
      </c>
      <c r="G4733" s="14" t="s">
        <v>21391</v>
      </c>
      <c r="H4733" s="14" t="s">
        <v>23006</v>
      </c>
      <c r="I4733" s="14">
        <v>0.65</v>
      </c>
      <c r="J4733" s="14">
        <v>0.867</v>
      </c>
      <c r="K4733" s="14">
        <v>0.9032147669475069</v>
      </c>
      <c r="L4733" s="14">
        <v>0.0686</v>
      </c>
      <c r="M4733" s="14">
        <v>0.0287</v>
      </c>
      <c r="N4733" s="14">
        <v>1.66E-4</v>
      </c>
      <c r="O4733" s="14">
        <v>0.0488</v>
      </c>
      <c r="P4733" s="14">
        <v>0.161</v>
      </c>
      <c r="Q4733" s="14">
        <v>115.92</v>
      </c>
      <c r="R4733" s="14">
        <v>2.0</v>
      </c>
      <c r="S4733" s="14">
        <v>1.0</v>
      </c>
      <c r="T4733" s="14" t="s">
        <v>1434</v>
      </c>
      <c r="U4733" s="14" t="s">
        <v>35</v>
      </c>
      <c r="V4733" s="16" t="s">
        <v>58</v>
      </c>
      <c r="W4733" s="17" t="s">
        <v>251</v>
      </c>
    </row>
    <row r="4734" ht="15.75" customHeight="1">
      <c r="A4734" s="14" t="s">
        <v>11648</v>
      </c>
      <c r="B4734" s="14" t="s">
        <v>11649</v>
      </c>
      <c r="C4734" s="14">
        <v>1999.0</v>
      </c>
      <c r="D4734" s="14">
        <v>58.0</v>
      </c>
      <c r="E4734" s="14">
        <v>214066.0</v>
      </c>
      <c r="F4734" s="14" t="s">
        <v>8568</v>
      </c>
      <c r="G4734" s="14" t="s">
        <v>8569</v>
      </c>
      <c r="H4734" s="14" t="s">
        <v>11650</v>
      </c>
      <c r="I4734" s="14">
        <v>0.627</v>
      </c>
      <c r="J4734" s="14">
        <v>0.888</v>
      </c>
      <c r="K4734" s="14">
        <v>0.8777404658336848</v>
      </c>
      <c r="L4734" s="14">
        <v>0.0388</v>
      </c>
      <c r="M4734" s="14">
        <v>0.0528</v>
      </c>
      <c r="N4734" s="14">
        <v>0.00237</v>
      </c>
      <c r="O4734" s="14">
        <v>0.136</v>
      </c>
      <c r="P4734" s="14">
        <v>0.591</v>
      </c>
      <c r="Q4734" s="14">
        <v>99.9</v>
      </c>
      <c r="R4734" s="14">
        <v>9.0</v>
      </c>
      <c r="S4734" s="14">
        <v>0.0</v>
      </c>
      <c r="T4734" s="14" t="s">
        <v>103</v>
      </c>
      <c r="U4734" s="14" t="s">
        <v>35</v>
      </c>
      <c r="V4734" s="16" t="s">
        <v>333</v>
      </c>
      <c r="W4734" s="17" t="s">
        <v>185</v>
      </c>
    </row>
    <row r="4735" ht="15.75" customHeight="1">
      <c r="A4735" s="14" t="s">
        <v>23007</v>
      </c>
      <c r="B4735" s="14" t="s">
        <v>23008</v>
      </c>
      <c r="C4735" s="14">
        <v>2019.0</v>
      </c>
      <c r="D4735" s="14">
        <v>58.0</v>
      </c>
      <c r="E4735" s="14">
        <v>240533.0</v>
      </c>
      <c r="F4735" s="14" t="s">
        <v>22417</v>
      </c>
      <c r="G4735" s="14" t="s">
        <v>23009</v>
      </c>
      <c r="H4735" s="14" t="s">
        <v>23010</v>
      </c>
      <c r="I4735" s="14">
        <v>0.844</v>
      </c>
      <c r="J4735" s="14">
        <v>0.694</v>
      </c>
      <c r="K4735" s="14">
        <v>0.8892263597867683</v>
      </c>
      <c r="L4735" s="14">
        <v>0.0636</v>
      </c>
      <c r="M4735" s="14">
        <v>0.0643</v>
      </c>
      <c r="N4735" s="14">
        <v>0.0</v>
      </c>
      <c r="O4735" s="14">
        <v>0.0982</v>
      </c>
      <c r="P4735" s="14">
        <v>0.573</v>
      </c>
      <c r="Q4735" s="14">
        <v>91.98</v>
      </c>
      <c r="R4735" s="14">
        <v>10.0</v>
      </c>
      <c r="S4735" s="14">
        <v>0.0</v>
      </c>
      <c r="T4735" s="14" t="s">
        <v>1264</v>
      </c>
      <c r="U4735" s="14" t="s">
        <v>35</v>
      </c>
      <c r="V4735" s="16" t="s">
        <v>333</v>
      </c>
      <c r="W4735" s="17" t="s">
        <v>185</v>
      </c>
    </row>
    <row r="4736" ht="15.75" customHeight="1">
      <c r="A4736" s="14" t="s">
        <v>11655</v>
      </c>
      <c r="B4736" s="14" t="s">
        <v>11656</v>
      </c>
      <c r="C4736" s="14">
        <v>1990.0</v>
      </c>
      <c r="D4736" s="14">
        <v>58.0</v>
      </c>
      <c r="E4736" s="14">
        <v>227866.0</v>
      </c>
      <c r="F4736" s="14" t="s">
        <v>6512</v>
      </c>
      <c r="G4736" s="14" t="s">
        <v>11657</v>
      </c>
      <c r="H4736" s="14" t="s">
        <v>11658</v>
      </c>
      <c r="I4736" s="14">
        <v>0.621</v>
      </c>
      <c r="J4736" s="14">
        <v>0.702</v>
      </c>
      <c r="K4736" s="14">
        <v>0.7474814450249722</v>
      </c>
      <c r="L4736" s="14">
        <v>0.0282</v>
      </c>
      <c r="M4736" s="14">
        <v>0.0388</v>
      </c>
      <c r="N4736" s="14">
        <v>0.443</v>
      </c>
      <c r="O4736" s="14">
        <v>0.0903</v>
      </c>
      <c r="P4736" s="14">
        <v>0.856</v>
      </c>
      <c r="Q4736" s="14">
        <v>123.52</v>
      </c>
      <c r="R4736" s="14">
        <v>4.0</v>
      </c>
      <c r="S4736" s="14">
        <v>1.0</v>
      </c>
      <c r="T4736" s="14" t="s">
        <v>103</v>
      </c>
      <c r="U4736" s="14" t="s">
        <v>35</v>
      </c>
      <c r="V4736" s="16" t="s">
        <v>560</v>
      </c>
      <c r="W4736" s="17" t="s">
        <v>185</v>
      </c>
    </row>
    <row r="4737" ht="15.75" customHeight="1">
      <c r="A4737" s="14" t="s">
        <v>23011</v>
      </c>
      <c r="B4737" s="14" t="s">
        <v>23012</v>
      </c>
      <c r="C4737" s="14">
        <v>1996.0</v>
      </c>
      <c r="D4737" s="14">
        <v>58.0</v>
      </c>
      <c r="E4737" s="14">
        <v>249506.0</v>
      </c>
      <c r="F4737" s="14" t="s">
        <v>10277</v>
      </c>
      <c r="G4737" s="14" t="s">
        <v>23013</v>
      </c>
      <c r="H4737" s="14" t="s">
        <v>23014</v>
      </c>
      <c r="I4737" s="14">
        <v>0.927</v>
      </c>
      <c r="J4737" s="14">
        <v>0.721</v>
      </c>
      <c r="K4737" s="14">
        <v>0.705815669567604</v>
      </c>
      <c r="L4737" s="14">
        <v>0.0908</v>
      </c>
      <c r="M4737" s="14">
        <v>0.422</v>
      </c>
      <c r="N4737" s="14">
        <v>4.36E-5</v>
      </c>
      <c r="O4737" s="14">
        <v>0.0422</v>
      </c>
      <c r="P4737" s="14">
        <v>0.965</v>
      </c>
      <c r="Q4737" s="14">
        <v>103.02</v>
      </c>
      <c r="R4737" s="14">
        <v>8.0</v>
      </c>
      <c r="S4737" s="14">
        <v>1.0</v>
      </c>
      <c r="T4737" s="14" t="s">
        <v>1264</v>
      </c>
      <c r="U4737" s="14" t="s">
        <v>35</v>
      </c>
      <c r="V4737" s="16" t="s">
        <v>819</v>
      </c>
      <c r="W4737" s="17" t="s">
        <v>185</v>
      </c>
    </row>
    <row r="4738" ht="15.75" customHeight="1">
      <c r="A4738" s="14" t="s">
        <v>11659</v>
      </c>
      <c r="B4738" s="14" t="s">
        <v>11660</v>
      </c>
      <c r="C4738" s="14">
        <v>1966.0</v>
      </c>
      <c r="D4738" s="14">
        <v>58.0</v>
      </c>
      <c r="E4738" s="14">
        <v>158853.0</v>
      </c>
      <c r="F4738" s="14" t="s">
        <v>11661</v>
      </c>
      <c r="G4738" s="14" t="s">
        <v>9267</v>
      </c>
      <c r="H4738" s="14" t="s">
        <v>11662</v>
      </c>
      <c r="I4738" s="14">
        <v>0.469</v>
      </c>
      <c r="J4738" s="14">
        <v>0.596</v>
      </c>
      <c r="K4738" s="14">
        <v>0.7959275340449613</v>
      </c>
      <c r="L4738" s="14">
        <v>0.0749</v>
      </c>
      <c r="M4738" s="14">
        <v>0.0101</v>
      </c>
      <c r="N4738" s="14">
        <v>0.0</v>
      </c>
      <c r="O4738" s="14">
        <v>0.321</v>
      </c>
      <c r="P4738" s="14">
        <v>0.783</v>
      </c>
      <c r="Q4738" s="14">
        <v>133.59</v>
      </c>
      <c r="R4738" s="14">
        <v>7.0</v>
      </c>
      <c r="S4738" s="14">
        <v>1.0</v>
      </c>
      <c r="T4738" s="14" t="s">
        <v>103</v>
      </c>
      <c r="U4738" s="14" t="s">
        <v>35</v>
      </c>
      <c r="V4738" s="16" t="s">
        <v>181</v>
      </c>
      <c r="W4738" s="17" t="s">
        <v>185</v>
      </c>
    </row>
    <row r="4739" ht="15.75" customHeight="1">
      <c r="A4739" s="14" t="s">
        <v>7390</v>
      </c>
      <c r="B4739" s="14" t="s">
        <v>7391</v>
      </c>
      <c r="C4739" s="14">
        <v>2012.0</v>
      </c>
      <c r="D4739" s="14">
        <v>58.0</v>
      </c>
      <c r="E4739" s="14">
        <v>237381.0</v>
      </c>
      <c r="F4739" s="14" t="s">
        <v>7392</v>
      </c>
      <c r="G4739" s="14" t="s">
        <v>7394</v>
      </c>
      <c r="H4739" s="14" t="s">
        <v>7395</v>
      </c>
      <c r="I4739" s="14">
        <v>0.474</v>
      </c>
      <c r="J4739" s="14">
        <v>0.951</v>
      </c>
      <c r="K4739" s="14">
        <v>0.9103159155367504</v>
      </c>
      <c r="L4739" s="14">
        <v>0.0701</v>
      </c>
      <c r="M4739" s="14">
        <v>3.03E-4</v>
      </c>
      <c r="N4739" s="14">
        <v>0.57</v>
      </c>
      <c r="O4739" s="14">
        <v>0.672</v>
      </c>
      <c r="P4739" s="14">
        <v>0.0775</v>
      </c>
      <c r="Q4739" s="14">
        <v>174.12</v>
      </c>
      <c r="R4739" s="14">
        <v>5.0</v>
      </c>
      <c r="S4739" s="14">
        <v>1.0</v>
      </c>
      <c r="T4739" s="14" t="s">
        <v>103</v>
      </c>
      <c r="U4739" s="14" t="s">
        <v>68</v>
      </c>
      <c r="V4739" s="16" t="s">
        <v>75</v>
      </c>
      <c r="W4739" s="17" t="s">
        <v>251</v>
      </c>
    </row>
    <row r="4740" ht="15.75" customHeight="1">
      <c r="A4740" s="14" t="s">
        <v>11663</v>
      </c>
      <c r="B4740" s="14" t="s">
        <v>11664</v>
      </c>
      <c r="C4740" s="14">
        <v>2019.0</v>
      </c>
      <c r="D4740" s="14">
        <v>58.0</v>
      </c>
      <c r="E4740" s="14">
        <v>176125.0</v>
      </c>
      <c r="F4740" s="14" t="s">
        <v>11665</v>
      </c>
      <c r="G4740" s="14" t="s">
        <v>11666</v>
      </c>
      <c r="H4740" s="14" t="s">
        <v>11664</v>
      </c>
      <c r="I4740" s="14">
        <v>0.804</v>
      </c>
      <c r="J4740" s="14">
        <v>0.913</v>
      </c>
      <c r="K4740" s="14">
        <v>0.9074284002971484</v>
      </c>
      <c r="L4740" s="14">
        <v>0.0933</v>
      </c>
      <c r="M4740" s="14">
        <v>0.0248</v>
      </c>
      <c r="N4740" s="14">
        <v>2.84E-5</v>
      </c>
      <c r="O4740" s="14">
        <v>0.391</v>
      </c>
      <c r="P4740" s="14">
        <v>0.544</v>
      </c>
      <c r="Q4740" s="14">
        <v>119.99</v>
      </c>
      <c r="R4740" s="14">
        <v>0.0</v>
      </c>
      <c r="S4740" s="14">
        <v>1.0</v>
      </c>
      <c r="T4740" s="14" t="s">
        <v>104</v>
      </c>
      <c r="U4740" s="14" t="s">
        <v>68</v>
      </c>
      <c r="V4740" s="16" t="s">
        <v>333</v>
      </c>
      <c r="W4740" s="17" t="s">
        <v>185</v>
      </c>
    </row>
    <row r="4741" ht="15.75" customHeight="1">
      <c r="A4741" s="14" t="s">
        <v>11667</v>
      </c>
      <c r="B4741" s="14" t="s">
        <v>11668</v>
      </c>
      <c r="C4741" s="14">
        <v>2018.0</v>
      </c>
      <c r="D4741" s="14">
        <v>58.0</v>
      </c>
      <c r="E4741" s="14">
        <v>198025.0</v>
      </c>
      <c r="F4741" s="14" t="s">
        <v>8184</v>
      </c>
      <c r="G4741" s="14" t="s">
        <v>2057</v>
      </c>
      <c r="H4741" s="14" t="s">
        <v>11668</v>
      </c>
      <c r="I4741" s="14">
        <v>0.816</v>
      </c>
      <c r="J4741" s="14">
        <v>0.922</v>
      </c>
      <c r="K4741" s="14">
        <v>0.9111073086024191</v>
      </c>
      <c r="L4741" s="14">
        <v>0.149</v>
      </c>
      <c r="M4741" s="14">
        <v>0.178</v>
      </c>
      <c r="N4741" s="14">
        <v>0.0</v>
      </c>
      <c r="O4741" s="14">
        <v>0.373</v>
      </c>
      <c r="P4741" s="14">
        <v>0.887</v>
      </c>
      <c r="Q4741" s="14">
        <v>95.01</v>
      </c>
      <c r="R4741" s="14">
        <v>11.0</v>
      </c>
      <c r="S4741" s="14">
        <v>0.0</v>
      </c>
      <c r="T4741" s="14" t="s">
        <v>104</v>
      </c>
      <c r="U4741" s="14" t="s">
        <v>68</v>
      </c>
      <c r="V4741" s="16" t="s">
        <v>560</v>
      </c>
      <c r="W4741" s="17" t="s">
        <v>185</v>
      </c>
    </row>
    <row r="4742" ht="15.75" customHeight="1">
      <c r="A4742" s="14" t="s">
        <v>11669</v>
      </c>
      <c r="B4742" s="14" t="s">
        <v>10651</v>
      </c>
      <c r="C4742" s="14">
        <v>2009.0</v>
      </c>
      <c r="D4742" s="14">
        <v>58.0</v>
      </c>
      <c r="E4742" s="14">
        <v>281080.0</v>
      </c>
      <c r="F4742" s="14" t="s">
        <v>10652</v>
      </c>
      <c r="G4742" s="14" t="s">
        <v>5663</v>
      </c>
      <c r="H4742" s="14" t="s">
        <v>11670</v>
      </c>
      <c r="I4742" s="14">
        <v>0.757</v>
      </c>
      <c r="J4742" s="14">
        <v>0.706</v>
      </c>
      <c r="K4742" s="14">
        <v>0.8730134964414474</v>
      </c>
      <c r="L4742" s="14">
        <v>0.0462</v>
      </c>
      <c r="M4742" s="14">
        <v>0.0326</v>
      </c>
      <c r="N4742" s="14">
        <v>0.0497</v>
      </c>
      <c r="O4742" s="14">
        <v>0.0552</v>
      </c>
      <c r="P4742" s="14">
        <v>0.962</v>
      </c>
      <c r="Q4742" s="14">
        <v>129.99</v>
      </c>
      <c r="R4742" s="14">
        <v>11.0</v>
      </c>
      <c r="S4742" s="14">
        <v>0.0</v>
      </c>
      <c r="T4742" s="14" t="s">
        <v>103</v>
      </c>
      <c r="U4742" s="14" t="s">
        <v>68</v>
      </c>
      <c r="V4742" s="16" t="s">
        <v>819</v>
      </c>
      <c r="W4742" s="17" t="s">
        <v>185</v>
      </c>
    </row>
    <row r="4743" ht="15.75" customHeight="1">
      <c r="A4743" s="14" t="s">
        <v>23015</v>
      </c>
      <c r="B4743" s="14" t="s">
        <v>23016</v>
      </c>
      <c r="C4743" s="14">
        <v>2023.0</v>
      </c>
      <c r="D4743" s="14">
        <v>58.0</v>
      </c>
      <c r="E4743" s="14">
        <v>162480.0</v>
      </c>
      <c r="F4743" s="14" t="s">
        <v>23017</v>
      </c>
      <c r="G4743" s="14" t="s">
        <v>23018</v>
      </c>
      <c r="H4743" s="14" t="s">
        <v>23016</v>
      </c>
      <c r="I4743" s="14">
        <v>0.685</v>
      </c>
      <c r="J4743" s="14">
        <v>0.893</v>
      </c>
      <c r="K4743" s="14">
        <v>0.8837079973288623</v>
      </c>
      <c r="L4743" s="14">
        <v>0.0468</v>
      </c>
      <c r="M4743" s="14">
        <v>0.0333</v>
      </c>
      <c r="N4743" s="14">
        <v>0.0</v>
      </c>
      <c r="O4743" s="14">
        <v>0.334</v>
      </c>
      <c r="P4743" s="14">
        <v>0.777</v>
      </c>
      <c r="Q4743" s="14">
        <v>124.97</v>
      </c>
      <c r="R4743" s="14">
        <v>8.0</v>
      </c>
      <c r="S4743" s="14">
        <v>0.0</v>
      </c>
      <c r="T4743" s="14" t="s">
        <v>1434</v>
      </c>
      <c r="U4743" s="14" t="s">
        <v>68</v>
      </c>
      <c r="V4743" s="16" t="s">
        <v>181</v>
      </c>
      <c r="W4743" s="17" t="s">
        <v>185</v>
      </c>
    </row>
    <row r="4744" ht="15.75" customHeight="1">
      <c r="A4744" s="14" t="s">
        <v>23019</v>
      </c>
      <c r="B4744" s="14" t="s">
        <v>23020</v>
      </c>
      <c r="C4744" s="14">
        <v>2020.0</v>
      </c>
      <c r="D4744" s="14">
        <v>58.0</v>
      </c>
      <c r="E4744" s="14">
        <v>246060.0</v>
      </c>
      <c r="F4744" s="14" t="s">
        <v>23021</v>
      </c>
      <c r="G4744" s="14" t="s">
        <v>23022</v>
      </c>
      <c r="H4744" s="14" t="s">
        <v>23020</v>
      </c>
      <c r="I4744" s="14">
        <v>0.773</v>
      </c>
      <c r="J4744" s="14">
        <v>0.751</v>
      </c>
      <c r="K4744" s="14">
        <v>0.7472033880018994</v>
      </c>
      <c r="L4744" s="14">
        <v>0.0342</v>
      </c>
      <c r="M4744" s="14">
        <v>0.226</v>
      </c>
      <c r="N4744" s="14">
        <v>0.0</v>
      </c>
      <c r="O4744" s="14">
        <v>0.0682</v>
      </c>
      <c r="P4744" s="14">
        <v>0.969</v>
      </c>
      <c r="Q4744" s="14">
        <v>116.15</v>
      </c>
      <c r="R4744" s="14">
        <v>0.0</v>
      </c>
      <c r="S4744" s="14">
        <v>1.0</v>
      </c>
      <c r="T4744" s="14" t="s">
        <v>1264</v>
      </c>
      <c r="U4744" s="14" t="s">
        <v>94</v>
      </c>
      <c r="V4744" s="16" t="s">
        <v>819</v>
      </c>
      <c r="W4744" s="17" t="s">
        <v>185</v>
      </c>
    </row>
    <row r="4745" ht="15.75" customHeight="1">
      <c r="A4745" s="14" t="s">
        <v>11671</v>
      </c>
      <c r="B4745" s="14" t="s">
        <v>11672</v>
      </c>
      <c r="C4745" s="14">
        <v>1991.0</v>
      </c>
      <c r="D4745" s="14">
        <v>58.0</v>
      </c>
      <c r="E4745" s="14">
        <v>473514.0</v>
      </c>
      <c r="F4745" s="14" t="s">
        <v>901</v>
      </c>
      <c r="G4745" s="14" t="s">
        <v>671</v>
      </c>
      <c r="H4745" s="14" t="s">
        <v>11673</v>
      </c>
      <c r="I4745" s="14">
        <v>0.6567054320987653</v>
      </c>
      <c r="J4745" s="14">
        <v>0.6703844999999999</v>
      </c>
      <c r="K4745" s="14">
        <v>0.8136264709055699</v>
      </c>
      <c r="L4745" s="14">
        <v>0.08138265432098765</v>
      </c>
      <c r="M4745" s="14">
        <v>0.2693400896296296</v>
      </c>
      <c r="N4745" s="14">
        <v>0.05448885008024692</v>
      </c>
      <c r="O4745" s="14">
        <v>0.1911505555555556</v>
      </c>
      <c r="P4745" s="14">
        <v>0.6187672839506173</v>
      </c>
      <c r="Q4745" s="14">
        <v>120.71</v>
      </c>
      <c r="R4745" s="14">
        <v>5.0</v>
      </c>
      <c r="S4745" s="14">
        <v>1.0</v>
      </c>
      <c r="T4745" s="14" t="s">
        <v>104</v>
      </c>
      <c r="U4745" s="14" t="s">
        <v>94</v>
      </c>
      <c r="V4745" s="16" t="s">
        <v>407</v>
      </c>
      <c r="W4745" s="17" t="s">
        <v>185</v>
      </c>
    </row>
    <row r="4746" ht="15.75" customHeight="1">
      <c r="A4746" s="14" t="s">
        <v>11674</v>
      </c>
      <c r="B4746" s="14" t="s">
        <v>11675</v>
      </c>
      <c r="C4746" s="14">
        <v>2012.0</v>
      </c>
      <c r="D4746" s="14">
        <v>58.0</v>
      </c>
      <c r="E4746" s="14">
        <v>233653.0</v>
      </c>
      <c r="F4746" s="14" t="s">
        <v>11676</v>
      </c>
      <c r="G4746" s="14" t="s">
        <v>3206</v>
      </c>
      <c r="H4746" s="14" t="s">
        <v>9409</v>
      </c>
      <c r="I4746" s="14">
        <v>0.726</v>
      </c>
      <c r="J4746" s="14">
        <v>0.698</v>
      </c>
      <c r="K4746" s="14">
        <v>0.8853977284690738</v>
      </c>
      <c r="L4746" s="14">
        <v>0.0431</v>
      </c>
      <c r="M4746" s="14">
        <v>0.049</v>
      </c>
      <c r="N4746" s="14">
        <v>0.0</v>
      </c>
      <c r="O4746" s="14">
        <v>0.309</v>
      </c>
      <c r="P4746" s="14">
        <v>0.867</v>
      </c>
      <c r="Q4746" s="14">
        <v>143.99</v>
      </c>
      <c r="R4746" s="14">
        <v>5.0</v>
      </c>
      <c r="S4746" s="14">
        <v>1.0</v>
      </c>
      <c r="T4746" s="14" t="s">
        <v>103</v>
      </c>
      <c r="U4746" s="14" t="s">
        <v>35</v>
      </c>
      <c r="V4746" s="16" t="s">
        <v>560</v>
      </c>
      <c r="W4746" s="17" t="s">
        <v>185</v>
      </c>
    </row>
    <row r="4747" ht="15.75" customHeight="1">
      <c r="A4747" s="14" t="s">
        <v>7396</v>
      </c>
      <c r="B4747" s="14" t="s">
        <v>7397</v>
      </c>
      <c r="C4747" s="14">
        <v>1994.0</v>
      </c>
      <c r="D4747" s="14">
        <v>58.0</v>
      </c>
      <c r="E4747" s="14">
        <v>289373.0</v>
      </c>
      <c r="F4747" s="14" t="s">
        <v>6512</v>
      </c>
      <c r="G4747" s="14" t="s">
        <v>6513</v>
      </c>
      <c r="H4747" s="14" t="s">
        <v>6514</v>
      </c>
      <c r="I4747" s="14">
        <v>0.292</v>
      </c>
      <c r="J4747" s="14">
        <v>0.759</v>
      </c>
      <c r="K4747" s="14">
        <v>0.925052937759608</v>
      </c>
      <c r="L4747" s="14">
        <v>0.046</v>
      </c>
      <c r="M4747" s="14">
        <v>1.53E-5</v>
      </c>
      <c r="N4747" s="14">
        <v>0.037</v>
      </c>
      <c r="O4747" s="14">
        <v>0.16</v>
      </c>
      <c r="P4747" s="14">
        <v>0.451</v>
      </c>
      <c r="Q4747" s="14">
        <v>114.76</v>
      </c>
      <c r="R4747" s="14">
        <v>2.0</v>
      </c>
      <c r="S4747" s="14">
        <v>1.0</v>
      </c>
      <c r="T4747" s="14" t="s">
        <v>103</v>
      </c>
      <c r="U4747" s="14" t="s">
        <v>35</v>
      </c>
      <c r="V4747" s="16" t="s">
        <v>54</v>
      </c>
      <c r="W4747" s="17" t="s">
        <v>251</v>
      </c>
    </row>
    <row r="4748" ht="15.75" customHeight="1">
      <c r="A4748" s="14" t="s">
        <v>11677</v>
      </c>
      <c r="B4748" s="14" t="s">
        <v>11678</v>
      </c>
      <c r="C4748" s="14">
        <v>1999.0</v>
      </c>
      <c r="D4748" s="14">
        <v>58.0</v>
      </c>
      <c r="E4748" s="14">
        <v>283066.0</v>
      </c>
      <c r="F4748" s="14" t="s">
        <v>9002</v>
      </c>
      <c r="G4748" s="14" t="s">
        <v>9003</v>
      </c>
      <c r="H4748" s="14" t="s">
        <v>11679</v>
      </c>
      <c r="I4748" s="14">
        <v>0.6567054320987653</v>
      </c>
      <c r="J4748" s="14">
        <v>0.6703844999999999</v>
      </c>
      <c r="K4748" s="14">
        <v>0.8136264709055699</v>
      </c>
      <c r="L4748" s="14">
        <v>0.08138265432098765</v>
      </c>
      <c r="M4748" s="14">
        <v>0.2693400896296296</v>
      </c>
      <c r="N4748" s="14">
        <v>0.05448885008024692</v>
      </c>
      <c r="O4748" s="14">
        <v>0.1911505555555556</v>
      </c>
      <c r="P4748" s="14">
        <v>0.6187672839506173</v>
      </c>
      <c r="Q4748" s="14">
        <v>120.71</v>
      </c>
      <c r="R4748" s="14">
        <v>5.0</v>
      </c>
      <c r="S4748" s="14">
        <v>1.0</v>
      </c>
      <c r="T4748" s="14" t="s">
        <v>103</v>
      </c>
      <c r="U4748" s="14" t="s">
        <v>35</v>
      </c>
      <c r="V4748" s="16" t="s">
        <v>407</v>
      </c>
      <c r="W4748" s="17" t="s">
        <v>185</v>
      </c>
    </row>
    <row r="4749" ht="15.75" customHeight="1">
      <c r="A4749" s="14" t="s">
        <v>23023</v>
      </c>
      <c r="B4749" s="14" t="s">
        <v>23024</v>
      </c>
      <c r="C4749" s="14">
        <v>1999.0</v>
      </c>
      <c r="D4749" s="14">
        <v>58.0</v>
      </c>
      <c r="E4749" s="14">
        <v>168344.0</v>
      </c>
      <c r="F4749" s="14" t="s">
        <v>23025</v>
      </c>
      <c r="G4749" s="14" t="s">
        <v>23026</v>
      </c>
      <c r="H4749" s="14" t="s">
        <v>23027</v>
      </c>
      <c r="I4749" s="14">
        <v>0.605</v>
      </c>
      <c r="J4749" s="14">
        <v>0.349</v>
      </c>
      <c r="K4749" s="14">
        <v>0.6810472055123512</v>
      </c>
      <c r="L4749" s="14">
        <v>0.096</v>
      </c>
      <c r="M4749" s="14">
        <v>0.238</v>
      </c>
      <c r="N4749" s="14">
        <v>0.0</v>
      </c>
      <c r="O4749" s="14">
        <v>0.0753</v>
      </c>
      <c r="P4749" s="14">
        <v>0.6</v>
      </c>
      <c r="Q4749" s="14">
        <v>99.36</v>
      </c>
      <c r="R4749" s="14">
        <v>3.0</v>
      </c>
      <c r="S4749" s="14">
        <v>1.0</v>
      </c>
      <c r="T4749" s="14" t="s">
        <v>1264</v>
      </c>
      <c r="U4749" s="14" t="s">
        <v>94</v>
      </c>
      <c r="V4749" s="16" t="s">
        <v>407</v>
      </c>
      <c r="W4749" s="17" t="s">
        <v>185</v>
      </c>
    </row>
    <row r="4750" ht="15.75" customHeight="1">
      <c r="A4750" s="14" t="s">
        <v>11680</v>
      </c>
      <c r="B4750" s="14" t="s">
        <v>11681</v>
      </c>
      <c r="C4750" s="14">
        <v>2019.0</v>
      </c>
      <c r="D4750" s="14">
        <v>59.0</v>
      </c>
      <c r="E4750" s="14">
        <v>174800.0</v>
      </c>
      <c r="F4750" s="14" t="s">
        <v>2074</v>
      </c>
      <c r="G4750" s="14" t="s">
        <v>11682</v>
      </c>
      <c r="H4750" s="14" t="s">
        <v>11681</v>
      </c>
      <c r="I4750" s="14">
        <v>0.675</v>
      </c>
      <c r="J4750" s="14">
        <v>0.569</v>
      </c>
      <c r="K4750" s="14">
        <v>0.838534425580422</v>
      </c>
      <c r="L4750" s="14">
        <v>0.0409</v>
      </c>
      <c r="M4750" s="14">
        <v>0.116</v>
      </c>
      <c r="N4750" s="14">
        <v>0.0</v>
      </c>
      <c r="O4750" s="14">
        <v>0.165</v>
      </c>
      <c r="P4750" s="14">
        <v>0.64</v>
      </c>
      <c r="Q4750" s="14">
        <v>166.107</v>
      </c>
      <c r="R4750" s="14">
        <v>1.0</v>
      </c>
      <c r="S4750" s="14">
        <v>1.0</v>
      </c>
      <c r="T4750" s="14" t="s">
        <v>103</v>
      </c>
      <c r="U4750" s="14" t="s">
        <v>35</v>
      </c>
      <c r="V4750" s="16" t="s">
        <v>407</v>
      </c>
      <c r="W4750" s="17" t="s">
        <v>185</v>
      </c>
    </row>
    <row r="4751" ht="15.75" customHeight="1">
      <c r="A4751" s="14" t="s">
        <v>23028</v>
      </c>
      <c r="B4751" s="14" t="s">
        <v>23029</v>
      </c>
      <c r="C4751" s="14">
        <v>2024.0</v>
      </c>
      <c r="D4751" s="14">
        <v>59.0</v>
      </c>
      <c r="E4751" s="14">
        <v>173868.0</v>
      </c>
      <c r="F4751" s="14" t="s">
        <v>6605</v>
      </c>
      <c r="G4751" s="14" t="s">
        <v>6606</v>
      </c>
      <c r="H4751" s="14" t="s">
        <v>23029</v>
      </c>
      <c r="I4751" s="14">
        <v>0.735</v>
      </c>
      <c r="J4751" s="14">
        <v>0.916</v>
      </c>
      <c r="K4751" s="14">
        <v>0.9081128483539429</v>
      </c>
      <c r="L4751" s="14">
        <v>0.0386</v>
      </c>
      <c r="M4751" s="14">
        <v>0.123</v>
      </c>
      <c r="N4751" s="14">
        <v>1.29E-6</v>
      </c>
      <c r="O4751" s="14">
        <v>0.208</v>
      </c>
      <c r="P4751" s="14">
        <v>0.579</v>
      </c>
      <c r="Q4751" s="14">
        <v>107.961</v>
      </c>
      <c r="R4751" s="14">
        <v>1.0</v>
      </c>
      <c r="S4751" s="14">
        <v>1.0</v>
      </c>
      <c r="T4751" s="14" t="s">
        <v>1264</v>
      </c>
      <c r="U4751" s="14" t="s">
        <v>35</v>
      </c>
      <c r="V4751" s="16" t="s">
        <v>333</v>
      </c>
      <c r="W4751" s="17" t="s">
        <v>185</v>
      </c>
    </row>
    <row r="4752" ht="15.75" customHeight="1">
      <c r="A4752" s="14" t="s">
        <v>23030</v>
      </c>
      <c r="B4752" s="14" t="s">
        <v>23031</v>
      </c>
      <c r="C4752" s="14">
        <v>2005.0</v>
      </c>
      <c r="D4752" s="14">
        <v>59.0</v>
      </c>
      <c r="E4752" s="14">
        <v>244720.0</v>
      </c>
      <c r="F4752" s="14" t="s">
        <v>21237</v>
      </c>
      <c r="G4752" s="14" t="s">
        <v>23032</v>
      </c>
      <c r="H4752" s="14" t="s">
        <v>23033</v>
      </c>
      <c r="I4752" s="14">
        <v>0.728</v>
      </c>
      <c r="J4752" s="14">
        <v>0.85</v>
      </c>
      <c r="K4752" s="14">
        <v>0.8560734070357823</v>
      </c>
      <c r="L4752" s="14">
        <v>0.0868</v>
      </c>
      <c r="M4752" s="14">
        <v>0.47</v>
      </c>
      <c r="N4752" s="14">
        <v>0.0</v>
      </c>
      <c r="O4752" s="14">
        <v>0.056</v>
      </c>
      <c r="P4752" s="14">
        <v>0.867</v>
      </c>
      <c r="Q4752" s="14">
        <v>103.97</v>
      </c>
      <c r="R4752" s="14">
        <v>1.0</v>
      </c>
      <c r="S4752" s="14">
        <v>1.0</v>
      </c>
      <c r="T4752" s="14" t="s">
        <v>1264</v>
      </c>
      <c r="U4752" s="14" t="s">
        <v>35</v>
      </c>
      <c r="V4752" s="16" t="s">
        <v>560</v>
      </c>
      <c r="W4752" s="17" t="s">
        <v>185</v>
      </c>
    </row>
    <row r="4753" ht="15.75" customHeight="1">
      <c r="A4753" s="14" t="s">
        <v>7402</v>
      </c>
      <c r="B4753" s="14" t="s">
        <v>7403</v>
      </c>
      <c r="C4753" s="14">
        <v>2024.0</v>
      </c>
      <c r="D4753" s="14">
        <v>59.0</v>
      </c>
      <c r="E4753" s="14">
        <v>260866.0</v>
      </c>
      <c r="F4753" s="14" t="s">
        <v>3108</v>
      </c>
      <c r="G4753" s="14" t="s">
        <v>6756</v>
      </c>
      <c r="H4753" s="14" t="s">
        <v>7404</v>
      </c>
      <c r="I4753" s="14">
        <v>0.432</v>
      </c>
      <c r="J4753" s="14">
        <v>0.377</v>
      </c>
      <c r="K4753" s="14">
        <v>0.8506406005849756</v>
      </c>
      <c r="L4753" s="14">
        <v>0.0304</v>
      </c>
      <c r="M4753" s="14">
        <v>0.459</v>
      </c>
      <c r="N4753" s="14">
        <v>0.0</v>
      </c>
      <c r="O4753" s="14">
        <v>0.114</v>
      </c>
      <c r="P4753" s="14">
        <v>0.394</v>
      </c>
      <c r="Q4753" s="14">
        <v>94.97</v>
      </c>
      <c r="R4753" s="14">
        <v>7.0</v>
      </c>
      <c r="S4753" s="14">
        <v>1.0</v>
      </c>
      <c r="T4753" s="14" t="s">
        <v>103</v>
      </c>
      <c r="U4753" s="14" t="s">
        <v>35</v>
      </c>
      <c r="V4753" s="16" t="s">
        <v>45</v>
      </c>
      <c r="W4753" s="17" t="s">
        <v>251</v>
      </c>
    </row>
    <row r="4754" ht="15.75" customHeight="1">
      <c r="A4754" s="14" t="s">
        <v>7407</v>
      </c>
      <c r="B4754" s="14" t="s">
        <v>7408</v>
      </c>
      <c r="C4754" s="14">
        <v>2011.0</v>
      </c>
      <c r="D4754" s="14">
        <v>59.0</v>
      </c>
      <c r="E4754" s="14">
        <v>311533.0</v>
      </c>
      <c r="F4754" s="14" t="s">
        <v>3419</v>
      </c>
      <c r="G4754" s="14" t="s">
        <v>3420</v>
      </c>
      <c r="H4754" s="14" t="s">
        <v>7411</v>
      </c>
      <c r="I4754" s="14">
        <v>0.57</v>
      </c>
      <c r="J4754" s="14">
        <v>0.879</v>
      </c>
      <c r="K4754" s="14">
        <v>0.8553247919736634</v>
      </c>
      <c r="L4754" s="14">
        <v>0.0511</v>
      </c>
      <c r="M4754" s="14">
        <v>0.0685</v>
      </c>
      <c r="N4754" s="14">
        <v>5.22E-4</v>
      </c>
      <c r="O4754" s="14">
        <v>0.101</v>
      </c>
      <c r="P4754" s="14">
        <v>0.119</v>
      </c>
      <c r="Q4754" s="14">
        <v>123.08</v>
      </c>
      <c r="R4754" s="14">
        <v>11.0</v>
      </c>
      <c r="S4754" s="14">
        <v>0.0</v>
      </c>
      <c r="T4754" s="14" t="s">
        <v>103</v>
      </c>
      <c r="U4754" s="14" t="s">
        <v>35</v>
      </c>
      <c r="V4754" s="16" t="s">
        <v>58</v>
      </c>
      <c r="W4754" s="17" t="s">
        <v>251</v>
      </c>
    </row>
    <row r="4755" ht="15.75" customHeight="1">
      <c r="A4755" s="14" t="s">
        <v>23034</v>
      </c>
      <c r="B4755" s="14" t="s">
        <v>23035</v>
      </c>
      <c r="C4755" s="14">
        <v>2020.0</v>
      </c>
      <c r="D4755" s="14">
        <v>59.0</v>
      </c>
      <c r="E4755" s="14">
        <v>229400.0</v>
      </c>
      <c r="F4755" s="14" t="s">
        <v>20967</v>
      </c>
      <c r="G4755" s="14" t="s">
        <v>21497</v>
      </c>
      <c r="H4755" s="14" t="s">
        <v>23036</v>
      </c>
      <c r="I4755" s="14">
        <v>0.732</v>
      </c>
      <c r="J4755" s="14">
        <v>0.795</v>
      </c>
      <c r="K4755" s="14">
        <v>0.9260796098447999</v>
      </c>
      <c r="L4755" s="14">
        <v>0.1</v>
      </c>
      <c r="M4755" s="14">
        <v>0.0632</v>
      </c>
      <c r="N4755" s="14">
        <v>0.0</v>
      </c>
      <c r="O4755" s="14">
        <v>0.0569</v>
      </c>
      <c r="P4755" s="14">
        <v>0.693</v>
      </c>
      <c r="Q4755" s="14">
        <v>100.95</v>
      </c>
      <c r="R4755" s="14">
        <v>8.0</v>
      </c>
      <c r="S4755" s="14">
        <v>1.0</v>
      </c>
      <c r="T4755" s="14" t="s">
        <v>1434</v>
      </c>
      <c r="U4755" s="14" t="s">
        <v>35</v>
      </c>
      <c r="V4755" s="16" t="s">
        <v>407</v>
      </c>
      <c r="W4755" s="17" t="s">
        <v>185</v>
      </c>
    </row>
    <row r="4756" ht="15.75" customHeight="1">
      <c r="A4756" s="14" t="s">
        <v>23037</v>
      </c>
      <c r="B4756" s="14" t="s">
        <v>23038</v>
      </c>
      <c r="C4756" s="14">
        <v>2020.0</v>
      </c>
      <c r="D4756" s="14">
        <v>59.0</v>
      </c>
      <c r="E4756" s="14">
        <v>168626.0</v>
      </c>
      <c r="F4756" s="14" t="s">
        <v>4278</v>
      </c>
      <c r="G4756" s="14" t="s">
        <v>21559</v>
      </c>
      <c r="H4756" s="14" t="s">
        <v>23039</v>
      </c>
      <c r="I4756" s="14">
        <v>0.8</v>
      </c>
      <c r="J4756" s="14">
        <v>0.783</v>
      </c>
      <c r="K4756" s="14">
        <v>0.822963232288346</v>
      </c>
      <c r="L4756" s="14">
        <v>0.238</v>
      </c>
      <c r="M4756" s="14">
        <v>0.327</v>
      </c>
      <c r="N4756" s="14">
        <v>0.0</v>
      </c>
      <c r="O4756" s="14">
        <v>0.281</v>
      </c>
      <c r="P4756" s="14">
        <v>0.613</v>
      </c>
      <c r="Q4756" s="14">
        <v>109.95</v>
      </c>
      <c r="R4756" s="14">
        <v>7.0</v>
      </c>
      <c r="S4756" s="14">
        <v>1.0</v>
      </c>
      <c r="T4756" s="14" t="s">
        <v>1434</v>
      </c>
      <c r="U4756" s="14" t="s">
        <v>35</v>
      </c>
      <c r="V4756" s="16" t="s">
        <v>407</v>
      </c>
      <c r="W4756" s="17" t="s">
        <v>185</v>
      </c>
    </row>
    <row r="4757" ht="15.75" customHeight="1">
      <c r="A4757" s="14" t="s">
        <v>7413</v>
      </c>
      <c r="B4757" s="14" t="s">
        <v>7415</v>
      </c>
      <c r="C4757" s="14">
        <v>2009.0</v>
      </c>
      <c r="D4757" s="14">
        <v>59.0</v>
      </c>
      <c r="E4757" s="14">
        <v>343026.0</v>
      </c>
      <c r="F4757" s="14" t="s">
        <v>7416</v>
      </c>
      <c r="G4757" s="14" t="s">
        <v>3420</v>
      </c>
      <c r="H4757" s="14" t="s">
        <v>3418</v>
      </c>
      <c r="I4757" s="14">
        <v>0.702</v>
      </c>
      <c r="J4757" s="14">
        <v>0.502</v>
      </c>
      <c r="K4757" s="14">
        <v>0.8153701366582815</v>
      </c>
      <c r="L4757" s="14">
        <v>0.098</v>
      </c>
      <c r="M4757" s="14">
        <v>0.11</v>
      </c>
      <c r="N4757" s="14">
        <v>0.459</v>
      </c>
      <c r="O4757" s="14">
        <v>0.0846</v>
      </c>
      <c r="P4757" s="14">
        <v>0.383</v>
      </c>
      <c r="Q4757" s="14">
        <v>129.99</v>
      </c>
      <c r="R4757" s="14">
        <v>0.0</v>
      </c>
      <c r="S4757" s="14">
        <v>1.0</v>
      </c>
      <c r="T4757" s="14" t="s">
        <v>103</v>
      </c>
      <c r="U4757" s="14" t="s">
        <v>35</v>
      </c>
      <c r="V4757" s="16" t="s">
        <v>45</v>
      </c>
      <c r="W4757" s="17" t="s">
        <v>251</v>
      </c>
    </row>
    <row r="4758" ht="15.75" customHeight="1">
      <c r="A4758" s="14" t="s">
        <v>7418</v>
      </c>
      <c r="B4758" s="14" t="s">
        <v>7419</v>
      </c>
      <c r="C4758" s="14">
        <v>2018.0</v>
      </c>
      <c r="D4758" s="14">
        <v>59.0</v>
      </c>
      <c r="E4758" s="14">
        <v>160444.0</v>
      </c>
      <c r="F4758" s="14" t="s">
        <v>1267</v>
      </c>
      <c r="G4758" s="14" t="s">
        <v>7421</v>
      </c>
      <c r="H4758" s="14" t="s">
        <v>7419</v>
      </c>
      <c r="I4758" s="14">
        <v>0.617</v>
      </c>
      <c r="J4758" s="14">
        <v>0.463</v>
      </c>
      <c r="K4758" s="14">
        <v>0.8038414647016483</v>
      </c>
      <c r="L4758" s="14">
        <v>0.0402</v>
      </c>
      <c r="M4758" s="14">
        <v>0.0186</v>
      </c>
      <c r="N4758" s="14">
        <v>0.0</v>
      </c>
      <c r="O4758" s="14">
        <v>0.187</v>
      </c>
      <c r="P4758" s="14">
        <v>0.24</v>
      </c>
      <c r="Q4758" s="14">
        <v>83.931</v>
      </c>
      <c r="R4758" s="14">
        <v>11.0</v>
      </c>
      <c r="S4758" s="14">
        <v>0.0</v>
      </c>
      <c r="T4758" s="14" t="s">
        <v>103</v>
      </c>
      <c r="U4758" s="14" t="s">
        <v>35</v>
      </c>
      <c r="V4758" s="16" t="s">
        <v>36</v>
      </c>
      <c r="W4758" s="17" t="s">
        <v>251</v>
      </c>
    </row>
    <row r="4759" ht="15.75" customHeight="1">
      <c r="A4759" s="14" t="s">
        <v>7423</v>
      </c>
      <c r="B4759" s="14" t="s">
        <v>7424</v>
      </c>
      <c r="C4759" s="14">
        <v>2012.0</v>
      </c>
      <c r="D4759" s="14">
        <v>59.0</v>
      </c>
      <c r="E4759" s="14">
        <v>245040.0</v>
      </c>
      <c r="F4759" s="14" t="s">
        <v>2074</v>
      </c>
      <c r="G4759" s="14" t="s">
        <v>2106</v>
      </c>
      <c r="H4759" s="14" t="s">
        <v>7426</v>
      </c>
      <c r="I4759" s="14">
        <v>0.604</v>
      </c>
      <c r="J4759" s="14">
        <v>0.787</v>
      </c>
      <c r="K4759" s="14">
        <v>0.8958997283405151</v>
      </c>
      <c r="L4759" s="14">
        <v>0.103</v>
      </c>
      <c r="M4759" s="14">
        <v>0.0679</v>
      </c>
      <c r="N4759" s="14">
        <v>0.15</v>
      </c>
      <c r="O4759" s="14">
        <v>0.127</v>
      </c>
      <c r="P4759" s="14">
        <v>0.301</v>
      </c>
      <c r="Q4759" s="14">
        <v>126.062</v>
      </c>
      <c r="R4759" s="14">
        <v>0.0</v>
      </c>
      <c r="S4759" s="14">
        <v>0.0</v>
      </c>
      <c r="T4759" s="14" t="s">
        <v>103</v>
      </c>
      <c r="U4759" s="14" t="s">
        <v>35</v>
      </c>
      <c r="V4759" s="16" t="s">
        <v>45</v>
      </c>
      <c r="W4759" s="17" t="s">
        <v>251</v>
      </c>
    </row>
    <row r="4760" ht="15.75" customHeight="1">
      <c r="A4760" s="14" t="s">
        <v>7430</v>
      </c>
      <c r="B4760" s="14" t="s">
        <v>7431</v>
      </c>
      <c r="C4760" s="14">
        <v>2018.0</v>
      </c>
      <c r="D4760" s="14">
        <v>59.0</v>
      </c>
      <c r="E4760" s="14">
        <v>182623.0</v>
      </c>
      <c r="F4760" s="14" t="s">
        <v>2074</v>
      </c>
      <c r="G4760" s="14" t="s">
        <v>7432</v>
      </c>
      <c r="H4760" s="14" t="s">
        <v>7433</v>
      </c>
      <c r="I4760" s="14">
        <v>0.575</v>
      </c>
      <c r="J4760" s="14">
        <v>0.758</v>
      </c>
      <c r="K4760" s="14">
        <v>0.866917630935621</v>
      </c>
      <c r="L4760" s="14">
        <v>0.0618</v>
      </c>
      <c r="M4760" s="14">
        <v>0.0954</v>
      </c>
      <c r="N4760" s="14">
        <v>0.0</v>
      </c>
      <c r="O4760" s="14">
        <v>0.394</v>
      </c>
      <c r="P4760" s="14">
        <v>0.493</v>
      </c>
      <c r="Q4760" s="14">
        <v>144.107</v>
      </c>
      <c r="R4760" s="14">
        <v>1.0</v>
      </c>
      <c r="S4760" s="14">
        <v>0.0</v>
      </c>
      <c r="T4760" s="14" t="s">
        <v>103</v>
      </c>
      <c r="U4760" s="14" t="s">
        <v>35</v>
      </c>
      <c r="V4760" s="16" t="s">
        <v>54</v>
      </c>
      <c r="W4760" s="17" t="s">
        <v>251</v>
      </c>
    </row>
    <row r="4761" ht="15.75" customHeight="1">
      <c r="A4761" s="14" t="s">
        <v>11684</v>
      </c>
      <c r="B4761" s="14" t="s">
        <v>11685</v>
      </c>
      <c r="C4761" s="14">
        <v>1997.0</v>
      </c>
      <c r="D4761" s="14">
        <v>59.0</v>
      </c>
      <c r="E4761" s="14">
        <v>225933.0</v>
      </c>
      <c r="F4761" s="14" t="s">
        <v>8114</v>
      </c>
      <c r="G4761" s="14" t="s">
        <v>8115</v>
      </c>
      <c r="H4761" s="14" t="s">
        <v>8116</v>
      </c>
      <c r="I4761" s="14">
        <v>0.669</v>
      </c>
      <c r="J4761" s="14">
        <v>0.862</v>
      </c>
      <c r="K4761" s="14">
        <v>0.7307552456370554</v>
      </c>
      <c r="L4761" s="14">
        <v>0.0365</v>
      </c>
      <c r="M4761" s="14">
        <v>0.0654</v>
      </c>
      <c r="N4761" s="14">
        <v>0.0154</v>
      </c>
      <c r="O4761" s="14">
        <v>0.359</v>
      </c>
      <c r="P4761" s="14">
        <v>0.818</v>
      </c>
      <c r="Q4761" s="14">
        <v>139.975</v>
      </c>
      <c r="R4761" s="14">
        <v>0.0</v>
      </c>
      <c r="S4761" s="14">
        <v>0.0</v>
      </c>
      <c r="T4761" s="14" t="s">
        <v>103</v>
      </c>
      <c r="U4761" s="14" t="s">
        <v>35</v>
      </c>
      <c r="V4761" s="16" t="s">
        <v>560</v>
      </c>
      <c r="W4761" s="17" t="s">
        <v>185</v>
      </c>
    </row>
    <row r="4762" ht="15.75" customHeight="1">
      <c r="A4762" s="14" t="s">
        <v>11686</v>
      </c>
      <c r="B4762" s="14" t="s">
        <v>11687</v>
      </c>
      <c r="C4762" s="14">
        <v>2020.0</v>
      </c>
      <c r="D4762" s="14">
        <v>59.0</v>
      </c>
      <c r="E4762" s="14">
        <v>162595.0</v>
      </c>
      <c r="F4762" s="14" t="s">
        <v>2074</v>
      </c>
      <c r="G4762" s="14" t="s">
        <v>8626</v>
      </c>
      <c r="H4762" s="14" t="s">
        <v>9198</v>
      </c>
      <c r="I4762" s="14">
        <v>0.753</v>
      </c>
      <c r="J4762" s="14">
        <v>0.564</v>
      </c>
      <c r="K4762" s="14">
        <v>0.8053386948258864</v>
      </c>
      <c r="L4762" s="14">
        <v>0.251</v>
      </c>
      <c r="M4762" s="14">
        <v>0.114</v>
      </c>
      <c r="N4762" s="14">
        <v>0.0275</v>
      </c>
      <c r="O4762" s="14">
        <v>0.359</v>
      </c>
      <c r="P4762" s="14">
        <v>0.55</v>
      </c>
      <c r="Q4762" s="14">
        <v>77.341</v>
      </c>
      <c r="R4762" s="14">
        <v>10.0</v>
      </c>
      <c r="S4762" s="14">
        <v>0.0</v>
      </c>
      <c r="T4762" s="14" t="s">
        <v>103</v>
      </c>
      <c r="U4762" s="14" t="s">
        <v>68</v>
      </c>
      <c r="V4762" s="16" t="s">
        <v>333</v>
      </c>
      <c r="W4762" s="17" t="s">
        <v>185</v>
      </c>
    </row>
    <row r="4763" ht="15.75" customHeight="1">
      <c r="A4763" s="14" t="s">
        <v>11690</v>
      </c>
      <c r="B4763" s="14" t="s">
        <v>11691</v>
      </c>
      <c r="C4763" s="14">
        <v>2018.0</v>
      </c>
      <c r="D4763" s="14">
        <v>59.0</v>
      </c>
      <c r="E4763" s="14">
        <v>211360.0</v>
      </c>
      <c r="F4763" s="14" t="s">
        <v>1267</v>
      </c>
      <c r="G4763" s="14" t="s">
        <v>11693</v>
      </c>
      <c r="H4763" s="14" t="s">
        <v>11694</v>
      </c>
      <c r="I4763" s="14">
        <v>0.61</v>
      </c>
      <c r="J4763" s="14">
        <v>0.87</v>
      </c>
      <c r="K4763" s="14">
        <v>0.8886702457406227</v>
      </c>
      <c r="L4763" s="14">
        <v>0.0693</v>
      </c>
      <c r="M4763" s="14">
        <v>0.00299</v>
      </c>
      <c r="N4763" s="14">
        <v>0.0</v>
      </c>
      <c r="O4763" s="14">
        <v>0.064</v>
      </c>
      <c r="P4763" s="14">
        <v>0.523</v>
      </c>
      <c r="Q4763" s="14">
        <v>125.014</v>
      </c>
      <c r="R4763" s="14">
        <v>2.0</v>
      </c>
      <c r="S4763" s="14">
        <v>0.0</v>
      </c>
      <c r="T4763" s="14" t="s">
        <v>103</v>
      </c>
      <c r="U4763" s="14" t="s">
        <v>35</v>
      </c>
      <c r="V4763" s="16" t="s">
        <v>333</v>
      </c>
      <c r="W4763" s="17" t="s">
        <v>185</v>
      </c>
    </row>
    <row r="4764" ht="15.75" customHeight="1">
      <c r="A4764" s="14" t="s">
        <v>7436</v>
      </c>
      <c r="B4764" s="14" t="s">
        <v>7437</v>
      </c>
      <c r="C4764" s="14">
        <v>2017.0</v>
      </c>
      <c r="D4764" s="14">
        <v>59.0</v>
      </c>
      <c r="E4764" s="14">
        <v>248413.0</v>
      </c>
      <c r="F4764" s="14" t="s">
        <v>3108</v>
      </c>
      <c r="G4764" s="14" t="s">
        <v>6756</v>
      </c>
      <c r="H4764" s="14" t="s">
        <v>7439</v>
      </c>
      <c r="I4764" s="14">
        <v>0.604</v>
      </c>
      <c r="J4764" s="14">
        <v>0.366</v>
      </c>
      <c r="K4764" s="14">
        <v>0.8059161978738067</v>
      </c>
      <c r="L4764" s="14">
        <v>0.0267</v>
      </c>
      <c r="M4764" s="14">
        <v>0.719</v>
      </c>
      <c r="N4764" s="14">
        <v>0.0</v>
      </c>
      <c r="O4764" s="14">
        <v>0.162</v>
      </c>
      <c r="P4764" s="14">
        <v>0.181</v>
      </c>
      <c r="Q4764" s="14">
        <v>105.177</v>
      </c>
      <c r="R4764" s="14">
        <v>7.0</v>
      </c>
      <c r="S4764" s="14">
        <v>1.0</v>
      </c>
      <c r="T4764" s="14" t="s">
        <v>103</v>
      </c>
      <c r="U4764" s="14" t="s">
        <v>35</v>
      </c>
      <c r="V4764" s="16" t="s">
        <v>58</v>
      </c>
      <c r="W4764" s="17" t="s">
        <v>251</v>
      </c>
    </row>
    <row r="4765" ht="15.75" customHeight="1">
      <c r="A4765" s="14" t="s">
        <v>7440</v>
      </c>
      <c r="B4765" s="14" t="s">
        <v>7442</v>
      </c>
      <c r="C4765" s="14">
        <v>2021.0</v>
      </c>
      <c r="D4765" s="14">
        <v>59.0</v>
      </c>
      <c r="E4765" s="14">
        <v>185853.0</v>
      </c>
      <c r="F4765" s="14" t="s">
        <v>3108</v>
      </c>
      <c r="G4765" s="14" t="s">
        <v>6756</v>
      </c>
      <c r="H4765" s="14" t="s">
        <v>22455</v>
      </c>
      <c r="I4765" s="14">
        <v>0.587</v>
      </c>
      <c r="J4765" s="14">
        <v>0.267</v>
      </c>
      <c r="K4765" s="14">
        <v>0.7775757705221574</v>
      </c>
      <c r="L4765" s="14">
        <v>0.0349</v>
      </c>
      <c r="M4765" s="14">
        <v>0.84</v>
      </c>
      <c r="N4765" s="14">
        <v>0.0</v>
      </c>
      <c r="O4765" s="14">
        <v>0.121</v>
      </c>
      <c r="P4765" s="14">
        <v>0.352</v>
      </c>
      <c r="Q4765" s="14">
        <v>98.845</v>
      </c>
      <c r="R4765" s="14">
        <v>8.0</v>
      </c>
      <c r="S4765" s="14">
        <v>1.0</v>
      </c>
      <c r="T4765" s="14" t="s">
        <v>103</v>
      </c>
      <c r="U4765" s="14" t="s">
        <v>35</v>
      </c>
      <c r="V4765" s="16" t="s">
        <v>45</v>
      </c>
      <c r="W4765" s="17" t="s">
        <v>251</v>
      </c>
    </row>
    <row r="4766" ht="15.75" customHeight="1">
      <c r="A4766" s="14" t="s">
        <v>7446</v>
      </c>
      <c r="B4766" s="14" t="s">
        <v>7447</v>
      </c>
      <c r="C4766" s="14">
        <v>2023.0</v>
      </c>
      <c r="D4766" s="14">
        <v>59.0</v>
      </c>
      <c r="E4766" s="14">
        <v>185675.0</v>
      </c>
      <c r="F4766" s="14" t="s">
        <v>3108</v>
      </c>
      <c r="G4766" s="14" t="s">
        <v>6756</v>
      </c>
      <c r="H4766" s="14"/>
      <c r="I4766" s="14">
        <v>0.715</v>
      </c>
      <c r="J4766" s="14">
        <v>0.194</v>
      </c>
      <c r="K4766" s="14">
        <v>0.7902166705710818</v>
      </c>
      <c r="L4766" s="14">
        <v>0.0329</v>
      </c>
      <c r="M4766" s="14">
        <v>0.726</v>
      </c>
      <c r="N4766" s="14">
        <v>1.14E-6</v>
      </c>
      <c r="O4766" s="14">
        <v>0.36</v>
      </c>
      <c r="P4766" s="14">
        <v>0.367</v>
      </c>
      <c r="Q4766" s="14">
        <v>102.855</v>
      </c>
      <c r="R4766" s="14">
        <v>4.0</v>
      </c>
      <c r="S4766" s="14">
        <v>1.0</v>
      </c>
      <c r="T4766" s="14" t="s">
        <v>103</v>
      </c>
      <c r="U4766" s="14" t="s">
        <v>35</v>
      </c>
      <c r="V4766" s="16" t="s">
        <v>45</v>
      </c>
      <c r="W4766" s="17" t="s">
        <v>251</v>
      </c>
    </row>
    <row r="4767" ht="15.75" customHeight="1">
      <c r="A4767" s="14" t="s">
        <v>7451</v>
      </c>
      <c r="B4767" s="14" t="s">
        <v>7453</v>
      </c>
      <c r="C4767" s="14">
        <v>2019.0</v>
      </c>
      <c r="D4767" s="14">
        <v>59.0</v>
      </c>
      <c r="E4767" s="14">
        <v>197093.0</v>
      </c>
      <c r="F4767" s="14" t="s">
        <v>3108</v>
      </c>
      <c r="G4767" s="14" t="s">
        <v>6756</v>
      </c>
      <c r="H4767" s="14" t="s">
        <v>7454</v>
      </c>
      <c r="I4767" s="14">
        <v>0.627</v>
      </c>
      <c r="J4767" s="14">
        <v>0.594</v>
      </c>
      <c r="K4767" s="14">
        <v>0.7968258721195043</v>
      </c>
      <c r="L4767" s="14">
        <v>0.0479</v>
      </c>
      <c r="M4767" s="14">
        <v>0.256</v>
      </c>
      <c r="N4767" s="14">
        <v>0.0</v>
      </c>
      <c r="O4767" s="14">
        <v>0.373</v>
      </c>
      <c r="P4767" s="14">
        <v>0.388</v>
      </c>
      <c r="Q4767" s="14">
        <v>101.007</v>
      </c>
      <c r="R4767" s="14">
        <v>7.0</v>
      </c>
      <c r="S4767" s="14">
        <v>1.0</v>
      </c>
      <c r="T4767" s="14" t="s">
        <v>103</v>
      </c>
      <c r="U4767" s="14" t="s">
        <v>35</v>
      </c>
      <c r="V4767" s="16" t="s">
        <v>45</v>
      </c>
      <c r="W4767" s="17" t="s">
        <v>251</v>
      </c>
    </row>
    <row r="4768" ht="15.75" customHeight="1">
      <c r="A4768" s="14" t="s">
        <v>11695</v>
      </c>
      <c r="B4768" s="14" t="s">
        <v>11696</v>
      </c>
      <c r="C4768" s="14">
        <v>1990.0</v>
      </c>
      <c r="D4768" s="14">
        <v>59.0</v>
      </c>
      <c r="E4768" s="14">
        <v>281666.0</v>
      </c>
      <c r="F4768" s="14" t="s">
        <v>1911</v>
      </c>
      <c r="G4768" s="14" t="s">
        <v>11698</v>
      </c>
      <c r="H4768" s="14" t="s">
        <v>11699</v>
      </c>
      <c r="I4768" s="14">
        <v>0.708</v>
      </c>
      <c r="J4768" s="14">
        <v>0.567</v>
      </c>
      <c r="K4768" s="14">
        <v>0.6421192222821612</v>
      </c>
      <c r="L4768" s="14">
        <v>0.0355</v>
      </c>
      <c r="M4768" s="14">
        <v>0.07</v>
      </c>
      <c r="N4768" s="14">
        <v>0.00105</v>
      </c>
      <c r="O4768" s="14">
        <v>0.152</v>
      </c>
      <c r="P4768" s="14">
        <v>0.955</v>
      </c>
      <c r="Q4768" s="14">
        <v>103.606</v>
      </c>
      <c r="R4768" s="14">
        <v>10.0</v>
      </c>
      <c r="S4768" s="14">
        <v>0.0</v>
      </c>
      <c r="T4768" s="14" t="s">
        <v>103</v>
      </c>
      <c r="U4768" s="14" t="s">
        <v>35</v>
      </c>
      <c r="V4768" s="16" t="s">
        <v>819</v>
      </c>
      <c r="W4768" s="17" t="s">
        <v>185</v>
      </c>
    </row>
    <row r="4769" ht="15.75" customHeight="1">
      <c r="A4769" s="14" t="s">
        <v>11701</v>
      </c>
      <c r="B4769" s="14" t="s">
        <v>11702</v>
      </c>
      <c r="C4769" s="14">
        <v>2010.0</v>
      </c>
      <c r="D4769" s="14">
        <v>59.0</v>
      </c>
      <c r="E4769" s="14">
        <v>207653.0</v>
      </c>
      <c r="F4769" s="14" t="s">
        <v>11703</v>
      </c>
      <c r="G4769" s="14" t="s">
        <v>11704</v>
      </c>
      <c r="H4769" s="14" t="s">
        <v>11702</v>
      </c>
      <c r="I4769" s="14">
        <v>0.656</v>
      </c>
      <c r="J4769" s="14">
        <v>0.931</v>
      </c>
      <c r="K4769" s="14">
        <v>0.8849057814282527</v>
      </c>
      <c r="L4769" s="14">
        <v>0.0981</v>
      </c>
      <c r="M4769" s="14">
        <v>0.0613</v>
      </c>
      <c r="N4769" s="14">
        <v>0.0</v>
      </c>
      <c r="O4769" s="14">
        <v>0.219</v>
      </c>
      <c r="P4769" s="14">
        <v>0.534</v>
      </c>
      <c r="Q4769" s="14">
        <v>91.881</v>
      </c>
      <c r="R4769" s="14">
        <v>7.0</v>
      </c>
      <c r="S4769" s="14">
        <v>1.0</v>
      </c>
      <c r="T4769" s="14" t="s">
        <v>103</v>
      </c>
      <c r="U4769" s="14" t="s">
        <v>68</v>
      </c>
      <c r="V4769" s="16" t="s">
        <v>333</v>
      </c>
      <c r="W4769" s="17" t="s">
        <v>185</v>
      </c>
    </row>
    <row r="4770" ht="15.75" customHeight="1">
      <c r="A4770" s="14" t="s">
        <v>7457</v>
      </c>
      <c r="B4770" s="14" t="s">
        <v>7458</v>
      </c>
      <c r="C4770" s="14">
        <v>2020.0</v>
      </c>
      <c r="D4770" s="14">
        <v>59.0</v>
      </c>
      <c r="E4770" s="14">
        <v>340671.0</v>
      </c>
      <c r="F4770" s="14" t="s">
        <v>880</v>
      </c>
      <c r="G4770" s="14" t="s">
        <v>7462</v>
      </c>
      <c r="H4770" s="14" t="s">
        <v>7458</v>
      </c>
      <c r="I4770" s="14">
        <v>0.285</v>
      </c>
      <c r="J4770" s="14">
        <v>0.238</v>
      </c>
      <c r="K4770" s="14">
        <v>0.7686565567820536</v>
      </c>
      <c r="L4770" s="14">
        <v>0.0375</v>
      </c>
      <c r="M4770" s="14">
        <v>0.663</v>
      </c>
      <c r="N4770" s="14">
        <v>9.23E-6</v>
      </c>
      <c r="O4770" s="14">
        <v>0.0793</v>
      </c>
      <c r="P4770" s="14">
        <v>0.213</v>
      </c>
      <c r="Q4770" s="14">
        <v>179.918</v>
      </c>
      <c r="R4770" s="14">
        <v>5.0</v>
      </c>
      <c r="S4770" s="14">
        <v>0.0</v>
      </c>
      <c r="T4770" s="14" t="s">
        <v>104</v>
      </c>
      <c r="U4770" s="14" t="s">
        <v>35</v>
      </c>
      <c r="V4770" s="16" t="s">
        <v>36</v>
      </c>
      <c r="W4770" s="17" t="s">
        <v>251</v>
      </c>
    </row>
    <row r="4771" ht="15.75" customHeight="1">
      <c r="A4771" s="14" t="s">
        <v>11705</v>
      </c>
      <c r="B4771" s="14" t="s">
        <v>11706</v>
      </c>
      <c r="C4771" s="14">
        <v>2020.0</v>
      </c>
      <c r="D4771" s="14">
        <v>59.0</v>
      </c>
      <c r="E4771" s="14">
        <v>309103.0</v>
      </c>
      <c r="F4771" s="14" t="s">
        <v>880</v>
      </c>
      <c r="G4771" s="14" t="s">
        <v>1822</v>
      </c>
      <c r="H4771" s="14" t="s">
        <v>11707</v>
      </c>
      <c r="I4771" s="14">
        <v>0.626</v>
      </c>
      <c r="J4771" s="14">
        <v>0.522</v>
      </c>
      <c r="K4771" s="14">
        <v>0.849207537466062</v>
      </c>
      <c r="L4771" s="14">
        <v>0.0317</v>
      </c>
      <c r="M4771" s="14">
        <v>0.686</v>
      </c>
      <c r="N4771" s="14">
        <v>0.0</v>
      </c>
      <c r="O4771" s="14">
        <v>0.41</v>
      </c>
      <c r="P4771" s="14">
        <v>0.628</v>
      </c>
      <c r="Q4771" s="14">
        <v>118.001</v>
      </c>
      <c r="R4771" s="14">
        <v>7.0</v>
      </c>
      <c r="S4771" s="14">
        <v>1.0</v>
      </c>
      <c r="T4771" s="14" t="s">
        <v>104</v>
      </c>
      <c r="U4771" s="14" t="s">
        <v>68</v>
      </c>
      <c r="V4771" s="16" t="s">
        <v>407</v>
      </c>
      <c r="W4771" s="17" t="s">
        <v>185</v>
      </c>
    </row>
    <row r="4772" ht="15.75" customHeight="1">
      <c r="A4772" s="14" t="s">
        <v>7464</v>
      </c>
      <c r="B4772" s="14" t="s">
        <v>7465</v>
      </c>
      <c r="C4772" s="14">
        <v>2013.0</v>
      </c>
      <c r="D4772" s="14">
        <v>59.0</v>
      </c>
      <c r="E4772" s="14">
        <v>243319.0</v>
      </c>
      <c r="F4772" s="14" t="s">
        <v>7468</v>
      </c>
      <c r="G4772" s="14" t="s">
        <v>6578</v>
      </c>
      <c r="H4772" s="14" t="s">
        <v>7469</v>
      </c>
      <c r="I4772" s="14">
        <v>0.794</v>
      </c>
      <c r="J4772" s="14">
        <v>0.878</v>
      </c>
      <c r="K4772" s="14">
        <v>0.8140226295464672</v>
      </c>
      <c r="L4772" s="14">
        <v>0.078</v>
      </c>
      <c r="M4772" s="14">
        <v>0.00138</v>
      </c>
      <c r="N4772" s="14">
        <v>0.029</v>
      </c>
      <c r="O4772" s="14">
        <v>0.197</v>
      </c>
      <c r="P4772" s="14">
        <v>0.352</v>
      </c>
      <c r="Q4772" s="14">
        <v>129.978</v>
      </c>
      <c r="R4772" s="14">
        <v>11.0</v>
      </c>
      <c r="S4772" s="14">
        <v>0.0</v>
      </c>
      <c r="T4772" s="14" t="s">
        <v>104</v>
      </c>
      <c r="U4772" s="14" t="s">
        <v>35</v>
      </c>
      <c r="V4772" s="16" t="s">
        <v>45</v>
      </c>
      <c r="W4772" s="17" t="s">
        <v>251</v>
      </c>
    </row>
    <row r="4773" ht="15.75" customHeight="1">
      <c r="A4773" s="14" t="s">
        <v>11709</v>
      </c>
      <c r="B4773" s="14" t="s">
        <v>11668</v>
      </c>
      <c r="C4773" s="14">
        <v>2019.0</v>
      </c>
      <c r="D4773" s="14">
        <v>59.0</v>
      </c>
      <c r="E4773" s="14">
        <v>198025.0</v>
      </c>
      <c r="F4773" s="14" t="s">
        <v>11112</v>
      </c>
      <c r="G4773" s="14" t="s">
        <v>2057</v>
      </c>
      <c r="H4773" s="14" t="s">
        <v>11710</v>
      </c>
      <c r="I4773" s="14">
        <v>0.816</v>
      </c>
      <c r="J4773" s="14">
        <v>0.922</v>
      </c>
      <c r="K4773" s="14">
        <v>0.9111073086024191</v>
      </c>
      <c r="L4773" s="14">
        <v>0.149</v>
      </c>
      <c r="M4773" s="14">
        <v>0.178</v>
      </c>
      <c r="N4773" s="14">
        <v>0.0</v>
      </c>
      <c r="O4773" s="14">
        <v>0.373</v>
      </c>
      <c r="P4773" s="14">
        <v>0.887</v>
      </c>
      <c r="Q4773" s="14">
        <v>95.006</v>
      </c>
      <c r="R4773" s="14">
        <v>11.0</v>
      </c>
      <c r="S4773" s="14">
        <v>0.0</v>
      </c>
      <c r="T4773" s="14" t="s">
        <v>104</v>
      </c>
      <c r="U4773" s="14" t="s">
        <v>35</v>
      </c>
      <c r="V4773" s="16" t="s">
        <v>560</v>
      </c>
      <c r="W4773" s="17" t="s">
        <v>185</v>
      </c>
    </row>
    <row r="4774" ht="15.75" customHeight="1">
      <c r="A4774" s="14" t="s">
        <v>7470</v>
      </c>
      <c r="B4774" s="14" t="s">
        <v>7471</v>
      </c>
      <c r="C4774" s="14">
        <v>2011.0</v>
      </c>
      <c r="D4774" s="14">
        <v>59.0</v>
      </c>
      <c r="E4774" s="14">
        <v>327300.0</v>
      </c>
      <c r="F4774" s="14" t="s">
        <v>880</v>
      </c>
      <c r="G4774" s="14" t="s">
        <v>1822</v>
      </c>
      <c r="H4774" s="14" t="s">
        <v>7474</v>
      </c>
      <c r="I4774" s="14">
        <v>0.574</v>
      </c>
      <c r="J4774" s="14">
        <v>0.816</v>
      </c>
      <c r="K4774" s="14">
        <v>0.8523089427234123</v>
      </c>
      <c r="L4774" s="14">
        <v>0.0767</v>
      </c>
      <c r="M4774" s="14">
        <v>0.39</v>
      </c>
      <c r="N4774" s="14">
        <v>0.0</v>
      </c>
      <c r="O4774" s="14">
        <v>0.399</v>
      </c>
      <c r="P4774" s="14">
        <v>0.478</v>
      </c>
      <c r="Q4774" s="14">
        <v>90.018</v>
      </c>
      <c r="R4774" s="14">
        <v>2.0</v>
      </c>
      <c r="S4774" s="14">
        <v>1.0</v>
      </c>
      <c r="T4774" s="14" t="s">
        <v>104</v>
      </c>
      <c r="U4774" s="14" t="s">
        <v>68</v>
      </c>
      <c r="V4774" s="16" t="s">
        <v>54</v>
      </c>
      <c r="W4774" s="17" t="s">
        <v>251</v>
      </c>
    </row>
    <row r="4775" ht="15.75" customHeight="1">
      <c r="A4775" s="14" t="s">
        <v>11711</v>
      </c>
      <c r="B4775" s="14" t="s">
        <v>11712</v>
      </c>
      <c r="C4775" s="14">
        <v>2003.0</v>
      </c>
      <c r="D4775" s="14">
        <v>59.0</v>
      </c>
      <c r="E4775" s="14">
        <v>333093.0</v>
      </c>
      <c r="F4775" s="14" t="s">
        <v>3867</v>
      </c>
      <c r="G4775" s="14" t="s">
        <v>3868</v>
      </c>
      <c r="H4775" s="14" t="s">
        <v>7288</v>
      </c>
      <c r="I4775" s="14">
        <v>0.902</v>
      </c>
      <c r="J4775" s="14">
        <v>0.772</v>
      </c>
      <c r="K4775" s="14">
        <v>0.7971680961479015</v>
      </c>
      <c r="L4775" s="14">
        <v>0.0383</v>
      </c>
      <c r="M4775" s="14">
        <v>0.0452</v>
      </c>
      <c r="N4775" s="14">
        <v>1.29E-4</v>
      </c>
      <c r="O4775" s="14">
        <v>0.12</v>
      </c>
      <c r="P4775" s="14">
        <v>0.808</v>
      </c>
      <c r="Q4775" s="14">
        <v>131.992</v>
      </c>
      <c r="R4775" s="14">
        <v>6.0</v>
      </c>
      <c r="S4775" s="14">
        <v>0.0</v>
      </c>
      <c r="T4775" s="14" t="s">
        <v>104</v>
      </c>
      <c r="U4775" s="14" t="s">
        <v>35</v>
      </c>
      <c r="V4775" s="16" t="s">
        <v>560</v>
      </c>
      <c r="W4775" s="17" t="s">
        <v>185</v>
      </c>
    </row>
    <row r="4776" ht="15.75" customHeight="1">
      <c r="A4776" s="14" t="s">
        <v>11715</v>
      </c>
      <c r="B4776" s="14" t="s">
        <v>11716</v>
      </c>
      <c r="C4776" s="14">
        <v>2010.0</v>
      </c>
      <c r="D4776" s="14">
        <v>59.0</v>
      </c>
      <c r="E4776" s="14">
        <v>267251.0</v>
      </c>
      <c r="F4776" s="14" t="s">
        <v>880</v>
      </c>
      <c r="G4776" s="14" t="s">
        <v>1822</v>
      </c>
      <c r="H4776" s="14" t="s">
        <v>9918</v>
      </c>
      <c r="I4776" s="14">
        <v>0.618</v>
      </c>
      <c r="J4776" s="14">
        <v>0.806</v>
      </c>
      <c r="K4776" s="14">
        <v>0.8795799199863202</v>
      </c>
      <c r="L4776" s="14">
        <v>0.0771</v>
      </c>
      <c r="M4776" s="14">
        <v>0.549</v>
      </c>
      <c r="N4776" s="14">
        <v>0.0</v>
      </c>
      <c r="O4776" s="14">
        <v>0.474</v>
      </c>
      <c r="P4776" s="14">
        <v>0.684</v>
      </c>
      <c r="Q4776" s="14">
        <v>91.909</v>
      </c>
      <c r="R4776" s="14">
        <v>7.0</v>
      </c>
      <c r="S4776" s="14">
        <v>1.0</v>
      </c>
      <c r="T4776" s="14" t="s">
        <v>104</v>
      </c>
      <c r="U4776" s="14" t="s">
        <v>35</v>
      </c>
      <c r="V4776" s="16" t="s">
        <v>407</v>
      </c>
      <c r="W4776" s="17" t="s">
        <v>185</v>
      </c>
    </row>
    <row r="4777" ht="15.75" customHeight="1">
      <c r="A4777" s="14" t="s">
        <v>23040</v>
      </c>
      <c r="B4777" s="14" t="s">
        <v>23041</v>
      </c>
      <c r="C4777" s="14">
        <v>2024.0</v>
      </c>
      <c r="D4777" s="14">
        <v>59.0</v>
      </c>
      <c r="E4777" s="14">
        <v>226476.0</v>
      </c>
      <c r="F4777" s="14" t="s">
        <v>23042</v>
      </c>
      <c r="G4777" s="14" t="s">
        <v>23043</v>
      </c>
      <c r="H4777" s="14" t="s">
        <v>23041</v>
      </c>
      <c r="I4777" s="14">
        <v>0.723</v>
      </c>
      <c r="J4777" s="14">
        <v>0.792</v>
      </c>
      <c r="K4777" s="14">
        <v>0.8729279404343482</v>
      </c>
      <c r="L4777" s="14">
        <v>0.0758</v>
      </c>
      <c r="M4777" s="14">
        <v>0.401</v>
      </c>
      <c r="N4777" s="14">
        <v>2.39E-5</v>
      </c>
      <c r="O4777" s="14">
        <v>0.0994</v>
      </c>
      <c r="P4777" s="14">
        <v>0.62</v>
      </c>
      <c r="Q4777" s="14">
        <v>145.646</v>
      </c>
      <c r="R4777" s="14">
        <v>9.0</v>
      </c>
      <c r="S4777" s="14">
        <v>1.0</v>
      </c>
      <c r="T4777" s="14" t="s">
        <v>1264</v>
      </c>
      <c r="U4777" s="14" t="s">
        <v>35</v>
      </c>
      <c r="V4777" s="16" t="s">
        <v>407</v>
      </c>
      <c r="W4777" s="17" t="s">
        <v>185</v>
      </c>
    </row>
    <row r="4778" ht="15.75" customHeight="1">
      <c r="A4778" s="14" t="s">
        <v>23044</v>
      </c>
      <c r="B4778" s="14" t="s">
        <v>23045</v>
      </c>
      <c r="C4778" s="14">
        <v>2024.0</v>
      </c>
      <c r="D4778" s="14">
        <v>59.0</v>
      </c>
      <c r="E4778" s="14">
        <v>195334.0</v>
      </c>
      <c r="F4778" s="14" t="s">
        <v>23046</v>
      </c>
      <c r="G4778" s="14" t="s">
        <v>23047</v>
      </c>
      <c r="H4778" s="14" t="s">
        <v>23045</v>
      </c>
      <c r="I4778" s="14">
        <v>0.731</v>
      </c>
      <c r="J4778" s="14">
        <v>0.678</v>
      </c>
      <c r="K4778" s="14">
        <v>0.8254871344977759</v>
      </c>
      <c r="L4778" s="14">
        <v>0.0275</v>
      </c>
      <c r="M4778" s="14">
        <v>0.466</v>
      </c>
      <c r="N4778" s="14">
        <v>4.42E-4</v>
      </c>
      <c r="O4778" s="14">
        <v>0.302</v>
      </c>
      <c r="P4778" s="14">
        <v>0.824</v>
      </c>
      <c r="Q4778" s="14">
        <v>115.001</v>
      </c>
      <c r="R4778" s="14">
        <v>9.0</v>
      </c>
      <c r="S4778" s="14">
        <v>1.0</v>
      </c>
      <c r="T4778" s="14" t="s">
        <v>1264</v>
      </c>
      <c r="U4778" s="14" t="s">
        <v>35</v>
      </c>
      <c r="V4778" s="16" t="s">
        <v>560</v>
      </c>
      <c r="W4778" s="17" t="s">
        <v>185</v>
      </c>
    </row>
    <row r="4779" ht="15.75" customHeight="1">
      <c r="A4779" s="14" t="s">
        <v>11718</v>
      </c>
      <c r="B4779" s="14" t="s">
        <v>11719</v>
      </c>
      <c r="C4779" s="14">
        <v>2021.0</v>
      </c>
      <c r="D4779" s="14">
        <v>59.0</v>
      </c>
      <c r="E4779" s="14">
        <v>273272.0</v>
      </c>
      <c r="F4779" s="14" t="s">
        <v>1786</v>
      </c>
      <c r="G4779" s="14" t="s">
        <v>1787</v>
      </c>
      <c r="H4779" s="14" t="s">
        <v>11719</v>
      </c>
      <c r="I4779" s="14">
        <v>0.612</v>
      </c>
      <c r="J4779" s="14">
        <v>0.78</v>
      </c>
      <c r="K4779" s="14">
        <v>0.8649070647687871</v>
      </c>
      <c r="L4779" s="14">
        <v>0.0814</v>
      </c>
      <c r="M4779" s="14">
        <v>0.0781</v>
      </c>
      <c r="N4779" s="14">
        <v>0.0</v>
      </c>
      <c r="O4779" s="14">
        <v>0.0593</v>
      </c>
      <c r="P4779" s="14">
        <v>0.554</v>
      </c>
      <c r="Q4779" s="14">
        <v>92.059</v>
      </c>
      <c r="R4779" s="14">
        <v>1.0</v>
      </c>
      <c r="S4779" s="14">
        <v>0.0</v>
      </c>
      <c r="T4779" s="14" t="s">
        <v>104</v>
      </c>
      <c r="U4779" s="14" t="s">
        <v>35</v>
      </c>
      <c r="V4779" s="16" t="s">
        <v>333</v>
      </c>
      <c r="W4779" s="17" t="s">
        <v>185</v>
      </c>
    </row>
    <row r="4780" ht="15.75" customHeight="1">
      <c r="A4780" s="14" t="s">
        <v>11720</v>
      </c>
      <c r="B4780" s="14" t="s">
        <v>11721</v>
      </c>
      <c r="C4780" s="14">
        <v>1958.0</v>
      </c>
      <c r="D4780" s="14">
        <v>59.0</v>
      </c>
      <c r="E4780" s="14">
        <v>180746.0</v>
      </c>
      <c r="F4780" s="14" t="s">
        <v>9467</v>
      </c>
      <c r="G4780" s="14" t="s">
        <v>9468</v>
      </c>
      <c r="H4780" s="14" t="s">
        <v>10829</v>
      </c>
      <c r="I4780" s="14">
        <v>0.507</v>
      </c>
      <c r="J4780" s="14">
        <v>0.627</v>
      </c>
      <c r="K4780" s="14">
        <v>0.8068359249501245</v>
      </c>
      <c r="L4780" s="14">
        <v>0.0354</v>
      </c>
      <c r="M4780" s="14">
        <v>0.575</v>
      </c>
      <c r="N4780" s="14">
        <v>0.0</v>
      </c>
      <c r="O4780" s="14">
        <v>0.198</v>
      </c>
      <c r="P4780" s="14">
        <v>0.962</v>
      </c>
      <c r="Q4780" s="14">
        <v>175.309</v>
      </c>
      <c r="R4780" s="14">
        <v>1.0</v>
      </c>
      <c r="S4780" s="14">
        <v>1.0</v>
      </c>
      <c r="T4780" s="14" t="s">
        <v>103</v>
      </c>
      <c r="U4780" s="14" t="s">
        <v>35</v>
      </c>
      <c r="V4780" s="16" t="s">
        <v>819</v>
      </c>
      <c r="W4780" s="17" t="s">
        <v>185</v>
      </c>
    </row>
    <row r="4781" ht="15.75" customHeight="1">
      <c r="A4781" s="14" t="s">
        <v>7478</v>
      </c>
      <c r="B4781" s="14" t="s">
        <v>7479</v>
      </c>
      <c r="C4781" s="14">
        <v>1967.0</v>
      </c>
      <c r="D4781" s="14">
        <v>59.0</v>
      </c>
      <c r="E4781" s="14">
        <v>207240.0</v>
      </c>
      <c r="F4781" s="14" t="s">
        <v>7480</v>
      </c>
      <c r="G4781" s="14" t="s">
        <v>7481</v>
      </c>
      <c r="H4781" s="14" t="s">
        <v>7482</v>
      </c>
      <c r="I4781" s="14">
        <v>0.414</v>
      </c>
      <c r="J4781" s="14">
        <v>0.167</v>
      </c>
      <c r="K4781" s="14">
        <v>0.6211580005428282</v>
      </c>
      <c r="L4781" s="14">
        <v>0.0484</v>
      </c>
      <c r="M4781" s="14">
        <v>0.804</v>
      </c>
      <c r="N4781" s="14">
        <v>0.0</v>
      </c>
      <c r="O4781" s="14">
        <v>0.117</v>
      </c>
      <c r="P4781" s="14">
        <v>0.384</v>
      </c>
      <c r="Q4781" s="14">
        <v>133.45</v>
      </c>
      <c r="R4781" s="14">
        <v>9.0</v>
      </c>
      <c r="S4781" s="14">
        <v>1.0</v>
      </c>
      <c r="T4781" s="14" t="s">
        <v>103</v>
      </c>
      <c r="U4781" s="14" t="s">
        <v>94</v>
      </c>
      <c r="V4781" s="16" t="s">
        <v>45</v>
      </c>
      <c r="W4781" s="17" t="s">
        <v>251</v>
      </c>
    </row>
    <row r="4782" ht="15.75" customHeight="1">
      <c r="A4782" s="14" t="s">
        <v>23048</v>
      </c>
      <c r="B4782" s="14" t="s">
        <v>23049</v>
      </c>
      <c r="C4782" s="14">
        <v>2019.0</v>
      </c>
      <c r="D4782" s="14">
        <v>59.0</v>
      </c>
      <c r="E4782" s="14">
        <v>251929.0</v>
      </c>
      <c r="F4782" s="14" t="s">
        <v>23050</v>
      </c>
      <c r="G4782" s="14" t="s">
        <v>23051</v>
      </c>
      <c r="H4782" s="14" t="s">
        <v>23049</v>
      </c>
      <c r="I4782" s="14">
        <v>0.759</v>
      </c>
      <c r="J4782" s="14">
        <v>0.717</v>
      </c>
      <c r="K4782" s="14">
        <v>0.8672384659622434</v>
      </c>
      <c r="L4782" s="14">
        <v>0.115</v>
      </c>
      <c r="M4782" s="14">
        <v>0.0672</v>
      </c>
      <c r="N4782" s="14">
        <v>4.55E-4</v>
      </c>
      <c r="O4782" s="14">
        <v>0.131</v>
      </c>
      <c r="P4782" s="14">
        <v>0.195</v>
      </c>
      <c r="Q4782" s="14">
        <v>99.946</v>
      </c>
      <c r="R4782" s="14">
        <v>0.0</v>
      </c>
      <c r="S4782" s="14">
        <v>1.0</v>
      </c>
      <c r="T4782" s="14" t="s">
        <v>1264</v>
      </c>
      <c r="U4782" s="14" t="s">
        <v>94</v>
      </c>
      <c r="V4782" s="16" t="s">
        <v>58</v>
      </c>
      <c r="W4782" s="17" t="s">
        <v>251</v>
      </c>
    </row>
    <row r="4783" ht="15.75" customHeight="1">
      <c r="A4783" s="14" t="s">
        <v>7488</v>
      </c>
      <c r="B4783" s="14" t="s">
        <v>7489</v>
      </c>
      <c r="C4783" s="14">
        <v>1995.0</v>
      </c>
      <c r="D4783" s="14">
        <v>59.0</v>
      </c>
      <c r="E4783" s="14">
        <v>265320.0</v>
      </c>
      <c r="F4783" s="14" t="s">
        <v>7084</v>
      </c>
      <c r="G4783" s="14" t="s">
        <v>7086</v>
      </c>
      <c r="H4783" s="14" t="s">
        <v>7491</v>
      </c>
      <c r="I4783" s="14">
        <v>0.489</v>
      </c>
      <c r="J4783" s="14">
        <v>0.693</v>
      </c>
      <c r="K4783" s="14">
        <v>0.8685645840722829</v>
      </c>
      <c r="L4783" s="14">
        <v>0.0427</v>
      </c>
      <c r="M4783" s="14">
        <v>0.0182</v>
      </c>
      <c r="N4783" s="14">
        <v>5.63E-6</v>
      </c>
      <c r="O4783" s="14">
        <v>0.304</v>
      </c>
      <c r="P4783" s="14">
        <v>0.453</v>
      </c>
      <c r="Q4783" s="14">
        <v>185.758</v>
      </c>
      <c r="R4783" s="14">
        <v>6.0</v>
      </c>
      <c r="S4783" s="14">
        <v>1.0</v>
      </c>
      <c r="T4783" s="14" t="s">
        <v>103</v>
      </c>
      <c r="U4783" s="14" t="s">
        <v>94</v>
      </c>
      <c r="V4783" s="16" t="s">
        <v>54</v>
      </c>
      <c r="W4783" s="17" t="s">
        <v>251</v>
      </c>
    </row>
    <row r="4784" ht="15.75" customHeight="1">
      <c r="A4784" s="14" t="s">
        <v>23052</v>
      </c>
      <c r="B4784" s="14" t="s">
        <v>22946</v>
      </c>
      <c r="C4784" s="14">
        <v>2023.0</v>
      </c>
      <c r="D4784" s="14">
        <v>59.0</v>
      </c>
      <c r="E4784" s="14">
        <v>153062.0</v>
      </c>
      <c r="F4784" s="14" t="s">
        <v>23053</v>
      </c>
      <c r="G4784" s="14" t="s">
        <v>22947</v>
      </c>
      <c r="H4784" s="14" t="s">
        <v>23054</v>
      </c>
      <c r="I4784" s="14">
        <v>0.895</v>
      </c>
      <c r="J4784" s="14">
        <v>0.847</v>
      </c>
      <c r="K4784" s="14">
        <v>0.8621906615433836</v>
      </c>
      <c r="L4784" s="14">
        <v>0.0519</v>
      </c>
      <c r="M4784" s="14">
        <v>0.16</v>
      </c>
      <c r="N4784" s="14">
        <v>0.223</v>
      </c>
      <c r="O4784" s="14">
        <v>0.338</v>
      </c>
      <c r="P4784" s="14">
        <v>0.735</v>
      </c>
      <c r="Q4784" s="14">
        <v>101.006</v>
      </c>
      <c r="R4784" s="14">
        <v>7.0</v>
      </c>
      <c r="S4784" s="14">
        <v>1.0</v>
      </c>
      <c r="T4784" s="14" t="s">
        <v>1264</v>
      </c>
      <c r="U4784" s="14" t="s">
        <v>68</v>
      </c>
      <c r="V4784" s="16" t="s">
        <v>181</v>
      </c>
      <c r="W4784" s="17" t="s">
        <v>185</v>
      </c>
    </row>
    <row r="4785" ht="15.75" customHeight="1">
      <c r="A4785" s="14" t="s">
        <v>23055</v>
      </c>
      <c r="B4785" s="14" t="s">
        <v>23056</v>
      </c>
      <c r="C4785" s="14">
        <v>2016.0</v>
      </c>
      <c r="D4785" s="14">
        <v>59.0</v>
      </c>
      <c r="E4785" s="14">
        <v>169448.0</v>
      </c>
      <c r="F4785" s="14" t="s">
        <v>22473</v>
      </c>
      <c r="G4785" s="14" t="s">
        <v>23057</v>
      </c>
      <c r="H4785" s="14" t="s">
        <v>23058</v>
      </c>
      <c r="I4785" s="14">
        <v>0.482</v>
      </c>
      <c r="J4785" s="14">
        <v>0.344</v>
      </c>
      <c r="K4785" s="14">
        <v>0.8461061322087117</v>
      </c>
      <c r="L4785" s="14">
        <v>0.0318</v>
      </c>
      <c r="M4785" s="14">
        <v>0.901</v>
      </c>
      <c r="N4785" s="14">
        <v>0.0</v>
      </c>
      <c r="O4785" s="14">
        <v>0.129</v>
      </c>
      <c r="P4785" s="14">
        <v>0.211</v>
      </c>
      <c r="Q4785" s="14">
        <v>133.499</v>
      </c>
      <c r="R4785" s="14">
        <v>5.0</v>
      </c>
      <c r="S4785" s="14">
        <v>1.0</v>
      </c>
      <c r="T4785" s="14" t="s">
        <v>1434</v>
      </c>
      <c r="U4785" s="14" t="s">
        <v>94</v>
      </c>
      <c r="V4785" s="16" t="s">
        <v>36</v>
      </c>
      <c r="W4785" s="17" t="s">
        <v>251</v>
      </c>
    </row>
    <row r="4786" ht="15.75" customHeight="1">
      <c r="A4786" s="14" t="s">
        <v>23059</v>
      </c>
      <c r="B4786" s="14" t="s">
        <v>23060</v>
      </c>
      <c r="C4786" s="14">
        <v>2016.0</v>
      </c>
      <c r="D4786" s="14">
        <v>59.0</v>
      </c>
      <c r="E4786" s="14">
        <v>248143.0</v>
      </c>
      <c r="F4786" s="14" t="s">
        <v>5865</v>
      </c>
      <c r="G4786" s="14" t="s">
        <v>5866</v>
      </c>
      <c r="H4786" s="14" t="s">
        <v>23061</v>
      </c>
      <c r="I4786" s="14">
        <v>0.694</v>
      </c>
      <c r="J4786" s="14">
        <v>0.592</v>
      </c>
      <c r="K4786" s="14">
        <v>0.8374649754916805</v>
      </c>
      <c r="L4786" s="14">
        <v>0.0367</v>
      </c>
      <c r="M4786" s="14">
        <v>0.742</v>
      </c>
      <c r="N4786" s="14">
        <v>0.0</v>
      </c>
      <c r="O4786" s="14">
        <v>0.124</v>
      </c>
      <c r="P4786" s="14">
        <v>0.305</v>
      </c>
      <c r="Q4786" s="14">
        <v>95.047</v>
      </c>
      <c r="R4786" s="14">
        <v>7.0</v>
      </c>
      <c r="S4786" s="14">
        <v>1.0</v>
      </c>
      <c r="T4786" s="14" t="s">
        <v>1434</v>
      </c>
      <c r="U4786" s="14" t="s">
        <v>94</v>
      </c>
      <c r="V4786" s="16" t="s">
        <v>45</v>
      </c>
      <c r="W4786" s="17" t="s">
        <v>251</v>
      </c>
    </row>
    <row r="4787" ht="15.75" customHeight="1">
      <c r="A4787" s="14" t="s">
        <v>23062</v>
      </c>
      <c r="B4787" s="14" t="s">
        <v>23063</v>
      </c>
      <c r="C4787" s="14">
        <v>2016.0</v>
      </c>
      <c r="D4787" s="14">
        <v>59.0</v>
      </c>
      <c r="E4787" s="14">
        <v>229740.0</v>
      </c>
      <c r="F4787" s="14" t="s">
        <v>4278</v>
      </c>
      <c r="G4787" s="14" t="s">
        <v>2532</v>
      </c>
      <c r="H4787" s="14" t="s">
        <v>5376</v>
      </c>
      <c r="I4787" s="14">
        <v>0.566</v>
      </c>
      <c r="J4787" s="14">
        <v>0.842</v>
      </c>
      <c r="K4787" s="14">
        <v>0.8627895535930789</v>
      </c>
      <c r="L4787" s="14">
        <v>0.0442</v>
      </c>
      <c r="M4787" s="14">
        <v>0.00357</v>
      </c>
      <c r="N4787" s="14">
        <v>2.53E-4</v>
      </c>
      <c r="O4787" s="14">
        <v>0.141</v>
      </c>
      <c r="P4787" s="14">
        <v>0.308</v>
      </c>
      <c r="Q4787" s="14">
        <v>131.05</v>
      </c>
      <c r="R4787" s="14">
        <v>9.0</v>
      </c>
      <c r="S4787" s="14">
        <v>0.0</v>
      </c>
      <c r="T4787" s="14" t="s">
        <v>1434</v>
      </c>
      <c r="U4787" s="14" t="s">
        <v>35</v>
      </c>
      <c r="V4787" s="16" t="s">
        <v>45</v>
      </c>
      <c r="W4787" s="17" t="s">
        <v>251</v>
      </c>
    </row>
    <row r="4788" ht="15.75" customHeight="1">
      <c r="A4788" s="14" t="s">
        <v>23064</v>
      </c>
      <c r="B4788" s="14" t="s">
        <v>23065</v>
      </c>
      <c r="C4788" s="14">
        <v>2016.0</v>
      </c>
      <c r="D4788" s="14">
        <v>59.0</v>
      </c>
      <c r="E4788" s="14">
        <v>226160.0</v>
      </c>
      <c r="F4788" s="14" t="s">
        <v>4278</v>
      </c>
      <c r="G4788" s="14" t="s">
        <v>2532</v>
      </c>
      <c r="H4788" s="14" t="s">
        <v>5376</v>
      </c>
      <c r="I4788" s="14">
        <v>0.35</v>
      </c>
      <c r="J4788" s="14">
        <v>0.498</v>
      </c>
      <c r="K4788" s="14">
        <v>0.8335507881668868</v>
      </c>
      <c r="L4788" s="14">
        <v>0.0332</v>
      </c>
      <c r="M4788" s="14">
        <v>0.023</v>
      </c>
      <c r="N4788" s="14">
        <v>1.99E-6</v>
      </c>
      <c r="O4788" s="14">
        <v>0.269</v>
      </c>
      <c r="P4788" s="14">
        <v>0.34</v>
      </c>
      <c r="Q4788" s="14">
        <v>142.803</v>
      </c>
      <c r="R4788" s="14">
        <v>3.0</v>
      </c>
      <c r="S4788" s="14">
        <v>1.0</v>
      </c>
      <c r="T4788" s="14" t="s">
        <v>1434</v>
      </c>
      <c r="U4788" s="14" t="s">
        <v>35</v>
      </c>
      <c r="V4788" s="16" t="s">
        <v>45</v>
      </c>
      <c r="W4788" s="17" t="s">
        <v>251</v>
      </c>
    </row>
    <row r="4789" ht="15.75" customHeight="1">
      <c r="A4789" s="14" t="s">
        <v>23066</v>
      </c>
      <c r="B4789" s="14" t="s">
        <v>23067</v>
      </c>
      <c r="C4789" s="14">
        <v>2016.0</v>
      </c>
      <c r="D4789" s="14">
        <v>59.0</v>
      </c>
      <c r="E4789" s="14">
        <v>272537.0</v>
      </c>
      <c r="F4789" s="14" t="s">
        <v>4278</v>
      </c>
      <c r="G4789" s="14" t="s">
        <v>2532</v>
      </c>
      <c r="H4789" s="14" t="s">
        <v>5376</v>
      </c>
      <c r="I4789" s="14">
        <v>0.442</v>
      </c>
      <c r="J4789" s="14">
        <v>0.928</v>
      </c>
      <c r="K4789" s="14">
        <v>0.886873569591537</v>
      </c>
      <c r="L4789" s="14">
        <v>0.207</v>
      </c>
      <c r="M4789" s="14">
        <v>0.0257</v>
      </c>
      <c r="N4789" s="14">
        <v>0.0</v>
      </c>
      <c r="O4789" s="14">
        <v>0.1</v>
      </c>
      <c r="P4789" s="14">
        <v>0.601</v>
      </c>
      <c r="Q4789" s="14">
        <v>169.847</v>
      </c>
      <c r="R4789" s="14">
        <v>7.0</v>
      </c>
      <c r="S4789" s="14">
        <v>1.0</v>
      </c>
      <c r="T4789" s="14" t="s">
        <v>1434</v>
      </c>
      <c r="U4789" s="14" t="s">
        <v>35</v>
      </c>
      <c r="V4789" s="16" t="s">
        <v>407</v>
      </c>
      <c r="W4789" s="17" t="s">
        <v>185</v>
      </c>
    </row>
    <row r="4790" ht="15.75" customHeight="1">
      <c r="A4790" s="14" t="s">
        <v>23068</v>
      </c>
      <c r="B4790" s="14" t="s">
        <v>23069</v>
      </c>
      <c r="C4790" s="14">
        <v>2020.0</v>
      </c>
      <c r="D4790" s="14">
        <v>59.0</v>
      </c>
      <c r="E4790" s="14">
        <v>222242.0</v>
      </c>
      <c r="F4790" s="14" t="s">
        <v>4278</v>
      </c>
      <c r="G4790" s="14" t="s">
        <v>2532</v>
      </c>
      <c r="H4790" s="14" t="s">
        <v>23070</v>
      </c>
      <c r="I4790" s="14">
        <v>0.764</v>
      </c>
      <c r="J4790" s="14">
        <v>0.526</v>
      </c>
      <c r="K4790" s="14">
        <v>0.8171668128073671</v>
      </c>
      <c r="L4790" s="14">
        <v>0.212</v>
      </c>
      <c r="M4790" s="14">
        <v>0.0484</v>
      </c>
      <c r="N4790" s="14">
        <v>0.0</v>
      </c>
      <c r="O4790" s="14">
        <v>0.0718</v>
      </c>
      <c r="P4790" s="14">
        <v>0.588</v>
      </c>
      <c r="Q4790" s="14">
        <v>114.91</v>
      </c>
      <c r="R4790" s="14">
        <v>11.0</v>
      </c>
      <c r="S4790" s="14">
        <v>1.0</v>
      </c>
      <c r="T4790" s="14" t="s">
        <v>1434</v>
      </c>
      <c r="U4790" s="14" t="s">
        <v>35</v>
      </c>
      <c r="V4790" s="16" t="s">
        <v>333</v>
      </c>
      <c r="W4790" s="17" t="s">
        <v>185</v>
      </c>
    </row>
    <row r="4791" ht="15.75" customHeight="1">
      <c r="A4791" s="14" t="s">
        <v>23071</v>
      </c>
      <c r="B4791" s="14" t="s">
        <v>23072</v>
      </c>
      <c r="C4791" s="14">
        <v>2018.0</v>
      </c>
      <c r="D4791" s="14">
        <v>59.0</v>
      </c>
      <c r="E4791" s="14">
        <v>235779.0</v>
      </c>
      <c r="F4791" s="14" t="s">
        <v>4278</v>
      </c>
      <c r="G4791" s="14" t="s">
        <v>2532</v>
      </c>
      <c r="H4791" s="14" t="s">
        <v>22524</v>
      </c>
      <c r="I4791" s="14">
        <v>0.856</v>
      </c>
      <c r="J4791" s="14">
        <v>0.617</v>
      </c>
      <c r="K4791" s="14">
        <v>0.8609500994404435</v>
      </c>
      <c r="L4791" s="14">
        <v>0.084</v>
      </c>
      <c r="M4791" s="14">
        <v>0.171</v>
      </c>
      <c r="N4791" s="14">
        <v>0.0</v>
      </c>
      <c r="O4791" s="14">
        <v>0.0857</v>
      </c>
      <c r="P4791" s="14">
        <v>0.759</v>
      </c>
      <c r="Q4791" s="14">
        <v>136.081</v>
      </c>
      <c r="R4791" s="14">
        <v>10.0</v>
      </c>
      <c r="S4791" s="14">
        <v>0.0</v>
      </c>
      <c r="T4791" s="14" t="s">
        <v>1434</v>
      </c>
      <c r="U4791" s="14" t="s">
        <v>35</v>
      </c>
      <c r="V4791" s="16" t="s">
        <v>181</v>
      </c>
      <c r="W4791" s="17" t="s">
        <v>185</v>
      </c>
    </row>
    <row r="4792" ht="15.75" customHeight="1">
      <c r="A4792" s="14" t="s">
        <v>23073</v>
      </c>
      <c r="B4792" s="14" t="s">
        <v>23074</v>
      </c>
      <c r="C4792" s="14">
        <v>2018.0</v>
      </c>
      <c r="D4792" s="14">
        <v>59.0</v>
      </c>
      <c r="E4792" s="14">
        <v>232966.0</v>
      </c>
      <c r="F4792" s="14" t="s">
        <v>4278</v>
      </c>
      <c r="G4792" s="14" t="s">
        <v>2532</v>
      </c>
      <c r="H4792" s="14" t="s">
        <v>22524</v>
      </c>
      <c r="I4792" s="14">
        <v>0.813</v>
      </c>
      <c r="J4792" s="14">
        <v>0.876</v>
      </c>
      <c r="K4792" s="14">
        <v>0.9120270356787367</v>
      </c>
      <c r="L4792" s="14">
        <v>0.0922</v>
      </c>
      <c r="M4792" s="14">
        <v>0.024</v>
      </c>
      <c r="N4792" s="14">
        <v>0.0</v>
      </c>
      <c r="O4792" s="14">
        <v>0.287</v>
      </c>
      <c r="P4792" s="14">
        <v>0.757</v>
      </c>
      <c r="Q4792" s="14">
        <v>98.989</v>
      </c>
      <c r="R4792" s="14">
        <v>1.0</v>
      </c>
      <c r="S4792" s="14">
        <v>0.0</v>
      </c>
      <c r="T4792" s="14" t="s">
        <v>1434</v>
      </c>
      <c r="U4792" s="14" t="s">
        <v>35</v>
      </c>
      <c r="V4792" s="16" t="s">
        <v>181</v>
      </c>
      <c r="W4792" s="17" t="s">
        <v>185</v>
      </c>
    </row>
    <row r="4793" ht="15.75" customHeight="1">
      <c r="A4793" s="14" t="s">
        <v>23075</v>
      </c>
      <c r="B4793" s="14" t="s">
        <v>23076</v>
      </c>
      <c r="C4793" s="14">
        <v>2022.0</v>
      </c>
      <c r="D4793" s="14">
        <v>59.0</v>
      </c>
      <c r="E4793" s="14">
        <v>233688.0</v>
      </c>
      <c r="F4793" s="14" t="s">
        <v>8031</v>
      </c>
      <c r="G4793" s="14" t="s">
        <v>22660</v>
      </c>
      <c r="H4793" s="14" t="s">
        <v>23077</v>
      </c>
      <c r="I4793" s="14">
        <v>0.476</v>
      </c>
      <c r="J4793" s="14">
        <v>0.7</v>
      </c>
      <c r="K4793" s="14">
        <v>0.8553675699772129</v>
      </c>
      <c r="L4793" s="14">
        <v>0.276</v>
      </c>
      <c r="M4793" s="14">
        <v>0.429</v>
      </c>
      <c r="N4793" s="14">
        <v>0.0</v>
      </c>
      <c r="O4793" s="14">
        <v>0.157</v>
      </c>
      <c r="P4793" s="14">
        <v>0.625</v>
      </c>
      <c r="Q4793" s="14">
        <v>85.114</v>
      </c>
      <c r="R4793" s="14">
        <v>0.0</v>
      </c>
      <c r="S4793" s="14">
        <v>0.0</v>
      </c>
      <c r="T4793" s="14" t="s">
        <v>1434</v>
      </c>
      <c r="U4793" s="14" t="s">
        <v>35</v>
      </c>
      <c r="V4793" s="16" t="s">
        <v>407</v>
      </c>
      <c r="W4793" s="17" t="s">
        <v>185</v>
      </c>
    </row>
    <row r="4794" ht="15.75" customHeight="1">
      <c r="A4794" s="14" t="s">
        <v>23078</v>
      </c>
      <c r="B4794" s="14" t="s">
        <v>23079</v>
      </c>
      <c r="C4794" s="14">
        <v>2022.0</v>
      </c>
      <c r="D4794" s="14">
        <v>59.0</v>
      </c>
      <c r="E4794" s="14">
        <v>186186.0</v>
      </c>
      <c r="F4794" s="14" t="s">
        <v>8031</v>
      </c>
      <c r="G4794" s="14" t="s">
        <v>22660</v>
      </c>
      <c r="H4794" s="14" t="s">
        <v>23077</v>
      </c>
      <c r="I4794" s="14">
        <v>0.756</v>
      </c>
      <c r="J4794" s="14">
        <v>0.692</v>
      </c>
      <c r="K4794" s="14">
        <v>0.8796440869916446</v>
      </c>
      <c r="L4794" s="14">
        <v>0.122</v>
      </c>
      <c r="M4794" s="14">
        <v>0.103</v>
      </c>
      <c r="N4794" s="14">
        <v>0.0</v>
      </c>
      <c r="O4794" s="14">
        <v>0.283</v>
      </c>
      <c r="P4794" s="14">
        <v>0.553</v>
      </c>
      <c r="Q4794" s="14">
        <v>115.067</v>
      </c>
      <c r="R4794" s="14">
        <v>8.0</v>
      </c>
      <c r="S4794" s="14">
        <v>1.0</v>
      </c>
      <c r="T4794" s="14" t="s">
        <v>1434</v>
      </c>
      <c r="U4794" s="14" t="s">
        <v>35</v>
      </c>
      <c r="V4794" s="16" t="s">
        <v>333</v>
      </c>
      <c r="W4794" s="17" t="s">
        <v>185</v>
      </c>
    </row>
    <row r="4795" ht="15.75" customHeight="1">
      <c r="A4795" s="14" t="s">
        <v>23080</v>
      </c>
      <c r="B4795" s="14" t="s">
        <v>23081</v>
      </c>
      <c r="C4795" s="14">
        <v>2022.0</v>
      </c>
      <c r="D4795" s="14">
        <v>59.0</v>
      </c>
      <c r="E4795" s="14">
        <v>226189.0</v>
      </c>
      <c r="F4795" s="14" t="s">
        <v>8031</v>
      </c>
      <c r="G4795" s="14" t="s">
        <v>22660</v>
      </c>
      <c r="H4795" s="14" t="s">
        <v>23077</v>
      </c>
      <c r="I4795" s="14">
        <v>0.695</v>
      </c>
      <c r="J4795" s="14">
        <v>0.735</v>
      </c>
      <c r="K4795" s="14">
        <v>0.8386199815875213</v>
      </c>
      <c r="L4795" s="14">
        <v>0.0473</v>
      </c>
      <c r="M4795" s="14">
        <v>0.0189</v>
      </c>
      <c r="N4795" s="14">
        <v>7.8E-5</v>
      </c>
      <c r="O4795" s="14">
        <v>0.213</v>
      </c>
      <c r="P4795" s="14">
        <v>0.366</v>
      </c>
      <c r="Q4795" s="14">
        <v>109.999</v>
      </c>
      <c r="R4795" s="14">
        <v>1.0</v>
      </c>
      <c r="S4795" s="14">
        <v>0.0</v>
      </c>
      <c r="T4795" s="14" t="s">
        <v>1434</v>
      </c>
      <c r="U4795" s="14" t="s">
        <v>35</v>
      </c>
      <c r="V4795" s="16" t="s">
        <v>45</v>
      </c>
      <c r="W4795" s="17" t="s">
        <v>251</v>
      </c>
    </row>
    <row r="4796" ht="15.75" customHeight="1">
      <c r="A4796" s="14" t="s">
        <v>23082</v>
      </c>
      <c r="B4796" s="14" t="s">
        <v>23083</v>
      </c>
      <c r="C4796" s="14">
        <v>2024.0</v>
      </c>
      <c r="D4796" s="14">
        <v>59.0</v>
      </c>
      <c r="E4796" s="14">
        <v>190880.0</v>
      </c>
      <c r="F4796" s="14" t="s">
        <v>8031</v>
      </c>
      <c r="G4796" s="14" t="s">
        <v>22660</v>
      </c>
      <c r="H4796" s="14" t="s">
        <v>22806</v>
      </c>
      <c r="I4796" s="14">
        <v>0.621</v>
      </c>
      <c r="J4796" s="14">
        <v>0.587</v>
      </c>
      <c r="K4796" s="14">
        <v>0.7966547601053056</v>
      </c>
      <c r="L4796" s="14">
        <v>0.551</v>
      </c>
      <c r="M4796" s="14">
        <v>0.18</v>
      </c>
      <c r="N4796" s="14">
        <v>0.0</v>
      </c>
      <c r="O4796" s="14">
        <v>0.0644</v>
      </c>
      <c r="P4796" s="14">
        <v>0.483</v>
      </c>
      <c r="Q4796" s="14">
        <v>87.808</v>
      </c>
      <c r="R4796" s="14">
        <v>7.0</v>
      </c>
      <c r="S4796" s="14">
        <v>1.0</v>
      </c>
      <c r="T4796" s="14" t="s">
        <v>1434</v>
      </c>
      <c r="U4796" s="14" t="s">
        <v>35</v>
      </c>
      <c r="V4796" s="16" t="s">
        <v>54</v>
      </c>
      <c r="W4796" s="17" t="s">
        <v>251</v>
      </c>
    </row>
    <row r="4797" ht="15.75" customHeight="1">
      <c r="A4797" s="14" t="s">
        <v>23084</v>
      </c>
      <c r="B4797" s="14" t="s">
        <v>15039</v>
      </c>
      <c r="C4797" s="14">
        <v>2024.0</v>
      </c>
      <c r="D4797" s="14">
        <v>59.0</v>
      </c>
      <c r="E4797" s="14">
        <v>194613.0</v>
      </c>
      <c r="F4797" s="14" t="s">
        <v>8031</v>
      </c>
      <c r="G4797" s="14" t="s">
        <v>22660</v>
      </c>
      <c r="H4797" s="14" t="s">
        <v>22806</v>
      </c>
      <c r="I4797" s="14">
        <v>0.682</v>
      </c>
      <c r="J4797" s="14">
        <v>0.458</v>
      </c>
      <c r="K4797" s="14">
        <v>0.767073770650716</v>
      </c>
      <c r="L4797" s="14">
        <v>0.0251</v>
      </c>
      <c r="M4797" s="14">
        <v>0.776</v>
      </c>
      <c r="N4797" s="14">
        <v>0.0341</v>
      </c>
      <c r="O4797" s="14">
        <v>0.272</v>
      </c>
      <c r="P4797" s="14">
        <v>0.333</v>
      </c>
      <c r="Q4797" s="14">
        <v>104.988</v>
      </c>
      <c r="R4797" s="14">
        <v>9.0</v>
      </c>
      <c r="S4797" s="14">
        <v>1.0</v>
      </c>
      <c r="T4797" s="14" t="s">
        <v>1434</v>
      </c>
      <c r="U4797" s="14" t="s">
        <v>35</v>
      </c>
      <c r="V4797" s="16" t="s">
        <v>45</v>
      </c>
      <c r="W4797" s="17" t="s">
        <v>251</v>
      </c>
    </row>
    <row r="4798" ht="15.75" customHeight="1">
      <c r="A4798" s="14" t="s">
        <v>23085</v>
      </c>
      <c r="B4798" s="14" t="s">
        <v>23086</v>
      </c>
      <c r="C4798" s="14">
        <v>2022.0</v>
      </c>
      <c r="D4798" s="14">
        <v>59.0</v>
      </c>
      <c r="E4798" s="14">
        <v>58871.0</v>
      </c>
      <c r="F4798" s="14" t="s">
        <v>8031</v>
      </c>
      <c r="G4798" s="14" t="s">
        <v>22529</v>
      </c>
      <c r="H4798" s="14" t="s">
        <v>22598</v>
      </c>
      <c r="I4798" s="14">
        <v>0.607</v>
      </c>
      <c r="J4798" s="14">
        <v>0.355</v>
      </c>
      <c r="K4798" s="14">
        <v>0.6564926314748468</v>
      </c>
      <c r="L4798" s="14">
        <v>0.828</v>
      </c>
      <c r="M4798" s="14">
        <v>0.948</v>
      </c>
      <c r="N4798" s="14">
        <v>2.81E-4</v>
      </c>
      <c r="O4798" s="14">
        <v>0.706</v>
      </c>
      <c r="P4798" s="14">
        <v>0.964</v>
      </c>
      <c r="Q4798" s="14">
        <v>125.308</v>
      </c>
      <c r="R4798" s="14">
        <v>5.0</v>
      </c>
      <c r="S4798" s="14">
        <v>1.0</v>
      </c>
      <c r="T4798" s="14" t="s">
        <v>1434</v>
      </c>
      <c r="U4798" s="14" t="s">
        <v>35</v>
      </c>
      <c r="V4798" s="16" t="s">
        <v>819</v>
      </c>
      <c r="W4798" s="17" t="s">
        <v>185</v>
      </c>
    </row>
    <row r="4799" ht="15.75" customHeight="1">
      <c r="A4799" s="14" t="s">
        <v>23087</v>
      </c>
      <c r="B4799" s="14" t="s">
        <v>23088</v>
      </c>
      <c r="C4799" s="14">
        <v>2024.0</v>
      </c>
      <c r="D4799" s="14">
        <v>59.0</v>
      </c>
      <c r="E4799" s="14">
        <v>191602.0</v>
      </c>
      <c r="F4799" s="14" t="s">
        <v>8031</v>
      </c>
      <c r="G4799" s="14" t="s">
        <v>22529</v>
      </c>
      <c r="H4799" s="14" t="s">
        <v>22601</v>
      </c>
      <c r="I4799" s="14">
        <v>0.714</v>
      </c>
      <c r="J4799" s="14">
        <v>0.786</v>
      </c>
      <c r="K4799" s="14">
        <v>0.8531003357890811</v>
      </c>
      <c r="L4799" s="14">
        <v>0.0623</v>
      </c>
      <c r="M4799" s="14">
        <v>0.499</v>
      </c>
      <c r="N4799" s="14">
        <v>0.093</v>
      </c>
      <c r="O4799" s="14">
        <v>0.127</v>
      </c>
      <c r="P4799" s="14">
        <v>0.839</v>
      </c>
      <c r="Q4799" s="14">
        <v>94.059</v>
      </c>
      <c r="R4799" s="14">
        <v>11.0</v>
      </c>
      <c r="S4799" s="14">
        <v>0.0</v>
      </c>
      <c r="T4799" s="14" t="s">
        <v>1434</v>
      </c>
      <c r="U4799" s="14" t="s">
        <v>35</v>
      </c>
      <c r="V4799" s="16" t="s">
        <v>560</v>
      </c>
      <c r="W4799" s="17" t="s">
        <v>185</v>
      </c>
    </row>
    <row r="4800" ht="15.75" customHeight="1">
      <c r="A4800" s="14" t="s">
        <v>23089</v>
      </c>
      <c r="B4800" s="14" t="s">
        <v>23090</v>
      </c>
      <c r="C4800" s="14">
        <v>2020.0</v>
      </c>
      <c r="D4800" s="14">
        <v>59.0</v>
      </c>
      <c r="E4800" s="14">
        <v>231201.0</v>
      </c>
      <c r="F4800" s="14" t="s">
        <v>4278</v>
      </c>
      <c r="G4800" s="14" t="s">
        <v>8374</v>
      </c>
      <c r="H4800" s="14" t="s">
        <v>8375</v>
      </c>
      <c r="I4800" s="14">
        <v>0.527</v>
      </c>
      <c r="J4800" s="14">
        <v>0.462</v>
      </c>
      <c r="K4800" s="14">
        <v>0.856757855092577</v>
      </c>
      <c r="L4800" s="14">
        <v>0.0494</v>
      </c>
      <c r="M4800" s="14">
        <v>0.227</v>
      </c>
      <c r="N4800" s="14">
        <v>0.0</v>
      </c>
      <c r="O4800" s="14">
        <v>0.164</v>
      </c>
      <c r="P4800" s="14">
        <v>0.334</v>
      </c>
      <c r="Q4800" s="14">
        <v>144.573</v>
      </c>
      <c r="R4800" s="14">
        <v>5.0</v>
      </c>
      <c r="S4800" s="14">
        <v>1.0</v>
      </c>
      <c r="T4800" s="14" t="s">
        <v>1434</v>
      </c>
      <c r="U4800" s="14" t="s">
        <v>68</v>
      </c>
      <c r="V4800" s="16" t="s">
        <v>45</v>
      </c>
      <c r="W4800" s="17" t="s">
        <v>251</v>
      </c>
    </row>
    <row r="4801" ht="15.75" customHeight="1">
      <c r="A4801" s="14" t="s">
        <v>23091</v>
      </c>
      <c r="B4801" s="14" t="s">
        <v>23092</v>
      </c>
      <c r="C4801" s="14">
        <v>2023.0</v>
      </c>
      <c r="D4801" s="14">
        <v>59.0</v>
      </c>
      <c r="E4801" s="14">
        <v>317000.0</v>
      </c>
      <c r="F4801" s="14" t="s">
        <v>5865</v>
      </c>
      <c r="G4801" s="14" t="s">
        <v>23093</v>
      </c>
      <c r="H4801" s="14" t="s">
        <v>23094</v>
      </c>
      <c r="I4801" s="14">
        <v>0.332</v>
      </c>
      <c r="J4801" s="14">
        <v>0.733</v>
      </c>
      <c r="K4801" s="14">
        <v>0.8205034970842406</v>
      </c>
      <c r="L4801" s="14">
        <v>0.168</v>
      </c>
      <c r="M4801" s="14">
        <v>0.107</v>
      </c>
      <c r="N4801" s="14">
        <v>1.32E-6</v>
      </c>
      <c r="O4801" s="14">
        <v>0.117</v>
      </c>
      <c r="P4801" s="14">
        <v>0.499</v>
      </c>
      <c r="Q4801" s="14">
        <v>79.761</v>
      </c>
      <c r="R4801" s="14">
        <v>1.0</v>
      </c>
      <c r="S4801" s="14">
        <v>1.0</v>
      </c>
      <c r="T4801" s="14" t="s">
        <v>1434</v>
      </c>
      <c r="U4801" s="14" t="s">
        <v>35</v>
      </c>
      <c r="V4801" s="16" t="s">
        <v>54</v>
      </c>
      <c r="W4801" s="17" t="s">
        <v>251</v>
      </c>
    </row>
    <row r="4802" ht="15.75" customHeight="1">
      <c r="A4802" s="14" t="s">
        <v>7494</v>
      </c>
      <c r="B4802" s="14" t="s">
        <v>7496</v>
      </c>
      <c r="C4802" s="14">
        <v>2004.0</v>
      </c>
      <c r="D4802" s="14">
        <v>59.0</v>
      </c>
      <c r="E4802" s="14">
        <v>222360.0</v>
      </c>
      <c r="F4802" s="14" t="s">
        <v>3325</v>
      </c>
      <c r="G4802" s="14" t="s">
        <v>5742</v>
      </c>
      <c r="H4802" s="14" t="s">
        <v>7499</v>
      </c>
      <c r="I4802" s="14">
        <v>0.567</v>
      </c>
      <c r="J4802" s="14">
        <v>0.976</v>
      </c>
      <c r="K4802" s="14">
        <v>0.8917930399997479</v>
      </c>
      <c r="L4802" s="14">
        <v>0.263</v>
      </c>
      <c r="M4802" s="14">
        <v>5.2E-4</v>
      </c>
      <c r="N4802" s="14">
        <v>0.00265</v>
      </c>
      <c r="O4802" s="14">
        <v>0.114</v>
      </c>
      <c r="P4802" s="14">
        <v>0.349</v>
      </c>
      <c r="Q4802" s="14">
        <v>193.973</v>
      </c>
      <c r="R4802" s="14">
        <v>1.0</v>
      </c>
      <c r="S4802" s="14">
        <v>1.0</v>
      </c>
      <c r="T4802" s="14" t="s">
        <v>103</v>
      </c>
      <c r="U4802" s="14" t="s">
        <v>68</v>
      </c>
      <c r="V4802" s="16" t="s">
        <v>45</v>
      </c>
      <c r="W4802" s="17" t="s">
        <v>251</v>
      </c>
    </row>
    <row r="4803" ht="15.75" customHeight="1">
      <c r="A4803" s="14" t="s">
        <v>23095</v>
      </c>
      <c r="B4803" s="14" t="s">
        <v>23096</v>
      </c>
      <c r="C4803" s="14">
        <v>2013.0</v>
      </c>
      <c r="D4803" s="14">
        <v>59.0</v>
      </c>
      <c r="E4803" s="14">
        <v>224386.0</v>
      </c>
      <c r="F4803" s="14" t="s">
        <v>23097</v>
      </c>
      <c r="G4803" s="14" t="s">
        <v>23098</v>
      </c>
      <c r="H4803" s="14" t="s">
        <v>23099</v>
      </c>
      <c r="I4803" s="14">
        <v>0.711</v>
      </c>
      <c r="J4803" s="14">
        <v>0.228</v>
      </c>
      <c r="K4803" s="14">
        <v>0.6996342480546782</v>
      </c>
      <c r="L4803" s="14">
        <v>0.172</v>
      </c>
      <c r="M4803" s="14">
        <v>0.776</v>
      </c>
      <c r="N4803" s="14">
        <v>0.0</v>
      </c>
      <c r="O4803" s="14">
        <v>0.122</v>
      </c>
      <c r="P4803" s="14">
        <v>0.548</v>
      </c>
      <c r="Q4803" s="14">
        <v>88.714</v>
      </c>
      <c r="R4803" s="14">
        <v>0.0</v>
      </c>
      <c r="S4803" s="14">
        <v>1.0</v>
      </c>
      <c r="T4803" s="14" t="s">
        <v>1434</v>
      </c>
      <c r="U4803" s="14" t="s">
        <v>35</v>
      </c>
      <c r="V4803" s="16" t="s">
        <v>333</v>
      </c>
      <c r="W4803" s="17" t="s">
        <v>185</v>
      </c>
    </row>
    <row r="4804" ht="15.75" customHeight="1">
      <c r="A4804" s="14" t="s">
        <v>23100</v>
      </c>
      <c r="B4804" s="14" t="s">
        <v>23101</v>
      </c>
      <c r="C4804" s="14">
        <v>2024.0</v>
      </c>
      <c r="D4804" s="14">
        <v>59.0</v>
      </c>
      <c r="E4804" s="14">
        <v>89612.0</v>
      </c>
      <c r="F4804" s="14" t="s">
        <v>14599</v>
      </c>
      <c r="G4804" s="14" t="s">
        <v>23102</v>
      </c>
      <c r="H4804" s="14" t="s">
        <v>23101</v>
      </c>
      <c r="I4804" s="14">
        <v>0.622</v>
      </c>
      <c r="J4804" s="14">
        <v>0.0904</v>
      </c>
      <c r="K4804" s="14">
        <v>0.4495968173069195</v>
      </c>
      <c r="L4804" s="14">
        <v>0.0583</v>
      </c>
      <c r="M4804" s="14">
        <v>0.993</v>
      </c>
      <c r="N4804" s="14">
        <v>0.897</v>
      </c>
      <c r="O4804" s="14">
        <v>0.0886</v>
      </c>
      <c r="P4804" s="14">
        <v>0.655</v>
      </c>
      <c r="Q4804" s="14">
        <v>120.325</v>
      </c>
      <c r="R4804" s="14">
        <v>9.0</v>
      </c>
      <c r="S4804" s="14">
        <v>1.0</v>
      </c>
      <c r="T4804" s="14" t="s">
        <v>1434</v>
      </c>
      <c r="U4804" s="14" t="s">
        <v>68</v>
      </c>
      <c r="V4804" s="16" t="s">
        <v>407</v>
      </c>
      <c r="W4804" s="17" t="s">
        <v>185</v>
      </c>
    </row>
    <row r="4805" ht="15.75" customHeight="1">
      <c r="A4805" s="14" t="s">
        <v>23103</v>
      </c>
      <c r="B4805" s="14" t="s">
        <v>23104</v>
      </c>
      <c r="C4805" s="14">
        <v>2017.0</v>
      </c>
      <c r="D4805" s="14">
        <v>59.0</v>
      </c>
      <c r="E4805" s="14">
        <v>232933.0</v>
      </c>
      <c r="F4805" s="14" t="s">
        <v>14569</v>
      </c>
      <c r="G4805" s="14" t="s">
        <v>23105</v>
      </c>
      <c r="H4805" s="14" t="s">
        <v>23106</v>
      </c>
      <c r="I4805" s="14">
        <v>0.504</v>
      </c>
      <c r="J4805" s="14">
        <v>0.711</v>
      </c>
      <c r="K4805" s="14">
        <v>0.8490578144536383</v>
      </c>
      <c r="L4805" s="14">
        <v>0.0452</v>
      </c>
      <c r="M4805" s="14">
        <v>0.0585</v>
      </c>
      <c r="N4805" s="14">
        <v>1.83E-5</v>
      </c>
      <c r="O4805" s="14">
        <v>0.382</v>
      </c>
      <c r="P4805" s="14">
        <v>0.5</v>
      </c>
      <c r="Q4805" s="14">
        <v>134.824</v>
      </c>
      <c r="R4805" s="14">
        <v>9.0</v>
      </c>
      <c r="S4805" s="14">
        <v>1.0</v>
      </c>
      <c r="T4805" s="14" t="s">
        <v>1434</v>
      </c>
      <c r="U4805" s="14" t="s">
        <v>35</v>
      </c>
      <c r="V4805" s="16" t="s">
        <v>333</v>
      </c>
      <c r="W4805" s="17" t="s">
        <v>185</v>
      </c>
    </row>
    <row r="4806" ht="15.75" customHeight="1">
      <c r="A4806" s="14" t="s">
        <v>11723</v>
      </c>
      <c r="B4806" s="14" t="s">
        <v>11724</v>
      </c>
      <c r="C4806" s="14">
        <v>2019.0</v>
      </c>
      <c r="D4806" s="14">
        <v>59.0</v>
      </c>
      <c r="E4806" s="14">
        <v>141861.0</v>
      </c>
      <c r="F4806" s="14" t="s">
        <v>11725</v>
      </c>
      <c r="G4806" s="14" t="s">
        <v>11726</v>
      </c>
      <c r="H4806" s="14" t="s">
        <v>11724</v>
      </c>
      <c r="I4806" s="14">
        <v>0.789</v>
      </c>
      <c r="J4806" s="14">
        <v>0.811</v>
      </c>
      <c r="K4806" s="14">
        <v>0.9183795692058612</v>
      </c>
      <c r="L4806" s="14">
        <v>0.0972</v>
      </c>
      <c r="M4806" s="14">
        <v>0.124</v>
      </c>
      <c r="N4806" s="14">
        <v>1.96E-5</v>
      </c>
      <c r="O4806" s="14">
        <v>0.176</v>
      </c>
      <c r="P4806" s="14">
        <v>0.661</v>
      </c>
      <c r="Q4806" s="14">
        <v>93.98</v>
      </c>
      <c r="R4806" s="14">
        <v>0.0</v>
      </c>
      <c r="S4806" s="14">
        <v>1.0</v>
      </c>
      <c r="T4806" s="14" t="s">
        <v>11540</v>
      </c>
      <c r="U4806" s="14" t="s">
        <v>35</v>
      </c>
      <c r="V4806" s="16" t="s">
        <v>407</v>
      </c>
      <c r="W4806" s="17" t="s">
        <v>185</v>
      </c>
    </row>
    <row r="4807" ht="15.75" customHeight="1">
      <c r="A4807" s="14" t="s">
        <v>11727</v>
      </c>
      <c r="B4807" s="14" t="s">
        <v>11728</v>
      </c>
      <c r="C4807" s="14">
        <v>1995.0</v>
      </c>
      <c r="D4807" s="14">
        <v>59.0</v>
      </c>
      <c r="E4807" s="14">
        <v>318706.0</v>
      </c>
      <c r="F4807" s="14" t="s">
        <v>880</v>
      </c>
      <c r="G4807" s="14" t="s">
        <v>2426</v>
      </c>
      <c r="H4807" s="14" t="s">
        <v>11729</v>
      </c>
      <c r="I4807" s="14">
        <v>0.424</v>
      </c>
      <c r="J4807" s="14">
        <v>0.769</v>
      </c>
      <c r="K4807" s="14">
        <v>0.7650418154821073</v>
      </c>
      <c r="L4807" s="14">
        <v>0.107</v>
      </c>
      <c r="M4807" s="14">
        <v>0.669</v>
      </c>
      <c r="N4807" s="14">
        <v>0.00217</v>
      </c>
      <c r="O4807" s="14">
        <v>0.336</v>
      </c>
      <c r="P4807" s="14">
        <v>0.964</v>
      </c>
      <c r="Q4807" s="14">
        <v>189.08</v>
      </c>
      <c r="R4807" s="14">
        <v>2.0</v>
      </c>
      <c r="S4807" s="14">
        <v>1.0</v>
      </c>
      <c r="T4807" s="14" t="s">
        <v>104</v>
      </c>
      <c r="U4807" s="14" t="s">
        <v>35</v>
      </c>
      <c r="V4807" s="16" t="s">
        <v>819</v>
      </c>
      <c r="W4807" s="17" t="s">
        <v>185</v>
      </c>
    </row>
    <row r="4808" ht="15.75" customHeight="1">
      <c r="A4808" s="14" t="s">
        <v>11730</v>
      </c>
      <c r="B4808" s="14" t="s">
        <v>11731</v>
      </c>
      <c r="C4808" s="14">
        <v>2008.0</v>
      </c>
      <c r="D4808" s="14">
        <v>59.0</v>
      </c>
      <c r="E4808" s="14">
        <v>165613.0</v>
      </c>
      <c r="F4808" s="14" t="s">
        <v>150</v>
      </c>
      <c r="G4808" s="14" t="s">
        <v>11732</v>
      </c>
      <c r="H4808" s="14" t="s">
        <v>11733</v>
      </c>
      <c r="I4808" s="14">
        <v>0.502</v>
      </c>
      <c r="J4808" s="14">
        <v>0.772</v>
      </c>
      <c r="K4808" s="14">
        <v>0.8417641648484213</v>
      </c>
      <c r="L4808" s="14">
        <v>0.0322</v>
      </c>
      <c r="M4808" s="14">
        <v>0.595</v>
      </c>
      <c r="N4808" s="14">
        <v>2.47E-6</v>
      </c>
      <c r="O4808" s="14">
        <v>0.199</v>
      </c>
      <c r="P4808" s="14">
        <v>0.935</v>
      </c>
      <c r="Q4808" s="14">
        <v>79.46</v>
      </c>
      <c r="R4808" s="14">
        <v>0.0</v>
      </c>
      <c r="S4808" s="14">
        <v>1.0</v>
      </c>
      <c r="T4808" s="14" t="s">
        <v>103</v>
      </c>
      <c r="U4808" s="14" t="s">
        <v>35</v>
      </c>
      <c r="V4808" s="16" t="s">
        <v>819</v>
      </c>
      <c r="W4808" s="17" t="s">
        <v>185</v>
      </c>
    </row>
    <row r="4809" ht="15.75" customHeight="1">
      <c r="A4809" s="14" t="s">
        <v>23107</v>
      </c>
      <c r="B4809" s="14" t="s">
        <v>23108</v>
      </c>
      <c r="C4809" s="14">
        <v>2022.0</v>
      </c>
      <c r="D4809" s="14">
        <v>59.0</v>
      </c>
      <c r="E4809" s="14">
        <v>242333.0</v>
      </c>
      <c r="F4809" s="14" t="s">
        <v>4278</v>
      </c>
      <c r="G4809" s="14" t="s">
        <v>2532</v>
      </c>
      <c r="H4809" s="14" t="s">
        <v>23109</v>
      </c>
      <c r="I4809" s="14">
        <v>0.522</v>
      </c>
      <c r="J4809" s="14">
        <v>0.714</v>
      </c>
      <c r="K4809" s="14">
        <v>0.8733771094716195</v>
      </c>
      <c r="L4809" s="14">
        <v>0.0461</v>
      </c>
      <c r="M4809" s="14">
        <v>0.00257</v>
      </c>
      <c r="N4809" s="14">
        <v>0.0</v>
      </c>
      <c r="O4809" s="14">
        <v>0.304</v>
      </c>
      <c r="P4809" s="14">
        <v>0.357</v>
      </c>
      <c r="Q4809" s="14">
        <v>154.9</v>
      </c>
      <c r="R4809" s="14">
        <v>2.0</v>
      </c>
      <c r="S4809" s="14">
        <v>0.0</v>
      </c>
      <c r="T4809" s="14" t="s">
        <v>1434</v>
      </c>
      <c r="U4809" s="14" t="s">
        <v>35</v>
      </c>
      <c r="V4809" s="16" t="s">
        <v>45</v>
      </c>
      <c r="W4809" s="17" t="s">
        <v>251</v>
      </c>
    </row>
    <row r="4810" ht="15.75" customHeight="1">
      <c r="A4810" s="14" t="s">
        <v>23110</v>
      </c>
      <c r="B4810" s="14" t="s">
        <v>23111</v>
      </c>
      <c r="C4810" s="14">
        <v>2021.0</v>
      </c>
      <c r="D4810" s="14">
        <v>59.0</v>
      </c>
      <c r="E4810" s="14">
        <v>215891.0</v>
      </c>
      <c r="F4810" s="14" t="s">
        <v>21032</v>
      </c>
      <c r="G4810" s="14" t="s">
        <v>21033</v>
      </c>
      <c r="H4810" s="14" t="s">
        <v>23111</v>
      </c>
      <c r="I4810" s="14">
        <v>0.795</v>
      </c>
      <c r="J4810" s="14">
        <v>0.655</v>
      </c>
      <c r="K4810" s="14">
        <v>0.8928838790902642</v>
      </c>
      <c r="L4810" s="14">
        <v>0.0422</v>
      </c>
      <c r="M4810" s="14">
        <v>0.076</v>
      </c>
      <c r="N4810" s="14">
        <v>1.76E-6</v>
      </c>
      <c r="O4810" s="14">
        <v>0.296</v>
      </c>
      <c r="P4810" s="14">
        <v>0.744</v>
      </c>
      <c r="Q4810" s="14">
        <v>93.03</v>
      </c>
      <c r="R4810" s="14">
        <v>7.0</v>
      </c>
      <c r="S4810" s="14">
        <v>1.0</v>
      </c>
      <c r="T4810" s="14" t="s">
        <v>1264</v>
      </c>
      <c r="U4810" s="14" t="s">
        <v>35</v>
      </c>
      <c r="V4810" s="16" t="s">
        <v>181</v>
      </c>
      <c r="W4810" s="17" t="s">
        <v>185</v>
      </c>
    </row>
    <row r="4811" ht="15.75" customHeight="1">
      <c r="A4811" s="14" t="s">
        <v>7502</v>
      </c>
      <c r="B4811" s="14" t="s">
        <v>7503</v>
      </c>
      <c r="C4811" s="14">
        <v>1997.0</v>
      </c>
      <c r="D4811" s="14">
        <v>59.0</v>
      </c>
      <c r="E4811" s="14">
        <v>310706.0</v>
      </c>
      <c r="F4811" s="14" t="s">
        <v>7504</v>
      </c>
      <c r="G4811" s="14" t="s">
        <v>7505</v>
      </c>
      <c r="H4811" s="14" t="s">
        <v>7506</v>
      </c>
      <c r="I4811" s="14">
        <v>0.218</v>
      </c>
      <c r="J4811" s="14">
        <v>0.12</v>
      </c>
      <c r="K4811" s="14">
        <v>0.5433662010877728</v>
      </c>
      <c r="L4811" s="14">
        <v>0.0328</v>
      </c>
      <c r="M4811" s="14">
        <v>0.803</v>
      </c>
      <c r="N4811" s="14">
        <v>0.00104</v>
      </c>
      <c r="O4811" s="14">
        <v>0.126</v>
      </c>
      <c r="P4811" s="14">
        <v>0.0394</v>
      </c>
      <c r="Q4811" s="14">
        <v>96.35</v>
      </c>
      <c r="R4811" s="14">
        <v>1.0</v>
      </c>
      <c r="S4811" s="14">
        <v>0.0</v>
      </c>
      <c r="T4811" s="14" t="s">
        <v>103</v>
      </c>
      <c r="U4811" s="14" t="s">
        <v>35</v>
      </c>
      <c r="V4811" s="16" t="s">
        <v>75</v>
      </c>
      <c r="W4811" s="17" t="s">
        <v>251</v>
      </c>
    </row>
    <row r="4812" ht="15.75" customHeight="1">
      <c r="A4812" s="14" t="s">
        <v>11735</v>
      </c>
      <c r="B4812" s="14" t="s">
        <v>11736</v>
      </c>
      <c r="C4812" s="14">
        <v>2006.0</v>
      </c>
      <c r="D4812" s="14">
        <v>59.0</v>
      </c>
      <c r="E4812" s="14">
        <v>211840.0</v>
      </c>
      <c r="F4812" s="14" t="s">
        <v>11737</v>
      </c>
      <c r="G4812" s="14" t="s">
        <v>11738</v>
      </c>
      <c r="H4812" s="14" t="s">
        <v>11739</v>
      </c>
      <c r="I4812" s="14">
        <v>0.672</v>
      </c>
      <c r="J4812" s="14">
        <v>0.898</v>
      </c>
      <c r="K4812" s="14">
        <v>0.8692490321290773</v>
      </c>
      <c r="L4812" s="14">
        <v>0.054</v>
      </c>
      <c r="M4812" s="14">
        <v>0.0786</v>
      </c>
      <c r="N4812" s="14">
        <v>6.4E-6</v>
      </c>
      <c r="O4812" s="14">
        <v>0.389</v>
      </c>
      <c r="P4812" s="14">
        <v>0.779</v>
      </c>
      <c r="Q4812" s="14">
        <v>110.29</v>
      </c>
      <c r="R4812" s="14">
        <v>2.0</v>
      </c>
      <c r="S4812" s="14">
        <v>1.0</v>
      </c>
      <c r="T4812" s="14" t="s">
        <v>103</v>
      </c>
      <c r="U4812" s="14" t="s">
        <v>35</v>
      </c>
      <c r="V4812" s="16" t="s">
        <v>181</v>
      </c>
      <c r="W4812" s="17" t="s">
        <v>185</v>
      </c>
    </row>
    <row r="4813" ht="15.75" customHeight="1">
      <c r="A4813" s="14" t="s">
        <v>11740</v>
      </c>
      <c r="B4813" s="14" t="s">
        <v>11741</v>
      </c>
      <c r="C4813" s="14">
        <v>2017.0</v>
      </c>
      <c r="D4813" s="14">
        <v>59.0</v>
      </c>
      <c r="E4813" s="14">
        <v>220382.0</v>
      </c>
      <c r="F4813" s="14" t="s">
        <v>11742</v>
      </c>
      <c r="G4813" s="14" t="s">
        <v>11744</v>
      </c>
      <c r="H4813" s="14" t="s">
        <v>11741</v>
      </c>
      <c r="I4813" s="14">
        <v>0.718</v>
      </c>
      <c r="J4813" s="14">
        <v>0.83</v>
      </c>
      <c r="K4813" s="14">
        <v>0.8571000791209742</v>
      </c>
      <c r="L4813" s="14">
        <v>0.0505</v>
      </c>
      <c r="M4813" s="14">
        <v>0.404</v>
      </c>
      <c r="N4813" s="14">
        <v>2.5E-5</v>
      </c>
      <c r="O4813" s="14">
        <v>0.124</v>
      </c>
      <c r="P4813" s="14">
        <v>0.771</v>
      </c>
      <c r="Q4813" s="14">
        <v>105.01</v>
      </c>
      <c r="R4813" s="14">
        <v>4.0</v>
      </c>
      <c r="S4813" s="14">
        <v>0.0</v>
      </c>
      <c r="T4813" s="14" t="s">
        <v>104</v>
      </c>
      <c r="U4813" s="14" t="s">
        <v>68</v>
      </c>
      <c r="V4813" s="16" t="s">
        <v>181</v>
      </c>
      <c r="W4813" s="17" t="s">
        <v>185</v>
      </c>
    </row>
    <row r="4814" ht="15.75" customHeight="1">
      <c r="A4814" s="14" t="s">
        <v>11745</v>
      </c>
      <c r="B4814" s="14" t="s">
        <v>11746</v>
      </c>
      <c r="C4814" s="14">
        <v>2013.0</v>
      </c>
      <c r="D4814" s="14">
        <v>59.0</v>
      </c>
      <c r="E4814" s="14">
        <v>163240.0</v>
      </c>
      <c r="F4814" s="14" t="s">
        <v>11747</v>
      </c>
      <c r="G4814" s="14" t="s">
        <v>11434</v>
      </c>
      <c r="H4814" s="14" t="s">
        <v>11748</v>
      </c>
      <c r="I4814" s="14">
        <v>0.526</v>
      </c>
      <c r="J4814" s="14">
        <v>0.9</v>
      </c>
      <c r="K4814" s="14">
        <v>0.8287168737657753</v>
      </c>
      <c r="L4814" s="14">
        <v>0.0545</v>
      </c>
      <c r="M4814" s="14">
        <v>0.00539</v>
      </c>
      <c r="N4814" s="14">
        <v>4.12E-5</v>
      </c>
      <c r="O4814" s="14">
        <v>0.14</v>
      </c>
      <c r="P4814" s="14">
        <v>0.883</v>
      </c>
      <c r="Q4814" s="14">
        <v>151.28</v>
      </c>
      <c r="R4814" s="14">
        <v>2.0</v>
      </c>
      <c r="S4814" s="14">
        <v>1.0</v>
      </c>
      <c r="T4814" s="14" t="s">
        <v>103</v>
      </c>
      <c r="U4814" s="14" t="s">
        <v>68</v>
      </c>
      <c r="V4814" s="16" t="s">
        <v>560</v>
      </c>
      <c r="W4814" s="17" t="s">
        <v>185</v>
      </c>
    </row>
    <row r="4815" ht="15.75" customHeight="1">
      <c r="A4815" s="14" t="s">
        <v>7508</v>
      </c>
      <c r="B4815" s="14" t="s">
        <v>7509</v>
      </c>
      <c r="C4815" s="14">
        <v>2016.0</v>
      </c>
      <c r="D4815" s="14">
        <v>59.0</v>
      </c>
      <c r="E4815" s="14">
        <v>159011.0</v>
      </c>
      <c r="F4815" s="14" t="s">
        <v>7512</v>
      </c>
      <c r="G4815" s="14" t="s">
        <v>4846</v>
      </c>
      <c r="H4815" s="14" t="s">
        <v>7513</v>
      </c>
      <c r="I4815" s="14">
        <v>0.668</v>
      </c>
      <c r="J4815" s="14">
        <v>0.892</v>
      </c>
      <c r="K4815" s="14">
        <v>0.9102945265349756</v>
      </c>
      <c r="L4815" s="14">
        <v>0.0645</v>
      </c>
      <c r="M4815" s="14">
        <v>0.298</v>
      </c>
      <c r="N4815" s="14">
        <v>0.0</v>
      </c>
      <c r="O4815" s="14">
        <v>0.735</v>
      </c>
      <c r="P4815" s="14">
        <v>0.478</v>
      </c>
      <c r="Q4815" s="14">
        <v>95.93</v>
      </c>
      <c r="R4815" s="14">
        <v>5.0</v>
      </c>
      <c r="S4815" s="14">
        <v>0.0</v>
      </c>
      <c r="T4815" s="14" t="s">
        <v>103</v>
      </c>
      <c r="U4815" s="14" t="s">
        <v>68</v>
      </c>
      <c r="V4815" s="16" t="s">
        <v>54</v>
      </c>
      <c r="W4815" s="17" t="s">
        <v>251</v>
      </c>
    </row>
    <row r="4816" ht="15.75" customHeight="1">
      <c r="A4816" s="14" t="s">
        <v>11751</v>
      </c>
      <c r="B4816" s="14" t="s">
        <v>11752</v>
      </c>
      <c r="C4816" s="14">
        <v>2012.0</v>
      </c>
      <c r="D4816" s="14">
        <v>59.0</v>
      </c>
      <c r="E4816" s="14">
        <v>218190.0</v>
      </c>
      <c r="F4816" s="14" t="s">
        <v>11753</v>
      </c>
      <c r="G4816" s="14" t="s">
        <v>3420</v>
      </c>
      <c r="H4816" s="14" t="s">
        <v>11754</v>
      </c>
      <c r="I4816" s="14">
        <v>0.578</v>
      </c>
      <c r="J4816" s="14">
        <v>0.946</v>
      </c>
      <c r="K4816" s="14">
        <v>0.8921352640281451</v>
      </c>
      <c r="L4816" s="14">
        <v>0.0482</v>
      </c>
      <c r="M4816" s="14">
        <v>0.00225</v>
      </c>
      <c r="N4816" s="14">
        <v>0.00412</v>
      </c>
      <c r="O4816" s="14">
        <v>0.0966</v>
      </c>
      <c r="P4816" s="14">
        <v>0.588</v>
      </c>
      <c r="Q4816" s="14">
        <v>126.09</v>
      </c>
      <c r="R4816" s="14">
        <v>11.0</v>
      </c>
      <c r="S4816" s="14">
        <v>0.0</v>
      </c>
      <c r="T4816" s="14" t="s">
        <v>103</v>
      </c>
      <c r="U4816" s="14" t="s">
        <v>68</v>
      </c>
      <c r="V4816" s="16" t="s">
        <v>333</v>
      </c>
      <c r="W4816" s="17" t="s">
        <v>185</v>
      </c>
    </row>
    <row r="4817" ht="15.75" customHeight="1">
      <c r="A4817" s="14" t="s">
        <v>23112</v>
      </c>
      <c r="B4817" s="14" t="s">
        <v>23113</v>
      </c>
      <c r="C4817" s="14">
        <v>2023.0</v>
      </c>
      <c r="D4817" s="14">
        <v>59.0</v>
      </c>
      <c r="E4817" s="14">
        <v>181400.0</v>
      </c>
      <c r="F4817" s="14" t="s">
        <v>4278</v>
      </c>
      <c r="G4817" s="14" t="s">
        <v>13441</v>
      </c>
      <c r="H4817" s="14" t="s">
        <v>22556</v>
      </c>
      <c r="I4817" s="14">
        <v>0.727</v>
      </c>
      <c r="J4817" s="14">
        <v>0.911</v>
      </c>
      <c r="K4817" s="14">
        <v>0.9221440335182312</v>
      </c>
      <c r="L4817" s="14">
        <v>0.034</v>
      </c>
      <c r="M4817" s="14">
        <v>0.0442</v>
      </c>
      <c r="N4817" s="14">
        <v>0.0</v>
      </c>
      <c r="O4817" s="14">
        <v>0.249</v>
      </c>
      <c r="P4817" s="14">
        <v>0.815</v>
      </c>
      <c r="Q4817" s="14">
        <v>104.98</v>
      </c>
      <c r="R4817" s="14">
        <v>10.0</v>
      </c>
      <c r="S4817" s="14">
        <v>1.0</v>
      </c>
      <c r="T4817" s="14" t="s">
        <v>1434</v>
      </c>
      <c r="U4817" s="14" t="s">
        <v>68</v>
      </c>
      <c r="V4817" s="16" t="s">
        <v>560</v>
      </c>
      <c r="W4817" s="17" t="s">
        <v>185</v>
      </c>
    </row>
    <row r="4818" ht="15.75" customHeight="1">
      <c r="A4818" s="14" t="s">
        <v>23114</v>
      </c>
      <c r="B4818" s="14" t="s">
        <v>23115</v>
      </c>
      <c r="C4818" s="14">
        <v>2001.0</v>
      </c>
      <c r="D4818" s="14">
        <v>59.0</v>
      </c>
      <c r="E4818" s="14">
        <v>188640.0</v>
      </c>
      <c r="F4818" s="14" t="s">
        <v>23116</v>
      </c>
      <c r="G4818" s="14" t="s">
        <v>23117</v>
      </c>
      <c r="H4818" s="14" t="s">
        <v>23118</v>
      </c>
      <c r="I4818" s="14">
        <v>0.813</v>
      </c>
      <c r="J4818" s="14">
        <v>0.977</v>
      </c>
      <c r="K4818" s="14">
        <v>0.8970975124399055</v>
      </c>
      <c r="L4818" s="14">
        <v>0.0452</v>
      </c>
      <c r="M4818" s="14">
        <v>0.148</v>
      </c>
      <c r="N4818" s="14">
        <v>0.837</v>
      </c>
      <c r="O4818" s="14">
        <v>0.0631</v>
      </c>
      <c r="P4818" s="14">
        <v>0.817</v>
      </c>
      <c r="Q4818" s="14">
        <v>122.02</v>
      </c>
      <c r="R4818" s="14">
        <v>1.0</v>
      </c>
      <c r="S4818" s="14">
        <v>1.0</v>
      </c>
      <c r="T4818" s="14" t="s">
        <v>1264</v>
      </c>
      <c r="U4818" s="14" t="s">
        <v>94</v>
      </c>
      <c r="V4818" s="16" t="s">
        <v>560</v>
      </c>
      <c r="W4818" s="17" t="s">
        <v>185</v>
      </c>
    </row>
    <row r="4819" ht="15.75" customHeight="1">
      <c r="A4819" s="14" t="s">
        <v>11756</v>
      </c>
      <c r="B4819" s="14" t="s">
        <v>11757</v>
      </c>
      <c r="C4819" s="14">
        <v>1995.0</v>
      </c>
      <c r="D4819" s="14">
        <v>59.0</v>
      </c>
      <c r="E4819" s="14">
        <v>276546.0</v>
      </c>
      <c r="F4819" s="14" t="s">
        <v>901</v>
      </c>
      <c r="G4819" s="14" t="s">
        <v>671</v>
      </c>
      <c r="H4819" s="14" t="s">
        <v>6506</v>
      </c>
      <c r="I4819" s="14">
        <v>0.712</v>
      </c>
      <c r="J4819" s="14">
        <v>0.391</v>
      </c>
      <c r="K4819" s="14">
        <v>0.6719996577615983</v>
      </c>
      <c r="L4819" s="14">
        <v>0.0259</v>
      </c>
      <c r="M4819" s="14">
        <v>0.168</v>
      </c>
      <c r="N4819" s="14">
        <v>9.1E-6</v>
      </c>
      <c r="O4819" s="14">
        <v>0.188</v>
      </c>
      <c r="P4819" s="14">
        <v>0.684</v>
      </c>
      <c r="Q4819" s="14">
        <v>109.69</v>
      </c>
      <c r="R4819" s="14">
        <v>5.0</v>
      </c>
      <c r="S4819" s="14">
        <v>1.0</v>
      </c>
      <c r="T4819" s="14" t="s">
        <v>104</v>
      </c>
      <c r="U4819" s="14" t="s">
        <v>94</v>
      </c>
      <c r="V4819" s="16" t="s">
        <v>407</v>
      </c>
      <c r="W4819" s="17" t="s">
        <v>185</v>
      </c>
    </row>
    <row r="4820" ht="15.75" customHeight="1">
      <c r="A4820" s="14" t="s">
        <v>11758</v>
      </c>
      <c r="B4820" s="14" t="s">
        <v>11759</v>
      </c>
      <c r="C4820" s="14">
        <v>1991.0</v>
      </c>
      <c r="D4820" s="14">
        <v>59.0</v>
      </c>
      <c r="E4820" s="14">
        <v>339866.0</v>
      </c>
      <c r="F4820" s="14" t="s">
        <v>901</v>
      </c>
      <c r="G4820" s="14" t="s">
        <v>671</v>
      </c>
      <c r="H4820" s="14" t="s">
        <v>11761</v>
      </c>
      <c r="I4820" s="14">
        <v>0.567</v>
      </c>
      <c r="J4820" s="14">
        <v>0.542</v>
      </c>
      <c r="K4820" s="14">
        <v>0.742861420641609</v>
      </c>
      <c r="L4820" s="14">
        <v>0.0367</v>
      </c>
      <c r="M4820" s="14">
        <v>0.773</v>
      </c>
      <c r="N4820" s="14">
        <v>0.00628</v>
      </c>
      <c r="O4820" s="14">
        <v>0.516</v>
      </c>
      <c r="P4820" s="14">
        <v>0.765</v>
      </c>
      <c r="Q4820" s="14">
        <v>105.05</v>
      </c>
      <c r="R4820" s="14">
        <v>0.0</v>
      </c>
      <c r="S4820" s="14">
        <v>0.0</v>
      </c>
      <c r="T4820" s="14" t="s">
        <v>104</v>
      </c>
      <c r="U4820" s="14" t="s">
        <v>94</v>
      </c>
      <c r="V4820" s="16" t="s">
        <v>181</v>
      </c>
      <c r="W4820" s="17" t="s">
        <v>185</v>
      </c>
    </row>
    <row r="4821" ht="15.75" customHeight="1">
      <c r="A4821" s="14" t="s">
        <v>11762</v>
      </c>
      <c r="B4821" s="14" t="s">
        <v>11763</v>
      </c>
      <c r="C4821" s="14">
        <v>2015.0</v>
      </c>
      <c r="D4821" s="14">
        <v>59.0</v>
      </c>
      <c r="E4821" s="14">
        <v>227280.0</v>
      </c>
      <c r="F4821" s="14" t="s">
        <v>11764</v>
      </c>
      <c r="G4821" s="14" t="s">
        <v>11765</v>
      </c>
      <c r="H4821" s="14" t="s">
        <v>11763</v>
      </c>
      <c r="I4821" s="14">
        <v>0.508</v>
      </c>
      <c r="J4821" s="14">
        <v>0.677</v>
      </c>
      <c r="K4821" s="14">
        <v>0.8526511667518096</v>
      </c>
      <c r="L4821" s="14">
        <v>0.0656</v>
      </c>
      <c r="M4821" s="14">
        <v>0.328</v>
      </c>
      <c r="N4821" s="14">
        <v>0.0</v>
      </c>
      <c r="O4821" s="14">
        <v>0.0491</v>
      </c>
      <c r="P4821" s="14">
        <v>0.575</v>
      </c>
      <c r="Q4821" s="14">
        <v>121.93</v>
      </c>
      <c r="R4821" s="14">
        <v>1.0</v>
      </c>
      <c r="S4821" s="14">
        <v>1.0</v>
      </c>
      <c r="T4821" s="14" t="s">
        <v>103</v>
      </c>
      <c r="U4821" s="14" t="s">
        <v>94</v>
      </c>
      <c r="V4821" s="16" t="s">
        <v>333</v>
      </c>
      <c r="W4821" s="17" t="s">
        <v>185</v>
      </c>
    </row>
    <row r="4822" ht="15.75" customHeight="1">
      <c r="A4822" s="14" t="s">
        <v>23119</v>
      </c>
      <c r="B4822" s="14" t="s">
        <v>23120</v>
      </c>
      <c r="C4822" s="14">
        <v>2021.0</v>
      </c>
      <c r="D4822" s="14">
        <v>59.0</v>
      </c>
      <c r="E4822" s="14">
        <v>184506.0</v>
      </c>
      <c r="F4822" s="14" t="s">
        <v>6605</v>
      </c>
      <c r="G4822" s="14" t="s">
        <v>6606</v>
      </c>
      <c r="H4822" s="14" t="s">
        <v>23120</v>
      </c>
      <c r="I4822" s="14">
        <v>0.773</v>
      </c>
      <c r="J4822" s="14">
        <v>0.8</v>
      </c>
      <c r="K4822" s="14">
        <v>0.9066797852350292</v>
      </c>
      <c r="L4822" s="14">
        <v>0.0987</v>
      </c>
      <c r="M4822" s="14">
        <v>0.0613</v>
      </c>
      <c r="N4822" s="14">
        <v>0.00403</v>
      </c>
      <c r="O4822" s="14">
        <v>0.0327</v>
      </c>
      <c r="P4822" s="14">
        <v>0.842</v>
      </c>
      <c r="Q4822" s="14">
        <v>89.99</v>
      </c>
      <c r="R4822" s="14">
        <v>10.0</v>
      </c>
      <c r="S4822" s="14">
        <v>0.0</v>
      </c>
      <c r="T4822" s="14" t="s">
        <v>1264</v>
      </c>
      <c r="U4822" s="14" t="s">
        <v>94</v>
      </c>
      <c r="V4822" s="16" t="s">
        <v>560</v>
      </c>
      <c r="W4822" s="17" t="s">
        <v>185</v>
      </c>
    </row>
    <row r="4823" ht="15.75" customHeight="1">
      <c r="A4823" s="14" t="s">
        <v>7515</v>
      </c>
      <c r="B4823" s="14" t="s">
        <v>23121</v>
      </c>
      <c r="C4823" s="14">
        <v>2021.0</v>
      </c>
      <c r="D4823" s="14">
        <v>60.0</v>
      </c>
      <c r="E4823" s="14">
        <v>184478.0</v>
      </c>
      <c r="F4823" s="14" t="s">
        <v>1267</v>
      </c>
      <c r="G4823" s="14" t="s">
        <v>7519</v>
      </c>
      <c r="H4823" s="14" t="s">
        <v>7520</v>
      </c>
      <c r="I4823" s="14">
        <v>0.706</v>
      </c>
      <c r="J4823" s="14">
        <v>0.636</v>
      </c>
      <c r="K4823" s="14">
        <v>0.913866489831372</v>
      </c>
      <c r="L4823" s="14">
        <v>0.0731</v>
      </c>
      <c r="M4823" s="14">
        <v>0.388</v>
      </c>
      <c r="N4823" s="14">
        <v>0.0</v>
      </c>
      <c r="O4823" s="14">
        <v>0.0682</v>
      </c>
      <c r="P4823" s="14">
        <v>0.385</v>
      </c>
      <c r="Q4823" s="14">
        <v>108.004</v>
      </c>
      <c r="R4823" s="14">
        <v>10.0</v>
      </c>
      <c r="S4823" s="14">
        <v>1.0</v>
      </c>
      <c r="T4823" s="14" t="s">
        <v>103</v>
      </c>
      <c r="U4823" s="14" t="s">
        <v>35</v>
      </c>
      <c r="V4823" s="16" t="s">
        <v>45</v>
      </c>
      <c r="W4823" s="17" t="s">
        <v>251</v>
      </c>
    </row>
    <row r="4824" ht="15.75" customHeight="1">
      <c r="A4824" s="14" t="s">
        <v>23122</v>
      </c>
      <c r="B4824" s="14" t="s">
        <v>20107</v>
      </c>
      <c r="C4824" s="14">
        <v>1995.0</v>
      </c>
      <c r="D4824" s="14">
        <v>60.0</v>
      </c>
      <c r="E4824" s="14">
        <v>292800.0</v>
      </c>
      <c r="F4824" s="14" t="s">
        <v>20108</v>
      </c>
      <c r="G4824" s="14" t="s">
        <v>20109</v>
      </c>
      <c r="H4824" s="14" t="s">
        <v>23123</v>
      </c>
      <c r="I4824" s="14">
        <v>0.835</v>
      </c>
      <c r="J4824" s="14">
        <v>0.877</v>
      </c>
      <c r="K4824" s="14">
        <v>0.7311402476690022</v>
      </c>
      <c r="L4824" s="14">
        <v>0.0688</v>
      </c>
      <c r="M4824" s="14">
        <v>0.224</v>
      </c>
      <c r="N4824" s="14">
        <v>8.81E-4</v>
      </c>
      <c r="O4824" s="14">
        <v>0.0522</v>
      </c>
      <c r="P4824" s="14">
        <v>0.87</v>
      </c>
      <c r="Q4824" s="14">
        <v>131.567</v>
      </c>
      <c r="R4824" s="14">
        <v>11.0</v>
      </c>
      <c r="S4824" s="14">
        <v>1.0</v>
      </c>
      <c r="T4824" s="14" t="s">
        <v>1264</v>
      </c>
      <c r="U4824" s="14" t="s">
        <v>35</v>
      </c>
      <c r="V4824" s="16" t="s">
        <v>560</v>
      </c>
      <c r="W4824" s="17" t="s">
        <v>185</v>
      </c>
    </row>
    <row r="4825" ht="15.75" customHeight="1">
      <c r="A4825" s="14" t="s">
        <v>23124</v>
      </c>
      <c r="B4825" s="14" t="s">
        <v>23125</v>
      </c>
      <c r="C4825" s="14">
        <v>2018.0</v>
      </c>
      <c r="D4825" s="14">
        <v>60.0</v>
      </c>
      <c r="E4825" s="14">
        <v>260233.0</v>
      </c>
      <c r="F4825" s="14" t="s">
        <v>23126</v>
      </c>
      <c r="G4825" s="14" t="s">
        <v>2532</v>
      </c>
      <c r="H4825" s="14" t="s">
        <v>22524</v>
      </c>
      <c r="I4825" s="14">
        <v>0.708</v>
      </c>
      <c r="J4825" s="14">
        <v>0.857</v>
      </c>
      <c r="K4825" s="14">
        <v>0.9018886488374676</v>
      </c>
      <c r="L4825" s="14">
        <v>0.0827</v>
      </c>
      <c r="M4825" s="14">
        <v>0.00219</v>
      </c>
      <c r="N4825" s="14">
        <v>0.0</v>
      </c>
      <c r="O4825" s="14">
        <v>0.103</v>
      </c>
      <c r="P4825" s="14">
        <v>0.449</v>
      </c>
      <c r="Q4825" s="14">
        <v>126.05</v>
      </c>
      <c r="R4825" s="14">
        <v>6.0</v>
      </c>
      <c r="S4825" s="14">
        <v>0.0</v>
      </c>
      <c r="T4825" s="14" t="s">
        <v>1434</v>
      </c>
      <c r="U4825" s="14" t="s">
        <v>35</v>
      </c>
      <c r="V4825" s="16" t="s">
        <v>54</v>
      </c>
      <c r="W4825" s="17" t="s">
        <v>251</v>
      </c>
    </row>
    <row r="4826" ht="15.75" customHeight="1">
      <c r="A4826" s="14" t="s">
        <v>11766</v>
      </c>
      <c r="B4826" s="14" t="s">
        <v>11767</v>
      </c>
      <c r="C4826" s="14">
        <v>2010.0</v>
      </c>
      <c r="D4826" s="14">
        <v>60.0</v>
      </c>
      <c r="E4826" s="14">
        <v>214093.0</v>
      </c>
      <c r="F4826" s="14" t="s">
        <v>11768</v>
      </c>
      <c r="G4826" s="14" t="s">
        <v>11769</v>
      </c>
      <c r="H4826" s="14" t="s">
        <v>11770</v>
      </c>
      <c r="I4826" s="14">
        <v>0.6567054320987653</v>
      </c>
      <c r="J4826" s="14">
        <v>0.6703844999999999</v>
      </c>
      <c r="K4826" s="14">
        <v>0.8136264709055699</v>
      </c>
      <c r="L4826" s="14">
        <v>0.08138265432098765</v>
      </c>
      <c r="M4826" s="14">
        <v>0.2693400896296296</v>
      </c>
      <c r="N4826" s="14">
        <v>0.05448885008024692</v>
      </c>
      <c r="O4826" s="14">
        <v>0.1911505555555556</v>
      </c>
      <c r="P4826" s="14">
        <v>0.6187672839506173</v>
      </c>
      <c r="Q4826" s="14">
        <v>120.71</v>
      </c>
      <c r="R4826" s="14">
        <v>5.0</v>
      </c>
      <c r="S4826" s="14">
        <v>1.0</v>
      </c>
      <c r="T4826" s="14" t="s">
        <v>103</v>
      </c>
      <c r="U4826" s="14" t="s">
        <v>35</v>
      </c>
      <c r="V4826" s="16" t="s">
        <v>407</v>
      </c>
      <c r="W4826" s="17" t="s">
        <v>185</v>
      </c>
    </row>
    <row r="4827" ht="15.75" customHeight="1">
      <c r="A4827" s="14" t="s">
        <v>11773</v>
      </c>
      <c r="B4827" s="14" t="s">
        <v>11774</v>
      </c>
      <c r="C4827" s="14">
        <v>2021.0</v>
      </c>
      <c r="D4827" s="14">
        <v>60.0</v>
      </c>
      <c r="E4827" s="14">
        <v>203636.0</v>
      </c>
      <c r="F4827" s="14" t="s">
        <v>11775</v>
      </c>
      <c r="G4827" s="14" t="s">
        <v>11776</v>
      </c>
      <c r="H4827" s="14" t="s">
        <v>11774</v>
      </c>
      <c r="I4827" s="14">
        <v>0.63</v>
      </c>
      <c r="J4827" s="14">
        <v>0.835</v>
      </c>
      <c r="K4827" s="14">
        <v>0.8773554638017379</v>
      </c>
      <c r="L4827" s="14">
        <v>0.0291</v>
      </c>
      <c r="M4827" s="14">
        <v>0.152</v>
      </c>
      <c r="N4827" s="14">
        <v>2.22E-6</v>
      </c>
      <c r="O4827" s="14">
        <v>0.0952</v>
      </c>
      <c r="P4827" s="14">
        <v>0.533</v>
      </c>
      <c r="Q4827" s="14">
        <v>132.032</v>
      </c>
      <c r="R4827" s="14">
        <v>9.0</v>
      </c>
      <c r="S4827" s="14">
        <v>0.0</v>
      </c>
      <c r="T4827" s="14" t="s">
        <v>103</v>
      </c>
      <c r="U4827" s="14" t="s">
        <v>35</v>
      </c>
      <c r="V4827" s="16" t="s">
        <v>333</v>
      </c>
      <c r="W4827" s="17" t="s">
        <v>185</v>
      </c>
    </row>
    <row r="4828" ht="15.75" customHeight="1">
      <c r="A4828" s="14" t="s">
        <v>7523</v>
      </c>
      <c r="B4828" s="14" t="s">
        <v>7524</v>
      </c>
      <c r="C4828" s="14">
        <v>2018.0</v>
      </c>
      <c r="D4828" s="14">
        <v>60.0</v>
      </c>
      <c r="E4828" s="14">
        <v>240333.0</v>
      </c>
      <c r="F4828" s="14" t="s">
        <v>2074</v>
      </c>
      <c r="G4828" s="14" t="s">
        <v>7528</v>
      </c>
      <c r="H4828" s="14" t="s">
        <v>7529</v>
      </c>
      <c r="I4828" s="14">
        <v>0.478</v>
      </c>
      <c r="J4828" s="14">
        <v>0.633</v>
      </c>
      <c r="K4828" s="14">
        <v>0.8420849998750438</v>
      </c>
      <c r="L4828" s="14">
        <v>0.0345</v>
      </c>
      <c r="M4828" s="14">
        <v>0.123</v>
      </c>
      <c r="N4828" s="14">
        <v>0.0</v>
      </c>
      <c r="O4828" s="14">
        <v>0.41</v>
      </c>
      <c r="P4828" s="14">
        <v>0.287</v>
      </c>
      <c r="Q4828" s="14">
        <v>89.909</v>
      </c>
      <c r="R4828" s="14">
        <v>0.0</v>
      </c>
      <c r="S4828" s="14">
        <v>1.0</v>
      </c>
      <c r="T4828" s="14" t="s">
        <v>103</v>
      </c>
      <c r="U4828" s="14" t="s">
        <v>35</v>
      </c>
      <c r="V4828" s="16" t="s">
        <v>36</v>
      </c>
      <c r="W4828" s="17" t="s">
        <v>251</v>
      </c>
    </row>
    <row r="4829" ht="15.75" customHeight="1">
      <c r="A4829" s="14" t="s">
        <v>7530</v>
      </c>
      <c r="B4829" s="14" t="s">
        <v>7533</v>
      </c>
      <c r="C4829" s="14">
        <v>2014.0</v>
      </c>
      <c r="D4829" s="14">
        <v>60.0</v>
      </c>
      <c r="E4829" s="14">
        <v>244573.0</v>
      </c>
      <c r="F4829" s="14" t="s">
        <v>3108</v>
      </c>
      <c r="G4829" s="14" t="s">
        <v>6756</v>
      </c>
      <c r="H4829" s="14" t="s">
        <v>6949</v>
      </c>
      <c r="I4829" s="14">
        <v>0.697</v>
      </c>
      <c r="J4829" s="14">
        <v>0.377</v>
      </c>
      <c r="K4829" s="14">
        <v>0.8086112120974353</v>
      </c>
      <c r="L4829" s="14">
        <v>0.0397</v>
      </c>
      <c r="M4829" s="14">
        <v>0.556</v>
      </c>
      <c r="N4829" s="14">
        <v>0.0</v>
      </c>
      <c r="O4829" s="14">
        <v>0.0999</v>
      </c>
      <c r="P4829" s="14">
        <v>0.336</v>
      </c>
      <c r="Q4829" s="14">
        <v>138.754</v>
      </c>
      <c r="R4829" s="14">
        <v>3.0</v>
      </c>
      <c r="S4829" s="14">
        <v>1.0</v>
      </c>
      <c r="T4829" s="14" t="s">
        <v>103</v>
      </c>
      <c r="U4829" s="14" t="s">
        <v>35</v>
      </c>
      <c r="V4829" s="16" t="s">
        <v>45</v>
      </c>
      <c r="W4829" s="17" t="s">
        <v>251</v>
      </c>
    </row>
    <row r="4830" ht="15.75" customHeight="1">
      <c r="A4830" s="14" t="s">
        <v>11778</v>
      </c>
      <c r="B4830" s="14" t="s">
        <v>11779</v>
      </c>
      <c r="C4830" s="14">
        <v>2011.0</v>
      </c>
      <c r="D4830" s="14">
        <v>60.0</v>
      </c>
      <c r="E4830" s="14">
        <v>220413.0</v>
      </c>
      <c r="F4830" s="14" t="s">
        <v>3108</v>
      </c>
      <c r="G4830" s="14" t="s">
        <v>6756</v>
      </c>
      <c r="H4830" s="14" t="s">
        <v>14217</v>
      </c>
      <c r="I4830" s="14">
        <v>0.749</v>
      </c>
      <c r="J4830" s="14">
        <v>0.837</v>
      </c>
      <c r="K4830" s="14">
        <v>0.7854683121770696</v>
      </c>
      <c r="L4830" s="14">
        <v>0.0512</v>
      </c>
      <c r="M4830" s="14">
        <v>0.162</v>
      </c>
      <c r="N4830" s="14">
        <v>0.0</v>
      </c>
      <c r="O4830" s="14">
        <v>0.525</v>
      </c>
      <c r="P4830" s="14">
        <v>0.927</v>
      </c>
      <c r="Q4830" s="14">
        <v>103.483</v>
      </c>
      <c r="R4830" s="14">
        <v>7.0</v>
      </c>
      <c r="S4830" s="14">
        <v>1.0</v>
      </c>
      <c r="T4830" s="14" t="s">
        <v>103</v>
      </c>
      <c r="U4830" s="14" t="s">
        <v>35</v>
      </c>
      <c r="V4830" s="16" t="s">
        <v>819</v>
      </c>
      <c r="W4830" s="17" t="s">
        <v>185</v>
      </c>
    </row>
    <row r="4831" ht="15.75" customHeight="1">
      <c r="A4831" s="14" t="s">
        <v>7540</v>
      </c>
      <c r="B4831" s="14" t="s">
        <v>7541</v>
      </c>
      <c r="C4831" s="14">
        <v>2013.0</v>
      </c>
      <c r="D4831" s="14">
        <v>60.0</v>
      </c>
      <c r="E4831" s="14">
        <v>387169.0</v>
      </c>
      <c r="F4831" s="14" t="s">
        <v>7542</v>
      </c>
      <c r="G4831" s="14" t="s">
        <v>7545</v>
      </c>
      <c r="H4831" s="14" t="s">
        <v>7546</v>
      </c>
      <c r="I4831" s="14">
        <v>0.512</v>
      </c>
      <c r="J4831" s="14">
        <v>0.67</v>
      </c>
      <c r="K4831" s="14">
        <v>0.8505978225814259</v>
      </c>
      <c r="L4831" s="14">
        <v>0.027</v>
      </c>
      <c r="M4831" s="14">
        <v>0.034</v>
      </c>
      <c r="N4831" s="14">
        <v>0.0</v>
      </c>
      <c r="O4831" s="14">
        <v>0.309</v>
      </c>
      <c r="P4831" s="14">
        <v>0.446</v>
      </c>
      <c r="Q4831" s="14">
        <v>105.957</v>
      </c>
      <c r="R4831" s="14">
        <v>3.0</v>
      </c>
      <c r="S4831" s="14">
        <v>1.0</v>
      </c>
      <c r="T4831" s="14" t="s">
        <v>104</v>
      </c>
      <c r="U4831" s="14" t="s">
        <v>35</v>
      </c>
      <c r="V4831" s="16" t="s">
        <v>54</v>
      </c>
      <c r="W4831" s="17" t="s">
        <v>251</v>
      </c>
    </row>
    <row r="4832" ht="15.75" customHeight="1">
      <c r="A4832" s="14" t="s">
        <v>7550</v>
      </c>
      <c r="B4832" s="14" t="s">
        <v>3670</v>
      </c>
      <c r="C4832" s="14">
        <v>2018.0</v>
      </c>
      <c r="D4832" s="14">
        <v>60.0</v>
      </c>
      <c r="E4832" s="14">
        <v>180175.0</v>
      </c>
      <c r="F4832" s="14" t="s">
        <v>3223</v>
      </c>
      <c r="G4832" s="14" t="s">
        <v>3226</v>
      </c>
      <c r="H4832" s="14" t="s">
        <v>7551</v>
      </c>
      <c r="I4832" s="14">
        <v>0.867</v>
      </c>
      <c r="J4832" s="14">
        <v>0.705</v>
      </c>
      <c r="K4832" s="14">
        <v>0.8912155369518274</v>
      </c>
      <c r="L4832" s="14">
        <v>0.0522</v>
      </c>
      <c r="M4832" s="14">
        <v>0.00452</v>
      </c>
      <c r="N4832" s="14">
        <v>0.0</v>
      </c>
      <c r="O4832" s="14">
        <v>0.0868</v>
      </c>
      <c r="P4832" s="14">
        <v>0.285</v>
      </c>
      <c r="Q4832" s="14">
        <v>94.985</v>
      </c>
      <c r="R4832" s="14">
        <v>10.0</v>
      </c>
      <c r="S4832" s="14">
        <v>0.0</v>
      </c>
      <c r="T4832" s="14" t="s">
        <v>104</v>
      </c>
      <c r="U4832" s="14" t="s">
        <v>35</v>
      </c>
      <c r="V4832" s="16" t="s">
        <v>36</v>
      </c>
      <c r="W4832" s="17" t="s">
        <v>251</v>
      </c>
    </row>
    <row r="4833" ht="15.75" customHeight="1">
      <c r="A4833" s="14" t="s">
        <v>11780</v>
      </c>
      <c r="B4833" s="14" t="s">
        <v>11781</v>
      </c>
      <c r="C4833" s="14">
        <v>2016.0</v>
      </c>
      <c r="D4833" s="14">
        <v>60.0</v>
      </c>
      <c r="E4833" s="14">
        <v>206858.0</v>
      </c>
      <c r="F4833" s="14" t="s">
        <v>880</v>
      </c>
      <c r="G4833" s="14" t="s">
        <v>4828</v>
      </c>
      <c r="H4833" s="14" t="s">
        <v>11782</v>
      </c>
      <c r="I4833" s="14">
        <v>0.644</v>
      </c>
      <c r="J4833" s="14">
        <v>0.87</v>
      </c>
      <c r="K4833" s="14">
        <v>0.8714734883136597</v>
      </c>
      <c r="L4833" s="14">
        <v>0.0394</v>
      </c>
      <c r="M4833" s="14">
        <v>0.193</v>
      </c>
      <c r="N4833" s="14">
        <v>0.0</v>
      </c>
      <c r="O4833" s="14">
        <v>0.549</v>
      </c>
      <c r="P4833" s="14">
        <v>0.702</v>
      </c>
      <c r="Q4833" s="14">
        <v>125.998</v>
      </c>
      <c r="R4833" s="14">
        <v>10.0</v>
      </c>
      <c r="S4833" s="14">
        <v>1.0</v>
      </c>
      <c r="T4833" s="14" t="s">
        <v>104</v>
      </c>
      <c r="U4833" s="14" t="s">
        <v>35</v>
      </c>
      <c r="V4833" s="16" t="s">
        <v>181</v>
      </c>
      <c r="W4833" s="17" t="s">
        <v>185</v>
      </c>
    </row>
    <row r="4834" ht="15.75" customHeight="1">
      <c r="A4834" s="14" t="s">
        <v>7556</v>
      </c>
      <c r="B4834" s="14" t="s">
        <v>7557</v>
      </c>
      <c r="C4834" s="14">
        <v>1999.0</v>
      </c>
      <c r="D4834" s="14">
        <v>60.0</v>
      </c>
      <c r="E4834" s="14">
        <v>397773.0</v>
      </c>
      <c r="F4834" s="14" t="s">
        <v>880</v>
      </c>
      <c r="G4834" s="14" t="s">
        <v>3591</v>
      </c>
      <c r="H4834" s="14" t="s">
        <v>7558</v>
      </c>
      <c r="I4834" s="14">
        <v>0.468</v>
      </c>
      <c r="J4834" s="14">
        <v>0.462</v>
      </c>
      <c r="K4834" s="14">
        <v>0.7464547729397804</v>
      </c>
      <c r="L4834" s="14">
        <v>0.127</v>
      </c>
      <c r="M4834" s="14">
        <v>0.514</v>
      </c>
      <c r="N4834" s="14">
        <v>4.14E-6</v>
      </c>
      <c r="O4834" s="14">
        <v>0.162</v>
      </c>
      <c r="P4834" s="14">
        <v>0.161</v>
      </c>
      <c r="Q4834" s="14">
        <v>160.307</v>
      </c>
      <c r="R4834" s="14">
        <v>2.0</v>
      </c>
      <c r="S4834" s="14">
        <v>1.0</v>
      </c>
      <c r="T4834" s="14" t="s">
        <v>104</v>
      </c>
      <c r="U4834" s="14" t="s">
        <v>35</v>
      </c>
      <c r="V4834" s="16" t="s">
        <v>58</v>
      </c>
      <c r="W4834" s="17" t="s">
        <v>251</v>
      </c>
    </row>
    <row r="4835" ht="15.75" customHeight="1">
      <c r="A4835" s="14" t="s">
        <v>11784</v>
      </c>
      <c r="B4835" s="14" t="s">
        <v>11785</v>
      </c>
      <c r="C4835" s="14">
        <v>2001.0</v>
      </c>
      <c r="D4835" s="14">
        <v>60.0</v>
      </c>
      <c r="E4835" s="14">
        <v>346200.0</v>
      </c>
      <c r="F4835" s="14" t="s">
        <v>11194</v>
      </c>
      <c r="G4835" s="14" t="s">
        <v>11195</v>
      </c>
      <c r="H4835" s="14" t="s">
        <v>11786</v>
      </c>
      <c r="I4835" s="14">
        <v>0.749</v>
      </c>
      <c r="J4835" s="14">
        <v>0.734</v>
      </c>
      <c r="K4835" s="14">
        <v>0.8235193463344916</v>
      </c>
      <c r="L4835" s="14">
        <v>0.0594</v>
      </c>
      <c r="M4835" s="14">
        <v>0.00166</v>
      </c>
      <c r="N4835" s="14">
        <v>6.48E-6</v>
      </c>
      <c r="O4835" s="14">
        <v>0.108</v>
      </c>
      <c r="P4835" s="14">
        <v>0.652</v>
      </c>
      <c r="Q4835" s="14">
        <v>131.975</v>
      </c>
      <c r="R4835" s="14">
        <v>1.0</v>
      </c>
      <c r="S4835" s="14">
        <v>1.0</v>
      </c>
      <c r="T4835" s="14" t="s">
        <v>104</v>
      </c>
      <c r="U4835" s="14" t="s">
        <v>35</v>
      </c>
      <c r="V4835" s="16" t="s">
        <v>407</v>
      </c>
      <c r="W4835" s="17" t="s">
        <v>185</v>
      </c>
    </row>
    <row r="4836" ht="15.75" customHeight="1">
      <c r="A4836" s="14" t="s">
        <v>11787</v>
      </c>
      <c r="B4836" s="14" t="s">
        <v>11788</v>
      </c>
      <c r="C4836" s="14">
        <v>2009.0</v>
      </c>
      <c r="D4836" s="14">
        <v>60.0</v>
      </c>
      <c r="E4836" s="14">
        <v>273606.0</v>
      </c>
      <c r="F4836" s="14" t="s">
        <v>7748</v>
      </c>
      <c r="G4836" s="14" t="s">
        <v>1548</v>
      </c>
      <c r="H4836" s="14" t="s">
        <v>11789</v>
      </c>
      <c r="I4836" s="14">
        <v>0.699</v>
      </c>
      <c r="J4836" s="14">
        <v>0.775</v>
      </c>
      <c r="K4836" s="14">
        <v>0.867794580008389</v>
      </c>
      <c r="L4836" s="14">
        <v>0.0526</v>
      </c>
      <c r="M4836" s="14">
        <v>0.423</v>
      </c>
      <c r="N4836" s="14">
        <v>2.35E-4</v>
      </c>
      <c r="O4836" s="14">
        <v>0.228</v>
      </c>
      <c r="P4836" s="14">
        <v>0.51</v>
      </c>
      <c r="Q4836" s="14">
        <v>92.026</v>
      </c>
      <c r="R4836" s="14">
        <v>7.0</v>
      </c>
      <c r="S4836" s="14">
        <v>1.0</v>
      </c>
      <c r="T4836" s="14" t="s">
        <v>104</v>
      </c>
      <c r="U4836" s="14" t="s">
        <v>35</v>
      </c>
      <c r="V4836" s="16" t="s">
        <v>333</v>
      </c>
      <c r="W4836" s="17" t="s">
        <v>185</v>
      </c>
    </row>
    <row r="4837" ht="15.75" customHeight="1">
      <c r="A4837" s="14" t="s">
        <v>23127</v>
      </c>
      <c r="B4837" s="14" t="s">
        <v>23128</v>
      </c>
      <c r="C4837" s="14">
        <v>1987.0</v>
      </c>
      <c r="D4837" s="14">
        <v>60.0</v>
      </c>
      <c r="E4837" s="14">
        <v>231533.0</v>
      </c>
      <c r="F4837" s="14" t="s">
        <v>10774</v>
      </c>
      <c r="G4837" s="14" t="s">
        <v>22785</v>
      </c>
      <c r="H4837" s="14" t="s">
        <v>22785</v>
      </c>
      <c r="I4837" s="14">
        <v>0.432</v>
      </c>
      <c r="J4837" s="14">
        <v>0.564</v>
      </c>
      <c r="K4837" s="14">
        <v>0.6917417063997661</v>
      </c>
      <c r="L4837" s="14">
        <v>0.049</v>
      </c>
      <c r="M4837" s="14">
        <v>0.786</v>
      </c>
      <c r="N4837" s="14">
        <v>2.5E-4</v>
      </c>
      <c r="O4837" s="14">
        <v>0.134</v>
      </c>
      <c r="P4837" s="14">
        <v>0.599</v>
      </c>
      <c r="Q4837" s="14">
        <v>94.612</v>
      </c>
      <c r="R4837" s="14">
        <v>8.0</v>
      </c>
      <c r="S4837" s="14">
        <v>1.0</v>
      </c>
      <c r="T4837" s="14" t="s">
        <v>1264</v>
      </c>
      <c r="U4837" s="14" t="s">
        <v>35</v>
      </c>
      <c r="V4837" s="16" t="s">
        <v>333</v>
      </c>
      <c r="W4837" s="17" t="s">
        <v>185</v>
      </c>
    </row>
    <row r="4838" ht="15.75" customHeight="1">
      <c r="A4838" s="14" t="s">
        <v>23129</v>
      </c>
      <c r="B4838" s="14" t="s">
        <v>23130</v>
      </c>
      <c r="C4838" s="14">
        <v>2009.0</v>
      </c>
      <c r="D4838" s="14">
        <v>60.0</v>
      </c>
      <c r="E4838" s="14">
        <v>288320.0</v>
      </c>
      <c r="F4838" s="14" t="s">
        <v>1939</v>
      </c>
      <c r="G4838" s="14" t="s">
        <v>21666</v>
      </c>
      <c r="H4838" s="14" t="s">
        <v>23131</v>
      </c>
      <c r="I4838" s="14">
        <v>0.386</v>
      </c>
      <c r="J4838" s="14">
        <v>0.356</v>
      </c>
      <c r="K4838" s="14">
        <v>0.7632665283347965</v>
      </c>
      <c r="L4838" s="14">
        <v>0.0282</v>
      </c>
      <c r="M4838" s="14">
        <v>0.201</v>
      </c>
      <c r="N4838" s="14">
        <v>0.0132</v>
      </c>
      <c r="O4838" s="14">
        <v>0.179</v>
      </c>
      <c r="P4838" s="14">
        <v>0.18</v>
      </c>
      <c r="Q4838" s="14">
        <v>115.613</v>
      </c>
      <c r="R4838" s="14">
        <v>1.0</v>
      </c>
      <c r="S4838" s="14">
        <v>0.0</v>
      </c>
      <c r="T4838" s="14" t="s">
        <v>1264</v>
      </c>
      <c r="U4838" s="14" t="s">
        <v>35</v>
      </c>
      <c r="V4838" s="16" t="s">
        <v>58</v>
      </c>
      <c r="W4838" s="17" t="s">
        <v>251</v>
      </c>
    </row>
    <row r="4839" ht="15.75" customHeight="1">
      <c r="A4839" s="14" t="s">
        <v>23132</v>
      </c>
      <c r="B4839" s="14" t="s">
        <v>23133</v>
      </c>
      <c r="C4839" s="14">
        <v>2004.0</v>
      </c>
      <c r="D4839" s="14">
        <v>60.0</v>
      </c>
      <c r="E4839" s="14">
        <v>364173.0</v>
      </c>
      <c r="F4839" s="14" t="s">
        <v>1238</v>
      </c>
      <c r="G4839" s="14" t="s">
        <v>21529</v>
      </c>
      <c r="H4839" s="14" t="s">
        <v>23134</v>
      </c>
      <c r="I4839" s="14">
        <v>0.556</v>
      </c>
      <c r="J4839" s="14">
        <v>0.478</v>
      </c>
      <c r="K4839" s="14">
        <v>0.8174876478339895</v>
      </c>
      <c r="L4839" s="14">
        <v>0.0278</v>
      </c>
      <c r="M4839" s="14">
        <v>0.754</v>
      </c>
      <c r="N4839" s="14">
        <v>0.0</v>
      </c>
      <c r="O4839" s="14">
        <v>0.117</v>
      </c>
      <c r="P4839" s="14">
        <v>0.154</v>
      </c>
      <c r="Q4839" s="14">
        <v>114.902</v>
      </c>
      <c r="R4839" s="14">
        <v>0.0</v>
      </c>
      <c r="S4839" s="14">
        <v>1.0</v>
      </c>
      <c r="T4839" s="14" t="s">
        <v>1264</v>
      </c>
      <c r="U4839" s="14" t="s">
        <v>35</v>
      </c>
      <c r="V4839" s="16" t="s">
        <v>58</v>
      </c>
      <c r="W4839" s="17" t="s">
        <v>251</v>
      </c>
    </row>
    <row r="4840" ht="15.75" customHeight="1">
      <c r="A4840" s="14" t="s">
        <v>23135</v>
      </c>
      <c r="B4840" s="14" t="s">
        <v>23136</v>
      </c>
      <c r="C4840" s="14">
        <v>2012.0</v>
      </c>
      <c r="D4840" s="14">
        <v>60.0</v>
      </c>
      <c r="E4840" s="14">
        <v>330057.0</v>
      </c>
      <c r="F4840" s="14" t="s">
        <v>1939</v>
      </c>
      <c r="G4840" s="14" t="s">
        <v>23137</v>
      </c>
      <c r="H4840" s="14" t="s">
        <v>23138</v>
      </c>
      <c r="I4840" s="14">
        <v>0.561</v>
      </c>
      <c r="J4840" s="14">
        <v>0.36</v>
      </c>
      <c r="K4840" s="14">
        <v>0.7754154813428996</v>
      </c>
      <c r="L4840" s="14">
        <v>0.0278</v>
      </c>
      <c r="M4840" s="14">
        <v>0.482</v>
      </c>
      <c r="N4840" s="14">
        <v>0.0</v>
      </c>
      <c r="O4840" s="14">
        <v>0.677</v>
      </c>
      <c r="P4840" s="14">
        <v>0.163</v>
      </c>
      <c r="Q4840" s="14">
        <v>114.035</v>
      </c>
      <c r="R4840" s="14">
        <v>9.0</v>
      </c>
      <c r="S4840" s="14">
        <v>1.0</v>
      </c>
      <c r="T4840" s="14" t="s">
        <v>1264</v>
      </c>
      <c r="U4840" s="14" t="s">
        <v>35</v>
      </c>
      <c r="V4840" s="16" t="s">
        <v>58</v>
      </c>
      <c r="W4840" s="17" t="s">
        <v>251</v>
      </c>
    </row>
    <row r="4841" ht="15.75" customHeight="1">
      <c r="A4841" s="14" t="s">
        <v>23139</v>
      </c>
      <c r="B4841" s="14" t="s">
        <v>23140</v>
      </c>
      <c r="C4841" s="14">
        <v>2021.0</v>
      </c>
      <c r="D4841" s="14">
        <v>60.0</v>
      </c>
      <c r="E4841" s="14">
        <v>183434.0</v>
      </c>
      <c r="F4841" s="14" t="s">
        <v>22110</v>
      </c>
      <c r="G4841" s="14" t="s">
        <v>22111</v>
      </c>
      <c r="H4841" s="14" t="s">
        <v>23141</v>
      </c>
      <c r="I4841" s="14">
        <v>0.676</v>
      </c>
      <c r="J4841" s="14">
        <v>0.551</v>
      </c>
      <c r="K4841" s="14">
        <v>0.7951147519775179</v>
      </c>
      <c r="L4841" s="14">
        <v>0.0318</v>
      </c>
      <c r="M4841" s="14">
        <v>0.35</v>
      </c>
      <c r="N4841" s="14">
        <v>2.42E-5</v>
      </c>
      <c r="O4841" s="14">
        <v>0.137</v>
      </c>
      <c r="P4841" s="14">
        <v>0.301</v>
      </c>
      <c r="Q4841" s="14">
        <v>81.47</v>
      </c>
      <c r="R4841" s="14">
        <v>4.0</v>
      </c>
      <c r="S4841" s="14">
        <v>0.0</v>
      </c>
      <c r="T4841" s="14" t="s">
        <v>1264</v>
      </c>
      <c r="U4841" s="14" t="s">
        <v>35</v>
      </c>
      <c r="V4841" s="16" t="s">
        <v>45</v>
      </c>
      <c r="W4841" s="17" t="s">
        <v>251</v>
      </c>
    </row>
    <row r="4842" ht="15.75" customHeight="1">
      <c r="A4842" s="14" t="s">
        <v>23142</v>
      </c>
      <c r="B4842" s="14" t="s">
        <v>23143</v>
      </c>
      <c r="C4842" s="14">
        <v>2014.0</v>
      </c>
      <c r="D4842" s="14">
        <v>60.0</v>
      </c>
      <c r="E4842" s="14">
        <v>304146.0</v>
      </c>
      <c r="F4842" s="14" t="s">
        <v>22248</v>
      </c>
      <c r="G4842" s="14" t="s">
        <v>22249</v>
      </c>
      <c r="H4842" s="14" t="s">
        <v>23144</v>
      </c>
      <c r="I4842" s="14">
        <v>0.827</v>
      </c>
      <c r="J4842" s="14">
        <v>0.747</v>
      </c>
      <c r="K4842" s="14">
        <v>0.8672170769604686</v>
      </c>
      <c r="L4842" s="14">
        <v>0.0333</v>
      </c>
      <c r="M4842" s="14">
        <v>0.598</v>
      </c>
      <c r="N4842" s="14">
        <v>0.0</v>
      </c>
      <c r="O4842" s="14">
        <v>0.137</v>
      </c>
      <c r="P4842" s="14">
        <v>0.913</v>
      </c>
      <c r="Q4842" s="14">
        <v>123.034</v>
      </c>
      <c r="R4842" s="14">
        <v>7.0</v>
      </c>
      <c r="S4842" s="14">
        <v>0.0</v>
      </c>
      <c r="T4842" s="14" t="s">
        <v>1264</v>
      </c>
      <c r="U4842" s="14" t="s">
        <v>35</v>
      </c>
      <c r="V4842" s="16" t="s">
        <v>819</v>
      </c>
      <c r="W4842" s="17" t="s">
        <v>185</v>
      </c>
    </row>
    <row r="4843" ht="15.75" customHeight="1">
      <c r="A4843" s="14" t="s">
        <v>23145</v>
      </c>
      <c r="B4843" s="14" t="s">
        <v>22774</v>
      </c>
      <c r="C4843" s="14">
        <v>2020.0</v>
      </c>
      <c r="D4843" s="14">
        <v>60.0</v>
      </c>
      <c r="E4843" s="14">
        <v>270668.0</v>
      </c>
      <c r="F4843" s="14" t="s">
        <v>22029</v>
      </c>
      <c r="G4843" s="14" t="s">
        <v>22030</v>
      </c>
      <c r="H4843" s="14" t="s">
        <v>22069</v>
      </c>
      <c r="I4843" s="14">
        <v>0.373</v>
      </c>
      <c r="J4843" s="14">
        <v>0.645</v>
      </c>
      <c r="K4843" s="14">
        <v>0.8027078476075824</v>
      </c>
      <c r="L4843" s="14">
        <v>0.0342</v>
      </c>
      <c r="M4843" s="14">
        <v>0.414</v>
      </c>
      <c r="N4843" s="14">
        <v>0.0</v>
      </c>
      <c r="O4843" s="14">
        <v>0.09</v>
      </c>
      <c r="P4843" s="14">
        <v>0.554</v>
      </c>
      <c r="Q4843" s="14">
        <v>182.956</v>
      </c>
      <c r="R4843" s="14">
        <v>8.0</v>
      </c>
      <c r="S4843" s="14">
        <v>1.0</v>
      </c>
      <c r="T4843" s="14" t="s">
        <v>1264</v>
      </c>
      <c r="U4843" s="14" t="s">
        <v>35</v>
      </c>
      <c r="V4843" s="16" t="s">
        <v>333</v>
      </c>
      <c r="W4843" s="17" t="s">
        <v>185</v>
      </c>
    </row>
    <row r="4844" ht="15.75" customHeight="1">
      <c r="A4844" s="14" t="s">
        <v>23146</v>
      </c>
      <c r="B4844" s="14" t="s">
        <v>23147</v>
      </c>
      <c r="C4844" s="14">
        <v>2023.0</v>
      </c>
      <c r="D4844" s="14">
        <v>60.0</v>
      </c>
      <c r="E4844" s="14">
        <v>212976.0</v>
      </c>
      <c r="F4844" s="14" t="s">
        <v>19907</v>
      </c>
      <c r="G4844" s="14" t="s">
        <v>19908</v>
      </c>
      <c r="H4844" s="14" t="s">
        <v>23147</v>
      </c>
      <c r="I4844" s="14">
        <v>0.782</v>
      </c>
      <c r="J4844" s="14">
        <v>0.812</v>
      </c>
      <c r="K4844" s="14">
        <v>0.8330374521242908</v>
      </c>
      <c r="L4844" s="14">
        <v>0.0469</v>
      </c>
      <c r="M4844" s="14">
        <v>0.567</v>
      </c>
      <c r="N4844" s="14">
        <v>4.5E-4</v>
      </c>
      <c r="O4844" s="14">
        <v>0.101</v>
      </c>
      <c r="P4844" s="14">
        <v>0.7</v>
      </c>
      <c r="Q4844" s="14">
        <v>122.063</v>
      </c>
      <c r="R4844" s="14">
        <v>0.0</v>
      </c>
      <c r="S4844" s="14">
        <v>1.0</v>
      </c>
      <c r="T4844" s="14" t="s">
        <v>1264</v>
      </c>
      <c r="U4844" s="14" t="s">
        <v>35</v>
      </c>
      <c r="V4844" s="16" t="s">
        <v>181</v>
      </c>
      <c r="W4844" s="17" t="s">
        <v>185</v>
      </c>
    </row>
    <row r="4845" ht="15.75" customHeight="1">
      <c r="A4845" s="14" t="s">
        <v>23148</v>
      </c>
      <c r="B4845" s="14" t="s">
        <v>23149</v>
      </c>
      <c r="C4845" s="14">
        <v>2023.0</v>
      </c>
      <c r="D4845" s="14">
        <v>60.0</v>
      </c>
      <c r="E4845" s="14">
        <v>182133.0</v>
      </c>
      <c r="F4845" s="14" t="s">
        <v>22324</v>
      </c>
      <c r="G4845" s="14" t="s">
        <v>22325</v>
      </c>
      <c r="H4845" s="14" t="s">
        <v>23150</v>
      </c>
      <c r="I4845" s="14">
        <v>0.799</v>
      </c>
      <c r="J4845" s="14">
        <v>0.791</v>
      </c>
      <c r="K4845" s="14">
        <v>0.8312193869734302</v>
      </c>
      <c r="L4845" s="14">
        <v>0.0476</v>
      </c>
      <c r="M4845" s="14">
        <v>0.472</v>
      </c>
      <c r="N4845" s="14">
        <v>0.0</v>
      </c>
      <c r="O4845" s="14">
        <v>0.313</v>
      </c>
      <c r="P4845" s="14">
        <v>0.93</v>
      </c>
      <c r="Q4845" s="14">
        <v>130.037</v>
      </c>
      <c r="R4845" s="14">
        <v>5.0</v>
      </c>
      <c r="S4845" s="14">
        <v>0.0</v>
      </c>
      <c r="T4845" s="14" t="s">
        <v>1264</v>
      </c>
      <c r="U4845" s="14" t="s">
        <v>35</v>
      </c>
      <c r="V4845" s="16" t="s">
        <v>819</v>
      </c>
      <c r="W4845" s="17" t="s">
        <v>185</v>
      </c>
    </row>
    <row r="4846" ht="15.75" customHeight="1">
      <c r="A4846" s="14" t="s">
        <v>11790</v>
      </c>
      <c r="B4846" s="14" t="s">
        <v>11791</v>
      </c>
      <c r="C4846" s="14">
        <v>1997.0</v>
      </c>
      <c r="D4846" s="14">
        <v>60.0</v>
      </c>
      <c r="E4846" s="14">
        <v>341812.0</v>
      </c>
      <c r="F4846" s="14" t="s">
        <v>3153</v>
      </c>
      <c r="G4846" s="14" t="s">
        <v>11794</v>
      </c>
      <c r="H4846" s="14" t="s">
        <v>11795</v>
      </c>
      <c r="I4846" s="14">
        <v>0.831</v>
      </c>
      <c r="J4846" s="14">
        <v>0.737</v>
      </c>
      <c r="K4846" s="14">
        <v>0.72829551043295</v>
      </c>
      <c r="L4846" s="14">
        <v>0.0497</v>
      </c>
      <c r="M4846" s="14">
        <v>0.185</v>
      </c>
      <c r="N4846" s="14">
        <v>9.37E-4</v>
      </c>
      <c r="O4846" s="14">
        <v>0.153</v>
      </c>
      <c r="P4846" s="14">
        <v>0.82</v>
      </c>
      <c r="Q4846" s="14">
        <v>125.552</v>
      </c>
      <c r="R4846" s="14">
        <v>5.0</v>
      </c>
      <c r="S4846" s="14">
        <v>0.0</v>
      </c>
      <c r="T4846" s="14" t="s">
        <v>104</v>
      </c>
      <c r="U4846" s="14" t="s">
        <v>35</v>
      </c>
      <c r="V4846" s="16" t="s">
        <v>560</v>
      </c>
      <c r="W4846" s="17" t="s">
        <v>185</v>
      </c>
    </row>
    <row r="4847" ht="15.75" customHeight="1">
      <c r="A4847" s="14" t="s">
        <v>11796</v>
      </c>
      <c r="B4847" s="14" t="s">
        <v>11797</v>
      </c>
      <c r="C4847" s="14">
        <v>2011.0</v>
      </c>
      <c r="D4847" s="14">
        <v>60.0</v>
      </c>
      <c r="E4847" s="14">
        <v>228880.0</v>
      </c>
      <c r="F4847" s="14" t="s">
        <v>4278</v>
      </c>
      <c r="G4847" s="14" t="s">
        <v>7566</v>
      </c>
      <c r="H4847" s="14" t="s">
        <v>10391</v>
      </c>
      <c r="I4847" s="14">
        <v>0.885</v>
      </c>
      <c r="J4847" s="14">
        <v>0.937</v>
      </c>
      <c r="K4847" s="14">
        <v>0.9599811776579049</v>
      </c>
      <c r="L4847" s="14">
        <v>0.0898</v>
      </c>
      <c r="M4847" s="14">
        <v>0.142</v>
      </c>
      <c r="N4847" s="14">
        <v>0.0</v>
      </c>
      <c r="O4847" s="14">
        <v>0.103</v>
      </c>
      <c r="P4847" s="14">
        <v>0.878</v>
      </c>
      <c r="Q4847" s="14">
        <v>114.974</v>
      </c>
      <c r="R4847" s="14">
        <v>1.0</v>
      </c>
      <c r="S4847" s="14">
        <v>0.0</v>
      </c>
      <c r="T4847" s="14" t="s">
        <v>103</v>
      </c>
      <c r="U4847" s="14" t="s">
        <v>35</v>
      </c>
      <c r="V4847" s="16" t="s">
        <v>560</v>
      </c>
      <c r="W4847" s="17" t="s">
        <v>185</v>
      </c>
    </row>
    <row r="4848" ht="15.75" customHeight="1">
      <c r="A4848" s="14" t="s">
        <v>7562</v>
      </c>
      <c r="B4848" s="14" t="s">
        <v>7564</v>
      </c>
      <c r="C4848" s="14">
        <v>2010.0</v>
      </c>
      <c r="D4848" s="14">
        <v>60.0</v>
      </c>
      <c r="E4848" s="14">
        <v>188533.0</v>
      </c>
      <c r="F4848" s="14" t="s">
        <v>4278</v>
      </c>
      <c r="G4848" s="14" t="s">
        <v>7566</v>
      </c>
      <c r="H4848" s="14" t="s">
        <v>7567</v>
      </c>
      <c r="I4848" s="14">
        <v>0.759</v>
      </c>
      <c r="J4848" s="14">
        <v>0.966</v>
      </c>
      <c r="K4848" s="14">
        <v>0.9272773939441903</v>
      </c>
      <c r="L4848" s="14">
        <v>0.0416</v>
      </c>
      <c r="M4848" s="14">
        <v>0.0218</v>
      </c>
      <c r="N4848" s="14">
        <v>1.03E-5</v>
      </c>
      <c r="O4848" s="14">
        <v>0.229</v>
      </c>
      <c r="P4848" s="14">
        <v>0.44</v>
      </c>
      <c r="Q4848" s="14">
        <v>143.987</v>
      </c>
      <c r="R4848" s="14">
        <v>2.0</v>
      </c>
      <c r="S4848" s="14">
        <v>0.0</v>
      </c>
      <c r="T4848" s="14" t="s">
        <v>103</v>
      </c>
      <c r="U4848" s="14" t="s">
        <v>35</v>
      </c>
      <c r="V4848" s="16" t="s">
        <v>54</v>
      </c>
      <c r="W4848" s="17" t="s">
        <v>251</v>
      </c>
    </row>
    <row r="4849" ht="15.75" customHeight="1">
      <c r="A4849" s="14" t="s">
        <v>11799</v>
      </c>
      <c r="B4849" s="14" t="s">
        <v>11800</v>
      </c>
      <c r="C4849" s="14">
        <v>2023.0</v>
      </c>
      <c r="D4849" s="14">
        <v>60.0</v>
      </c>
      <c r="E4849" s="14">
        <v>180320.0</v>
      </c>
      <c r="F4849" s="14" t="s">
        <v>4278</v>
      </c>
      <c r="G4849" s="14" t="s">
        <v>11801</v>
      </c>
      <c r="H4849" s="14" t="s">
        <v>11802</v>
      </c>
      <c r="I4849" s="14">
        <v>0.746</v>
      </c>
      <c r="J4849" s="14">
        <v>0.78</v>
      </c>
      <c r="K4849" s="14">
        <v>0.9043483840415729</v>
      </c>
      <c r="L4849" s="14">
        <v>0.0563</v>
      </c>
      <c r="M4849" s="14">
        <v>0.401</v>
      </c>
      <c r="N4849" s="14">
        <v>4.08E-6</v>
      </c>
      <c r="O4849" s="14">
        <v>0.0895</v>
      </c>
      <c r="P4849" s="14">
        <v>0.607</v>
      </c>
      <c r="Q4849" s="14">
        <v>125.089</v>
      </c>
      <c r="R4849" s="14">
        <v>1.0</v>
      </c>
      <c r="S4849" s="14">
        <v>1.0</v>
      </c>
      <c r="T4849" s="14" t="s">
        <v>103</v>
      </c>
      <c r="U4849" s="14" t="s">
        <v>94</v>
      </c>
      <c r="V4849" s="16" t="s">
        <v>407</v>
      </c>
      <c r="W4849" s="17" t="s">
        <v>185</v>
      </c>
    </row>
    <row r="4850" ht="15.75" customHeight="1">
      <c r="A4850" s="14" t="s">
        <v>7570</v>
      </c>
      <c r="B4850" s="14" t="s">
        <v>7571</v>
      </c>
      <c r="C4850" s="14">
        <v>2018.0</v>
      </c>
      <c r="D4850" s="14">
        <v>60.0</v>
      </c>
      <c r="E4850" s="14">
        <v>214002.0</v>
      </c>
      <c r="F4850" s="14" t="s">
        <v>7573</v>
      </c>
      <c r="G4850" s="14" t="s">
        <v>7574</v>
      </c>
      <c r="H4850" s="14" t="s">
        <v>7571</v>
      </c>
      <c r="I4850" s="14">
        <v>0.426</v>
      </c>
      <c r="J4850" s="14">
        <v>0.688</v>
      </c>
      <c r="K4850" s="14">
        <v>0.8621906615433836</v>
      </c>
      <c r="L4850" s="14">
        <v>0.0443</v>
      </c>
      <c r="M4850" s="14">
        <v>0.351</v>
      </c>
      <c r="N4850" s="14">
        <v>0.0</v>
      </c>
      <c r="O4850" s="14">
        <v>0.0998</v>
      </c>
      <c r="P4850" s="14">
        <v>0.239</v>
      </c>
      <c r="Q4850" s="14">
        <v>118.586</v>
      </c>
      <c r="R4850" s="14">
        <v>2.0</v>
      </c>
      <c r="S4850" s="14">
        <v>1.0</v>
      </c>
      <c r="T4850" s="14" t="s">
        <v>104</v>
      </c>
      <c r="U4850" s="14" t="s">
        <v>94</v>
      </c>
      <c r="V4850" s="16" t="s">
        <v>36</v>
      </c>
      <c r="W4850" s="17" t="s">
        <v>251</v>
      </c>
    </row>
    <row r="4851" ht="15.75" customHeight="1">
      <c r="A4851" s="14" t="s">
        <v>23151</v>
      </c>
      <c r="B4851" s="14" t="s">
        <v>23152</v>
      </c>
      <c r="C4851" s="14">
        <v>2020.0</v>
      </c>
      <c r="D4851" s="14">
        <v>60.0</v>
      </c>
      <c r="E4851" s="14">
        <v>217760.0</v>
      </c>
      <c r="F4851" s="14" t="s">
        <v>4278</v>
      </c>
      <c r="G4851" s="14" t="s">
        <v>22931</v>
      </c>
      <c r="H4851" s="14" t="s">
        <v>23153</v>
      </c>
      <c r="I4851" s="14">
        <v>0.756</v>
      </c>
      <c r="J4851" s="14">
        <v>0.927</v>
      </c>
      <c r="K4851" s="14">
        <v>0.9292237931056998</v>
      </c>
      <c r="L4851" s="14">
        <v>0.0594</v>
      </c>
      <c r="M4851" s="14">
        <v>0.0617</v>
      </c>
      <c r="N4851" s="14">
        <v>0.0</v>
      </c>
      <c r="O4851" s="14">
        <v>0.343</v>
      </c>
      <c r="P4851" s="14">
        <v>0.723</v>
      </c>
      <c r="Q4851" s="14">
        <v>123.005</v>
      </c>
      <c r="R4851" s="14">
        <v>7.0</v>
      </c>
      <c r="S4851" s="14">
        <v>1.0</v>
      </c>
      <c r="T4851" s="14" t="s">
        <v>1434</v>
      </c>
      <c r="U4851" s="14" t="s">
        <v>68</v>
      </c>
      <c r="V4851" s="16" t="s">
        <v>181</v>
      </c>
      <c r="W4851" s="17" t="s">
        <v>185</v>
      </c>
    </row>
    <row r="4852" ht="15.75" customHeight="1">
      <c r="A4852" s="14" t="s">
        <v>23154</v>
      </c>
      <c r="B4852" s="14" t="s">
        <v>23155</v>
      </c>
      <c r="C4852" s="14">
        <v>2018.0</v>
      </c>
      <c r="D4852" s="14">
        <v>60.0</v>
      </c>
      <c r="E4852" s="14">
        <v>193767.0</v>
      </c>
      <c r="F4852" s="14" t="s">
        <v>13261</v>
      </c>
      <c r="G4852" s="14" t="s">
        <v>22346</v>
      </c>
      <c r="H4852" s="14" t="s">
        <v>23156</v>
      </c>
      <c r="I4852" s="14">
        <v>0.647</v>
      </c>
      <c r="J4852" s="14">
        <v>0.676</v>
      </c>
      <c r="K4852" s="14">
        <v>0.8456141851678907</v>
      </c>
      <c r="L4852" s="14">
        <v>0.0862</v>
      </c>
      <c r="M4852" s="14">
        <v>0.0909</v>
      </c>
      <c r="N4852" s="14">
        <v>0.0227</v>
      </c>
      <c r="O4852" s="14">
        <v>0.0947</v>
      </c>
      <c r="P4852" s="14">
        <v>0.41</v>
      </c>
      <c r="Q4852" s="14">
        <v>164.51</v>
      </c>
      <c r="R4852" s="14">
        <v>8.0</v>
      </c>
      <c r="S4852" s="14">
        <v>1.0</v>
      </c>
      <c r="T4852" s="14" t="s">
        <v>1264</v>
      </c>
      <c r="U4852" s="14" t="s">
        <v>68</v>
      </c>
      <c r="V4852" s="16" t="s">
        <v>54</v>
      </c>
      <c r="W4852" s="17" t="s">
        <v>251</v>
      </c>
    </row>
    <row r="4853" ht="15.75" customHeight="1">
      <c r="A4853" s="14" t="s">
        <v>23157</v>
      </c>
      <c r="B4853" s="14" t="s">
        <v>23158</v>
      </c>
      <c r="C4853" s="14">
        <v>2020.0</v>
      </c>
      <c r="D4853" s="14">
        <v>60.0</v>
      </c>
      <c r="E4853" s="14">
        <v>234840.0</v>
      </c>
      <c r="F4853" s="14" t="s">
        <v>20359</v>
      </c>
      <c r="G4853" s="14" t="s">
        <v>23159</v>
      </c>
      <c r="H4853" s="14" t="s">
        <v>23160</v>
      </c>
      <c r="I4853" s="14">
        <v>0.451</v>
      </c>
      <c r="J4853" s="14">
        <v>0.465</v>
      </c>
      <c r="K4853" s="14">
        <v>0.8785532479011283</v>
      </c>
      <c r="L4853" s="14">
        <v>0.0286</v>
      </c>
      <c r="M4853" s="14">
        <v>0.834</v>
      </c>
      <c r="N4853" s="14">
        <v>0.0</v>
      </c>
      <c r="O4853" s="14">
        <v>0.104</v>
      </c>
      <c r="P4853" s="14">
        <v>0.189</v>
      </c>
      <c r="Q4853" s="14">
        <v>131.632</v>
      </c>
      <c r="R4853" s="14">
        <v>9.0</v>
      </c>
      <c r="S4853" s="14">
        <v>1.0</v>
      </c>
      <c r="T4853" s="14" t="s">
        <v>1434</v>
      </c>
      <c r="U4853" s="14" t="s">
        <v>94</v>
      </c>
      <c r="V4853" s="16" t="s">
        <v>58</v>
      </c>
      <c r="W4853" s="17" t="s">
        <v>251</v>
      </c>
    </row>
    <row r="4854" ht="15.75" customHeight="1">
      <c r="A4854" s="14" t="s">
        <v>23161</v>
      </c>
      <c r="B4854" s="14" t="s">
        <v>6401</v>
      </c>
      <c r="C4854" s="14">
        <v>2014.0</v>
      </c>
      <c r="D4854" s="14">
        <v>60.0</v>
      </c>
      <c r="E4854" s="14">
        <v>264666.0</v>
      </c>
      <c r="F4854" s="14" t="s">
        <v>4278</v>
      </c>
      <c r="G4854" s="14" t="s">
        <v>2532</v>
      </c>
      <c r="H4854" s="14" t="s">
        <v>22426</v>
      </c>
      <c r="I4854" s="14">
        <v>0.703</v>
      </c>
      <c r="J4854" s="14">
        <v>0.851</v>
      </c>
      <c r="K4854" s="14">
        <v>0.8692918101326271</v>
      </c>
      <c r="L4854" s="14">
        <v>0.144</v>
      </c>
      <c r="M4854" s="14">
        <v>0.031</v>
      </c>
      <c r="N4854" s="14">
        <v>0.0</v>
      </c>
      <c r="O4854" s="14">
        <v>0.354</v>
      </c>
      <c r="P4854" s="14">
        <v>0.315</v>
      </c>
      <c r="Q4854" s="14">
        <v>89.958</v>
      </c>
      <c r="R4854" s="14">
        <v>1.0</v>
      </c>
      <c r="S4854" s="14">
        <v>0.0</v>
      </c>
      <c r="T4854" s="14" t="s">
        <v>1434</v>
      </c>
      <c r="U4854" s="14" t="s">
        <v>68</v>
      </c>
      <c r="V4854" s="16" t="s">
        <v>45</v>
      </c>
      <c r="W4854" s="17" t="s">
        <v>251</v>
      </c>
    </row>
    <row r="4855" ht="15.75" customHeight="1">
      <c r="A4855" s="14" t="s">
        <v>23162</v>
      </c>
      <c r="B4855" s="14" t="s">
        <v>23163</v>
      </c>
      <c r="C4855" s="14">
        <v>2018.0</v>
      </c>
      <c r="D4855" s="14">
        <v>60.0</v>
      </c>
      <c r="E4855" s="14">
        <v>196998.0</v>
      </c>
      <c r="F4855" s="14" t="s">
        <v>4278</v>
      </c>
      <c r="G4855" s="14" t="s">
        <v>2532</v>
      </c>
      <c r="H4855" s="14" t="s">
        <v>22524</v>
      </c>
      <c r="I4855" s="14">
        <v>0.775</v>
      </c>
      <c r="J4855" s="14">
        <v>0.272</v>
      </c>
      <c r="K4855" s="14">
        <v>0.7792868906641439</v>
      </c>
      <c r="L4855" s="14">
        <v>0.091</v>
      </c>
      <c r="M4855" s="14">
        <v>0.56</v>
      </c>
      <c r="N4855" s="14">
        <v>0.00278</v>
      </c>
      <c r="O4855" s="14">
        <v>0.112</v>
      </c>
      <c r="P4855" s="14">
        <v>0.198</v>
      </c>
      <c r="Q4855" s="14">
        <v>103.991</v>
      </c>
      <c r="R4855" s="14">
        <v>1.0</v>
      </c>
      <c r="S4855" s="14">
        <v>0.0</v>
      </c>
      <c r="T4855" s="14" t="s">
        <v>1434</v>
      </c>
      <c r="U4855" s="14" t="s">
        <v>35</v>
      </c>
      <c r="V4855" s="16" t="s">
        <v>58</v>
      </c>
      <c r="W4855" s="17" t="s">
        <v>251</v>
      </c>
    </row>
    <row r="4856" ht="15.75" customHeight="1">
      <c r="A4856" s="14" t="s">
        <v>23164</v>
      </c>
      <c r="B4856" s="14" t="s">
        <v>23165</v>
      </c>
      <c r="C4856" s="14">
        <v>2020.0</v>
      </c>
      <c r="D4856" s="14">
        <v>60.0</v>
      </c>
      <c r="E4856" s="14">
        <v>204800.0</v>
      </c>
      <c r="F4856" s="14" t="s">
        <v>4278</v>
      </c>
      <c r="G4856" s="14" t="s">
        <v>2532</v>
      </c>
      <c r="H4856" s="14" t="s">
        <v>23070</v>
      </c>
      <c r="I4856" s="14">
        <v>0.582</v>
      </c>
      <c r="J4856" s="14">
        <v>0.693</v>
      </c>
      <c r="K4856" s="14">
        <v>0.8665112399018992</v>
      </c>
      <c r="L4856" s="14">
        <v>0.0465</v>
      </c>
      <c r="M4856" s="14">
        <v>0.114</v>
      </c>
      <c r="N4856" s="14">
        <v>0.0</v>
      </c>
      <c r="O4856" s="14">
        <v>0.13</v>
      </c>
      <c r="P4856" s="14">
        <v>0.341</v>
      </c>
      <c r="Q4856" s="14">
        <v>125.904</v>
      </c>
      <c r="R4856" s="14">
        <v>6.0</v>
      </c>
      <c r="S4856" s="14">
        <v>1.0</v>
      </c>
      <c r="T4856" s="14" t="s">
        <v>1434</v>
      </c>
      <c r="U4856" s="14" t="s">
        <v>35</v>
      </c>
      <c r="V4856" s="16" t="s">
        <v>45</v>
      </c>
      <c r="W4856" s="17" t="s">
        <v>251</v>
      </c>
    </row>
    <row r="4857" ht="15.75" customHeight="1">
      <c r="A4857" s="14" t="s">
        <v>23166</v>
      </c>
      <c r="B4857" s="14" t="s">
        <v>23167</v>
      </c>
      <c r="C4857" s="14">
        <v>2018.0</v>
      </c>
      <c r="D4857" s="14">
        <v>60.0</v>
      </c>
      <c r="E4857" s="14">
        <v>205833.0</v>
      </c>
      <c r="F4857" s="14" t="s">
        <v>8031</v>
      </c>
      <c r="G4857" s="14" t="s">
        <v>22660</v>
      </c>
      <c r="H4857" s="14" t="s">
        <v>22661</v>
      </c>
      <c r="I4857" s="14">
        <v>0.503</v>
      </c>
      <c r="J4857" s="14">
        <v>0.869</v>
      </c>
      <c r="K4857" s="14">
        <v>0.8552178469647892</v>
      </c>
      <c r="L4857" s="14">
        <v>0.214</v>
      </c>
      <c r="M4857" s="14">
        <v>0.0258</v>
      </c>
      <c r="N4857" s="14">
        <v>0.0</v>
      </c>
      <c r="O4857" s="14">
        <v>0.0659</v>
      </c>
      <c r="P4857" s="14">
        <v>0.191</v>
      </c>
      <c r="Q4857" s="14">
        <v>157.975</v>
      </c>
      <c r="R4857" s="14">
        <v>9.0</v>
      </c>
      <c r="S4857" s="14">
        <v>0.0</v>
      </c>
      <c r="T4857" s="14" t="s">
        <v>1434</v>
      </c>
      <c r="U4857" s="14" t="s">
        <v>35</v>
      </c>
      <c r="V4857" s="16" t="s">
        <v>58</v>
      </c>
      <c r="W4857" s="17" t="s">
        <v>251</v>
      </c>
    </row>
    <row r="4858" ht="15.75" customHeight="1">
      <c r="A4858" s="14" t="s">
        <v>23168</v>
      </c>
      <c r="B4858" s="14" t="s">
        <v>23169</v>
      </c>
      <c r="C4858" s="14">
        <v>2020.0</v>
      </c>
      <c r="D4858" s="14">
        <v>60.0</v>
      </c>
      <c r="E4858" s="14">
        <v>292078.0</v>
      </c>
      <c r="F4858" s="14" t="s">
        <v>8031</v>
      </c>
      <c r="G4858" s="14" t="s">
        <v>22664</v>
      </c>
      <c r="H4858" s="14" t="s">
        <v>22665</v>
      </c>
      <c r="I4858" s="14">
        <v>0.561</v>
      </c>
      <c r="J4858" s="14">
        <v>0.735</v>
      </c>
      <c r="K4858" s="14">
        <v>0.83879109360172</v>
      </c>
      <c r="L4858" s="14">
        <v>0.0638</v>
      </c>
      <c r="M4858" s="14">
        <v>0.0181</v>
      </c>
      <c r="N4858" s="14">
        <v>8.54E-6</v>
      </c>
      <c r="O4858" s="14">
        <v>0.0571</v>
      </c>
      <c r="P4858" s="14">
        <v>0.27</v>
      </c>
      <c r="Q4858" s="14">
        <v>148.025</v>
      </c>
      <c r="R4858" s="14">
        <v>0.0</v>
      </c>
      <c r="S4858" s="14">
        <v>1.0</v>
      </c>
      <c r="T4858" s="14" t="s">
        <v>1434</v>
      </c>
      <c r="U4858" s="14" t="s">
        <v>35</v>
      </c>
      <c r="V4858" s="16" t="s">
        <v>36</v>
      </c>
      <c r="W4858" s="17" t="s">
        <v>251</v>
      </c>
    </row>
    <row r="4859" ht="15.75" customHeight="1">
      <c r="A4859" s="14" t="s">
        <v>23170</v>
      </c>
      <c r="B4859" s="14" t="s">
        <v>22530</v>
      </c>
      <c r="C4859" s="14">
        <v>2018.0</v>
      </c>
      <c r="D4859" s="14">
        <v>60.0</v>
      </c>
      <c r="E4859" s="14">
        <v>204930.0</v>
      </c>
      <c r="F4859" s="14" t="s">
        <v>8031</v>
      </c>
      <c r="G4859" s="14" t="s">
        <v>22529</v>
      </c>
      <c r="H4859" s="14" t="s">
        <v>22530</v>
      </c>
      <c r="I4859" s="14">
        <v>0.706</v>
      </c>
      <c r="J4859" s="14">
        <v>0.895</v>
      </c>
      <c r="K4859" s="14">
        <v>0.8791735289525983</v>
      </c>
      <c r="L4859" s="14">
        <v>0.16</v>
      </c>
      <c r="M4859" s="14">
        <v>0.0138</v>
      </c>
      <c r="N4859" s="14">
        <v>0.0</v>
      </c>
      <c r="O4859" s="14">
        <v>0.595</v>
      </c>
      <c r="P4859" s="14">
        <v>0.771</v>
      </c>
      <c r="Q4859" s="14">
        <v>117.007</v>
      </c>
      <c r="R4859" s="14">
        <v>1.0</v>
      </c>
      <c r="S4859" s="14">
        <v>1.0</v>
      </c>
      <c r="T4859" s="14" t="s">
        <v>1434</v>
      </c>
      <c r="U4859" s="14" t="s">
        <v>35</v>
      </c>
      <c r="V4859" s="16" t="s">
        <v>181</v>
      </c>
      <c r="W4859" s="17" t="s">
        <v>185</v>
      </c>
    </row>
    <row r="4860" ht="15.75" customHeight="1">
      <c r="A4860" s="14" t="s">
        <v>23171</v>
      </c>
      <c r="B4860" s="14" t="s">
        <v>23172</v>
      </c>
      <c r="C4860" s="14">
        <v>2018.0</v>
      </c>
      <c r="D4860" s="14">
        <v>60.0</v>
      </c>
      <c r="E4860" s="14">
        <v>229675.0</v>
      </c>
      <c r="F4860" s="14" t="s">
        <v>8031</v>
      </c>
      <c r="G4860" s="14" t="s">
        <v>22529</v>
      </c>
      <c r="H4860" s="14" t="s">
        <v>22530</v>
      </c>
      <c r="I4860" s="14">
        <v>0.832</v>
      </c>
      <c r="J4860" s="14">
        <v>0.896</v>
      </c>
      <c r="K4860" s="14">
        <v>0.8745321155674602</v>
      </c>
      <c r="L4860" s="14">
        <v>0.233</v>
      </c>
      <c r="M4860" s="14">
        <v>0.161</v>
      </c>
      <c r="N4860" s="14">
        <v>4.97E-5</v>
      </c>
      <c r="O4860" s="14">
        <v>0.247</v>
      </c>
      <c r="P4860" s="14">
        <v>0.618</v>
      </c>
      <c r="Q4860" s="14">
        <v>178.996</v>
      </c>
      <c r="R4860" s="14">
        <v>6.0</v>
      </c>
      <c r="S4860" s="14">
        <v>1.0</v>
      </c>
      <c r="T4860" s="14" t="s">
        <v>1434</v>
      </c>
      <c r="U4860" s="14" t="s">
        <v>35</v>
      </c>
      <c r="V4860" s="16" t="s">
        <v>407</v>
      </c>
      <c r="W4860" s="17" t="s">
        <v>185</v>
      </c>
    </row>
    <row r="4861" ht="15.75" customHeight="1">
      <c r="A4861" s="14" t="s">
        <v>11803</v>
      </c>
      <c r="B4861" s="14" t="s">
        <v>11804</v>
      </c>
      <c r="C4861" s="14">
        <v>2018.0</v>
      </c>
      <c r="D4861" s="14">
        <v>60.0</v>
      </c>
      <c r="E4861" s="14">
        <v>67187.0</v>
      </c>
      <c r="F4861" s="14" t="s">
        <v>213</v>
      </c>
      <c r="G4861" s="14" t="s">
        <v>7547</v>
      </c>
      <c r="H4861" s="14" t="s">
        <v>7548</v>
      </c>
      <c r="I4861" s="14">
        <v>0.687</v>
      </c>
      <c r="J4861" s="14">
        <v>0.642</v>
      </c>
      <c r="K4861" s="14">
        <v>0.8615703804919136</v>
      </c>
      <c r="L4861" s="14">
        <v>0.0516</v>
      </c>
      <c r="M4861" s="14">
        <v>0.647</v>
      </c>
      <c r="N4861" s="14">
        <v>0.0</v>
      </c>
      <c r="O4861" s="14">
        <v>0.23</v>
      </c>
      <c r="P4861" s="14">
        <v>0.91</v>
      </c>
      <c r="Q4861" s="14">
        <v>57.654</v>
      </c>
      <c r="R4861" s="14">
        <v>5.0</v>
      </c>
      <c r="S4861" s="14">
        <v>1.0</v>
      </c>
      <c r="T4861" s="14" t="s">
        <v>103</v>
      </c>
      <c r="U4861" s="14" t="s">
        <v>35</v>
      </c>
      <c r="V4861" s="16" t="s">
        <v>819</v>
      </c>
      <c r="W4861" s="17" t="s">
        <v>185</v>
      </c>
    </row>
    <row r="4862" ht="15.75" customHeight="1">
      <c r="A4862" s="14" t="s">
        <v>7576</v>
      </c>
      <c r="B4862" s="14" t="s">
        <v>7578</v>
      </c>
      <c r="C4862" s="14">
        <v>2020.0</v>
      </c>
      <c r="D4862" s="14">
        <v>60.0</v>
      </c>
      <c r="E4862" s="14">
        <v>236325.0</v>
      </c>
      <c r="F4862" s="14" t="s">
        <v>209</v>
      </c>
      <c r="G4862" s="14" t="s">
        <v>2027</v>
      </c>
      <c r="H4862" s="14" t="s">
        <v>7580</v>
      </c>
      <c r="I4862" s="14">
        <v>0.325</v>
      </c>
      <c r="J4862" s="14">
        <v>0.421</v>
      </c>
      <c r="K4862" s="14">
        <v>0.7897675015338105</v>
      </c>
      <c r="L4862" s="14">
        <v>0.0566</v>
      </c>
      <c r="M4862" s="14">
        <v>0.661</v>
      </c>
      <c r="N4862" s="14">
        <v>4.83E-6</v>
      </c>
      <c r="O4862" s="14">
        <v>0.0825</v>
      </c>
      <c r="P4862" s="14">
        <v>0.203</v>
      </c>
      <c r="Q4862" s="14">
        <v>170.376</v>
      </c>
      <c r="R4862" s="14">
        <v>2.0</v>
      </c>
      <c r="S4862" s="14">
        <v>1.0</v>
      </c>
      <c r="T4862" s="14" t="s">
        <v>104</v>
      </c>
      <c r="U4862" s="14" t="s">
        <v>35</v>
      </c>
      <c r="V4862" s="16" t="s">
        <v>36</v>
      </c>
      <c r="W4862" s="17" t="s">
        <v>251</v>
      </c>
    </row>
    <row r="4863" ht="15.75" customHeight="1">
      <c r="A4863" s="14" t="s">
        <v>23173</v>
      </c>
      <c r="B4863" s="14" t="s">
        <v>23174</v>
      </c>
      <c r="C4863" s="14">
        <v>2024.0</v>
      </c>
      <c r="D4863" s="14">
        <v>60.0</v>
      </c>
      <c r="E4863" s="14">
        <v>215466.0</v>
      </c>
      <c r="F4863" s="14" t="s">
        <v>199</v>
      </c>
      <c r="G4863" s="14" t="s">
        <v>23175</v>
      </c>
      <c r="H4863" s="14" t="s">
        <v>23176</v>
      </c>
      <c r="I4863" s="14">
        <v>0.854</v>
      </c>
      <c r="J4863" s="14">
        <v>0.674</v>
      </c>
      <c r="K4863" s="14">
        <v>0.8412294398040505</v>
      </c>
      <c r="L4863" s="14">
        <v>0.184</v>
      </c>
      <c r="M4863" s="14">
        <v>0.0517</v>
      </c>
      <c r="N4863" s="14">
        <v>8.53E-5</v>
      </c>
      <c r="O4863" s="14">
        <v>0.509</v>
      </c>
      <c r="P4863" s="14">
        <v>0.848</v>
      </c>
      <c r="Q4863" s="14">
        <v>99.022</v>
      </c>
      <c r="R4863" s="14">
        <v>1.0</v>
      </c>
      <c r="S4863" s="14">
        <v>1.0</v>
      </c>
      <c r="T4863" s="14" t="s">
        <v>1434</v>
      </c>
      <c r="U4863" s="14" t="s">
        <v>35</v>
      </c>
      <c r="V4863" s="16" t="s">
        <v>560</v>
      </c>
      <c r="W4863" s="17" t="s">
        <v>185</v>
      </c>
    </row>
    <row r="4864" ht="15.75" customHeight="1">
      <c r="A4864" s="14" t="s">
        <v>23177</v>
      </c>
      <c r="B4864" s="14" t="s">
        <v>23178</v>
      </c>
      <c r="C4864" s="14">
        <v>2020.0</v>
      </c>
      <c r="D4864" s="14">
        <v>60.0</v>
      </c>
      <c r="E4864" s="14">
        <v>197938.0</v>
      </c>
      <c r="F4864" s="14" t="s">
        <v>14698</v>
      </c>
      <c r="G4864" s="14" t="s">
        <v>23179</v>
      </c>
      <c r="H4864" s="14" t="s">
        <v>23180</v>
      </c>
      <c r="I4864" s="14">
        <v>0.764</v>
      </c>
      <c r="J4864" s="14">
        <v>0.676</v>
      </c>
      <c r="K4864" s="14">
        <v>0.8298718798616159</v>
      </c>
      <c r="L4864" s="14">
        <v>0.0927</v>
      </c>
      <c r="M4864" s="14">
        <v>0.389</v>
      </c>
      <c r="N4864" s="14">
        <v>0.0</v>
      </c>
      <c r="O4864" s="14">
        <v>0.215</v>
      </c>
      <c r="P4864" s="14">
        <v>0.461</v>
      </c>
      <c r="Q4864" s="14">
        <v>97.02</v>
      </c>
      <c r="R4864" s="14">
        <v>11.0</v>
      </c>
      <c r="S4864" s="14">
        <v>0.0</v>
      </c>
      <c r="T4864" s="14" t="s">
        <v>1434</v>
      </c>
      <c r="U4864" s="14" t="s">
        <v>35</v>
      </c>
      <c r="V4864" s="16" t="s">
        <v>54</v>
      </c>
      <c r="W4864" s="17" t="s">
        <v>251</v>
      </c>
    </row>
    <row r="4865" ht="15.75" customHeight="1">
      <c r="A4865" s="14" t="s">
        <v>7583</v>
      </c>
      <c r="B4865" s="14" t="s">
        <v>7584</v>
      </c>
      <c r="C4865" s="14">
        <v>2018.0</v>
      </c>
      <c r="D4865" s="14">
        <v>60.0</v>
      </c>
      <c r="E4865" s="14">
        <v>215229.0</v>
      </c>
      <c r="F4865" s="14" t="s">
        <v>1267</v>
      </c>
      <c r="G4865" s="14" t="s">
        <v>7586</v>
      </c>
      <c r="H4865" s="14" t="s">
        <v>7588</v>
      </c>
      <c r="I4865" s="14">
        <v>0.604</v>
      </c>
      <c r="J4865" s="14">
        <v>0.462</v>
      </c>
      <c r="K4865" s="14">
        <v>0.8236262913433658</v>
      </c>
      <c r="L4865" s="14">
        <v>0.0614</v>
      </c>
      <c r="M4865" s="14">
        <v>0.558</v>
      </c>
      <c r="N4865" s="14">
        <v>1.05E-6</v>
      </c>
      <c r="O4865" s="14">
        <v>0.131</v>
      </c>
      <c r="P4865" s="14">
        <v>0.378</v>
      </c>
      <c r="Q4865" s="14">
        <v>60.26</v>
      </c>
      <c r="R4865" s="14">
        <v>0.0</v>
      </c>
      <c r="S4865" s="14">
        <v>1.0</v>
      </c>
      <c r="T4865" s="14" t="s">
        <v>103</v>
      </c>
      <c r="U4865" s="14" t="s">
        <v>35</v>
      </c>
      <c r="V4865" s="16" t="s">
        <v>45</v>
      </c>
      <c r="W4865" s="17" t="s">
        <v>251</v>
      </c>
    </row>
    <row r="4866" ht="15.75" customHeight="1">
      <c r="A4866" s="14" t="s">
        <v>23181</v>
      </c>
      <c r="B4866" s="14" t="s">
        <v>23182</v>
      </c>
      <c r="C4866" s="14">
        <v>2020.0</v>
      </c>
      <c r="D4866" s="14">
        <v>60.0</v>
      </c>
      <c r="E4866" s="14">
        <v>233013.0</v>
      </c>
      <c r="F4866" s="14" t="s">
        <v>20967</v>
      </c>
      <c r="G4866" s="14" t="s">
        <v>20968</v>
      </c>
      <c r="H4866" s="14" t="s">
        <v>23183</v>
      </c>
      <c r="I4866" s="14">
        <v>0.6567054320987653</v>
      </c>
      <c r="J4866" s="14">
        <v>0.6703844999999999</v>
      </c>
      <c r="K4866" s="14">
        <v>0.8136264709055699</v>
      </c>
      <c r="L4866" s="14">
        <v>0.08138265432098765</v>
      </c>
      <c r="M4866" s="14">
        <v>0.2693400896296296</v>
      </c>
      <c r="N4866" s="14">
        <v>0.05448885008024692</v>
      </c>
      <c r="O4866" s="14">
        <v>0.1911505555555556</v>
      </c>
      <c r="P4866" s="14">
        <v>0.6187672839506173</v>
      </c>
      <c r="Q4866" s="14">
        <v>120.71</v>
      </c>
      <c r="R4866" s="14">
        <v>5.0</v>
      </c>
      <c r="S4866" s="14">
        <v>1.0</v>
      </c>
      <c r="T4866" s="14" t="s">
        <v>1434</v>
      </c>
      <c r="U4866" s="14" t="s">
        <v>35</v>
      </c>
      <c r="V4866" s="16" t="s">
        <v>407</v>
      </c>
      <c r="W4866" s="17" t="s">
        <v>185</v>
      </c>
    </row>
    <row r="4867" ht="15.75" customHeight="1">
      <c r="A4867" s="14" t="s">
        <v>23184</v>
      </c>
      <c r="B4867" s="14" t="s">
        <v>23185</v>
      </c>
      <c r="C4867" s="14">
        <v>2021.0</v>
      </c>
      <c r="D4867" s="14">
        <v>60.0</v>
      </c>
      <c r="E4867" s="14">
        <v>181760.0</v>
      </c>
      <c r="F4867" s="14" t="s">
        <v>4278</v>
      </c>
      <c r="G4867" s="14" t="s">
        <v>21554</v>
      </c>
      <c r="H4867" s="14" t="s">
        <v>23186</v>
      </c>
      <c r="I4867" s="14">
        <v>0.695</v>
      </c>
      <c r="J4867" s="14">
        <v>0.896</v>
      </c>
      <c r="K4867" s="14">
        <v>0.9479605586604505</v>
      </c>
      <c r="L4867" s="14">
        <v>0.0847</v>
      </c>
      <c r="M4867" s="14">
        <v>0.179</v>
      </c>
      <c r="N4867" s="14">
        <v>0.0</v>
      </c>
      <c r="O4867" s="14">
        <v>0.0626</v>
      </c>
      <c r="P4867" s="14">
        <v>0.508</v>
      </c>
      <c r="Q4867" s="14">
        <v>119.96</v>
      </c>
      <c r="R4867" s="14">
        <v>5.0</v>
      </c>
      <c r="S4867" s="14">
        <v>1.0</v>
      </c>
      <c r="T4867" s="14" t="s">
        <v>1434</v>
      </c>
      <c r="U4867" s="14" t="s">
        <v>35</v>
      </c>
      <c r="V4867" s="16" t="s">
        <v>333</v>
      </c>
      <c r="W4867" s="17" t="s">
        <v>185</v>
      </c>
    </row>
    <row r="4868" ht="15.75" customHeight="1">
      <c r="A4868" s="14" t="s">
        <v>23187</v>
      </c>
      <c r="B4868" s="14" t="s">
        <v>23188</v>
      </c>
      <c r="C4868" s="14">
        <v>2019.0</v>
      </c>
      <c r="D4868" s="14">
        <v>60.0</v>
      </c>
      <c r="E4868" s="14">
        <v>199013.0</v>
      </c>
      <c r="F4868" s="14" t="s">
        <v>20967</v>
      </c>
      <c r="G4868" s="14" t="s">
        <v>22508</v>
      </c>
      <c r="H4868" s="14" t="s">
        <v>23189</v>
      </c>
      <c r="I4868" s="14">
        <v>0.6567054320987653</v>
      </c>
      <c r="J4868" s="14">
        <v>0.6703844999999999</v>
      </c>
      <c r="K4868" s="14">
        <v>0.8136264709055699</v>
      </c>
      <c r="L4868" s="14">
        <v>0.08138265432098765</v>
      </c>
      <c r="M4868" s="14">
        <v>0.2693400896296296</v>
      </c>
      <c r="N4868" s="14">
        <v>0.05448885008024692</v>
      </c>
      <c r="O4868" s="14">
        <v>0.1911505555555556</v>
      </c>
      <c r="P4868" s="14">
        <v>0.6187672839506173</v>
      </c>
      <c r="Q4868" s="14">
        <v>120.71</v>
      </c>
      <c r="R4868" s="14">
        <v>5.0</v>
      </c>
      <c r="S4868" s="14">
        <v>1.0</v>
      </c>
      <c r="T4868" s="14" t="s">
        <v>1434</v>
      </c>
      <c r="U4868" s="14" t="s">
        <v>35</v>
      </c>
      <c r="V4868" s="16" t="s">
        <v>407</v>
      </c>
      <c r="W4868" s="17" t="s">
        <v>185</v>
      </c>
    </row>
    <row r="4869" ht="15.75" customHeight="1">
      <c r="A4869" s="14" t="s">
        <v>7590</v>
      </c>
      <c r="B4869" s="14" t="s">
        <v>7591</v>
      </c>
      <c r="C4869" s="14">
        <v>2017.0</v>
      </c>
      <c r="D4869" s="14">
        <v>60.0</v>
      </c>
      <c r="E4869" s="14">
        <v>191900.0</v>
      </c>
      <c r="F4869" s="14" t="s">
        <v>3996</v>
      </c>
      <c r="G4869" s="14" t="s">
        <v>7217</v>
      </c>
      <c r="H4869" s="14" t="s">
        <v>7593</v>
      </c>
      <c r="I4869" s="14">
        <v>0.414</v>
      </c>
      <c r="J4869" s="14">
        <v>0.807</v>
      </c>
      <c r="K4869" s="14">
        <v>0.8863602335489412</v>
      </c>
      <c r="L4869" s="14">
        <v>0.348</v>
      </c>
      <c r="M4869" s="14">
        <v>0.0428</v>
      </c>
      <c r="N4869" s="14">
        <v>0.0</v>
      </c>
      <c r="O4869" s="14">
        <v>0.822</v>
      </c>
      <c r="P4869" s="14">
        <v>0.409</v>
      </c>
      <c r="Q4869" s="14">
        <v>175.16</v>
      </c>
      <c r="R4869" s="14">
        <v>10.0</v>
      </c>
      <c r="S4869" s="14">
        <v>0.0</v>
      </c>
      <c r="T4869" s="14" t="s">
        <v>103</v>
      </c>
      <c r="U4869" s="14" t="s">
        <v>35</v>
      </c>
      <c r="V4869" s="16" t="s">
        <v>54</v>
      </c>
      <c r="W4869" s="17" t="s">
        <v>251</v>
      </c>
    </row>
    <row r="4870" ht="15.75" customHeight="1">
      <c r="A4870" s="14" t="s">
        <v>23190</v>
      </c>
      <c r="B4870" s="14" t="s">
        <v>23191</v>
      </c>
      <c r="C4870" s="14">
        <v>2020.0</v>
      </c>
      <c r="D4870" s="14">
        <v>60.0</v>
      </c>
      <c r="E4870" s="14">
        <v>219640.0</v>
      </c>
      <c r="F4870" s="14" t="s">
        <v>22417</v>
      </c>
      <c r="G4870" s="14" t="s">
        <v>23009</v>
      </c>
      <c r="H4870" s="14" t="s">
        <v>23192</v>
      </c>
      <c r="I4870" s="14">
        <v>0.664</v>
      </c>
      <c r="J4870" s="14">
        <v>0.582</v>
      </c>
      <c r="K4870" s="14">
        <v>0.8217868371907303</v>
      </c>
      <c r="L4870" s="14">
        <v>0.0935</v>
      </c>
      <c r="M4870" s="14">
        <v>0.213</v>
      </c>
      <c r="N4870" s="14">
        <v>0.0</v>
      </c>
      <c r="O4870" s="14">
        <v>0.108</v>
      </c>
      <c r="P4870" s="14">
        <v>0.222</v>
      </c>
      <c r="Q4870" s="14">
        <v>92.76</v>
      </c>
      <c r="R4870" s="14">
        <v>3.0</v>
      </c>
      <c r="S4870" s="14">
        <v>0.0</v>
      </c>
      <c r="T4870" s="14" t="s">
        <v>1264</v>
      </c>
      <c r="U4870" s="14" t="s">
        <v>35</v>
      </c>
      <c r="V4870" s="16" t="s">
        <v>36</v>
      </c>
      <c r="W4870" s="17" t="s">
        <v>251</v>
      </c>
    </row>
    <row r="4871" ht="15.75" customHeight="1">
      <c r="A4871" s="14" t="s">
        <v>7598</v>
      </c>
      <c r="B4871" s="14" t="s">
        <v>7599</v>
      </c>
      <c r="C4871" s="14">
        <v>1999.0</v>
      </c>
      <c r="D4871" s="14">
        <v>60.0</v>
      </c>
      <c r="E4871" s="14">
        <v>459426.0</v>
      </c>
      <c r="F4871" s="14" t="s">
        <v>901</v>
      </c>
      <c r="G4871" s="14" t="s">
        <v>671</v>
      </c>
      <c r="H4871" s="14" t="s">
        <v>7600</v>
      </c>
      <c r="I4871" s="14">
        <v>0.461</v>
      </c>
      <c r="J4871" s="14">
        <v>0.73</v>
      </c>
      <c r="K4871" s="14">
        <v>0.7799071717156139</v>
      </c>
      <c r="L4871" s="14">
        <v>0.0544</v>
      </c>
      <c r="M4871" s="14">
        <v>0.153</v>
      </c>
      <c r="N4871" s="14">
        <v>1.56E-4</v>
      </c>
      <c r="O4871" s="14">
        <v>0.172</v>
      </c>
      <c r="P4871" s="14">
        <v>0.462</v>
      </c>
      <c r="Q4871" s="14">
        <v>162.12</v>
      </c>
      <c r="R4871" s="14">
        <v>7.0</v>
      </c>
      <c r="S4871" s="14">
        <v>0.0</v>
      </c>
      <c r="T4871" s="14" t="s">
        <v>104</v>
      </c>
      <c r="U4871" s="14" t="s">
        <v>35</v>
      </c>
      <c r="V4871" s="16" t="s">
        <v>54</v>
      </c>
      <c r="W4871" s="17" t="s">
        <v>251</v>
      </c>
    </row>
    <row r="4872" ht="15.75" customHeight="1">
      <c r="A4872" s="14" t="s">
        <v>23193</v>
      </c>
      <c r="B4872" s="14" t="s">
        <v>23194</v>
      </c>
      <c r="C4872" s="14">
        <v>1992.0</v>
      </c>
      <c r="D4872" s="14">
        <v>60.0</v>
      </c>
      <c r="E4872" s="14">
        <v>302093.0</v>
      </c>
      <c r="F4872" s="14" t="s">
        <v>23195</v>
      </c>
      <c r="G4872" s="14" t="s">
        <v>23196</v>
      </c>
      <c r="H4872" s="14" t="s">
        <v>23197</v>
      </c>
      <c r="I4872" s="14">
        <v>0.683</v>
      </c>
      <c r="J4872" s="14">
        <v>0.59</v>
      </c>
      <c r="K4872" s="14">
        <v>0.7212585288490311</v>
      </c>
      <c r="L4872" s="14">
        <v>0.0483</v>
      </c>
      <c r="M4872" s="14">
        <v>0.57</v>
      </c>
      <c r="N4872" s="14">
        <v>0.0432</v>
      </c>
      <c r="O4872" s="14">
        <v>0.0788</v>
      </c>
      <c r="P4872" s="14">
        <v>0.651</v>
      </c>
      <c r="Q4872" s="14">
        <v>179.47</v>
      </c>
      <c r="R4872" s="14">
        <v>0.0</v>
      </c>
      <c r="S4872" s="14">
        <v>1.0</v>
      </c>
      <c r="T4872" s="14" t="s">
        <v>23198</v>
      </c>
      <c r="U4872" s="14" t="s">
        <v>35</v>
      </c>
      <c r="V4872" s="16" t="s">
        <v>407</v>
      </c>
      <c r="W4872" s="17" t="s">
        <v>185</v>
      </c>
    </row>
    <row r="4873" ht="15.75" customHeight="1">
      <c r="A4873" s="14" t="s">
        <v>11806</v>
      </c>
      <c r="B4873" s="14" t="s">
        <v>11807</v>
      </c>
      <c r="C4873" s="14">
        <v>2008.0</v>
      </c>
      <c r="D4873" s="14">
        <v>60.0</v>
      </c>
      <c r="E4873" s="14">
        <v>362373.0</v>
      </c>
      <c r="F4873" s="14" t="s">
        <v>11808</v>
      </c>
      <c r="G4873" s="14" t="s">
        <v>7893</v>
      </c>
      <c r="H4873" s="14" t="s">
        <v>11809</v>
      </c>
      <c r="I4873" s="14">
        <v>0.847</v>
      </c>
      <c r="J4873" s="14">
        <v>0.922</v>
      </c>
      <c r="K4873" s="14">
        <v>0.8845207793963057</v>
      </c>
      <c r="L4873" s="14">
        <v>0.0438</v>
      </c>
      <c r="M4873" s="14">
        <v>0.0217</v>
      </c>
      <c r="N4873" s="14">
        <v>0.362</v>
      </c>
      <c r="O4873" s="14">
        <v>0.0623</v>
      </c>
      <c r="P4873" s="14">
        <v>0.899</v>
      </c>
      <c r="Q4873" s="14">
        <v>122.2</v>
      </c>
      <c r="R4873" s="14">
        <v>6.0</v>
      </c>
      <c r="S4873" s="14">
        <v>0.0</v>
      </c>
      <c r="T4873" s="14" t="s">
        <v>103</v>
      </c>
      <c r="U4873" s="14" t="s">
        <v>35</v>
      </c>
      <c r="V4873" s="16" t="s">
        <v>560</v>
      </c>
      <c r="W4873" s="17" t="s">
        <v>185</v>
      </c>
    </row>
    <row r="4874" ht="15.75" customHeight="1">
      <c r="A4874" s="14" t="s">
        <v>7603</v>
      </c>
      <c r="B4874" s="14" t="s">
        <v>7604</v>
      </c>
      <c r="C4874" s="14">
        <v>2004.0</v>
      </c>
      <c r="D4874" s="14">
        <v>60.0</v>
      </c>
      <c r="E4874" s="14">
        <v>206773.0</v>
      </c>
      <c r="F4874" s="14" t="s">
        <v>7605</v>
      </c>
      <c r="G4874" s="14" t="s">
        <v>7606</v>
      </c>
      <c r="H4874" s="14" t="s">
        <v>7607</v>
      </c>
      <c r="I4874" s="14">
        <v>0.421</v>
      </c>
      <c r="J4874" s="14">
        <v>0.858</v>
      </c>
      <c r="K4874" s="14">
        <v>0.877483797812387</v>
      </c>
      <c r="L4874" s="14">
        <v>0.0963</v>
      </c>
      <c r="M4874" s="14">
        <v>0.0134</v>
      </c>
      <c r="N4874" s="14">
        <v>0.0</v>
      </c>
      <c r="O4874" s="14">
        <v>0.067</v>
      </c>
      <c r="P4874" s="14">
        <v>0.491</v>
      </c>
      <c r="Q4874" s="14">
        <v>173.26</v>
      </c>
      <c r="R4874" s="14">
        <v>1.0</v>
      </c>
      <c r="S4874" s="14">
        <v>1.0</v>
      </c>
      <c r="T4874" s="14" t="s">
        <v>103</v>
      </c>
      <c r="U4874" s="14" t="s">
        <v>35</v>
      </c>
      <c r="V4874" s="16" t="s">
        <v>54</v>
      </c>
      <c r="W4874" s="17" t="s">
        <v>251</v>
      </c>
    </row>
    <row r="4875" ht="15.75" customHeight="1">
      <c r="A4875" s="14" t="s">
        <v>11810</v>
      </c>
      <c r="B4875" s="14" t="s">
        <v>11811</v>
      </c>
      <c r="C4875" s="14">
        <v>2006.0</v>
      </c>
      <c r="D4875" s="14">
        <v>60.0</v>
      </c>
      <c r="E4875" s="14">
        <v>253586.0</v>
      </c>
      <c r="F4875" s="14" t="s">
        <v>11812</v>
      </c>
      <c r="G4875" s="14" t="s">
        <v>11813</v>
      </c>
      <c r="H4875" s="14" t="s">
        <v>11814</v>
      </c>
      <c r="I4875" s="14">
        <v>0.661</v>
      </c>
      <c r="J4875" s="14">
        <v>0.855</v>
      </c>
      <c r="K4875" s="14">
        <v>0.7947511389473457</v>
      </c>
      <c r="L4875" s="14">
        <v>0.0377</v>
      </c>
      <c r="M4875" s="14">
        <v>0.0722</v>
      </c>
      <c r="N4875" s="14">
        <v>0.0185</v>
      </c>
      <c r="O4875" s="14">
        <v>0.199</v>
      </c>
      <c r="P4875" s="14">
        <v>0.601</v>
      </c>
      <c r="Q4875" s="14">
        <v>123.94</v>
      </c>
      <c r="R4875" s="14">
        <v>8.0</v>
      </c>
      <c r="S4875" s="14">
        <v>1.0</v>
      </c>
      <c r="T4875" s="14" t="s">
        <v>103</v>
      </c>
      <c r="U4875" s="14" t="s">
        <v>35</v>
      </c>
      <c r="V4875" s="16" t="s">
        <v>407</v>
      </c>
      <c r="W4875" s="17" t="s">
        <v>185</v>
      </c>
    </row>
    <row r="4876" ht="15.75" customHeight="1">
      <c r="A4876" s="14" t="s">
        <v>11815</v>
      </c>
      <c r="B4876" s="14" t="s">
        <v>9727</v>
      </c>
      <c r="C4876" s="14">
        <v>2014.0</v>
      </c>
      <c r="D4876" s="14">
        <v>60.0</v>
      </c>
      <c r="E4876" s="14">
        <v>210799.0</v>
      </c>
      <c r="F4876" s="14" t="s">
        <v>11816</v>
      </c>
      <c r="G4876" s="14" t="s">
        <v>8529</v>
      </c>
      <c r="H4876" s="14" t="s">
        <v>11818</v>
      </c>
      <c r="I4876" s="14">
        <v>0.847</v>
      </c>
      <c r="J4876" s="14">
        <v>0.938</v>
      </c>
      <c r="K4876" s="14">
        <v>0.8757726776704005</v>
      </c>
      <c r="L4876" s="14">
        <v>0.0974</v>
      </c>
      <c r="M4876" s="14">
        <v>0.148</v>
      </c>
      <c r="N4876" s="14">
        <v>0.0</v>
      </c>
      <c r="O4876" s="14">
        <v>0.107</v>
      </c>
      <c r="P4876" s="14">
        <v>0.786</v>
      </c>
      <c r="Q4876" s="14">
        <v>130.02</v>
      </c>
      <c r="R4876" s="14">
        <v>8.0</v>
      </c>
      <c r="S4876" s="14">
        <v>1.0</v>
      </c>
      <c r="T4876" s="14" t="s">
        <v>104</v>
      </c>
      <c r="U4876" s="14" t="s">
        <v>68</v>
      </c>
      <c r="V4876" s="16" t="s">
        <v>181</v>
      </c>
      <c r="W4876" s="17" t="s">
        <v>185</v>
      </c>
    </row>
    <row r="4877" ht="15.75" customHeight="1">
      <c r="A4877" s="14" t="s">
        <v>11820</v>
      </c>
      <c r="B4877" s="14" t="s">
        <v>11821</v>
      </c>
      <c r="C4877" s="14">
        <v>2013.0</v>
      </c>
      <c r="D4877" s="14">
        <v>60.0</v>
      </c>
      <c r="E4877" s="14">
        <v>237337.0</v>
      </c>
      <c r="F4877" s="14" t="s">
        <v>880</v>
      </c>
      <c r="G4877" s="14" t="s">
        <v>7462</v>
      </c>
      <c r="H4877" s="14" t="s">
        <v>8282</v>
      </c>
      <c r="I4877" s="14">
        <v>0.578</v>
      </c>
      <c r="J4877" s="14">
        <v>0.679</v>
      </c>
      <c r="K4877" s="14">
        <v>0.7976386541869477</v>
      </c>
      <c r="L4877" s="14">
        <v>0.0302</v>
      </c>
      <c r="M4877" s="14">
        <v>0.0705</v>
      </c>
      <c r="N4877" s="14">
        <v>0.0658</v>
      </c>
      <c r="O4877" s="14">
        <v>0.0745</v>
      </c>
      <c r="P4877" s="14">
        <v>0.608</v>
      </c>
      <c r="Q4877" s="14">
        <v>128.01</v>
      </c>
      <c r="R4877" s="14">
        <v>5.0</v>
      </c>
      <c r="S4877" s="14">
        <v>0.0</v>
      </c>
      <c r="T4877" s="14" t="s">
        <v>104</v>
      </c>
      <c r="U4877" s="14" t="s">
        <v>68</v>
      </c>
      <c r="V4877" s="16" t="s">
        <v>407</v>
      </c>
      <c r="W4877" s="17" t="s">
        <v>185</v>
      </c>
    </row>
    <row r="4878" ht="15.75" customHeight="1">
      <c r="A4878" s="14" t="s">
        <v>23199</v>
      </c>
      <c r="B4878" s="14" t="s">
        <v>23200</v>
      </c>
      <c r="C4878" s="14">
        <v>2002.0</v>
      </c>
      <c r="D4878" s="14">
        <v>60.0</v>
      </c>
      <c r="E4878" s="14">
        <v>327600.0</v>
      </c>
      <c r="F4878" s="14" t="s">
        <v>21945</v>
      </c>
      <c r="G4878" s="14" t="s">
        <v>21946</v>
      </c>
      <c r="H4878" s="14" t="s">
        <v>23201</v>
      </c>
      <c r="I4878" s="14">
        <v>0.629</v>
      </c>
      <c r="J4878" s="14">
        <v>0.813</v>
      </c>
      <c r="K4878" s="14">
        <v>0.8550681239523654</v>
      </c>
      <c r="L4878" s="14">
        <v>0.0351</v>
      </c>
      <c r="M4878" s="14">
        <v>0.188</v>
      </c>
      <c r="N4878" s="14">
        <v>2.86E-6</v>
      </c>
      <c r="O4878" s="14">
        <v>0.0753</v>
      </c>
      <c r="P4878" s="14">
        <v>0.726</v>
      </c>
      <c r="Q4878" s="14">
        <v>92.15</v>
      </c>
      <c r="R4878" s="14">
        <v>4.0</v>
      </c>
      <c r="S4878" s="14">
        <v>1.0</v>
      </c>
      <c r="T4878" s="14" t="s">
        <v>1264</v>
      </c>
      <c r="U4878" s="14" t="s">
        <v>94</v>
      </c>
      <c r="V4878" s="16" t="s">
        <v>181</v>
      </c>
      <c r="W4878" s="17" t="s">
        <v>185</v>
      </c>
    </row>
    <row r="4879" ht="15.75" customHeight="1">
      <c r="A4879" s="14" t="s">
        <v>11823</v>
      </c>
      <c r="B4879" s="14" t="s">
        <v>11824</v>
      </c>
      <c r="C4879" s="14">
        <v>2000.0</v>
      </c>
      <c r="D4879" s="14">
        <v>60.0</v>
      </c>
      <c r="E4879" s="14">
        <v>221666.0</v>
      </c>
      <c r="F4879" s="14" t="s">
        <v>8509</v>
      </c>
      <c r="G4879" s="14" t="s">
        <v>5290</v>
      </c>
      <c r="H4879" s="14" t="s">
        <v>11824</v>
      </c>
      <c r="I4879" s="14">
        <v>0.728</v>
      </c>
      <c r="J4879" s="14">
        <v>0.92</v>
      </c>
      <c r="K4879" s="14">
        <v>0.913994823842021</v>
      </c>
      <c r="L4879" s="14">
        <v>0.0294</v>
      </c>
      <c r="M4879" s="14">
        <v>0.0673</v>
      </c>
      <c r="N4879" s="14">
        <v>1.61E-5</v>
      </c>
      <c r="O4879" s="14">
        <v>0.199</v>
      </c>
      <c r="P4879" s="14">
        <v>0.892</v>
      </c>
      <c r="Q4879" s="14">
        <v>120.99</v>
      </c>
      <c r="R4879" s="14">
        <v>2.0</v>
      </c>
      <c r="S4879" s="14">
        <v>1.0</v>
      </c>
      <c r="T4879" s="14" t="s">
        <v>103</v>
      </c>
      <c r="U4879" s="14" t="s">
        <v>94</v>
      </c>
      <c r="V4879" s="16" t="s">
        <v>560</v>
      </c>
      <c r="W4879" s="17" t="s">
        <v>185</v>
      </c>
    </row>
    <row r="4880" ht="15.75" customHeight="1">
      <c r="A4880" s="14" t="s">
        <v>11825</v>
      </c>
      <c r="B4880" s="14" t="s">
        <v>11826</v>
      </c>
      <c r="C4880" s="14">
        <v>2012.0</v>
      </c>
      <c r="D4880" s="14">
        <v>60.0</v>
      </c>
      <c r="E4880" s="14">
        <v>150160.0</v>
      </c>
      <c r="F4880" s="14" t="s">
        <v>11827</v>
      </c>
      <c r="G4880" s="14" t="s">
        <v>5939</v>
      </c>
      <c r="H4880" s="14" t="s">
        <v>11828</v>
      </c>
      <c r="I4880" s="14">
        <v>0.549</v>
      </c>
      <c r="J4880" s="14">
        <v>0.805</v>
      </c>
      <c r="K4880" s="14">
        <v>0.815434303663606</v>
      </c>
      <c r="L4880" s="14">
        <v>0.0368</v>
      </c>
      <c r="M4880" s="14">
        <v>0.398</v>
      </c>
      <c r="N4880" s="14">
        <v>1.29E-6</v>
      </c>
      <c r="O4880" s="14">
        <v>0.0938</v>
      </c>
      <c r="P4880" s="14">
        <v>0.969</v>
      </c>
      <c r="Q4880" s="14">
        <v>160.75</v>
      </c>
      <c r="R4880" s="14">
        <v>3.0</v>
      </c>
      <c r="S4880" s="14">
        <v>1.0</v>
      </c>
      <c r="T4880" s="14" t="s">
        <v>103</v>
      </c>
      <c r="U4880" s="14" t="s">
        <v>94</v>
      </c>
      <c r="V4880" s="16" t="s">
        <v>819</v>
      </c>
      <c r="W4880" s="17" t="s">
        <v>185</v>
      </c>
    </row>
    <row r="4881" ht="15.75" customHeight="1">
      <c r="A4881" s="14" t="s">
        <v>23202</v>
      </c>
      <c r="B4881" s="14" t="s">
        <v>23203</v>
      </c>
      <c r="C4881" s="14">
        <v>1983.0</v>
      </c>
      <c r="D4881" s="14">
        <v>60.0</v>
      </c>
      <c r="E4881" s="14">
        <v>212893.0</v>
      </c>
      <c r="F4881" s="14" t="s">
        <v>23204</v>
      </c>
      <c r="G4881" s="14" t="s">
        <v>23205</v>
      </c>
      <c r="H4881" s="14" t="s">
        <v>23206</v>
      </c>
      <c r="I4881" s="14">
        <v>0.537</v>
      </c>
      <c r="J4881" s="14">
        <v>0.748</v>
      </c>
      <c r="K4881" s="14">
        <v>0.8377644215165281</v>
      </c>
      <c r="L4881" s="14">
        <v>0.0282</v>
      </c>
      <c r="M4881" s="14">
        <v>6.33E-4</v>
      </c>
      <c r="N4881" s="14">
        <v>0.557</v>
      </c>
      <c r="O4881" s="14">
        <v>0.272</v>
      </c>
      <c r="P4881" s="14">
        <v>0.78</v>
      </c>
      <c r="Q4881" s="14">
        <v>124.24</v>
      </c>
      <c r="R4881" s="14">
        <v>2.0</v>
      </c>
      <c r="S4881" s="14">
        <v>1.0</v>
      </c>
      <c r="T4881" s="14" t="s">
        <v>1264</v>
      </c>
      <c r="U4881" s="14" t="s">
        <v>35</v>
      </c>
      <c r="V4881" s="16" t="s">
        <v>181</v>
      </c>
      <c r="W4881" s="17" t="s">
        <v>185</v>
      </c>
    </row>
    <row r="4882" ht="15.75" customHeight="1">
      <c r="A4882" s="14" t="s">
        <v>7608</v>
      </c>
      <c r="B4882" s="14" t="s">
        <v>7610</v>
      </c>
      <c r="C4882" s="14">
        <v>2013.0</v>
      </c>
      <c r="D4882" s="14">
        <v>61.0</v>
      </c>
      <c r="E4882" s="14">
        <v>285782.0</v>
      </c>
      <c r="F4882" s="14" t="s">
        <v>1629</v>
      </c>
      <c r="G4882" s="14" t="s">
        <v>3183</v>
      </c>
      <c r="H4882" s="14" t="s">
        <v>7612</v>
      </c>
      <c r="I4882" s="14">
        <v>0.63</v>
      </c>
      <c r="J4882" s="14">
        <v>0.977</v>
      </c>
      <c r="K4882" s="14">
        <v>0.8926058220671913</v>
      </c>
      <c r="L4882" s="14">
        <v>0.2</v>
      </c>
      <c r="M4882" s="14">
        <v>0.0186</v>
      </c>
      <c r="N4882" s="14">
        <v>0.0404</v>
      </c>
      <c r="O4882" s="14">
        <v>0.151</v>
      </c>
      <c r="P4882" s="14">
        <v>0.468</v>
      </c>
      <c r="Q4882" s="14">
        <v>134.937</v>
      </c>
      <c r="R4882" s="14">
        <v>0.0</v>
      </c>
      <c r="S4882" s="14">
        <v>1.0</v>
      </c>
      <c r="T4882" s="14" t="s">
        <v>104</v>
      </c>
      <c r="U4882" s="14" t="s">
        <v>94</v>
      </c>
      <c r="V4882" s="16" t="s">
        <v>54</v>
      </c>
      <c r="W4882" s="17" t="s">
        <v>251</v>
      </c>
    </row>
    <row r="4883" ht="15.75" customHeight="1">
      <c r="A4883" s="14" t="s">
        <v>23207</v>
      </c>
      <c r="B4883" s="14" t="s">
        <v>23208</v>
      </c>
      <c r="C4883" s="14">
        <v>2021.0</v>
      </c>
      <c r="D4883" s="14">
        <v>61.0</v>
      </c>
      <c r="E4883" s="14">
        <v>171000.0</v>
      </c>
      <c r="F4883" s="14" t="s">
        <v>22302</v>
      </c>
      <c r="G4883" s="14" t="s">
        <v>22303</v>
      </c>
      <c r="H4883" s="14" t="s">
        <v>22304</v>
      </c>
      <c r="I4883" s="14">
        <v>0.685</v>
      </c>
      <c r="J4883" s="14">
        <v>0.282</v>
      </c>
      <c r="K4883" s="14">
        <v>0.6772399631964315</v>
      </c>
      <c r="L4883" s="14">
        <v>0.0312</v>
      </c>
      <c r="M4883" s="14">
        <v>0.718</v>
      </c>
      <c r="N4883" s="14">
        <v>0.00902</v>
      </c>
      <c r="O4883" s="14">
        <v>0.102</v>
      </c>
      <c r="P4883" s="14">
        <v>0.562</v>
      </c>
      <c r="Q4883" s="14">
        <v>120.173</v>
      </c>
      <c r="R4883" s="14">
        <v>10.0</v>
      </c>
      <c r="S4883" s="14">
        <v>1.0</v>
      </c>
      <c r="T4883" s="14" t="s">
        <v>1264</v>
      </c>
      <c r="U4883" s="14" t="s">
        <v>35</v>
      </c>
      <c r="V4883" s="16" t="s">
        <v>333</v>
      </c>
      <c r="W4883" s="17" t="s">
        <v>185</v>
      </c>
    </row>
    <row r="4884" ht="15.75" customHeight="1">
      <c r="A4884" s="14" t="s">
        <v>23209</v>
      </c>
      <c r="B4884" s="14" t="s">
        <v>23210</v>
      </c>
      <c r="C4884" s="14">
        <v>2019.0</v>
      </c>
      <c r="D4884" s="14">
        <v>61.0</v>
      </c>
      <c r="E4884" s="14">
        <v>225785.0</v>
      </c>
      <c r="F4884" s="14" t="s">
        <v>22473</v>
      </c>
      <c r="G4884" s="14" t="s">
        <v>22884</v>
      </c>
      <c r="H4884" s="14" t="s">
        <v>23211</v>
      </c>
      <c r="I4884" s="14">
        <v>0.397</v>
      </c>
      <c r="J4884" s="14">
        <v>0.166</v>
      </c>
      <c r="K4884" s="14">
        <v>0.7460911599096083</v>
      </c>
      <c r="L4884" s="14">
        <v>0.0349</v>
      </c>
      <c r="M4884" s="14">
        <v>0.884</v>
      </c>
      <c r="N4884" s="14">
        <v>0.0</v>
      </c>
      <c r="O4884" s="14">
        <v>0.1</v>
      </c>
      <c r="P4884" s="14">
        <v>0.131</v>
      </c>
      <c r="Q4884" s="14">
        <v>134.708</v>
      </c>
      <c r="R4884" s="14">
        <v>9.0</v>
      </c>
      <c r="S4884" s="14">
        <v>1.0</v>
      </c>
      <c r="T4884" s="14" t="s">
        <v>1434</v>
      </c>
      <c r="U4884" s="14" t="s">
        <v>35</v>
      </c>
      <c r="V4884" s="16" t="s">
        <v>58</v>
      </c>
      <c r="W4884" s="17" t="s">
        <v>251</v>
      </c>
    </row>
    <row r="4885" ht="15.75" customHeight="1">
      <c r="A4885" s="14" t="s">
        <v>7614</v>
      </c>
      <c r="B4885" s="14" t="s">
        <v>7615</v>
      </c>
      <c r="C4885" s="14">
        <v>2014.0</v>
      </c>
      <c r="D4885" s="14">
        <v>61.0</v>
      </c>
      <c r="E4885" s="14">
        <v>173960.0</v>
      </c>
      <c r="F4885" s="14" t="s">
        <v>6074</v>
      </c>
      <c r="G4885" s="14" t="s">
        <v>887</v>
      </c>
      <c r="H4885" s="14" t="s">
        <v>7618</v>
      </c>
      <c r="I4885" s="14">
        <v>0.365</v>
      </c>
      <c r="J4885" s="14">
        <v>0.277</v>
      </c>
      <c r="K4885" s="14">
        <v>0.7122109810982781</v>
      </c>
      <c r="L4885" s="14">
        <v>0.0353</v>
      </c>
      <c r="M4885" s="14">
        <v>0.541</v>
      </c>
      <c r="N4885" s="14">
        <v>2.87E-5</v>
      </c>
      <c r="O4885" s="14">
        <v>0.38</v>
      </c>
      <c r="P4885" s="14">
        <v>0.2</v>
      </c>
      <c r="Q4885" s="14">
        <v>173.26</v>
      </c>
      <c r="R4885" s="14">
        <v>5.0</v>
      </c>
      <c r="S4885" s="14">
        <v>0.0</v>
      </c>
      <c r="T4885" s="14" t="s">
        <v>103</v>
      </c>
      <c r="U4885" s="14" t="s">
        <v>35</v>
      </c>
      <c r="V4885" s="16" t="s">
        <v>36</v>
      </c>
      <c r="W4885" s="17" t="s">
        <v>251</v>
      </c>
    </row>
    <row r="4886" ht="15.75" customHeight="1">
      <c r="A4886" s="14" t="s">
        <v>11830</v>
      </c>
      <c r="B4886" s="14" t="s">
        <v>11831</v>
      </c>
      <c r="C4886" s="14">
        <v>2019.0</v>
      </c>
      <c r="D4886" s="14">
        <v>61.0</v>
      </c>
      <c r="E4886" s="14">
        <v>195395.0</v>
      </c>
      <c r="F4886" s="14" t="s">
        <v>11832</v>
      </c>
      <c r="G4886" s="14" t="s">
        <v>11833</v>
      </c>
      <c r="H4886" s="14" t="s">
        <v>11834</v>
      </c>
      <c r="I4886" s="14">
        <v>0.835</v>
      </c>
      <c r="J4886" s="14">
        <v>0.752</v>
      </c>
      <c r="K4886" s="14">
        <v>0.8596025923286292</v>
      </c>
      <c r="L4886" s="14">
        <v>0.115</v>
      </c>
      <c r="M4886" s="14">
        <v>0.31</v>
      </c>
      <c r="N4886" s="14">
        <v>0.0</v>
      </c>
      <c r="O4886" s="14">
        <v>0.268</v>
      </c>
      <c r="P4886" s="14">
        <v>0.737</v>
      </c>
      <c r="Q4886" s="14">
        <v>100.01</v>
      </c>
      <c r="R4886" s="14">
        <v>3.0</v>
      </c>
      <c r="S4886" s="14">
        <v>0.0</v>
      </c>
      <c r="T4886" s="14" t="s">
        <v>103</v>
      </c>
      <c r="U4886" s="14" t="s">
        <v>35</v>
      </c>
      <c r="V4886" s="16" t="s">
        <v>181</v>
      </c>
      <c r="W4886" s="17" t="s">
        <v>185</v>
      </c>
    </row>
    <row r="4887" ht="15.75" customHeight="1">
      <c r="A4887" s="14" t="s">
        <v>11835</v>
      </c>
      <c r="B4887" s="14" t="s">
        <v>11836</v>
      </c>
      <c r="C4887" s="14">
        <v>1965.0</v>
      </c>
      <c r="D4887" s="14">
        <v>61.0</v>
      </c>
      <c r="E4887" s="14">
        <v>138360.0</v>
      </c>
      <c r="F4887" s="14" t="s">
        <v>3730</v>
      </c>
      <c r="G4887" s="14" t="s">
        <v>11837</v>
      </c>
      <c r="H4887" s="14" t="s">
        <v>11838</v>
      </c>
      <c r="I4887" s="14">
        <v>0.622</v>
      </c>
      <c r="J4887" s="14">
        <v>0.247</v>
      </c>
      <c r="K4887" s="14">
        <v>0.7077192907255638</v>
      </c>
      <c r="L4887" s="14">
        <v>0.0758</v>
      </c>
      <c r="M4887" s="14">
        <v>0.87</v>
      </c>
      <c r="N4887" s="14">
        <v>0.0</v>
      </c>
      <c r="O4887" s="14">
        <v>0.14</v>
      </c>
      <c r="P4887" s="14">
        <v>0.627</v>
      </c>
      <c r="Q4887" s="14">
        <v>114.42</v>
      </c>
      <c r="R4887" s="14">
        <v>1.0</v>
      </c>
      <c r="S4887" s="14">
        <v>1.0</v>
      </c>
      <c r="T4887" s="14" t="s">
        <v>103</v>
      </c>
      <c r="U4887" s="14" t="s">
        <v>35</v>
      </c>
      <c r="V4887" s="16" t="s">
        <v>407</v>
      </c>
      <c r="W4887" s="17" t="s">
        <v>185</v>
      </c>
    </row>
    <row r="4888" ht="15.75" customHeight="1">
      <c r="A4888" s="14" t="s">
        <v>23212</v>
      </c>
      <c r="B4888" s="14" t="s">
        <v>23213</v>
      </c>
      <c r="C4888" s="14">
        <v>2021.0</v>
      </c>
      <c r="D4888" s="14">
        <v>61.0</v>
      </c>
      <c r="E4888" s="14">
        <v>392866.0</v>
      </c>
      <c r="F4888" s="14" t="s">
        <v>6605</v>
      </c>
      <c r="G4888" s="14" t="s">
        <v>10144</v>
      </c>
      <c r="H4888" s="14" t="s">
        <v>23214</v>
      </c>
      <c r="I4888" s="14">
        <v>0.813</v>
      </c>
      <c r="J4888" s="14">
        <v>0.81</v>
      </c>
      <c r="K4888" s="14">
        <v>0.8593673133091062</v>
      </c>
      <c r="L4888" s="14">
        <v>0.0809</v>
      </c>
      <c r="M4888" s="14">
        <v>0.112</v>
      </c>
      <c r="N4888" s="14">
        <v>1.59E-6</v>
      </c>
      <c r="O4888" s="14">
        <v>0.377</v>
      </c>
      <c r="P4888" s="14">
        <v>0.632</v>
      </c>
      <c r="Q4888" s="14">
        <v>93.0</v>
      </c>
      <c r="R4888" s="14">
        <v>3.0</v>
      </c>
      <c r="S4888" s="14">
        <v>0.0</v>
      </c>
      <c r="T4888" s="14" t="s">
        <v>1264</v>
      </c>
      <c r="U4888" s="14" t="s">
        <v>68</v>
      </c>
      <c r="V4888" s="16" t="s">
        <v>407</v>
      </c>
      <c r="W4888" s="17" t="s">
        <v>185</v>
      </c>
    </row>
    <row r="4889" ht="15.75" customHeight="1">
      <c r="A4889" s="14" t="s">
        <v>11839</v>
      </c>
      <c r="B4889" s="14" t="s">
        <v>11840</v>
      </c>
      <c r="C4889" s="14">
        <v>2019.0</v>
      </c>
      <c r="D4889" s="14">
        <v>61.0</v>
      </c>
      <c r="E4889" s="14">
        <v>206186.0</v>
      </c>
      <c r="F4889" s="14" t="s">
        <v>3108</v>
      </c>
      <c r="G4889" s="14" t="s">
        <v>6756</v>
      </c>
      <c r="H4889" s="14" t="s">
        <v>7454</v>
      </c>
      <c r="I4889" s="14">
        <v>0.746</v>
      </c>
      <c r="J4889" s="14">
        <v>0.787</v>
      </c>
      <c r="K4889" s="14">
        <v>0.8381708125502499</v>
      </c>
      <c r="L4889" s="14">
        <v>0.12</v>
      </c>
      <c r="M4889" s="14">
        <v>0.212</v>
      </c>
      <c r="N4889" s="14">
        <v>0.0</v>
      </c>
      <c r="O4889" s="14">
        <v>0.0669</v>
      </c>
      <c r="P4889" s="14">
        <v>0.607</v>
      </c>
      <c r="Q4889" s="14">
        <v>95.005</v>
      </c>
      <c r="R4889" s="14">
        <v>4.0</v>
      </c>
      <c r="S4889" s="14">
        <v>1.0</v>
      </c>
      <c r="T4889" s="14" t="s">
        <v>103</v>
      </c>
      <c r="U4889" s="14" t="s">
        <v>35</v>
      </c>
      <c r="V4889" s="16" t="s">
        <v>407</v>
      </c>
      <c r="W4889" s="17" t="s">
        <v>185</v>
      </c>
    </row>
    <row r="4890" ht="15.75" customHeight="1">
      <c r="A4890" s="14" t="s">
        <v>7620</v>
      </c>
      <c r="B4890" s="14" t="s">
        <v>7621</v>
      </c>
      <c r="C4890" s="14">
        <v>2014.0</v>
      </c>
      <c r="D4890" s="14">
        <v>61.0</v>
      </c>
      <c r="E4890" s="14">
        <v>215611.0</v>
      </c>
      <c r="F4890" s="14" t="s">
        <v>880</v>
      </c>
      <c r="G4890" s="14" t="s">
        <v>7622</v>
      </c>
      <c r="H4890" s="14" t="s">
        <v>7621</v>
      </c>
      <c r="I4890" s="14">
        <v>0.643</v>
      </c>
      <c r="J4890" s="14">
        <v>0.256</v>
      </c>
      <c r="K4890" s="14">
        <v>0.7657690415424516</v>
      </c>
      <c r="L4890" s="14">
        <v>0.0252</v>
      </c>
      <c r="M4890" s="14">
        <v>0.729</v>
      </c>
      <c r="N4890" s="14">
        <v>1.02E-6</v>
      </c>
      <c r="O4890" s="14">
        <v>0.0994</v>
      </c>
      <c r="P4890" s="14">
        <v>0.444</v>
      </c>
      <c r="Q4890" s="14">
        <v>94.999</v>
      </c>
      <c r="R4890" s="14">
        <v>10.0</v>
      </c>
      <c r="S4890" s="14">
        <v>1.0</v>
      </c>
      <c r="T4890" s="14" t="s">
        <v>104</v>
      </c>
      <c r="U4890" s="14" t="s">
        <v>35</v>
      </c>
      <c r="V4890" s="16" t="s">
        <v>54</v>
      </c>
      <c r="W4890" s="17" t="s">
        <v>251</v>
      </c>
    </row>
    <row r="4891" ht="15.75" customHeight="1">
      <c r="A4891" s="14" t="s">
        <v>11843</v>
      </c>
      <c r="B4891" s="14" t="s">
        <v>11844</v>
      </c>
      <c r="C4891" s="14">
        <v>2011.0</v>
      </c>
      <c r="D4891" s="14">
        <v>61.0</v>
      </c>
      <c r="E4891" s="14">
        <v>264900.0</v>
      </c>
      <c r="F4891" s="14" t="s">
        <v>11845</v>
      </c>
      <c r="G4891" s="14" t="s">
        <v>11846</v>
      </c>
      <c r="H4891" s="14" t="s">
        <v>11847</v>
      </c>
      <c r="I4891" s="14">
        <v>0.726</v>
      </c>
      <c r="J4891" s="14">
        <v>0.994</v>
      </c>
      <c r="K4891" s="14">
        <v>0.9224434795430788</v>
      </c>
      <c r="L4891" s="14">
        <v>0.0543</v>
      </c>
      <c r="M4891" s="14">
        <v>0.021</v>
      </c>
      <c r="N4891" s="14">
        <v>0.0108</v>
      </c>
      <c r="O4891" s="14">
        <v>0.222</v>
      </c>
      <c r="P4891" s="14">
        <v>0.779</v>
      </c>
      <c r="Q4891" s="14">
        <v>129.989</v>
      </c>
      <c r="R4891" s="14">
        <v>5.0</v>
      </c>
      <c r="S4891" s="14">
        <v>0.0</v>
      </c>
      <c r="T4891" s="14" t="s">
        <v>104</v>
      </c>
      <c r="U4891" s="14" t="s">
        <v>68</v>
      </c>
      <c r="V4891" s="16" t="s">
        <v>181</v>
      </c>
      <c r="W4891" s="17" t="s">
        <v>185</v>
      </c>
    </row>
    <row r="4892" ht="15.75" customHeight="1">
      <c r="A4892" s="14" t="s">
        <v>11848</v>
      </c>
      <c r="B4892" s="14" t="s">
        <v>11849</v>
      </c>
      <c r="C4892" s="14">
        <v>2021.0</v>
      </c>
      <c r="D4892" s="14">
        <v>61.0</v>
      </c>
      <c r="E4892" s="14">
        <v>223325.0</v>
      </c>
      <c r="F4892" s="14" t="s">
        <v>11850</v>
      </c>
      <c r="G4892" s="14" t="s">
        <v>11851</v>
      </c>
      <c r="H4892" s="14" t="s">
        <v>11849</v>
      </c>
      <c r="I4892" s="14">
        <v>0.925</v>
      </c>
      <c r="J4892" s="14">
        <v>0.739</v>
      </c>
      <c r="K4892" s="14">
        <v>0.8306632729272846</v>
      </c>
      <c r="L4892" s="14">
        <v>0.104</v>
      </c>
      <c r="M4892" s="14">
        <v>0.34</v>
      </c>
      <c r="N4892" s="14">
        <v>0.0733</v>
      </c>
      <c r="O4892" s="14">
        <v>0.366</v>
      </c>
      <c r="P4892" s="14">
        <v>0.508</v>
      </c>
      <c r="Q4892" s="14">
        <v>127.97</v>
      </c>
      <c r="R4892" s="14">
        <v>5.0</v>
      </c>
      <c r="S4892" s="14">
        <v>0.0</v>
      </c>
      <c r="T4892" s="14" t="s">
        <v>104</v>
      </c>
      <c r="U4892" s="14" t="s">
        <v>35</v>
      </c>
      <c r="V4892" s="16" t="s">
        <v>333</v>
      </c>
      <c r="W4892" s="17" t="s">
        <v>185</v>
      </c>
    </row>
    <row r="4893" ht="15.75" customHeight="1">
      <c r="A4893" s="14" t="s">
        <v>11852</v>
      </c>
      <c r="B4893" s="14" t="s">
        <v>11853</v>
      </c>
      <c r="C4893" s="14">
        <v>2019.0</v>
      </c>
      <c r="D4893" s="14">
        <v>61.0</v>
      </c>
      <c r="E4893" s="14">
        <v>184617.0</v>
      </c>
      <c r="F4893" s="14" t="s">
        <v>11854</v>
      </c>
      <c r="G4893" s="14" t="s">
        <v>11855</v>
      </c>
      <c r="H4893" s="14" t="s">
        <v>11853</v>
      </c>
      <c r="I4893" s="14">
        <v>0.823</v>
      </c>
      <c r="J4893" s="14">
        <v>0.765</v>
      </c>
      <c r="K4893" s="14">
        <v>0.938228562852903</v>
      </c>
      <c r="L4893" s="14">
        <v>0.0632</v>
      </c>
      <c r="M4893" s="14">
        <v>0.464</v>
      </c>
      <c r="N4893" s="14">
        <v>0.0</v>
      </c>
      <c r="O4893" s="14">
        <v>0.0601</v>
      </c>
      <c r="P4893" s="14">
        <v>0.715</v>
      </c>
      <c r="Q4893" s="14">
        <v>99.958</v>
      </c>
      <c r="R4893" s="14">
        <v>2.0</v>
      </c>
      <c r="S4893" s="14">
        <v>0.0</v>
      </c>
      <c r="T4893" s="14" t="s">
        <v>104</v>
      </c>
      <c r="U4893" s="14" t="s">
        <v>68</v>
      </c>
      <c r="V4893" s="16" t="s">
        <v>181</v>
      </c>
      <c r="W4893" s="17" t="s">
        <v>185</v>
      </c>
    </row>
    <row r="4894" ht="15.75" customHeight="1">
      <c r="A4894" s="14" t="s">
        <v>11857</v>
      </c>
      <c r="B4894" s="14" t="s">
        <v>11858</v>
      </c>
      <c r="C4894" s="14">
        <v>2024.0</v>
      </c>
      <c r="D4894" s="14">
        <v>61.0</v>
      </c>
      <c r="E4894" s="14">
        <v>208965.0</v>
      </c>
      <c r="F4894" s="14" t="s">
        <v>11859</v>
      </c>
      <c r="G4894" s="14" t="s">
        <v>11860</v>
      </c>
      <c r="H4894" s="14" t="s">
        <v>11858</v>
      </c>
      <c r="I4894" s="14">
        <v>0.726</v>
      </c>
      <c r="J4894" s="14">
        <v>0.714</v>
      </c>
      <c r="K4894" s="14">
        <v>0.8747887835887582</v>
      </c>
      <c r="L4894" s="14">
        <v>0.187</v>
      </c>
      <c r="M4894" s="14">
        <v>0.338</v>
      </c>
      <c r="N4894" s="14">
        <v>0.0</v>
      </c>
      <c r="O4894" s="14">
        <v>0.247</v>
      </c>
      <c r="P4894" s="14">
        <v>0.612</v>
      </c>
      <c r="Q4894" s="14">
        <v>116.043</v>
      </c>
      <c r="R4894" s="14">
        <v>5.0</v>
      </c>
      <c r="S4894" s="14">
        <v>1.0</v>
      </c>
      <c r="T4894" s="14" t="s">
        <v>104</v>
      </c>
      <c r="U4894" s="14" t="s">
        <v>68</v>
      </c>
      <c r="V4894" s="16" t="s">
        <v>407</v>
      </c>
      <c r="W4894" s="17" t="s">
        <v>185</v>
      </c>
    </row>
    <row r="4895" ht="15.75" customHeight="1">
      <c r="A4895" s="14" t="s">
        <v>11861</v>
      </c>
      <c r="B4895" s="14" t="s">
        <v>11862</v>
      </c>
      <c r="C4895" s="14">
        <v>2005.0</v>
      </c>
      <c r="D4895" s="14">
        <v>61.0</v>
      </c>
      <c r="E4895" s="14">
        <v>296720.0</v>
      </c>
      <c r="F4895" s="14" t="s">
        <v>880</v>
      </c>
      <c r="G4895" s="14" t="s">
        <v>3591</v>
      </c>
      <c r="H4895" s="14" t="s">
        <v>11863</v>
      </c>
      <c r="I4895" s="14">
        <v>0.615</v>
      </c>
      <c r="J4895" s="14">
        <v>0.76</v>
      </c>
      <c r="K4895" s="14">
        <v>0.801617008517066</v>
      </c>
      <c r="L4895" s="14">
        <v>0.0761</v>
      </c>
      <c r="M4895" s="14">
        <v>0.0701</v>
      </c>
      <c r="N4895" s="14">
        <v>3.95E-5</v>
      </c>
      <c r="O4895" s="14">
        <v>0.12</v>
      </c>
      <c r="P4895" s="14">
        <v>0.743</v>
      </c>
      <c r="Q4895" s="14">
        <v>171.951</v>
      </c>
      <c r="R4895" s="14">
        <v>2.0</v>
      </c>
      <c r="S4895" s="14">
        <v>1.0</v>
      </c>
      <c r="T4895" s="14" t="s">
        <v>104</v>
      </c>
      <c r="U4895" s="14" t="s">
        <v>35</v>
      </c>
      <c r="V4895" s="16" t="s">
        <v>181</v>
      </c>
      <c r="W4895" s="17" t="s">
        <v>185</v>
      </c>
    </row>
    <row r="4896" ht="15.75" customHeight="1">
      <c r="A4896" s="14" t="s">
        <v>11866</v>
      </c>
      <c r="B4896" s="14" t="s">
        <v>11867</v>
      </c>
      <c r="C4896" s="14">
        <v>2012.0</v>
      </c>
      <c r="D4896" s="14">
        <v>61.0</v>
      </c>
      <c r="E4896" s="14">
        <v>228093.0</v>
      </c>
      <c r="F4896" s="14" t="s">
        <v>880</v>
      </c>
      <c r="G4896" s="14" t="s">
        <v>1822</v>
      </c>
      <c r="H4896" s="14" t="s">
        <v>11868</v>
      </c>
      <c r="I4896" s="14">
        <v>0.546</v>
      </c>
      <c r="J4896" s="14">
        <v>0.77</v>
      </c>
      <c r="K4896" s="14">
        <v>0.8439672320312287</v>
      </c>
      <c r="L4896" s="14">
        <v>0.0639</v>
      </c>
      <c r="M4896" s="14">
        <v>0.308</v>
      </c>
      <c r="N4896" s="14">
        <v>2.8E-5</v>
      </c>
      <c r="O4896" s="14">
        <v>0.167</v>
      </c>
      <c r="P4896" s="14">
        <v>0.698</v>
      </c>
      <c r="Q4896" s="14">
        <v>160.01</v>
      </c>
      <c r="R4896" s="14">
        <v>0.0</v>
      </c>
      <c r="S4896" s="14">
        <v>1.0</v>
      </c>
      <c r="T4896" s="14" t="s">
        <v>104</v>
      </c>
      <c r="U4896" s="14" t="s">
        <v>35</v>
      </c>
      <c r="V4896" s="16" t="s">
        <v>407</v>
      </c>
      <c r="W4896" s="17" t="s">
        <v>185</v>
      </c>
    </row>
    <row r="4897" ht="15.75" customHeight="1">
      <c r="A4897" s="14" t="s">
        <v>7626</v>
      </c>
      <c r="B4897" s="14" t="s">
        <v>7627</v>
      </c>
      <c r="C4897" s="14">
        <v>2022.0</v>
      </c>
      <c r="D4897" s="14">
        <v>61.0</v>
      </c>
      <c r="E4897" s="14">
        <v>155526.0</v>
      </c>
      <c r="F4897" s="14" t="s">
        <v>7628</v>
      </c>
      <c r="G4897" s="14" t="s">
        <v>7629</v>
      </c>
      <c r="H4897" s="14" t="s">
        <v>7627</v>
      </c>
      <c r="I4897" s="14">
        <v>0.555</v>
      </c>
      <c r="J4897" s="14">
        <v>0.497</v>
      </c>
      <c r="K4897" s="14">
        <v>0.8337432891828602</v>
      </c>
      <c r="L4897" s="14">
        <v>0.155</v>
      </c>
      <c r="M4897" s="14">
        <v>0.462</v>
      </c>
      <c r="N4897" s="14">
        <v>0.0</v>
      </c>
      <c r="O4897" s="14">
        <v>0.143</v>
      </c>
      <c r="P4897" s="14">
        <v>0.152</v>
      </c>
      <c r="Q4897" s="14">
        <v>94.84</v>
      </c>
      <c r="R4897" s="14">
        <v>4.0</v>
      </c>
      <c r="S4897" s="14">
        <v>1.0</v>
      </c>
      <c r="T4897" s="14" t="s">
        <v>104</v>
      </c>
      <c r="U4897" s="14" t="s">
        <v>35</v>
      </c>
      <c r="V4897" s="16" t="s">
        <v>58</v>
      </c>
      <c r="W4897" s="17" t="s">
        <v>251</v>
      </c>
    </row>
    <row r="4898" ht="15.75" customHeight="1">
      <c r="A4898" s="14" t="s">
        <v>11870</v>
      </c>
      <c r="B4898" s="14" t="s">
        <v>11871</v>
      </c>
      <c r="C4898" s="14">
        <v>2024.0</v>
      </c>
      <c r="D4898" s="14">
        <v>61.0</v>
      </c>
      <c r="E4898" s="14">
        <v>260262.0</v>
      </c>
      <c r="F4898" s="14" t="s">
        <v>3624</v>
      </c>
      <c r="G4898" s="14" t="s">
        <v>1593</v>
      </c>
      <c r="H4898" s="14" t="s">
        <v>11871</v>
      </c>
      <c r="I4898" s="14">
        <v>0.745</v>
      </c>
      <c r="J4898" s="14">
        <v>0.675</v>
      </c>
      <c r="K4898" s="14">
        <v>0.8328235621065425</v>
      </c>
      <c r="L4898" s="14">
        <v>0.0993</v>
      </c>
      <c r="M4898" s="14">
        <v>0.236</v>
      </c>
      <c r="N4898" s="14">
        <v>0.0</v>
      </c>
      <c r="O4898" s="14">
        <v>0.13</v>
      </c>
      <c r="P4898" s="14">
        <v>0.827</v>
      </c>
      <c r="Q4898" s="14">
        <v>94.864</v>
      </c>
      <c r="R4898" s="14">
        <v>5.0</v>
      </c>
      <c r="S4898" s="14">
        <v>1.0</v>
      </c>
      <c r="T4898" s="14" t="s">
        <v>104</v>
      </c>
      <c r="U4898" s="14" t="s">
        <v>35</v>
      </c>
      <c r="V4898" s="16" t="s">
        <v>560</v>
      </c>
      <c r="W4898" s="17" t="s">
        <v>185</v>
      </c>
    </row>
    <row r="4899" ht="15.75" customHeight="1">
      <c r="A4899" s="14" t="s">
        <v>7634</v>
      </c>
      <c r="B4899" s="14" t="s">
        <v>7636</v>
      </c>
      <c r="C4899" s="14">
        <v>2024.0</v>
      </c>
      <c r="D4899" s="14">
        <v>61.0</v>
      </c>
      <c r="E4899" s="14">
        <v>211869.0</v>
      </c>
      <c r="F4899" s="14" t="s">
        <v>7637</v>
      </c>
      <c r="G4899" s="14" t="s">
        <v>7639</v>
      </c>
      <c r="H4899" s="14" t="s">
        <v>7636</v>
      </c>
      <c r="I4899" s="14">
        <v>0.617</v>
      </c>
      <c r="J4899" s="14">
        <v>0.715</v>
      </c>
      <c r="K4899" s="14">
        <v>0.8674737449817665</v>
      </c>
      <c r="L4899" s="14">
        <v>0.101</v>
      </c>
      <c r="M4899" s="14">
        <v>0.254</v>
      </c>
      <c r="N4899" s="14">
        <v>9.07E-6</v>
      </c>
      <c r="O4899" s="14">
        <v>0.0842</v>
      </c>
      <c r="P4899" s="14">
        <v>0.495</v>
      </c>
      <c r="Q4899" s="14">
        <v>94.871</v>
      </c>
      <c r="R4899" s="14">
        <v>2.0</v>
      </c>
      <c r="S4899" s="14">
        <v>0.0</v>
      </c>
      <c r="T4899" s="14" t="s">
        <v>104</v>
      </c>
      <c r="U4899" s="14" t="s">
        <v>68</v>
      </c>
      <c r="V4899" s="16" t="s">
        <v>54</v>
      </c>
      <c r="W4899" s="17" t="s">
        <v>251</v>
      </c>
    </row>
    <row r="4900" ht="15.75" customHeight="1">
      <c r="A4900" s="14" t="s">
        <v>11872</v>
      </c>
      <c r="B4900" s="14" t="s">
        <v>11873</v>
      </c>
      <c r="C4900" s="14">
        <v>2011.0</v>
      </c>
      <c r="D4900" s="14">
        <v>61.0</v>
      </c>
      <c r="E4900" s="14">
        <v>256021.0</v>
      </c>
      <c r="F4900" s="14" t="s">
        <v>1629</v>
      </c>
      <c r="G4900" s="14" t="s">
        <v>3165</v>
      </c>
      <c r="H4900" s="14" t="s">
        <v>11874</v>
      </c>
      <c r="I4900" s="14">
        <v>0.742</v>
      </c>
      <c r="J4900" s="14">
        <v>0.972</v>
      </c>
      <c r="K4900" s="14">
        <v>0.9189142942502319</v>
      </c>
      <c r="L4900" s="14">
        <v>0.15</v>
      </c>
      <c r="M4900" s="14">
        <v>0.102</v>
      </c>
      <c r="N4900" s="14">
        <v>3.29E-5</v>
      </c>
      <c r="O4900" s="14">
        <v>0.0563</v>
      </c>
      <c r="P4900" s="14">
        <v>0.766</v>
      </c>
      <c r="Q4900" s="14">
        <v>126.049</v>
      </c>
      <c r="R4900" s="14">
        <v>6.0</v>
      </c>
      <c r="S4900" s="14">
        <v>1.0</v>
      </c>
      <c r="T4900" s="14" t="s">
        <v>104</v>
      </c>
      <c r="U4900" s="14" t="s">
        <v>35</v>
      </c>
      <c r="V4900" s="16" t="s">
        <v>181</v>
      </c>
      <c r="W4900" s="17" t="s">
        <v>185</v>
      </c>
    </row>
    <row r="4901" ht="15.75" customHeight="1">
      <c r="A4901" s="14" t="s">
        <v>11876</v>
      </c>
      <c r="B4901" s="14" t="s">
        <v>11877</v>
      </c>
      <c r="C4901" s="14">
        <v>2012.0</v>
      </c>
      <c r="D4901" s="14">
        <v>61.0</v>
      </c>
      <c r="E4901" s="14">
        <v>275160.0</v>
      </c>
      <c r="F4901" s="14" t="s">
        <v>1629</v>
      </c>
      <c r="G4901" s="14" t="s">
        <v>3531</v>
      </c>
      <c r="H4901" s="14" t="s">
        <v>11205</v>
      </c>
      <c r="I4901" s="14">
        <v>0.468</v>
      </c>
      <c r="J4901" s="14">
        <v>0.921</v>
      </c>
      <c r="K4901" s="14">
        <v>0.9129467627550544</v>
      </c>
      <c r="L4901" s="14">
        <v>0.278</v>
      </c>
      <c r="M4901" s="14">
        <v>0.129</v>
      </c>
      <c r="N4901" s="14">
        <v>4.98E-5</v>
      </c>
      <c r="O4901" s="14">
        <v>0.0815</v>
      </c>
      <c r="P4901" s="14">
        <v>0.609</v>
      </c>
      <c r="Q4901" s="14">
        <v>184.517</v>
      </c>
      <c r="R4901" s="14">
        <v>7.0</v>
      </c>
      <c r="S4901" s="14">
        <v>1.0</v>
      </c>
      <c r="T4901" s="14" t="s">
        <v>104</v>
      </c>
      <c r="U4901" s="14" t="s">
        <v>35</v>
      </c>
      <c r="V4901" s="16" t="s">
        <v>407</v>
      </c>
      <c r="W4901" s="17" t="s">
        <v>185</v>
      </c>
    </row>
    <row r="4902" ht="15.75" customHeight="1">
      <c r="A4902" s="14" t="s">
        <v>23215</v>
      </c>
      <c r="B4902" s="14" t="s">
        <v>23216</v>
      </c>
      <c r="C4902" s="14">
        <v>2010.0</v>
      </c>
      <c r="D4902" s="14">
        <v>61.0</v>
      </c>
      <c r="E4902" s="14">
        <v>184626.0</v>
      </c>
      <c r="F4902" s="14" t="s">
        <v>6605</v>
      </c>
      <c r="G4902" s="14" t="s">
        <v>6606</v>
      </c>
      <c r="H4902" s="14" t="s">
        <v>23217</v>
      </c>
      <c r="I4902" s="14">
        <v>0.78</v>
      </c>
      <c r="J4902" s="14">
        <v>0.924</v>
      </c>
      <c r="K4902" s="14">
        <v>0.8534211708157036</v>
      </c>
      <c r="L4902" s="14">
        <v>0.0838</v>
      </c>
      <c r="M4902" s="14">
        <v>0.0749</v>
      </c>
      <c r="N4902" s="14">
        <v>0.0</v>
      </c>
      <c r="O4902" s="14">
        <v>0.121</v>
      </c>
      <c r="P4902" s="14">
        <v>0.839</v>
      </c>
      <c r="Q4902" s="14">
        <v>92.084</v>
      </c>
      <c r="R4902" s="14">
        <v>7.0</v>
      </c>
      <c r="S4902" s="14">
        <v>1.0</v>
      </c>
      <c r="T4902" s="14" t="s">
        <v>1264</v>
      </c>
      <c r="U4902" s="14" t="s">
        <v>35</v>
      </c>
      <c r="V4902" s="16" t="s">
        <v>560</v>
      </c>
      <c r="W4902" s="17" t="s">
        <v>185</v>
      </c>
    </row>
    <row r="4903" ht="15.75" customHeight="1">
      <c r="A4903" s="14" t="s">
        <v>23218</v>
      </c>
      <c r="B4903" s="14" t="s">
        <v>23219</v>
      </c>
      <c r="C4903" s="14">
        <v>2018.0</v>
      </c>
      <c r="D4903" s="14">
        <v>61.0</v>
      </c>
      <c r="E4903" s="14">
        <v>270480.0</v>
      </c>
      <c r="F4903" s="14" t="s">
        <v>19243</v>
      </c>
      <c r="G4903" s="14" t="s">
        <v>23220</v>
      </c>
      <c r="H4903" s="14" t="s">
        <v>23221</v>
      </c>
      <c r="I4903" s="14">
        <v>0.839</v>
      </c>
      <c r="J4903" s="14">
        <v>0.643</v>
      </c>
      <c r="K4903" s="14">
        <v>0.862147883539834</v>
      </c>
      <c r="L4903" s="14">
        <v>0.0336</v>
      </c>
      <c r="M4903" s="14">
        <v>0.0756</v>
      </c>
      <c r="N4903" s="14">
        <v>1.43E-4</v>
      </c>
      <c r="O4903" s="14">
        <v>0.305</v>
      </c>
      <c r="P4903" s="14">
        <v>0.735</v>
      </c>
      <c r="Q4903" s="14">
        <v>129.104</v>
      </c>
      <c r="R4903" s="14">
        <v>10.0</v>
      </c>
      <c r="S4903" s="14">
        <v>0.0</v>
      </c>
      <c r="T4903" s="14" t="s">
        <v>1264</v>
      </c>
      <c r="U4903" s="14" t="s">
        <v>35</v>
      </c>
      <c r="V4903" s="16" t="s">
        <v>181</v>
      </c>
      <c r="W4903" s="17" t="s">
        <v>185</v>
      </c>
    </row>
    <row r="4904" ht="15.75" customHeight="1">
      <c r="A4904" s="14" t="s">
        <v>23222</v>
      </c>
      <c r="B4904" s="14" t="s">
        <v>23223</v>
      </c>
      <c r="C4904" s="14">
        <v>2016.0</v>
      </c>
      <c r="D4904" s="14">
        <v>61.0</v>
      </c>
      <c r="E4904" s="14">
        <v>279893.0</v>
      </c>
      <c r="F4904" s="14" t="s">
        <v>20108</v>
      </c>
      <c r="G4904" s="14" t="s">
        <v>22769</v>
      </c>
      <c r="H4904" s="14" t="s">
        <v>23224</v>
      </c>
      <c r="I4904" s="14">
        <v>0.746</v>
      </c>
      <c r="J4904" s="14">
        <v>0.772</v>
      </c>
      <c r="K4904" s="14">
        <v>0.7731054691512181</v>
      </c>
      <c r="L4904" s="14">
        <v>0.152</v>
      </c>
      <c r="M4904" s="14">
        <v>0.0714</v>
      </c>
      <c r="N4904" s="14">
        <v>0.00155</v>
      </c>
      <c r="O4904" s="14">
        <v>0.0444</v>
      </c>
      <c r="P4904" s="14">
        <v>0.66</v>
      </c>
      <c r="Q4904" s="14">
        <v>169.985</v>
      </c>
      <c r="R4904" s="14">
        <v>7.0</v>
      </c>
      <c r="S4904" s="14">
        <v>1.0</v>
      </c>
      <c r="T4904" s="14" t="s">
        <v>1264</v>
      </c>
      <c r="U4904" s="14" t="s">
        <v>35</v>
      </c>
      <c r="V4904" s="16" t="s">
        <v>407</v>
      </c>
      <c r="W4904" s="17" t="s">
        <v>185</v>
      </c>
    </row>
    <row r="4905" ht="15.75" customHeight="1">
      <c r="A4905" s="14" t="s">
        <v>23225</v>
      </c>
      <c r="B4905" s="14" t="s">
        <v>23226</v>
      </c>
      <c r="C4905" s="14">
        <v>2002.0</v>
      </c>
      <c r="D4905" s="14">
        <v>61.0</v>
      </c>
      <c r="E4905" s="14">
        <v>224933.0</v>
      </c>
      <c r="F4905" s="14" t="s">
        <v>23227</v>
      </c>
      <c r="G4905" s="14" t="s">
        <v>23228</v>
      </c>
      <c r="H4905" s="14" t="s">
        <v>23229</v>
      </c>
      <c r="I4905" s="14">
        <v>0.834</v>
      </c>
      <c r="J4905" s="14">
        <v>0.862</v>
      </c>
      <c r="K4905" s="14">
        <v>0.8653134558025087</v>
      </c>
      <c r="L4905" s="14">
        <v>0.0506</v>
      </c>
      <c r="M4905" s="14">
        <v>0.0838</v>
      </c>
      <c r="N4905" s="14">
        <v>0.0</v>
      </c>
      <c r="O4905" s="14">
        <v>0.261</v>
      </c>
      <c r="P4905" s="14">
        <v>0.971</v>
      </c>
      <c r="Q4905" s="14">
        <v>139.708</v>
      </c>
      <c r="R4905" s="14">
        <v>2.0</v>
      </c>
      <c r="S4905" s="14">
        <v>1.0</v>
      </c>
      <c r="T4905" s="14" t="s">
        <v>1264</v>
      </c>
      <c r="U4905" s="14" t="s">
        <v>35</v>
      </c>
      <c r="V4905" s="16" t="s">
        <v>819</v>
      </c>
      <c r="W4905" s="17" t="s">
        <v>185</v>
      </c>
    </row>
    <row r="4906" ht="15.75" customHeight="1">
      <c r="A4906" s="14" t="s">
        <v>23230</v>
      </c>
      <c r="B4906" s="14" t="s">
        <v>23231</v>
      </c>
      <c r="C4906" s="14">
        <v>2020.0</v>
      </c>
      <c r="D4906" s="14">
        <v>61.0</v>
      </c>
      <c r="E4906" s="14">
        <v>307375.0</v>
      </c>
      <c r="F4906" s="14" t="s">
        <v>22029</v>
      </c>
      <c r="G4906" s="14" t="s">
        <v>22030</v>
      </c>
      <c r="H4906" s="14" t="s">
        <v>22114</v>
      </c>
      <c r="I4906" s="14">
        <v>0.359</v>
      </c>
      <c r="J4906" s="14">
        <v>0.43</v>
      </c>
      <c r="K4906" s="14">
        <v>0.8100014972127993</v>
      </c>
      <c r="L4906" s="14">
        <v>0.0324</v>
      </c>
      <c r="M4906" s="14">
        <v>0.197</v>
      </c>
      <c r="N4906" s="14">
        <v>1.64E-5</v>
      </c>
      <c r="O4906" s="14">
        <v>0.11</v>
      </c>
      <c r="P4906" s="14">
        <v>0.198</v>
      </c>
      <c r="Q4906" s="14">
        <v>84.762</v>
      </c>
      <c r="R4906" s="14">
        <v>5.0</v>
      </c>
      <c r="S4906" s="14">
        <v>0.0</v>
      </c>
      <c r="T4906" s="14" t="s">
        <v>1264</v>
      </c>
      <c r="U4906" s="14" t="s">
        <v>35</v>
      </c>
      <c r="V4906" s="16" t="s">
        <v>58</v>
      </c>
      <c r="W4906" s="17" t="s">
        <v>251</v>
      </c>
    </row>
    <row r="4907" ht="15.75" customHeight="1">
      <c r="A4907" s="14" t="s">
        <v>23232</v>
      </c>
      <c r="B4907" s="14" t="s">
        <v>23233</v>
      </c>
      <c r="C4907" s="14">
        <v>2020.0</v>
      </c>
      <c r="D4907" s="14">
        <v>61.0</v>
      </c>
      <c r="E4907" s="14">
        <v>194002.0</v>
      </c>
      <c r="F4907" s="14" t="s">
        <v>22029</v>
      </c>
      <c r="G4907" s="14" t="s">
        <v>22030</v>
      </c>
      <c r="H4907" s="14" t="s">
        <v>23234</v>
      </c>
      <c r="I4907" s="14">
        <v>0.514</v>
      </c>
      <c r="J4907" s="14">
        <v>0.657</v>
      </c>
      <c r="K4907" s="14">
        <v>0.8079481530424156</v>
      </c>
      <c r="L4907" s="14">
        <v>0.0375</v>
      </c>
      <c r="M4907" s="14">
        <v>0.619</v>
      </c>
      <c r="N4907" s="14">
        <v>0.0</v>
      </c>
      <c r="O4907" s="14">
        <v>0.079</v>
      </c>
      <c r="P4907" s="14">
        <v>0.855</v>
      </c>
      <c r="Q4907" s="14">
        <v>102.132</v>
      </c>
      <c r="R4907" s="14">
        <v>5.0</v>
      </c>
      <c r="S4907" s="14">
        <v>1.0</v>
      </c>
      <c r="T4907" s="14" t="s">
        <v>1264</v>
      </c>
      <c r="U4907" s="14" t="s">
        <v>35</v>
      </c>
      <c r="V4907" s="16" t="s">
        <v>560</v>
      </c>
      <c r="W4907" s="17" t="s">
        <v>185</v>
      </c>
    </row>
    <row r="4908" ht="15.75" customHeight="1">
      <c r="A4908" s="14" t="s">
        <v>23235</v>
      </c>
      <c r="B4908" s="14" t="s">
        <v>23236</v>
      </c>
      <c r="C4908" s="14">
        <v>2020.0</v>
      </c>
      <c r="D4908" s="14">
        <v>61.0</v>
      </c>
      <c r="E4908" s="14">
        <v>197234.0</v>
      </c>
      <c r="F4908" s="14" t="s">
        <v>16955</v>
      </c>
      <c r="G4908" s="14" t="s">
        <v>16957</v>
      </c>
      <c r="H4908" s="14" t="s">
        <v>22374</v>
      </c>
      <c r="I4908" s="14">
        <v>0.753</v>
      </c>
      <c r="J4908" s="14">
        <v>0.743</v>
      </c>
      <c r="K4908" s="14">
        <v>0.8739760015213148</v>
      </c>
      <c r="L4908" s="14">
        <v>0.0288</v>
      </c>
      <c r="M4908" s="14">
        <v>0.131</v>
      </c>
      <c r="N4908" s="14">
        <v>4.98E-5</v>
      </c>
      <c r="O4908" s="14">
        <v>0.272</v>
      </c>
      <c r="P4908" s="14">
        <v>0.469</v>
      </c>
      <c r="Q4908" s="14">
        <v>107.526</v>
      </c>
      <c r="R4908" s="14">
        <v>1.0</v>
      </c>
      <c r="S4908" s="14">
        <v>1.0</v>
      </c>
      <c r="T4908" s="14" t="s">
        <v>1264</v>
      </c>
      <c r="U4908" s="14" t="s">
        <v>35</v>
      </c>
      <c r="V4908" s="16" t="s">
        <v>54</v>
      </c>
      <c r="W4908" s="17" t="s">
        <v>251</v>
      </c>
    </row>
    <row r="4909" ht="15.75" customHeight="1">
      <c r="A4909" s="14" t="s">
        <v>23237</v>
      </c>
      <c r="B4909" s="14" t="s">
        <v>23238</v>
      </c>
      <c r="C4909" s="14">
        <v>2017.0</v>
      </c>
      <c r="D4909" s="14">
        <v>61.0</v>
      </c>
      <c r="E4909" s="14">
        <v>209032.0</v>
      </c>
      <c r="F4909" s="14" t="s">
        <v>23239</v>
      </c>
      <c r="G4909" s="14" t="s">
        <v>23240</v>
      </c>
      <c r="H4909" s="14" t="s">
        <v>23238</v>
      </c>
      <c r="I4909" s="14">
        <v>0.563</v>
      </c>
      <c r="J4909" s="14">
        <v>0.877</v>
      </c>
      <c r="K4909" s="14">
        <v>0.929951019166044</v>
      </c>
      <c r="L4909" s="14">
        <v>0.12</v>
      </c>
      <c r="M4909" s="14">
        <v>0.0293</v>
      </c>
      <c r="N4909" s="14">
        <v>0.0</v>
      </c>
      <c r="O4909" s="14">
        <v>0.0749</v>
      </c>
      <c r="P4909" s="14">
        <v>0.646</v>
      </c>
      <c r="Q4909" s="14">
        <v>93.832</v>
      </c>
      <c r="R4909" s="14">
        <v>1.0</v>
      </c>
      <c r="S4909" s="14">
        <v>0.0</v>
      </c>
      <c r="T4909" s="14" t="s">
        <v>1264</v>
      </c>
      <c r="U4909" s="14" t="s">
        <v>35</v>
      </c>
      <c r="V4909" s="16" t="s">
        <v>407</v>
      </c>
      <c r="W4909" s="17" t="s">
        <v>185</v>
      </c>
    </row>
    <row r="4910" ht="15.75" customHeight="1">
      <c r="A4910" s="14" t="s">
        <v>23241</v>
      </c>
      <c r="B4910" s="14" t="s">
        <v>23242</v>
      </c>
      <c r="C4910" s="14">
        <v>2021.0</v>
      </c>
      <c r="D4910" s="14">
        <v>61.0</v>
      </c>
      <c r="E4910" s="14">
        <v>216510.0</v>
      </c>
      <c r="F4910" s="14" t="s">
        <v>21032</v>
      </c>
      <c r="G4910" s="14" t="s">
        <v>21033</v>
      </c>
      <c r="H4910" s="14" t="s">
        <v>23243</v>
      </c>
      <c r="I4910" s="14">
        <v>0.786</v>
      </c>
      <c r="J4910" s="14">
        <v>0.899</v>
      </c>
      <c r="K4910" s="14">
        <v>0.9634675849472021</v>
      </c>
      <c r="L4910" s="14">
        <v>0.127</v>
      </c>
      <c r="M4910" s="14">
        <v>0.192</v>
      </c>
      <c r="N4910" s="14">
        <v>1.89E-4</v>
      </c>
      <c r="O4910" s="14">
        <v>0.299</v>
      </c>
      <c r="P4910" s="14">
        <v>0.813</v>
      </c>
      <c r="Q4910" s="14">
        <v>90.025</v>
      </c>
      <c r="R4910" s="14">
        <v>10.0</v>
      </c>
      <c r="S4910" s="14">
        <v>1.0</v>
      </c>
      <c r="T4910" s="14" t="s">
        <v>1264</v>
      </c>
      <c r="U4910" s="14" t="s">
        <v>35</v>
      </c>
      <c r="V4910" s="16" t="s">
        <v>560</v>
      </c>
      <c r="W4910" s="17" t="s">
        <v>185</v>
      </c>
    </row>
    <row r="4911" ht="15.75" customHeight="1">
      <c r="A4911" s="14" t="s">
        <v>23244</v>
      </c>
      <c r="B4911" s="14" t="s">
        <v>23213</v>
      </c>
      <c r="C4911" s="14">
        <v>2021.0</v>
      </c>
      <c r="D4911" s="14">
        <v>61.0</v>
      </c>
      <c r="E4911" s="14">
        <v>393280.0</v>
      </c>
      <c r="F4911" s="14" t="s">
        <v>6605</v>
      </c>
      <c r="G4911" s="14" t="s">
        <v>10144</v>
      </c>
      <c r="H4911" s="14" t="s">
        <v>23245</v>
      </c>
      <c r="I4911" s="14">
        <v>0.813</v>
      </c>
      <c r="J4911" s="14">
        <v>0.809</v>
      </c>
      <c r="K4911" s="14">
        <v>0.8593673133091062</v>
      </c>
      <c r="L4911" s="14">
        <v>0.0846</v>
      </c>
      <c r="M4911" s="14">
        <v>0.102</v>
      </c>
      <c r="N4911" s="14">
        <v>1.37E-6</v>
      </c>
      <c r="O4911" s="14">
        <v>0.377</v>
      </c>
      <c r="P4911" s="14">
        <v>0.646</v>
      </c>
      <c r="Q4911" s="14">
        <v>93.005</v>
      </c>
      <c r="R4911" s="14">
        <v>3.0</v>
      </c>
      <c r="S4911" s="14">
        <v>0.0</v>
      </c>
      <c r="T4911" s="14" t="s">
        <v>1264</v>
      </c>
      <c r="U4911" s="14" t="s">
        <v>94</v>
      </c>
      <c r="V4911" s="16" t="s">
        <v>407</v>
      </c>
      <c r="W4911" s="17" t="s">
        <v>185</v>
      </c>
    </row>
    <row r="4912" ht="15.75" customHeight="1">
      <c r="A4912" s="14" t="s">
        <v>7642</v>
      </c>
      <c r="B4912" s="14" t="s">
        <v>7643</v>
      </c>
      <c r="C4912" s="14">
        <v>2024.0</v>
      </c>
      <c r="D4912" s="14">
        <v>61.0</v>
      </c>
      <c r="E4912" s="14">
        <v>262763.0</v>
      </c>
      <c r="F4912" s="14" t="s">
        <v>7645</v>
      </c>
      <c r="G4912" s="14" t="s">
        <v>7647</v>
      </c>
      <c r="H4912" s="14" t="s">
        <v>7643</v>
      </c>
      <c r="I4912" s="14">
        <v>0.757</v>
      </c>
      <c r="J4912" s="14">
        <v>0.791</v>
      </c>
      <c r="K4912" s="14">
        <v>0.8166962547683209</v>
      </c>
      <c r="L4912" s="14">
        <v>0.037</v>
      </c>
      <c r="M4912" s="14">
        <v>0.0884</v>
      </c>
      <c r="N4912" s="14">
        <v>0.0605</v>
      </c>
      <c r="O4912" s="14">
        <v>0.0859</v>
      </c>
      <c r="P4912" s="14">
        <v>0.271</v>
      </c>
      <c r="Q4912" s="14">
        <v>123.004</v>
      </c>
      <c r="R4912" s="14">
        <v>2.0</v>
      </c>
      <c r="S4912" s="14">
        <v>0.0</v>
      </c>
      <c r="T4912" s="14" t="s">
        <v>103</v>
      </c>
      <c r="U4912" s="14" t="s">
        <v>94</v>
      </c>
      <c r="V4912" s="16" t="s">
        <v>36</v>
      </c>
      <c r="W4912" s="17" t="s">
        <v>251</v>
      </c>
    </row>
    <row r="4913" ht="15.75" customHeight="1">
      <c r="A4913" s="14" t="s">
        <v>11878</v>
      </c>
      <c r="B4913" s="14" t="s">
        <v>11879</v>
      </c>
      <c r="C4913" s="14">
        <v>2009.0</v>
      </c>
      <c r="D4913" s="14">
        <v>61.0</v>
      </c>
      <c r="E4913" s="14">
        <v>209293.0</v>
      </c>
      <c r="F4913" s="14" t="s">
        <v>8031</v>
      </c>
      <c r="G4913" s="14" t="s">
        <v>8032</v>
      </c>
      <c r="H4913" s="14" t="s">
        <v>3916</v>
      </c>
      <c r="I4913" s="14">
        <v>0.825</v>
      </c>
      <c r="J4913" s="14">
        <v>0.863</v>
      </c>
      <c r="K4913" s="14">
        <v>0.8730348854432222</v>
      </c>
      <c r="L4913" s="14">
        <v>0.0283</v>
      </c>
      <c r="M4913" s="14">
        <v>0.0273</v>
      </c>
      <c r="N4913" s="14">
        <v>0.0</v>
      </c>
      <c r="O4913" s="14">
        <v>0.0764</v>
      </c>
      <c r="P4913" s="14">
        <v>0.844</v>
      </c>
      <c r="Q4913" s="14">
        <v>115.008</v>
      </c>
      <c r="R4913" s="14">
        <v>5.0</v>
      </c>
      <c r="S4913" s="14">
        <v>0.0</v>
      </c>
      <c r="T4913" s="14" t="s">
        <v>103</v>
      </c>
      <c r="U4913" s="14" t="s">
        <v>35</v>
      </c>
      <c r="V4913" s="16" t="s">
        <v>560</v>
      </c>
      <c r="W4913" s="17" t="s">
        <v>185</v>
      </c>
    </row>
    <row r="4914" ht="15.75" customHeight="1">
      <c r="A4914" s="14" t="s">
        <v>7649</v>
      </c>
      <c r="B4914" s="14" t="s">
        <v>7650</v>
      </c>
      <c r="C4914" s="14">
        <v>2022.0</v>
      </c>
      <c r="D4914" s="14">
        <v>61.0</v>
      </c>
      <c r="E4914" s="14">
        <v>177976.0</v>
      </c>
      <c r="F4914" s="14" t="s">
        <v>4278</v>
      </c>
      <c r="G4914" s="14" t="s">
        <v>7653</v>
      </c>
      <c r="H4914" s="14" t="s">
        <v>7654</v>
      </c>
      <c r="I4914" s="14">
        <v>0.609</v>
      </c>
      <c r="J4914" s="14">
        <v>0.64</v>
      </c>
      <c r="K4914" s="14">
        <v>0.8544906209044449</v>
      </c>
      <c r="L4914" s="14">
        <v>0.0539</v>
      </c>
      <c r="M4914" s="14">
        <v>0.167</v>
      </c>
      <c r="N4914" s="14">
        <v>0.0</v>
      </c>
      <c r="O4914" s="14">
        <v>0.0959</v>
      </c>
      <c r="P4914" s="14">
        <v>0.442</v>
      </c>
      <c r="Q4914" s="14">
        <v>145.199</v>
      </c>
      <c r="R4914" s="14">
        <v>3.0</v>
      </c>
      <c r="S4914" s="14">
        <v>0.0</v>
      </c>
      <c r="T4914" s="14" t="s">
        <v>103</v>
      </c>
      <c r="U4914" s="14" t="s">
        <v>68</v>
      </c>
      <c r="V4914" s="16" t="s">
        <v>54</v>
      </c>
      <c r="W4914" s="17" t="s">
        <v>251</v>
      </c>
    </row>
    <row r="4915" ht="15.75" customHeight="1">
      <c r="A4915" s="14" t="s">
        <v>11880</v>
      </c>
      <c r="B4915" s="14" t="s">
        <v>11881</v>
      </c>
      <c r="C4915" s="14">
        <v>2010.0</v>
      </c>
      <c r="D4915" s="14">
        <v>61.0</v>
      </c>
      <c r="E4915" s="14">
        <v>235840.0</v>
      </c>
      <c r="F4915" s="14" t="s">
        <v>11882</v>
      </c>
      <c r="G4915" s="14" t="s">
        <v>11883</v>
      </c>
      <c r="H4915" s="14" t="s">
        <v>11884</v>
      </c>
      <c r="I4915" s="14">
        <v>0.917</v>
      </c>
      <c r="J4915" s="14">
        <v>0.692</v>
      </c>
      <c r="K4915" s="14">
        <v>0.7249802151578514</v>
      </c>
      <c r="L4915" s="14">
        <v>0.244</v>
      </c>
      <c r="M4915" s="14">
        <v>0.185</v>
      </c>
      <c r="N4915" s="14">
        <v>1.09E-5</v>
      </c>
      <c r="O4915" s="14">
        <v>0.0686</v>
      </c>
      <c r="P4915" s="14">
        <v>0.819</v>
      </c>
      <c r="Q4915" s="14">
        <v>111.782</v>
      </c>
      <c r="R4915" s="14">
        <v>2.0</v>
      </c>
      <c r="S4915" s="14">
        <v>1.0</v>
      </c>
      <c r="T4915" s="14" t="s">
        <v>103</v>
      </c>
      <c r="U4915" s="14" t="s">
        <v>68</v>
      </c>
      <c r="V4915" s="16" t="s">
        <v>560</v>
      </c>
      <c r="W4915" s="17" t="s">
        <v>185</v>
      </c>
    </row>
    <row r="4916" ht="15.75" customHeight="1">
      <c r="A4916" s="14" t="s">
        <v>7657</v>
      </c>
      <c r="B4916" s="14" t="s">
        <v>7658</v>
      </c>
      <c r="C4916" s="14">
        <v>1997.0</v>
      </c>
      <c r="D4916" s="14">
        <v>61.0</v>
      </c>
      <c r="E4916" s="14">
        <v>271160.0</v>
      </c>
      <c r="F4916" s="14" t="s">
        <v>6557</v>
      </c>
      <c r="G4916" s="14" t="s">
        <v>6559</v>
      </c>
      <c r="H4916" s="14" t="s">
        <v>7659</v>
      </c>
      <c r="I4916" s="14">
        <v>0.603</v>
      </c>
      <c r="J4916" s="14">
        <v>0.742</v>
      </c>
      <c r="K4916" s="14">
        <v>0.8811627061176576</v>
      </c>
      <c r="L4916" s="14">
        <v>0.0327</v>
      </c>
      <c r="M4916" s="14">
        <v>0.00286</v>
      </c>
      <c r="N4916" s="14">
        <v>0.00105</v>
      </c>
      <c r="O4916" s="14">
        <v>0.256</v>
      </c>
      <c r="P4916" s="14">
        <v>0.47</v>
      </c>
      <c r="Q4916" s="14">
        <v>105.036</v>
      </c>
      <c r="R4916" s="14">
        <v>4.0</v>
      </c>
      <c r="S4916" s="14">
        <v>0.0</v>
      </c>
      <c r="T4916" s="14" t="s">
        <v>103</v>
      </c>
      <c r="U4916" s="14" t="s">
        <v>68</v>
      </c>
      <c r="V4916" s="16" t="s">
        <v>54</v>
      </c>
      <c r="W4916" s="17" t="s">
        <v>251</v>
      </c>
    </row>
    <row r="4917" ht="15.75" customHeight="1">
      <c r="A4917" s="14" t="s">
        <v>23246</v>
      </c>
      <c r="B4917" s="14" t="s">
        <v>23247</v>
      </c>
      <c r="C4917" s="14">
        <v>2016.0</v>
      </c>
      <c r="D4917" s="14">
        <v>61.0</v>
      </c>
      <c r="E4917" s="14">
        <v>272847.0</v>
      </c>
      <c r="F4917" s="14" t="s">
        <v>11325</v>
      </c>
      <c r="G4917" s="14" t="s">
        <v>23248</v>
      </c>
      <c r="H4917" s="14" t="s">
        <v>23249</v>
      </c>
      <c r="I4917" s="14">
        <v>0.387</v>
      </c>
      <c r="J4917" s="14">
        <v>0.515</v>
      </c>
      <c r="K4917" s="14">
        <v>0.8562231300482063</v>
      </c>
      <c r="L4917" s="14">
        <v>0.0338</v>
      </c>
      <c r="M4917" s="14">
        <v>0.686</v>
      </c>
      <c r="N4917" s="14">
        <v>0.0</v>
      </c>
      <c r="O4917" s="14">
        <v>0.16</v>
      </c>
      <c r="P4917" s="14">
        <v>0.199</v>
      </c>
      <c r="Q4917" s="14">
        <v>135.221</v>
      </c>
      <c r="R4917" s="14">
        <v>2.0</v>
      </c>
      <c r="S4917" s="14">
        <v>1.0</v>
      </c>
      <c r="T4917" s="14" t="s">
        <v>1434</v>
      </c>
      <c r="U4917" s="14" t="s">
        <v>94</v>
      </c>
      <c r="V4917" s="16" t="s">
        <v>58</v>
      </c>
      <c r="W4917" s="17" t="s">
        <v>251</v>
      </c>
    </row>
    <row r="4918" ht="15.75" customHeight="1">
      <c r="A4918" s="14" t="s">
        <v>23250</v>
      </c>
      <c r="B4918" s="14" t="s">
        <v>23251</v>
      </c>
      <c r="C4918" s="14">
        <v>2013.0</v>
      </c>
      <c r="D4918" s="14">
        <v>61.0</v>
      </c>
      <c r="E4918" s="14">
        <v>246525.0</v>
      </c>
      <c r="F4918" s="14" t="s">
        <v>4278</v>
      </c>
      <c r="G4918" s="14" t="s">
        <v>2532</v>
      </c>
      <c r="H4918" s="14" t="s">
        <v>22129</v>
      </c>
      <c r="I4918" s="14">
        <v>0.72</v>
      </c>
      <c r="J4918" s="14">
        <v>0.962</v>
      </c>
      <c r="K4918" s="14">
        <v>0.9198340213265496</v>
      </c>
      <c r="L4918" s="14">
        <v>0.268</v>
      </c>
      <c r="M4918" s="14">
        <v>0.2</v>
      </c>
      <c r="N4918" s="14">
        <v>0.0</v>
      </c>
      <c r="O4918" s="14">
        <v>0.165</v>
      </c>
      <c r="P4918" s="14">
        <v>0.667</v>
      </c>
      <c r="Q4918" s="14">
        <v>118.025</v>
      </c>
      <c r="R4918" s="14">
        <v>11.0</v>
      </c>
      <c r="S4918" s="14">
        <v>0.0</v>
      </c>
      <c r="T4918" s="14" t="s">
        <v>1434</v>
      </c>
      <c r="U4918" s="14" t="s">
        <v>94</v>
      </c>
      <c r="V4918" s="16" t="s">
        <v>407</v>
      </c>
      <c r="W4918" s="17" t="s">
        <v>185</v>
      </c>
    </row>
    <row r="4919" ht="15.75" customHeight="1">
      <c r="A4919" s="14" t="s">
        <v>23252</v>
      </c>
      <c r="B4919" s="14" t="s">
        <v>23253</v>
      </c>
      <c r="C4919" s="14">
        <v>2018.0</v>
      </c>
      <c r="D4919" s="14">
        <v>61.0</v>
      </c>
      <c r="E4919" s="14">
        <v>275695.0</v>
      </c>
      <c r="F4919" s="14" t="s">
        <v>4278</v>
      </c>
      <c r="G4919" s="14" t="s">
        <v>2532</v>
      </c>
      <c r="H4919" s="14" t="s">
        <v>22524</v>
      </c>
      <c r="I4919" s="14">
        <v>0.531</v>
      </c>
      <c r="J4919" s="14">
        <v>0.661</v>
      </c>
      <c r="K4919" s="14">
        <v>0.8496567065033335</v>
      </c>
      <c r="L4919" s="14">
        <v>0.0907</v>
      </c>
      <c r="M4919" s="14">
        <v>0.103</v>
      </c>
      <c r="N4919" s="14">
        <v>0.0</v>
      </c>
      <c r="O4919" s="14">
        <v>0.0779</v>
      </c>
      <c r="P4919" s="14">
        <v>0.278</v>
      </c>
      <c r="Q4919" s="14">
        <v>149.934</v>
      </c>
      <c r="R4919" s="14">
        <v>1.0</v>
      </c>
      <c r="S4919" s="14">
        <v>1.0</v>
      </c>
      <c r="T4919" s="14" t="s">
        <v>1434</v>
      </c>
      <c r="U4919" s="14" t="s">
        <v>35</v>
      </c>
      <c r="V4919" s="16" t="s">
        <v>36</v>
      </c>
      <c r="W4919" s="17" t="s">
        <v>251</v>
      </c>
    </row>
    <row r="4920" ht="15.75" customHeight="1">
      <c r="A4920" s="14" t="s">
        <v>23254</v>
      </c>
      <c r="B4920" s="14" t="s">
        <v>23255</v>
      </c>
      <c r="C4920" s="14">
        <v>2020.0</v>
      </c>
      <c r="D4920" s="14">
        <v>61.0</v>
      </c>
      <c r="E4920" s="14">
        <v>239722.0</v>
      </c>
      <c r="F4920" s="14" t="s">
        <v>4278</v>
      </c>
      <c r="G4920" s="14" t="s">
        <v>2532</v>
      </c>
      <c r="H4920" s="14" t="s">
        <v>23070</v>
      </c>
      <c r="I4920" s="14">
        <v>0.731</v>
      </c>
      <c r="J4920" s="14">
        <v>0.845</v>
      </c>
      <c r="K4920" s="14">
        <v>0.8600089833623509</v>
      </c>
      <c r="L4920" s="14">
        <v>0.132</v>
      </c>
      <c r="M4920" s="14">
        <v>0.0132</v>
      </c>
      <c r="N4920" s="14">
        <v>0.0</v>
      </c>
      <c r="O4920" s="14">
        <v>0.0782</v>
      </c>
      <c r="P4920" s="14">
        <v>0.484</v>
      </c>
      <c r="Q4920" s="14">
        <v>101.085</v>
      </c>
      <c r="R4920" s="14">
        <v>8.0</v>
      </c>
      <c r="S4920" s="14">
        <v>1.0</v>
      </c>
      <c r="T4920" s="14" t="s">
        <v>1434</v>
      </c>
      <c r="U4920" s="14" t="s">
        <v>35</v>
      </c>
      <c r="V4920" s="16" t="s">
        <v>54</v>
      </c>
      <c r="W4920" s="17" t="s">
        <v>251</v>
      </c>
    </row>
    <row r="4921" ht="15.75" customHeight="1">
      <c r="A4921" s="14" t="s">
        <v>23256</v>
      </c>
      <c r="B4921" s="14" t="s">
        <v>23257</v>
      </c>
      <c r="C4921" s="14">
        <v>2019.0</v>
      </c>
      <c r="D4921" s="14">
        <v>61.0</v>
      </c>
      <c r="E4921" s="14">
        <v>178806.0</v>
      </c>
      <c r="F4921" s="14" t="s">
        <v>4278</v>
      </c>
      <c r="G4921" s="14" t="s">
        <v>23258</v>
      </c>
      <c r="H4921" s="14" t="s">
        <v>23257</v>
      </c>
      <c r="I4921" s="14">
        <v>0.603</v>
      </c>
      <c r="J4921" s="14">
        <v>0.418</v>
      </c>
      <c r="K4921" s="14">
        <v>0.8155412486724802</v>
      </c>
      <c r="L4921" s="14">
        <v>0.0441</v>
      </c>
      <c r="M4921" s="14">
        <v>0.673</v>
      </c>
      <c r="N4921" s="14">
        <v>0.0</v>
      </c>
      <c r="O4921" s="14">
        <v>0.132</v>
      </c>
      <c r="P4921" s="14">
        <v>0.346</v>
      </c>
      <c r="Q4921" s="14">
        <v>77.457</v>
      </c>
      <c r="R4921" s="14">
        <v>11.0</v>
      </c>
      <c r="S4921" s="14">
        <v>1.0</v>
      </c>
      <c r="T4921" s="14" t="s">
        <v>1434</v>
      </c>
      <c r="U4921" s="14" t="s">
        <v>35</v>
      </c>
      <c r="V4921" s="16" t="s">
        <v>45</v>
      </c>
      <c r="W4921" s="17" t="s">
        <v>251</v>
      </c>
    </row>
    <row r="4922" ht="15.75" customHeight="1">
      <c r="A4922" s="14" t="s">
        <v>23259</v>
      </c>
      <c r="B4922" s="14" t="s">
        <v>23260</v>
      </c>
      <c r="C4922" s="14">
        <v>2020.0</v>
      </c>
      <c r="D4922" s="14">
        <v>61.0</v>
      </c>
      <c r="E4922" s="14">
        <v>133673.0</v>
      </c>
      <c r="F4922" s="14" t="s">
        <v>8031</v>
      </c>
      <c r="G4922" s="14" t="s">
        <v>22664</v>
      </c>
      <c r="H4922" s="14" t="s">
        <v>22665</v>
      </c>
      <c r="I4922" s="14">
        <v>0.679</v>
      </c>
      <c r="J4922" s="14">
        <v>0.645</v>
      </c>
      <c r="K4922" s="14">
        <v>0.822471285247525</v>
      </c>
      <c r="L4922" s="14">
        <v>0.0513</v>
      </c>
      <c r="M4922" s="14">
        <v>0.0897</v>
      </c>
      <c r="N4922" s="14">
        <v>0.0</v>
      </c>
      <c r="O4922" s="14">
        <v>0.121</v>
      </c>
      <c r="P4922" s="14">
        <v>0.349</v>
      </c>
      <c r="Q4922" s="14">
        <v>119.934</v>
      </c>
      <c r="R4922" s="14">
        <v>9.0</v>
      </c>
      <c r="S4922" s="14">
        <v>0.0</v>
      </c>
      <c r="T4922" s="14" t="s">
        <v>1434</v>
      </c>
      <c r="U4922" s="14" t="s">
        <v>35</v>
      </c>
      <c r="V4922" s="16" t="s">
        <v>45</v>
      </c>
      <c r="W4922" s="17" t="s">
        <v>251</v>
      </c>
    </row>
    <row r="4923" ht="15.75" customHeight="1">
      <c r="A4923" s="14" t="s">
        <v>23261</v>
      </c>
      <c r="B4923" s="14" t="s">
        <v>23262</v>
      </c>
      <c r="C4923" s="14">
        <v>2024.0</v>
      </c>
      <c r="D4923" s="14">
        <v>61.0</v>
      </c>
      <c r="E4923" s="14">
        <v>183149.0</v>
      </c>
      <c r="F4923" s="14" t="s">
        <v>8031</v>
      </c>
      <c r="G4923" s="14" t="s">
        <v>22529</v>
      </c>
      <c r="H4923" s="14" t="s">
        <v>22601</v>
      </c>
      <c r="I4923" s="14">
        <v>0.618</v>
      </c>
      <c r="J4923" s="14">
        <v>0.824</v>
      </c>
      <c r="K4923" s="14">
        <v>0.8712382092941366</v>
      </c>
      <c r="L4923" s="14">
        <v>0.0838</v>
      </c>
      <c r="M4923" s="14">
        <v>0.0432</v>
      </c>
      <c r="N4923" s="14">
        <v>0.0</v>
      </c>
      <c r="O4923" s="14">
        <v>0.28</v>
      </c>
      <c r="P4923" s="14">
        <v>0.437</v>
      </c>
      <c r="Q4923" s="14">
        <v>117.958</v>
      </c>
      <c r="R4923" s="14">
        <v>4.0</v>
      </c>
      <c r="S4923" s="14">
        <v>0.0</v>
      </c>
      <c r="T4923" s="14" t="s">
        <v>1434</v>
      </c>
      <c r="U4923" s="14" t="s">
        <v>35</v>
      </c>
      <c r="V4923" s="16" t="s">
        <v>54</v>
      </c>
      <c r="W4923" s="17" t="s">
        <v>251</v>
      </c>
    </row>
    <row r="4924" ht="15.75" customHeight="1">
      <c r="A4924" s="14" t="s">
        <v>23263</v>
      </c>
      <c r="B4924" s="14" t="s">
        <v>23264</v>
      </c>
      <c r="C4924" s="14">
        <v>2023.0</v>
      </c>
      <c r="D4924" s="14">
        <v>61.0</v>
      </c>
      <c r="E4924" s="14">
        <v>175802.0</v>
      </c>
      <c r="F4924" s="14" t="s">
        <v>4278</v>
      </c>
      <c r="G4924" s="14" t="s">
        <v>13665</v>
      </c>
      <c r="H4924" s="14" t="s">
        <v>23265</v>
      </c>
      <c r="I4924" s="14">
        <v>0.715</v>
      </c>
      <c r="J4924" s="14">
        <v>0.681</v>
      </c>
      <c r="K4924" s="14">
        <v>0.8835796633182132</v>
      </c>
      <c r="L4924" s="14">
        <v>0.113</v>
      </c>
      <c r="M4924" s="14">
        <v>0.129</v>
      </c>
      <c r="N4924" s="14">
        <v>0.0</v>
      </c>
      <c r="O4924" s="14">
        <v>0.152</v>
      </c>
      <c r="P4924" s="14">
        <v>0.277</v>
      </c>
      <c r="Q4924" s="14">
        <v>84.924</v>
      </c>
      <c r="R4924" s="14">
        <v>10.0</v>
      </c>
      <c r="S4924" s="14">
        <v>0.0</v>
      </c>
      <c r="T4924" s="14" t="s">
        <v>1434</v>
      </c>
      <c r="U4924" s="14" t="s">
        <v>35</v>
      </c>
      <c r="V4924" s="16" t="s">
        <v>36</v>
      </c>
      <c r="W4924" s="17" t="s">
        <v>251</v>
      </c>
    </row>
    <row r="4925" ht="15.75" customHeight="1">
      <c r="A4925" s="14" t="s">
        <v>23266</v>
      </c>
      <c r="B4925" s="14" t="s">
        <v>23267</v>
      </c>
      <c r="C4925" s="14">
        <v>2024.0</v>
      </c>
      <c r="D4925" s="14">
        <v>61.0</v>
      </c>
      <c r="E4925" s="14">
        <v>193320.0</v>
      </c>
      <c r="F4925" s="14" t="s">
        <v>14504</v>
      </c>
      <c r="G4925" s="14" t="s">
        <v>23268</v>
      </c>
      <c r="H4925" s="14" t="s">
        <v>23269</v>
      </c>
      <c r="I4925" s="14">
        <v>0.853</v>
      </c>
      <c r="J4925" s="14">
        <v>0.533</v>
      </c>
      <c r="K4925" s="14">
        <v>0.8323102260639467</v>
      </c>
      <c r="L4925" s="14">
        <v>0.126</v>
      </c>
      <c r="M4925" s="14">
        <v>0.263</v>
      </c>
      <c r="N4925" s="14">
        <v>0.00406</v>
      </c>
      <c r="O4925" s="14">
        <v>0.134</v>
      </c>
      <c r="P4925" s="14">
        <v>0.306</v>
      </c>
      <c r="Q4925" s="14">
        <v>123.066</v>
      </c>
      <c r="R4925" s="14">
        <v>4.0</v>
      </c>
      <c r="S4925" s="14">
        <v>1.0</v>
      </c>
      <c r="T4925" s="14" t="s">
        <v>1434</v>
      </c>
      <c r="U4925" s="14" t="s">
        <v>35</v>
      </c>
      <c r="V4925" s="16" t="s">
        <v>45</v>
      </c>
      <c r="W4925" s="17" t="s">
        <v>251</v>
      </c>
    </row>
    <row r="4926" ht="15.75" customHeight="1">
      <c r="A4926" s="14" t="s">
        <v>11890</v>
      </c>
      <c r="B4926" s="14" t="s">
        <v>11891</v>
      </c>
      <c r="C4926" s="14">
        <v>2025.0</v>
      </c>
      <c r="D4926" s="14">
        <v>61.0</v>
      </c>
      <c r="E4926" s="14">
        <v>165395.0</v>
      </c>
      <c r="F4926" s="14" t="s">
        <v>4278</v>
      </c>
      <c r="G4926" s="14" t="s">
        <v>11892</v>
      </c>
      <c r="H4926" s="14" t="s">
        <v>11894</v>
      </c>
      <c r="I4926" s="14">
        <v>0.57</v>
      </c>
      <c r="J4926" s="14">
        <v>0.771</v>
      </c>
      <c r="K4926" s="14">
        <v>0.8575064701546959</v>
      </c>
      <c r="L4926" s="14">
        <v>0.335</v>
      </c>
      <c r="M4926" s="14">
        <v>0.159</v>
      </c>
      <c r="N4926" s="14">
        <v>0.0</v>
      </c>
      <c r="O4926" s="14">
        <v>0.144</v>
      </c>
      <c r="P4926" s="14">
        <v>0.612</v>
      </c>
      <c r="Q4926" s="14">
        <v>199.96</v>
      </c>
      <c r="R4926" s="14">
        <v>7.0</v>
      </c>
      <c r="S4926" s="14">
        <v>1.0</v>
      </c>
      <c r="T4926" s="14" t="s">
        <v>103</v>
      </c>
      <c r="U4926" s="14" t="s">
        <v>35</v>
      </c>
      <c r="V4926" s="16" t="s">
        <v>407</v>
      </c>
      <c r="W4926" s="17" t="s">
        <v>185</v>
      </c>
    </row>
    <row r="4927" ht="15.75" customHeight="1">
      <c r="A4927" s="14" t="s">
        <v>11895</v>
      </c>
      <c r="B4927" s="14" t="s">
        <v>2826</v>
      </c>
      <c r="C4927" s="14">
        <v>1981.0</v>
      </c>
      <c r="D4927" s="14">
        <v>61.0</v>
      </c>
      <c r="E4927" s="14">
        <v>287026.0</v>
      </c>
      <c r="F4927" s="14" t="s">
        <v>122</v>
      </c>
      <c r="G4927" s="14" t="s">
        <v>123</v>
      </c>
      <c r="H4927" s="14" t="s">
        <v>11896</v>
      </c>
      <c r="I4927" s="14">
        <v>0.6567054320987653</v>
      </c>
      <c r="J4927" s="14">
        <v>0.6703844999999999</v>
      </c>
      <c r="K4927" s="14">
        <v>0.8136264709055699</v>
      </c>
      <c r="L4927" s="14">
        <v>0.08138265432098765</v>
      </c>
      <c r="M4927" s="14">
        <v>0.2693400896296296</v>
      </c>
      <c r="N4927" s="14">
        <v>0.05448885008024692</v>
      </c>
      <c r="O4927" s="14">
        <v>0.1911505555555556</v>
      </c>
      <c r="P4927" s="14">
        <v>0.6187672839506173</v>
      </c>
      <c r="Q4927" s="14">
        <v>120.71</v>
      </c>
      <c r="R4927" s="14">
        <v>5.0</v>
      </c>
      <c r="S4927" s="14">
        <v>1.0</v>
      </c>
      <c r="T4927" s="14" t="s">
        <v>104</v>
      </c>
      <c r="U4927" s="14" t="s">
        <v>35</v>
      </c>
      <c r="V4927" s="16" t="s">
        <v>407</v>
      </c>
      <c r="W4927" s="17" t="s">
        <v>185</v>
      </c>
    </row>
    <row r="4928" ht="15.75" customHeight="1">
      <c r="A4928" s="14" t="s">
        <v>23270</v>
      </c>
      <c r="B4928" s="14" t="s">
        <v>9690</v>
      </c>
      <c r="C4928" s="14">
        <v>2021.0</v>
      </c>
      <c r="D4928" s="14">
        <v>61.0</v>
      </c>
      <c r="E4928" s="14">
        <v>182496.0</v>
      </c>
      <c r="F4928" s="14" t="s">
        <v>9973</v>
      </c>
      <c r="G4928" s="14" t="s">
        <v>22377</v>
      </c>
      <c r="H4928" s="14" t="s">
        <v>9690</v>
      </c>
      <c r="I4928" s="14">
        <v>0.83</v>
      </c>
      <c r="J4928" s="14">
        <v>0.517</v>
      </c>
      <c r="K4928" s="14">
        <v>0.8372510854739323</v>
      </c>
      <c r="L4928" s="14">
        <v>0.333</v>
      </c>
      <c r="M4928" s="14">
        <v>0.399</v>
      </c>
      <c r="N4928" s="14">
        <v>8.95E-5</v>
      </c>
      <c r="O4928" s="14">
        <v>0.0916</v>
      </c>
      <c r="P4928" s="14">
        <v>0.616</v>
      </c>
      <c r="Q4928" s="14">
        <v>171.96</v>
      </c>
      <c r="R4928" s="14">
        <v>6.0</v>
      </c>
      <c r="S4928" s="14">
        <v>0.0</v>
      </c>
      <c r="T4928" s="14" t="s">
        <v>1264</v>
      </c>
      <c r="U4928" s="14" t="s">
        <v>35</v>
      </c>
      <c r="V4928" s="16" t="s">
        <v>407</v>
      </c>
      <c r="W4928" s="17" t="s">
        <v>185</v>
      </c>
    </row>
    <row r="4929" ht="15.75" customHeight="1">
      <c r="A4929" s="14" t="s">
        <v>11897</v>
      </c>
      <c r="B4929" s="14" t="s">
        <v>11898</v>
      </c>
      <c r="C4929" s="14">
        <v>2000.0</v>
      </c>
      <c r="D4929" s="14">
        <v>61.0</v>
      </c>
      <c r="E4929" s="14">
        <v>342935.0</v>
      </c>
      <c r="F4929" s="14" t="s">
        <v>880</v>
      </c>
      <c r="G4929" s="14" t="s">
        <v>2426</v>
      </c>
      <c r="H4929" s="14" t="s">
        <v>11900</v>
      </c>
      <c r="I4929" s="14">
        <v>0.749</v>
      </c>
      <c r="J4929" s="14">
        <v>0.728</v>
      </c>
      <c r="K4929" s="14">
        <v>0.7184351806147534</v>
      </c>
      <c r="L4929" s="14">
        <v>0.0326</v>
      </c>
      <c r="M4929" s="14">
        <v>0.31</v>
      </c>
      <c r="N4929" s="14">
        <v>8.32E-6</v>
      </c>
      <c r="O4929" s="14">
        <v>0.075</v>
      </c>
      <c r="P4929" s="14">
        <v>0.949</v>
      </c>
      <c r="Q4929" s="14">
        <v>98.96</v>
      </c>
      <c r="R4929" s="14">
        <v>7.0</v>
      </c>
      <c r="S4929" s="14">
        <v>0.0</v>
      </c>
      <c r="T4929" s="14" t="s">
        <v>104</v>
      </c>
      <c r="U4929" s="14" t="s">
        <v>35</v>
      </c>
      <c r="V4929" s="16" t="s">
        <v>819</v>
      </c>
      <c r="W4929" s="17" t="s">
        <v>185</v>
      </c>
    </row>
    <row r="4930" ht="15.75" customHeight="1">
      <c r="A4930" s="14" t="s">
        <v>11901</v>
      </c>
      <c r="B4930" s="14" t="s">
        <v>11902</v>
      </c>
      <c r="C4930" s="14">
        <v>1994.0</v>
      </c>
      <c r="D4930" s="14">
        <v>61.0</v>
      </c>
      <c r="E4930" s="14">
        <v>360720.0</v>
      </c>
      <c r="F4930" s="14" t="s">
        <v>901</v>
      </c>
      <c r="G4930" s="14" t="s">
        <v>1757</v>
      </c>
      <c r="H4930" s="14" t="s">
        <v>11903</v>
      </c>
      <c r="I4930" s="14">
        <v>0.701</v>
      </c>
      <c r="J4930" s="14">
        <v>0.935</v>
      </c>
      <c r="K4930" s="14">
        <v>0.7655765405264782</v>
      </c>
      <c r="L4930" s="14">
        <v>0.0658</v>
      </c>
      <c r="M4930" s="14">
        <v>0.337</v>
      </c>
      <c r="N4930" s="14">
        <v>0.0223</v>
      </c>
      <c r="O4930" s="14">
        <v>0.645</v>
      </c>
      <c r="P4930" s="14">
        <v>0.757</v>
      </c>
      <c r="Q4930" s="14">
        <v>131.07</v>
      </c>
      <c r="R4930" s="14">
        <v>1.0</v>
      </c>
      <c r="S4930" s="14">
        <v>1.0</v>
      </c>
      <c r="T4930" s="14" t="s">
        <v>104</v>
      </c>
      <c r="U4930" s="14" t="s">
        <v>35</v>
      </c>
      <c r="V4930" s="16" t="s">
        <v>181</v>
      </c>
      <c r="W4930" s="17" t="s">
        <v>185</v>
      </c>
    </row>
    <row r="4931" ht="15.75" customHeight="1">
      <c r="A4931" s="14" t="s">
        <v>23271</v>
      </c>
      <c r="B4931" s="14" t="s">
        <v>23272</v>
      </c>
      <c r="C4931" s="14">
        <v>2021.0</v>
      </c>
      <c r="D4931" s="14">
        <v>61.0</v>
      </c>
      <c r="E4931" s="14">
        <v>197320.0</v>
      </c>
      <c r="F4931" s="14" t="s">
        <v>4278</v>
      </c>
      <c r="G4931" s="14" t="s">
        <v>4279</v>
      </c>
      <c r="H4931" s="14" t="s">
        <v>23273</v>
      </c>
      <c r="I4931" s="14">
        <v>0.384</v>
      </c>
      <c r="J4931" s="14">
        <v>0.868</v>
      </c>
      <c r="K4931" s="14">
        <v>0.9054820011356389</v>
      </c>
      <c r="L4931" s="14">
        <v>0.0711</v>
      </c>
      <c r="M4931" s="14">
        <v>0.0458</v>
      </c>
      <c r="N4931" s="14">
        <v>5.82E-6</v>
      </c>
      <c r="O4931" s="14">
        <v>0.0797</v>
      </c>
      <c r="P4931" s="14">
        <v>0.233</v>
      </c>
      <c r="Q4931" s="14">
        <v>95.03</v>
      </c>
      <c r="R4931" s="14">
        <v>6.0</v>
      </c>
      <c r="S4931" s="14">
        <v>0.0</v>
      </c>
      <c r="T4931" s="14" t="s">
        <v>1434</v>
      </c>
      <c r="U4931" s="14" t="s">
        <v>35</v>
      </c>
      <c r="V4931" s="16" t="s">
        <v>36</v>
      </c>
      <c r="W4931" s="17" t="s">
        <v>251</v>
      </c>
    </row>
    <row r="4932" ht="15.75" customHeight="1">
      <c r="A4932" s="14" t="s">
        <v>7662</v>
      </c>
      <c r="B4932" s="14" t="s">
        <v>7663</v>
      </c>
      <c r="C4932" s="14">
        <v>2017.0</v>
      </c>
      <c r="D4932" s="14">
        <v>61.0</v>
      </c>
      <c r="E4932" s="14">
        <v>189796.0</v>
      </c>
      <c r="F4932" s="14" t="s">
        <v>7664</v>
      </c>
      <c r="G4932" s="14" t="s">
        <v>7665</v>
      </c>
      <c r="H4932" s="14" t="s">
        <v>7666</v>
      </c>
      <c r="I4932" s="14">
        <v>0.771</v>
      </c>
      <c r="J4932" s="14">
        <v>0.431</v>
      </c>
      <c r="K4932" s="14">
        <v>0.8584903642363381</v>
      </c>
      <c r="L4932" s="14">
        <v>0.0577</v>
      </c>
      <c r="M4932" s="14">
        <v>0.287</v>
      </c>
      <c r="N4932" s="14">
        <v>2.75E-6</v>
      </c>
      <c r="O4932" s="14">
        <v>0.0934</v>
      </c>
      <c r="P4932" s="14">
        <v>0.268</v>
      </c>
      <c r="Q4932" s="14">
        <v>107.05</v>
      </c>
      <c r="R4932" s="14">
        <v>10.0</v>
      </c>
      <c r="S4932" s="14">
        <v>1.0</v>
      </c>
      <c r="T4932" s="14" t="s">
        <v>103</v>
      </c>
      <c r="U4932" s="14" t="s">
        <v>35</v>
      </c>
      <c r="V4932" s="16" t="s">
        <v>36</v>
      </c>
      <c r="W4932" s="17" t="s">
        <v>251</v>
      </c>
    </row>
    <row r="4933" ht="15.75" customHeight="1">
      <c r="A4933" s="14" t="s">
        <v>7667</v>
      </c>
      <c r="B4933" s="14" t="s">
        <v>7668</v>
      </c>
      <c r="C4933" s="14">
        <v>2022.0</v>
      </c>
      <c r="D4933" s="14">
        <v>61.0</v>
      </c>
      <c r="E4933" s="14">
        <v>188369.0</v>
      </c>
      <c r="F4933" s="14" t="s">
        <v>4278</v>
      </c>
      <c r="G4933" s="14" t="s">
        <v>7671</v>
      </c>
      <c r="H4933" s="14" t="s">
        <v>7668</v>
      </c>
      <c r="I4933" s="14">
        <v>0.68</v>
      </c>
      <c r="J4933" s="14">
        <v>0.584</v>
      </c>
      <c r="K4933" s="14">
        <v>0.8791521399508235</v>
      </c>
      <c r="L4933" s="14">
        <v>0.034</v>
      </c>
      <c r="M4933" s="14">
        <v>0.443</v>
      </c>
      <c r="N4933" s="14">
        <v>0.0</v>
      </c>
      <c r="O4933" s="14">
        <v>0.0628</v>
      </c>
      <c r="P4933" s="14">
        <v>0.239</v>
      </c>
      <c r="Q4933" s="14">
        <v>118.06</v>
      </c>
      <c r="R4933" s="14">
        <v>8.0</v>
      </c>
      <c r="S4933" s="14">
        <v>1.0</v>
      </c>
      <c r="T4933" s="14" t="s">
        <v>103</v>
      </c>
      <c r="U4933" s="14" t="s">
        <v>35</v>
      </c>
      <c r="V4933" s="16" t="s">
        <v>36</v>
      </c>
      <c r="W4933" s="17" t="s">
        <v>251</v>
      </c>
    </row>
    <row r="4934" ht="15.75" customHeight="1">
      <c r="A4934" s="14" t="s">
        <v>11906</v>
      </c>
      <c r="B4934" s="14" t="s">
        <v>11907</v>
      </c>
      <c r="C4934" s="14">
        <v>1968.0</v>
      </c>
      <c r="D4934" s="14">
        <v>61.0</v>
      </c>
      <c r="E4934" s="14">
        <v>133200.0</v>
      </c>
      <c r="F4934" s="14" t="s">
        <v>11908</v>
      </c>
      <c r="G4934" s="14" t="s">
        <v>11909</v>
      </c>
      <c r="H4934" s="14" t="s">
        <v>11910</v>
      </c>
      <c r="I4934" s="14">
        <v>0.63</v>
      </c>
      <c r="J4934" s="14">
        <v>0.524</v>
      </c>
      <c r="K4934" s="14">
        <v>0.6891536371850117</v>
      </c>
      <c r="L4934" s="14">
        <v>0.0391</v>
      </c>
      <c r="M4934" s="14">
        <v>0.00921</v>
      </c>
      <c r="N4934" s="14">
        <v>0.0</v>
      </c>
      <c r="O4934" s="14">
        <v>0.0933</v>
      </c>
      <c r="P4934" s="14">
        <v>0.961</v>
      </c>
      <c r="Q4934" s="14">
        <v>118.19</v>
      </c>
      <c r="R4934" s="14">
        <v>2.0</v>
      </c>
      <c r="S4934" s="14">
        <v>1.0</v>
      </c>
      <c r="T4934" s="14" t="s">
        <v>103</v>
      </c>
      <c r="U4934" s="14" t="s">
        <v>35</v>
      </c>
      <c r="V4934" s="16" t="s">
        <v>819</v>
      </c>
      <c r="W4934" s="17" t="s">
        <v>185</v>
      </c>
    </row>
    <row r="4935" ht="15.75" customHeight="1">
      <c r="A4935" s="14" t="s">
        <v>11912</v>
      </c>
      <c r="B4935" s="14" t="s">
        <v>11913</v>
      </c>
      <c r="C4935" s="14">
        <v>1998.0</v>
      </c>
      <c r="D4935" s="14">
        <v>61.0</v>
      </c>
      <c r="E4935" s="14">
        <v>277013.0</v>
      </c>
      <c r="F4935" s="14" t="s">
        <v>11914</v>
      </c>
      <c r="G4935" s="14" t="s">
        <v>11915</v>
      </c>
      <c r="H4935" s="14" t="s">
        <v>11916</v>
      </c>
      <c r="I4935" s="14">
        <v>0.604</v>
      </c>
      <c r="J4935" s="14">
        <v>0.579</v>
      </c>
      <c r="K4935" s="14">
        <v>0.7969542061301532</v>
      </c>
      <c r="L4935" s="14">
        <v>0.045</v>
      </c>
      <c r="M4935" s="14">
        <v>0.474</v>
      </c>
      <c r="N4935" s="14">
        <v>8.9E-6</v>
      </c>
      <c r="O4935" s="14">
        <v>0.531</v>
      </c>
      <c r="P4935" s="14">
        <v>0.793</v>
      </c>
      <c r="Q4935" s="14">
        <v>75.94</v>
      </c>
      <c r="R4935" s="14">
        <v>5.0</v>
      </c>
      <c r="S4935" s="14">
        <v>0.0</v>
      </c>
      <c r="T4935" s="14" t="s">
        <v>103</v>
      </c>
      <c r="U4935" s="14" t="s">
        <v>35</v>
      </c>
      <c r="V4935" s="16" t="s">
        <v>181</v>
      </c>
      <c r="W4935" s="17" t="s">
        <v>185</v>
      </c>
    </row>
    <row r="4936" ht="15.75" customHeight="1">
      <c r="A4936" s="14" t="s">
        <v>11917</v>
      </c>
      <c r="B4936" s="14" t="s">
        <v>11918</v>
      </c>
      <c r="C4936" s="14">
        <v>2005.0</v>
      </c>
      <c r="D4936" s="14">
        <v>61.0</v>
      </c>
      <c r="E4936" s="14">
        <v>234066.0</v>
      </c>
      <c r="F4936" s="14" t="s">
        <v>11919</v>
      </c>
      <c r="G4936" s="14" t="s">
        <v>11920</v>
      </c>
      <c r="H4936" s="14" t="s">
        <v>11920</v>
      </c>
      <c r="I4936" s="14">
        <v>0.703</v>
      </c>
      <c r="J4936" s="14">
        <v>0.517</v>
      </c>
      <c r="K4936" s="14">
        <v>0.6826513806454635</v>
      </c>
      <c r="L4936" s="14">
        <v>0.0529</v>
      </c>
      <c r="M4936" s="14">
        <v>4.07E-4</v>
      </c>
      <c r="N4936" s="14">
        <v>0.0969</v>
      </c>
      <c r="O4936" s="14">
        <v>0.0963</v>
      </c>
      <c r="P4936" s="14">
        <v>0.768</v>
      </c>
      <c r="Q4936" s="14">
        <v>104.83</v>
      </c>
      <c r="R4936" s="14">
        <v>7.0</v>
      </c>
      <c r="S4936" s="14">
        <v>1.0</v>
      </c>
      <c r="T4936" s="14" t="s">
        <v>103</v>
      </c>
      <c r="U4936" s="14" t="s">
        <v>35</v>
      </c>
      <c r="V4936" s="16" t="s">
        <v>181</v>
      </c>
      <c r="W4936" s="17" t="s">
        <v>185</v>
      </c>
    </row>
    <row r="4937" ht="15.75" customHeight="1">
      <c r="A4937" s="14" t="s">
        <v>11922</v>
      </c>
      <c r="B4937" s="14" t="s">
        <v>11923</v>
      </c>
      <c r="C4937" s="14">
        <v>2000.0</v>
      </c>
      <c r="D4937" s="14">
        <v>61.0</v>
      </c>
      <c r="E4937" s="14">
        <v>312467.0</v>
      </c>
      <c r="F4937" s="14" t="s">
        <v>11924</v>
      </c>
      <c r="G4937" s="14" t="s">
        <v>11925</v>
      </c>
      <c r="H4937" s="14" t="s">
        <v>11926</v>
      </c>
      <c r="I4937" s="14">
        <v>0.824</v>
      </c>
      <c r="J4937" s="14">
        <v>0.839</v>
      </c>
      <c r="K4937" s="14">
        <v>0.8497850405139824</v>
      </c>
      <c r="L4937" s="14">
        <v>0.057</v>
      </c>
      <c r="M4937" s="14">
        <v>0.122</v>
      </c>
      <c r="N4937" s="14">
        <v>0.0</v>
      </c>
      <c r="O4937" s="14">
        <v>0.302</v>
      </c>
      <c r="P4937" s="14">
        <v>0.649</v>
      </c>
      <c r="Q4937" s="14">
        <v>114.0</v>
      </c>
      <c r="R4937" s="14">
        <v>7.0</v>
      </c>
      <c r="S4937" s="14">
        <v>1.0</v>
      </c>
      <c r="T4937" s="14" t="s">
        <v>11540</v>
      </c>
      <c r="U4937" s="14" t="s">
        <v>35</v>
      </c>
      <c r="V4937" s="16" t="s">
        <v>407</v>
      </c>
      <c r="W4937" s="17" t="s">
        <v>185</v>
      </c>
    </row>
    <row r="4938" ht="15.75" customHeight="1">
      <c r="A4938" s="14" t="s">
        <v>11927</v>
      </c>
      <c r="B4938" s="14" t="s">
        <v>11928</v>
      </c>
      <c r="C4938" s="14">
        <v>1988.0</v>
      </c>
      <c r="D4938" s="14">
        <v>61.0</v>
      </c>
      <c r="E4938" s="14">
        <v>309840.0</v>
      </c>
      <c r="F4938" s="14" t="s">
        <v>11929</v>
      </c>
      <c r="G4938" s="14" t="s">
        <v>11930</v>
      </c>
      <c r="H4938" s="14" t="s">
        <v>11931</v>
      </c>
      <c r="I4938" s="14">
        <v>0.588</v>
      </c>
      <c r="J4938" s="14">
        <v>0.856</v>
      </c>
      <c r="K4938" s="14">
        <v>0.7088742968214047</v>
      </c>
      <c r="L4938" s="14">
        <v>0.0377</v>
      </c>
      <c r="M4938" s="14">
        <v>0.0913</v>
      </c>
      <c r="N4938" s="14">
        <v>2.59E-5</v>
      </c>
      <c r="O4938" s="14">
        <v>0.365</v>
      </c>
      <c r="P4938" s="14">
        <v>0.78</v>
      </c>
      <c r="Q4938" s="14">
        <v>97.97</v>
      </c>
      <c r="R4938" s="14">
        <v>5.0</v>
      </c>
      <c r="S4938" s="14">
        <v>0.0</v>
      </c>
      <c r="T4938" s="14" t="s">
        <v>103</v>
      </c>
      <c r="U4938" s="14" t="s">
        <v>35</v>
      </c>
      <c r="V4938" s="16" t="s">
        <v>181</v>
      </c>
      <c r="W4938" s="17" t="s">
        <v>185</v>
      </c>
    </row>
    <row r="4939" ht="15.75" customHeight="1">
      <c r="A4939" s="14" t="s">
        <v>11934</v>
      </c>
      <c r="B4939" s="14" t="s">
        <v>11935</v>
      </c>
      <c r="C4939" s="14">
        <v>2017.0</v>
      </c>
      <c r="D4939" s="14">
        <v>61.0</v>
      </c>
      <c r="E4939" s="14">
        <v>199264.0</v>
      </c>
      <c r="F4939" s="14" t="s">
        <v>4348</v>
      </c>
      <c r="G4939" s="14" t="s">
        <v>4349</v>
      </c>
      <c r="H4939" s="14" t="s">
        <v>11936</v>
      </c>
      <c r="I4939" s="14">
        <v>0.724</v>
      </c>
      <c r="J4939" s="14">
        <v>0.848</v>
      </c>
      <c r="K4939" s="14">
        <v>0.8734412764769439</v>
      </c>
      <c r="L4939" s="14">
        <v>0.0522</v>
      </c>
      <c r="M4939" s="14">
        <v>0.0787</v>
      </c>
      <c r="N4939" s="14">
        <v>9.16E-5</v>
      </c>
      <c r="O4939" s="14">
        <v>0.104</v>
      </c>
      <c r="P4939" s="14">
        <v>0.781</v>
      </c>
      <c r="Q4939" s="14">
        <v>123.02</v>
      </c>
      <c r="R4939" s="14">
        <v>2.0</v>
      </c>
      <c r="S4939" s="14">
        <v>1.0</v>
      </c>
      <c r="T4939" s="14" t="s">
        <v>104</v>
      </c>
      <c r="U4939" s="14" t="s">
        <v>68</v>
      </c>
      <c r="V4939" s="16" t="s">
        <v>181</v>
      </c>
      <c r="W4939" s="17" t="s">
        <v>185</v>
      </c>
    </row>
    <row r="4940" ht="15.75" customHeight="1">
      <c r="A4940" s="14" t="s">
        <v>11938</v>
      </c>
      <c r="B4940" s="14" t="s">
        <v>11939</v>
      </c>
      <c r="C4940" s="14">
        <v>2023.0</v>
      </c>
      <c r="D4940" s="14">
        <v>61.0</v>
      </c>
      <c r="E4940" s="14">
        <v>213611.0</v>
      </c>
      <c r="F4940" s="14" t="s">
        <v>11665</v>
      </c>
      <c r="G4940" s="14" t="s">
        <v>1822</v>
      </c>
      <c r="H4940" s="14" t="s">
        <v>11939</v>
      </c>
      <c r="I4940" s="14">
        <v>0.6567054320987653</v>
      </c>
      <c r="J4940" s="14">
        <v>0.6703844999999999</v>
      </c>
      <c r="K4940" s="14">
        <v>0.8136264709055699</v>
      </c>
      <c r="L4940" s="14">
        <v>0.08138265432098765</v>
      </c>
      <c r="M4940" s="14">
        <v>0.2693400896296296</v>
      </c>
      <c r="N4940" s="14">
        <v>0.05448885008024692</v>
      </c>
      <c r="O4940" s="14">
        <v>0.1911505555555556</v>
      </c>
      <c r="P4940" s="14">
        <v>0.6187672839506173</v>
      </c>
      <c r="Q4940" s="14">
        <v>120.71</v>
      </c>
      <c r="R4940" s="14">
        <v>5.0</v>
      </c>
      <c r="S4940" s="14">
        <v>1.0</v>
      </c>
      <c r="T4940" s="14" t="s">
        <v>104</v>
      </c>
      <c r="U4940" s="14" t="s">
        <v>68</v>
      </c>
      <c r="V4940" s="16" t="s">
        <v>407</v>
      </c>
      <c r="W4940" s="17" t="s">
        <v>185</v>
      </c>
    </row>
    <row r="4941" ht="15.75" customHeight="1">
      <c r="A4941" s="14" t="s">
        <v>11940</v>
      </c>
      <c r="B4941" s="14" t="s">
        <v>11941</v>
      </c>
      <c r="C4941" s="14">
        <v>2011.0</v>
      </c>
      <c r="D4941" s="14">
        <v>61.0</v>
      </c>
      <c r="E4941" s="14">
        <v>257293.0</v>
      </c>
      <c r="F4941" s="14" t="s">
        <v>11942</v>
      </c>
      <c r="G4941" s="14" t="s">
        <v>8510</v>
      </c>
      <c r="H4941" s="14" t="s">
        <v>11941</v>
      </c>
      <c r="I4941" s="14">
        <v>0.824</v>
      </c>
      <c r="J4941" s="14">
        <v>0.806</v>
      </c>
      <c r="K4941" s="14">
        <v>0.9009475327593749</v>
      </c>
      <c r="L4941" s="14">
        <v>0.0509</v>
      </c>
      <c r="M4941" s="14">
        <v>0.0506</v>
      </c>
      <c r="N4941" s="14">
        <v>0.0</v>
      </c>
      <c r="O4941" s="14">
        <v>0.0535</v>
      </c>
      <c r="P4941" s="14">
        <v>0.894</v>
      </c>
      <c r="Q4941" s="14">
        <v>127.96</v>
      </c>
      <c r="R4941" s="14">
        <v>1.0</v>
      </c>
      <c r="S4941" s="14">
        <v>1.0</v>
      </c>
      <c r="T4941" s="14" t="s">
        <v>103</v>
      </c>
      <c r="U4941" s="14" t="s">
        <v>68</v>
      </c>
      <c r="V4941" s="16" t="s">
        <v>560</v>
      </c>
      <c r="W4941" s="17" t="s">
        <v>185</v>
      </c>
    </row>
    <row r="4942" ht="15.75" customHeight="1">
      <c r="A4942" s="14" t="s">
        <v>7675</v>
      </c>
      <c r="B4942" s="14" t="s">
        <v>7676</v>
      </c>
      <c r="C4942" s="14">
        <v>2014.0</v>
      </c>
      <c r="D4942" s="14">
        <v>61.0</v>
      </c>
      <c r="E4942" s="14">
        <v>276040.0</v>
      </c>
      <c r="F4942" s="14" t="s">
        <v>7677</v>
      </c>
      <c r="G4942" s="14" t="s">
        <v>7678</v>
      </c>
      <c r="H4942" s="14" t="s">
        <v>7676</v>
      </c>
      <c r="I4942" s="14">
        <v>0.483</v>
      </c>
      <c r="J4942" s="14">
        <v>0.894</v>
      </c>
      <c r="K4942" s="14">
        <v>0.8910658139394037</v>
      </c>
      <c r="L4942" s="14">
        <v>0.223</v>
      </c>
      <c r="M4942" s="14">
        <v>0.0407</v>
      </c>
      <c r="N4942" s="14">
        <v>0.0</v>
      </c>
      <c r="O4942" s="14">
        <v>0.282</v>
      </c>
      <c r="P4942" s="14">
        <v>0.278</v>
      </c>
      <c r="Q4942" s="14">
        <v>139.86</v>
      </c>
      <c r="R4942" s="14">
        <v>9.0</v>
      </c>
      <c r="S4942" s="14">
        <v>1.0</v>
      </c>
      <c r="T4942" s="14" t="s">
        <v>103</v>
      </c>
      <c r="U4942" s="14" t="s">
        <v>68</v>
      </c>
      <c r="V4942" s="16" t="s">
        <v>36</v>
      </c>
      <c r="W4942" s="17" t="s">
        <v>251</v>
      </c>
    </row>
    <row r="4943" ht="15.75" customHeight="1">
      <c r="A4943" s="14" t="s">
        <v>7683</v>
      </c>
      <c r="B4943" s="14" t="s">
        <v>7684</v>
      </c>
      <c r="C4943" s="14">
        <v>2017.0</v>
      </c>
      <c r="D4943" s="14">
        <v>61.0</v>
      </c>
      <c r="E4943" s="14">
        <v>198988.0</v>
      </c>
      <c r="F4943" s="14" t="s">
        <v>5520</v>
      </c>
      <c r="G4943" s="14" t="s">
        <v>7685</v>
      </c>
      <c r="H4943" s="14" t="s">
        <v>7687</v>
      </c>
      <c r="I4943" s="14">
        <v>0.751</v>
      </c>
      <c r="J4943" s="14">
        <v>0.579</v>
      </c>
      <c r="K4943" s="14">
        <v>0.8881569096980269</v>
      </c>
      <c r="L4943" s="14">
        <v>0.0321</v>
      </c>
      <c r="M4943" s="14">
        <v>0.398</v>
      </c>
      <c r="N4943" s="14">
        <v>2.28E-5</v>
      </c>
      <c r="O4943" s="14">
        <v>0.133</v>
      </c>
      <c r="P4943" s="14">
        <v>0.349</v>
      </c>
      <c r="Q4943" s="14">
        <v>105.03</v>
      </c>
      <c r="R4943" s="14">
        <v>2.0</v>
      </c>
      <c r="S4943" s="14">
        <v>1.0</v>
      </c>
      <c r="T4943" s="14" t="s">
        <v>103</v>
      </c>
      <c r="U4943" s="14" t="s">
        <v>68</v>
      </c>
      <c r="V4943" s="16" t="s">
        <v>45</v>
      </c>
      <c r="W4943" s="17" t="s">
        <v>251</v>
      </c>
    </row>
    <row r="4944" ht="15.75" customHeight="1">
      <c r="A4944" s="14" t="s">
        <v>11944</v>
      </c>
      <c r="B4944" s="14" t="s">
        <v>11945</v>
      </c>
      <c r="C4944" s="14">
        <v>2023.0</v>
      </c>
      <c r="D4944" s="14">
        <v>61.0</v>
      </c>
      <c r="E4944" s="14">
        <v>201493.0</v>
      </c>
      <c r="F4944" s="14" t="s">
        <v>1267</v>
      </c>
      <c r="G4944" s="14" t="s">
        <v>6831</v>
      </c>
      <c r="H4944" s="14" t="s">
        <v>11946</v>
      </c>
      <c r="I4944" s="14">
        <v>0.6567054320987653</v>
      </c>
      <c r="J4944" s="14">
        <v>0.6703844999999999</v>
      </c>
      <c r="K4944" s="14">
        <v>0.8136264709055699</v>
      </c>
      <c r="L4944" s="14">
        <v>0.08138265432098765</v>
      </c>
      <c r="M4944" s="14">
        <v>0.2693400896296296</v>
      </c>
      <c r="N4944" s="14">
        <v>0.05448885008024692</v>
      </c>
      <c r="O4944" s="14">
        <v>0.1911505555555556</v>
      </c>
      <c r="P4944" s="14">
        <v>0.6187672839506173</v>
      </c>
      <c r="Q4944" s="14">
        <v>120.71</v>
      </c>
      <c r="R4944" s="14">
        <v>5.0</v>
      </c>
      <c r="S4944" s="14">
        <v>1.0</v>
      </c>
      <c r="T4944" s="14" t="s">
        <v>103</v>
      </c>
      <c r="U4944" s="14" t="s">
        <v>68</v>
      </c>
      <c r="V4944" s="16" t="s">
        <v>407</v>
      </c>
      <c r="W4944" s="17" t="s">
        <v>185</v>
      </c>
    </row>
    <row r="4945" ht="15.75" customHeight="1">
      <c r="A4945" s="14" t="s">
        <v>23274</v>
      </c>
      <c r="B4945" s="14" t="s">
        <v>23275</v>
      </c>
      <c r="C4945" s="14">
        <v>2020.0</v>
      </c>
      <c r="D4945" s="14">
        <v>61.0</v>
      </c>
      <c r="E4945" s="14">
        <v>267241.0</v>
      </c>
      <c r="F4945" s="14" t="s">
        <v>22552</v>
      </c>
      <c r="G4945" s="14" t="s">
        <v>12109</v>
      </c>
      <c r="H4945" s="14" t="s">
        <v>23276</v>
      </c>
      <c r="I4945" s="14">
        <v>0.816</v>
      </c>
      <c r="J4945" s="14">
        <v>0.72</v>
      </c>
      <c r="K4945" s="14">
        <v>0.879216306956148</v>
      </c>
      <c r="L4945" s="14">
        <v>0.0684</v>
      </c>
      <c r="M4945" s="14">
        <v>0.206</v>
      </c>
      <c r="N4945" s="14">
        <v>0.0</v>
      </c>
      <c r="O4945" s="14">
        <v>0.277</v>
      </c>
      <c r="P4945" s="14">
        <v>0.78</v>
      </c>
      <c r="Q4945" s="14">
        <v>94.0</v>
      </c>
      <c r="R4945" s="14">
        <v>1.0</v>
      </c>
      <c r="S4945" s="14">
        <v>1.0</v>
      </c>
      <c r="T4945" s="14" t="s">
        <v>1264</v>
      </c>
      <c r="U4945" s="14" t="s">
        <v>68</v>
      </c>
      <c r="V4945" s="16" t="s">
        <v>181</v>
      </c>
      <c r="W4945" s="17" t="s">
        <v>185</v>
      </c>
    </row>
    <row r="4946" ht="15.75" customHeight="1">
      <c r="A4946" s="14" t="s">
        <v>7692</v>
      </c>
      <c r="B4946" s="14" t="s">
        <v>7693</v>
      </c>
      <c r="C4946" s="14">
        <v>2010.0</v>
      </c>
      <c r="D4946" s="14">
        <v>61.0</v>
      </c>
      <c r="E4946" s="14">
        <v>380186.0</v>
      </c>
      <c r="F4946" s="14" t="s">
        <v>6512</v>
      </c>
      <c r="G4946" s="14" t="s">
        <v>6513</v>
      </c>
      <c r="H4946" s="14" t="s">
        <v>7694</v>
      </c>
      <c r="I4946" s="14">
        <v>0.264</v>
      </c>
      <c r="J4946" s="14">
        <v>0.898</v>
      </c>
      <c r="K4946" s="14">
        <v>0.9124975937177829</v>
      </c>
      <c r="L4946" s="14">
        <v>0.0362</v>
      </c>
      <c r="M4946" s="14">
        <v>0.0135</v>
      </c>
      <c r="N4946" s="14">
        <v>0.0323</v>
      </c>
      <c r="O4946" s="14">
        <v>0.613</v>
      </c>
      <c r="P4946" s="14">
        <v>0.314</v>
      </c>
      <c r="Q4946" s="14">
        <v>90.71</v>
      </c>
      <c r="R4946" s="14">
        <v>7.0</v>
      </c>
      <c r="S4946" s="14">
        <v>1.0</v>
      </c>
      <c r="T4946" s="14" t="s">
        <v>103</v>
      </c>
      <c r="U4946" s="14" t="s">
        <v>94</v>
      </c>
      <c r="V4946" s="16" t="s">
        <v>45</v>
      </c>
      <c r="W4946" s="17" t="s">
        <v>251</v>
      </c>
    </row>
    <row r="4947" ht="15.75" customHeight="1">
      <c r="A4947" s="14" t="s">
        <v>23277</v>
      </c>
      <c r="B4947" s="14" t="s">
        <v>23278</v>
      </c>
      <c r="C4947" s="14">
        <v>1990.0</v>
      </c>
      <c r="D4947" s="14">
        <v>61.0</v>
      </c>
      <c r="E4947" s="14">
        <v>157106.0</v>
      </c>
      <c r="F4947" s="14" t="s">
        <v>20856</v>
      </c>
      <c r="G4947" s="14" t="s">
        <v>23279</v>
      </c>
      <c r="H4947" s="14" t="s">
        <v>23279</v>
      </c>
      <c r="I4947" s="14">
        <v>0.702</v>
      </c>
      <c r="J4947" s="14">
        <v>0.837</v>
      </c>
      <c r="K4947" s="14">
        <v>0.8507689345956246</v>
      </c>
      <c r="L4947" s="14">
        <v>0.0341</v>
      </c>
      <c r="M4947" s="14">
        <v>0.256</v>
      </c>
      <c r="N4947" s="14">
        <v>1.24E-4</v>
      </c>
      <c r="O4947" s="14">
        <v>0.266</v>
      </c>
      <c r="P4947" s="14">
        <v>0.954</v>
      </c>
      <c r="Q4947" s="14">
        <v>121.94</v>
      </c>
      <c r="R4947" s="14">
        <v>0.0</v>
      </c>
      <c r="S4947" s="14">
        <v>1.0</v>
      </c>
      <c r="T4947" s="14" t="s">
        <v>1264</v>
      </c>
      <c r="U4947" s="14" t="s">
        <v>94</v>
      </c>
      <c r="V4947" s="16" t="s">
        <v>819</v>
      </c>
      <c r="W4947" s="17" t="s">
        <v>185</v>
      </c>
    </row>
    <row r="4948" ht="15.75" customHeight="1">
      <c r="A4948" s="14" t="s">
        <v>7699</v>
      </c>
      <c r="B4948" s="14" t="s">
        <v>7700</v>
      </c>
      <c r="C4948" s="14">
        <v>2014.0</v>
      </c>
      <c r="D4948" s="14">
        <v>62.0</v>
      </c>
      <c r="E4948" s="14">
        <v>212666.0</v>
      </c>
      <c r="F4948" s="14" t="s">
        <v>7701</v>
      </c>
      <c r="G4948" s="14" t="s">
        <v>7702</v>
      </c>
      <c r="H4948" s="14" t="s">
        <v>7703</v>
      </c>
      <c r="I4948" s="14">
        <v>0.615</v>
      </c>
      <c r="J4948" s="14">
        <v>0.641</v>
      </c>
      <c r="K4948" s="14">
        <v>0.8603084293871985</v>
      </c>
      <c r="L4948" s="14">
        <v>0.0288</v>
      </c>
      <c r="M4948" s="14">
        <v>0.221</v>
      </c>
      <c r="N4948" s="14">
        <v>8.77E-5</v>
      </c>
      <c r="O4948" s="14">
        <v>0.069</v>
      </c>
      <c r="P4948" s="14">
        <v>0.318</v>
      </c>
      <c r="Q4948" s="14">
        <v>113.981</v>
      </c>
      <c r="R4948" s="14">
        <v>2.0</v>
      </c>
      <c r="S4948" s="14">
        <v>0.0</v>
      </c>
      <c r="T4948" s="14" t="s">
        <v>103</v>
      </c>
      <c r="U4948" s="14" t="s">
        <v>35</v>
      </c>
      <c r="V4948" s="16" t="s">
        <v>45</v>
      </c>
      <c r="W4948" s="17" t="s">
        <v>251</v>
      </c>
    </row>
    <row r="4949" ht="15.75" customHeight="1">
      <c r="A4949" s="14" t="s">
        <v>7707</v>
      </c>
      <c r="B4949" s="14" t="s">
        <v>7709</v>
      </c>
      <c r="C4949" s="14">
        <v>2013.0</v>
      </c>
      <c r="D4949" s="14">
        <v>62.0</v>
      </c>
      <c r="E4949" s="14">
        <v>347011.0</v>
      </c>
      <c r="F4949" s="14" t="s">
        <v>3852</v>
      </c>
      <c r="G4949" s="14" t="s">
        <v>1585</v>
      </c>
      <c r="H4949" s="14" t="s">
        <v>7710</v>
      </c>
      <c r="I4949" s="14">
        <v>0.636</v>
      </c>
      <c r="J4949" s="14">
        <v>0.649</v>
      </c>
      <c r="K4949" s="14">
        <v>0.9027228199066859</v>
      </c>
      <c r="L4949" s="14">
        <v>0.0477</v>
      </c>
      <c r="M4949" s="14">
        <v>0.764</v>
      </c>
      <c r="N4949" s="14">
        <v>0.0</v>
      </c>
      <c r="O4949" s="14">
        <v>0.125</v>
      </c>
      <c r="P4949" s="14">
        <v>0.448</v>
      </c>
      <c r="Q4949" s="14">
        <v>140.01</v>
      </c>
      <c r="R4949" s="14">
        <v>4.0</v>
      </c>
      <c r="S4949" s="14">
        <v>1.0</v>
      </c>
      <c r="T4949" s="14" t="s">
        <v>104</v>
      </c>
      <c r="U4949" s="14" t="s">
        <v>35</v>
      </c>
      <c r="V4949" s="16" t="s">
        <v>54</v>
      </c>
      <c r="W4949" s="17" t="s">
        <v>251</v>
      </c>
    </row>
    <row r="4950" ht="15.75" customHeight="1">
      <c r="A4950" s="14" t="s">
        <v>11947</v>
      </c>
      <c r="B4950" s="14" t="s">
        <v>11948</v>
      </c>
      <c r="C4950" s="14">
        <v>2013.0</v>
      </c>
      <c r="D4950" s="14">
        <v>62.0</v>
      </c>
      <c r="E4950" s="14">
        <v>282346.0</v>
      </c>
      <c r="F4950" s="14" t="s">
        <v>880</v>
      </c>
      <c r="G4950" s="14" t="s">
        <v>5343</v>
      </c>
      <c r="H4950" s="14" t="s">
        <v>4883</v>
      </c>
      <c r="I4950" s="14">
        <v>0.82</v>
      </c>
      <c r="J4950" s="14">
        <v>0.503</v>
      </c>
      <c r="K4950" s="14">
        <v>0.7730840801494433</v>
      </c>
      <c r="L4950" s="14">
        <v>0.098</v>
      </c>
      <c r="M4950" s="14">
        <v>0.0725</v>
      </c>
      <c r="N4950" s="14">
        <v>0.00291</v>
      </c>
      <c r="O4950" s="14">
        <v>0.0642</v>
      </c>
      <c r="P4950" s="14">
        <v>0.622</v>
      </c>
      <c r="Q4950" s="14">
        <v>91.07</v>
      </c>
      <c r="R4950" s="14">
        <v>1.0</v>
      </c>
      <c r="S4950" s="14">
        <v>1.0</v>
      </c>
      <c r="T4950" s="14" t="s">
        <v>104</v>
      </c>
      <c r="U4950" s="14" t="s">
        <v>35</v>
      </c>
      <c r="V4950" s="16" t="s">
        <v>407</v>
      </c>
      <c r="W4950" s="17" t="s">
        <v>185</v>
      </c>
    </row>
    <row r="4951" ht="15.75" customHeight="1">
      <c r="A4951" s="14" t="s">
        <v>7712</v>
      </c>
      <c r="B4951" s="14" t="s">
        <v>7714</v>
      </c>
      <c r="C4951" s="14">
        <v>2011.0</v>
      </c>
      <c r="D4951" s="14">
        <v>62.0</v>
      </c>
      <c r="E4951" s="14">
        <v>200093.0</v>
      </c>
      <c r="F4951" s="14" t="s">
        <v>3108</v>
      </c>
      <c r="G4951" s="14" t="s">
        <v>6756</v>
      </c>
      <c r="H4951" s="14" t="s">
        <v>14217</v>
      </c>
      <c r="I4951" s="14">
        <v>0.733</v>
      </c>
      <c r="J4951" s="14">
        <v>0.652</v>
      </c>
      <c r="K4951" s="14">
        <v>0.7798216157085146</v>
      </c>
      <c r="L4951" s="14">
        <v>0.0696</v>
      </c>
      <c r="M4951" s="14">
        <v>0.419</v>
      </c>
      <c r="N4951" s="14">
        <v>2.37E-6</v>
      </c>
      <c r="O4951" s="14">
        <v>0.521</v>
      </c>
      <c r="P4951" s="14">
        <v>0.459</v>
      </c>
      <c r="Q4951" s="14">
        <v>99.998</v>
      </c>
      <c r="R4951" s="14">
        <v>7.0</v>
      </c>
      <c r="S4951" s="14">
        <v>1.0</v>
      </c>
      <c r="T4951" s="14" t="s">
        <v>103</v>
      </c>
      <c r="U4951" s="14" t="s">
        <v>35</v>
      </c>
      <c r="V4951" s="16" t="s">
        <v>54</v>
      </c>
      <c r="W4951" s="17" t="s">
        <v>251</v>
      </c>
    </row>
    <row r="4952" ht="15.75" customHeight="1">
      <c r="A4952" s="14" t="s">
        <v>11951</v>
      </c>
      <c r="B4952" s="14" t="s">
        <v>11952</v>
      </c>
      <c r="C4952" s="14">
        <v>2019.0</v>
      </c>
      <c r="D4952" s="14">
        <v>62.0</v>
      </c>
      <c r="E4952" s="14">
        <v>189733.0</v>
      </c>
      <c r="F4952" s="14" t="s">
        <v>3108</v>
      </c>
      <c r="G4952" s="14" t="s">
        <v>6756</v>
      </c>
      <c r="H4952" s="14" t="s">
        <v>7454</v>
      </c>
      <c r="I4952" s="14">
        <v>0.885</v>
      </c>
      <c r="J4952" s="14">
        <v>0.762</v>
      </c>
      <c r="K4952" s="14">
        <v>0.8565653540766035</v>
      </c>
      <c r="L4952" s="14">
        <v>0.216</v>
      </c>
      <c r="M4952" s="14">
        <v>0.219</v>
      </c>
      <c r="N4952" s="14">
        <v>0.0</v>
      </c>
      <c r="O4952" s="14">
        <v>0.162</v>
      </c>
      <c r="P4952" s="14">
        <v>0.605</v>
      </c>
      <c r="Q4952" s="14">
        <v>138.058</v>
      </c>
      <c r="R4952" s="14">
        <v>8.0</v>
      </c>
      <c r="S4952" s="14">
        <v>0.0</v>
      </c>
      <c r="T4952" s="14" t="s">
        <v>103</v>
      </c>
      <c r="U4952" s="14" t="s">
        <v>35</v>
      </c>
      <c r="V4952" s="16" t="s">
        <v>407</v>
      </c>
      <c r="W4952" s="17" t="s">
        <v>185</v>
      </c>
    </row>
    <row r="4953" ht="15.75" customHeight="1">
      <c r="A4953" s="14" t="s">
        <v>7717</v>
      </c>
      <c r="B4953" s="14" t="s">
        <v>7718</v>
      </c>
      <c r="C4953" s="14">
        <v>2025.0</v>
      </c>
      <c r="D4953" s="14">
        <v>62.0</v>
      </c>
      <c r="E4953" s="14">
        <v>215075.0</v>
      </c>
      <c r="F4953" s="14" t="s">
        <v>880</v>
      </c>
      <c r="G4953" s="14" t="s">
        <v>1822</v>
      </c>
      <c r="H4953" s="14" t="s">
        <v>7718</v>
      </c>
      <c r="I4953" s="14">
        <v>0.537</v>
      </c>
      <c r="J4953" s="14">
        <v>0.441</v>
      </c>
      <c r="K4953" s="14">
        <v>0.8173807028251155</v>
      </c>
      <c r="L4953" s="14">
        <v>0.0386</v>
      </c>
      <c r="M4953" s="14">
        <v>0.834</v>
      </c>
      <c r="N4953" s="14">
        <v>4.42E-5</v>
      </c>
      <c r="O4953" s="14">
        <v>0.126</v>
      </c>
      <c r="P4953" s="14">
        <v>0.0948</v>
      </c>
      <c r="Q4953" s="14">
        <v>95.904</v>
      </c>
      <c r="R4953" s="14">
        <v>7.0</v>
      </c>
      <c r="S4953" s="14">
        <v>1.0</v>
      </c>
      <c r="T4953" s="14" t="s">
        <v>104</v>
      </c>
      <c r="U4953" s="14" t="s">
        <v>35</v>
      </c>
      <c r="V4953" s="16" t="s">
        <v>75</v>
      </c>
      <c r="W4953" s="17" t="s">
        <v>251</v>
      </c>
    </row>
    <row r="4954" ht="15.75" customHeight="1">
      <c r="A4954" s="14" t="s">
        <v>7722</v>
      </c>
      <c r="B4954" s="14" t="s">
        <v>7723</v>
      </c>
      <c r="C4954" s="14">
        <v>2012.0</v>
      </c>
      <c r="D4954" s="14">
        <v>62.0</v>
      </c>
      <c r="E4954" s="14">
        <v>305613.0</v>
      </c>
      <c r="F4954" s="14" t="s">
        <v>880</v>
      </c>
      <c r="G4954" s="14" t="s">
        <v>1822</v>
      </c>
      <c r="H4954" s="14" t="s">
        <v>7724</v>
      </c>
      <c r="I4954" s="14">
        <v>0.237</v>
      </c>
      <c r="J4954" s="14">
        <v>0.543</v>
      </c>
      <c r="K4954" s="14">
        <v>0.783671636027984</v>
      </c>
      <c r="L4954" s="14">
        <v>0.0372</v>
      </c>
      <c r="M4954" s="14">
        <v>0.838</v>
      </c>
      <c r="N4954" s="14">
        <v>3.86E-6</v>
      </c>
      <c r="O4954" s="14">
        <v>0.0961</v>
      </c>
      <c r="P4954" s="14">
        <v>0.316</v>
      </c>
      <c r="Q4954" s="14">
        <v>73.896</v>
      </c>
      <c r="R4954" s="14">
        <v>7.0</v>
      </c>
      <c r="S4954" s="14">
        <v>1.0</v>
      </c>
      <c r="T4954" s="14" t="s">
        <v>104</v>
      </c>
      <c r="U4954" s="14" t="s">
        <v>68</v>
      </c>
      <c r="V4954" s="16" t="s">
        <v>45</v>
      </c>
      <c r="W4954" s="17" t="s">
        <v>251</v>
      </c>
    </row>
    <row r="4955" ht="15.75" customHeight="1">
      <c r="A4955" s="14" t="s">
        <v>7728</v>
      </c>
      <c r="B4955" s="14" t="s">
        <v>7730</v>
      </c>
      <c r="C4955" s="14">
        <v>2016.0</v>
      </c>
      <c r="D4955" s="14">
        <v>62.0</v>
      </c>
      <c r="E4955" s="14">
        <v>287422.0</v>
      </c>
      <c r="F4955" s="14" t="s">
        <v>3852</v>
      </c>
      <c r="G4955" s="14" t="s">
        <v>1585</v>
      </c>
      <c r="H4955" s="14" t="s">
        <v>7731</v>
      </c>
      <c r="I4955" s="14">
        <v>0.405</v>
      </c>
      <c r="J4955" s="14">
        <v>0.665</v>
      </c>
      <c r="K4955" s="14">
        <v>0.8568861891032259</v>
      </c>
      <c r="L4955" s="14">
        <v>0.0328</v>
      </c>
      <c r="M4955" s="14">
        <v>0.614</v>
      </c>
      <c r="N4955" s="14">
        <v>0.0</v>
      </c>
      <c r="O4955" s="14">
        <v>0.525</v>
      </c>
      <c r="P4955" s="14">
        <v>0.404</v>
      </c>
      <c r="Q4955" s="14">
        <v>81.921</v>
      </c>
      <c r="R4955" s="14">
        <v>4.0</v>
      </c>
      <c r="S4955" s="14">
        <v>1.0</v>
      </c>
      <c r="T4955" s="14" t="s">
        <v>104</v>
      </c>
      <c r="U4955" s="14" t="s">
        <v>68</v>
      </c>
      <c r="V4955" s="16" t="s">
        <v>54</v>
      </c>
      <c r="W4955" s="17" t="s">
        <v>251</v>
      </c>
    </row>
    <row r="4956" ht="15.75" customHeight="1">
      <c r="A4956" s="14" t="s">
        <v>11954</v>
      </c>
      <c r="B4956" s="14" t="s">
        <v>11955</v>
      </c>
      <c r="C4956" s="14">
        <v>2023.0</v>
      </c>
      <c r="D4956" s="14">
        <v>62.0</v>
      </c>
      <c r="E4956" s="14">
        <v>200437.0</v>
      </c>
      <c r="F4956" s="14" t="s">
        <v>3852</v>
      </c>
      <c r="G4956" s="14" t="s">
        <v>1585</v>
      </c>
      <c r="H4956" s="14" t="s">
        <v>11956</v>
      </c>
      <c r="I4956" s="14">
        <v>0.635</v>
      </c>
      <c r="J4956" s="14">
        <v>0.376</v>
      </c>
      <c r="K4956" s="14">
        <v>0.7957564220307627</v>
      </c>
      <c r="L4956" s="14">
        <v>0.0296</v>
      </c>
      <c r="M4956" s="14">
        <v>0.561</v>
      </c>
      <c r="N4956" s="14">
        <v>0.0</v>
      </c>
      <c r="O4956" s="14">
        <v>0.0919</v>
      </c>
      <c r="P4956" s="14">
        <v>0.522</v>
      </c>
      <c r="Q4956" s="14">
        <v>123.947</v>
      </c>
      <c r="R4956" s="14">
        <v>9.0</v>
      </c>
      <c r="S4956" s="14">
        <v>1.0</v>
      </c>
      <c r="T4956" s="14" t="s">
        <v>104</v>
      </c>
      <c r="U4956" s="14" t="s">
        <v>35</v>
      </c>
      <c r="V4956" s="16" t="s">
        <v>333</v>
      </c>
      <c r="W4956" s="17" t="s">
        <v>185</v>
      </c>
    </row>
    <row r="4957" ht="15.75" customHeight="1">
      <c r="A4957" s="14" t="s">
        <v>11957</v>
      </c>
      <c r="B4957" s="14" t="s">
        <v>11958</v>
      </c>
      <c r="C4957" s="14">
        <v>2012.0</v>
      </c>
      <c r="D4957" s="14">
        <v>62.0</v>
      </c>
      <c r="E4957" s="14">
        <v>341360.0</v>
      </c>
      <c r="F4957" s="14" t="s">
        <v>1629</v>
      </c>
      <c r="G4957" s="14" t="s">
        <v>3165</v>
      </c>
      <c r="H4957" s="14" t="s">
        <v>11960</v>
      </c>
      <c r="I4957" s="14">
        <v>0.804</v>
      </c>
      <c r="J4957" s="14">
        <v>0.748</v>
      </c>
      <c r="K4957" s="14">
        <v>0.6715504887243269</v>
      </c>
      <c r="L4957" s="14">
        <v>0.0616</v>
      </c>
      <c r="M4957" s="14">
        <v>0.11</v>
      </c>
      <c r="N4957" s="14">
        <v>0.0</v>
      </c>
      <c r="O4957" s="14">
        <v>0.0998</v>
      </c>
      <c r="P4957" s="14">
        <v>0.699</v>
      </c>
      <c r="Q4957" s="14">
        <v>131.989</v>
      </c>
      <c r="R4957" s="14">
        <v>1.0</v>
      </c>
      <c r="S4957" s="14">
        <v>0.0</v>
      </c>
      <c r="T4957" s="14" t="s">
        <v>104</v>
      </c>
      <c r="U4957" s="14" t="s">
        <v>35</v>
      </c>
      <c r="V4957" s="16" t="s">
        <v>407</v>
      </c>
      <c r="W4957" s="17" t="s">
        <v>185</v>
      </c>
    </row>
    <row r="4958" ht="15.75" customHeight="1">
      <c r="A4958" s="14" t="s">
        <v>11961</v>
      </c>
      <c r="B4958" s="14" t="s">
        <v>11962</v>
      </c>
      <c r="C4958" s="14">
        <v>2009.0</v>
      </c>
      <c r="D4958" s="14">
        <v>62.0</v>
      </c>
      <c r="E4958" s="14">
        <v>290053.0</v>
      </c>
      <c r="F4958" s="14" t="s">
        <v>8886</v>
      </c>
      <c r="G4958" s="14" t="s">
        <v>8887</v>
      </c>
      <c r="H4958" s="14" t="s">
        <v>11963</v>
      </c>
      <c r="I4958" s="14">
        <v>0.432</v>
      </c>
      <c r="J4958" s="14">
        <v>0.695</v>
      </c>
      <c r="K4958" s="14">
        <v>0.8029003486235559</v>
      </c>
      <c r="L4958" s="14">
        <v>0.111</v>
      </c>
      <c r="M4958" s="14">
        <v>0.732</v>
      </c>
      <c r="N4958" s="14">
        <v>0.0014</v>
      </c>
      <c r="O4958" s="14">
        <v>0.274</v>
      </c>
      <c r="P4958" s="14">
        <v>0.513</v>
      </c>
      <c r="Q4958" s="14">
        <v>116.153</v>
      </c>
      <c r="R4958" s="14">
        <v>1.0</v>
      </c>
      <c r="S4958" s="14">
        <v>1.0</v>
      </c>
      <c r="T4958" s="14" t="s">
        <v>104</v>
      </c>
      <c r="U4958" s="14" t="s">
        <v>35</v>
      </c>
      <c r="V4958" s="16" t="s">
        <v>333</v>
      </c>
      <c r="W4958" s="17" t="s">
        <v>185</v>
      </c>
    </row>
    <row r="4959" ht="15.75" customHeight="1">
      <c r="A4959" s="14" t="s">
        <v>7735</v>
      </c>
      <c r="B4959" s="14" t="s">
        <v>7736</v>
      </c>
      <c r="C4959" s="14">
        <v>2007.0</v>
      </c>
      <c r="D4959" s="14">
        <v>62.0</v>
      </c>
      <c r="E4959" s="14">
        <v>397026.0</v>
      </c>
      <c r="F4959" s="14" t="s">
        <v>880</v>
      </c>
      <c r="G4959" s="14" t="s">
        <v>1822</v>
      </c>
      <c r="H4959" s="14" t="s">
        <v>6930</v>
      </c>
      <c r="I4959" s="14">
        <v>0.41</v>
      </c>
      <c r="J4959" s="14">
        <v>0.633</v>
      </c>
      <c r="K4959" s="14">
        <v>0.8249951874569549</v>
      </c>
      <c r="L4959" s="14">
        <v>0.0378</v>
      </c>
      <c r="M4959" s="14">
        <v>0.513</v>
      </c>
      <c r="N4959" s="14">
        <v>0.0</v>
      </c>
      <c r="O4959" s="14">
        <v>0.116</v>
      </c>
      <c r="P4959" s="14">
        <v>0.344</v>
      </c>
      <c r="Q4959" s="14">
        <v>101.461</v>
      </c>
      <c r="R4959" s="14">
        <v>0.0</v>
      </c>
      <c r="S4959" s="14">
        <v>1.0</v>
      </c>
      <c r="T4959" s="14" t="s">
        <v>104</v>
      </c>
      <c r="U4959" s="14" t="s">
        <v>35</v>
      </c>
      <c r="V4959" s="16" t="s">
        <v>45</v>
      </c>
      <c r="W4959" s="17" t="s">
        <v>251</v>
      </c>
    </row>
    <row r="4960" ht="15.75" customHeight="1">
      <c r="A4960" s="14" t="s">
        <v>11964</v>
      </c>
      <c r="B4960" s="14" t="s">
        <v>11965</v>
      </c>
      <c r="C4960" s="14">
        <v>2017.0</v>
      </c>
      <c r="D4960" s="14">
        <v>62.0</v>
      </c>
      <c r="E4960" s="14">
        <v>244416.0</v>
      </c>
      <c r="F4960" s="14" t="s">
        <v>11538</v>
      </c>
      <c r="G4960" s="14" t="s">
        <v>11539</v>
      </c>
      <c r="H4960" s="14" t="s">
        <v>11966</v>
      </c>
      <c r="I4960" s="14">
        <v>0.676</v>
      </c>
      <c r="J4960" s="14">
        <v>0.935</v>
      </c>
      <c r="K4960" s="14">
        <v>0.8996428036511103</v>
      </c>
      <c r="L4960" s="14">
        <v>0.0892</v>
      </c>
      <c r="M4960" s="14">
        <v>0.00917</v>
      </c>
      <c r="N4960" s="14">
        <v>0.0</v>
      </c>
      <c r="O4960" s="14">
        <v>0.097</v>
      </c>
      <c r="P4960" s="14">
        <v>0.802</v>
      </c>
      <c r="Q4960" s="14">
        <v>144.944</v>
      </c>
      <c r="R4960" s="14">
        <v>5.0</v>
      </c>
      <c r="S4960" s="14">
        <v>0.0</v>
      </c>
      <c r="T4960" s="14" t="s">
        <v>104</v>
      </c>
      <c r="U4960" s="14" t="s">
        <v>68</v>
      </c>
      <c r="V4960" s="16" t="s">
        <v>560</v>
      </c>
      <c r="W4960" s="17" t="s">
        <v>185</v>
      </c>
    </row>
    <row r="4961" ht="15.75" customHeight="1">
      <c r="A4961" s="14" t="s">
        <v>11969</v>
      </c>
      <c r="B4961" s="14" t="s">
        <v>11970</v>
      </c>
      <c r="C4961" s="14">
        <v>2019.0</v>
      </c>
      <c r="D4961" s="14">
        <v>62.0</v>
      </c>
      <c r="E4961" s="14">
        <v>166461.0</v>
      </c>
      <c r="F4961" s="14" t="s">
        <v>11971</v>
      </c>
      <c r="G4961" s="14" t="s">
        <v>11972</v>
      </c>
      <c r="H4961" s="14" t="s">
        <v>11970</v>
      </c>
      <c r="I4961" s="14">
        <v>0.785</v>
      </c>
      <c r="J4961" s="14">
        <v>0.722</v>
      </c>
      <c r="K4961" s="14">
        <v>0.9187859602395829</v>
      </c>
      <c r="L4961" s="14">
        <v>0.158</v>
      </c>
      <c r="M4961" s="14">
        <v>0.0363</v>
      </c>
      <c r="N4961" s="14">
        <v>4.24E-6</v>
      </c>
      <c r="O4961" s="14">
        <v>0.452</v>
      </c>
      <c r="P4961" s="14">
        <v>0.848</v>
      </c>
      <c r="Q4961" s="14">
        <v>189.857</v>
      </c>
      <c r="R4961" s="14">
        <v>10.0</v>
      </c>
      <c r="S4961" s="14">
        <v>0.0</v>
      </c>
      <c r="T4961" s="14" t="s">
        <v>104</v>
      </c>
      <c r="U4961" s="14" t="s">
        <v>94</v>
      </c>
      <c r="V4961" s="16" t="s">
        <v>560</v>
      </c>
      <c r="W4961" s="17" t="s">
        <v>185</v>
      </c>
    </row>
    <row r="4962" ht="15.75" customHeight="1">
      <c r="A4962" s="14" t="s">
        <v>11974</v>
      </c>
      <c r="B4962" s="14" t="s">
        <v>11975</v>
      </c>
      <c r="C4962" s="14">
        <v>2014.0</v>
      </c>
      <c r="D4962" s="14">
        <v>62.0</v>
      </c>
      <c r="E4962" s="14">
        <v>230468.0</v>
      </c>
      <c r="F4962" s="14" t="s">
        <v>3978</v>
      </c>
      <c r="G4962" s="14" t="s">
        <v>3979</v>
      </c>
      <c r="H4962" s="14" t="s">
        <v>7419</v>
      </c>
      <c r="I4962" s="14">
        <v>0.835</v>
      </c>
      <c r="J4962" s="14">
        <v>0.718</v>
      </c>
      <c r="K4962" s="14">
        <v>0.8330160631225161</v>
      </c>
      <c r="L4962" s="14">
        <v>0.0818</v>
      </c>
      <c r="M4962" s="14">
        <v>0.363</v>
      </c>
      <c r="N4962" s="14">
        <v>9.19E-4</v>
      </c>
      <c r="O4962" s="14">
        <v>0.0625</v>
      </c>
      <c r="P4962" s="14">
        <v>0.64</v>
      </c>
      <c r="Q4962" s="14">
        <v>139.964</v>
      </c>
      <c r="R4962" s="14">
        <v>0.0</v>
      </c>
      <c r="S4962" s="14">
        <v>1.0</v>
      </c>
      <c r="T4962" s="14" t="s">
        <v>104</v>
      </c>
      <c r="U4962" s="14" t="s">
        <v>68</v>
      </c>
      <c r="V4962" s="16" t="s">
        <v>407</v>
      </c>
      <c r="W4962" s="17" t="s">
        <v>185</v>
      </c>
    </row>
    <row r="4963" ht="15.75" customHeight="1">
      <c r="A4963" s="14" t="s">
        <v>11976</v>
      </c>
      <c r="B4963" s="14" t="s">
        <v>11977</v>
      </c>
      <c r="C4963" s="14">
        <v>2024.0</v>
      </c>
      <c r="D4963" s="14">
        <v>62.0</v>
      </c>
      <c r="E4963" s="14">
        <v>173400.0</v>
      </c>
      <c r="F4963" s="14" t="s">
        <v>11978</v>
      </c>
      <c r="G4963" s="14" t="s">
        <v>11979</v>
      </c>
      <c r="H4963" s="14" t="s">
        <v>11977</v>
      </c>
      <c r="I4963" s="14">
        <v>0.749</v>
      </c>
      <c r="J4963" s="14">
        <v>0.879</v>
      </c>
      <c r="K4963" s="14">
        <v>0.8977391824931505</v>
      </c>
      <c r="L4963" s="14">
        <v>0.0816</v>
      </c>
      <c r="M4963" s="14">
        <v>0.204</v>
      </c>
      <c r="N4963" s="14">
        <v>3.09E-5</v>
      </c>
      <c r="O4963" s="14">
        <v>0.808</v>
      </c>
      <c r="P4963" s="14">
        <v>0.847</v>
      </c>
      <c r="Q4963" s="14">
        <v>100.039</v>
      </c>
      <c r="R4963" s="14">
        <v>8.0</v>
      </c>
      <c r="S4963" s="14">
        <v>1.0</v>
      </c>
      <c r="T4963" s="14" t="s">
        <v>104</v>
      </c>
      <c r="U4963" s="14" t="s">
        <v>35</v>
      </c>
      <c r="V4963" s="16" t="s">
        <v>560</v>
      </c>
      <c r="W4963" s="17" t="s">
        <v>185</v>
      </c>
    </row>
    <row r="4964" ht="15.75" customHeight="1">
      <c r="A4964" s="14" t="s">
        <v>11981</v>
      </c>
      <c r="B4964" s="14" t="s">
        <v>11982</v>
      </c>
      <c r="C4964" s="14">
        <v>2010.0</v>
      </c>
      <c r="D4964" s="14">
        <v>62.0</v>
      </c>
      <c r="E4964" s="14">
        <v>285108.0</v>
      </c>
      <c r="F4964" s="14" t="s">
        <v>880</v>
      </c>
      <c r="G4964" s="14" t="s">
        <v>1822</v>
      </c>
      <c r="H4964" s="14" t="s">
        <v>10120</v>
      </c>
      <c r="I4964" s="14">
        <v>0.702</v>
      </c>
      <c r="J4964" s="14">
        <v>0.694</v>
      </c>
      <c r="K4964" s="14">
        <v>0.8517100506737171</v>
      </c>
      <c r="L4964" s="14">
        <v>0.0286</v>
      </c>
      <c r="M4964" s="14">
        <v>0.685</v>
      </c>
      <c r="N4964" s="14">
        <v>5.96E-5</v>
      </c>
      <c r="O4964" s="14">
        <v>0.168</v>
      </c>
      <c r="P4964" s="14">
        <v>0.76</v>
      </c>
      <c r="Q4964" s="14">
        <v>130.024</v>
      </c>
      <c r="R4964" s="14">
        <v>2.0</v>
      </c>
      <c r="S4964" s="14">
        <v>1.0</v>
      </c>
      <c r="T4964" s="14" t="s">
        <v>104</v>
      </c>
      <c r="U4964" s="14" t="s">
        <v>68</v>
      </c>
      <c r="V4964" s="16" t="s">
        <v>181</v>
      </c>
      <c r="W4964" s="17" t="s">
        <v>185</v>
      </c>
    </row>
    <row r="4965" ht="15.75" customHeight="1">
      <c r="A4965" s="14" t="s">
        <v>7739</v>
      </c>
      <c r="B4965" s="14" t="s">
        <v>7740</v>
      </c>
      <c r="C4965" s="14">
        <v>2008.0</v>
      </c>
      <c r="D4965" s="14">
        <v>62.0</v>
      </c>
      <c r="E4965" s="14">
        <v>343741.0</v>
      </c>
      <c r="F4965" s="14" t="s">
        <v>1629</v>
      </c>
      <c r="G4965" s="14" t="s">
        <v>1796</v>
      </c>
      <c r="H4965" s="14" t="s">
        <v>7741</v>
      </c>
      <c r="I4965" s="14">
        <v>0.59</v>
      </c>
      <c r="J4965" s="14">
        <v>0.414</v>
      </c>
      <c r="K4965" s="14">
        <v>0.709451799869325</v>
      </c>
      <c r="L4965" s="14">
        <v>0.0346</v>
      </c>
      <c r="M4965" s="14">
        <v>0.781</v>
      </c>
      <c r="N4965" s="14">
        <v>5.22E-4</v>
      </c>
      <c r="O4965" s="14">
        <v>0.146</v>
      </c>
      <c r="P4965" s="14">
        <v>0.292</v>
      </c>
      <c r="Q4965" s="14">
        <v>82.002</v>
      </c>
      <c r="R4965" s="14">
        <v>10.0</v>
      </c>
      <c r="S4965" s="14">
        <v>1.0</v>
      </c>
      <c r="T4965" s="14" t="s">
        <v>104</v>
      </c>
      <c r="U4965" s="14" t="s">
        <v>35</v>
      </c>
      <c r="V4965" s="16" t="s">
        <v>36</v>
      </c>
      <c r="W4965" s="17" t="s">
        <v>251</v>
      </c>
    </row>
    <row r="4966" ht="15.75" customHeight="1">
      <c r="A4966" s="14" t="s">
        <v>7745</v>
      </c>
      <c r="B4966" s="14" t="s">
        <v>7747</v>
      </c>
      <c r="C4966" s="14">
        <v>2014.0</v>
      </c>
      <c r="D4966" s="14">
        <v>62.0</v>
      </c>
      <c r="E4966" s="14">
        <v>242668.0</v>
      </c>
      <c r="F4966" s="14" t="s">
        <v>7748</v>
      </c>
      <c r="G4966" s="14" t="s">
        <v>1548</v>
      </c>
      <c r="H4966" s="14" t="s">
        <v>7749</v>
      </c>
      <c r="I4966" s="14">
        <v>0.388</v>
      </c>
      <c r="J4966" s="14">
        <v>0.532</v>
      </c>
      <c r="K4966" s="14">
        <v>0.8386199815875213</v>
      </c>
      <c r="L4966" s="14">
        <v>0.0414</v>
      </c>
      <c r="M4966" s="14">
        <v>0.456</v>
      </c>
      <c r="N4966" s="14">
        <v>0.0</v>
      </c>
      <c r="O4966" s="14">
        <v>0.167</v>
      </c>
      <c r="P4966" s="14">
        <v>0.444</v>
      </c>
      <c r="Q4966" s="14">
        <v>179.642</v>
      </c>
      <c r="R4966" s="14">
        <v>8.0</v>
      </c>
      <c r="S4966" s="14">
        <v>1.0</v>
      </c>
      <c r="T4966" s="14" t="s">
        <v>104</v>
      </c>
      <c r="U4966" s="14" t="s">
        <v>94</v>
      </c>
      <c r="V4966" s="16" t="s">
        <v>54</v>
      </c>
      <c r="W4966" s="17" t="s">
        <v>251</v>
      </c>
    </row>
    <row r="4967" ht="15.75" customHeight="1">
      <c r="A4967" s="14" t="s">
        <v>23280</v>
      </c>
      <c r="B4967" s="14" t="s">
        <v>23281</v>
      </c>
      <c r="C4967" s="14">
        <v>2008.0</v>
      </c>
      <c r="D4967" s="14">
        <v>62.0</v>
      </c>
      <c r="E4967" s="14">
        <v>300680.0</v>
      </c>
      <c r="F4967" s="14" t="s">
        <v>23195</v>
      </c>
      <c r="G4967" s="14" t="s">
        <v>23282</v>
      </c>
      <c r="H4967" s="14" t="s">
        <v>23283</v>
      </c>
      <c r="I4967" s="14">
        <v>0.824</v>
      </c>
      <c r="J4967" s="14">
        <v>0.776</v>
      </c>
      <c r="K4967" s="14">
        <v>0.8395397086638391</v>
      </c>
      <c r="L4967" s="14">
        <v>0.0506</v>
      </c>
      <c r="M4967" s="14">
        <v>0.202</v>
      </c>
      <c r="N4967" s="14">
        <v>2.88E-4</v>
      </c>
      <c r="O4967" s="14">
        <v>0.258</v>
      </c>
      <c r="P4967" s="14">
        <v>0.96</v>
      </c>
      <c r="Q4967" s="14">
        <v>95.339</v>
      </c>
      <c r="R4967" s="14">
        <v>7.0</v>
      </c>
      <c r="S4967" s="14">
        <v>1.0</v>
      </c>
      <c r="T4967" s="14" t="s">
        <v>1264</v>
      </c>
      <c r="U4967" s="14" t="s">
        <v>35</v>
      </c>
      <c r="V4967" s="16" t="s">
        <v>819</v>
      </c>
      <c r="W4967" s="17" t="s">
        <v>185</v>
      </c>
    </row>
    <row r="4968" ht="15.75" customHeight="1">
      <c r="A4968" s="14" t="s">
        <v>23284</v>
      </c>
      <c r="B4968" s="14" t="s">
        <v>23285</v>
      </c>
      <c r="C4968" s="14">
        <v>1997.0</v>
      </c>
      <c r="D4968" s="14">
        <v>62.0</v>
      </c>
      <c r="E4968" s="14">
        <v>205333.0</v>
      </c>
      <c r="F4968" s="14" t="s">
        <v>20108</v>
      </c>
      <c r="G4968" s="14" t="s">
        <v>23286</v>
      </c>
      <c r="H4968" s="14" t="s">
        <v>23287</v>
      </c>
      <c r="I4968" s="14">
        <v>0.681</v>
      </c>
      <c r="J4968" s="14">
        <v>0.907</v>
      </c>
      <c r="K4968" s="14">
        <v>0.799499497341358</v>
      </c>
      <c r="L4968" s="14">
        <v>0.0699</v>
      </c>
      <c r="M4968" s="14">
        <v>0.0497</v>
      </c>
      <c r="N4968" s="14">
        <v>0.0</v>
      </c>
      <c r="O4968" s="14">
        <v>0.715</v>
      </c>
      <c r="P4968" s="14">
        <v>0.94</v>
      </c>
      <c r="Q4968" s="14">
        <v>149.938</v>
      </c>
      <c r="R4968" s="14">
        <v>7.0</v>
      </c>
      <c r="S4968" s="14">
        <v>1.0</v>
      </c>
      <c r="T4968" s="14" t="s">
        <v>1264</v>
      </c>
      <c r="U4968" s="14" t="s">
        <v>35</v>
      </c>
      <c r="V4968" s="16" t="s">
        <v>819</v>
      </c>
      <c r="W4968" s="17" t="s">
        <v>185</v>
      </c>
    </row>
    <row r="4969" ht="15.75" customHeight="1">
      <c r="A4969" s="14" t="s">
        <v>23288</v>
      </c>
      <c r="B4969" s="14" t="s">
        <v>22412</v>
      </c>
      <c r="C4969" s="14">
        <v>2002.0</v>
      </c>
      <c r="D4969" s="14">
        <v>62.0</v>
      </c>
      <c r="E4969" s="14">
        <v>353600.0</v>
      </c>
      <c r="F4969" s="14" t="s">
        <v>1238</v>
      </c>
      <c r="G4969" s="14" t="s">
        <v>21529</v>
      </c>
      <c r="H4969" s="14" t="s">
        <v>23289</v>
      </c>
      <c r="I4969" s="14">
        <v>0.519</v>
      </c>
      <c r="J4969" s="14">
        <v>0.414</v>
      </c>
      <c r="K4969" s="14">
        <v>0.7851474771504471</v>
      </c>
      <c r="L4969" s="14">
        <v>0.0284</v>
      </c>
      <c r="M4969" s="14">
        <v>0.366</v>
      </c>
      <c r="N4969" s="14">
        <v>0.0</v>
      </c>
      <c r="O4969" s="14">
        <v>0.29</v>
      </c>
      <c r="P4969" s="14">
        <v>0.147</v>
      </c>
      <c r="Q4969" s="14">
        <v>122.797</v>
      </c>
      <c r="R4969" s="14">
        <v>2.0</v>
      </c>
      <c r="S4969" s="14">
        <v>1.0</v>
      </c>
      <c r="T4969" s="14" t="s">
        <v>1264</v>
      </c>
      <c r="U4969" s="14" t="s">
        <v>35</v>
      </c>
      <c r="V4969" s="16" t="s">
        <v>58</v>
      </c>
      <c r="W4969" s="17" t="s">
        <v>251</v>
      </c>
    </row>
    <row r="4970" ht="15.75" customHeight="1">
      <c r="A4970" s="14" t="s">
        <v>23290</v>
      </c>
      <c r="B4970" s="14" t="s">
        <v>23291</v>
      </c>
      <c r="C4970" s="14">
        <v>2021.0</v>
      </c>
      <c r="D4970" s="14">
        <v>62.0</v>
      </c>
      <c r="E4970" s="14">
        <v>289000.0</v>
      </c>
      <c r="F4970" s="14" t="s">
        <v>16955</v>
      </c>
      <c r="G4970" s="14" t="s">
        <v>16957</v>
      </c>
      <c r="H4970" s="14" t="s">
        <v>22721</v>
      </c>
      <c r="I4970" s="14">
        <v>0.342</v>
      </c>
      <c r="J4970" s="14">
        <v>0.443</v>
      </c>
      <c r="K4970" s="14">
        <v>0.7018373152374857</v>
      </c>
      <c r="L4970" s="14">
        <v>0.0359</v>
      </c>
      <c r="M4970" s="14">
        <v>0.418</v>
      </c>
      <c r="N4970" s="14">
        <v>1.38E-4</v>
      </c>
      <c r="O4970" s="14">
        <v>0.127</v>
      </c>
      <c r="P4970" s="14">
        <v>0.293</v>
      </c>
      <c r="Q4970" s="14">
        <v>169.648</v>
      </c>
      <c r="R4970" s="14">
        <v>11.0</v>
      </c>
      <c r="S4970" s="14">
        <v>0.0</v>
      </c>
      <c r="T4970" s="14" t="s">
        <v>1264</v>
      </c>
      <c r="U4970" s="14" t="s">
        <v>35</v>
      </c>
      <c r="V4970" s="16" t="s">
        <v>36</v>
      </c>
      <c r="W4970" s="17" t="s">
        <v>251</v>
      </c>
    </row>
    <row r="4971" ht="15.75" customHeight="1">
      <c r="A4971" s="14" t="s">
        <v>23292</v>
      </c>
      <c r="B4971" s="14" t="s">
        <v>23293</v>
      </c>
      <c r="C4971" s="14">
        <v>2020.0</v>
      </c>
      <c r="D4971" s="14">
        <v>62.0</v>
      </c>
      <c r="E4971" s="14">
        <v>222926.0</v>
      </c>
      <c r="F4971" s="14" t="s">
        <v>22029</v>
      </c>
      <c r="G4971" s="14" t="s">
        <v>22030</v>
      </c>
      <c r="H4971" s="14" t="s">
        <v>22114</v>
      </c>
      <c r="I4971" s="14">
        <v>0.496</v>
      </c>
      <c r="J4971" s="14">
        <v>0.839</v>
      </c>
      <c r="K4971" s="14">
        <v>0.8334866211615622</v>
      </c>
      <c r="L4971" s="14">
        <v>0.0375</v>
      </c>
      <c r="M4971" s="14">
        <v>0.0592</v>
      </c>
      <c r="N4971" s="14">
        <v>1.56E-5</v>
      </c>
      <c r="O4971" s="14">
        <v>0.114</v>
      </c>
      <c r="P4971" s="14">
        <v>0.412</v>
      </c>
      <c r="Q4971" s="14">
        <v>133.285</v>
      </c>
      <c r="R4971" s="14">
        <v>7.0</v>
      </c>
      <c r="S4971" s="14">
        <v>1.0</v>
      </c>
      <c r="T4971" s="14" t="s">
        <v>1264</v>
      </c>
      <c r="U4971" s="14" t="s">
        <v>35</v>
      </c>
      <c r="V4971" s="16" t="s">
        <v>54</v>
      </c>
      <c r="W4971" s="17" t="s">
        <v>251</v>
      </c>
    </row>
    <row r="4972" ht="15.75" customHeight="1">
      <c r="A4972" s="14" t="s">
        <v>23294</v>
      </c>
      <c r="B4972" s="14" t="s">
        <v>22774</v>
      </c>
      <c r="C4972" s="14">
        <v>2021.0</v>
      </c>
      <c r="D4972" s="14">
        <v>62.0</v>
      </c>
      <c r="E4972" s="14">
        <v>239000.0</v>
      </c>
      <c r="F4972" s="14" t="s">
        <v>16955</v>
      </c>
      <c r="G4972" s="14" t="s">
        <v>16957</v>
      </c>
      <c r="H4972" s="14" t="s">
        <v>22721</v>
      </c>
      <c r="I4972" s="14">
        <v>0.363</v>
      </c>
      <c r="J4972" s="14">
        <v>0.548</v>
      </c>
      <c r="K4972" s="14">
        <v>0.722392145943097</v>
      </c>
      <c r="L4972" s="14">
        <v>0.068</v>
      </c>
      <c r="M4972" s="14">
        <v>0.35</v>
      </c>
      <c r="N4972" s="14">
        <v>3.36E-5</v>
      </c>
      <c r="O4972" s="14">
        <v>0.095</v>
      </c>
      <c r="P4972" s="14">
        <v>0.527</v>
      </c>
      <c r="Q4972" s="14">
        <v>64.743</v>
      </c>
      <c r="R4972" s="14">
        <v>6.0</v>
      </c>
      <c r="S4972" s="14">
        <v>0.0</v>
      </c>
      <c r="T4972" s="14" t="s">
        <v>1264</v>
      </c>
      <c r="U4972" s="14" t="s">
        <v>35</v>
      </c>
      <c r="V4972" s="16" t="s">
        <v>333</v>
      </c>
      <c r="W4972" s="17" t="s">
        <v>185</v>
      </c>
    </row>
    <row r="4973" ht="15.75" customHeight="1">
      <c r="A4973" s="14" t="s">
        <v>23295</v>
      </c>
      <c r="B4973" s="14" t="s">
        <v>23296</v>
      </c>
      <c r="C4973" s="14">
        <v>2021.0</v>
      </c>
      <c r="D4973" s="14">
        <v>62.0</v>
      </c>
      <c r="E4973" s="14">
        <v>159665.0</v>
      </c>
      <c r="F4973" s="14" t="s">
        <v>9973</v>
      </c>
      <c r="G4973" s="14" t="s">
        <v>23297</v>
      </c>
      <c r="H4973" s="14" t="s">
        <v>23298</v>
      </c>
      <c r="I4973" s="14">
        <v>0.778</v>
      </c>
      <c r="J4973" s="14">
        <v>0.651</v>
      </c>
      <c r="K4973" s="14">
        <v>0.8585331422398877</v>
      </c>
      <c r="L4973" s="14">
        <v>0.266</v>
      </c>
      <c r="M4973" s="14">
        <v>0.167</v>
      </c>
      <c r="N4973" s="14">
        <v>0.0</v>
      </c>
      <c r="O4973" s="14">
        <v>0.177</v>
      </c>
      <c r="P4973" s="14">
        <v>0.569</v>
      </c>
      <c r="Q4973" s="14">
        <v>100.094</v>
      </c>
      <c r="R4973" s="14">
        <v>9.0</v>
      </c>
      <c r="S4973" s="14">
        <v>0.0</v>
      </c>
      <c r="T4973" s="14" t="s">
        <v>1264</v>
      </c>
      <c r="U4973" s="14" t="s">
        <v>35</v>
      </c>
      <c r="V4973" s="16" t="s">
        <v>333</v>
      </c>
      <c r="W4973" s="17" t="s">
        <v>185</v>
      </c>
    </row>
    <row r="4974" ht="15.75" customHeight="1">
      <c r="A4974" s="14" t="s">
        <v>11983</v>
      </c>
      <c r="B4974" s="14" t="s">
        <v>11984</v>
      </c>
      <c r="C4974" s="14">
        <v>2024.0</v>
      </c>
      <c r="D4974" s="14">
        <v>62.0</v>
      </c>
      <c r="E4974" s="14">
        <v>143242.0</v>
      </c>
      <c r="F4974" s="14" t="s">
        <v>8031</v>
      </c>
      <c r="G4974" s="14" t="s">
        <v>8032</v>
      </c>
      <c r="H4974" s="14" t="s">
        <v>11984</v>
      </c>
      <c r="I4974" s="14">
        <v>0.607</v>
      </c>
      <c r="J4974" s="14">
        <v>0.857</v>
      </c>
      <c r="K4974" s="14">
        <v>0.9041772720273743</v>
      </c>
      <c r="L4974" s="14">
        <v>0.301</v>
      </c>
      <c r="M4974" s="14">
        <v>0.164</v>
      </c>
      <c r="N4974" s="14">
        <v>0.0</v>
      </c>
      <c r="O4974" s="14">
        <v>0.211</v>
      </c>
      <c r="P4974" s="14">
        <v>0.732</v>
      </c>
      <c r="Q4974" s="14">
        <v>179.749</v>
      </c>
      <c r="R4974" s="14">
        <v>2.0</v>
      </c>
      <c r="S4974" s="14">
        <v>1.0</v>
      </c>
      <c r="T4974" s="14" t="s">
        <v>103</v>
      </c>
      <c r="U4974" s="14" t="s">
        <v>35</v>
      </c>
      <c r="V4974" s="16" t="s">
        <v>181</v>
      </c>
      <c r="W4974" s="17" t="s">
        <v>185</v>
      </c>
    </row>
    <row r="4975" ht="15.75" customHeight="1">
      <c r="A4975" s="14" t="s">
        <v>11987</v>
      </c>
      <c r="B4975" s="14" t="s">
        <v>11988</v>
      </c>
      <c r="C4975" s="14">
        <v>1994.0</v>
      </c>
      <c r="D4975" s="14">
        <v>62.0</v>
      </c>
      <c r="E4975" s="14">
        <v>162093.0</v>
      </c>
      <c r="F4975" s="14" t="s">
        <v>1683</v>
      </c>
      <c r="G4975" s="14" t="s">
        <v>11989</v>
      </c>
      <c r="H4975" s="14" t="s">
        <v>11990</v>
      </c>
      <c r="I4975" s="14">
        <v>0.321</v>
      </c>
      <c r="J4975" s="14">
        <v>0.474</v>
      </c>
      <c r="K4975" s="14">
        <v>0.7737899172080127</v>
      </c>
      <c r="L4975" s="14">
        <v>0.0348</v>
      </c>
      <c r="M4975" s="14">
        <v>0.743</v>
      </c>
      <c r="N4975" s="14">
        <v>0.0</v>
      </c>
      <c r="O4975" s="14">
        <v>0.204</v>
      </c>
      <c r="P4975" s="14">
        <v>0.804</v>
      </c>
      <c r="Q4975" s="14">
        <v>121.199</v>
      </c>
      <c r="R4975" s="14">
        <v>5.0</v>
      </c>
      <c r="S4975" s="14">
        <v>1.0</v>
      </c>
      <c r="T4975" s="14" t="s">
        <v>103</v>
      </c>
      <c r="U4975" s="14" t="s">
        <v>94</v>
      </c>
      <c r="V4975" s="16" t="s">
        <v>560</v>
      </c>
      <c r="W4975" s="17" t="s">
        <v>185</v>
      </c>
    </row>
    <row r="4976" ht="15.75" customHeight="1">
      <c r="A4976" s="14" t="s">
        <v>23299</v>
      </c>
      <c r="B4976" s="14" t="s">
        <v>23300</v>
      </c>
      <c r="C4976" s="14">
        <v>2024.0</v>
      </c>
      <c r="D4976" s="14">
        <v>62.0</v>
      </c>
      <c r="E4976" s="14">
        <v>209289.0</v>
      </c>
      <c r="F4976" s="14" t="s">
        <v>22417</v>
      </c>
      <c r="G4976" s="14" t="s">
        <v>22418</v>
      </c>
      <c r="H4976" s="14" t="s">
        <v>23301</v>
      </c>
      <c r="I4976" s="14">
        <v>0.81</v>
      </c>
      <c r="J4976" s="14">
        <v>0.554</v>
      </c>
      <c r="K4976" s="14">
        <v>0.8540414518671735</v>
      </c>
      <c r="L4976" s="14">
        <v>0.175</v>
      </c>
      <c r="M4976" s="14">
        <v>0.724</v>
      </c>
      <c r="N4976" s="14">
        <v>0.0</v>
      </c>
      <c r="O4976" s="14">
        <v>0.116</v>
      </c>
      <c r="P4976" s="14">
        <v>0.792</v>
      </c>
      <c r="Q4976" s="14">
        <v>93.038</v>
      </c>
      <c r="R4976" s="14">
        <v>10.0</v>
      </c>
      <c r="S4976" s="14">
        <v>0.0</v>
      </c>
      <c r="T4976" s="14" t="s">
        <v>1264</v>
      </c>
      <c r="U4976" s="14" t="s">
        <v>68</v>
      </c>
      <c r="V4976" s="16" t="s">
        <v>181</v>
      </c>
      <c r="W4976" s="17" t="s">
        <v>185</v>
      </c>
    </row>
    <row r="4977" ht="15.75" customHeight="1">
      <c r="A4977" s="14" t="s">
        <v>7750</v>
      </c>
      <c r="B4977" s="14" t="s">
        <v>7751</v>
      </c>
      <c r="C4977" s="14">
        <v>2025.0</v>
      </c>
      <c r="D4977" s="14">
        <v>62.0</v>
      </c>
      <c r="E4977" s="14">
        <v>166800.0</v>
      </c>
      <c r="F4977" s="14" t="s">
        <v>7754</v>
      </c>
      <c r="G4977" s="14" t="s">
        <v>7755</v>
      </c>
      <c r="H4977" s="14" t="s">
        <v>7751</v>
      </c>
      <c r="I4977" s="14">
        <v>0.705</v>
      </c>
      <c r="J4977" s="14">
        <v>0.366</v>
      </c>
      <c r="K4977" s="14">
        <v>0.6561931854499992</v>
      </c>
      <c r="L4977" s="14">
        <v>0.0421</v>
      </c>
      <c r="M4977" s="14">
        <v>0.306</v>
      </c>
      <c r="N4977" s="14">
        <v>0.807</v>
      </c>
      <c r="O4977" s="14">
        <v>0.107</v>
      </c>
      <c r="P4977" s="14">
        <v>0.281</v>
      </c>
      <c r="Q4977" s="14">
        <v>99.99</v>
      </c>
      <c r="R4977" s="14">
        <v>0.0</v>
      </c>
      <c r="S4977" s="14">
        <v>1.0</v>
      </c>
      <c r="T4977" s="14" t="s">
        <v>103</v>
      </c>
      <c r="U4977" s="14" t="s">
        <v>94</v>
      </c>
      <c r="V4977" s="16" t="s">
        <v>36</v>
      </c>
      <c r="W4977" s="17" t="s">
        <v>251</v>
      </c>
    </row>
    <row r="4978" ht="15.75" customHeight="1">
      <c r="A4978" s="14" t="s">
        <v>23302</v>
      </c>
      <c r="B4978" s="14" t="s">
        <v>11503</v>
      </c>
      <c r="C4978" s="14">
        <v>2016.0</v>
      </c>
      <c r="D4978" s="14">
        <v>62.0</v>
      </c>
      <c r="E4978" s="14">
        <v>196549.0</v>
      </c>
      <c r="F4978" s="14" t="s">
        <v>11325</v>
      </c>
      <c r="G4978" s="14" t="s">
        <v>23303</v>
      </c>
      <c r="H4978" s="14" t="s">
        <v>23304</v>
      </c>
      <c r="I4978" s="14">
        <v>0.533</v>
      </c>
      <c r="J4978" s="14">
        <v>0.838</v>
      </c>
      <c r="K4978" s="14">
        <v>0.8948516672535486</v>
      </c>
      <c r="L4978" s="14">
        <v>0.0319</v>
      </c>
      <c r="M4978" s="14">
        <v>0.102</v>
      </c>
      <c r="N4978" s="14">
        <v>0.0</v>
      </c>
      <c r="O4978" s="14">
        <v>0.394</v>
      </c>
      <c r="P4978" s="14">
        <v>0.449</v>
      </c>
      <c r="Q4978" s="14">
        <v>75.021</v>
      </c>
      <c r="R4978" s="14">
        <v>0.0</v>
      </c>
      <c r="S4978" s="14">
        <v>1.0</v>
      </c>
      <c r="T4978" s="14" t="s">
        <v>1434</v>
      </c>
      <c r="U4978" s="14" t="s">
        <v>94</v>
      </c>
      <c r="V4978" s="16" t="s">
        <v>54</v>
      </c>
      <c r="W4978" s="17" t="s">
        <v>251</v>
      </c>
    </row>
    <row r="4979" ht="15.75" customHeight="1">
      <c r="A4979" s="14" t="s">
        <v>23305</v>
      </c>
      <c r="B4979" s="14" t="s">
        <v>23306</v>
      </c>
      <c r="C4979" s="14">
        <v>2021.0</v>
      </c>
      <c r="D4979" s="14">
        <v>62.0</v>
      </c>
      <c r="E4979" s="14">
        <v>211363.0</v>
      </c>
      <c r="F4979" s="14" t="s">
        <v>22473</v>
      </c>
      <c r="G4979" s="14" t="s">
        <v>23307</v>
      </c>
      <c r="H4979" s="14" t="s">
        <v>23308</v>
      </c>
      <c r="I4979" s="14">
        <v>0.59</v>
      </c>
      <c r="J4979" s="14">
        <v>0.294</v>
      </c>
      <c r="K4979" s="14">
        <v>0.8006972814407484</v>
      </c>
      <c r="L4979" s="14">
        <v>0.0654</v>
      </c>
      <c r="M4979" s="14">
        <v>0.854</v>
      </c>
      <c r="N4979" s="14">
        <v>0.0</v>
      </c>
      <c r="O4979" s="14">
        <v>0.0873</v>
      </c>
      <c r="P4979" s="14">
        <v>0.461</v>
      </c>
      <c r="Q4979" s="14">
        <v>87.895</v>
      </c>
      <c r="R4979" s="14">
        <v>9.0</v>
      </c>
      <c r="S4979" s="14">
        <v>1.0</v>
      </c>
      <c r="T4979" s="14" t="s">
        <v>1434</v>
      </c>
      <c r="U4979" s="14" t="s">
        <v>94</v>
      </c>
      <c r="V4979" s="16" t="s">
        <v>54</v>
      </c>
      <c r="W4979" s="17" t="s">
        <v>251</v>
      </c>
    </row>
    <row r="4980" ht="15.75" customHeight="1">
      <c r="A4980" s="14" t="s">
        <v>23309</v>
      </c>
      <c r="B4980" s="14" t="s">
        <v>18511</v>
      </c>
      <c r="C4980" s="14">
        <v>2014.0</v>
      </c>
      <c r="D4980" s="14">
        <v>62.0</v>
      </c>
      <c r="E4980" s="14">
        <v>261574.0</v>
      </c>
      <c r="F4980" s="14" t="s">
        <v>4278</v>
      </c>
      <c r="G4980" s="14" t="s">
        <v>2532</v>
      </c>
      <c r="H4980" s="14" t="s">
        <v>22339</v>
      </c>
      <c r="I4980" s="14">
        <v>0.399</v>
      </c>
      <c r="J4980" s="14">
        <v>0.887</v>
      </c>
      <c r="K4980" s="14">
        <v>0.9193420742857285</v>
      </c>
      <c r="L4980" s="14">
        <v>0.201</v>
      </c>
      <c r="M4980" s="14">
        <v>0.00946</v>
      </c>
      <c r="N4980" s="14">
        <v>0.0</v>
      </c>
      <c r="O4980" s="14">
        <v>0.281</v>
      </c>
      <c r="P4980" s="14">
        <v>0.627</v>
      </c>
      <c r="Q4980" s="14">
        <v>128.119</v>
      </c>
      <c r="R4980" s="14">
        <v>1.0</v>
      </c>
      <c r="S4980" s="14">
        <v>0.0</v>
      </c>
      <c r="T4980" s="14" t="s">
        <v>1434</v>
      </c>
      <c r="U4980" s="14" t="s">
        <v>35</v>
      </c>
      <c r="V4980" s="16" t="s">
        <v>407</v>
      </c>
      <c r="W4980" s="17" t="s">
        <v>185</v>
      </c>
    </row>
    <row r="4981" ht="15.75" customHeight="1">
      <c r="A4981" s="14" t="s">
        <v>23310</v>
      </c>
      <c r="B4981" s="14" t="s">
        <v>23311</v>
      </c>
      <c r="C4981" s="14">
        <v>2014.0</v>
      </c>
      <c r="D4981" s="14">
        <v>62.0</v>
      </c>
      <c r="E4981" s="14">
        <v>238529.0</v>
      </c>
      <c r="F4981" s="14" t="s">
        <v>4278</v>
      </c>
      <c r="G4981" s="14" t="s">
        <v>2532</v>
      </c>
      <c r="H4981" s="14" t="s">
        <v>22339</v>
      </c>
      <c r="I4981" s="14">
        <v>0.679</v>
      </c>
      <c r="J4981" s="14">
        <v>0.927</v>
      </c>
      <c r="K4981" s="14">
        <v>0.9518533569834695</v>
      </c>
      <c r="L4981" s="14">
        <v>0.15</v>
      </c>
      <c r="M4981" s="14">
        <v>0.164</v>
      </c>
      <c r="N4981" s="14">
        <v>0.0</v>
      </c>
      <c r="O4981" s="14">
        <v>0.437</v>
      </c>
      <c r="P4981" s="14">
        <v>0.861</v>
      </c>
      <c r="Q4981" s="14">
        <v>93.989</v>
      </c>
      <c r="R4981" s="14">
        <v>0.0</v>
      </c>
      <c r="S4981" s="14">
        <v>1.0</v>
      </c>
      <c r="T4981" s="14" t="s">
        <v>1434</v>
      </c>
      <c r="U4981" s="14" t="s">
        <v>35</v>
      </c>
      <c r="V4981" s="16" t="s">
        <v>560</v>
      </c>
      <c r="W4981" s="17" t="s">
        <v>185</v>
      </c>
    </row>
    <row r="4982" ht="15.75" customHeight="1">
      <c r="A4982" s="14" t="s">
        <v>23312</v>
      </c>
      <c r="B4982" s="14" t="s">
        <v>23313</v>
      </c>
      <c r="C4982" s="14">
        <v>2015.0</v>
      </c>
      <c r="D4982" s="14">
        <v>62.0</v>
      </c>
      <c r="E4982" s="14">
        <v>267150.0</v>
      </c>
      <c r="F4982" s="14" t="s">
        <v>4278</v>
      </c>
      <c r="G4982" s="14" t="s">
        <v>2532</v>
      </c>
      <c r="H4982" s="14" t="s">
        <v>22076</v>
      </c>
      <c r="I4982" s="14">
        <v>0.619</v>
      </c>
      <c r="J4982" s="14">
        <v>0.804</v>
      </c>
      <c r="K4982" s="14">
        <v>0.9038778260025266</v>
      </c>
      <c r="L4982" s="14">
        <v>0.0424</v>
      </c>
      <c r="M4982" s="14">
        <v>0.0135</v>
      </c>
      <c r="N4982" s="14">
        <v>0.0</v>
      </c>
      <c r="O4982" s="14">
        <v>0.127</v>
      </c>
      <c r="P4982" s="14">
        <v>0.314</v>
      </c>
      <c r="Q4982" s="14">
        <v>104.978</v>
      </c>
      <c r="R4982" s="14">
        <v>10.0</v>
      </c>
      <c r="S4982" s="14">
        <v>0.0</v>
      </c>
      <c r="T4982" s="14" t="s">
        <v>1434</v>
      </c>
      <c r="U4982" s="14" t="s">
        <v>35</v>
      </c>
      <c r="V4982" s="16" t="s">
        <v>45</v>
      </c>
      <c r="W4982" s="17" t="s">
        <v>251</v>
      </c>
    </row>
    <row r="4983" ht="15.75" customHeight="1">
      <c r="A4983" s="14" t="s">
        <v>23314</v>
      </c>
      <c r="B4983" s="14" t="s">
        <v>23315</v>
      </c>
      <c r="C4983" s="14">
        <v>2016.0</v>
      </c>
      <c r="D4983" s="14">
        <v>62.0</v>
      </c>
      <c r="E4983" s="14">
        <v>294463.0</v>
      </c>
      <c r="F4983" s="14" t="s">
        <v>4278</v>
      </c>
      <c r="G4983" s="14" t="s">
        <v>2532</v>
      </c>
      <c r="H4983" s="14" t="s">
        <v>5376</v>
      </c>
      <c r="I4983" s="14">
        <v>0.817</v>
      </c>
      <c r="J4983" s="14">
        <v>0.797</v>
      </c>
      <c r="K4983" s="14">
        <v>0.8804782580608631</v>
      </c>
      <c r="L4983" s="14">
        <v>0.0839</v>
      </c>
      <c r="M4983" s="14">
        <v>0.00533</v>
      </c>
      <c r="N4983" s="14">
        <v>7.77E-6</v>
      </c>
      <c r="O4983" s="14">
        <v>0.0551</v>
      </c>
      <c r="P4983" s="14">
        <v>0.361</v>
      </c>
      <c r="Q4983" s="14">
        <v>119.978</v>
      </c>
      <c r="R4983" s="14">
        <v>1.0</v>
      </c>
      <c r="S4983" s="14">
        <v>0.0</v>
      </c>
      <c r="T4983" s="14" t="s">
        <v>1434</v>
      </c>
      <c r="U4983" s="14" t="s">
        <v>35</v>
      </c>
      <c r="V4983" s="16" t="s">
        <v>45</v>
      </c>
      <c r="W4983" s="17" t="s">
        <v>251</v>
      </c>
    </row>
    <row r="4984" ht="15.75" customHeight="1">
      <c r="A4984" s="14" t="s">
        <v>23316</v>
      </c>
      <c r="B4984" s="14" t="s">
        <v>23317</v>
      </c>
      <c r="C4984" s="14">
        <v>2016.0</v>
      </c>
      <c r="D4984" s="14">
        <v>62.0</v>
      </c>
      <c r="E4984" s="14">
        <v>192596.0</v>
      </c>
      <c r="F4984" s="14" t="s">
        <v>4278</v>
      </c>
      <c r="G4984" s="14" t="s">
        <v>2532</v>
      </c>
      <c r="H4984" s="14" t="s">
        <v>5376</v>
      </c>
      <c r="I4984" s="14">
        <v>0.716</v>
      </c>
      <c r="J4984" s="14">
        <v>0.906</v>
      </c>
      <c r="K4984" s="14">
        <v>0.8987872435801172</v>
      </c>
      <c r="L4984" s="14">
        <v>0.0719</v>
      </c>
      <c r="M4984" s="14">
        <v>0.00424</v>
      </c>
      <c r="N4984" s="14">
        <v>0.0</v>
      </c>
      <c r="O4984" s="14">
        <v>0.0547</v>
      </c>
      <c r="P4984" s="14">
        <v>0.763</v>
      </c>
      <c r="Q4984" s="14">
        <v>101.029</v>
      </c>
      <c r="R4984" s="14">
        <v>2.0</v>
      </c>
      <c r="S4984" s="14">
        <v>1.0</v>
      </c>
      <c r="T4984" s="14" t="s">
        <v>1434</v>
      </c>
      <c r="U4984" s="14" t="s">
        <v>35</v>
      </c>
      <c r="V4984" s="16" t="s">
        <v>181</v>
      </c>
      <c r="W4984" s="17" t="s">
        <v>185</v>
      </c>
    </row>
    <row r="4985" ht="15.75" customHeight="1">
      <c r="A4985" s="14" t="s">
        <v>23318</v>
      </c>
      <c r="B4985" s="14" t="s">
        <v>23319</v>
      </c>
      <c r="C4985" s="14">
        <v>2018.0</v>
      </c>
      <c r="D4985" s="14">
        <v>62.0</v>
      </c>
      <c r="E4985" s="14">
        <v>230063.0</v>
      </c>
      <c r="F4985" s="14" t="s">
        <v>4278</v>
      </c>
      <c r="G4985" s="14" t="s">
        <v>2532</v>
      </c>
      <c r="H4985" s="14" t="s">
        <v>23320</v>
      </c>
      <c r="I4985" s="14">
        <v>0.665</v>
      </c>
      <c r="J4985" s="14">
        <v>0.687</v>
      </c>
      <c r="K4985" s="14">
        <v>0.8361816353851907</v>
      </c>
      <c r="L4985" s="14">
        <v>0.0547</v>
      </c>
      <c r="M4985" s="14">
        <v>0.155</v>
      </c>
      <c r="N4985" s="14">
        <v>9.28E-5</v>
      </c>
      <c r="O4985" s="14">
        <v>0.173</v>
      </c>
      <c r="P4985" s="14">
        <v>0.651</v>
      </c>
      <c r="Q4985" s="14">
        <v>106.023</v>
      </c>
      <c r="R4985" s="14">
        <v>11.0</v>
      </c>
      <c r="S4985" s="14">
        <v>0.0</v>
      </c>
      <c r="T4985" s="14" t="s">
        <v>1434</v>
      </c>
      <c r="U4985" s="14" t="s">
        <v>35</v>
      </c>
      <c r="V4985" s="16" t="s">
        <v>407</v>
      </c>
      <c r="W4985" s="17" t="s">
        <v>185</v>
      </c>
    </row>
    <row r="4986" ht="15.75" customHeight="1">
      <c r="A4986" s="14" t="s">
        <v>23321</v>
      </c>
      <c r="B4986" s="14" t="s">
        <v>8441</v>
      </c>
      <c r="C4986" s="14">
        <v>2018.0</v>
      </c>
      <c r="D4986" s="14">
        <v>62.0</v>
      </c>
      <c r="E4986" s="14">
        <v>211223.0</v>
      </c>
      <c r="F4986" s="14" t="s">
        <v>4278</v>
      </c>
      <c r="G4986" s="14" t="s">
        <v>2532</v>
      </c>
      <c r="H4986" s="14" t="s">
        <v>23320</v>
      </c>
      <c r="I4986" s="14">
        <v>0.551</v>
      </c>
      <c r="J4986" s="14">
        <v>0.828</v>
      </c>
      <c r="K4986" s="14">
        <v>0.8563514640588552</v>
      </c>
      <c r="L4986" s="14">
        <v>0.352</v>
      </c>
      <c r="M4986" s="14">
        <v>0.214</v>
      </c>
      <c r="N4986" s="14">
        <v>0.0</v>
      </c>
      <c r="O4986" s="14">
        <v>0.0571</v>
      </c>
      <c r="P4986" s="14">
        <v>0.928</v>
      </c>
      <c r="Q4986" s="14">
        <v>139.662</v>
      </c>
      <c r="R4986" s="14">
        <v>5.0</v>
      </c>
      <c r="S4986" s="14">
        <v>1.0</v>
      </c>
      <c r="T4986" s="14" t="s">
        <v>1434</v>
      </c>
      <c r="U4986" s="14" t="s">
        <v>35</v>
      </c>
      <c r="V4986" s="16" t="s">
        <v>819</v>
      </c>
      <c r="W4986" s="17" t="s">
        <v>185</v>
      </c>
    </row>
    <row r="4987" ht="15.75" customHeight="1">
      <c r="A4987" s="14" t="s">
        <v>23322</v>
      </c>
      <c r="B4987" s="14" t="s">
        <v>23323</v>
      </c>
      <c r="C4987" s="14">
        <v>2018.0</v>
      </c>
      <c r="D4987" s="14">
        <v>62.0</v>
      </c>
      <c r="E4987" s="14">
        <v>196776.0</v>
      </c>
      <c r="F4987" s="14" t="s">
        <v>4278</v>
      </c>
      <c r="G4987" s="14" t="s">
        <v>2532</v>
      </c>
      <c r="H4987" s="14" t="s">
        <v>22524</v>
      </c>
      <c r="I4987" s="14">
        <v>0.612</v>
      </c>
      <c r="J4987" s="14">
        <v>0.844</v>
      </c>
      <c r="K4987" s="14">
        <v>0.8740829465301888</v>
      </c>
      <c r="L4987" s="14">
        <v>0.0757</v>
      </c>
      <c r="M4987" s="14">
        <v>0.14</v>
      </c>
      <c r="N4987" s="14">
        <v>0.0</v>
      </c>
      <c r="O4987" s="14">
        <v>0.289</v>
      </c>
      <c r="P4987" s="14">
        <v>0.652</v>
      </c>
      <c r="Q4987" s="14">
        <v>134.872</v>
      </c>
      <c r="R4987" s="14">
        <v>5.0</v>
      </c>
      <c r="S4987" s="14">
        <v>0.0</v>
      </c>
      <c r="T4987" s="14" t="s">
        <v>1434</v>
      </c>
      <c r="U4987" s="14" t="s">
        <v>35</v>
      </c>
      <c r="V4987" s="16" t="s">
        <v>407</v>
      </c>
      <c r="W4987" s="17" t="s">
        <v>185</v>
      </c>
    </row>
    <row r="4988" ht="15.75" customHeight="1">
      <c r="A4988" s="14" t="s">
        <v>23324</v>
      </c>
      <c r="B4988" s="14" t="s">
        <v>23325</v>
      </c>
      <c r="C4988" s="14">
        <v>2020.0</v>
      </c>
      <c r="D4988" s="14">
        <v>62.0</v>
      </c>
      <c r="E4988" s="14">
        <v>233265.0</v>
      </c>
      <c r="F4988" s="14" t="s">
        <v>4278</v>
      </c>
      <c r="G4988" s="14" t="s">
        <v>2532</v>
      </c>
      <c r="H4988" s="14" t="s">
        <v>22595</v>
      </c>
      <c r="I4988" s="14">
        <v>0.589</v>
      </c>
      <c r="J4988" s="14">
        <v>0.696</v>
      </c>
      <c r="K4988" s="14">
        <v>0.8037772976963238</v>
      </c>
      <c r="L4988" s="14">
        <v>0.0725</v>
      </c>
      <c r="M4988" s="14">
        <v>0.017</v>
      </c>
      <c r="N4988" s="14">
        <v>0.0</v>
      </c>
      <c r="O4988" s="14">
        <v>0.0808</v>
      </c>
      <c r="P4988" s="14">
        <v>0.33</v>
      </c>
      <c r="Q4988" s="14">
        <v>134.953</v>
      </c>
      <c r="R4988" s="14">
        <v>11.0</v>
      </c>
      <c r="S4988" s="14">
        <v>1.0</v>
      </c>
      <c r="T4988" s="14" t="s">
        <v>1434</v>
      </c>
      <c r="U4988" s="14" t="s">
        <v>35</v>
      </c>
      <c r="V4988" s="16" t="s">
        <v>45</v>
      </c>
      <c r="W4988" s="17" t="s">
        <v>251</v>
      </c>
    </row>
    <row r="4989" ht="15.75" customHeight="1">
      <c r="A4989" s="14" t="s">
        <v>23326</v>
      </c>
      <c r="B4989" s="14" t="s">
        <v>23327</v>
      </c>
      <c r="C4989" s="14">
        <v>2019.0</v>
      </c>
      <c r="D4989" s="14">
        <v>62.0</v>
      </c>
      <c r="E4989" s="14">
        <v>226321.0</v>
      </c>
      <c r="F4989" s="14" t="s">
        <v>4278</v>
      </c>
      <c r="G4989" s="14" t="s">
        <v>2532</v>
      </c>
      <c r="H4989" s="14" t="s">
        <v>23327</v>
      </c>
      <c r="I4989" s="14">
        <v>0.583</v>
      </c>
      <c r="J4989" s="14">
        <v>0.68</v>
      </c>
      <c r="K4989" s="14">
        <v>0.8074562060015946</v>
      </c>
      <c r="L4989" s="14">
        <v>0.422</v>
      </c>
      <c r="M4989" s="14">
        <v>0.0304</v>
      </c>
      <c r="N4989" s="14">
        <v>0.0</v>
      </c>
      <c r="O4989" s="14">
        <v>0.189</v>
      </c>
      <c r="P4989" s="14">
        <v>0.343</v>
      </c>
      <c r="Q4989" s="14">
        <v>97.568</v>
      </c>
      <c r="R4989" s="14">
        <v>7.0</v>
      </c>
      <c r="S4989" s="14">
        <v>1.0</v>
      </c>
      <c r="T4989" s="14" t="s">
        <v>1434</v>
      </c>
      <c r="U4989" s="14" t="s">
        <v>35</v>
      </c>
      <c r="V4989" s="16" t="s">
        <v>45</v>
      </c>
      <c r="W4989" s="17" t="s">
        <v>251</v>
      </c>
    </row>
    <row r="4990" ht="15.75" customHeight="1">
      <c r="A4990" s="14" t="s">
        <v>23328</v>
      </c>
      <c r="B4990" s="14" t="s">
        <v>23329</v>
      </c>
      <c r="C4990" s="14">
        <v>2018.0</v>
      </c>
      <c r="D4990" s="14">
        <v>62.0</v>
      </c>
      <c r="E4990" s="14">
        <v>275954.0</v>
      </c>
      <c r="F4990" s="14" t="s">
        <v>8031</v>
      </c>
      <c r="G4990" s="14" t="s">
        <v>22660</v>
      </c>
      <c r="H4990" s="14" t="s">
        <v>22661</v>
      </c>
      <c r="I4990" s="14">
        <v>0.581</v>
      </c>
      <c r="J4990" s="14">
        <v>0.664</v>
      </c>
      <c r="K4990" s="14">
        <v>0.7898958355444593</v>
      </c>
      <c r="L4990" s="14">
        <v>0.0649</v>
      </c>
      <c r="M4990" s="14">
        <v>0.344</v>
      </c>
      <c r="N4990" s="14">
        <v>2.48E-5</v>
      </c>
      <c r="O4990" s="14">
        <v>0.324</v>
      </c>
      <c r="P4990" s="14">
        <v>0.452</v>
      </c>
      <c r="Q4990" s="14">
        <v>99.829</v>
      </c>
      <c r="R4990" s="14">
        <v>0.0</v>
      </c>
      <c r="S4990" s="14">
        <v>1.0</v>
      </c>
      <c r="T4990" s="14" t="s">
        <v>1434</v>
      </c>
      <c r="U4990" s="14" t="s">
        <v>35</v>
      </c>
      <c r="V4990" s="16" t="s">
        <v>54</v>
      </c>
      <c r="W4990" s="17" t="s">
        <v>251</v>
      </c>
    </row>
    <row r="4991" ht="15.75" customHeight="1">
      <c r="A4991" s="14" t="s">
        <v>23330</v>
      </c>
      <c r="B4991" s="14" t="s">
        <v>14815</v>
      </c>
      <c r="C4991" s="14">
        <v>2021.0</v>
      </c>
      <c r="D4991" s="14">
        <v>62.0</v>
      </c>
      <c r="E4991" s="14">
        <v>264840.0</v>
      </c>
      <c r="F4991" s="14" t="s">
        <v>4278</v>
      </c>
      <c r="G4991" s="14" t="s">
        <v>23258</v>
      </c>
      <c r="H4991" s="14" t="s">
        <v>23331</v>
      </c>
      <c r="I4991" s="14">
        <v>0.488</v>
      </c>
      <c r="J4991" s="14">
        <v>0.427</v>
      </c>
      <c r="K4991" s="14">
        <v>0.8165679207576719</v>
      </c>
      <c r="L4991" s="14">
        <v>0.0382</v>
      </c>
      <c r="M4991" s="14">
        <v>0.354</v>
      </c>
      <c r="N4991" s="14">
        <v>0.0</v>
      </c>
      <c r="O4991" s="14">
        <v>0.0797</v>
      </c>
      <c r="P4991" s="14">
        <v>0.157</v>
      </c>
      <c r="Q4991" s="14">
        <v>72.035</v>
      </c>
      <c r="R4991" s="14">
        <v>6.0</v>
      </c>
      <c r="S4991" s="14">
        <v>1.0</v>
      </c>
      <c r="T4991" s="14" t="s">
        <v>1434</v>
      </c>
      <c r="U4991" s="14" t="s">
        <v>35</v>
      </c>
      <c r="V4991" s="16" t="s">
        <v>58</v>
      </c>
      <c r="W4991" s="17" t="s">
        <v>251</v>
      </c>
    </row>
    <row r="4992" ht="15.75" customHeight="1">
      <c r="A4992" s="14" t="s">
        <v>23332</v>
      </c>
      <c r="B4992" s="14" t="s">
        <v>23333</v>
      </c>
      <c r="C4992" s="14">
        <v>2024.0</v>
      </c>
      <c r="D4992" s="14">
        <v>62.0</v>
      </c>
      <c r="E4992" s="14">
        <v>181970.0</v>
      </c>
      <c r="F4992" s="14" t="s">
        <v>8031</v>
      </c>
      <c r="G4992" s="14" t="s">
        <v>22529</v>
      </c>
      <c r="H4992" s="14" t="s">
        <v>22601</v>
      </c>
      <c r="I4992" s="14">
        <v>0.706</v>
      </c>
      <c r="J4992" s="14">
        <v>0.765</v>
      </c>
      <c r="K4992" s="14">
        <v>0.8545333989079946</v>
      </c>
      <c r="L4992" s="14">
        <v>0.0338</v>
      </c>
      <c r="M4992" s="14">
        <v>0.0142</v>
      </c>
      <c r="N4992" s="14">
        <v>0.00109</v>
      </c>
      <c r="O4992" s="14">
        <v>0.0883</v>
      </c>
      <c r="P4992" s="14">
        <v>0.725</v>
      </c>
      <c r="Q4992" s="14">
        <v>116.005</v>
      </c>
      <c r="R4992" s="14">
        <v>6.0</v>
      </c>
      <c r="S4992" s="14">
        <v>0.0</v>
      </c>
      <c r="T4992" s="14" t="s">
        <v>1434</v>
      </c>
      <c r="U4992" s="14" t="s">
        <v>35</v>
      </c>
      <c r="V4992" s="16" t="s">
        <v>181</v>
      </c>
      <c r="W4992" s="17" t="s">
        <v>185</v>
      </c>
    </row>
    <row r="4993" ht="15.75" customHeight="1">
      <c r="A4993" s="14" t="s">
        <v>23334</v>
      </c>
      <c r="B4993" s="14" t="s">
        <v>23335</v>
      </c>
      <c r="C4993" s="14">
        <v>2023.0</v>
      </c>
      <c r="D4993" s="14">
        <v>62.0</v>
      </c>
      <c r="E4993" s="14">
        <v>179560.0</v>
      </c>
      <c r="F4993" s="14" t="s">
        <v>4278</v>
      </c>
      <c r="G4993" s="14" t="s">
        <v>9435</v>
      </c>
      <c r="H4993" s="14" t="s">
        <v>23336</v>
      </c>
      <c r="I4993" s="14">
        <v>0.633</v>
      </c>
      <c r="J4993" s="14">
        <v>0.454</v>
      </c>
      <c r="K4993" s="14">
        <v>0.8030286826342048</v>
      </c>
      <c r="L4993" s="14">
        <v>0.0875</v>
      </c>
      <c r="M4993" s="14">
        <v>0.739</v>
      </c>
      <c r="N4993" s="14">
        <v>0.0</v>
      </c>
      <c r="O4993" s="14">
        <v>0.148</v>
      </c>
      <c r="P4993" s="14">
        <v>0.282</v>
      </c>
      <c r="Q4993" s="14">
        <v>74.828</v>
      </c>
      <c r="R4993" s="14">
        <v>9.0</v>
      </c>
      <c r="S4993" s="14">
        <v>0.0</v>
      </c>
      <c r="T4993" s="14" t="s">
        <v>1434</v>
      </c>
      <c r="U4993" s="14" t="s">
        <v>35</v>
      </c>
      <c r="V4993" s="16" t="s">
        <v>36</v>
      </c>
      <c r="W4993" s="17" t="s">
        <v>251</v>
      </c>
    </row>
    <row r="4994" ht="15.75" customHeight="1">
      <c r="A4994" s="14" t="s">
        <v>23337</v>
      </c>
      <c r="B4994" s="14" t="s">
        <v>23338</v>
      </c>
      <c r="C4994" s="14">
        <v>2022.0</v>
      </c>
      <c r="D4994" s="14">
        <v>62.0</v>
      </c>
      <c r="E4994" s="14">
        <v>162569.0</v>
      </c>
      <c r="F4994" s="14" t="s">
        <v>4278</v>
      </c>
      <c r="G4994" s="14" t="s">
        <v>8374</v>
      </c>
      <c r="H4994" s="14" t="s">
        <v>22908</v>
      </c>
      <c r="I4994" s="14">
        <v>0.647</v>
      </c>
      <c r="J4994" s="14">
        <v>0.723</v>
      </c>
      <c r="K4994" s="14">
        <v>0.8415716638324479</v>
      </c>
      <c r="L4994" s="14">
        <v>0.0491</v>
      </c>
      <c r="M4994" s="14">
        <v>0.00503</v>
      </c>
      <c r="N4994" s="14">
        <v>0.0</v>
      </c>
      <c r="O4994" s="14">
        <v>0.176</v>
      </c>
      <c r="P4994" s="14">
        <v>0.443</v>
      </c>
      <c r="Q4994" s="14">
        <v>105.001</v>
      </c>
      <c r="R4994" s="14">
        <v>5.0</v>
      </c>
      <c r="S4994" s="14">
        <v>1.0</v>
      </c>
      <c r="T4994" s="14" t="s">
        <v>1434</v>
      </c>
      <c r="U4994" s="14" t="s">
        <v>35</v>
      </c>
      <c r="V4994" s="16" t="s">
        <v>54</v>
      </c>
      <c r="W4994" s="17" t="s">
        <v>251</v>
      </c>
    </row>
    <row r="4995" ht="15.75" customHeight="1">
      <c r="A4995" s="14" t="s">
        <v>23339</v>
      </c>
      <c r="B4995" s="14" t="s">
        <v>23340</v>
      </c>
      <c r="C4995" s="14">
        <v>2022.0</v>
      </c>
      <c r="D4995" s="14">
        <v>62.0</v>
      </c>
      <c r="E4995" s="14">
        <v>184248.0</v>
      </c>
      <c r="F4995" s="14" t="s">
        <v>4278</v>
      </c>
      <c r="G4995" s="14" t="s">
        <v>8374</v>
      </c>
      <c r="H4995" s="14" t="s">
        <v>22908</v>
      </c>
      <c r="I4995" s="14">
        <v>0.693</v>
      </c>
      <c r="J4995" s="14">
        <v>0.606</v>
      </c>
      <c r="K4995" s="14">
        <v>0.8462130772175859</v>
      </c>
      <c r="L4995" s="14">
        <v>0.0308</v>
      </c>
      <c r="M4995" s="14">
        <v>0.00817</v>
      </c>
      <c r="N4995" s="14">
        <v>0.0</v>
      </c>
      <c r="O4995" s="14">
        <v>0.0942</v>
      </c>
      <c r="P4995" s="14">
        <v>0.447</v>
      </c>
      <c r="Q4995" s="14">
        <v>129.942</v>
      </c>
      <c r="R4995" s="14">
        <v>7.0</v>
      </c>
      <c r="S4995" s="14">
        <v>1.0</v>
      </c>
      <c r="T4995" s="14" t="s">
        <v>1434</v>
      </c>
      <c r="U4995" s="14" t="s">
        <v>35</v>
      </c>
      <c r="V4995" s="16" t="s">
        <v>54</v>
      </c>
      <c r="W4995" s="17" t="s">
        <v>251</v>
      </c>
    </row>
    <row r="4996" ht="15.75" customHeight="1">
      <c r="A4996" s="14" t="s">
        <v>23341</v>
      </c>
      <c r="B4996" s="14" t="s">
        <v>23342</v>
      </c>
      <c r="C4996" s="14">
        <v>2023.0</v>
      </c>
      <c r="D4996" s="14">
        <v>62.0</v>
      </c>
      <c r="E4996" s="14">
        <v>202666.0</v>
      </c>
      <c r="F4996" s="14" t="s">
        <v>23343</v>
      </c>
      <c r="G4996" s="14" t="s">
        <v>23344</v>
      </c>
      <c r="H4996" s="14" t="s">
        <v>22274</v>
      </c>
      <c r="I4996" s="14">
        <v>0.487</v>
      </c>
      <c r="J4996" s="14">
        <v>0.281</v>
      </c>
      <c r="K4996" s="14">
        <v>0.754047868569845</v>
      </c>
      <c r="L4996" s="14">
        <v>0.0286</v>
      </c>
      <c r="M4996" s="14">
        <v>0.65</v>
      </c>
      <c r="N4996" s="14">
        <v>2.19E-5</v>
      </c>
      <c r="O4996" s="14">
        <v>0.0922</v>
      </c>
      <c r="P4996" s="14">
        <v>0.238</v>
      </c>
      <c r="Q4996" s="14">
        <v>134.705</v>
      </c>
      <c r="R4996" s="14">
        <v>4.0</v>
      </c>
      <c r="S4996" s="14">
        <v>1.0</v>
      </c>
      <c r="T4996" s="14" t="s">
        <v>1434</v>
      </c>
      <c r="U4996" s="14" t="s">
        <v>35</v>
      </c>
      <c r="V4996" s="16" t="s">
        <v>36</v>
      </c>
      <c r="W4996" s="17" t="s">
        <v>251</v>
      </c>
    </row>
    <row r="4997" ht="15.75" customHeight="1">
      <c r="A4997" s="14" t="s">
        <v>23345</v>
      </c>
      <c r="B4997" s="14" t="s">
        <v>23346</v>
      </c>
      <c r="C4997" s="14">
        <v>2023.0</v>
      </c>
      <c r="D4997" s="14">
        <v>62.0</v>
      </c>
      <c r="E4997" s="14">
        <v>185220.0</v>
      </c>
      <c r="F4997" s="14" t="s">
        <v>21587</v>
      </c>
      <c r="G4997" s="14" t="s">
        <v>21588</v>
      </c>
      <c r="H4997" s="14" t="s">
        <v>23347</v>
      </c>
      <c r="I4997" s="14">
        <v>0.813</v>
      </c>
      <c r="J4997" s="14">
        <v>0.621</v>
      </c>
      <c r="K4997" s="14">
        <v>0.8544050648973457</v>
      </c>
      <c r="L4997" s="14">
        <v>0.0618</v>
      </c>
      <c r="M4997" s="14">
        <v>0.0405</v>
      </c>
      <c r="N4997" s="14">
        <v>2.74E-6</v>
      </c>
      <c r="O4997" s="14">
        <v>0.67</v>
      </c>
      <c r="P4997" s="14">
        <v>0.545</v>
      </c>
      <c r="Q4997" s="14">
        <v>121.057</v>
      </c>
      <c r="R4997" s="14">
        <v>5.0</v>
      </c>
      <c r="S4997" s="14">
        <v>0.0</v>
      </c>
      <c r="T4997" s="14" t="s">
        <v>1434</v>
      </c>
      <c r="U4997" s="14" t="s">
        <v>35</v>
      </c>
      <c r="V4997" s="16" t="s">
        <v>333</v>
      </c>
      <c r="W4997" s="17" t="s">
        <v>185</v>
      </c>
    </row>
    <row r="4998" ht="15.75" customHeight="1">
      <c r="A4998" s="14" t="s">
        <v>11992</v>
      </c>
      <c r="B4998" s="14" t="s">
        <v>11993</v>
      </c>
      <c r="C4998" s="14">
        <v>2001.0</v>
      </c>
      <c r="D4998" s="14">
        <v>62.0</v>
      </c>
      <c r="E4998" s="14">
        <v>427546.0</v>
      </c>
      <c r="F4998" s="14" t="s">
        <v>4270</v>
      </c>
      <c r="G4998" s="14" t="s">
        <v>4881</v>
      </c>
      <c r="H4998" s="14" t="s">
        <v>11265</v>
      </c>
      <c r="I4998" s="14">
        <v>0.633</v>
      </c>
      <c r="J4998" s="14">
        <v>0.691</v>
      </c>
      <c r="K4998" s="14">
        <v>0.849335871476711</v>
      </c>
      <c r="L4998" s="14">
        <v>0.0557</v>
      </c>
      <c r="M4998" s="14">
        <v>0.329</v>
      </c>
      <c r="N4998" s="14">
        <v>2.11E-4</v>
      </c>
      <c r="O4998" s="14">
        <v>0.134</v>
      </c>
      <c r="P4998" s="14">
        <v>0.57</v>
      </c>
      <c r="Q4998" s="14">
        <v>80.0</v>
      </c>
      <c r="R4998" s="14">
        <v>5.0</v>
      </c>
      <c r="S4998" s="14">
        <v>1.0</v>
      </c>
      <c r="T4998" s="14" t="s">
        <v>104</v>
      </c>
      <c r="U4998" s="14" t="s">
        <v>35</v>
      </c>
      <c r="V4998" s="16" t="s">
        <v>333</v>
      </c>
      <c r="W4998" s="17" t="s">
        <v>185</v>
      </c>
    </row>
    <row r="4999" ht="15.75" customHeight="1">
      <c r="A4999" s="14" t="s">
        <v>23348</v>
      </c>
      <c r="B4999" s="14" t="s">
        <v>23349</v>
      </c>
      <c r="C4999" s="14">
        <v>2010.0</v>
      </c>
      <c r="D4999" s="14">
        <v>62.0</v>
      </c>
      <c r="E4999" s="14">
        <v>233986.0</v>
      </c>
      <c r="F4999" s="14" t="s">
        <v>4278</v>
      </c>
      <c r="G4999" s="14" t="s">
        <v>7155</v>
      </c>
      <c r="H4999" s="14" t="s">
        <v>23350</v>
      </c>
      <c r="I4999" s="14">
        <v>0.75</v>
      </c>
      <c r="J4999" s="14">
        <v>0.914</v>
      </c>
      <c r="K4999" s="14">
        <v>0.9355763266328241</v>
      </c>
      <c r="L4999" s="14">
        <v>0.0518</v>
      </c>
      <c r="M4999" s="14">
        <v>0.0323</v>
      </c>
      <c r="N4999" s="14">
        <v>0.0</v>
      </c>
      <c r="O4999" s="14">
        <v>0.107</v>
      </c>
      <c r="P4999" s="14">
        <v>0.866</v>
      </c>
      <c r="Q4999" s="14">
        <v>125.03</v>
      </c>
      <c r="R4999" s="14">
        <v>11.0</v>
      </c>
      <c r="S4999" s="14">
        <v>0.0</v>
      </c>
      <c r="T4999" s="14" t="s">
        <v>1434</v>
      </c>
      <c r="U4999" s="14" t="s">
        <v>35</v>
      </c>
      <c r="V4999" s="16" t="s">
        <v>560</v>
      </c>
      <c r="W4999" s="17" t="s">
        <v>185</v>
      </c>
    </row>
    <row r="5000" ht="15.75" customHeight="1">
      <c r="A5000" s="14" t="s">
        <v>7758</v>
      </c>
      <c r="B5000" s="14" t="s">
        <v>7760</v>
      </c>
      <c r="C5000" s="14">
        <v>1974.0</v>
      </c>
      <c r="D5000" s="14">
        <v>62.0</v>
      </c>
      <c r="E5000" s="14">
        <v>177404.0</v>
      </c>
      <c r="F5000" s="14" t="s">
        <v>6865</v>
      </c>
      <c r="G5000" s="14" t="s">
        <v>7761</v>
      </c>
      <c r="H5000" s="14" t="s">
        <v>7763</v>
      </c>
      <c r="I5000" s="14">
        <v>0.446</v>
      </c>
      <c r="J5000" s="14">
        <v>0.142</v>
      </c>
      <c r="K5000" s="14">
        <v>0.6857741749045887</v>
      </c>
      <c r="L5000" s="14">
        <v>0.0335</v>
      </c>
      <c r="M5000" s="14">
        <v>0.96</v>
      </c>
      <c r="N5000" s="14">
        <v>0.00114</v>
      </c>
      <c r="O5000" s="14">
        <v>0.101</v>
      </c>
      <c r="P5000" s="14">
        <v>0.156</v>
      </c>
      <c r="Q5000" s="14">
        <v>135.72</v>
      </c>
      <c r="R5000" s="14">
        <v>9.0</v>
      </c>
      <c r="S5000" s="14">
        <v>1.0</v>
      </c>
      <c r="T5000" s="14" t="s">
        <v>103</v>
      </c>
      <c r="U5000" s="14" t="s">
        <v>35</v>
      </c>
      <c r="V5000" s="16" t="s">
        <v>58</v>
      </c>
      <c r="W5000" s="17" t="s">
        <v>251</v>
      </c>
    </row>
    <row r="5001" ht="15.75" customHeight="1">
      <c r="A5001" s="14" t="s">
        <v>11994</v>
      </c>
      <c r="B5001" s="14" t="s">
        <v>11995</v>
      </c>
      <c r="C5001" s="14">
        <v>2009.0</v>
      </c>
      <c r="D5001" s="14">
        <v>62.0</v>
      </c>
      <c r="E5001" s="14">
        <v>220520.0</v>
      </c>
      <c r="F5001" s="14" t="s">
        <v>7459</v>
      </c>
      <c r="G5001" s="14" t="s">
        <v>11996</v>
      </c>
      <c r="H5001" s="14" t="s">
        <v>7387</v>
      </c>
      <c r="I5001" s="14">
        <v>0.625</v>
      </c>
      <c r="J5001" s="14">
        <v>0.699</v>
      </c>
      <c r="K5001" s="14">
        <v>0.8372510854739323</v>
      </c>
      <c r="L5001" s="14">
        <v>0.0729</v>
      </c>
      <c r="M5001" s="14">
        <v>0.13</v>
      </c>
      <c r="N5001" s="14">
        <v>0.0</v>
      </c>
      <c r="O5001" s="14">
        <v>0.238</v>
      </c>
      <c r="P5001" s="14">
        <v>0.717</v>
      </c>
      <c r="Q5001" s="14">
        <v>75.97</v>
      </c>
      <c r="R5001" s="14">
        <v>0.0</v>
      </c>
      <c r="S5001" s="14">
        <v>1.0</v>
      </c>
      <c r="T5001" s="14" t="s">
        <v>103</v>
      </c>
      <c r="U5001" s="14" t="s">
        <v>35</v>
      </c>
      <c r="V5001" s="16" t="s">
        <v>181</v>
      </c>
      <c r="W5001" s="17" t="s">
        <v>185</v>
      </c>
    </row>
    <row r="5002" ht="15.75" customHeight="1">
      <c r="A5002" s="14" t="s">
        <v>23351</v>
      </c>
      <c r="B5002" s="14" t="s">
        <v>23352</v>
      </c>
      <c r="C5002" s="14">
        <v>2020.0</v>
      </c>
      <c r="D5002" s="14">
        <v>62.0</v>
      </c>
      <c r="E5002" s="14">
        <v>217546.0</v>
      </c>
      <c r="F5002" s="14" t="s">
        <v>23353</v>
      </c>
      <c r="G5002" s="14" t="s">
        <v>23354</v>
      </c>
      <c r="H5002" s="14" t="s">
        <v>23352</v>
      </c>
      <c r="I5002" s="14">
        <v>0.728</v>
      </c>
      <c r="J5002" s="14">
        <v>0.806</v>
      </c>
      <c r="K5002" s="14">
        <v>0.8939319401772309</v>
      </c>
      <c r="L5002" s="14">
        <v>0.0623</v>
      </c>
      <c r="M5002" s="14">
        <v>0.0531</v>
      </c>
      <c r="N5002" s="14">
        <v>3.01E-4</v>
      </c>
      <c r="O5002" s="14">
        <v>0.153</v>
      </c>
      <c r="P5002" s="14">
        <v>0.698</v>
      </c>
      <c r="Q5002" s="14">
        <v>168.08</v>
      </c>
      <c r="R5002" s="14">
        <v>6.0</v>
      </c>
      <c r="S5002" s="14">
        <v>1.0</v>
      </c>
      <c r="T5002" s="14" t="s">
        <v>1264</v>
      </c>
      <c r="U5002" s="14" t="s">
        <v>35</v>
      </c>
      <c r="V5002" s="16" t="s">
        <v>407</v>
      </c>
      <c r="W5002" s="17" t="s">
        <v>185</v>
      </c>
    </row>
    <row r="5003" ht="15.75" customHeight="1">
      <c r="A5003" s="14" t="s">
        <v>23355</v>
      </c>
      <c r="B5003" s="14" t="s">
        <v>23356</v>
      </c>
      <c r="C5003" s="14">
        <v>2017.0</v>
      </c>
      <c r="D5003" s="14">
        <v>62.0</v>
      </c>
      <c r="E5003" s="14">
        <v>202453.0</v>
      </c>
      <c r="F5003" s="14" t="s">
        <v>6605</v>
      </c>
      <c r="G5003" s="14" t="s">
        <v>9252</v>
      </c>
      <c r="H5003" s="14" t="s">
        <v>23356</v>
      </c>
      <c r="I5003" s="14">
        <v>0.743</v>
      </c>
      <c r="J5003" s="14">
        <v>0.855</v>
      </c>
      <c r="K5003" s="14">
        <v>0.8894402498045166</v>
      </c>
      <c r="L5003" s="14">
        <v>0.0436</v>
      </c>
      <c r="M5003" s="14">
        <v>0.141</v>
      </c>
      <c r="N5003" s="14">
        <v>0.0045</v>
      </c>
      <c r="O5003" s="14">
        <v>0.099</v>
      </c>
      <c r="P5003" s="14">
        <v>0.871</v>
      </c>
      <c r="Q5003" s="14">
        <v>96.99</v>
      </c>
      <c r="R5003" s="14">
        <v>5.0</v>
      </c>
      <c r="S5003" s="14">
        <v>0.0</v>
      </c>
      <c r="T5003" s="14" t="s">
        <v>1264</v>
      </c>
      <c r="U5003" s="14" t="s">
        <v>35</v>
      </c>
      <c r="V5003" s="16" t="s">
        <v>560</v>
      </c>
      <c r="W5003" s="17" t="s">
        <v>185</v>
      </c>
    </row>
    <row r="5004" ht="15.75" customHeight="1">
      <c r="A5004" s="14" t="s">
        <v>7767</v>
      </c>
      <c r="B5004" s="14" t="s">
        <v>7768</v>
      </c>
      <c r="C5004" s="14">
        <v>2006.0</v>
      </c>
      <c r="D5004" s="14">
        <v>62.0</v>
      </c>
      <c r="E5004" s="14">
        <v>285133.0</v>
      </c>
      <c r="F5004" s="14" t="s">
        <v>7769</v>
      </c>
      <c r="G5004" s="14" t="s">
        <v>7770</v>
      </c>
      <c r="H5004" s="14" t="s">
        <v>7771</v>
      </c>
      <c r="I5004" s="14">
        <v>0.619</v>
      </c>
      <c r="J5004" s="14">
        <v>0.437</v>
      </c>
      <c r="K5004" s="14">
        <v>0.7230338159963419</v>
      </c>
      <c r="L5004" s="14">
        <v>0.0314</v>
      </c>
      <c r="M5004" s="14">
        <v>0.465</v>
      </c>
      <c r="N5004" s="14">
        <v>0.00619</v>
      </c>
      <c r="O5004" s="14">
        <v>0.0971</v>
      </c>
      <c r="P5004" s="14">
        <v>0.408</v>
      </c>
      <c r="Q5004" s="14">
        <v>89.51</v>
      </c>
      <c r="R5004" s="14">
        <v>7.0</v>
      </c>
      <c r="S5004" s="14">
        <v>1.0</v>
      </c>
      <c r="T5004" s="14" t="s">
        <v>103</v>
      </c>
      <c r="U5004" s="14" t="s">
        <v>35</v>
      </c>
      <c r="V5004" s="16" t="s">
        <v>54</v>
      </c>
      <c r="W5004" s="17" t="s">
        <v>251</v>
      </c>
    </row>
    <row r="5005" ht="15.75" customHeight="1">
      <c r="A5005" s="14" t="s">
        <v>23357</v>
      </c>
      <c r="B5005" s="14" t="s">
        <v>23358</v>
      </c>
      <c r="C5005" s="14">
        <v>2001.0</v>
      </c>
      <c r="D5005" s="14">
        <v>62.0</v>
      </c>
      <c r="E5005" s="14">
        <v>233639.0</v>
      </c>
      <c r="F5005" s="14" t="s">
        <v>21999</v>
      </c>
      <c r="G5005" s="14" t="s">
        <v>22000</v>
      </c>
      <c r="H5005" s="14" t="s">
        <v>6829</v>
      </c>
      <c r="I5005" s="14">
        <v>0.705</v>
      </c>
      <c r="J5005" s="14">
        <v>0.883</v>
      </c>
      <c r="K5005" s="14">
        <v>0.7958633670396369</v>
      </c>
      <c r="L5005" s="14">
        <v>0.0508</v>
      </c>
      <c r="M5005" s="14">
        <v>0.0223</v>
      </c>
      <c r="N5005" s="14">
        <v>0.00834</v>
      </c>
      <c r="O5005" s="14">
        <v>0.0526</v>
      </c>
      <c r="P5005" s="14">
        <v>0.73</v>
      </c>
      <c r="Q5005" s="14">
        <v>93.91</v>
      </c>
      <c r="R5005" s="14">
        <v>4.0</v>
      </c>
      <c r="S5005" s="14">
        <v>0.0</v>
      </c>
      <c r="T5005" s="14" t="s">
        <v>22002</v>
      </c>
      <c r="U5005" s="14" t="s">
        <v>35</v>
      </c>
      <c r="V5005" s="16" t="s">
        <v>181</v>
      </c>
      <c r="W5005" s="17" t="s">
        <v>185</v>
      </c>
    </row>
    <row r="5006" ht="15.75" customHeight="1">
      <c r="A5006" s="14" t="s">
        <v>7774</v>
      </c>
      <c r="B5006" s="14" t="s">
        <v>7775</v>
      </c>
      <c r="C5006" s="14">
        <v>1962.0</v>
      </c>
      <c r="D5006" s="14">
        <v>62.0</v>
      </c>
      <c r="E5006" s="14">
        <v>162933.0</v>
      </c>
      <c r="F5006" s="14" t="s">
        <v>7480</v>
      </c>
      <c r="G5006" s="14" t="s">
        <v>7481</v>
      </c>
      <c r="H5006" s="14" t="s">
        <v>7481</v>
      </c>
      <c r="I5006" s="14">
        <v>0.436</v>
      </c>
      <c r="J5006" s="14">
        <v>0.0695</v>
      </c>
      <c r="K5006" s="14">
        <v>0.552370970834976</v>
      </c>
      <c r="L5006" s="14">
        <v>0.0298</v>
      </c>
      <c r="M5006" s="14">
        <v>0.858</v>
      </c>
      <c r="N5006" s="14">
        <v>0.0</v>
      </c>
      <c r="O5006" s="14">
        <v>0.107</v>
      </c>
      <c r="P5006" s="14">
        <v>0.255</v>
      </c>
      <c r="Q5006" s="14">
        <v>97.13</v>
      </c>
      <c r="R5006" s="14">
        <v>7.0</v>
      </c>
      <c r="S5006" s="14">
        <v>1.0</v>
      </c>
      <c r="T5006" s="14" t="s">
        <v>103</v>
      </c>
      <c r="U5006" s="14" t="s">
        <v>35</v>
      </c>
      <c r="V5006" s="16" t="s">
        <v>36</v>
      </c>
      <c r="W5006" s="17" t="s">
        <v>251</v>
      </c>
    </row>
    <row r="5007" ht="15.75" customHeight="1">
      <c r="A5007" s="14" t="s">
        <v>11998</v>
      </c>
      <c r="B5007" s="14" t="s">
        <v>11999</v>
      </c>
      <c r="C5007" s="14">
        <v>2011.0</v>
      </c>
      <c r="D5007" s="14">
        <v>62.0</v>
      </c>
      <c r="E5007" s="14">
        <v>213200.0</v>
      </c>
      <c r="F5007" s="14" t="s">
        <v>1911</v>
      </c>
      <c r="G5007" s="14" t="s">
        <v>12000</v>
      </c>
      <c r="H5007" s="14" t="s">
        <v>12001</v>
      </c>
      <c r="I5007" s="14">
        <v>0.719</v>
      </c>
      <c r="J5007" s="14">
        <v>0.732</v>
      </c>
      <c r="K5007" s="14">
        <v>0.777126601484886</v>
      </c>
      <c r="L5007" s="14">
        <v>0.0408</v>
      </c>
      <c r="M5007" s="14">
        <v>0.319</v>
      </c>
      <c r="N5007" s="14">
        <v>6.51E-6</v>
      </c>
      <c r="O5007" s="14">
        <v>0.0745</v>
      </c>
      <c r="P5007" s="14">
        <v>0.96</v>
      </c>
      <c r="Q5007" s="14">
        <v>123.57</v>
      </c>
      <c r="R5007" s="14">
        <v>1.0</v>
      </c>
      <c r="S5007" s="14">
        <v>0.0</v>
      </c>
      <c r="T5007" s="14" t="s">
        <v>103</v>
      </c>
      <c r="U5007" s="14" t="s">
        <v>35</v>
      </c>
      <c r="V5007" s="16" t="s">
        <v>819</v>
      </c>
      <c r="W5007" s="17" t="s">
        <v>185</v>
      </c>
    </row>
    <row r="5008" ht="15.75" customHeight="1">
      <c r="A5008" s="14" t="s">
        <v>12002</v>
      </c>
      <c r="B5008" s="14" t="s">
        <v>11251</v>
      </c>
      <c r="C5008" s="14">
        <v>2007.0</v>
      </c>
      <c r="D5008" s="14">
        <v>62.0</v>
      </c>
      <c r="E5008" s="14">
        <v>195866.0</v>
      </c>
      <c r="F5008" s="14" t="s">
        <v>12003</v>
      </c>
      <c r="G5008" s="14" t="s">
        <v>12004</v>
      </c>
      <c r="H5008" s="14" t="s">
        <v>12005</v>
      </c>
      <c r="I5008" s="14">
        <v>0.497</v>
      </c>
      <c r="J5008" s="14">
        <v>0.552</v>
      </c>
      <c r="K5008" s="14">
        <v>0.822578230256399</v>
      </c>
      <c r="L5008" s="14">
        <v>0.0307</v>
      </c>
      <c r="M5008" s="14">
        <v>0.679</v>
      </c>
      <c r="N5008" s="14">
        <v>0.0314</v>
      </c>
      <c r="O5008" s="14">
        <v>0.089</v>
      </c>
      <c r="P5008" s="14">
        <v>0.633</v>
      </c>
      <c r="Q5008" s="14">
        <v>124.36</v>
      </c>
      <c r="R5008" s="14">
        <v>9.0</v>
      </c>
      <c r="S5008" s="14">
        <v>0.0</v>
      </c>
      <c r="T5008" s="14" t="s">
        <v>103</v>
      </c>
      <c r="U5008" s="14" t="s">
        <v>68</v>
      </c>
      <c r="V5008" s="16" t="s">
        <v>407</v>
      </c>
      <c r="W5008" s="17" t="s">
        <v>185</v>
      </c>
    </row>
    <row r="5009" ht="15.75" customHeight="1">
      <c r="A5009" s="14" t="s">
        <v>12006</v>
      </c>
      <c r="B5009" s="14" t="s">
        <v>12007</v>
      </c>
      <c r="C5009" s="14">
        <v>1970.0</v>
      </c>
      <c r="D5009" s="14">
        <v>62.0</v>
      </c>
      <c r="E5009" s="14">
        <v>184746.0</v>
      </c>
      <c r="F5009" s="14" t="s">
        <v>12008</v>
      </c>
      <c r="G5009" s="14" t="s">
        <v>11161</v>
      </c>
      <c r="H5009" s="14" t="s">
        <v>12009</v>
      </c>
      <c r="I5009" s="14">
        <v>0.641</v>
      </c>
      <c r="J5009" s="14">
        <v>0.612</v>
      </c>
      <c r="K5009" s="14">
        <v>0.7968044831177293</v>
      </c>
      <c r="L5009" s="14">
        <v>0.0361</v>
      </c>
      <c r="M5009" s="14">
        <v>0.0474</v>
      </c>
      <c r="N5009" s="14">
        <v>0.0588</v>
      </c>
      <c r="O5009" s="14">
        <v>0.102</v>
      </c>
      <c r="P5009" s="14">
        <v>0.854</v>
      </c>
      <c r="Q5009" s="14">
        <v>136.41</v>
      </c>
      <c r="R5009" s="14">
        <v>2.0</v>
      </c>
      <c r="S5009" s="14">
        <v>1.0</v>
      </c>
      <c r="T5009" s="14" t="s">
        <v>103</v>
      </c>
      <c r="U5009" s="14" t="s">
        <v>35</v>
      </c>
      <c r="V5009" s="16" t="s">
        <v>560</v>
      </c>
      <c r="W5009" s="17" t="s">
        <v>185</v>
      </c>
    </row>
    <row r="5010" ht="15.75" customHeight="1">
      <c r="A5010" s="14" t="s">
        <v>12011</v>
      </c>
      <c r="B5010" s="14" t="s">
        <v>6458</v>
      </c>
      <c r="C5010" s="14">
        <v>2013.0</v>
      </c>
      <c r="D5010" s="14">
        <v>62.0</v>
      </c>
      <c r="E5010" s="14">
        <v>215042.0</v>
      </c>
      <c r="F5010" s="14" t="s">
        <v>12012</v>
      </c>
      <c r="G5010" s="14" t="s">
        <v>6461</v>
      </c>
      <c r="H5010" s="14" t="s">
        <v>8975</v>
      </c>
      <c r="I5010" s="14">
        <v>0.719</v>
      </c>
      <c r="J5010" s="14">
        <v>0.674</v>
      </c>
      <c r="K5010" s="14">
        <v>0.8649284537705618</v>
      </c>
      <c r="L5010" s="14">
        <v>0.0681</v>
      </c>
      <c r="M5010" s="14">
        <v>0.0879</v>
      </c>
      <c r="N5010" s="14">
        <v>3.75E-6</v>
      </c>
      <c r="O5010" s="14">
        <v>0.112</v>
      </c>
      <c r="P5010" s="14">
        <v>0.843</v>
      </c>
      <c r="Q5010" s="14">
        <v>125.99</v>
      </c>
      <c r="R5010" s="14">
        <v>11.0</v>
      </c>
      <c r="S5010" s="14">
        <v>1.0</v>
      </c>
      <c r="T5010" s="14" t="s">
        <v>103</v>
      </c>
      <c r="U5010" s="14" t="s">
        <v>35</v>
      </c>
      <c r="V5010" s="16" t="s">
        <v>560</v>
      </c>
      <c r="W5010" s="17" t="s">
        <v>185</v>
      </c>
    </row>
    <row r="5011" ht="15.75" customHeight="1">
      <c r="A5011" s="14" t="s">
        <v>12014</v>
      </c>
      <c r="B5011" s="14" t="s">
        <v>11293</v>
      </c>
      <c r="C5011" s="14">
        <v>2018.0</v>
      </c>
      <c r="D5011" s="14">
        <v>62.0</v>
      </c>
      <c r="E5011" s="14">
        <v>226501.0</v>
      </c>
      <c r="F5011" s="14" t="s">
        <v>12015</v>
      </c>
      <c r="G5011" s="14" t="s">
        <v>12016</v>
      </c>
      <c r="H5011" s="14" t="s">
        <v>12017</v>
      </c>
      <c r="I5011" s="14">
        <v>0.834</v>
      </c>
      <c r="J5011" s="14">
        <v>0.788</v>
      </c>
      <c r="K5011" s="14">
        <v>0.8185357089209564</v>
      </c>
      <c r="L5011" s="14">
        <v>0.211</v>
      </c>
      <c r="M5011" s="14">
        <v>0.355</v>
      </c>
      <c r="N5011" s="14">
        <v>0.288</v>
      </c>
      <c r="O5011" s="14">
        <v>0.396</v>
      </c>
      <c r="P5011" s="14">
        <v>0.703</v>
      </c>
      <c r="Q5011" s="14">
        <v>130.03</v>
      </c>
      <c r="R5011" s="14">
        <v>6.0</v>
      </c>
      <c r="S5011" s="14">
        <v>0.0</v>
      </c>
      <c r="T5011" s="14" t="s">
        <v>104</v>
      </c>
      <c r="U5011" s="14" t="s">
        <v>68</v>
      </c>
      <c r="V5011" s="16" t="s">
        <v>181</v>
      </c>
      <c r="W5011" s="17" t="s">
        <v>185</v>
      </c>
    </row>
    <row r="5012" ht="15.75" customHeight="1">
      <c r="A5012" s="14" t="s">
        <v>12018</v>
      </c>
      <c r="B5012" s="14" t="s">
        <v>1691</v>
      </c>
      <c r="C5012" s="14">
        <v>1966.0</v>
      </c>
      <c r="D5012" s="14">
        <v>62.0</v>
      </c>
      <c r="E5012" s="14">
        <v>155333.0</v>
      </c>
      <c r="F5012" s="14" t="s">
        <v>12019</v>
      </c>
      <c r="G5012" s="14" t="s">
        <v>11333</v>
      </c>
      <c r="H5012" s="14" t="s">
        <v>12020</v>
      </c>
      <c r="I5012" s="14">
        <v>0.453</v>
      </c>
      <c r="J5012" s="14">
        <v>0.658</v>
      </c>
      <c r="K5012" s="14">
        <v>0.6863302889507341</v>
      </c>
      <c r="L5012" s="14">
        <v>0.0539</v>
      </c>
      <c r="M5012" s="14">
        <v>0.741</v>
      </c>
      <c r="N5012" s="14">
        <v>0.0288</v>
      </c>
      <c r="O5012" s="14">
        <v>0.135</v>
      </c>
      <c r="P5012" s="14">
        <v>0.761</v>
      </c>
      <c r="Q5012" s="14">
        <v>203.87</v>
      </c>
      <c r="R5012" s="14">
        <v>9.0</v>
      </c>
      <c r="S5012" s="14">
        <v>1.0</v>
      </c>
      <c r="T5012" s="14" t="s">
        <v>103</v>
      </c>
      <c r="U5012" s="14" t="s">
        <v>68</v>
      </c>
      <c r="V5012" s="16" t="s">
        <v>181</v>
      </c>
      <c r="W5012" s="17" t="s">
        <v>185</v>
      </c>
    </row>
    <row r="5013" ht="15.75" customHeight="1">
      <c r="A5013" s="14" t="s">
        <v>12022</v>
      </c>
      <c r="B5013" s="14" t="s">
        <v>12023</v>
      </c>
      <c r="C5013" s="14">
        <v>2020.0</v>
      </c>
      <c r="D5013" s="14">
        <v>62.0</v>
      </c>
      <c r="E5013" s="14">
        <v>242000.0</v>
      </c>
      <c r="F5013" s="14" t="s">
        <v>6019</v>
      </c>
      <c r="G5013" s="14" t="s">
        <v>12024</v>
      </c>
      <c r="H5013" s="14" t="s">
        <v>12023</v>
      </c>
      <c r="I5013" s="14">
        <v>0.822</v>
      </c>
      <c r="J5013" s="14">
        <v>0.743</v>
      </c>
      <c r="K5013" s="14">
        <v>0.8724146043917522</v>
      </c>
      <c r="L5013" s="14">
        <v>0.28</v>
      </c>
      <c r="M5013" s="14">
        <v>0.016</v>
      </c>
      <c r="N5013" s="14">
        <v>0.0</v>
      </c>
      <c r="O5013" s="14">
        <v>0.127</v>
      </c>
      <c r="P5013" s="14">
        <v>0.636</v>
      </c>
      <c r="Q5013" s="14">
        <v>84.46</v>
      </c>
      <c r="R5013" s="14">
        <v>10.0</v>
      </c>
      <c r="S5013" s="14">
        <v>0.0</v>
      </c>
      <c r="T5013" s="14" t="s">
        <v>103</v>
      </c>
      <c r="U5013" s="14" t="s">
        <v>68</v>
      </c>
      <c r="V5013" s="16" t="s">
        <v>407</v>
      </c>
      <c r="W5013" s="17" t="s">
        <v>185</v>
      </c>
    </row>
    <row r="5014" ht="15.75" customHeight="1">
      <c r="A5014" s="14" t="s">
        <v>23359</v>
      </c>
      <c r="B5014" s="14" t="s">
        <v>23360</v>
      </c>
      <c r="C5014" s="14">
        <v>2020.0</v>
      </c>
      <c r="D5014" s="14">
        <v>62.0</v>
      </c>
      <c r="E5014" s="14">
        <v>200027.0</v>
      </c>
      <c r="F5014" s="14" t="s">
        <v>16906</v>
      </c>
      <c r="G5014" s="14" t="s">
        <v>16908</v>
      </c>
      <c r="H5014" s="14" t="s">
        <v>23361</v>
      </c>
      <c r="I5014" s="14">
        <v>0.766</v>
      </c>
      <c r="J5014" s="14">
        <v>0.788</v>
      </c>
      <c r="K5014" s="14">
        <v>0.9075781233095721</v>
      </c>
      <c r="L5014" s="14">
        <v>0.312</v>
      </c>
      <c r="M5014" s="14">
        <v>0.105</v>
      </c>
      <c r="N5014" s="14">
        <v>5.81E-6</v>
      </c>
      <c r="O5014" s="14">
        <v>0.142</v>
      </c>
      <c r="P5014" s="14">
        <v>0.609</v>
      </c>
      <c r="Q5014" s="14">
        <v>179.98</v>
      </c>
      <c r="R5014" s="14">
        <v>6.0</v>
      </c>
      <c r="S5014" s="14">
        <v>0.0</v>
      </c>
      <c r="T5014" s="14" t="s">
        <v>1264</v>
      </c>
      <c r="U5014" s="14" t="s">
        <v>68</v>
      </c>
      <c r="V5014" s="16" t="s">
        <v>407</v>
      </c>
      <c r="W5014" s="17" t="s">
        <v>185</v>
      </c>
    </row>
    <row r="5015" ht="15.75" customHeight="1">
      <c r="A5015" s="14" t="s">
        <v>7776</v>
      </c>
      <c r="B5015" s="14" t="s">
        <v>7777</v>
      </c>
      <c r="C5015" s="14">
        <v>2007.0</v>
      </c>
      <c r="D5015" s="14">
        <v>62.0</v>
      </c>
      <c r="E5015" s="14">
        <v>325933.0</v>
      </c>
      <c r="F5015" s="14" t="s">
        <v>880</v>
      </c>
      <c r="G5015" s="14" t="s">
        <v>1822</v>
      </c>
      <c r="H5015" s="14" t="s">
        <v>7779</v>
      </c>
      <c r="I5015" s="14">
        <v>0.504</v>
      </c>
      <c r="J5015" s="14">
        <v>0.787</v>
      </c>
      <c r="K5015" s="14">
        <v>0.8472611383045525</v>
      </c>
      <c r="L5015" s="14">
        <v>0.0605</v>
      </c>
      <c r="M5015" s="14">
        <v>0.412</v>
      </c>
      <c r="N5015" s="14">
        <v>0.0</v>
      </c>
      <c r="O5015" s="14">
        <v>0.323</v>
      </c>
      <c r="P5015" s="14">
        <v>0.49</v>
      </c>
      <c r="Q5015" s="14">
        <v>114.77</v>
      </c>
      <c r="R5015" s="14">
        <v>7.0</v>
      </c>
      <c r="S5015" s="14">
        <v>0.0</v>
      </c>
      <c r="T5015" s="14" t="s">
        <v>104</v>
      </c>
      <c r="U5015" s="14" t="s">
        <v>94</v>
      </c>
      <c r="V5015" s="16" t="s">
        <v>54</v>
      </c>
      <c r="W5015" s="17" t="s">
        <v>251</v>
      </c>
    </row>
    <row r="5016" ht="15.75" customHeight="1">
      <c r="A5016" s="14" t="s">
        <v>12025</v>
      </c>
      <c r="B5016" s="14" t="s">
        <v>12026</v>
      </c>
      <c r="C5016" s="14">
        <v>1989.0</v>
      </c>
      <c r="D5016" s="14">
        <v>62.0</v>
      </c>
      <c r="E5016" s="14">
        <v>329640.0</v>
      </c>
      <c r="F5016" s="14" t="s">
        <v>5430</v>
      </c>
      <c r="G5016" s="14" t="s">
        <v>4098</v>
      </c>
      <c r="H5016" s="14" t="s">
        <v>12029</v>
      </c>
      <c r="I5016" s="14">
        <v>0.477</v>
      </c>
      <c r="J5016" s="14">
        <v>0.636</v>
      </c>
      <c r="K5016" s="14">
        <v>0.7962269800698089</v>
      </c>
      <c r="L5016" s="14">
        <v>0.0356</v>
      </c>
      <c r="M5016" s="14">
        <v>0.865</v>
      </c>
      <c r="N5016" s="14">
        <v>0.00226</v>
      </c>
      <c r="O5016" s="14">
        <v>0.208</v>
      </c>
      <c r="P5016" s="14">
        <v>0.707</v>
      </c>
      <c r="Q5016" s="14">
        <v>84.55</v>
      </c>
      <c r="R5016" s="14">
        <v>8.0</v>
      </c>
      <c r="S5016" s="14">
        <v>0.0</v>
      </c>
      <c r="T5016" s="14" t="s">
        <v>104</v>
      </c>
      <c r="U5016" s="14" t="s">
        <v>94</v>
      </c>
      <c r="V5016" s="16" t="s">
        <v>181</v>
      </c>
      <c r="W5016" s="17" t="s">
        <v>185</v>
      </c>
    </row>
    <row r="5017" ht="15.75" customHeight="1">
      <c r="A5017" s="14" t="s">
        <v>23362</v>
      </c>
      <c r="B5017" s="14" t="s">
        <v>23363</v>
      </c>
      <c r="C5017" s="14">
        <v>1986.0</v>
      </c>
      <c r="D5017" s="14">
        <v>62.0</v>
      </c>
      <c r="E5017" s="14">
        <v>289733.0</v>
      </c>
      <c r="F5017" s="14" t="s">
        <v>5520</v>
      </c>
      <c r="G5017" s="14" t="s">
        <v>23364</v>
      </c>
      <c r="H5017" s="14" t="s">
        <v>23365</v>
      </c>
      <c r="I5017" s="14">
        <v>0.669</v>
      </c>
      <c r="J5017" s="14">
        <v>0.843</v>
      </c>
      <c r="K5017" s="14">
        <v>0.8174662588322148</v>
      </c>
      <c r="L5017" s="14">
        <v>0.0435</v>
      </c>
      <c r="M5017" s="14">
        <v>0.0996</v>
      </c>
      <c r="N5017" s="14">
        <v>1.57E-6</v>
      </c>
      <c r="O5017" s="14">
        <v>0.0615</v>
      </c>
      <c r="P5017" s="14">
        <v>0.664</v>
      </c>
      <c r="Q5017" s="14">
        <v>108.67</v>
      </c>
      <c r="R5017" s="14">
        <v>1.0</v>
      </c>
      <c r="S5017" s="14">
        <v>0.0</v>
      </c>
      <c r="T5017" s="14" t="s">
        <v>1264</v>
      </c>
      <c r="U5017" s="14" t="s">
        <v>94</v>
      </c>
      <c r="V5017" s="16" t="s">
        <v>407</v>
      </c>
      <c r="W5017" s="17" t="s">
        <v>185</v>
      </c>
    </row>
    <row r="5018" ht="15.75" customHeight="1">
      <c r="A5018" s="14" t="s">
        <v>12031</v>
      </c>
      <c r="B5018" s="14" t="s">
        <v>12032</v>
      </c>
      <c r="C5018" s="14">
        <v>2021.0</v>
      </c>
      <c r="D5018" s="14">
        <v>63.0</v>
      </c>
      <c r="E5018" s="14">
        <v>175301.0</v>
      </c>
      <c r="F5018" s="14" t="s">
        <v>1267</v>
      </c>
      <c r="G5018" s="14" t="s">
        <v>12035</v>
      </c>
      <c r="H5018" s="14" t="s">
        <v>12032</v>
      </c>
      <c r="I5018" s="14">
        <v>0.655</v>
      </c>
      <c r="J5018" s="14">
        <v>0.716</v>
      </c>
      <c r="K5018" s="14">
        <v>0.8658909588504292</v>
      </c>
      <c r="L5018" s="14">
        <v>0.0897</v>
      </c>
      <c r="M5018" s="14">
        <v>0.476</v>
      </c>
      <c r="N5018" s="14">
        <v>0.0</v>
      </c>
      <c r="O5018" s="14">
        <v>0.479</v>
      </c>
      <c r="P5018" s="14">
        <v>0.521</v>
      </c>
      <c r="Q5018" s="14">
        <v>80.813</v>
      </c>
      <c r="R5018" s="14">
        <v>8.0</v>
      </c>
      <c r="S5018" s="14">
        <v>0.0</v>
      </c>
      <c r="T5018" s="14" t="s">
        <v>103</v>
      </c>
      <c r="U5018" s="14" t="s">
        <v>35</v>
      </c>
      <c r="V5018" s="16" t="s">
        <v>333</v>
      </c>
      <c r="W5018" s="17" t="s">
        <v>185</v>
      </c>
    </row>
    <row r="5019" ht="15.75" customHeight="1">
      <c r="A5019" s="14" t="s">
        <v>23366</v>
      </c>
      <c r="B5019" s="14" t="s">
        <v>23367</v>
      </c>
      <c r="C5019" s="14">
        <v>2008.0</v>
      </c>
      <c r="D5019" s="14">
        <v>63.0</v>
      </c>
      <c r="E5019" s="14">
        <v>218946.0</v>
      </c>
      <c r="F5019" s="14" t="s">
        <v>8568</v>
      </c>
      <c r="G5019" s="14" t="s">
        <v>8569</v>
      </c>
      <c r="H5019" s="14" t="s">
        <v>23368</v>
      </c>
      <c r="I5019" s="14">
        <v>0.783</v>
      </c>
      <c r="J5019" s="14">
        <v>0.737</v>
      </c>
      <c r="K5019" s="14">
        <v>0.8796868649951942</v>
      </c>
      <c r="L5019" s="14">
        <v>0.0416</v>
      </c>
      <c r="M5019" s="14">
        <v>0.0616</v>
      </c>
      <c r="N5019" s="14">
        <v>0.0</v>
      </c>
      <c r="O5019" s="14">
        <v>0.0346</v>
      </c>
      <c r="P5019" s="14">
        <v>0.851</v>
      </c>
      <c r="Q5019" s="14">
        <v>114.988</v>
      </c>
      <c r="R5019" s="14">
        <v>8.0</v>
      </c>
      <c r="S5019" s="14">
        <v>1.0</v>
      </c>
      <c r="T5019" s="14" t="s">
        <v>1264</v>
      </c>
      <c r="U5019" s="14" t="s">
        <v>35</v>
      </c>
      <c r="V5019" s="16" t="s">
        <v>560</v>
      </c>
      <c r="W5019" s="17" t="s">
        <v>185</v>
      </c>
    </row>
    <row r="5020" ht="15.75" customHeight="1">
      <c r="A5020" s="14" t="s">
        <v>23369</v>
      </c>
      <c r="B5020" s="14" t="s">
        <v>23370</v>
      </c>
      <c r="C5020" s="14">
        <v>2001.0</v>
      </c>
      <c r="D5020" s="14">
        <v>63.0</v>
      </c>
      <c r="E5020" s="14">
        <v>266866.0</v>
      </c>
      <c r="F5020" s="14" t="s">
        <v>20974</v>
      </c>
      <c r="G5020" s="14" t="s">
        <v>20975</v>
      </c>
      <c r="H5020" s="14" t="s">
        <v>23371</v>
      </c>
      <c r="I5020" s="14">
        <v>0.752</v>
      </c>
      <c r="J5020" s="14">
        <v>0.695</v>
      </c>
      <c r="K5020" s="14">
        <v>0.8535281158245775</v>
      </c>
      <c r="L5020" s="14">
        <v>0.0603</v>
      </c>
      <c r="M5020" s="14">
        <v>0.104</v>
      </c>
      <c r="N5020" s="14">
        <v>2.35E-5</v>
      </c>
      <c r="O5020" s="14">
        <v>0.0612</v>
      </c>
      <c r="P5020" s="14">
        <v>0.946</v>
      </c>
      <c r="Q5020" s="14">
        <v>95.28</v>
      </c>
      <c r="R5020" s="14">
        <v>7.0</v>
      </c>
      <c r="S5020" s="14">
        <v>0.0</v>
      </c>
      <c r="T5020" s="14" t="s">
        <v>1264</v>
      </c>
      <c r="U5020" s="14" t="s">
        <v>68</v>
      </c>
      <c r="V5020" s="16" t="s">
        <v>819</v>
      </c>
      <c r="W5020" s="17" t="s">
        <v>185</v>
      </c>
    </row>
    <row r="5021" ht="15.75" customHeight="1">
      <c r="A5021" s="14" t="s">
        <v>23372</v>
      </c>
      <c r="B5021" s="14" t="s">
        <v>23373</v>
      </c>
      <c r="C5021" s="14">
        <v>2021.0</v>
      </c>
      <c r="D5021" s="14">
        <v>63.0</v>
      </c>
      <c r="E5021" s="14">
        <v>198000.0</v>
      </c>
      <c r="F5021" s="14" t="s">
        <v>22302</v>
      </c>
      <c r="G5021" s="14" t="s">
        <v>22303</v>
      </c>
      <c r="H5021" s="14" t="s">
        <v>22307</v>
      </c>
      <c r="I5021" s="14">
        <v>0.669</v>
      </c>
      <c r="J5021" s="14">
        <v>0.289</v>
      </c>
      <c r="K5021" s="14">
        <v>0.693880606577249</v>
      </c>
      <c r="L5021" s="14">
        <v>0.0389</v>
      </c>
      <c r="M5021" s="14">
        <v>0.0699</v>
      </c>
      <c r="N5021" s="14">
        <v>6.49E-4</v>
      </c>
      <c r="O5021" s="14">
        <v>0.2</v>
      </c>
      <c r="P5021" s="14">
        <v>0.524</v>
      </c>
      <c r="Q5021" s="14">
        <v>100.022</v>
      </c>
      <c r="R5021" s="14">
        <v>3.0</v>
      </c>
      <c r="S5021" s="14">
        <v>1.0</v>
      </c>
      <c r="T5021" s="14" t="s">
        <v>1264</v>
      </c>
      <c r="U5021" s="14" t="s">
        <v>35</v>
      </c>
      <c r="V5021" s="16" t="s">
        <v>333</v>
      </c>
      <c r="W5021" s="17" t="s">
        <v>185</v>
      </c>
    </row>
    <row r="5022" ht="15.75" customHeight="1">
      <c r="A5022" s="14" t="s">
        <v>23374</v>
      </c>
      <c r="B5022" s="14" t="s">
        <v>23375</v>
      </c>
      <c r="C5022" s="14">
        <v>2017.0</v>
      </c>
      <c r="D5022" s="14">
        <v>63.0</v>
      </c>
      <c r="E5022" s="14">
        <v>231642.0</v>
      </c>
      <c r="F5022" s="14" t="s">
        <v>19655</v>
      </c>
      <c r="G5022" s="14" t="s">
        <v>23376</v>
      </c>
      <c r="H5022" s="14" t="s">
        <v>23377</v>
      </c>
      <c r="I5022" s="14">
        <v>0.55</v>
      </c>
      <c r="J5022" s="14">
        <v>0.465</v>
      </c>
      <c r="K5022" s="14">
        <v>0.8442239000525267</v>
      </c>
      <c r="L5022" s="14">
        <v>0.0248</v>
      </c>
      <c r="M5022" s="14">
        <v>0.609</v>
      </c>
      <c r="N5022" s="14">
        <v>0.0</v>
      </c>
      <c r="O5022" s="14">
        <v>0.109</v>
      </c>
      <c r="P5022" s="14">
        <v>0.314</v>
      </c>
      <c r="Q5022" s="14">
        <v>76.033</v>
      </c>
      <c r="R5022" s="14">
        <v>7.0</v>
      </c>
      <c r="S5022" s="14">
        <v>1.0</v>
      </c>
      <c r="T5022" s="14" t="s">
        <v>1434</v>
      </c>
      <c r="U5022" s="14" t="s">
        <v>35</v>
      </c>
      <c r="V5022" s="16" t="s">
        <v>45</v>
      </c>
      <c r="W5022" s="17" t="s">
        <v>251</v>
      </c>
    </row>
    <row r="5023" ht="15.75" customHeight="1">
      <c r="A5023" s="14" t="s">
        <v>7782</v>
      </c>
      <c r="B5023" s="14" t="s">
        <v>7783</v>
      </c>
      <c r="C5023" s="14">
        <v>2017.0</v>
      </c>
      <c r="D5023" s="14">
        <v>63.0</v>
      </c>
      <c r="E5023" s="14">
        <v>282126.0</v>
      </c>
      <c r="F5023" s="14" t="s">
        <v>7784</v>
      </c>
      <c r="G5023" s="14" t="s">
        <v>725</v>
      </c>
      <c r="H5023" s="14" t="s">
        <v>7785</v>
      </c>
      <c r="I5023" s="14">
        <v>0.844</v>
      </c>
      <c r="J5023" s="14">
        <v>0.651</v>
      </c>
      <c r="K5023" s="14">
        <v>0.8310910529627813</v>
      </c>
      <c r="L5023" s="14">
        <v>0.267</v>
      </c>
      <c r="M5023" s="14">
        <v>0.344</v>
      </c>
      <c r="N5023" s="14">
        <v>8.42E-6</v>
      </c>
      <c r="O5023" s="14">
        <v>0.245</v>
      </c>
      <c r="P5023" s="14">
        <v>0.456</v>
      </c>
      <c r="Q5023" s="14">
        <v>124.01</v>
      </c>
      <c r="R5023" s="14">
        <v>7.0</v>
      </c>
      <c r="S5023" s="14">
        <v>1.0</v>
      </c>
      <c r="T5023" s="14" t="s">
        <v>104</v>
      </c>
      <c r="U5023" s="14" t="s">
        <v>35</v>
      </c>
      <c r="V5023" s="16" t="s">
        <v>54</v>
      </c>
      <c r="W5023" s="17" t="s">
        <v>251</v>
      </c>
    </row>
    <row r="5024" ht="15.75" customHeight="1">
      <c r="A5024" s="14" t="s">
        <v>12036</v>
      </c>
      <c r="B5024" s="14" t="s">
        <v>12037</v>
      </c>
      <c r="C5024" s="14">
        <v>2009.0</v>
      </c>
      <c r="D5024" s="14">
        <v>63.0</v>
      </c>
      <c r="E5024" s="14">
        <v>299440.0</v>
      </c>
      <c r="F5024" s="14" t="s">
        <v>1629</v>
      </c>
      <c r="G5024" s="14" t="s">
        <v>4284</v>
      </c>
      <c r="H5024" s="14" t="s">
        <v>12038</v>
      </c>
      <c r="I5024" s="14">
        <v>0.6567054320987653</v>
      </c>
      <c r="J5024" s="14">
        <v>0.6703844999999999</v>
      </c>
      <c r="K5024" s="14">
        <v>0.8136264709055699</v>
      </c>
      <c r="L5024" s="14">
        <v>0.08138265432098765</v>
      </c>
      <c r="M5024" s="14">
        <v>0.2693400896296296</v>
      </c>
      <c r="N5024" s="14">
        <v>0.05448885008024692</v>
      </c>
      <c r="O5024" s="14">
        <v>0.1911505555555556</v>
      </c>
      <c r="P5024" s="14">
        <v>0.6187672839506173</v>
      </c>
      <c r="Q5024" s="14">
        <v>120.71</v>
      </c>
      <c r="R5024" s="14">
        <v>5.0</v>
      </c>
      <c r="S5024" s="14">
        <v>1.0</v>
      </c>
      <c r="T5024" s="14" t="s">
        <v>104</v>
      </c>
      <c r="U5024" s="14" t="s">
        <v>35</v>
      </c>
      <c r="V5024" s="16" t="s">
        <v>407</v>
      </c>
      <c r="W5024" s="17" t="s">
        <v>185</v>
      </c>
    </row>
    <row r="5025" ht="15.75" customHeight="1">
      <c r="A5025" s="14" t="s">
        <v>12040</v>
      </c>
      <c r="B5025" s="14" t="s">
        <v>12041</v>
      </c>
      <c r="C5025" s="14">
        <v>2007.0</v>
      </c>
      <c r="D5025" s="14">
        <v>63.0</v>
      </c>
      <c r="E5025" s="14">
        <v>312626.0</v>
      </c>
      <c r="F5025" s="14" t="s">
        <v>12042</v>
      </c>
      <c r="G5025" s="14" t="s">
        <v>9280</v>
      </c>
      <c r="H5025" s="14" t="s">
        <v>12043</v>
      </c>
      <c r="I5025" s="14">
        <v>0.828</v>
      </c>
      <c r="J5025" s="14">
        <v>0.893</v>
      </c>
      <c r="K5025" s="14">
        <v>0.8767993497555923</v>
      </c>
      <c r="L5025" s="14">
        <v>0.192</v>
      </c>
      <c r="M5025" s="14">
        <v>0.117</v>
      </c>
      <c r="N5025" s="14">
        <v>0.0</v>
      </c>
      <c r="O5025" s="14">
        <v>0.217</v>
      </c>
      <c r="P5025" s="14">
        <v>0.711</v>
      </c>
      <c r="Q5025" s="14">
        <v>85.95</v>
      </c>
      <c r="R5025" s="14">
        <v>4.0</v>
      </c>
      <c r="S5025" s="14">
        <v>0.0</v>
      </c>
      <c r="T5025" s="14" t="s">
        <v>103</v>
      </c>
      <c r="U5025" s="14" t="s">
        <v>35</v>
      </c>
      <c r="V5025" s="16" t="s">
        <v>181</v>
      </c>
      <c r="W5025" s="17" t="s">
        <v>185</v>
      </c>
    </row>
    <row r="5026" ht="15.75" customHeight="1">
      <c r="A5026" s="14" t="s">
        <v>7790</v>
      </c>
      <c r="B5026" s="14" t="s">
        <v>7792</v>
      </c>
      <c r="C5026" s="14">
        <v>2021.0</v>
      </c>
      <c r="D5026" s="14">
        <v>63.0</v>
      </c>
      <c r="E5026" s="14">
        <v>193667.0</v>
      </c>
      <c r="F5026" s="14" t="s">
        <v>2074</v>
      </c>
      <c r="G5026" s="14" t="s">
        <v>7793</v>
      </c>
      <c r="H5026" s="14" t="s">
        <v>7794</v>
      </c>
      <c r="I5026" s="14">
        <v>0.596</v>
      </c>
      <c r="J5026" s="14">
        <v>0.366</v>
      </c>
      <c r="K5026" s="14">
        <v>0.7361238850825377</v>
      </c>
      <c r="L5026" s="14">
        <v>0.115</v>
      </c>
      <c r="M5026" s="14">
        <v>0.63</v>
      </c>
      <c r="N5026" s="14">
        <v>7.04E-6</v>
      </c>
      <c r="O5026" s="14">
        <v>0.0554</v>
      </c>
      <c r="P5026" s="14">
        <v>0.229</v>
      </c>
      <c r="Q5026" s="14">
        <v>84.394</v>
      </c>
      <c r="R5026" s="14">
        <v>7.0</v>
      </c>
      <c r="S5026" s="14">
        <v>1.0</v>
      </c>
      <c r="T5026" s="14" t="s">
        <v>103</v>
      </c>
      <c r="U5026" s="14" t="s">
        <v>35</v>
      </c>
      <c r="V5026" s="16" t="s">
        <v>36</v>
      </c>
      <c r="W5026" s="17" t="s">
        <v>251</v>
      </c>
    </row>
    <row r="5027" ht="15.75" customHeight="1">
      <c r="A5027" s="14" t="s">
        <v>12044</v>
      </c>
      <c r="B5027" s="14" t="s">
        <v>12045</v>
      </c>
      <c r="C5027" s="14">
        <v>2012.0</v>
      </c>
      <c r="D5027" s="14">
        <v>63.0</v>
      </c>
      <c r="E5027" s="14">
        <v>227760.0</v>
      </c>
      <c r="F5027" s="14" t="s">
        <v>1267</v>
      </c>
      <c r="G5027" s="14" t="s">
        <v>6461</v>
      </c>
      <c r="H5027" s="14" t="s">
        <v>12046</v>
      </c>
      <c r="I5027" s="14">
        <v>0.719</v>
      </c>
      <c r="J5027" s="14">
        <v>0.804</v>
      </c>
      <c r="K5027" s="14">
        <v>0.8764999037307446</v>
      </c>
      <c r="L5027" s="14">
        <v>0.0355</v>
      </c>
      <c r="M5027" s="14">
        <v>0.0132</v>
      </c>
      <c r="N5027" s="14">
        <v>3.22E-6</v>
      </c>
      <c r="O5027" s="14">
        <v>0.139</v>
      </c>
      <c r="P5027" s="14">
        <v>0.605</v>
      </c>
      <c r="Q5027" s="14">
        <v>119.999</v>
      </c>
      <c r="R5027" s="14">
        <v>10.0</v>
      </c>
      <c r="S5027" s="14">
        <v>1.0</v>
      </c>
      <c r="T5027" s="14" t="s">
        <v>103</v>
      </c>
      <c r="U5027" s="14" t="s">
        <v>35</v>
      </c>
      <c r="V5027" s="16" t="s">
        <v>407</v>
      </c>
      <c r="W5027" s="17" t="s">
        <v>185</v>
      </c>
    </row>
    <row r="5028" ht="15.75" customHeight="1">
      <c r="A5028" s="14" t="s">
        <v>12049</v>
      </c>
      <c r="B5028" s="14" t="s">
        <v>12050</v>
      </c>
      <c r="C5028" s="14">
        <v>2014.0</v>
      </c>
      <c r="D5028" s="14">
        <v>63.0</v>
      </c>
      <c r="E5028" s="14">
        <v>300253.0</v>
      </c>
      <c r="F5028" s="14" t="s">
        <v>3108</v>
      </c>
      <c r="G5028" s="14" t="s">
        <v>6756</v>
      </c>
      <c r="H5028" s="14" t="s">
        <v>6949</v>
      </c>
      <c r="I5028" s="14">
        <v>0.66</v>
      </c>
      <c r="J5028" s="14">
        <v>0.316</v>
      </c>
      <c r="K5028" s="14">
        <v>0.7270763373317847</v>
      </c>
      <c r="L5028" s="14">
        <v>0.0364</v>
      </c>
      <c r="M5028" s="14">
        <v>0.529</v>
      </c>
      <c r="N5028" s="14">
        <v>2.94E-4</v>
      </c>
      <c r="O5028" s="14">
        <v>0.104</v>
      </c>
      <c r="P5028" s="14">
        <v>0.543</v>
      </c>
      <c r="Q5028" s="14">
        <v>91.207</v>
      </c>
      <c r="R5028" s="14">
        <v>3.0</v>
      </c>
      <c r="S5028" s="14">
        <v>0.0</v>
      </c>
      <c r="T5028" s="14" t="s">
        <v>103</v>
      </c>
      <c r="U5028" s="14" t="s">
        <v>35</v>
      </c>
      <c r="V5028" s="16" t="s">
        <v>333</v>
      </c>
      <c r="W5028" s="17" t="s">
        <v>185</v>
      </c>
    </row>
    <row r="5029" ht="15.75" customHeight="1">
      <c r="A5029" s="14" t="s">
        <v>12052</v>
      </c>
      <c r="B5029" s="14" t="s">
        <v>12053</v>
      </c>
      <c r="C5029" s="14">
        <v>2019.0</v>
      </c>
      <c r="D5029" s="14">
        <v>63.0</v>
      </c>
      <c r="E5029" s="14">
        <v>270706.0</v>
      </c>
      <c r="F5029" s="14" t="s">
        <v>880</v>
      </c>
      <c r="G5029" s="14" t="s">
        <v>1822</v>
      </c>
      <c r="H5029" s="14" t="s">
        <v>6456</v>
      </c>
      <c r="I5029" s="14">
        <v>0.605</v>
      </c>
      <c r="J5029" s="14">
        <v>0.655</v>
      </c>
      <c r="K5029" s="14">
        <v>0.8541697858778226</v>
      </c>
      <c r="L5029" s="14">
        <v>0.0364</v>
      </c>
      <c r="M5029" s="14">
        <v>0.484</v>
      </c>
      <c r="N5029" s="14">
        <v>1.13E-6</v>
      </c>
      <c r="O5029" s="14">
        <v>0.152</v>
      </c>
      <c r="P5029" s="14">
        <v>0.597</v>
      </c>
      <c r="Q5029" s="14">
        <v>124.974</v>
      </c>
      <c r="R5029" s="14">
        <v>0.0</v>
      </c>
      <c r="S5029" s="14">
        <v>0.0</v>
      </c>
      <c r="T5029" s="14" t="s">
        <v>104</v>
      </c>
      <c r="U5029" s="14" t="s">
        <v>35</v>
      </c>
      <c r="V5029" s="16" t="s">
        <v>333</v>
      </c>
      <c r="W5029" s="17" t="s">
        <v>185</v>
      </c>
    </row>
    <row r="5030" ht="15.75" customHeight="1">
      <c r="A5030" s="14" t="s">
        <v>7797</v>
      </c>
      <c r="B5030" s="14" t="s">
        <v>7798</v>
      </c>
      <c r="C5030" s="14">
        <v>2024.0</v>
      </c>
      <c r="D5030" s="14">
        <v>63.0</v>
      </c>
      <c r="E5030" s="14">
        <v>139318.0</v>
      </c>
      <c r="F5030" s="14" t="s">
        <v>5061</v>
      </c>
      <c r="G5030" s="14" t="s">
        <v>7799</v>
      </c>
      <c r="H5030" s="14" t="s">
        <v>7798</v>
      </c>
      <c r="I5030" s="14">
        <v>0.391</v>
      </c>
      <c r="J5030" s="14">
        <v>0.276</v>
      </c>
      <c r="K5030" s="14">
        <v>0.7794366136765677</v>
      </c>
      <c r="L5030" s="14">
        <v>0.034</v>
      </c>
      <c r="M5030" s="14">
        <v>0.84</v>
      </c>
      <c r="N5030" s="14">
        <v>0.0</v>
      </c>
      <c r="O5030" s="14">
        <v>0.0968</v>
      </c>
      <c r="P5030" s="14">
        <v>0.255</v>
      </c>
      <c r="Q5030" s="14">
        <v>130.162</v>
      </c>
      <c r="R5030" s="14">
        <v>6.0</v>
      </c>
      <c r="S5030" s="14">
        <v>0.0</v>
      </c>
      <c r="T5030" s="14" t="s">
        <v>104</v>
      </c>
      <c r="U5030" s="14" t="s">
        <v>35</v>
      </c>
      <c r="V5030" s="16" t="s">
        <v>36</v>
      </c>
      <c r="W5030" s="17" t="s">
        <v>251</v>
      </c>
    </row>
    <row r="5031" ht="15.75" customHeight="1">
      <c r="A5031" s="14" t="s">
        <v>7802</v>
      </c>
      <c r="B5031" s="14" t="s">
        <v>7803</v>
      </c>
      <c r="C5031" s="14">
        <v>2016.0</v>
      </c>
      <c r="D5031" s="14">
        <v>63.0</v>
      </c>
      <c r="E5031" s="14">
        <v>232505.0</v>
      </c>
      <c r="F5031" s="14" t="s">
        <v>1918</v>
      </c>
      <c r="G5031" s="14" t="s">
        <v>1919</v>
      </c>
      <c r="H5031" s="14" t="s">
        <v>6048</v>
      </c>
      <c r="I5031" s="14">
        <v>0.688</v>
      </c>
      <c r="J5031" s="14">
        <v>0.701</v>
      </c>
      <c r="K5031" s="14">
        <v>0.8139584625411427</v>
      </c>
      <c r="L5031" s="14">
        <v>0.0298</v>
      </c>
      <c r="M5031" s="14">
        <v>0.06</v>
      </c>
      <c r="N5031" s="14">
        <v>0.0301</v>
      </c>
      <c r="O5031" s="14">
        <v>0.271</v>
      </c>
      <c r="P5031" s="14">
        <v>0.385</v>
      </c>
      <c r="Q5031" s="14">
        <v>110.019</v>
      </c>
      <c r="R5031" s="14">
        <v>3.0</v>
      </c>
      <c r="S5031" s="14">
        <v>1.0</v>
      </c>
      <c r="T5031" s="14" t="s">
        <v>104</v>
      </c>
      <c r="U5031" s="14" t="s">
        <v>35</v>
      </c>
      <c r="V5031" s="16" t="s">
        <v>45</v>
      </c>
      <c r="W5031" s="17" t="s">
        <v>251</v>
      </c>
    </row>
    <row r="5032" ht="15.75" customHeight="1">
      <c r="A5032" s="14" t="s">
        <v>12054</v>
      </c>
      <c r="B5032" s="14" t="s">
        <v>4178</v>
      </c>
      <c r="C5032" s="14">
        <v>2016.0</v>
      </c>
      <c r="D5032" s="14">
        <v>63.0</v>
      </c>
      <c r="E5032" s="14">
        <v>187006.0</v>
      </c>
      <c r="F5032" s="14" t="s">
        <v>12056</v>
      </c>
      <c r="G5032" s="14" t="s">
        <v>12057</v>
      </c>
      <c r="H5032" s="14" t="s">
        <v>12058</v>
      </c>
      <c r="I5032" s="14">
        <v>0.801</v>
      </c>
      <c r="J5032" s="14">
        <v>0.856</v>
      </c>
      <c r="K5032" s="14">
        <v>0.8839432763483854</v>
      </c>
      <c r="L5032" s="14">
        <v>0.065</v>
      </c>
      <c r="M5032" s="14">
        <v>0.0984</v>
      </c>
      <c r="N5032" s="14">
        <v>7.24E-5</v>
      </c>
      <c r="O5032" s="14">
        <v>0.228</v>
      </c>
      <c r="P5032" s="14">
        <v>0.919</v>
      </c>
      <c r="Q5032" s="14">
        <v>106.029</v>
      </c>
      <c r="R5032" s="14">
        <v>0.0</v>
      </c>
      <c r="S5032" s="14">
        <v>1.0</v>
      </c>
      <c r="T5032" s="14" t="s">
        <v>104</v>
      </c>
      <c r="U5032" s="14" t="s">
        <v>35</v>
      </c>
      <c r="V5032" s="16" t="s">
        <v>819</v>
      </c>
      <c r="W5032" s="17" t="s">
        <v>185</v>
      </c>
    </row>
    <row r="5033" ht="15.75" customHeight="1">
      <c r="A5033" s="14" t="s">
        <v>12059</v>
      </c>
      <c r="B5033" s="14" t="s">
        <v>12060</v>
      </c>
      <c r="C5033" s="14">
        <v>2019.0</v>
      </c>
      <c r="D5033" s="14">
        <v>63.0</v>
      </c>
      <c r="E5033" s="14">
        <v>182738.0</v>
      </c>
      <c r="F5033" s="14" t="s">
        <v>3223</v>
      </c>
      <c r="G5033" s="14" t="s">
        <v>3226</v>
      </c>
      <c r="H5033" s="14" t="s">
        <v>12061</v>
      </c>
      <c r="I5033" s="14">
        <v>0.788</v>
      </c>
      <c r="J5033" s="14">
        <v>0.87</v>
      </c>
      <c r="K5033" s="14">
        <v>0.862896498601953</v>
      </c>
      <c r="L5033" s="14">
        <v>0.177</v>
      </c>
      <c r="M5033" s="14">
        <v>0.123</v>
      </c>
      <c r="N5033" s="14">
        <v>1.43E-5</v>
      </c>
      <c r="O5033" s="14">
        <v>0.0692</v>
      </c>
      <c r="P5033" s="14">
        <v>0.884</v>
      </c>
      <c r="Q5033" s="14">
        <v>109.974</v>
      </c>
      <c r="R5033" s="14">
        <v>9.0</v>
      </c>
      <c r="S5033" s="14">
        <v>1.0</v>
      </c>
      <c r="T5033" s="14" t="s">
        <v>104</v>
      </c>
      <c r="U5033" s="14" t="s">
        <v>35</v>
      </c>
      <c r="V5033" s="16" t="s">
        <v>560</v>
      </c>
      <c r="W5033" s="17" t="s">
        <v>185</v>
      </c>
    </row>
    <row r="5034" ht="15.75" customHeight="1">
      <c r="A5034" s="14" t="s">
        <v>12064</v>
      </c>
      <c r="B5034" s="14" t="s">
        <v>12065</v>
      </c>
      <c r="C5034" s="14">
        <v>2017.0</v>
      </c>
      <c r="D5034" s="14">
        <v>63.0</v>
      </c>
      <c r="E5034" s="14">
        <v>187710.0</v>
      </c>
      <c r="F5034" s="14" t="s">
        <v>3223</v>
      </c>
      <c r="G5034" s="14" t="s">
        <v>3226</v>
      </c>
      <c r="H5034" s="14" t="s">
        <v>9728</v>
      </c>
      <c r="I5034" s="14">
        <v>0.828</v>
      </c>
      <c r="J5034" s="14">
        <v>0.739</v>
      </c>
      <c r="K5034" s="14">
        <v>0.8575706371600204</v>
      </c>
      <c r="L5034" s="14">
        <v>0.0728</v>
      </c>
      <c r="M5034" s="14">
        <v>0.0314</v>
      </c>
      <c r="N5034" s="14">
        <v>3.28E-4</v>
      </c>
      <c r="O5034" s="14">
        <v>0.211</v>
      </c>
      <c r="P5034" s="14">
        <v>0.885</v>
      </c>
      <c r="Q5034" s="14">
        <v>121.99</v>
      </c>
      <c r="R5034" s="14">
        <v>11.0</v>
      </c>
      <c r="S5034" s="14">
        <v>0.0</v>
      </c>
      <c r="T5034" s="14" t="s">
        <v>104</v>
      </c>
      <c r="U5034" s="14" t="s">
        <v>68</v>
      </c>
      <c r="V5034" s="16" t="s">
        <v>560</v>
      </c>
      <c r="W5034" s="17" t="s">
        <v>185</v>
      </c>
    </row>
    <row r="5035" ht="15.75" customHeight="1">
      <c r="A5035" s="14" t="s">
        <v>12067</v>
      </c>
      <c r="B5035" s="14" t="s">
        <v>12068</v>
      </c>
      <c r="C5035" s="14">
        <v>2018.0</v>
      </c>
      <c r="D5035" s="14">
        <v>63.0</v>
      </c>
      <c r="E5035" s="14">
        <v>169080.0</v>
      </c>
      <c r="F5035" s="14" t="s">
        <v>3223</v>
      </c>
      <c r="G5035" s="14" t="s">
        <v>3226</v>
      </c>
      <c r="H5035" s="14" t="s">
        <v>12069</v>
      </c>
      <c r="I5035" s="14">
        <v>0.959</v>
      </c>
      <c r="J5035" s="14">
        <v>0.606</v>
      </c>
      <c r="K5035" s="14">
        <v>0.8514106046488695</v>
      </c>
      <c r="L5035" s="14">
        <v>0.219</v>
      </c>
      <c r="M5035" s="14">
        <v>0.345</v>
      </c>
      <c r="N5035" s="14">
        <v>0.0</v>
      </c>
      <c r="O5035" s="14">
        <v>0.126</v>
      </c>
      <c r="P5035" s="14">
        <v>0.783</v>
      </c>
      <c r="Q5035" s="14">
        <v>110.0</v>
      </c>
      <c r="R5035" s="14">
        <v>1.0</v>
      </c>
      <c r="S5035" s="14">
        <v>1.0</v>
      </c>
      <c r="T5035" s="14" t="s">
        <v>104</v>
      </c>
      <c r="U5035" s="14" t="s">
        <v>35</v>
      </c>
      <c r="V5035" s="16" t="s">
        <v>181</v>
      </c>
      <c r="W5035" s="17" t="s">
        <v>185</v>
      </c>
    </row>
    <row r="5036" ht="15.75" customHeight="1">
      <c r="A5036" s="14" t="s">
        <v>12070</v>
      </c>
      <c r="B5036" s="14" t="s">
        <v>12071</v>
      </c>
      <c r="C5036" s="14">
        <v>2010.0</v>
      </c>
      <c r="D5036" s="14">
        <v>63.0</v>
      </c>
      <c r="E5036" s="14">
        <v>305583.0</v>
      </c>
      <c r="F5036" s="14" t="s">
        <v>880</v>
      </c>
      <c r="G5036" s="14" t="s">
        <v>1822</v>
      </c>
      <c r="H5036" s="14" t="s">
        <v>12073</v>
      </c>
      <c r="I5036" s="14">
        <v>0.693</v>
      </c>
      <c r="J5036" s="14">
        <v>0.638</v>
      </c>
      <c r="K5036" s="14">
        <v>0.830855773943258</v>
      </c>
      <c r="L5036" s="14">
        <v>0.0498</v>
      </c>
      <c r="M5036" s="14">
        <v>0.354</v>
      </c>
      <c r="N5036" s="14">
        <v>3.32E-6</v>
      </c>
      <c r="O5036" s="14">
        <v>0.0972</v>
      </c>
      <c r="P5036" s="14">
        <v>0.747</v>
      </c>
      <c r="Q5036" s="14">
        <v>90.005</v>
      </c>
      <c r="R5036" s="14">
        <v>11.0</v>
      </c>
      <c r="S5036" s="14">
        <v>1.0</v>
      </c>
      <c r="T5036" s="14" t="s">
        <v>104</v>
      </c>
      <c r="U5036" s="14" t="s">
        <v>35</v>
      </c>
      <c r="V5036" s="16" t="s">
        <v>181</v>
      </c>
      <c r="W5036" s="17" t="s">
        <v>185</v>
      </c>
    </row>
    <row r="5037" ht="15.75" customHeight="1">
      <c r="A5037" s="14" t="s">
        <v>12074</v>
      </c>
      <c r="B5037" s="14" t="s">
        <v>12075</v>
      </c>
      <c r="C5037" s="14">
        <v>2013.0</v>
      </c>
      <c r="D5037" s="14">
        <v>63.0</v>
      </c>
      <c r="E5037" s="14">
        <v>273256.0</v>
      </c>
      <c r="F5037" s="14" t="s">
        <v>7542</v>
      </c>
      <c r="G5037" s="14" t="s">
        <v>7545</v>
      </c>
      <c r="H5037" s="14" t="s">
        <v>7546</v>
      </c>
      <c r="I5037" s="14">
        <v>0.743</v>
      </c>
      <c r="J5037" s="14">
        <v>0.921</v>
      </c>
      <c r="K5037" s="14">
        <v>0.8674309669782169</v>
      </c>
      <c r="L5037" s="14">
        <v>0.133</v>
      </c>
      <c r="M5037" s="14">
        <v>0.289</v>
      </c>
      <c r="N5037" s="14">
        <v>0.0064</v>
      </c>
      <c r="O5037" s="14">
        <v>0.0402</v>
      </c>
      <c r="P5037" s="14">
        <v>0.686</v>
      </c>
      <c r="Q5037" s="14">
        <v>113.3</v>
      </c>
      <c r="R5037" s="14">
        <v>3.0</v>
      </c>
      <c r="S5037" s="14">
        <v>0.0</v>
      </c>
      <c r="T5037" s="14" t="s">
        <v>104</v>
      </c>
      <c r="U5037" s="14" t="s">
        <v>35</v>
      </c>
      <c r="V5037" s="16" t="s">
        <v>407</v>
      </c>
      <c r="W5037" s="17" t="s">
        <v>185</v>
      </c>
    </row>
    <row r="5038" ht="15.75" customHeight="1">
      <c r="A5038" s="14" t="s">
        <v>12077</v>
      </c>
      <c r="B5038" s="14" t="s">
        <v>12079</v>
      </c>
      <c r="C5038" s="14">
        <v>2014.0</v>
      </c>
      <c r="D5038" s="14">
        <v>63.0</v>
      </c>
      <c r="E5038" s="14">
        <v>272082.0</v>
      </c>
      <c r="F5038" s="14" t="s">
        <v>3624</v>
      </c>
      <c r="G5038" s="14" t="s">
        <v>1593</v>
      </c>
      <c r="H5038" s="14" t="s">
        <v>12080</v>
      </c>
      <c r="I5038" s="14">
        <v>0.676</v>
      </c>
      <c r="J5038" s="14">
        <v>0.671</v>
      </c>
      <c r="K5038" s="14">
        <v>0.8403524907312825</v>
      </c>
      <c r="L5038" s="14">
        <v>0.0526</v>
      </c>
      <c r="M5038" s="14">
        <v>0.568</v>
      </c>
      <c r="N5038" s="14">
        <v>0.0</v>
      </c>
      <c r="O5038" s="14">
        <v>0.0885</v>
      </c>
      <c r="P5038" s="14">
        <v>0.572</v>
      </c>
      <c r="Q5038" s="14">
        <v>81.046</v>
      </c>
      <c r="R5038" s="14">
        <v>0.0</v>
      </c>
      <c r="S5038" s="14">
        <v>1.0</v>
      </c>
      <c r="T5038" s="14" t="s">
        <v>104</v>
      </c>
      <c r="U5038" s="14" t="s">
        <v>35</v>
      </c>
      <c r="V5038" s="16" t="s">
        <v>333</v>
      </c>
      <c r="W5038" s="17" t="s">
        <v>185</v>
      </c>
    </row>
    <row r="5039" ht="15.75" customHeight="1">
      <c r="A5039" s="14" t="s">
        <v>12082</v>
      </c>
      <c r="B5039" s="14" t="s">
        <v>12083</v>
      </c>
      <c r="C5039" s="14">
        <v>2023.0</v>
      </c>
      <c r="D5039" s="14">
        <v>63.0</v>
      </c>
      <c r="E5039" s="14">
        <v>235574.0</v>
      </c>
      <c r="F5039" s="14" t="s">
        <v>12084</v>
      </c>
      <c r="G5039" s="14" t="s">
        <v>12085</v>
      </c>
      <c r="H5039" s="14" t="s">
        <v>12083</v>
      </c>
      <c r="I5039" s="14">
        <v>0.589</v>
      </c>
      <c r="J5039" s="14">
        <v>0.749</v>
      </c>
      <c r="K5039" s="14">
        <v>0.8436891750081559</v>
      </c>
      <c r="L5039" s="14">
        <v>0.066</v>
      </c>
      <c r="M5039" s="14">
        <v>0.501</v>
      </c>
      <c r="N5039" s="14">
        <v>2.45E-6</v>
      </c>
      <c r="O5039" s="14">
        <v>0.343</v>
      </c>
      <c r="P5039" s="14">
        <v>0.604</v>
      </c>
      <c r="Q5039" s="14">
        <v>151.522</v>
      </c>
      <c r="R5039" s="14">
        <v>8.0</v>
      </c>
      <c r="S5039" s="14">
        <v>0.0</v>
      </c>
      <c r="T5039" s="14" t="s">
        <v>104</v>
      </c>
      <c r="U5039" s="14" t="s">
        <v>35</v>
      </c>
      <c r="V5039" s="16" t="s">
        <v>407</v>
      </c>
      <c r="W5039" s="17" t="s">
        <v>185</v>
      </c>
    </row>
    <row r="5040" ht="15.75" customHeight="1">
      <c r="A5040" s="14" t="s">
        <v>7807</v>
      </c>
      <c r="B5040" s="14" t="s">
        <v>7808</v>
      </c>
      <c r="C5040" s="14">
        <v>2014.0</v>
      </c>
      <c r="D5040" s="14">
        <v>63.0</v>
      </c>
      <c r="E5040" s="14">
        <v>325581.0</v>
      </c>
      <c r="F5040" s="14" t="s">
        <v>3852</v>
      </c>
      <c r="G5040" s="14" t="s">
        <v>1585</v>
      </c>
      <c r="H5040" s="14" t="s">
        <v>7809</v>
      </c>
      <c r="I5040" s="14">
        <v>0.619</v>
      </c>
      <c r="J5040" s="14">
        <v>0.88</v>
      </c>
      <c r="K5040" s="14">
        <v>0.8771843517875392</v>
      </c>
      <c r="L5040" s="14">
        <v>0.0535</v>
      </c>
      <c r="M5040" s="14">
        <v>0.0173</v>
      </c>
      <c r="N5040" s="14">
        <v>0.00104</v>
      </c>
      <c r="O5040" s="14">
        <v>0.166</v>
      </c>
      <c r="P5040" s="14">
        <v>0.392</v>
      </c>
      <c r="Q5040" s="14">
        <v>129.969</v>
      </c>
      <c r="R5040" s="14">
        <v>1.0</v>
      </c>
      <c r="S5040" s="14">
        <v>0.0</v>
      </c>
      <c r="T5040" s="14" t="s">
        <v>104</v>
      </c>
      <c r="U5040" s="14" t="s">
        <v>35</v>
      </c>
      <c r="V5040" s="16" t="s">
        <v>45</v>
      </c>
      <c r="W5040" s="17" t="s">
        <v>251</v>
      </c>
    </row>
    <row r="5041" ht="15.75" customHeight="1">
      <c r="A5041" s="14" t="s">
        <v>12086</v>
      </c>
      <c r="B5041" s="14" t="s">
        <v>12087</v>
      </c>
      <c r="C5041" s="14">
        <v>2014.0</v>
      </c>
      <c r="D5041" s="14">
        <v>63.0</v>
      </c>
      <c r="E5041" s="14">
        <v>375551.0</v>
      </c>
      <c r="F5041" s="14" t="s">
        <v>901</v>
      </c>
      <c r="G5041" s="14" t="s">
        <v>10055</v>
      </c>
      <c r="H5041" s="14" t="s">
        <v>12088</v>
      </c>
      <c r="I5041" s="14">
        <v>0.675</v>
      </c>
      <c r="J5041" s="14">
        <v>0.669</v>
      </c>
      <c r="K5041" s="14">
        <v>0.8701473702036202</v>
      </c>
      <c r="L5041" s="14">
        <v>0.0359</v>
      </c>
      <c r="M5041" s="14">
        <v>0.412</v>
      </c>
      <c r="N5041" s="14">
        <v>0.0</v>
      </c>
      <c r="O5041" s="14">
        <v>0.21</v>
      </c>
      <c r="P5041" s="14">
        <v>0.618</v>
      </c>
      <c r="Q5041" s="14">
        <v>90.027</v>
      </c>
      <c r="R5041" s="14">
        <v>6.0</v>
      </c>
      <c r="S5041" s="14">
        <v>0.0</v>
      </c>
      <c r="T5041" s="14" t="s">
        <v>104</v>
      </c>
      <c r="U5041" s="14" t="s">
        <v>35</v>
      </c>
      <c r="V5041" s="16" t="s">
        <v>407</v>
      </c>
      <c r="W5041" s="17" t="s">
        <v>185</v>
      </c>
    </row>
    <row r="5042" ht="15.75" customHeight="1">
      <c r="A5042" s="14" t="s">
        <v>23378</v>
      </c>
      <c r="B5042" s="14" t="s">
        <v>23379</v>
      </c>
      <c r="C5042" s="14">
        <v>2006.0</v>
      </c>
      <c r="D5042" s="14">
        <v>63.0</v>
      </c>
      <c r="E5042" s="14">
        <v>211466.0</v>
      </c>
      <c r="F5042" s="14" t="s">
        <v>5520</v>
      </c>
      <c r="G5042" s="14" t="s">
        <v>23380</v>
      </c>
      <c r="H5042" s="14" t="s">
        <v>23381</v>
      </c>
      <c r="I5042" s="14">
        <v>0.605</v>
      </c>
      <c r="J5042" s="14">
        <v>0.88</v>
      </c>
      <c r="K5042" s="14">
        <v>0.8943383312109526</v>
      </c>
      <c r="L5042" s="14">
        <v>0.14</v>
      </c>
      <c r="M5042" s="14">
        <v>0.263</v>
      </c>
      <c r="N5042" s="14">
        <v>0.0</v>
      </c>
      <c r="O5042" s="14">
        <v>0.2</v>
      </c>
      <c r="P5042" s="14">
        <v>0.908</v>
      </c>
      <c r="Q5042" s="14">
        <v>176.028</v>
      </c>
      <c r="R5042" s="14">
        <v>1.0</v>
      </c>
      <c r="S5042" s="14">
        <v>1.0</v>
      </c>
      <c r="T5042" s="14" t="s">
        <v>1264</v>
      </c>
      <c r="U5042" s="14" t="s">
        <v>35</v>
      </c>
      <c r="V5042" s="16" t="s">
        <v>819</v>
      </c>
      <c r="W5042" s="17" t="s">
        <v>185</v>
      </c>
    </row>
    <row r="5043" ht="15.75" customHeight="1">
      <c r="A5043" s="14" t="s">
        <v>23382</v>
      </c>
      <c r="B5043" s="14" t="s">
        <v>23383</v>
      </c>
      <c r="C5043" s="14">
        <v>1964.0</v>
      </c>
      <c r="D5043" s="14">
        <v>63.0</v>
      </c>
      <c r="E5043" s="14">
        <v>137560.0</v>
      </c>
      <c r="F5043" s="14" t="s">
        <v>21919</v>
      </c>
      <c r="G5043" s="14" t="s">
        <v>23384</v>
      </c>
      <c r="H5043" s="14" t="s">
        <v>23385</v>
      </c>
      <c r="I5043" s="14">
        <v>0.796</v>
      </c>
      <c r="J5043" s="14">
        <v>0.443</v>
      </c>
      <c r="K5043" s="14">
        <v>0.7384980642795437</v>
      </c>
      <c r="L5043" s="14">
        <v>0.0365</v>
      </c>
      <c r="M5043" s="14">
        <v>0.838</v>
      </c>
      <c r="N5043" s="14">
        <v>0.0</v>
      </c>
      <c r="O5043" s="14">
        <v>0.156</v>
      </c>
      <c r="P5043" s="14">
        <v>0.817</v>
      </c>
      <c r="Q5043" s="14">
        <v>118.588</v>
      </c>
      <c r="R5043" s="14">
        <v>4.0</v>
      </c>
      <c r="S5043" s="14">
        <v>0.0</v>
      </c>
      <c r="T5043" s="14" t="s">
        <v>1264</v>
      </c>
      <c r="U5043" s="14" t="s">
        <v>35</v>
      </c>
      <c r="V5043" s="16" t="s">
        <v>560</v>
      </c>
      <c r="W5043" s="17" t="s">
        <v>185</v>
      </c>
    </row>
    <row r="5044" ht="15.75" customHeight="1">
      <c r="A5044" s="14" t="s">
        <v>23386</v>
      </c>
      <c r="B5044" s="14" t="s">
        <v>23387</v>
      </c>
      <c r="C5044" s="14">
        <v>2015.0</v>
      </c>
      <c r="D5044" s="14">
        <v>63.0</v>
      </c>
      <c r="E5044" s="14">
        <v>235720.0</v>
      </c>
      <c r="F5044" s="14" t="s">
        <v>23388</v>
      </c>
      <c r="G5044" s="14" t="s">
        <v>21984</v>
      </c>
      <c r="H5044" s="14" t="s">
        <v>23389</v>
      </c>
      <c r="I5044" s="14">
        <v>0.685</v>
      </c>
      <c r="J5044" s="14">
        <v>0.912</v>
      </c>
      <c r="K5044" s="14">
        <v>0.9015250358072954</v>
      </c>
      <c r="L5044" s="14">
        <v>0.0687</v>
      </c>
      <c r="M5044" s="14">
        <v>0.0538</v>
      </c>
      <c r="N5044" s="14">
        <v>0.0</v>
      </c>
      <c r="O5044" s="14">
        <v>0.392</v>
      </c>
      <c r="P5044" s="14">
        <v>0.511</v>
      </c>
      <c r="Q5044" s="14">
        <v>99.957</v>
      </c>
      <c r="R5044" s="14">
        <v>10.0</v>
      </c>
      <c r="S5044" s="14">
        <v>1.0</v>
      </c>
      <c r="T5044" s="14" t="s">
        <v>1264</v>
      </c>
      <c r="U5044" s="14" t="s">
        <v>35</v>
      </c>
      <c r="V5044" s="16" t="s">
        <v>333</v>
      </c>
      <c r="W5044" s="17" t="s">
        <v>185</v>
      </c>
    </row>
    <row r="5045" ht="15.75" customHeight="1">
      <c r="A5045" s="14" t="s">
        <v>23390</v>
      </c>
      <c r="B5045" s="14" t="s">
        <v>23391</v>
      </c>
      <c r="C5045" s="14">
        <v>2017.0</v>
      </c>
      <c r="D5045" s="14">
        <v>63.0</v>
      </c>
      <c r="E5045" s="14">
        <v>196520.0</v>
      </c>
      <c r="F5045" s="14" t="s">
        <v>23353</v>
      </c>
      <c r="G5045" s="14" t="s">
        <v>23354</v>
      </c>
      <c r="H5045" s="14" t="s">
        <v>23391</v>
      </c>
      <c r="I5045" s="14">
        <v>0.799</v>
      </c>
      <c r="J5045" s="14">
        <v>0.293</v>
      </c>
      <c r="K5045" s="14">
        <v>0.7200393557478657</v>
      </c>
      <c r="L5045" s="14">
        <v>0.0398</v>
      </c>
      <c r="M5045" s="14">
        <v>0.836</v>
      </c>
      <c r="N5045" s="14">
        <v>0.0</v>
      </c>
      <c r="O5045" s="14">
        <v>0.121</v>
      </c>
      <c r="P5045" s="14">
        <v>0.922</v>
      </c>
      <c r="Q5045" s="14">
        <v>176.038</v>
      </c>
      <c r="R5045" s="14">
        <v>5.0</v>
      </c>
      <c r="S5045" s="14">
        <v>1.0</v>
      </c>
      <c r="T5045" s="14" t="s">
        <v>1264</v>
      </c>
      <c r="U5045" s="14" t="s">
        <v>35</v>
      </c>
      <c r="V5045" s="16" t="s">
        <v>819</v>
      </c>
      <c r="W5045" s="17" t="s">
        <v>185</v>
      </c>
    </row>
    <row r="5046" ht="15.75" customHeight="1">
      <c r="A5046" s="14" t="s">
        <v>23392</v>
      </c>
      <c r="B5046" s="14" t="s">
        <v>23393</v>
      </c>
      <c r="C5046" s="14">
        <v>2020.0</v>
      </c>
      <c r="D5046" s="14">
        <v>63.0</v>
      </c>
      <c r="E5046" s="14">
        <v>208369.0</v>
      </c>
      <c r="F5046" s="14" t="s">
        <v>16955</v>
      </c>
      <c r="G5046" s="14" t="s">
        <v>16957</v>
      </c>
      <c r="H5046" s="14" t="s">
        <v>22512</v>
      </c>
      <c r="I5046" s="14">
        <v>0.509</v>
      </c>
      <c r="J5046" s="14">
        <v>0.791</v>
      </c>
      <c r="K5046" s="14">
        <v>0.9110859196006442</v>
      </c>
      <c r="L5046" s="14">
        <v>0.0424</v>
      </c>
      <c r="M5046" s="14">
        <v>0.248</v>
      </c>
      <c r="N5046" s="14">
        <v>0.0</v>
      </c>
      <c r="O5046" s="14">
        <v>0.228</v>
      </c>
      <c r="P5046" s="14">
        <v>0.736</v>
      </c>
      <c r="Q5046" s="14">
        <v>102.513</v>
      </c>
      <c r="R5046" s="14">
        <v>6.0</v>
      </c>
      <c r="S5046" s="14">
        <v>0.0</v>
      </c>
      <c r="T5046" s="14" t="s">
        <v>1264</v>
      </c>
      <c r="U5046" s="14" t="s">
        <v>35</v>
      </c>
      <c r="V5046" s="16" t="s">
        <v>181</v>
      </c>
      <c r="W5046" s="17" t="s">
        <v>185</v>
      </c>
    </row>
    <row r="5047" ht="15.75" customHeight="1">
      <c r="A5047" s="14" t="s">
        <v>23394</v>
      </c>
      <c r="B5047" s="14" t="s">
        <v>23395</v>
      </c>
      <c r="C5047" s="14">
        <v>2020.0</v>
      </c>
      <c r="D5047" s="14">
        <v>63.0</v>
      </c>
      <c r="E5047" s="14">
        <v>317362.0</v>
      </c>
      <c r="F5047" s="14" t="s">
        <v>22029</v>
      </c>
      <c r="G5047" s="14" t="s">
        <v>22030</v>
      </c>
      <c r="H5047" s="14" t="s">
        <v>22069</v>
      </c>
      <c r="I5047" s="14">
        <v>0.495</v>
      </c>
      <c r="J5047" s="14">
        <v>0.452</v>
      </c>
      <c r="K5047" s="14">
        <v>0.7574914978555926</v>
      </c>
      <c r="L5047" s="14">
        <v>0.0345</v>
      </c>
      <c r="M5047" s="14">
        <v>0.797</v>
      </c>
      <c r="N5047" s="14">
        <v>0.0</v>
      </c>
      <c r="O5047" s="14">
        <v>0.0821</v>
      </c>
      <c r="P5047" s="14">
        <v>0.481</v>
      </c>
      <c r="Q5047" s="14">
        <v>128.392</v>
      </c>
      <c r="R5047" s="14">
        <v>7.0</v>
      </c>
      <c r="S5047" s="14">
        <v>1.0</v>
      </c>
      <c r="T5047" s="14" t="s">
        <v>1264</v>
      </c>
      <c r="U5047" s="14" t="s">
        <v>35</v>
      </c>
      <c r="V5047" s="16" t="s">
        <v>54</v>
      </c>
      <c r="W5047" s="17" t="s">
        <v>251</v>
      </c>
    </row>
    <row r="5048" ht="15.75" customHeight="1">
      <c r="A5048" s="14" t="s">
        <v>23396</v>
      </c>
      <c r="B5048" s="14" t="s">
        <v>22109</v>
      </c>
      <c r="C5048" s="14">
        <v>2021.0</v>
      </c>
      <c r="D5048" s="14">
        <v>63.0</v>
      </c>
      <c r="E5048" s="14">
        <v>261855.0</v>
      </c>
      <c r="F5048" s="14" t="s">
        <v>22110</v>
      </c>
      <c r="G5048" s="14" t="s">
        <v>22111</v>
      </c>
      <c r="H5048" s="14" t="s">
        <v>23141</v>
      </c>
      <c r="I5048" s="14">
        <v>0.447</v>
      </c>
      <c r="J5048" s="14">
        <v>0.347</v>
      </c>
      <c r="K5048" s="14">
        <v>0.7596945650383998</v>
      </c>
      <c r="L5048" s="14">
        <v>0.0364</v>
      </c>
      <c r="M5048" s="14">
        <v>0.225</v>
      </c>
      <c r="N5048" s="14">
        <v>0.00279</v>
      </c>
      <c r="O5048" s="14">
        <v>0.0891</v>
      </c>
      <c r="P5048" s="14">
        <v>0.233</v>
      </c>
      <c r="Q5048" s="14">
        <v>167.032</v>
      </c>
      <c r="R5048" s="14">
        <v>9.0</v>
      </c>
      <c r="S5048" s="14">
        <v>0.0</v>
      </c>
      <c r="T5048" s="14" t="s">
        <v>1264</v>
      </c>
      <c r="U5048" s="14" t="s">
        <v>35</v>
      </c>
      <c r="V5048" s="16" t="s">
        <v>36</v>
      </c>
      <c r="W5048" s="17" t="s">
        <v>251</v>
      </c>
    </row>
    <row r="5049" ht="15.75" customHeight="1">
      <c r="A5049" s="14" t="s">
        <v>23397</v>
      </c>
      <c r="B5049" s="14" t="s">
        <v>19916</v>
      </c>
      <c r="C5049" s="14">
        <v>2020.0</v>
      </c>
      <c r="D5049" s="14">
        <v>63.0</v>
      </c>
      <c r="E5049" s="14">
        <v>150853.0</v>
      </c>
      <c r="F5049" s="14" t="s">
        <v>6605</v>
      </c>
      <c r="G5049" s="14" t="s">
        <v>10144</v>
      </c>
      <c r="H5049" s="14" t="s">
        <v>19916</v>
      </c>
      <c r="I5049" s="14">
        <v>0.652</v>
      </c>
      <c r="J5049" s="14">
        <v>0.595</v>
      </c>
      <c r="K5049" s="14">
        <v>0.8880713536909275</v>
      </c>
      <c r="L5049" s="14">
        <v>0.113</v>
      </c>
      <c r="M5049" s="14">
        <v>0.15</v>
      </c>
      <c r="N5049" s="14">
        <v>1.15E-4</v>
      </c>
      <c r="O5049" s="14">
        <v>0.0842</v>
      </c>
      <c r="P5049" s="14">
        <v>0.444</v>
      </c>
      <c r="Q5049" s="14">
        <v>172.271</v>
      </c>
      <c r="R5049" s="14">
        <v>11.0</v>
      </c>
      <c r="S5049" s="14">
        <v>1.0</v>
      </c>
      <c r="T5049" s="14" t="s">
        <v>1264</v>
      </c>
      <c r="U5049" s="14" t="s">
        <v>35</v>
      </c>
      <c r="V5049" s="16" t="s">
        <v>54</v>
      </c>
      <c r="W5049" s="17" t="s">
        <v>251</v>
      </c>
    </row>
    <row r="5050" ht="15.75" customHeight="1">
      <c r="A5050" s="14" t="s">
        <v>12090</v>
      </c>
      <c r="B5050" s="14" t="s">
        <v>12091</v>
      </c>
      <c r="C5050" s="14">
        <v>1961.0</v>
      </c>
      <c r="D5050" s="14">
        <v>63.0</v>
      </c>
      <c r="E5050" s="14">
        <v>171226.0</v>
      </c>
      <c r="F5050" s="14" t="s">
        <v>1639</v>
      </c>
      <c r="G5050" s="14" t="s">
        <v>4890</v>
      </c>
      <c r="H5050" s="14" t="s">
        <v>12091</v>
      </c>
      <c r="I5050" s="14">
        <v>0.466</v>
      </c>
      <c r="J5050" s="14">
        <v>0.416</v>
      </c>
      <c r="K5050" s="14">
        <v>0.7980450452206694</v>
      </c>
      <c r="L5050" s="14">
        <v>0.026</v>
      </c>
      <c r="M5050" s="14">
        <v>0.742</v>
      </c>
      <c r="N5050" s="14">
        <v>5.04E-6</v>
      </c>
      <c r="O5050" s="14">
        <v>0.249</v>
      </c>
      <c r="P5050" s="14">
        <v>0.516</v>
      </c>
      <c r="Q5050" s="14">
        <v>98.78</v>
      </c>
      <c r="R5050" s="14">
        <v>5.0</v>
      </c>
      <c r="S5050" s="14">
        <v>1.0</v>
      </c>
      <c r="T5050" s="14" t="s">
        <v>103</v>
      </c>
      <c r="U5050" s="14" t="s">
        <v>35</v>
      </c>
      <c r="V5050" s="16" t="s">
        <v>333</v>
      </c>
      <c r="W5050" s="17" t="s">
        <v>185</v>
      </c>
    </row>
    <row r="5051" ht="15.75" customHeight="1">
      <c r="A5051" s="14" t="s">
        <v>12092</v>
      </c>
      <c r="B5051" s="14" t="s">
        <v>12093</v>
      </c>
      <c r="C5051" s="14">
        <v>1997.0</v>
      </c>
      <c r="D5051" s="14">
        <v>63.0</v>
      </c>
      <c r="E5051" s="14">
        <v>241760.0</v>
      </c>
      <c r="F5051" s="14" t="s">
        <v>12095</v>
      </c>
      <c r="G5051" s="14" t="s">
        <v>12097</v>
      </c>
      <c r="H5051" s="14" t="s">
        <v>12098</v>
      </c>
      <c r="I5051" s="14">
        <v>0.752</v>
      </c>
      <c r="J5051" s="14">
        <v>0.364</v>
      </c>
      <c r="K5051" s="14">
        <v>0.7525720274473816</v>
      </c>
      <c r="L5051" s="14">
        <v>0.277</v>
      </c>
      <c r="M5051" s="14">
        <v>0.0177</v>
      </c>
      <c r="N5051" s="14">
        <v>3.06E-4</v>
      </c>
      <c r="O5051" s="14">
        <v>0.278</v>
      </c>
      <c r="P5051" s="14">
        <v>0.534</v>
      </c>
      <c r="Q5051" s="14">
        <v>89.842</v>
      </c>
      <c r="R5051" s="14">
        <v>7.0</v>
      </c>
      <c r="S5051" s="14">
        <v>1.0</v>
      </c>
      <c r="T5051" s="14" t="s">
        <v>103</v>
      </c>
      <c r="U5051" s="14" t="s">
        <v>94</v>
      </c>
      <c r="V5051" s="16" t="s">
        <v>333</v>
      </c>
      <c r="W5051" s="17" t="s">
        <v>185</v>
      </c>
    </row>
    <row r="5052" ht="15.75" customHeight="1">
      <c r="A5052" s="14" t="s">
        <v>12102</v>
      </c>
      <c r="B5052" s="14" t="s">
        <v>12103</v>
      </c>
      <c r="C5052" s="14">
        <v>2025.0</v>
      </c>
      <c r="D5052" s="14">
        <v>63.0</v>
      </c>
      <c r="E5052" s="14">
        <v>152373.0</v>
      </c>
      <c r="F5052" s="14" t="s">
        <v>4278</v>
      </c>
      <c r="G5052" s="14" t="s">
        <v>12104</v>
      </c>
      <c r="H5052" s="14" t="s">
        <v>12103</v>
      </c>
      <c r="I5052" s="14">
        <v>0.64</v>
      </c>
      <c r="J5052" s="14">
        <v>0.858</v>
      </c>
      <c r="K5052" s="14">
        <v>0.8980172395162233</v>
      </c>
      <c r="L5052" s="14">
        <v>0.131</v>
      </c>
      <c r="M5052" s="14">
        <v>0.118</v>
      </c>
      <c r="N5052" s="14">
        <v>0.0</v>
      </c>
      <c r="O5052" s="14">
        <v>0.0377</v>
      </c>
      <c r="P5052" s="14">
        <v>0.94</v>
      </c>
      <c r="Q5052" s="14">
        <v>176.123</v>
      </c>
      <c r="R5052" s="14">
        <v>10.0</v>
      </c>
      <c r="S5052" s="14">
        <v>0.0</v>
      </c>
      <c r="T5052" s="14" t="s">
        <v>103</v>
      </c>
      <c r="U5052" s="14" t="s">
        <v>94</v>
      </c>
      <c r="V5052" s="16" t="s">
        <v>819</v>
      </c>
      <c r="W5052" s="17" t="s">
        <v>185</v>
      </c>
    </row>
    <row r="5053" ht="15.75" customHeight="1">
      <c r="A5053" s="14" t="s">
        <v>23398</v>
      </c>
      <c r="B5053" s="14" t="s">
        <v>23399</v>
      </c>
      <c r="C5053" s="14">
        <v>2016.0</v>
      </c>
      <c r="D5053" s="14">
        <v>63.0</v>
      </c>
      <c r="E5053" s="14">
        <v>240590.0</v>
      </c>
      <c r="F5053" s="14" t="s">
        <v>19264</v>
      </c>
      <c r="G5053" s="14" t="s">
        <v>19265</v>
      </c>
      <c r="H5053" s="14" t="s">
        <v>23400</v>
      </c>
      <c r="I5053" s="14">
        <v>0.343</v>
      </c>
      <c r="J5053" s="14">
        <v>0.499</v>
      </c>
      <c r="K5053" s="14">
        <v>0.8649498427723366</v>
      </c>
      <c r="L5053" s="14">
        <v>0.0387</v>
      </c>
      <c r="M5053" s="14">
        <v>0.665</v>
      </c>
      <c r="N5053" s="14">
        <v>0.0</v>
      </c>
      <c r="O5053" s="14">
        <v>0.119</v>
      </c>
      <c r="P5053" s="14">
        <v>0.104</v>
      </c>
      <c r="Q5053" s="14">
        <v>131.076</v>
      </c>
      <c r="R5053" s="14">
        <v>6.0</v>
      </c>
      <c r="S5053" s="14">
        <v>1.0</v>
      </c>
      <c r="T5053" s="14" t="s">
        <v>1434</v>
      </c>
      <c r="U5053" s="14" t="s">
        <v>94</v>
      </c>
      <c r="V5053" s="16" t="s">
        <v>58</v>
      </c>
      <c r="W5053" s="17" t="s">
        <v>251</v>
      </c>
    </row>
    <row r="5054" ht="15.75" customHeight="1">
      <c r="A5054" s="14" t="s">
        <v>23401</v>
      </c>
      <c r="B5054" s="14" t="s">
        <v>23402</v>
      </c>
      <c r="C5054" s="14">
        <v>2013.0</v>
      </c>
      <c r="D5054" s="14">
        <v>63.0</v>
      </c>
      <c r="E5054" s="14">
        <v>260433.0</v>
      </c>
      <c r="F5054" s="14" t="s">
        <v>4278</v>
      </c>
      <c r="G5054" s="14" t="s">
        <v>2532</v>
      </c>
      <c r="H5054" s="14" t="s">
        <v>22129</v>
      </c>
      <c r="I5054" s="14">
        <v>0.656</v>
      </c>
      <c r="J5054" s="14">
        <v>0.798</v>
      </c>
      <c r="K5054" s="14">
        <v>0.833144397133165</v>
      </c>
      <c r="L5054" s="14">
        <v>0.103</v>
      </c>
      <c r="M5054" s="14">
        <v>0.00862</v>
      </c>
      <c r="N5054" s="14">
        <v>0.0</v>
      </c>
      <c r="O5054" s="14">
        <v>0.321</v>
      </c>
      <c r="P5054" s="14">
        <v>0.573</v>
      </c>
      <c r="Q5054" s="14">
        <v>92.031</v>
      </c>
      <c r="R5054" s="14">
        <v>0.0</v>
      </c>
      <c r="S5054" s="14">
        <v>1.0</v>
      </c>
      <c r="T5054" s="14" t="s">
        <v>1434</v>
      </c>
      <c r="U5054" s="14" t="s">
        <v>68</v>
      </c>
      <c r="V5054" s="16" t="s">
        <v>333</v>
      </c>
      <c r="W5054" s="17" t="s">
        <v>185</v>
      </c>
    </row>
    <row r="5055" ht="15.75" customHeight="1">
      <c r="A5055" s="14" t="s">
        <v>23403</v>
      </c>
      <c r="B5055" s="14" t="s">
        <v>23404</v>
      </c>
      <c r="C5055" s="14">
        <v>2014.0</v>
      </c>
      <c r="D5055" s="14">
        <v>63.0</v>
      </c>
      <c r="E5055" s="14">
        <v>265602.0</v>
      </c>
      <c r="F5055" s="14" t="s">
        <v>4278</v>
      </c>
      <c r="G5055" s="14" t="s">
        <v>2532</v>
      </c>
      <c r="H5055" s="14" t="s">
        <v>22426</v>
      </c>
      <c r="I5055" s="14">
        <v>0.612</v>
      </c>
      <c r="J5055" s="14">
        <v>0.993</v>
      </c>
      <c r="K5055" s="14">
        <v>0.9339507624979371</v>
      </c>
      <c r="L5055" s="14">
        <v>0.24</v>
      </c>
      <c r="M5055" s="14">
        <v>0.116</v>
      </c>
      <c r="N5055" s="14">
        <v>0.0</v>
      </c>
      <c r="O5055" s="14">
        <v>0.307</v>
      </c>
      <c r="P5055" s="14">
        <v>0.488</v>
      </c>
      <c r="Q5055" s="14">
        <v>98.004</v>
      </c>
      <c r="R5055" s="14">
        <v>9.0</v>
      </c>
      <c r="S5055" s="14">
        <v>1.0</v>
      </c>
      <c r="T5055" s="14" t="s">
        <v>1434</v>
      </c>
      <c r="U5055" s="14" t="s">
        <v>35</v>
      </c>
      <c r="V5055" s="16" t="s">
        <v>54</v>
      </c>
      <c r="W5055" s="17" t="s">
        <v>251</v>
      </c>
    </row>
    <row r="5056" ht="15.75" customHeight="1">
      <c r="A5056" s="14" t="s">
        <v>23405</v>
      </c>
      <c r="B5056" s="14" t="s">
        <v>23406</v>
      </c>
      <c r="C5056" s="14">
        <v>2020.0</v>
      </c>
      <c r="D5056" s="14">
        <v>63.0</v>
      </c>
      <c r="E5056" s="14">
        <v>199338.0</v>
      </c>
      <c r="F5056" s="14" t="s">
        <v>4278</v>
      </c>
      <c r="G5056" s="14" t="s">
        <v>2532</v>
      </c>
      <c r="H5056" s="14" t="s">
        <v>22595</v>
      </c>
      <c r="I5056" s="14">
        <v>0.55</v>
      </c>
      <c r="J5056" s="14">
        <v>0.747</v>
      </c>
      <c r="K5056" s="14">
        <v>0.863024832612602</v>
      </c>
      <c r="L5056" s="14">
        <v>0.0407</v>
      </c>
      <c r="M5056" s="14">
        <v>0.0668</v>
      </c>
      <c r="N5056" s="14">
        <v>0.0</v>
      </c>
      <c r="O5056" s="14">
        <v>0.0536</v>
      </c>
      <c r="P5056" s="14">
        <v>0.649</v>
      </c>
      <c r="Q5056" s="14">
        <v>79.979</v>
      </c>
      <c r="R5056" s="14">
        <v>1.0</v>
      </c>
      <c r="S5056" s="14">
        <v>1.0</v>
      </c>
      <c r="T5056" s="14" t="s">
        <v>1434</v>
      </c>
      <c r="U5056" s="14" t="s">
        <v>35</v>
      </c>
      <c r="V5056" s="16" t="s">
        <v>407</v>
      </c>
      <c r="W5056" s="17" t="s">
        <v>185</v>
      </c>
    </row>
    <row r="5057" ht="15.75" customHeight="1">
      <c r="A5057" s="14" t="s">
        <v>23407</v>
      </c>
      <c r="B5057" s="14" t="s">
        <v>23408</v>
      </c>
      <c r="C5057" s="14">
        <v>2022.0</v>
      </c>
      <c r="D5057" s="14">
        <v>63.0</v>
      </c>
      <c r="E5057" s="14">
        <v>175328.0</v>
      </c>
      <c r="F5057" s="14" t="s">
        <v>8031</v>
      </c>
      <c r="G5057" s="14" t="s">
        <v>22660</v>
      </c>
      <c r="H5057" s="14" t="s">
        <v>23077</v>
      </c>
      <c r="I5057" s="14">
        <v>0.831</v>
      </c>
      <c r="J5057" s="14">
        <v>0.721</v>
      </c>
      <c r="K5057" s="14">
        <v>0.8579770281937421</v>
      </c>
      <c r="L5057" s="14">
        <v>0.164</v>
      </c>
      <c r="M5057" s="14">
        <v>0.277</v>
      </c>
      <c r="N5057" s="14">
        <v>0.0</v>
      </c>
      <c r="O5057" s="14">
        <v>0.0403</v>
      </c>
      <c r="P5057" s="14">
        <v>0.443</v>
      </c>
      <c r="Q5057" s="14">
        <v>124.007</v>
      </c>
      <c r="R5057" s="14">
        <v>11.0</v>
      </c>
      <c r="S5057" s="14">
        <v>0.0</v>
      </c>
      <c r="T5057" s="14" t="s">
        <v>1434</v>
      </c>
      <c r="U5057" s="14" t="s">
        <v>35</v>
      </c>
      <c r="V5057" s="16" t="s">
        <v>54</v>
      </c>
      <c r="W5057" s="17" t="s">
        <v>251</v>
      </c>
    </row>
    <row r="5058" ht="15.75" customHeight="1">
      <c r="A5058" s="14" t="s">
        <v>23409</v>
      </c>
      <c r="B5058" s="14" t="s">
        <v>23410</v>
      </c>
      <c r="C5058" s="14">
        <v>2022.0</v>
      </c>
      <c r="D5058" s="14">
        <v>63.0</v>
      </c>
      <c r="E5058" s="14">
        <v>196507.0</v>
      </c>
      <c r="F5058" s="14" t="s">
        <v>8031</v>
      </c>
      <c r="G5058" s="14" t="s">
        <v>22660</v>
      </c>
      <c r="H5058" s="14" t="s">
        <v>23077</v>
      </c>
      <c r="I5058" s="14">
        <v>0.507</v>
      </c>
      <c r="J5058" s="14">
        <v>0.706</v>
      </c>
      <c r="K5058" s="14">
        <v>0.8377002545112038</v>
      </c>
      <c r="L5058" s="14">
        <v>0.173</v>
      </c>
      <c r="M5058" s="14">
        <v>0.459</v>
      </c>
      <c r="N5058" s="14">
        <v>2.37E-6</v>
      </c>
      <c r="O5058" s="14">
        <v>0.163</v>
      </c>
      <c r="P5058" s="14">
        <v>0.403</v>
      </c>
      <c r="Q5058" s="14">
        <v>92.828</v>
      </c>
      <c r="R5058" s="14">
        <v>8.0</v>
      </c>
      <c r="S5058" s="14">
        <v>1.0</v>
      </c>
      <c r="T5058" s="14" t="s">
        <v>1434</v>
      </c>
      <c r="U5058" s="14" t="s">
        <v>35</v>
      </c>
      <c r="V5058" s="16" t="s">
        <v>54</v>
      </c>
      <c r="W5058" s="17" t="s">
        <v>251</v>
      </c>
    </row>
    <row r="5059" ht="15.75" customHeight="1">
      <c r="A5059" s="14" t="s">
        <v>23411</v>
      </c>
      <c r="B5059" s="14" t="s">
        <v>23412</v>
      </c>
      <c r="C5059" s="14">
        <v>2024.0</v>
      </c>
      <c r="D5059" s="14">
        <v>63.0</v>
      </c>
      <c r="E5059" s="14">
        <v>194666.0</v>
      </c>
      <c r="F5059" s="14" t="s">
        <v>8031</v>
      </c>
      <c r="G5059" s="14" t="s">
        <v>22660</v>
      </c>
      <c r="H5059" s="14" t="s">
        <v>22806</v>
      </c>
      <c r="I5059" s="14">
        <v>0.749</v>
      </c>
      <c r="J5059" s="14">
        <v>0.573</v>
      </c>
      <c r="K5059" s="14">
        <v>0.8157765276920033</v>
      </c>
      <c r="L5059" s="14">
        <v>0.186</v>
      </c>
      <c r="M5059" s="14">
        <v>0.166</v>
      </c>
      <c r="N5059" s="14">
        <v>6.82E-5</v>
      </c>
      <c r="O5059" s="14">
        <v>0.423</v>
      </c>
      <c r="P5059" s="14">
        <v>0.64</v>
      </c>
      <c r="Q5059" s="14">
        <v>73.994</v>
      </c>
      <c r="R5059" s="14">
        <v>8.0</v>
      </c>
      <c r="S5059" s="14">
        <v>1.0</v>
      </c>
      <c r="T5059" s="14" t="s">
        <v>1434</v>
      </c>
      <c r="U5059" s="14" t="s">
        <v>35</v>
      </c>
      <c r="V5059" s="16" t="s">
        <v>407</v>
      </c>
      <c r="W5059" s="17" t="s">
        <v>185</v>
      </c>
    </row>
    <row r="5060" ht="15.75" customHeight="1">
      <c r="A5060" s="14" t="s">
        <v>23413</v>
      </c>
      <c r="B5060" s="14" t="s">
        <v>23414</v>
      </c>
      <c r="C5060" s="14">
        <v>2016.0</v>
      </c>
      <c r="D5060" s="14">
        <v>63.0</v>
      </c>
      <c r="E5060" s="14">
        <v>358270.0</v>
      </c>
      <c r="F5060" s="14" t="s">
        <v>8031</v>
      </c>
      <c r="G5060" s="14" t="s">
        <v>22664</v>
      </c>
      <c r="H5060" s="14" t="s">
        <v>22664</v>
      </c>
      <c r="I5060" s="14">
        <v>0.482</v>
      </c>
      <c r="J5060" s="14">
        <v>0.828</v>
      </c>
      <c r="K5060" s="14">
        <v>0.8782110238727311</v>
      </c>
      <c r="L5060" s="14">
        <v>0.104</v>
      </c>
      <c r="M5060" s="14">
        <v>0.0093</v>
      </c>
      <c r="N5060" s="14">
        <v>0.0</v>
      </c>
      <c r="O5060" s="14">
        <v>0.325</v>
      </c>
      <c r="P5060" s="14">
        <v>0.274</v>
      </c>
      <c r="Q5060" s="14">
        <v>93.892</v>
      </c>
      <c r="R5060" s="14">
        <v>11.0</v>
      </c>
      <c r="S5060" s="14">
        <v>0.0</v>
      </c>
      <c r="T5060" s="14" t="s">
        <v>1434</v>
      </c>
      <c r="U5060" s="14" t="s">
        <v>35</v>
      </c>
      <c r="V5060" s="16" t="s">
        <v>36</v>
      </c>
      <c r="W5060" s="17" t="s">
        <v>251</v>
      </c>
    </row>
    <row r="5061" ht="15.75" customHeight="1">
      <c r="A5061" s="14" t="s">
        <v>23415</v>
      </c>
      <c r="B5061" s="14" t="s">
        <v>23416</v>
      </c>
      <c r="C5061" s="14">
        <v>2019.0</v>
      </c>
      <c r="D5061" s="14">
        <v>63.0</v>
      </c>
      <c r="E5061" s="14">
        <v>294252.0</v>
      </c>
      <c r="F5061" s="14" t="s">
        <v>4278</v>
      </c>
      <c r="G5061" s="14" t="s">
        <v>9435</v>
      </c>
      <c r="H5061" s="14" t="s">
        <v>23416</v>
      </c>
      <c r="I5061" s="14">
        <v>0.367</v>
      </c>
      <c r="J5061" s="14">
        <v>0.263</v>
      </c>
      <c r="K5061" s="14">
        <v>0.7303702436051085</v>
      </c>
      <c r="L5061" s="14">
        <v>0.0309</v>
      </c>
      <c r="M5061" s="14">
        <v>0.658</v>
      </c>
      <c r="N5061" s="14">
        <v>3.8E-5</v>
      </c>
      <c r="O5061" s="14">
        <v>0.269</v>
      </c>
      <c r="P5061" s="14">
        <v>0.247</v>
      </c>
      <c r="Q5061" s="14">
        <v>130.674</v>
      </c>
      <c r="R5061" s="14">
        <v>3.0</v>
      </c>
      <c r="S5061" s="14">
        <v>1.0</v>
      </c>
      <c r="T5061" s="14" t="s">
        <v>1434</v>
      </c>
      <c r="U5061" s="14" t="s">
        <v>35</v>
      </c>
      <c r="V5061" s="16" t="s">
        <v>36</v>
      </c>
      <c r="W5061" s="17" t="s">
        <v>251</v>
      </c>
    </row>
    <row r="5062" ht="15.75" customHeight="1">
      <c r="A5062" s="14" t="s">
        <v>23417</v>
      </c>
      <c r="B5062" s="14" t="s">
        <v>23418</v>
      </c>
      <c r="C5062" s="14">
        <v>2020.0</v>
      </c>
      <c r="D5062" s="14">
        <v>63.0</v>
      </c>
      <c r="E5062" s="14">
        <v>163945.0</v>
      </c>
      <c r="F5062" s="14" t="s">
        <v>4278</v>
      </c>
      <c r="G5062" s="14" t="s">
        <v>8374</v>
      </c>
      <c r="H5062" s="14" t="s">
        <v>8375</v>
      </c>
      <c r="I5062" s="14">
        <v>0.805</v>
      </c>
      <c r="J5062" s="14">
        <v>0.66</v>
      </c>
      <c r="K5062" s="14">
        <v>0.8602228733800993</v>
      </c>
      <c r="L5062" s="14">
        <v>0.0582</v>
      </c>
      <c r="M5062" s="14">
        <v>0.0367</v>
      </c>
      <c r="N5062" s="14">
        <v>6.4E-5</v>
      </c>
      <c r="O5062" s="14">
        <v>0.215</v>
      </c>
      <c r="P5062" s="14">
        <v>0.617</v>
      </c>
      <c r="Q5062" s="14">
        <v>114.954</v>
      </c>
      <c r="R5062" s="14">
        <v>4.0</v>
      </c>
      <c r="S5062" s="14">
        <v>1.0</v>
      </c>
      <c r="T5062" s="14" t="s">
        <v>1434</v>
      </c>
      <c r="U5062" s="14" t="s">
        <v>35</v>
      </c>
      <c r="V5062" s="16" t="s">
        <v>407</v>
      </c>
      <c r="W5062" s="17" t="s">
        <v>185</v>
      </c>
    </row>
    <row r="5063" ht="15.75" customHeight="1">
      <c r="A5063" s="14" t="s">
        <v>23419</v>
      </c>
      <c r="B5063" s="14" t="s">
        <v>23420</v>
      </c>
      <c r="C5063" s="14">
        <v>2023.0</v>
      </c>
      <c r="D5063" s="14">
        <v>63.0</v>
      </c>
      <c r="E5063" s="14">
        <v>163522.0</v>
      </c>
      <c r="F5063" s="14" t="s">
        <v>4278</v>
      </c>
      <c r="G5063" s="14" t="s">
        <v>23421</v>
      </c>
      <c r="H5063" s="14" t="s">
        <v>23422</v>
      </c>
      <c r="I5063" s="14">
        <v>0.771</v>
      </c>
      <c r="J5063" s="14">
        <v>0.628</v>
      </c>
      <c r="K5063" s="14">
        <v>0.8445233460773743</v>
      </c>
      <c r="L5063" s="14">
        <v>0.0396</v>
      </c>
      <c r="M5063" s="14">
        <v>0.0291</v>
      </c>
      <c r="N5063" s="14">
        <v>2.44E-5</v>
      </c>
      <c r="O5063" s="14">
        <v>0.0846</v>
      </c>
      <c r="P5063" s="14">
        <v>0.683</v>
      </c>
      <c r="Q5063" s="14">
        <v>109.966</v>
      </c>
      <c r="R5063" s="14">
        <v>8.0</v>
      </c>
      <c r="S5063" s="14">
        <v>0.0</v>
      </c>
      <c r="T5063" s="14" t="s">
        <v>1434</v>
      </c>
      <c r="U5063" s="14" t="s">
        <v>35</v>
      </c>
      <c r="V5063" s="16" t="s">
        <v>407</v>
      </c>
      <c r="W5063" s="17" t="s">
        <v>185</v>
      </c>
    </row>
    <row r="5064" ht="15.75" customHeight="1">
      <c r="A5064" s="14" t="s">
        <v>23423</v>
      </c>
      <c r="B5064" s="14" t="s">
        <v>23424</v>
      </c>
      <c r="C5064" s="14">
        <v>2023.0</v>
      </c>
      <c r="D5064" s="14">
        <v>63.0</v>
      </c>
      <c r="E5064" s="14">
        <v>162000.0</v>
      </c>
      <c r="F5064" s="14" t="s">
        <v>4278</v>
      </c>
      <c r="G5064" s="14" t="s">
        <v>8374</v>
      </c>
      <c r="H5064" s="14" t="s">
        <v>23425</v>
      </c>
      <c r="I5064" s="14">
        <v>0.71</v>
      </c>
      <c r="J5064" s="14">
        <v>0.704</v>
      </c>
      <c r="K5064" s="14">
        <v>0.8614206574794897</v>
      </c>
      <c r="L5064" s="14">
        <v>0.0562</v>
      </c>
      <c r="M5064" s="14">
        <v>0.00192</v>
      </c>
      <c r="N5064" s="14">
        <v>0.0</v>
      </c>
      <c r="O5064" s="14">
        <v>0.167</v>
      </c>
      <c r="P5064" s="14">
        <v>0.374</v>
      </c>
      <c r="Q5064" s="14">
        <v>80.023</v>
      </c>
      <c r="R5064" s="14">
        <v>2.0</v>
      </c>
      <c r="S5064" s="14">
        <v>1.0</v>
      </c>
      <c r="T5064" s="14" t="s">
        <v>1434</v>
      </c>
      <c r="U5064" s="14" t="s">
        <v>35</v>
      </c>
      <c r="V5064" s="16" t="s">
        <v>45</v>
      </c>
      <c r="W5064" s="17" t="s">
        <v>251</v>
      </c>
    </row>
    <row r="5065" ht="15.75" customHeight="1">
      <c r="A5065" s="14" t="s">
        <v>23426</v>
      </c>
      <c r="B5065" s="14" t="s">
        <v>23427</v>
      </c>
      <c r="C5065" s="14">
        <v>2024.0</v>
      </c>
      <c r="D5065" s="14">
        <v>63.0</v>
      </c>
      <c r="E5065" s="14">
        <v>184006.0</v>
      </c>
      <c r="F5065" s="14" t="s">
        <v>4278</v>
      </c>
      <c r="G5065" s="14" t="s">
        <v>23428</v>
      </c>
      <c r="H5065" s="14" t="s">
        <v>23429</v>
      </c>
      <c r="I5065" s="14">
        <v>0.363</v>
      </c>
      <c r="J5065" s="14">
        <v>0.602</v>
      </c>
      <c r="K5065" s="14">
        <v>0.8593031463037817</v>
      </c>
      <c r="L5065" s="14">
        <v>0.0296</v>
      </c>
      <c r="M5065" s="14">
        <v>0.0865</v>
      </c>
      <c r="N5065" s="14">
        <v>0.0</v>
      </c>
      <c r="O5065" s="14">
        <v>0.166</v>
      </c>
      <c r="P5065" s="14">
        <v>0.356</v>
      </c>
      <c r="Q5065" s="14">
        <v>129.011</v>
      </c>
      <c r="R5065" s="14">
        <v>0.0</v>
      </c>
      <c r="S5065" s="14">
        <v>1.0</v>
      </c>
      <c r="T5065" s="14" t="s">
        <v>1434</v>
      </c>
      <c r="U5065" s="14" t="s">
        <v>35</v>
      </c>
      <c r="V5065" s="16" t="s">
        <v>45</v>
      </c>
      <c r="W5065" s="17" t="s">
        <v>251</v>
      </c>
    </row>
    <row r="5066" ht="15.75" customHeight="1">
      <c r="A5066" s="14" t="s">
        <v>23430</v>
      </c>
      <c r="B5066" s="14" t="s">
        <v>23431</v>
      </c>
      <c r="C5066" s="14">
        <v>2020.0</v>
      </c>
      <c r="D5066" s="14">
        <v>63.0</v>
      </c>
      <c r="E5066" s="14">
        <v>296011.0</v>
      </c>
      <c r="F5066" s="14" t="s">
        <v>22755</v>
      </c>
      <c r="G5066" s="14" t="s">
        <v>23432</v>
      </c>
      <c r="H5066" s="14" t="s">
        <v>23431</v>
      </c>
      <c r="I5066" s="14">
        <v>0.816</v>
      </c>
      <c r="J5066" s="14">
        <v>0.513</v>
      </c>
      <c r="K5066" s="14">
        <v>0.7956066990183389</v>
      </c>
      <c r="L5066" s="14">
        <v>0.244</v>
      </c>
      <c r="M5066" s="14">
        <v>0.0145</v>
      </c>
      <c r="N5066" s="14">
        <v>1.02E-4</v>
      </c>
      <c r="O5066" s="14">
        <v>0.14</v>
      </c>
      <c r="P5066" s="14">
        <v>0.17</v>
      </c>
      <c r="Q5066" s="14">
        <v>96.981</v>
      </c>
      <c r="R5066" s="14">
        <v>1.0</v>
      </c>
      <c r="S5066" s="14">
        <v>1.0</v>
      </c>
      <c r="T5066" s="14" t="s">
        <v>1434</v>
      </c>
      <c r="U5066" s="14" t="s">
        <v>35</v>
      </c>
      <c r="V5066" s="16" t="s">
        <v>58</v>
      </c>
      <c r="W5066" s="17" t="s">
        <v>251</v>
      </c>
    </row>
    <row r="5067" ht="15.75" customHeight="1">
      <c r="A5067" s="14" t="s">
        <v>12106</v>
      </c>
      <c r="B5067" s="14" t="s">
        <v>12107</v>
      </c>
      <c r="C5067" s="14">
        <v>2020.0</v>
      </c>
      <c r="D5067" s="14">
        <v>63.0</v>
      </c>
      <c r="E5067" s="14">
        <v>202886.0</v>
      </c>
      <c r="F5067" s="14" t="s">
        <v>12108</v>
      </c>
      <c r="G5067" s="14" t="s">
        <v>12109</v>
      </c>
      <c r="H5067" s="14" t="s">
        <v>12107</v>
      </c>
      <c r="I5067" s="14">
        <v>0.755</v>
      </c>
      <c r="J5067" s="14">
        <v>0.617</v>
      </c>
      <c r="K5067" s="14">
        <v>0.8644578957315155</v>
      </c>
      <c r="L5067" s="14">
        <v>0.182</v>
      </c>
      <c r="M5067" s="14">
        <v>0.0217</v>
      </c>
      <c r="N5067" s="14">
        <v>0.0</v>
      </c>
      <c r="O5067" s="14">
        <v>0.0625</v>
      </c>
      <c r="P5067" s="14">
        <v>0.745</v>
      </c>
      <c r="Q5067" s="14">
        <v>193.9</v>
      </c>
      <c r="R5067" s="14">
        <v>9.0</v>
      </c>
      <c r="S5067" s="14">
        <v>1.0</v>
      </c>
      <c r="T5067" s="14" t="s">
        <v>103</v>
      </c>
      <c r="U5067" s="14" t="s">
        <v>35</v>
      </c>
      <c r="V5067" s="16" t="s">
        <v>181</v>
      </c>
      <c r="W5067" s="17" t="s">
        <v>185</v>
      </c>
    </row>
    <row r="5068" ht="15.75" customHeight="1">
      <c r="A5068" s="14" t="s">
        <v>12110</v>
      </c>
      <c r="B5068" s="14" t="s">
        <v>12111</v>
      </c>
      <c r="C5068" s="14">
        <v>2012.0</v>
      </c>
      <c r="D5068" s="14">
        <v>63.0</v>
      </c>
      <c r="E5068" s="14">
        <v>285000.0</v>
      </c>
      <c r="F5068" s="14" t="s">
        <v>880</v>
      </c>
      <c r="G5068" s="14" t="s">
        <v>1822</v>
      </c>
      <c r="H5068" s="14" t="s">
        <v>7724</v>
      </c>
      <c r="I5068" s="14">
        <v>0.426</v>
      </c>
      <c r="J5068" s="14">
        <v>0.432</v>
      </c>
      <c r="K5068" s="14">
        <v>0.767715440703961</v>
      </c>
      <c r="L5068" s="14">
        <v>0.0353</v>
      </c>
      <c r="M5068" s="14">
        <v>0.844</v>
      </c>
      <c r="N5068" s="14">
        <v>8.79E-5</v>
      </c>
      <c r="O5068" s="14">
        <v>0.13</v>
      </c>
      <c r="P5068" s="14">
        <v>0.615</v>
      </c>
      <c r="Q5068" s="14">
        <v>77.0</v>
      </c>
      <c r="R5068" s="14">
        <v>0.0</v>
      </c>
      <c r="S5068" s="14">
        <v>1.0</v>
      </c>
      <c r="T5068" s="14" t="s">
        <v>104</v>
      </c>
      <c r="U5068" s="14" t="s">
        <v>35</v>
      </c>
      <c r="V5068" s="16" t="s">
        <v>407</v>
      </c>
      <c r="W5068" s="17" t="s">
        <v>185</v>
      </c>
    </row>
    <row r="5069" ht="15.75" customHeight="1">
      <c r="A5069" s="14" t="s">
        <v>12113</v>
      </c>
      <c r="B5069" s="14" t="s">
        <v>12114</v>
      </c>
      <c r="C5069" s="14">
        <v>1994.0</v>
      </c>
      <c r="D5069" s="14">
        <v>63.0</v>
      </c>
      <c r="E5069" s="14">
        <v>468720.0</v>
      </c>
      <c r="F5069" s="14" t="s">
        <v>901</v>
      </c>
      <c r="G5069" s="14" t="s">
        <v>671</v>
      </c>
      <c r="H5069" s="14" t="s">
        <v>11903</v>
      </c>
      <c r="I5069" s="14">
        <v>0.537</v>
      </c>
      <c r="J5069" s="14">
        <v>0.651</v>
      </c>
      <c r="K5069" s="14">
        <v>0.794344747913624</v>
      </c>
      <c r="L5069" s="14">
        <v>0.0496</v>
      </c>
      <c r="M5069" s="14">
        <v>0.498</v>
      </c>
      <c r="N5069" s="14">
        <v>5.44E-4</v>
      </c>
      <c r="O5069" s="14">
        <v>0.0387</v>
      </c>
      <c r="P5069" s="14">
        <v>0.808</v>
      </c>
      <c r="Q5069" s="14">
        <v>121.76</v>
      </c>
      <c r="R5069" s="14">
        <v>8.0</v>
      </c>
      <c r="S5069" s="14">
        <v>0.0</v>
      </c>
      <c r="T5069" s="14" t="s">
        <v>104</v>
      </c>
      <c r="U5069" s="14" t="s">
        <v>35</v>
      </c>
      <c r="V5069" s="16" t="s">
        <v>560</v>
      </c>
      <c r="W5069" s="17" t="s">
        <v>185</v>
      </c>
    </row>
    <row r="5070" ht="15.75" customHeight="1">
      <c r="A5070" s="14" t="s">
        <v>7812</v>
      </c>
      <c r="B5070" s="14" t="s">
        <v>7813</v>
      </c>
      <c r="C5070" s="14">
        <v>2018.0</v>
      </c>
      <c r="D5070" s="14">
        <v>63.0</v>
      </c>
      <c r="E5070" s="14">
        <v>244484.0</v>
      </c>
      <c r="F5070" s="14" t="s">
        <v>7815</v>
      </c>
      <c r="G5070" s="14" t="s">
        <v>7419</v>
      </c>
      <c r="H5070" s="14" t="s">
        <v>7816</v>
      </c>
      <c r="I5070" s="14">
        <v>0.671</v>
      </c>
      <c r="J5070" s="14">
        <v>0.698</v>
      </c>
      <c r="K5070" s="14">
        <v>0.8069856479625482</v>
      </c>
      <c r="L5070" s="14">
        <v>0.0466</v>
      </c>
      <c r="M5070" s="14">
        <v>0.395</v>
      </c>
      <c r="N5070" s="14">
        <v>0.0</v>
      </c>
      <c r="O5070" s="14">
        <v>0.094</v>
      </c>
      <c r="P5070" s="14">
        <v>0.464</v>
      </c>
      <c r="Q5070" s="14">
        <v>113.73</v>
      </c>
      <c r="R5070" s="14">
        <v>2.0</v>
      </c>
      <c r="S5070" s="14">
        <v>1.0</v>
      </c>
      <c r="T5070" s="14" t="s">
        <v>103</v>
      </c>
      <c r="U5070" s="14" t="s">
        <v>35</v>
      </c>
      <c r="V5070" s="16" t="s">
        <v>54</v>
      </c>
      <c r="W5070" s="17" t="s">
        <v>251</v>
      </c>
    </row>
    <row r="5071" ht="15.75" customHeight="1">
      <c r="A5071" s="14" t="s">
        <v>23433</v>
      </c>
      <c r="B5071" s="14" t="s">
        <v>23434</v>
      </c>
      <c r="C5071" s="14">
        <v>2009.0</v>
      </c>
      <c r="D5071" s="14">
        <v>63.0</v>
      </c>
      <c r="E5071" s="14">
        <v>232333.0</v>
      </c>
      <c r="F5071" s="14" t="s">
        <v>4278</v>
      </c>
      <c r="G5071" s="14" t="s">
        <v>21794</v>
      </c>
      <c r="H5071" s="14" t="s">
        <v>23435</v>
      </c>
      <c r="I5071" s="14">
        <v>0.706</v>
      </c>
      <c r="J5071" s="14">
        <v>0.972</v>
      </c>
      <c r="K5071" s="14">
        <v>0.9240262656744161</v>
      </c>
      <c r="L5071" s="14">
        <v>0.0352</v>
      </c>
      <c r="M5071" s="14">
        <v>0.0226</v>
      </c>
      <c r="N5071" s="14">
        <v>2.57E-6</v>
      </c>
      <c r="O5071" s="14">
        <v>0.267</v>
      </c>
      <c r="P5071" s="14">
        <v>0.962</v>
      </c>
      <c r="Q5071" s="14">
        <v>129.95</v>
      </c>
      <c r="R5071" s="14">
        <v>11.0</v>
      </c>
      <c r="S5071" s="14">
        <v>0.0</v>
      </c>
      <c r="T5071" s="14" t="s">
        <v>1434</v>
      </c>
      <c r="U5071" s="14" t="s">
        <v>35</v>
      </c>
      <c r="V5071" s="16" t="s">
        <v>819</v>
      </c>
      <c r="W5071" s="17" t="s">
        <v>185</v>
      </c>
    </row>
    <row r="5072" ht="15.75" customHeight="1">
      <c r="A5072" s="14" t="s">
        <v>12115</v>
      </c>
      <c r="B5072" s="14" t="s">
        <v>12116</v>
      </c>
      <c r="C5072" s="14">
        <v>1993.0</v>
      </c>
      <c r="D5072" s="14">
        <v>63.0</v>
      </c>
      <c r="E5072" s="14">
        <v>261265.0</v>
      </c>
      <c r="F5072" s="14" t="s">
        <v>12118</v>
      </c>
      <c r="G5072" s="14" t="s">
        <v>12119</v>
      </c>
      <c r="H5072" s="14" t="s">
        <v>12120</v>
      </c>
      <c r="I5072" s="14">
        <v>0.885</v>
      </c>
      <c r="J5072" s="14">
        <v>0.334</v>
      </c>
      <c r="K5072" s="14">
        <v>0.5692896712388663</v>
      </c>
      <c r="L5072" s="14">
        <v>0.227</v>
      </c>
      <c r="M5072" s="14">
        <v>0.048</v>
      </c>
      <c r="N5072" s="14">
        <v>0.0587</v>
      </c>
      <c r="O5072" s="14">
        <v>0.107</v>
      </c>
      <c r="P5072" s="14">
        <v>0.569</v>
      </c>
      <c r="Q5072" s="14">
        <v>98.31</v>
      </c>
      <c r="R5072" s="14">
        <v>1.0</v>
      </c>
      <c r="S5072" s="14">
        <v>0.0</v>
      </c>
      <c r="T5072" s="14" t="s">
        <v>103</v>
      </c>
      <c r="U5072" s="14" t="s">
        <v>35</v>
      </c>
      <c r="V5072" s="16" t="s">
        <v>333</v>
      </c>
      <c r="W5072" s="17" t="s">
        <v>185</v>
      </c>
    </row>
    <row r="5073" ht="15.75" customHeight="1">
      <c r="A5073" s="14" t="s">
        <v>7817</v>
      </c>
      <c r="B5073" s="14" t="s">
        <v>7818</v>
      </c>
      <c r="C5073" s="14">
        <v>2006.0</v>
      </c>
      <c r="D5073" s="14">
        <v>63.0</v>
      </c>
      <c r="E5073" s="14">
        <v>345240.0</v>
      </c>
      <c r="F5073" s="14" t="s">
        <v>880</v>
      </c>
      <c r="G5073" s="14" t="s">
        <v>1822</v>
      </c>
      <c r="H5073" s="14" t="s">
        <v>7819</v>
      </c>
      <c r="I5073" s="14">
        <v>0.311</v>
      </c>
      <c r="J5073" s="14">
        <v>0.663</v>
      </c>
      <c r="K5073" s="14">
        <v>0.8483947553986185</v>
      </c>
      <c r="L5073" s="14">
        <v>0.0364</v>
      </c>
      <c r="M5073" s="14">
        <v>0.0653</v>
      </c>
      <c r="N5073" s="14">
        <v>0.0</v>
      </c>
      <c r="O5073" s="14">
        <v>0.131</v>
      </c>
      <c r="P5073" s="14">
        <v>0.246</v>
      </c>
      <c r="Q5073" s="14">
        <v>151.88</v>
      </c>
      <c r="R5073" s="14">
        <v>0.0</v>
      </c>
      <c r="S5073" s="14">
        <v>1.0</v>
      </c>
      <c r="T5073" s="14" t="s">
        <v>104</v>
      </c>
      <c r="U5073" s="14" t="s">
        <v>35</v>
      </c>
      <c r="V5073" s="16" t="s">
        <v>36</v>
      </c>
      <c r="W5073" s="17" t="s">
        <v>251</v>
      </c>
    </row>
    <row r="5074" ht="15.75" customHeight="1">
      <c r="A5074" s="14" t="s">
        <v>12122</v>
      </c>
      <c r="B5074" s="14" t="s">
        <v>6153</v>
      </c>
      <c r="C5074" s="14">
        <v>1970.0</v>
      </c>
      <c r="D5074" s="14">
        <v>63.0</v>
      </c>
      <c r="E5074" s="14">
        <v>134800.0</v>
      </c>
      <c r="F5074" s="14" t="s">
        <v>6154</v>
      </c>
      <c r="G5074" s="14" t="s">
        <v>6155</v>
      </c>
      <c r="H5074" s="14" t="s">
        <v>12124</v>
      </c>
      <c r="I5074" s="14">
        <v>0.611</v>
      </c>
      <c r="J5074" s="14">
        <v>0.47</v>
      </c>
      <c r="K5074" s="14">
        <v>0.7790943896481705</v>
      </c>
      <c r="L5074" s="14">
        <v>0.0356</v>
      </c>
      <c r="M5074" s="14">
        <v>0.585</v>
      </c>
      <c r="N5074" s="14">
        <v>0.0</v>
      </c>
      <c r="O5074" s="14">
        <v>0.58</v>
      </c>
      <c r="P5074" s="14">
        <v>0.97</v>
      </c>
      <c r="Q5074" s="14">
        <v>85.53</v>
      </c>
      <c r="R5074" s="14">
        <v>4.0</v>
      </c>
      <c r="S5074" s="14">
        <v>1.0</v>
      </c>
      <c r="T5074" s="14" t="s">
        <v>103</v>
      </c>
      <c r="U5074" s="14" t="s">
        <v>35</v>
      </c>
      <c r="V5074" s="16" t="s">
        <v>819</v>
      </c>
      <c r="W5074" s="17" t="s">
        <v>185</v>
      </c>
    </row>
    <row r="5075" ht="15.75" customHeight="1">
      <c r="A5075" s="14" t="s">
        <v>23436</v>
      </c>
      <c r="B5075" s="14" t="s">
        <v>23437</v>
      </c>
      <c r="C5075" s="14">
        <v>2004.0</v>
      </c>
      <c r="D5075" s="14">
        <v>63.0</v>
      </c>
      <c r="E5075" s="14">
        <v>184906.0</v>
      </c>
      <c r="F5075" s="14" t="s">
        <v>9973</v>
      </c>
      <c r="G5075" s="14" t="s">
        <v>23438</v>
      </c>
      <c r="H5075" s="14" t="s">
        <v>23439</v>
      </c>
      <c r="I5075" s="14">
        <v>0.844</v>
      </c>
      <c r="J5075" s="14">
        <v>0.862</v>
      </c>
      <c r="K5075" s="14">
        <v>0.8666181849107734</v>
      </c>
      <c r="L5075" s="14">
        <v>0.114</v>
      </c>
      <c r="M5075" s="14">
        <v>0.132</v>
      </c>
      <c r="N5075" s="14">
        <v>1.92E-5</v>
      </c>
      <c r="O5075" s="14">
        <v>0.066</v>
      </c>
      <c r="P5075" s="14">
        <v>0.816</v>
      </c>
      <c r="Q5075" s="14">
        <v>96.0</v>
      </c>
      <c r="R5075" s="14">
        <v>4.0</v>
      </c>
      <c r="S5075" s="14">
        <v>1.0</v>
      </c>
      <c r="T5075" s="14" t="s">
        <v>1264</v>
      </c>
      <c r="U5075" s="14" t="s">
        <v>35</v>
      </c>
      <c r="V5075" s="16" t="s">
        <v>560</v>
      </c>
      <c r="W5075" s="17" t="s">
        <v>185</v>
      </c>
    </row>
    <row r="5076" ht="15.75" customHeight="1">
      <c r="A5076" s="14" t="s">
        <v>12127</v>
      </c>
      <c r="B5076" s="14" t="s">
        <v>12128</v>
      </c>
      <c r="C5076" s="14">
        <v>2018.0</v>
      </c>
      <c r="D5076" s="14">
        <v>63.0</v>
      </c>
      <c r="E5076" s="14">
        <v>212741.0</v>
      </c>
      <c r="F5076" s="14" t="s">
        <v>2503</v>
      </c>
      <c r="G5076" s="14" t="s">
        <v>1509</v>
      </c>
      <c r="H5076" s="14" t="s">
        <v>12128</v>
      </c>
      <c r="I5076" s="14">
        <v>0.796</v>
      </c>
      <c r="J5076" s="14">
        <v>0.978</v>
      </c>
      <c r="K5076" s="14">
        <v>0.9474044446143051</v>
      </c>
      <c r="L5076" s="14">
        <v>0.0955</v>
      </c>
      <c r="M5076" s="14">
        <v>0.289</v>
      </c>
      <c r="N5076" s="14">
        <v>0.00254</v>
      </c>
      <c r="O5076" s="14">
        <v>0.346</v>
      </c>
      <c r="P5076" s="14">
        <v>0.8</v>
      </c>
      <c r="Q5076" s="14">
        <v>130.0</v>
      </c>
      <c r="R5076" s="14">
        <v>5.0</v>
      </c>
      <c r="S5076" s="14">
        <v>0.0</v>
      </c>
      <c r="T5076" s="14" t="s">
        <v>104</v>
      </c>
      <c r="U5076" s="14" t="s">
        <v>68</v>
      </c>
      <c r="V5076" s="16" t="s">
        <v>560</v>
      </c>
      <c r="W5076" s="17" t="s">
        <v>185</v>
      </c>
    </row>
    <row r="5077" ht="15.75" customHeight="1">
      <c r="A5077" s="14" t="s">
        <v>7823</v>
      </c>
      <c r="B5077" s="14" t="s">
        <v>7825</v>
      </c>
      <c r="C5077" s="14">
        <v>2018.0</v>
      </c>
      <c r="D5077" s="14">
        <v>63.0</v>
      </c>
      <c r="E5077" s="14">
        <v>235545.0</v>
      </c>
      <c r="F5077" s="14" t="s">
        <v>7826</v>
      </c>
      <c r="G5077" s="14" t="s">
        <v>7586</v>
      </c>
      <c r="H5077" s="14" t="s">
        <v>7827</v>
      </c>
      <c r="I5077" s="14">
        <v>0.779</v>
      </c>
      <c r="J5077" s="14">
        <v>0.541</v>
      </c>
      <c r="K5077" s="14">
        <v>0.8285243727498017</v>
      </c>
      <c r="L5077" s="14">
        <v>0.0658</v>
      </c>
      <c r="M5077" s="14">
        <v>0.566</v>
      </c>
      <c r="N5077" s="14">
        <v>0.0</v>
      </c>
      <c r="O5077" s="14">
        <v>0.13</v>
      </c>
      <c r="P5077" s="14">
        <v>0.447</v>
      </c>
      <c r="Q5077" s="14">
        <v>124.94</v>
      </c>
      <c r="R5077" s="14">
        <v>0.0</v>
      </c>
      <c r="S5077" s="14">
        <v>1.0</v>
      </c>
      <c r="T5077" s="14" t="s">
        <v>103</v>
      </c>
      <c r="U5077" s="14" t="s">
        <v>68</v>
      </c>
      <c r="V5077" s="16" t="s">
        <v>54</v>
      </c>
      <c r="W5077" s="17" t="s">
        <v>251</v>
      </c>
    </row>
    <row r="5078" ht="15.75" customHeight="1">
      <c r="A5078" s="14" t="s">
        <v>12131</v>
      </c>
      <c r="B5078" s="14" t="s">
        <v>12132</v>
      </c>
      <c r="C5078" s="14">
        <v>2015.0</v>
      </c>
      <c r="D5078" s="14">
        <v>63.0</v>
      </c>
      <c r="E5078" s="14">
        <v>368316.0</v>
      </c>
      <c r="F5078" s="14" t="s">
        <v>12133</v>
      </c>
      <c r="G5078" s="14" t="s">
        <v>5847</v>
      </c>
      <c r="H5078" s="14" t="s">
        <v>12134</v>
      </c>
      <c r="I5078" s="14">
        <v>0.689</v>
      </c>
      <c r="J5078" s="14">
        <v>0.68</v>
      </c>
      <c r="K5078" s="14">
        <v>0.8205676640895652</v>
      </c>
      <c r="L5078" s="14">
        <v>0.0427</v>
      </c>
      <c r="M5078" s="14">
        <v>0.321</v>
      </c>
      <c r="N5078" s="14">
        <v>0.0211</v>
      </c>
      <c r="O5078" s="14">
        <v>0.0431</v>
      </c>
      <c r="P5078" s="14">
        <v>0.646</v>
      </c>
      <c r="Q5078" s="14">
        <v>100.99</v>
      </c>
      <c r="R5078" s="14">
        <v>0.0</v>
      </c>
      <c r="S5078" s="14">
        <v>0.0</v>
      </c>
      <c r="T5078" s="14" t="s">
        <v>103</v>
      </c>
      <c r="U5078" s="14" t="s">
        <v>68</v>
      </c>
      <c r="V5078" s="16" t="s">
        <v>407</v>
      </c>
      <c r="W5078" s="17" t="s">
        <v>185</v>
      </c>
    </row>
    <row r="5079" ht="15.75" customHeight="1">
      <c r="A5079" s="14" t="s">
        <v>12137</v>
      </c>
      <c r="B5079" s="14" t="s">
        <v>12138</v>
      </c>
      <c r="C5079" s="14">
        <v>2019.0</v>
      </c>
      <c r="D5079" s="14">
        <v>63.0</v>
      </c>
      <c r="E5079" s="14">
        <v>194839.0</v>
      </c>
      <c r="F5079" s="14" t="s">
        <v>12140</v>
      </c>
      <c r="G5079" s="14" t="s">
        <v>9507</v>
      </c>
      <c r="H5079" s="14" t="s">
        <v>12138</v>
      </c>
      <c r="I5079" s="14">
        <v>0.67</v>
      </c>
      <c r="J5079" s="14">
        <v>0.453</v>
      </c>
      <c r="K5079" s="14">
        <v>0.7335358158677832</v>
      </c>
      <c r="L5079" s="14">
        <v>0.295</v>
      </c>
      <c r="M5079" s="14">
        <v>0.252</v>
      </c>
      <c r="N5079" s="14">
        <v>0.33</v>
      </c>
      <c r="O5079" s="14">
        <v>0.117</v>
      </c>
      <c r="P5079" s="14">
        <v>0.68</v>
      </c>
      <c r="Q5079" s="14">
        <v>135.06</v>
      </c>
      <c r="R5079" s="14">
        <v>0.0</v>
      </c>
      <c r="S5079" s="14">
        <v>1.0</v>
      </c>
      <c r="T5079" s="14" t="s">
        <v>103</v>
      </c>
      <c r="U5079" s="14" t="s">
        <v>68</v>
      </c>
      <c r="V5079" s="16" t="s">
        <v>407</v>
      </c>
      <c r="W5079" s="17" t="s">
        <v>185</v>
      </c>
    </row>
    <row r="5080" ht="15.75" customHeight="1">
      <c r="A5080" s="14" t="s">
        <v>23440</v>
      </c>
      <c r="B5080" s="14" t="s">
        <v>23441</v>
      </c>
      <c r="C5080" s="14">
        <v>2020.0</v>
      </c>
      <c r="D5080" s="14">
        <v>63.0</v>
      </c>
      <c r="E5080" s="14">
        <v>233160.0</v>
      </c>
      <c r="F5080" s="14" t="s">
        <v>23442</v>
      </c>
      <c r="G5080" s="14" t="s">
        <v>23354</v>
      </c>
      <c r="H5080" s="14" t="s">
        <v>23443</v>
      </c>
      <c r="I5080" s="14">
        <v>0.754</v>
      </c>
      <c r="J5080" s="14">
        <v>0.796</v>
      </c>
      <c r="K5080" s="14">
        <v>0.8944238872180519</v>
      </c>
      <c r="L5080" s="14">
        <v>0.139</v>
      </c>
      <c r="M5080" s="14">
        <v>0.062</v>
      </c>
      <c r="N5080" s="14">
        <v>8.6E-5</v>
      </c>
      <c r="O5080" s="14">
        <v>0.204</v>
      </c>
      <c r="P5080" s="14">
        <v>0.62</v>
      </c>
      <c r="Q5080" s="14">
        <v>168.04</v>
      </c>
      <c r="R5080" s="14">
        <v>3.0</v>
      </c>
      <c r="S5080" s="14">
        <v>0.0</v>
      </c>
      <c r="T5080" s="14" t="s">
        <v>1264</v>
      </c>
      <c r="U5080" s="14" t="s">
        <v>68</v>
      </c>
      <c r="V5080" s="16" t="s">
        <v>407</v>
      </c>
      <c r="W5080" s="17" t="s">
        <v>185</v>
      </c>
    </row>
    <row r="5081" ht="15.75" customHeight="1">
      <c r="A5081" s="14" t="s">
        <v>23444</v>
      </c>
      <c r="B5081" s="14" t="s">
        <v>23445</v>
      </c>
      <c r="C5081" s="14">
        <v>2014.0</v>
      </c>
      <c r="D5081" s="14">
        <v>63.0</v>
      </c>
      <c r="E5081" s="14">
        <v>286850.0</v>
      </c>
      <c r="F5081" s="14" t="s">
        <v>6605</v>
      </c>
      <c r="G5081" s="14" t="s">
        <v>16927</v>
      </c>
      <c r="H5081" s="14" t="s">
        <v>23445</v>
      </c>
      <c r="I5081" s="14">
        <v>0.801</v>
      </c>
      <c r="J5081" s="14">
        <v>0.772</v>
      </c>
      <c r="K5081" s="14">
        <v>0.8507689345956246</v>
      </c>
      <c r="L5081" s="14">
        <v>0.0993</v>
      </c>
      <c r="M5081" s="14">
        <v>0.15</v>
      </c>
      <c r="N5081" s="14">
        <v>0.0</v>
      </c>
      <c r="O5081" s="14">
        <v>0.0769</v>
      </c>
      <c r="P5081" s="14">
        <v>0.869</v>
      </c>
      <c r="Q5081" s="14">
        <v>93.99</v>
      </c>
      <c r="R5081" s="14">
        <v>1.0</v>
      </c>
      <c r="S5081" s="14">
        <v>1.0</v>
      </c>
      <c r="T5081" s="14" t="s">
        <v>1264</v>
      </c>
      <c r="U5081" s="14" t="s">
        <v>68</v>
      </c>
      <c r="V5081" s="16" t="s">
        <v>560</v>
      </c>
      <c r="W5081" s="17" t="s">
        <v>185</v>
      </c>
    </row>
    <row r="5082" ht="15.75" customHeight="1">
      <c r="A5082" s="14" t="s">
        <v>12142</v>
      </c>
      <c r="B5082" s="14" t="s">
        <v>12143</v>
      </c>
      <c r="C5082" s="14">
        <v>1973.0</v>
      </c>
      <c r="D5082" s="14">
        <v>63.0</v>
      </c>
      <c r="E5082" s="14">
        <v>287840.0</v>
      </c>
      <c r="F5082" s="14" t="s">
        <v>175</v>
      </c>
      <c r="G5082" s="14" t="s">
        <v>176</v>
      </c>
      <c r="H5082" s="14" t="s">
        <v>12144</v>
      </c>
      <c r="I5082" s="14">
        <v>0.6567054320987653</v>
      </c>
      <c r="J5082" s="14">
        <v>0.6703844999999999</v>
      </c>
      <c r="K5082" s="14">
        <v>0.8136264709055699</v>
      </c>
      <c r="L5082" s="14">
        <v>0.08138265432098765</v>
      </c>
      <c r="M5082" s="14">
        <v>0.2693400896296296</v>
      </c>
      <c r="N5082" s="14">
        <v>0.05448885008024692</v>
      </c>
      <c r="O5082" s="14">
        <v>0.1911505555555556</v>
      </c>
      <c r="P5082" s="14">
        <v>0.6187672839506173</v>
      </c>
      <c r="Q5082" s="14">
        <v>120.71</v>
      </c>
      <c r="R5082" s="14">
        <v>5.0</v>
      </c>
      <c r="S5082" s="14">
        <v>1.0</v>
      </c>
      <c r="T5082" s="14" t="s">
        <v>104</v>
      </c>
      <c r="U5082" s="14" t="s">
        <v>94</v>
      </c>
      <c r="V5082" s="16" t="s">
        <v>407</v>
      </c>
      <c r="W5082" s="17" t="s">
        <v>185</v>
      </c>
    </row>
    <row r="5083" ht="15.75" customHeight="1">
      <c r="A5083" s="14" t="s">
        <v>12146</v>
      </c>
      <c r="B5083" s="14" t="s">
        <v>12147</v>
      </c>
      <c r="C5083" s="14">
        <v>2001.0</v>
      </c>
      <c r="D5083" s="14">
        <v>63.0</v>
      </c>
      <c r="E5083" s="14">
        <v>207906.0</v>
      </c>
      <c r="F5083" s="14" t="s">
        <v>12148</v>
      </c>
      <c r="G5083" s="14" t="s">
        <v>12150</v>
      </c>
      <c r="H5083" s="14" t="s">
        <v>12151</v>
      </c>
      <c r="I5083" s="14">
        <v>0.84</v>
      </c>
      <c r="J5083" s="14">
        <v>0.835</v>
      </c>
      <c r="K5083" s="14">
        <v>0.8806707590768363</v>
      </c>
      <c r="L5083" s="14">
        <v>0.275</v>
      </c>
      <c r="M5083" s="14">
        <v>0.00281</v>
      </c>
      <c r="N5083" s="14">
        <v>1.11E-6</v>
      </c>
      <c r="O5083" s="14">
        <v>0.152</v>
      </c>
      <c r="P5083" s="14">
        <v>0.637</v>
      </c>
      <c r="Q5083" s="14">
        <v>103.38</v>
      </c>
      <c r="R5083" s="14">
        <v>1.0</v>
      </c>
      <c r="S5083" s="14">
        <v>0.0</v>
      </c>
      <c r="T5083" s="14" t="s">
        <v>103</v>
      </c>
      <c r="U5083" s="14" t="s">
        <v>94</v>
      </c>
      <c r="V5083" s="16" t="s">
        <v>407</v>
      </c>
      <c r="W5083" s="17" t="s">
        <v>185</v>
      </c>
    </row>
    <row r="5084" ht="15.75" customHeight="1">
      <c r="A5084" s="14" t="s">
        <v>23446</v>
      </c>
      <c r="B5084" s="14" t="s">
        <v>23447</v>
      </c>
      <c r="C5084" s="14">
        <v>2012.0</v>
      </c>
      <c r="D5084" s="14">
        <v>64.0</v>
      </c>
      <c r="E5084" s="14">
        <v>333960.0</v>
      </c>
      <c r="F5084" s="14" t="s">
        <v>11850</v>
      </c>
      <c r="G5084" s="14" t="s">
        <v>11851</v>
      </c>
      <c r="H5084" s="14" t="s">
        <v>23448</v>
      </c>
      <c r="I5084" s="14">
        <v>0.72</v>
      </c>
      <c r="J5084" s="14">
        <v>0.949</v>
      </c>
      <c r="K5084" s="14">
        <v>0.9074711783006979</v>
      </c>
      <c r="L5084" s="14">
        <v>0.237</v>
      </c>
      <c r="M5084" s="14">
        <v>0.172</v>
      </c>
      <c r="N5084" s="14">
        <v>9.55E-5</v>
      </c>
      <c r="O5084" s="14">
        <v>0.0836</v>
      </c>
      <c r="P5084" s="14">
        <v>0.956</v>
      </c>
      <c r="Q5084" s="14">
        <v>82.98</v>
      </c>
      <c r="R5084" s="14">
        <v>5.0</v>
      </c>
      <c r="S5084" s="14">
        <v>0.0</v>
      </c>
      <c r="T5084" s="14" t="s">
        <v>23449</v>
      </c>
      <c r="U5084" s="14" t="s">
        <v>35</v>
      </c>
      <c r="V5084" s="16" t="s">
        <v>819</v>
      </c>
      <c r="W5084" s="17" t="s">
        <v>185</v>
      </c>
    </row>
    <row r="5085" ht="15.75" customHeight="1">
      <c r="A5085" s="14" t="s">
        <v>23450</v>
      </c>
      <c r="B5085" s="76" t="s">
        <v>23451</v>
      </c>
      <c r="C5085" s="14">
        <v>2020.0</v>
      </c>
      <c r="D5085" s="14">
        <v>64.0</v>
      </c>
      <c r="E5085" s="14">
        <v>236013.0</v>
      </c>
      <c r="F5085" s="14" t="s">
        <v>23452</v>
      </c>
      <c r="G5085" s="14" t="s">
        <v>23453</v>
      </c>
      <c r="H5085" s="76" t="s">
        <v>23454</v>
      </c>
      <c r="I5085" s="14">
        <v>0.706</v>
      </c>
      <c r="J5085" s="14">
        <v>0.664</v>
      </c>
      <c r="K5085" s="14">
        <v>0.7665176566045706</v>
      </c>
      <c r="L5085" s="14">
        <v>0.0285</v>
      </c>
      <c r="M5085" s="14">
        <v>0.35</v>
      </c>
      <c r="N5085" s="14">
        <v>0.0</v>
      </c>
      <c r="O5085" s="14">
        <v>0.17</v>
      </c>
      <c r="P5085" s="14">
        <v>0.672</v>
      </c>
      <c r="Q5085" s="14">
        <v>106.99</v>
      </c>
      <c r="R5085" s="14">
        <v>0.0</v>
      </c>
      <c r="S5085" s="14">
        <v>0.0</v>
      </c>
      <c r="T5085" s="14" t="s">
        <v>15761</v>
      </c>
      <c r="U5085" s="14" t="s">
        <v>35</v>
      </c>
      <c r="V5085" s="16" t="s">
        <v>407</v>
      </c>
      <c r="W5085" s="17" t="s">
        <v>185</v>
      </c>
    </row>
    <row r="5086" ht="15.75" customHeight="1">
      <c r="A5086" s="14" t="s">
        <v>12152</v>
      </c>
      <c r="B5086" s="14" t="s">
        <v>12153</v>
      </c>
      <c r="C5086" s="14">
        <v>2012.0</v>
      </c>
      <c r="D5086" s="14">
        <v>64.0</v>
      </c>
      <c r="E5086" s="14">
        <v>147386.0</v>
      </c>
      <c r="F5086" s="14" t="s">
        <v>12154</v>
      </c>
      <c r="G5086" s="14" t="s">
        <v>5847</v>
      </c>
      <c r="H5086" s="14" t="s">
        <v>12153</v>
      </c>
      <c r="I5086" s="14">
        <v>0.785</v>
      </c>
      <c r="J5086" s="14">
        <v>0.776</v>
      </c>
      <c r="K5086" s="14">
        <v>0.8619981605274102</v>
      </c>
      <c r="L5086" s="14">
        <v>0.0312</v>
      </c>
      <c r="M5086" s="14">
        <v>0.729</v>
      </c>
      <c r="N5086" s="14">
        <v>0.0</v>
      </c>
      <c r="O5086" s="14">
        <v>0.181</v>
      </c>
      <c r="P5086" s="14">
        <v>0.967</v>
      </c>
      <c r="Q5086" s="14">
        <v>121.5</v>
      </c>
      <c r="R5086" s="14">
        <v>2.0</v>
      </c>
      <c r="S5086" s="14">
        <v>1.0</v>
      </c>
      <c r="T5086" s="14" t="s">
        <v>103</v>
      </c>
      <c r="U5086" s="14" t="s">
        <v>35</v>
      </c>
      <c r="V5086" s="16" t="s">
        <v>819</v>
      </c>
      <c r="W5086" s="17" t="s">
        <v>185</v>
      </c>
    </row>
    <row r="5087" ht="15.75" customHeight="1">
      <c r="A5087" s="14" t="s">
        <v>12156</v>
      </c>
      <c r="B5087" s="14" t="s">
        <v>12157</v>
      </c>
      <c r="C5087" s="14">
        <v>1982.0</v>
      </c>
      <c r="D5087" s="14">
        <v>64.0</v>
      </c>
      <c r="E5087" s="14">
        <v>226906.0</v>
      </c>
      <c r="F5087" s="14" t="s">
        <v>12158</v>
      </c>
      <c r="G5087" s="14" t="s">
        <v>12159</v>
      </c>
      <c r="H5087" s="14" t="s">
        <v>12160</v>
      </c>
      <c r="I5087" s="14">
        <v>0.974</v>
      </c>
      <c r="J5087" s="14">
        <v>0.403</v>
      </c>
      <c r="K5087" s="14">
        <v>0.6976450708896191</v>
      </c>
      <c r="L5087" s="14">
        <v>0.273</v>
      </c>
      <c r="M5087" s="14">
        <v>0.106</v>
      </c>
      <c r="N5087" s="14">
        <v>0.00207</v>
      </c>
      <c r="O5087" s="14">
        <v>0.0786</v>
      </c>
      <c r="P5087" s="14">
        <v>0.755</v>
      </c>
      <c r="Q5087" s="14">
        <v>121.97</v>
      </c>
      <c r="R5087" s="14">
        <v>2.0</v>
      </c>
      <c r="S5087" s="14">
        <v>1.0</v>
      </c>
      <c r="T5087" s="14" t="s">
        <v>103</v>
      </c>
      <c r="U5087" s="14" t="s">
        <v>35</v>
      </c>
      <c r="V5087" s="16" t="s">
        <v>181</v>
      </c>
      <c r="W5087" s="17" t="s">
        <v>185</v>
      </c>
    </row>
    <row r="5088" ht="15.75" customHeight="1">
      <c r="A5088" s="14" t="s">
        <v>23455</v>
      </c>
      <c r="B5088" s="14" t="s">
        <v>23456</v>
      </c>
      <c r="C5088" s="14">
        <v>2023.0</v>
      </c>
      <c r="D5088" s="14">
        <v>64.0</v>
      </c>
      <c r="E5088" s="14">
        <v>173801.0</v>
      </c>
      <c r="F5088" s="14" t="s">
        <v>23457</v>
      </c>
      <c r="G5088" s="14" t="s">
        <v>20363</v>
      </c>
      <c r="H5088" s="14" t="s">
        <v>18251</v>
      </c>
      <c r="I5088" s="14">
        <v>0.755</v>
      </c>
      <c r="J5088" s="14">
        <v>0.597</v>
      </c>
      <c r="K5088" s="14">
        <v>0.8495069834909096</v>
      </c>
      <c r="L5088" s="14">
        <v>0.0371</v>
      </c>
      <c r="M5088" s="14">
        <v>0.404</v>
      </c>
      <c r="N5088" s="14">
        <v>0.0</v>
      </c>
      <c r="O5088" s="14">
        <v>0.278</v>
      </c>
      <c r="P5088" s="14">
        <v>0.728</v>
      </c>
      <c r="Q5088" s="14">
        <v>120.04</v>
      </c>
      <c r="R5088" s="14">
        <v>2.0</v>
      </c>
      <c r="S5088" s="14">
        <v>1.0</v>
      </c>
      <c r="T5088" s="14" t="s">
        <v>1434</v>
      </c>
      <c r="U5088" s="14" t="s">
        <v>35</v>
      </c>
      <c r="V5088" s="16" t="s">
        <v>181</v>
      </c>
      <c r="W5088" s="17" t="s">
        <v>185</v>
      </c>
    </row>
    <row r="5089" ht="15.75" customHeight="1">
      <c r="A5089" s="14" t="s">
        <v>7828</v>
      </c>
      <c r="B5089" s="14" t="s">
        <v>7829</v>
      </c>
      <c r="C5089" s="14">
        <v>2014.0</v>
      </c>
      <c r="D5089" s="14">
        <v>64.0</v>
      </c>
      <c r="E5089" s="14">
        <v>231211.0</v>
      </c>
      <c r="F5089" s="14" t="s">
        <v>7832</v>
      </c>
      <c r="G5089" s="14" t="s">
        <v>7432</v>
      </c>
      <c r="H5089" s="14" t="s">
        <v>7833</v>
      </c>
      <c r="I5089" s="14">
        <v>0.559</v>
      </c>
      <c r="J5089" s="14">
        <v>0.777</v>
      </c>
      <c r="K5089" s="14">
        <v>0.8668748529320713</v>
      </c>
      <c r="L5089" s="14">
        <v>0.0432</v>
      </c>
      <c r="M5089" s="14">
        <v>0.31</v>
      </c>
      <c r="N5089" s="14">
        <v>0.0</v>
      </c>
      <c r="O5089" s="14">
        <v>0.105</v>
      </c>
      <c r="P5089" s="14">
        <v>0.329</v>
      </c>
      <c r="Q5089" s="14">
        <v>87.016</v>
      </c>
      <c r="R5089" s="14">
        <v>1.0</v>
      </c>
      <c r="S5089" s="14">
        <v>1.0</v>
      </c>
      <c r="T5089" s="14" t="s">
        <v>103</v>
      </c>
      <c r="U5089" s="14" t="s">
        <v>68</v>
      </c>
      <c r="V5089" s="16" t="s">
        <v>45</v>
      </c>
      <c r="W5089" s="17" t="s">
        <v>251</v>
      </c>
    </row>
    <row r="5090" ht="15.75" customHeight="1">
      <c r="A5090" s="14" t="s">
        <v>12161</v>
      </c>
      <c r="B5090" s="14" t="s">
        <v>12162</v>
      </c>
      <c r="C5090" s="14">
        <v>2021.0</v>
      </c>
      <c r="D5090" s="14">
        <v>64.0</v>
      </c>
      <c r="E5090" s="14">
        <v>153626.0</v>
      </c>
      <c r="F5090" s="14" t="s">
        <v>3108</v>
      </c>
      <c r="G5090" s="14" t="s">
        <v>6756</v>
      </c>
      <c r="H5090" s="14" t="s">
        <v>22455</v>
      </c>
      <c r="I5090" s="14">
        <v>0.763</v>
      </c>
      <c r="J5090" s="14">
        <v>0.661</v>
      </c>
      <c r="K5090" s="14">
        <v>0.8548756229363919</v>
      </c>
      <c r="L5090" s="14">
        <v>0.056</v>
      </c>
      <c r="M5090" s="14">
        <v>0.169</v>
      </c>
      <c r="N5090" s="14">
        <v>0.0</v>
      </c>
      <c r="O5090" s="14">
        <v>0.117</v>
      </c>
      <c r="P5090" s="14">
        <v>0.632</v>
      </c>
      <c r="Q5090" s="14">
        <v>95.002</v>
      </c>
      <c r="R5090" s="14">
        <v>4.0</v>
      </c>
      <c r="S5090" s="14">
        <v>0.0</v>
      </c>
      <c r="T5090" s="14" t="s">
        <v>103</v>
      </c>
      <c r="U5090" s="14" t="s">
        <v>35</v>
      </c>
      <c r="V5090" s="16" t="s">
        <v>407</v>
      </c>
      <c r="W5090" s="17" t="s">
        <v>185</v>
      </c>
    </row>
    <row r="5091" ht="15.75" customHeight="1">
      <c r="A5091" s="14" t="s">
        <v>7836</v>
      </c>
      <c r="B5091" s="14" t="s">
        <v>7837</v>
      </c>
      <c r="C5091" s="14">
        <v>2014.0</v>
      </c>
      <c r="D5091" s="14">
        <v>64.0</v>
      </c>
      <c r="E5091" s="14">
        <v>202213.0</v>
      </c>
      <c r="F5091" s="14" t="s">
        <v>7838</v>
      </c>
      <c r="G5091" s="14" t="s">
        <v>7839</v>
      </c>
      <c r="H5091" s="14" t="s">
        <v>7840</v>
      </c>
      <c r="I5091" s="14">
        <v>0.443</v>
      </c>
      <c r="J5091" s="14">
        <v>0.844</v>
      </c>
      <c r="K5091" s="14">
        <v>0.8586828652523115</v>
      </c>
      <c r="L5091" s="14">
        <v>0.0425</v>
      </c>
      <c r="M5091" s="14">
        <v>0.00251</v>
      </c>
      <c r="N5091" s="14">
        <v>0.0</v>
      </c>
      <c r="O5091" s="14">
        <v>0.085</v>
      </c>
      <c r="P5091" s="14">
        <v>0.452</v>
      </c>
      <c r="Q5091" s="14">
        <v>76.001</v>
      </c>
      <c r="R5091" s="14">
        <v>11.0</v>
      </c>
      <c r="S5091" s="14">
        <v>0.0</v>
      </c>
      <c r="T5091" s="14" t="s">
        <v>103</v>
      </c>
      <c r="U5091" s="14" t="s">
        <v>35</v>
      </c>
      <c r="V5091" s="16" t="s">
        <v>54</v>
      </c>
      <c r="W5091" s="17" t="s">
        <v>251</v>
      </c>
    </row>
    <row r="5092" ht="15.75" customHeight="1">
      <c r="A5092" s="14" t="s">
        <v>12165</v>
      </c>
      <c r="B5092" s="14" t="s">
        <v>12166</v>
      </c>
      <c r="C5092" s="14">
        <v>2017.0</v>
      </c>
      <c r="D5092" s="14">
        <v>64.0</v>
      </c>
      <c r="E5092" s="14">
        <v>194896.0</v>
      </c>
      <c r="F5092" s="14" t="s">
        <v>2074</v>
      </c>
      <c r="G5092" s="14" t="s">
        <v>2106</v>
      </c>
      <c r="H5092" s="14" t="s">
        <v>12166</v>
      </c>
      <c r="I5092" s="14">
        <v>0.548</v>
      </c>
      <c r="J5092" s="14">
        <v>0.65</v>
      </c>
      <c r="K5092" s="14">
        <v>0.8498492075193069</v>
      </c>
      <c r="L5092" s="14">
        <v>0.0591</v>
      </c>
      <c r="M5092" s="14">
        <v>0.219</v>
      </c>
      <c r="N5092" s="14">
        <v>0.0</v>
      </c>
      <c r="O5092" s="14">
        <v>0.225</v>
      </c>
      <c r="P5092" s="14">
        <v>0.557</v>
      </c>
      <c r="Q5092" s="14">
        <v>144.937</v>
      </c>
      <c r="R5092" s="14">
        <v>8.0</v>
      </c>
      <c r="S5092" s="14">
        <v>0.0</v>
      </c>
      <c r="T5092" s="14" t="s">
        <v>103</v>
      </c>
      <c r="U5092" s="14" t="s">
        <v>35</v>
      </c>
      <c r="V5092" s="16" t="s">
        <v>333</v>
      </c>
      <c r="W5092" s="17" t="s">
        <v>185</v>
      </c>
    </row>
    <row r="5093" ht="15.75" customHeight="1">
      <c r="A5093" s="14" t="s">
        <v>12169</v>
      </c>
      <c r="B5093" s="14" t="s">
        <v>12170</v>
      </c>
      <c r="C5093" s="14">
        <v>2016.0</v>
      </c>
      <c r="D5093" s="14">
        <v>64.0</v>
      </c>
      <c r="E5093" s="14">
        <v>286380.0</v>
      </c>
      <c r="F5093" s="14" t="s">
        <v>7573</v>
      </c>
      <c r="G5093" s="14" t="s">
        <v>7574</v>
      </c>
      <c r="H5093" s="14" t="s">
        <v>12172</v>
      </c>
      <c r="I5093" s="14">
        <v>0.42</v>
      </c>
      <c r="J5093" s="14">
        <v>0.551</v>
      </c>
      <c r="K5093" s="14">
        <v>0.817316535819791</v>
      </c>
      <c r="L5093" s="14">
        <v>0.0374</v>
      </c>
      <c r="M5093" s="14">
        <v>0.651</v>
      </c>
      <c r="N5093" s="14">
        <v>0.0</v>
      </c>
      <c r="O5093" s="14">
        <v>0.124</v>
      </c>
      <c r="P5093" s="14">
        <v>0.554</v>
      </c>
      <c r="Q5093" s="14">
        <v>74.883</v>
      </c>
      <c r="R5093" s="14">
        <v>8.0</v>
      </c>
      <c r="S5093" s="14">
        <v>1.0</v>
      </c>
      <c r="T5093" s="14" t="s">
        <v>104</v>
      </c>
      <c r="U5093" s="14" t="s">
        <v>35</v>
      </c>
      <c r="V5093" s="16" t="s">
        <v>333</v>
      </c>
      <c r="W5093" s="17" t="s">
        <v>185</v>
      </c>
    </row>
    <row r="5094" ht="15.75" customHeight="1">
      <c r="A5094" s="14" t="s">
        <v>7842</v>
      </c>
      <c r="B5094" s="14" t="s">
        <v>7843</v>
      </c>
      <c r="C5094" s="14">
        <v>2023.0</v>
      </c>
      <c r="D5094" s="14">
        <v>64.0</v>
      </c>
      <c r="E5094" s="14">
        <v>251109.0</v>
      </c>
      <c r="F5094" s="14" t="s">
        <v>7844</v>
      </c>
      <c r="G5094" s="14" t="s">
        <v>7845</v>
      </c>
      <c r="H5094" s="14" t="s">
        <v>7843</v>
      </c>
      <c r="I5094" s="14">
        <v>0.263</v>
      </c>
      <c r="J5094" s="14">
        <v>0.616</v>
      </c>
      <c r="K5094" s="14">
        <v>0.8639017816853699</v>
      </c>
      <c r="L5094" s="14">
        <v>0.0398</v>
      </c>
      <c r="M5094" s="14">
        <v>0.533</v>
      </c>
      <c r="N5094" s="14">
        <v>0.0</v>
      </c>
      <c r="O5094" s="14">
        <v>0.086</v>
      </c>
      <c r="P5094" s="14">
        <v>0.298</v>
      </c>
      <c r="Q5094" s="14">
        <v>78.353</v>
      </c>
      <c r="R5094" s="14">
        <v>5.0</v>
      </c>
      <c r="S5094" s="14">
        <v>1.0</v>
      </c>
      <c r="T5094" s="14" t="s">
        <v>104</v>
      </c>
      <c r="U5094" s="14" t="s">
        <v>35</v>
      </c>
      <c r="V5094" s="16" t="s">
        <v>36</v>
      </c>
      <c r="W5094" s="17" t="s">
        <v>251</v>
      </c>
    </row>
    <row r="5095" ht="15.75" customHeight="1">
      <c r="A5095" s="14" t="s">
        <v>7848</v>
      </c>
      <c r="B5095" s="14" t="s">
        <v>7849</v>
      </c>
      <c r="C5095" s="14">
        <v>2018.0</v>
      </c>
      <c r="D5095" s="14">
        <v>64.0</v>
      </c>
      <c r="E5095" s="14">
        <v>331443.0</v>
      </c>
      <c r="F5095" s="14" t="s">
        <v>7850</v>
      </c>
      <c r="G5095" s="14" t="s">
        <v>7851</v>
      </c>
      <c r="H5095" s="14" t="s">
        <v>7852</v>
      </c>
      <c r="I5095" s="14">
        <v>0.602</v>
      </c>
      <c r="J5095" s="14">
        <v>0.801</v>
      </c>
      <c r="K5095" s="14">
        <v>0.8346630162591778</v>
      </c>
      <c r="L5095" s="14">
        <v>0.0374</v>
      </c>
      <c r="M5095" s="14">
        <v>0.16</v>
      </c>
      <c r="N5095" s="14">
        <v>1.3E-6</v>
      </c>
      <c r="O5095" s="14">
        <v>0.314</v>
      </c>
      <c r="P5095" s="14">
        <v>0.347</v>
      </c>
      <c r="Q5095" s="14">
        <v>109.986</v>
      </c>
      <c r="R5095" s="14">
        <v>3.0</v>
      </c>
      <c r="S5095" s="14">
        <v>0.0</v>
      </c>
      <c r="T5095" s="14" t="s">
        <v>104</v>
      </c>
      <c r="U5095" s="14" t="s">
        <v>68</v>
      </c>
      <c r="V5095" s="16" t="s">
        <v>45</v>
      </c>
      <c r="W5095" s="17" t="s">
        <v>251</v>
      </c>
    </row>
    <row r="5096" ht="15.75" customHeight="1">
      <c r="A5096" s="14" t="s">
        <v>12173</v>
      </c>
      <c r="B5096" s="14" t="s">
        <v>12174</v>
      </c>
      <c r="C5096" s="14">
        <v>2014.0</v>
      </c>
      <c r="D5096" s="14">
        <v>64.0</v>
      </c>
      <c r="E5096" s="14">
        <v>213887.0</v>
      </c>
      <c r="F5096" s="14" t="s">
        <v>1629</v>
      </c>
      <c r="G5096" s="14" t="s">
        <v>12175</v>
      </c>
      <c r="H5096" s="14" t="s">
        <v>12176</v>
      </c>
      <c r="I5096" s="14">
        <v>0.836</v>
      </c>
      <c r="J5096" s="14">
        <v>0.839</v>
      </c>
      <c r="K5096" s="14">
        <v>0.9108720295828958</v>
      </c>
      <c r="L5096" s="14">
        <v>0.106</v>
      </c>
      <c r="M5096" s="14">
        <v>0.275</v>
      </c>
      <c r="N5096" s="14">
        <v>7.25E-6</v>
      </c>
      <c r="O5096" s="14">
        <v>0.181</v>
      </c>
      <c r="P5096" s="14">
        <v>0.507</v>
      </c>
      <c r="Q5096" s="14">
        <v>103.992</v>
      </c>
      <c r="R5096" s="14">
        <v>4.0</v>
      </c>
      <c r="S5096" s="14">
        <v>0.0</v>
      </c>
      <c r="T5096" s="14" t="s">
        <v>104</v>
      </c>
      <c r="U5096" s="14" t="s">
        <v>35</v>
      </c>
      <c r="V5096" s="16" t="s">
        <v>333</v>
      </c>
      <c r="W5096" s="17" t="s">
        <v>185</v>
      </c>
    </row>
    <row r="5097" ht="15.75" customHeight="1">
      <c r="A5097" s="14" t="s">
        <v>12178</v>
      </c>
      <c r="B5097" s="14" t="s">
        <v>12179</v>
      </c>
      <c r="C5097" s="14">
        <v>2018.0</v>
      </c>
      <c r="D5097" s="14">
        <v>64.0</v>
      </c>
      <c r="E5097" s="14">
        <v>226696.0</v>
      </c>
      <c r="F5097" s="14" t="s">
        <v>7468</v>
      </c>
      <c r="G5097" s="14" t="s">
        <v>6578</v>
      </c>
      <c r="H5097" s="14" t="s">
        <v>8151</v>
      </c>
      <c r="I5097" s="14">
        <v>0.765</v>
      </c>
      <c r="J5097" s="14">
        <v>0.89</v>
      </c>
      <c r="K5097" s="14">
        <v>0.8759224006828243</v>
      </c>
      <c r="L5097" s="14">
        <v>0.0824</v>
      </c>
      <c r="M5097" s="14">
        <v>0.502</v>
      </c>
      <c r="N5097" s="14">
        <v>0.0</v>
      </c>
      <c r="O5097" s="14">
        <v>0.0423</v>
      </c>
      <c r="P5097" s="14">
        <v>0.918</v>
      </c>
      <c r="Q5097" s="14">
        <v>99.961</v>
      </c>
      <c r="R5097" s="14">
        <v>5.0</v>
      </c>
      <c r="S5097" s="14">
        <v>0.0</v>
      </c>
      <c r="T5097" s="14" t="s">
        <v>104</v>
      </c>
      <c r="U5097" s="14" t="s">
        <v>35</v>
      </c>
      <c r="V5097" s="16" t="s">
        <v>819</v>
      </c>
      <c r="W5097" s="17" t="s">
        <v>185</v>
      </c>
    </row>
    <row r="5098" ht="15.75" customHeight="1">
      <c r="A5098" s="14" t="s">
        <v>12180</v>
      </c>
      <c r="B5098" s="14" t="s">
        <v>12181</v>
      </c>
      <c r="C5098" s="14">
        <v>2018.0</v>
      </c>
      <c r="D5098" s="14">
        <v>64.0</v>
      </c>
      <c r="E5098" s="14">
        <v>179099.0</v>
      </c>
      <c r="F5098" s="14" t="s">
        <v>11112</v>
      </c>
      <c r="G5098" s="14" t="s">
        <v>2057</v>
      </c>
      <c r="H5098" s="14" t="s">
        <v>12181</v>
      </c>
      <c r="I5098" s="14">
        <v>0.685</v>
      </c>
      <c r="J5098" s="14">
        <v>0.841</v>
      </c>
      <c r="K5098" s="14">
        <v>0.9117703676574387</v>
      </c>
      <c r="L5098" s="14">
        <v>0.0942</v>
      </c>
      <c r="M5098" s="14">
        <v>0.118</v>
      </c>
      <c r="N5098" s="14">
        <v>0.0</v>
      </c>
      <c r="O5098" s="14">
        <v>0.26</v>
      </c>
      <c r="P5098" s="14">
        <v>0.59</v>
      </c>
      <c r="Q5098" s="14">
        <v>97.929</v>
      </c>
      <c r="R5098" s="14">
        <v>2.0</v>
      </c>
      <c r="S5098" s="14">
        <v>0.0</v>
      </c>
      <c r="T5098" s="14" t="s">
        <v>104</v>
      </c>
      <c r="U5098" s="14" t="s">
        <v>35</v>
      </c>
      <c r="V5098" s="16" t="s">
        <v>333</v>
      </c>
      <c r="W5098" s="17" t="s">
        <v>185</v>
      </c>
    </row>
    <row r="5099" ht="15.75" customHeight="1">
      <c r="A5099" s="14" t="s">
        <v>12182</v>
      </c>
      <c r="B5099" s="14" t="s">
        <v>11508</v>
      </c>
      <c r="C5099" s="14">
        <v>2016.0</v>
      </c>
      <c r="D5099" s="14">
        <v>64.0</v>
      </c>
      <c r="E5099" s="14">
        <v>252631.0</v>
      </c>
      <c r="F5099" s="14" t="s">
        <v>880</v>
      </c>
      <c r="G5099" s="14" t="s">
        <v>1822</v>
      </c>
      <c r="H5099" s="14" t="s">
        <v>12185</v>
      </c>
      <c r="I5099" s="14">
        <v>0.818</v>
      </c>
      <c r="J5099" s="14">
        <v>0.93</v>
      </c>
      <c r="K5099" s="14">
        <v>0.9107009175686973</v>
      </c>
      <c r="L5099" s="14">
        <v>0.247</v>
      </c>
      <c r="M5099" s="14">
        <v>0.33</v>
      </c>
      <c r="N5099" s="14">
        <v>0.0</v>
      </c>
      <c r="O5099" s="14">
        <v>0.658</v>
      </c>
      <c r="P5099" s="14">
        <v>0.831</v>
      </c>
      <c r="Q5099" s="14">
        <v>113.988</v>
      </c>
      <c r="R5099" s="14">
        <v>11.0</v>
      </c>
      <c r="S5099" s="14">
        <v>1.0</v>
      </c>
      <c r="T5099" s="14" t="s">
        <v>104</v>
      </c>
      <c r="U5099" s="14" t="s">
        <v>68</v>
      </c>
      <c r="V5099" s="16" t="s">
        <v>560</v>
      </c>
      <c r="W5099" s="17" t="s">
        <v>185</v>
      </c>
    </row>
    <row r="5100" ht="15.75" customHeight="1">
      <c r="A5100" s="14" t="s">
        <v>7855</v>
      </c>
      <c r="B5100" s="14" t="s">
        <v>7857</v>
      </c>
      <c r="C5100" s="14">
        <v>2021.0</v>
      </c>
      <c r="D5100" s="14">
        <v>64.0</v>
      </c>
      <c r="E5100" s="14">
        <v>230400.0</v>
      </c>
      <c r="F5100" s="14" t="s">
        <v>3223</v>
      </c>
      <c r="G5100" s="14" t="s">
        <v>3226</v>
      </c>
      <c r="H5100" s="14" t="s">
        <v>7857</v>
      </c>
      <c r="I5100" s="14">
        <v>0.716</v>
      </c>
      <c r="J5100" s="14">
        <v>0.803</v>
      </c>
      <c r="K5100" s="14">
        <v>0.8645434517386149</v>
      </c>
      <c r="L5100" s="14">
        <v>0.0445</v>
      </c>
      <c r="M5100" s="14">
        <v>0.03</v>
      </c>
      <c r="N5100" s="14">
        <v>0.0</v>
      </c>
      <c r="O5100" s="14">
        <v>0.0817</v>
      </c>
      <c r="P5100" s="14">
        <v>0.325</v>
      </c>
      <c r="Q5100" s="14">
        <v>124.961</v>
      </c>
      <c r="R5100" s="14">
        <v>10.0</v>
      </c>
      <c r="S5100" s="14">
        <v>0.0</v>
      </c>
      <c r="T5100" s="14" t="s">
        <v>104</v>
      </c>
      <c r="U5100" s="14" t="s">
        <v>35</v>
      </c>
      <c r="V5100" s="16" t="s">
        <v>45</v>
      </c>
      <c r="W5100" s="17" t="s">
        <v>251</v>
      </c>
    </row>
    <row r="5101" ht="15.75" customHeight="1">
      <c r="A5101" s="14" t="s">
        <v>7863</v>
      </c>
      <c r="B5101" s="14" t="s">
        <v>7864</v>
      </c>
      <c r="C5101" s="14">
        <v>2015.0</v>
      </c>
      <c r="D5101" s="14">
        <v>64.0</v>
      </c>
      <c r="E5101" s="14">
        <v>242864.0</v>
      </c>
      <c r="F5101" s="14" t="s">
        <v>880</v>
      </c>
      <c r="G5101" s="14" t="s">
        <v>1822</v>
      </c>
      <c r="H5101" s="14" t="s">
        <v>7865</v>
      </c>
      <c r="I5101" s="14">
        <v>0.576</v>
      </c>
      <c r="J5101" s="14">
        <v>0.591</v>
      </c>
      <c r="K5101" s="14">
        <v>0.8092528821506801</v>
      </c>
      <c r="L5101" s="14">
        <v>0.0332</v>
      </c>
      <c r="M5101" s="14">
        <v>0.795</v>
      </c>
      <c r="N5101" s="14">
        <v>6.85E-5</v>
      </c>
      <c r="O5101" s="14">
        <v>0.266</v>
      </c>
      <c r="P5101" s="14">
        <v>0.478</v>
      </c>
      <c r="Q5101" s="14">
        <v>124.013</v>
      </c>
      <c r="R5101" s="14">
        <v>0.0</v>
      </c>
      <c r="S5101" s="14">
        <v>1.0</v>
      </c>
      <c r="T5101" s="14" t="s">
        <v>104</v>
      </c>
      <c r="U5101" s="14" t="s">
        <v>35</v>
      </c>
      <c r="V5101" s="16" t="s">
        <v>54</v>
      </c>
      <c r="W5101" s="17" t="s">
        <v>251</v>
      </c>
    </row>
    <row r="5102" ht="15.75" customHeight="1">
      <c r="A5102" s="14" t="s">
        <v>12186</v>
      </c>
      <c r="B5102" s="14" t="s">
        <v>12187</v>
      </c>
      <c r="C5102" s="14">
        <v>2003.0</v>
      </c>
      <c r="D5102" s="14">
        <v>64.0</v>
      </c>
      <c r="E5102" s="14">
        <v>230946.0</v>
      </c>
      <c r="F5102" s="14" t="s">
        <v>1607</v>
      </c>
      <c r="G5102" s="14" t="s">
        <v>1608</v>
      </c>
      <c r="H5102" s="14" t="s">
        <v>12188</v>
      </c>
      <c r="I5102" s="14">
        <v>0.814</v>
      </c>
      <c r="J5102" s="14">
        <v>0.909</v>
      </c>
      <c r="K5102" s="14">
        <v>0.8274335336592854</v>
      </c>
      <c r="L5102" s="14">
        <v>0.0753</v>
      </c>
      <c r="M5102" s="14">
        <v>0.319</v>
      </c>
      <c r="N5102" s="14">
        <v>0.0</v>
      </c>
      <c r="O5102" s="14">
        <v>0.345</v>
      </c>
      <c r="P5102" s="14">
        <v>0.961</v>
      </c>
      <c r="Q5102" s="14">
        <v>100.004</v>
      </c>
      <c r="R5102" s="14">
        <v>0.0</v>
      </c>
      <c r="S5102" s="14">
        <v>1.0</v>
      </c>
      <c r="T5102" s="14" t="s">
        <v>104</v>
      </c>
      <c r="U5102" s="14" t="s">
        <v>35</v>
      </c>
      <c r="V5102" s="16" t="s">
        <v>819</v>
      </c>
      <c r="W5102" s="17" t="s">
        <v>185</v>
      </c>
    </row>
    <row r="5103" ht="15.75" customHeight="1">
      <c r="A5103" s="14" t="s">
        <v>23458</v>
      </c>
      <c r="B5103" s="14" t="s">
        <v>23459</v>
      </c>
      <c r="C5103" s="14">
        <v>2006.0</v>
      </c>
      <c r="D5103" s="14">
        <v>64.0</v>
      </c>
      <c r="E5103" s="14">
        <v>224786.0</v>
      </c>
      <c r="F5103" s="14" t="s">
        <v>5520</v>
      </c>
      <c r="G5103" s="14" t="s">
        <v>23460</v>
      </c>
      <c r="H5103" s="14" t="s">
        <v>23461</v>
      </c>
      <c r="I5103" s="14">
        <v>0.764</v>
      </c>
      <c r="J5103" s="14">
        <v>0.805</v>
      </c>
      <c r="K5103" s="14">
        <v>0.892905268092039</v>
      </c>
      <c r="L5103" s="14">
        <v>0.0294</v>
      </c>
      <c r="M5103" s="14">
        <v>0.0385</v>
      </c>
      <c r="N5103" s="14">
        <v>0.0</v>
      </c>
      <c r="O5103" s="14">
        <v>0.163</v>
      </c>
      <c r="P5103" s="14">
        <v>0.646</v>
      </c>
      <c r="Q5103" s="14">
        <v>130.097</v>
      </c>
      <c r="R5103" s="14">
        <v>5.0</v>
      </c>
      <c r="S5103" s="14">
        <v>0.0</v>
      </c>
      <c r="T5103" s="14" t="s">
        <v>1264</v>
      </c>
      <c r="U5103" s="14" t="s">
        <v>35</v>
      </c>
      <c r="V5103" s="16" t="s">
        <v>407</v>
      </c>
      <c r="W5103" s="17" t="s">
        <v>185</v>
      </c>
    </row>
    <row r="5104" ht="15.75" customHeight="1">
      <c r="A5104" s="14" t="s">
        <v>23462</v>
      </c>
      <c r="B5104" s="14" t="s">
        <v>23463</v>
      </c>
      <c r="C5104" s="14">
        <v>2022.0</v>
      </c>
      <c r="D5104" s="14">
        <v>64.0</v>
      </c>
      <c r="E5104" s="14">
        <v>264300.0</v>
      </c>
      <c r="F5104" s="14" t="s">
        <v>22110</v>
      </c>
      <c r="G5104" s="14" t="s">
        <v>22111</v>
      </c>
      <c r="H5104" s="14" t="s">
        <v>22468</v>
      </c>
      <c r="I5104" s="14">
        <v>0.55</v>
      </c>
      <c r="J5104" s="14">
        <v>0.352</v>
      </c>
      <c r="K5104" s="14">
        <v>0.7769341004689125</v>
      </c>
      <c r="L5104" s="14">
        <v>0.0272</v>
      </c>
      <c r="M5104" s="14">
        <v>0.469</v>
      </c>
      <c r="N5104" s="14">
        <v>7.48E-5</v>
      </c>
      <c r="O5104" s="14">
        <v>0.119</v>
      </c>
      <c r="P5104" s="14">
        <v>0.169</v>
      </c>
      <c r="Q5104" s="14">
        <v>123.794</v>
      </c>
      <c r="R5104" s="14">
        <v>8.0</v>
      </c>
      <c r="S5104" s="14">
        <v>1.0</v>
      </c>
      <c r="T5104" s="14" t="s">
        <v>1264</v>
      </c>
      <c r="U5104" s="14" t="s">
        <v>35</v>
      </c>
      <c r="V5104" s="16" t="s">
        <v>58</v>
      </c>
      <c r="W5104" s="17" t="s">
        <v>251</v>
      </c>
    </row>
    <row r="5105" ht="15.75" customHeight="1">
      <c r="A5105" s="14" t="s">
        <v>23464</v>
      </c>
      <c r="B5105" s="14" t="s">
        <v>22871</v>
      </c>
      <c r="C5105" s="14">
        <v>2021.0</v>
      </c>
      <c r="D5105" s="14">
        <v>64.0</v>
      </c>
      <c r="E5105" s="14">
        <v>281100.0</v>
      </c>
      <c r="F5105" s="14" t="s">
        <v>22872</v>
      </c>
      <c r="G5105" s="14" t="s">
        <v>22873</v>
      </c>
      <c r="H5105" s="14" t="s">
        <v>22871</v>
      </c>
      <c r="I5105" s="14">
        <v>0.593</v>
      </c>
      <c r="J5105" s="14">
        <v>0.479</v>
      </c>
      <c r="K5105" s="14">
        <v>0.7773404915026344</v>
      </c>
      <c r="L5105" s="14">
        <v>0.0292</v>
      </c>
      <c r="M5105" s="14">
        <v>0.382</v>
      </c>
      <c r="N5105" s="14">
        <v>1.76E-5</v>
      </c>
      <c r="O5105" s="14">
        <v>0.108</v>
      </c>
      <c r="P5105" s="14">
        <v>0.429</v>
      </c>
      <c r="Q5105" s="14">
        <v>99.723</v>
      </c>
      <c r="R5105" s="14">
        <v>8.0</v>
      </c>
      <c r="S5105" s="14">
        <v>1.0</v>
      </c>
      <c r="T5105" s="14" t="s">
        <v>1264</v>
      </c>
      <c r="U5105" s="14" t="s">
        <v>35</v>
      </c>
      <c r="V5105" s="16" t="s">
        <v>54</v>
      </c>
      <c r="W5105" s="17" t="s">
        <v>251</v>
      </c>
    </row>
    <row r="5106" ht="15.75" customHeight="1">
      <c r="A5106" s="14" t="s">
        <v>12192</v>
      </c>
      <c r="B5106" s="14" t="s">
        <v>12193</v>
      </c>
      <c r="C5106" s="14">
        <v>2016.0</v>
      </c>
      <c r="D5106" s="14">
        <v>64.0</v>
      </c>
      <c r="E5106" s="14">
        <v>354455.0</v>
      </c>
      <c r="F5106" s="14" t="s">
        <v>901</v>
      </c>
      <c r="G5106" s="14" t="s">
        <v>671</v>
      </c>
      <c r="H5106" s="14" t="s">
        <v>10632</v>
      </c>
      <c r="I5106" s="14">
        <v>0.455</v>
      </c>
      <c r="J5106" s="14">
        <v>0.823</v>
      </c>
      <c r="K5106" s="14">
        <v>0.7780891065647534</v>
      </c>
      <c r="L5106" s="14">
        <v>0.0352</v>
      </c>
      <c r="M5106" s="14">
        <v>0.325</v>
      </c>
      <c r="N5106" s="14">
        <v>1.89E-5</v>
      </c>
      <c r="O5106" s="14">
        <v>0.225</v>
      </c>
      <c r="P5106" s="14">
        <v>0.949</v>
      </c>
      <c r="Q5106" s="14">
        <v>154.841</v>
      </c>
      <c r="R5106" s="14">
        <v>0.0</v>
      </c>
      <c r="S5106" s="14">
        <v>0.0</v>
      </c>
      <c r="T5106" s="14" t="s">
        <v>104</v>
      </c>
      <c r="U5106" s="14" t="s">
        <v>35</v>
      </c>
      <c r="V5106" s="16" t="s">
        <v>819</v>
      </c>
      <c r="W5106" s="17" t="s">
        <v>185</v>
      </c>
    </row>
    <row r="5107" ht="15.75" customHeight="1">
      <c r="A5107" s="14" t="s">
        <v>12194</v>
      </c>
      <c r="B5107" s="14" t="s">
        <v>12195</v>
      </c>
      <c r="C5107" s="14">
        <v>2021.0</v>
      </c>
      <c r="D5107" s="14">
        <v>64.0</v>
      </c>
      <c r="E5107" s="14">
        <v>200093.0</v>
      </c>
      <c r="F5107" s="14" t="s">
        <v>10059</v>
      </c>
      <c r="G5107" s="14" t="s">
        <v>10060</v>
      </c>
      <c r="H5107" s="14" t="s">
        <v>12197</v>
      </c>
      <c r="I5107" s="14">
        <v>0.688</v>
      </c>
      <c r="J5107" s="14">
        <v>0.596</v>
      </c>
      <c r="K5107" s="14">
        <v>0.8098303851986006</v>
      </c>
      <c r="L5107" s="14">
        <v>0.0298</v>
      </c>
      <c r="M5107" s="14">
        <v>0.124</v>
      </c>
      <c r="N5107" s="14">
        <v>0.0321</v>
      </c>
      <c r="O5107" s="14">
        <v>0.244</v>
      </c>
      <c r="P5107" s="14">
        <v>0.718</v>
      </c>
      <c r="Q5107" s="14">
        <v>104.06</v>
      </c>
      <c r="R5107" s="14">
        <v>5.0</v>
      </c>
      <c r="S5107" s="14">
        <v>0.0</v>
      </c>
      <c r="T5107" s="14" t="s">
        <v>103</v>
      </c>
      <c r="U5107" s="14" t="s">
        <v>35</v>
      </c>
      <c r="V5107" s="16" t="s">
        <v>181</v>
      </c>
      <c r="W5107" s="17" t="s">
        <v>185</v>
      </c>
    </row>
    <row r="5108" ht="15.75" customHeight="1">
      <c r="A5108" s="14" t="s">
        <v>7866</v>
      </c>
      <c r="B5108" s="14" t="s">
        <v>7867</v>
      </c>
      <c r="C5108" s="14">
        <v>1969.0</v>
      </c>
      <c r="D5108" s="14">
        <v>64.0</v>
      </c>
      <c r="E5108" s="14">
        <v>401066.0</v>
      </c>
      <c r="F5108" s="14" t="s">
        <v>6625</v>
      </c>
      <c r="G5108" s="14" t="s">
        <v>6627</v>
      </c>
      <c r="H5108" s="14" t="s">
        <v>6627</v>
      </c>
      <c r="I5108" s="14">
        <v>0.404</v>
      </c>
      <c r="J5108" s="14">
        <v>0.435</v>
      </c>
      <c r="K5108" s="14">
        <v>0.7168523944834161</v>
      </c>
      <c r="L5108" s="14">
        <v>0.0323</v>
      </c>
      <c r="M5108" s="14">
        <v>0.246</v>
      </c>
      <c r="N5108" s="14">
        <v>7.4E-4</v>
      </c>
      <c r="O5108" s="14">
        <v>0.156</v>
      </c>
      <c r="P5108" s="14">
        <v>0.156</v>
      </c>
      <c r="Q5108" s="14">
        <v>136.058</v>
      </c>
      <c r="R5108" s="14">
        <v>4.0</v>
      </c>
      <c r="S5108" s="14">
        <v>0.0</v>
      </c>
      <c r="T5108" s="14" t="s">
        <v>103</v>
      </c>
      <c r="U5108" s="14" t="s">
        <v>94</v>
      </c>
      <c r="V5108" s="16" t="s">
        <v>58</v>
      </c>
      <c r="W5108" s="17" t="s">
        <v>251</v>
      </c>
    </row>
    <row r="5109" ht="15.75" customHeight="1">
      <c r="A5109" s="14" t="s">
        <v>12198</v>
      </c>
      <c r="B5109" s="14" t="s">
        <v>12199</v>
      </c>
      <c r="C5109" s="14">
        <v>1995.0</v>
      </c>
      <c r="D5109" s="14">
        <v>64.0</v>
      </c>
      <c r="E5109" s="14">
        <v>375266.0</v>
      </c>
      <c r="F5109" s="14" t="s">
        <v>880</v>
      </c>
      <c r="G5109" s="14" t="s">
        <v>2426</v>
      </c>
      <c r="H5109" s="14" t="s">
        <v>12200</v>
      </c>
      <c r="I5109" s="14">
        <v>0.72</v>
      </c>
      <c r="J5109" s="14">
        <v>0.884</v>
      </c>
      <c r="K5109" s="14">
        <v>0.7465617179486546</v>
      </c>
      <c r="L5109" s="14">
        <v>0.0405</v>
      </c>
      <c r="M5109" s="14">
        <v>0.0766</v>
      </c>
      <c r="N5109" s="14">
        <v>0.124</v>
      </c>
      <c r="O5109" s="14">
        <v>0.0619</v>
      </c>
      <c r="P5109" s="14">
        <v>0.851</v>
      </c>
      <c r="Q5109" s="14">
        <v>93.722</v>
      </c>
      <c r="R5109" s="14">
        <v>6.0</v>
      </c>
      <c r="S5109" s="14">
        <v>0.0</v>
      </c>
      <c r="T5109" s="14" t="s">
        <v>104</v>
      </c>
      <c r="U5109" s="14" t="s">
        <v>94</v>
      </c>
      <c r="V5109" s="16" t="s">
        <v>560</v>
      </c>
      <c r="W5109" s="17" t="s">
        <v>185</v>
      </c>
    </row>
    <row r="5110" ht="15.75" customHeight="1">
      <c r="A5110" s="14" t="s">
        <v>7870</v>
      </c>
      <c r="B5110" s="14" t="s">
        <v>7871</v>
      </c>
      <c r="C5110" s="14">
        <v>2015.0</v>
      </c>
      <c r="D5110" s="14">
        <v>64.0</v>
      </c>
      <c r="E5110" s="14">
        <v>227065.0</v>
      </c>
      <c r="F5110" s="14" t="s">
        <v>3108</v>
      </c>
      <c r="G5110" s="14" t="s">
        <v>7872</v>
      </c>
      <c r="H5110" s="14" t="s">
        <v>23465</v>
      </c>
      <c r="I5110" s="14">
        <v>0.72</v>
      </c>
      <c r="J5110" s="14">
        <v>0.274</v>
      </c>
      <c r="K5110" s="14">
        <v>0.8114345603317129</v>
      </c>
      <c r="L5110" s="14">
        <v>0.0276</v>
      </c>
      <c r="M5110" s="14">
        <v>0.742</v>
      </c>
      <c r="N5110" s="14">
        <v>0.0</v>
      </c>
      <c r="O5110" s="14">
        <v>0.11</v>
      </c>
      <c r="P5110" s="14">
        <v>0.179</v>
      </c>
      <c r="Q5110" s="14">
        <v>105.929</v>
      </c>
      <c r="R5110" s="14">
        <v>1.0</v>
      </c>
      <c r="S5110" s="14">
        <v>0.0</v>
      </c>
      <c r="T5110" s="14" t="s">
        <v>103</v>
      </c>
      <c r="U5110" s="14" t="s">
        <v>94</v>
      </c>
      <c r="V5110" s="16" t="s">
        <v>58</v>
      </c>
      <c r="W5110" s="17" t="s">
        <v>251</v>
      </c>
    </row>
    <row r="5111" ht="15.75" customHeight="1">
      <c r="A5111" s="14" t="s">
        <v>23466</v>
      </c>
      <c r="B5111" s="14" t="s">
        <v>23467</v>
      </c>
      <c r="C5111" s="14">
        <v>1995.0</v>
      </c>
      <c r="D5111" s="14">
        <v>64.0</v>
      </c>
      <c r="E5111" s="14">
        <v>225240.0</v>
      </c>
      <c r="F5111" s="14" t="s">
        <v>22359</v>
      </c>
      <c r="G5111" s="14" t="s">
        <v>23468</v>
      </c>
      <c r="H5111" s="14" t="s">
        <v>23206</v>
      </c>
      <c r="I5111" s="14">
        <v>0.684</v>
      </c>
      <c r="J5111" s="14">
        <v>0.746</v>
      </c>
      <c r="K5111" s="14">
        <v>0.8374008084863561</v>
      </c>
      <c r="L5111" s="14">
        <v>0.0296</v>
      </c>
      <c r="M5111" s="14">
        <v>0.159</v>
      </c>
      <c r="N5111" s="14">
        <v>4.58E-6</v>
      </c>
      <c r="O5111" s="14">
        <v>0.0874</v>
      </c>
      <c r="P5111" s="14">
        <v>0.662</v>
      </c>
      <c r="Q5111" s="14">
        <v>112.237</v>
      </c>
      <c r="R5111" s="14">
        <v>4.0</v>
      </c>
      <c r="S5111" s="14">
        <v>1.0</v>
      </c>
      <c r="T5111" s="14" t="s">
        <v>1264</v>
      </c>
      <c r="U5111" s="14" t="s">
        <v>68</v>
      </c>
      <c r="V5111" s="16" t="s">
        <v>407</v>
      </c>
      <c r="W5111" s="17" t="s">
        <v>185</v>
      </c>
    </row>
    <row r="5112" ht="15.75" customHeight="1">
      <c r="A5112" s="14" t="s">
        <v>7877</v>
      </c>
      <c r="B5112" s="14" t="s">
        <v>7878</v>
      </c>
      <c r="C5112" s="14">
        <v>2023.0</v>
      </c>
      <c r="D5112" s="14">
        <v>64.0</v>
      </c>
      <c r="E5112" s="14">
        <v>212253.0</v>
      </c>
      <c r="F5112" s="14" t="s">
        <v>4278</v>
      </c>
      <c r="G5112" s="14" t="s">
        <v>7879</v>
      </c>
      <c r="H5112" s="14" t="s">
        <v>7880</v>
      </c>
      <c r="I5112" s="14">
        <v>0.623</v>
      </c>
      <c r="J5112" s="14">
        <v>0.755</v>
      </c>
      <c r="K5112" s="14">
        <v>0.8592817573020067</v>
      </c>
      <c r="L5112" s="14">
        <v>0.0415</v>
      </c>
      <c r="M5112" s="14">
        <v>0.00306</v>
      </c>
      <c r="N5112" s="14">
        <v>0.0</v>
      </c>
      <c r="O5112" s="14">
        <v>0.387</v>
      </c>
      <c r="P5112" s="14">
        <v>0.32</v>
      </c>
      <c r="Q5112" s="14">
        <v>119.957</v>
      </c>
      <c r="R5112" s="14">
        <v>7.0</v>
      </c>
      <c r="S5112" s="14">
        <v>1.0</v>
      </c>
      <c r="T5112" s="14" t="s">
        <v>103</v>
      </c>
      <c r="U5112" s="14" t="s">
        <v>94</v>
      </c>
      <c r="V5112" s="16" t="s">
        <v>45</v>
      </c>
      <c r="W5112" s="17" t="s">
        <v>251</v>
      </c>
    </row>
    <row r="5113" ht="15.75" customHeight="1">
      <c r="A5113" s="14" t="s">
        <v>23469</v>
      </c>
      <c r="B5113" s="14" t="s">
        <v>23470</v>
      </c>
      <c r="C5113" s="14">
        <v>2024.0</v>
      </c>
      <c r="D5113" s="14">
        <v>64.0</v>
      </c>
      <c r="E5113" s="14">
        <v>181666.0</v>
      </c>
      <c r="F5113" s="14" t="s">
        <v>5520</v>
      </c>
      <c r="G5113" s="14" t="s">
        <v>5522</v>
      </c>
      <c r="H5113" s="14" t="s">
        <v>23471</v>
      </c>
      <c r="I5113" s="14">
        <v>0.858</v>
      </c>
      <c r="J5113" s="14">
        <v>0.725</v>
      </c>
      <c r="K5113" s="14">
        <v>0.8926058220671913</v>
      </c>
      <c r="L5113" s="14">
        <v>0.0383</v>
      </c>
      <c r="M5113" s="14">
        <v>0.0222</v>
      </c>
      <c r="N5113" s="14">
        <v>3.07E-5</v>
      </c>
      <c r="O5113" s="14">
        <v>0.138</v>
      </c>
      <c r="P5113" s="14">
        <v>0.805</v>
      </c>
      <c r="Q5113" s="14">
        <v>120.087</v>
      </c>
      <c r="R5113" s="14">
        <v>5.0</v>
      </c>
      <c r="S5113" s="14">
        <v>0.0</v>
      </c>
      <c r="T5113" s="14" t="s">
        <v>1264</v>
      </c>
      <c r="U5113" s="14" t="s">
        <v>94</v>
      </c>
      <c r="V5113" s="16" t="s">
        <v>560</v>
      </c>
      <c r="W5113" s="17" t="s">
        <v>185</v>
      </c>
    </row>
    <row r="5114" ht="15.75" customHeight="1">
      <c r="A5114" s="14" t="s">
        <v>23472</v>
      </c>
      <c r="B5114" s="14" t="s">
        <v>23473</v>
      </c>
      <c r="C5114" s="14">
        <v>2017.0</v>
      </c>
      <c r="D5114" s="14">
        <v>64.0</v>
      </c>
      <c r="E5114" s="14">
        <v>229678.0</v>
      </c>
      <c r="F5114" s="14" t="s">
        <v>22473</v>
      </c>
      <c r="G5114" s="14" t="s">
        <v>23474</v>
      </c>
      <c r="H5114" s="14" t="s">
        <v>23475</v>
      </c>
      <c r="I5114" s="14">
        <v>0.497</v>
      </c>
      <c r="J5114" s="14">
        <v>0.431</v>
      </c>
      <c r="K5114" s="14">
        <v>0.8727782174219243</v>
      </c>
      <c r="L5114" s="14">
        <v>0.0287</v>
      </c>
      <c r="M5114" s="14">
        <v>0.66</v>
      </c>
      <c r="N5114" s="14">
        <v>0.0</v>
      </c>
      <c r="O5114" s="14">
        <v>0.153</v>
      </c>
      <c r="P5114" s="14">
        <v>0.167</v>
      </c>
      <c r="Q5114" s="14">
        <v>133.675</v>
      </c>
      <c r="R5114" s="14">
        <v>5.0</v>
      </c>
      <c r="S5114" s="14">
        <v>0.0</v>
      </c>
      <c r="T5114" s="14" t="s">
        <v>1434</v>
      </c>
      <c r="U5114" s="14" t="s">
        <v>68</v>
      </c>
      <c r="V5114" s="16" t="s">
        <v>58</v>
      </c>
      <c r="W5114" s="17" t="s">
        <v>251</v>
      </c>
    </row>
    <row r="5115" ht="15.75" customHeight="1">
      <c r="A5115" s="14" t="s">
        <v>23476</v>
      </c>
      <c r="B5115" s="14" t="s">
        <v>23477</v>
      </c>
      <c r="C5115" s="14">
        <v>2014.0</v>
      </c>
      <c r="D5115" s="14">
        <v>64.0</v>
      </c>
      <c r="E5115" s="14">
        <v>236488.0</v>
      </c>
      <c r="F5115" s="14" t="s">
        <v>4278</v>
      </c>
      <c r="G5115" s="14" t="s">
        <v>2532</v>
      </c>
      <c r="H5115" s="14" t="s">
        <v>22339</v>
      </c>
      <c r="I5115" s="14">
        <v>0.495</v>
      </c>
      <c r="J5115" s="14">
        <v>0.974</v>
      </c>
      <c r="K5115" s="14">
        <v>0.9542275361804756</v>
      </c>
      <c r="L5115" s="14">
        <v>0.282</v>
      </c>
      <c r="M5115" s="14">
        <v>0.0349</v>
      </c>
      <c r="N5115" s="14">
        <v>0.0</v>
      </c>
      <c r="O5115" s="14">
        <v>0.44</v>
      </c>
      <c r="P5115" s="14">
        <v>0.763</v>
      </c>
      <c r="Q5115" s="14">
        <v>102.077</v>
      </c>
      <c r="R5115" s="14">
        <v>7.0</v>
      </c>
      <c r="S5115" s="14">
        <v>0.0</v>
      </c>
      <c r="T5115" s="14" t="s">
        <v>1434</v>
      </c>
      <c r="U5115" s="14" t="s">
        <v>68</v>
      </c>
      <c r="V5115" s="16" t="s">
        <v>181</v>
      </c>
      <c r="W5115" s="17" t="s">
        <v>185</v>
      </c>
    </row>
    <row r="5116" ht="15.75" customHeight="1">
      <c r="A5116" s="14" t="s">
        <v>23478</v>
      </c>
      <c r="B5116" s="14" t="s">
        <v>23479</v>
      </c>
      <c r="C5116" s="14">
        <v>2016.0</v>
      </c>
      <c r="D5116" s="14">
        <v>64.0</v>
      </c>
      <c r="E5116" s="14">
        <v>171803.0</v>
      </c>
      <c r="F5116" s="14" t="s">
        <v>4278</v>
      </c>
      <c r="G5116" s="14" t="s">
        <v>2532</v>
      </c>
      <c r="H5116" s="14" t="s">
        <v>17116</v>
      </c>
      <c r="I5116" s="14">
        <v>0.606</v>
      </c>
      <c r="J5116" s="14">
        <v>0.815</v>
      </c>
      <c r="K5116" s="14">
        <v>0.8928197120849397</v>
      </c>
      <c r="L5116" s="14">
        <v>0.232</v>
      </c>
      <c r="M5116" s="14">
        <v>0.04</v>
      </c>
      <c r="N5116" s="14">
        <v>0.0</v>
      </c>
      <c r="O5116" s="14">
        <v>0.119</v>
      </c>
      <c r="P5116" s="14">
        <v>0.386</v>
      </c>
      <c r="Q5116" s="14">
        <v>88.054</v>
      </c>
      <c r="R5116" s="14">
        <v>5.0</v>
      </c>
      <c r="S5116" s="14">
        <v>0.0</v>
      </c>
      <c r="T5116" s="14" t="s">
        <v>1434</v>
      </c>
      <c r="U5116" s="14" t="s">
        <v>35</v>
      </c>
      <c r="V5116" s="16" t="s">
        <v>45</v>
      </c>
      <c r="W5116" s="17" t="s">
        <v>251</v>
      </c>
    </row>
    <row r="5117" ht="15.75" customHeight="1">
      <c r="A5117" s="14" t="s">
        <v>23480</v>
      </c>
      <c r="B5117" s="14" t="s">
        <v>23481</v>
      </c>
      <c r="C5117" s="14">
        <v>2020.0</v>
      </c>
      <c r="D5117" s="14">
        <v>64.0</v>
      </c>
      <c r="E5117" s="14">
        <v>234457.0</v>
      </c>
      <c r="F5117" s="14" t="s">
        <v>4278</v>
      </c>
      <c r="G5117" s="14" t="s">
        <v>2532</v>
      </c>
      <c r="H5117" s="14" t="s">
        <v>22595</v>
      </c>
      <c r="I5117" s="14">
        <v>0.674</v>
      </c>
      <c r="J5117" s="14">
        <v>0.641</v>
      </c>
      <c r="K5117" s="14">
        <v>0.8645648407403896</v>
      </c>
      <c r="L5117" s="14">
        <v>0.0339</v>
      </c>
      <c r="M5117" s="14">
        <v>0.149</v>
      </c>
      <c r="N5117" s="14">
        <v>0.0</v>
      </c>
      <c r="O5117" s="14">
        <v>0.0925</v>
      </c>
      <c r="P5117" s="14">
        <v>0.664</v>
      </c>
      <c r="Q5117" s="14">
        <v>99.91</v>
      </c>
      <c r="R5117" s="14">
        <v>0.0</v>
      </c>
      <c r="S5117" s="14">
        <v>0.0</v>
      </c>
      <c r="T5117" s="14" t="s">
        <v>1434</v>
      </c>
      <c r="U5117" s="14" t="s">
        <v>35</v>
      </c>
      <c r="V5117" s="16" t="s">
        <v>407</v>
      </c>
      <c r="W5117" s="17" t="s">
        <v>185</v>
      </c>
    </row>
    <row r="5118" ht="15.75" customHeight="1">
      <c r="A5118" s="14" t="s">
        <v>23482</v>
      </c>
      <c r="B5118" s="14" t="s">
        <v>23483</v>
      </c>
      <c r="C5118" s="14">
        <v>2022.0</v>
      </c>
      <c r="D5118" s="14">
        <v>64.0</v>
      </c>
      <c r="E5118" s="14">
        <v>264480.0</v>
      </c>
      <c r="F5118" s="14" t="s">
        <v>4278</v>
      </c>
      <c r="G5118" s="14" t="s">
        <v>2532</v>
      </c>
      <c r="H5118" s="14" t="s">
        <v>23109</v>
      </c>
      <c r="I5118" s="14">
        <v>0.633</v>
      </c>
      <c r="J5118" s="14">
        <v>0.511</v>
      </c>
      <c r="K5118" s="14">
        <v>0.8533142258068294</v>
      </c>
      <c r="L5118" s="14">
        <v>0.0368</v>
      </c>
      <c r="M5118" s="14">
        <v>0.434</v>
      </c>
      <c r="N5118" s="14">
        <v>0.0</v>
      </c>
      <c r="O5118" s="14">
        <v>0.248</v>
      </c>
      <c r="P5118" s="14">
        <v>0.29</v>
      </c>
      <c r="Q5118" s="14">
        <v>116.855</v>
      </c>
      <c r="R5118" s="14">
        <v>2.0</v>
      </c>
      <c r="S5118" s="14">
        <v>1.0</v>
      </c>
      <c r="T5118" s="14" t="s">
        <v>1434</v>
      </c>
      <c r="U5118" s="14" t="s">
        <v>35</v>
      </c>
      <c r="V5118" s="16" t="s">
        <v>36</v>
      </c>
      <c r="W5118" s="17" t="s">
        <v>251</v>
      </c>
    </row>
    <row r="5119" ht="15.75" customHeight="1">
      <c r="A5119" s="14" t="s">
        <v>23484</v>
      </c>
      <c r="B5119" s="14" t="s">
        <v>23485</v>
      </c>
      <c r="C5119" s="14">
        <v>2024.0</v>
      </c>
      <c r="D5119" s="14">
        <v>64.0</v>
      </c>
      <c r="E5119" s="14">
        <v>181677.0</v>
      </c>
      <c r="F5119" s="14" t="s">
        <v>4278</v>
      </c>
      <c r="G5119" s="14" t="s">
        <v>23258</v>
      </c>
      <c r="H5119" s="14" t="s">
        <v>23485</v>
      </c>
      <c r="I5119" s="14">
        <v>0.538</v>
      </c>
      <c r="J5119" s="14">
        <v>0.738</v>
      </c>
      <c r="K5119" s="14">
        <v>0.9228926485803502</v>
      </c>
      <c r="L5119" s="14">
        <v>0.0445</v>
      </c>
      <c r="M5119" s="14">
        <v>0.0351</v>
      </c>
      <c r="N5119" s="14">
        <v>0.0</v>
      </c>
      <c r="O5119" s="14">
        <v>0.0898</v>
      </c>
      <c r="P5119" s="14">
        <v>0.736</v>
      </c>
      <c r="Q5119" s="14">
        <v>148.887</v>
      </c>
      <c r="R5119" s="14">
        <v>10.0</v>
      </c>
      <c r="S5119" s="14">
        <v>1.0</v>
      </c>
      <c r="T5119" s="14" t="s">
        <v>1434</v>
      </c>
      <c r="U5119" s="14" t="s">
        <v>35</v>
      </c>
      <c r="V5119" s="16" t="s">
        <v>181</v>
      </c>
      <c r="W5119" s="17" t="s">
        <v>185</v>
      </c>
    </row>
    <row r="5120" ht="15.75" customHeight="1">
      <c r="A5120" s="14" t="s">
        <v>23486</v>
      </c>
      <c r="B5120" s="14" t="s">
        <v>23487</v>
      </c>
      <c r="C5120" s="14">
        <v>2019.0</v>
      </c>
      <c r="D5120" s="14">
        <v>64.0</v>
      </c>
      <c r="E5120" s="14">
        <v>235497.0</v>
      </c>
      <c r="F5120" s="14" t="s">
        <v>8031</v>
      </c>
      <c r="G5120" s="14" t="s">
        <v>22529</v>
      </c>
      <c r="H5120" s="14" t="s">
        <v>23487</v>
      </c>
      <c r="I5120" s="14">
        <v>0.827</v>
      </c>
      <c r="J5120" s="14">
        <v>0.817</v>
      </c>
      <c r="K5120" s="14">
        <v>0.8871944046181595</v>
      </c>
      <c r="L5120" s="14">
        <v>0.0953</v>
      </c>
      <c r="M5120" s="14">
        <v>0.00496</v>
      </c>
      <c r="N5120" s="14">
        <v>1.19E-5</v>
      </c>
      <c r="O5120" s="14">
        <v>0.294</v>
      </c>
      <c r="P5120" s="14">
        <v>0.167</v>
      </c>
      <c r="Q5120" s="14">
        <v>97.008</v>
      </c>
      <c r="R5120" s="14">
        <v>2.0</v>
      </c>
      <c r="S5120" s="14">
        <v>1.0</v>
      </c>
      <c r="T5120" s="14" t="s">
        <v>1434</v>
      </c>
      <c r="U5120" s="14" t="s">
        <v>35</v>
      </c>
      <c r="V5120" s="16" t="s">
        <v>58</v>
      </c>
      <c r="W5120" s="17" t="s">
        <v>251</v>
      </c>
    </row>
    <row r="5121" ht="15.75" customHeight="1">
      <c r="A5121" s="14" t="s">
        <v>23488</v>
      </c>
      <c r="B5121" s="14" t="s">
        <v>23489</v>
      </c>
      <c r="C5121" s="14">
        <v>2022.0</v>
      </c>
      <c r="D5121" s="14">
        <v>64.0</v>
      </c>
      <c r="E5121" s="14">
        <v>180022.0</v>
      </c>
      <c r="F5121" s="14" t="s">
        <v>8031</v>
      </c>
      <c r="G5121" s="14" t="s">
        <v>22529</v>
      </c>
      <c r="H5121" s="14" t="s">
        <v>22598</v>
      </c>
      <c r="I5121" s="14">
        <v>0.783</v>
      </c>
      <c r="J5121" s="14">
        <v>0.722</v>
      </c>
      <c r="K5121" s="14">
        <v>0.870446816228468</v>
      </c>
      <c r="L5121" s="14">
        <v>0.0357</v>
      </c>
      <c r="M5121" s="14">
        <v>0.00537</v>
      </c>
      <c r="N5121" s="14">
        <v>0.00209</v>
      </c>
      <c r="O5121" s="14">
        <v>0.105</v>
      </c>
      <c r="P5121" s="14">
        <v>0.306</v>
      </c>
      <c r="Q5121" s="14">
        <v>97.031</v>
      </c>
      <c r="R5121" s="14">
        <v>2.0</v>
      </c>
      <c r="S5121" s="14">
        <v>1.0</v>
      </c>
      <c r="T5121" s="14" t="s">
        <v>1434</v>
      </c>
      <c r="U5121" s="14" t="s">
        <v>35</v>
      </c>
      <c r="V5121" s="16" t="s">
        <v>45</v>
      </c>
      <c r="W5121" s="17" t="s">
        <v>251</v>
      </c>
    </row>
    <row r="5122" ht="15.75" customHeight="1">
      <c r="A5122" s="14" t="s">
        <v>23490</v>
      </c>
      <c r="B5122" s="14" t="s">
        <v>23491</v>
      </c>
      <c r="C5122" s="14">
        <v>2022.0</v>
      </c>
      <c r="D5122" s="14">
        <v>64.0</v>
      </c>
      <c r="E5122" s="14">
        <v>159761.0</v>
      </c>
      <c r="F5122" s="14" t="s">
        <v>8031</v>
      </c>
      <c r="G5122" s="14" t="s">
        <v>22529</v>
      </c>
      <c r="H5122" s="14" t="s">
        <v>22598</v>
      </c>
      <c r="I5122" s="14">
        <v>0.938</v>
      </c>
      <c r="J5122" s="14">
        <v>0.798</v>
      </c>
      <c r="K5122" s="14">
        <v>0.8889696917654704</v>
      </c>
      <c r="L5122" s="14">
        <v>0.103</v>
      </c>
      <c r="M5122" s="14">
        <v>0.00813</v>
      </c>
      <c r="N5122" s="14">
        <v>7.03E-5</v>
      </c>
      <c r="O5122" s="14">
        <v>0.146</v>
      </c>
      <c r="P5122" s="14">
        <v>0.265</v>
      </c>
      <c r="Q5122" s="14">
        <v>99.992</v>
      </c>
      <c r="R5122" s="14">
        <v>1.0</v>
      </c>
      <c r="S5122" s="14">
        <v>1.0</v>
      </c>
      <c r="T5122" s="14" t="s">
        <v>1434</v>
      </c>
      <c r="U5122" s="14" t="s">
        <v>35</v>
      </c>
      <c r="V5122" s="16" t="s">
        <v>36</v>
      </c>
      <c r="W5122" s="17" t="s">
        <v>251</v>
      </c>
    </row>
    <row r="5123" ht="15.75" customHeight="1">
      <c r="A5123" s="14" t="s">
        <v>23492</v>
      </c>
      <c r="B5123" s="14" t="s">
        <v>23493</v>
      </c>
      <c r="C5123" s="14">
        <v>2023.0</v>
      </c>
      <c r="D5123" s="14">
        <v>64.0</v>
      </c>
      <c r="E5123" s="14">
        <v>229627.0</v>
      </c>
      <c r="F5123" s="14" t="s">
        <v>4278</v>
      </c>
      <c r="G5123" s="14" t="s">
        <v>7879</v>
      </c>
      <c r="H5123" s="14" t="s">
        <v>7880</v>
      </c>
      <c r="I5123" s="14">
        <v>0.689</v>
      </c>
      <c r="J5123" s="14">
        <v>0.539</v>
      </c>
      <c r="K5123" s="14">
        <v>0.810407888246521</v>
      </c>
      <c r="L5123" s="14">
        <v>0.048</v>
      </c>
      <c r="M5123" s="14">
        <v>0.178</v>
      </c>
      <c r="N5123" s="14">
        <v>1.45E-5</v>
      </c>
      <c r="O5123" s="14">
        <v>0.106</v>
      </c>
      <c r="P5123" s="14">
        <v>0.239</v>
      </c>
      <c r="Q5123" s="14">
        <v>119.949</v>
      </c>
      <c r="R5123" s="14">
        <v>2.0</v>
      </c>
      <c r="S5123" s="14">
        <v>0.0</v>
      </c>
      <c r="T5123" s="14" t="s">
        <v>1434</v>
      </c>
      <c r="U5123" s="14" t="s">
        <v>35</v>
      </c>
      <c r="V5123" s="16" t="s">
        <v>36</v>
      </c>
      <c r="W5123" s="17" t="s">
        <v>251</v>
      </c>
    </row>
    <row r="5124" ht="15.75" customHeight="1">
      <c r="A5124" s="14" t="s">
        <v>23494</v>
      </c>
      <c r="B5124" s="14" t="s">
        <v>23495</v>
      </c>
      <c r="C5124" s="14">
        <v>2023.0</v>
      </c>
      <c r="D5124" s="14">
        <v>64.0</v>
      </c>
      <c r="E5124" s="14">
        <v>188093.0</v>
      </c>
      <c r="F5124" s="14" t="s">
        <v>4278</v>
      </c>
      <c r="G5124" s="14" t="s">
        <v>9435</v>
      </c>
      <c r="H5124" s="14" t="s">
        <v>23336</v>
      </c>
      <c r="I5124" s="14">
        <v>0.609</v>
      </c>
      <c r="J5124" s="14">
        <v>0.614</v>
      </c>
      <c r="K5124" s="14">
        <v>0.8000770003892783</v>
      </c>
      <c r="L5124" s="14">
        <v>0.0699</v>
      </c>
      <c r="M5124" s="14">
        <v>0.366</v>
      </c>
      <c r="N5124" s="14">
        <v>0.00108</v>
      </c>
      <c r="O5124" s="14">
        <v>0.108</v>
      </c>
      <c r="P5124" s="14">
        <v>0.564</v>
      </c>
      <c r="Q5124" s="14">
        <v>156.019</v>
      </c>
      <c r="R5124" s="14">
        <v>8.0</v>
      </c>
      <c r="S5124" s="14">
        <v>1.0</v>
      </c>
      <c r="T5124" s="14" t="s">
        <v>1434</v>
      </c>
      <c r="U5124" s="14" t="s">
        <v>35</v>
      </c>
      <c r="V5124" s="16" t="s">
        <v>333</v>
      </c>
      <c r="W5124" s="17" t="s">
        <v>185</v>
      </c>
    </row>
    <row r="5125" ht="15.75" customHeight="1">
      <c r="A5125" s="14" t="s">
        <v>23496</v>
      </c>
      <c r="B5125" s="14" t="s">
        <v>23497</v>
      </c>
      <c r="C5125" s="14">
        <v>2023.0</v>
      </c>
      <c r="D5125" s="14">
        <v>64.0</v>
      </c>
      <c r="E5125" s="14">
        <v>153034.0</v>
      </c>
      <c r="F5125" s="14" t="s">
        <v>4278</v>
      </c>
      <c r="G5125" s="14" t="s">
        <v>23498</v>
      </c>
      <c r="H5125" s="14" t="s">
        <v>23497</v>
      </c>
      <c r="I5125" s="14">
        <v>0.642</v>
      </c>
      <c r="J5125" s="14">
        <v>0.434</v>
      </c>
      <c r="K5125" s="14">
        <v>0.7781746625718527</v>
      </c>
      <c r="L5125" s="14">
        <v>0.0558</v>
      </c>
      <c r="M5125" s="14">
        <v>0.78</v>
      </c>
      <c r="N5125" s="14">
        <v>3.01E-6</v>
      </c>
      <c r="O5125" s="14">
        <v>0.109</v>
      </c>
      <c r="P5125" s="14">
        <v>0.484</v>
      </c>
      <c r="Q5125" s="14">
        <v>104.846</v>
      </c>
      <c r="R5125" s="14">
        <v>8.0</v>
      </c>
      <c r="S5125" s="14">
        <v>1.0</v>
      </c>
      <c r="T5125" s="14" t="s">
        <v>1434</v>
      </c>
      <c r="U5125" s="14" t="s">
        <v>68</v>
      </c>
      <c r="V5125" s="16" t="s">
        <v>54</v>
      </c>
      <c r="W5125" s="17" t="s">
        <v>251</v>
      </c>
    </row>
    <row r="5126" ht="15.75" customHeight="1">
      <c r="A5126" s="14" t="s">
        <v>23499</v>
      </c>
      <c r="B5126" s="14" t="s">
        <v>23500</v>
      </c>
      <c r="C5126" s="14">
        <v>2023.0</v>
      </c>
      <c r="D5126" s="14">
        <v>64.0</v>
      </c>
      <c r="E5126" s="14">
        <v>203894.0</v>
      </c>
      <c r="F5126" s="14" t="s">
        <v>9189</v>
      </c>
      <c r="G5126" s="14" t="s">
        <v>2123</v>
      </c>
      <c r="H5126" s="14" t="s">
        <v>23500</v>
      </c>
      <c r="I5126" s="14">
        <v>0.753</v>
      </c>
      <c r="J5126" s="14">
        <v>0.719</v>
      </c>
      <c r="K5126" s="14">
        <v>0.8545547879097695</v>
      </c>
      <c r="L5126" s="14">
        <v>0.199</v>
      </c>
      <c r="M5126" s="14">
        <v>0.264</v>
      </c>
      <c r="N5126" s="14">
        <v>0.0</v>
      </c>
      <c r="O5126" s="14">
        <v>0.154</v>
      </c>
      <c r="P5126" s="14">
        <v>0.474</v>
      </c>
      <c r="Q5126" s="14">
        <v>94.977</v>
      </c>
      <c r="R5126" s="14">
        <v>10.0</v>
      </c>
      <c r="S5126" s="14">
        <v>0.0</v>
      </c>
      <c r="T5126" s="14" t="s">
        <v>1434</v>
      </c>
      <c r="U5126" s="14" t="s">
        <v>35</v>
      </c>
      <c r="V5126" s="16" t="s">
        <v>54</v>
      </c>
      <c r="W5126" s="17" t="s">
        <v>251</v>
      </c>
    </row>
    <row r="5127" ht="15.75" customHeight="1">
      <c r="A5127" s="14" t="s">
        <v>23501</v>
      </c>
      <c r="B5127" s="14" t="s">
        <v>23502</v>
      </c>
      <c r="C5127" s="14">
        <v>2024.0</v>
      </c>
      <c r="D5127" s="14">
        <v>64.0</v>
      </c>
      <c r="E5127" s="14">
        <v>141141.0</v>
      </c>
      <c r="F5127" s="14" t="s">
        <v>4278</v>
      </c>
      <c r="G5127" s="14" t="s">
        <v>23428</v>
      </c>
      <c r="H5127" s="14" t="s">
        <v>23429</v>
      </c>
      <c r="I5127" s="14">
        <v>0.491</v>
      </c>
      <c r="J5127" s="14">
        <v>0.285</v>
      </c>
      <c r="K5127" s="14">
        <v>0.8111992813121897</v>
      </c>
      <c r="L5127" s="14">
        <v>0.0475</v>
      </c>
      <c r="M5127" s="14">
        <v>0.897</v>
      </c>
      <c r="N5127" s="14">
        <v>0.0</v>
      </c>
      <c r="O5127" s="14">
        <v>0.0639</v>
      </c>
      <c r="P5127" s="14">
        <v>0.476</v>
      </c>
      <c r="Q5127" s="14">
        <v>136.794</v>
      </c>
      <c r="R5127" s="14">
        <v>7.0</v>
      </c>
      <c r="S5127" s="14">
        <v>1.0</v>
      </c>
      <c r="T5127" s="14" t="s">
        <v>1434</v>
      </c>
      <c r="U5127" s="14" t="s">
        <v>35</v>
      </c>
      <c r="V5127" s="16" t="s">
        <v>54</v>
      </c>
      <c r="W5127" s="17" t="s">
        <v>251</v>
      </c>
    </row>
    <row r="5128" ht="15.75" customHeight="1">
      <c r="A5128" s="14" t="s">
        <v>23503</v>
      </c>
      <c r="B5128" s="14" t="s">
        <v>23504</v>
      </c>
      <c r="C5128" s="14">
        <v>2024.0</v>
      </c>
      <c r="D5128" s="14">
        <v>64.0</v>
      </c>
      <c r="E5128" s="14">
        <v>114194.0</v>
      </c>
      <c r="F5128" s="14" t="s">
        <v>8560</v>
      </c>
      <c r="G5128" s="14" t="s">
        <v>8561</v>
      </c>
      <c r="H5128" s="14" t="s">
        <v>8562</v>
      </c>
      <c r="I5128" s="14">
        <v>0.521</v>
      </c>
      <c r="J5128" s="14">
        <v>0.858</v>
      </c>
      <c r="K5128" s="14">
        <v>0.8767993497555923</v>
      </c>
      <c r="L5128" s="14">
        <v>0.156</v>
      </c>
      <c r="M5128" s="14">
        <v>0.00959</v>
      </c>
      <c r="N5128" s="14">
        <v>0.0278</v>
      </c>
      <c r="O5128" s="14">
        <v>0.191</v>
      </c>
      <c r="P5128" s="14">
        <v>0.633</v>
      </c>
      <c r="Q5128" s="14">
        <v>162.34</v>
      </c>
      <c r="R5128" s="14">
        <v>11.0</v>
      </c>
      <c r="S5128" s="14">
        <v>0.0</v>
      </c>
      <c r="T5128" s="14" t="s">
        <v>1434</v>
      </c>
      <c r="U5128" s="14" t="s">
        <v>35</v>
      </c>
      <c r="V5128" s="16" t="s">
        <v>407</v>
      </c>
      <c r="W5128" s="17" t="s">
        <v>185</v>
      </c>
    </row>
    <row r="5129" ht="15.75" customHeight="1">
      <c r="A5129" s="14" t="s">
        <v>23505</v>
      </c>
      <c r="B5129" s="14" t="s">
        <v>23506</v>
      </c>
      <c r="C5129" s="14">
        <v>2022.0</v>
      </c>
      <c r="D5129" s="14">
        <v>64.0</v>
      </c>
      <c r="E5129" s="14">
        <v>137151.0</v>
      </c>
      <c r="F5129" s="14" t="s">
        <v>14709</v>
      </c>
      <c r="G5129" s="14" t="s">
        <v>9336</v>
      </c>
      <c r="H5129" s="14" t="s">
        <v>23507</v>
      </c>
      <c r="I5129" s="14">
        <v>0.794</v>
      </c>
      <c r="J5129" s="14">
        <v>0.569</v>
      </c>
      <c r="K5129" s="14">
        <v>0.8370799734597336</v>
      </c>
      <c r="L5129" s="14">
        <v>0.275</v>
      </c>
      <c r="M5129" s="14">
        <v>0.227</v>
      </c>
      <c r="N5129" s="14">
        <v>0.0</v>
      </c>
      <c r="O5129" s="14">
        <v>0.235</v>
      </c>
      <c r="P5129" s="14">
        <v>0.311</v>
      </c>
      <c r="Q5129" s="14">
        <v>99.031</v>
      </c>
      <c r="R5129" s="14">
        <v>6.0</v>
      </c>
      <c r="S5129" s="14">
        <v>0.0</v>
      </c>
      <c r="T5129" s="14" t="s">
        <v>1434</v>
      </c>
      <c r="U5129" s="14" t="s">
        <v>68</v>
      </c>
      <c r="V5129" s="16" t="s">
        <v>45</v>
      </c>
      <c r="W5129" s="17" t="s">
        <v>251</v>
      </c>
    </row>
    <row r="5130" ht="15.75" customHeight="1">
      <c r="A5130" s="14" t="s">
        <v>23508</v>
      </c>
      <c r="B5130" s="14" t="s">
        <v>23509</v>
      </c>
      <c r="C5130" s="14">
        <v>2020.0</v>
      </c>
      <c r="D5130" s="14">
        <v>64.0</v>
      </c>
      <c r="E5130" s="14">
        <v>108131.0</v>
      </c>
      <c r="F5130" s="14" t="s">
        <v>14698</v>
      </c>
      <c r="G5130" s="14" t="s">
        <v>101</v>
      </c>
      <c r="H5130" s="14" t="s">
        <v>23510</v>
      </c>
      <c r="I5130" s="14">
        <v>0.774</v>
      </c>
      <c r="J5130" s="14">
        <v>0.513</v>
      </c>
      <c r="K5130" s="14">
        <v>0.8670245759444951</v>
      </c>
      <c r="L5130" s="14">
        <v>0.0778</v>
      </c>
      <c r="M5130" s="14">
        <v>0.907</v>
      </c>
      <c r="N5130" s="14">
        <v>0.0</v>
      </c>
      <c r="O5130" s="14">
        <v>0.11</v>
      </c>
      <c r="P5130" s="14">
        <v>0.324</v>
      </c>
      <c r="Q5130" s="14">
        <v>91.03</v>
      </c>
      <c r="R5130" s="14">
        <v>7.0</v>
      </c>
      <c r="S5130" s="14">
        <v>1.0</v>
      </c>
      <c r="T5130" s="14" t="s">
        <v>1434</v>
      </c>
      <c r="U5130" s="14" t="s">
        <v>35</v>
      </c>
      <c r="V5130" s="16" t="s">
        <v>45</v>
      </c>
      <c r="W5130" s="17" t="s">
        <v>251</v>
      </c>
    </row>
    <row r="5131" ht="15.75" customHeight="1">
      <c r="A5131" s="14" t="s">
        <v>23511</v>
      </c>
      <c r="B5131" s="14" t="s">
        <v>23512</v>
      </c>
      <c r="C5131" s="14">
        <v>2022.0</v>
      </c>
      <c r="D5131" s="14">
        <v>64.0</v>
      </c>
      <c r="E5131" s="14">
        <v>124285.0</v>
      </c>
      <c r="F5131" s="14" t="s">
        <v>14554</v>
      </c>
      <c r="G5131" s="14" t="s">
        <v>23513</v>
      </c>
      <c r="H5131" s="14" t="s">
        <v>23514</v>
      </c>
      <c r="I5131" s="14">
        <v>0.848</v>
      </c>
      <c r="J5131" s="14">
        <v>0.536</v>
      </c>
      <c r="K5131" s="14">
        <v>0.8800504780253664</v>
      </c>
      <c r="L5131" s="14">
        <v>0.105</v>
      </c>
      <c r="M5131" s="14">
        <v>2.35E-4</v>
      </c>
      <c r="N5131" s="14">
        <v>0.015</v>
      </c>
      <c r="O5131" s="14">
        <v>0.44</v>
      </c>
      <c r="P5131" s="14">
        <v>0.624</v>
      </c>
      <c r="Q5131" s="14">
        <v>111.964</v>
      </c>
      <c r="R5131" s="14">
        <v>0.0</v>
      </c>
      <c r="S5131" s="14">
        <v>1.0</v>
      </c>
      <c r="T5131" s="14" t="s">
        <v>1434</v>
      </c>
      <c r="U5131" s="14" t="s">
        <v>35</v>
      </c>
      <c r="V5131" s="16" t="s">
        <v>407</v>
      </c>
      <c r="W5131" s="17" t="s">
        <v>185</v>
      </c>
    </row>
    <row r="5132" ht="15.75" customHeight="1">
      <c r="A5132" s="14" t="s">
        <v>12201</v>
      </c>
      <c r="B5132" s="14" t="s">
        <v>12202</v>
      </c>
      <c r="C5132" s="14">
        <v>2012.0</v>
      </c>
      <c r="D5132" s="14">
        <v>64.0</v>
      </c>
      <c r="E5132" s="14">
        <v>247826.0</v>
      </c>
      <c r="F5132" s="14" t="s">
        <v>880</v>
      </c>
      <c r="G5132" s="14" t="s">
        <v>1822</v>
      </c>
      <c r="H5132" s="14" t="s">
        <v>12203</v>
      </c>
      <c r="I5132" s="14">
        <v>0.939</v>
      </c>
      <c r="J5132" s="14">
        <v>0.933</v>
      </c>
      <c r="K5132" s="14">
        <v>0.9169892840904972</v>
      </c>
      <c r="L5132" s="14">
        <v>0.0819</v>
      </c>
      <c r="M5132" s="14">
        <v>0.235</v>
      </c>
      <c r="N5132" s="14">
        <v>1.04E-6</v>
      </c>
      <c r="O5132" s="14">
        <v>0.0293</v>
      </c>
      <c r="P5132" s="14">
        <v>0.708</v>
      </c>
      <c r="Q5132" s="14">
        <v>122.994</v>
      </c>
      <c r="R5132" s="14">
        <v>10.0</v>
      </c>
      <c r="S5132" s="14">
        <v>1.0</v>
      </c>
      <c r="T5132" s="14" t="s">
        <v>104</v>
      </c>
      <c r="U5132" s="14" t="s">
        <v>35</v>
      </c>
      <c r="V5132" s="16" t="s">
        <v>181</v>
      </c>
      <c r="W5132" s="17" t="s">
        <v>185</v>
      </c>
    </row>
    <row r="5133" ht="15.75" customHeight="1">
      <c r="A5133" s="14" t="s">
        <v>10910</v>
      </c>
      <c r="B5133" s="14" t="s">
        <v>10911</v>
      </c>
      <c r="C5133" s="14">
        <v>1993.0</v>
      </c>
      <c r="D5133" s="14">
        <v>64.0</v>
      </c>
      <c r="E5133" s="14">
        <v>207426.0</v>
      </c>
      <c r="F5133" s="14" t="s">
        <v>6488</v>
      </c>
      <c r="G5133" s="14" t="s">
        <v>10913</v>
      </c>
      <c r="H5133" s="14" t="s">
        <v>10915</v>
      </c>
      <c r="I5133" s="14">
        <v>0.144</v>
      </c>
      <c r="J5133" s="14">
        <v>0.132</v>
      </c>
      <c r="K5133" s="14">
        <v>0.5656321519353704</v>
      </c>
      <c r="L5133" s="14">
        <v>0.0333</v>
      </c>
      <c r="M5133" s="14">
        <v>0.946</v>
      </c>
      <c r="N5133" s="14">
        <v>0.779</v>
      </c>
      <c r="O5133" s="14">
        <v>0.115</v>
      </c>
      <c r="P5133" s="14">
        <v>0.0627</v>
      </c>
      <c r="Q5133" s="14">
        <v>102.28</v>
      </c>
      <c r="R5133" s="14">
        <v>10.0</v>
      </c>
      <c r="S5133" s="14">
        <v>1.0</v>
      </c>
      <c r="T5133" s="14" t="s">
        <v>7448</v>
      </c>
      <c r="U5133" s="14" t="s">
        <v>35</v>
      </c>
      <c r="V5133" s="16" t="s">
        <v>75</v>
      </c>
      <c r="W5133" s="17" t="s">
        <v>251</v>
      </c>
    </row>
    <row r="5134" ht="15.75" customHeight="1">
      <c r="A5134" s="14" t="s">
        <v>12206</v>
      </c>
      <c r="B5134" s="14" t="s">
        <v>12207</v>
      </c>
      <c r="C5134" s="14">
        <v>1982.0</v>
      </c>
      <c r="D5134" s="14">
        <v>64.0</v>
      </c>
      <c r="E5134" s="14">
        <v>409333.0</v>
      </c>
      <c r="F5134" s="14" t="s">
        <v>122</v>
      </c>
      <c r="G5134" s="14" t="s">
        <v>123</v>
      </c>
      <c r="H5134" s="14" t="s">
        <v>12208</v>
      </c>
      <c r="I5134" s="14">
        <v>0.54</v>
      </c>
      <c r="J5134" s="14">
        <v>0.65</v>
      </c>
      <c r="K5134" s="14">
        <v>0.8342994032290058</v>
      </c>
      <c r="L5134" s="14">
        <v>0.0382</v>
      </c>
      <c r="M5134" s="14">
        <v>0.643</v>
      </c>
      <c r="N5134" s="14">
        <v>1.23E-4</v>
      </c>
      <c r="O5134" s="14">
        <v>0.123</v>
      </c>
      <c r="P5134" s="14">
        <v>0.635</v>
      </c>
      <c r="Q5134" s="14">
        <v>72.52</v>
      </c>
      <c r="R5134" s="14">
        <v>0.0</v>
      </c>
      <c r="S5134" s="14">
        <v>1.0</v>
      </c>
      <c r="T5134" s="14" t="s">
        <v>104</v>
      </c>
      <c r="U5134" s="14" t="s">
        <v>35</v>
      </c>
      <c r="V5134" s="16" t="s">
        <v>407</v>
      </c>
      <c r="W5134" s="17" t="s">
        <v>185</v>
      </c>
    </row>
    <row r="5135" ht="15.75" customHeight="1">
      <c r="A5135" s="14" t="s">
        <v>12210</v>
      </c>
      <c r="B5135" s="14" t="s">
        <v>12211</v>
      </c>
      <c r="C5135" s="14">
        <v>1984.0</v>
      </c>
      <c r="D5135" s="14">
        <v>64.0</v>
      </c>
      <c r="E5135" s="14">
        <v>298893.0</v>
      </c>
      <c r="F5135" s="14" t="s">
        <v>12212</v>
      </c>
      <c r="G5135" s="14" t="s">
        <v>6649</v>
      </c>
      <c r="H5135" s="14" t="s">
        <v>12213</v>
      </c>
      <c r="I5135" s="14">
        <v>0.794</v>
      </c>
      <c r="J5135" s="14">
        <v>0.559</v>
      </c>
      <c r="K5135" s="14">
        <v>0.8356469103408201</v>
      </c>
      <c r="L5135" s="14">
        <v>0.0319</v>
      </c>
      <c r="M5135" s="14">
        <v>0.367</v>
      </c>
      <c r="N5135" s="14">
        <v>0.0107</v>
      </c>
      <c r="O5135" s="14">
        <v>0.0371</v>
      </c>
      <c r="P5135" s="14">
        <v>0.963</v>
      </c>
      <c r="Q5135" s="14">
        <v>119.81</v>
      </c>
      <c r="R5135" s="14">
        <v>9.0</v>
      </c>
      <c r="S5135" s="14">
        <v>0.0</v>
      </c>
      <c r="T5135" s="14" t="s">
        <v>103</v>
      </c>
      <c r="U5135" s="14" t="s">
        <v>35</v>
      </c>
      <c r="V5135" s="16" t="s">
        <v>819</v>
      </c>
      <c r="W5135" s="17" t="s">
        <v>185</v>
      </c>
    </row>
    <row r="5136" ht="15.75" customHeight="1">
      <c r="A5136" s="14" t="s">
        <v>12214</v>
      </c>
      <c r="B5136" s="14" t="s">
        <v>12215</v>
      </c>
      <c r="C5136" s="14">
        <v>2020.0</v>
      </c>
      <c r="D5136" s="14">
        <v>64.0</v>
      </c>
      <c r="E5136" s="14">
        <v>170769.0</v>
      </c>
      <c r="F5136" s="14" t="s">
        <v>8177</v>
      </c>
      <c r="G5136" s="14" t="s">
        <v>3226</v>
      </c>
      <c r="H5136" s="14" t="s">
        <v>12215</v>
      </c>
      <c r="I5136" s="14">
        <v>0.955</v>
      </c>
      <c r="J5136" s="14">
        <v>0.538</v>
      </c>
      <c r="K5136" s="14">
        <v>0.7949436399633192</v>
      </c>
      <c r="L5136" s="14">
        <v>0.0734</v>
      </c>
      <c r="M5136" s="14">
        <v>0.132</v>
      </c>
      <c r="N5136" s="14">
        <v>0.00146</v>
      </c>
      <c r="O5136" s="14">
        <v>0.0704</v>
      </c>
      <c r="P5136" s="14">
        <v>0.837</v>
      </c>
      <c r="Q5136" s="14">
        <v>116.98</v>
      </c>
      <c r="R5136" s="14">
        <v>1.0</v>
      </c>
      <c r="S5136" s="14">
        <v>1.0</v>
      </c>
      <c r="T5136" s="14" t="s">
        <v>34</v>
      </c>
      <c r="U5136" s="14" t="s">
        <v>35</v>
      </c>
      <c r="V5136" s="16" t="s">
        <v>560</v>
      </c>
      <c r="W5136" s="17" t="s">
        <v>185</v>
      </c>
    </row>
    <row r="5137" ht="15.75" customHeight="1">
      <c r="A5137" s="14" t="s">
        <v>12216</v>
      </c>
      <c r="B5137" s="14" t="s">
        <v>12217</v>
      </c>
      <c r="C5137" s="14">
        <v>1993.0</v>
      </c>
      <c r="D5137" s="14">
        <v>64.0</v>
      </c>
      <c r="E5137" s="14">
        <v>329986.0</v>
      </c>
      <c r="F5137" s="14" t="s">
        <v>10961</v>
      </c>
      <c r="G5137" s="14" t="s">
        <v>1492</v>
      </c>
      <c r="H5137" s="14" t="s">
        <v>12218</v>
      </c>
      <c r="I5137" s="14">
        <v>0.532</v>
      </c>
      <c r="J5137" s="14">
        <v>0.779</v>
      </c>
      <c r="K5137" s="14">
        <v>0.7322310867595186</v>
      </c>
      <c r="L5137" s="14">
        <v>0.0622</v>
      </c>
      <c r="M5137" s="14">
        <v>0.241</v>
      </c>
      <c r="N5137" s="14">
        <v>0.0</v>
      </c>
      <c r="O5137" s="14">
        <v>0.154</v>
      </c>
      <c r="P5137" s="14">
        <v>0.671</v>
      </c>
      <c r="Q5137" s="14">
        <v>119.74</v>
      </c>
      <c r="R5137" s="14">
        <v>9.0</v>
      </c>
      <c r="S5137" s="14">
        <v>0.0</v>
      </c>
      <c r="T5137" s="14" t="s">
        <v>104</v>
      </c>
      <c r="U5137" s="14" t="s">
        <v>35</v>
      </c>
      <c r="V5137" s="16" t="s">
        <v>407</v>
      </c>
      <c r="W5137" s="17" t="s">
        <v>185</v>
      </c>
    </row>
    <row r="5138" ht="15.75" customHeight="1">
      <c r="A5138" s="14" t="s">
        <v>12220</v>
      </c>
      <c r="B5138" s="14" t="s">
        <v>12221</v>
      </c>
      <c r="C5138" s="14">
        <v>2017.0</v>
      </c>
      <c r="D5138" s="14">
        <v>64.0</v>
      </c>
      <c r="E5138" s="14">
        <v>230000.0</v>
      </c>
      <c r="F5138" s="14" t="s">
        <v>11469</v>
      </c>
      <c r="G5138" s="14" t="s">
        <v>12222</v>
      </c>
      <c r="H5138" s="14" t="s">
        <v>12221</v>
      </c>
      <c r="I5138" s="14">
        <v>0.814</v>
      </c>
      <c r="J5138" s="14">
        <v>0.666</v>
      </c>
      <c r="K5138" s="14">
        <v>0.8342780142272309</v>
      </c>
      <c r="L5138" s="14">
        <v>0.0635</v>
      </c>
      <c r="M5138" s="14">
        <v>0.488</v>
      </c>
      <c r="N5138" s="14">
        <v>4.23E-5</v>
      </c>
      <c r="O5138" s="14">
        <v>0.108</v>
      </c>
      <c r="P5138" s="14">
        <v>0.714</v>
      </c>
      <c r="Q5138" s="14">
        <v>94.02</v>
      </c>
      <c r="R5138" s="14">
        <v>6.0</v>
      </c>
      <c r="S5138" s="14">
        <v>1.0</v>
      </c>
      <c r="T5138" s="14" t="s">
        <v>104</v>
      </c>
      <c r="U5138" s="14" t="s">
        <v>35</v>
      </c>
      <c r="V5138" s="16" t="s">
        <v>181</v>
      </c>
      <c r="W5138" s="17" t="s">
        <v>185</v>
      </c>
    </row>
    <row r="5139" ht="15.75" customHeight="1">
      <c r="A5139" s="14" t="s">
        <v>7884</v>
      </c>
      <c r="B5139" s="14" t="s">
        <v>7885</v>
      </c>
      <c r="C5139" s="14">
        <v>1994.0</v>
      </c>
      <c r="D5139" s="14">
        <v>64.0</v>
      </c>
      <c r="E5139" s="14">
        <v>302563.0</v>
      </c>
      <c r="F5139" s="14" t="s">
        <v>4529</v>
      </c>
      <c r="G5139" s="14" t="s">
        <v>7886</v>
      </c>
      <c r="H5139" s="14" t="s">
        <v>5796</v>
      </c>
      <c r="I5139" s="14">
        <v>0.528</v>
      </c>
      <c r="J5139" s="14">
        <v>0.362</v>
      </c>
      <c r="K5139" s="14">
        <v>0.7530639744882026</v>
      </c>
      <c r="L5139" s="14">
        <v>0.0322</v>
      </c>
      <c r="M5139" s="14">
        <v>0.193</v>
      </c>
      <c r="N5139" s="14">
        <v>0.0</v>
      </c>
      <c r="O5139" s="14">
        <v>0.794</v>
      </c>
      <c r="P5139" s="14">
        <v>0.305</v>
      </c>
      <c r="Q5139" s="14">
        <v>78.8</v>
      </c>
      <c r="R5139" s="14">
        <v>9.0</v>
      </c>
      <c r="S5139" s="14">
        <v>1.0</v>
      </c>
      <c r="T5139" s="14" t="s">
        <v>103</v>
      </c>
      <c r="U5139" s="14" t="s">
        <v>35</v>
      </c>
      <c r="V5139" s="16" t="s">
        <v>45</v>
      </c>
      <c r="W5139" s="17" t="s">
        <v>251</v>
      </c>
    </row>
    <row r="5140" ht="15.75" customHeight="1">
      <c r="A5140" s="14" t="s">
        <v>12223</v>
      </c>
      <c r="B5140" s="14" t="s">
        <v>12224</v>
      </c>
      <c r="C5140" s="14">
        <v>1999.0</v>
      </c>
      <c r="D5140" s="14">
        <v>64.0</v>
      </c>
      <c r="E5140" s="14">
        <v>285462.0</v>
      </c>
      <c r="F5140" s="14" t="s">
        <v>8314</v>
      </c>
      <c r="G5140" s="14" t="s">
        <v>9397</v>
      </c>
      <c r="H5140" s="14" t="s">
        <v>10804</v>
      </c>
      <c r="I5140" s="14">
        <v>0.524</v>
      </c>
      <c r="J5140" s="14">
        <v>0.816</v>
      </c>
      <c r="K5140" s="14">
        <v>0.8488867024394395</v>
      </c>
      <c r="L5140" s="14">
        <v>0.37</v>
      </c>
      <c r="M5140" s="14">
        <v>0.383</v>
      </c>
      <c r="N5140" s="14">
        <v>0.0</v>
      </c>
      <c r="O5140" s="14">
        <v>0.349</v>
      </c>
      <c r="P5140" s="14">
        <v>0.789</v>
      </c>
      <c r="Q5140" s="14">
        <v>200.03</v>
      </c>
      <c r="R5140" s="14">
        <v>1.0</v>
      </c>
      <c r="S5140" s="14">
        <v>1.0</v>
      </c>
      <c r="T5140" s="14" t="s">
        <v>103</v>
      </c>
      <c r="U5140" s="14" t="s">
        <v>35</v>
      </c>
      <c r="V5140" s="16" t="s">
        <v>181</v>
      </c>
      <c r="W5140" s="17" t="s">
        <v>185</v>
      </c>
    </row>
    <row r="5141" ht="15.75" customHeight="1">
      <c r="A5141" s="14" t="s">
        <v>12227</v>
      </c>
      <c r="B5141" s="14" t="s">
        <v>12228</v>
      </c>
      <c r="C5141" s="14">
        <v>2012.0</v>
      </c>
      <c r="D5141" s="14">
        <v>64.0</v>
      </c>
      <c r="E5141" s="14">
        <v>293954.0</v>
      </c>
      <c r="F5141" s="14" t="s">
        <v>4270</v>
      </c>
      <c r="G5141" s="14" t="s">
        <v>5402</v>
      </c>
      <c r="H5141" s="14" t="s">
        <v>9953</v>
      </c>
      <c r="I5141" s="14">
        <v>0.734</v>
      </c>
      <c r="J5141" s="14">
        <v>0.957</v>
      </c>
      <c r="K5141" s="14">
        <v>0.9080914593521681</v>
      </c>
      <c r="L5141" s="14">
        <v>0.121</v>
      </c>
      <c r="M5141" s="14">
        <v>0.0191</v>
      </c>
      <c r="N5141" s="14">
        <v>3.23E-5</v>
      </c>
      <c r="O5141" s="14">
        <v>0.595</v>
      </c>
      <c r="P5141" s="14">
        <v>0.715</v>
      </c>
      <c r="Q5141" s="14">
        <v>99.99</v>
      </c>
      <c r="R5141" s="14">
        <v>4.0</v>
      </c>
      <c r="S5141" s="14">
        <v>1.0</v>
      </c>
      <c r="T5141" s="14" t="s">
        <v>104</v>
      </c>
      <c r="U5141" s="14" t="s">
        <v>35</v>
      </c>
      <c r="V5141" s="16" t="s">
        <v>181</v>
      </c>
      <c r="W5141" s="17" t="s">
        <v>185</v>
      </c>
    </row>
    <row r="5142" ht="15.75" customHeight="1">
      <c r="A5142" s="14" t="s">
        <v>12230</v>
      </c>
      <c r="B5142" s="14" t="s">
        <v>12231</v>
      </c>
      <c r="C5142" s="14">
        <v>1993.0</v>
      </c>
      <c r="D5142" s="14">
        <v>64.0</v>
      </c>
      <c r="E5142" s="14">
        <v>458493.0</v>
      </c>
      <c r="F5142" s="14" t="s">
        <v>901</v>
      </c>
      <c r="G5142" s="14" t="s">
        <v>671</v>
      </c>
      <c r="H5142" s="14" t="s">
        <v>8813</v>
      </c>
      <c r="I5142" s="14">
        <v>0.455</v>
      </c>
      <c r="J5142" s="14">
        <v>0.667</v>
      </c>
      <c r="K5142" s="14">
        <v>0.7410647444925234</v>
      </c>
      <c r="L5142" s="14">
        <v>0.0314</v>
      </c>
      <c r="M5142" s="14">
        <v>0.759</v>
      </c>
      <c r="N5142" s="14">
        <v>2.36E-4</v>
      </c>
      <c r="O5142" s="14">
        <v>0.114</v>
      </c>
      <c r="P5142" s="14">
        <v>0.841</v>
      </c>
      <c r="Q5142" s="14">
        <v>146.07</v>
      </c>
      <c r="R5142" s="14">
        <v>1.0</v>
      </c>
      <c r="S5142" s="14">
        <v>0.0</v>
      </c>
      <c r="T5142" s="14" t="s">
        <v>104</v>
      </c>
      <c r="U5142" s="14" t="s">
        <v>35</v>
      </c>
      <c r="V5142" s="16" t="s">
        <v>560</v>
      </c>
      <c r="W5142" s="17" t="s">
        <v>185</v>
      </c>
    </row>
    <row r="5143" ht="15.75" customHeight="1">
      <c r="A5143" s="14" t="s">
        <v>7888</v>
      </c>
      <c r="B5143" s="14" t="s">
        <v>7889</v>
      </c>
      <c r="C5143" s="14">
        <v>1982.0</v>
      </c>
      <c r="D5143" s="14">
        <v>64.0</v>
      </c>
      <c r="E5143" s="14">
        <v>298251.0</v>
      </c>
      <c r="F5143" s="14" t="s">
        <v>7892</v>
      </c>
      <c r="G5143" s="14" t="s">
        <v>7893</v>
      </c>
      <c r="H5143" s="14" t="s">
        <v>7894</v>
      </c>
      <c r="I5143" s="14">
        <v>0.662</v>
      </c>
      <c r="J5143" s="14">
        <v>0.344</v>
      </c>
      <c r="K5143" s="14">
        <v>0.6765341261378622</v>
      </c>
      <c r="L5143" s="14">
        <v>0.0487</v>
      </c>
      <c r="M5143" s="14">
        <v>0.369</v>
      </c>
      <c r="N5143" s="14">
        <v>1.09E-4</v>
      </c>
      <c r="O5143" s="14">
        <v>0.0589</v>
      </c>
      <c r="P5143" s="14">
        <v>0.436</v>
      </c>
      <c r="Q5143" s="14">
        <v>146.02</v>
      </c>
      <c r="R5143" s="14">
        <v>9.0</v>
      </c>
      <c r="S5143" s="14">
        <v>0.0</v>
      </c>
      <c r="T5143" s="14" t="s">
        <v>103</v>
      </c>
      <c r="U5143" s="14" t="s">
        <v>35</v>
      </c>
      <c r="V5143" s="16" t="s">
        <v>54</v>
      </c>
      <c r="W5143" s="17" t="s">
        <v>251</v>
      </c>
    </row>
    <row r="5144" ht="15.75" customHeight="1">
      <c r="A5144" s="14" t="s">
        <v>12232</v>
      </c>
      <c r="B5144" s="14" t="s">
        <v>8333</v>
      </c>
      <c r="C5144" s="14">
        <v>1977.0</v>
      </c>
      <c r="D5144" s="14">
        <v>64.0</v>
      </c>
      <c r="E5144" s="14">
        <v>313925.0</v>
      </c>
      <c r="F5144" s="14" t="s">
        <v>12233</v>
      </c>
      <c r="G5144" s="14" t="s">
        <v>12234</v>
      </c>
      <c r="H5144" s="14" t="s">
        <v>8333</v>
      </c>
      <c r="I5144" s="14">
        <v>0.387</v>
      </c>
      <c r="J5144" s="14">
        <v>0.97</v>
      </c>
      <c r="K5144" s="14">
        <v>0.8544906209044449</v>
      </c>
      <c r="L5144" s="14">
        <v>0.0432</v>
      </c>
      <c r="M5144" s="14">
        <v>0.0306</v>
      </c>
      <c r="N5144" s="14">
        <v>1.22E-6</v>
      </c>
      <c r="O5144" s="14">
        <v>0.0981</v>
      </c>
      <c r="P5144" s="14">
        <v>0.689</v>
      </c>
      <c r="Q5144" s="14">
        <v>104.03</v>
      </c>
      <c r="R5144" s="14">
        <v>9.0</v>
      </c>
      <c r="S5144" s="14">
        <v>1.0</v>
      </c>
      <c r="T5144" s="14" t="s">
        <v>103</v>
      </c>
      <c r="U5144" s="14" t="s">
        <v>35</v>
      </c>
      <c r="V5144" s="16" t="s">
        <v>407</v>
      </c>
      <c r="W5144" s="17" t="s">
        <v>185</v>
      </c>
    </row>
    <row r="5145" ht="15.75" customHeight="1">
      <c r="A5145" s="14" t="s">
        <v>12236</v>
      </c>
      <c r="B5145" s="14" t="s">
        <v>12237</v>
      </c>
      <c r="C5145" s="14">
        <v>1974.0</v>
      </c>
      <c r="D5145" s="14">
        <v>64.0</v>
      </c>
      <c r="E5145" s="14">
        <v>226240.0</v>
      </c>
      <c r="F5145" s="14" t="s">
        <v>12238</v>
      </c>
      <c r="G5145" s="14" t="s">
        <v>12239</v>
      </c>
      <c r="H5145" s="14" t="s">
        <v>12240</v>
      </c>
      <c r="I5145" s="14">
        <v>0.898</v>
      </c>
      <c r="J5145" s="14">
        <v>0.365</v>
      </c>
      <c r="K5145" s="14">
        <v>0.7509250743107198</v>
      </c>
      <c r="L5145" s="14">
        <v>0.0462</v>
      </c>
      <c r="M5145" s="14">
        <v>0.159</v>
      </c>
      <c r="N5145" s="14">
        <v>9.28E-6</v>
      </c>
      <c r="O5145" s="14">
        <v>0.132</v>
      </c>
      <c r="P5145" s="14">
        <v>0.563</v>
      </c>
      <c r="Q5145" s="14">
        <v>98.53</v>
      </c>
      <c r="R5145" s="14">
        <v>0.0</v>
      </c>
      <c r="S5145" s="14">
        <v>1.0</v>
      </c>
      <c r="T5145" s="14" t="s">
        <v>103</v>
      </c>
      <c r="U5145" s="14" t="s">
        <v>35</v>
      </c>
      <c r="V5145" s="16" t="s">
        <v>333</v>
      </c>
      <c r="W5145" s="17" t="s">
        <v>185</v>
      </c>
    </row>
    <row r="5146" ht="15.75" customHeight="1">
      <c r="A5146" s="14" t="s">
        <v>12241</v>
      </c>
      <c r="B5146" s="14" t="s">
        <v>12242</v>
      </c>
      <c r="C5146" s="14">
        <v>1964.0</v>
      </c>
      <c r="D5146" s="14">
        <v>64.0</v>
      </c>
      <c r="E5146" s="14">
        <v>158200.0</v>
      </c>
      <c r="F5146" s="14" t="s">
        <v>12243</v>
      </c>
      <c r="G5146" s="14" t="s">
        <v>12244</v>
      </c>
      <c r="H5146" s="14" t="s">
        <v>12245</v>
      </c>
      <c r="I5146" s="14">
        <v>0.602</v>
      </c>
      <c r="J5146" s="14">
        <v>0.684</v>
      </c>
      <c r="K5146" s="14">
        <v>0.8029217376253306</v>
      </c>
      <c r="L5146" s="14">
        <v>0.029</v>
      </c>
      <c r="M5146" s="14">
        <v>0.103</v>
      </c>
      <c r="N5146" s="14">
        <v>0.0</v>
      </c>
      <c r="O5146" s="14">
        <v>0.175</v>
      </c>
      <c r="P5146" s="14">
        <v>0.961</v>
      </c>
      <c r="Q5146" s="14">
        <v>133.0</v>
      </c>
      <c r="R5146" s="14">
        <v>7.0</v>
      </c>
      <c r="S5146" s="14">
        <v>1.0</v>
      </c>
      <c r="T5146" s="14" t="s">
        <v>103</v>
      </c>
      <c r="U5146" s="14" t="s">
        <v>35</v>
      </c>
      <c r="V5146" s="16" t="s">
        <v>819</v>
      </c>
      <c r="W5146" s="17" t="s">
        <v>185</v>
      </c>
    </row>
    <row r="5147" ht="15.75" customHeight="1">
      <c r="A5147" s="14" t="s">
        <v>12246</v>
      </c>
      <c r="B5147" s="14" t="s">
        <v>12247</v>
      </c>
      <c r="C5147" s="14">
        <v>2009.0</v>
      </c>
      <c r="D5147" s="14">
        <v>64.0</v>
      </c>
      <c r="E5147" s="14">
        <v>383546.0</v>
      </c>
      <c r="F5147" s="14" t="s">
        <v>12248</v>
      </c>
      <c r="G5147" s="14" t="s">
        <v>12250</v>
      </c>
      <c r="H5147" s="14" t="s">
        <v>12252</v>
      </c>
      <c r="I5147" s="14">
        <v>0.738</v>
      </c>
      <c r="J5147" s="14">
        <v>0.607</v>
      </c>
      <c r="K5147" s="14">
        <v>0.8903599768808342</v>
      </c>
      <c r="L5147" s="14">
        <v>0.0845</v>
      </c>
      <c r="M5147" s="14">
        <v>0.00746</v>
      </c>
      <c r="N5147" s="14">
        <v>0.324</v>
      </c>
      <c r="O5147" s="14">
        <v>0.0699</v>
      </c>
      <c r="P5147" s="14">
        <v>0.78</v>
      </c>
      <c r="Q5147" s="14">
        <v>131.98</v>
      </c>
      <c r="R5147" s="14">
        <v>8.0</v>
      </c>
      <c r="S5147" s="14">
        <v>0.0</v>
      </c>
      <c r="T5147" s="14" t="s">
        <v>103</v>
      </c>
      <c r="U5147" s="14" t="s">
        <v>68</v>
      </c>
      <c r="V5147" s="16" t="s">
        <v>181</v>
      </c>
      <c r="W5147" s="17" t="s">
        <v>185</v>
      </c>
    </row>
    <row r="5148" ht="15.75" customHeight="1">
      <c r="A5148" s="14" t="s">
        <v>23515</v>
      </c>
      <c r="B5148" s="14" t="s">
        <v>23516</v>
      </c>
      <c r="C5148" s="14">
        <v>2021.0</v>
      </c>
      <c r="D5148" s="14">
        <v>64.0</v>
      </c>
      <c r="E5148" s="14">
        <v>349546.0</v>
      </c>
      <c r="F5148" s="14" t="s">
        <v>6605</v>
      </c>
      <c r="G5148" s="14" t="s">
        <v>23438</v>
      </c>
      <c r="H5148" s="14" t="s">
        <v>23517</v>
      </c>
      <c r="I5148" s="14">
        <v>0.839</v>
      </c>
      <c r="J5148" s="14">
        <v>0.711</v>
      </c>
      <c r="K5148" s="14">
        <v>0.8732487754609706</v>
      </c>
      <c r="L5148" s="14">
        <v>0.0473</v>
      </c>
      <c r="M5148" s="14">
        <v>0.398</v>
      </c>
      <c r="N5148" s="14">
        <v>2.02E-6</v>
      </c>
      <c r="O5148" s="14">
        <v>0.118</v>
      </c>
      <c r="P5148" s="14">
        <v>0.573</v>
      </c>
      <c r="Q5148" s="14">
        <v>97.99</v>
      </c>
      <c r="R5148" s="14">
        <v>6.0</v>
      </c>
      <c r="S5148" s="14">
        <v>0.0</v>
      </c>
      <c r="T5148" s="14" t="s">
        <v>1264</v>
      </c>
      <c r="U5148" s="14" t="s">
        <v>68</v>
      </c>
      <c r="V5148" s="16" t="s">
        <v>333</v>
      </c>
      <c r="W5148" s="17" t="s">
        <v>185</v>
      </c>
    </row>
    <row r="5149" ht="15.75" customHeight="1">
      <c r="A5149" s="14" t="s">
        <v>12253</v>
      </c>
      <c r="B5149" s="14" t="s">
        <v>12254</v>
      </c>
      <c r="C5149" s="14">
        <v>2017.0</v>
      </c>
      <c r="D5149" s="14">
        <v>64.0</v>
      </c>
      <c r="E5149" s="14">
        <v>214647.0</v>
      </c>
      <c r="F5149" s="14" t="s">
        <v>1267</v>
      </c>
      <c r="G5149" s="14" t="s">
        <v>8626</v>
      </c>
      <c r="H5149" s="14" t="s">
        <v>12254</v>
      </c>
      <c r="I5149" s="14">
        <v>0.965</v>
      </c>
      <c r="J5149" s="14">
        <v>0.414</v>
      </c>
      <c r="K5149" s="14">
        <v>0.8374221974881308</v>
      </c>
      <c r="L5149" s="14">
        <v>0.0712</v>
      </c>
      <c r="M5149" s="14">
        <v>0.189</v>
      </c>
      <c r="N5149" s="14">
        <v>0.0</v>
      </c>
      <c r="O5149" s="14">
        <v>0.0767</v>
      </c>
      <c r="P5149" s="14">
        <v>0.729</v>
      </c>
      <c r="Q5149" s="14">
        <v>121.03</v>
      </c>
      <c r="R5149" s="14">
        <v>1.0</v>
      </c>
      <c r="S5149" s="14">
        <v>1.0</v>
      </c>
      <c r="T5149" s="14" t="s">
        <v>103</v>
      </c>
      <c r="U5149" s="14" t="s">
        <v>94</v>
      </c>
      <c r="V5149" s="16" t="s">
        <v>181</v>
      </c>
      <c r="W5149" s="17" t="s">
        <v>185</v>
      </c>
    </row>
    <row r="5150" ht="15.75" customHeight="1">
      <c r="A5150" s="14" t="s">
        <v>23518</v>
      </c>
      <c r="B5150" s="14" t="s">
        <v>23519</v>
      </c>
      <c r="C5150" s="14">
        <v>1992.0</v>
      </c>
      <c r="D5150" s="14">
        <v>64.0</v>
      </c>
      <c r="E5150" s="14">
        <v>276226.0</v>
      </c>
      <c r="F5150" s="14" t="s">
        <v>23520</v>
      </c>
      <c r="G5150" s="14" t="s">
        <v>21946</v>
      </c>
      <c r="H5150" s="14" t="s">
        <v>23521</v>
      </c>
      <c r="I5150" s="14">
        <v>0.594</v>
      </c>
      <c r="J5150" s="14">
        <v>0.835</v>
      </c>
      <c r="K5150" s="14">
        <v>0.8453575171465927</v>
      </c>
      <c r="L5150" s="14">
        <v>0.032</v>
      </c>
      <c r="M5150" s="14">
        <v>0.0389</v>
      </c>
      <c r="N5150" s="14">
        <v>5.53E-4</v>
      </c>
      <c r="O5150" s="14">
        <v>0.0681</v>
      </c>
      <c r="P5150" s="14">
        <v>0.897</v>
      </c>
      <c r="Q5150" s="14">
        <v>90.03</v>
      </c>
      <c r="R5150" s="14">
        <v>4.0</v>
      </c>
      <c r="S5150" s="14">
        <v>1.0</v>
      </c>
      <c r="T5150" s="14" t="s">
        <v>1264</v>
      </c>
      <c r="U5150" s="14" t="s">
        <v>94</v>
      </c>
      <c r="V5150" s="16" t="s">
        <v>560</v>
      </c>
      <c r="W5150" s="17" t="s">
        <v>185</v>
      </c>
    </row>
    <row r="5151" ht="15.75" customHeight="1">
      <c r="A5151" s="14" t="s">
        <v>7897</v>
      </c>
      <c r="B5151" s="14" t="s">
        <v>7898</v>
      </c>
      <c r="C5151" s="14">
        <v>2022.0</v>
      </c>
      <c r="D5151" s="14">
        <v>64.0</v>
      </c>
      <c r="E5151" s="14">
        <v>196363.0</v>
      </c>
      <c r="F5151" s="14" t="s">
        <v>7899</v>
      </c>
      <c r="G5151" s="14" t="s">
        <v>7900</v>
      </c>
      <c r="H5151" s="14" t="s">
        <v>7898</v>
      </c>
      <c r="I5151" s="14">
        <v>0.816</v>
      </c>
      <c r="J5151" s="14">
        <v>0.875</v>
      </c>
      <c r="K5151" s="14">
        <v>0.8713665433047856</v>
      </c>
      <c r="L5151" s="14">
        <v>0.0311</v>
      </c>
      <c r="M5151" s="14">
        <v>0.203</v>
      </c>
      <c r="N5151" s="14">
        <v>0.0</v>
      </c>
      <c r="O5151" s="14">
        <v>0.209</v>
      </c>
      <c r="P5151" s="14">
        <v>0.491</v>
      </c>
      <c r="Q5151" s="14">
        <v>131.96</v>
      </c>
      <c r="R5151" s="14">
        <v>11.0</v>
      </c>
      <c r="S5151" s="14">
        <v>1.0</v>
      </c>
      <c r="T5151" s="14" t="s">
        <v>103</v>
      </c>
      <c r="U5151" s="14" t="s">
        <v>94</v>
      </c>
      <c r="V5151" s="16" t="s">
        <v>54</v>
      </c>
      <c r="W5151" s="17" t="s">
        <v>251</v>
      </c>
    </row>
    <row r="5152" ht="15.75" customHeight="1">
      <c r="A5152" s="14" t="s">
        <v>12256</v>
      </c>
      <c r="B5152" s="14" t="s">
        <v>9223</v>
      </c>
      <c r="C5152" s="14">
        <v>2016.0</v>
      </c>
      <c r="D5152" s="14">
        <v>64.0</v>
      </c>
      <c r="E5152" s="14">
        <v>265600.0</v>
      </c>
      <c r="F5152" s="14" t="s">
        <v>10790</v>
      </c>
      <c r="G5152" s="14" t="s">
        <v>6075</v>
      </c>
      <c r="H5152" s="14" t="s">
        <v>9542</v>
      </c>
      <c r="I5152" s="14">
        <v>0.665</v>
      </c>
      <c r="J5152" s="14">
        <v>0.771</v>
      </c>
      <c r="K5152" s="14">
        <v>0.8508758796044988</v>
      </c>
      <c r="L5152" s="14">
        <v>0.0533</v>
      </c>
      <c r="M5152" s="14">
        <v>0.0155</v>
      </c>
      <c r="N5152" s="14">
        <v>9.6E-6</v>
      </c>
      <c r="O5152" s="14">
        <v>0.46</v>
      </c>
      <c r="P5152" s="14">
        <v>0.764</v>
      </c>
      <c r="Q5152" s="14">
        <v>109.95</v>
      </c>
      <c r="R5152" s="14">
        <v>0.0</v>
      </c>
      <c r="S5152" s="14">
        <v>1.0</v>
      </c>
      <c r="T5152" s="14" t="s">
        <v>103</v>
      </c>
      <c r="U5152" s="14" t="s">
        <v>94</v>
      </c>
      <c r="V5152" s="16" t="s">
        <v>181</v>
      </c>
      <c r="W5152" s="17" t="s">
        <v>185</v>
      </c>
    </row>
    <row r="5153" ht="15.75" customHeight="1">
      <c r="A5153" s="14" t="s">
        <v>12257</v>
      </c>
      <c r="B5153" s="14" t="s">
        <v>12258</v>
      </c>
      <c r="C5153" s="14">
        <v>2020.0</v>
      </c>
      <c r="D5153" s="14">
        <v>64.0</v>
      </c>
      <c r="E5153" s="14">
        <v>198995.0</v>
      </c>
      <c r="F5153" s="14" t="s">
        <v>12260</v>
      </c>
      <c r="G5153" s="14" t="s">
        <v>12261</v>
      </c>
      <c r="H5153" s="14" t="s">
        <v>12262</v>
      </c>
      <c r="I5153" s="14">
        <v>0.647</v>
      </c>
      <c r="J5153" s="14">
        <v>0.726</v>
      </c>
      <c r="K5153" s="14">
        <v>0.8806065920715119</v>
      </c>
      <c r="L5153" s="14">
        <v>0.0552</v>
      </c>
      <c r="M5153" s="14">
        <v>0.157</v>
      </c>
      <c r="N5153" s="14">
        <v>0.0</v>
      </c>
      <c r="O5153" s="14">
        <v>0.0844</v>
      </c>
      <c r="P5153" s="14">
        <v>0.769</v>
      </c>
      <c r="Q5153" s="14">
        <v>115.0</v>
      </c>
      <c r="R5153" s="14">
        <v>3.0</v>
      </c>
      <c r="S5153" s="14">
        <v>0.0</v>
      </c>
      <c r="T5153" s="14" t="s">
        <v>103</v>
      </c>
      <c r="U5153" s="14" t="s">
        <v>94</v>
      </c>
      <c r="V5153" s="16" t="s">
        <v>181</v>
      </c>
      <c r="W5153" s="17" t="s">
        <v>185</v>
      </c>
    </row>
    <row r="5154" ht="15.75" customHeight="1">
      <c r="A5154" s="14" t="s">
        <v>7903</v>
      </c>
      <c r="B5154" s="14" t="s">
        <v>7904</v>
      </c>
      <c r="C5154" s="14">
        <v>2024.0</v>
      </c>
      <c r="D5154" s="77">
        <v>65.0</v>
      </c>
      <c r="E5154" s="14">
        <v>263133.0</v>
      </c>
      <c r="F5154" s="14" t="s">
        <v>194</v>
      </c>
      <c r="G5154" s="14" t="s">
        <v>2405</v>
      </c>
      <c r="H5154" s="14" t="s">
        <v>220</v>
      </c>
      <c r="I5154" s="14">
        <v>0.531</v>
      </c>
      <c r="J5154" s="14">
        <v>0.302</v>
      </c>
      <c r="K5154" s="14">
        <v>0.7255791072075466</v>
      </c>
      <c r="L5154" s="14">
        <v>0.029</v>
      </c>
      <c r="M5154" s="14">
        <v>0.773</v>
      </c>
      <c r="N5154" s="14">
        <v>4.8E-4</v>
      </c>
      <c r="O5154" s="14">
        <v>0.105</v>
      </c>
      <c r="P5154" s="14">
        <v>0.181</v>
      </c>
      <c r="Q5154" s="14">
        <v>134.925</v>
      </c>
      <c r="R5154" s="14">
        <v>6.0</v>
      </c>
      <c r="S5154" s="14">
        <v>0.0</v>
      </c>
      <c r="T5154" s="14" t="s">
        <v>104</v>
      </c>
      <c r="U5154" s="14" t="s">
        <v>35</v>
      </c>
      <c r="V5154" s="16" t="s">
        <v>58</v>
      </c>
      <c r="W5154" s="17" t="s">
        <v>251</v>
      </c>
    </row>
    <row r="5155" ht="15.75" customHeight="1">
      <c r="A5155" s="14" t="s">
        <v>12263</v>
      </c>
      <c r="B5155" s="14" t="s">
        <v>12264</v>
      </c>
      <c r="C5155" s="14">
        <v>1992.0</v>
      </c>
      <c r="D5155" s="78">
        <v>65.0</v>
      </c>
      <c r="E5155" s="14">
        <v>316533.0</v>
      </c>
      <c r="F5155" s="14" t="s">
        <v>209</v>
      </c>
      <c r="G5155" s="14" t="s">
        <v>2426</v>
      </c>
      <c r="H5155" s="14" t="s">
        <v>8150</v>
      </c>
      <c r="I5155" s="14">
        <v>0.538</v>
      </c>
      <c r="J5155" s="14">
        <v>0.622</v>
      </c>
      <c r="K5155" s="14">
        <v>0.7573203858413938</v>
      </c>
      <c r="L5155" s="14">
        <v>0.0371</v>
      </c>
      <c r="M5155" s="14">
        <v>0.895</v>
      </c>
      <c r="N5155" s="14">
        <v>0.00221</v>
      </c>
      <c r="O5155" s="14">
        <v>0.129</v>
      </c>
      <c r="P5155" s="14">
        <v>0.801</v>
      </c>
      <c r="Q5155" s="14">
        <v>120.454</v>
      </c>
      <c r="R5155" s="14">
        <v>6.0</v>
      </c>
      <c r="S5155" s="14">
        <v>0.0</v>
      </c>
      <c r="T5155" s="14" t="s">
        <v>104</v>
      </c>
      <c r="U5155" s="14" t="s">
        <v>35</v>
      </c>
      <c r="V5155" s="16" t="s">
        <v>560</v>
      </c>
      <c r="W5155" s="17" t="s">
        <v>185</v>
      </c>
    </row>
    <row r="5156" ht="15.75" customHeight="1">
      <c r="A5156" s="14" t="s">
        <v>12267</v>
      </c>
      <c r="B5156" s="14" t="s">
        <v>12268</v>
      </c>
      <c r="C5156" s="14">
        <v>1965.0</v>
      </c>
      <c r="D5156" s="77">
        <v>65.0</v>
      </c>
      <c r="E5156" s="14">
        <v>245733.0</v>
      </c>
      <c r="F5156" s="14" t="s">
        <v>156</v>
      </c>
      <c r="G5156" s="14" t="s">
        <v>157</v>
      </c>
      <c r="H5156" s="14" t="s">
        <v>12269</v>
      </c>
      <c r="I5156" s="14">
        <v>0.513</v>
      </c>
      <c r="J5156" s="14">
        <v>0.735</v>
      </c>
      <c r="K5156" s="14">
        <v>0.8275404786681596</v>
      </c>
      <c r="L5156" s="14">
        <v>0.0743</v>
      </c>
      <c r="M5156" s="14">
        <v>0.908</v>
      </c>
      <c r="N5156" s="14">
        <v>2.0E-4</v>
      </c>
      <c r="O5156" s="14">
        <v>0.306</v>
      </c>
      <c r="P5156" s="14">
        <v>0.808</v>
      </c>
      <c r="Q5156" s="14">
        <v>133.485</v>
      </c>
      <c r="R5156" s="14">
        <v>7.0</v>
      </c>
      <c r="S5156" s="14">
        <v>0.0</v>
      </c>
      <c r="T5156" s="14" t="s">
        <v>104</v>
      </c>
      <c r="U5156" s="14" t="s">
        <v>35</v>
      </c>
      <c r="V5156" s="16" t="s">
        <v>560</v>
      </c>
      <c r="W5156" s="17" t="s">
        <v>185</v>
      </c>
    </row>
    <row r="5157" ht="15.75" customHeight="1">
      <c r="A5157" s="14" t="s">
        <v>12271</v>
      </c>
      <c r="B5157" s="14" t="s">
        <v>12272</v>
      </c>
      <c r="C5157" s="14">
        <v>1969.0</v>
      </c>
      <c r="D5157" s="78">
        <v>65.0</v>
      </c>
      <c r="E5157" s="14">
        <v>216466.0</v>
      </c>
      <c r="F5157" s="14" t="s">
        <v>156</v>
      </c>
      <c r="G5157" s="14" t="s">
        <v>157</v>
      </c>
      <c r="H5157" s="14" t="s">
        <v>12273</v>
      </c>
      <c r="I5157" s="14">
        <v>0.539</v>
      </c>
      <c r="J5157" s="14">
        <v>0.752</v>
      </c>
      <c r="K5157" s="14">
        <v>0.8636237246622972</v>
      </c>
      <c r="L5157" s="14">
        <v>0.252</v>
      </c>
      <c r="M5157" s="14">
        <v>0.949</v>
      </c>
      <c r="N5157" s="14">
        <v>0.00276</v>
      </c>
      <c r="O5157" s="14">
        <v>0.0787</v>
      </c>
      <c r="P5157" s="14">
        <v>0.853</v>
      </c>
      <c r="Q5157" s="14">
        <v>84.962</v>
      </c>
      <c r="R5157" s="14">
        <v>9.0</v>
      </c>
      <c r="S5157" s="14">
        <v>1.0</v>
      </c>
      <c r="T5157" s="14" t="s">
        <v>104</v>
      </c>
      <c r="U5157" s="14" t="s">
        <v>35</v>
      </c>
      <c r="V5157" s="16" t="s">
        <v>560</v>
      </c>
      <c r="W5157" s="17" t="s">
        <v>185</v>
      </c>
    </row>
    <row r="5158" ht="15.75" customHeight="1">
      <c r="A5158" s="14" t="s">
        <v>12274</v>
      </c>
      <c r="B5158" s="14" t="s">
        <v>12275</v>
      </c>
      <c r="C5158" s="14">
        <v>1977.0</v>
      </c>
      <c r="D5158" s="77">
        <v>65.0</v>
      </c>
      <c r="E5158" s="14">
        <v>424986.0</v>
      </c>
      <c r="F5158" s="14" t="s">
        <v>156</v>
      </c>
      <c r="G5158" s="14" t="s">
        <v>2904</v>
      </c>
      <c r="H5158" s="14" t="s">
        <v>2905</v>
      </c>
      <c r="I5158" s="14">
        <v>0.395</v>
      </c>
      <c r="J5158" s="14">
        <v>0.711</v>
      </c>
      <c r="K5158" s="14">
        <v>0.8032425726519531</v>
      </c>
      <c r="L5158" s="14">
        <v>0.0968</v>
      </c>
      <c r="M5158" s="14">
        <v>0.673</v>
      </c>
      <c r="N5158" s="14">
        <v>4.35E-6</v>
      </c>
      <c r="O5158" s="14">
        <v>0.102</v>
      </c>
      <c r="P5158" s="14">
        <v>0.715</v>
      </c>
      <c r="Q5158" s="14">
        <v>97.214</v>
      </c>
      <c r="R5158" s="14">
        <v>1.0</v>
      </c>
      <c r="S5158" s="14">
        <v>0.0</v>
      </c>
      <c r="T5158" s="14" t="s">
        <v>104</v>
      </c>
      <c r="U5158" s="14" t="s">
        <v>68</v>
      </c>
      <c r="V5158" s="16" t="s">
        <v>181</v>
      </c>
      <c r="W5158" s="17" t="s">
        <v>185</v>
      </c>
    </row>
    <row r="5159" ht="15.75" customHeight="1">
      <c r="A5159" s="14" t="s">
        <v>7908</v>
      </c>
      <c r="B5159" s="14" t="s">
        <v>7910</v>
      </c>
      <c r="C5159" s="14">
        <v>1963.0</v>
      </c>
      <c r="D5159" s="78">
        <v>65.0</v>
      </c>
      <c r="E5159" s="14">
        <v>199426.0</v>
      </c>
      <c r="F5159" s="14" t="s">
        <v>156</v>
      </c>
      <c r="G5159" s="14" t="s">
        <v>157</v>
      </c>
      <c r="H5159" s="14" t="s">
        <v>7911</v>
      </c>
      <c r="I5159" s="14">
        <v>0.363</v>
      </c>
      <c r="J5159" s="14">
        <v>0.097</v>
      </c>
      <c r="K5159" s="14">
        <v>0.6088593245223011</v>
      </c>
      <c r="L5159" s="14">
        <v>0.0596</v>
      </c>
      <c r="M5159" s="14">
        <v>0.992</v>
      </c>
      <c r="N5159" s="14">
        <v>0.553</v>
      </c>
      <c r="O5159" s="14">
        <v>0.16</v>
      </c>
      <c r="P5159" s="14">
        <v>0.282</v>
      </c>
      <c r="Q5159" s="14">
        <v>85.964</v>
      </c>
      <c r="R5159" s="14">
        <v>7.0</v>
      </c>
      <c r="S5159" s="14">
        <v>0.0</v>
      </c>
      <c r="T5159" s="14" t="s">
        <v>104</v>
      </c>
      <c r="U5159" s="14" t="s">
        <v>35</v>
      </c>
      <c r="V5159" s="16" t="s">
        <v>36</v>
      </c>
      <c r="W5159" s="17" t="s">
        <v>251</v>
      </c>
    </row>
    <row r="5160" ht="15.75" customHeight="1">
      <c r="A5160" s="14" t="s">
        <v>12277</v>
      </c>
      <c r="B5160" s="14" t="s">
        <v>12278</v>
      </c>
      <c r="C5160" s="14">
        <v>2015.0</v>
      </c>
      <c r="D5160" s="77">
        <v>65.0</v>
      </c>
      <c r="E5160" s="14">
        <v>266819.0</v>
      </c>
      <c r="F5160" s="14" t="s">
        <v>156</v>
      </c>
      <c r="G5160" s="14" t="s">
        <v>3665</v>
      </c>
      <c r="H5160" s="14" t="s">
        <v>178</v>
      </c>
      <c r="I5160" s="14">
        <v>0.616</v>
      </c>
      <c r="J5160" s="14">
        <v>0.763</v>
      </c>
      <c r="K5160" s="14">
        <v>0.833764678184635</v>
      </c>
      <c r="L5160" s="14">
        <v>0.0383</v>
      </c>
      <c r="M5160" s="14">
        <v>0.824</v>
      </c>
      <c r="N5160" s="14">
        <v>5.94E-6</v>
      </c>
      <c r="O5160" s="14">
        <v>0.612</v>
      </c>
      <c r="P5160" s="14">
        <v>0.936</v>
      </c>
      <c r="Q5160" s="14">
        <v>131.136</v>
      </c>
      <c r="R5160" s="14">
        <v>0.0</v>
      </c>
      <c r="S5160" s="14">
        <v>0.0</v>
      </c>
      <c r="T5160" s="14" t="s">
        <v>104</v>
      </c>
      <c r="U5160" s="14" t="s">
        <v>35</v>
      </c>
      <c r="V5160" s="16" t="s">
        <v>819</v>
      </c>
      <c r="W5160" s="17" t="s">
        <v>185</v>
      </c>
    </row>
    <row r="5161" ht="15.75" customHeight="1">
      <c r="A5161" s="14" t="s">
        <v>7916</v>
      </c>
      <c r="B5161" s="14" t="s">
        <v>7917</v>
      </c>
      <c r="C5161" s="14">
        <v>1992.0</v>
      </c>
      <c r="D5161" s="78">
        <v>65.0</v>
      </c>
      <c r="E5161" s="14">
        <v>238826.0</v>
      </c>
      <c r="F5161" s="14" t="s">
        <v>327</v>
      </c>
      <c r="G5161" s="14" t="s">
        <v>7918</v>
      </c>
      <c r="H5161" s="14" t="s">
        <v>2399</v>
      </c>
      <c r="I5161" s="14">
        <v>0.385</v>
      </c>
      <c r="J5161" s="14">
        <v>0.398</v>
      </c>
      <c r="K5161" s="14">
        <v>0.7010459221718169</v>
      </c>
      <c r="L5161" s="14">
        <v>0.0454</v>
      </c>
      <c r="M5161" s="14">
        <v>0.571</v>
      </c>
      <c r="N5161" s="14">
        <v>0.00106</v>
      </c>
      <c r="O5161" s="14">
        <v>0.655</v>
      </c>
      <c r="P5161" s="14">
        <v>0.441</v>
      </c>
      <c r="Q5161" s="14">
        <v>62.711</v>
      </c>
      <c r="R5161" s="14">
        <v>10.0</v>
      </c>
      <c r="S5161" s="14">
        <v>1.0</v>
      </c>
      <c r="T5161" s="14" t="s">
        <v>104</v>
      </c>
      <c r="U5161" s="14" t="s">
        <v>35</v>
      </c>
      <c r="V5161" s="16" t="s">
        <v>54</v>
      </c>
      <c r="W5161" s="17" t="s">
        <v>251</v>
      </c>
    </row>
    <row r="5162" ht="15.75" customHeight="1">
      <c r="A5162" s="14" t="s">
        <v>12281</v>
      </c>
      <c r="B5162" s="14" t="s">
        <v>12282</v>
      </c>
      <c r="C5162" s="14">
        <v>2023.0</v>
      </c>
      <c r="D5162" s="77">
        <v>65.0</v>
      </c>
      <c r="E5162" s="14">
        <v>205648.0</v>
      </c>
      <c r="F5162" s="14" t="s">
        <v>194</v>
      </c>
      <c r="G5162" s="14" t="s">
        <v>1253</v>
      </c>
      <c r="H5162" s="14" t="s">
        <v>1254</v>
      </c>
      <c r="I5162" s="14">
        <v>0.48</v>
      </c>
      <c r="J5162" s="14">
        <v>0.648</v>
      </c>
      <c r="K5162" s="14">
        <v>0.6444934014791673</v>
      </c>
      <c r="L5162" s="14">
        <v>0.0306</v>
      </c>
      <c r="M5162" s="14">
        <v>0.307</v>
      </c>
      <c r="N5162" s="14">
        <v>0.93</v>
      </c>
      <c r="O5162" s="14">
        <v>0.117</v>
      </c>
      <c r="P5162" s="14">
        <v>0.964</v>
      </c>
      <c r="Q5162" s="14">
        <v>145.857</v>
      </c>
      <c r="R5162" s="14">
        <v>10.0</v>
      </c>
      <c r="S5162" s="14">
        <v>0.0</v>
      </c>
      <c r="T5162" s="14" t="s">
        <v>104</v>
      </c>
      <c r="U5162" s="14" t="s">
        <v>35</v>
      </c>
      <c r="V5162" s="16" t="s">
        <v>819</v>
      </c>
      <c r="W5162" s="17" t="s">
        <v>185</v>
      </c>
    </row>
    <row r="5163" ht="15.75" customHeight="1">
      <c r="A5163" s="14" t="s">
        <v>7922</v>
      </c>
      <c r="B5163" s="14" t="s">
        <v>7923</v>
      </c>
      <c r="C5163" s="14">
        <v>1994.0</v>
      </c>
      <c r="D5163" s="78">
        <v>65.0</v>
      </c>
      <c r="E5163" s="14">
        <v>104666.0</v>
      </c>
      <c r="F5163" s="14" t="s">
        <v>209</v>
      </c>
      <c r="G5163" s="14" t="s">
        <v>2426</v>
      </c>
      <c r="H5163" s="14" t="s">
        <v>7924</v>
      </c>
      <c r="I5163" s="14">
        <v>0.236</v>
      </c>
      <c r="J5163" s="14">
        <v>0.462</v>
      </c>
      <c r="K5163" s="14">
        <v>0.726648557296288</v>
      </c>
      <c r="L5163" s="14">
        <v>0.0407</v>
      </c>
      <c r="M5163" s="14">
        <v>0.637</v>
      </c>
      <c r="N5163" s="14">
        <v>6.84E-4</v>
      </c>
      <c r="O5163" s="14">
        <v>0.129</v>
      </c>
      <c r="P5163" s="14">
        <v>0.397</v>
      </c>
      <c r="Q5163" s="14">
        <v>141.942</v>
      </c>
      <c r="R5163" s="14">
        <v>11.0</v>
      </c>
      <c r="S5163" s="14">
        <v>1.0</v>
      </c>
      <c r="T5163" s="14" t="s">
        <v>104</v>
      </c>
      <c r="U5163" s="14" t="s">
        <v>68</v>
      </c>
      <c r="V5163" s="16" t="s">
        <v>45</v>
      </c>
      <c r="W5163" s="17" t="s">
        <v>251</v>
      </c>
    </row>
    <row r="5164" ht="15.75" customHeight="1">
      <c r="A5164" s="14" t="s">
        <v>12284</v>
      </c>
      <c r="B5164" s="14" t="s">
        <v>12285</v>
      </c>
      <c r="C5164" s="14">
        <v>1981.0</v>
      </c>
      <c r="D5164" s="77">
        <v>65.0</v>
      </c>
      <c r="E5164" s="14">
        <v>318693.0</v>
      </c>
      <c r="F5164" s="14" t="s">
        <v>170</v>
      </c>
      <c r="G5164" s="14" t="s">
        <v>176</v>
      </c>
      <c r="H5164" s="14" t="s">
        <v>4069</v>
      </c>
      <c r="I5164" s="14">
        <v>0.418</v>
      </c>
      <c r="J5164" s="14">
        <v>0.576</v>
      </c>
      <c r="K5164" s="14">
        <v>0.7569995508147713</v>
      </c>
      <c r="L5164" s="14">
        <v>0.0536</v>
      </c>
      <c r="M5164" s="14">
        <v>0.859</v>
      </c>
      <c r="N5164" s="14">
        <v>1.26E-4</v>
      </c>
      <c r="O5164" s="14">
        <v>0.175</v>
      </c>
      <c r="P5164" s="14">
        <v>0.661</v>
      </c>
      <c r="Q5164" s="14">
        <v>126.212</v>
      </c>
      <c r="R5164" s="14">
        <v>11.0</v>
      </c>
      <c r="S5164" s="14">
        <v>1.0</v>
      </c>
      <c r="T5164" s="14" t="s">
        <v>104</v>
      </c>
      <c r="U5164" s="14" t="s">
        <v>35</v>
      </c>
      <c r="V5164" s="16" t="s">
        <v>407</v>
      </c>
      <c r="W5164" s="17" t="s">
        <v>185</v>
      </c>
    </row>
    <row r="5165" ht="15.75" customHeight="1">
      <c r="A5165" s="14" t="s">
        <v>7929</v>
      </c>
      <c r="B5165" s="14" t="s">
        <v>7930</v>
      </c>
      <c r="C5165" s="14">
        <v>2022.0</v>
      </c>
      <c r="D5165" s="78">
        <v>65.0</v>
      </c>
      <c r="E5165" s="14">
        <v>166145.0</v>
      </c>
      <c r="F5165" s="14" t="s">
        <v>2252</v>
      </c>
      <c r="G5165" s="14" t="s">
        <v>2254</v>
      </c>
      <c r="H5165" s="14" t="s">
        <v>7931</v>
      </c>
      <c r="I5165" s="14">
        <v>0.442</v>
      </c>
      <c r="J5165" s="14">
        <v>0.787</v>
      </c>
      <c r="K5165" s="14">
        <v>0.8302996598971126</v>
      </c>
      <c r="L5165" s="14">
        <v>0.13</v>
      </c>
      <c r="M5165" s="14">
        <v>0.0269</v>
      </c>
      <c r="N5165" s="14">
        <v>0.0216</v>
      </c>
      <c r="O5165" s="14">
        <v>0.387</v>
      </c>
      <c r="P5165" s="14">
        <v>0.203</v>
      </c>
      <c r="Q5165" s="14">
        <v>120.176</v>
      </c>
      <c r="R5165" s="14">
        <v>1.0</v>
      </c>
      <c r="S5165" s="14">
        <v>1.0</v>
      </c>
      <c r="T5165" s="14" t="s">
        <v>104</v>
      </c>
      <c r="U5165" s="14" t="s">
        <v>35</v>
      </c>
      <c r="V5165" s="16" t="s">
        <v>36</v>
      </c>
      <c r="W5165" s="17" t="s">
        <v>251</v>
      </c>
    </row>
    <row r="5166" ht="15.75" customHeight="1">
      <c r="A5166" s="14" t="s">
        <v>7936</v>
      </c>
      <c r="B5166" s="14" t="s">
        <v>7937</v>
      </c>
      <c r="C5166" s="14">
        <v>2019.0</v>
      </c>
      <c r="D5166" s="77">
        <v>65.0</v>
      </c>
      <c r="E5166" s="14">
        <v>262173.0</v>
      </c>
      <c r="F5166" s="14" t="s">
        <v>7938</v>
      </c>
      <c r="G5166" s="14" t="s">
        <v>7939</v>
      </c>
      <c r="H5166" s="14" t="s">
        <v>7940</v>
      </c>
      <c r="I5166" s="14">
        <v>0.526</v>
      </c>
      <c r="J5166" s="14">
        <v>0.104</v>
      </c>
      <c r="K5166" s="14">
        <v>0.5272388937495511</v>
      </c>
      <c r="L5166" s="14">
        <v>0.0351</v>
      </c>
      <c r="M5166" s="14">
        <v>0.95</v>
      </c>
      <c r="N5166" s="14">
        <v>0.0265</v>
      </c>
      <c r="O5166" s="14">
        <v>0.109</v>
      </c>
      <c r="P5166" s="14">
        <v>0.413</v>
      </c>
      <c r="Q5166" s="14">
        <v>117.436</v>
      </c>
      <c r="R5166" s="14">
        <v>0.0</v>
      </c>
      <c r="S5166" s="14">
        <v>1.0</v>
      </c>
      <c r="T5166" s="14" t="s">
        <v>104</v>
      </c>
      <c r="U5166" s="14" t="s">
        <v>35</v>
      </c>
      <c r="V5166" s="16" t="s">
        <v>54</v>
      </c>
      <c r="W5166" s="17" t="s">
        <v>251</v>
      </c>
    </row>
    <row r="5167" ht="15.75" customHeight="1">
      <c r="A5167" s="14" t="s">
        <v>7944</v>
      </c>
      <c r="B5167" s="14" t="s">
        <v>7945</v>
      </c>
      <c r="C5167" s="14">
        <v>2019.0</v>
      </c>
      <c r="D5167" s="78">
        <v>65.0</v>
      </c>
      <c r="E5167" s="14">
        <v>225000.0</v>
      </c>
      <c r="F5167" s="14" t="s">
        <v>7938</v>
      </c>
      <c r="G5167" s="14" t="s">
        <v>7939</v>
      </c>
      <c r="H5167" s="14" t="s">
        <v>7940</v>
      </c>
      <c r="I5167" s="14">
        <v>0.575</v>
      </c>
      <c r="J5167" s="14">
        <v>0.218</v>
      </c>
      <c r="K5167" s="14">
        <v>0.6587384766612039</v>
      </c>
      <c r="L5167" s="14">
        <v>0.0277</v>
      </c>
      <c r="M5167" s="14">
        <v>0.762</v>
      </c>
      <c r="N5167" s="14">
        <v>1.77E-5</v>
      </c>
      <c r="O5167" s="14">
        <v>0.113</v>
      </c>
      <c r="P5167" s="14">
        <v>0.36</v>
      </c>
      <c r="Q5167" s="14">
        <v>84.08</v>
      </c>
      <c r="R5167" s="14">
        <v>2.0</v>
      </c>
      <c r="S5167" s="14">
        <v>1.0</v>
      </c>
      <c r="T5167" s="14" t="s">
        <v>104</v>
      </c>
      <c r="U5167" s="14" t="s">
        <v>35</v>
      </c>
      <c r="V5167" s="16" t="s">
        <v>45</v>
      </c>
      <c r="W5167" s="17" t="s">
        <v>251</v>
      </c>
    </row>
    <row r="5168" ht="15.75" customHeight="1">
      <c r="A5168" s="14" t="s">
        <v>7948</v>
      </c>
      <c r="B5168" s="14" t="s">
        <v>7949</v>
      </c>
      <c r="C5168" s="14">
        <v>2019.0</v>
      </c>
      <c r="D5168" s="77">
        <v>65.0</v>
      </c>
      <c r="E5168" s="14">
        <v>218000.0</v>
      </c>
      <c r="F5168" s="14" t="s">
        <v>7938</v>
      </c>
      <c r="G5168" s="14" t="s">
        <v>7939</v>
      </c>
      <c r="H5168" s="14" t="s">
        <v>7940</v>
      </c>
      <c r="I5168" s="14">
        <v>0.615</v>
      </c>
      <c r="J5168" s="14">
        <v>0.163</v>
      </c>
      <c r="K5168" s="14">
        <v>0.6510384360222652</v>
      </c>
      <c r="L5168" s="14">
        <v>0.034</v>
      </c>
      <c r="M5168" s="14">
        <v>0.861</v>
      </c>
      <c r="N5168" s="14">
        <v>0.00546</v>
      </c>
      <c r="O5168" s="14">
        <v>0.0823</v>
      </c>
      <c r="P5168" s="14">
        <v>0.246</v>
      </c>
      <c r="Q5168" s="14">
        <v>89.647</v>
      </c>
      <c r="R5168" s="14">
        <v>7.0</v>
      </c>
      <c r="S5168" s="14">
        <v>1.0</v>
      </c>
      <c r="T5168" s="14" t="s">
        <v>104</v>
      </c>
      <c r="U5168" s="14" t="s">
        <v>35</v>
      </c>
      <c r="V5168" s="16" t="s">
        <v>36</v>
      </c>
      <c r="W5168" s="17" t="s">
        <v>251</v>
      </c>
    </row>
    <row r="5169" ht="15.75" customHeight="1">
      <c r="A5169" s="14" t="s">
        <v>12286</v>
      </c>
      <c r="B5169" s="14" t="s">
        <v>12287</v>
      </c>
      <c r="C5169" s="14">
        <v>1987.0</v>
      </c>
      <c r="D5169" s="78">
        <v>65.0</v>
      </c>
      <c r="E5169" s="14">
        <v>211960.0</v>
      </c>
      <c r="F5169" s="14" t="s">
        <v>1782</v>
      </c>
      <c r="G5169" s="14" t="s">
        <v>12288</v>
      </c>
      <c r="H5169" s="14" t="s">
        <v>12289</v>
      </c>
      <c r="I5169" s="14">
        <v>0.61</v>
      </c>
      <c r="J5169" s="14">
        <v>0.445</v>
      </c>
      <c r="K5169" s="14">
        <v>0.7886338844397445</v>
      </c>
      <c r="L5169" s="14">
        <v>0.0315</v>
      </c>
      <c r="M5169" s="14">
        <v>0.331</v>
      </c>
      <c r="N5169" s="14">
        <v>0.0131</v>
      </c>
      <c r="O5169" s="14">
        <v>0.148</v>
      </c>
      <c r="P5169" s="14">
        <v>0.858</v>
      </c>
      <c r="Q5169" s="14">
        <v>126.346</v>
      </c>
      <c r="R5169" s="14">
        <v>10.0</v>
      </c>
      <c r="S5169" s="14">
        <v>0.0</v>
      </c>
      <c r="T5169" s="14" t="s">
        <v>104</v>
      </c>
      <c r="U5169" s="14" t="s">
        <v>35</v>
      </c>
      <c r="V5169" s="16" t="s">
        <v>560</v>
      </c>
      <c r="W5169" s="17" t="s">
        <v>185</v>
      </c>
    </row>
    <row r="5170" ht="15.75" customHeight="1">
      <c r="A5170" s="14" t="s">
        <v>12291</v>
      </c>
      <c r="B5170" s="14" t="s">
        <v>12292</v>
      </c>
      <c r="C5170" s="14">
        <v>2022.0</v>
      </c>
      <c r="D5170" s="77">
        <v>65.0</v>
      </c>
      <c r="E5170" s="14">
        <v>262675.0</v>
      </c>
      <c r="F5170" s="14" t="s">
        <v>147</v>
      </c>
      <c r="G5170" s="14" t="s">
        <v>1533</v>
      </c>
      <c r="H5170" s="14" t="s">
        <v>1534</v>
      </c>
      <c r="I5170" s="14">
        <v>0.658</v>
      </c>
      <c r="J5170" s="14">
        <v>0.929</v>
      </c>
      <c r="K5170" s="14">
        <v>0.8520308857003395</v>
      </c>
      <c r="L5170" s="14">
        <v>0.0386</v>
      </c>
      <c r="M5170" s="14">
        <v>0.162</v>
      </c>
      <c r="N5170" s="14">
        <v>0.749</v>
      </c>
      <c r="O5170" s="14">
        <v>0.0689</v>
      </c>
      <c r="P5170" s="14">
        <v>0.775</v>
      </c>
      <c r="Q5170" s="14">
        <v>94.988</v>
      </c>
      <c r="R5170" s="14">
        <v>1.0</v>
      </c>
      <c r="S5170" s="14">
        <v>1.0</v>
      </c>
      <c r="T5170" s="14" t="s">
        <v>104</v>
      </c>
      <c r="U5170" s="14" t="s">
        <v>35</v>
      </c>
      <c r="V5170" s="16" t="s">
        <v>181</v>
      </c>
      <c r="W5170" s="17" t="s">
        <v>185</v>
      </c>
    </row>
    <row r="5171" ht="15.75" customHeight="1">
      <c r="A5171" s="14" t="s">
        <v>12293</v>
      </c>
      <c r="B5171" s="14" t="s">
        <v>12294</v>
      </c>
      <c r="C5171" s="14">
        <v>2022.0</v>
      </c>
      <c r="D5171" s="78">
        <v>65.0</v>
      </c>
      <c r="E5171" s="14">
        <v>225090.0</v>
      </c>
      <c r="F5171" s="14" t="s">
        <v>327</v>
      </c>
      <c r="G5171" s="14" t="s">
        <v>1533</v>
      </c>
      <c r="H5171" s="14" t="s">
        <v>1534</v>
      </c>
      <c r="I5171" s="14">
        <v>0.649</v>
      </c>
      <c r="J5171" s="14">
        <v>0.87</v>
      </c>
      <c r="K5171" s="14">
        <v>0.7867088742800098</v>
      </c>
      <c r="L5171" s="14">
        <v>0.0544</v>
      </c>
      <c r="M5171" s="14">
        <v>1.42E-4</v>
      </c>
      <c r="N5171" s="14">
        <v>0.739</v>
      </c>
      <c r="O5171" s="14">
        <v>0.23</v>
      </c>
      <c r="P5171" s="14">
        <v>0.963</v>
      </c>
      <c r="Q5171" s="14">
        <v>127.974</v>
      </c>
      <c r="R5171" s="14">
        <v>0.0</v>
      </c>
      <c r="S5171" s="14">
        <v>1.0</v>
      </c>
      <c r="T5171" s="14" t="s">
        <v>104</v>
      </c>
      <c r="U5171" s="14" t="s">
        <v>35</v>
      </c>
      <c r="V5171" s="16" t="s">
        <v>819</v>
      </c>
      <c r="W5171" s="17" t="s">
        <v>185</v>
      </c>
    </row>
    <row r="5172" ht="15.75" customHeight="1">
      <c r="A5172" s="14" t="s">
        <v>12297</v>
      </c>
      <c r="B5172" s="14" t="s">
        <v>12298</v>
      </c>
      <c r="C5172" s="14">
        <v>2022.0</v>
      </c>
      <c r="D5172" s="77">
        <v>65.0</v>
      </c>
      <c r="E5172" s="14">
        <v>306408.0</v>
      </c>
      <c r="F5172" s="14" t="s">
        <v>203</v>
      </c>
      <c r="G5172" s="14" t="s">
        <v>1533</v>
      </c>
      <c r="H5172" s="14" t="s">
        <v>1534</v>
      </c>
      <c r="I5172" s="14">
        <v>0.523</v>
      </c>
      <c r="J5172" s="14">
        <v>0.475</v>
      </c>
      <c r="K5172" s="14">
        <v>0.7256860522164208</v>
      </c>
      <c r="L5172" s="14">
        <v>0.142</v>
      </c>
      <c r="M5172" s="14">
        <v>0.0671</v>
      </c>
      <c r="N5172" s="14">
        <v>0.0109</v>
      </c>
      <c r="O5172" s="14">
        <v>0.293</v>
      </c>
      <c r="P5172" s="14">
        <v>0.517</v>
      </c>
      <c r="Q5172" s="14">
        <v>96.584</v>
      </c>
      <c r="R5172" s="14">
        <v>0.0</v>
      </c>
      <c r="S5172" s="14">
        <v>1.0</v>
      </c>
      <c r="T5172" s="14" t="s">
        <v>104</v>
      </c>
      <c r="U5172" s="14" t="s">
        <v>35</v>
      </c>
      <c r="V5172" s="16" t="s">
        <v>333</v>
      </c>
      <c r="W5172" s="17" t="s">
        <v>185</v>
      </c>
    </row>
    <row r="5173" ht="15.75" customHeight="1">
      <c r="A5173" s="14" t="s">
        <v>12299</v>
      </c>
      <c r="B5173" s="14" t="s">
        <v>12300</v>
      </c>
      <c r="C5173" s="14">
        <v>2022.0</v>
      </c>
      <c r="D5173" s="78">
        <v>65.0</v>
      </c>
      <c r="E5173" s="14">
        <v>223473.0</v>
      </c>
      <c r="F5173" s="14" t="s">
        <v>170</v>
      </c>
      <c r="G5173" s="14" t="s">
        <v>1533</v>
      </c>
      <c r="H5173" s="14" t="s">
        <v>1534</v>
      </c>
      <c r="I5173" s="14">
        <v>0.684</v>
      </c>
      <c r="J5173" s="14">
        <v>0.572</v>
      </c>
      <c r="K5173" s="14">
        <v>0.7676298846968617</v>
      </c>
      <c r="L5173" s="14">
        <v>0.0494</v>
      </c>
      <c r="M5173" s="14">
        <v>0.0155</v>
      </c>
      <c r="N5173" s="14">
        <v>0.249</v>
      </c>
      <c r="O5173" s="14">
        <v>0.147</v>
      </c>
      <c r="P5173" s="14">
        <v>0.911</v>
      </c>
      <c r="Q5173" s="14">
        <v>128.001</v>
      </c>
      <c r="R5173" s="14">
        <v>7.0</v>
      </c>
      <c r="S5173" s="14">
        <v>1.0</v>
      </c>
      <c r="T5173" s="14" t="s">
        <v>104</v>
      </c>
      <c r="U5173" s="14" t="s">
        <v>35</v>
      </c>
      <c r="V5173" s="16" t="s">
        <v>819</v>
      </c>
      <c r="W5173" s="17" t="s">
        <v>185</v>
      </c>
    </row>
    <row r="5174" ht="15.75" customHeight="1">
      <c r="A5174" s="14" t="s">
        <v>12302</v>
      </c>
      <c r="B5174" s="14" t="s">
        <v>12303</v>
      </c>
      <c r="C5174" s="14">
        <v>2022.0</v>
      </c>
      <c r="D5174" s="77">
        <v>65.0</v>
      </c>
      <c r="E5174" s="14">
        <v>172850.0</v>
      </c>
      <c r="F5174" s="14" t="s">
        <v>255</v>
      </c>
      <c r="G5174" s="14" t="s">
        <v>1957</v>
      </c>
      <c r="H5174" s="14" t="s">
        <v>1534</v>
      </c>
      <c r="I5174" s="14">
        <v>0.707</v>
      </c>
      <c r="J5174" s="14">
        <v>0.899</v>
      </c>
      <c r="K5174" s="14">
        <v>0.7990503283040865</v>
      </c>
      <c r="L5174" s="14">
        <v>0.0504</v>
      </c>
      <c r="M5174" s="14">
        <v>0.0142</v>
      </c>
      <c r="N5174" s="14">
        <v>0.764</v>
      </c>
      <c r="O5174" s="14">
        <v>0.284</v>
      </c>
      <c r="P5174" s="14">
        <v>0.973</v>
      </c>
      <c r="Q5174" s="14">
        <v>120.004</v>
      </c>
      <c r="R5174" s="14">
        <v>10.0</v>
      </c>
      <c r="S5174" s="14">
        <v>0.0</v>
      </c>
      <c r="T5174" s="14" t="s">
        <v>104</v>
      </c>
      <c r="U5174" s="14" t="s">
        <v>35</v>
      </c>
      <c r="V5174" s="16" t="s">
        <v>819</v>
      </c>
      <c r="W5174" s="17" t="s">
        <v>185</v>
      </c>
    </row>
    <row r="5175" ht="15.75" customHeight="1">
      <c r="A5175" s="14" t="s">
        <v>12304</v>
      </c>
      <c r="B5175" s="14" t="s">
        <v>12305</v>
      </c>
      <c r="C5175" s="14">
        <v>2024.0</v>
      </c>
      <c r="D5175" s="78">
        <v>65.0</v>
      </c>
      <c r="E5175" s="14">
        <v>179999.0</v>
      </c>
      <c r="F5175" s="14" t="s">
        <v>273</v>
      </c>
      <c r="G5175" s="14" t="s">
        <v>429</v>
      </c>
      <c r="H5175" s="14" t="s">
        <v>431</v>
      </c>
      <c r="I5175" s="14">
        <v>0.836</v>
      </c>
      <c r="J5175" s="14">
        <v>0.638</v>
      </c>
      <c r="K5175" s="14">
        <v>0.67178576774385</v>
      </c>
      <c r="L5175" s="14">
        <v>0.0418</v>
      </c>
      <c r="M5175" s="14">
        <v>0.00646</v>
      </c>
      <c r="N5175" s="14">
        <v>3.61E-6</v>
      </c>
      <c r="O5175" s="14">
        <v>0.164</v>
      </c>
      <c r="P5175" s="14">
        <v>0.823</v>
      </c>
      <c r="Q5175" s="14">
        <v>130.036</v>
      </c>
      <c r="R5175" s="14">
        <v>8.0</v>
      </c>
      <c r="S5175" s="14">
        <v>0.0</v>
      </c>
      <c r="T5175" s="14" t="s">
        <v>104</v>
      </c>
      <c r="U5175" s="14" t="s">
        <v>68</v>
      </c>
      <c r="V5175" s="16" t="s">
        <v>560</v>
      </c>
      <c r="W5175" s="17" t="s">
        <v>185</v>
      </c>
    </row>
    <row r="5176" ht="15.75" customHeight="1">
      <c r="A5176" s="14" t="s">
        <v>7953</v>
      </c>
      <c r="B5176" s="14" t="s">
        <v>7954</v>
      </c>
      <c r="C5176" s="14">
        <v>2022.0</v>
      </c>
      <c r="D5176" s="77">
        <v>65.0</v>
      </c>
      <c r="E5176" s="14">
        <v>96052.0</v>
      </c>
      <c r="F5176" s="14" t="s">
        <v>1782</v>
      </c>
      <c r="G5176" s="14" t="s">
        <v>1537</v>
      </c>
      <c r="H5176" s="14" t="s">
        <v>1538</v>
      </c>
      <c r="I5176" s="14">
        <v>0.812</v>
      </c>
      <c r="J5176" s="14">
        <v>0.569</v>
      </c>
      <c r="K5176" s="14">
        <v>0.8078625970353163</v>
      </c>
      <c r="L5176" s="14">
        <v>0.0492</v>
      </c>
      <c r="M5176" s="14">
        <v>0.16</v>
      </c>
      <c r="N5176" s="14">
        <v>0.94</v>
      </c>
      <c r="O5176" s="14">
        <v>0.11</v>
      </c>
      <c r="P5176" s="14">
        <v>0.14</v>
      </c>
      <c r="Q5176" s="14">
        <v>129.927</v>
      </c>
      <c r="R5176" s="14">
        <v>6.0</v>
      </c>
      <c r="S5176" s="14">
        <v>1.0</v>
      </c>
      <c r="T5176" s="14" t="s">
        <v>104</v>
      </c>
      <c r="U5176" s="14" t="s">
        <v>35</v>
      </c>
      <c r="V5176" s="16" t="s">
        <v>58</v>
      </c>
      <c r="W5176" s="17" t="s">
        <v>251</v>
      </c>
    </row>
    <row r="5177" ht="15.75" customHeight="1">
      <c r="A5177" s="14" t="s">
        <v>12309</v>
      </c>
      <c r="B5177" s="14" t="s">
        <v>12310</v>
      </c>
      <c r="C5177" s="14">
        <v>2016.0</v>
      </c>
      <c r="D5177" s="78">
        <v>65.0</v>
      </c>
      <c r="E5177" s="14">
        <v>406840.0</v>
      </c>
      <c r="F5177" s="14" t="s">
        <v>194</v>
      </c>
      <c r="G5177" s="14" t="s">
        <v>12311</v>
      </c>
      <c r="H5177" s="14" t="s">
        <v>3822</v>
      </c>
      <c r="I5177" s="14">
        <v>0.775</v>
      </c>
      <c r="J5177" s="14">
        <v>0.749</v>
      </c>
      <c r="K5177" s="14">
        <v>0.7665390456063453</v>
      </c>
      <c r="L5177" s="14">
        <v>0.0695</v>
      </c>
      <c r="M5177" s="14">
        <v>0.153</v>
      </c>
      <c r="N5177" s="14">
        <v>6.38E-6</v>
      </c>
      <c r="O5177" s="14">
        <v>0.155</v>
      </c>
      <c r="P5177" s="14">
        <v>0.65</v>
      </c>
      <c r="Q5177" s="14">
        <v>120.982</v>
      </c>
      <c r="R5177" s="14">
        <v>11.0</v>
      </c>
      <c r="S5177" s="14">
        <v>0.0</v>
      </c>
      <c r="T5177" s="14" t="s">
        <v>104</v>
      </c>
      <c r="U5177" s="14" t="s">
        <v>68</v>
      </c>
      <c r="V5177" s="16" t="s">
        <v>407</v>
      </c>
      <c r="W5177" s="17" t="s">
        <v>185</v>
      </c>
    </row>
    <row r="5178" ht="15.75" customHeight="1">
      <c r="A5178" s="14" t="s">
        <v>7961</v>
      </c>
      <c r="B5178" s="14" t="s">
        <v>7962</v>
      </c>
      <c r="C5178" s="14">
        <v>2014.0</v>
      </c>
      <c r="D5178" s="77">
        <v>65.0</v>
      </c>
      <c r="E5178" s="14">
        <v>278813.0</v>
      </c>
      <c r="F5178" s="14" t="s">
        <v>1782</v>
      </c>
      <c r="G5178" s="14" t="s">
        <v>7963</v>
      </c>
      <c r="H5178" s="14" t="s">
        <v>7964</v>
      </c>
      <c r="I5178" s="14">
        <v>0.77</v>
      </c>
      <c r="J5178" s="14">
        <v>0.59</v>
      </c>
      <c r="K5178" s="14">
        <v>0.7174085085295617</v>
      </c>
      <c r="L5178" s="14">
        <v>0.0715</v>
      </c>
      <c r="M5178" s="14">
        <v>0.00241</v>
      </c>
      <c r="N5178" s="14">
        <v>0.75</v>
      </c>
      <c r="O5178" s="14">
        <v>0.0835</v>
      </c>
      <c r="P5178" s="14">
        <v>0.208</v>
      </c>
      <c r="Q5178" s="14">
        <v>114.986</v>
      </c>
      <c r="R5178" s="14">
        <v>0.0</v>
      </c>
      <c r="S5178" s="14">
        <v>1.0</v>
      </c>
      <c r="T5178" s="14" t="s">
        <v>104</v>
      </c>
      <c r="U5178" s="14" t="s">
        <v>68</v>
      </c>
      <c r="V5178" s="16" t="s">
        <v>36</v>
      </c>
      <c r="W5178" s="17" t="s">
        <v>251</v>
      </c>
    </row>
    <row r="5179" ht="15.75" customHeight="1">
      <c r="A5179" s="14" t="s">
        <v>12312</v>
      </c>
      <c r="B5179" s="14" t="s">
        <v>12313</v>
      </c>
      <c r="C5179" s="14">
        <v>2008.0</v>
      </c>
      <c r="D5179" s="78">
        <v>65.0</v>
      </c>
      <c r="E5179" s="14">
        <v>140668.0</v>
      </c>
      <c r="F5179" s="14" t="s">
        <v>156</v>
      </c>
      <c r="G5179" s="14" t="s">
        <v>157</v>
      </c>
      <c r="H5179" s="14" t="s">
        <v>461</v>
      </c>
      <c r="I5179" s="14">
        <v>0.378</v>
      </c>
      <c r="J5179" s="14">
        <v>0.155</v>
      </c>
      <c r="K5179" s="14">
        <v>0.5071332320812112</v>
      </c>
      <c r="L5179" s="14">
        <v>0.0557</v>
      </c>
      <c r="M5179" s="14">
        <v>0.991</v>
      </c>
      <c r="N5179" s="14">
        <v>0.909</v>
      </c>
      <c r="O5179" s="14">
        <v>0.0974</v>
      </c>
      <c r="P5179" s="14">
        <v>0.63</v>
      </c>
      <c r="Q5179" s="14">
        <v>122.517</v>
      </c>
      <c r="R5179" s="14">
        <v>2.0</v>
      </c>
      <c r="S5179" s="14">
        <v>1.0</v>
      </c>
      <c r="T5179" s="14" t="s">
        <v>104</v>
      </c>
      <c r="U5179" s="14" t="s">
        <v>35</v>
      </c>
      <c r="V5179" s="16" t="s">
        <v>407</v>
      </c>
      <c r="W5179" s="17" t="s">
        <v>185</v>
      </c>
    </row>
    <row r="5180" ht="15.75" customHeight="1">
      <c r="A5180" s="14" t="s">
        <v>12315</v>
      </c>
      <c r="B5180" s="14" t="s">
        <v>12317</v>
      </c>
      <c r="C5180" s="14">
        <v>2008.0</v>
      </c>
      <c r="D5180" s="77">
        <v>65.0</v>
      </c>
      <c r="E5180" s="14">
        <v>186657.0</v>
      </c>
      <c r="F5180" s="14" t="s">
        <v>731</v>
      </c>
      <c r="G5180" s="14" t="s">
        <v>2964</v>
      </c>
      <c r="H5180" s="14" t="s">
        <v>461</v>
      </c>
      <c r="I5180" s="14">
        <v>0.447</v>
      </c>
      <c r="J5180" s="14">
        <v>0.217</v>
      </c>
      <c r="K5180" s="14">
        <v>0.5549804290515052</v>
      </c>
      <c r="L5180" s="14">
        <v>0.0535</v>
      </c>
      <c r="M5180" s="14">
        <v>0.98</v>
      </c>
      <c r="N5180" s="14">
        <v>0.952</v>
      </c>
      <c r="O5180" s="14">
        <v>0.289</v>
      </c>
      <c r="P5180" s="14">
        <v>0.561</v>
      </c>
      <c r="Q5180" s="14">
        <v>122.131</v>
      </c>
      <c r="R5180" s="14">
        <v>7.0</v>
      </c>
      <c r="S5180" s="14">
        <v>0.0</v>
      </c>
      <c r="T5180" s="14" t="s">
        <v>104</v>
      </c>
      <c r="U5180" s="14" t="s">
        <v>35</v>
      </c>
      <c r="V5180" s="16" t="s">
        <v>333</v>
      </c>
      <c r="W5180" s="17" t="s">
        <v>185</v>
      </c>
    </row>
    <row r="5181" ht="15.75" customHeight="1">
      <c r="A5181" s="14" t="s">
        <v>7967</v>
      </c>
      <c r="B5181" s="14" t="s">
        <v>7968</v>
      </c>
      <c r="C5181" s="14">
        <v>1979.0</v>
      </c>
      <c r="D5181" s="78">
        <v>65.0</v>
      </c>
      <c r="E5181" s="14">
        <v>201760.0</v>
      </c>
      <c r="F5181" s="14" t="s">
        <v>368</v>
      </c>
      <c r="G5181" s="14" t="s">
        <v>1802</v>
      </c>
      <c r="H5181" s="14" t="s">
        <v>286</v>
      </c>
      <c r="I5181" s="14">
        <v>0.48</v>
      </c>
      <c r="J5181" s="14">
        <v>0.308</v>
      </c>
      <c r="K5181" s="14">
        <v>0.670908818671082</v>
      </c>
      <c r="L5181" s="14">
        <v>0.032</v>
      </c>
      <c r="M5181" s="14">
        <v>0.977</v>
      </c>
      <c r="N5181" s="14">
        <v>2.53E-6</v>
      </c>
      <c r="O5181" s="14">
        <v>0.139</v>
      </c>
      <c r="P5181" s="14">
        <v>0.459</v>
      </c>
      <c r="Q5181" s="14">
        <v>97.318</v>
      </c>
      <c r="R5181" s="14">
        <v>3.0</v>
      </c>
      <c r="S5181" s="14">
        <v>1.0</v>
      </c>
      <c r="T5181" s="14" t="s">
        <v>34</v>
      </c>
      <c r="U5181" s="14" t="s">
        <v>35</v>
      </c>
      <c r="V5181" s="16" t="s">
        <v>54</v>
      </c>
      <c r="W5181" s="17" t="s">
        <v>251</v>
      </c>
    </row>
    <row r="5182" ht="15.75" customHeight="1">
      <c r="A5182" s="14" t="s">
        <v>7972</v>
      </c>
      <c r="B5182" s="14" t="s">
        <v>7973</v>
      </c>
      <c r="C5182" s="14">
        <v>1979.0</v>
      </c>
      <c r="D5182" s="77">
        <v>65.0</v>
      </c>
      <c r="E5182" s="14">
        <v>164120.0</v>
      </c>
      <c r="F5182" s="14" t="s">
        <v>445</v>
      </c>
      <c r="G5182" s="14" t="s">
        <v>7975</v>
      </c>
      <c r="H5182" s="14" t="s">
        <v>7976</v>
      </c>
      <c r="I5182" s="14">
        <v>0.411</v>
      </c>
      <c r="J5182" s="14">
        <v>0.227</v>
      </c>
      <c r="K5182" s="14">
        <v>0.6180138172819282</v>
      </c>
      <c r="L5182" s="14">
        <v>0.0429</v>
      </c>
      <c r="M5182" s="14">
        <v>0.987</v>
      </c>
      <c r="N5182" s="14">
        <v>0.658</v>
      </c>
      <c r="O5182" s="14">
        <v>0.192</v>
      </c>
      <c r="P5182" s="14">
        <v>0.462</v>
      </c>
      <c r="Q5182" s="14">
        <v>124.863</v>
      </c>
      <c r="R5182" s="14">
        <v>0.0</v>
      </c>
      <c r="S5182" s="14">
        <v>1.0</v>
      </c>
      <c r="T5182" s="14" t="s">
        <v>34</v>
      </c>
      <c r="U5182" s="14" t="s">
        <v>35</v>
      </c>
      <c r="V5182" s="16" t="s">
        <v>54</v>
      </c>
      <c r="W5182" s="17" t="s">
        <v>251</v>
      </c>
    </row>
    <row r="5183" ht="15.75" customHeight="1">
      <c r="A5183" s="14" t="s">
        <v>7979</v>
      </c>
      <c r="B5183" s="14" t="s">
        <v>7980</v>
      </c>
      <c r="C5183" s="14">
        <v>2003.0</v>
      </c>
      <c r="D5183" s="14">
        <v>65.0</v>
      </c>
      <c r="E5183" s="14">
        <v>277720.0</v>
      </c>
      <c r="F5183" s="14" t="s">
        <v>7769</v>
      </c>
      <c r="G5183" s="14" t="s">
        <v>7981</v>
      </c>
      <c r="H5183" s="14" t="s">
        <v>7982</v>
      </c>
      <c r="I5183" s="14">
        <v>0.28</v>
      </c>
      <c r="J5183" s="14">
        <v>0.344</v>
      </c>
      <c r="K5183" s="14">
        <v>0.7054734455392068</v>
      </c>
      <c r="L5183" s="14">
        <v>0.0293</v>
      </c>
      <c r="M5183" s="14">
        <v>0.715</v>
      </c>
      <c r="N5183" s="14">
        <v>0.00642</v>
      </c>
      <c r="O5183" s="14">
        <v>0.133</v>
      </c>
      <c r="P5183" s="14">
        <v>0.232</v>
      </c>
      <c r="Q5183" s="14">
        <v>171.14</v>
      </c>
      <c r="R5183" s="14">
        <v>0.0</v>
      </c>
      <c r="S5183" s="14">
        <v>1.0</v>
      </c>
      <c r="T5183" s="14" t="s">
        <v>103</v>
      </c>
      <c r="U5183" s="14" t="s">
        <v>35</v>
      </c>
      <c r="V5183" s="16" t="s">
        <v>36</v>
      </c>
      <c r="W5183" s="17" t="s">
        <v>251</v>
      </c>
    </row>
    <row r="5184" ht="15.75" customHeight="1">
      <c r="A5184" s="14" t="s">
        <v>23522</v>
      </c>
      <c r="B5184" s="14" t="s">
        <v>23194</v>
      </c>
      <c r="C5184" s="14">
        <v>2015.0</v>
      </c>
      <c r="D5184" s="14">
        <v>65.0</v>
      </c>
      <c r="E5184" s="14">
        <v>302026.0</v>
      </c>
      <c r="F5184" s="14" t="s">
        <v>16815</v>
      </c>
      <c r="G5184" s="14" t="s">
        <v>23196</v>
      </c>
      <c r="H5184" s="14" t="s">
        <v>23523</v>
      </c>
      <c r="I5184" s="14">
        <v>0.698</v>
      </c>
      <c r="J5184" s="14">
        <v>0.872</v>
      </c>
      <c r="K5184" s="14">
        <v>0.9282826770276074</v>
      </c>
      <c r="L5184" s="14">
        <v>0.0456</v>
      </c>
      <c r="M5184" s="14">
        <v>0.583</v>
      </c>
      <c r="N5184" s="14">
        <v>0.00946</v>
      </c>
      <c r="O5184" s="14">
        <v>0.0848</v>
      </c>
      <c r="P5184" s="14">
        <v>0.62</v>
      </c>
      <c r="Q5184" s="14">
        <v>179.56</v>
      </c>
      <c r="R5184" s="14">
        <v>0.0</v>
      </c>
      <c r="S5184" s="14">
        <v>1.0</v>
      </c>
      <c r="T5184" s="14" t="s">
        <v>1264</v>
      </c>
      <c r="U5184" s="14" t="s">
        <v>35</v>
      </c>
      <c r="V5184" s="16" t="s">
        <v>407</v>
      </c>
      <c r="W5184" s="17" t="s">
        <v>185</v>
      </c>
    </row>
    <row r="5185" ht="15.75" customHeight="1">
      <c r="A5185" s="14" t="s">
        <v>7985</v>
      </c>
      <c r="B5185" s="14" t="s">
        <v>7986</v>
      </c>
      <c r="C5185" s="14">
        <v>2014.0</v>
      </c>
      <c r="D5185" s="14">
        <v>65.0</v>
      </c>
      <c r="E5185" s="14">
        <v>395986.0</v>
      </c>
      <c r="F5185" s="14" t="s">
        <v>7989</v>
      </c>
      <c r="G5185" s="14" t="s">
        <v>7460</v>
      </c>
      <c r="H5185" s="14" t="s">
        <v>7986</v>
      </c>
      <c r="I5185" s="14">
        <v>0.508</v>
      </c>
      <c r="J5185" s="14">
        <v>0.763</v>
      </c>
      <c r="K5185" s="14">
        <v>0.8979102945073492</v>
      </c>
      <c r="L5185" s="14">
        <v>0.0516</v>
      </c>
      <c r="M5185" s="14">
        <v>0.16</v>
      </c>
      <c r="N5185" s="14">
        <v>0.0</v>
      </c>
      <c r="O5185" s="14">
        <v>0.118</v>
      </c>
      <c r="P5185" s="14">
        <v>0.476</v>
      </c>
      <c r="Q5185" s="14">
        <v>139.65</v>
      </c>
      <c r="R5185" s="14">
        <v>8.0</v>
      </c>
      <c r="S5185" s="14">
        <v>1.0</v>
      </c>
      <c r="T5185" s="14" t="s">
        <v>103</v>
      </c>
      <c r="U5185" s="14" t="s">
        <v>68</v>
      </c>
      <c r="V5185" s="16" t="s">
        <v>54</v>
      </c>
      <c r="W5185" s="17" t="s">
        <v>251</v>
      </c>
    </row>
    <row r="5186" ht="15.75" customHeight="1">
      <c r="A5186" s="14" t="s">
        <v>23524</v>
      </c>
      <c r="B5186" s="14" t="s">
        <v>23525</v>
      </c>
      <c r="C5186" s="14">
        <v>1995.0</v>
      </c>
      <c r="D5186" s="14">
        <v>65.0</v>
      </c>
      <c r="E5186" s="14">
        <v>194693.0</v>
      </c>
      <c r="F5186" s="14" t="s">
        <v>23025</v>
      </c>
      <c r="G5186" s="14" t="s">
        <v>23026</v>
      </c>
      <c r="H5186" s="14" t="s">
        <v>23526</v>
      </c>
      <c r="I5186" s="14">
        <v>0.604</v>
      </c>
      <c r="J5186" s="14">
        <v>0.594</v>
      </c>
      <c r="K5186" s="14">
        <v>0.7281457874205263</v>
      </c>
      <c r="L5186" s="14">
        <v>0.0309</v>
      </c>
      <c r="M5186" s="14">
        <v>0.0301</v>
      </c>
      <c r="N5186" s="14">
        <v>0.0</v>
      </c>
      <c r="O5186" s="14">
        <v>0.11</v>
      </c>
      <c r="P5186" s="14">
        <v>0.527</v>
      </c>
      <c r="Q5186" s="14">
        <v>138.86</v>
      </c>
      <c r="R5186" s="14">
        <v>2.0</v>
      </c>
      <c r="S5186" s="14">
        <v>1.0</v>
      </c>
      <c r="T5186" s="14" t="s">
        <v>1264</v>
      </c>
      <c r="U5186" s="14" t="s">
        <v>35</v>
      </c>
      <c r="V5186" s="16" t="s">
        <v>333</v>
      </c>
      <c r="W5186" s="17" t="s">
        <v>185</v>
      </c>
    </row>
    <row r="5187" ht="15.75" customHeight="1">
      <c r="A5187" s="14" t="s">
        <v>7991</v>
      </c>
      <c r="B5187" s="14" t="s">
        <v>7993</v>
      </c>
      <c r="C5187" s="14">
        <v>2021.0</v>
      </c>
      <c r="D5187" s="14">
        <v>65.0</v>
      </c>
      <c r="E5187" s="14">
        <v>268717.0</v>
      </c>
      <c r="F5187" s="14" t="s">
        <v>1267</v>
      </c>
      <c r="G5187" s="14" t="s">
        <v>7995</v>
      </c>
      <c r="H5187" s="14" t="s">
        <v>7996</v>
      </c>
      <c r="I5187" s="14">
        <v>0.33</v>
      </c>
      <c r="J5187" s="14">
        <v>0.709</v>
      </c>
      <c r="K5187" s="14">
        <v>0.9032147669475069</v>
      </c>
      <c r="L5187" s="14">
        <v>0.0312</v>
      </c>
      <c r="M5187" s="14">
        <v>0.0411</v>
      </c>
      <c r="N5187" s="14">
        <v>0.0</v>
      </c>
      <c r="O5187" s="14">
        <v>0.0896</v>
      </c>
      <c r="P5187" s="14">
        <v>0.222</v>
      </c>
      <c r="Q5187" s="14">
        <v>101.673</v>
      </c>
      <c r="R5187" s="14">
        <v>8.0</v>
      </c>
      <c r="S5187" s="14">
        <v>0.0</v>
      </c>
      <c r="T5187" s="14" t="s">
        <v>103</v>
      </c>
      <c r="U5187" s="14" t="s">
        <v>35</v>
      </c>
      <c r="V5187" s="16" t="s">
        <v>36</v>
      </c>
      <c r="W5187" s="17" t="s">
        <v>251</v>
      </c>
    </row>
    <row r="5188" ht="15.75" customHeight="1">
      <c r="A5188" s="14" t="s">
        <v>8002</v>
      </c>
      <c r="B5188" s="14" t="s">
        <v>8003</v>
      </c>
      <c r="C5188" s="14">
        <v>2010.0</v>
      </c>
      <c r="D5188" s="14">
        <v>65.0</v>
      </c>
      <c r="E5188" s="14">
        <v>293040.0</v>
      </c>
      <c r="F5188" s="14" t="s">
        <v>8004</v>
      </c>
      <c r="G5188" s="14" t="s">
        <v>6831</v>
      </c>
      <c r="H5188" s="14" t="s">
        <v>8005</v>
      </c>
      <c r="I5188" s="14">
        <v>0.517</v>
      </c>
      <c r="J5188" s="14">
        <v>0.606</v>
      </c>
      <c r="K5188" s="14">
        <v>0.8504908775725518</v>
      </c>
      <c r="L5188" s="14">
        <v>0.0289</v>
      </c>
      <c r="M5188" s="14">
        <v>0.0202</v>
      </c>
      <c r="N5188" s="14">
        <v>0.0</v>
      </c>
      <c r="O5188" s="14">
        <v>0.324</v>
      </c>
      <c r="P5188" s="14">
        <v>0.296</v>
      </c>
      <c r="Q5188" s="14">
        <v>141.929</v>
      </c>
      <c r="R5188" s="14">
        <v>2.0</v>
      </c>
      <c r="S5188" s="14">
        <v>1.0</v>
      </c>
      <c r="T5188" s="14" t="s">
        <v>103</v>
      </c>
      <c r="U5188" s="14" t="s">
        <v>35</v>
      </c>
      <c r="V5188" s="16" t="s">
        <v>36</v>
      </c>
      <c r="W5188" s="17" t="s">
        <v>251</v>
      </c>
    </row>
    <row r="5189" ht="15.75" customHeight="1">
      <c r="A5189" s="14" t="s">
        <v>8008</v>
      </c>
      <c r="B5189" s="14" t="s">
        <v>5242</v>
      </c>
      <c r="C5189" s="14">
        <v>2019.0</v>
      </c>
      <c r="D5189" s="14">
        <v>65.0</v>
      </c>
      <c r="E5189" s="14">
        <v>226789.0</v>
      </c>
      <c r="F5189" s="14" t="s">
        <v>3852</v>
      </c>
      <c r="G5189" s="14" t="s">
        <v>1585</v>
      </c>
      <c r="H5189" s="14" t="s">
        <v>5242</v>
      </c>
      <c r="I5189" s="14">
        <v>0.515</v>
      </c>
      <c r="J5189" s="14">
        <v>0.691</v>
      </c>
      <c r="K5189" s="14">
        <v>0.8883280217122255</v>
      </c>
      <c r="L5189" s="14">
        <v>0.0344</v>
      </c>
      <c r="M5189" s="14">
        <v>0.624</v>
      </c>
      <c r="N5189" s="14">
        <v>0.0</v>
      </c>
      <c r="O5189" s="14">
        <v>0.121</v>
      </c>
      <c r="P5189" s="14">
        <v>0.484</v>
      </c>
      <c r="Q5189" s="14">
        <v>169.521</v>
      </c>
      <c r="R5189" s="14">
        <v>5.0</v>
      </c>
      <c r="S5189" s="14">
        <v>0.0</v>
      </c>
      <c r="T5189" s="14" t="s">
        <v>104</v>
      </c>
      <c r="U5189" s="14" t="s">
        <v>68</v>
      </c>
      <c r="V5189" s="16" t="s">
        <v>54</v>
      </c>
      <c r="W5189" s="17" t="s">
        <v>251</v>
      </c>
    </row>
    <row r="5190" ht="15.75" customHeight="1">
      <c r="A5190" s="14" t="s">
        <v>8014</v>
      </c>
      <c r="B5190" s="14" t="s">
        <v>8015</v>
      </c>
      <c r="C5190" s="14">
        <v>2018.0</v>
      </c>
      <c r="D5190" s="14">
        <v>65.0</v>
      </c>
      <c r="E5190" s="14">
        <v>238369.0</v>
      </c>
      <c r="F5190" s="14" t="s">
        <v>1918</v>
      </c>
      <c r="G5190" s="14" t="s">
        <v>1919</v>
      </c>
      <c r="H5190" s="14" t="s">
        <v>8016</v>
      </c>
      <c r="I5190" s="14">
        <v>0.481</v>
      </c>
      <c r="J5190" s="14">
        <v>0.392</v>
      </c>
      <c r="K5190" s="14">
        <v>0.7990931063076361</v>
      </c>
      <c r="L5190" s="14">
        <v>0.0246</v>
      </c>
      <c r="M5190" s="14">
        <v>0.478</v>
      </c>
      <c r="N5190" s="14">
        <v>0.0</v>
      </c>
      <c r="O5190" s="14">
        <v>0.122</v>
      </c>
      <c r="P5190" s="14">
        <v>0.257</v>
      </c>
      <c r="Q5190" s="14">
        <v>91.793</v>
      </c>
      <c r="R5190" s="14">
        <v>4.0</v>
      </c>
      <c r="S5190" s="14">
        <v>1.0</v>
      </c>
      <c r="T5190" s="14" t="s">
        <v>104</v>
      </c>
      <c r="U5190" s="14" t="s">
        <v>35</v>
      </c>
      <c r="V5190" s="16" t="s">
        <v>36</v>
      </c>
      <c r="W5190" s="17" t="s">
        <v>251</v>
      </c>
    </row>
    <row r="5191" ht="15.75" customHeight="1">
      <c r="A5191" s="14" t="s">
        <v>12318</v>
      </c>
      <c r="B5191" s="14" t="s">
        <v>12319</v>
      </c>
      <c r="C5191" s="14">
        <v>2009.0</v>
      </c>
      <c r="D5191" s="14">
        <v>65.0</v>
      </c>
      <c r="E5191" s="14">
        <v>222400.0</v>
      </c>
      <c r="F5191" s="14" t="s">
        <v>7167</v>
      </c>
      <c r="G5191" s="14" t="s">
        <v>1474</v>
      </c>
      <c r="H5191" s="14" t="s">
        <v>12319</v>
      </c>
      <c r="I5191" s="14">
        <v>0.657</v>
      </c>
      <c r="J5191" s="14">
        <v>0.941</v>
      </c>
      <c r="K5191" s="14">
        <v>0.890659422905682</v>
      </c>
      <c r="L5191" s="14">
        <v>0.061</v>
      </c>
      <c r="M5191" s="14">
        <v>0.0476</v>
      </c>
      <c r="N5191" s="14">
        <v>0.0</v>
      </c>
      <c r="O5191" s="14">
        <v>0.0797</v>
      </c>
      <c r="P5191" s="14">
        <v>0.879</v>
      </c>
      <c r="Q5191" s="14">
        <v>136.202</v>
      </c>
      <c r="R5191" s="14">
        <v>8.0</v>
      </c>
      <c r="S5191" s="14">
        <v>0.0</v>
      </c>
      <c r="T5191" s="14" t="s">
        <v>104</v>
      </c>
      <c r="U5191" s="14" t="s">
        <v>35</v>
      </c>
      <c r="V5191" s="16" t="s">
        <v>560</v>
      </c>
      <c r="W5191" s="17" t="s">
        <v>185</v>
      </c>
    </row>
    <row r="5192" ht="15.75" customHeight="1">
      <c r="A5192" s="14" t="s">
        <v>12321</v>
      </c>
      <c r="B5192" s="14" t="s">
        <v>12322</v>
      </c>
      <c r="C5192" s="14">
        <v>2015.0</v>
      </c>
      <c r="D5192" s="14">
        <v>65.0</v>
      </c>
      <c r="E5192" s="14">
        <v>246100.0</v>
      </c>
      <c r="F5192" s="14" t="s">
        <v>1629</v>
      </c>
      <c r="G5192" s="14" t="s">
        <v>12175</v>
      </c>
      <c r="H5192" s="14" t="s">
        <v>8361</v>
      </c>
      <c r="I5192" s="14">
        <v>0.793</v>
      </c>
      <c r="J5192" s="14">
        <v>0.887</v>
      </c>
      <c r="K5192" s="14">
        <v>0.8614420464812647</v>
      </c>
      <c r="L5192" s="14">
        <v>0.0954</v>
      </c>
      <c r="M5192" s="14">
        <v>0.0962</v>
      </c>
      <c r="N5192" s="14">
        <v>6.39E-5</v>
      </c>
      <c r="O5192" s="14">
        <v>0.623</v>
      </c>
      <c r="P5192" s="14">
        <v>0.602</v>
      </c>
      <c r="Q5192" s="14">
        <v>100.007</v>
      </c>
      <c r="R5192" s="14">
        <v>7.0</v>
      </c>
      <c r="S5192" s="14">
        <v>1.0</v>
      </c>
      <c r="T5192" s="14" t="s">
        <v>104</v>
      </c>
      <c r="U5192" s="14" t="s">
        <v>35</v>
      </c>
      <c r="V5192" s="16" t="s">
        <v>407</v>
      </c>
      <c r="W5192" s="17" t="s">
        <v>185</v>
      </c>
    </row>
    <row r="5193" ht="15.75" customHeight="1">
      <c r="A5193" s="14" t="s">
        <v>12323</v>
      </c>
      <c r="B5193" s="14" t="s">
        <v>12324</v>
      </c>
      <c r="C5193" s="14">
        <v>2012.0</v>
      </c>
      <c r="D5193" s="14">
        <v>65.0</v>
      </c>
      <c r="E5193" s="14">
        <v>222133.0</v>
      </c>
      <c r="F5193" s="14" t="s">
        <v>880</v>
      </c>
      <c r="G5193" s="14" t="s">
        <v>1822</v>
      </c>
      <c r="H5193" s="14" t="s">
        <v>12325</v>
      </c>
      <c r="I5193" s="14">
        <v>0.715</v>
      </c>
      <c r="J5193" s="14">
        <v>0.864</v>
      </c>
      <c r="K5193" s="14">
        <v>0.8672598549640183</v>
      </c>
      <c r="L5193" s="14">
        <v>0.0751</v>
      </c>
      <c r="M5193" s="14">
        <v>0.0188</v>
      </c>
      <c r="N5193" s="14">
        <v>0.0</v>
      </c>
      <c r="O5193" s="14">
        <v>0.719</v>
      </c>
      <c r="P5193" s="14">
        <v>0.57</v>
      </c>
      <c r="Q5193" s="14">
        <v>122.016</v>
      </c>
      <c r="R5193" s="14">
        <v>11.0</v>
      </c>
      <c r="S5193" s="14">
        <v>0.0</v>
      </c>
      <c r="T5193" s="14" t="s">
        <v>104</v>
      </c>
      <c r="U5193" s="14" t="s">
        <v>35</v>
      </c>
      <c r="V5193" s="16" t="s">
        <v>333</v>
      </c>
      <c r="W5193" s="17" t="s">
        <v>185</v>
      </c>
    </row>
    <row r="5194" ht="15.75" customHeight="1">
      <c r="A5194" s="14" t="s">
        <v>12327</v>
      </c>
      <c r="B5194" s="14" t="s">
        <v>12328</v>
      </c>
      <c r="C5194" s="14">
        <v>2008.0</v>
      </c>
      <c r="D5194" s="14">
        <v>65.0</v>
      </c>
      <c r="E5194" s="14">
        <v>329167.0</v>
      </c>
      <c r="F5194" s="14" t="s">
        <v>8076</v>
      </c>
      <c r="G5194" s="14" t="s">
        <v>8078</v>
      </c>
      <c r="H5194" s="14" t="s">
        <v>12329</v>
      </c>
      <c r="I5194" s="14">
        <v>0.592</v>
      </c>
      <c r="J5194" s="14">
        <v>0.816</v>
      </c>
      <c r="K5194" s="14">
        <v>0.8491433704607375</v>
      </c>
      <c r="L5194" s="14">
        <v>0.0361</v>
      </c>
      <c r="M5194" s="14">
        <v>0.538</v>
      </c>
      <c r="N5194" s="14">
        <v>1.87E-6</v>
      </c>
      <c r="O5194" s="14">
        <v>0.102</v>
      </c>
      <c r="P5194" s="14">
        <v>0.715</v>
      </c>
      <c r="Q5194" s="14">
        <v>119.977</v>
      </c>
      <c r="R5194" s="14">
        <v>7.0</v>
      </c>
      <c r="S5194" s="14">
        <v>1.0</v>
      </c>
      <c r="T5194" s="14" t="s">
        <v>104</v>
      </c>
      <c r="U5194" s="14" t="s">
        <v>35</v>
      </c>
      <c r="V5194" s="16" t="s">
        <v>181</v>
      </c>
      <c r="W5194" s="17" t="s">
        <v>185</v>
      </c>
    </row>
    <row r="5195" ht="15.75" customHeight="1">
      <c r="A5195" s="14" t="s">
        <v>23527</v>
      </c>
      <c r="B5195" s="14" t="s">
        <v>23528</v>
      </c>
      <c r="C5195" s="14">
        <v>2020.0</v>
      </c>
      <c r="D5195" s="14">
        <v>65.0</v>
      </c>
      <c r="E5195" s="14">
        <v>237626.0</v>
      </c>
      <c r="F5195" s="14" t="s">
        <v>8568</v>
      </c>
      <c r="G5195" s="14" t="s">
        <v>23004</v>
      </c>
      <c r="H5195" s="14" t="s">
        <v>23529</v>
      </c>
      <c r="I5195" s="14">
        <v>0.826</v>
      </c>
      <c r="J5195" s="14">
        <v>0.764</v>
      </c>
      <c r="K5195" s="14">
        <v>0.8816332641567037</v>
      </c>
      <c r="L5195" s="14">
        <v>0.0522</v>
      </c>
      <c r="M5195" s="14">
        <v>0.337</v>
      </c>
      <c r="N5195" s="14">
        <v>0.0</v>
      </c>
      <c r="O5195" s="14">
        <v>0.161</v>
      </c>
      <c r="P5195" s="14">
        <v>0.761</v>
      </c>
      <c r="Q5195" s="14">
        <v>126.9</v>
      </c>
      <c r="R5195" s="14">
        <v>11.0</v>
      </c>
      <c r="S5195" s="14">
        <v>0.0</v>
      </c>
      <c r="T5195" s="14" t="s">
        <v>1264</v>
      </c>
      <c r="U5195" s="14" t="s">
        <v>68</v>
      </c>
      <c r="V5195" s="16" t="s">
        <v>181</v>
      </c>
      <c r="W5195" s="17" t="s">
        <v>185</v>
      </c>
    </row>
    <row r="5196" ht="15.75" customHeight="1">
      <c r="A5196" s="14" t="s">
        <v>23530</v>
      </c>
      <c r="B5196" s="14" t="s">
        <v>23531</v>
      </c>
      <c r="C5196" s="14">
        <v>2000.0</v>
      </c>
      <c r="D5196" s="14">
        <v>65.0</v>
      </c>
      <c r="E5196" s="14">
        <v>255533.0</v>
      </c>
      <c r="F5196" s="14" t="s">
        <v>20108</v>
      </c>
      <c r="G5196" s="14" t="s">
        <v>23532</v>
      </c>
      <c r="H5196" s="14" t="s">
        <v>23533</v>
      </c>
      <c r="I5196" s="14">
        <v>0.738</v>
      </c>
      <c r="J5196" s="14">
        <v>0.927</v>
      </c>
      <c r="K5196" s="14">
        <v>0.8581481402079408</v>
      </c>
      <c r="L5196" s="14">
        <v>0.101</v>
      </c>
      <c r="M5196" s="14">
        <v>0.23</v>
      </c>
      <c r="N5196" s="14">
        <v>0.00515</v>
      </c>
      <c r="O5196" s="14">
        <v>0.684</v>
      </c>
      <c r="P5196" s="14">
        <v>0.665</v>
      </c>
      <c r="Q5196" s="14">
        <v>170.011</v>
      </c>
      <c r="R5196" s="14">
        <v>9.0</v>
      </c>
      <c r="S5196" s="14">
        <v>1.0</v>
      </c>
      <c r="T5196" s="14" t="s">
        <v>1264</v>
      </c>
      <c r="U5196" s="14" t="s">
        <v>35</v>
      </c>
      <c r="V5196" s="16" t="s">
        <v>407</v>
      </c>
      <c r="W5196" s="17" t="s">
        <v>185</v>
      </c>
    </row>
    <row r="5197" ht="15.75" customHeight="1">
      <c r="A5197" s="14" t="s">
        <v>23534</v>
      </c>
      <c r="B5197" s="14" t="s">
        <v>23535</v>
      </c>
      <c r="C5197" s="14">
        <v>2022.0</v>
      </c>
      <c r="D5197" s="14">
        <v>65.0</v>
      </c>
      <c r="E5197" s="14">
        <v>166246.0</v>
      </c>
      <c r="F5197" s="14" t="s">
        <v>22029</v>
      </c>
      <c r="G5197" s="14" t="s">
        <v>22030</v>
      </c>
      <c r="H5197" s="14" t="s">
        <v>22584</v>
      </c>
      <c r="I5197" s="14">
        <v>0.353</v>
      </c>
      <c r="J5197" s="14">
        <v>0.701</v>
      </c>
      <c r="K5197" s="14">
        <v>0.8639231706871449</v>
      </c>
      <c r="L5197" s="14">
        <v>0.0341</v>
      </c>
      <c r="M5197" s="14">
        <v>0.0755</v>
      </c>
      <c r="N5197" s="14">
        <v>0.0</v>
      </c>
      <c r="O5197" s="14">
        <v>0.191</v>
      </c>
      <c r="P5197" s="14">
        <v>0.464</v>
      </c>
      <c r="Q5197" s="14">
        <v>89.739</v>
      </c>
      <c r="R5197" s="14">
        <v>6.0</v>
      </c>
      <c r="S5197" s="14">
        <v>1.0</v>
      </c>
      <c r="T5197" s="14" t="s">
        <v>1264</v>
      </c>
      <c r="U5197" s="14" t="s">
        <v>35</v>
      </c>
      <c r="V5197" s="16" t="s">
        <v>54</v>
      </c>
      <c r="W5197" s="17" t="s">
        <v>251</v>
      </c>
    </row>
    <row r="5198" ht="15.75" customHeight="1">
      <c r="A5198" s="14" t="s">
        <v>23536</v>
      </c>
      <c r="B5198" s="14" t="s">
        <v>23537</v>
      </c>
      <c r="C5198" s="14">
        <v>2021.0</v>
      </c>
      <c r="D5198" s="14">
        <v>65.0</v>
      </c>
      <c r="E5198" s="14">
        <v>239000.0</v>
      </c>
      <c r="F5198" s="14" t="s">
        <v>16955</v>
      </c>
      <c r="G5198" s="14" t="s">
        <v>16957</v>
      </c>
      <c r="H5198" s="14" t="s">
        <v>22721</v>
      </c>
      <c r="I5198" s="14">
        <v>0.529</v>
      </c>
      <c r="J5198" s="14">
        <v>0.493</v>
      </c>
      <c r="K5198" s="14">
        <v>0.7238038200602358</v>
      </c>
      <c r="L5198" s="14">
        <v>0.0307</v>
      </c>
      <c r="M5198" s="14">
        <v>0.376</v>
      </c>
      <c r="N5198" s="14">
        <v>1.18E-5</v>
      </c>
      <c r="O5198" s="14">
        <v>0.446</v>
      </c>
      <c r="P5198" s="14">
        <v>0.617</v>
      </c>
      <c r="Q5198" s="14">
        <v>104.975</v>
      </c>
      <c r="R5198" s="14">
        <v>1.0</v>
      </c>
      <c r="S5198" s="14">
        <v>0.0</v>
      </c>
      <c r="T5198" s="14" t="s">
        <v>1264</v>
      </c>
      <c r="U5198" s="14" t="s">
        <v>35</v>
      </c>
      <c r="V5198" s="16" t="s">
        <v>407</v>
      </c>
      <c r="W5198" s="17" t="s">
        <v>185</v>
      </c>
    </row>
    <row r="5199" ht="15.75" customHeight="1">
      <c r="A5199" s="14" t="s">
        <v>23538</v>
      </c>
      <c r="B5199" s="14" t="s">
        <v>23539</v>
      </c>
      <c r="C5199" s="14">
        <v>2020.0</v>
      </c>
      <c r="D5199" s="14">
        <v>65.0</v>
      </c>
      <c r="E5199" s="14">
        <v>197516.0</v>
      </c>
      <c r="F5199" s="14" t="s">
        <v>16955</v>
      </c>
      <c r="G5199" s="14" t="s">
        <v>16957</v>
      </c>
      <c r="H5199" s="14" t="s">
        <v>22512</v>
      </c>
      <c r="I5199" s="14">
        <v>0.426</v>
      </c>
      <c r="J5199" s="14">
        <v>0.628</v>
      </c>
      <c r="K5199" s="14">
        <v>0.8442880670578511</v>
      </c>
      <c r="L5199" s="14">
        <v>0.035</v>
      </c>
      <c r="M5199" s="14">
        <v>0.392</v>
      </c>
      <c r="N5199" s="14">
        <v>3.77E-5</v>
      </c>
      <c r="O5199" s="14">
        <v>0.115</v>
      </c>
      <c r="P5199" s="14">
        <v>0.325</v>
      </c>
      <c r="Q5199" s="14">
        <v>175.179</v>
      </c>
      <c r="R5199" s="14">
        <v>8.0</v>
      </c>
      <c r="S5199" s="14">
        <v>1.0</v>
      </c>
      <c r="T5199" s="14" t="s">
        <v>1264</v>
      </c>
      <c r="U5199" s="14" t="s">
        <v>35</v>
      </c>
      <c r="V5199" s="16" t="s">
        <v>45</v>
      </c>
      <c r="W5199" s="17" t="s">
        <v>251</v>
      </c>
    </row>
    <row r="5200" ht="15.75" customHeight="1">
      <c r="A5200" s="14" t="s">
        <v>23540</v>
      </c>
      <c r="B5200" s="14" t="s">
        <v>23541</v>
      </c>
      <c r="C5200" s="14">
        <v>2022.0</v>
      </c>
      <c r="D5200" s="14">
        <v>65.0</v>
      </c>
      <c r="E5200" s="14">
        <v>198000.0</v>
      </c>
      <c r="F5200" s="14" t="s">
        <v>22110</v>
      </c>
      <c r="G5200" s="14" t="s">
        <v>22111</v>
      </c>
      <c r="H5200" s="14" t="s">
        <v>22468</v>
      </c>
      <c r="I5200" s="14">
        <v>0.621</v>
      </c>
      <c r="J5200" s="14">
        <v>0.256</v>
      </c>
      <c r="K5200" s="14">
        <v>0.7225204799537459</v>
      </c>
      <c r="L5200" s="14">
        <v>0.0282</v>
      </c>
      <c r="M5200" s="14">
        <v>0.844</v>
      </c>
      <c r="N5200" s="14">
        <v>3.52E-4</v>
      </c>
      <c r="O5200" s="14">
        <v>0.138</v>
      </c>
      <c r="P5200" s="14">
        <v>0.205</v>
      </c>
      <c r="Q5200" s="14">
        <v>130.123</v>
      </c>
      <c r="R5200" s="14">
        <v>5.0</v>
      </c>
      <c r="S5200" s="14">
        <v>1.0</v>
      </c>
      <c r="T5200" s="14" t="s">
        <v>1264</v>
      </c>
      <c r="U5200" s="14" t="s">
        <v>35</v>
      </c>
      <c r="V5200" s="16" t="s">
        <v>36</v>
      </c>
      <c r="W5200" s="17" t="s">
        <v>251</v>
      </c>
    </row>
    <row r="5201" ht="15.75" customHeight="1">
      <c r="A5201" s="14" t="s">
        <v>23542</v>
      </c>
      <c r="B5201" s="14" t="s">
        <v>23543</v>
      </c>
      <c r="C5201" s="14">
        <v>2022.0</v>
      </c>
      <c r="D5201" s="14">
        <v>65.0</v>
      </c>
      <c r="E5201" s="14">
        <v>227814.0</v>
      </c>
      <c r="F5201" s="14" t="s">
        <v>22029</v>
      </c>
      <c r="G5201" s="14" t="s">
        <v>22030</v>
      </c>
      <c r="H5201" s="14" t="s">
        <v>22584</v>
      </c>
      <c r="I5201" s="14">
        <v>0.642</v>
      </c>
      <c r="J5201" s="14">
        <v>0.768</v>
      </c>
      <c r="K5201" s="14">
        <v>0.8958997283405151</v>
      </c>
      <c r="L5201" s="14">
        <v>0.0248</v>
      </c>
      <c r="M5201" s="14">
        <v>0.208</v>
      </c>
      <c r="N5201" s="14">
        <v>0.0</v>
      </c>
      <c r="O5201" s="14">
        <v>0.225</v>
      </c>
      <c r="P5201" s="14">
        <v>0.546</v>
      </c>
      <c r="Q5201" s="14">
        <v>97.485</v>
      </c>
      <c r="R5201" s="14">
        <v>0.0</v>
      </c>
      <c r="S5201" s="14">
        <v>1.0</v>
      </c>
      <c r="T5201" s="14" t="s">
        <v>1264</v>
      </c>
      <c r="U5201" s="14" t="s">
        <v>35</v>
      </c>
      <c r="V5201" s="16" t="s">
        <v>333</v>
      </c>
      <c r="W5201" s="17" t="s">
        <v>185</v>
      </c>
    </row>
    <row r="5202" ht="15.75" customHeight="1">
      <c r="A5202" s="14" t="s">
        <v>23544</v>
      </c>
      <c r="B5202" s="14" t="s">
        <v>23545</v>
      </c>
      <c r="C5202" s="14">
        <v>2023.0</v>
      </c>
      <c r="D5202" s="14">
        <v>65.0</v>
      </c>
      <c r="E5202" s="14">
        <v>188000.0</v>
      </c>
      <c r="F5202" s="14" t="s">
        <v>23546</v>
      </c>
      <c r="G5202" s="14" t="s">
        <v>23547</v>
      </c>
      <c r="H5202" s="14" t="s">
        <v>23545</v>
      </c>
      <c r="I5202" s="14">
        <v>0.739</v>
      </c>
      <c r="J5202" s="14">
        <v>0.579</v>
      </c>
      <c r="K5202" s="14">
        <v>0.7956494770218885</v>
      </c>
      <c r="L5202" s="14">
        <v>0.0509</v>
      </c>
      <c r="M5202" s="14">
        <v>0.0622</v>
      </c>
      <c r="N5202" s="14">
        <v>0.0</v>
      </c>
      <c r="O5202" s="14">
        <v>0.454</v>
      </c>
      <c r="P5202" s="14">
        <v>0.694</v>
      </c>
      <c r="Q5202" s="14">
        <v>130.002</v>
      </c>
      <c r="R5202" s="14">
        <v>7.0</v>
      </c>
      <c r="S5202" s="14">
        <v>0.0</v>
      </c>
      <c r="T5202" s="14" t="s">
        <v>1264</v>
      </c>
      <c r="U5202" s="14" t="s">
        <v>35</v>
      </c>
      <c r="V5202" s="16" t="s">
        <v>407</v>
      </c>
      <c r="W5202" s="17" t="s">
        <v>185</v>
      </c>
    </row>
    <row r="5203" ht="15.75" customHeight="1">
      <c r="A5203" s="14" t="s">
        <v>12330</v>
      </c>
      <c r="B5203" s="14" t="s">
        <v>12331</v>
      </c>
      <c r="C5203" s="14">
        <v>2016.0</v>
      </c>
      <c r="D5203" s="14">
        <v>65.0</v>
      </c>
      <c r="E5203" s="14">
        <v>362888.0</v>
      </c>
      <c r="F5203" s="14" t="s">
        <v>901</v>
      </c>
      <c r="G5203" s="14" t="s">
        <v>671</v>
      </c>
      <c r="H5203" s="14" t="s">
        <v>10632</v>
      </c>
      <c r="I5203" s="14">
        <v>0.553</v>
      </c>
      <c r="J5203" s="14">
        <v>0.729</v>
      </c>
      <c r="K5203" s="14">
        <v>0.7439522597321253</v>
      </c>
      <c r="L5203" s="14">
        <v>0.0434</v>
      </c>
      <c r="M5203" s="14">
        <v>0.789</v>
      </c>
      <c r="N5203" s="14">
        <v>0.0</v>
      </c>
      <c r="O5203" s="14">
        <v>0.0586</v>
      </c>
      <c r="P5203" s="14">
        <v>0.749</v>
      </c>
      <c r="Q5203" s="14">
        <v>125.251</v>
      </c>
      <c r="R5203" s="14">
        <v>0.0</v>
      </c>
      <c r="S5203" s="14">
        <v>1.0</v>
      </c>
      <c r="T5203" s="14" t="s">
        <v>104</v>
      </c>
      <c r="U5203" s="14" t="s">
        <v>35</v>
      </c>
      <c r="V5203" s="16" t="s">
        <v>181</v>
      </c>
      <c r="W5203" s="17" t="s">
        <v>185</v>
      </c>
    </row>
    <row r="5204" ht="15.75" customHeight="1">
      <c r="A5204" s="14" t="s">
        <v>12334</v>
      </c>
      <c r="B5204" s="14" t="s">
        <v>12335</v>
      </c>
      <c r="C5204" s="14">
        <v>1964.0</v>
      </c>
      <c r="D5204" s="14">
        <v>65.0</v>
      </c>
      <c r="E5204" s="14">
        <v>142226.0</v>
      </c>
      <c r="F5204" s="14" t="s">
        <v>10506</v>
      </c>
      <c r="G5204" s="14" t="s">
        <v>10507</v>
      </c>
      <c r="H5204" s="14" t="s">
        <v>12336</v>
      </c>
      <c r="I5204" s="14">
        <v>0.563</v>
      </c>
      <c r="J5204" s="14">
        <v>0.915</v>
      </c>
      <c r="K5204" s="14">
        <v>0.8662117938770516</v>
      </c>
      <c r="L5204" s="14">
        <v>0.08</v>
      </c>
      <c r="M5204" s="14">
        <v>0.247</v>
      </c>
      <c r="N5204" s="14">
        <v>8.46E-5</v>
      </c>
      <c r="O5204" s="14">
        <v>0.0613</v>
      </c>
      <c r="P5204" s="14">
        <v>0.71</v>
      </c>
      <c r="Q5204" s="14">
        <v>136.345</v>
      </c>
      <c r="R5204" s="14">
        <v>7.0</v>
      </c>
      <c r="S5204" s="14">
        <v>1.0</v>
      </c>
      <c r="T5204" s="14" t="s">
        <v>103</v>
      </c>
      <c r="U5204" s="14" t="s">
        <v>94</v>
      </c>
      <c r="V5204" s="16" t="s">
        <v>181</v>
      </c>
      <c r="W5204" s="17" t="s">
        <v>185</v>
      </c>
    </row>
    <row r="5205" ht="15.75" customHeight="1">
      <c r="A5205" s="14" t="s">
        <v>23548</v>
      </c>
      <c r="B5205" s="14" t="s">
        <v>23549</v>
      </c>
      <c r="C5205" s="14">
        <v>2014.0</v>
      </c>
      <c r="D5205" s="14">
        <v>65.0</v>
      </c>
      <c r="E5205" s="14">
        <v>236293.0</v>
      </c>
      <c r="F5205" s="14" t="s">
        <v>22248</v>
      </c>
      <c r="G5205" s="14" t="s">
        <v>22249</v>
      </c>
      <c r="H5205" s="14" t="s">
        <v>23144</v>
      </c>
      <c r="I5205" s="14">
        <v>0.733</v>
      </c>
      <c r="J5205" s="14">
        <v>0.794</v>
      </c>
      <c r="K5205" s="14">
        <v>0.8819113211797766</v>
      </c>
      <c r="L5205" s="14">
        <v>0.0447</v>
      </c>
      <c r="M5205" s="14">
        <v>0.359</v>
      </c>
      <c r="N5205" s="14">
        <v>0.0</v>
      </c>
      <c r="O5205" s="14">
        <v>0.16</v>
      </c>
      <c r="P5205" s="14">
        <v>0.857</v>
      </c>
      <c r="Q5205" s="14">
        <v>140.186</v>
      </c>
      <c r="R5205" s="14">
        <v>5.0</v>
      </c>
      <c r="S5205" s="14">
        <v>1.0</v>
      </c>
      <c r="T5205" s="14" t="s">
        <v>1264</v>
      </c>
      <c r="U5205" s="14" t="s">
        <v>94</v>
      </c>
      <c r="V5205" s="16" t="s">
        <v>560</v>
      </c>
      <c r="W5205" s="17" t="s">
        <v>185</v>
      </c>
    </row>
    <row r="5206" ht="15.75" customHeight="1">
      <c r="A5206" s="14" t="s">
        <v>23550</v>
      </c>
      <c r="B5206" s="14" t="s">
        <v>23551</v>
      </c>
      <c r="C5206" s="14">
        <v>2020.0</v>
      </c>
      <c r="D5206" s="14">
        <v>65.0</v>
      </c>
      <c r="E5206" s="14">
        <v>194200.0</v>
      </c>
      <c r="F5206" s="14" t="s">
        <v>21970</v>
      </c>
      <c r="G5206" s="14" t="s">
        <v>23552</v>
      </c>
      <c r="H5206" s="14" t="s">
        <v>23553</v>
      </c>
      <c r="I5206" s="14">
        <v>0.772</v>
      </c>
      <c r="J5206" s="14">
        <v>0.83</v>
      </c>
      <c r="K5206" s="14">
        <v>0.8671315209533693</v>
      </c>
      <c r="L5206" s="14">
        <v>0.0599</v>
      </c>
      <c r="M5206" s="14">
        <v>0.016</v>
      </c>
      <c r="N5206" s="14">
        <v>0.0</v>
      </c>
      <c r="O5206" s="14">
        <v>0.0843</v>
      </c>
      <c r="P5206" s="14">
        <v>0.697</v>
      </c>
      <c r="Q5206" s="14">
        <v>94.011</v>
      </c>
      <c r="R5206" s="14">
        <v>7.0</v>
      </c>
      <c r="S5206" s="14">
        <v>1.0</v>
      </c>
      <c r="T5206" s="14" t="s">
        <v>1264</v>
      </c>
      <c r="U5206" s="14" t="s">
        <v>94</v>
      </c>
      <c r="V5206" s="16" t="s">
        <v>407</v>
      </c>
      <c r="W5206" s="17" t="s">
        <v>185</v>
      </c>
    </row>
    <row r="5207" ht="15.75" customHeight="1">
      <c r="A5207" s="14" t="s">
        <v>12338</v>
      </c>
      <c r="B5207" s="14" t="s">
        <v>3916</v>
      </c>
      <c r="C5207" s="14">
        <v>1979.0</v>
      </c>
      <c r="D5207" s="14">
        <v>65.0</v>
      </c>
      <c r="E5207" s="14">
        <v>209360.0</v>
      </c>
      <c r="F5207" s="14" t="s">
        <v>12339</v>
      </c>
      <c r="G5207" s="14" t="s">
        <v>12340</v>
      </c>
      <c r="H5207" s="14" t="s">
        <v>12341</v>
      </c>
      <c r="I5207" s="14">
        <v>0.459</v>
      </c>
      <c r="J5207" s="14">
        <v>0.588</v>
      </c>
      <c r="K5207" s="14">
        <v>0.7462408829220321</v>
      </c>
      <c r="L5207" s="14">
        <v>0.0819</v>
      </c>
      <c r="M5207" s="14">
        <v>0.283</v>
      </c>
      <c r="N5207" s="14">
        <v>9.99E-6</v>
      </c>
      <c r="O5207" s="14">
        <v>0.0535</v>
      </c>
      <c r="P5207" s="14">
        <v>0.881</v>
      </c>
      <c r="Q5207" s="14">
        <v>156.186</v>
      </c>
      <c r="R5207" s="14">
        <v>5.0</v>
      </c>
      <c r="S5207" s="14">
        <v>0.0</v>
      </c>
      <c r="T5207" s="14" t="s">
        <v>103</v>
      </c>
      <c r="U5207" s="14" t="s">
        <v>94</v>
      </c>
      <c r="V5207" s="16" t="s">
        <v>560</v>
      </c>
      <c r="W5207" s="17" t="s">
        <v>185</v>
      </c>
    </row>
    <row r="5208" ht="15.75" customHeight="1">
      <c r="A5208" s="14" t="s">
        <v>23554</v>
      </c>
      <c r="B5208" s="14" t="s">
        <v>23555</v>
      </c>
      <c r="C5208" s="14">
        <v>2020.0</v>
      </c>
      <c r="D5208" s="14">
        <v>65.0</v>
      </c>
      <c r="E5208" s="14">
        <v>210000.0</v>
      </c>
      <c r="F5208" s="14" t="s">
        <v>21970</v>
      </c>
      <c r="G5208" s="14" t="s">
        <v>21971</v>
      </c>
      <c r="H5208" s="14" t="s">
        <v>23555</v>
      </c>
      <c r="I5208" s="14">
        <v>0.708</v>
      </c>
      <c r="J5208" s="14">
        <v>0.797</v>
      </c>
      <c r="K5208" s="14">
        <v>0.9082839603681415</v>
      </c>
      <c r="L5208" s="14">
        <v>0.0391</v>
      </c>
      <c r="M5208" s="14">
        <v>0.4</v>
      </c>
      <c r="N5208" s="14">
        <v>0.0</v>
      </c>
      <c r="O5208" s="14">
        <v>0.096</v>
      </c>
      <c r="P5208" s="14">
        <v>0.51</v>
      </c>
      <c r="Q5208" s="14">
        <v>88.015</v>
      </c>
      <c r="R5208" s="14">
        <v>0.0</v>
      </c>
      <c r="S5208" s="14">
        <v>0.0</v>
      </c>
      <c r="T5208" s="14" t="s">
        <v>1264</v>
      </c>
      <c r="U5208" s="14" t="s">
        <v>94</v>
      </c>
      <c r="V5208" s="16" t="s">
        <v>333</v>
      </c>
      <c r="W5208" s="17" t="s">
        <v>185</v>
      </c>
    </row>
    <row r="5209" ht="15.75" customHeight="1">
      <c r="A5209" s="14" t="s">
        <v>8021</v>
      </c>
      <c r="B5209" s="14" t="s">
        <v>8022</v>
      </c>
      <c r="C5209" s="14">
        <v>2013.0</v>
      </c>
      <c r="D5209" s="14">
        <v>65.0</v>
      </c>
      <c r="E5209" s="14">
        <v>256093.0</v>
      </c>
      <c r="F5209" s="14" t="s">
        <v>5733</v>
      </c>
      <c r="G5209" s="14" t="s">
        <v>8023</v>
      </c>
      <c r="H5209" s="14" t="s">
        <v>8024</v>
      </c>
      <c r="I5209" s="14">
        <v>0.506</v>
      </c>
      <c r="J5209" s="14">
        <v>0.59</v>
      </c>
      <c r="K5209" s="14">
        <v>0.8820396551904255</v>
      </c>
      <c r="L5209" s="14">
        <v>0.076</v>
      </c>
      <c r="M5209" s="14">
        <v>0.165</v>
      </c>
      <c r="N5209" s="14">
        <v>1.09E-5</v>
      </c>
      <c r="O5209" s="14">
        <v>0.096</v>
      </c>
      <c r="P5209" s="14">
        <v>0.359</v>
      </c>
      <c r="Q5209" s="14">
        <v>141.099</v>
      </c>
      <c r="R5209" s="14">
        <v>1.0</v>
      </c>
      <c r="S5209" s="14">
        <v>1.0</v>
      </c>
      <c r="T5209" s="14" t="s">
        <v>103</v>
      </c>
      <c r="U5209" s="14" t="s">
        <v>68</v>
      </c>
      <c r="V5209" s="16" t="s">
        <v>45</v>
      </c>
      <c r="W5209" s="17" t="s">
        <v>251</v>
      </c>
    </row>
    <row r="5210" ht="15.75" customHeight="1">
      <c r="A5210" s="14" t="s">
        <v>8029</v>
      </c>
      <c r="B5210" s="14" t="s">
        <v>8030</v>
      </c>
      <c r="C5210" s="14">
        <v>2024.0</v>
      </c>
      <c r="D5210" s="14">
        <v>65.0</v>
      </c>
      <c r="E5210" s="14">
        <v>211330.0</v>
      </c>
      <c r="F5210" s="14" t="s">
        <v>8031</v>
      </c>
      <c r="G5210" s="14" t="s">
        <v>8032</v>
      </c>
      <c r="H5210" s="14" t="s">
        <v>8030</v>
      </c>
      <c r="I5210" s="14">
        <v>0.633</v>
      </c>
      <c r="J5210" s="14">
        <v>0.752</v>
      </c>
      <c r="K5210" s="14">
        <v>0.8782324128745058</v>
      </c>
      <c r="L5210" s="14">
        <v>0.0726</v>
      </c>
      <c r="M5210" s="14">
        <v>0.00275</v>
      </c>
      <c r="N5210" s="14">
        <v>1.45E-6</v>
      </c>
      <c r="O5210" s="14">
        <v>0.0966</v>
      </c>
      <c r="P5210" s="14">
        <v>0.408</v>
      </c>
      <c r="Q5210" s="14">
        <v>149.947</v>
      </c>
      <c r="R5210" s="14">
        <v>10.0</v>
      </c>
      <c r="S5210" s="14">
        <v>0.0</v>
      </c>
      <c r="T5210" s="14" t="s">
        <v>103</v>
      </c>
      <c r="U5210" s="14" t="s">
        <v>94</v>
      </c>
      <c r="V5210" s="16" t="s">
        <v>54</v>
      </c>
      <c r="W5210" s="17" t="s">
        <v>251</v>
      </c>
    </row>
    <row r="5211" ht="15.75" customHeight="1">
      <c r="A5211" s="14" t="s">
        <v>8036</v>
      </c>
      <c r="B5211" s="14" t="s">
        <v>8037</v>
      </c>
      <c r="C5211" s="14">
        <v>2024.0</v>
      </c>
      <c r="D5211" s="14">
        <v>65.0</v>
      </c>
      <c r="E5211" s="14">
        <v>183990.0</v>
      </c>
      <c r="F5211" s="14" t="s">
        <v>8038</v>
      </c>
      <c r="G5211" s="14" t="s">
        <v>8039</v>
      </c>
      <c r="H5211" s="14" t="s">
        <v>8040</v>
      </c>
      <c r="I5211" s="14">
        <v>0.433</v>
      </c>
      <c r="J5211" s="14">
        <v>0.477</v>
      </c>
      <c r="K5211" s="14">
        <v>0.8027720146129068</v>
      </c>
      <c r="L5211" s="14">
        <v>0.0448</v>
      </c>
      <c r="M5211" s="14">
        <v>0.0583</v>
      </c>
      <c r="N5211" s="14">
        <v>1.85E-5</v>
      </c>
      <c r="O5211" s="14">
        <v>0.228</v>
      </c>
      <c r="P5211" s="14">
        <v>0.144</v>
      </c>
      <c r="Q5211" s="14">
        <v>170.312</v>
      </c>
      <c r="R5211" s="14">
        <v>4.0</v>
      </c>
      <c r="S5211" s="14">
        <v>0.0</v>
      </c>
      <c r="T5211" s="14" t="s">
        <v>103</v>
      </c>
      <c r="U5211" s="14" t="s">
        <v>68</v>
      </c>
      <c r="V5211" s="16" t="s">
        <v>58</v>
      </c>
      <c r="W5211" s="17" t="s">
        <v>251</v>
      </c>
    </row>
    <row r="5212" ht="15.75" customHeight="1">
      <c r="A5212" s="14" t="s">
        <v>23556</v>
      </c>
      <c r="B5212" s="14" t="s">
        <v>23557</v>
      </c>
      <c r="C5212" s="14">
        <v>2020.0</v>
      </c>
      <c r="D5212" s="14">
        <v>65.0</v>
      </c>
      <c r="E5212" s="14">
        <v>167573.0</v>
      </c>
      <c r="F5212" s="14" t="s">
        <v>19655</v>
      </c>
      <c r="G5212" s="14" t="s">
        <v>22646</v>
      </c>
      <c r="H5212" s="14" t="s">
        <v>23558</v>
      </c>
      <c r="I5212" s="14">
        <v>0.676</v>
      </c>
      <c r="J5212" s="14">
        <v>0.869</v>
      </c>
      <c r="K5212" s="14">
        <v>0.9408380210694323</v>
      </c>
      <c r="L5212" s="14">
        <v>0.0423</v>
      </c>
      <c r="M5212" s="14">
        <v>0.115</v>
      </c>
      <c r="N5212" s="14">
        <v>0.0</v>
      </c>
      <c r="O5212" s="14">
        <v>0.132</v>
      </c>
      <c r="P5212" s="14">
        <v>0.594</v>
      </c>
      <c r="Q5212" s="14">
        <v>120.029</v>
      </c>
      <c r="R5212" s="14">
        <v>1.0</v>
      </c>
      <c r="S5212" s="14">
        <v>1.0</v>
      </c>
      <c r="T5212" s="14" t="s">
        <v>1434</v>
      </c>
      <c r="U5212" s="14" t="s">
        <v>68</v>
      </c>
      <c r="V5212" s="16" t="s">
        <v>333</v>
      </c>
      <c r="W5212" s="17" t="s">
        <v>185</v>
      </c>
    </row>
    <row r="5213" ht="15.75" customHeight="1">
      <c r="A5213" s="14" t="s">
        <v>23559</v>
      </c>
      <c r="B5213" s="14" t="s">
        <v>23560</v>
      </c>
      <c r="C5213" s="14">
        <v>2022.0</v>
      </c>
      <c r="D5213" s="14">
        <v>65.0</v>
      </c>
      <c r="E5213" s="14">
        <v>201905.0</v>
      </c>
      <c r="F5213" s="14" t="s">
        <v>4278</v>
      </c>
      <c r="G5213" s="14" t="s">
        <v>7879</v>
      </c>
      <c r="H5213" s="14" t="s">
        <v>23561</v>
      </c>
      <c r="I5213" s="14">
        <v>0.532</v>
      </c>
      <c r="J5213" s="14">
        <v>0.426</v>
      </c>
      <c r="K5213" s="14">
        <v>0.8436463970046064</v>
      </c>
      <c r="L5213" s="14">
        <v>0.0288</v>
      </c>
      <c r="M5213" s="14">
        <v>0.639</v>
      </c>
      <c r="N5213" s="14">
        <v>0.0</v>
      </c>
      <c r="O5213" s="14">
        <v>0.134</v>
      </c>
      <c r="P5213" s="14">
        <v>0.137</v>
      </c>
      <c r="Q5213" s="14">
        <v>149.898</v>
      </c>
      <c r="R5213" s="14">
        <v>3.0</v>
      </c>
      <c r="S5213" s="14">
        <v>1.0</v>
      </c>
      <c r="T5213" s="14" t="s">
        <v>1434</v>
      </c>
      <c r="U5213" s="14" t="s">
        <v>35</v>
      </c>
      <c r="V5213" s="16" t="s">
        <v>58</v>
      </c>
      <c r="W5213" s="17" t="s">
        <v>251</v>
      </c>
    </row>
    <row r="5214" ht="15.75" customHeight="1">
      <c r="A5214" s="14" t="s">
        <v>23562</v>
      </c>
      <c r="B5214" s="14" t="s">
        <v>23563</v>
      </c>
      <c r="C5214" s="14">
        <v>2018.0</v>
      </c>
      <c r="D5214" s="14">
        <v>65.0</v>
      </c>
      <c r="E5214" s="14">
        <v>281520.0</v>
      </c>
      <c r="F5214" s="14" t="s">
        <v>4278</v>
      </c>
      <c r="G5214" s="14" t="s">
        <v>2532</v>
      </c>
      <c r="H5214" s="14" t="s">
        <v>23320</v>
      </c>
      <c r="I5214" s="14">
        <v>0.657</v>
      </c>
      <c r="J5214" s="14">
        <v>0.883</v>
      </c>
      <c r="K5214" s="14">
        <v>0.8826385472401208</v>
      </c>
      <c r="L5214" s="14">
        <v>0.0733</v>
      </c>
      <c r="M5214" s="14">
        <v>0.0238</v>
      </c>
      <c r="N5214" s="14">
        <v>0.0</v>
      </c>
      <c r="O5214" s="14">
        <v>0.0481</v>
      </c>
      <c r="P5214" s="14">
        <v>0.461</v>
      </c>
      <c r="Q5214" s="14">
        <v>129.943</v>
      </c>
      <c r="R5214" s="14">
        <v>9.0</v>
      </c>
      <c r="S5214" s="14">
        <v>0.0</v>
      </c>
      <c r="T5214" s="14" t="s">
        <v>1434</v>
      </c>
      <c r="U5214" s="14" t="s">
        <v>35</v>
      </c>
      <c r="V5214" s="16" t="s">
        <v>54</v>
      </c>
      <c r="W5214" s="17" t="s">
        <v>251</v>
      </c>
    </row>
    <row r="5215" ht="15.75" customHeight="1">
      <c r="A5215" s="14" t="s">
        <v>23564</v>
      </c>
      <c r="B5215" s="14" t="s">
        <v>23565</v>
      </c>
      <c r="C5215" s="14">
        <v>2018.0</v>
      </c>
      <c r="D5215" s="14">
        <v>65.0</v>
      </c>
      <c r="E5215" s="14">
        <v>246334.0</v>
      </c>
      <c r="F5215" s="14" t="s">
        <v>4278</v>
      </c>
      <c r="G5215" s="14" t="s">
        <v>2532</v>
      </c>
      <c r="H5215" s="14" t="s">
        <v>22524</v>
      </c>
      <c r="I5215" s="14">
        <v>0.707</v>
      </c>
      <c r="J5215" s="14">
        <v>0.791</v>
      </c>
      <c r="K5215" s="14">
        <v>0.878596025904678</v>
      </c>
      <c r="L5215" s="14">
        <v>0.035</v>
      </c>
      <c r="M5215" s="14">
        <v>0.179</v>
      </c>
      <c r="N5215" s="14">
        <v>0.0</v>
      </c>
      <c r="O5215" s="14">
        <v>0.102</v>
      </c>
      <c r="P5215" s="14">
        <v>0.674</v>
      </c>
      <c r="Q5215" s="14">
        <v>106.985</v>
      </c>
      <c r="R5215" s="14">
        <v>5.0</v>
      </c>
      <c r="S5215" s="14">
        <v>0.0</v>
      </c>
      <c r="T5215" s="14" t="s">
        <v>1434</v>
      </c>
      <c r="U5215" s="14" t="s">
        <v>35</v>
      </c>
      <c r="V5215" s="16" t="s">
        <v>407</v>
      </c>
      <c r="W5215" s="17" t="s">
        <v>185</v>
      </c>
    </row>
    <row r="5216" ht="15.75" customHeight="1">
      <c r="A5216" s="14" t="s">
        <v>23566</v>
      </c>
      <c r="B5216" s="14" t="s">
        <v>23567</v>
      </c>
      <c r="C5216" s="14">
        <v>2019.0</v>
      </c>
      <c r="D5216" s="14">
        <v>65.0</v>
      </c>
      <c r="E5216" s="14">
        <v>226321.0</v>
      </c>
      <c r="F5216" s="14" t="s">
        <v>4278</v>
      </c>
      <c r="G5216" s="14" t="s">
        <v>2532</v>
      </c>
      <c r="H5216" s="14" t="s">
        <v>19261</v>
      </c>
      <c r="I5216" s="14">
        <v>0.639</v>
      </c>
      <c r="J5216" s="14">
        <v>0.706</v>
      </c>
      <c r="K5216" s="14">
        <v>0.8060659208862305</v>
      </c>
      <c r="L5216" s="14">
        <v>0.448</v>
      </c>
      <c r="M5216" s="14">
        <v>0.0104</v>
      </c>
      <c r="N5216" s="14">
        <v>0.0</v>
      </c>
      <c r="O5216" s="14">
        <v>0.132</v>
      </c>
      <c r="P5216" s="14">
        <v>0.259</v>
      </c>
      <c r="Q5216" s="14">
        <v>105.782</v>
      </c>
      <c r="R5216" s="14">
        <v>7.0</v>
      </c>
      <c r="S5216" s="14">
        <v>1.0</v>
      </c>
      <c r="T5216" s="14" t="s">
        <v>1434</v>
      </c>
      <c r="U5216" s="14" t="s">
        <v>35</v>
      </c>
      <c r="V5216" s="16" t="s">
        <v>36</v>
      </c>
      <c r="W5216" s="17" t="s">
        <v>251</v>
      </c>
    </row>
    <row r="5217" ht="15.75" customHeight="1">
      <c r="A5217" s="14" t="s">
        <v>23568</v>
      </c>
      <c r="B5217" s="14" t="s">
        <v>23569</v>
      </c>
      <c r="C5217" s="14">
        <v>2024.0</v>
      </c>
      <c r="D5217" s="14">
        <v>65.0</v>
      </c>
      <c r="E5217" s="14">
        <v>388960.0</v>
      </c>
      <c r="F5217" s="14" t="s">
        <v>8031</v>
      </c>
      <c r="G5217" s="14" t="s">
        <v>22660</v>
      </c>
      <c r="H5217" s="14" t="s">
        <v>22806</v>
      </c>
      <c r="I5217" s="14">
        <v>0.623</v>
      </c>
      <c r="J5217" s="14">
        <v>0.462</v>
      </c>
      <c r="K5217" s="14">
        <v>0.8072209269820714</v>
      </c>
      <c r="L5217" s="14">
        <v>0.0326</v>
      </c>
      <c r="M5217" s="14">
        <v>0.397</v>
      </c>
      <c r="N5217" s="14">
        <v>0.0115</v>
      </c>
      <c r="O5217" s="14">
        <v>0.0492</v>
      </c>
      <c r="P5217" s="14">
        <v>0.344</v>
      </c>
      <c r="Q5217" s="14">
        <v>73.007</v>
      </c>
      <c r="R5217" s="14">
        <v>4.0</v>
      </c>
      <c r="S5217" s="14">
        <v>0.0</v>
      </c>
      <c r="T5217" s="14" t="s">
        <v>1434</v>
      </c>
      <c r="U5217" s="14" t="s">
        <v>35</v>
      </c>
      <c r="V5217" s="16" t="s">
        <v>45</v>
      </c>
      <c r="W5217" s="17" t="s">
        <v>251</v>
      </c>
    </row>
    <row r="5218" ht="15.75" customHeight="1">
      <c r="A5218" s="14" t="s">
        <v>23570</v>
      </c>
      <c r="B5218" s="14" t="s">
        <v>23571</v>
      </c>
      <c r="C5218" s="14">
        <v>2020.0</v>
      </c>
      <c r="D5218" s="14">
        <v>65.0</v>
      </c>
      <c r="E5218" s="14">
        <v>163015.0</v>
      </c>
      <c r="F5218" s="14" t="s">
        <v>8031</v>
      </c>
      <c r="G5218" s="14" t="s">
        <v>22664</v>
      </c>
      <c r="H5218" s="14" t="s">
        <v>22665</v>
      </c>
      <c r="I5218" s="14">
        <v>0.689</v>
      </c>
      <c r="J5218" s="14">
        <v>0.729</v>
      </c>
      <c r="K5218" s="14">
        <v>0.8504053215654525</v>
      </c>
      <c r="L5218" s="14">
        <v>0.225</v>
      </c>
      <c r="M5218" s="14">
        <v>0.273</v>
      </c>
      <c r="N5218" s="14">
        <v>0.0</v>
      </c>
      <c r="O5218" s="14">
        <v>0.059</v>
      </c>
      <c r="P5218" s="14">
        <v>0.773</v>
      </c>
      <c r="Q5218" s="14">
        <v>97.057</v>
      </c>
      <c r="R5218" s="14">
        <v>7.0</v>
      </c>
      <c r="S5218" s="14">
        <v>1.0</v>
      </c>
      <c r="T5218" s="14" t="s">
        <v>1434</v>
      </c>
      <c r="U5218" s="14" t="s">
        <v>35</v>
      </c>
      <c r="V5218" s="16" t="s">
        <v>181</v>
      </c>
      <c r="W5218" s="17" t="s">
        <v>185</v>
      </c>
    </row>
    <row r="5219" ht="15.75" customHeight="1">
      <c r="A5219" s="14" t="s">
        <v>23572</v>
      </c>
      <c r="B5219" s="14" t="s">
        <v>23573</v>
      </c>
      <c r="C5219" s="14">
        <v>2023.0</v>
      </c>
      <c r="D5219" s="14">
        <v>65.0</v>
      </c>
      <c r="E5219" s="14">
        <v>200929.0</v>
      </c>
      <c r="F5219" s="14" t="s">
        <v>4278</v>
      </c>
      <c r="G5219" s="14" t="s">
        <v>7879</v>
      </c>
      <c r="H5219" s="14" t="s">
        <v>7880</v>
      </c>
      <c r="I5219" s="14">
        <v>0.585</v>
      </c>
      <c r="J5219" s="14">
        <v>0.815</v>
      </c>
      <c r="K5219" s="14">
        <v>0.8853977284690738</v>
      </c>
      <c r="L5219" s="14">
        <v>0.0565</v>
      </c>
      <c r="M5219" s="14">
        <v>0.115</v>
      </c>
      <c r="N5219" s="14">
        <v>0.0</v>
      </c>
      <c r="O5219" s="14">
        <v>0.124</v>
      </c>
      <c r="P5219" s="14">
        <v>0.564</v>
      </c>
      <c r="Q5219" s="14">
        <v>132.09</v>
      </c>
      <c r="R5219" s="14">
        <v>0.0</v>
      </c>
      <c r="S5219" s="14">
        <v>0.0</v>
      </c>
      <c r="T5219" s="14" t="s">
        <v>1434</v>
      </c>
      <c r="U5219" s="14" t="s">
        <v>35</v>
      </c>
      <c r="V5219" s="16" t="s">
        <v>333</v>
      </c>
      <c r="W5219" s="17" t="s">
        <v>185</v>
      </c>
    </row>
    <row r="5220" ht="15.75" customHeight="1">
      <c r="A5220" s="14" t="s">
        <v>23574</v>
      </c>
      <c r="B5220" s="14" t="s">
        <v>23575</v>
      </c>
      <c r="C5220" s="14">
        <v>2020.0</v>
      </c>
      <c r="D5220" s="14">
        <v>65.0</v>
      </c>
      <c r="E5220" s="14">
        <v>157706.0</v>
      </c>
      <c r="F5220" s="14" t="s">
        <v>8592</v>
      </c>
      <c r="G5220" s="14" t="s">
        <v>8595</v>
      </c>
      <c r="H5220" s="14" t="s">
        <v>23576</v>
      </c>
      <c r="I5220" s="14">
        <v>0.752</v>
      </c>
      <c r="J5220" s="14">
        <v>0.87</v>
      </c>
      <c r="K5220" s="14">
        <v>0.8929480460955888</v>
      </c>
      <c r="L5220" s="14">
        <v>0.0623</v>
      </c>
      <c r="M5220" s="14">
        <v>0.0604</v>
      </c>
      <c r="N5220" s="14">
        <v>1.12E-5</v>
      </c>
      <c r="O5220" s="14">
        <v>0.489</v>
      </c>
      <c r="P5220" s="14">
        <v>0.784</v>
      </c>
      <c r="Q5220" s="14">
        <v>120.006</v>
      </c>
      <c r="R5220" s="14">
        <v>9.0</v>
      </c>
      <c r="S5220" s="14">
        <v>0.0</v>
      </c>
      <c r="T5220" s="14" t="s">
        <v>1434</v>
      </c>
      <c r="U5220" s="14" t="s">
        <v>35</v>
      </c>
      <c r="V5220" s="16" t="s">
        <v>181</v>
      </c>
      <c r="W5220" s="17" t="s">
        <v>185</v>
      </c>
    </row>
    <row r="5221" ht="15.75" customHeight="1">
      <c r="A5221" s="14" t="s">
        <v>23577</v>
      </c>
      <c r="B5221" s="14" t="s">
        <v>23578</v>
      </c>
      <c r="C5221" s="14">
        <v>2024.0</v>
      </c>
      <c r="D5221" s="14">
        <v>65.0</v>
      </c>
      <c r="E5221" s="14">
        <v>214950.0</v>
      </c>
      <c r="F5221" s="14" t="s">
        <v>4278</v>
      </c>
      <c r="G5221" s="14" t="s">
        <v>23428</v>
      </c>
      <c r="H5221" s="14" t="s">
        <v>23429</v>
      </c>
      <c r="I5221" s="14">
        <v>0.689</v>
      </c>
      <c r="J5221" s="14">
        <v>0.573</v>
      </c>
      <c r="K5221" s="14">
        <v>0.8526511667518096</v>
      </c>
      <c r="L5221" s="14">
        <v>0.0264</v>
      </c>
      <c r="M5221" s="14">
        <v>0.115</v>
      </c>
      <c r="N5221" s="14">
        <v>0.0</v>
      </c>
      <c r="O5221" s="14">
        <v>0.102</v>
      </c>
      <c r="P5221" s="14">
        <v>0.533</v>
      </c>
      <c r="Q5221" s="14">
        <v>88.947</v>
      </c>
      <c r="R5221" s="14">
        <v>5.0</v>
      </c>
      <c r="S5221" s="14">
        <v>1.0</v>
      </c>
      <c r="T5221" s="14" t="s">
        <v>1434</v>
      </c>
      <c r="U5221" s="14" t="s">
        <v>35</v>
      </c>
      <c r="V5221" s="16" t="s">
        <v>333</v>
      </c>
      <c r="W5221" s="17" t="s">
        <v>185</v>
      </c>
    </row>
    <row r="5222" ht="15.75" customHeight="1">
      <c r="A5222" s="14" t="s">
        <v>23579</v>
      </c>
      <c r="B5222" s="14" t="s">
        <v>23580</v>
      </c>
      <c r="C5222" s="14">
        <v>2020.0</v>
      </c>
      <c r="D5222" s="14">
        <v>65.0</v>
      </c>
      <c r="E5222" s="14">
        <v>200221.0</v>
      </c>
      <c r="F5222" s="14" t="s">
        <v>23581</v>
      </c>
      <c r="G5222" s="14" t="s">
        <v>23582</v>
      </c>
      <c r="H5222" s="14" t="s">
        <v>23580</v>
      </c>
      <c r="I5222" s="14">
        <v>0.8</v>
      </c>
      <c r="J5222" s="14">
        <v>0.56</v>
      </c>
      <c r="K5222" s="14">
        <v>0.8714307103101101</v>
      </c>
      <c r="L5222" s="14">
        <v>0.261</v>
      </c>
      <c r="M5222" s="14">
        <v>0.057</v>
      </c>
      <c r="N5222" s="14">
        <v>0.0</v>
      </c>
      <c r="O5222" s="14">
        <v>0.134</v>
      </c>
      <c r="P5222" s="14">
        <v>0.45</v>
      </c>
      <c r="Q5222" s="14">
        <v>163.071</v>
      </c>
      <c r="R5222" s="14">
        <v>5.0</v>
      </c>
      <c r="S5222" s="14">
        <v>0.0</v>
      </c>
      <c r="T5222" s="14" t="s">
        <v>1434</v>
      </c>
      <c r="U5222" s="14" t="s">
        <v>35</v>
      </c>
      <c r="V5222" s="16" t="s">
        <v>54</v>
      </c>
      <c r="W5222" s="17" t="s">
        <v>251</v>
      </c>
    </row>
    <row r="5223" ht="15.75" customHeight="1">
      <c r="A5223" s="14" t="s">
        <v>23583</v>
      </c>
      <c r="B5223" s="14" t="s">
        <v>23584</v>
      </c>
      <c r="C5223" s="14">
        <v>2021.0</v>
      </c>
      <c r="D5223" s="14">
        <v>65.0</v>
      </c>
      <c r="E5223" s="14">
        <v>156000.0</v>
      </c>
      <c r="F5223" s="14" t="s">
        <v>14698</v>
      </c>
      <c r="G5223" s="14" t="s">
        <v>23585</v>
      </c>
      <c r="H5223" s="14" t="s">
        <v>12642</v>
      </c>
      <c r="I5223" s="14">
        <v>0.563</v>
      </c>
      <c r="J5223" s="14">
        <v>0.672</v>
      </c>
      <c r="K5223" s="14">
        <v>0.8199259940363203</v>
      </c>
      <c r="L5223" s="14">
        <v>0.0765</v>
      </c>
      <c r="M5223" s="14">
        <v>0.359</v>
      </c>
      <c r="N5223" s="14">
        <v>0.0</v>
      </c>
      <c r="O5223" s="14">
        <v>0.0972</v>
      </c>
      <c r="P5223" s="14">
        <v>0.284</v>
      </c>
      <c r="Q5223" s="14">
        <v>99.772</v>
      </c>
      <c r="R5223" s="14">
        <v>9.0</v>
      </c>
      <c r="S5223" s="14">
        <v>0.0</v>
      </c>
      <c r="T5223" s="14" t="s">
        <v>1434</v>
      </c>
      <c r="U5223" s="14" t="s">
        <v>35</v>
      </c>
      <c r="V5223" s="16" t="s">
        <v>36</v>
      </c>
      <c r="W5223" s="17" t="s">
        <v>251</v>
      </c>
    </row>
    <row r="5224" ht="15.75" customHeight="1">
      <c r="A5224" s="14" t="s">
        <v>12342</v>
      </c>
      <c r="B5224" s="14" t="s">
        <v>118</v>
      </c>
      <c r="C5224" s="14">
        <v>1973.0</v>
      </c>
      <c r="D5224" s="14">
        <v>65.0</v>
      </c>
      <c r="E5224" s="14">
        <v>329066.0</v>
      </c>
      <c r="F5224" s="14" t="s">
        <v>122</v>
      </c>
      <c r="G5224" s="14" t="s">
        <v>123</v>
      </c>
      <c r="H5224" s="14" t="s">
        <v>12343</v>
      </c>
      <c r="I5224" s="14">
        <v>0.6567054320987653</v>
      </c>
      <c r="J5224" s="14">
        <v>0.6703844999999999</v>
      </c>
      <c r="K5224" s="14">
        <v>0.8136264709055699</v>
      </c>
      <c r="L5224" s="14">
        <v>0.08138265432098765</v>
      </c>
      <c r="M5224" s="14">
        <v>0.2693400896296296</v>
      </c>
      <c r="N5224" s="14">
        <v>0.05448885008024692</v>
      </c>
      <c r="O5224" s="14">
        <v>0.1911505555555556</v>
      </c>
      <c r="P5224" s="14">
        <v>0.6187672839506173</v>
      </c>
      <c r="Q5224" s="14">
        <v>120.71</v>
      </c>
      <c r="R5224" s="14">
        <v>5.0</v>
      </c>
      <c r="S5224" s="14">
        <v>1.0</v>
      </c>
      <c r="T5224" s="14" t="s">
        <v>104</v>
      </c>
      <c r="U5224" s="14" t="s">
        <v>35</v>
      </c>
      <c r="V5224" s="16" t="s">
        <v>407</v>
      </c>
      <c r="W5224" s="17" t="s">
        <v>185</v>
      </c>
    </row>
    <row r="5225" ht="15.75" customHeight="1">
      <c r="A5225" s="14" t="s">
        <v>12345</v>
      </c>
      <c r="B5225" s="14" t="s">
        <v>12346</v>
      </c>
      <c r="C5225" s="14">
        <v>2004.0</v>
      </c>
      <c r="D5225" s="14">
        <v>65.0</v>
      </c>
      <c r="E5225" s="14">
        <v>359546.0</v>
      </c>
      <c r="F5225" s="14" t="s">
        <v>12347</v>
      </c>
      <c r="G5225" s="14" t="s">
        <v>12348</v>
      </c>
      <c r="H5225" s="14" t="s">
        <v>12349</v>
      </c>
      <c r="I5225" s="14">
        <v>0.356</v>
      </c>
      <c r="J5225" s="14">
        <v>0.913</v>
      </c>
      <c r="K5225" s="14">
        <v>0.845828075185639</v>
      </c>
      <c r="L5225" s="14">
        <v>0.0499</v>
      </c>
      <c r="M5225" s="14">
        <v>0.0339</v>
      </c>
      <c r="N5225" s="14">
        <v>0.0</v>
      </c>
      <c r="O5225" s="14">
        <v>0.221</v>
      </c>
      <c r="P5225" s="14">
        <v>0.537</v>
      </c>
      <c r="Q5225" s="14">
        <v>171.16</v>
      </c>
      <c r="R5225" s="14">
        <v>9.0</v>
      </c>
      <c r="S5225" s="14">
        <v>1.0</v>
      </c>
      <c r="T5225" s="14" t="s">
        <v>103</v>
      </c>
      <c r="U5225" s="14" t="s">
        <v>35</v>
      </c>
      <c r="V5225" s="16" t="s">
        <v>333</v>
      </c>
      <c r="W5225" s="17" t="s">
        <v>185</v>
      </c>
    </row>
    <row r="5226" ht="15.75" customHeight="1">
      <c r="A5226" s="14" t="s">
        <v>12350</v>
      </c>
      <c r="B5226" s="14" t="s">
        <v>12351</v>
      </c>
      <c r="C5226" s="14">
        <v>1967.0</v>
      </c>
      <c r="D5226" s="14">
        <v>65.0</v>
      </c>
      <c r="E5226" s="14">
        <v>178506.0</v>
      </c>
      <c r="F5226" s="14" t="s">
        <v>1267</v>
      </c>
      <c r="G5226" s="14" t="s">
        <v>12352</v>
      </c>
      <c r="H5226" s="14" t="s">
        <v>1349</v>
      </c>
      <c r="I5226" s="14">
        <v>0.525</v>
      </c>
      <c r="J5226" s="14">
        <v>0.52</v>
      </c>
      <c r="K5226" s="14">
        <v>0.7236968750513616</v>
      </c>
      <c r="L5226" s="14">
        <v>0.0271</v>
      </c>
      <c r="M5226" s="14">
        <v>0.538</v>
      </c>
      <c r="N5226" s="14">
        <v>0.00569</v>
      </c>
      <c r="O5226" s="14">
        <v>0.111</v>
      </c>
      <c r="P5226" s="14">
        <v>0.523</v>
      </c>
      <c r="Q5226" s="14">
        <v>112.55</v>
      </c>
      <c r="R5226" s="14">
        <v>7.0</v>
      </c>
      <c r="S5226" s="14">
        <v>1.0</v>
      </c>
      <c r="T5226" s="14" t="s">
        <v>103</v>
      </c>
      <c r="U5226" s="14" t="s">
        <v>35</v>
      </c>
      <c r="V5226" s="16" t="s">
        <v>333</v>
      </c>
      <c r="W5226" s="17" t="s">
        <v>185</v>
      </c>
    </row>
    <row r="5227" ht="15.75" customHeight="1">
      <c r="A5227" s="14" t="s">
        <v>12353</v>
      </c>
      <c r="B5227" s="14" t="s">
        <v>12354</v>
      </c>
      <c r="C5227" s="14">
        <v>1994.0</v>
      </c>
      <c r="D5227" s="14">
        <v>65.0</v>
      </c>
      <c r="E5227" s="14">
        <v>270840.0</v>
      </c>
      <c r="F5227" s="14" t="s">
        <v>901</v>
      </c>
      <c r="G5227" s="14" t="s">
        <v>1757</v>
      </c>
      <c r="H5227" s="14" t="s">
        <v>12355</v>
      </c>
      <c r="I5227" s="14">
        <v>0.695</v>
      </c>
      <c r="J5227" s="14">
        <v>0.653</v>
      </c>
      <c r="K5227" s="14">
        <v>0.7103929159474175</v>
      </c>
      <c r="L5227" s="14">
        <v>0.0408</v>
      </c>
      <c r="M5227" s="14">
        <v>0.531</v>
      </c>
      <c r="N5227" s="14">
        <v>0.0</v>
      </c>
      <c r="O5227" s="14">
        <v>0.0476</v>
      </c>
      <c r="P5227" s="14">
        <v>0.937</v>
      </c>
      <c r="Q5227" s="14">
        <v>128.72</v>
      </c>
      <c r="R5227" s="14">
        <v>11.0</v>
      </c>
      <c r="S5227" s="14">
        <v>0.0</v>
      </c>
      <c r="T5227" s="14" t="s">
        <v>104</v>
      </c>
      <c r="U5227" s="14" t="s">
        <v>35</v>
      </c>
      <c r="V5227" s="16" t="s">
        <v>819</v>
      </c>
      <c r="W5227" s="17" t="s">
        <v>185</v>
      </c>
    </row>
    <row r="5228" ht="15.75" customHeight="1">
      <c r="A5228" s="14" t="s">
        <v>12357</v>
      </c>
      <c r="B5228" s="14" t="s">
        <v>12358</v>
      </c>
      <c r="C5228" s="14">
        <v>2005.0</v>
      </c>
      <c r="D5228" s="14">
        <v>65.0</v>
      </c>
      <c r="E5228" s="14">
        <v>206946.0</v>
      </c>
      <c r="F5228" s="14" t="s">
        <v>1629</v>
      </c>
      <c r="G5228" s="14" t="s">
        <v>3165</v>
      </c>
      <c r="H5228" s="14" t="s">
        <v>12359</v>
      </c>
      <c r="I5228" s="14">
        <v>0.833</v>
      </c>
      <c r="J5228" s="14">
        <v>0.917</v>
      </c>
      <c r="K5228" s="14">
        <v>0.8568861891032259</v>
      </c>
      <c r="L5228" s="14">
        <v>0.0597</v>
      </c>
      <c r="M5228" s="14">
        <v>0.175</v>
      </c>
      <c r="N5228" s="14">
        <v>1.92E-6</v>
      </c>
      <c r="O5228" s="14">
        <v>0.109</v>
      </c>
      <c r="P5228" s="14">
        <v>0.874</v>
      </c>
      <c r="Q5228" s="14">
        <v>110.0</v>
      </c>
      <c r="R5228" s="14">
        <v>7.0</v>
      </c>
      <c r="S5228" s="14">
        <v>1.0</v>
      </c>
      <c r="T5228" s="14" t="s">
        <v>104</v>
      </c>
      <c r="U5228" s="14" t="s">
        <v>35</v>
      </c>
      <c r="V5228" s="16" t="s">
        <v>560</v>
      </c>
      <c r="W5228" s="17" t="s">
        <v>185</v>
      </c>
    </row>
    <row r="5229" ht="15.75" customHeight="1">
      <c r="A5229" s="14" t="s">
        <v>12361</v>
      </c>
      <c r="B5229" s="14" t="s">
        <v>12362</v>
      </c>
      <c r="C5229" s="14">
        <v>1986.0</v>
      </c>
      <c r="D5229" s="14">
        <v>65.0</v>
      </c>
      <c r="E5229" s="14">
        <v>260000.0</v>
      </c>
      <c r="F5229" s="14" t="s">
        <v>4264</v>
      </c>
      <c r="G5229" s="14" t="s">
        <v>12363</v>
      </c>
      <c r="H5229" s="14" t="s">
        <v>12362</v>
      </c>
      <c r="I5229" s="14">
        <v>0.878</v>
      </c>
      <c r="J5229" s="14">
        <v>0.84</v>
      </c>
      <c r="K5229" s="14">
        <v>0.6941800526020966</v>
      </c>
      <c r="L5229" s="14">
        <v>0.064</v>
      </c>
      <c r="M5229" s="14">
        <v>0.0421</v>
      </c>
      <c r="N5229" s="14">
        <v>0.0035</v>
      </c>
      <c r="O5229" s="14">
        <v>0.053</v>
      </c>
      <c r="P5229" s="14">
        <v>0.882</v>
      </c>
      <c r="Q5229" s="14">
        <v>116.22</v>
      </c>
      <c r="R5229" s="14">
        <v>6.0</v>
      </c>
      <c r="S5229" s="14">
        <v>0.0</v>
      </c>
      <c r="T5229" s="14" t="s">
        <v>103</v>
      </c>
      <c r="U5229" s="14" t="s">
        <v>35</v>
      </c>
      <c r="V5229" s="16" t="s">
        <v>560</v>
      </c>
      <c r="W5229" s="17" t="s">
        <v>185</v>
      </c>
    </row>
    <row r="5230" ht="15.75" customHeight="1">
      <c r="A5230" s="14" t="s">
        <v>12365</v>
      </c>
      <c r="B5230" s="14" t="s">
        <v>12366</v>
      </c>
      <c r="C5230" s="14">
        <v>1968.0</v>
      </c>
      <c r="D5230" s="14">
        <v>65.0</v>
      </c>
      <c r="E5230" s="14">
        <v>273533.0</v>
      </c>
      <c r="F5230" s="14" t="s">
        <v>1634</v>
      </c>
      <c r="G5230" s="14" t="s">
        <v>5360</v>
      </c>
      <c r="H5230" s="14" t="s">
        <v>12367</v>
      </c>
      <c r="I5230" s="14">
        <v>0.6567054320987653</v>
      </c>
      <c r="J5230" s="14">
        <v>0.6703844999999999</v>
      </c>
      <c r="K5230" s="14">
        <v>0.8136264709055699</v>
      </c>
      <c r="L5230" s="14">
        <v>0.08138265432098765</v>
      </c>
      <c r="M5230" s="14">
        <v>0.2693400896296296</v>
      </c>
      <c r="N5230" s="14">
        <v>0.05448885008024692</v>
      </c>
      <c r="O5230" s="14">
        <v>0.1911505555555556</v>
      </c>
      <c r="P5230" s="14">
        <v>0.6187672839506173</v>
      </c>
      <c r="Q5230" s="14">
        <v>120.71</v>
      </c>
      <c r="R5230" s="14">
        <v>5.0</v>
      </c>
      <c r="S5230" s="14">
        <v>1.0</v>
      </c>
      <c r="T5230" s="14" t="s">
        <v>104</v>
      </c>
      <c r="U5230" s="14" t="s">
        <v>35</v>
      </c>
      <c r="V5230" s="16" t="s">
        <v>407</v>
      </c>
      <c r="W5230" s="17" t="s">
        <v>185</v>
      </c>
    </row>
    <row r="5231" ht="15.75" customHeight="1">
      <c r="A5231" s="14" t="s">
        <v>8044</v>
      </c>
      <c r="B5231" s="14" t="s">
        <v>8045</v>
      </c>
      <c r="C5231" s="14">
        <v>1983.0</v>
      </c>
      <c r="D5231" s="14">
        <v>65.0</v>
      </c>
      <c r="E5231" s="14">
        <v>151733.0</v>
      </c>
      <c r="F5231" s="14" t="s">
        <v>8048</v>
      </c>
      <c r="G5231" s="14" t="s">
        <v>8049</v>
      </c>
      <c r="H5231" s="14" t="s">
        <v>8050</v>
      </c>
      <c r="I5231" s="14">
        <v>0.218</v>
      </c>
      <c r="J5231" s="14">
        <v>0.111</v>
      </c>
      <c r="K5231" s="14">
        <v>0.5172930079242554</v>
      </c>
      <c r="L5231" s="14">
        <v>0.0688</v>
      </c>
      <c r="M5231" s="14">
        <v>0.895</v>
      </c>
      <c r="N5231" s="14">
        <v>0.834</v>
      </c>
      <c r="O5231" s="14">
        <v>0.165</v>
      </c>
      <c r="P5231" s="14">
        <v>0.27</v>
      </c>
      <c r="Q5231" s="14">
        <v>77.42</v>
      </c>
      <c r="R5231" s="14">
        <v>7.0</v>
      </c>
      <c r="S5231" s="14">
        <v>1.0</v>
      </c>
      <c r="T5231" s="14" t="s">
        <v>103</v>
      </c>
      <c r="U5231" s="14" t="s">
        <v>35</v>
      </c>
      <c r="V5231" s="16" t="s">
        <v>36</v>
      </c>
      <c r="W5231" s="17" t="s">
        <v>251</v>
      </c>
    </row>
    <row r="5232" ht="15.75" customHeight="1">
      <c r="A5232" s="14" t="s">
        <v>12368</v>
      </c>
      <c r="B5232" s="14" t="s">
        <v>12369</v>
      </c>
      <c r="C5232" s="14">
        <v>2002.0</v>
      </c>
      <c r="D5232" s="14">
        <v>65.0</v>
      </c>
      <c r="E5232" s="14">
        <v>283626.0</v>
      </c>
      <c r="F5232" s="14" t="s">
        <v>1267</v>
      </c>
      <c r="G5232" s="14" t="s">
        <v>12370</v>
      </c>
      <c r="H5232" s="14" t="s">
        <v>12371</v>
      </c>
      <c r="I5232" s="14">
        <v>0.853</v>
      </c>
      <c r="J5232" s="14">
        <v>0.811</v>
      </c>
      <c r="K5232" s="14">
        <v>0.8690993091166536</v>
      </c>
      <c r="L5232" s="14">
        <v>0.0646</v>
      </c>
      <c r="M5232" s="14">
        <v>0.0439</v>
      </c>
      <c r="N5232" s="14">
        <v>3.07E-4</v>
      </c>
      <c r="O5232" s="14">
        <v>0.0703</v>
      </c>
      <c r="P5232" s="14">
        <v>0.9</v>
      </c>
      <c r="Q5232" s="14">
        <v>114.96</v>
      </c>
      <c r="R5232" s="14">
        <v>6.0</v>
      </c>
      <c r="S5232" s="14">
        <v>0.0</v>
      </c>
      <c r="T5232" s="14" t="s">
        <v>103</v>
      </c>
      <c r="U5232" s="14" t="s">
        <v>35</v>
      </c>
      <c r="V5232" s="16" t="s">
        <v>819</v>
      </c>
      <c r="W5232" s="17" t="s">
        <v>185</v>
      </c>
    </row>
    <row r="5233" ht="15.75" customHeight="1">
      <c r="A5233" s="14" t="s">
        <v>8051</v>
      </c>
      <c r="B5233" s="14" t="s">
        <v>8052</v>
      </c>
      <c r="C5233" s="14">
        <v>1994.0</v>
      </c>
      <c r="D5233" s="14">
        <v>65.0</v>
      </c>
      <c r="E5233" s="14">
        <v>320013.0</v>
      </c>
      <c r="F5233" s="14" t="s">
        <v>7167</v>
      </c>
      <c r="G5233" s="14" t="s">
        <v>1474</v>
      </c>
      <c r="H5233" s="14" t="s">
        <v>8053</v>
      </c>
      <c r="I5233" s="14">
        <v>0.64</v>
      </c>
      <c r="J5233" s="14">
        <v>0.295</v>
      </c>
      <c r="K5233" s="14">
        <v>0.6246230188303507</v>
      </c>
      <c r="L5233" s="14">
        <v>0.0397</v>
      </c>
      <c r="M5233" s="14">
        <v>0.425</v>
      </c>
      <c r="N5233" s="14">
        <v>2.05E-6</v>
      </c>
      <c r="O5233" s="14">
        <v>0.0804</v>
      </c>
      <c r="P5233" s="14">
        <v>0.107</v>
      </c>
      <c r="Q5233" s="14">
        <v>121.9</v>
      </c>
      <c r="R5233" s="14">
        <v>5.0</v>
      </c>
      <c r="S5233" s="14">
        <v>1.0</v>
      </c>
      <c r="T5233" s="14" t="s">
        <v>104</v>
      </c>
      <c r="U5233" s="14" t="s">
        <v>35</v>
      </c>
      <c r="V5233" s="16" t="s">
        <v>58</v>
      </c>
      <c r="W5233" s="17" t="s">
        <v>251</v>
      </c>
    </row>
    <row r="5234" ht="15.75" customHeight="1">
      <c r="A5234" s="14" t="s">
        <v>23586</v>
      </c>
      <c r="B5234" s="14" t="s">
        <v>23587</v>
      </c>
      <c r="C5234" s="14">
        <v>2003.0</v>
      </c>
      <c r="D5234" s="14">
        <v>65.0</v>
      </c>
      <c r="E5234" s="14">
        <v>277916.0</v>
      </c>
      <c r="F5234" s="14" t="s">
        <v>21999</v>
      </c>
      <c r="G5234" s="14" t="s">
        <v>22000</v>
      </c>
      <c r="H5234" s="14" t="s">
        <v>23587</v>
      </c>
      <c r="I5234" s="14">
        <v>0.707</v>
      </c>
      <c r="J5234" s="14">
        <v>0.864</v>
      </c>
      <c r="K5234" s="14">
        <v>0.8236262913433658</v>
      </c>
      <c r="L5234" s="14">
        <v>0.0463</v>
      </c>
      <c r="M5234" s="14">
        <v>0.0289</v>
      </c>
      <c r="N5234" s="14">
        <v>2.02E-5</v>
      </c>
      <c r="O5234" s="14">
        <v>0.0331</v>
      </c>
      <c r="P5234" s="14">
        <v>0.92</v>
      </c>
      <c r="Q5234" s="14">
        <v>91.0</v>
      </c>
      <c r="R5234" s="14">
        <v>4.0</v>
      </c>
      <c r="S5234" s="14">
        <v>0.0</v>
      </c>
      <c r="T5234" s="14" t="s">
        <v>22002</v>
      </c>
      <c r="U5234" s="14" t="s">
        <v>35</v>
      </c>
      <c r="V5234" s="16" t="s">
        <v>819</v>
      </c>
      <c r="W5234" s="17" t="s">
        <v>185</v>
      </c>
    </row>
    <row r="5235" ht="15.75" customHeight="1">
      <c r="A5235" s="14" t="s">
        <v>12374</v>
      </c>
      <c r="B5235" s="14" t="s">
        <v>12375</v>
      </c>
      <c r="C5235" s="14">
        <v>1987.0</v>
      </c>
      <c r="D5235" s="14">
        <v>65.0</v>
      </c>
      <c r="E5235" s="14">
        <v>234653.0</v>
      </c>
      <c r="F5235" s="14" t="s">
        <v>12377</v>
      </c>
      <c r="G5235" s="14" t="s">
        <v>2699</v>
      </c>
      <c r="H5235" s="14" t="s">
        <v>12378</v>
      </c>
      <c r="I5235" s="14">
        <v>0.759</v>
      </c>
      <c r="J5235" s="14">
        <v>0.85</v>
      </c>
      <c r="K5235" s="14">
        <v>0.8214232241605584</v>
      </c>
      <c r="L5235" s="14">
        <v>0.0418</v>
      </c>
      <c r="M5235" s="14">
        <v>0.456</v>
      </c>
      <c r="N5235" s="14">
        <v>1.72E-6</v>
      </c>
      <c r="O5235" s="14">
        <v>0.488</v>
      </c>
      <c r="P5235" s="14">
        <v>0.963</v>
      </c>
      <c r="Q5235" s="14">
        <v>149.21</v>
      </c>
      <c r="R5235" s="14">
        <v>4.0</v>
      </c>
      <c r="S5235" s="14">
        <v>1.0</v>
      </c>
      <c r="T5235" s="14" t="s">
        <v>103</v>
      </c>
      <c r="U5235" s="14" t="s">
        <v>35</v>
      </c>
      <c r="V5235" s="16" t="s">
        <v>819</v>
      </c>
      <c r="W5235" s="17" t="s">
        <v>185</v>
      </c>
    </row>
    <row r="5236" ht="15.75" customHeight="1">
      <c r="A5236" s="14" t="s">
        <v>12380</v>
      </c>
      <c r="B5236" s="14" t="s">
        <v>12381</v>
      </c>
      <c r="C5236" s="14">
        <v>2005.0</v>
      </c>
      <c r="D5236" s="14">
        <v>65.0</v>
      </c>
      <c r="E5236" s="14">
        <v>237333.0</v>
      </c>
      <c r="F5236" s="14" t="s">
        <v>2133</v>
      </c>
      <c r="G5236" s="14" t="s">
        <v>12382</v>
      </c>
      <c r="H5236" s="14" t="s">
        <v>12383</v>
      </c>
      <c r="I5236" s="14">
        <v>0.6567054320987653</v>
      </c>
      <c r="J5236" s="14">
        <v>0.6703844999999999</v>
      </c>
      <c r="K5236" s="14">
        <v>0.8136264709055699</v>
      </c>
      <c r="L5236" s="14">
        <v>0.08138265432098765</v>
      </c>
      <c r="M5236" s="14">
        <v>0.2693400896296296</v>
      </c>
      <c r="N5236" s="14">
        <v>0.05448885008024692</v>
      </c>
      <c r="O5236" s="14">
        <v>0.1911505555555556</v>
      </c>
      <c r="P5236" s="14">
        <v>0.6187672839506173</v>
      </c>
      <c r="Q5236" s="14">
        <v>120.71</v>
      </c>
      <c r="R5236" s="14">
        <v>5.0</v>
      </c>
      <c r="S5236" s="14">
        <v>1.0</v>
      </c>
      <c r="T5236" s="14" t="s">
        <v>103</v>
      </c>
      <c r="U5236" s="14" t="s">
        <v>35</v>
      </c>
      <c r="V5236" s="16" t="s">
        <v>407</v>
      </c>
      <c r="W5236" s="17" t="s">
        <v>185</v>
      </c>
    </row>
    <row r="5237" ht="15.75" customHeight="1">
      <c r="A5237" s="14" t="s">
        <v>23588</v>
      </c>
      <c r="B5237" s="14" t="s">
        <v>23589</v>
      </c>
      <c r="C5237" s="14">
        <v>2018.0</v>
      </c>
      <c r="D5237" s="14">
        <v>65.0</v>
      </c>
      <c r="E5237" s="14">
        <v>242160.0</v>
      </c>
      <c r="F5237" s="14" t="s">
        <v>6605</v>
      </c>
      <c r="G5237" s="14" t="s">
        <v>6606</v>
      </c>
      <c r="H5237" s="14" t="s">
        <v>23590</v>
      </c>
      <c r="I5237" s="14">
        <v>0.772</v>
      </c>
      <c r="J5237" s="14">
        <v>0.803</v>
      </c>
      <c r="K5237" s="14">
        <v>0.9095673004746314</v>
      </c>
      <c r="L5237" s="14">
        <v>0.0468</v>
      </c>
      <c r="M5237" s="14">
        <v>0.188</v>
      </c>
      <c r="N5237" s="14">
        <v>0.0</v>
      </c>
      <c r="O5237" s="14">
        <v>0.434</v>
      </c>
      <c r="P5237" s="14">
        <v>0.853</v>
      </c>
      <c r="Q5237" s="14">
        <v>94.98</v>
      </c>
      <c r="R5237" s="14">
        <v>1.0</v>
      </c>
      <c r="S5237" s="14">
        <v>1.0</v>
      </c>
      <c r="T5237" s="14" t="s">
        <v>1264</v>
      </c>
      <c r="U5237" s="14" t="s">
        <v>68</v>
      </c>
      <c r="V5237" s="16" t="s">
        <v>560</v>
      </c>
      <c r="W5237" s="17" t="s">
        <v>185</v>
      </c>
    </row>
    <row r="5238" ht="15.75" customHeight="1">
      <c r="A5238" s="14" t="s">
        <v>8058</v>
      </c>
      <c r="B5238" s="14" t="s">
        <v>8059</v>
      </c>
      <c r="C5238" s="14">
        <v>2012.0</v>
      </c>
      <c r="D5238" s="14">
        <v>65.0</v>
      </c>
      <c r="E5238" s="14">
        <v>262573.0</v>
      </c>
      <c r="F5238" s="14" t="s">
        <v>4046</v>
      </c>
      <c r="G5238" s="14" t="s">
        <v>4047</v>
      </c>
      <c r="H5238" s="14" t="s">
        <v>8060</v>
      </c>
      <c r="I5238" s="14">
        <v>0.653</v>
      </c>
      <c r="J5238" s="14">
        <v>0.402</v>
      </c>
      <c r="K5238" s="14">
        <v>0.8382349795555745</v>
      </c>
      <c r="L5238" s="14">
        <v>0.0321</v>
      </c>
      <c r="M5238" s="14">
        <v>0.61</v>
      </c>
      <c r="N5238" s="14">
        <v>0.0</v>
      </c>
      <c r="O5238" s="14">
        <v>0.109</v>
      </c>
      <c r="P5238" s="14">
        <v>0.271</v>
      </c>
      <c r="Q5238" s="14">
        <v>134.82</v>
      </c>
      <c r="R5238" s="14">
        <v>4.0</v>
      </c>
      <c r="S5238" s="14">
        <v>0.0</v>
      </c>
      <c r="T5238" s="14" t="s">
        <v>104</v>
      </c>
      <c r="U5238" s="14" t="s">
        <v>94</v>
      </c>
      <c r="V5238" s="16" t="s">
        <v>36</v>
      </c>
      <c r="W5238" s="17" t="s">
        <v>251</v>
      </c>
    </row>
    <row r="5239" ht="15.75" customHeight="1">
      <c r="A5239" s="14" t="s">
        <v>12384</v>
      </c>
      <c r="B5239" s="14" t="s">
        <v>12385</v>
      </c>
      <c r="C5239" s="14">
        <v>1979.0</v>
      </c>
      <c r="D5239" s="78">
        <v>66.0</v>
      </c>
      <c r="E5239" s="14">
        <v>256253.0</v>
      </c>
      <c r="F5239" s="14" t="s">
        <v>368</v>
      </c>
      <c r="G5239" s="14" t="s">
        <v>1802</v>
      </c>
      <c r="H5239" s="14" t="s">
        <v>286</v>
      </c>
      <c r="I5239" s="14">
        <v>0.617</v>
      </c>
      <c r="J5239" s="14">
        <v>0.407</v>
      </c>
      <c r="K5239" s="14">
        <v>0.7203815797762629</v>
      </c>
      <c r="L5239" s="14">
        <v>0.0431</v>
      </c>
      <c r="M5239" s="14">
        <v>0.865</v>
      </c>
      <c r="N5239" s="14">
        <v>0.0</v>
      </c>
      <c r="O5239" s="14">
        <v>0.587</v>
      </c>
      <c r="P5239" s="14">
        <v>0.75</v>
      </c>
      <c r="Q5239" s="14">
        <v>81.135</v>
      </c>
      <c r="R5239" s="14">
        <v>2.0</v>
      </c>
      <c r="S5239" s="14">
        <v>1.0</v>
      </c>
      <c r="T5239" s="14" t="s">
        <v>34</v>
      </c>
      <c r="U5239" s="14" t="s">
        <v>35</v>
      </c>
      <c r="V5239" s="16" t="s">
        <v>181</v>
      </c>
      <c r="W5239" s="17" t="s">
        <v>185</v>
      </c>
    </row>
    <row r="5240" ht="15.75" customHeight="1">
      <c r="A5240" s="14" t="s">
        <v>8064</v>
      </c>
      <c r="B5240" s="14" t="s">
        <v>8065</v>
      </c>
      <c r="C5240" s="14">
        <v>1979.0</v>
      </c>
      <c r="D5240" s="77">
        <v>66.0</v>
      </c>
      <c r="E5240" s="14">
        <v>235466.0</v>
      </c>
      <c r="F5240" s="14" t="s">
        <v>194</v>
      </c>
      <c r="G5240" s="14" t="s">
        <v>8066</v>
      </c>
      <c r="H5240" s="14" t="s">
        <v>286</v>
      </c>
      <c r="I5240" s="14">
        <v>0.57</v>
      </c>
      <c r="J5240" s="14">
        <v>0.296</v>
      </c>
      <c r="K5240" s="14">
        <v>0.6485145338128353</v>
      </c>
      <c r="L5240" s="14">
        <v>0.0322</v>
      </c>
      <c r="M5240" s="14">
        <v>0.524</v>
      </c>
      <c r="N5240" s="14">
        <v>0.0</v>
      </c>
      <c r="O5240" s="14">
        <v>0.0936</v>
      </c>
      <c r="P5240" s="14">
        <v>0.494</v>
      </c>
      <c r="Q5240" s="14">
        <v>111.351</v>
      </c>
      <c r="R5240" s="14">
        <v>5.0</v>
      </c>
      <c r="S5240" s="14">
        <v>1.0</v>
      </c>
      <c r="T5240" s="14" t="s">
        <v>34</v>
      </c>
      <c r="U5240" s="14" t="s">
        <v>35</v>
      </c>
      <c r="V5240" s="16" t="s">
        <v>54</v>
      </c>
      <c r="W5240" s="17" t="s">
        <v>251</v>
      </c>
    </row>
    <row r="5241" ht="15.75" customHeight="1">
      <c r="A5241" s="14" t="s">
        <v>12386</v>
      </c>
      <c r="B5241" s="14" t="s">
        <v>12388</v>
      </c>
      <c r="C5241" s="14">
        <v>1979.0</v>
      </c>
      <c r="D5241" s="78">
        <v>66.0</v>
      </c>
      <c r="E5241" s="14">
        <v>219226.0</v>
      </c>
      <c r="F5241" s="14" t="s">
        <v>445</v>
      </c>
      <c r="G5241" s="14" t="s">
        <v>7975</v>
      </c>
      <c r="H5241" s="14" t="s">
        <v>7976</v>
      </c>
      <c r="I5241" s="14">
        <v>0.414</v>
      </c>
      <c r="J5241" s="14">
        <v>0.288</v>
      </c>
      <c r="K5241" s="14">
        <v>0.6179496502766038</v>
      </c>
      <c r="L5241" s="14">
        <v>0.0461</v>
      </c>
      <c r="M5241" s="14">
        <v>0.977</v>
      </c>
      <c r="N5241" s="14">
        <v>0.772</v>
      </c>
      <c r="O5241" s="14">
        <v>0.0883</v>
      </c>
      <c r="P5241" s="14">
        <v>0.521</v>
      </c>
      <c r="Q5241" s="14">
        <v>92.947</v>
      </c>
      <c r="R5241" s="14">
        <v>5.0</v>
      </c>
      <c r="S5241" s="14">
        <v>1.0</v>
      </c>
      <c r="T5241" s="14" t="s">
        <v>34</v>
      </c>
      <c r="U5241" s="14" t="s">
        <v>35</v>
      </c>
      <c r="V5241" s="16" t="s">
        <v>333</v>
      </c>
      <c r="W5241" s="17" t="s">
        <v>185</v>
      </c>
    </row>
    <row r="5242" ht="15.75" customHeight="1">
      <c r="A5242" s="14" t="s">
        <v>8070</v>
      </c>
      <c r="B5242" s="14" t="s">
        <v>8072</v>
      </c>
      <c r="C5242" s="14">
        <v>1979.0</v>
      </c>
      <c r="D5242" s="77">
        <v>66.0</v>
      </c>
      <c r="E5242" s="14">
        <v>229653.0</v>
      </c>
      <c r="F5242" s="14" t="s">
        <v>368</v>
      </c>
      <c r="G5242" s="14" t="s">
        <v>1802</v>
      </c>
      <c r="H5242" s="14" t="s">
        <v>286</v>
      </c>
      <c r="I5242" s="14">
        <v>0.441</v>
      </c>
      <c r="J5242" s="14">
        <v>0.32</v>
      </c>
      <c r="K5242" s="14">
        <v>0.6885761341370912</v>
      </c>
      <c r="L5242" s="14">
        <v>0.0383</v>
      </c>
      <c r="M5242" s="14">
        <v>0.945</v>
      </c>
      <c r="N5242" s="14">
        <v>1.59E-6</v>
      </c>
      <c r="O5242" s="14">
        <v>0.146</v>
      </c>
      <c r="P5242" s="14">
        <v>0.476</v>
      </c>
      <c r="Q5242" s="14">
        <v>109.605</v>
      </c>
      <c r="R5242" s="14">
        <v>7.0</v>
      </c>
      <c r="S5242" s="14">
        <v>0.0</v>
      </c>
      <c r="T5242" s="14" t="s">
        <v>34</v>
      </c>
      <c r="U5242" s="14" t="s">
        <v>35</v>
      </c>
      <c r="V5242" s="16" t="s">
        <v>54</v>
      </c>
      <c r="W5242" s="17" t="s">
        <v>251</v>
      </c>
    </row>
    <row r="5243" ht="15.75" customHeight="1">
      <c r="A5243" s="14" t="s">
        <v>12389</v>
      </c>
      <c r="B5243" s="14" t="s">
        <v>12390</v>
      </c>
      <c r="C5243" s="14">
        <v>1979.0</v>
      </c>
      <c r="D5243" s="78">
        <v>66.0</v>
      </c>
      <c r="E5243" s="14">
        <v>216760.0</v>
      </c>
      <c r="F5243" s="14" t="s">
        <v>445</v>
      </c>
      <c r="G5243" s="14" t="s">
        <v>7975</v>
      </c>
      <c r="H5243" s="14" t="s">
        <v>7976</v>
      </c>
      <c r="I5243" s="14">
        <v>0.426</v>
      </c>
      <c r="J5243" s="14">
        <v>0.32</v>
      </c>
      <c r="K5243" s="14">
        <v>0.6245802408268009</v>
      </c>
      <c r="L5243" s="14">
        <v>0.0433</v>
      </c>
      <c r="M5243" s="14">
        <v>0.978</v>
      </c>
      <c r="N5243" s="14">
        <v>0.668</v>
      </c>
      <c r="O5243" s="14">
        <v>0.102</v>
      </c>
      <c r="P5243" s="14">
        <v>0.601</v>
      </c>
      <c r="Q5243" s="14">
        <v>132.828</v>
      </c>
      <c r="R5243" s="14">
        <v>5.0</v>
      </c>
      <c r="S5243" s="14">
        <v>1.0</v>
      </c>
      <c r="T5243" s="14" t="s">
        <v>34</v>
      </c>
      <c r="U5243" s="14" t="s">
        <v>35</v>
      </c>
      <c r="V5243" s="16" t="s">
        <v>407</v>
      </c>
      <c r="W5243" s="17" t="s">
        <v>185</v>
      </c>
    </row>
    <row r="5244" ht="15.75" customHeight="1">
      <c r="A5244" s="14" t="s">
        <v>8075</v>
      </c>
      <c r="B5244" s="14" t="s">
        <v>8077</v>
      </c>
      <c r="C5244" s="14">
        <v>1979.0</v>
      </c>
      <c r="D5244" s="77">
        <v>66.0</v>
      </c>
      <c r="E5244" s="14">
        <v>339560.0</v>
      </c>
      <c r="F5244" s="14" t="s">
        <v>445</v>
      </c>
      <c r="G5244" s="14" t="s">
        <v>7975</v>
      </c>
      <c r="H5244" s="14" t="s">
        <v>7976</v>
      </c>
      <c r="I5244" s="14">
        <v>0.37</v>
      </c>
      <c r="J5244" s="14">
        <v>0.158</v>
      </c>
      <c r="K5244" s="14">
        <v>0.5832994674013796</v>
      </c>
      <c r="L5244" s="14">
        <v>0.0366</v>
      </c>
      <c r="M5244" s="14">
        <v>0.991</v>
      </c>
      <c r="N5244" s="14">
        <v>0.262</v>
      </c>
      <c r="O5244" s="14">
        <v>0.105</v>
      </c>
      <c r="P5244" s="14">
        <v>0.203</v>
      </c>
      <c r="Q5244" s="14">
        <v>104.284</v>
      </c>
      <c r="R5244" s="14">
        <v>4.0</v>
      </c>
      <c r="S5244" s="14">
        <v>0.0</v>
      </c>
      <c r="T5244" s="14" t="s">
        <v>34</v>
      </c>
      <c r="U5244" s="14" t="s">
        <v>35</v>
      </c>
      <c r="V5244" s="16" t="s">
        <v>36</v>
      </c>
      <c r="W5244" s="17" t="s">
        <v>251</v>
      </c>
    </row>
    <row r="5245" ht="15.75" customHeight="1">
      <c r="A5245" s="14" t="s">
        <v>12391</v>
      </c>
      <c r="B5245" s="14" t="s">
        <v>12392</v>
      </c>
      <c r="C5245" s="14">
        <v>1979.0</v>
      </c>
      <c r="D5245" s="78">
        <v>66.0</v>
      </c>
      <c r="E5245" s="14">
        <v>289040.0</v>
      </c>
      <c r="F5245" s="14" t="s">
        <v>368</v>
      </c>
      <c r="G5245" s="14" t="s">
        <v>1802</v>
      </c>
      <c r="H5245" s="14" t="s">
        <v>286</v>
      </c>
      <c r="I5245" s="14">
        <v>0.334</v>
      </c>
      <c r="J5245" s="14">
        <v>0.479</v>
      </c>
      <c r="K5245" s="14">
        <v>0.7319102517328961</v>
      </c>
      <c r="L5245" s="14">
        <v>0.0672</v>
      </c>
      <c r="M5245" s="14">
        <v>0.851</v>
      </c>
      <c r="N5245" s="14">
        <v>0.0</v>
      </c>
      <c r="O5245" s="14">
        <v>0.767</v>
      </c>
      <c r="P5245" s="14">
        <v>0.774</v>
      </c>
      <c r="Q5245" s="14">
        <v>50.522</v>
      </c>
      <c r="R5245" s="14">
        <v>3.0</v>
      </c>
      <c r="S5245" s="14">
        <v>1.0</v>
      </c>
      <c r="T5245" s="14" t="s">
        <v>34</v>
      </c>
      <c r="U5245" s="14" t="s">
        <v>35</v>
      </c>
      <c r="V5245" s="16" t="s">
        <v>181</v>
      </c>
      <c r="W5245" s="17" t="s">
        <v>185</v>
      </c>
    </row>
    <row r="5246" ht="15.75" customHeight="1">
      <c r="A5246" s="14" t="s">
        <v>12395</v>
      </c>
      <c r="B5246" s="14" t="s">
        <v>12396</v>
      </c>
      <c r="C5246" s="14">
        <v>1982.0</v>
      </c>
      <c r="D5246" s="77">
        <v>66.0</v>
      </c>
      <c r="E5246" s="14">
        <v>140253.0</v>
      </c>
      <c r="F5246" s="14" t="s">
        <v>361</v>
      </c>
      <c r="G5246" s="14" t="s">
        <v>2051</v>
      </c>
      <c r="H5246" s="14" t="s">
        <v>286</v>
      </c>
      <c r="I5246" s="14">
        <v>0.515</v>
      </c>
      <c r="J5246" s="14">
        <v>0.421</v>
      </c>
      <c r="K5246" s="14">
        <v>0.7313327486849758</v>
      </c>
      <c r="L5246" s="14">
        <v>0.0359</v>
      </c>
      <c r="M5246" s="14">
        <v>0.973</v>
      </c>
      <c r="N5246" s="14">
        <v>2.39E-6</v>
      </c>
      <c r="O5246" s="14">
        <v>0.198</v>
      </c>
      <c r="P5246" s="14">
        <v>0.51</v>
      </c>
      <c r="Q5246" s="14">
        <v>123.761</v>
      </c>
      <c r="R5246" s="14">
        <v>0.0</v>
      </c>
      <c r="S5246" s="14">
        <v>0.0</v>
      </c>
      <c r="T5246" s="14" t="s">
        <v>34</v>
      </c>
      <c r="U5246" s="14" t="s">
        <v>35</v>
      </c>
      <c r="V5246" s="16" t="s">
        <v>333</v>
      </c>
      <c r="W5246" s="17" t="s">
        <v>185</v>
      </c>
    </row>
    <row r="5247" ht="15.75" customHeight="1">
      <c r="A5247" s="14" t="s">
        <v>12397</v>
      </c>
      <c r="B5247" s="14" t="s">
        <v>12398</v>
      </c>
      <c r="C5247" s="14">
        <v>1979.0</v>
      </c>
      <c r="D5247" s="78">
        <v>66.0</v>
      </c>
      <c r="E5247" s="14">
        <v>180680.0</v>
      </c>
      <c r="F5247" s="14" t="s">
        <v>368</v>
      </c>
      <c r="G5247" s="14" t="s">
        <v>1802</v>
      </c>
      <c r="H5247" s="14" t="s">
        <v>286</v>
      </c>
      <c r="I5247" s="14">
        <v>0.519</v>
      </c>
      <c r="J5247" s="14">
        <v>0.386</v>
      </c>
      <c r="K5247" s="14">
        <v>0.7250443821631759</v>
      </c>
      <c r="L5247" s="14">
        <v>0.0779</v>
      </c>
      <c r="M5247" s="14">
        <v>0.859</v>
      </c>
      <c r="N5247" s="14">
        <v>0.0</v>
      </c>
      <c r="O5247" s="14">
        <v>0.47</v>
      </c>
      <c r="P5247" s="14">
        <v>0.675</v>
      </c>
      <c r="Q5247" s="14">
        <v>88.84</v>
      </c>
      <c r="R5247" s="14">
        <v>11.0</v>
      </c>
      <c r="S5247" s="14">
        <v>1.0</v>
      </c>
      <c r="T5247" s="14" t="s">
        <v>34</v>
      </c>
      <c r="U5247" s="14" t="s">
        <v>35</v>
      </c>
      <c r="V5247" s="16" t="s">
        <v>407</v>
      </c>
      <c r="W5247" s="17" t="s">
        <v>185</v>
      </c>
    </row>
    <row r="5248" ht="15.75" customHeight="1">
      <c r="A5248" s="14" t="s">
        <v>12400</v>
      </c>
      <c r="B5248" s="14" t="s">
        <v>12401</v>
      </c>
      <c r="C5248" s="14">
        <v>1979.0</v>
      </c>
      <c r="D5248" s="77">
        <v>66.0</v>
      </c>
      <c r="E5248" s="14">
        <v>283880.0</v>
      </c>
      <c r="F5248" s="14" t="s">
        <v>368</v>
      </c>
      <c r="G5248" s="14" t="s">
        <v>1802</v>
      </c>
      <c r="H5248" s="14" t="s">
        <v>286</v>
      </c>
      <c r="I5248" s="14">
        <v>0.52</v>
      </c>
      <c r="J5248" s="14">
        <v>0.312</v>
      </c>
      <c r="K5248" s="14">
        <v>0.6741171689373064</v>
      </c>
      <c r="L5248" s="14">
        <v>0.0348</v>
      </c>
      <c r="M5248" s="14">
        <v>0.98</v>
      </c>
      <c r="N5248" s="14">
        <v>3.71E-5</v>
      </c>
      <c r="O5248" s="14">
        <v>0.433</v>
      </c>
      <c r="P5248" s="14">
        <v>0.536</v>
      </c>
      <c r="Q5248" s="14">
        <v>71.866</v>
      </c>
      <c r="R5248" s="14">
        <v>4.0</v>
      </c>
      <c r="S5248" s="14">
        <v>0.0</v>
      </c>
      <c r="T5248" s="14" t="s">
        <v>34</v>
      </c>
      <c r="U5248" s="14" t="s">
        <v>35</v>
      </c>
      <c r="V5248" s="16" t="s">
        <v>333</v>
      </c>
      <c r="W5248" s="17" t="s">
        <v>185</v>
      </c>
    </row>
    <row r="5249" ht="15.75" customHeight="1">
      <c r="A5249" s="14" t="s">
        <v>8080</v>
      </c>
      <c r="B5249" s="14" t="s">
        <v>8082</v>
      </c>
      <c r="C5249" s="14">
        <v>1971.0</v>
      </c>
      <c r="D5249" s="78">
        <v>66.0</v>
      </c>
      <c r="E5249" s="14">
        <v>174720.0</v>
      </c>
      <c r="F5249" s="14" t="s">
        <v>284</v>
      </c>
      <c r="G5249" s="14" t="s">
        <v>433</v>
      </c>
      <c r="H5249" s="14" t="s">
        <v>286</v>
      </c>
      <c r="I5249" s="14">
        <v>0.453</v>
      </c>
      <c r="J5249" s="14">
        <v>0.234</v>
      </c>
      <c r="K5249" s="14">
        <v>0.6953136696961626</v>
      </c>
      <c r="L5249" s="14">
        <v>0.032</v>
      </c>
      <c r="M5249" s="14">
        <v>0.822</v>
      </c>
      <c r="N5249" s="14">
        <v>0.0</v>
      </c>
      <c r="O5249" s="14">
        <v>0.134</v>
      </c>
      <c r="P5249" s="14">
        <v>0.232</v>
      </c>
      <c r="Q5249" s="14">
        <v>144.038</v>
      </c>
      <c r="R5249" s="14">
        <v>6.0</v>
      </c>
      <c r="S5249" s="14">
        <v>1.0</v>
      </c>
      <c r="T5249" s="14" t="s">
        <v>34</v>
      </c>
      <c r="U5249" s="14" t="s">
        <v>35</v>
      </c>
      <c r="V5249" s="16" t="s">
        <v>36</v>
      </c>
      <c r="W5249" s="17" t="s">
        <v>251</v>
      </c>
    </row>
    <row r="5250" ht="15.75" customHeight="1">
      <c r="A5250" s="14" t="s">
        <v>12402</v>
      </c>
      <c r="B5250" s="14" t="s">
        <v>12403</v>
      </c>
      <c r="C5250" s="14">
        <v>1979.0</v>
      </c>
      <c r="D5250" s="77">
        <v>66.0</v>
      </c>
      <c r="E5250" s="14">
        <v>230440.0</v>
      </c>
      <c r="F5250" s="14" t="s">
        <v>368</v>
      </c>
      <c r="G5250" s="14" t="s">
        <v>1802</v>
      </c>
      <c r="H5250" s="14" t="s">
        <v>286</v>
      </c>
      <c r="I5250" s="14">
        <v>0.446</v>
      </c>
      <c r="J5250" s="14">
        <v>0.403</v>
      </c>
      <c r="K5250" s="14">
        <v>0.689474472211634</v>
      </c>
      <c r="L5250" s="14">
        <v>0.0557</v>
      </c>
      <c r="M5250" s="14">
        <v>0.92</v>
      </c>
      <c r="N5250" s="14">
        <v>0.00174</v>
      </c>
      <c r="O5250" s="14">
        <v>0.117</v>
      </c>
      <c r="P5250" s="14">
        <v>0.506</v>
      </c>
      <c r="Q5250" s="14">
        <v>109.477</v>
      </c>
      <c r="R5250" s="14">
        <v>11.0</v>
      </c>
      <c r="S5250" s="14">
        <v>0.0</v>
      </c>
      <c r="T5250" s="14" t="s">
        <v>34</v>
      </c>
      <c r="U5250" s="14" t="s">
        <v>35</v>
      </c>
      <c r="V5250" s="16" t="s">
        <v>333</v>
      </c>
      <c r="W5250" s="17" t="s">
        <v>185</v>
      </c>
    </row>
    <row r="5251" ht="15.75" customHeight="1">
      <c r="A5251" s="14" t="s">
        <v>8086</v>
      </c>
      <c r="B5251" s="14" t="s">
        <v>8087</v>
      </c>
      <c r="C5251" s="14">
        <v>1940.0</v>
      </c>
      <c r="D5251" s="78">
        <v>66.0</v>
      </c>
      <c r="E5251" s="14">
        <v>216317.0</v>
      </c>
      <c r="F5251" s="14" t="s">
        <v>731</v>
      </c>
      <c r="G5251" s="14" t="s">
        <v>732</v>
      </c>
      <c r="H5251" s="14" t="s">
        <v>733</v>
      </c>
      <c r="I5251" s="14">
        <v>0.381</v>
      </c>
      <c r="J5251" s="14">
        <v>0.18</v>
      </c>
      <c r="K5251" s="14">
        <v>0.5197741321301356</v>
      </c>
      <c r="L5251" s="14">
        <v>0.0395</v>
      </c>
      <c r="M5251" s="14">
        <v>0.993</v>
      </c>
      <c r="N5251" s="14">
        <v>0.888</v>
      </c>
      <c r="O5251" s="14">
        <v>0.103</v>
      </c>
      <c r="P5251" s="14">
        <v>0.26</v>
      </c>
      <c r="Q5251" s="14">
        <v>76.389</v>
      </c>
      <c r="R5251" s="14">
        <v>0.0</v>
      </c>
      <c r="S5251" s="14">
        <v>0.0</v>
      </c>
      <c r="T5251" s="14" t="s">
        <v>34</v>
      </c>
      <c r="U5251" s="14" t="s">
        <v>35</v>
      </c>
      <c r="V5251" s="16" t="s">
        <v>36</v>
      </c>
      <c r="W5251" s="17" t="s">
        <v>251</v>
      </c>
    </row>
    <row r="5252" ht="15.75" customHeight="1">
      <c r="A5252" s="14" t="s">
        <v>8090</v>
      </c>
      <c r="B5252" s="14" t="s">
        <v>8091</v>
      </c>
      <c r="C5252" s="14">
        <v>1972.0</v>
      </c>
      <c r="D5252" s="77">
        <v>66.0</v>
      </c>
      <c r="E5252" s="14">
        <v>201186.0</v>
      </c>
      <c r="F5252" s="14" t="s">
        <v>306</v>
      </c>
      <c r="G5252" s="14" t="s">
        <v>8092</v>
      </c>
      <c r="H5252" s="14" t="s">
        <v>972</v>
      </c>
      <c r="I5252" s="14">
        <v>0.461</v>
      </c>
      <c r="J5252" s="14">
        <v>0.181</v>
      </c>
      <c r="K5252" s="14">
        <v>0.5779522169576723</v>
      </c>
      <c r="L5252" s="14">
        <v>0.0538</v>
      </c>
      <c r="M5252" s="14">
        <v>0.99</v>
      </c>
      <c r="N5252" s="14">
        <v>3.95E-4</v>
      </c>
      <c r="O5252" s="14">
        <v>0.204</v>
      </c>
      <c r="P5252" s="14">
        <v>0.386</v>
      </c>
      <c r="Q5252" s="14">
        <v>149.952</v>
      </c>
      <c r="R5252" s="14">
        <v>4.0</v>
      </c>
      <c r="S5252" s="14">
        <v>1.0</v>
      </c>
      <c r="T5252" s="14" t="s">
        <v>34</v>
      </c>
      <c r="U5252" s="14" t="s">
        <v>35</v>
      </c>
      <c r="V5252" s="16" t="s">
        <v>45</v>
      </c>
      <c r="W5252" s="17" t="s">
        <v>251</v>
      </c>
    </row>
    <row r="5253" ht="15.75" customHeight="1">
      <c r="A5253" s="14" t="s">
        <v>8095</v>
      </c>
      <c r="B5253" s="14" t="s">
        <v>8096</v>
      </c>
      <c r="C5253" s="14">
        <v>1972.0</v>
      </c>
      <c r="D5253" s="78">
        <v>66.0</v>
      </c>
      <c r="E5253" s="14">
        <v>277106.0</v>
      </c>
      <c r="F5253" s="14" t="s">
        <v>306</v>
      </c>
      <c r="G5253" s="14" t="s">
        <v>1807</v>
      </c>
      <c r="H5253" s="14" t="s">
        <v>972</v>
      </c>
      <c r="I5253" s="14">
        <v>0.489</v>
      </c>
      <c r="J5253" s="14">
        <v>0.291</v>
      </c>
      <c r="K5253" s="14">
        <v>0.6949286676642157</v>
      </c>
      <c r="L5253" s="14">
        <v>0.0689</v>
      </c>
      <c r="M5253" s="14">
        <v>0.891</v>
      </c>
      <c r="N5253" s="14">
        <v>0.00328</v>
      </c>
      <c r="O5253" s="14">
        <v>0.135</v>
      </c>
      <c r="P5253" s="14">
        <v>0.429</v>
      </c>
      <c r="Q5253" s="14">
        <v>85.012</v>
      </c>
      <c r="R5253" s="14">
        <v>4.0</v>
      </c>
      <c r="S5253" s="14">
        <v>1.0</v>
      </c>
      <c r="T5253" s="14" t="s">
        <v>34</v>
      </c>
      <c r="U5253" s="14" t="s">
        <v>35</v>
      </c>
      <c r="V5253" s="16" t="s">
        <v>54</v>
      </c>
      <c r="W5253" s="17" t="s">
        <v>251</v>
      </c>
    </row>
    <row r="5254" ht="15.75" customHeight="1">
      <c r="A5254" s="14" t="s">
        <v>12405</v>
      </c>
      <c r="B5254" s="14" t="s">
        <v>12406</v>
      </c>
      <c r="C5254" s="14">
        <v>1951.0</v>
      </c>
      <c r="D5254" s="77">
        <v>66.0</v>
      </c>
      <c r="E5254" s="14">
        <v>232960.0</v>
      </c>
      <c r="F5254" s="14" t="s">
        <v>12407</v>
      </c>
      <c r="G5254" s="14" t="s">
        <v>12408</v>
      </c>
      <c r="H5254" s="14" t="s">
        <v>12409</v>
      </c>
      <c r="I5254" s="14">
        <v>0.427</v>
      </c>
      <c r="J5254" s="14">
        <v>0.134</v>
      </c>
      <c r="K5254" s="14">
        <v>0.4833914401111503</v>
      </c>
      <c r="L5254" s="14">
        <v>0.0285</v>
      </c>
      <c r="M5254" s="14">
        <v>0.307</v>
      </c>
      <c r="N5254" s="14">
        <v>2.22E-5</v>
      </c>
      <c r="O5254" s="14">
        <v>0.0866</v>
      </c>
      <c r="P5254" s="14">
        <v>0.524</v>
      </c>
      <c r="Q5254" s="14">
        <v>99.04</v>
      </c>
      <c r="R5254" s="14">
        <v>0.0</v>
      </c>
      <c r="S5254" s="14">
        <v>1.0</v>
      </c>
      <c r="T5254" s="14" t="s">
        <v>34</v>
      </c>
      <c r="U5254" s="14" t="s">
        <v>35</v>
      </c>
      <c r="V5254" s="16" t="s">
        <v>333</v>
      </c>
      <c r="W5254" s="17" t="s">
        <v>185</v>
      </c>
    </row>
    <row r="5255" ht="15.75" customHeight="1">
      <c r="A5255" s="14" t="s">
        <v>8100</v>
      </c>
      <c r="B5255" s="14" t="s">
        <v>8102</v>
      </c>
      <c r="C5255" s="14">
        <v>2006.0</v>
      </c>
      <c r="D5255" s="78">
        <v>66.0</v>
      </c>
      <c r="E5255" s="14">
        <v>219346.0</v>
      </c>
      <c r="F5255" s="14" t="s">
        <v>368</v>
      </c>
      <c r="G5255" s="14" t="s">
        <v>1802</v>
      </c>
      <c r="H5255" s="14" t="s">
        <v>291</v>
      </c>
      <c r="I5255" s="14">
        <v>0.424</v>
      </c>
      <c r="J5255" s="14">
        <v>0.335</v>
      </c>
      <c r="K5255" s="14">
        <v>0.7110559750024372</v>
      </c>
      <c r="L5255" s="14">
        <v>0.0308</v>
      </c>
      <c r="M5255" s="14">
        <v>0.935</v>
      </c>
      <c r="N5255" s="14">
        <v>2.19E-6</v>
      </c>
      <c r="O5255" s="14">
        <v>0.159</v>
      </c>
      <c r="P5255" s="14">
        <v>0.331</v>
      </c>
      <c r="Q5255" s="14">
        <v>104.061</v>
      </c>
      <c r="R5255" s="14">
        <v>4.0</v>
      </c>
      <c r="S5255" s="14">
        <v>1.0</v>
      </c>
      <c r="T5255" s="14" t="s">
        <v>34</v>
      </c>
      <c r="U5255" s="14" t="s">
        <v>35</v>
      </c>
      <c r="V5255" s="16" t="s">
        <v>45</v>
      </c>
      <c r="W5255" s="17" t="s">
        <v>251</v>
      </c>
    </row>
    <row r="5256" ht="15.75" customHeight="1">
      <c r="A5256" s="14" t="s">
        <v>12410</v>
      </c>
      <c r="B5256" s="14" t="s">
        <v>12411</v>
      </c>
      <c r="C5256" s="14">
        <v>1959.0</v>
      </c>
      <c r="D5256" s="77">
        <v>66.0</v>
      </c>
      <c r="E5256" s="14">
        <v>197413.0</v>
      </c>
      <c r="F5256" s="14" t="s">
        <v>731</v>
      </c>
      <c r="G5256" s="14" t="s">
        <v>2964</v>
      </c>
      <c r="H5256" s="14" t="s">
        <v>291</v>
      </c>
      <c r="I5256" s="14">
        <v>0.518</v>
      </c>
      <c r="J5256" s="14">
        <v>0.363</v>
      </c>
      <c r="K5256" s="14">
        <v>0.6318097234266934</v>
      </c>
      <c r="L5256" s="14">
        <v>0.0329</v>
      </c>
      <c r="M5256" s="14">
        <v>0.985</v>
      </c>
      <c r="N5256" s="14">
        <v>0.567</v>
      </c>
      <c r="O5256" s="14">
        <v>0.224</v>
      </c>
      <c r="P5256" s="14">
        <v>0.766</v>
      </c>
      <c r="Q5256" s="14">
        <v>98.145</v>
      </c>
      <c r="R5256" s="14">
        <v>7.0</v>
      </c>
      <c r="S5256" s="14">
        <v>1.0</v>
      </c>
      <c r="T5256" s="14" t="s">
        <v>34</v>
      </c>
      <c r="U5256" s="14" t="s">
        <v>35</v>
      </c>
      <c r="V5256" s="16" t="s">
        <v>181</v>
      </c>
      <c r="W5256" s="17" t="s">
        <v>185</v>
      </c>
    </row>
    <row r="5257" ht="15.75" customHeight="1">
      <c r="A5257" s="14" t="s">
        <v>8105</v>
      </c>
      <c r="B5257" s="14" t="s">
        <v>8106</v>
      </c>
      <c r="C5257" s="14">
        <v>2000.0</v>
      </c>
      <c r="D5257" s="78">
        <v>66.0</v>
      </c>
      <c r="E5257" s="14">
        <v>327173.0</v>
      </c>
      <c r="F5257" s="14" t="s">
        <v>194</v>
      </c>
      <c r="G5257" s="14" t="s">
        <v>671</v>
      </c>
      <c r="H5257" s="14" t="s">
        <v>624</v>
      </c>
      <c r="I5257" s="14">
        <v>0.501</v>
      </c>
      <c r="J5257" s="14">
        <v>0.398</v>
      </c>
      <c r="K5257" s="14">
        <v>0.7078904027397624</v>
      </c>
      <c r="L5257" s="14">
        <v>0.0521</v>
      </c>
      <c r="M5257" s="14">
        <v>0.778</v>
      </c>
      <c r="N5257" s="14">
        <v>2.04E-5</v>
      </c>
      <c r="O5257" s="14">
        <v>0.0686</v>
      </c>
      <c r="P5257" s="14">
        <v>0.363</v>
      </c>
      <c r="Q5257" s="14">
        <v>172.757</v>
      </c>
      <c r="R5257" s="14">
        <v>2.0</v>
      </c>
      <c r="S5257" s="14">
        <v>1.0</v>
      </c>
      <c r="T5257" s="14" t="s">
        <v>34</v>
      </c>
      <c r="U5257" s="14" t="s">
        <v>35</v>
      </c>
      <c r="V5257" s="16" t="s">
        <v>45</v>
      </c>
      <c r="W5257" s="17" t="s">
        <v>251</v>
      </c>
    </row>
    <row r="5258" ht="15.75" customHeight="1">
      <c r="A5258" s="14" t="s">
        <v>12414</v>
      </c>
      <c r="B5258" s="14" t="s">
        <v>12415</v>
      </c>
      <c r="C5258" s="14">
        <v>2012.0</v>
      </c>
      <c r="D5258" s="14">
        <v>66.0</v>
      </c>
      <c r="E5258" s="14">
        <v>287183.0</v>
      </c>
      <c r="F5258" s="14" t="s">
        <v>12416</v>
      </c>
      <c r="G5258" s="14" t="s">
        <v>12417</v>
      </c>
      <c r="H5258" s="14" t="s">
        <v>12418</v>
      </c>
      <c r="I5258" s="14">
        <v>0.744</v>
      </c>
      <c r="J5258" s="14">
        <v>0.957</v>
      </c>
      <c r="K5258" s="14">
        <v>0.871815712342057</v>
      </c>
      <c r="L5258" s="14">
        <v>0.0519</v>
      </c>
      <c r="M5258" s="14">
        <v>0.00152</v>
      </c>
      <c r="N5258" s="14">
        <v>0.884</v>
      </c>
      <c r="O5258" s="14">
        <v>0.352</v>
      </c>
      <c r="P5258" s="14">
        <v>0.529</v>
      </c>
      <c r="Q5258" s="14">
        <v>127.991</v>
      </c>
      <c r="R5258" s="14">
        <v>7.0</v>
      </c>
      <c r="S5258" s="14">
        <v>1.0</v>
      </c>
      <c r="T5258" s="14" t="s">
        <v>103</v>
      </c>
      <c r="U5258" s="14" t="s">
        <v>35</v>
      </c>
      <c r="V5258" s="16" t="s">
        <v>333</v>
      </c>
      <c r="W5258" s="17" t="s">
        <v>185</v>
      </c>
    </row>
    <row r="5259" ht="15.75" customHeight="1">
      <c r="A5259" s="14" t="s">
        <v>23591</v>
      </c>
      <c r="B5259" s="14" t="s">
        <v>23592</v>
      </c>
      <c r="C5259" s="14">
        <v>2020.0</v>
      </c>
      <c r="D5259" s="14">
        <v>66.0</v>
      </c>
      <c r="E5259" s="14">
        <v>234320.0</v>
      </c>
      <c r="F5259" s="14" t="s">
        <v>6605</v>
      </c>
      <c r="G5259" s="14" t="s">
        <v>6606</v>
      </c>
      <c r="H5259" s="14" t="s">
        <v>23593</v>
      </c>
      <c r="I5259" s="14">
        <v>0.899</v>
      </c>
      <c r="J5259" s="14">
        <v>0.626</v>
      </c>
      <c r="K5259" s="14">
        <v>0.8840502213572595</v>
      </c>
      <c r="L5259" s="14">
        <v>0.292</v>
      </c>
      <c r="M5259" s="14">
        <v>0.076</v>
      </c>
      <c r="N5259" s="14">
        <v>0.0</v>
      </c>
      <c r="O5259" s="14">
        <v>0.0631</v>
      </c>
      <c r="P5259" s="14">
        <v>0.873</v>
      </c>
      <c r="Q5259" s="14">
        <v>88.007</v>
      </c>
      <c r="R5259" s="14">
        <v>6.0</v>
      </c>
      <c r="S5259" s="14">
        <v>0.0</v>
      </c>
      <c r="T5259" s="14" t="s">
        <v>1264</v>
      </c>
      <c r="U5259" s="14" t="s">
        <v>94</v>
      </c>
      <c r="V5259" s="16" t="s">
        <v>560</v>
      </c>
      <c r="W5259" s="17" t="s">
        <v>185</v>
      </c>
    </row>
    <row r="5260" ht="15.75" customHeight="1">
      <c r="A5260" s="14" t="s">
        <v>23594</v>
      </c>
      <c r="B5260" s="14" t="s">
        <v>23595</v>
      </c>
      <c r="C5260" s="14">
        <v>2021.0</v>
      </c>
      <c r="D5260" s="14">
        <v>66.0</v>
      </c>
      <c r="E5260" s="14">
        <v>189000.0</v>
      </c>
      <c r="F5260" s="14" t="s">
        <v>22302</v>
      </c>
      <c r="G5260" s="14" t="s">
        <v>22303</v>
      </c>
      <c r="H5260" s="14" t="s">
        <v>22304</v>
      </c>
      <c r="I5260" s="14">
        <v>0.696</v>
      </c>
      <c r="J5260" s="14">
        <v>0.337</v>
      </c>
      <c r="K5260" s="14">
        <v>0.6715077107207772</v>
      </c>
      <c r="L5260" s="14">
        <v>0.0288</v>
      </c>
      <c r="M5260" s="14">
        <v>0.768</v>
      </c>
      <c r="N5260" s="14">
        <v>0.00316</v>
      </c>
      <c r="O5260" s="14">
        <v>0.085</v>
      </c>
      <c r="P5260" s="14">
        <v>0.559</v>
      </c>
      <c r="Q5260" s="14">
        <v>93.887</v>
      </c>
      <c r="R5260" s="14">
        <v>2.0</v>
      </c>
      <c r="S5260" s="14">
        <v>0.0</v>
      </c>
      <c r="T5260" s="14" t="s">
        <v>1264</v>
      </c>
      <c r="U5260" s="14" t="s">
        <v>35</v>
      </c>
      <c r="V5260" s="16" t="s">
        <v>333</v>
      </c>
      <c r="W5260" s="17" t="s">
        <v>185</v>
      </c>
    </row>
    <row r="5261" ht="15.75" customHeight="1">
      <c r="A5261" s="14" t="s">
        <v>23596</v>
      </c>
      <c r="B5261" s="14" t="s">
        <v>8899</v>
      </c>
      <c r="C5261" s="14">
        <v>2018.0</v>
      </c>
      <c r="D5261" s="14">
        <v>66.0</v>
      </c>
      <c r="E5261" s="14">
        <v>237076.0</v>
      </c>
      <c r="F5261" s="14" t="s">
        <v>4278</v>
      </c>
      <c r="G5261" s="14" t="s">
        <v>8374</v>
      </c>
      <c r="H5261" s="14" t="s">
        <v>19176</v>
      </c>
      <c r="I5261" s="14">
        <v>0.592</v>
      </c>
      <c r="J5261" s="14">
        <v>0.961</v>
      </c>
      <c r="K5261" s="14">
        <v>0.9358329946541221</v>
      </c>
      <c r="L5261" s="14">
        <v>0.096</v>
      </c>
      <c r="M5261" s="14">
        <v>0.0423</v>
      </c>
      <c r="N5261" s="14">
        <v>0.0</v>
      </c>
      <c r="O5261" s="14">
        <v>0.0882</v>
      </c>
      <c r="P5261" s="14">
        <v>0.508</v>
      </c>
      <c r="Q5261" s="14">
        <v>109.826</v>
      </c>
      <c r="R5261" s="14">
        <v>4.0</v>
      </c>
      <c r="S5261" s="14">
        <v>1.0</v>
      </c>
      <c r="T5261" s="14" t="s">
        <v>1434</v>
      </c>
      <c r="U5261" s="14" t="s">
        <v>35</v>
      </c>
      <c r="V5261" s="16" t="s">
        <v>333</v>
      </c>
      <c r="W5261" s="17" t="s">
        <v>185</v>
      </c>
    </row>
    <row r="5262" ht="15.75" customHeight="1">
      <c r="A5262" s="14" t="s">
        <v>23597</v>
      </c>
      <c r="B5262" s="14" t="s">
        <v>23598</v>
      </c>
      <c r="C5262" s="14">
        <v>1985.0</v>
      </c>
      <c r="D5262" s="14">
        <v>66.0</v>
      </c>
      <c r="E5262" s="14">
        <v>272626.0</v>
      </c>
      <c r="F5262" s="14" t="s">
        <v>23520</v>
      </c>
      <c r="G5262" s="14" t="s">
        <v>23599</v>
      </c>
      <c r="H5262" s="14" t="s">
        <v>23599</v>
      </c>
      <c r="I5262" s="14">
        <v>0.583</v>
      </c>
      <c r="J5262" s="14">
        <v>0.904</v>
      </c>
      <c r="K5262" s="14">
        <v>0.886253288540067</v>
      </c>
      <c r="L5262" s="14">
        <v>0.149</v>
      </c>
      <c r="M5262" s="14">
        <v>0.645</v>
      </c>
      <c r="N5262" s="14">
        <v>0.00194</v>
      </c>
      <c r="O5262" s="14">
        <v>0.0774</v>
      </c>
      <c r="P5262" s="14">
        <v>0.531</v>
      </c>
      <c r="Q5262" s="14">
        <v>168.48</v>
      </c>
      <c r="R5262" s="14">
        <v>1.0</v>
      </c>
      <c r="S5262" s="14">
        <v>1.0</v>
      </c>
      <c r="T5262" s="14" t="s">
        <v>1264</v>
      </c>
      <c r="U5262" s="14" t="s">
        <v>35</v>
      </c>
      <c r="V5262" s="16" t="s">
        <v>333</v>
      </c>
      <c r="W5262" s="17" t="s">
        <v>185</v>
      </c>
    </row>
    <row r="5263" ht="15.75" customHeight="1">
      <c r="A5263" s="14" t="s">
        <v>8112</v>
      </c>
      <c r="B5263" s="14" t="s">
        <v>8113</v>
      </c>
      <c r="C5263" s="14">
        <v>1997.0</v>
      </c>
      <c r="D5263" s="14">
        <v>66.0</v>
      </c>
      <c r="E5263" s="14">
        <v>203440.0</v>
      </c>
      <c r="F5263" s="14" t="s">
        <v>8114</v>
      </c>
      <c r="G5263" s="14" t="s">
        <v>8115</v>
      </c>
      <c r="H5263" s="14" t="s">
        <v>8116</v>
      </c>
      <c r="I5263" s="14">
        <v>0.702</v>
      </c>
      <c r="J5263" s="14">
        <v>0.802</v>
      </c>
      <c r="K5263" s="14">
        <v>0.7251085491685003</v>
      </c>
      <c r="L5263" s="14">
        <v>0.053</v>
      </c>
      <c r="M5263" s="14">
        <v>0.146</v>
      </c>
      <c r="N5263" s="14">
        <v>2.21E-4</v>
      </c>
      <c r="O5263" s="14">
        <v>0.0683</v>
      </c>
      <c r="P5263" s="14">
        <v>0.496</v>
      </c>
      <c r="Q5263" s="14">
        <v>139.971</v>
      </c>
      <c r="R5263" s="14">
        <v>0.0</v>
      </c>
      <c r="S5263" s="14">
        <v>0.0</v>
      </c>
      <c r="T5263" s="14" t="s">
        <v>103</v>
      </c>
      <c r="U5263" s="14" t="s">
        <v>35</v>
      </c>
      <c r="V5263" s="16" t="s">
        <v>54</v>
      </c>
      <c r="W5263" s="17" t="s">
        <v>251</v>
      </c>
    </row>
    <row r="5264" ht="15.75" customHeight="1">
      <c r="A5264" s="14" t="s">
        <v>12419</v>
      </c>
      <c r="B5264" s="14" t="s">
        <v>12420</v>
      </c>
      <c r="C5264" s="14">
        <v>2012.0</v>
      </c>
      <c r="D5264" s="14">
        <v>66.0</v>
      </c>
      <c r="E5264" s="14">
        <v>230733.0</v>
      </c>
      <c r="F5264" s="14" t="s">
        <v>1267</v>
      </c>
      <c r="G5264" s="14" t="s">
        <v>12422</v>
      </c>
      <c r="H5264" s="14" t="s">
        <v>12423</v>
      </c>
      <c r="I5264" s="14">
        <v>0.449</v>
      </c>
      <c r="J5264" s="14">
        <v>0.825</v>
      </c>
      <c r="K5264" s="14">
        <v>0.8726284944095005</v>
      </c>
      <c r="L5264" s="14">
        <v>0.324</v>
      </c>
      <c r="M5264" s="14">
        <v>0.00146</v>
      </c>
      <c r="N5264" s="14">
        <v>0.0</v>
      </c>
      <c r="O5264" s="14">
        <v>0.108</v>
      </c>
      <c r="P5264" s="14">
        <v>0.575</v>
      </c>
      <c r="Q5264" s="14">
        <v>192.241</v>
      </c>
      <c r="R5264" s="14">
        <v>9.0</v>
      </c>
      <c r="S5264" s="14">
        <v>1.0</v>
      </c>
      <c r="T5264" s="14" t="s">
        <v>103</v>
      </c>
      <c r="U5264" s="14" t="s">
        <v>35</v>
      </c>
      <c r="V5264" s="16" t="s">
        <v>333</v>
      </c>
      <c r="W5264" s="17" t="s">
        <v>185</v>
      </c>
    </row>
    <row r="5265" ht="15.75" customHeight="1">
      <c r="A5265" s="14" t="s">
        <v>12424</v>
      </c>
      <c r="B5265" s="14" t="s">
        <v>12425</v>
      </c>
      <c r="C5265" s="14">
        <v>2022.0</v>
      </c>
      <c r="D5265" s="14">
        <v>66.0</v>
      </c>
      <c r="E5265" s="14">
        <v>174173.0</v>
      </c>
      <c r="F5265" s="14" t="s">
        <v>5123</v>
      </c>
      <c r="G5265" s="14" t="s">
        <v>12426</v>
      </c>
      <c r="H5265" s="14" t="s">
        <v>12427</v>
      </c>
      <c r="I5265" s="14">
        <v>0.655</v>
      </c>
      <c r="J5265" s="14">
        <v>0.617</v>
      </c>
      <c r="K5265" s="14">
        <v>0.8736123884911426</v>
      </c>
      <c r="L5265" s="14">
        <v>0.026</v>
      </c>
      <c r="M5265" s="14">
        <v>0.0998</v>
      </c>
      <c r="N5265" s="14">
        <v>0.0</v>
      </c>
      <c r="O5265" s="14">
        <v>0.211</v>
      </c>
      <c r="P5265" s="14">
        <v>0.734</v>
      </c>
      <c r="Q5265" s="14">
        <v>90.015</v>
      </c>
      <c r="R5265" s="14">
        <v>0.0</v>
      </c>
      <c r="S5265" s="14">
        <v>1.0</v>
      </c>
      <c r="T5265" s="14" t="s">
        <v>103</v>
      </c>
      <c r="U5265" s="14" t="s">
        <v>35</v>
      </c>
      <c r="V5265" s="16" t="s">
        <v>181</v>
      </c>
      <c r="W5265" s="17" t="s">
        <v>185</v>
      </c>
    </row>
    <row r="5266" ht="15.75" customHeight="1">
      <c r="A5266" s="14" t="s">
        <v>8121</v>
      </c>
      <c r="B5266" s="14" t="s">
        <v>8123</v>
      </c>
      <c r="C5266" s="14">
        <v>2021.0</v>
      </c>
      <c r="D5266" s="14">
        <v>66.0</v>
      </c>
      <c r="E5266" s="14">
        <v>215506.0</v>
      </c>
      <c r="F5266" s="14" t="s">
        <v>3108</v>
      </c>
      <c r="G5266" s="14" t="s">
        <v>6756</v>
      </c>
      <c r="H5266" s="14" t="s">
        <v>22455</v>
      </c>
      <c r="I5266" s="14">
        <v>0.471</v>
      </c>
      <c r="J5266" s="14">
        <v>0.396</v>
      </c>
      <c r="K5266" s="14">
        <v>0.8321605030515229</v>
      </c>
      <c r="L5266" s="14">
        <v>0.0336</v>
      </c>
      <c r="M5266" s="14">
        <v>0.77</v>
      </c>
      <c r="N5266" s="14">
        <v>0.0</v>
      </c>
      <c r="O5266" s="14">
        <v>0.0729</v>
      </c>
      <c r="P5266" s="14">
        <v>0.263</v>
      </c>
      <c r="Q5266" s="14">
        <v>149.609</v>
      </c>
      <c r="R5266" s="14">
        <v>8.0</v>
      </c>
      <c r="S5266" s="14">
        <v>1.0</v>
      </c>
      <c r="T5266" s="14" t="s">
        <v>103</v>
      </c>
      <c r="U5266" s="14" t="s">
        <v>68</v>
      </c>
      <c r="V5266" s="16" t="s">
        <v>36</v>
      </c>
      <c r="W5266" s="17" t="s">
        <v>251</v>
      </c>
    </row>
    <row r="5267" ht="15.75" customHeight="1">
      <c r="A5267" s="14" t="s">
        <v>12428</v>
      </c>
      <c r="B5267" s="14" t="s">
        <v>12429</v>
      </c>
      <c r="C5267" s="14">
        <v>2025.0</v>
      </c>
      <c r="D5267" s="14">
        <v>66.0</v>
      </c>
      <c r="E5267" s="14">
        <v>169090.0</v>
      </c>
      <c r="F5267" s="14" t="s">
        <v>2720</v>
      </c>
      <c r="G5267" s="14" t="s">
        <v>2722</v>
      </c>
      <c r="H5267" s="14" t="s">
        <v>12429</v>
      </c>
      <c r="I5267" s="14">
        <v>0.734</v>
      </c>
      <c r="J5267" s="14">
        <v>0.775</v>
      </c>
      <c r="K5267" s="14">
        <v>0.890894701925205</v>
      </c>
      <c r="L5267" s="14">
        <v>0.0545</v>
      </c>
      <c r="M5267" s="14">
        <v>0.107</v>
      </c>
      <c r="N5267" s="14">
        <v>0.0</v>
      </c>
      <c r="O5267" s="14">
        <v>0.0931</v>
      </c>
      <c r="P5267" s="14">
        <v>0.826</v>
      </c>
      <c r="Q5267" s="14">
        <v>109.988</v>
      </c>
      <c r="R5267" s="14">
        <v>9.0</v>
      </c>
      <c r="S5267" s="14">
        <v>1.0</v>
      </c>
      <c r="T5267" s="14" t="s">
        <v>104</v>
      </c>
      <c r="U5267" s="14" t="s">
        <v>94</v>
      </c>
      <c r="V5267" s="16" t="s">
        <v>560</v>
      </c>
      <c r="W5267" s="17" t="s">
        <v>185</v>
      </c>
    </row>
    <row r="5268" ht="15.75" customHeight="1">
      <c r="A5268" s="14" t="s">
        <v>8127</v>
      </c>
      <c r="B5268" s="14" t="s">
        <v>4793</v>
      </c>
      <c r="C5268" s="14">
        <v>2016.0</v>
      </c>
      <c r="D5268" s="14">
        <v>66.0</v>
      </c>
      <c r="E5268" s="14">
        <v>212832.0</v>
      </c>
      <c r="F5268" s="14" t="s">
        <v>2503</v>
      </c>
      <c r="G5268" s="14" t="s">
        <v>6397</v>
      </c>
      <c r="H5268" s="14" t="s">
        <v>4793</v>
      </c>
      <c r="I5268" s="14">
        <v>0.488</v>
      </c>
      <c r="J5268" s="14">
        <v>0.403</v>
      </c>
      <c r="K5268" s="14">
        <v>0.8246529634285575</v>
      </c>
      <c r="L5268" s="14">
        <v>0.0272</v>
      </c>
      <c r="M5268" s="14">
        <v>0.598</v>
      </c>
      <c r="N5268" s="14">
        <v>4.28E-6</v>
      </c>
      <c r="O5268" s="14">
        <v>0.434</v>
      </c>
      <c r="P5268" s="14">
        <v>0.497</v>
      </c>
      <c r="Q5268" s="14">
        <v>131.489</v>
      </c>
      <c r="R5268" s="14">
        <v>5.0</v>
      </c>
      <c r="S5268" s="14">
        <v>1.0</v>
      </c>
      <c r="T5268" s="14" t="s">
        <v>104</v>
      </c>
      <c r="U5268" s="14" t="s">
        <v>68</v>
      </c>
      <c r="V5268" s="16" t="s">
        <v>54</v>
      </c>
      <c r="W5268" s="17" t="s">
        <v>251</v>
      </c>
    </row>
    <row r="5269" ht="15.75" customHeight="1">
      <c r="A5269" s="14" t="s">
        <v>8131</v>
      </c>
      <c r="B5269" s="14" t="s">
        <v>8133</v>
      </c>
      <c r="C5269" s="14">
        <v>2017.0</v>
      </c>
      <c r="D5269" s="14">
        <v>66.0</v>
      </c>
      <c r="E5269" s="14">
        <v>296377.0</v>
      </c>
      <c r="F5269" s="14" t="s">
        <v>8135</v>
      </c>
      <c r="G5269" s="14" t="s">
        <v>8136</v>
      </c>
      <c r="H5269" s="14" t="s">
        <v>8137</v>
      </c>
      <c r="I5269" s="14">
        <v>0.517</v>
      </c>
      <c r="J5269" s="14">
        <v>0.456</v>
      </c>
      <c r="K5269" s="14">
        <v>0.8345132932467542</v>
      </c>
      <c r="L5269" s="14">
        <v>0.0294</v>
      </c>
      <c r="M5269" s="14">
        <v>0.898</v>
      </c>
      <c r="N5269" s="14">
        <v>2.25E-5</v>
      </c>
      <c r="O5269" s="14">
        <v>0.0835</v>
      </c>
      <c r="P5269" s="14">
        <v>0.43</v>
      </c>
      <c r="Q5269" s="14">
        <v>89.98</v>
      </c>
      <c r="R5269" s="14">
        <v>9.0</v>
      </c>
      <c r="S5269" s="14">
        <v>1.0</v>
      </c>
      <c r="T5269" s="14" t="s">
        <v>104</v>
      </c>
      <c r="U5269" s="14" t="s">
        <v>35</v>
      </c>
      <c r="V5269" s="16" t="s">
        <v>54</v>
      </c>
      <c r="W5269" s="17" t="s">
        <v>251</v>
      </c>
    </row>
    <row r="5270" ht="15.75" customHeight="1">
      <c r="A5270" s="14" t="s">
        <v>8139</v>
      </c>
      <c r="B5270" s="14" t="s">
        <v>8140</v>
      </c>
      <c r="C5270" s="14">
        <v>2021.0</v>
      </c>
      <c r="D5270" s="14">
        <v>66.0</v>
      </c>
      <c r="E5270" s="14">
        <v>291462.0</v>
      </c>
      <c r="F5270" s="14" t="s">
        <v>7167</v>
      </c>
      <c r="G5270" s="14" t="s">
        <v>1474</v>
      </c>
      <c r="H5270" s="14" t="s">
        <v>8140</v>
      </c>
      <c r="I5270" s="14">
        <v>0.563</v>
      </c>
      <c r="J5270" s="14">
        <v>0.495</v>
      </c>
      <c r="K5270" s="14">
        <v>0.7547750946301891</v>
      </c>
      <c r="L5270" s="14">
        <v>0.0362</v>
      </c>
      <c r="M5270" s="14">
        <v>0.781</v>
      </c>
      <c r="N5270" s="14">
        <v>0.0</v>
      </c>
      <c r="O5270" s="14">
        <v>0.0837</v>
      </c>
      <c r="P5270" s="14">
        <v>0.244</v>
      </c>
      <c r="Q5270" s="14">
        <v>125.998</v>
      </c>
      <c r="R5270" s="14">
        <v>2.0</v>
      </c>
      <c r="S5270" s="14">
        <v>1.0</v>
      </c>
      <c r="T5270" s="14" t="s">
        <v>104</v>
      </c>
      <c r="U5270" s="14" t="s">
        <v>68</v>
      </c>
      <c r="V5270" s="16" t="s">
        <v>36</v>
      </c>
      <c r="W5270" s="17" t="s">
        <v>251</v>
      </c>
    </row>
    <row r="5271" ht="15.75" customHeight="1">
      <c r="A5271" s="14" t="s">
        <v>8143</v>
      </c>
      <c r="B5271" s="14" t="s">
        <v>8144</v>
      </c>
      <c r="C5271" s="14">
        <v>2014.0</v>
      </c>
      <c r="D5271" s="14">
        <v>66.0</v>
      </c>
      <c r="E5271" s="14">
        <v>272772.0</v>
      </c>
      <c r="F5271" s="14" t="s">
        <v>2720</v>
      </c>
      <c r="G5271" s="14" t="s">
        <v>2722</v>
      </c>
      <c r="H5271" s="14" t="s">
        <v>8145</v>
      </c>
      <c r="I5271" s="14">
        <v>0.299</v>
      </c>
      <c r="J5271" s="14">
        <v>0.436</v>
      </c>
      <c r="K5271" s="14">
        <v>0.8244818514143589</v>
      </c>
      <c r="L5271" s="14">
        <v>0.101</v>
      </c>
      <c r="M5271" s="14">
        <v>0.738</v>
      </c>
      <c r="N5271" s="14">
        <v>5.8E-5</v>
      </c>
      <c r="O5271" s="14">
        <v>0.112</v>
      </c>
      <c r="P5271" s="14">
        <v>0.269</v>
      </c>
      <c r="Q5271" s="14">
        <v>76.11</v>
      </c>
      <c r="R5271" s="14">
        <v>3.0</v>
      </c>
      <c r="S5271" s="14">
        <v>1.0</v>
      </c>
      <c r="T5271" s="14" t="s">
        <v>104</v>
      </c>
      <c r="U5271" s="14" t="s">
        <v>35</v>
      </c>
      <c r="V5271" s="16" t="s">
        <v>36</v>
      </c>
      <c r="W5271" s="17" t="s">
        <v>251</v>
      </c>
    </row>
    <row r="5272" ht="15.75" customHeight="1">
      <c r="A5272" s="14" t="s">
        <v>8148</v>
      </c>
      <c r="B5272" s="14" t="s">
        <v>8149</v>
      </c>
      <c r="C5272" s="14">
        <v>2018.0</v>
      </c>
      <c r="D5272" s="14">
        <v>66.0</v>
      </c>
      <c r="E5272" s="14">
        <v>264805.0</v>
      </c>
      <c r="F5272" s="14" t="s">
        <v>901</v>
      </c>
      <c r="G5272" s="14" t="s">
        <v>6764</v>
      </c>
      <c r="H5272" s="14" t="s">
        <v>8151</v>
      </c>
      <c r="I5272" s="14">
        <v>0.559</v>
      </c>
      <c r="J5272" s="14">
        <v>0.541</v>
      </c>
      <c r="K5272" s="14">
        <v>0.8563086860553055</v>
      </c>
      <c r="L5272" s="14">
        <v>0.0313</v>
      </c>
      <c r="M5272" s="14">
        <v>0.34</v>
      </c>
      <c r="N5272" s="14">
        <v>4.66E-6</v>
      </c>
      <c r="O5272" s="14">
        <v>0.102</v>
      </c>
      <c r="P5272" s="14">
        <v>0.309</v>
      </c>
      <c r="Q5272" s="14">
        <v>83.978</v>
      </c>
      <c r="R5272" s="14">
        <v>10.0</v>
      </c>
      <c r="S5272" s="14">
        <v>1.0</v>
      </c>
      <c r="T5272" s="14" t="s">
        <v>104</v>
      </c>
      <c r="U5272" s="14" t="s">
        <v>35</v>
      </c>
      <c r="V5272" s="16" t="s">
        <v>45</v>
      </c>
      <c r="W5272" s="17" t="s">
        <v>251</v>
      </c>
    </row>
    <row r="5273" ht="15.75" customHeight="1">
      <c r="A5273" s="14" t="s">
        <v>12433</v>
      </c>
      <c r="B5273" s="14" t="s">
        <v>12434</v>
      </c>
      <c r="C5273" s="14">
        <v>1998.0</v>
      </c>
      <c r="D5273" s="14">
        <v>66.0</v>
      </c>
      <c r="E5273" s="14">
        <v>297866.0</v>
      </c>
      <c r="F5273" s="14" t="s">
        <v>880</v>
      </c>
      <c r="G5273" s="14" t="s">
        <v>8089</v>
      </c>
      <c r="H5273" s="14" t="s">
        <v>12435</v>
      </c>
      <c r="I5273" s="14">
        <v>0.547</v>
      </c>
      <c r="J5273" s="14">
        <v>0.554</v>
      </c>
      <c r="K5273" s="14">
        <v>0.7356747160452662</v>
      </c>
      <c r="L5273" s="14">
        <v>0.0374</v>
      </c>
      <c r="M5273" s="14">
        <v>0.602</v>
      </c>
      <c r="N5273" s="14">
        <v>1.55E-4</v>
      </c>
      <c r="O5273" s="14">
        <v>0.0735</v>
      </c>
      <c r="P5273" s="14">
        <v>0.848</v>
      </c>
      <c r="Q5273" s="14">
        <v>91.386</v>
      </c>
      <c r="R5273" s="14">
        <v>7.0</v>
      </c>
      <c r="S5273" s="14">
        <v>1.0</v>
      </c>
      <c r="T5273" s="14" t="s">
        <v>104</v>
      </c>
      <c r="U5273" s="14" t="s">
        <v>35</v>
      </c>
      <c r="V5273" s="16" t="s">
        <v>560</v>
      </c>
      <c r="W5273" s="17" t="s">
        <v>185</v>
      </c>
    </row>
    <row r="5274" ht="15.75" customHeight="1">
      <c r="A5274" s="14" t="s">
        <v>12436</v>
      </c>
      <c r="B5274" s="14" t="s">
        <v>12437</v>
      </c>
      <c r="C5274" s="14">
        <v>2013.0</v>
      </c>
      <c r="D5274" s="14">
        <v>66.0</v>
      </c>
      <c r="E5274" s="14">
        <v>288902.0</v>
      </c>
      <c r="F5274" s="14" t="s">
        <v>880</v>
      </c>
      <c r="G5274" s="14" t="s">
        <v>1822</v>
      </c>
      <c r="H5274" s="14" t="s">
        <v>8904</v>
      </c>
      <c r="I5274" s="14">
        <v>0.732</v>
      </c>
      <c r="J5274" s="14">
        <v>0.944</v>
      </c>
      <c r="K5274" s="14">
        <v>0.8864671785578152</v>
      </c>
      <c r="L5274" s="14">
        <v>0.09</v>
      </c>
      <c r="M5274" s="14">
        <v>0.209</v>
      </c>
      <c r="N5274" s="14">
        <v>0.0</v>
      </c>
      <c r="O5274" s="14">
        <v>0.401</v>
      </c>
      <c r="P5274" s="14">
        <v>0.957</v>
      </c>
      <c r="Q5274" s="14">
        <v>120.02</v>
      </c>
      <c r="R5274" s="14">
        <v>0.0</v>
      </c>
      <c r="S5274" s="14">
        <v>1.0</v>
      </c>
      <c r="T5274" s="14" t="s">
        <v>104</v>
      </c>
      <c r="U5274" s="14" t="s">
        <v>35</v>
      </c>
      <c r="V5274" s="16" t="s">
        <v>819</v>
      </c>
      <c r="W5274" s="17" t="s">
        <v>185</v>
      </c>
    </row>
    <row r="5275" ht="15.75" customHeight="1">
      <c r="A5275" s="14" t="s">
        <v>12442</v>
      </c>
      <c r="B5275" s="14" t="s">
        <v>3784</v>
      </c>
      <c r="C5275" s="14">
        <v>2019.0</v>
      </c>
      <c r="D5275" s="14">
        <v>66.0</v>
      </c>
      <c r="E5275" s="14">
        <v>191089.0</v>
      </c>
      <c r="F5275" s="14" t="s">
        <v>1629</v>
      </c>
      <c r="G5275" s="14" t="s">
        <v>3165</v>
      </c>
      <c r="H5275" s="14" t="s">
        <v>3784</v>
      </c>
      <c r="I5275" s="14">
        <v>0.737</v>
      </c>
      <c r="J5275" s="14">
        <v>0.961</v>
      </c>
      <c r="K5275" s="14">
        <v>0.9711676255861407</v>
      </c>
      <c r="L5275" s="14">
        <v>0.0747</v>
      </c>
      <c r="M5275" s="14">
        <v>0.163</v>
      </c>
      <c r="N5275" s="14">
        <v>0.0</v>
      </c>
      <c r="O5275" s="14">
        <v>0.361</v>
      </c>
      <c r="P5275" s="14">
        <v>0.567</v>
      </c>
      <c r="Q5275" s="14">
        <v>108.014</v>
      </c>
      <c r="R5275" s="14">
        <v>10.0</v>
      </c>
      <c r="S5275" s="14">
        <v>0.0</v>
      </c>
      <c r="T5275" s="14" t="s">
        <v>104</v>
      </c>
      <c r="U5275" s="14" t="s">
        <v>68</v>
      </c>
      <c r="V5275" s="16" t="s">
        <v>333</v>
      </c>
      <c r="W5275" s="17" t="s">
        <v>185</v>
      </c>
    </row>
    <row r="5276" ht="15.75" customHeight="1">
      <c r="A5276" s="14" t="s">
        <v>12443</v>
      </c>
      <c r="B5276" s="14" t="s">
        <v>12065</v>
      </c>
      <c r="C5276" s="14">
        <v>2016.0</v>
      </c>
      <c r="D5276" s="14">
        <v>66.0</v>
      </c>
      <c r="E5276" s="14">
        <v>187710.0</v>
      </c>
      <c r="F5276" s="14" t="s">
        <v>3223</v>
      </c>
      <c r="G5276" s="14" t="s">
        <v>3226</v>
      </c>
      <c r="H5276" s="14" t="s">
        <v>11782</v>
      </c>
      <c r="I5276" s="14">
        <v>0.827</v>
      </c>
      <c r="J5276" s="14">
        <v>0.737</v>
      </c>
      <c r="K5276" s="14">
        <v>0.8574209141475966</v>
      </c>
      <c r="L5276" s="14">
        <v>0.0764</v>
      </c>
      <c r="M5276" s="14">
        <v>0.0316</v>
      </c>
      <c r="N5276" s="14">
        <v>3.22E-4</v>
      </c>
      <c r="O5276" s="14">
        <v>0.211</v>
      </c>
      <c r="P5276" s="14">
        <v>0.873</v>
      </c>
      <c r="Q5276" s="14">
        <v>121.99</v>
      </c>
      <c r="R5276" s="14">
        <v>11.0</v>
      </c>
      <c r="S5276" s="14">
        <v>0.0</v>
      </c>
      <c r="T5276" s="14" t="s">
        <v>104</v>
      </c>
      <c r="U5276" s="14" t="s">
        <v>35</v>
      </c>
      <c r="V5276" s="16" t="s">
        <v>560</v>
      </c>
      <c r="W5276" s="17" t="s">
        <v>185</v>
      </c>
    </row>
    <row r="5277" ht="15.75" customHeight="1">
      <c r="A5277" s="14" t="s">
        <v>12445</v>
      </c>
      <c r="B5277" s="14" t="s">
        <v>12446</v>
      </c>
      <c r="C5277" s="14">
        <v>2019.0</v>
      </c>
      <c r="D5277" s="14">
        <v>66.0</v>
      </c>
      <c r="E5277" s="14">
        <v>302935.0</v>
      </c>
      <c r="F5277" s="14" t="s">
        <v>1629</v>
      </c>
      <c r="G5277" s="14" t="s">
        <v>3165</v>
      </c>
      <c r="H5277" s="14" t="s">
        <v>12446</v>
      </c>
      <c r="I5277" s="14">
        <v>0.695</v>
      </c>
      <c r="J5277" s="14">
        <v>0.727</v>
      </c>
      <c r="K5277" s="14">
        <v>0.8402883237259581</v>
      </c>
      <c r="L5277" s="14">
        <v>0.0323</v>
      </c>
      <c r="M5277" s="14">
        <v>0.0744</v>
      </c>
      <c r="N5277" s="14">
        <v>1.75E-4</v>
      </c>
      <c r="O5277" s="14">
        <v>0.533</v>
      </c>
      <c r="P5277" s="14">
        <v>0.864</v>
      </c>
      <c r="Q5277" s="14">
        <v>118.034</v>
      </c>
      <c r="R5277" s="14">
        <v>6.0</v>
      </c>
      <c r="S5277" s="14">
        <v>0.0</v>
      </c>
      <c r="T5277" s="14" t="s">
        <v>104</v>
      </c>
      <c r="U5277" s="14" t="s">
        <v>68</v>
      </c>
      <c r="V5277" s="16" t="s">
        <v>560</v>
      </c>
      <c r="W5277" s="17" t="s">
        <v>185</v>
      </c>
    </row>
    <row r="5278" ht="15.75" customHeight="1">
      <c r="A5278" s="14" t="s">
        <v>12447</v>
      </c>
      <c r="B5278" s="14" t="s">
        <v>12448</v>
      </c>
      <c r="C5278" s="14">
        <v>2018.0</v>
      </c>
      <c r="D5278" s="14">
        <v>66.0</v>
      </c>
      <c r="E5278" s="14">
        <v>174711.0</v>
      </c>
      <c r="F5278" s="14" t="s">
        <v>2503</v>
      </c>
      <c r="G5278" s="14" t="s">
        <v>1509</v>
      </c>
      <c r="H5278" s="14" t="s">
        <v>12448</v>
      </c>
      <c r="I5278" s="14">
        <v>0.789</v>
      </c>
      <c r="J5278" s="14">
        <v>0.95</v>
      </c>
      <c r="K5278" s="14">
        <v>0.8973969584647533</v>
      </c>
      <c r="L5278" s="14">
        <v>0.0759</v>
      </c>
      <c r="M5278" s="14">
        <v>0.191</v>
      </c>
      <c r="N5278" s="14">
        <v>1.41E-5</v>
      </c>
      <c r="O5278" s="14">
        <v>0.0969</v>
      </c>
      <c r="P5278" s="14">
        <v>0.746</v>
      </c>
      <c r="Q5278" s="14">
        <v>126.013</v>
      </c>
      <c r="R5278" s="14">
        <v>5.0</v>
      </c>
      <c r="S5278" s="14">
        <v>0.0</v>
      </c>
      <c r="T5278" s="14" t="s">
        <v>104</v>
      </c>
      <c r="U5278" s="14" t="s">
        <v>35</v>
      </c>
      <c r="V5278" s="16" t="s">
        <v>181</v>
      </c>
      <c r="W5278" s="17" t="s">
        <v>185</v>
      </c>
    </row>
    <row r="5279" ht="15.75" customHeight="1">
      <c r="A5279" s="14" t="s">
        <v>8152</v>
      </c>
      <c r="B5279" s="14" t="s">
        <v>8153</v>
      </c>
      <c r="C5279" s="14">
        <v>2006.0</v>
      </c>
      <c r="D5279" s="14">
        <v>66.0</v>
      </c>
      <c r="E5279" s="14">
        <v>287213.0</v>
      </c>
      <c r="F5279" s="14" t="s">
        <v>880</v>
      </c>
      <c r="G5279" s="14" t="s">
        <v>3591</v>
      </c>
      <c r="H5279" s="14" t="s">
        <v>6778</v>
      </c>
      <c r="I5279" s="14">
        <v>0.576</v>
      </c>
      <c r="J5279" s="14">
        <v>0.735</v>
      </c>
      <c r="K5279" s="14">
        <v>0.8501914315477042</v>
      </c>
      <c r="L5279" s="14">
        <v>0.0352</v>
      </c>
      <c r="M5279" s="14">
        <v>0.0233</v>
      </c>
      <c r="N5279" s="14">
        <v>0.00118</v>
      </c>
      <c r="O5279" s="14">
        <v>0.188</v>
      </c>
      <c r="P5279" s="14">
        <v>0.301</v>
      </c>
      <c r="Q5279" s="14">
        <v>105.058</v>
      </c>
      <c r="R5279" s="14">
        <v>11.0</v>
      </c>
      <c r="S5279" s="14">
        <v>0.0</v>
      </c>
      <c r="T5279" s="14" t="s">
        <v>104</v>
      </c>
      <c r="U5279" s="14" t="s">
        <v>35</v>
      </c>
      <c r="V5279" s="16" t="s">
        <v>45</v>
      </c>
      <c r="W5279" s="17" t="s">
        <v>251</v>
      </c>
    </row>
    <row r="5280" ht="15.75" customHeight="1">
      <c r="A5280" s="14" t="s">
        <v>12451</v>
      </c>
      <c r="B5280" s="14" t="s">
        <v>12452</v>
      </c>
      <c r="C5280" s="14">
        <v>2013.0</v>
      </c>
      <c r="D5280" s="14">
        <v>66.0</v>
      </c>
      <c r="E5280" s="14">
        <v>251480.0</v>
      </c>
      <c r="F5280" s="14" t="s">
        <v>880</v>
      </c>
      <c r="G5280" s="14" t="s">
        <v>1822</v>
      </c>
      <c r="H5280" s="14" t="s">
        <v>12454</v>
      </c>
      <c r="I5280" s="14">
        <v>0.483</v>
      </c>
      <c r="J5280" s="14">
        <v>0.859</v>
      </c>
      <c r="K5280" s="14">
        <v>0.9114709216325912</v>
      </c>
      <c r="L5280" s="14">
        <v>0.0394</v>
      </c>
      <c r="M5280" s="14">
        <v>0.661</v>
      </c>
      <c r="N5280" s="14">
        <v>0.0</v>
      </c>
      <c r="O5280" s="14">
        <v>0.0522</v>
      </c>
      <c r="P5280" s="14">
        <v>0.673</v>
      </c>
      <c r="Q5280" s="14">
        <v>89.865</v>
      </c>
      <c r="R5280" s="14">
        <v>0.0</v>
      </c>
      <c r="S5280" s="14">
        <v>0.0</v>
      </c>
      <c r="T5280" s="14" t="s">
        <v>104</v>
      </c>
      <c r="U5280" s="14" t="s">
        <v>35</v>
      </c>
      <c r="V5280" s="16" t="s">
        <v>407</v>
      </c>
      <c r="W5280" s="17" t="s">
        <v>185</v>
      </c>
    </row>
    <row r="5281" ht="15.75" customHeight="1">
      <c r="A5281" s="14" t="s">
        <v>12457</v>
      </c>
      <c r="B5281" s="14" t="s">
        <v>12458</v>
      </c>
      <c r="C5281" s="14">
        <v>2008.0</v>
      </c>
      <c r="D5281" s="14">
        <v>66.0</v>
      </c>
      <c r="E5281" s="14">
        <v>255721.0</v>
      </c>
      <c r="F5281" s="14" t="s">
        <v>11194</v>
      </c>
      <c r="G5281" s="14" t="s">
        <v>11195</v>
      </c>
      <c r="H5281" s="14" t="s">
        <v>12460</v>
      </c>
      <c r="I5281" s="14">
        <v>0.758</v>
      </c>
      <c r="J5281" s="14">
        <v>0.377</v>
      </c>
      <c r="K5281" s="14">
        <v>0.7558017667153808</v>
      </c>
      <c r="L5281" s="14">
        <v>0.0511</v>
      </c>
      <c r="M5281" s="14">
        <v>0.544</v>
      </c>
      <c r="N5281" s="14">
        <v>7.65E-5</v>
      </c>
      <c r="O5281" s="14">
        <v>0.0904</v>
      </c>
      <c r="P5281" s="14">
        <v>0.624</v>
      </c>
      <c r="Q5281" s="14">
        <v>139.932</v>
      </c>
      <c r="R5281" s="14">
        <v>6.0</v>
      </c>
      <c r="S5281" s="14">
        <v>0.0</v>
      </c>
      <c r="T5281" s="14" t="s">
        <v>104</v>
      </c>
      <c r="U5281" s="14" t="s">
        <v>35</v>
      </c>
      <c r="V5281" s="16" t="s">
        <v>407</v>
      </c>
      <c r="W5281" s="17" t="s">
        <v>185</v>
      </c>
    </row>
    <row r="5282" ht="15.75" customHeight="1">
      <c r="A5282" s="14" t="s">
        <v>23600</v>
      </c>
      <c r="B5282" s="14" t="s">
        <v>23601</v>
      </c>
      <c r="C5282" s="14">
        <v>2019.0</v>
      </c>
      <c r="D5282" s="14">
        <v>66.0</v>
      </c>
      <c r="E5282" s="14">
        <v>190160.0</v>
      </c>
      <c r="F5282" s="14" t="s">
        <v>6605</v>
      </c>
      <c r="G5282" s="14" t="s">
        <v>9252</v>
      </c>
      <c r="H5282" s="14" t="s">
        <v>23602</v>
      </c>
      <c r="I5282" s="14">
        <v>0.788</v>
      </c>
      <c r="J5282" s="14">
        <v>0.745</v>
      </c>
      <c r="K5282" s="14">
        <v>0.8800077000218167</v>
      </c>
      <c r="L5282" s="14">
        <v>0.0447</v>
      </c>
      <c r="M5282" s="14">
        <v>0.352</v>
      </c>
      <c r="N5282" s="14">
        <v>4.0E-5</v>
      </c>
      <c r="O5282" s="14">
        <v>0.0973</v>
      </c>
      <c r="P5282" s="14">
        <v>0.79</v>
      </c>
      <c r="Q5282" s="14">
        <v>94.002</v>
      </c>
      <c r="R5282" s="14">
        <v>11.0</v>
      </c>
      <c r="S5282" s="14">
        <v>0.0</v>
      </c>
      <c r="T5282" s="14" t="s">
        <v>1264</v>
      </c>
      <c r="U5282" s="14" t="s">
        <v>35</v>
      </c>
      <c r="V5282" s="16" t="s">
        <v>181</v>
      </c>
      <c r="W5282" s="17" t="s">
        <v>185</v>
      </c>
    </row>
    <row r="5283" ht="15.75" customHeight="1">
      <c r="A5283" s="14" t="s">
        <v>23603</v>
      </c>
      <c r="B5283" s="14" t="s">
        <v>23604</v>
      </c>
      <c r="C5283" s="14">
        <v>2007.0</v>
      </c>
      <c r="D5283" s="14">
        <v>66.0</v>
      </c>
      <c r="E5283" s="14">
        <v>255986.0</v>
      </c>
      <c r="F5283" s="14" t="s">
        <v>9973</v>
      </c>
      <c r="G5283" s="14" t="s">
        <v>23605</v>
      </c>
      <c r="H5283" s="14" t="s">
        <v>23606</v>
      </c>
      <c r="I5283" s="14">
        <v>0.847</v>
      </c>
      <c r="J5283" s="14">
        <v>0.873</v>
      </c>
      <c r="K5283" s="14">
        <v>0.8717087673331828</v>
      </c>
      <c r="L5283" s="14">
        <v>0.0804</v>
      </c>
      <c r="M5283" s="14">
        <v>0.0558</v>
      </c>
      <c r="N5283" s="14">
        <v>3.21E-6</v>
      </c>
      <c r="O5283" s="14">
        <v>0.325</v>
      </c>
      <c r="P5283" s="14">
        <v>0.966</v>
      </c>
      <c r="Q5283" s="14">
        <v>116.007</v>
      </c>
      <c r="R5283" s="14">
        <v>8.0</v>
      </c>
      <c r="S5283" s="14">
        <v>0.0</v>
      </c>
      <c r="T5283" s="14" t="s">
        <v>1264</v>
      </c>
      <c r="U5283" s="14" t="s">
        <v>35</v>
      </c>
      <c r="V5283" s="16" t="s">
        <v>819</v>
      </c>
      <c r="W5283" s="17" t="s">
        <v>185</v>
      </c>
    </row>
    <row r="5284" ht="15.75" customHeight="1">
      <c r="A5284" s="14" t="s">
        <v>23607</v>
      </c>
      <c r="B5284" s="14" t="s">
        <v>23608</v>
      </c>
      <c r="C5284" s="14">
        <v>2012.0</v>
      </c>
      <c r="D5284" s="14">
        <v>66.0</v>
      </c>
      <c r="E5284" s="14">
        <v>207813.0</v>
      </c>
      <c r="F5284" s="14" t="s">
        <v>22248</v>
      </c>
      <c r="G5284" s="14" t="s">
        <v>23609</v>
      </c>
      <c r="H5284" s="14" t="s">
        <v>23610</v>
      </c>
      <c r="I5284" s="14">
        <v>0.698</v>
      </c>
      <c r="J5284" s="14">
        <v>0.792</v>
      </c>
      <c r="K5284" s="14">
        <v>0.8787457489171018</v>
      </c>
      <c r="L5284" s="14">
        <v>0.0396</v>
      </c>
      <c r="M5284" s="14">
        <v>0.556</v>
      </c>
      <c r="N5284" s="14">
        <v>3.3E-4</v>
      </c>
      <c r="O5284" s="14">
        <v>0.136</v>
      </c>
      <c r="P5284" s="14">
        <v>0.857</v>
      </c>
      <c r="Q5284" s="14">
        <v>129.03</v>
      </c>
      <c r="R5284" s="14">
        <v>9.0</v>
      </c>
      <c r="S5284" s="14">
        <v>0.0</v>
      </c>
      <c r="T5284" s="14" t="s">
        <v>1264</v>
      </c>
      <c r="U5284" s="14" t="s">
        <v>35</v>
      </c>
      <c r="V5284" s="16" t="s">
        <v>560</v>
      </c>
      <c r="W5284" s="17" t="s">
        <v>185</v>
      </c>
    </row>
    <row r="5285" ht="15.75" customHeight="1">
      <c r="A5285" s="14" t="s">
        <v>23611</v>
      </c>
      <c r="B5285" s="14" t="s">
        <v>23612</v>
      </c>
      <c r="C5285" s="14">
        <v>2012.0</v>
      </c>
      <c r="D5285" s="14">
        <v>66.0</v>
      </c>
      <c r="E5285" s="14">
        <v>248813.0</v>
      </c>
      <c r="F5285" s="14" t="s">
        <v>22248</v>
      </c>
      <c r="G5285" s="14" t="s">
        <v>22249</v>
      </c>
      <c r="H5285" s="14" t="s">
        <v>22250</v>
      </c>
      <c r="I5285" s="14">
        <v>0.725</v>
      </c>
      <c r="J5285" s="14">
        <v>0.625</v>
      </c>
      <c r="K5285" s="14">
        <v>0.8120334523814081</v>
      </c>
      <c r="L5285" s="14">
        <v>0.0741</v>
      </c>
      <c r="M5285" s="14">
        <v>0.318</v>
      </c>
      <c r="N5285" s="14">
        <v>0.0</v>
      </c>
      <c r="O5285" s="14">
        <v>0.0825</v>
      </c>
      <c r="P5285" s="14">
        <v>0.845</v>
      </c>
      <c r="Q5285" s="14">
        <v>132.108</v>
      </c>
      <c r="R5285" s="14">
        <v>9.0</v>
      </c>
      <c r="S5285" s="14">
        <v>0.0</v>
      </c>
      <c r="T5285" s="14" t="s">
        <v>1264</v>
      </c>
      <c r="U5285" s="14" t="s">
        <v>35</v>
      </c>
      <c r="V5285" s="16" t="s">
        <v>560</v>
      </c>
      <c r="W5285" s="17" t="s">
        <v>185</v>
      </c>
    </row>
    <row r="5286" ht="15.75" customHeight="1">
      <c r="A5286" s="14" t="s">
        <v>23613</v>
      </c>
      <c r="B5286" s="14" t="s">
        <v>23614</v>
      </c>
      <c r="C5286" s="14">
        <v>2010.0</v>
      </c>
      <c r="D5286" s="14">
        <v>66.0</v>
      </c>
      <c r="E5286" s="14">
        <v>161906.0</v>
      </c>
      <c r="F5286" s="14" t="s">
        <v>16945</v>
      </c>
      <c r="G5286" s="14" t="s">
        <v>16946</v>
      </c>
      <c r="H5286" s="14" t="s">
        <v>23615</v>
      </c>
      <c r="I5286" s="14">
        <v>0.711</v>
      </c>
      <c r="J5286" s="14">
        <v>0.801</v>
      </c>
      <c r="K5286" s="14">
        <v>0.8765212927325196</v>
      </c>
      <c r="L5286" s="14">
        <v>0.125</v>
      </c>
      <c r="M5286" s="14">
        <v>0.517</v>
      </c>
      <c r="N5286" s="14">
        <v>8.37E-6</v>
      </c>
      <c r="O5286" s="14">
        <v>0.0987</v>
      </c>
      <c r="P5286" s="14">
        <v>0.78</v>
      </c>
      <c r="Q5286" s="14">
        <v>182.917</v>
      </c>
      <c r="R5286" s="14">
        <v>0.0</v>
      </c>
      <c r="S5286" s="14">
        <v>1.0</v>
      </c>
      <c r="T5286" s="14" t="s">
        <v>1264</v>
      </c>
      <c r="U5286" s="14" t="s">
        <v>35</v>
      </c>
      <c r="V5286" s="16" t="s">
        <v>181</v>
      </c>
      <c r="W5286" s="17" t="s">
        <v>185</v>
      </c>
    </row>
    <row r="5287" ht="15.75" customHeight="1">
      <c r="A5287" s="14" t="s">
        <v>23616</v>
      </c>
      <c r="B5287" s="14" t="s">
        <v>23617</v>
      </c>
      <c r="C5287" s="14">
        <v>2022.0</v>
      </c>
      <c r="D5287" s="14">
        <v>66.0</v>
      </c>
      <c r="E5287" s="14">
        <v>211198.0</v>
      </c>
      <c r="F5287" s="14" t="s">
        <v>22110</v>
      </c>
      <c r="G5287" s="14" t="s">
        <v>22111</v>
      </c>
      <c r="H5287" s="14" t="s">
        <v>22869</v>
      </c>
      <c r="I5287" s="14">
        <v>0.561</v>
      </c>
      <c r="J5287" s="14">
        <v>0.635</v>
      </c>
      <c r="K5287" s="14">
        <v>0.7890830534770159</v>
      </c>
      <c r="L5287" s="14">
        <v>0.0345</v>
      </c>
      <c r="M5287" s="14">
        <v>0.492</v>
      </c>
      <c r="N5287" s="14">
        <v>1.27E-6</v>
      </c>
      <c r="O5287" s="14">
        <v>0.0945</v>
      </c>
      <c r="P5287" s="14">
        <v>0.4</v>
      </c>
      <c r="Q5287" s="14">
        <v>147.094</v>
      </c>
      <c r="R5287" s="14">
        <v>11.0</v>
      </c>
      <c r="S5287" s="14">
        <v>0.0</v>
      </c>
      <c r="T5287" s="14" t="s">
        <v>1264</v>
      </c>
      <c r="U5287" s="14" t="s">
        <v>35</v>
      </c>
      <c r="V5287" s="16" t="s">
        <v>54</v>
      </c>
      <c r="W5287" s="17" t="s">
        <v>251</v>
      </c>
    </row>
    <row r="5288" ht="15.75" customHeight="1">
      <c r="A5288" s="14" t="s">
        <v>12462</v>
      </c>
      <c r="B5288" s="14" t="s">
        <v>10463</v>
      </c>
      <c r="C5288" s="14">
        <v>1979.0</v>
      </c>
      <c r="D5288" s="14">
        <v>66.0</v>
      </c>
      <c r="E5288" s="14">
        <v>495400.0</v>
      </c>
      <c r="F5288" s="14" t="s">
        <v>2514</v>
      </c>
      <c r="G5288" s="14" t="s">
        <v>10464</v>
      </c>
      <c r="H5288" s="14" t="s">
        <v>12463</v>
      </c>
      <c r="I5288" s="14">
        <v>0.87</v>
      </c>
      <c r="J5288" s="14">
        <v>0.657</v>
      </c>
      <c r="K5288" s="14">
        <v>0.8179154278694862</v>
      </c>
      <c r="L5288" s="14">
        <v>0.0522</v>
      </c>
      <c r="M5288" s="14">
        <v>0.149</v>
      </c>
      <c r="N5288" s="14">
        <v>0.0102</v>
      </c>
      <c r="O5288" s="14">
        <v>0.053</v>
      </c>
      <c r="P5288" s="14">
        <v>0.893</v>
      </c>
      <c r="Q5288" s="14">
        <v>110.596</v>
      </c>
      <c r="R5288" s="14">
        <v>2.0</v>
      </c>
      <c r="S5288" s="14">
        <v>1.0</v>
      </c>
      <c r="T5288" s="14" t="s">
        <v>103</v>
      </c>
      <c r="U5288" s="14" t="s">
        <v>35</v>
      </c>
      <c r="V5288" s="16" t="s">
        <v>560</v>
      </c>
      <c r="W5288" s="17" t="s">
        <v>185</v>
      </c>
    </row>
    <row r="5289" ht="15.75" customHeight="1">
      <c r="A5289" s="14" t="s">
        <v>23618</v>
      </c>
      <c r="B5289" s="14" t="s">
        <v>23619</v>
      </c>
      <c r="C5289" s="14">
        <v>2018.0</v>
      </c>
      <c r="D5289" s="14">
        <v>66.0</v>
      </c>
      <c r="E5289" s="14">
        <v>275693.0</v>
      </c>
      <c r="F5289" s="14" t="s">
        <v>23620</v>
      </c>
      <c r="G5289" s="14" t="s">
        <v>23621</v>
      </c>
      <c r="H5289" s="14" t="s">
        <v>23622</v>
      </c>
      <c r="I5289" s="14">
        <v>0.918</v>
      </c>
      <c r="J5289" s="14">
        <v>0.602</v>
      </c>
      <c r="K5289" s="14">
        <v>0.8892263597867683</v>
      </c>
      <c r="L5289" s="14">
        <v>0.115</v>
      </c>
      <c r="M5289" s="14">
        <v>0.401</v>
      </c>
      <c r="N5289" s="14">
        <v>7.28E-6</v>
      </c>
      <c r="O5289" s="14">
        <v>0.0805</v>
      </c>
      <c r="P5289" s="14">
        <v>0.158</v>
      </c>
      <c r="Q5289" s="14">
        <v>96.518</v>
      </c>
      <c r="R5289" s="14">
        <v>4.0</v>
      </c>
      <c r="S5289" s="14">
        <v>0.0</v>
      </c>
      <c r="T5289" s="14" t="s">
        <v>1264</v>
      </c>
      <c r="U5289" s="14" t="s">
        <v>94</v>
      </c>
      <c r="V5289" s="16" t="s">
        <v>58</v>
      </c>
      <c r="W5289" s="17" t="s">
        <v>251</v>
      </c>
    </row>
    <row r="5290" ht="15.75" customHeight="1">
      <c r="A5290" s="14" t="s">
        <v>8157</v>
      </c>
      <c r="B5290" s="14" t="s">
        <v>8158</v>
      </c>
      <c r="C5290" s="14">
        <v>1997.0</v>
      </c>
      <c r="D5290" s="14">
        <v>66.0</v>
      </c>
      <c r="E5290" s="14">
        <v>426400.0</v>
      </c>
      <c r="F5290" s="14" t="s">
        <v>1607</v>
      </c>
      <c r="G5290" s="14" t="s">
        <v>1608</v>
      </c>
      <c r="H5290" s="14" t="s">
        <v>7365</v>
      </c>
      <c r="I5290" s="14">
        <v>0.776</v>
      </c>
      <c r="J5290" s="14">
        <v>0.5</v>
      </c>
      <c r="K5290" s="14">
        <v>0.7131093191728209</v>
      </c>
      <c r="L5290" s="14">
        <v>0.0418</v>
      </c>
      <c r="M5290" s="14">
        <v>0.201</v>
      </c>
      <c r="N5290" s="14">
        <v>0.00189</v>
      </c>
      <c r="O5290" s="14">
        <v>0.0538</v>
      </c>
      <c r="P5290" s="14">
        <v>0.232</v>
      </c>
      <c r="Q5290" s="14">
        <v>109.981</v>
      </c>
      <c r="R5290" s="14">
        <v>0.0</v>
      </c>
      <c r="S5290" s="14">
        <v>1.0</v>
      </c>
      <c r="T5290" s="14" t="s">
        <v>104</v>
      </c>
      <c r="U5290" s="14" t="s">
        <v>94</v>
      </c>
      <c r="V5290" s="16" t="s">
        <v>36</v>
      </c>
      <c r="W5290" s="17" t="s">
        <v>251</v>
      </c>
    </row>
    <row r="5291" ht="15.75" customHeight="1">
      <c r="A5291" s="14" t="s">
        <v>23623</v>
      </c>
      <c r="B5291" s="14" t="s">
        <v>23624</v>
      </c>
      <c r="C5291" s="14">
        <v>2017.0</v>
      </c>
      <c r="D5291" s="14">
        <v>66.0</v>
      </c>
      <c r="E5291" s="14">
        <v>234271.0</v>
      </c>
      <c r="F5291" s="14" t="s">
        <v>22294</v>
      </c>
      <c r="G5291" s="14" t="s">
        <v>23625</v>
      </c>
      <c r="H5291" s="14" t="s">
        <v>23626</v>
      </c>
      <c r="I5291" s="14">
        <v>0.675</v>
      </c>
      <c r="J5291" s="14">
        <v>0.681</v>
      </c>
      <c r="K5291" s="14">
        <v>0.87833935788338</v>
      </c>
      <c r="L5291" s="14">
        <v>0.151</v>
      </c>
      <c r="M5291" s="14">
        <v>0.23</v>
      </c>
      <c r="N5291" s="14">
        <v>0.0</v>
      </c>
      <c r="O5291" s="14">
        <v>0.132</v>
      </c>
      <c r="P5291" s="14">
        <v>0.553</v>
      </c>
      <c r="Q5291" s="14">
        <v>141.87</v>
      </c>
      <c r="R5291" s="14">
        <v>5.0</v>
      </c>
      <c r="S5291" s="14">
        <v>0.0</v>
      </c>
      <c r="T5291" s="14" t="s">
        <v>1264</v>
      </c>
      <c r="U5291" s="14" t="s">
        <v>68</v>
      </c>
      <c r="V5291" s="16" t="s">
        <v>333</v>
      </c>
      <c r="W5291" s="17" t="s">
        <v>185</v>
      </c>
    </row>
    <row r="5292" ht="15.75" customHeight="1">
      <c r="A5292" s="14" t="s">
        <v>23627</v>
      </c>
      <c r="B5292" s="14" t="s">
        <v>23628</v>
      </c>
      <c r="C5292" s="14">
        <v>2016.0</v>
      </c>
      <c r="D5292" s="14">
        <v>66.0</v>
      </c>
      <c r="E5292" s="14">
        <v>189355.0</v>
      </c>
      <c r="F5292" s="14" t="s">
        <v>11325</v>
      </c>
      <c r="G5292" s="14" t="s">
        <v>23303</v>
      </c>
      <c r="H5292" s="14" t="s">
        <v>23629</v>
      </c>
      <c r="I5292" s="14">
        <v>0.514</v>
      </c>
      <c r="J5292" s="14">
        <v>0.736</v>
      </c>
      <c r="K5292" s="14">
        <v>0.8811413171158827</v>
      </c>
      <c r="L5292" s="14">
        <v>0.0321</v>
      </c>
      <c r="M5292" s="14">
        <v>0.483</v>
      </c>
      <c r="N5292" s="14">
        <v>0.0</v>
      </c>
      <c r="O5292" s="14">
        <v>0.18</v>
      </c>
      <c r="P5292" s="14">
        <v>0.495</v>
      </c>
      <c r="Q5292" s="14">
        <v>90.002</v>
      </c>
      <c r="R5292" s="14">
        <v>10.0</v>
      </c>
      <c r="S5292" s="14">
        <v>1.0</v>
      </c>
      <c r="T5292" s="14" t="s">
        <v>1434</v>
      </c>
      <c r="U5292" s="14" t="s">
        <v>68</v>
      </c>
      <c r="V5292" s="16" t="s">
        <v>54</v>
      </c>
      <c r="W5292" s="17" t="s">
        <v>251</v>
      </c>
    </row>
    <row r="5293" ht="15.75" customHeight="1">
      <c r="A5293" s="14" t="s">
        <v>23630</v>
      </c>
      <c r="B5293" s="14" t="s">
        <v>1081</v>
      </c>
      <c r="C5293" s="14">
        <v>2014.0</v>
      </c>
      <c r="D5293" s="14">
        <v>66.0</v>
      </c>
      <c r="E5293" s="14">
        <v>245140.0</v>
      </c>
      <c r="F5293" s="14" t="s">
        <v>4278</v>
      </c>
      <c r="G5293" s="14" t="s">
        <v>2532</v>
      </c>
      <c r="H5293" s="14" t="s">
        <v>22426</v>
      </c>
      <c r="I5293" s="14">
        <v>0.738</v>
      </c>
      <c r="J5293" s="14">
        <v>0.868</v>
      </c>
      <c r="K5293" s="14">
        <v>0.9025517078924872</v>
      </c>
      <c r="L5293" s="14">
        <v>0.0702</v>
      </c>
      <c r="M5293" s="14">
        <v>9.07E-4</v>
      </c>
      <c r="N5293" s="14">
        <v>2.09E-4</v>
      </c>
      <c r="O5293" s="14">
        <v>0.275</v>
      </c>
      <c r="P5293" s="14">
        <v>0.377</v>
      </c>
      <c r="Q5293" s="14">
        <v>111.991</v>
      </c>
      <c r="R5293" s="14">
        <v>1.0</v>
      </c>
      <c r="S5293" s="14">
        <v>1.0</v>
      </c>
      <c r="T5293" s="14" t="s">
        <v>1434</v>
      </c>
      <c r="U5293" s="14" t="s">
        <v>35</v>
      </c>
      <c r="V5293" s="16" t="s">
        <v>45</v>
      </c>
      <c r="W5293" s="17" t="s">
        <v>251</v>
      </c>
    </row>
    <row r="5294" ht="15.75" customHeight="1">
      <c r="A5294" s="14" t="s">
        <v>23631</v>
      </c>
      <c r="B5294" s="14" t="s">
        <v>23632</v>
      </c>
      <c r="C5294" s="14">
        <v>2018.0</v>
      </c>
      <c r="D5294" s="14">
        <v>66.0</v>
      </c>
      <c r="E5294" s="14">
        <v>221529.0</v>
      </c>
      <c r="F5294" s="14" t="s">
        <v>4278</v>
      </c>
      <c r="G5294" s="14" t="s">
        <v>2532</v>
      </c>
      <c r="H5294" s="14" t="s">
        <v>23320</v>
      </c>
      <c r="I5294" s="14">
        <v>0.637</v>
      </c>
      <c r="J5294" s="14">
        <v>0.876</v>
      </c>
      <c r="K5294" s="14">
        <v>0.8749812846047318</v>
      </c>
      <c r="L5294" s="14">
        <v>0.0618</v>
      </c>
      <c r="M5294" s="14">
        <v>0.0483</v>
      </c>
      <c r="N5294" s="14">
        <v>0.0</v>
      </c>
      <c r="O5294" s="14">
        <v>0.0728</v>
      </c>
      <c r="P5294" s="14">
        <v>0.759</v>
      </c>
      <c r="Q5294" s="14">
        <v>149.93</v>
      </c>
      <c r="R5294" s="14">
        <v>9.0</v>
      </c>
      <c r="S5294" s="14">
        <v>1.0</v>
      </c>
      <c r="T5294" s="14" t="s">
        <v>1434</v>
      </c>
      <c r="U5294" s="14" t="s">
        <v>35</v>
      </c>
      <c r="V5294" s="16" t="s">
        <v>181</v>
      </c>
      <c r="W5294" s="17" t="s">
        <v>185</v>
      </c>
    </row>
    <row r="5295" ht="15.75" customHeight="1">
      <c r="A5295" s="14" t="s">
        <v>23633</v>
      </c>
      <c r="B5295" s="14" t="s">
        <v>23634</v>
      </c>
      <c r="C5295" s="14">
        <v>2020.0</v>
      </c>
      <c r="D5295" s="14">
        <v>66.0</v>
      </c>
      <c r="E5295" s="14">
        <v>250295.0</v>
      </c>
      <c r="F5295" s="14" t="s">
        <v>4278</v>
      </c>
      <c r="G5295" s="14" t="s">
        <v>2532</v>
      </c>
      <c r="H5295" s="14" t="s">
        <v>22595</v>
      </c>
      <c r="I5295" s="14">
        <v>0.56</v>
      </c>
      <c r="J5295" s="14">
        <v>0.547</v>
      </c>
      <c r="K5295" s="14">
        <v>0.8363955254029389</v>
      </c>
      <c r="L5295" s="14">
        <v>0.0675</v>
      </c>
      <c r="M5295" s="14">
        <v>0.0806</v>
      </c>
      <c r="N5295" s="14">
        <v>0.0</v>
      </c>
      <c r="O5295" s="14">
        <v>0.11</v>
      </c>
      <c r="P5295" s="14">
        <v>0.199</v>
      </c>
      <c r="Q5295" s="14">
        <v>157.962</v>
      </c>
      <c r="R5295" s="14">
        <v>1.0</v>
      </c>
      <c r="S5295" s="14">
        <v>1.0</v>
      </c>
      <c r="T5295" s="14" t="s">
        <v>1434</v>
      </c>
      <c r="U5295" s="14" t="s">
        <v>35</v>
      </c>
      <c r="V5295" s="16" t="s">
        <v>58</v>
      </c>
      <c r="W5295" s="17" t="s">
        <v>251</v>
      </c>
    </row>
    <row r="5296" ht="15.75" customHeight="1">
      <c r="A5296" s="14" t="s">
        <v>23635</v>
      </c>
      <c r="B5296" s="14" t="s">
        <v>23636</v>
      </c>
      <c r="C5296" s="14">
        <v>2020.0</v>
      </c>
      <c r="D5296" s="14">
        <v>66.0</v>
      </c>
      <c r="E5296" s="14">
        <v>261542.0</v>
      </c>
      <c r="F5296" s="14" t="s">
        <v>4278</v>
      </c>
      <c r="G5296" s="14" t="s">
        <v>2532</v>
      </c>
      <c r="H5296" s="14" t="s">
        <v>22595</v>
      </c>
      <c r="I5296" s="14">
        <v>0.522</v>
      </c>
      <c r="J5296" s="14">
        <v>0.574</v>
      </c>
      <c r="K5296" s="14">
        <v>0.8627253865877543</v>
      </c>
      <c r="L5296" s="14">
        <v>0.0317</v>
      </c>
      <c r="M5296" s="14">
        <v>0.224</v>
      </c>
      <c r="N5296" s="14">
        <v>0.0</v>
      </c>
      <c r="O5296" s="14">
        <v>0.108</v>
      </c>
      <c r="P5296" s="14">
        <v>0.176</v>
      </c>
      <c r="Q5296" s="14">
        <v>84.044</v>
      </c>
      <c r="R5296" s="14">
        <v>9.0</v>
      </c>
      <c r="S5296" s="14">
        <v>0.0</v>
      </c>
      <c r="T5296" s="14" t="s">
        <v>1434</v>
      </c>
      <c r="U5296" s="14" t="s">
        <v>35</v>
      </c>
      <c r="V5296" s="16" t="s">
        <v>58</v>
      </c>
      <c r="W5296" s="17" t="s">
        <v>251</v>
      </c>
    </row>
    <row r="5297" ht="15.75" customHeight="1">
      <c r="A5297" s="14" t="s">
        <v>23637</v>
      </c>
      <c r="B5297" s="14" t="s">
        <v>23638</v>
      </c>
      <c r="C5297" s="14">
        <v>2024.0</v>
      </c>
      <c r="D5297" s="14">
        <v>66.0</v>
      </c>
      <c r="E5297" s="14">
        <v>273290.0</v>
      </c>
      <c r="F5297" s="14" t="s">
        <v>8031</v>
      </c>
      <c r="G5297" s="14" t="s">
        <v>22529</v>
      </c>
      <c r="H5297" s="14" t="s">
        <v>22601</v>
      </c>
      <c r="I5297" s="14">
        <v>0.669</v>
      </c>
      <c r="J5297" s="14">
        <v>0.9</v>
      </c>
      <c r="K5297" s="14">
        <v>0.884499390394531</v>
      </c>
      <c r="L5297" s="14">
        <v>0.253</v>
      </c>
      <c r="M5297" s="14">
        <v>0.0812</v>
      </c>
      <c r="N5297" s="14">
        <v>0.0</v>
      </c>
      <c r="O5297" s="14">
        <v>0.227</v>
      </c>
      <c r="P5297" s="14">
        <v>0.699</v>
      </c>
      <c r="Q5297" s="14">
        <v>93.902</v>
      </c>
      <c r="R5297" s="14">
        <v>7.0</v>
      </c>
      <c r="S5297" s="14">
        <v>1.0</v>
      </c>
      <c r="T5297" s="14" t="s">
        <v>1434</v>
      </c>
      <c r="U5297" s="14" t="s">
        <v>35</v>
      </c>
      <c r="V5297" s="16" t="s">
        <v>407</v>
      </c>
      <c r="W5297" s="17" t="s">
        <v>185</v>
      </c>
    </row>
    <row r="5298" ht="15.75" customHeight="1">
      <c r="A5298" s="14" t="s">
        <v>23639</v>
      </c>
      <c r="B5298" s="14" t="s">
        <v>23640</v>
      </c>
      <c r="C5298" s="14">
        <v>2019.0</v>
      </c>
      <c r="D5298" s="14">
        <v>66.0</v>
      </c>
      <c r="E5298" s="14">
        <v>174824.0</v>
      </c>
      <c r="F5298" s="14" t="s">
        <v>4278</v>
      </c>
      <c r="G5298" s="14" t="s">
        <v>9435</v>
      </c>
      <c r="H5298" s="14" t="s">
        <v>23640</v>
      </c>
      <c r="I5298" s="14">
        <v>0.291</v>
      </c>
      <c r="J5298" s="14">
        <v>0.453</v>
      </c>
      <c r="K5298" s="14">
        <v>0.7523153594260836</v>
      </c>
      <c r="L5298" s="14">
        <v>0.0285</v>
      </c>
      <c r="M5298" s="14">
        <v>0.247</v>
      </c>
      <c r="N5298" s="14">
        <v>0.162</v>
      </c>
      <c r="O5298" s="14">
        <v>0.219</v>
      </c>
      <c r="P5298" s="14">
        <v>0.291</v>
      </c>
      <c r="Q5298" s="14">
        <v>166.224</v>
      </c>
      <c r="R5298" s="14">
        <v>7.0</v>
      </c>
      <c r="S5298" s="14">
        <v>1.0</v>
      </c>
      <c r="T5298" s="14" t="s">
        <v>1434</v>
      </c>
      <c r="U5298" s="14" t="s">
        <v>35</v>
      </c>
      <c r="V5298" s="16" t="s">
        <v>36</v>
      </c>
      <c r="W5298" s="17" t="s">
        <v>251</v>
      </c>
    </row>
    <row r="5299" ht="15.75" customHeight="1">
      <c r="A5299" s="14" t="s">
        <v>23641</v>
      </c>
      <c r="B5299" s="14" t="s">
        <v>19002</v>
      </c>
      <c r="C5299" s="14">
        <v>2025.0</v>
      </c>
      <c r="D5299" s="14">
        <v>66.0</v>
      </c>
      <c r="E5299" s="14">
        <v>159192.0</v>
      </c>
      <c r="F5299" s="14" t="s">
        <v>4278</v>
      </c>
      <c r="G5299" s="14" t="s">
        <v>11892</v>
      </c>
      <c r="H5299" s="14" t="s">
        <v>11894</v>
      </c>
      <c r="I5299" s="14">
        <v>0.866</v>
      </c>
      <c r="J5299" s="14">
        <v>0.716</v>
      </c>
      <c r="K5299" s="14">
        <v>0.8624473295646816</v>
      </c>
      <c r="L5299" s="14">
        <v>0.0851</v>
      </c>
      <c r="M5299" s="14">
        <v>0.195</v>
      </c>
      <c r="N5299" s="14">
        <v>1.42E-5</v>
      </c>
      <c r="O5299" s="14">
        <v>0.0834</v>
      </c>
      <c r="P5299" s="14">
        <v>0.889</v>
      </c>
      <c r="Q5299" s="14">
        <v>119.977</v>
      </c>
      <c r="R5299" s="14">
        <v>3.0</v>
      </c>
      <c r="S5299" s="14">
        <v>0.0</v>
      </c>
      <c r="T5299" s="14" t="s">
        <v>1434</v>
      </c>
      <c r="U5299" s="14" t="s">
        <v>35</v>
      </c>
      <c r="V5299" s="16" t="s">
        <v>560</v>
      </c>
      <c r="W5299" s="17" t="s">
        <v>185</v>
      </c>
    </row>
    <row r="5300" ht="15.75" customHeight="1">
      <c r="A5300" s="14" t="s">
        <v>8162</v>
      </c>
      <c r="B5300" s="14" t="s">
        <v>8163</v>
      </c>
      <c r="C5300" s="14">
        <v>1995.0</v>
      </c>
      <c r="D5300" s="14">
        <v>66.0</v>
      </c>
      <c r="E5300" s="14">
        <v>214400.0</v>
      </c>
      <c r="F5300" s="14" t="s">
        <v>1267</v>
      </c>
      <c r="G5300" s="14" t="s">
        <v>8164</v>
      </c>
      <c r="H5300" s="14" t="s">
        <v>8165</v>
      </c>
      <c r="I5300" s="14">
        <v>0.307</v>
      </c>
      <c r="J5300" s="14">
        <v>0.164</v>
      </c>
      <c r="K5300" s="14">
        <v>0.6100143306181419</v>
      </c>
      <c r="L5300" s="14">
        <v>0.0457</v>
      </c>
      <c r="M5300" s="14">
        <v>0.929</v>
      </c>
      <c r="N5300" s="14">
        <v>0.00111</v>
      </c>
      <c r="O5300" s="14">
        <v>0.109</v>
      </c>
      <c r="P5300" s="14">
        <v>0.229</v>
      </c>
      <c r="Q5300" s="14">
        <v>79.1</v>
      </c>
      <c r="R5300" s="14">
        <v>1.0</v>
      </c>
      <c r="S5300" s="14">
        <v>1.0</v>
      </c>
      <c r="T5300" s="14" t="s">
        <v>103</v>
      </c>
      <c r="U5300" s="14" t="s">
        <v>35</v>
      </c>
      <c r="V5300" s="16" t="s">
        <v>36</v>
      </c>
      <c r="W5300" s="17" t="s">
        <v>251</v>
      </c>
    </row>
    <row r="5301" ht="15.75" customHeight="1">
      <c r="A5301" s="14" t="s">
        <v>12464</v>
      </c>
      <c r="B5301" s="14" t="s">
        <v>12465</v>
      </c>
      <c r="C5301" s="14">
        <v>1995.0</v>
      </c>
      <c r="D5301" s="14">
        <v>66.0</v>
      </c>
      <c r="E5301" s="14">
        <v>358266.0</v>
      </c>
      <c r="F5301" s="14" t="s">
        <v>3153</v>
      </c>
      <c r="G5301" s="14" t="s">
        <v>11272</v>
      </c>
      <c r="H5301" s="14" t="s">
        <v>11729</v>
      </c>
      <c r="I5301" s="14">
        <v>0.741</v>
      </c>
      <c r="J5301" s="14">
        <v>0.884</v>
      </c>
      <c r="K5301" s="14">
        <v>0.7207451928064351</v>
      </c>
      <c r="L5301" s="14">
        <v>0.0554</v>
      </c>
      <c r="M5301" s="14">
        <v>0.161</v>
      </c>
      <c r="N5301" s="14">
        <v>3.03E-4</v>
      </c>
      <c r="O5301" s="14">
        <v>0.211</v>
      </c>
      <c r="P5301" s="14">
        <v>0.772</v>
      </c>
      <c r="Q5301" s="14">
        <v>126.99</v>
      </c>
      <c r="R5301" s="14">
        <v>1.0</v>
      </c>
      <c r="S5301" s="14">
        <v>1.0</v>
      </c>
      <c r="T5301" s="14" t="s">
        <v>104</v>
      </c>
      <c r="U5301" s="14" t="s">
        <v>35</v>
      </c>
      <c r="V5301" s="16" t="s">
        <v>181</v>
      </c>
      <c r="W5301" s="17" t="s">
        <v>185</v>
      </c>
    </row>
    <row r="5302" ht="15.75" customHeight="1">
      <c r="A5302" s="14" t="s">
        <v>12467</v>
      </c>
      <c r="B5302" s="14" t="s">
        <v>2673</v>
      </c>
      <c r="C5302" s="14">
        <v>2020.0</v>
      </c>
      <c r="D5302" s="14">
        <v>66.0</v>
      </c>
      <c r="E5302" s="14">
        <v>155497.0</v>
      </c>
      <c r="F5302" s="14" t="s">
        <v>6019</v>
      </c>
      <c r="G5302" s="14" t="s">
        <v>12024</v>
      </c>
      <c r="H5302" s="14" t="s">
        <v>12468</v>
      </c>
      <c r="I5302" s="14">
        <v>0.843</v>
      </c>
      <c r="J5302" s="14">
        <v>0.741</v>
      </c>
      <c r="K5302" s="14">
        <v>0.8545120099062198</v>
      </c>
      <c r="L5302" s="14">
        <v>0.334</v>
      </c>
      <c r="M5302" s="14">
        <v>0.0252</v>
      </c>
      <c r="N5302" s="14">
        <v>0.0</v>
      </c>
      <c r="O5302" s="14">
        <v>0.096</v>
      </c>
      <c r="P5302" s="14">
        <v>0.68</v>
      </c>
      <c r="Q5302" s="14">
        <v>168.98</v>
      </c>
      <c r="R5302" s="14">
        <v>11.0</v>
      </c>
      <c r="S5302" s="14">
        <v>1.0</v>
      </c>
      <c r="T5302" s="14" t="s">
        <v>103</v>
      </c>
      <c r="U5302" s="14" t="s">
        <v>35</v>
      </c>
      <c r="V5302" s="16" t="s">
        <v>407</v>
      </c>
      <c r="W5302" s="17" t="s">
        <v>185</v>
      </c>
    </row>
    <row r="5303" ht="15.75" customHeight="1">
      <c r="A5303" s="14" t="s">
        <v>8170</v>
      </c>
      <c r="B5303" s="14" t="s">
        <v>8171</v>
      </c>
      <c r="C5303" s="14">
        <v>2019.0</v>
      </c>
      <c r="D5303" s="14">
        <v>66.0</v>
      </c>
      <c r="E5303" s="14">
        <v>214960.0</v>
      </c>
      <c r="F5303" s="14" t="s">
        <v>100</v>
      </c>
      <c r="G5303" s="14" t="s">
        <v>101</v>
      </c>
      <c r="H5303" s="14" t="s">
        <v>8172</v>
      </c>
      <c r="I5303" s="14">
        <v>0.63</v>
      </c>
      <c r="J5303" s="14">
        <v>0.724</v>
      </c>
      <c r="K5303" s="14">
        <v>0.8559236840233585</v>
      </c>
      <c r="L5303" s="14">
        <v>0.105</v>
      </c>
      <c r="M5303" s="14">
        <v>0.0138</v>
      </c>
      <c r="N5303" s="14">
        <v>6.92E-5</v>
      </c>
      <c r="O5303" s="14">
        <v>0.196</v>
      </c>
      <c r="P5303" s="14">
        <v>0.237</v>
      </c>
      <c r="Q5303" s="14">
        <v>143.02</v>
      </c>
      <c r="R5303" s="14">
        <v>2.0</v>
      </c>
      <c r="S5303" s="14">
        <v>1.0</v>
      </c>
      <c r="T5303" s="14" t="s">
        <v>103</v>
      </c>
      <c r="U5303" s="14" t="s">
        <v>35</v>
      </c>
      <c r="V5303" s="16" t="s">
        <v>36</v>
      </c>
      <c r="W5303" s="17" t="s">
        <v>251</v>
      </c>
    </row>
    <row r="5304" ht="15.75" customHeight="1">
      <c r="A5304" s="14" t="s">
        <v>23642</v>
      </c>
      <c r="B5304" s="14" t="s">
        <v>23643</v>
      </c>
      <c r="C5304" s="14">
        <v>2022.0</v>
      </c>
      <c r="D5304" s="14">
        <v>66.0</v>
      </c>
      <c r="E5304" s="14">
        <v>220716.0</v>
      </c>
      <c r="F5304" s="14" t="s">
        <v>4278</v>
      </c>
      <c r="G5304" s="14" t="s">
        <v>21729</v>
      </c>
      <c r="H5304" s="14" t="s">
        <v>23644</v>
      </c>
      <c r="I5304" s="14">
        <v>0.716</v>
      </c>
      <c r="J5304" s="14">
        <v>0.638</v>
      </c>
      <c r="K5304" s="14">
        <v>0.8275404786681596</v>
      </c>
      <c r="L5304" s="14">
        <v>0.0392</v>
      </c>
      <c r="M5304" s="14">
        <v>0.486</v>
      </c>
      <c r="N5304" s="14">
        <v>0.0</v>
      </c>
      <c r="O5304" s="14">
        <v>0.0702</v>
      </c>
      <c r="P5304" s="14">
        <v>0.552</v>
      </c>
      <c r="Q5304" s="14">
        <v>84.96</v>
      </c>
      <c r="R5304" s="14">
        <v>0.0</v>
      </c>
      <c r="S5304" s="14">
        <v>1.0</v>
      </c>
      <c r="T5304" s="14" t="s">
        <v>1434</v>
      </c>
      <c r="U5304" s="14" t="s">
        <v>35</v>
      </c>
      <c r="V5304" s="16" t="s">
        <v>333</v>
      </c>
      <c r="W5304" s="17" t="s">
        <v>185</v>
      </c>
    </row>
    <row r="5305" ht="15.75" customHeight="1">
      <c r="A5305" s="14" t="s">
        <v>23645</v>
      </c>
      <c r="B5305" s="14" t="s">
        <v>23646</v>
      </c>
      <c r="C5305" s="14">
        <v>2021.0</v>
      </c>
      <c r="D5305" s="14">
        <v>66.0</v>
      </c>
      <c r="E5305" s="14">
        <v>261665.0</v>
      </c>
      <c r="F5305" s="14" t="s">
        <v>9973</v>
      </c>
      <c r="G5305" s="14" t="s">
        <v>23647</v>
      </c>
      <c r="H5305" s="14" t="s">
        <v>23648</v>
      </c>
      <c r="I5305" s="14">
        <v>0.849</v>
      </c>
      <c r="J5305" s="14">
        <v>0.701</v>
      </c>
      <c r="K5305" s="14">
        <v>0.8802215900395651</v>
      </c>
      <c r="L5305" s="14">
        <v>0.06</v>
      </c>
      <c r="M5305" s="14">
        <v>0.407</v>
      </c>
      <c r="N5305" s="14">
        <v>0.0</v>
      </c>
      <c r="O5305" s="14">
        <v>0.112</v>
      </c>
      <c r="P5305" s="14">
        <v>0.505</v>
      </c>
      <c r="Q5305" s="14">
        <v>98.0</v>
      </c>
      <c r="R5305" s="14">
        <v>6.0</v>
      </c>
      <c r="S5305" s="14">
        <v>0.0</v>
      </c>
      <c r="T5305" s="14" t="s">
        <v>1264</v>
      </c>
      <c r="U5305" s="14" t="s">
        <v>35</v>
      </c>
      <c r="V5305" s="16" t="s">
        <v>333</v>
      </c>
      <c r="W5305" s="17" t="s">
        <v>185</v>
      </c>
    </row>
    <row r="5306" ht="15.75" customHeight="1">
      <c r="A5306" s="14" t="s">
        <v>23649</v>
      </c>
      <c r="B5306" s="14" t="s">
        <v>23650</v>
      </c>
      <c r="C5306" s="14">
        <v>2017.0</v>
      </c>
      <c r="D5306" s="14">
        <v>66.0</v>
      </c>
      <c r="E5306" s="14">
        <v>230520.0</v>
      </c>
      <c r="F5306" s="14" t="s">
        <v>22294</v>
      </c>
      <c r="G5306" s="14" t="s">
        <v>22295</v>
      </c>
      <c r="H5306" s="14" t="s">
        <v>23651</v>
      </c>
      <c r="I5306" s="14">
        <v>0.708</v>
      </c>
      <c r="J5306" s="14">
        <v>0.56</v>
      </c>
      <c r="K5306" s="14">
        <v>0.8219365602031542</v>
      </c>
      <c r="L5306" s="14">
        <v>0.129</v>
      </c>
      <c r="M5306" s="14">
        <v>0.0668</v>
      </c>
      <c r="N5306" s="14">
        <v>0.0</v>
      </c>
      <c r="O5306" s="14">
        <v>0.111</v>
      </c>
      <c r="P5306" s="14">
        <v>0.411</v>
      </c>
      <c r="Q5306" s="14">
        <v>163.04</v>
      </c>
      <c r="R5306" s="14">
        <v>9.0</v>
      </c>
      <c r="S5306" s="14">
        <v>1.0</v>
      </c>
      <c r="T5306" s="14" t="s">
        <v>1264</v>
      </c>
      <c r="U5306" s="14" t="s">
        <v>35</v>
      </c>
      <c r="V5306" s="16" t="s">
        <v>54</v>
      </c>
      <c r="W5306" s="17" t="s">
        <v>251</v>
      </c>
    </row>
    <row r="5307" ht="15.75" customHeight="1">
      <c r="A5307" s="14" t="s">
        <v>23652</v>
      </c>
      <c r="B5307" s="14" t="s">
        <v>23653</v>
      </c>
      <c r="C5307" s="14">
        <v>2021.0</v>
      </c>
      <c r="D5307" s="14">
        <v>66.0</v>
      </c>
      <c r="E5307" s="14">
        <v>188571.0</v>
      </c>
      <c r="F5307" s="14" t="s">
        <v>23654</v>
      </c>
      <c r="G5307" s="14" t="s">
        <v>23655</v>
      </c>
      <c r="H5307" s="14" t="s">
        <v>23656</v>
      </c>
      <c r="I5307" s="14">
        <v>0.751</v>
      </c>
      <c r="J5307" s="14">
        <v>0.595</v>
      </c>
      <c r="K5307" s="14">
        <v>0.807777041028217</v>
      </c>
      <c r="L5307" s="14">
        <v>0.187</v>
      </c>
      <c r="M5307" s="14">
        <v>0.0577</v>
      </c>
      <c r="N5307" s="14">
        <v>0.0</v>
      </c>
      <c r="O5307" s="14">
        <v>0.0828</v>
      </c>
      <c r="P5307" s="14">
        <v>0.776</v>
      </c>
      <c r="Q5307" s="14">
        <v>154.01</v>
      </c>
      <c r="R5307" s="14">
        <v>6.0</v>
      </c>
      <c r="S5307" s="14">
        <v>1.0</v>
      </c>
      <c r="T5307" s="14" t="s">
        <v>1264</v>
      </c>
      <c r="U5307" s="14" t="s">
        <v>35</v>
      </c>
      <c r="V5307" s="16" t="s">
        <v>181</v>
      </c>
      <c r="W5307" s="17" t="s">
        <v>185</v>
      </c>
    </row>
    <row r="5308" ht="15.75" customHeight="1">
      <c r="A5308" s="14" t="s">
        <v>23657</v>
      </c>
      <c r="B5308" s="14" t="s">
        <v>23658</v>
      </c>
      <c r="C5308" s="14">
        <v>2017.0</v>
      </c>
      <c r="D5308" s="14">
        <v>66.0</v>
      </c>
      <c r="E5308" s="14">
        <v>228467.0</v>
      </c>
      <c r="F5308" s="14" t="s">
        <v>23659</v>
      </c>
      <c r="G5308" s="14" t="s">
        <v>23660</v>
      </c>
      <c r="H5308" s="14" t="s">
        <v>13325</v>
      </c>
      <c r="I5308" s="14">
        <v>0.6567054320987653</v>
      </c>
      <c r="J5308" s="14">
        <v>0.6703844999999999</v>
      </c>
      <c r="K5308" s="14">
        <v>0.8136264709055699</v>
      </c>
      <c r="L5308" s="14">
        <v>0.08138265432098765</v>
      </c>
      <c r="M5308" s="14">
        <v>0.2693400896296296</v>
      </c>
      <c r="N5308" s="14">
        <v>0.05448885008024692</v>
      </c>
      <c r="O5308" s="14">
        <v>0.1911505555555556</v>
      </c>
      <c r="P5308" s="14">
        <v>0.6187672839506173</v>
      </c>
      <c r="Q5308" s="14">
        <v>120.71</v>
      </c>
      <c r="R5308" s="14">
        <v>5.0</v>
      </c>
      <c r="S5308" s="14">
        <v>1.0</v>
      </c>
      <c r="T5308" s="14" t="s">
        <v>1264</v>
      </c>
      <c r="U5308" s="14" t="s">
        <v>35</v>
      </c>
      <c r="V5308" s="16" t="s">
        <v>407</v>
      </c>
      <c r="W5308" s="17" t="s">
        <v>185</v>
      </c>
    </row>
    <row r="5309" ht="15.75" customHeight="1">
      <c r="A5309" s="14" t="s">
        <v>8176</v>
      </c>
      <c r="B5309" s="14" t="s">
        <v>5746</v>
      </c>
      <c r="C5309" s="14">
        <v>2020.0</v>
      </c>
      <c r="D5309" s="14">
        <v>66.0</v>
      </c>
      <c r="E5309" s="14">
        <v>180175.0</v>
      </c>
      <c r="F5309" s="14" t="s">
        <v>8177</v>
      </c>
      <c r="G5309" s="14" t="s">
        <v>3226</v>
      </c>
      <c r="H5309" s="14" t="s">
        <v>8178</v>
      </c>
      <c r="I5309" s="14">
        <v>0.867</v>
      </c>
      <c r="J5309" s="14">
        <v>0.705</v>
      </c>
      <c r="K5309" s="14">
        <v>0.8912155369518274</v>
      </c>
      <c r="L5309" s="14">
        <v>0.0522</v>
      </c>
      <c r="M5309" s="14">
        <v>0.00452</v>
      </c>
      <c r="N5309" s="14">
        <v>0.0</v>
      </c>
      <c r="O5309" s="14">
        <v>0.0868</v>
      </c>
      <c r="P5309" s="14">
        <v>0.285</v>
      </c>
      <c r="Q5309" s="14">
        <v>94.99</v>
      </c>
      <c r="R5309" s="14">
        <v>10.0</v>
      </c>
      <c r="S5309" s="14">
        <v>0.0</v>
      </c>
      <c r="T5309" s="14" t="s">
        <v>104</v>
      </c>
      <c r="U5309" s="14" t="s">
        <v>35</v>
      </c>
      <c r="V5309" s="16" t="s">
        <v>36</v>
      </c>
      <c r="W5309" s="17" t="s">
        <v>251</v>
      </c>
    </row>
    <row r="5310" ht="15.75" customHeight="1">
      <c r="A5310" s="14" t="s">
        <v>12470</v>
      </c>
      <c r="B5310" s="14" t="s">
        <v>12472</v>
      </c>
      <c r="C5310" s="14">
        <v>1986.0</v>
      </c>
      <c r="D5310" s="14">
        <v>66.0</v>
      </c>
      <c r="E5310" s="14">
        <v>271066.0</v>
      </c>
      <c r="F5310" s="14" t="s">
        <v>12473</v>
      </c>
      <c r="G5310" s="14" t="s">
        <v>12474</v>
      </c>
      <c r="H5310" s="14" t="s">
        <v>12475</v>
      </c>
      <c r="I5310" s="14">
        <v>0.64</v>
      </c>
      <c r="J5310" s="14">
        <v>0.926</v>
      </c>
      <c r="K5310" s="14">
        <v>0.8547686779275177</v>
      </c>
      <c r="L5310" s="14">
        <v>0.0322</v>
      </c>
      <c r="M5310" s="14">
        <v>0.135</v>
      </c>
      <c r="N5310" s="14">
        <v>2.04E-6</v>
      </c>
      <c r="O5310" s="14">
        <v>0.134</v>
      </c>
      <c r="P5310" s="14">
        <v>0.901</v>
      </c>
      <c r="Q5310" s="14">
        <v>132.0</v>
      </c>
      <c r="R5310" s="14">
        <v>3.0</v>
      </c>
      <c r="S5310" s="14">
        <v>1.0</v>
      </c>
      <c r="T5310" s="14" t="s">
        <v>103</v>
      </c>
      <c r="U5310" s="14" t="s">
        <v>35</v>
      </c>
      <c r="V5310" s="16" t="s">
        <v>819</v>
      </c>
      <c r="W5310" s="17" t="s">
        <v>185</v>
      </c>
    </row>
    <row r="5311" ht="15.75" customHeight="1">
      <c r="A5311" s="14" t="s">
        <v>12479</v>
      </c>
      <c r="B5311" s="14" t="s">
        <v>12480</v>
      </c>
      <c r="C5311" s="14">
        <v>1995.0</v>
      </c>
      <c r="D5311" s="14">
        <v>66.0</v>
      </c>
      <c r="E5311" s="14">
        <v>238360.0</v>
      </c>
      <c r="F5311" s="14" t="s">
        <v>12481</v>
      </c>
      <c r="G5311" s="14" t="s">
        <v>12482</v>
      </c>
      <c r="H5311" s="14" t="s">
        <v>12483</v>
      </c>
      <c r="I5311" s="14">
        <v>0.734</v>
      </c>
      <c r="J5311" s="14">
        <v>0.684</v>
      </c>
      <c r="K5311" s="14">
        <v>0.6788441383295438</v>
      </c>
      <c r="L5311" s="14">
        <v>0.227</v>
      </c>
      <c r="M5311" s="14">
        <v>0.253</v>
      </c>
      <c r="N5311" s="14">
        <v>0.0</v>
      </c>
      <c r="O5311" s="14">
        <v>0.0497</v>
      </c>
      <c r="P5311" s="14">
        <v>0.962</v>
      </c>
      <c r="Q5311" s="14">
        <v>173.61</v>
      </c>
      <c r="R5311" s="14">
        <v>1.0</v>
      </c>
      <c r="S5311" s="14">
        <v>1.0</v>
      </c>
      <c r="T5311" s="14" t="s">
        <v>103</v>
      </c>
      <c r="U5311" s="14" t="s">
        <v>35</v>
      </c>
      <c r="V5311" s="16" t="s">
        <v>819</v>
      </c>
      <c r="W5311" s="17" t="s">
        <v>185</v>
      </c>
    </row>
    <row r="5312" ht="15.75" customHeight="1">
      <c r="A5312" s="14" t="s">
        <v>12485</v>
      </c>
      <c r="B5312" s="14" t="s">
        <v>12486</v>
      </c>
      <c r="C5312" s="14">
        <v>1979.0</v>
      </c>
      <c r="D5312" s="14">
        <v>66.0</v>
      </c>
      <c r="E5312" s="14">
        <v>256666.0</v>
      </c>
      <c r="F5312" s="14" t="s">
        <v>8989</v>
      </c>
      <c r="G5312" s="14" t="s">
        <v>12487</v>
      </c>
      <c r="H5312" s="14" t="s">
        <v>12488</v>
      </c>
      <c r="I5312" s="14">
        <v>0.728</v>
      </c>
      <c r="J5312" s="14">
        <v>0.524</v>
      </c>
      <c r="K5312" s="14">
        <v>0.7985156032597156</v>
      </c>
      <c r="L5312" s="14">
        <v>0.0255</v>
      </c>
      <c r="M5312" s="14">
        <v>0.563</v>
      </c>
      <c r="N5312" s="14">
        <v>1.31E-4</v>
      </c>
      <c r="O5312" s="14">
        <v>0.0913</v>
      </c>
      <c r="P5312" s="14">
        <v>0.51</v>
      </c>
      <c r="Q5312" s="14">
        <v>90.26</v>
      </c>
      <c r="R5312" s="14">
        <v>7.0</v>
      </c>
      <c r="S5312" s="14">
        <v>1.0</v>
      </c>
      <c r="T5312" s="14" t="s">
        <v>103</v>
      </c>
      <c r="U5312" s="14" t="s">
        <v>35</v>
      </c>
      <c r="V5312" s="16" t="s">
        <v>333</v>
      </c>
      <c r="W5312" s="17" t="s">
        <v>185</v>
      </c>
    </row>
    <row r="5313" ht="15.75" customHeight="1">
      <c r="A5313" s="14" t="s">
        <v>12489</v>
      </c>
      <c r="B5313" s="14" t="s">
        <v>12490</v>
      </c>
      <c r="C5313" s="14">
        <v>1967.0</v>
      </c>
      <c r="D5313" s="14">
        <v>66.0</v>
      </c>
      <c r="E5313" s="14">
        <v>112800.0</v>
      </c>
      <c r="F5313" s="14" t="s">
        <v>12491</v>
      </c>
      <c r="G5313" s="14" t="s">
        <v>12492</v>
      </c>
      <c r="H5313" s="14" t="s">
        <v>12493</v>
      </c>
      <c r="I5313" s="14">
        <v>0.638</v>
      </c>
      <c r="J5313" s="14">
        <v>0.428</v>
      </c>
      <c r="K5313" s="14">
        <v>0.71447821528641</v>
      </c>
      <c r="L5313" s="14">
        <v>0.0687</v>
      </c>
      <c r="M5313" s="14">
        <v>0.252</v>
      </c>
      <c r="N5313" s="14">
        <v>0.0</v>
      </c>
      <c r="O5313" s="14">
        <v>0.132</v>
      </c>
      <c r="P5313" s="14">
        <v>0.901</v>
      </c>
      <c r="Q5313" s="14">
        <v>139.43</v>
      </c>
      <c r="R5313" s="14">
        <v>9.0</v>
      </c>
      <c r="S5313" s="14">
        <v>0.0</v>
      </c>
      <c r="T5313" s="14" t="s">
        <v>103</v>
      </c>
      <c r="U5313" s="14" t="s">
        <v>35</v>
      </c>
      <c r="V5313" s="16" t="s">
        <v>819</v>
      </c>
      <c r="W5313" s="17" t="s">
        <v>185</v>
      </c>
    </row>
    <row r="5314" ht="15.75" customHeight="1">
      <c r="A5314" s="14" t="s">
        <v>12496</v>
      </c>
      <c r="B5314" s="14" t="s">
        <v>11449</v>
      </c>
      <c r="C5314" s="14">
        <v>1969.0</v>
      </c>
      <c r="D5314" s="14">
        <v>66.0</v>
      </c>
      <c r="E5314" s="14">
        <v>190253.0</v>
      </c>
      <c r="F5314" s="14" t="s">
        <v>12498</v>
      </c>
      <c r="G5314" s="14" t="s">
        <v>11909</v>
      </c>
      <c r="H5314" s="14" t="s">
        <v>12499</v>
      </c>
      <c r="I5314" s="14">
        <v>0.425</v>
      </c>
      <c r="J5314" s="14">
        <v>0.903</v>
      </c>
      <c r="K5314" s="14">
        <v>0.8717943233402821</v>
      </c>
      <c r="L5314" s="14">
        <v>0.0732</v>
      </c>
      <c r="M5314" s="14">
        <v>0.405</v>
      </c>
      <c r="N5314" s="14">
        <v>0.0128</v>
      </c>
      <c r="O5314" s="14">
        <v>0.117</v>
      </c>
      <c r="P5314" s="14">
        <v>0.769</v>
      </c>
      <c r="Q5314" s="14">
        <v>108.75</v>
      </c>
      <c r="R5314" s="14">
        <v>1.0</v>
      </c>
      <c r="S5314" s="14">
        <v>1.0</v>
      </c>
      <c r="T5314" s="14" t="s">
        <v>103</v>
      </c>
      <c r="U5314" s="14" t="s">
        <v>35</v>
      </c>
      <c r="V5314" s="16" t="s">
        <v>181</v>
      </c>
      <c r="W5314" s="17" t="s">
        <v>185</v>
      </c>
    </row>
    <row r="5315" ht="15.75" customHeight="1">
      <c r="A5315" s="14" t="s">
        <v>12500</v>
      </c>
      <c r="B5315" s="14" t="s">
        <v>12501</v>
      </c>
      <c r="C5315" s="14">
        <v>1991.0</v>
      </c>
      <c r="D5315" s="14">
        <v>66.0</v>
      </c>
      <c r="E5315" s="14">
        <v>209813.0</v>
      </c>
      <c r="F5315" s="14" t="s">
        <v>12503</v>
      </c>
      <c r="G5315" s="14" t="s">
        <v>12504</v>
      </c>
      <c r="H5315" s="14" t="s">
        <v>12505</v>
      </c>
      <c r="I5315" s="14">
        <v>0.636</v>
      </c>
      <c r="J5315" s="14">
        <v>0.848</v>
      </c>
      <c r="K5315" s="14">
        <v>0.8278827026965568</v>
      </c>
      <c r="L5315" s="14">
        <v>0.0362</v>
      </c>
      <c r="M5315" s="14">
        <v>3.39E-4</v>
      </c>
      <c r="N5315" s="14">
        <v>0.0402</v>
      </c>
      <c r="O5315" s="14">
        <v>0.141</v>
      </c>
      <c r="P5315" s="14">
        <v>0.934</v>
      </c>
      <c r="Q5315" s="14">
        <v>104.07</v>
      </c>
      <c r="R5315" s="14">
        <v>1.0</v>
      </c>
      <c r="S5315" s="14">
        <v>1.0</v>
      </c>
      <c r="T5315" s="14" t="s">
        <v>103</v>
      </c>
      <c r="U5315" s="14" t="s">
        <v>35</v>
      </c>
      <c r="V5315" s="16" t="s">
        <v>819</v>
      </c>
      <c r="W5315" s="17" t="s">
        <v>185</v>
      </c>
    </row>
    <row r="5316" ht="15.75" customHeight="1">
      <c r="A5316" s="14" t="s">
        <v>12511</v>
      </c>
      <c r="B5316" s="14" t="s">
        <v>12512</v>
      </c>
      <c r="C5316" s="14">
        <v>2018.0</v>
      </c>
      <c r="D5316" s="14">
        <v>66.0</v>
      </c>
      <c r="E5316" s="14">
        <v>210345.0</v>
      </c>
      <c r="F5316" s="14" t="s">
        <v>7272</v>
      </c>
      <c r="G5316" s="14" t="s">
        <v>7273</v>
      </c>
      <c r="H5316" s="14" t="s">
        <v>12512</v>
      </c>
      <c r="I5316" s="14">
        <v>0.71</v>
      </c>
      <c r="J5316" s="14">
        <v>0.813</v>
      </c>
      <c r="K5316" s="14">
        <v>0.8440313990365531</v>
      </c>
      <c r="L5316" s="14">
        <v>0.0381</v>
      </c>
      <c r="M5316" s="14">
        <v>0.545</v>
      </c>
      <c r="N5316" s="14">
        <v>1.68E-5</v>
      </c>
      <c r="O5316" s="14">
        <v>0.105</v>
      </c>
      <c r="P5316" s="14">
        <v>0.847</v>
      </c>
      <c r="Q5316" s="14">
        <v>140.0</v>
      </c>
      <c r="R5316" s="14">
        <v>7.0</v>
      </c>
      <c r="S5316" s="14">
        <v>1.0</v>
      </c>
      <c r="T5316" s="14" t="s">
        <v>104</v>
      </c>
      <c r="U5316" s="14" t="s">
        <v>68</v>
      </c>
      <c r="V5316" s="16" t="s">
        <v>560</v>
      </c>
      <c r="W5316" s="17" t="s">
        <v>185</v>
      </c>
    </row>
    <row r="5317" ht="15.75" customHeight="1">
      <c r="A5317" s="14" t="s">
        <v>8181</v>
      </c>
      <c r="B5317" s="14" t="s">
        <v>8182</v>
      </c>
      <c r="C5317" s="14">
        <v>2020.0</v>
      </c>
      <c r="D5317" s="14">
        <v>66.0</v>
      </c>
      <c r="E5317" s="14">
        <v>188606.0</v>
      </c>
      <c r="F5317" s="14" t="s">
        <v>8184</v>
      </c>
      <c r="G5317" s="14" t="s">
        <v>8185</v>
      </c>
      <c r="H5317" s="14" t="s">
        <v>8182</v>
      </c>
      <c r="I5317" s="14">
        <v>0.805</v>
      </c>
      <c r="J5317" s="14">
        <v>0.919</v>
      </c>
      <c r="K5317" s="14">
        <v>0.9468055525646099</v>
      </c>
      <c r="L5317" s="14">
        <v>0.0938</v>
      </c>
      <c r="M5317" s="14">
        <v>0.101</v>
      </c>
      <c r="N5317" s="14">
        <v>0.00343</v>
      </c>
      <c r="O5317" s="14">
        <v>0.0598</v>
      </c>
      <c r="P5317" s="14">
        <v>0.494</v>
      </c>
      <c r="Q5317" s="14">
        <v>94.99</v>
      </c>
      <c r="R5317" s="14">
        <v>1.0</v>
      </c>
      <c r="S5317" s="14">
        <v>1.0</v>
      </c>
      <c r="T5317" s="14" t="s">
        <v>104</v>
      </c>
      <c r="U5317" s="14" t="s">
        <v>68</v>
      </c>
      <c r="V5317" s="16" t="s">
        <v>54</v>
      </c>
      <c r="W5317" s="17" t="s">
        <v>251</v>
      </c>
    </row>
    <row r="5318" ht="15.75" customHeight="1">
      <c r="A5318" s="14" t="s">
        <v>8186</v>
      </c>
      <c r="B5318" s="14" t="s">
        <v>8188</v>
      </c>
      <c r="C5318" s="14">
        <v>2002.0</v>
      </c>
      <c r="D5318" s="14">
        <v>66.0</v>
      </c>
      <c r="E5318" s="14">
        <v>230546.0</v>
      </c>
      <c r="F5318" s="14" t="s">
        <v>8191</v>
      </c>
      <c r="G5318" s="14" t="s">
        <v>8192</v>
      </c>
      <c r="H5318" s="14" t="s">
        <v>8194</v>
      </c>
      <c r="I5318" s="14">
        <v>0.571</v>
      </c>
      <c r="J5318" s="14">
        <v>0.438</v>
      </c>
      <c r="K5318" s="14">
        <v>0.824610185425008</v>
      </c>
      <c r="L5318" s="14">
        <v>0.0279</v>
      </c>
      <c r="M5318" s="14">
        <v>0.534</v>
      </c>
      <c r="N5318" s="14">
        <v>1.56E-5</v>
      </c>
      <c r="O5318" s="14">
        <v>0.187</v>
      </c>
      <c r="P5318" s="14">
        <v>0.444</v>
      </c>
      <c r="Q5318" s="14">
        <v>145.95</v>
      </c>
      <c r="R5318" s="14">
        <v>2.0</v>
      </c>
      <c r="S5318" s="14">
        <v>1.0</v>
      </c>
      <c r="T5318" s="14" t="s">
        <v>103</v>
      </c>
      <c r="U5318" s="14" t="s">
        <v>68</v>
      </c>
      <c r="V5318" s="16" t="s">
        <v>54</v>
      </c>
      <c r="W5318" s="17" t="s">
        <v>251</v>
      </c>
    </row>
    <row r="5319" ht="15.75" customHeight="1">
      <c r="A5319" s="14" t="s">
        <v>23661</v>
      </c>
      <c r="B5319" s="14" t="s">
        <v>23662</v>
      </c>
      <c r="C5319" s="14">
        <v>2023.0</v>
      </c>
      <c r="D5319" s="14">
        <v>66.0</v>
      </c>
      <c r="E5319" s="14">
        <v>214760.0</v>
      </c>
      <c r="F5319" s="14" t="s">
        <v>23663</v>
      </c>
      <c r="G5319" s="14" t="s">
        <v>23018</v>
      </c>
      <c r="H5319" s="14" t="s">
        <v>23662</v>
      </c>
      <c r="I5319" s="14">
        <v>0.661</v>
      </c>
      <c r="J5319" s="14">
        <v>0.823</v>
      </c>
      <c r="K5319" s="14">
        <v>0.8818899321780017</v>
      </c>
      <c r="L5319" s="14">
        <v>0.127</v>
      </c>
      <c r="M5319" s="14">
        <v>0.0536</v>
      </c>
      <c r="N5319" s="14">
        <v>0.0</v>
      </c>
      <c r="O5319" s="14">
        <v>0.369</v>
      </c>
      <c r="P5319" s="14">
        <v>0.761</v>
      </c>
      <c r="Q5319" s="14">
        <v>105.99</v>
      </c>
      <c r="R5319" s="14">
        <v>9.0</v>
      </c>
      <c r="S5319" s="14">
        <v>0.0</v>
      </c>
      <c r="T5319" s="14" t="s">
        <v>1434</v>
      </c>
      <c r="U5319" s="14" t="s">
        <v>68</v>
      </c>
      <c r="V5319" s="16" t="s">
        <v>181</v>
      </c>
      <c r="W5319" s="17" t="s">
        <v>185</v>
      </c>
    </row>
    <row r="5320" ht="15.75" customHeight="1">
      <c r="A5320" s="14" t="s">
        <v>8197</v>
      </c>
      <c r="B5320" s="14" t="s">
        <v>8198</v>
      </c>
      <c r="C5320" s="14">
        <v>2019.0</v>
      </c>
      <c r="D5320" s="14">
        <v>66.0</v>
      </c>
      <c r="E5320" s="14">
        <v>221306.0</v>
      </c>
      <c r="F5320" s="14" t="s">
        <v>1267</v>
      </c>
      <c r="G5320" s="14" t="s">
        <v>6831</v>
      </c>
      <c r="H5320" s="14" t="s">
        <v>8198</v>
      </c>
      <c r="I5320" s="14">
        <v>0.448</v>
      </c>
      <c r="J5320" s="14">
        <v>0.603</v>
      </c>
      <c r="K5320" s="14">
        <v>0.8209954441250616</v>
      </c>
      <c r="L5320" s="14">
        <v>0.064</v>
      </c>
      <c r="M5320" s="14">
        <v>0.433</v>
      </c>
      <c r="N5320" s="14">
        <v>0.0</v>
      </c>
      <c r="O5320" s="14">
        <v>0.0862</v>
      </c>
      <c r="P5320" s="14">
        <v>0.422</v>
      </c>
      <c r="Q5320" s="14">
        <v>205.27</v>
      </c>
      <c r="R5320" s="14">
        <v>7.0</v>
      </c>
      <c r="S5320" s="14">
        <v>1.0</v>
      </c>
      <c r="T5320" s="14" t="s">
        <v>103</v>
      </c>
      <c r="U5320" s="14" t="s">
        <v>68</v>
      </c>
      <c r="V5320" s="16" t="s">
        <v>54</v>
      </c>
      <c r="W5320" s="17" t="s">
        <v>251</v>
      </c>
    </row>
    <row r="5321" ht="15.75" customHeight="1">
      <c r="A5321" s="14" t="s">
        <v>8202</v>
      </c>
      <c r="B5321" s="14" t="s">
        <v>8203</v>
      </c>
      <c r="C5321" s="14">
        <v>2017.0</v>
      </c>
      <c r="D5321" s="14">
        <v>66.0</v>
      </c>
      <c r="E5321" s="14">
        <v>214254.0</v>
      </c>
      <c r="F5321" s="14" t="s">
        <v>1267</v>
      </c>
      <c r="G5321" s="14" t="s">
        <v>7665</v>
      </c>
      <c r="H5321" s="14" t="s">
        <v>8204</v>
      </c>
      <c r="I5321" s="14">
        <v>0.781</v>
      </c>
      <c r="J5321" s="14">
        <v>0.548</v>
      </c>
      <c r="K5321" s="14">
        <v>0.8676020789924155</v>
      </c>
      <c r="L5321" s="14">
        <v>0.0764</v>
      </c>
      <c r="M5321" s="14">
        <v>0.229</v>
      </c>
      <c r="N5321" s="14">
        <v>0.0</v>
      </c>
      <c r="O5321" s="14">
        <v>0.127</v>
      </c>
      <c r="P5321" s="14">
        <v>0.175</v>
      </c>
      <c r="Q5321" s="14">
        <v>107.0</v>
      </c>
      <c r="R5321" s="14">
        <v>0.0</v>
      </c>
      <c r="S5321" s="14">
        <v>0.0</v>
      </c>
      <c r="T5321" s="14" t="s">
        <v>103</v>
      </c>
      <c r="U5321" s="14" t="s">
        <v>68</v>
      </c>
      <c r="V5321" s="16" t="s">
        <v>58</v>
      </c>
      <c r="W5321" s="17" t="s">
        <v>251</v>
      </c>
    </row>
    <row r="5322" ht="15.75" customHeight="1">
      <c r="A5322" s="14" t="s">
        <v>23664</v>
      </c>
      <c r="B5322" s="14" t="s">
        <v>23665</v>
      </c>
      <c r="C5322" s="14">
        <v>2017.0</v>
      </c>
      <c r="D5322" s="14">
        <v>66.0</v>
      </c>
      <c r="E5322" s="14">
        <v>315846.0</v>
      </c>
      <c r="F5322" s="14" t="s">
        <v>22417</v>
      </c>
      <c r="G5322" s="14" t="s">
        <v>23552</v>
      </c>
      <c r="H5322" s="14" t="s">
        <v>23666</v>
      </c>
      <c r="I5322" s="14">
        <v>0.823</v>
      </c>
      <c r="J5322" s="14">
        <v>0.457</v>
      </c>
      <c r="K5322" s="14">
        <v>0.8239899043735378</v>
      </c>
      <c r="L5322" s="14">
        <v>0.119</v>
      </c>
      <c r="M5322" s="14">
        <v>0.214</v>
      </c>
      <c r="N5322" s="14">
        <v>0.0</v>
      </c>
      <c r="O5322" s="14">
        <v>0.352</v>
      </c>
      <c r="P5322" s="14">
        <v>0.268</v>
      </c>
      <c r="Q5322" s="14">
        <v>115.99</v>
      </c>
      <c r="R5322" s="14">
        <v>0.0</v>
      </c>
      <c r="S5322" s="14">
        <v>0.0</v>
      </c>
      <c r="T5322" s="14" t="s">
        <v>1264</v>
      </c>
      <c r="U5322" s="14" t="s">
        <v>68</v>
      </c>
      <c r="V5322" s="16" t="s">
        <v>36</v>
      </c>
      <c r="W5322" s="17" t="s">
        <v>251</v>
      </c>
    </row>
    <row r="5323" ht="15.75" customHeight="1">
      <c r="A5323" s="14" t="s">
        <v>23667</v>
      </c>
      <c r="B5323" s="14" t="s">
        <v>23668</v>
      </c>
      <c r="C5323" s="14">
        <v>2017.0</v>
      </c>
      <c r="D5323" s="14">
        <v>66.0</v>
      </c>
      <c r="E5323" s="14">
        <v>385520.0</v>
      </c>
      <c r="F5323" s="14" t="s">
        <v>21983</v>
      </c>
      <c r="G5323" s="14" t="s">
        <v>23438</v>
      </c>
      <c r="H5323" s="14" t="s">
        <v>18650</v>
      </c>
      <c r="I5323" s="14">
        <v>0.797</v>
      </c>
      <c r="J5323" s="14">
        <v>0.804</v>
      </c>
      <c r="K5323" s="14">
        <v>0.8714520993118848</v>
      </c>
      <c r="L5323" s="14">
        <v>0.0711</v>
      </c>
      <c r="M5323" s="14">
        <v>0.0464</v>
      </c>
      <c r="N5323" s="14">
        <v>1.54E-5</v>
      </c>
      <c r="O5323" s="14">
        <v>0.317</v>
      </c>
      <c r="P5323" s="14">
        <v>0.451</v>
      </c>
      <c r="Q5323" s="14">
        <v>91.97</v>
      </c>
      <c r="R5323" s="14">
        <v>1.0</v>
      </c>
      <c r="S5323" s="14">
        <v>1.0</v>
      </c>
      <c r="T5323" s="14" t="s">
        <v>1264</v>
      </c>
      <c r="U5323" s="14" t="s">
        <v>68</v>
      </c>
      <c r="V5323" s="16" t="s">
        <v>54</v>
      </c>
      <c r="W5323" s="17" t="s">
        <v>251</v>
      </c>
    </row>
    <row r="5324" ht="15.75" customHeight="1">
      <c r="A5324" s="14" t="s">
        <v>23669</v>
      </c>
      <c r="B5324" s="14" t="s">
        <v>23670</v>
      </c>
      <c r="C5324" s="14">
        <v>2002.0</v>
      </c>
      <c r="D5324" s="14">
        <v>66.0</v>
      </c>
      <c r="E5324" s="14">
        <v>264599.0</v>
      </c>
      <c r="F5324" s="14" t="s">
        <v>21945</v>
      </c>
      <c r="G5324" s="14" t="s">
        <v>21946</v>
      </c>
      <c r="H5324" s="14" t="s">
        <v>23201</v>
      </c>
      <c r="I5324" s="14">
        <v>0.773</v>
      </c>
      <c r="J5324" s="14">
        <v>0.794</v>
      </c>
      <c r="K5324" s="14">
        <v>0.8685218060687332</v>
      </c>
      <c r="L5324" s="14">
        <v>0.0326</v>
      </c>
      <c r="M5324" s="14">
        <v>0.527</v>
      </c>
      <c r="N5324" s="14">
        <v>3.54E-4</v>
      </c>
      <c r="O5324" s="14">
        <v>0.113</v>
      </c>
      <c r="P5324" s="14">
        <v>0.907</v>
      </c>
      <c r="Q5324" s="14">
        <v>101.14</v>
      </c>
      <c r="R5324" s="14">
        <v>5.0</v>
      </c>
      <c r="S5324" s="14">
        <v>0.0</v>
      </c>
      <c r="T5324" s="14" t="s">
        <v>1264</v>
      </c>
      <c r="U5324" s="14" t="s">
        <v>94</v>
      </c>
      <c r="V5324" s="16" t="s">
        <v>819</v>
      </c>
      <c r="W5324" s="17" t="s">
        <v>185</v>
      </c>
    </row>
    <row r="5325" ht="15.75" customHeight="1">
      <c r="A5325" s="14" t="s">
        <v>12513</v>
      </c>
      <c r="B5325" s="14" t="s">
        <v>12514</v>
      </c>
      <c r="C5325" s="14">
        <v>2000.0</v>
      </c>
      <c r="D5325" s="14">
        <v>66.0</v>
      </c>
      <c r="E5325" s="14">
        <v>346720.0</v>
      </c>
      <c r="F5325" s="14" t="s">
        <v>901</v>
      </c>
      <c r="G5325" s="14" t="s">
        <v>671</v>
      </c>
      <c r="H5325" s="14" t="s">
        <v>12515</v>
      </c>
      <c r="I5325" s="14">
        <v>0.774</v>
      </c>
      <c r="J5325" s="14">
        <v>0.934</v>
      </c>
      <c r="K5325" s="14">
        <v>0.8371227514632833</v>
      </c>
      <c r="L5325" s="14">
        <v>0.0516</v>
      </c>
      <c r="M5325" s="14">
        <v>0.118</v>
      </c>
      <c r="N5325" s="14">
        <v>0.00281</v>
      </c>
      <c r="O5325" s="14">
        <v>0.0897</v>
      </c>
      <c r="P5325" s="14">
        <v>0.883</v>
      </c>
      <c r="Q5325" s="14">
        <v>105.96</v>
      </c>
      <c r="R5325" s="14">
        <v>5.0</v>
      </c>
      <c r="S5325" s="14">
        <v>1.0</v>
      </c>
      <c r="T5325" s="14" t="s">
        <v>104</v>
      </c>
      <c r="U5325" s="14" t="s">
        <v>94</v>
      </c>
      <c r="V5325" s="16" t="s">
        <v>560</v>
      </c>
      <c r="W5325" s="17" t="s">
        <v>185</v>
      </c>
    </row>
    <row r="5326" ht="15.75" customHeight="1">
      <c r="A5326" s="14" t="s">
        <v>12516</v>
      </c>
      <c r="B5326" s="14" t="s">
        <v>12517</v>
      </c>
      <c r="C5326" s="14">
        <v>1993.0</v>
      </c>
      <c r="D5326" s="14">
        <v>66.0</v>
      </c>
      <c r="E5326" s="14">
        <v>437870.0</v>
      </c>
      <c r="F5326" s="14" t="s">
        <v>901</v>
      </c>
      <c r="G5326" s="14" t="s">
        <v>671</v>
      </c>
      <c r="H5326" s="14" t="s">
        <v>12518</v>
      </c>
      <c r="I5326" s="14">
        <v>0.6567054320987653</v>
      </c>
      <c r="J5326" s="14">
        <v>0.6703844999999999</v>
      </c>
      <c r="K5326" s="14">
        <v>0.8136264709055699</v>
      </c>
      <c r="L5326" s="14">
        <v>0.08138265432098765</v>
      </c>
      <c r="M5326" s="14">
        <v>0.2693400896296296</v>
      </c>
      <c r="N5326" s="14">
        <v>0.05448885008024692</v>
      </c>
      <c r="O5326" s="14">
        <v>0.1911505555555556</v>
      </c>
      <c r="P5326" s="14">
        <v>0.6187672839506173</v>
      </c>
      <c r="Q5326" s="14">
        <v>120.71</v>
      </c>
      <c r="R5326" s="14">
        <v>5.0</v>
      </c>
      <c r="S5326" s="14">
        <v>1.0</v>
      </c>
      <c r="T5326" s="14" t="s">
        <v>104</v>
      </c>
      <c r="U5326" s="14" t="s">
        <v>94</v>
      </c>
      <c r="V5326" s="16" t="s">
        <v>407</v>
      </c>
      <c r="W5326" s="17" t="s">
        <v>185</v>
      </c>
    </row>
    <row r="5327" ht="15.75" customHeight="1">
      <c r="A5327" s="14" t="s">
        <v>12520</v>
      </c>
      <c r="B5327" s="14" t="s">
        <v>12521</v>
      </c>
      <c r="C5327" s="14">
        <v>2004.0</v>
      </c>
      <c r="D5327" s="14">
        <v>66.0</v>
      </c>
      <c r="E5327" s="14">
        <v>366746.0</v>
      </c>
      <c r="F5327" s="14" t="s">
        <v>4270</v>
      </c>
      <c r="G5327" s="14" t="s">
        <v>12522</v>
      </c>
      <c r="H5327" s="14" t="s">
        <v>12523</v>
      </c>
      <c r="I5327" s="14">
        <v>0.599</v>
      </c>
      <c r="J5327" s="14">
        <v>0.689</v>
      </c>
      <c r="K5327" s="14">
        <v>0.8532500588015048</v>
      </c>
      <c r="L5327" s="14">
        <v>0.0452</v>
      </c>
      <c r="M5327" s="14">
        <v>0.618</v>
      </c>
      <c r="N5327" s="14">
        <v>1.1E-5</v>
      </c>
      <c r="O5327" s="14">
        <v>0.119</v>
      </c>
      <c r="P5327" s="14">
        <v>0.537</v>
      </c>
      <c r="Q5327" s="14">
        <v>86.93</v>
      </c>
      <c r="R5327" s="14">
        <v>0.0</v>
      </c>
      <c r="S5327" s="14">
        <v>0.0</v>
      </c>
      <c r="T5327" s="14" t="s">
        <v>104</v>
      </c>
      <c r="U5327" s="14" t="s">
        <v>94</v>
      </c>
      <c r="V5327" s="16" t="s">
        <v>333</v>
      </c>
      <c r="W5327" s="17" t="s">
        <v>185</v>
      </c>
    </row>
    <row r="5328" ht="15.75" customHeight="1">
      <c r="A5328" s="14" t="s">
        <v>12524</v>
      </c>
      <c r="B5328" s="14" t="s">
        <v>12525</v>
      </c>
      <c r="C5328" s="14">
        <v>1994.0</v>
      </c>
      <c r="D5328" s="14">
        <v>66.0</v>
      </c>
      <c r="E5328" s="14">
        <v>283786.0</v>
      </c>
      <c r="F5328" s="14" t="s">
        <v>3126</v>
      </c>
      <c r="G5328" s="14" t="s">
        <v>6513</v>
      </c>
      <c r="H5328" s="14" t="s">
        <v>12527</v>
      </c>
      <c r="I5328" s="14">
        <v>0.361</v>
      </c>
      <c r="J5328" s="14">
        <v>0.911</v>
      </c>
      <c r="K5328" s="14">
        <v>0.9134600987976503</v>
      </c>
      <c r="L5328" s="14">
        <v>0.0405</v>
      </c>
      <c r="M5328" s="14">
        <v>6.06E-5</v>
      </c>
      <c r="N5328" s="14">
        <v>0.00752</v>
      </c>
      <c r="O5328" s="14">
        <v>0.0891</v>
      </c>
      <c r="P5328" s="14">
        <v>0.643</v>
      </c>
      <c r="Q5328" s="14">
        <v>104.0</v>
      </c>
      <c r="R5328" s="14">
        <v>9.0</v>
      </c>
      <c r="S5328" s="14">
        <v>1.0</v>
      </c>
      <c r="T5328" s="14" t="s">
        <v>103</v>
      </c>
      <c r="U5328" s="14" t="s">
        <v>68</v>
      </c>
      <c r="V5328" s="16" t="s">
        <v>407</v>
      </c>
      <c r="W5328" s="17" t="s">
        <v>185</v>
      </c>
    </row>
    <row r="5329" ht="15.75" customHeight="1">
      <c r="A5329" s="14" t="s">
        <v>12529</v>
      </c>
      <c r="B5329" s="14" t="s">
        <v>12530</v>
      </c>
      <c r="C5329" s="14">
        <v>1997.0</v>
      </c>
      <c r="D5329" s="14">
        <v>66.0</v>
      </c>
      <c r="E5329" s="14">
        <v>227266.0</v>
      </c>
      <c r="F5329" s="14" t="s">
        <v>9744</v>
      </c>
      <c r="G5329" s="14" t="s">
        <v>9745</v>
      </c>
      <c r="H5329" s="14" t="s">
        <v>12532</v>
      </c>
      <c r="I5329" s="14">
        <v>0.801</v>
      </c>
      <c r="J5329" s="14">
        <v>0.581</v>
      </c>
      <c r="K5329" s="14">
        <v>0.7928689067911607</v>
      </c>
      <c r="L5329" s="14">
        <v>0.0681</v>
      </c>
      <c r="M5329" s="14">
        <v>0.0968</v>
      </c>
      <c r="N5329" s="14">
        <v>3.18E-4</v>
      </c>
      <c r="O5329" s="14">
        <v>0.0971</v>
      </c>
      <c r="P5329" s="14">
        <v>0.656</v>
      </c>
      <c r="Q5329" s="14">
        <v>107.54</v>
      </c>
      <c r="R5329" s="14">
        <v>5.0</v>
      </c>
      <c r="S5329" s="14">
        <v>0.0</v>
      </c>
      <c r="T5329" s="14" t="s">
        <v>103</v>
      </c>
      <c r="U5329" s="14" t="s">
        <v>94</v>
      </c>
      <c r="V5329" s="16" t="s">
        <v>407</v>
      </c>
      <c r="W5329" s="17" t="s">
        <v>185</v>
      </c>
    </row>
    <row r="5330" ht="15.75" customHeight="1">
      <c r="A5330" s="14" t="s">
        <v>8209</v>
      </c>
      <c r="B5330" s="14" t="s">
        <v>8211</v>
      </c>
      <c r="C5330" s="14">
        <v>2013.0</v>
      </c>
      <c r="D5330" s="14">
        <v>66.0</v>
      </c>
      <c r="E5330" s="14">
        <v>157293.0</v>
      </c>
      <c r="F5330" s="14" t="s">
        <v>8212</v>
      </c>
      <c r="G5330" s="14" t="s">
        <v>8213</v>
      </c>
      <c r="H5330" s="14" t="s">
        <v>8214</v>
      </c>
      <c r="I5330" s="14">
        <v>0.489</v>
      </c>
      <c r="J5330" s="14">
        <v>0.867</v>
      </c>
      <c r="K5330" s="14">
        <v>0.9077278463219959</v>
      </c>
      <c r="L5330" s="14">
        <v>0.071</v>
      </c>
      <c r="M5330" s="14">
        <v>0.025</v>
      </c>
      <c r="N5330" s="14">
        <v>0.0</v>
      </c>
      <c r="O5330" s="14">
        <v>0.586</v>
      </c>
      <c r="P5330" s="14">
        <v>0.409</v>
      </c>
      <c r="Q5330" s="14">
        <v>162.13</v>
      </c>
      <c r="R5330" s="14">
        <v>4.0</v>
      </c>
      <c r="S5330" s="14">
        <v>0.0</v>
      </c>
      <c r="T5330" s="14" t="s">
        <v>103</v>
      </c>
      <c r="U5330" s="14" t="s">
        <v>94</v>
      </c>
      <c r="V5330" s="16" t="s">
        <v>54</v>
      </c>
      <c r="W5330" s="17" t="s">
        <v>251</v>
      </c>
    </row>
    <row r="5331" ht="15.75" customHeight="1">
      <c r="A5331" s="14" t="s">
        <v>8216</v>
      </c>
      <c r="B5331" s="14" t="s">
        <v>8217</v>
      </c>
      <c r="C5331" s="14">
        <v>2014.0</v>
      </c>
      <c r="D5331" s="14">
        <v>66.0</v>
      </c>
      <c r="E5331" s="14">
        <v>170625.0</v>
      </c>
      <c r="F5331" s="14" t="s">
        <v>8218</v>
      </c>
      <c r="G5331" s="14" t="s">
        <v>2106</v>
      </c>
      <c r="H5331" s="14" t="s">
        <v>8219</v>
      </c>
      <c r="I5331" s="14">
        <v>0.614</v>
      </c>
      <c r="J5331" s="14">
        <v>0.972</v>
      </c>
      <c r="K5331" s="14">
        <v>0.8904883108914833</v>
      </c>
      <c r="L5331" s="14">
        <v>0.088</v>
      </c>
      <c r="M5331" s="14">
        <v>0.00125</v>
      </c>
      <c r="N5331" s="14">
        <v>0.0186</v>
      </c>
      <c r="O5331" s="14">
        <v>0.328</v>
      </c>
      <c r="P5331" s="14">
        <v>0.411</v>
      </c>
      <c r="Q5331" s="14">
        <v>127.97</v>
      </c>
      <c r="R5331" s="14">
        <v>5.0</v>
      </c>
      <c r="S5331" s="14">
        <v>0.0</v>
      </c>
      <c r="T5331" s="14" t="s">
        <v>103</v>
      </c>
      <c r="U5331" s="14" t="s">
        <v>94</v>
      </c>
      <c r="V5331" s="16" t="s">
        <v>54</v>
      </c>
      <c r="W5331" s="17" t="s">
        <v>251</v>
      </c>
    </row>
    <row r="5332" ht="15.75" customHeight="1">
      <c r="A5332" s="14" t="s">
        <v>12534</v>
      </c>
      <c r="B5332" s="14" t="s">
        <v>12535</v>
      </c>
      <c r="C5332" s="14">
        <v>1989.0</v>
      </c>
      <c r="D5332" s="78">
        <v>67.0</v>
      </c>
      <c r="E5332" s="14">
        <v>371066.0</v>
      </c>
      <c r="F5332" s="14" t="s">
        <v>327</v>
      </c>
      <c r="G5332" s="14" t="s">
        <v>123</v>
      </c>
      <c r="H5332" s="14" t="s">
        <v>2980</v>
      </c>
      <c r="I5332" s="14">
        <v>0.477</v>
      </c>
      <c r="J5332" s="14">
        <v>0.213</v>
      </c>
      <c r="K5332" s="14">
        <v>0.5970098175390455</v>
      </c>
      <c r="L5332" s="14">
        <v>0.0369</v>
      </c>
      <c r="M5332" s="14">
        <v>0.897</v>
      </c>
      <c r="N5332" s="14">
        <v>0.0687</v>
      </c>
      <c r="O5332" s="14">
        <v>0.0608</v>
      </c>
      <c r="P5332" s="14">
        <v>0.554</v>
      </c>
      <c r="Q5332" s="14">
        <v>139.494</v>
      </c>
      <c r="R5332" s="14">
        <v>1.0</v>
      </c>
      <c r="S5332" s="14">
        <v>1.0</v>
      </c>
      <c r="T5332" s="14" t="s">
        <v>34</v>
      </c>
      <c r="U5332" s="14" t="s">
        <v>35</v>
      </c>
      <c r="V5332" s="16" t="s">
        <v>333</v>
      </c>
      <c r="W5332" s="17" t="s">
        <v>185</v>
      </c>
    </row>
    <row r="5333" ht="15.75" customHeight="1">
      <c r="A5333" s="14" t="s">
        <v>12536</v>
      </c>
      <c r="B5333" s="14" t="s">
        <v>12537</v>
      </c>
      <c r="C5333" s="14">
        <v>1957.0</v>
      </c>
      <c r="D5333" s="77">
        <v>67.0</v>
      </c>
      <c r="E5333" s="14">
        <v>258586.0</v>
      </c>
      <c r="F5333" s="14" t="s">
        <v>327</v>
      </c>
      <c r="G5333" s="14" t="s">
        <v>123</v>
      </c>
      <c r="H5333" s="14" t="s">
        <v>8227</v>
      </c>
      <c r="I5333" s="14">
        <v>0.822</v>
      </c>
      <c r="J5333" s="14">
        <v>0.321</v>
      </c>
      <c r="K5333" s="14">
        <v>0.5892242208930075</v>
      </c>
      <c r="L5333" s="14">
        <v>0.361</v>
      </c>
      <c r="M5333" s="14">
        <v>0.909</v>
      </c>
      <c r="N5333" s="14">
        <v>0.0</v>
      </c>
      <c r="O5333" s="14">
        <v>0.167</v>
      </c>
      <c r="P5333" s="14">
        <v>0.818</v>
      </c>
      <c r="Q5333" s="14">
        <v>112.373</v>
      </c>
      <c r="R5333" s="14">
        <v>7.0</v>
      </c>
      <c r="S5333" s="14">
        <v>0.0</v>
      </c>
      <c r="T5333" s="14" t="s">
        <v>34</v>
      </c>
      <c r="U5333" s="14" t="s">
        <v>35</v>
      </c>
      <c r="V5333" s="16" t="s">
        <v>560</v>
      </c>
      <c r="W5333" s="17" t="s">
        <v>185</v>
      </c>
    </row>
    <row r="5334" ht="15.75" customHeight="1">
      <c r="A5334" s="14" t="s">
        <v>12540</v>
      </c>
      <c r="B5334" s="14" t="s">
        <v>12541</v>
      </c>
      <c r="C5334" s="14">
        <v>1957.0</v>
      </c>
      <c r="D5334" s="78">
        <v>67.0</v>
      </c>
      <c r="E5334" s="14">
        <v>245880.0</v>
      </c>
      <c r="F5334" s="14" t="s">
        <v>170</v>
      </c>
      <c r="G5334" s="14" t="s">
        <v>2404</v>
      </c>
      <c r="H5334" s="14" t="s">
        <v>8227</v>
      </c>
      <c r="I5334" s="14">
        <v>0.257</v>
      </c>
      <c r="J5334" s="14">
        <v>0.56</v>
      </c>
      <c r="K5334" s="14">
        <v>0.710328748942093</v>
      </c>
      <c r="L5334" s="14">
        <v>0.0631</v>
      </c>
      <c r="M5334" s="14">
        <v>0.6</v>
      </c>
      <c r="N5334" s="14">
        <v>0.00247</v>
      </c>
      <c r="O5334" s="14">
        <v>0.649</v>
      </c>
      <c r="P5334" s="14">
        <v>0.545</v>
      </c>
      <c r="Q5334" s="14">
        <v>171.621</v>
      </c>
      <c r="R5334" s="14">
        <v>9.0</v>
      </c>
      <c r="S5334" s="14">
        <v>0.0</v>
      </c>
      <c r="T5334" s="14" t="s">
        <v>34</v>
      </c>
      <c r="U5334" s="14" t="s">
        <v>68</v>
      </c>
      <c r="V5334" s="16" t="s">
        <v>333</v>
      </c>
      <c r="W5334" s="17" t="s">
        <v>185</v>
      </c>
    </row>
    <row r="5335" ht="15.75" customHeight="1">
      <c r="A5335" s="14" t="s">
        <v>8225</v>
      </c>
      <c r="B5335" s="14" t="s">
        <v>8226</v>
      </c>
      <c r="C5335" s="14">
        <v>1957.0</v>
      </c>
      <c r="D5335" s="77">
        <v>67.0</v>
      </c>
      <c r="E5335" s="14">
        <v>289253.0</v>
      </c>
      <c r="F5335" s="14" t="s">
        <v>289</v>
      </c>
      <c r="G5335" s="14" t="s">
        <v>297</v>
      </c>
      <c r="H5335" s="14" t="s">
        <v>8227</v>
      </c>
      <c r="I5335" s="14">
        <v>0.644</v>
      </c>
      <c r="J5335" s="14">
        <v>0.242</v>
      </c>
      <c r="K5335" s="14">
        <v>0.6146985220068296</v>
      </c>
      <c r="L5335" s="14">
        <v>0.0387</v>
      </c>
      <c r="M5335" s="14">
        <v>0.921</v>
      </c>
      <c r="N5335" s="14">
        <v>8.4E-5</v>
      </c>
      <c r="O5335" s="14">
        <v>0.119</v>
      </c>
      <c r="P5335" s="14">
        <v>0.467</v>
      </c>
      <c r="Q5335" s="14">
        <v>100.765</v>
      </c>
      <c r="R5335" s="14">
        <v>5.0</v>
      </c>
      <c r="S5335" s="14">
        <v>1.0</v>
      </c>
      <c r="T5335" s="14" t="s">
        <v>34</v>
      </c>
      <c r="U5335" s="14" t="s">
        <v>35</v>
      </c>
      <c r="V5335" s="16" t="s">
        <v>54</v>
      </c>
      <c r="W5335" s="17" t="s">
        <v>251</v>
      </c>
    </row>
    <row r="5336" ht="15.75" customHeight="1">
      <c r="A5336" s="14" t="s">
        <v>8230</v>
      </c>
      <c r="B5336" s="14" t="s">
        <v>8231</v>
      </c>
      <c r="C5336" s="14">
        <v>1981.0</v>
      </c>
      <c r="D5336" s="78">
        <v>67.0</v>
      </c>
      <c r="E5336" s="14">
        <v>398773.0</v>
      </c>
      <c r="F5336" s="14" t="s">
        <v>289</v>
      </c>
      <c r="G5336" s="14" t="s">
        <v>69</v>
      </c>
      <c r="H5336" s="14" t="s">
        <v>291</v>
      </c>
      <c r="I5336" s="14">
        <v>0.284</v>
      </c>
      <c r="J5336" s="14">
        <v>0.0867</v>
      </c>
      <c r="K5336" s="14">
        <v>0.5426389750274285</v>
      </c>
      <c r="L5336" s="14">
        <v>0.0371</v>
      </c>
      <c r="M5336" s="14">
        <v>0.981</v>
      </c>
      <c r="N5336" s="14">
        <v>0.359</v>
      </c>
      <c r="O5336" s="14">
        <v>0.148</v>
      </c>
      <c r="P5336" s="14">
        <v>0.173</v>
      </c>
      <c r="Q5336" s="14">
        <v>105.277</v>
      </c>
      <c r="R5336" s="14">
        <v>8.0</v>
      </c>
      <c r="S5336" s="14">
        <v>1.0</v>
      </c>
      <c r="T5336" s="14" t="s">
        <v>34</v>
      </c>
      <c r="U5336" s="14" t="s">
        <v>35</v>
      </c>
      <c r="V5336" s="16" t="s">
        <v>58</v>
      </c>
      <c r="W5336" s="17" t="s">
        <v>251</v>
      </c>
    </row>
    <row r="5337" ht="15.75" customHeight="1">
      <c r="A5337" s="14" t="s">
        <v>12543</v>
      </c>
      <c r="B5337" s="14" t="s">
        <v>12544</v>
      </c>
      <c r="C5337" s="14">
        <v>1989.0</v>
      </c>
      <c r="D5337" s="77">
        <v>67.0</v>
      </c>
      <c r="E5337" s="14">
        <v>298026.0</v>
      </c>
      <c r="F5337" s="14" t="s">
        <v>327</v>
      </c>
      <c r="G5337" s="14" t="s">
        <v>123</v>
      </c>
      <c r="H5337" s="14" t="s">
        <v>2980</v>
      </c>
      <c r="I5337" s="14">
        <v>0.562</v>
      </c>
      <c r="J5337" s="14">
        <v>0.216</v>
      </c>
      <c r="K5337" s="14">
        <v>0.5827647423570089</v>
      </c>
      <c r="L5337" s="14">
        <v>0.0296</v>
      </c>
      <c r="M5337" s="14">
        <v>0.907</v>
      </c>
      <c r="N5337" s="14">
        <v>0.147</v>
      </c>
      <c r="O5337" s="14">
        <v>0.0786</v>
      </c>
      <c r="P5337" s="14">
        <v>0.544</v>
      </c>
      <c r="Q5337" s="14">
        <v>78.177</v>
      </c>
      <c r="R5337" s="14">
        <v>10.0</v>
      </c>
      <c r="S5337" s="14">
        <v>0.0</v>
      </c>
      <c r="T5337" s="14" t="s">
        <v>34</v>
      </c>
      <c r="U5337" s="14" t="s">
        <v>35</v>
      </c>
      <c r="V5337" s="16" t="s">
        <v>333</v>
      </c>
      <c r="W5337" s="17" t="s">
        <v>185</v>
      </c>
    </row>
    <row r="5338" ht="15.75" customHeight="1">
      <c r="A5338" s="14" t="s">
        <v>12545</v>
      </c>
      <c r="B5338" s="14" t="s">
        <v>12546</v>
      </c>
      <c r="C5338" s="14">
        <v>1985.0</v>
      </c>
      <c r="D5338" s="78">
        <v>67.0</v>
      </c>
      <c r="E5338" s="14">
        <v>188186.0</v>
      </c>
      <c r="F5338" s="14" t="s">
        <v>306</v>
      </c>
      <c r="G5338" s="14" t="s">
        <v>476</v>
      </c>
      <c r="H5338" s="14" t="s">
        <v>477</v>
      </c>
      <c r="I5338" s="14">
        <v>0.346</v>
      </c>
      <c r="J5338" s="14">
        <v>0.248</v>
      </c>
      <c r="K5338" s="14">
        <v>0.630975552357475</v>
      </c>
      <c r="L5338" s="14">
        <v>0.036</v>
      </c>
      <c r="M5338" s="14">
        <v>0.87</v>
      </c>
      <c r="N5338" s="14">
        <v>0.0</v>
      </c>
      <c r="O5338" s="14">
        <v>0.108</v>
      </c>
      <c r="P5338" s="14">
        <v>0.548</v>
      </c>
      <c r="Q5338" s="14">
        <v>152.179</v>
      </c>
      <c r="R5338" s="14">
        <v>0.0</v>
      </c>
      <c r="S5338" s="14">
        <v>1.0</v>
      </c>
      <c r="T5338" s="14" t="s">
        <v>34</v>
      </c>
      <c r="U5338" s="14" t="s">
        <v>35</v>
      </c>
      <c r="V5338" s="16" t="s">
        <v>333</v>
      </c>
      <c r="W5338" s="17" t="s">
        <v>185</v>
      </c>
    </row>
    <row r="5339" ht="15.75" customHeight="1">
      <c r="A5339" s="14" t="s">
        <v>8235</v>
      </c>
      <c r="B5339" s="14" t="s">
        <v>4387</v>
      </c>
      <c r="C5339" s="14">
        <v>2014.0</v>
      </c>
      <c r="D5339" s="77">
        <v>67.0</v>
      </c>
      <c r="E5339" s="14">
        <v>296308.0</v>
      </c>
      <c r="F5339" s="14" t="s">
        <v>1818</v>
      </c>
      <c r="G5339" s="14" t="s">
        <v>6191</v>
      </c>
      <c r="H5339" s="14" t="s">
        <v>8237</v>
      </c>
      <c r="I5339" s="14">
        <v>0.437</v>
      </c>
      <c r="J5339" s="14">
        <v>0.343</v>
      </c>
      <c r="K5339" s="14">
        <v>0.7251513271720501</v>
      </c>
      <c r="L5339" s="14">
        <v>0.029</v>
      </c>
      <c r="M5339" s="14">
        <v>0.802</v>
      </c>
      <c r="N5339" s="14">
        <v>0.0</v>
      </c>
      <c r="O5339" s="14">
        <v>0.333</v>
      </c>
      <c r="P5339" s="14">
        <v>0.365</v>
      </c>
      <c r="Q5339" s="14">
        <v>133.724</v>
      </c>
      <c r="R5339" s="14">
        <v>0.0</v>
      </c>
      <c r="S5339" s="14">
        <v>1.0</v>
      </c>
      <c r="T5339" s="14" t="s">
        <v>34</v>
      </c>
      <c r="U5339" s="14" t="s">
        <v>35</v>
      </c>
      <c r="V5339" s="16" t="s">
        <v>45</v>
      </c>
      <c r="W5339" s="17" t="s">
        <v>251</v>
      </c>
    </row>
    <row r="5340" ht="15.75" customHeight="1">
      <c r="A5340" s="14" t="s">
        <v>8239</v>
      </c>
      <c r="B5340" s="14" t="s">
        <v>8240</v>
      </c>
      <c r="C5340" s="14">
        <v>1981.0</v>
      </c>
      <c r="D5340" s="78">
        <v>67.0</v>
      </c>
      <c r="E5340" s="14">
        <v>188666.0</v>
      </c>
      <c r="F5340" s="14" t="s">
        <v>289</v>
      </c>
      <c r="G5340" s="14" t="s">
        <v>69</v>
      </c>
      <c r="H5340" s="14" t="s">
        <v>291</v>
      </c>
      <c r="I5340" s="14">
        <v>0.418</v>
      </c>
      <c r="J5340" s="14">
        <v>0.235</v>
      </c>
      <c r="K5340" s="14">
        <v>0.6709302076728568</v>
      </c>
      <c r="L5340" s="14">
        <v>0.0349</v>
      </c>
      <c r="M5340" s="14">
        <v>0.901</v>
      </c>
      <c r="N5340" s="14">
        <v>2.57E-6</v>
      </c>
      <c r="O5340" s="14">
        <v>0.175</v>
      </c>
      <c r="P5340" s="14">
        <v>0.35</v>
      </c>
      <c r="Q5340" s="14">
        <v>90.713</v>
      </c>
      <c r="R5340" s="14">
        <v>8.0</v>
      </c>
      <c r="S5340" s="14">
        <v>1.0</v>
      </c>
      <c r="T5340" s="14" t="s">
        <v>34</v>
      </c>
      <c r="U5340" s="14" t="s">
        <v>35</v>
      </c>
      <c r="V5340" s="16" t="s">
        <v>45</v>
      </c>
      <c r="W5340" s="17" t="s">
        <v>251</v>
      </c>
    </row>
    <row r="5341" ht="15.75" customHeight="1">
      <c r="A5341" s="14" t="s">
        <v>8241</v>
      </c>
      <c r="B5341" s="14" t="s">
        <v>8242</v>
      </c>
      <c r="C5341" s="14">
        <v>2016.0</v>
      </c>
      <c r="D5341" s="77">
        <v>67.0</v>
      </c>
      <c r="E5341" s="14">
        <v>193000.0</v>
      </c>
      <c r="F5341" s="14" t="s">
        <v>445</v>
      </c>
      <c r="G5341" s="14" t="s">
        <v>4614</v>
      </c>
      <c r="H5341" s="14" t="s">
        <v>4617</v>
      </c>
      <c r="I5341" s="14">
        <v>0.576</v>
      </c>
      <c r="J5341" s="14">
        <v>0.0427</v>
      </c>
      <c r="K5341" s="14">
        <v>0.5372061685766218</v>
      </c>
      <c r="L5341" s="14">
        <v>0.0442</v>
      </c>
      <c r="M5341" s="14">
        <v>0.932</v>
      </c>
      <c r="N5341" s="14">
        <v>0.0529</v>
      </c>
      <c r="O5341" s="14">
        <v>0.17</v>
      </c>
      <c r="P5341" s="14">
        <v>0.311</v>
      </c>
      <c r="Q5341" s="14">
        <v>116.233</v>
      </c>
      <c r="R5341" s="14">
        <v>5.0</v>
      </c>
      <c r="S5341" s="14">
        <v>1.0</v>
      </c>
      <c r="T5341" s="14" t="s">
        <v>34</v>
      </c>
      <c r="U5341" s="14" t="s">
        <v>35</v>
      </c>
      <c r="V5341" s="16" t="s">
        <v>45</v>
      </c>
      <c r="W5341" s="17" t="s">
        <v>251</v>
      </c>
    </row>
    <row r="5342" ht="15.75" customHeight="1">
      <c r="A5342" s="14" t="s">
        <v>12548</v>
      </c>
      <c r="B5342" s="14" t="s">
        <v>12549</v>
      </c>
      <c r="C5342" s="14">
        <v>2021.0</v>
      </c>
      <c r="D5342" s="78">
        <v>67.0</v>
      </c>
      <c r="E5342" s="14">
        <v>202139.0</v>
      </c>
      <c r="F5342" s="14" t="s">
        <v>424</v>
      </c>
      <c r="G5342" s="14" t="s">
        <v>425</v>
      </c>
      <c r="H5342" s="14" t="s">
        <v>12549</v>
      </c>
      <c r="I5342" s="14">
        <v>0.529</v>
      </c>
      <c r="J5342" s="14">
        <v>0.528</v>
      </c>
      <c r="K5342" s="14">
        <v>0.7950505849721934</v>
      </c>
      <c r="L5342" s="14">
        <v>0.035</v>
      </c>
      <c r="M5342" s="14">
        <v>0.042</v>
      </c>
      <c r="N5342" s="14">
        <v>1.63E-5</v>
      </c>
      <c r="O5342" s="14">
        <v>0.561</v>
      </c>
      <c r="P5342" s="14">
        <v>0.663</v>
      </c>
      <c r="Q5342" s="14">
        <v>89.988</v>
      </c>
      <c r="R5342" s="14">
        <v>7.0</v>
      </c>
      <c r="S5342" s="14">
        <v>1.0</v>
      </c>
      <c r="T5342" s="14" t="s">
        <v>34</v>
      </c>
      <c r="U5342" s="14" t="s">
        <v>35</v>
      </c>
      <c r="V5342" s="16" t="s">
        <v>407</v>
      </c>
      <c r="W5342" s="17" t="s">
        <v>185</v>
      </c>
    </row>
    <row r="5343" ht="15.75" customHeight="1">
      <c r="A5343" s="14" t="s">
        <v>8245</v>
      </c>
      <c r="B5343" s="14" t="s">
        <v>8246</v>
      </c>
      <c r="C5343" s="14">
        <v>2001.0</v>
      </c>
      <c r="D5343" s="77">
        <v>67.0</v>
      </c>
      <c r="E5343" s="14">
        <v>333626.0</v>
      </c>
      <c r="F5343" s="14" t="s">
        <v>964</v>
      </c>
      <c r="G5343" s="14" t="s">
        <v>965</v>
      </c>
      <c r="H5343" s="14" t="s">
        <v>953</v>
      </c>
      <c r="I5343" s="14">
        <v>0.399</v>
      </c>
      <c r="J5343" s="14">
        <v>0.297</v>
      </c>
      <c r="K5343" s="14">
        <v>0.6774538532141798</v>
      </c>
      <c r="L5343" s="14">
        <v>0.033</v>
      </c>
      <c r="M5343" s="14">
        <v>0.402</v>
      </c>
      <c r="N5343" s="14">
        <v>9.6E-4</v>
      </c>
      <c r="O5343" s="14">
        <v>0.185</v>
      </c>
      <c r="P5343" s="14">
        <v>0.385</v>
      </c>
      <c r="Q5343" s="14">
        <v>81.802</v>
      </c>
      <c r="R5343" s="14">
        <v>2.0</v>
      </c>
      <c r="S5343" s="14">
        <v>1.0</v>
      </c>
      <c r="T5343" s="14" t="s">
        <v>34</v>
      </c>
      <c r="U5343" s="14" t="s">
        <v>35</v>
      </c>
      <c r="V5343" s="16" t="s">
        <v>45</v>
      </c>
      <c r="W5343" s="17" t="s">
        <v>251</v>
      </c>
    </row>
    <row r="5344" ht="15.75" customHeight="1">
      <c r="A5344" s="14" t="s">
        <v>12550</v>
      </c>
      <c r="B5344" s="14" t="s">
        <v>12551</v>
      </c>
      <c r="C5344" s="14">
        <v>2001.0</v>
      </c>
      <c r="D5344" s="78">
        <v>67.0</v>
      </c>
      <c r="E5344" s="14">
        <v>196048.0</v>
      </c>
      <c r="F5344" s="14" t="s">
        <v>964</v>
      </c>
      <c r="G5344" s="14" t="s">
        <v>965</v>
      </c>
      <c r="H5344" s="14" t="s">
        <v>953</v>
      </c>
      <c r="I5344" s="14">
        <v>0.496</v>
      </c>
      <c r="J5344" s="14">
        <v>0.334</v>
      </c>
      <c r="K5344" s="14">
        <v>0.7005539751309958</v>
      </c>
      <c r="L5344" s="14">
        <v>0.254</v>
      </c>
      <c r="M5344" s="14">
        <v>0.822</v>
      </c>
      <c r="N5344" s="14">
        <v>0.0</v>
      </c>
      <c r="O5344" s="14">
        <v>0.339</v>
      </c>
      <c r="P5344" s="14">
        <v>0.628</v>
      </c>
      <c r="Q5344" s="14">
        <v>150.26</v>
      </c>
      <c r="R5344" s="14">
        <v>10.0</v>
      </c>
      <c r="S5344" s="14">
        <v>1.0</v>
      </c>
      <c r="T5344" s="14" t="s">
        <v>34</v>
      </c>
      <c r="U5344" s="14" t="s">
        <v>35</v>
      </c>
      <c r="V5344" s="16" t="s">
        <v>407</v>
      </c>
      <c r="W5344" s="17" t="s">
        <v>185</v>
      </c>
    </row>
    <row r="5345" ht="15.75" customHeight="1">
      <c r="A5345" s="14" t="s">
        <v>8251</v>
      </c>
      <c r="B5345" s="14" t="s">
        <v>8252</v>
      </c>
      <c r="C5345" s="14">
        <v>2020.0</v>
      </c>
      <c r="D5345" s="77">
        <v>67.0</v>
      </c>
      <c r="E5345" s="14">
        <v>208724.0</v>
      </c>
      <c r="F5345" s="14" t="s">
        <v>306</v>
      </c>
      <c r="G5345" s="14" t="s">
        <v>8253</v>
      </c>
      <c r="H5345" s="14" t="s">
        <v>8254</v>
      </c>
      <c r="I5345" s="14">
        <v>0.387</v>
      </c>
      <c r="J5345" s="14">
        <v>0.974</v>
      </c>
      <c r="K5345" s="14">
        <v>0.863645113664072</v>
      </c>
      <c r="L5345" s="14">
        <v>0.0783</v>
      </c>
      <c r="M5345" s="14">
        <v>0.00134</v>
      </c>
      <c r="N5345" s="14">
        <v>0.005</v>
      </c>
      <c r="O5345" s="14">
        <v>0.624</v>
      </c>
      <c r="P5345" s="14">
        <v>0.382</v>
      </c>
      <c r="Q5345" s="14">
        <v>146.928</v>
      </c>
      <c r="R5345" s="14">
        <v>9.0</v>
      </c>
      <c r="S5345" s="14">
        <v>1.0</v>
      </c>
      <c r="T5345" s="14" t="s">
        <v>34</v>
      </c>
      <c r="U5345" s="14" t="s">
        <v>35</v>
      </c>
      <c r="V5345" s="16" t="s">
        <v>45</v>
      </c>
      <c r="W5345" s="17" t="s">
        <v>251</v>
      </c>
    </row>
    <row r="5346" ht="15.75" customHeight="1">
      <c r="A5346" s="14" t="s">
        <v>12553</v>
      </c>
      <c r="B5346" s="14" t="s">
        <v>12555</v>
      </c>
      <c r="C5346" s="14">
        <v>2015.0</v>
      </c>
      <c r="D5346" s="78">
        <v>67.0</v>
      </c>
      <c r="E5346" s="14">
        <v>257280.0</v>
      </c>
      <c r="F5346" s="14" t="s">
        <v>413</v>
      </c>
      <c r="G5346" s="14" t="s">
        <v>12556</v>
      </c>
      <c r="H5346" s="14" t="s">
        <v>12555</v>
      </c>
      <c r="I5346" s="14">
        <v>0.697</v>
      </c>
      <c r="J5346" s="14">
        <v>0.438</v>
      </c>
      <c r="K5346" s="14">
        <v>0.7570423288183211</v>
      </c>
      <c r="L5346" s="14">
        <v>0.0899</v>
      </c>
      <c r="M5346" s="14">
        <v>0.737</v>
      </c>
      <c r="N5346" s="14">
        <v>0.0019</v>
      </c>
      <c r="O5346" s="14">
        <v>0.16</v>
      </c>
      <c r="P5346" s="14">
        <v>0.516</v>
      </c>
      <c r="Q5346" s="14">
        <v>90.124</v>
      </c>
      <c r="R5346" s="14">
        <v>0.0</v>
      </c>
      <c r="S5346" s="14">
        <v>1.0</v>
      </c>
      <c r="T5346" s="14" t="s">
        <v>34</v>
      </c>
      <c r="U5346" s="14" t="s">
        <v>35</v>
      </c>
      <c r="V5346" s="16" t="s">
        <v>333</v>
      </c>
      <c r="W5346" s="17" t="s">
        <v>185</v>
      </c>
    </row>
    <row r="5347" ht="15.75" customHeight="1">
      <c r="A5347" s="14" t="s">
        <v>8258</v>
      </c>
      <c r="B5347" s="14" t="s">
        <v>8259</v>
      </c>
      <c r="C5347" s="14">
        <v>2019.0</v>
      </c>
      <c r="D5347" s="77">
        <v>67.0</v>
      </c>
      <c r="E5347" s="14">
        <v>185945.0</v>
      </c>
      <c r="F5347" s="14" t="s">
        <v>533</v>
      </c>
      <c r="G5347" s="14" t="s">
        <v>8260</v>
      </c>
      <c r="H5347" s="14" t="s">
        <v>8261</v>
      </c>
      <c r="I5347" s="14">
        <v>0.768</v>
      </c>
      <c r="J5347" s="14">
        <v>0.741</v>
      </c>
      <c r="K5347" s="14">
        <v>0.7981519902295436</v>
      </c>
      <c r="L5347" s="14">
        <v>0.21</v>
      </c>
      <c r="M5347" s="14">
        <v>0.0293</v>
      </c>
      <c r="N5347" s="14">
        <v>1.08E-6</v>
      </c>
      <c r="O5347" s="14">
        <v>0.193</v>
      </c>
      <c r="P5347" s="14">
        <v>0.173</v>
      </c>
      <c r="Q5347" s="14">
        <v>123.065</v>
      </c>
      <c r="R5347" s="14">
        <v>5.0</v>
      </c>
      <c r="S5347" s="14">
        <v>0.0</v>
      </c>
      <c r="T5347" s="14" t="s">
        <v>34</v>
      </c>
      <c r="U5347" s="14" t="s">
        <v>35</v>
      </c>
      <c r="V5347" s="16" t="s">
        <v>58</v>
      </c>
      <c r="W5347" s="17" t="s">
        <v>251</v>
      </c>
    </row>
    <row r="5348" ht="15.75" customHeight="1">
      <c r="A5348" s="14" t="s">
        <v>12559</v>
      </c>
      <c r="B5348" s="14" t="s">
        <v>12560</v>
      </c>
      <c r="C5348" s="14">
        <v>2020.0</v>
      </c>
      <c r="D5348" s="78">
        <v>67.0</v>
      </c>
      <c r="E5348" s="14">
        <v>279106.0</v>
      </c>
      <c r="F5348" s="14" t="s">
        <v>26</v>
      </c>
      <c r="G5348" s="14" t="s">
        <v>12562</v>
      </c>
      <c r="H5348" s="14" t="s">
        <v>12563</v>
      </c>
      <c r="I5348" s="14">
        <v>0.813</v>
      </c>
      <c r="J5348" s="14">
        <v>0.38</v>
      </c>
      <c r="K5348" s="14">
        <v>0.7829657989694145</v>
      </c>
      <c r="L5348" s="14">
        <v>0.0402</v>
      </c>
      <c r="M5348" s="14">
        <v>0.583</v>
      </c>
      <c r="N5348" s="14">
        <v>0.0</v>
      </c>
      <c r="O5348" s="14">
        <v>0.103</v>
      </c>
      <c r="P5348" s="14">
        <v>0.727</v>
      </c>
      <c r="Q5348" s="14">
        <v>128.91</v>
      </c>
      <c r="R5348" s="14">
        <v>10.0</v>
      </c>
      <c r="S5348" s="14">
        <v>1.0</v>
      </c>
      <c r="T5348" s="14" t="s">
        <v>34</v>
      </c>
      <c r="U5348" s="14" t="s">
        <v>35</v>
      </c>
      <c r="V5348" s="16" t="s">
        <v>181</v>
      </c>
      <c r="W5348" s="17" t="s">
        <v>185</v>
      </c>
    </row>
    <row r="5349" ht="15.75" customHeight="1">
      <c r="A5349" s="14" t="s">
        <v>12565</v>
      </c>
      <c r="B5349" s="14" t="s">
        <v>12566</v>
      </c>
      <c r="C5349" s="14">
        <v>2010.0</v>
      </c>
      <c r="D5349" s="14">
        <v>67.0</v>
      </c>
      <c r="E5349" s="14">
        <v>226533.0</v>
      </c>
      <c r="F5349" s="14" t="s">
        <v>2074</v>
      </c>
      <c r="G5349" s="14" t="s">
        <v>12567</v>
      </c>
      <c r="H5349" s="14" t="s">
        <v>12568</v>
      </c>
      <c r="I5349" s="14">
        <v>0.6</v>
      </c>
      <c r="J5349" s="14">
        <v>0.624</v>
      </c>
      <c r="K5349" s="14">
        <v>0.8968194554168328</v>
      </c>
      <c r="L5349" s="14">
        <v>0.0334</v>
      </c>
      <c r="M5349" s="14">
        <v>0.385</v>
      </c>
      <c r="N5349" s="14">
        <v>0.0</v>
      </c>
      <c r="O5349" s="14">
        <v>0.125</v>
      </c>
      <c r="P5349" s="14">
        <v>0.529</v>
      </c>
      <c r="Q5349" s="14">
        <v>90.036</v>
      </c>
      <c r="R5349" s="14">
        <v>8.0</v>
      </c>
      <c r="S5349" s="14">
        <v>1.0</v>
      </c>
      <c r="T5349" s="14" t="s">
        <v>103</v>
      </c>
      <c r="U5349" s="14" t="s">
        <v>35</v>
      </c>
      <c r="V5349" s="16" t="s">
        <v>333</v>
      </c>
      <c r="W5349" s="17" t="s">
        <v>185</v>
      </c>
    </row>
    <row r="5350" ht="15.75" customHeight="1">
      <c r="A5350" s="14" t="s">
        <v>23671</v>
      </c>
      <c r="B5350" s="14" t="s">
        <v>23672</v>
      </c>
      <c r="C5350" s="14">
        <v>2022.0</v>
      </c>
      <c r="D5350" s="14">
        <v>67.0</v>
      </c>
      <c r="E5350" s="14">
        <v>137533.0</v>
      </c>
      <c r="F5350" s="14" t="s">
        <v>13261</v>
      </c>
      <c r="G5350" s="14" t="s">
        <v>22346</v>
      </c>
      <c r="H5350" s="14" t="s">
        <v>23672</v>
      </c>
      <c r="I5350" s="14">
        <v>0.827</v>
      </c>
      <c r="J5350" s="14">
        <v>0.768</v>
      </c>
      <c r="K5350" s="14">
        <v>0.8525228327411607</v>
      </c>
      <c r="L5350" s="14">
        <v>0.265</v>
      </c>
      <c r="M5350" s="14">
        <v>0.79</v>
      </c>
      <c r="N5350" s="14">
        <v>2.45E-5</v>
      </c>
      <c r="O5350" s="14">
        <v>0.497</v>
      </c>
      <c r="P5350" s="14">
        <v>0.734</v>
      </c>
      <c r="Q5350" s="14">
        <v>99.988</v>
      </c>
      <c r="R5350" s="14">
        <v>0.0</v>
      </c>
      <c r="S5350" s="14">
        <v>1.0</v>
      </c>
      <c r="T5350" s="14" t="s">
        <v>1264</v>
      </c>
      <c r="U5350" s="14" t="s">
        <v>35</v>
      </c>
      <c r="V5350" s="16" t="s">
        <v>181</v>
      </c>
      <c r="W5350" s="17" t="s">
        <v>185</v>
      </c>
    </row>
    <row r="5351" ht="15.75" customHeight="1">
      <c r="A5351" s="14" t="s">
        <v>23673</v>
      </c>
      <c r="B5351" s="14" t="s">
        <v>23674</v>
      </c>
      <c r="C5351" s="14">
        <v>2015.0</v>
      </c>
      <c r="D5351" s="14">
        <v>67.0</v>
      </c>
      <c r="E5351" s="14">
        <v>215799.0</v>
      </c>
      <c r="F5351" s="14" t="s">
        <v>23388</v>
      </c>
      <c r="G5351" s="14" t="s">
        <v>21984</v>
      </c>
      <c r="H5351" s="14" t="s">
        <v>23389</v>
      </c>
      <c r="I5351" s="14">
        <v>0.708</v>
      </c>
      <c r="J5351" s="14">
        <v>0.87</v>
      </c>
      <c r="K5351" s="14">
        <v>0.8788099159224263</v>
      </c>
      <c r="L5351" s="14">
        <v>0.0557</v>
      </c>
      <c r="M5351" s="14">
        <v>0.0894</v>
      </c>
      <c r="N5351" s="14">
        <v>0.0</v>
      </c>
      <c r="O5351" s="14">
        <v>0.347</v>
      </c>
      <c r="P5351" s="14">
        <v>0.547</v>
      </c>
      <c r="Q5351" s="14">
        <v>99.963</v>
      </c>
      <c r="R5351" s="14">
        <v>10.0</v>
      </c>
      <c r="S5351" s="14">
        <v>1.0</v>
      </c>
      <c r="T5351" s="14" t="s">
        <v>1264</v>
      </c>
      <c r="U5351" s="14" t="s">
        <v>35</v>
      </c>
      <c r="V5351" s="16" t="s">
        <v>333</v>
      </c>
      <c r="W5351" s="17" t="s">
        <v>185</v>
      </c>
    </row>
    <row r="5352" ht="15.75" customHeight="1">
      <c r="A5352" s="14" t="s">
        <v>8264</v>
      </c>
      <c r="B5352" s="14" t="s">
        <v>8265</v>
      </c>
      <c r="C5352" s="14">
        <v>2023.0</v>
      </c>
      <c r="D5352" s="14">
        <v>67.0</v>
      </c>
      <c r="E5352" s="14">
        <v>95440.0</v>
      </c>
      <c r="F5352" s="14" t="s">
        <v>1267</v>
      </c>
      <c r="G5352" s="14" t="s">
        <v>8266</v>
      </c>
      <c r="H5352" s="14" t="s">
        <v>8265</v>
      </c>
      <c r="I5352" s="14">
        <v>0.698</v>
      </c>
      <c r="J5352" s="14">
        <v>0.312</v>
      </c>
      <c r="K5352" s="14">
        <v>0.7413428015155961</v>
      </c>
      <c r="L5352" s="14">
        <v>0.0483</v>
      </c>
      <c r="M5352" s="14">
        <v>0.797</v>
      </c>
      <c r="N5352" s="14">
        <v>0.0</v>
      </c>
      <c r="O5352" s="14">
        <v>0.1</v>
      </c>
      <c r="P5352" s="14">
        <v>0.419</v>
      </c>
      <c r="Q5352" s="14">
        <v>92.14</v>
      </c>
      <c r="R5352" s="14">
        <v>10.0</v>
      </c>
      <c r="S5352" s="14">
        <v>0.0</v>
      </c>
      <c r="T5352" s="14" t="s">
        <v>103</v>
      </c>
      <c r="U5352" s="14" t="s">
        <v>35</v>
      </c>
      <c r="V5352" s="16" t="s">
        <v>54</v>
      </c>
      <c r="W5352" s="17" t="s">
        <v>251</v>
      </c>
    </row>
    <row r="5353" ht="15.75" customHeight="1">
      <c r="A5353" s="14" t="s">
        <v>12569</v>
      </c>
      <c r="B5353" s="14" t="s">
        <v>12570</v>
      </c>
      <c r="C5353" s="14">
        <v>2023.0</v>
      </c>
      <c r="D5353" s="14">
        <v>67.0</v>
      </c>
      <c r="E5353" s="14">
        <v>206373.0</v>
      </c>
      <c r="F5353" s="14" t="s">
        <v>1267</v>
      </c>
      <c r="G5353" s="14" t="s">
        <v>6461</v>
      </c>
      <c r="H5353" s="14" t="s">
        <v>12571</v>
      </c>
      <c r="I5353" s="14">
        <v>0.603</v>
      </c>
      <c r="J5353" s="14">
        <v>0.863</v>
      </c>
      <c r="K5353" s="14">
        <v>0.8584903642363381</v>
      </c>
      <c r="L5353" s="14">
        <v>0.0773</v>
      </c>
      <c r="M5353" s="14">
        <v>0.0178</v>
      </c>
      <c r="N5353" s="14">
        <v>0.0</v>
      </c>
      <c r="O5353" s="14">
        <v>0.389</v>
      </c>
      <c r="P5353" s="14">
        <v>0.731</v>
      </c>
      <c r="Q5353" s="14">
        <v>150.05</v>
      </c>
      <c r="R5353" s="14">
        <v>5.0</v>
      </c>
      <c r="S5353" s="14">
        <v>0.0</v>
      </c>
      <c r="T5353" s="14" t="s">
        <v>103</v>
      </c>
      <c r="U5353" s="14" t="s">
        <v>35</v>
      </c>
      <c r="V5353" s="16" t="s">
        <v>181</v>
      </c>
      <c r="W5353" s="17" t="s">
        <v>185</v>
      </c>
    </row>
    <row r="5354" ht="15.75" customHeight="1">
      <c r="A5354" s="14" t="s">
        <v>12572</v>
      </c>
      <c r="B5354" s="14" t="s">
        <v>12573</v>
      </c>
      <c r="C5354" s="14">
        <v>2017.0</v>
      </c>
      <c r="D5354" s="14">
        <v>67.0</v>
      </c>
      <c r="E5354" s="14">
        <v>191306.0</v>
      </c>
      <c r="F5354" s="14" t="s">
        <v>3132</v>
      </c>
      <c r="G5354" s="14" t="s">
        <v>12575</v>
      </c>
      <c r="H5354" s="14" t="s">
        <v>12576</v>
      </c>
      <c r="I5354" s="14">
        <v>0.803</v>
      </c>
      <c r="J5354" s="14">
        <v>0.411</v>
      </c>
      <c r="K5354" s="14">
        <v>0.631980835440892</v>
      </c>
      <c r="L5354" s="14">
        <v>0.0521</v>
      </c>
      <c r="M5354" s="14">
        <v>0.312</v>
      </c>
      <c r="N5354" s="14">
        <v>0.00344</v>
      </c>
      <c r="O5354" s="14">
        <v>0.0411</v>
      </c>
      <c r="P5354" s="14">
        <v>0.654</v>
      </c>
      <c r="Q5354" s="14">
        <v>126.24</v>
      </c>
      <c r="R5354" s="14">
        <v>6.0</v>
      </c>
      <c r="S5354" s="14">
        <v>1.0</v>
      </c>
      <c r="T5354" s="14" t="s">
        <v>103</v>
      </c>
      <c r="U5354" s="14" t="s">
        <v>35</v>
      </c>
      <c r="V5354" s="16" t="s">
        <v>407</v>
      </c>
      <c r="W5354" s="17" t="s">
        <v>185</v>
      </c>
    </row>
    <row r="5355" ht="15.75" customHeight="1">
      <c r="A5355" s="14" t="s">
        <v>12577</v>
      </c>
      <c r="B5355" s="14" t="s">
        <v>12578</v>
      </c>
      <c r="C5355" s="14">
        <v>2023.0</v>
      </c>
      <c r="D5355" s="14">
        <v>67.0</v>
      </c>
      <c r="E5355" s="14">
        <v>223343.0</v>
      </c>
      <c r="F5355" s="14" t="s">
        <v>8004</v>
      </c>
      <c r="G5355" s="14" t="s">
        <v>12579</v>
      </c>
      <c r="H5355" s="14" t="s">
        <v>12578</v>
      </c>
      <c r="I5355" s="14">
        <v>0.725</v>
      </c>
      <c r="J5355" s="14">
        <v>0.744</v>
      </c>
      <c r="K5355" s="14">
        <v>0.8498492075193069</v>
      </c>
      <c r="L5355" s="14">
        <v>0.153</v>
      </c>
      <c r="M5355" s="14">
        <v>0.0975</v>
      </c>
      <c r="N5355" s="14">
        <v>0.0</v>
      </c>
      <c r="O5355" s="14">
        <v>0.124</v>
      </c>
      <c r="P5355" s="14">
        <v>0.701</v>
      </c>
      <c r="Q5355" s="14">
        <v>171.834</v>
      </c>
      <c r="R5355" s="14">
        <v>1.0</v>
      </c>
      <c r="S5355" s="14">
        <v>0.0</v>
      </c>
      <c r="T5355" s="14" t="s">
        <v>103</v>
      </c>
      <c r="U5355" s="14" t="s">
        <v>68</v>
      </c>
      <c r="V5355" s="16" t="s">
        <v>181</v>
      </c>
      <c r="W5355" s="17" t="s">
        <v>185</v>
      </c>
    </row>
    <row r="5356" ht="15.75" customHeight="1">
      <c r="A5356" s="14" t="s">
        <v>8268</v>
      </c>
      <c r="B5356" s="14" t="s">
        <v>8270</v>
      </c>
      <c r="C5356" s="14">
        <v>2011.0</v>
      </c>
      <c r="D5356" s="14">
        <v>67.0</v>
      </c>
      <c r="E5356" s="14">
        <v>258373.0</v>
      </c>
      <c r="F5356" s="14" t="s">
        <v>3108</v>
      </c>
      <c r="G5356" s="14" t="s">
        <v>6756</v>
      </c>
      <c r="H5356" s="14" t="s">
        <v>14217</v>
      </c>
      <c r="I5356" s="14">
        <v>0.642</v>
      </c>
      <c r="J5356" s="14">
        <v>0.289</v>
      </c>
      <c r="K5356" s="14">
        <v>0.7623468012584788</v>
      </c>
      <c r="L5356" s="14">
        <v>0.0367</v>
      </c>
      <c r="M5356" s="14">
        <v>0.669</v>
      </c>
      <c r="N5356" s="14">
        <v>0.0</v>
      </c>
      <c r="O5356" s="14">
        <v>0.18</v>
      </c>
      <c r="P5356" s="14">
        <v>0.407</v>
      </c>
      <c r="Q5356" s="14">
        <v>84.996</v>
      </c>
      <c r="R5356" s="14">
        <v>9.0</v>
      </c>
      <c r="S5356" s="14">
        <v>1.0</v>
      </c>
      <c r="T5356" s="14" t="s">
        <v>103</v>
      </c>
      <c r="U5356" s="14" t="s">
        <v>35</v>
      </c>
      <c r="V5356" s="16" t="s">
        <v>54</v>
      </c>
      <c r="W5356" s="17" t="s">
        <v>251</v>
      </c>
    </row>
    <row r="5357" ht="15.75" customHeight="1">
      <c r="A5357" s="14" t="s">
        <v>12580</v>
      </c>
      <c r="B5357" s="14" t="s">
        <v>12581</v>
      </c>
      <c r="C5357" s="14">
        <v>2014.0</v>
      </c>
      <c r="D5357" s="14">
        <v>67.0</v>
      </c>
      <c r="E5357" s="14">
        <v>269184.0</v>
      </c>
      <c r="F5357" s="14" t="s">
        <v>880</v>
      </c>
      <c r="G5357" s="14" t="s">
        <v>7622</v>
      </c>
      <c r="H5357" s="14" t="s">
        <v>12582</v>
      </c>
      <c r="I5357" s="14">
        <v>0.65</v>
      </c>
      <c r="J5357" s="14">
        <v>0.482</v>
      </c>
      <c r="K5357" s="14">
        <v>0.7891044424787906</v>
      </c>
      <c r="L5357" s="14">
        <v>0.0281</v>
      </c>
      <c r="M5357" s="14">
        <v>0.293</v>
      </c>
      <c r="N5357" s="14">
        <v>0.0</v>
      </c>
      <c r="O5357" s="14">
        <v>0.0811</v>
      </c>
      <c r="P5357" s="14">
        <v>0.517</v>
      </c>
      <c r="Q5357" s="14">
        <v>106.994</v>
      </c>
      <c r="R5357" s="14">
        <v>4.0</v>
      </c>
      <c r="S5357" s="14">
        <v>1.0</v>
      </c>
      <c r="T5357" s="14" t="s">
        <v>104</v>
      </c>
      <c r="U5357" s="14" t="s">
        <v>35</v>
      </c>
      <c r="V5357" s="16" t="s">
        <v>333</v>
      </c>
      <c r="W5357" s="17" t="s">
        <v>185</v>
      </c>
    </row>
    <row r="5358" ht="15.75" customHeight="1">
      <c r="A5358" s="14" t="s">
        <v>8272</v>
      </c>
      <c r="B5358" s="14" t="s">
        <v>8273</v>
      </c>
      <c r="C5358" s="14">
        <v>2014.0</v>
      </c>
      <c r="D5358" s="14">
        <v>67.0</v>
      </c>
      <c r="E5358" s="14">
        <v>334331.0</v>
      </c>
      <c r="F5358" s="14" t="s">
        <v>4046</v>
      </c>
      <c r="G5358" s="14" t="s">
        <v>4047</v>
      </c>
      <c r="H5358" s="14" t="s">
        <v>8274</v>
      </c>
      <c r="I5358" s="14">
        <v>0.567</v>
      </c>
      <c r="J5358" s="14">
        <v>0.577</v>
      </c>
      <c r="K5358" s="14">
        <v>0.8419352768626199</v>
      </c>
      <c r="L5358" s="14">
        <v>0.0264</v>
      </c>
      <c r="M5358" s="14">
        <v>0.628</v>
      </c>
      <c r="N5358" s="14">
        <v>0.0</v>
      </c>
      <c r="O5358" s="14">
        <v>0.132</v>
      </c>
      <c r="P5358" s="14">
        <v>0.217</v>
      </c>
      <c r="Q5358" s="14">
        <v>101.99</v>
      </c>
      <c r="R5358" s="14">
        <v>11.0</v>
      </c>
      <c r="S5358" s="14">
        <v>0.0</v>
      </c>
      <c r="T5358" s="14" t="s">
        <v>104</v>
      </c>
      <c r="U5358" s="14" t="s">
        <v>35</v>
      </c>
      <c r="V5358" s="16" t="s">
        <v>36</v>
      </c>
      <c r="W5358" s="17" t="s">
        <v>251</v>
      </c>
    </row>
    <row r="5359" ht="15.75" customHeight="1">
      <c r="A5359" s="14" t="s">
        <v>12586</v>
      </c>
      <c r="B5359" s="14" t="s">
        <v>9908</v>
      </c>
      <c r="C5359" s="14">
        <v>2019.0</v>
      </c>
      <c r="D5359" s="14">
        <v>67.0</v>
      </c>
      <c r="E5359" s="14">
        <v>288019.0</v>
      </c>
      <c r="F5359" s="14" t="s">
        <v>1629</v>
      </c>
      <c r="G5359" s="14" t="s">
        <v>3165</v>
      </c>
      <c r="H5359" s="14" t="s">
        <v>9417</v>
      </c>
      <c r="I5359" s="14">
        <v>0.619</v>
      </c>
      <c r="J5359" s="14">
        <v>0.706</v>
      </c>
      <c r="K5359" s="14">
        <v>0.8342994032290058</v>
      </c>
      <c r="L5359" s="14">
        <v>0.0399</v>
      </c>
      <c r="M5359" s="14">
        <v>0.74</v>
      </c>
      <c r="N5359" s="14">
        <v>0.00461</v>
      </c>
      <c r="O5359" s="14">
        <v>0.0876</v>
      </c>
      <c r="P5359" s="14">
        <v>0.712</v>
      </c>
      <c r="Q5359" s="14">
        <v>80.081</v>
      </c>
      <c r="R5359" s="14">
        <v>0.0</v>
      </c>
      <c r="S5359" s="14">
        <v>0.0</v>
      </c>
      <c r="T5359" s="14" t="s">
        <v>104</v>
      </c>
      <c r="U5359" s="14" t="s">
        <v>35</v>
      </c>
      <c r="V5359" s="16" t="s">
        <v>181</v>
      </c>
      <c r="W5359" s="17" t="s">
        <v>185</v>
      </c>
    </row>
    <row r="5360" ht="15.75" customHeight="1">
      <c r="A5360" s="14" t="s">
        <v>12588</v>
      </c>
      <c r="B5360" s="14" t="s">
        <v>12589</v>
      </c>
      <c r="C5360" s="14">
        <v>2013.0</v>
      </c>
      <c r="D5360" s="14">
        <v>67.0</v>
      </c>
      <c r="E5360" s="14">
        <v>228323.0</v>
      </c>
      <c r="F5360" s="14" t="s">
        <v>1629</v>
      </c>
      <c r="G5360" s="14" t="s">
        <v>3165</v>
      </c>
      <c r="H5360" s="14" t="s">
        <v>12591</v>
      </c>
      <c r="I5360" s="14">
        <v>0.721</v>
      </c>
      <c r="J5360" s="14">
        <v>0.867</v>
      </c>
      <c r="K5360" s="14">
        <v>0.858362030225689</v>
      </c>
      <c r="L5360" s="14">
        <v>0.225</v>
      </c>
      <c r="M5360" s="14">
        <v>0.0885</v>
      </c>
      <c r="N5360" s="14">
        <v>1.19E-4</v>
      </c>
      <c r="O5360" s="14">
        <v>0.0372</v>
      </c>
      <c r="P5360" s="14">
        <v>0.87</v>
      </c>
      <c r="Q5360" s="14">
        <v>170.091</v>
      </c>
      <c r="R5360" s="14">
        <v>6.0</v>
      </c>
      <c r="S5360" s="14">
        <v>0.0</v>
      </c>
      <c r="T5360" s="14" t="s">
        <v>104</v>
      </c>
      <c r="U5360" s="14" t="s">
        <v>35</v>
      </c>
      <c r="V5360" s="16" t="s">
        <v>560</v>
      </c>
      <c r="W5360" s="17" t="s">
        <v>185</v>
      </c>
    </row>
    <row r="5361" ht="15.75" customHeight="1">
      <c r="A5361" s="14" t="s">
        <v>8277</v>
      </c>
      <c r="B5361" s="14" t="s">
        <v>8278</v>
      </c>
      <c r="C5361" s="14">
        <v>2013.0</v>
      </c>
      <c r="D5361" s="14">
        <v>67.0</v>
      </c>
      <c r="E5361" s="14">
        <v>286120.0</v>
      </c>
      <c r="F5361" s="14" t="s">
        <v>880</v>
      </c>
      <c r="G5361" s="14" t="s">
        <v>8281</v>
      </c>
      <c r="H5361" s="14" t="s">
        <v>8282</v>
      </c>
      <c r="I5361" s="14">
        <v>0.501</v>
      </c>
      <c r="J5361" s="14">
        <v>0.587</v>
      </c>
      <c r="K5361" s="14">
        <v>0.8107715012766932</v>
      </c>
      <c r="L5361" s="14">
        <v>0.0358</v>
      </c>
      <c r="M5361" s="14">
        <v>0.638</v>
      </c>
      <c r="N5361" s="14">
        <v>4.71E-5</v>
      </c>
      <c r="O5361" s="14">
        <v>0.327</v>
      </c>
      <c r="P5361" s="14">
        <v>0.347</v>
      </c>
      <c r="Q5361" s="14">
        <v>81.977</v>
      </c>
      <c r="R5361" s="14">
        <v>4.0</v>
      </c>
      <c r="S5361" s="14">
        <v>0.0</v>
      </c>
      <c r="T5361" s="14" t="s">
        <v>104</v>
      </c>
      <c r="U5361" s="14" t="s">
        <v>35</v>
      </c>
      <c r="V5361" s="16" t="s">
        <v>45</v>
      </c>
      <c r="W5361" s="17" t="s">
        <v>251</v>
      </c>
    </row>
    <row r="5362" ht="15.75" customHeight="1">
      <c r="A5362" s="14" t="s">
        <v>12592</v>
      </c>
      <c r="B5362" s="14" t="s">
        <v>12593</v>
      </c>
      <c r="C5362" s="14">
        <v>2021.0</v>
      </c>
      <c r="D5362" s="14">
        <v>67.0</v>
      </c>
      <c r="E5362" s="14">
        <v>200218.0</v>
      </c>
      <c r="F5362" s="14" t="s">
        <v>7167</v>
      </c>
      <c r="G5362" s="14" t="s">
        <v>1474</v>
      </c>
      <c r="H5362" s="14" t="s">
        <v>12594</v>
      </c>
      <c r="I5362" s="14">
        <v>0.815</v>
      </c>
      <c r="J5362" s="14">
        <v>0.761</v>
      </c>
      <c r="K5362" s="14">
        <v>0.8212948901499093</v>
      </c>
      <c r="L5362" s="14">
        <v>0.144</v>
      </c>
      <c r="M5362" s="14">
        <v>0.192</v>
      </c>
      <c r="N5362" s="14">
        <v>0.0</v>
      </c>
      <c r="O5362" s="14">
        <v>0.0272</v>
      </c>
      <c r="P5362" s="14">
        <v>0.82</v>
      </c>
      <c r="Q5362" s="14">
        <v>121.999</v>
      </c>
      <c r="R5362" s="14">
        <v>4.0</v>
      </c>
      <c r="S5362" s="14">
        <v>0.0</v>
      </c>
      <c r="T5362" s="14" t="s">
        <v>104</v>
      </c>
      <c r="U5362" s="14" t="s">
        <v>35</v>
      </c>
      <c r="V5362" s="16" t="s">
        <v>560</v>
      </c>
      <c r="W5362" s="17" t="s">
        <v>185</v>
      </c>
    </row>
    <row r="5363" ht="15.75" customHeight="1">
      <c r="A5363" s="14" t="s">
        <v>8284</v>
      </c>
      <c r="B5363" s="14" t="s">
        <v>8286</v>
      </c>
      <c r="C5363" s="14">
        <v>2007.0</v>
      </c>
      <c r="D5363" s="14">
        <v>67.0</v>
      </c>
      <c r="E5363" s="14">
        <v>308158.0</v>
      </c>
      <c r="F5363" s="14" t="s">
        <v>1629</v>
      </c>
      <c r="G5363" s="14" t="s">
        <v>3165</v>
      </c>
      <c r="H5363" s="14" t="s">
        <v>8287</v>
      </c>
      <c r="I5363" s="14">
        <v>0.533</v>
      </c>
      <c r="J5363" s="14">
        <v>0.436</v>
      </c>
      <c r="K5363" s="14">
        <v>0.8136162385127454</v>
      </c>
      <c r="L5363" s="14">
        <v>0.0276</v>
      </c>
      <c r="M5363" s="14">
        <v>0.234</v>
      </c>
      <c r="N5363" s="14">
        <v>3.17E-6</v>
      </c>
      <c r="O5363" s="14">
        <v>0.46</v>
      </c>
      <c r="P5363" s="14">
        <v>0.371</v>
      </c>
      <c r="Q5363" s="14">
        <v>146.868</v>
      </c>
      <c r="R5363" s="14">
        <v>5.0</v>
      </c>
      <c r="S5363" s="14">
        <v>0.0</v>
      </c>
      <c r="T5363" s="14" t="s">
        <v>104</v>
      </c>
      <c r="U5363" s="14" t="s">
        <v>35</v>
      </c>
      <c r="V5363" s="16" t="s">
        <v>45</v>
      </c>
      <c r="W5363" s="17" t="s">
        <v>251</v>
      </c>
    </row>
    <row r="5364" ht="15.75" customHeight="1">
      <c r="A5364" s="14" t="s">
        <v>23675</v>
      </c>
      <c r="B5364" s="14" t="s">
        <v>23601</v>
      </c>
      <c r="C5364" s="14">
        <v>2018.0</v>
      </c>
      <c r="D5364" s="14">
        <v>67.0</v>
      </c>
      <c r="E5364" s="14">
        <v>188560.0</v>
      </c>
      <c r="F5364" s="14" t="s">
        <v>6605</v>
      </c>
      <c r="G5364" s="14" t="s">
        <v>9252</v>
      </c>
      <c r="H5364" s="14" t="s">
        <v>23601</v>
      </c>
      <c r="I5364" s="14">
        <v>0.791</v>
      </c>
      <c r="J5364" s="14">
        <v>0.745</v>
      </c>
      <c r="K5364" s="14">
        <v>0.8954505593032437</v>
      </c>
      <c r="L5364" s="14">
        <v>0.0463</v>
      </c>
      <c r="M5364" s="14">
        <v>0.354</v>
      </c>
      <c r="N5364" s="14">
        <v>2.93E-5</v>
      </c>
      <c r="O5364" s="14">
        <v>0.104</v>
      </c>
      <c r="P5364" s="14">
        <v>0.82</v>
      </c>
      <c r="Q5364" s="14">
        <v>94.014</v>
      </c>
      <c r="R5364" s="14">
        <v>11.0</v>
      </c>
      <c r="S5364" s="14">
        <v>0.0</v>
      </c>
      <c r="T5364" s="14" t="s">
        <v>1264</v>
      </c>
      <c r="U5364" s="14" t="s">
        <v>94</v>
      </c>
      <c r="V5364" s="16" t="s">
        <v>560</v>
      </c>
      <c r="W5364" s="17" t="s">
        <v>185</v>
      </c>
    </row>
    <row r="5365" ht="15.75" customHeight="1">
      <c r="A5365" s="14" t="s">
        <v>23676</v>
      </c>
      <c r="B5365" s="14" t="s">
        <v>23677</v>
      </c>
      <c r="C5365" s="14">
        <v>2018.0</v>
      </c>
      <c r="D5365" s="14">
        <v>67.0</v>
      </c>
      <c r="E5365" s="14">
        <v>255506.0</v>
      </c>
      <c r="F5365" s="14" t="s">
        <v>23353</v>
      </c>
      <c r="G5365" s="14" t="s">
        <v>23354</v>
      </c>
      <c r="H5365" s="14" t="s">
        <v>23678</v>
      </c>
      <c r="I5365" s="14">
        <v>0.574</v>
      </c>
      <c r="J5365" s="14">
        <v>0.734</v>
      </c>
      <c r="K5365" s="14">
        <v>0.9167967830745237</v>
      </c>
      <c r="L5365" s="14">
        <v>0.0728</v>
      </c>
      <c r="M5365" s="14">
        <v>0.241</v>
      </c>
      <c r="N5365" s="14">
        <v>0.00806</v>
      </c>
      <c r="O5365" s="14">
        <v>0.0962</v>
      </c>
      <c r="P5365" s="14">
        <v>0.769</v>
      </c>
      <c r="Q5365" s="14">
        <v>98.023</v>
      </c>
      <c r="R5365" s="14">
        <v>1.0</v>
      </c>
      <c r="S5365" s="14">
        <v>1.0</v>
      </c>
      <c r="T5365" s="14" t="s">
        <v>1264</v>
      </c>
      <c r="U5365" s="14" t="s">
        <v>35</v>
      </c>
      <c r="V5365" s="16" t="s">
        <v>181</v>
      </c>
      <c r="W5365" s="17" t="s">
        <v>185</v>
      </c>
    </row>
    <row r="5366" ht="15.75" customHeight="1">
      <c r="A5366" s="14" t="s">
        <v>23679</v>
      </c>
      <c r="B5366" s="14" t="s">
        <v>23680</v>
      </c>
      <c r="C5366" s="14">
        <v>2017.0</v>
      </c>
      <c r="D5366" s="14">
        <v>67.0</v>
      </c>
      <c r="E5366" s="14">
        <v>213026.0</v>
      </c>
      <c r="F5366" s="14" t="s">
        <v>22349</v>
      </c>
      <c r="G5366" s="14" t="s">
        <v>22350</v>
      </c>
      <c r="H5366" s="14" t="s">
        <v>23680</v>
      </c>
      <c r="I5366" s="14">
        <v>0.788</v>
      </c>
      <c r="J5366" s="14">
        <v>0.477</v>
      </c>
      <c r="K5366" s="14">
        <v>0.817316535819791</v>
      </c>
      <c r="L5366" s="14">
        <v>0.0434</v>
      </c>
      <c r="M5366" s="14">
        <v>0.549</v>
      </c>
      <c r="N5366" s="14">
        <v>0.0</v>
      </c>
      <c r="O5366" s="14">
        <v>0.349</v>
      </c>
      <c r="P5366" s="14">
        <v>0.86</v>
      </c>
      <c r="Q5366" s="14">
        <v>94.983</v>
      </c>
      <c r="R5366" s="14">
        <v>4.0</v>
      </c>
      <c r="S5366" s="14">
        <v>1.0</v>
      </c>
      <c r="T5366" s="14" t="s">
        <v>1264</v>
      </c>
      <c r="U5366" s="14" t="s">
        <v>35</v>
      </c>
      <c r="V5366" s="16" t="s">
        <v>560</v>
      </c>
      <c r="W5366" s="17" t="s">
        <v>185</v>
      </c>
    </row>
    <row r="5367" ht="15.75" customHeight="1">
      <c r="A5367" s="14" t="s">
        <v>23681</v>
      </c>
      <c r="B5367" s="14" t="s">
        <v>23682</v>
      </c>
      <c r="C5367" s="14">
        <v>2020.0</v>
      </c>
      <c r="D5367" s="14">
        <v>67.0</v>
      </c>
      <c r="E5367" s="14">
        <v>203706.0</v>
      </c>
      <c r="F5367" s="14" t="s">
        <v>22029</v>
      </c>
      <c r="G5367" s="14" t="s">
        <v>22030</v>
      </c>
      <c r="H5367" s="14" t="s">
        <v>22114</v>
      </c>
      <c r="I5367" s="14">
        <v>0.5</v>
      </c>
      <c r="J5367" s="14">
        <v>0.483</v>
      </c>
      <c r="K5367" s="14">
        <v>0.7940025238852266</v>
      </c>
      <c r="L5367" s="14">
        <v>0.0303</v>
      </c>
      <c r="M5367" s="14">
        <v>0.797</v>
      </c>
      <c r="N5367" s="14">
        <v>0.00737</v>
      </c>
      <c r="O5367" s="14">
        <v>0.119</v>
      </c>
      <c r="P5367" s="14">
        <v>0.492</v>
      </c>
      <c r="Q5367" s="14">
        <v>185.846</v>
      </c>
      <c r="R5367" s="14">
        <v>5.0</v>
      </c>
      <c r="S5367" s="14">
        <v>0.0</v>
      </c>
      <c r="T5367" s="14" t="s">
        <v>1264</v>
      </c>
      <c r="U5367" s="14" t="s">
        <v>35</v>
      </c>
      <c r="V5367" s="16" t="s">
        <v>54</v>
      </c>
      <c r="W5367" s="17" t="s">
        <v>251</v>
      </c>
    </row>
    <row r="5368" ht="15.75" customHeight="1">
      <c r="A5368" s="14" t="s">
        <v>23683</v>
      </c>
      <c r="B5368" s="14" t="s">
        <v>23684</v>
      </c>
      <c r="C5368" s="14">
        <v>2020.0</v>
      </c>
      <c r="D5368" s="14">
        <v>67.0</v>
      </c>
      <c r="E5368" s="14">
        <v>206338.0</v>
      </c>
      <c r="F5368" s="14" t="s">
        <v>23685</v>
      </c>
      <c r="G5368" s="14" t="s">
        <v>23686</v>
      </c>
      <c r="H5368" s="14" t="s">
        <v>23687</v>
      </c>
      <c r="I5368" s="14">
        <v>0.602</v>
      </c>
      <c r="J5368" s="14">
        <v>0.527</v>
      </c>
      <c r="K5368" s="14">
        <v>0.7715654610234303</v>
      </c>
      <c r="L5368" s="14">
        <v>0.0296</v>
      </c>
      <c r="M5368" s="14">
        <v>0.558</v>
      </c>
      <c r="N5368" s="14">
        <v>0.0</v>
      </c>
      <c r="O5368" s="14">
        <v>0.0873</v>
      </c>
      <c r="P5368" s="14">
        <v>0.798</v>
      </c>
      <c r="Q5368" s="14">
        <v>90.082</v>
      </c>
      <c r="R5368" s="14">
        <v>6.0</v>
      </c>
      <c r="S5368" s="14">
        <v>1.0</v>
      </c>
      <c r="T5368" s="14" t="s">
        <v>1264</v>
      </c>
      <c r="U5368" s="14" t="s">
        <v>35</v>
      </c>
      <c r="V5368" s="16" t="s">
        <v>181</v>
      </c>
      <c r="W5368" s="17" t="s">
        <v>185</v>
      </c>
    </row>
    <row r="5369" ht="15.75" customHeight="1">
      <c r="A5369" s="14" t="s">
        <v>23688</v>
      </c>
      <c r="B5369" s="14" t="s">
        <v>23689</v>
      </c>
      <c r="C5369" s="14">
        <v>2022.0</v>
      </c>
      <c r="D5369" s="14">
        <v>67.0</v>
      </c>
      <c r="E5369" s="14">
        <v>206918.0</v>
      </c>
      <c r="F5369" s="14" t="s">
        <v>22110</v>
      </c>
      <c r="G5369" s="14" t="s">
        <v>22111</v>
      </c>
      <c r="H5369" s="14" t="s">
        <v>22869</v>
      </c>
      <c r="I5369" s="14">
        <v>0.443</v>
      </c>
      <c r="J5369" s="14">
        <v>0.46</v>
      </c>
      <c r="K5369" s="14">
        <v>0.739824182389583</v>
      </c>
      <c r="L5369" s="14">
        <v>0.0636</v>
      </c>
      <c r="M5369" s="14">
        <v>0.624</v>
      </c>
      <c r="N5369" s="14">
        <v>2.29E-4</v>
      </c>
      <c r="O5369" s="14">
        <v>0.103</v>
      </c>
      <c r="P5369" s="14">
        <v>0.256</v>
      </c>
      <c r="Q5369" s="14">
        <v>158.366</v>
      </c>
      <c r="R5369" s="14">
        <v>1.0</v>
      </c>
      <c r="S5369" s="14">
        <v>1.0</v>
      </c>
      <c r="T5369" s="14" t="s">
        <v>1264</v>
      </c>
      <c r="U5369" s="14" t="s">
        <v>35</v>
      </c>
      <c r="V5369" s="16" t="s">
        <v>36</v>
      </c>
      <c r="W5369" s="17" t="s">
        <v>251</v>
      </c>
    </row>
    <row r="5370" ht="15.75" customHeight="1">
      <c r="A5370" s="14" t="s">
        <v>23690</v>
      </c>
      <c r="B5370" s="14" t="s">
        <v>23691</v>
      </c>
      <c r="C5370" s="14">
        <v>2023.0</v>
      </c>
      <c r="D5370" s="14">
        <v>67.0</v>
      </c>
      <c r="E5370" s="14">
        <v>205299.0</v>
      </c>
      <c r="F5370" s="14" t="s">
        <v>22029</v>
      </c>
      <c r="G5370" s="14" t="s">
        <v>22030</v>
      </c>
      <c r="H5370" s="14" t="s">
        <v>23692</v>
      </c>
      <c r="I5370" s="14">
        <v>0.698</v>
      </c>
      <c r="J5370" s="14">
        <v>0.664</v>
      </c>
      <c r="K5370" s="14">
        <v>0.8883494107140003</v>
      </c>
      <c r="L5370" s="14">
        <v>0.0406</v>
      </c>
      <c r="M5370" s="14">
        <v>0.302</v>
      </c>
      <c r="N5370" s="14">
        <v>0.0</v>
      </c>
      <c r="O5370" s="14">
        <v>0.268</v>
      </c>
      <c r="P5370" s="14">
        <v>0.747</v>
      </c>
      <c r="Q5370" s="14">
        <v>144.981</v>
      </c>
      <c r="R5370" s="14">
        <v>8.0</v>
      </c>
      <c r="S5370" s="14">
        <v>0.0</v>
      </c>
      <c r="T5370" s="14" t="s">
        <v>1264</v>
      </c>
      <c r="U5370" s="14" t="s">
        <v>35</v>
      </c>
      <c r="V5370" s="16" t="s">
        <v>181</v>
      </c>
      <c r="W5370" s="17" t="s">
        <v>185</v>
      </c>
    </row>
    <row r="5371" ht="15.75" customHeight="1">
      <c r="A5371" s="14" t="s">
        <v>23693</v>
      </c>
      <c r="B5371" s="14" t="s">
        <v>23694</v>
      </c>
      <c r="C5371" s="14">
        <v>2022.0</v>
      </c>
      <c r="D5371" s="14">
        <v>67.0</v>
      </c>
      <c r="E5371" s="14">
        <v>162795.0</v>
      </c>
      <c r="F5371" s="14" t="s">
        <v>23695</v>
      </c>
      <c r="G5371" s="14" t="s">
        <v>23696</v>
      </c>
      <c r="H5371" s="14" t="s">
        <v>23694</v>
      </c>
      <c r="I5371" s="14">
        <v>0.702</v>
      </c>
      <c r="J5371" s="14">
        <v>0.483</v>
      </c>
      <c r="K5371" s="14">
        <v>0.8035847966803503</v>
      </c>
      <c r="L5371" s="14">
        <v>0.0524</v>
      </c>
      <c r="M5371" s="14">
        <v>0.366</v>
      </c>
      <c r="N5371" s="14">
        <v>1.31E-4</v>
      </c>
      <c r="O5371" s="14">
        <v>0.124</v>
      </c>
      <c r="P5371" s="14">
        <v>0.769</v>
      </c>
      <c r="Q5371" s="14">
        <v>138.842</v>
      </c>
      <c r="R5371" s="14">
        <v>3.0</v>
      </c>
      <c r="S5371" s="14">
        <v>0.0</v>
      </c>
      <c r="T5371" s="14" t="s">
        <v>1264</v>
      </c>
      <c r="U5371" s="14" t="s">
        <v>35</v>
      </c>
      <c r="V5371" s="16" t="s">
        <v>181</v>
      </c>
      <c r="W5371" s="17" t="s">
        <v>185</v>
      </c>
    </row>
    <row r="5372" ht="15.75" customHeight="1">
      <c r="A5372" s="14" t="s">
        <v>23697</v>
      </c>
      <c r="B5372" s="14" t="s">
        <v>23698</v>
      </c>
      <c r="C5372" s="14">
        <v>2023.0</v>
      </c>
      <c r="D5372" s="14">
        <v>67.0</v>
      </c>
      <c r="E5372" s="14">
        <v>182666.0</v>
      </c>
      <c r="F5372" s="14" t="s">
        <v>22324</v>
      </c>
      <c r="G5372" s="14" t="s">
        <v>22325</v>
      </c>
      <c r="H5372" s="14" t="s">
        <v>23150</v>
      </c>
      <c r="I5372" s="14">
        <v>0.735</v>
      </c>
      <c r="J5372" s="14">
        <v>0.667</v>
      </c>
      <c r="K5372" s="14">
        <v>0.8369302504473098</v>
      </c>
      <c r="L5372" s="14">
        <v>0.0285</v>
      </c>
      <c r="M5372" s="14">
        <v>0.359</v>
      </c>
      <c r="N5372" s="14">
        <v>0.0</v>
      </c>
      <c r="O5372" s="14">
        <v>0.151</v>
      </c>
      <c r="P5372" s="14">
        <v>0.755</v>
      </c>
      <c r="Q5372" s="14">
        <v>135.936</v>
      </c>
      <c r="R5372" s="14">
        <v>9.0</v>
      </c>
      <c r="S5372" s="14">
        <v>0.0</v>
      </c>
      <c r="T5372" s="14" t="s">
        <v>1264</v>
      </c>
      <c r="U5372" s="14" t="s">
        <v>35</v>
      </c>
      <c r="V5372" s="16" t="s">
        <v>181</v>
      </c>
      <c r="W5372" s="17" t="s">
        <v>185</v>
      </c>
    </row>
    <row r="5373" ht="15.75" customHeight="1">
      <c r="A5373" s="14" t="s">
        <v>12595</v>
      </c>
      <c r="B5373" s="14" t="s">
        <v>12596</v>
      </c>
      <c r="C5373" s="14">
        <v>1983.0</v>
      </c>
      <c r="D5373" s="14">
        <v>67.0</v>
      </c>
      <c r="E5373" s="14">
        <v>255133.0</v>
      </c>
      <c r="F5373" s="14" t="s">
        <v>5846</v>
      </c>
      <c r="G5373" s="14" t="s">
        <v>5847</v>
      </c>
      <c r="H5373" s="14" t="s">
        <v>12597</v>
      </c>
      <c r="I5373" s="14">
        <v>0.854</v>
      </c>
      <c r="J5373" s="14">
        <v>0.847</v>
      </c>
      <c r="K5373" s="14">
        <v>0.7815755138540507</v>
      </c>
      <c r="L5373" s="14">
        <v>0.042</v>
      </c>
      <c r="M5373" s="14">
        <v>0.232</v>
      </c>
      <c r="N5373" s="14">
        <v>5.69E-4</v>
      </c>
      <c r="O5373" s="14">
        <v>0.345</v>
      </c>
      <c r="P5373" s="14">
        <v>0.89</v>
      </c>
      <c r="Q5373" s="14">
        <v>122.644</v>
      </c>
      <c r="R5373" s="14">
        <v>2.0</v>
      </c>
      <c r="S5373" s="14">
        <v>1.0</v>
      </c>
      <c r="T5373" s="14" t="s">
        <v>103</v>
      </c>
      <c r="U5373" s="14" t="s">
        <v>35</v>
      </c>
      <c r="V5373" s="16" t="s">
        <v>560</v>
      </c>
      <c r="W5373" s="17" t="s">
        <v>185</v>
      </c>
    </row>
    <row r="5374" ht="15.75" customHeight="1">
      <c r="A5374" s="14" t="s">
        <v>23699</v>
      </c>
      <c r="B5374" s="14" t="s">
        <v>23700</v>
      </c>
      <c r="C5374" s="14">
        <v>2021.0</v>
      </c>
      <c r="D5374" s="14">
        <v>67.0</v>
      </c>
      <c r="E5374" s="14">
        <v>261334.0</v>
      </c>
      <c r="F5374" s="14" t="s">
        <v>9973</v>
      </c>
      <c r="G5374" s="14" t="s">
        <v>22377</v>
      </c>
      <c r="H5374" s="14" t="s">
        <v>23700</v>
      </c>
      <c r="I5374" s="14">
        <v>0.743</v>
      </c>
      <c r="J5374" s="14">
        <v>0.655</v>
      </c>
      <c r="K5374" s="14">
        <v>0.8672170769604686</v>
      </c>
      <c r="L5374" s="14">
        <v>0.159</v>
      </c>
      <c r="M5374" s="14">
        <v>0.114</v>
      </c>
      <c r="N5374" s="14">
        <v>0.0</v>
      </c>
      <c r="O5374" s="14">
        <v>0.0764</v>
      </c>
      <c r="P5374" s="14">
        <v>0.785</v>
      </c>
      <c r="Q5374" s="14">
        <v>172.031</v>
      </c>
      <c r="R5374" s="14">
        <v>6.0</v>
      </c>
      <c r="S5374" s="14">
        <v>0.0</v>
      </c>
      <c r="T5374" s="14" t="s">
        <v>1264</v>
      </c>
      <c r="U5374" s="14" t="s">
        <v>94</v>
      </c>
      <c r="V5374" s="16" t="s">
        <v>181</v>
      </c>
      <c r="W5374" s="17" t="s">
        <v>185</v>
      </c>
    </row>
    <row r="5375" ht="15.75" customHeight="1">
      <c r="A5375" s="14" t="s">
        <v>8289</v>
      </c>
      <c r="B5375" s="14" t="s">
        <v>8290</v>
      </c>
      <c r="C5375" s="14">
        <v>2024.0</v>
      </c>
      <c r="D5375" s="14">
        <v>67.0</v>
      </c>
      <c r="E5375" s="14">
        <v>169073.0</v>
      </c>
      <c r="F5375" s="14" t="s">
        <v>4278</v>
      </c>
      <c r="G5375" s="14" t="s">
        <v>8293</v>
      </c>
      <c r="H5375" s="14" t="s">
        <v>8294</v>
      </c>
      <c r="I5375" s="14">
        <v>0.944</v>
      </c>
      <c r="J5375" s="14">
        <v>0.593</v>
      </c>
      <c r="K5375" s="14">
        <v>0.8257010245155242</v>
      </c>
      <c r="L5375" s="14">
        <v>0.124</v>
      </c>
      <c r="M5375" s="14">
        <v>0.0142</v>
      </c>
      <c r="N5375" s="14">
        <v>8.39E-5</v>
      </c>
      <c r="O5375" s="14">
        <v>0.0401</v>
      </c>
      <c r="P5375" s="14">
        <v>0.417</v>
      </c>
      <c r="Q5375" s="14">
        <v>135.01</v>
      </c>
      <c r="R5375" s="14">
        <v>9.0</v>
      </c>
      <c r="S5375" s="14">
        <v>1.0</v>
      </c>
      <c r="T5375" s="14" t="s">
        <v>103</v>
      </c>
      <c r="U5375" s="14" t="s">
        <v>94</v>
      </c>
      <c r="V5375" s="16" t="s">
        <v>54</v>
      </c>
      <c r="W5375" s="17" t="s">
        <v>251</v>
      </c>
    </row>
    <row r="5376" ht="15.75" customHeight="1">
      <c r="A5376" s="14" t="s">
        <v>12599</v>
      </c>
      <c r="B5376" s="14" t="s">
        <v>12600</v>
      </c>
      <c r="C5376" s="14">
        <v>1967.0</v>
      </c>
      <c r="D5376" s="14">
        <v>67.0</v>
      </c>
      <c r="E5376" s="14">
        <v>230386.0</v>
      </c>
      <c r="F5376" s="14" t="s">
        <v>9266</v>
      </c>
      <c r="G5376" s="14" t="s">
        <v>9267</v>
      </c>
      <c r="H5376" s="14" t="s">
        <v>12601</v>
      </c>
      <c r="I5376" s="14">
        <v>0.399</v>
      </c>
      <c r="J5376" s="14">
        <v>0.481</v>
      </c>
      <c r="K5376" s="14">
        <v>0.8083331550743625</v>
      </c>
      <c r="L5376" s="14">
        <v>0.0296</v>
      </c>
      <c r="M5376" s="14">
        <v>0.349</v>
      </c>
      <c r="N5376" s="14">
        <v>3.17E-5</v>
      </c>
      <c r="O5376" s="14">
        <v>0.155</v>
      </c>
      <c r="P5376" s="14">
        <v>0.652</v>
      </c>
      <c r="Q5376" s="14">
        <v>103.379</v>
      </c>
      <c r="R5376" s="14">
        <v>7.0</v>
      </c>
      <c r="S5376" s="14">
        <v>1.0</v>
      </c>
      <c r="T5376" s="14" t="s">
        <v>103</v>
      </c>
      <c r="U5376" s="14" t="s">
        <v>68</v>
      </c>
      <c r="V5376" s="16" t="s">
        <v>407</v>
      </c>
      <c r="W5376" s="17" t="s">
        <v>185</v>
      </c>
    </row>
    <row r="5377" ht="15.75" customHeight="1">
      <c r="A5377" s="14" t="s">
        <v>12602</v>
      </c>
      <c r="B5377" s="14" t="s">
        <v>12603</v>
      </c>
      <c r="C5377" s="14">
        <v>1968.0</v>
      </c>
      <c r="D5377" s="14">
        <v>67.0</v>
      </c>
      <c r="E5377" s="14">
        <v>162653.0</v>
      </c>
      <c r="F5377" s="14" t="s">
        <v>12604</v>
      </c>
      <c r="G5377" s="14" t="s">
        <v>12605</v>
      </c>
      <c r="H5377" s="14" t="s">
        <v>12606</v>
      </c>
      <c r="I5377" s="14">
        <v>0.621</v>
      </c>
      <c r="J5377" s="14">
        <v>0.524</v>
      </c>
      <c r="K5377" s="14">
        <v>0.6478942527613653</v>
      </c>
      <c r="L5377" s="14">
        <v>0.0803</v>
      </c>
      <c r="M5377" s="14">
        <v>0.0652</v>
      </c>
      <c r="N5377" s="14">
        <v>0.00199</v>
      </c>
      <c r="O5377" s="14">
        <v>0.893</v>
      </c>
      <c r="P5377" s="14">
        <v>0.889</v>
      </c>
      <c r="Q5377" s="14">
        <v>110.586</v>
      </c>
      <c r="R5377" s="14">
        <v>0.0</v>
      </c>
      <c r="S5377" s="14">
        <v>1.0</v>
      </c>
      <c r="T5377" s="14" t="s">
        <v>103</v>
      </c>
      <c r="U5377" s="14" t="s">
        <v>94</v>
      </c>
      <c r="V5377" s="16" t="s">
        <v>560</v>
      </c>
      <c r="W5377" s="17" t="s">
        <v>185</v>
      </c>
    </row>
    <row r="5378" ht="15.75" customHeight="1">
      <c r="A5378" s="14" t="s">
        <v>8297</v>
      </c>
      <c r="B5378" s="14" t="s">
        <v>8298</v>
      </c>
      <c r="C5378" s="14">
        <v>2005.0</v>
      </c>
      <c r="D5378" s="14">
        <v>67.0</v>
      </c>
      <c r="E5378" s="14">
        <v>258920.0</v>
      </c>
      <c r="F5378" s="14" t="s">
        <v>8301</v>
      </c>
      <c r="G5378" s="14" t="s">
        <v>8302</v>
      </c>
      <c r="H5378" s="14" t="s">
        <v>8304</v>
      </c>
      <c r="I5378" s="14">
        <v>0.515</v>
      </c>
      <c r="J5378" s="14">
        <v>0.876</v>
      </c>
      <c r="K5378" s="14">
        <v>0.8941458301949792</v>
      </c>
      <c r="L5378" s="14">
        <v>0.0292</v>
      </c>
      <c r="M5378" s="14">
        <v>9.32E-4</v>
      </c>
      <c r="N5378" s="14">
        <v>1.66E-4</v>
      </c>
      <c r="O5378" s="14">
        <v>0.136</v>
      </c>
      <c r="P5378" s="14">
        <v>0.385</v>
      </c>
      <c r="Q5378" s="14">
        <v>145.916</v>
      </c>
      <c r="R5378" s="14">
        <v>8.0</v>
      </c>
      <c r="S5378" s="14">
        <v>1.0</v>
      </c>
      <c r="T5378" s="14" t="s">
        <v>103</v>
      </c>
      <c r="U5378" s="14" t="s">
        <v>94</v>
      </c>
      <c r="V5378" s="16" t="s">
        <v>45</v>
      </c>
      <c r="W5378" s="17" t="s">
        <v>251</v>
      </c>
    </row>
    <row r="5379" ht="15.75" customHeight="1">
      <c r="A5379" s="14" t="s">
        <v>23701</v>
      </c>
      <c r="B5379" s="14" t="s">
        <v>23702</v>
      </c>
      <c r="C5379" s="14">
        <v>1994.0</v>
      </c>
      <c r="D5379" s="14">
        <v>67.0</v>
      </c>
      <c r="E5379" s="14">
        <v>215493.0</v>
      </c>
      <c r="F5379" s="14" t="s">
        <v>23659</v>
      </c>
      <c r="G5379" s="14" t="s">
        <v>23660</v>
      </c>
      <c r="H5379" s="14" t="s">
        <v>23703</v>
      </c>
      <c r="I5379" s="14">
        <v>0.718</v>
      </c>
      <c r="J5379" s="14">
        <v>0.809</v>
      </c>
      <c r="K5379" s="14">
        <v>0.7562937137562019</v>
      </c>
      <c r="L5379" s="14">
        <v>0.0511</v>
      </c>
      <c r="M5379" s="14">
        <v>0.0893</v>
      </c>
      <c r="N5379" s="14">
        <v>0.0</v>
      </c>
      <c r="O5379" s="14">
        <v>0.183</v>
      </c>
      <c r="P5379" s="14">
        <v>0.964</v>
      </c>
      <c r="Q5379" s="14">
        <v>100.848</v>
      </c>
      <c r="R5379" s="14">
        <v>1.0</v>
      </c>
      <c r="S5379" s="14">
        <v>1.0</v>
      </c>
      <c r="T5379" s="14" t="s">
        <v>1264</v>
      </c>
      <c r="U5379" s="14" t="s">
        <v>94</v>
      </c>
      <c r="V5379" s="16" t="s">
        <v>819</v>
      </c>
      <c r="W5379" s="17" t="s">
        <v>185</v>
      </c>
    </row>
    <row r="5380" ht="15.75" customHeight="1">
      <c r="A5380" s="14" t="s">
        <v>23704</v>
      </c>
      <c r="B5380" s="14" t="s">
        <v>23705</v>
      </c>
      <c r="C5380" s="14">
        <v>2017.0</v>
      </c>
      <c r="D5380" s="14">
        <v>67.0</v>
      </c>
      <c r="E5380" s="14">
        <v>181373.0</v>
      </c>
      <c r="F5380" s="14" t="s">
        <v>19655</v>
      </c>
      <c r="G5380" s="14" t="s">
        <v>23706</v>
      </c>
      <c r="H5380" s="14" t="s">
        <v>23707</v>
      </c>
      <c r="I5380" s="14">
        <v>0.659</v>
      </c>
      <c r="J5380" s="14">
        <v>0.799</v>
      </c>
      <c r="K5380" s="14">
        <v>0.9135456548047496</v>
      </c>
      <c r="L5380" s="14">
        <v>0.0629</v>
      </c>
      <c r="M5380" s="14">
        <v>0.417</v>
      </c>
      <c r="N5380" s="14">
        <v>0.0</v>
      </c>
      <c r="O5380" s="14">
        <v>0.0562</v>
      </c>
      <c r="P5380" s="14">
        <v>0.782</v>
      </c>
      <c r="Q5380" s="14">
        <v>103.991</v>
      </c>
      <c r="R5380" s="14">
        <v>1.0</v>
      </c>
      <c r="S5380" s="14">
        <v>0.0</v>
      </c>
      <c r="T5380" s="14" t="s">
        <v>1434</v>
      </c>
      <c r="U5380" s="14" t="s">
        <v>94</v>
      </c>
      <c r="V5380" s="16" t="s">
        <v>181</v>
      </c>
      <c r="W5380" s="17" t="s">
        <v>185</v>
      </c>
    </row>
    <row r="5381" ht="15.75" customHeight="1">
      <c r="A5381" s="14" t="s">
        <v>23708</v>
      </c>
      <c r="B5381" s="14" t="s">
        <v>23709</v>
      </c>
      <c r="C5381" s="14">
        <v>2013.0</v>
      </c>
      <c r="D5381" s="14">
        <v>67.0</v>
      </c>
      <c r="E5381" s="14">
        <v>222066.0</v>
      </c>
      <c r="F5381" s="14" t="s">
        <v>4278</v>
      </c>
      <c r="G5381" s="14" t="s">
        <v>2532</v>
      </c>
      <c r="H5381" s="14" t="s">
        <v>22220</v>
      </c>
      <c r="I5381" s="14">
        <v>0.438</v>
      </c>
      <c r="J5381" s="14">
        <v>0.864</v>
      </c>
      <c r="K5381" s="14">
        <v>0.8635809466587475</v>
      </c>
      <c r="L5381" s="14">
        <v>0.47</v>
      </c>
      <c r="M5381" s="14">
        <v>0.0118</v>
      </c>
      <c r="N5381" s="14">
        <v>1.66E-6</v>
      </c>
      <c r="O5381" s="14">
        <v>0.431</v>
      </c>
      <c r="P5381" s="14">
        <v>0.594</v>
      </c>
      <c r="Q5381" s="14">
        <v>167.898</v>
      </c>
      <c r="R5381" s="14">
        <v>2.0</v>
      </c>
      <c r="S5381" s="14">
        <v>1.0</v>
      </c>
      <c r="T5381" s="14" t="s">
        <v>1434</v>
      </c>
      <c r="U5381" s="14" t="s">
        <v>35</v>
      </c>
      <c r="V5381" s="16" t="s">
        <v>333</v>
      </c>
      <c r="W5381" s="17" t="s">
        <v>185</v>
      </c>
    </row>
    <row r="5382" ht="15.75" customHeight="1">
      <c r="A5382" s="14" t="s">
        <v>23710</v>
      </c>
      <c r="B5382" s="14" t="s">
        <v>23711</v>
      </c>
      <c r="C5382" s="14">
        <v>2017.0</v>
      </c>
      <c r="D5382" s="14">
        <v>67.0</v>
      </c>
      <c r="E5382" s="14">
        <v>231859.0</v>
      </c>
      <c r="F5382" s="14" t="s">
        <v>4278</v>
      </c>
      <c r="G5382" s="14" t="s">
        <v>2532</v>
      </c>
      <c r="H5382" s="14" t="s">
        <v>22799</v>
      </c>
      <c r="I5382" s="14">
        <v>0.593</v>
      </c>
      <c r="J5382" s="14">
        <v>0.945</v>
      </c>
      <c r="K5382" s="14">
        <v>0.9015892028126198</v>
      </c>
      <c r="L5382" s="14">
        <v>0.126</v>
      </c>
      <c r="M5382" s="14">
        <v>0.00174</v>
      </c>
      <c r="N5382" s="14">
        <v>0.0</v>
      </c>
      <c r="O5382" s="14">
        <v>0.923</v>
      </c>
      <c r="P5382" s="14">
        <v>0.674</v>
      </c>
      <c r="Q5382" s="14">
        <v>110.023</v>
      </c>
      <c r="R5382" s="14">
        <v>8.0</v>
      </c>
      <c r="S5382" s="14">
        <v>1.0</v>
      </c>
      <c r="T5382" s="14" t="s">
        <v>1434</v>
      </c>
      <c r="U5382" s="14" t="s">
        <v>35</v>
      </c>
      <c r="V5382" s="16" t="s">
        <v>407</v>
      </c>
      <c r="W5382" s="17" t="s">
        <v>185</v>
      </c>
    </row>
    <row r="5383" ht="15.75" customHeight="1">
      <c r="A5383" s="14" t="s">
        <v>23712</v>
      </c>
      <c r="B5383" s="14" t="s">
        <v>23713</v>
      </c>
      <c r="C5383" s="14">
        <v>2023.0</v>
      </c>
      <c r="D5383" s="14">
        <v>67.0</v>
      </c>
      <c r="E5383" s="14">
        <v>229953.0</v>
      </c>
      <c r="F5383" s="14" t="s">
        <v>4278</v>
      </c>
      <c r="G5383" s="14" t="s">
        <v>2532</v>
      </c>
      <c r="H5383" s="14" t="s">
        <v>23713</v>
      </c>
      <c r="I5383" s="14">
        <v>0.617</v>
      </c>
      <c r="J5383" s="14">
        <v>0.589</v>
      </c>
      <c r="K5383" s="14">
        <v>0.8466194682513076</v>
      </c>
      <c r="L5383" s="14">
        <v>0.0345</v>
      </c>
      <c r="M5383" s="14">
        <v>0.0268</v>
      </c>
      <c r="N5383" s="14">
        <v>0.0</v>
      </c>
      <c r="O5383" s="14">
        <v>0.378</v>
      </c>
      <c r="P5383" s="14">
        <v>0.566</v>
      </c>
      <c r="Q5383" s="14">
        <v>92.991</v>
      </c>
      <c r="R5383" s="14">
        <v>7.0</v>
      </c>
      <c r="S5383" s="14">
        <v>1.0</v>
      </c>
      <c r="T5383" s="14" t="s">
        <v>1434</v>
      </c>
      <c r="U5383" s="14" t="s">
        <v>35</v>
      </c>
      <c r="V5383" s="16" t="s">
        <v>333</v>
      </c>
      <c r="W5383" s="17" t="s">
        <v>185</v>
      </c>
    </row>
    <row r="5384" ht="15.75" customHeight="1">
      <c r="A5384" s="14" t="s">
        <v>23714</v>
      </c>
      <c r="B5384" s="14" t="s">
        <v>23715</v>
      </c>
      <c r="C5384" s="14">
        <v>2018.0</v>
      </c>
      <c r="D5384" s="14">
        <v>67.0</v>
      </c>
      <c r="E5384" s="14">
        <v>223122.0</v>
      </c>
      <c r="F5384" s="14" t="s">
        <v>4278</v>
      </c>
      <c r="G5384" s="14" t="s">
        <v>2532</v>
      </c>
      <c r="H5384" s="14" t="s">
        <v>22524</v>
      </c>
      <c r="I5384" s="14">
        <v>0.599</v>
      </c>
      <c r="J5384" s="14">
        <v>0.775</v>
      </c>
      <c r="K5384" s="14">
        <v>0.8889910807672452</v>
      </c>
      <c r="L5384" s="14">
        <v>0.0542</v>
      </c>
      <c r="M5384" s="14">
        <v>0.022</v>
      </c>
      <c r="N5384" s="14">
        <v>0.0</v>
      </c>
      <c r="O5384" s="14">
        <v>0.0669</v>
      </c>
      <c r="P5384" s="14">
        <v>0.703</v>
      </c>
      <c r="Q5384" s="14">
        <v>129.817</v>
      </c>
      <c r="R5384" s="14">
        <v>1.0</v>
      </c>
      <c r="S5384" s="14">
        <v>0.0</v>
      </c>
      <c r="T5384" s="14" t="s">
        <v>1434</v>
      </c>
      <c r="U5384" s="14" t="s">
        <v>35</v>
      </c>
      <c r="V5384" s="16" t="s">
        <v>181</v>
      </c>
      <c r="W5384" s="17" t="s">
        <v>185</v>
      </c>
    </row>
    <row r="5385" ht="15.75" customHeight="1">
      <c r="A5385" s="14" t="s">
        <v>23716</v>
      </c>
      <c r="B5385" s="14" t="s">
        <v>23717</v>
      </c>
      <c r="C5385" s="14">
        <v>2023.0</v>
      </c>
      <c r="D5385" s="14">
        <v>67.0</v>
      </c>
      <c r="E5385" s="14">
        <v>149853.0</v>
      </c>
      <c r="F5385" s="14" t="s">
        <v>4278</v>
      </c>
      <c r="G5385" s="14" t="s">
        <v>9435</v>
      </c>
      <c r="H5385" s="14" t="s">
        <v>23336</v>
      </c>
      <c r="I5385" s="14">
        <v>0.735</v>
      </c>
      <c r="J5385" s="14">
        <v>0.442</v>
      </c>
      <c r="K5385" s="14">
        <v>0.7706671229488876</v>
      </c>
      <c r="L5385" s="14">
        <v>0.0719</v>
      </c>
      <c r="M5385" s="14">
        <v>0.68</v>
      </c>
      <c r="N5385" s="14">
        <v>0.0011</v>
      </c>
      <c r="O5385" s="14">
        <v>0.0992</v>
      </c>
      <c r="P5385" s="14">
        <v>0.277</v>
      </c>
      <c r="Q5385" s="14">
        <v>128.013</v>
      </c>
      <c r="R5385" s="14">
        <v>2.0</v>
      </c>
      <c r="S5385" s="14">
        <v>0.0</v>
      </c>
      <c r="T5385" s="14" t="s">
        <v>1434</v>
      </c>
      <c r="U5385" s="14" t="s">
        <v>35</v>
      </c>
      <c r="V5385" s="16" t="s">
        <v>36</v>
      </c>
      <c r="W5385" s="17" t="s">
        <v>251</v>
      </c>
    </row>
    <row r="5386" ht="15.75" customHeight="1">
      <c r="A5386" s="14" t="s">
        <v>23718</v>
      </c>
      <c r="B5386" s="14" t="s">
        <v>23719</v>
      </c>
      <c r="C5386" s="14">
        <v>2024.0</v>
      </c>
      <c r="D5386" s="14">
        <v>67.0</v>
      </c>
      <c r="E5386" s="14">
        <v>157173.0</v>
      </c>
      <c r="F5386" s="14" t="s">
        <v>8031</v>
      </c>
      <c r="G5386" s="14" t="s">
        <v>12024</v>
      </c>
      <c r="H5386" s="14" t="s">
        <v>23719</v>
      </c>
      <c r="I5386" s="14">
        <v>0.826</v>
      </c>
      <c r="J5386" s="14">
        <v>0.756</v>
      </c>
      <c r="K5386" s="14">
        <v>0.8678801360154883</v>
      </c>
      <c r="L5386" s="14">
        <v>0.256</v>
      </c>
      <c r="M5386" s="14">
        <v>0.0203</v>
      </c>
      <c r="N5386" s="14">
        <v>0.0</v>
      </c>
      <c r="O5386" s="14">
        <v>0.0915</v>
      </c>
      <c r="P5386" s="14">
        <v>0.794</v>
      </c>
      <c r="Q5386" s="14">
        <v>160.01</v>
      </c>
      <c r="R5386" s="14">
        <v>2.0</v>
      </c>
      <c r="S5386" s="14">
        <v>1.0</v>
      </c>
      <c r="T5386" s="14" t="s">
        <v>1434</v>
      </c>
      <c r="U5386" s="14" t="s">
        <v>35</v>
      </c>
      <c r="V5386" s="16" t="s">
        <v>181</v>
      </c>
      <c r="W5386" s="17" t="s">
        <v>185</v>
      </c>
    </row>
    <row r="5387" ht="15.75" customHeight="1">
      <c r="A5387" s="14" t="s">
        <v>23720</v>
      </c>
      <c r="B5387" s="14" t="s">
        <v>23721</v>
      </c>
      <c r="C5387" s="14">
        <v>2021.0</v>
      </c>
      <c r="D5387" s="14">
        <v>67.0</v>
      </c>
      <c r="E5387" s="14">
        <v>168085.0</v>
      </c>
      <c r="F5387" s="14" t="s">
        <v>4278</v>
      </c>
      <c r="G5387" s="14" t="s">
        <v>23428</v>
      </c>
      <c r="H5387" s="14" t="s">
        <v>23722</v>
      </c>
      <c r="I5387" s="14">
        <v>0.311</v>
      </c>
      <c r="J5387" s="14">
        <v>0.607</v>
      </c>
      <c r="K5387" s="14">
        <v>0.8337860671864098</v>
      </c>
      <c r="L5387" s="14">
        <v>0.11</v>
      </c>
      <c r="M5387" s="14">
        <v>0.0174</v>
      </c>
      <c r="N5387" s="14">
        <v>0.0</v>
      </c>
      <c r="O5387" s="14">
        <v>0.131</v>
      </c>
      <c r="P5387" s="14">
        <v>0.286</v>
      </c>
      <c r="Q5387" s="14">
        <v>188.7</v>
      </c>
      <c r="R5387" s="14">
        <v>1.0</v>
      </c>
      <c r="S5387" s="14">
        <v>1.0</v>
      </c>
      <c r="T5387" s="14" t="s">
        <v>1434</v>
      </c>
      <c r="U5387" s="14" t="s">
        <v>35</v>
      </c>
      <c r="V5387" s="16" t="s">
        <v>36</v>
      </c>
      <c r="W5387" s="17" t="s">
        <v>251</v>
      </c>
    </row>
    <row r="5388" ht="15.75" customHeight="1">
      <c r="A5388" s="14" t="s">
        <v>23723</v>
      </c>
      <c r="B5388" s="14" t="s">
        <v>23724</v>
      </c>
      <c r="C5388" s="14">
        <v>2021.0</v>
      </c>
      <c r="D5388" s="14">
        <v>67.0</v>
      </c>
      <c r="E5388" s="14">
        <v>207163.0</v>
      </c>
      <c r="F5388" s="14" t="s">
        <v>4278</v>
      </c>
      <c r="G5388" s="14" t="s">
        <v>23428</v>
      </c>
      <c r="H5388" s="14" t="s">
        <v>23722</v>
      </c>
      <c r="I5388" s="14">
        <v>0.647</v>
      </c>
      <c r="J5388" s="14">
        <v>0.377</v>
      </c>
      <c r="K5388" s="14">
        <v>0.8460847432069369</v>
      </c>
      <c r="L5388" s="14">
        <v>0.0375</v>
      </c>
      <c r="M5388" s="14">
        <v>0.594</v>
      </c>
      <c r="N5388" s="14">
        <v>0.0</v>
      </c>
      <c r="O5388" s="14">
        <v>0.0768</v>
      </c>
      <c r="P5388" s="14">
        <v>0.653</v>
      </c>
      <c r="Q5388" s="14">
        <v>79.936</v>
      </c>
      <c r="R5388" s="14">
        <v>6.0</v>
      </c>
      <c r="S5388" s="14">
        <v>1.0</v>
      </c>
      <c r="T5388" s="14" t="s">
        <v>1434</v>
      </c>
      <c r="U5388" s="14" t="s">
        <v>35</v>
      </c>
      <c r="V5388" s="16" t="s">
        <v>407</v>
      </c>
      <c r="W5388" s="17" t="s">
        <v>185</v>
      </c>
    </row>
    <row r="5389" ht="15.75" customHeight="1">
      <c r="A5389" s="14" t="s">
        <v>23725</v>
      </c>
      <c r="B5389" s="14" t="s">
        <v>23726</v>
      </c>
      <c r="C5389" s="14">
        <v>2018.0</v>
      </c>
      <c r="D5389" s="14">
        <v>67.0</v>
      </c>
      <c r="E5389" s="14">
        <v>191100.0</v>
      </c>
      <c r="F5389" s="14" t="s">
        <v>20211</v>
      </c>
      <c r="G5389" s="14" t="s">
        <v>23727</v>
      </c>
      <c r="H5389" s="14" t="s">
        <v>23726</v>
      </c>
      <c r="I5389" s="14">
        <v>0.566</v>
      </c>
      <c r="J5389" s="14">
        <v>0.769</v>
      </c>
      <c r="K5389" s="14">
        <v>0.881611875154929</v>
      </c>
      <c r="L5389" s="14">
        <v>0.0872</v>
      </c>
      <c r="M5389" s="14">
        <v>0.0183</v>
      </c>
      <c r="N5389" s="14">
        <v>0.0</v>
      </c>
      <c r="O5389" s="14">
        <v>0.108</v>
      </c>
      <c r="P5389" s="14">
        <v>0.385</v>
      </c>
      <c r="Q5389" s="14">
        <v>170.036</v>
      </c>
      <c r="R5389" s="14">
        <v>7.0</v>
      </c>
      <c r="S5389" s="14">
        <v>1.0</v>
      </c>
      <c r="T5389" s="14" t="s">
        <v>1434</v>
      </c>
      <c r="U5389" s="14" t="s">
        <v>35</v>
      </c>
      <c r="V5389" s="16" t="s">
        <v>45</v>
      </c>
      <c r="W5389" s="17" t="s">
        <v>251</v>
      </c>
    </row>
    <row r="5390" ht="15.75" customHeight="1">
      <c r="A5390" s="14" t="s">
        <v>12609</v>
      </c>
      <c r="B5390" s="14" t="s">
        <v>12610</v>
      </c>
      <c r="C5390" s="14">
        <v>2017.0</v>
      </c>
      <c r="D5390" s="14">
        <v>67.0</v>
      </c>
      <c r="E5390" s="14">
        <v>190000.0</v>
      </c>
      <c r="F5390" s="14" t="s">
        <v>12612</v>
      </c>
      <c r="G5390" s="14" t="s">
        <v>12614</v>
      </c>
      <c r="H5390" s="14" t="s">
        <v>12610</v>
      </c>
      <c r="I5390" s="14">
        <v>0.714</v>
      </c>
      <c r="J5390" s="14">
        <v>0.863</v>
      </c>
      <c r="K5390" s="14">
        <v>0.9201762453549468</v>
      </c>
      <c r="L5390" s="14">
        <v>0.0631</v>
      </c>
      <c r="M5390" s="14">
        <v>0.62</v>
      </c>
      <c r="N5390" s="14">
        <v>6.43E-5</v>
      </c>
      <c r="O5390" s="14">
        <v>0.0972</v>
      </c>
      <c r="P5390" s="14">
        <v>0.828</v>
      </c>
      <c r="Q5390" s="14">
        <v>99.98</v>
      </c>
      <c r="R5390" s="14">
        <v>2.0</v>
      </c>
      <c r="S5390" s="14">
        <v>0.0</v>
      </c>
      <c r="T5390" s="14" t="s">
        <v>11540</v>
      </c>
      <c r="U5390" s="14" t="s">
        <v>35</v>
      </c>
      <c r="V5390" s="16" t="s">
        <v>560</v>
      </c>
      <c r="W5390" s="17" t="s">
        <v>185</v>
      </c>
    </row>
    <row r="5391" ht="15.75" customHeight="1">
      <c r="A5391" s="14" t="s">
        <v>12616</v>
      </c>
      <c r="B5391" s="14" t="s">
        <v>12618</v>
      </c>
      <c r="C5391" s="14">
        <v>1998.0</v>
      </c>
      <c r="D5391" s="14">
        <v>67.0</v>
      </c>
      <c r="E5391" s="14">
        <v>314000.0</v>
      </c>
      <c r="F5391" s="14" t="s">
        <v>1607</v>
      </c>
      <c r="G5391" s="14" t="s">
        <v>1608</v>
      </c>
      <c r="H5391" s="14" t="s">
        <v>12620</v>
      </c>
      <c r="I5391" s="14">
        <v>0.833</v>
      </c>
      <c r="J5391" s="14">
        <v>0.84</v>
      </c>
      <c r="K5391" s="14">
        <v>0.7917566786988696</v>
      </c>
      <c r="L5391" s="14">
        <v>0.0895</v>
      </c>
      <c r="M5391" s="14">
        <v>0.123</v>
      </c>
      <c r="N5391" s="14">
        <v>5.51E-6</v>
      </c>
      <c r="O5391" s="14">
        <v>0.0812</v>
      </c>
      <c r="P5391" s="14">
        <v>0.623</v>
      </c>
      <c r="Q5391" s="14">
        <v>101.98</v>
      </c>
      <c r="R5391" s="14">
        <v>2.0</v>
      </c>
      <c r="S5391" s="14">
        <v>1.0</v>
      </c>
      <c r="T5391" s="14" t="s">
        <v>104</v>
      </c>
      <c r="U5391" s="14" t="s">
        <v>35</v>
      </c>
      <c r="V5391" s="16" t="s">
        <v>407</v>
      </c>
      <c r="W5391" s="17" t="s">
        <v>185</v>
      </c>
    </row>
    <row r="5392" ht="15.75" customHeight="1">
      <c r="A5392" s="14" t="s">
        <v>8306</v>
      </c>
      <c r="B5392" s="14" t="s">
        <v>8307</v>
      </c>
      <c r="C5392" s="14">
        <v>2015.0</v>
      </c>
      <c r="D5392" s="14">
        <v>67.0</v>
      </c>
      <c r="E5392" s="14">
        <v>200106.0</v>
      </c>
      <c r="F5392" s="14" t="s">
        <v>8310</v>
      </c>
      <c r="G5392" s="14" t="s">
        <v>6831</v>
      </c>
      <c r="H5392" s="14" t="s">
        <v>8307</v>
      </c>
      <c r="I5392" s="14">
        <v>0.654</v>
      </c>
      <c r="J5392" s="14">
        <v>0.655</v>
      </c>
      <c r="K5392" s="14">
        <v>0.8164609757487978</v>
      </c>
      <c r="L5392" s="14">
        <v>0.106</v>
      </c>
      <c r="M5392" s="14">
        <v>0.0294</v>
      </c>
      <c r="N5392" s="14">
        <v>0.0</v>
      </c>
      <c r="O5392" s="14">
        <v>0.139</v>
      </c>
      <c r="P5392" s="14">
        <v>0.221</v>
      </c>
      <c r="Q5392" s="14">
        <v>170.16</v>
      </c>
      <c r="R5392" s="14">
        <v>11.0</v>
      </c>
      <c r="S5392" s="14">
        <v>0.0</v>
      </c>
      <c r="T5392" s="14" t="s">
        <v>103</v>
      </c>
      <c r="U5392" s="14" t="s">
        <v>35</v>
      </c>
      <c r="V5392" s="16" t="s">
        <v>36</v>
      </c>
      <c r="W5392" s="17" t="s">
        <v>251</v>
      </c>
    </row>
    <row r="5393" ht="15.75" customHeight="1">
      <c r="A5393" s="14" t="s">
        <v>12622</v>
      </c>
      <c r="B5393" s="14" t="s">
        <v>12623</v>
      </c>
      <c r="C5393" s="14">
        <v>1998.0</v>
      </c>
      <c r="D5393" s="14">
        <v>67.0</v>
      </c>
      <c r="E5393" s="14">
        <v>292400.0</v>
      </c>
      <c r="F5393" s="14" t="s">
        <v>11525</v>
      </c>
      <c r="G5393" s="14" t="s">
        <v>9398</v>
      </c>
      <c r="H5393" s="14" t="s">
        <v>12624</v>
      </c>
      <c r="I5393" s="14">
        <v>0.805</v>
      </c>
      <c r="J5393" s="14">
        <v>0.802</v>
      </c>
      <c r="K5393" s="14">
        <v>0.8231343443025446</v>
      </c>
      <c r="L5393" s="14">
        <v>0.1</v>
      </c>
      <c r="M5393" s="14">
        <v>0.162</v>
      </c>
      <c r="N5393" s="14">
        <v>8.83E-4</v>
      </c>
      <c r="O5393" s="14">
        <v>0.0698</v>
      </c>
      <c r="P5393" s="14">
        <v>0.531</v>
      </c>
      <c r="Q5393" s="14">
        <v>127.92</v>
      </c>
      <c r="R5393" s="14">
        <v>1.0</v>
      </c>
      <c r="S5393" s="14">
        <v>1.0</v>
      </c>
      <c r="T5393" s="14" t="s">
        <v>103</v>
      </c>
      <c r="U5393" s="14" t="s">
        <v>35</v>
      </c>
      <c r="V5393" s="16" t="s">
        <v>333</v>
      </c>
      <c r="W5393" s="17" t="s">
        <v>185</v>
      </c>
    </row>
    <row r="5394" ht="15.75" customHeight="1">
      <c r="A5394" s="14" t="s">
        <v>8311</v>
      </c>
      <c r="B5394" s="14" t="s">
        <v>8313</v>
      </c>
      <c r="C5394" s="14">
        <v>2021.0</v>
      </c>
      <c r="D5394" s="14">
        <v>67.0</v>
      </c>
      <c r="E5394" s="14">
        <v>155883.0</v>
      </c>
      <c r="F5394" s="14" t="s">
        <v>8314</v>
      </c>
      <c r="G5394" s="14" t="s">
        <v>6020</v>
      </c>
      <c r="H5394" s="14" t="s">
        <v>8313</v>
      </c>
      <c r="I5394" s="14">
        <v>0.84</v>
      </c>
      <c r="J5394" s="14">
        <v>0.766</v>
      </c>
      <c r="K5394" s="14">
        <v>0.8863602335489412</v>
      </c>
      <c r="L5394" s="14">
        <v>0.136</v>
      </c>
      <c r="M5394" s="14">
        <v>0.00302</v>
      </c>
      <c r="N5394" s="14">
        <v>3.61E-6</v>
      </c>
      <c r="O5394" s="14">
        <v>0.0684</v>
      </c>
      <c r="P5394" s="14">
        <v>0.402</v>
      </c>
      <c r="Q5394" s="14">
        <v>94.02</v>
      </c>
      <c r="R5394" s="14">
        <v>4.0</v>
      </c>
      <c r="S5394" s="14">
        <v>1.0</v>
      </c>
      <c r="T5394" s="14" t="s">
        <v>103</v>
      </c>
      <c r="U5394" s="14" t="s">
        <v>35</v>
      </c>
      <c r="V5394" s="16" t="s">
        <v>54</v>
      </c>
      <c r="W5394" s="17" t="s">
        <v>251</v>
      </c>
    </row>
    <row r="5395" ht="15.75" customHeight="1">
      <c r="A5395" s="14" t="s">
        <v>8322</v>
      </c>
      <c r="B5395" s="14" t="s">
        <v>8323</v>
      </c>
      <c r="C5395" s="14">
        <v>2008.0</v>
      </c>
      <c r="D5395" s="14">
        <v>67.0</v>
      </c>
      <c r="E5395" s="14">
        <v>249146.0</v>
      </c>
      <c r="F5395" s="14" t="s">
        <v>8325</v>
      </c>
      <c r="G5395" s="14" t="s">
        <v>7460</v>
      </c>
      <c r="H5395" s="14" t="s">
        <v>8326</v>
      </c>
      <c r="I5395" s="14">
        <v>0.63</v>
      </c>
      <c r="J5395" s="14">
        <v>0.504</v>
      </c>
      <c r="K5395" s="14">
        <v>0.8428977819424872</v>
      </c>
      <c r="L5395" s="14">
        <v>0.0334</v>
      </c>
      <c r="M5395" s="14">
        <v>0.0953</v>
      </c>
      <c r="N5395" s="14">
        <v>0.0</v>
      </c>
      <c r="O5395" s="14">
        <v>0.308</v>
      </c>
      <c r="P5395" s="14">
        <v>0.487</v>
      </c>
      <c r="Q5395" s="14">
        <v>89.95</v>
      </c>
      <c r="R5395" s="14">
        <v>6.0</v>
      </c>
      <c r="S5395" s="14">
        <v>1.0</v>
      </c>
      <c r="T5395" s="14" t="s">
        <v>103</v>
      </c>
      <c r="U5395" s="14" t="s">
        <v>35</v>
      </c>
      <c r="V5395" s="16" t="s">
        <v>54</v>
      </c>
      <c r="W5395" s="17" t="s">
        <v>251</v>
      </c>
    </row>
    <row r="5396" ht="15.75" customHeight="1">
      <c r="A5396" s="14" t="s">
        <v>12625</v>
      </c>
      <c r="B5396" s="14" t="s">
        <v>12626</v>
      </c>
      <c r="C5396" s="14">
        <v>1993.0</v>
      </c>
      <c r="D5396" s="14">
        <v>67.0</v>
      </c>
      <c r="E5396" s="14">
        <v>519360.0</v>
      </c>
      <c r="F5396" s="14" t="s">
        <v>880</v>
      </c>
      <c r="G5396" s="14" t="s">
        <v>2426</v>
      </c>
      <c r="H5396" s="14" t="s">
        <v>12627</v>
      </c>
      <c r="I5396" s="14">
        <v>0.656</v>
      </c>
      <c r="J5396" s="14">
        <v>0.81</v>
      </c>
      <c r="K5396" s="14">
        <v>0.815177635642308</v>
      </c>
      <c r="L5396" s="14">
        <v>0.0969</v>
      </c>
      <c r="M5396" s="14">
        <v>0.686</v>
      </c>
      <c r="N5396" s="14">
        <v>1.08E-5</v>
      </c>
      <c r="O5396" s="14">
        <v>0.3</v>
      </c>
      <c r="P5396" s="14">
        <v>0.962</v>
      </c>
      <c r="Q5396" s="14">
        <v>98.9</v>
      </c>
      <c r="R5396" s="14">
        <v>0.0</v>
      </c>
      <c r="S5396" s="14">
        <v>1.0</v>
      </c>
      <c r="T5396" s="14" t="s">
        <v>104</v>
      </c>
      <c r="U5396" s="14" t="s">
        <v>35</v>
      </c>
      <c r="V5396" s="16" t="s">
        <v>819</v>
      </c>
      <c r="W5396" s="17" t="s">
        <v>185</v>
      </c>
    </row>
    <row r="5397" ht="15.75" customHeight="1">
      <c r="A5397" s="14" t="s">
        <v>23728</v>
      </c>
      <c r="B5397" s="14" t="s">
        <v>22460</v>
      </c>
      <c r="C5397" s="14">
        <v>2010.0</v>
      </c>
      <c r="D5397" s="14">
        <v>67.0</v>
      </c>
      <c r="E5397" s="14">
        <v>196826.0</v>
      </c>
      <c r="F5397" s="14" t="s">
        <v>16945</v>
      </c>
      <c r="G5397" s="14" t="s">
        <v>16946</v>
      </c>
      <c r="H5397" s="14" t="s">
        <v>23615</v>
      </c>
      <c r="I5397" s="14">
        <v>0.695</v>
      </c>
      <c r="J5397" s="14">
        <v>0.8</v>
      </c>
      <c r="K5397" s="14">
        <v>0.8539558958600743</v>
      </c>
      <c r="L5397" s="14">
        <v>0.0673</v>
      </c>
      <c r="M5397" s="14">
        <v>0.13</v>
      </c>
      <c r="N5397" s="14">
        <v>0.0</v>
      </c>
      <c r="O5397" s="14">
        <v>0.361</v>
      </c>
      <c r="P5397" s="14">
        <v>0.93</v>
      </c>
      <c r="Q5397" s="14">
        <v>182.06</v>
      </c>
      <c r="R5397" s="14">
        <v>8.0</v>
      </c>
      <c r="S5397" s="14">
        <v>1.0</v>
      </c>
      <c r="T5397" s="14" t="s">
        <v>1264</v>
      </c>
      <c r="U5397" s="14" t="s">
        <v>35</v>
      </c>
      <c r="V5397" s="16" t="s">
        <v>819</v>
      </c>
      <c r="W5397" s="17" t="s">
        <v>185</v>
      </c>
    </row>
    <row r="5398" ht="15.75" customHeight="1">
      <c r="A5398" s="14" t="s">
        <v>12628</v>
      </c>
      <c r="B5398" s="14" t="s">
        <v>12629</v>
      </c>
      <c r="C5398" s="14">
        <v>2013.0</v>
      </c>
      <c r="D5398" s="14">
        <v>67.0</v>
      </c>
      <c r="E5398" s="14">
        <v>220460.0</v>
      </c>
      <c r="F5398" s="14" t="s">
        <v>8212</v>
      </c>
      <c r="G5398" s="14" t="s">
        <v>12630</v>
      </c>
      <c r="H5398" s="14" t="s">
        <v>12631</v>
      </c>
      <c r="I5398" s="14">
        <v>0.551</v>
      </c>
      <c r="J5398" s="14">
        <v>0.836</v>
      </c>
      <c r="K5398" s="14">
        <v>0.8923919320494431</v>
      </c>
      <c r="L5398" s="14">
        <v>0.0524</v>
      </c>
      <c r="M5398" s="14">
        <v>0.00502</v>
      </c>
      <c r="N5398" s="14">
        <v>2.1E-5</v>
      </c>
      <c r="O5398" s="14">
        <v>0.0425</v>
      </c>
      <c r="P5398" s="14">
        <v>0.758</v>
      </c>
      <c r="Q5398" s="14">
        <v>185.06</v>
      </c>
      <c r="R5398" s="14">
        <v>10.0</v>
      </c>
      <c r="S5398" s="14">
        <v>0.0</v>
      </c>
      <c r="T5398" s="14" t="s">
        <v>103</v>
      </c>
      <c r="U5398" s="14" t="s">
        <v>35</v>
      </c>
      <c r="V5398" s="16" t="s">
        <v>181</v>
      </c>
      <c r="W5398" s="17" t="s">
        <v>185</v>
      </c>
    </row>
    <row r="5399" ht="15.75" customHeight="1">
      <c r="A5399" s="14" t="s">
        <v>12633</v>
      </c>
      <c r="B5399" s="14" t="s">
        <v>12634</v>
      </c>
      <c r="C5399" s="14">
        <v>2017.0</v>
      </c>
      <c r="D5399" s="14">
        <v>67.0</v>
      </c>
      <c r="E5399" s="14">
        <v>306582.0</v>
      </c>
      <c r="F5399" s="14" t="s">
        <v>4270</v>
      </c>
      <c r="G5399" s="14" t="s">
        <v>12635</v>
      </c>
      <c r="H5399" s="14" t="s">
        <v>12636</v>
      </c>
      <c r="I5399" s="14">
        <v>0.622</v>
      </c>
      <c r="J5399" s="14">
        <v>0.924</v>
      </c>
      <c r="K5399" s="14">
        <v>0.8786388039082276</v>
      </c>
      <c r="L5399" s="14">
        <v>0.142</v>
      </c>
      <c r="M5399" s="14">
        <v>0.00764</v>
      </c>
      <c r="N5399" s="14">
        <v>2.61E-6</v>
      </c>
      <c r="O5399" s="14">
        <v>0.557</v>
      </c>
      <c r="P5399" s="14">
        <v>0.506</v>
      </c>
      <c r="Q5399" s="14">
        <v>135.97</v>
      </c>
      <c r="R5399" s="14">
        <v>4.0</v>
      </c>
      <c r="S5399" s="14">
        <v>0.0</v>
      </c>
      <c r="T5399" s="14" t="s">
        <v>104</v>
      </c>
      <c r="U5399" s="14" t="s">
        <v>68</v>
      </c>
      <c r="V5399" s="16" t="s">
        <v>333</v>
      </c>
      <c r="W5399" s="17" t="s">
        <v>185</v>
      </c>
    </row>
    <row r="5400" ht="15.75" customHeight="1">
      <c r="A5400" s="14" t="s">
        <v>12637</v>
      </c>
      <c r="B5400" s="14" t="s">
        <v>7383</v>
      </c>
      <c r="C5400" s="14">
        <v>1977.0</v>
      </c>
      <c r="D5400" s="14">
        <v>67.0</v>
      </c>
      <c r="E5400" s="14">
        <v>221640.0</v>
      </c>
      <c r="F5400" s="14" t="s">
        <v>12638</v>
      </c>
      <c r="G5400" s="14" t="s">
        <v>9230</v>
      </c>
      <c r="H5400" s="14" t="s">
        <v>9231</v>
      </c>
      <c r="I5400" s="14">
        <v>0.699</v>
      </c>
      <c r="J5400" s="14">
        <v>0.502</v>
      </c>
      <c r="K5400" s="14">
        <v>0.7065642846297231</v>
      </c>
      <c r="L5400" s="14">
        <v>0.0278</v>
      </c>
      <c r="M5400" s="14">
        <v>0.0607</v>
      </c>
      <c r="N5400" s="14">
        <v>0.0337</v>
      </c>
      <c r="O5400" s="14">
        <v>0.317</v>
      </c>
      <c r="P5400" s="14">
        <v>0.676</v>
      </c>
      <c r="Q5400" s="14">
        <v>105.27</v>
      </c>
      <c r="R5400" s="14">
        <v>9.0</v>
      </c>
      <c r="S5400" s="14">
        <v>1.0</v>
      </c>
      <c r="T5400" s="14" t="s">
        <v>103</v>
      </c>
      <c r="U5400" s="14" t="s">
        <v>68</v>
      </c>
      <c r="V5400" s="16" t="s">
        <v>407</v>
      </c>
      <c r="W5400" s="17" t="s">
        <v>185</v>
      </c>
    </row>
    <row r="5401" ht="15.75" customHeight="1">
      <c r="A5401" s="14" t="s">
        <v>12640</v>
      </c>
      <c r="B5401" s="14" t="s">
        <v>12642</v>
      </c>
      <c r="C5401" s="14">
        <v>1997.0</v>
      </c>
      <c r="D5401" s="14">
        <v>67.0</v>
      </c>
      <c r="E5401" s="14">
        <v>146480.0</v>
      </c>
      <c r="F5401" s="14" t="s">
        <v>12644</v>
      </c>
      <c r="G5401" s="14" t="s">
        <v>12645</v>
      </c>
      <c r="H5401" s="14" t="s">
        <v>12646</v>
      </c>
      <c r="I5401" s="14">
        <v>0.428</v>
      </c>
      <c r="J5401" s="14">
        <v>0.781</v>
      </c>
      <c r="K5401" s="14">
        <v>0.8285457617515766</v>
      </c>
      <c r="L5401" s="14">
        <v>0.281</v>
      </c>
      <c r="M5401" s="14">
        <v>0.0675</v>
      </c>
      <c r="N5401" s="14">
        <v>7.81E-4</v>
      </c>
      <c r="O5401" s="14">
        <v>0.615</v>
      </c>
      <c r="P5401" s="14">
        <v>0.709</v>
      </c>
      <c r="Q5401" s="14">
        <v>93.24</v>
      </c>
      <c r="R5401" s="14">
        <v>1.0</v>
      </c>
      <c r="S5401" s="14">
        <v>0.0</v>
      </c>
      <c r="T5401" s="14" t="s">
        <v>103</v>
      </c>
      <c r="U5401" s="14" t="s">
        <v>68</v>
      </c>
      <c r="V5401" s="16" t="s">
        <v>181</v>
      </c>
      <c r="W5401" s="17" t="s">
        <v>185</v>
      </c>
    </row>
    <row r="5402" ht="15.75" customHeight="1">
      <c r="A5402" s="14" t="s">
        <v>12648</v>
      </c>
      <c r="B5402" s="14" t="s">
        <v>12649</v>
      </c>
      <c r="C5402" s="14">
        <v>1994.0</v>
      </c>
      <c r="D5402" s="14">
        <v>67.0</v>
      </c>
      <c r="E5402" s="14">
        <v>296560.0</v>
      </c>
      <c r="F5402" s="14" t="s">
        <v>12650</v>
      </c>
      <c r="G5402" s="14" t="s">
        <v>2940</v>
      </c>
      <c r="H5402" s="14" t="s">
        <v>12651</v>
      </c>
      <c r="I5402" s="14">
        <v>0.733</v>
      </c>
      <c r="J5402" s="14">
        <v>0.871</v>
      </c>
      <c r="K5402" s="14">
        <v>0.7948794729579948</v>
      </c>
      <c r="L5402" s="14">
        <v>0.0329</v>
      </c>
      <c r="M5402" s="14">
        <v>0.0182</v>
      </c>
      <c r="N5402" s="14">
        <v>0.0864</v>
      </c>
      <c r="O5402" s="14">
        <v>0.041</v>
      </c>
      <c r="P5402" s="14">
        <v>0.816</v>
      </c>
      <c r="Q5402" s="14">
        <v>123.47</v>
      </c>
      <c r="R5402" s="14">
        <v>7.0</v>
      </c>
      <c r="S5402" s="14">
        <v>1.0</v>
      </c>
      <c r="T5402" s="14" t="s">
        <v>103</v>
      </c>
      <c r="U5402" s="14" t="s">
        <v>68</v>
      </c>
      <c r="V5402" s="16" t="s">
        <v>560</v>
      </c>
      <c r="W5402" s="17" t="s">
        <v>185</v>
      </c>
    </row>
    <row r="5403" ht="15.75" customHeight="1">
      <c r="A5403" s="14" t="s">
        <v>12653</v>
      </c>
      <c r="B5403" s="14" t="s">
        <v>12654</v>
      </c>
      <c r="C5403" s="14">
        <v>2014.0</v>
      </c>
      <c r="D5403" s="14">
        <v>67.0</v>
      </c>
      <c r="E5403" s="14">
        <v>258933.0</v>
      </c>
      <c r="F5403" s="14" t="s">
        <v>12655</v>
      </c>
      <c r="G5403" s="14" t="s">
        <v>12656</v>
      </c>
      <c r="H5403" s="14" t="s">
        <v>12657</v>
      </c>
      <c r="I5403" s="14">
        <v>0.6567054320987653</v>
      </c>
      <c r="J5403" s="14">
        <v>0.6703844999999999</v>
      </c>
      <c r="K5403" s="14">
        <v>0.8136264709055699</v>
      </c>
      <c r="L5403" s="14">
        <v>0.08138265432098765</v>
      </c>
      <c r="M5403" s="14">
        <v>0.2693400896296296</v>
      </c>
      <c r="N5403" s="14">
        <v>0.05448885008024692</v>
      </c>
      <c r="O5403" s="14">
        <v>0.1911505555555556</v>
      </c>
      <c r="P5403" s="14">
        <v>0.6187672839506173</v>
      </c>
      <c r="Q5403" s="14">
        <v>120.71</v>
      </c>
      <c r="R5403" s="14">
        <v>5.0</v>
      </c>
      <c r="S5403" s="14">
        <v>1.0</v>
      </c>
      <c r="T5403" s="14" t="s">
        <v>103</v>
      </c>
      <c r="U5403" s="14" t="s">
        <v>68</v>
      </c>
      <c r="V5403" s="16" t="s">
        <v>407</v>
      </c>
      <c r="W5403" s="17" t="s">
        <v>185</v>
      </c>
    </row>
    <row r="5404" ht="15.75" customHeight="1">
      <c r="A5404" s="14" t="s">
        <v>12659</v>
      </c>
      <c r="B5404" s="14" t="s">
        <v>12660</v>
      </c>
      <c r="C5404" s="14">
        <v>2001.0</v>
      </c>
      <c r="D5404" s="14">
        <v>67.0</v>
      </c>
      <c r="E5404" s="14">
        <v>262133.0</v>
      </c>
      <c r="F5404" s="14" t="s">
        <v>10803</v>
      </c>
      <c r="G5404" s="14" t="s">
        <v>2498</v>
      </c>
      <c r="H5404" s="14" t="s">
        <v>12661</v>
      </c>
      <c r="I5404" s="14">
        <v>0.708</v>
      </c>
      <c r="J5404" s="14">
        <v>0.587</v>
      </c>
      <c r="K5404" s="14">
        <v>0.8048681367868401</v>
      </c>
      <c r="L5404" s="14">
        <v>0.151</v>
      </c>
      <c r="M5404" s="14">
        <v>0.273</v>
      </c>
      <c r="N5404" s="14">
        <v>0.0</v>
      </c>
      <c r="O5404" s="14">
        <v>0.0718</v>
      </c>
      <c r="P5404" s="14">
        <v>0.554</v>
      </c>
      <c r="Q5404" s="14">
        <v>83.46</v>
      </c>
      <c r="R5404" s="14">
        <v>11.0</v>
      </c>
      <c r="S5404" s="14">
        <v>0.0</v>
      </c>
      <c r="T5404" s="14" t="s">
        <v>103</v>
      </c>
      <c r="U5404" s="14" t="s">
        <v>68</v>
      </c>
      <c r="V5404" s="16" t="s">
        <v>333</v>
      </c>
      <c r="W5404" s="17" t="s">
        <v>185</v>
      </c>
    </row>
    <row r="5405" ht="15.75" customHeight="1">
      <c r="A5405" s="14" t="s">
        <v>12662</v>
      </c>
      <c r="B5405" s="14" t="s">
        <v>12663</v>
      </c>
      <c r="C5405" s="14">
        <v>2009.0</v>
      </c>
      <c r="D5405" s="14">
        <v>67.0</v>
      </c>
      <c r="E5405" s="14">
        <v>212520.0</v>
      </c>
      <c r="F5405" s="14" t="s">
        <v>12664</v>
      </c>
      <c r="G5405" s="14" t="s">
        <v>11996</v>
      </c>
      <c r="H5405" s="14" t="s">
        <v>12665</v>
      </c>
      <c r="I5405" s="14">
        <v>0.58</v>
      </c>
      <c r="J5405" s="14">
        <v>0.767</v>
      </c>
      <c r="K5405" s="14">
        <v>0.8852052274531004</v>
      </c>
      <c r="L5405" s="14">
        <v>0.0557</v>
      </c>
      <c r="M5405" s="14">
        <v>0.313</v>
      </c>
      <c r="N5405" s="14">
        <v>0.0</v>
      </c>
      <c r="O5405" s="14">
        <v>0.0518</v>
      </c>
      <c r="P5405" s="14">
        <v>0.776</v>
      </c>
      <c r="Q5405" s="14">
        <v>151.84</v>
      </c>
      <c r="R5405" s="14">
        <v>0.0</v>
      </c>
      <c r="S5405" s="14">
        <v>1.0</v>
      </c>
      <c r="T5405" s="14" t="s">
        <v>103</v>
      </c>
      <c r="U5405" s="14" t="s">
        <v>68</v>
      </c>
      <c r="V5405" s="16" t="s">
        <v>181</v>
      </c>
      <c r="W5405" s="17" t="s">
        <v>185</v>
      </c>
    </row>
    <row r="5406" ht="15.75" customHeight="1">
      <c r="A5406" s="14" t="s">
        <v>12667</v>
      </c>
      <c r="B5406" s="14" t="s">
        <v>12668</v>
      </c>
      <c r="C5406" s="14">
        <v>2023.0</v>
      </c>
      <c r="D5406" s="14">
        <v>67.0</v>
      </c>
      <c r="E5406" s="14">
        <v>172125.0</v>
      </c>
      <c r="F5406" s="14" t="s">
        <v>12669</v>
      </c>
      <c r="G5406" s="14" t="s">
        <v>10502</v>
      </c>
      <c r="H5406" s="14" t="s">
        <v>12668</v>
      </c>
      <c r="I5406" s="14">
        <v>0.898</v>
      </c>
      <c r="J5406" s="14">
        <v>0.689</v>
      </c>
      <c r="K5406" s="14">
        <v>0.8655701238238067</v>
      </c>
      <c r="L5406" s="14">
        <v>0.171</v>
      </c>
      <c r="M5406" s="14">
        <v>0.165</v>
      </c>
      <c r="N5406" s="14">
        <v>0.0</v>
      </c>
      <c r="O5406" s="14">
        <v>0.0957</v>
      </c>
      <c r="P5406" s="14">
        <v>0.772</v>
      </c>
      <c r="Q5406" s="14">
        <v>147.96</v>
      </c>
      <c r="R5406" s="14">
        <v>9.0</v>
      </c>
      <c r="S5406" s="14">
        <v>1.0</v>
      </c>
      <c r="T5406" s="14" t="s">
        <v>103</v>
      </c>
      <c r="U5406" s="14" t="s">
        <v>68</v>
      </c>
      <c r="V5406" s="16" t="s">
        <v>181</v>
      </c>
      <c r="W5406" s="17" t="s">
        <v>185</v>
      </c>
    </row>
    <row r="5407" ht="15.75" customHeight="1">
      <c r="A5407" s="14" t="s">
        <v>23729</v>
      </c>
      <c r="B5407" s="14" t="s">
        <v>23730</v>
      </c>
      <c r="C5407" s="14">
        <v>1986.0</v>
      </c>
      <c r="D5407" s="14">
        <v>67.0</v>
      </c>
      <c r="E5407" s="14">
        <v>132080.0</v>
      </c>
      <c r="F5407" s="14" t="s">
        <v>23731</v>
      </c>
      <c r="G5407" s="14" t="s">
        <v>23599</v>
      </c>
      <c r="H5407" s="14" t="s">
        <v>23732</v>
      </c>
      <c r="I5407" s="14">
        <v>0.639</v>
      </c>
      <c r="J5407" s="14">
        <v>0.934</v>
      </c>
      <c r="K5407" s="14">
        <v>0.8646076187439393</v>
      </c>
      <c r="L5407" s="14">
        <v>0.0564</v>
      </c>
      <c r="M5407" s="14">
        <v>0.0119</v>
      </c>
      <c r="N5407" s="14">
        <v>3.47E-5</v>
      </c>
      <c r="O5407" s="14">
        <v>0.0872</v>
      </c>
      <c r="P5407" s="14">
        <v>0.631</v>
      </c>
      <c r="Q5407" s="14">
        <v>102.19</v>
      </c>
      <c r="R5407" s="14">
        <v>11.0</v>
      </c>
      <c r="S5407" s="14">
        <v>0.0</v>
      </c>
      <c r="T5407" s="14" t="s">
        <v>1264</v>
      </c>
      <c r="U5407" s="14" t="s">
        <v>94</v>
      </c>
      <c r="V5407" s="16" t="s">
        <v>407</v>
      </c>
      <c r="W5407" s="17" t="s">
        <v>185</v>
      </c>
    </row>
    <row r="5408" ht="15.75" customHeight="1">
      <c r="A5408" s="14" t="s">
        <v>8327</v>
      </c>
      <c r="B5408" s="14" t="s">
        <v>8329</v>
      </c>
      <c r="C5408" s="14">
        <v>2017.0</v>
      </c>
      <c r="D5408" s="14">
        <v>67.0</v>
      </c>
      <c r="E5408" s="14">
        <v>334294.0</v>
      </c>
      <c r="F5408" s="14" t="s">
        <v>8331</v>
      </c>
      <c r="G5408" s="14" t="s">
        <v>8332</v>
      </c>
      <c r="H5408" s="14" t="s">
        <v>8333</v>
      </c>
      <c r="I5408" s="14">
        <v>0.205</v>
      </c>
      <c r="J5408" s="14">
        <v>0.472</v>
      </c>
      <c r="K5408" s="14">
        <v>0.7509678523142693</v>
      </c>
      <c r="L5408" s="14">
        <v>0.0718</v>
      </c>
      <c r="M5408" s="14">
        <v>0.498</v>
      </c>
      <c r="N5408" s="14">
        <v>7.92E-4</v>
      </c>
      <c r="O5408" s="14">
        <v>0.0953</v>
      </c>
      <c r="P5408" s="14">
        <v>0.0392</v>
      </c>
      <c r="Q5408" s="14">
        <v>203.94</v>
      </c>
      <c r="R5408" s="14">
        <v>10.0</v>
      </c>
      <c r="S5408" s="14">
        <v>1.0</v>
      </c>
      <c r="T5408" s="14" t="s">
        <v>103</v>
      </c>
      <c r="U5408" s="14" t="s">
        <v>94</v>
      </c>
      <c r="V5408" s="16" t="s">
        <v>75</v>
      </c>
      <c r="W5408" s="17" t="s">
        <v>251</v>
      </c>
    </row>
    <row r="5409" ht="15.75" customHeight="1">
      <c r="A5409" s="14" t="s">
        <v>23733</v>
      </c>
      <c r="B5409" s="14" t="s">
        <v>23734</v>
      </c>
      <c r="C5409" s="14">
        <v>2023.0</v>
      </c>
      <c r="D5409" s="14">
        <v>67.0</v>
      </c>
      <c r="E5409" s="14">
        <v>208013.0</v>
      </c>
      <c r="F5409" s="14" t="s">
        <v>16906</v>
      </c>
      <c r="G5409" s="14" t="s">
        <v>22640</v>
      </c>
      <c r="H5409" s="14" t="s">
        <v>23735</v>
      </c>
      <c r="I5409" s="14">
        <v>0.872</v>
      </c>
      <c r="J5409" s="14">
        <v>0.854</v>
      </c>
      <c r="K5409" s="14">
        <v>0.9171603961046959</v>
      </c>
      <c r="L5409" s="14">
        <v>0.212</v>
      </c>
      <c r="M5409" s="14">
        <v>0.234</v>
      </c>
      <c r="N5409" s="14">
        <v>0.0</v>
      </c>
      <c r="O5409" s="14">
        <v>0.167</v>
      </c>
      <c r="P5409" s="14">
        <v>0.323</v>
      </c>
      <c r="Q5409" s="14">
        <v>95.01</v>
      </c>
      <c r="R5409" s="14">
        <v>11.0</v>
      </c>
      <c r="S5409" s="14">
        <v>0.0</v>
      </c>
      <c r="T5409" s="14" t="s">
        <v>1264</v>
      </c>
      <c r="U5409" s="14" t="s">
        <v>94</v>
      </c>
      <c r="V5409" s="16" t="s">
        <v>45</v>
      </c>
      <c r="W5409" s="17" t="s">
        <v>251</v>
      </c>
    </row>
    <row r="5410" ht="15.75" customHeight="1">
      <c r="A5410" s="14" t="s">
        <v>12670</v>
      </c>
      <c r="B5410" s="14" t="s">
        <v>12671</v>
      </c>
      <c r="C5410" s="14">
        <v>2010.0</v>
      </c>
      <c r="D5410" s="14">
        <v>68.0</v>
      </c>
      <c r="E5410" s="14">
        <v>365706.0</v>
      </c>
      <c r="F5410" s="14" t="s">
        <v>3867</v>
      </c>
      <c r="G5410" s="14" t="s">
        <v>3868</v>
      </c>
      <c r="H5410" s="14" t="s">
        <v>12672</v>
      </c>
      <c r="I5410" s="14">
        <v>0.469</v>
      </c>
      <c r="J5410" s="14">
        <v>0.737</v>
      </c>
      <c r="K5410" s="14">
        <v>0.8188993219511284</v>
      </c>
      <c r="L5410" s="14">
        <v>0.0762</v>
      </c>
      <c r="M5410" s="14">
        <v>0.725</v>
      </c>
      <c r="N5410" s="14">
        <v>0.00272</v>
      </c>
      <c r="O5410" s="14">
        <v>0.0655</v>
      </c>
      <c r="P5410" s="14">
        <v>0.572</v>
      </c>
      <c r="Q5410" s="14">
        <v>79.545</v>
      </c>
      <c r="R5410" s="14">
        <v>8.0</v>
      </c>
      <c r="S5410" s="14">
        <v>1.0</v>
      </c>
      <c r="T5410" s="14" t="s">
        <v>104</v>
      </c>
      <c r="U5410" s="14" t="s">
        <v>68</v>
      </c>
      <c r="V5410" s="16" t="s">
        <v>333</v>
      </c>
      <c r="W5410" s="17" t="s">
        <v>185</v>
      </c>
    </row>
    <row r="5411" ht="15.75" customHeight="1">
      <c r="A5411" s="14" t="s">
        <v>23736</v>
      </c>
      <c r="B5411" s="14" t="s">
        <v>23737</v>
      </c>
      <c r="C5411" s="14">
        <v>1998.0</v>
      </c>
      <c r="D5411" s="14">
        <v>68.0</v>
      </c>
      <c r="E5411" s="14">
        <v>289200.0</v>
      </c>
      <c r="F5411" s="14" t="s">
        <v>1939</v>
      </c>
      <c r="G5411" s="14" t="s">
        <v>22620</v>
      </c>
      <c r="H5411" s="14" t="s">
        <v>23738</v>
      </c>
      <c r="I5411" s="14">
        <v>0.616</v>
      </c>
      <c r="J5411" s="14">
        <v>0.36</v>
      </c>
      <c r="K5411" s="14">
        <v>0.7032489893546244</v>
      </c>
      <c r="L5411" s="14">
        <v>0.029</v>
      </c>
      <c r="M5411" s="14">
        <v>0.323</v>
      </c>
      <c r="N5411" s="14">
        <v>1.82E-5</v>
      </c>
      <c r="O5411" s="14">
        <v>0.393</v>
      </c>
      <c r="P5411" s="14">
        <v>0.0825</v>
      </c>
      <c r="Q5411" s="14">
        <v>109.043</v>
      </c>
      <c r="R5411" s="14">
        <v>7.0</v>
      </c>
      <c r="S5411" s="14">
        <v>1.0</v>
      </c>
      <c r="T5411" s="14" t="s">
        <v>1264</v>
      </c>
      <c r="U5411" s="14" t="s">
        <v>35</v>
      </c>
      <c r="V5411" s="16" t="s">
        <v>75</v>
      </c>
      <c r="W5411" s="17" t="s">
        <v>251</v>
      </c>
    </row>
    <row r="5412" ht="15.75" customHeight="1">
      <c r="A5412" s="14" t="s">
        <v>23739</v>
      </c>
      <c r="B5412" s="14" t="s">
        <v>23740</v>
      </c>
      <c r="C5412" s="14">
        <v>2023.0</v>
      </c>
      <c r="D5412" s="14">
        <v>68.0</v>
      </c>
      <c r="E5412" s="14">
        <v>174522.0</v>
      </c>
      <c r="F5412" s="14" t="s">
        <v>19907</v>
      </c>
      <c r="G5412" s="14" t="s">
        <v>19908</v>
      </c>
      <c r="H5412" s="14" t="s">
        <v>23741</v>
      </c>
      <c r="I5412" s="14">
        <v>0.667</v>
      </c>
      <c r="J5412" s="14">
        <v>0.786</v>
      </c>
      <c r="K5412" s="14">
        <v>0.8253374114853521</v>
      </c>
      <c r="L5412" s="14">
        <v>0.0393</v>
      </c>
      <c r="M5412" s="14">
        <v>0.176</v>
      </c>
      <c r="N5412" s="14">
        <v>0.00107</v>
      </c>
      <c r="O5412" s="14">
        <v>0.149</v>
      </c>
      <c r="P5412" s="14">
        <v>0.781</v>
      </c>
      <c r="Q5412" s="14">
        <v>135.873</v>
      </c>
      <c r="R5412" s="14">
        <v>6.0</v>
      </c>
      <c r="S5412" s="14">
        <v>0.0</v>
      </c>
      <c r="T5412" s="14" t="s">
        <v>1264</v>
      </c>
      <c r="U5412" s="14" t="s">
        <v>35</v>
      </c>
      <c r="V5412" s="16" t="s">
        <v>181</v>
      </c>
      <c r="W5412" s="17" t="s">
        <v>185</v>
      </c>
    </row>
    <row r="5413" ht="15.75" customHeight="1">
      <c r="A5413" s="14" t="s">
        <v>23742</v>
      </c>
      <c r="B5413" s="14" t="s">
        <v>23743</v>
      </c>
      <c r="C5413" s="14">
        <v>2023.0</v>
      </c>
      <c r="D5413" s="14">
        <v>68.0</v>
      </c>
      <c r="E5413" s="14">
        <v>204253.0</v>
      </c>
      <c r="F5413" s="14" t="s">
        <v>19907</v>
      </c>
      <c r="G5413" s="14" t="s">
        <v>19908</v>
      </c>
      <c r="H5413" s="14" t="s">
        <v>23741</v>
      </c>
      <c r="I5413" s="14">
        <v>0.702</v>
      </c>
      <c r="J5413" s="14">
        <v>0.68</v>
      </c>
      <c r="K5413" s="14">
        <v>0.8578914721866429</v>
      </c>
      <c r="L5413" s="14">
        <v>0.0373</v>
      </c>
      <c r="M5413" s="14">
        <v>0.24</v>
      </c>
      <c r="N5413" s="14">
        <v>0.0</v>
      </c>
      <c r="O5413" s="14">
        <v>0.111</v>
      </c>
      <c r="P5413" s="14">
        <v>0.86</v>
      </c>
      <c r="Q5413" s="14">
        <v>122.895</v>
      </c>
      <c r="R5413" s="14">
        <v>7.0</v>
      </c>
      <c r="S5413" s="14">
        <v>0.0</v>
      </c>
      <c r="T5413" s="14" t="s">
        <v>1264</v>
      </c>
      <c r="U5413" s="14" t="s">
        <v>35</v>
      </c>
      <c r="V5413" s="16" t="s">
        <v>560</v>
      </c>
      <c r="W5413" s="17" t="s">
        <v>185</v>
      </c>
    </row>
    <row r="5414" ht="15.75" customHeight="1">
      <c r="A5414" s="14" t="s">
        <v>23744</v>
      </c>
      <c r="B5414" s="14" t="s">
        <v>23745</v>
      </c>
      <c r="C5414" s="14">
        <v>2023.0</v>
      </c>
      <c r="D5414" s="14">
        <v>68.0</v>
      </c>
      <c r="E5414" s="14">
        <v>162676.0</v>
      </c>
      <c r="F5414" s="14" t="s">
        <v>19907</v>
      </c>
      <c r="G5414" s="14" t="s">
        <v>19908</v>
      </c>
      <c r="H5414" s="14" t="s">
        <v>23741</v>
      </c>
      <c r="I5414" s="14">
        <v>0.632</v>
      </c>
      <c r="J5414" s="14">
        <v>0.729</v>
      </c>
      <c r="K5414" s="14">
        <v>0.9089042414196116</v>
      </c>
      <c r="L5414" s="14">
        <v>0.112</v>
      </c>
      <c r="M5414" s="14">
        <v>0.414</v>
      </c>
      <c r="N5414" s="14">
        <v>0.0</v>
      </c>
      <c r="O5414" s="14">
        <v>0.0987</v>
      </c>
      <c r="P5414" s="14">
        <v>0.862</v>
      </c>
      <c r="Q5414" s="14">
        <v>110.238</v>
      </c>
      <c r="R5414" s="14">
        <v>7.0</v>
      </c>
      <c r="S5414" s="14">
        <v>1.0</v>
      </c>
      <c r="T5414" s="14" t="s">
        <v>1264</v>
      </c>
      <c r="U5414" s="14" t="s">
        <v>35</v>
      </c>
      <c r="V5414" s="16" t="s">
        <v>560</v>
      </c>
      <c r="W5414" s="17" t="s">
        <v>185</v>
      </c>
    </row>
    <row r="5415" ht="15.75" customHeight="1">
      <c r="A5415" s="14" t="s">
        <v>12673</v>
      </c>
      <c r="B5415" s="14" t="s">
        <v>12674</v>
      </c>
      <c r="C5415" s="14">
        <v>2019.0</v>
      </c>
      <c r="D5415" s="14">
        <v>68.0</v>
      </c>
      <c r="E5415" s="14">
        <v>156713.0</v>
      </c>
      <c r="F5415" s="14" t="s">
        <v>12677</v>
      </c>
      <c r="G5415" s="14" t="s">
        <v>4846</v>
      </c>
      <c r="H5415" s="14" t="s">
        <v>12678</v>
      </c>
      <c r="I5415" s="14">
        <v>0.682</v>
      </c>
      <c r="J5415" s="14">
        <v>0.919</v>
      </c>
      <c r="K5415" s="14">
        <v>0.906465895217281</v>
      </c>
      <c r="L5415" s="14">
        <v>0.0875</v>
      </c>
      <c r="M5415" s="14">
        <v>0.256</v>
      </c>
      <c r="N5415" s="14">
        <v>0.0</v>
      </c>
      <c r="O5415" s="14">
        <v>0.442</v>
      </c>
      <c r="P5415" s="14">
        <v>0.535</v>
      </c>
      <c r="Q5415" s="14">
        <v>95.98</v>
      </c>
      <c r="R5415" s="14">
        <v>0.0</v>
      </c>
      <c r="S5415" s="14">
        <v>0.0</v>
      </c>
      <c r="T5415" s="14" t="s">
        <v>103</v>
      </c>
      <c r="U5415" s="14" t="s">
        <v>35</v>
      </c>
      <c r="V5415" s="16" t="s">
        <v>333</v>
      </c>
      <c r="W5415" s="17" t="s">
        <v>185</v>
      </c>
    </row>
    <row r="5416" ht="15.75" customHeight="1">
      <c r="A5416" s="14" t="s">
        <v>12679</v>
      </c>
      <c r="B5416" s="14" t="s">
        <v>12680</v>
      </c>
      <c r="C5416" s="14">
        <v>2011.0</v>
      </c>
      <c r="D5416" s="14">
        <v>68.0</v>
      </c>
      <c r="E5416" s="14">
        <v>228893.0</v>
      </c>
      <c r="F5416" s="14" t="s">
        <v>12682</v>
      </c>
      <c r="G5416" s="14" t="s">
        <v>6461</v>
      </c>
      <c r="H5416" s="14" t="s">
        <v>12683</v>
      </c>
      <c r="I5416" s="14">
        <v>0.619</v>
      </c>
      <c r="J5416" s="14">
        <v>0.869</v>
      </c>
      <c r="K5416" s="14">
        <v>0.8620409385309599</v>
      </c>
      <c r="L5416" s="14">
        <v>0.182</v>
      </c>
      <c r="M5416" s="14">
        <v>0.0178</v>
      </c>
      <c r="N5416" s="14">
        <v>0.0</v>
      </c>
      <c r="O5416" s="14">
        <v>0.369</v>
      </c>
      <c r="P5416" s="14">
        <v>0.757</v>
      </c>
      <c r="Q5416" s="14">
        <v>151.68</v>
      </c>
      <c r="R5416" s="14">
        <v>1.0</v>
      </c>
      <c r="S5416" s="14">
        <v>1.0</v>
      </c>
      <c r="T5416" s="14" t="s">
        <v>103</v>
      </c>
      <c r="U5416" s="14" t="s">
        <v>35</v>
      </c>
      <c r="V5416" s="16" t="s">
        <v>181</v>
      </c>
      <c r="W5416" s="17" t="s">
        <v>185</v>
      </c>
    </row>
    <row r="5417" ht="15.75" customHeight="1">
      <c r="A5417" s="14" t="s">
        <v>12685</v>
      </c>
      <c r="B5417" s="14" t="s">
        <v>12687</v>
      </c>
      <c r="C5417" s="14">
        <v>2020.0</v>
      </c>
      <c r="D5417" s="14">
        <v>68.0</v>
      </c>
      <c r="E5417" s="14">
        <v>212868.0</v>
      </c>
      <c r="F5417" s="14" t="s">
        <v>3108</v>
      </c>
      <c r="G5417" s="14" t="s">
        <v>9349</v>
      </c>
      <c r="H5417" s="14" t="s">
        <v>12687</v>
      </c>
      <c r="I5417" s="14">
        <v>0.811</v>
      </c>
      <c r="J5417" s="14">
        <v>0.553</v>
      </c>
      <c r="K5417" s="14">
        <v>0.8323743930692711</v>
      </c>
      <c r="L5417" s="14">
        <v>0.0552</v>
      </c>
      <c r="M5417" s="14">
        <v>0.317</v>
      </c>
      <c r="N5417" s="14">
        <v>0.0</v>
      </c>
      <c r="O5417" s="14">
        <v>0.105</v>
      </c>
      <c r="P5417" s="14">
        <v>0.86</v>
      </c>
      <c r="Q5417" s="14">
        <v>148.014</v>
      </c>
      <c r="R5417" s="14">
        <v>9.0</v>
      </c>
      <c r="S5417" s="14">
        <v>1.0</v>
      </c>
      <c r="T5417" s="14" t="s">
        <v>103</v>
      </c>
      <c r="U5417" s="14" t="s">
        <v>94</v>
      </c>
      <c r="V5417" s="16" t="s">
        <v>560</v>
      </c>
      <c r="W5417" s="17" t="s">
        <v>185</v>
      </c>
    </row>
    <row r="5418" ht="15.75" customHeight="1">
      <c r="A5418" s="14" t="s">
        <v>12688</v>
      </c>
      <c r="B5418" s="14" t="s">
        <v>12689</v>
      </c>
      <c r="C5418" s="14">
        <v>1994.0</v>
      </c>
      <c r="D5418" s="14">
        <v>68.0</v>
      </c>
      <c r="E5418" s="14">
        <v>220666.0</v>
      </c>
      <c r="F5418" s="14" t="s">
        <v>1911</v>
      </c>
      <c r="G5418" s="14" t="s">
        <v>7791</v>
      </c>
      <c r="H5418" s="14" t="s">
        <v>9758</v>
      </c>
      <c r="I5418" s="14">
        <v>0.69</v>
      </c>
      <c r="J5418" s="14">
        <v>0.752</v>
      </c>
      <c r="K5418" s="14">
        <v>0.7291510705039431</v>
      </c>
      <c r="L5418" s="14">
        <v>0.0455</v>
      </c>
      <c r="M5418" s="14">
        <v>0.463</v>
      </c>
      <c r="N5418" s="14">
        <v>0.00102</v>
      </c>
      <c r="O5418" s="14">
        <v>0.595</v>
      </c>
      <c r="P5418" s="14">
        <v>0.97</v>
      </c>
      <c r="Q5418" s="14">
        <v>126.005</v>
      </c>
      <c r="R5418" s="14">
        <v>6.0</v>
      </c>
      <c r="S5418" s="14">
        <v>0.0</v>
      </c>
      <c r="T5418" s="14" t="s">
        <v>103</v>
      </c>
      <c r="U5418" s="14" t="s">
        <v>35</v>
      </c>
      <c r="V5418" s="16" t="s">
        <v>819</v>
      </c>
      <c r="W5418" s="17" t="s">
        <v>185</v>
      </c>
    </row>
    <row r="5419" ht="15.75" customHeight="1">
      <c r="A5419" s="14" t="s">
        <v>12690</v>
      </c>
      <c r="B5419" s="14" t="s">
        <v>12691</v>
      </c>
      <c r="C5419" s="14">
        <v>2019.0</v>
      </c>
      <c r="D5419" s="14">
        <v>68.0</v>
      </c>
      <c r="E5419" s="14">
        <v>207760.0</v>
      </c>
      <c r="F5419" s="14" t="s">
        <v>3108</v>
      </c>
      <c r="G5419" s="14" t="s">
        <v>6756</v>
      </c>
      <c r="H5419" s="14" t="s">
        <v>7454</v>
      </c>
      <c r="I5419" s="14">
        <v>0.852</v>
      </c>
      <c r="J5419" s="14">
        <v>0.666</v>
      </c>
      <c r="K5419" s="14">
        <v>0.8264068615740936</v>
      </c>
      <c r="L5419" s="14">
        <v>0.184</v>
      </c>
      <c r="M5419" s="14">
        <v>0.135</v>
      </c>
      <c r="N5419" s="14">
        <v>0.0</v>
      </c>
      <c r="O5419" s="14">
        <v>0.798</v>
      </c>
      <c r="P5419" s="14">
        <v>0.726</v>
      </c>
      <c r="Q5419" s="14">
        <v>91.046</v>
      </c>
      <c r="R5419" s="14">
        <v>11.0</v>
      </c>
      <c r="S5419" s="14">
        <v>0.0</v>
      </c>
      <c r="T5419" s="14" t="s">
        <v>103</v>
      </c>
      <c r="U5419" s="14" t="s">
        <v>35</v>
      </c>
      <c r="V5419" s="16" t="s">
        <v>181</v>
      </c>
      <c r="W5419" s="17" t="s">
        <v>185</v>
      </c>
    </row>
    <row r="5420" ht="15.75" customHeight="1">
      <c r="A5420" s="14" t="s">
        <v>8336</v>
      </c>
      <c r="B5420" s="14" t="s">
        <v>8338</v>
      </c>
      <c r="C5420" s="14">
        <v>1993.0</v>
      </c>
      <c r="D5420" s="14">
        <v>68.0</v>
      </c>
      <c r="E5420" s="14">
        <v>255466.0</v>
      </c>
      <c r="F5420" s="14" t="s">
        <v>8339</v>
      </c>
      <c r="G5420" s="14" t="s">
        <v>8341</v>
      </c>
      <c r="H5420" s="14" t="s">
        <v>8343</v>
      </c>
      <c r="I5420" s="14">
        <v>0.476</v>
      </c>
      <c r="J5420" s="14">
        <v>0.584</v>
      </c>
      <c r="K5420" s="14">
        <v>0.7101790259296692</v>
      </c>
      <c r="L5420" s="14">
        <v>0.038</v>
      </c>
      <c r="M5420" s="14">
        <v>0.119</v>
      </c>
      <c r="N5420" s="14">
        <v>0.0</v>
      </c>
      <c r="O5420" s="14">
        <v>0.274</v>
      </c>
      <c r="P5420" s="14">
        <v>0.417</v>
      </c>
      <c r="Q5420" s="14">
        <v>88.026</v>
      </c>
      <c r="R5420" s="14">
        <v>10.0</v>
      </c>
      <c r="S5420" s="14">
        <v>1.0</v>
      </c>
      <c r="T5420" s="14" t="s">
        <v>103</v>
      </c>
      <c r="U5420" s="14" t="s">
        <v>35</v>
      </c>
      <c r="V5420" s="16" t="s">
        <v>54</v>
      </c>
      <c r="W5420" s="17" t="s">
        <v>251</v>
      </c>
    </row>
    <row r="5421" ht="15.75" customHeight="1">
      <c r="A5421" s="14" t="s">
        <v>8345</v>
      </c>
      <c r="B5421" s="14" t="s">
        <v>8346</v>
      </c>
      <c r="C5421" s="14">
        <v>2017.0</v>
      </c>
      <c r="D5421" s="14">
        <v>68.0</v>
      </c>
      <c r="E5421" s="14">
        <v>274687.0</v>
      </c>
      <c r="F5421" s="14" t="s">
        <v>880</v>
      </c>
      <c r="G5421" s="14" t="s">
        <v>1822</v>
      </c>
      <c r="H5421" s="14" t="s">
        <v>8349</v>
      </c>
      <c r="I5421" s="14">
        <v>0.512</v>
      </c>
      <c r="J5421" s="14">
        <v>0.752</v>
      </c>
      <c r="K5421" s="14">
        <v>0.8705965392408916</v>
      </c>
      <c r="L5421" s="14">
        <v>0.0534</v>
      </c>
      <c r="M5421" s="14">
        <v>0.305</v>
      </c>
      <c r="N5421" s="14">
        <v>0.0</v>
      </c>
      <c r="O5421" s="14">
        <v>0.708</v>
      </c>
      <c r="P5421" s="14">
        <v>0.428</v>
      </c>
      <c r="Q5421" s="14">
        <v>127.965</v>
      </c>
      <c r="R5421" s="14">
        <v>4.0</v>
      </c>
      <c r="S5421" s="14">
        <v>0.0</v>
      </c>
      <c r="T5421" s="14" t="s">
        <v>104</v>
      </c>
      <c r="U5421" s="14" t="s">
        <v>94</v>
      </c>
      <c r="V5421" s="16" t="s">
        <v>54</v>
      </c>
      <c r="W5421" s="17" t="s">
        <v>251</v>
      </c>
    </row>
    <row r="5422" ht="15.75" customHeight="1">
      <c r="A5422" s="14" t="s">
        <v>12693</v>
      </c>
      <c r="B5422" s="14" t="s">
        <v>12694</v>
      </c>
      <c r="C5422" s="14">
        <v>2023.0</v>
      </c>
      <c r="D5422" s="14">
        <v>68.0</v>
      </c>
      <c r="E5422" s="14">
        <v>216270.0</v>
      </c>
      <c r="F5422" s="14" t="s">
        <v>880</v>
      </c>
      <c r="G5422" s="14" t="s">
        <v>1822</v>
      </c>
      <c r="H5422" s="14" t="s">
        <v>12694</v>
      </c>
      <c r="I5422" s="14">
        <v>0.772</v>
      </c>
      <c r="J5422" s="14">
        <v>0.767</v>
      </c>
      <c r="K5422" s="14">
        <v>0.8719868243562555</v>
      </c>
      <c r="L5422" s="14">
        <v>0.0381</v>
      </c>
      <c r="M5422" s="14">
        <v>0.138</v>
      </c>
      <c r="N5422" s="14">
        <v>0.0</v>
      </c>
      <c r="O5422" s="14">
        <v>0.557</v>
      </c>
      <c r="P5422" s="14">
        <v>0.866</v>
      </c>
      <c r="Q5422" s="14">
        <v>122.024</v>
      </c>
      <c r="R5422" s="14">
        <v>0.0</v>
      </c>
      <c r="S5422" s="14">
        <v>1.0</v>
      </c>
      <c r="T5422" s="14" t="s">
        <v>104</v>
      </c>
      <c r="U5422" s="14" t="s">
        <v>68</v>
      </c>
      <c r="V5422" s="16" t="s">
        <v>560</v>
      </c>
      <c r="W5422" s="17" t="s">
        <v>185</v>
      </c>
    </row>
    <row r="5423" ht="15.75" customHeight="1">
      <c r="A5423" s="14" t="s">
        <v>8351</v>
      </c>
      <c r="B5423" s="14" t="s">
        <v>8352</v>
      </c>
      <c r="C5423" s="14">
        <v>2018.0</v>
      </c>
      <c r="D5423" s="14">
        <v>68.0</v>
      </c>
      <c r="E5423" s="14">
        <v>283070.0</v>
      </c>
      <c r="F5423" s="14" t="s">
        <v>1918</v>
      </c>
      <c r="G5423" s="14" t="s">
        <v>1919</v>
      </c>
      <c r="H5423" s="14" t="s">
        <v>8353</v>
      </c>
      <c r="I5423" s="14">
        <v>0.45</v>
      </c>
      <c r="J5423" s="14">
        <v>0.42</v>
      </c>
      <c r="K5423" s="14">
        <v>0.7836930250297587</v>
      </c>
      <c r="L5423" s="14">
        <v>0.0272</v>
      </c>
      <c r="M5423" s="14">
        <v>0.386</v>
      </c>
      <c r="N5423" s="14">
        <v>1.06E-4</v>
      </c>
      <c r="O5423" s="14">
        <v>0.11</v>
      </c>
      <c r="P5423" s="14">
        <v>0.201</v>
      </c>
      <c r="Q5423" s="14">
        <v>163.749</v>
      </c>
      <c r="R5423" s="14">
        <v>4.0</v>
      </c>
      <c r="S5423" s="14">
        <v>1.0</v>
      </c>
      <c r="T5423" s="14" t="s">
        <v>104</v>
      </c>
      <c r="U5423" s="14" t="s">
        <v>35</v>
      </c>
      <c r="V5423" s="16" t="s">
        <v>36</v>
      </c>
      <c r="W5423" s="17" t="s">
        <v>251</v>
      </c>
    </row>
    <row r="5424" ht="15.75" customHeight="1">
      <c r="A5424" s="14" t="s">
        <v>12695</v>
      </c>
      <c r="B5424" s="14" t="s">
        <v>12696</v>
      </c>
      <c r="C5424" s="14">
        <v>2007.0</v>
      </c>
      <c r="D5424" s="14">
        <v>68.0</v>
      </c>
      <c r="E5424" s="14">
        <v>284573.0</v>
      </c>
      <c r="F5424" s="14" t="s">
        <v>11354</v>
      </c>
      <c r="G5424" s="14" t="s">
        <v>12697</v>
      </c>
      <c r="H5424" s="14" t="s">
        <v>12698</v>
      </c>
      <c r="I5424" s="14">
        <v>0.599</v>
      </c>
      <c r="J5424" s="14">
        <v>0.653</v>
      </c>
      <c r="K5424" s="14">
        <v>0.8124398434151299</v>
      </c>
      <c r="L5424" s="14">
        <v>0.122</v>
      </c>
      <c r="M5424" s="14">
        <v>0.362</v>
      </c>
      <c r="N5424" s="14">
        <v>0.0</v>
      </c>
      <c r="O5424" s="14">
        <v>0.144</v>
      </c>
      <c r="P5424" s="14">
        <v>0.678</v>
      </c>
      <c r="Q5424" s="14">
        <v>79.968</v>
      </c>
      <c r="R5424" s="14">
        <v>0.0</v>
      </c>
      <c r="S5424" s="14">
        <v>0.0</v>
      </c>
      <c r="T5424" s="14" t="s">
        <v>104</v>
      </c>
      <c r="U5424" s="14" t="s">
        <v>35</v>
      </c>
      <c r="V5424" s="16" t="s">
        <v>407</v>
      </c>
      <c r="W5424" s="17" t="s">
        <v>185</v>
      </c>
    </row>
    <row r="5425" ht="15.75" customHeight="1">
      <c r="A5425" s="14" t="s">
        <v>12699</v>
      </c>
      <c r="B5425" s="14" t="s">
        <v>12701</v>
      </c>
      <c r="C5425" s="14">
        <v>2013.0</v>
      </c>
      <c r="D5425" s="14">
        <v>68.0</v>
      </c>
      <c r="E5425" s="14">
        <v>260552.0</v>
      </c>
      <c r="F5425" s="14" t="s">
        <v>880</v>
      </c>
      <c r="G5425" s="14" t="s">
        <v>1822</v>
      </c>
      <c r="H5425" s="14" t="s">
        <v>8904</v>
      </c>
      <c r="I5425" s="14">
        <v>0.687</v>
      </c>
      <c r="J5425" s="14">
        <v>0.941</v>
      </c>
      <c r="K5425" s="14">
        <v>0.8626184415788801</v>
      </c>
      <c r="L5425" s="14">
        <v>0.0583</v>
      </c>
      <c r="M5425" s="14">
        <v>0.0811</v>
      </c>
      <c r="N5425" s="14">
        <v>2.93E-6</v>
      </c>
      <c r="O5425" s="14">
        <v>0.0697</v>
      </c>
      <c r="P5425" s="14">
        <v>0.909</v>
      </c>
      <c r="Q5425" s="14">
        <v>138.048</v>
      </c>
      <c r="R5425" s="14">
        <v>6.0</v>
      </c>
      <c r="S5425" s="14">
        <v>0.0</v>
      </c>
      <c r="T5425" s="14" t="s">
        <v>104</v>
      </c>
      <c r="U5425" s="14" t="s">
        <v>94</v>
      </c>
      <c r="V5425" s="16" t="s">
        <v>819</v>
      </c>
      <c r="W5425" s="17" t="s">
        <v>185</v>
      </c>
    </row>
    <row r="5426" ht="15.75" customHeight="1">
      <c r="A5426" s="14" t="s">
        <v>12706</v>
      </c>
      <c r="B5426" s="14" t="s">
        <v>12707</v>
      </c>
      <c r="C5426" s="14">
        <v>2011.0</v>
      </c>
      <c r="D5426" s="14">
        <v>68.0</v>
      </c>
      <c r="E5426" s="14">
        <v>301586.0</v>
      </c>
      <c r="F5426" s="14" t="s">
        <v>12708</v>
      </c>
      <c r="G5426" s="14" t="s">
        <v>12016</v>
      </c>
      <c r="H5426" s="14" t="s">
        <v>12709</v>
      </c>
      <c r="I5426" s="14">
        <v>0.693</v>
      </c>
      <c r="J5426" s="14">
        <v>0.956</v>
      </c>
      <c r="K5426" s="14">
        <v>0.8672812439657931</v>
      </c>
      <c r="L5426" s="14">
        <v>0.071</v>
      </c>
      <c r="M5426" s="14">
        <v>0.289</v>
      </c>
      <c r="N5426" s="14">
        <v>0.0</v>
      </c>
      <c r="O5426" s="14">
        <v>0.294</v>
      </c>
      <c r="P5426" s="14">
        <v>0.665</v>
      </c>
      <c r="Q5426" s="14">
        <v>90.005</v>
      </c>
      <c r="R5426" s="14">
        <v>1.0</v>
      </c>
      <c r="S5426" s="14">
        <v>0.0</v>
      </c>
      <c r="T5426" s="14" t="s">
        <v>104</v>
      </c>
      <c r="U5426" s="14" t="s">
        <v>94</v>
      </c>
      <c r="V5426" s="16" t="s">
        <v>407</v>
      </c>
      <c r="W5426" s="17" t="s">
        <v>185</v>
      </c>
    </row>
    <row r="5427" ht="15.75" customHeight="1">
      <c r="A5427" s="14" t="s">
        <v>12711</v>
      </c>
      <c r="B5427" s="14" t="s">
        <v>12713</v>
      </c>
      <c r="C5427" s="14">
        <v>2018.0</v>
      </c>
      <c r="D5427" s="14">
        <v>68.0</v>
      </c>
      <c r="E5427" s="14">
        <v>249741.0</v>
      </c>
      <c r="F5427" s="14" t="s">
        <v>12715</v>
      </c>
      <c r="G5427" s="14" t="s">
        <v>12716</v>
      </c>
      <c r="H5427" s="14" t="s">
        <v>12713</v>
      </c>
      <c r="I5427" s="14">
        <v>0.359</v>
      </c>
      <c r="J5427" s="14">
        <v>0.972</v>
      </c>
      <c r="K5427" s="14">
        <v>0.9006480867345273</v>
      </c>
      <c r="L5427" s="14">
        <v>0.109</v>
      </c>
      <c r="M5427" s="14">
        <v>0.136</v>
      </c>
      <c r="N5427" s="14">
        <v>2.52E-6</v>
      </c>
      <c r="O5427" s="14">
        <v>0.14</v>
      </c>
      <c r="P5427" s="14">
        <v>0.595</v>
      </c>
      <c r="Q5427" s="14">
        <v>62.914</v>
      </c>
      <c r="R5427" s="14">
        <v>7.0</v>
      </c>
      <c r="S5427" s="14">
        <v>1.0</v>
      </c>
      <c r="T5427" s="14" t="s">
        <v>104</v>
      </c>
      <c r="U5427" s="14" t="s">
        <v>68</v>
      </c>
      <c r="V5427" s="16" t="s">
        <v>333</v>
      </c>
      <c r="W5427" s="17" t="s">
        <v>185</v>
      </c>
    </row>
    <row r="5428" ht="15.75" customHeight="1">
      <c r="A5428" s="14" t="s">
        <v>8357</v>
      </c>
      <c r="B5428" s="14" t="s">
        <v>8359</v>
      </c>
      <c r="C5428" s="14">
        <v>2015.0</v>
      </c>
      <c r="D5428" s="14">
        <v>68.0</v>
      </c>
      <c r="E5428" s="14">
        <v>264854.0</v>
      </c>
      <c r="F5428" s="14" t="s">
        <v>880</v>
      </c>
      <c r="G5428" s="14" t="s">
        <v>4828</v>
      </c>
      <c r="H5428" s="14" t="s">
        <v>8361</v>
      </c>
      <c r="I5428" s="14">
        <v>0.616</v>
      </c>
      <c r="J5428" s="14">
        <v>0.75</v>
      </c>
      <c r="K5428" s="14">
        <v>0.8754732316455529</v>
      </c>
      <c r="L5428" s="14">
        <v>0.0594</v>
      </c>
      <c r="M5428" s="14">
        <v>0.172</v>
      </c>
      <c r="N5428" s="14">
        <v>0.0</v>
      </c>
      <c r="O5428" s="14">
        <v>0.137</v>
      </c>
      <c r="P5428" s="14">
        <v>0.434</v>
      </c>
      <c r="Q5428" s="14">
        <v>128.051</v>
      </c>
      <c r="R5428" s="14">
        <v>2.0</v>
      </c>
      <c r="S5428" s="14">
        <v>1.0</v>
      </c>
      <c r="T5428" s="14" t="s">
        <v>104</v>
      </c>
      <c r="U5428" s="14" t="s">
        <v>35</v>
      </c>
      <c r="V5428" s="16" t="s">
        <v>54</v>
      </c>
      <c r="W5428" s="17" t="s">
        <v>251</v>
      </c>
    </row>
    <row r="5429" ht="15.75" customHeight="1">
      <c r="A5429" s="14" t="s">
        <v>8365</v>
      </c>
      <c r="B5429" s="14" t="s">
        <v>8366</v>
      </c>
      <c r="C5429" s="14">
        <v>2023.0</v>
      </c>
      <c r="D5429" s="14">
        <v>68.0</v>
      </c>
      <c r="E5429" s="14">
        <v>243953.0</v>
      </c>
      <c r="F5429" s="14" t="s">
        <v>8367</v>
      </c>
      <c r="G5429" s="14" t="s">
        <v>8369</v>
      </c>
      <c r="H5429" s="14" t="s">
        <v>8366</v>
      </c>
      <c r="I5429" s="14">
        <v>0.569</v>
      </c>
      <c r="J5429" s="14">
        <v>0.642</v>
      </c>
      <c r="K5429" s="14">
        <v>0.8221076722173528</v>
      </c>
      <c r="L5429" s="14">
        <v>0.0342</v>
      </c>
      <c r="M5429" s="14">
        <v>0.318</v>
      </c>
      <c r="N5429" s="14">
        <v>0.0</v>
      </c>
      <c r="O5429" s="14">
        <v>0.0967</v>
      </c>
      <c r="P5429" s="14">
        <v>0.408</v>
      </c>
      <c r="Q5429" s="14">
        <v>128.891</v>
      </c>
      <c r="R5429" s="14">
        <v>9.0</v>
      </c>
      <c r="S5429" s="14">
        <v>0.0</v>
      </c>
      <c r="T5429" s="14" t="s">
        <v>104</v>
      </c>
      <c r="U5429" s="14" t="s">
        <v>35</v>
      </c>
      <c r="V5429" s="16" t="s">
        <v>54</v>
      </c>
      <c r="W5429" s="17" t="s">
        <v>251</v>
      </c>
    </row>
    <row r="5430" ht="15.75" customHeight="1">
      <c r="A5430" s="14" t="s">
        <v>23746</v>
      </c>
      <c r="B5430" s="14" t="s">
        <v>23747</v>
      </c>
      <c r="C5430" s="14">
        <v>2017.0</v>
      </c>
      <c r="D5430" s="14">
        <v>68.0</v>
      </c>
      <c r="E5430" s="14">
        <v>189619.0</v>
      </c>
      <c r="F5430" s="14" t="s">
        <v>13109</v>
      </c>
      <c r="G5430" s="14" t="s">
        <v>23748</v>
      </c>
      <c r="H5430" s="14" t="s">
        <v>23747</v>
      </c>
      <c r="I5430" s="14">
        <v>0.837</v>
      </c>
      <c r="J5430" s="14">
        <v>0.871</v>
      </c>
      <c r="K5430" s="14">
        <v>0.88210382219575</v>
      </c>
      <c r="L5430" s="14">
        <v>0.0665</v>
      </c>
      <c r="M5430" s="14">
        <v>0.0929</v>
      </c>
      <c r="N5430" s="14">
        <v>0.02</v>
      </c>
      <c r="O5430" s="14">
        <v>0.099</v>
      </c>
      <c r="P5430" s="14">
        <v>0.646</v>
      </c>
      <c r="Q5430" s="14">
        <v>99.992</v>
      </c>
      <c r="R5430" s="14">
        <v>0.0</v>
      </c>
      <c r="S5430" s="14">
        <v>1.0</v>
      </c>
      <c r="T5430" s="14" t="s">
        <v>1264</v>
      </c>
      <c r="U5430" s="14" t="s">
        <v>35</v>
      </c>
      <c r="V5430" s="16" t="s">
        <v>407</v>
      </c>
      <c r="W5430" s="17" t="s">
        <v>185</v>
      </c>
    </row>
    <row r="5431" ht="15.75" customHeight="1">
      <c r="A5431" s="14" t="s">
        <v>23749</v>
      </c>
      <c r="B5431" s="14" t="s">
        <v>23750</v>
      </c>
      <c r="C5431" s="14">
        <v>2010.0</v>
      </c>
      <c r="D5431" s="14">
        <v>68.0</v>
      </c>
      <c r="E5431" s="14">
        <v>238564.0</v>
      </c>
      <c r="F5431" s="14" t="s">
        <v>23751</v>
      </c>
      <c r="G5431" s="14" t="s">
        <v>23752</v>
      </c>
      <c r="H5431" s="14" t="s">
        <v>23753</v>
      </c>
      <c r="I5431" s="14">
        <v>0.832</v>
      </c>
      <c r="J5431" s="14">
        <v>0.74</v>
      </c>
      <c r="K5431" s="14">
        <v>0.8704895942320174</v>
      </c>
      <c r="L5431" s="14">
        <v>0.214</v>
      </c>
      <c r="M5431" s="14">
        <v>0.101</v>
      </c>
      <c r="N5431" s="14">
        <v>0.0</v>
      </c>
      <c r="O5431" s="14">
        <v>0.339</v>
      </c>
      <c r="P5431" s="14">
        <v>0.714</v>
      </c>
      <c r="Q5431" s="14">
        <v>90.045</v>
      </c>
      <c r="R5431" s="14">
        <v>0.0</v>
      </c>
      <c r="S5431" s="14">
        <v>1.0</v>
      </c>
      <c r="T5431" s="14" t="s">
        <v>1264</v>
      </c>
      <c r="U5431" s="14" t="s">
        <v>35</v>
      </c>
      <c r="V5431" s="16" t="s">
        <v>181</v>
      </c>
      <c r="W5431" s="17" t="s">
        <v>185</v>
      </c>
    </row>
    <row r="5432" ht="15.75" customHeight="1">
      <c r="A5432" s="14" t="s">
        <v>23754</v>
      </c>
      <c r="B5432" s="14" t="s">
        <v>23755</v>
      </c>
      <c r="C5432" s="14">
        <v>2019.0</v>
      </c>
      <c r="D5432" s="14">
        <v>68.0</v>
      </c>
      <c r="E5432" s="14">
        <v>266086.0</v>
      </c>
      <c r="F5432" s="14" t="s">
        <v>9973</v>
      </c>
      <c r="G5432" s="14" t="s">
        <v>10749</v>
      </c>
      <c r="H5432" s="14" t="s">
        <v>23755</v>
      </c>
      <c r="I5432" s="14">
        <v>0.795</v>
      </c>
      <c r="J5432" s="14">
        <v>0.783</v>
      </c>
      <c r="K5432" s="14">
        <v>0.8831304942809418</v>
      </c>
      <c r="L5432" s="14">
        <v>0.0432</v>
      </c>
      <c r="M5432" s="14">
        <v>0.361</v>
      </c>
      <c r="N5432" s="14">
        <v>0.0</v>
      </c>
      <c r="O5432" s="14">
        <v>0.437</v>
      </c>
      <c r="P5432" s="14">
        <v>0.799</v>
      </c>
      <c r="Q5432" s="14">
        <v>92.01</v>
      </c>
      <c r="R5432" s="14">
        <v>5.0</v>
      </c>
      <c r="S5432" s="14">
        <v>1.0</v>
      </c>
      <c r="T5432" s="14" t="s">
        <v>1264</v>
      </c>
      <c r="U5432" s="14" t="s">
        <v>68</v>
      </c>
      <c r="V5432" s="16" t="s">
        <v>181</v>
      </c>
      <c r="W5432" s="17" t="s">
        <v>185</v>
      </c>
    </row>
    <row r="5433" ht="15.75" customHeight="1">
      <c r="A5433" s="14" t="s">
        <v>23756</v>
      </c>
      <c r="B5433" s="14" t="s">
        <v>23757</v>
      </c>
      <c r="C5433" s="14">
        <v>2012.0</v>
      </c>
      <c r="D5433" s="14">
        <v>68.0</v>
      </c>
      <c r="E5433" s="14">
        <v>180453.0</v>
      </c>
      <c r="F5433" s="14" t="s">
        <v>6605</v>
      </c>
      <c r="G5433" s="14" t="s">
        <v>23758</v>
      </c>
      <c r="H5433" s="14" t="s">
        <v>23759</v>
      </c>
      <c r="I5433" s="14">
        <v>0.73</v>
      </c>
      <c r="J5433" s="14">
        <v>0.732</v>
      </c>
      <c r="K5433" s="14">
        <v>0.8639659486906944</v>
      </c>
      <c r="L5433" s="14">
        <v>0.051</v>
      </c>
      <c r="M5433" s="14">
        <v>0.0427</v>
      </c>
      <c r="N5433" s="14">
        <v>2.22E-6</v>
      </c>
      <c r="O5433" s="14">
        <v>0.262</v>
      </c>
      <c r="P5433" s="14">
        <v>0.974</v>
      </c>
      <c r="Q5433" s="14">
        <v>129.974</v>
      </c>
      <c r="R5433" s="14">
        <v>4.0</v>
      </c>
      <c r="S5433" s="14">
        <v>0.0</v>
      </c>
      <c r="T5433" s="14" t="s">
        <v>1264</v>
      </c>
      <c r="U5433" s="14" t="s">
        <v>35</v>
      </c>
      <c r="V5433" s="16" t="s">
        <v>819</v>
      </c>
      <c r="W5433" s="17" t="s">
        <v>185</v>
      </c>
    </row>
    <row r="5434" ht="15.75" customHeight="1">
      <c r="A5434" s="14" t="s">
        <v>23760</v>
      </c>
      <c r="B5434" s="14" t="s">
        <v>23761</v>
      </c>
      <c r="C5434" s="14">
        <v>2021.0</v>
      </c>
      <c r="D5434" s="14">
        <v>68.0</v>
      </c>
      <c r="E5434" s="14">
        <v>214626.0</v>
      </c>
      <c r="F5434" s="14" t="s">
        <v>22029</v>
      </c>
      <c r="G5434" s="14" t="s">
        <v>22030</v>
      </c>
      <c r="H5434" s="14" t="s">
        <v>22031</v>
      </c>
      <c r="I5434" s="14">
        <v>0.571</v>
      </c>
      <c r="J5434" s="14">
        <v>0.271</v>
      </c>
      <c r="K5434" s="14">
        <v>0.7128740401532977</v>
      </c>
      <c r="L5434" s="14">
        <v>0.0528</v>
      </c>
      <c r="M5434" s="14">
        <v>0.533</v>
      </c>
      <c r="N5434" s="14">
        <v>1.34E-6</v>
      </c>
      <c r="O5434" s="14">
        <v>0.0994</v>
      </c>
      <c r="P5434" s="14">
        <v>0.753</v>
      </c>
      <c r="Q5434" s="14">
        <v>122.004</v>
      </c>
      <c r="R5434" s="14">
        <v>7.0</v>
      </c>
      <c r="S5434" s="14">
        <v>1.0</v>
      </c>
      <c r="T5434" s="14" t="s">
        <v>1264</v>
      </c>
      <c r="U5434" s="14" t="s">
        <v>35</v>
      </c>
      <c r="V5434" s="16" t="s">
        <v>181</v>
      </c>
      <c r="W5434" s="17" t="s">
        <v>185</v>
      </c>
    </row>
    <row r="5435" ht="15.75" customHeight="1">
      <c r="A5435" s="14" t="s">
        <v>12717</v>
      </c>
      <c r="B5435" s="14" t="s">
        <v>3646</v>
      </c>
      <c r="C5435" s="14">
        <v>2012.0</v>
      </c>
      <c r="D5435" s="14">
        <v>68.0</v>
      </c>
      <c r="E5435" s="14">
        <v>215506.0</v>
      </c>
      <c r="F5435" s="14" t="s">
        <v>12718</v>
      </c>
      <c r="G5435" s="14" t="s">
        <v>12719</v>
      </c>
      <c r="H5435" s="14" t="s">
        <v>12720</v>
      </c>
      <c r="I5435" s="14">
        <v>0.829</v>
      </c>
      <c r="J5435" s="14">
        <v>0.792</v>
      </c>
      <c r="K5435" s="14">
        <v>0.8941672191967539</v>
      </c>
      <c r="L5435" s="14">
        <v>0.0668</v>
      </c>
      <c r="M5435" s="14">
        <v>0.726</v>
      </c>
      <c r="N5435" s="14">
        <v>5.83E-6</v>
      </c>
      <c r="O5435" s="14">
        <v>0.122</v>
      </c>
      <c r="P5435" s="14">
        <v>0.758</v>
      </c>
      <c r="Q5435" s="14">
        <v>118.05</v>
      </c>
      <c r="R5435" s="14">
        <v>2.0</v>
      </c>
      <c r="S5435" s="14">
        <v>0.0</v>
      </c>
      <c r="T5435" s="14" t="s">
        <v>103</v>
      </c>
      <c r="U5435" s="14" t="s">
        <v>35</v>
      </c>
      <c r="V5435" s="16" t="s">
        <v>181</v>
      </c>
      <c r="W5435" s="17" t="s">
        <v>185</v>
      </c>
    </row>
    <row r="5436" ht="15.75" customHeight="1">
      <c r="A5436" s="14" t="s">
        <v>23762</v>
      </c>
      <c r="B5436" s="14" t="s">
        <v>23763</v>
      </c>
      <c r="C5436" s="14">
        <v>2020.0</v>
      </c>
      <c r="D5436" s="14">
        <v>68.0</v>
      </c>
      <c r="E5436" s="14">
        <v>184254.0</v>
      </c>
      <c r="F5436" s="14" t="s">
        <v>21032</v>
      </c>
      <c r="G5436" s="14" t="s">
        <v>21033</v>
      </c>
      <c r="H5436" s="14" t="s">
        <v>23764</v>
      </c>
      <c r="I5436" s="14">
        <v>0.805</v>
      </c>
      <c r="J5436" s="14">
        <v>0.562</v>
      </c>
      <c r="K5436" s="14">
        <v>0.9078134023290954</v>
      </c>
      <c r="L5436" s="14">
        <v>0.105</v>
      </c>
      <c r="M5436" s="14">
        <v>0.125</v>
      </c>
      <c r="N5436" s="14">
        <v>4.96E-6</v>
      </c>
      <c r="O5436" s="14">
        <v>0.148</v>
      </c>
      <c r="P5436" s="14">
        <v>0.767</v>
      </c>
      <c r="Q5436" s="14">
        <v>172.094</v>
      </c>
      <c r="R5436" s="14">
        <v>7.0</v>
      </c>
      <c r="S5436" s="14">
        <v>0.0</v>
      </c>
      <c r="T5436" s="14" t="s">
        <v>1264</v>
      </c>
      <c r="U5436" s="14" t="s">
        <v>35</v>
      </c>
      <c r="V5436" s="16" t="s">
        <v>181</v>
      </c>
      <c r="W5436" s="17" t="s">
        <v>185</v>
      </c>
    </row>
    <row r="5437" ht="15.75" customHeight="1">
      <c r="A5437" s="14" t="s">
        <v>23765</v>
      </c>
      <c r="B5437" s="14" t="s">
        <v>23766</v>
      </c>
      <c r="C5437" s="14">
        <v>2020.0</v>
      </c>
      <c r="D5437" s="14">
        <v>68.0</v>
      </c>
      <c r="E5437" s="14">
        <v>200266.0</v>
      </c>
      <c r="F5437" s="14" t="s">
        <v>6605</v>
      </c>
      <c r="G5437" s="14" t="s">
        <v>10144</v>
      </c>
      <c r="H5437" s="14" t="s">
        <v>23767</v>
      </c>
      <c r="I5437" s="14">
        <v>0.885</v>
      </c>
      <c r="J5437" s="14">
        <v>0.68</v>
      </c>
      <c r="K5437" s="14">
        <v>0.8924133210512178</v>
      </c>
      <c r="L5437" s="14">
        <v>0.0849</v>
      </c>
      <c r="M5437" s="14">
        <v>0.131</v>
      </c>
      <c r="N5437" s="14">
        <v>1.79E-5</v>
      </c>
      <c r="O5437" s="14">
        <v>0.0876</v>
      </c>
      <c r="P5437" s="14">
        <v>0.78</v>
      </c>
      <c r="Q5437" s="14">
        <v>97.005</v>
      </c>
      <c r="R5437" s="14">
        <v>11.0</v>
      </c>
      <c r="S5437" s="14">
        <v>0.0</v>
      </c>
      <c r="T5437" s="14" t="s">
        <v>1264</v>
      </c>
      <c r="U5437" s="14" t="s">
        <v>94</v>
      </c>
      <c r="V5437" s="16" t="s">
        <v>181</v>
      </c>
      <c r="W5437" s="17" t="s">
        <v>185</v>
      </c>
    </row>
    <row r="5438" ht="15.75" customHeight="1">
      <c r="A5438" s="14" t="s">
        <v>23768</v>
      </c>
      <c r="B5438" s="14" t="s">
        <v>23769</v>
      </c>
      <c r="C5438" s="14">
        <v>1996.0</v>
      </c>
      <c r="D5438" s="14">
        <v>68.0</v>
      </c>
      <c r="E5438" s="14">
        <v>283213.0</v>
      </c>
      <c r="F5438" s="14" t="s">
        <v>23195</v>
      </c>
      <c r="G5438" s="14" t="s">
        <v>23770</v>
      </c>
      <c r="H5438" s="14" t="s">
        <v>23771</v>
      </c>
      <c r="I5438" s="14">
        <v>0.639</v>
      </c>
      <c r="J5438" s="14">
        <v>0.712</v>
      </c>
      <c r="K5438" s="14">
        <v>0.8237760143557896</v>
      </c>
      <c r="L5438" s="14">
        <v>0.047</v>
      </c>
      <c r="M5438" s="14">
        <v>0.481</v>
      </c>
      <c r="N5438" s="14">
        <v>1.25E-5</v>
      </c>
      <c r="O5438" s="14">
        <v>0.0778</v>
      </c>
      <c r="P5438" s="14">
        <v>0.944</v>
      </c>
      <c r="Q5438" s="14">
        <v>158.939</v>
      </c>
      <c r="R5438" s="14">
        <v>2.0</v>
      </c>
      <c r="S5438" s="14">
        <v>1.0</v>
      </c>
      <c r="T5438" s="14" t="s">
        <v>1264</v>
      </c>
      <c r="U5438" s="14" t="s">
        <v>35</v>
      </c>
      <c r="V5438" s="16" t="s">
        <v>819</v>
      </c>
      <c r="W5438" s="17" t="s">
        <v>185</v>
      </c>
    </row>
    <row r="5439" ht="15.75" customHeight="1">
      <c r="A5439" s="14" t="s">
        <v>12723</v>
      </c>
      <c r="B5439" s="14" t="s">
        <v>12724</v>
      </c>
      <c r="C5439" s="14">
        <v>2023.0</v>
      </c>
      <c r="D5439" s="14">
        <v>68.0</v>
      </c>
      <c r="E5439" s="14">
        <v>185220.0</v>
      </c>
      <c r="F5439" s="14" t="s">
        <v>5733</v>
      </c>
      <c r="G5439" s="14" t="s">
        <v>9603</v>
      </c>
      <c r="H5439" s="14" t="s">
        <v>12724</v>
      </c>
      <c r="I5439" s="14">
        <v>0.814</v>
      </c>
      <c r="J5439" s="14">
        <v>0.618</v>
      </c>
      <c r="K5439" s="14">
        <v>0.8544050648973457</v>
      </c>
      <c r="L5439" s="14">
        <v>0.0619</v>
      </c>
      <c r="M5439" s="14">
        <v>0.0386</v>
      </c>
      <c r="N5439" s="14">
        <v>3.34E-6</v>
      </c>
      <c r="O5439" s="14">
        <v>0.671</v>
      </c>
      <c r="P5439" s="14">
        <v>0.535</v>
      </c>
      <c r="Q5439" s="14">
        <v>121.075</v>
      </c>
      <c r="R5439" s="14">
        <v>5.0</v>
      </c>
      <c r="S5439" s="14">
        <v>0.0</v>
      </c>
      <c r="T5439" s="14" t="s">
        <v>103</v>
      </c>
      <c r="U5439" s="14" t="s">
        <v>94</v>
      </c>
      <c r="V5439" s="16" t="s">
        <v>333</v>
      </c>
      <c r="W5439" s="17" t="s">
        <v>185</v>
      </c>
    </row>
    <row r="5440" ht="15.75" customHeight="1">
      <c r="A5440" s="14" t="s">
        <v>8370</v>
      </c>
      <c r="B5440" s="14" t="s">
        <v>8372</v>
      </c>
      <c r="C5440" s="14">
        <v>2020.0</v>
      </c>
      <c r="D5440" s="14">
        <v>68.0</v>
      </c>
      <c r="E5440" s="14">
        <v>199122.0</v>
      </c>
      <c r="F5440" s="14" t="s">
        <v>4278</v>
      </c>
      <c r="G5440" s="14" t="s">
        <v>8374</v>
      </c>
      <c r="H5440" s="14" t="s">
        <v>8375</v>
      </c>
      <c r="I5440" s="14">
        <v>0.699</v>
      </c>
      <c r="J5440" s="14">
        <v>0.588</v>
      </c>
      <c r="K5440" s="14">
        <v>0.8347485722662772</v>
      </c>
      <c r="L5440" s="14">
        <v>0.0402</v>
      </c>
      <c r="M5440" s="14">
        <v>0.00807</v>
      </c>
      <c r="N5440" s="14">
        <v>1.31E-4</v>
      </c>
      <c r="O5440" s="14">
        <v>0.107</v>
      </c>
      <c r="P5440" s="14">
        <v>0.35</v>
      </c>
      <c r="Q5440" s="14">
        <v>151.971</v>
      </c>
      <c r="R5440" s="14">
        <v>9.0</v>
      </c>
      <c r="S5440" s="14">
        <v>0.0</v>
      </c>
      <c r="T5440" s="14" t="s">
        <v>103</v>
      </c>
      <c r="U5440" s="14" t="s">
        <v>68</v>
      </c>
      <c r="V5440" s="16" t="s">
        <v>45</v>
      </c>
      <c r="W5440" s="17" t="s">
        <v>251</v>
      </c>
    </row>
    <row r="5441" ht="15.75" customHeight="1">
      <c r="A5441" s="14" t="s">
        <v>23772</v>
      </c>
      <c r="B5441" s="14" t="s">
        <v>23773</v>
      </c>
      <c r="C5441" s="14">
        <v>2018.0</v>
      </c>
      <c r="D5441" s="14">
        <v>68.0</v>
      </c>
      <c r="E5441" s="14">
        <v>240361.0</v>
      </c>
      <c r="F5441" s="14" t="s">
        <v>4278</v>
      </c>
      <c r="G5441" s="14" t="s">
        <v>2532</v>
      </c>
      <c r="H5441" s="14" t="s">
        <v>22524</v>
      </c>
      <c r="I5441" s="14">
        <v>0.508</v>
      </c>
      <c r="J5441" s="14">
        <v>0.559</v>
      </c>
      <c r="K5441" s="14">
        <v>0.8383205355626737</v>
      </c>
      <c r="L5441" s="14">
        <v>0.0276</v>
      </c>
      <c r="M5441" s="14">
        <v>0.288</v>
      </c>
      <c r="N5441" s="14">
        <v>0.0</v>
      </c>
      <c r="O5441" s="14">
        <v>0.131</v>
      </c>
      <c r="P5441" s="14">
        <v>0.329</v>
      </c>
      <c r="Q5441" s="14">
        <v>135.866</v>
      </c>
      <c r="R5441" s="14">
        <v>2.0</v>
      </c>
      <c r="S5441" s="14">
        <v>0.0</v>
      </c>
      <c r="T5441" s="14" t="s">
        <v>1434</v>
      </c>
      <c r="U5441" s="14" t="s">
        <v>68</v>
      </c>
      <c r="V5441" s="16" t="s">
        <v>45</v>
      </c>
      <c r="W5441" s="17" t="s">
        <v>251</v>
      </c>
    </row>
    <row r="5442" ht="15.75" customHeight="1">
      <c r="A5442" s="14" t="s">
        <v>23774</v>
      </c>
      <c r="B5442" s="14" t="s">
        <v>23775</v>
      </c>
      <c r="C5442" s="14">
        <v>2016.0</v>
      </c>
      <c r="D5442" s="14">
        <v>68.0</v>
      </c>
      <c r="E5442" s="14">
        <v>64182.0</v>
      </c>
      <c r="F5442" s="14" t="s">
        <v>8031</v>
      </c>
      <c r="G5442" s="14" t="s">
        <v>22664</v>
      </c>
      <c r="H5442" s="14" t="s">
        <v>22664</v>
      </c>
      <c r="I5442" s="14">
        <v>0.589</v>
      </c>
      <c r="J5442" s="14">
        <v>0.893</v>
      </c>
      <c r="K5442" s="14">
        <v>0.8763929587218705</v>
      </c>
      <c r="L5442" s="14">
        <v>0.439</v>
      </c>
      <c r="M5442" s="14">
        <v>0.00741</v>
      </c>
      <c r="N5442" s="14">
        <v>4.95E-5</v>
      </c>
      <c r="O5442" s="14">
        <v>0.153</v>
      </c>
      <c r="P5442" s="14">
        <v>0.621</v>
      </c>
      <c r="Q5442" s="14">
        <v>159.667</v>
      </c>
      <c r="R5442" s="14">
        <v>6.0</v>
      </c>
      <c r="S5442" s="14">
        <v>1.0</v>
      </c>
      <c r="T5442" s="14" t="s">
        <v>1434</v>
      </c>
      <c r="U5442" s="14" t="s">
        <v>35</v>
      </c>
      <c r="V5442" s="16" t="s">
        <v>407</v>
      </c>
      <c r="W5442" s="17" t="s">
        <v>185</v>
      </c>
    </row>
    <row r="5443" ht="15.75" customHeight="1">
      <c r="A5443" s="14" t="s">
        <v>23776</v>
      </c>
      <c r="B5443" s="14" t="s">
        <v>22664</v>
      </c>
      <c r="C5443" s="14">
        <v>2016.0</v>
      </c>
      <c r="D5443" s="14">
        <v>68.0</v>
      </c>
      <c r="E5443" s="14">
        <v>234082.0</v>
      </c>
      <c r="F5443" s="14" t="s">
        <v>8031</v>
      </c>
      <c r="G5443" s="14" t="s">
        <v>22664</v>
      </c>
      <c r="H5443" s="14" t="s">
        <v>22664</v>
      </c>
      <c r="I5443" s="14">
        <v>0.499</v>
      </c>
      <c r="J5443" s="14">
        <v>0.984</v>
      </c>
      <c r="K5443" s="14">
        <v>0.9285393450489051</v>
      </c>
      <c r="L5443" s="14">
        <v>0.309</v>
      </c>
      <c r="M5443" s="14">
        <v>0.0245</v>
      </c>
      <c r="N5443" s="14">
        <v>0.0</v>
      </c>
      <c r="O5443" s="14">
        <v>0.0455</v>
      </c>
      <c r="P5443" s="14">
        <v>0.592</v>
      </c>
      <c r="Q5443" s="14">
        <v>79.987</v>
      </c>
      <c r="R5443" s="14">
        <v>10.0</v>
      </c>
      <c r="S5443" s="14">
        <v>0.0</v>
      </c>
      <c r="T5443" s="14" t="s">
        <v>1434</v>
      </c>
      <c r="U5443" s="14" t="s">
        <v>35</v>
      </c>
      <c r="V5443" s="16" t="s">
        <v>333</v>
      </c>
      <c r="W5443" s="17" t="s">
        <v>185</v>
      </c>
    </row>
    <row r="5444" ht="15.75" customHeight="1">
      <c r="A5444" s="14" t="s">
        <v>23777</v>
      </c>
      <c r="B5444" s="14" t="s">
        <v>23778</v>
      </c>
      <c r="C5444" s="14">
        <v>2024.0</v>
      </c>
      <c r="D5444" s="14">
        <v>68.0</v>
      </c>
      <c r="E5444" s="14">
        <v>182840.0</v>
      </c>
      <c r="F5444" s="14" t="s">
        <v>4278</v>
      </c>
      <c r="G5444" s="14" t="s">
        <v>7879</v>
      </c>
      <c r="H5444" s="14" t="s">
        <v>23779</v>
      </c>
      <c r="I5444" s="14">
        <v>0.79</v>
      </c>
      <c r="J5444" s="14">
        <v>0.915</v>
      </c>
      <c r="K5444" s="14">
        <v>0.9263362778660978</v>
      </c>
      <c r="L5444" s="14">
        <v>0.146</v>
      </c>
      <c r="M5444" s="14">
        <v>0.0366</v>
      </c>
      <c r="N5444" s="14">
        <v>0.0</v>
      </c>
      <c r="O5444" s="14">
        <v>0.0785</v>
      </c>
      <c r="P5444" s="14">
        <v>0.726</v>
      </c>
      <c r="Q5444" s="14">
        <v>97.47</v>
      </c>
      <c r="R5444" s="14">
        <v>4.0</v>
      </c>
      <c r="S5444" s="14">
        <v>1.0</v>
      </c>
      <c r="T5444" s="14" t="s">
        <v>1434</v>
      </c>
      <c r="U5444" s="14" t="s">
        <v>35</v>
      </c>
      <c r="V5444" s="16" t="s">
        <v>181</v>
      </c>
      <c r="W5444" s="17" t="s">
        <v>185</v>
      </c>
    </row>
    <row r="5445" ht="15.75" customHeight="1">
      <c r="A5445" s="14" t="s">
        <v>23780</v>
      </c>
      <c r="B5445" s="14" t="s">
        <v>23781</v>
      </c>
      <c r="C5445" s="14">
        <v>2023.0</v>
      </c>
      <c r="D5445" s="14">
        <v>68.0</v>
      </c>
      <c r="E5445" s="14">
        <v>171160.0</v>
      </c>
      <c r="F5445" s="14" t="s">
        <v>4278</v>
      </c>
      <c r="G5445" s="14" t="s">
        <v>9435</v>
      </c>
      <c r="H5445" s="14" t="s">
        <v>23336</v>
      </c>
      <c r="I5445" s="14">
        <v>0.556</v>
      </c>
      <c r="J5445" s="14">
        <v>0.339</v>
      </c>
      <c r="K5445" s="14">
        <v>0.7364661091109349</v>
      </c>
      <c r="L5445" s="14">
        <v>0.033</v>
      </c>
      <c r="M5445" s="14">
        <v>0.798</v>
      </c>
      <c r="N5445" s="14">
        <v>0.0118</v>
      </c>
      <c r="O5445" s="14">
        <v>0.172</v>
      </c>
      <c r="P5445" s="14">
        <v>0.215</v>
      </c>
      <c r="Q5445" s="14">
        <v>84.968</v>
      </c>
      <c r="R5445" s="14">
        <v>1.0</v>
      </c>
      <c r="S5445" s="14">
        <v>0.0</v>
      </c>
      <c r="T5445" s="14" t="s">
        <v>1434</v>
      </c>
      <c r="U5445" s="14" t="s">
        <v>35</v>
      </c>
      <c r="V5445" s="16" t="s">
        <v>36</v>
      </c>
      <c r="W5445" s="17" t="s">
        <v>251</v>
      </c>
    </row>
    <row r="5446" ht="15.75" customHeight="1">
      <c r="A5446" s="14" t="s">
        <v>23782</v>
      </c>
      <c r="B5446" s="14" t="s">
        <v>23783</v>
      </c>
      <c r="C5446" s="14">
        <v>2022.0</v>
      </c>
      <c r="D5446" s="14">
        <v>68.0</v>
      </c>
      <c r="E5446" s="14">
        <v>175889.0</v>
      </c>
      <c r="F5446" s="14" t="s">
        <v>4278</v>
      </c>
      <c r="G5446" s="14" t="s">
        <v>8374</v>
      </c>
      <c r="H5446" s="14" t="s">
        <v>22908</v>
      </c>
      <c r="I5446" s="14">
        <v>0.813</v>
      </c>
      <c r="J5446" s="14">
        <v>0.657</v>
      </c>
      <c r="K5446" s="14">
        <v>0.8365880264189125</v>
      </c>
      <c r="L5446" s="14">
        <v>0.0372</v>
      </c>
      <c r="M5446" s="14">
        <v>0.00269</v>
      </c>
      <c r="N5446" s="14">
        <v>0.0</v>
      </c>
      <c r="O5446" s="14">
        <v>0.183</v>
      </c>
      <c r="P5446" s="14">
        <v>0.651</v>
      </c>
      <c r="Q5446" s="14">
        <v>110.053</v>
      </c>
      <c r="R5446" s="14">
        <v>0.0</v>
      </c>
      <c r="S5446" s="14">
        <v>1.0</v>
      </c>
      <c r="T5446" s="14" t="s">
        <v>1434</v>
      </c>
      <c r="U5446" s="14" t="s">
        <v>35</v>
      </c>
      <c r="V5446" s="16" t="s">
        <v>407</v>
      </c>
      <c r="W5446" s="17" t="s">
        <v>185</v>
      </c>
    </row>
    <row r="5447" ht="15.75" customHeight="1">
      <c r="A5447" s="14" t="s">
        <v>8377</v>
      </c>
      <c r="B5447" s="14" t="s">
        <v>8378</v>
      </c>
      <c r="C5447" s="14">
        <v>2019.0</v>
      </c>
      <c r="D5447" s="14">
        <v>68.0</v>
      </c>
      <c r="E5447" s="14">
        <v>249126.0</v>
      </c>
      <c r="F5447" s="14" t="s">
        <v>241</v>
      </c>
      <c r="G5447" s="14" t="s">
        <v>5933</v>
      </c>
      <c r="H5447" s="14" t="s">
        <v>8378</v>
      </c>
      <c r="I5447" s="14">
        <v>0.473</v>
      </c>
      <c r="J5447" s="14">
        <v>0.401</v>
      </c>
      <c r="K5447" s="14">
        <v>0.8243749064054847</v>
      </c>
      <c r="L5447" s="14">
        <v>0.0241</v>
      </c>
      <c r="M5447" s="14">
        <v>0.629</v>
      </c>
      <c r="N5447" s="14">
        <v>1.17E-5</v>
      </c>
      <c r="O5447" s="14">
        <v>0.154</v>
      </c>
      <c r="P5447" s="14">
        <v>0.345</v>
      </c>
      <c r="Q5447" s="14">
        <v>90.076</v>
      </c>
      <c r="R5447" s="14">
        <v>4.0</v>
      </c>
      <c r="S5447" s="14">
        <v>0.0</v>
      </c>
      <c r="T5447" s="14" t="s">
        <v>104</v>
      </c>
      <c r="U5447" s="14" t="s">
        <v>35</v>
      </c>
      <c r="V5447" s="16" t="s">
        <v>45</v>
      </c>
      <c r="W5447" s="17" t="s">
        <v>251</v>
      </c>
    </row>
    <row r="5448" ht="15.75" customHeight="1">
      <c r="A5448" s="14" t="s">
        <v>23784</v>
      </c>
      <c r="B5448" s="14" t="s">
        <v>23785</v>
      </c>
      <c r="C5448" s="14">
        <v>2022.0</v>
      </c>
      <c r="D5448" s="14">
        <v>68.0</v>
      </c>
      <c r="E5448" s="14">
        <v>185000.0</v>
      </c>
      <c r="F5448" s="14" t="s">
        <v>22473</v>
      </c>
      <c r="G5448" s="14" t="s">
        <v>23786</v>
      </c>
      <c r="H5448" s="14" t="s">
        <v>23787</v>
      </c>
      <c r="I5448" s="14">
        <v>0.402</v>
      </c>
      <c r="J5448" s="14">
        <v>0.731</v>
      </c>
      <c r="K5448" s="14">
        <v>0.8990011335978656</v>
      </c>
      <c r="L5448" s="14">
        <v>0.0693</v>
      </c>
      <c r="M5448" s="14">
        <v>0.508</v>
      </c>
      <c r="N5448" s="14">
        <v>0.0</v>
      </c>
      <c r="O5448" s="14">
        <v>0.146</v>
      </c>
      <c r="P5448" s="14">
        <v>0.631</v>
      </c>
      <c r="Q5448" s="14">
        <v>171.59</v>
      </c>
      <c r="R5448" s="14">
        <v>8.0</v>
      </c>
      <c r="S5448" s="14">
        <v>1.0</v>
      </c>
      <c r="T5448" s="14" t="s">
        <v>1434</v>
      </c>
      <c r="U5448" s="14" t="s">
        <v>35</v>
      </c>
      <c r="V5448" s="16" t="s">
        <v>407</v>
      </c>
      <c r="W5448" s="17" t="s">
        <v>185</v>
      </c>
    </row>
    <row r="5449" ht="15.75" customHeight="1">
      <c r="A5449" s="14" t="s">
        <v>8383</v>
      </c>
      <c r="B5449" s="14" t="s">
        <v>8384</v>
      </c>
      <c r="C5449" s="14">
        <v>2019.0</v>
      </c>
      <c r="D5449" s="14">
        <v>68.0</v>
      </c>
      <c r="E5449" s="14">
        <v>125439.0</v>
      </c>
      <c r="F5449" s="14" t="s">
        <v>8385</v>
      </c>
      <c r="G5449" s="14" t="s">
        <v>8386</v>
      </c>
      <c r="H5449" s="14" t="s">
        <v>8387</v>
      </c>
      <c r="I5449" s="14">
        <v>0.234</v>
      </c>
      <c r="J5449" s="14">
        <v>0.204</v>
      </c>
      <c r="K5449" s="14">
        <v>0.7109918079971127</v>
      </c>
      <c r="L5449" s="14">
        <v>0.0383</v>
      </c>
      <c r="M5449" s="14">
        <v>0.926</v>
      </c>
      <c r="N5449" s="14">
        <v>1.1E-5</v>
      </c>
      <c r="O5449" s="14">
        <v>0.092</v>
      </c>
      <c r="P5449" s="14">
        <v>0.194</v>
      </c>
      <c r="Q5449" s="14">
        <v>85.5</v>
      </c>
      <c r="R5449" s="14">
        <v>9.0</v>
      </c>
      <c r="S5449" s="14">
        <v>0.0</v>
      </c>
      <c r="T5449" s="14" t="s">
        <v>103</v>
      </c>
      <c r="U5449" s="14" t="s">
        <v>35</v>
      </c>
      <c r="V5449" s="16" t="s">
        <v>58</v>
      </c>
      <c r="W5449" s="17" t="s">
        <v>251</v>
      </c>
    </row>
    <row r="5450" ht="15.75" customHeight="1">
      <c r="A5450" s="14" t="s">
        <v>12726</v>
      </c>
      <c r="B5450" s="14" t="s">
        <v>12727</v>
      </c>
      <c r="C5450" s="14">
        <v>1970.0</v>
      </c>
      <c r="D5450" s="14">
        <v>68.0</v>
      </c>
      <c r="E5450" s="14">
        <v>241346.0</v>
      </c>
      <c r="F5450" s="14" t="s">
        <v>10336</v>
      </c>
      <c r="G5450" s="14" t="s">
        <v>10337</v>
      </c>
      <c r="H5450" s="14" t="s">
        <v>12728</v>
      </c>
      <c r="I5450" s="14">
        <v>0.474</v>
      </c>
      <c r="J5450" s="14">
        <v>0.387</v>
      </c>
      <c r="K5450" s="14">
        <v>0.6661390712752949</v>
      </c>
      <c r="L5450" s="14">
        <v>0.0305</v>
      </c>
      <c r="M5450" s="14">
        <v>0.642</v>
      </c>
      <c r="N5450" s="14">
        <v>0.00557</v>
      </c>
      <c r="O5450" s="14">
        <v>0.143</v>
      </c>
      <c r="P5450" s="14">
        <v>0.545</v>
      </c>
      <c r="Q5450" s="14">
        <v>118.49</v>
      </c>
      <c r="R5450" s="14">
        <v>2.0</v>
      </c>
      <c r="S5450" s="14">
        <v>0.0</v>
      </c>
      <c r="T5450" s="14" t="s">
        <v>103</v>
      </c>
      <c r="U5450" s="14" t="s">
        <v>35</v>
      </c>
      <c r="V5450" s="16" t="s">
        <v>333</v>
      </c>
      <c r="W5450" s="17" t="s">
        <v>185</v>
      </c>
    </row>
    <row r="5451" ht="15.75" customHeight="1">
      <c r="A5451" s="14" t="s">
        <v>12729</v>
      </c>
      <c r="B5451" s="14" t="s">
        <v>12730</v>
      </c>
      <c r="C5451" s="14">
        <v>1996.0</v>
      </c>
      <c r="D5451" s="14">
        <v>68.0</v>
      </c>
      <c r="E5451" s="14">
        <v>214333.0</v>
      </c>
      <c r="F5451" s="14" t="s">
        <v>1267</v>
      </c>
      <c r="G5451" s="14" t="s">
        <v>9590</v>
      </c>
      <c r="H5451" s="14" t="s">
        <v>9590</v>
      </c>
      <c r="I5451" s="14">
        <v>0.804</v>
      </c>
      <c r="J5451" s="14">
        <v>0.801</v>
      </c>
      <c r="K5451" s="14">
        <v>0.8698479241787725</v>
      </c>
      <c r="L5451" s="14">
        <v>0.0305</v>
      </c>
      <c r="M5451" s="14">
        <v>0.275</v>
      </c>
      <c r="N5451" s="14">
        <v>3.29E-5</v>
      </c>
      <c r="O5451" s="14">
        <v>0.215</v>
      </c>
      <c r="P5451" s="14">
        <v>0.826</v>
      </c>
      <c r="Q5451" s="14">
        <v>98.12</v>
      </c>
      <c r="R5451" s="14">
        <v>0.0</v>
      </c>
      <c r="S5451" s="14">
        <v>1.0</v>
      </c>
      <c r="T5451" s="14" t="s">
        <v>103</v>
      </c>
      <c r="U5451" s="14" t="s">
        <v>35</v>
      </c>
      <c r="V5451" s="16" t="s">
        <v>560</v>
      </c>
      <c r="W5451" s="17" t="s">
        <v>185</v>
      </c>
    </row>
    <row r="5452" ht="15.75" customHeight="1">
      <c r="A5452" s="14" t="s">
        <v>12731</v>
      </c>
      <c r="B5452" s="14" t="s">
        <v>12732</v>
      </c>
      <c r="C5452" s="14">
        <v>2005.0</v>
      </c>
      <c r="D5452" s="14">
        <v>68.0</v>
      </c>
      <c r="E5452" s="14">
        <v>209160.0</v>
      </c>
      <c r="F5452" s="14" t="s">
        <v>7892</v>
      </c>
      <c r="G5452" s="14" t="s">
        <v>12733</v>
      </c>
      <c r="H5452" s="14" t="s">
        <v>12734</v>
      </c>
      <c r="I5452" s="14">
        <v>0.463</v>
      </c>
      <c r="J5452" s="14">
        <v>0.382</v>
      </c>
      <c r="K5452" s="14">
        <v>0.7246166021276792</v>
      </c>
      <c r="L5452" s="14">
        <v>0.0278</v>
      </c>
      <c r="M5452" s="14">
        <v>0.897</v>
      </c>
      <c r="N5452" s="14">
        <v>0.263</v>
      </c>
      <c r="O5452" s="14">
        <v>0.108</v>
      </c>
      <c r="P5452" s="14">
        <v>0.638</v>
      </c>
      <c r="Q5452" s="14">
        <v>74.57</v>
      </c>
      <c r="R5452" s="14">
        <v>5.0</v>
      </c>
      <c r="S5452" s="14">
        <v>1.0</v>
      </c>
      <c r="T5452" s="14" t="s">
        <v>103</v>
      </c>
      <c r="U5452" s="14" t="s">
        <v>35</v>
      </c>
      <c r="V5452" s="16" t="s">
        <v>407</v>
      </c>
      <c r="W5452" s="17" t="s">
        <v>185</v>
      </c>
    </row>
    <row r="5453" ht="15.75" customHeight="1">
      <c r="A5453" s="14" t="s">
        <v>8390</v>
      </c>
      <c r="B5453" s="14" t="s">
        <v>8391</v>
      </c>
      <c r="C5453" s="14">
        <v>1993.0</v>
      </c>
      <c r="D5453" s="14">
        <v>68.0</v>
      </c>
      <c r="E5453" s="14">
        <v>268910.0</v>
      </c>
      <c r="F5453" s="14" t="s">
        <v>8392</v>
      </c>
      <c r="G5453" s="14" t="s">
        <v>8393</v>
      </c>
      <c r="H5453" s="14" t="s">
        <v>8394</v>
      </c>
      <c r="I5453" s="14">
        <v>0.763</v>
      </c>
      <c r="J5453" s="14">
        <v>0.742</v>
      </c>
      <c r="K5453" s="14">
        <v>0.7397386263824838</v>
      </c>
      <c r="L5453" s="14">
        <v>0.188</v>
      </c>
      <c r="M5453" s="14">
        <v>0.0984</v>
      </c>
      <c r="N5453" s="14">
        <v>0.0</v>
      </c>
      <c r="O5453" s="14">
        <v>0.38</v>
      </c>
      <c r="P5453" s="14">
        <v>0.483</v>
      </c>
      <c r="Q5453" s="14">
        <v>98.14</v>
      </c>
      <c r="R5453" s="14">
        <v>6.0</v>
      </c>
      <c r="S5453" s="14">
        <v>0.0</v>
      </c>
      <c r="T5453" s="14" t="s">
        <v>103</v>
      </c>
      <c r="U5453" s="14" t="s">
        <v>35</v>
      </c>
      <c r="V5453" s="16" t="s">
        <v>54</v>
      </c>
      <c r="W5453" s="17" t="s">
        <v>251</v>
      </c>
    </row>
    <row r="5454" ht="15.75" customHeight="1">
      <c r="A5454" s="14" t="s">
        <v>12738</v>
      </c>
      <c r="B5454" s="14" t="s">
        <v>12739</v>
      </c>
      <c r="C5454" s="14">
        <v>1995.0</v>
      </c>
      <c r="D5454" s="14">
        <v>68.0</v>
      </c>
      <c r="E5454" s="14">
        <v>188359.0</v>
      </c>
      <c r="F5454" s="14" t="s">
        <v>8212</v>
      </c>
      <c r="G5454" s="14" t="s">
        <v>12740</v>
      </c>
      <c r="H5454" s="14" t="s">
        <v>12741</v>
      </c>
      <c r="I5454" s="14">
        <v>0.32</v>
      </c>
      <c r="J5454" s="14">
        <v>0.917</v>
      </c>
      <c r="K5454" s="14">
        <v>0.8482236433844199</v>
      </c>
      <c r="L5454" s="14">
        <v>0.0771</v>
      </c>
      <c r="M5454" s="14">
        <v>0.0717</v>
      </c>
      <c r="N5454" s="14">
        <v>0.0</v>
      </c>
      <c r="O5454" s="14">
        <v>0.169</v>
      </c>
      <c r="P5454" s="14">
        <v>0.715</v>
      </c>
      <c r="Q5454" s="14">
        <v>190.76</v>
      </c>
      <c r="R5454" s="14">
        <v>9.0</v>
      </c>
      <c r="S5454" s="14">
        <v>1.0</v>
      </c>
      <c r="T5454" s="14" t="s">
        <v>103</v>
      </c>
      <c r="U5454" s="14" t="s">
        <v>35</v>
      </c>
      <c r="V5454" s="16" t="s">
        <v>181</v>
      </c>
      <c r="W5454" s="17" t="s">
        <v>185</v>
      </c>
    </row>
    <row r="5455" ht="15.75" customHeight="1">
      <c r="A5455" s="14" t="s">
        <v>12744</v>
      </c>
      <c r="B5455" s="14" t="s">
        <v>12745</v>
      </c>
      <c r="C5455" s="14">
        <v>1987.0</v>
      </c>
      <c r="D5455" s="14">
        <v>68.0</v>
      </c>
      <c r="E5455" s="14">
        <v>180517.0</v>
      </c>
      <c r="F5455" s="14" t="s">
        <v>12747</v>
      </c>
      <c r="G5455" s="14" t="s">
        <v>12748</v>
      </c>
      <c r="H5455" s="14" t="s">
        <v>12088</v>
      </c>
      <c r="I5455" s="14">
        <v>0.795</v>
      </c>
      <c r="J5455" s="14">
        <v>0.63</v>
      </c>
      <c r="K5455" s="14">
        <v>0.8201184950522937</v>
      </c>
      <c r="L5455" s="14">
        <v>0.084</v>
      </c>
      <c r="M5455" s="14">
        <v>0.0419</v>
      </c>
      <c r="N5455" s="14">
        <v>0.573</v>
      </c>
      <c r="O5455" s="14">
        <v>0.0894</v>
      </c>
      <c r="P5455" s="14">
        <v>0.785</v>
      </c>
      <c r="Q5455" s="14">
        <v>108.7</v>
      </c>
      <c r="R5455" s="14">
        <v>10.0</v>
      </c>
      <c r="S5455" s="14">
        <v>0.0</v>
      </c>
      <c r="T5455" s="14" t="s">
        <v>103</v>
      </c>
      <c r="U5455" s="14" t="s">
        <v>35</v>
      </c>
      <c r="V5455" s="16" t="s">
        <v>181</v>
      </c>
      <c r="W5455" s="17" t="s">
        <v>185</v>
      </c>
    </row>
    <row r="5456" ht="15.75" customHeight="1">
      <c r="A5456" s="14" t="s">
        <v>23788</v>
      </c>
      <c r="B5456" s="14" t="s">
        <v>23789</v>
      </c>
      <c r="C5456" s="14">
        <v>1981.0</v>
      </c>
      <c r="D5456" s="14">
        <v>68.0</v>
      </c>
      <c r="E5456" s="14">
        <v>184546.0</v>
      </c>
      <c r="F5456" s="14" t="s">
        <v>23790</v>
      </c>
      <c r="G5456" s="14" t="s">
        <v>23791</v>
      </c>
      <c r="H5456" s="14" t="s">
        <v>23792</v>
      </c>
      <c r="I5456" s="14">
        <v>0.913</v>
      </c>
      <c r="J5456" s="14">
        <v>0.697</v>
      </c>
      <c r="K5456" s="14">
        <v>0.759181228995804</v>
      </c>
      <c r="L5456" s="14">
        <v>0.0496</v>
      </c>
      <c r="M5456" s="14">
        <v>0.213</v>
      </c>
      <c r="N5456" s="14">
        <v>1.31E-6</v>
      </c>
      <c r="O5456" s="14">
        <v>0.281</v>
      </c>
      <c r="P5456" s="14">
        <v>0.97</v>
      </c>
      <c r="Q5456" s="14">
        <v>120.7</v>
      </c>
      <c r="R5456" s="14">
        <v>4.0</v>
      </c>
      <c r="S5456" s="14">
        <v>1.0</v>
      </c>
      <c r="T5456" s="14" t="s">
        <v>21215</v>
      </c>
      <c r="U5456" s="14" t="s">
        <v>35</v>
      </c>
      <c r="V5456" s="16" t="s">
        <v>819</v>
      </c>
      <c r="W5456" s="17" t="s">
        <v>185</v>
      </c>
    </row>
    <row r="5457" ht="15.75" customHeight="1">
      <c r="A5457" s="14" t="s">
        <v>8398</v>
      </c>
      <c r="B5457" s="14" t="s">
        <v>8399</v>
      </c>
      <c r="C5457" s="14">
        <v>2024.0</v>
      </c>
      <c r="D5457" s="14">
        <v>68.0</v>
      </c>
      <c r="E5457" s="14">
        <v>360437.0</v>
      </c>
      <c r="F5457" s="14" t="s">
        <v>8402</v>
      </c>
      <c r="G5457" s="14" t="s">
        <v>1593</v>
      </c>
      <c r="H5457" s="14" t="s">
        <v>8403</v>
      </c>
      <c r="I5457" s="14">
        <v>0.56</v>
      </c>
      <c r="J5457" s="14">
        <v>0.861</v>
      </c>
      <c r="K5457" s="14">
        <v>0.9055889461445129</v>
      </c>
      <c r="L5457" s="14">
        <v>0.0505</v>
      </c>
      <c r="M5457" s="14">
        <v>0.197</v>
      </c>
      <c r="N5457" s="14">
        <v>1.12E-4</v>
      </c>
      <c r="O5457" s="14">
        <v>0.0382</v>
      </c>
      <c r="P5457" s="14">
        <v>0.382</v>
      </c>
      <c r="Q5457" s="14">
        <v>157.97</v>
      </c>
      <c r="R5457" s="14">
        <v>11.0</v>
      </c>
      <c r="S5457" s="14">
        <v>0.0</v>
      </c>
      <c r="T5457" s="14" t="s">
        <v>104</v>
      </c>
      <c r="U5457" s="14" t="s">
        <v>68</v>
      </c>
      <c r="V5457" s="16" t="s">
        <v>45</v>
      </c>
      <c r="W5457" s="17" t="s">
        <v>251</v>
      </c>
    </row>
    <row r="5458" ht="15.75" customHeight="1">
      <c r="A5458" s="14" t="s">
        <v>12749</v>
      </c>
      <c r="B5458" s="14" t="s">
        <v>12750</v>
      </c>
      <c r="C5458" s="14">
        <v>2018.0</v>
      </c>
      <c r="D5458" s="14">
        <v>68.0</v>
      </c>
      <c r="E5458" s="14">
        <v>247381.0</v>
      </c>
      <c r="F5458" s="14" t="s">
        <v>1629</v>
      </c>
      <c r="G5458" s="14" t="s">
        <v>1511</v>
      </c>
      <c r="H5458" s="14" t="s">
        <v>12750</v>
      </c>
      <c r="I5458" s="14">
        <v>0.691</v>
      </c>
      <c r="J5458" s="14">
        <v>0.796</v>
      </c>
      <c r="K5458" s="14">
        <v>0.8722862703811033</v>
      </c>
      <c r="L5458" s="14">
        <v>0.0387</v>
      </c>
      <c r="M5458" s="14">
        <v>0.0495</v>
      </c>
      <c r="N5458" s="14">
        <v>0.0</v>
      </c>
      <c r="O5458" s="14">
        <v>0.333</v>
      </c>
      <c r="P5458" s="14">
        <v>0.541</v>
      </c>
      <c r="Q5458" s="14">
        <v>127.98</v>
      </c>
      <c r="R5458" s="14">
        <v>7.0</v>
      </c>
      <c r="S5458" s="14">
        <v>1.0</v>
      </c>
      <c r="T5458" s="14" t="s">
        <v>104</v>
      </c>
      <c r="U5458" s="14" t="s">
        <v>68</v>
      </c>
      <c r="V5458" s="16" t="s">
        <v>333</v>
      </c>
      <c r="W5458" s="17" t="s">
        <v>185</v>
      </c>
    </row>
    <row r="5459" ht="15.75" customHeight="1">
      <c r="A5459" s="14" t="s">
        <v>8407</v>
      </c>
      <c r="B5459" s="14" t="s">
        <v>8408</v>
      </c>
      <c r="C5459" s="14">
        <v>1993.0</v>
      </c>
      <c r="D5459" s="14">
        <v>68.0</v>
      </c>
      <c r="E5459" s="14">
        <v>327400.0</v>
      </c>
      <c r="F5459" s="14" t="s">
        <v>8410</v>
      </c>
      <c r="G5459" s="14" t="s">
        <v>8412</v>
      </c>
      <c r="H5459" s="14" t="s">
        <v>8413</v>
      </c>
      <c r="I5459" s="14">
        <v>0.397</v>
      </c>
      <c r="J5459" s="14">
        <v>0.499</v>
      </c>
      <c r="K5459" s="14">
        <v>0.7398027933878083</v>
      </c>
      <c r="L5459" s="14">
        <v>0.0685</v>
      </c>
      <c r="M5459" s="14">
        <v>0.0766</v>
      </c>
      <c r="N5459" s="14">
        <v>1.55E-6</v>
      </c>
      <c r="O5459" s="14">
        <v>0.111</v>
      </c>
      <c r="P5459" s="14">
        <v>0.367</v>
      </c>
      <c r="Q5459" s="14">
        <v>171.07</v>
      </c>
      <c r="R5459" s="14">
        <v>2.0</v>
      </c>
      <c r="S5459" s="14">
        <v>1.0</v>
      </c>
      <c r="T5459" s="14" t="s">
        <v>103</v>
      </c>
      <c r="U5459" s="14" t="s">
        <v>68</v>
      </c>
      <c r="V5459" s="16" t="s">
        <v>45</v>
      </c>
      <c r="W5459" s="17" t="s">
        <v>251</v>
      </c>
    </row>
    <row r="5460" ht="15.75" customHeight="1">
      <c r="A5460" s="14" t="s">
        <v>12752</v>
      </c>
      <c r="B5460" s="14" t="s">
        <v>12753</v>
      </c>
      <c r="C5460" s="14">
        <v>1986.0</v>
      </c>
      <c r="D5460" s="14">
        <v>68.0</v>
      </c>
      <c r="E5460" s="14">
        <v>229164.0</v>
      </c>
      <c r="F5460" s="14" t="s">
        <v>12754</v>
      </c>
      <c r="G5460" s="14" t="s">
        <v>12755</v>
      </c>
      <c r="H5460" s="14" t="s">
        <v>12756</v>
      </c>
      <c r="I5460" s="14">
        <v>0.722</v>
      </c>
      <c r="J5460" s="14">
        <v>0.961</v>
      </c>
      <c r="K5460" s="14">
        <v>0.871559044320759</v>
      </c>
      <c r="L5460" s="14">
        <v>0.0514</v>
      </c>
      <c r="M5460" s="14">
        <v>0.0883</v>
      </c>
      <c r="N5460" s="14">
        <v>0.61</v>
      </c>
      <c r="O5460" s="14">
        <v>0.278</v>
      </c>
      <c r="P5460" s="14">
        <v>0.911</v>
      </c>
      <c r="Q5460" s="14">
        <v>126.11</v>
      </c>
      <c r="R5460" s="14">
        <v>9.0</v>
      </c>
      <c r="S5460" s="14">
        <v>1.0</v>
      </c>
      <c r="T5460" s="14" t="s">
        <v>103</v>
      </c>
      <c r="U5460" s="14" t="s">
        <v>68</v>
      </c>
      <c r="V5460" s="16" t="s">
        <v>819</v>
      </c>
      <c r="W5460" s="17" t="s">
        <v>185</v>
      </c>
    </row>
    <row r="5461" ht="15.75" customHeight="1">
      <c r="A5461" s="14" t="s">
        <v>8415</v>
      </c>
      <c r="B5461" s="14" t="s">
        <v>8416</v>
      </c>
      <c r="C5461" s="14">
        <v>1998.0</v>
      </c>
      <c r="D5461" s="14">
        <v>68.0</v>
      </c>
      <c r="E5461" s="14">
        <v>366466.0</v>
      </c>
      <c r="F5461" s="14" t="s">
        <v>8417</v>
      </c>
      <c r="G5461" s="14" t="s">
        <v>8418</v>
      </c>
      <c r="H5461" s="14" t="s">
        <v>8420</v>
      </c>
      <c r="I5461" s="14">
        <v>0.426</v>
      </c>
      <c r="J5461" s="14">
        <v>0.813</v>
      </c>
      <c r="K5461" s="14">
        <v>0.8897183068275893</v>
      </c>
      <c r="L5461" s="14">
        <v>0.0318</v>
      </c>
      <c r="M5461" s="14">
        <v>1.94E-5</v>
      </c>
      <c r="N5461" s="14">
        <v>0.022</v>
      </c>
      <c r="O5461" s="14">
        <v>0.0937</v>
      </c>
      <c r="P5461" s="14">
        <v>0.228</v>
      </c>
      <c r="Q5461" s="14">
        <v>149.01</v>
      </c>
      <c r="R5461" s="14">
        <v>8.0</v>
      </c>
      <c r="S5461" s="14">
        <v>1.0</v>
      </c>
      <c r="T5461" s="14" t="s">
        <v>103</v>
      </c>
      <c r="U5461" s="14" t="s">
        <v>68</v>
      </c>
      <c r="V5461" s="16" t="s">
        <v>36</v>
      </c>
      <c r="W5461" s="17" t="s">
        <v>251</v>
      </c>
    </row>
    <row r="5462" ht="15.75" customHeight="1">
      <c r="A5462" s="14" t="s">
        <v>12758</v>
      </c>
      <c r="B5462" s="14" t="s">
        <v>12760</v>
      </c>
      <c r="C5462" s="14">
        <v>2016.0</v>
      </c>
      <c r="D5462" s="14">
        <v>68.0</v>
      </c>
      <c r="E5462" s="14">
        <v>224493.0</v>
      </c>
      <c r="F5462" s="14" t="s">
        <v>12761</v>
      </c>
      <c r="G5462" s="14" t="s">
        <v>6679</v>
      </c>
      <c r="H5462" s="14" t="s">
        <v>12762</v>
      </c>
      <c r="I5462" s="14">
        <v>0.592</v>
      </c>
      <c r="J5462" s="14">
        <v>0.788</v>
      </c>
      <c r="K5462" s="14">
        <v>0.8691634761219781</v>
      </c>
      <c r="L5462" s="14">
        <v>0.201</v>
      </c>
      <c r="M5462" s="14">
        <v>0.0599</v>
      </c>
      <c r="N5462" s="14">
        <v>2.54E-6</v>
      </c>
      <c r="O5462" s="14">
        <v>0.125</v>
      </c>
      <c r="P5462" s="14">
        <v>0.755</v>
      </c>
      <c r="Q5462" s="14">
        <v>89.95</v>
      </c>
      <c r="R5462" s="14">
        <v>6.0</v>
      </c>
      <c r="S5462" s="14">
        <v>0.0</v>
      </c>
      <c r="T5462" s="14" t="s">
        <v>103</v>
      </c>
      <c r="U5462" s="14" t="s">
        <v>68</v>
      </c>
      <c r="V5462" s="16" t="s">
        <v>181</v>
      </c>
      <c r="W5462" s="17" t="s">
        <v>185</v>
      </c>
    </row>
    <row r="5463" ht="15.75" customHeight="1">
      <c r="A5463" s="14" t="s">
        <v>12763</v>
      </c>
      <c r="B5463" s="14" t="s">
        <v>12764</v>
      </c>
      <c r="C5463" s="14">
        <v>2020.0</v>
      </c>
      <c r="D5463" s="14">
        <v>68.0</v>
      </c>
      <c r="E5463" s="14">
        <v>203064.0</v>
      </c>
      <c r="F5463" s="14" t="s">
        <v>12765</v>
      </c>
      <c r="G5463" s="14" t="s">
        <v>2714</v>
      </c>
      <c r="H5463" s="14" t="s">
        <v>12764</v>
      </c>
      <c r="I5463" s="14">
        <v>0.702</v>
      </c>
      <c r="J5463" s="14">
        <v>0.825</v>
      </c>
      <c r="K5463" s="14">
        <v>0.8934827711399594</v>
      </c>
      <c r="L5463" s="14">
        <v>0.0601</v>
      </c>
      <c r="M5463" s="14">
        <v>0.00883</v>
      </c>
      <c r="N5463" s="14">
        <v>0.0</v>
      </c>
      <c r="O5463" s="14">
        <v>0.0674</v>
      </c>
      <c r="P5463" s="14">
        <v>0.915</v>
      </c>
      <c r="Q5463" s="14">
        <v>102.98</v>
      </c>
      <c r="R5463" s="14">
        <v>6.0</v>
      </c>
      <c r="S5463" s="14">
        <v>0.0</v>
      </c>
      <c r="T5463" s="14" t="s">
        <v>103</v>
      </c>
      <c r="U5463" s="14" t="s">
        <v>68</v>
      </c>
      <c r="V5463" s="16" t="s">
        <v>819</v>
      </c>
      <c r="W5463" s="17" t="s">
        <v>185</v>
      </c>
    </row>
    <row r="5464" ht="15.75" customHeight="1">
      <c r="A5464" s="14" t="s">
        <v>23793</v>
      </c>
      <c r="B5464" s="14" t="s">
        <v>23794</v>
      </c>
      <c r="C5464" s="14">
        <v>2020.0</v>
      </c>
      <c r="D5464" s="14">
        <v>68.0</v>
      </c>
      <c r="E5464" s="14">
        <v>345240.0</v>
      </c>
      <c r="F5464" s="14" t="s">
        <v>9973</v>
      </c>
      <c r="G5464" s="14" t="s">
        <v>22377</v>
      </c>
      <c r="H5464" s="14" t="s">
        <v>23795</v>
      </c>
      <c r="I5464" s="14">
        <v>0.815</v>
      </c>
      <c r="J5464" s="14">
        <v>0.715</v>
      </c>
      <c r="K5464" s="14">
        <v>0.8750240626082815</v>
      </c>
      <c r="L5464" s="14">
        <v>0.207</v>
      </c>
      <c r="M5464" s="14">
        <v>0.3</v>
      </c>
      <c r="N5464" s="14">
        <v>4.83E-6</v>
      </c>
      <c r="O5464" s="14">
        <v>0.091</v>
      </c>
      <c r="P5464" s="14">
        <v>0.786</v>
      </c>
      <c r="Q5464" s="14">
        <v>176.01</v>
      </c>
      <c r="R5464" s="14">
        <v>4.0</v>
      </c>
      <c r="S5464" s="14">
        <v>0.0</v>
      </c>
      <c r="T5464" s="14" t="s">
        <v>1264</v>
      </c>
      <c r="U5464" s="14" t="s">
        <v>68</v>
      </c>
      <c r="V5464" s="16" t="s">
        <v>181</v>
      </c>
      <c r="W5464" s="17" t="s">
        <v>185</v>
      </c>
    </row>
    <row r="5465" ht="15.75" customHeight="1">
      <c r="A5465" s="14" t="s">
        <v>23796</v>
      </c>
      <c r="B5465" s="14" t="s">
        <v>23797</v>
      </c>
      <c r="C5465" s="14">
        <v>2000.0</v>
      </c>
      <c r="D5465" s="14">
        <v>68.0</v>
      </c>
      <c r="E5465" s="14">
        <v>288946.0</v>
      </c>
      <c r="F5465" s="14" t="s">
        <v>5520</v>
      </c>
      <c r="G5465" s="14" t="s">
        <v>23798</v>
      </c>
      <c r="H5465" s="14" t="s">
        <v>23799</v>
      </c>
      <c r="I5465" s="14">
        <v>0.573</v>
      </c>
      <c r="J5465" s="14">
        <v>0.642</v>
      </c>
      <c r="K5465" s="14">
        <v>0.8274763116628351</v>
      </c>
      <c r="L5465" s="14">
        <v>0.0272</v>
      </c>
      <c r="M5465" s="14">
        <v>0.189</v>
      </c>
      <c r="N5465" s="14">
        <v>0.0</v>
      </c>
      <c r="O5465" s="14">
        <v>0.221</v>
      </c>
      <c r="P5465" s="14">
        <v>0.492</v>
      </c>
      <c r="Q5465" s="14">
        <v>140.26</v>
      </c>
      <c r="R5465" s="14">
        <v>11.0</v>
      </c>
      <c r="S5465" s="14">
        <v>1.0</v>
      </c>
      <c r="T5465" s="14" t="s">
        <v>1264</v>
      </c>
      <c r="U5465" s="14" t="s">
        <v>94</v>
      </c>
      <c r="V5465" s="16" t="s">
        <v>54</v>
      </c>
      <c r="W5465" s="17" t="s">
        <v>251</v>
      </c>
    </row>
    <row r="5466" ht="15.75" customHeight="1">
      <c r="A5466" s="14" t="s">
        <v>23800</v>
      </c>
      <c r="B5466" s="14" t="s">
        <v>23801</v>
      </c>
      <c r="C5466" s="14">
        <v>2000.0</v>
      </c>
      <c r="D5466" s="14">
        <v>68.0</v>
      </c>
      <c r="E5466" s="14">
        <v>231080.0</v>
      </c>
      <c r="F5466" s="14" t="s">
        <v>20108</v>
      </c>
      <c r="G5466" s="14" t="s">
        <v>9887</v>
      </c>
      <c r="H5466" s="14" t="s">
        <v>23802</v>
      </c>
      <c r="I5466" s="14">
        <v>0.851</v>
      </c>
      <c r="J5466" s="14">
        <v>0.843</v>
      </c>
      <c r="K5466" s="14">
        <v>0.8631745556250258</v>
      </c>
      <c r="L5466" s="14">
        <v>0.0475</v>
      </c>
      <c r="M5466" s="14">
        <v>0.088</v>
      </c>
      <c r="N5466" s="14">
        <v>0.0</v>
      </c>
      <c r="O5466" s="14">
        <v>0.0665</v>
      </c>
      <c r="P5466" s="14">
        <v>0.888</v>
      </c>
      <c r="Q5466" s="14">
        <v>97.05</v>
      </c>
      <c r="R5466" s="14">
        <v>10.0</v>
      </c>
      <c r="S5466" s="14">
        <v>1.0</v>
      </c>
      <c r="T5466" s="14" t="s">
        <v>1264</v>
      </c>
      <c r="U5466" s="14" t="s">
        <v>94</v>
      </c>
      <c r="V5466" s="16" t="s">
        <v>560</v>
      </c>
      <c r="W5466" s="17" t="s">
        <v>185</v>
      </c>
    </row>
    <row r="5467" ht="15.75" customHeight="1">
      <c r="A5467" s="14" t="s">
        <v>12766</v>
      </c>
      <c r="B5467" s="14" t="s">
        <v>12767</v>
      </c>
      <c r="C5467" s="14">
        <v>2008.0</v>
      </c>
      <c r="D5467" s="14">
        <v>68.0</v>
      </c>
      <c r="E5467" s="14">
        <v>312892.0</v>
      </c>
      <c r="F5467" s="14" t="s">
        <v>7573</v>
      </c>
      <c r="G5467" s="14" t="s">
        <v>7574</v>
      </c>
      <c r="H5467" s="14" t="s">
        <v>8731</v>
      </c>
      <c r="I5467" s="14">
        <v>0.488</v>
      </c>
      <c r="J5467" s="14">
        <v>0.57</v>
      </c>
      <c r="K5467" s="14">
        <v>0.8546617329186434</v>
      </c>
      <c r="L5467" s="14">
        <v>0.0775</v>
      </c>
      <c r="M5467" s="14">
        <v>0.251</v>
      </c>
      <c r="N5467" s="14">
        <v>0.0</v>
      </c>
      <c r="O5467" s="14">
        <v>0.107</v>
      </c>
      <c r="P5467" s="14">
        <v>0.668</v>
      </c>
      <c r="Q5467" s="14">
        <v>169.7</v>
      </c>
      <c r="R5467" s="14">
        <v>9.0</v>
      </c>
      <c r="S5467" s="14">
        <v>1.0</v>
      </c>
      <c r="T5467" s="14" t="s">
        <v>104</v>
      </c>
      <c r="U5467" s="14" t="s">
        <v>94</v>
      </c>
      <c r="V5467" s="16" t="s">
        <v>407</v>
      </c>
      <c r="W5467" s="17" t="s">
        <v>185</v>
      </c>
    </row>
    <row r="5468" ht="15.75" customHeight="1">
      <c r="A5468" s="14" t="s">
        <v>23803</v>
      </c>
      <c r="B5468" s="14" t="s">
        <v>23804</v>
      </c>
      <c r="C5468" s="14">
        <v>2002.0</v>
      </c>
      <c r="D5468" s="14">
        <v>68.0</v>
      </c>
      <c r="E5468" s="14">
        <v>259440.0</v>
      </c>
      <c r="F5468" s="14" t="s">
        <v>5520</v>
      </c>
      <c r="G5468" s="14" t="s">
        <v>23805</v>
      </c>
      <c r="H5468" s="14" t="s">
        <v>23806</v>
      </c>
      <c r="I5468" s="14">
        <v>0.653</v>
      </c>
      <c r="J5468" s="14">
        <v>0.858</v>
      </c>
      <c r="K5468" s="14">
        <v>0.8751096186153807</v>
      </c>
      <c r="L5468" s="14">
        <v>0.0307</v>
      </c>
      <c r="M5468" s="14">
        <v>0.0235</v>
      </c>
      <c r="N5468" s="14">
        <v>0.0</v>
      </c>
      <c r="O5468" s="14">
        <v>0.11</v>
      </c>
      <c r="P5468" s="14">
        <v>0.583</v>
      </c>
      <c r="Q5468" s="14">
        <v>127.98</v>
      </c>
      <c r="R5468" s="14">
        <v>10.0</v>
      </c>
      <c r="S5468" s="14">
        <v>0.0</v>
      </c>
      <c r="T5468" s="14" t="s">
        <v>1264</v>
      </c>
      <c r="U5468" s="14" t="s">
        <v>94</v>
      </c>
      <c r="V5468" s="16" t="s">
        <v>333</v>
      </c>
      <c r="W5468" s="17" t="s">
        <v>185</v>
      </c>
    </row>
    <row r="5469" ht="15.75" customHeight="1">
      <c r="A5469" s="14" t="s">
        <v>12770</v>
      </c>
      <c r="B5469" s="14" t="s">
        <v>12771</v>
      </c>
      <c r="C5469" s="14">
        <v>2011.0</v>
      </c>
      <c r="D5469" s="14">
        <v>68.0</v>
      </c>
      <c r="E5469" s="14">
        <v>201000.0</v>
      </c>
      <c r="F5469" s="14" t="s">
        <v>12772</v>
      </c>
      <c r="G5469" s="14" t="s">
        <v>2106</v>
      </c>
      <c r="H5469" s="14" t="s">
        <v>7426</v>
      </c>
      <c r="I5469" s="14">
        <v>0.691</v>
      </c>
      <c r="J5469" s="14">
        <v>0.921</v>
      </c>
      <c r="K5469" s="14">
        <v>0.9380788398404792</v>
      </c>
      <c r="L5469" s="14">
        <v>0.0533</v>
      </c>
      <c r="M5469" s="14">
        <v>0.173</v>
      </c>
      <c r="N5469" s="14">
        <v>0.0</v>
      </c>
      <c r="O5469" s="14">
        <v>0.331</v>
      </c>
      <c r="P5469" s="14">
        <v>0.8</v>
      </c>
      <c r="Q5469" s="14">
        <v>130.07</v>
      </c>
      <c r="R5469" s="14">
        <v>8.0</v>
      </c>
      <c r="S5469" s="14">
        <v>0.0</v>
      </c>
      <c r="T5469" s="14" t="s">
        <v>103</v>
      </c>
      <c r="U5469" s="14" t="s">
        <v>35</v>
      </c>
      <c r="V5469" s="16" t="s">
        <v>560</v>
      </c>
      <c r="W5469" s="17" t="s">
        <v>185</v>
      </c>
    </row>
    <row r="5470" ht="15.75" customHeight="1">
      <c r="A5470" s="14" t="s">
        <v>12774</v>
      </c>
      <c r="B5470" s="14" t="s">
        <v>12775</v>
      </c>
      <c r="C5470" s="14">
        <v>2017.0</v>
      </c>
      <c r="D5470" s="78">
        <v>69.0</v>
      </c>
      <c r="E5470" s="14">
        <v>377704.0</v>
      </c>
      <c r="F5470" s="14" t="s">
        <v>401</v>
      </c>
      <c r="G5470" s="14" t="s">
        <v>5759</v>
      </c>
      <c r="H5470" s="14" t="s">
        <v>12776</v>
      </c>
      <c r="I5470" s="14">
        <v>0.514</v>
      </c>
      <c r="J5470" s="14">
        <v>0.932</v>
      </c>
      <c r="K5470" s="14">
        <v>0.8168887557842943</v>
      </c>
      <c r="L5470" s="14">
        <v>0.0784</v>
      </c>
      <c r="M5470" s="14">
        <v>0.0508</v>
      </c>
      <c r="N5470" s="14">
        <v>1.06E-6</v>
      </c>
      <c r="O5470" s="14">
        <v>0.238</v>
      </c>
      <c r="P5470" s="14">
        <v>0.607</v>
      </c>
      <c r="Q5470" s="14">
        <v>152.079</v>
      </c>
      <c r="R5470" s="14">
        <v>7.0</v>
      </c>
      <c r="S5470" s="14">
        <v>1.0</v>
      </c>
      <c r="T5470" s="14" t="s">
        <v>34</v>
      </c>
      <c r="U5470" s="14" t="s">
        <v>35</v>
      </c>
      <c r="V5470" s="16" t="s">
        <v>407</v>
      </c>
      <c r="W5470" s="17" t="s">
        <v>185</v>
      </c>
    </row>
    <row r="5471" ht="15.75" customHeight="1">
      <c r="A5471" s="14" t="s">
        <v>12778</v>
      </c>
      <c r="B5471" s="14" t="s">
        <v>12779</v>
      </c>
      <c r="C5471" s="14">
        <v>2017.0</v>
      </c>
      <c r="D5471" s="77">
        <v>69.0</v>
      </c>
      <c r="E5471" s="14">
        <v>297000.0</v>
      </c>
      <c r="F5471" s="14" t="s">
        <v>26</v>
      </c>
      <c r="G5471" s="14" t="s">
        <v>12780</v>
      </c>
      <c r="H5471" s="14" t="s">
        <v>12779</v>
      </c>
      <c r="I5471" s="14">
        <v>0.519</v>
      </c>
      <c r="J5471" s="14">
        <v>0.624</v>
      </c>
      <c r="K5471" s="14">
        <v>0.8508758796044988</v>
      </c>
      <c r="L5471" s="14">
        <v>0.0386</v>
      </c>
      <c r="M5471" s="14">
        <v>0.465</v>
      </c>
      <c r="N5471" s="14">
        <v>0.0</v>
      </c>
      <c r="O5471" s="14">
        <v>0.106</v>
      </c>
      <c r="P5471" s="14">
        <v>0.543</v>
      </c>
      <c r="Q5471" s="14">
        <v>79.927</v>
      </c>
      <c r="R5471" s="14">
        <v>7.0</v>
      </c>
      <c r="S5471" s="14">
        <v>0.0</v>
      </c>
      <c r="T5471" s="14" t="s">
        <v>34</v>
      </c>
      <c r="U5471" s="14" t="s">
        <v>35</v>
      </c>
      <c r="V5471" s="16" t="s">
        <v>333</v>
      </c>
      <c r="W5471" s="17" t="s">
        <v>185</v>
      </c>
    </row>
    <row r="5472" ht="15.75" customHeight="1">
      <c r="A5472" s="14" t="s">
        <v>8423</v>
      </c>
      <c r="B5472" s="14" t="s">
        <v>8424</v>
      </c>
      <c r="C5472" s="14">
        <v>2021.0</v>
      </c>
      <c r="D5472" s="78">
        <v>69.0</v>
      </c>
      <c r="E5472" s="14">
        <v>341658.0</v>
      </c>
      <c r="F5472" s="14" t="s">
        <v>424</v>
      </c>
      <c r="G5472" s="14" t="s">
        <v>3041</v>
      </c>
      <c r="H5472" s="14" t="s">
        <v>8425</v>
      </c>
      <c r="I5472" s="14">
        <v>0.326</v>
      </c>
      <c r="J5472" s="14">
        <v>0.202</v>
      </c>
      <c r="K5472" s="14">
        <v>0.6982653519410891</v>
      </c>
      <c r="L5472" s="14">
        <v>0.0317</v>
      </c>
      <c r="M5472" s="14">
        <v>0.898</v>
      </c>
      <c r="N5472" s="14">
        <v>9.88E-6</v>
      </c>
      <c r="O5472" s="14">
        <v>0.144</v>
      </c>
      <c r="P5472" s="14">
        <v>0.183</v>
      </c>
      <c r="Q5472" s="14">
        <v>102.321</v>
      </c>
      <c r="R5472" s="14">
        <v>3.0</v>
      </c>
      <c r="S5472" s="14">
        <v>0.0</v>
      </c>
      <c r="T5472" s="14" t="s">
        <v>34</v>
      </c>
      <c r="U5472" s="14" t="s">
        <v>35</v>
      </c>
      <c r="V5472" s="16" t="s">
        <v>58</v>
      </c>
      <c r="W5472" s="17" t="s">
        <v>251</v>
      </c>
    </row>
    <row r="5473" ht="15.75" customHeight="1">
      <c r="A5473" s="14" t="s">
        <v>8430</v>
      </c>
      <c r="B5473" s="14" t="s">
        <v>8431</v>
      </c>
      <c r="C5473" s="14">
        <v>2020.0</v>
      </c>
      <c r="D5473" s="77">
        <v>69.0</v>
      </c>
      <c r="E5473" s="14">
        <v>375500.0</v>
      </c>
      <c r="F5473" s="14" t="s">
        <v>453</v>
      </c>
      <c r="G5473" s="14" t="s">
        <v>2295</v>
      </c>
      <c r="H5473" s="14" t="s">
        <v>8432</v>
      </c>
      <c r="I5473" s="14">
        <v>0.152</v>
      </c>
      <c r="J5473" s="14">
        <v>0.532</v>
      </c>
      <c r="K5473" s="14">
        <v>0.8337219001810853</v>
      </c>
      <c r="L5473" s="14">
        <v>0.0333</v>
      </c>
      <c r="M5473" s="14">
        <v>0.107</v>
      </c>
      <c r="N5473" s="14">
        <v>4.05E-6</v>
      </c>
      <c r="O5473" s="14">
        <v>0.107</v>
      </c>
      <c r="P5473" s="14">
        <v>0.285</v>
      </c>
      <c r="Q5473" s="14">
        <v>79.861</v>
      </c>
      <c r="R5473" s="14">
        <v>10.0</v>
      </c>
      <c r="S5473" s="14">
        <v>1.0</v>
      </c>
      <c r="T5473" s="14" t="s">
        <v>34</v>
      </c>
      <c r="U5473" s="14" t="s">
        <v>35</v>
      </c>
      <c r="V5473" s="16" t="s">
        <v>36</v>
      </c>
      <c r="W5473" s="17" t="s">
        <v>251</v>
      </c>
    </row>
    <row r="5474" ht="15.75" customHeight="1">
      <c r="A5474" s="14" t="s">
        <v>8437</v>
      </c>
      <c r="B5474" s="14" t="s">
        <v>8439</v>
      </c>
      <c r="C5474" s="14">
        <v>2017.0</v>
      </c>
      <c r="D5474" s="78">
        <v>69.0</v>
      </c>
      <c r="E5474" s="14">
        <v>257666.0</v>
      </c>
      <c r="F5474" s="14" t="s">
        <v>26</v>
      </c>
      <c r="G5474" s="14" t="s">
        <v>8440</v>
      </c>
      <c r="H5474" s="14" t="s">
        <v>8441</v>
      </c>
      <c r="I5474" s="14">
        <v>0.628</v>
      </c>
      <c r="J5474" s="14">
        <v>0.987</v>
      </c>
      <c r="K5474" s="14">
        <v>0.9468269415663846</v>
      </c>
      <c r="L5474" s="14">
        <v>0.15</v>
      </c>
      <c r="M5474" s="14">
        <v>4.67E-4</v>
      </c>
      <c r="N5474" s="14">
        <v>0.152</v>
      </c>
      <c r="O5474" s="14">
        <v>0.129</v>
      </c>
      <c r="P5474" s="14">
        <v>0.297</v>
      </c>
      <c r="Q5474" s="14">
        <v>75.015</v>
      </c>
      <c r="R5474" s="14">
        <v>1.0</v>
      </c>
      <c r="S5474" s="14">
        <v>1.0</v>
      </c>
      <c r="T5474" s="14" t="s">
        <v>34</v>
      </c>
      <c r="U5474" s="14" t="s">
        <v>35</v>
      </c>
      <c r="V5474" s="16" t="s">
        <v>36</v>
      </c>
      <c r="W5474" s="17" t="s">
        <v>251</v>
      </c>
    </row>
    <row r="5475" ht="15.75" customHeight="1">
      <c r="A5475" s="14" t="s">
        <v>8445</v>
      </c>
      <c r="B5475" s="14" t="s">
        <v>5633</v>
      </c>
      <c r="C5475" s="14">
        <v>2021.0</v>
      </c>
      <c r="D5475" s="77">
        <v>69.0</v>
      </c>
      <c r="E5475" s="14">
        <v>318048.0</v>
      </c>
      <c r="F5475" s="14" t="s">
        <v>26</v>
      </c>
      <c r="G5475" s="14" t="s">
        <v>8448</v>
      </c>
      <c r="H5475" s="14" t="s">
        <v>5633</v>
      </c>
      <c r="I5475" s="14">
        <v>0.385</v>
      </c>
      <c r="J5475" s="14">
        <v>0.76</v>
      </c>
      <c r="K5475" s="14">
        <v>0.7706885119506623</v>
      </c>
      <c r="L5475" s="14">
        <v>0.0741</v>
      </c>
      <c r="M5475" s="14">
        <v>0.552</v>
      </c>
      <c r="N5475" s="14">
        <v>1.02E-4</v>
      </c>
      <c r="O5475" s="14">
        <v>0.11</v>
      </c>
      <c r="P5475" s="14">
        <v>0.112</v>
      </c>
      <c r="Q5475" s="14">
        <v>88.925</v>
      </c>
      <c r="R5475" s="14">
        <v>10.0</v>
      </c>
      <c r="S5475" s="14">
        <v>1.0</v>
      </c>
      <c r="T5475" s="14" t="s">
        <v>34</v>
      </c>
      <c r="U5475" s="14" t="s">
        <v>35</v>
      </c>
      <c r="V5475" s="16" t="s">
        <v>58</v>
      </c>
      <c r="W5475" s="17" t="s">
        <v>251</v>
      </c>
    </row>
    <row r="5476" ht="15.75" customHeight="1">
      <c r="A5476" s="14" t="s">
        <v>8451</v>
      </c>
      <c r="B5476" s="14" t="s">
        <v>8452</v>
      </c>
      <c r="C5476" s="14">
        <v>2021.0</v>
      </c>
      <c r="D5476" s="78">
        <v>69.0</v>
      </c>
      <c r="E5476" s="14">
        <v>276075.0</v>
      </c>
      <c r="F5476" s="14" t="s">
        <v>26</v>
      </c>
      <c r="G5476" s="14" t="s">
        <v>586</v>
      </c>
      <c r="H5476" s="14" t="s">
        <v>8452</v>
      </c>
      <c r="I5476" s="14">
        <v>0.3</v>
      </c>
      <c r="J5476" s="14">
        <v>0.418</v>
      </c>
      <c r="K5476" s="14">
        <v>0.790323615579956</v>
      </c>
      <c r="L5476" s="14">
        <v>0.0322</v>
      </c>
      <c r="M5476" s="14">
        <v>0.857</v>
      </c>
      <c r="N5476" s="14">
        <v>0.0</v>
      </c>
      <c r="O5476" s="14">
        <v>0.346</v>
      </c>
      <c r="P5476" s="14">
        <v>0.166</v>
      </c>
      <c r="Q5476" s="14">
        <v>149.805</v>
      </c>
      <c r="R5476" s="14">
        <v>9.0</v>
      </c>
      <c r="S5476" s="14">
        <v>0.0</v>
      </c>
      <c r="T5476" s="14" t="s">
        <v>34</v>
      </c>
      <c r="U5476" s="14" t="s">
        <v>35</v>
      </c>
      <c r="V5476" s="16" t="s">
        <v>58</v>
      </c>
      <c r="W5476" s="17" t="s">
        <v>251</v>
      </c>
    </row>
    <row r="5477" ht="15.75" customHeight="1">
      <c r="A5477" s="14" t="s">
        <v>8458</v>
      </c>
      <c r="B5477" s="14" t="s">
        <v>8459</v>
      </c>
      <c r="C5477" s="14">
        <v>2015.0</v>
      </c>
      <c r="D5477" s="77">
        <v>69.0</v>
      </c>
      <c r="E5477" s="14">
        <v>37546.0</v>
      </c>
      <c r="F5477" s="14" t="s">
        <v>413</v>
      </c>
      <c r="G5477" s="14" t="s">
        <v>8462</v>
      </c>
      <c r="H5477" s="14" t="s">
        <v>8463</v>
      </c>
      <c r="I5477" s="14">
        <v>0.907</v>
      </c>
      <c r="J5477" s="14">
        <v>0.496</v>
      </c>
      <c r="K5477" s="14">
        <v>0.8305563279184106</v>
      </c>
      <c r="L5477" s="14">
        <v>0.227</v>
      </c>
      <c r="M5477" s="14">
        <v>0.827</v>
      </c>
      <c r="N5477" s="14">
        <v>0.0</v>
      </c>
      <c r="O5477" s="14">
        <v>0.1</v>
      </c>
      <c r="P5477" s="14">
        <v>0.342</v>
      </c>
      <c r="Q5477" s="14">
        <v>110.202</v>
      </c>
      <c r="R5477" s="14">
        <v>4.0</v>
      </c>
      <c r="S5477" s="14">
        <v>1.0</v>
      </c>
      <c r="T5477" s="14" t="s">
        <v>34</v>
      </c>
      <c r="U5477" s="14" t="s">
        <v>35</v>
      </c>
      <c r="V5477" s="16" t="s">
        <v>45</v>
      </c>
      <c r="W5477" s="17" t="s">
        <v>251</v>
      </c>
    </row>
    <row r="5478" ht="15.75" customHeight="1">
      <c r="A5478" s="14" t="s">
        <v>8466</v>
      </c>
      <c r="B5478" s="14" t="s">
        <v>8467</v>
      </c>
      <c r="C5478" s="14">
        <v>2020.0</v>
      </c>
      <c r="D5478" s="78">
        <v>69.0</v>
      </c>
      <c r="E5478" s="14">
        <v>230547.0</v>
      </c>
      <c r="F5478" s="14" t="s">
        <v>341</v>
      </c>
      <c r="G5478" s="14" t="s">
        <v>8470</v>
      </c>
      <c r="H5478" s="14" t="s">
        <v>8467</v>
      </c>
      <c r="I5478" s="14">
        <v>0.278</v>
      </c>
      <c r="J5478" s="14">
        <v>0.561</v>
      </c>
      <c r="K5478" s="14">
        <v>0.7935105768444056</v>
      </c>
      <c r="L5478" s="14">
        <v>0.0424</v>
      </c>
      <c r="M5478" s="14">
        <v>0.778</v>
      </c>
      <c r="N5478" s="14">
        <v>0.0</v>
      </c>
      <c r="O5478" s="14">
        <v>0.14</v>
      </c>
      <c r="P5478" s="14">
        <v>0.417</v>
      </c>
      <c r="Q5478" s="14">
        <v>145.889</v>
      </c>
      <c r="R5478" s="14">
        <v>11.0</v>
      </c>
      <c r="S5478" s="14">
        <v>1.0</v>
      </c>
      <c r="T5478" s="14" t="s">
        <v>34</v>
      </c>
      <c r="U5478" s="14" t="s">
        <v>35</v>
      </c>
      <c r="V5478" s="16" t="s">
        <v>54</v>
      </c>
      <c r="W5478" s="17" t="s">
        <v>251</v>
      </c>
    </row>
    <row r="5479" ht="15.75" customHeight="1">
      <c r="A5479" s="14" t="s">
        <v>8474</v>
      </c>
      <c r="B5479" s="14" t="s">
        <v>8475</v>
      </c>
      <c r="C5479" s="14">
        <v>2020.0</v>
      </c>
      <c r="D5479" s="77">
        <v>69.0</v>
      </c>
      <c r="E5479" s="14">
        <v>219136.0</v>
      </c>
      <c r="F5479" s="14" t="s">
        <v>26</v>
      </c>
      <c r="G5479" s="14" t="s">
        <v>8476</v>
      </c>
      <c r="H5479" s="14" t="s">
        <v>8478</v>
      </c>
      <c r="I5479" s="14">
        <v>0.454</v>
      </c>
      <c r="J5479" s="14">
        <v>0.581</v>
      </c>
      <c r="K5479" s="14">
        <v>0.811028169297991</v>
      </c>
      <c r="L5479" s="14">
        <v>0.0316</v>
      </c>
      <c r="M5479" s="14">
        <v>0.725</v>
      </c>
      <c r="N5479" s="14">
        <v>0.0</v>
      </c>
      <c r="O5479" s="14">
        <v>0.112</v>
      </c>
      <c r="P5479" s="14">
        <v>0.272</v>
      </c>
      <c r="Q5479" s="14">
        <v>101.112</v>
      </c>
      <c r="R5479" s="14">
        <v>0.0</v>
      </c>
      <c r="S5479" s="14">
        <v>0.0</v>
      </c>
      <c r="T5479" s="14" t="s">
        <v>34</v>
      </c>
      <c r="U5479" s="14" t="s">
        <v>35</v>
      </c>
      <c r="V5479" s="16" t="s">
        <v>36</v>
      </c>
      <c r="W5479" s="17" t="s">
        <v>251</v>
      </c>
    </row>
    <row r="5480" ht="15.75" customHeight="1">
      <c r="A5480" s="14" t="s">
        <v>8482</v>
      </c>
      <c r="B5480" s="14" t="s">
        <v>8483</v>
      </c>
      <c r="C5480" s="14">
        <v>2021.0</v>
      </c>
      <c r="D5480" s="78">
        <v>69.0</v>
      </c>
      <c r="E5480" s="14">
        <v>186048.0</v>
      </c>
      <c r="F5480" s="14" t="s">
        <v>312</v>
      </c>
      <c r="G5480" s="14" t="s">
        <v>8485</v>
      </c>
      <c r="H5480" s="14" t="s">
        <v>8486</v>
      </c>
      <c r="I5480" s="14">
        <v>0.627</v>
      </c>
      <c r="J5480" s="14">
        <v>0.88</v>
      </c>
      <c r="K5480" s="14">
        <v>0.8925630440636417</v>
      </c>
      <c r="L5480" s="14">
        <v>0.0454</v>
      </c>
      <c r="M5480" s="14">
        <v>0.155</v>
      </c>
      <c r="N5480" s="14">
        <v>0.00454</v>
      </c>
      <c r="O5480" s="14">
        <v>0.0841</v>
      </c>
      <c r="P5480" s="14">
        <v>0.31</v>
      </c>
      <c r="Q5480" s="14">
        <v>80.017</v>
      </c>
      <c r="R5480" s="14">
        <v>7.0</v>
      </c>
      <c r="S5480" s="14">
        <v>1.0</v>
      </c>
      <c r="T5480" s="14" t="s">
        <v>34</v>
      </c>
      <c r="U5480" s="14" t="s">
        <v>35</v>
      </c>
      <c r="V5480" s="16" t="s">
        <v>45</v>
      </c>
      <c r="W5480" s="17" t="s">
        <v>251</v>
      </c>
    </row>
    <row r="5481" ht="15.75" customHeight="1">
      <c r="A5481" s="14" t="s">
        <v>12783</v>
      </c>
      <c r="B5481" s="14" t="s">
        <v>12784</v>
      </c>
      <c r="C5481" s="14">
        <v>1996.0</v>
      </c>
      <c r="D5481" s="77">
        <v>69.0</v>
      </c>
      <c r="E5481" s="14">
        <v>226826.0</v>
      </c>
      <c r="F5481" s="14" t="s">
        <v>12785</v>
      </c>
      <c r="G5481" s="14" t="s">
        <v>12786</v>
      </c>
      <c r="H5481" s="14" t="s">
        <v>12787</v>
      </c>
      <c r="I5481" s="14">
        <v>0.566</v>
      </c>
      <c r="J5481" s="14">
        <v>0.239</v>
      </c>
      <c r="K5481" s="14">
        <v>0.6336919555828784</v>
      </c>
      <c r="L5481" s="14">
        <v>0.0321</v>
      </c>
      <c r="M5481" s="14">
        <v>0.885</v>
      </c>
      <c r="N5481" s="14">
        <v>5.08E-4</v>
      </c>
      <c r="O5481" s="14">
        <v>0.199</v>
      </c>
      <c r="P5481" s="14">
        <v>0.646</v>
      </c>
      <c r="Q5481" s="14">
        <v>136.466</v>
      </c>
      <c r="R5481" s="14">
        <v>10.0</v>
      </c>
      <c r="S5481" s="14">
        <v>0.0</v>
      </c>
      <c r="T5481" s="14" t="s">
        <v>34</v>
      </c>
      <c r="U5481" s="14" t="s">
        <v>35</v>
      </c>
      <c r="V5481" s="16" t="s">
        <v>407</v>
      </c>
      <c r="W5481" s="17" t="s">
        <v>185</v>
      </c>
    </row>
    <row r="5482" ht="15.75" customHeight="1">
      <c r="A5482" s="14" t="s">
        <v>12788</v>
      </c>
      <c r="B5482" s="14" t="s">
        <v>12789</v>
      </c>
      <c r="C5482" s="14">
        <v>2021.0</v>
      </c>
      <c r="D5482" s="14">
        <v>69.0</v>
      </c>
      <c r="E5482" s="14">
        <v>170344.0</v>
      </c>
      <c r="F5482" s="14" t="s">
        <v>2909</v>
      </c>
      <c r="G5482" s="14" t="s">
        <v>12791</v>
      </c>
      <c r="H5482" s="14" t="s">
        <v>12793</v>
      </c>
      <c r="I5482" s="14">
        <v>0.813</v>
      </c>
      <c r="J5482" s="14">
        <v>0.415</v>
      </c>
      <c r="K5482" s="14">
        <v>0.8477316963435987</v>
      </c>
      <c r="L5482" s="14">
        <v>0.0349</v>
      </c>
      <c r="M5482" s="14">
        <v>0.777</v>
      </c>
      <c r="N5482" s="14">
        <v>0.0</v>
      </c>
      <c r="O5482" s="14">
        <v>0.131</v>
      </c>
      <c r="P5482" s="14">
        <v>0.667</v>
      </c>
      <c r="Q5482" s="14">
        <v>91.921</v>
      </c>
      <c r="R5482" s="14">
        <v>0.0</v>
      </c>
      <c r="S5482" s="14">
        <v>1.0</v>
      </c>
      <c r="T5482" s="14" t="s">
        <v>103</v>
      </c>
      <c r="U5482" s="14" t="s">
        <v>35</v>
      </c>
      <c r="V5482" s="16" t="s">
        <v>407</v>
      </c>
      <c r="W5482" s="17" t="s">
        <v>185</v>
      </c>
    </row>
    <row r="5483" ht="15.75" customHeight="1">
      <c r="A5483" s="14" t="s">
        <v>8491</v>
      </c>
      <c r="B5483" s="14" t="s">
        <v>8493</v>
      </c>
      <c r="C5483" s="14">
        <v>2005.0</v>
      </c>
      <c r="D5483" s="14">
        <v>69.0</v>
      </c>
      <c r="E5483" s="14">
        <v>221840.0</v>
      </c>
      <c r="F5483" s="14" t="s">
        <v>3538</v>
      </c>
      <c r="G5483" s="14" t="s">
        <v>8495</v>
      </c>
      <c r="H5483" s="14" t="s">
        <v>8496</v>
      </c>
      <c r="I5483" s="14">
        <v>0.644</v>
      </c>
      <c r="J5483" s="14">
        <v>0.981</v>
      </c>
      <c r="K5483" s="14">
        <v>0.8323743930692711</v>
      </c>
      <c r="L5483" s="14">
        <v>0.0439</v>
      </c>
      <c r="M5483" s="14">
        <v>0.0271</v>
      </c>
      <c r="N5483" s="14">
        <v>9.67E-5</v>
      </c>
      <c r="O5483" s="14">
        <v>0.11</v>
      </c>
      <c r="P5483" s="14">
        <v>0.379</v>
      </c>
      <c r="Q5483" s="14">
        <v>140.012</v>
      </c>
      <c r="R5483" s="14">
        <v>7.0</v>
      </c>
      <c r="S5483" s="14">
        <v>0.0</v>
      </c>
      <c r="T5483" s="14" t="s">
        <v>103</v>
      </c>
      <c r="U5483" s="14" t="s">
        <v>35</v>
      </c>
      <c r="V5483" s="16" t="s">
        <v>45</v>
      </c>
      <c r="W5483" s="17" t="s">
        <v>251</v>
      </c>
    </row>
    <row r="5484" ht="15.75" customHeight="1">
      <c r="A5484" s="14" t="s">
        <v>12796</v>
      </c>
      <c r="B5484" s="14" t="s">
        <v>12797</v>
      </c>
      <c r="C5484" s="14">
        <v>2010.0</v>
      </c>
      <c r="D5484" s="14">
        <v>69.0</v>
      </c>
      <c r="E5484" s="14">
        <v>187426.0</v>
      </c>
      <c r="F5484" s="14" t="s">
        <v>2074</v>
      </c>
      <c r="G5484" s="14" t="s">
        <v>2106</v>
      </c>
      <c r="H5484" s="14" t="s">
        <v>12798</v>
      </c>
      <c r="I5484" s="14">
        <v>0.714</v>
      </c>
      <c r="J5484" s="14">
        <v>0.816</v>
      </c>
      <c r="K5484" s="14">
        <v>0.8800504780253664</v>
      </c>
      <c r="L5484" s="14">
        <v>0.0796</v>
      </c>
      <c r="M5484" s="14">
        <v>0.21</v>
      </c>
      <c r="N5484" s="14">
        <v>0.0</v>
      </c>
      <c r="O5484" s="14">
        <v>0.196</v>
      </c>
      <c r="P5484" s="14">
        <v>0.624</v>
      </c>
      <c r="Q5484" s="14">
        <v>129.822</v>
      </c>
      <c r="R5484" s="14">
        <v>10.0</v>
      </c>
      <c r="S5484" s="14">
        <v>1.0</v>
      </c>
      <c r="T5484" s="14" t="s">
        <v>103</v>
      </c>
      <c r="U5484" s="14" t="s">
        <v>35</v>
      </c>
      <c r="V5484" s="16" t="s">
        <v>407</v>
      </c>
      <c r="W5484" s="17" t="s">
        <v>185</v>
      </c>
    </row>
    <row r="5485" ht="15.75" customHeight="1">
      <c r="A5485" s="14" t="s">
        <v>23807</v>
      </c>
      <c r="B5485" s="14" t="s">
        <v>23808</v>
      </c>
      <c r="C5485" s="14">
        <v>2007.0</v>
      </c>
      <c r="D5485" s="14">
        <v>69.0</v>
      </c>
      <c r="E5485" s="14">
        <v>199110.0</v>
      </c>
      <c r="F5485" s="14" t="s">
        <v>9973</v>
      </c>
      <c r="G5485" s="14" t="s">
        <v>23809</v>
      </c>
      <c r="H5485" s="14" t="s">
        <v>23808</v>
      </c>
      <c r="I5485" s="14">
        <v>0.61</v>
      </c>
      <c r="J5485" s="14">
        <v>0.734</v>
      </c>
      <c r="K5485" s="14">
        <v>0.8542553418849218</v>
      </c>
      <c r="L5485" s="14">
        <v>0.0331</v>
      </c>
      <c r="M5485" s="14">
        <v>0.006</v>
      </c>
      <c r="N5485" s="14">
        <v>0.0</v>
      </c>
      <c r="O5485" s="14">
        <v>0.276</v>
      </c>
      <c r="P5485" s="14">
        <v>0.48</v>
      </c>
      <c r="Q5485" s="14">
        <v>84.016</v>
      </c>
      <c r="R5485" s="14">
        <v>1.0</v>
      </c>
      <c r="S5485" s="14">
        <v>1.0</v>
      </c>
      <c r="T5485" s="14" t="s">
        <v>1264</v>
      </c>
      <c r="U5485" s="14" t="s">
        <v>35</v>
      </c>
      <c r="V5485" s="16" t="s">
        <v>54</v>
      </c>
      <c r="W5485" s="17" t="s">
        <v>251</v>
      </c>
    </row>
    <row r="5486" ht="15.75" customHeight="1">
      <c r="A5486" s="14" t="s">
        <v>23810</v>
      </c>
      <c r="B5486" s="14" t="s">
        <v>23811</v>
      </c>
      <c r="C5486" s="14">
        <v>2019.0</v>
      </c>
      <c r="D5486" s="14">
        <v>69.0</v>
      </c>
      <c r="E5486" s="14">
        <v>249215.0</v>
      </c>
      <c r="F5486" s="14" t="s">
        <v>4278</v>
      </c>
      <c r="G5486" s="14" t="s">
        <v>2532</v>
      </c>
      <c r="H5486" s="14" t="s">
        <v>19261</v>
      </c>
      <c r="I5486" s="14">
        <v>0.502</v>
      </c>
      <c r="J5486" s="14">
        <v>0.91</v>
      </c>
      <c r="K5486" s="14">
        <v>0.9152567749467361</v>
      </c>
      <c r="L5486" s="14">
        <v>0.107</v>
      </c>
      <c r="M5486" s="14">
        <v>0.04</v>
      </c>
      <c r="N5486" s="14">
        <v>0.0</v>
      </c>
      <c r="O5486" s="14">
        <v>0.319</v>
      </c>
      <c r="P5486" s="14">
        <v>0.588</v>
      </c>
      <c r="Q5486" s="14">
        <v>176.084</v>
      </c>
      <c r="R5486" s="14">
        <v>7.0</v>
      </c>
      <c r="S5486" s="14">
        <v>1.0</v>
      </c>
      <c r="T5486" s="14" t="s">
        <v>1434</v>
      </c>
      <c r="U5486" s="14" t="s">
        <v>35</v>
      </c>
      <c r="V5486" s="16" t="s">
        <v>333</v>
      </c>
      <c r="W5486" s="17" t="s">
        <v>185</v>
      </c>
    </row>
    <row r="5487" ht="15.75" customHeight="1">
      <c r="A5487" s="14" t="s">
        <v>23812</v>
      </c>
      <c r="B5487" s="14" t="s">
        <v>23813</v>
      </c>
      <c r="C5487" s="14">
        <v>2015.0</v>
      </c>
      <c r="D5487" s="14">
        <v>69.0</v>
      </c>
      <c r="E5487" s="14">
        <v>180640.0</v>
      </c>
      <c r="F5487" s="14" t="s">
        <v>9973</v>
      </c>
      <c r="G5487" s="14" t="s">
        <v>21662</v>
      </c>
      <c r="H5487" s="14" t="s">
        <v>23814</v>
      </c>
      <c r="I5487" s="14">
        <v>0.783</v>
      </c>
      <c r="J5487" s="14">
        <v>0.748</v>
      </c>
      <c r="K5487" s="14">
        <v>0.8743182255497121</v>
      </c>
      <c r="L5487" s="14">
        <v>0.0892</v>
      </c>
      <c r="M5487" s="14">
        <v>0.147</v>
      </c>
      <c r="N5487" s="14">
        <v>0.0</v>
      </c>
      <c r="O5487" s="14">
        <v>0.173</v>
      </c>
      <c r="P5487" s="14">
        <v>0.806</v>
      </c>
      <c r="Q5487" s="14">
        <v>93.22</v>
      </c>
      <c r="R5487" s="14">
        <v>8.0</v>
      </c>
      <c r="S5487" s="14">
        <v>1.0</v>
      </c>
      <c r="T5487" s="14" t="s">
        <v>1264</v>
      </c>
      <c r="U5487" s="14" t="s">
        <v>35</v>
      </c>
      <c r="V5487" s="16" t="s">
        <v>560</v>
      </c>
      <c r="W5487" s="17" t="s">
        <v>185</v>
      </c>
    </row>
    <row r="5488" ht="15.75" customHeight="1">
      <c r="A5488" s="14" t="s">
        <v>12799</v>
      </c>
      <c r="B5488" s="14" t="s">
        <v>12800</v>
      </c>
      <c r="C5488" s="14">
        <v>2017.0</v>
      </c>
      <c r="D5488" s="14">
        <v>69.0</v>
      </c>
      <c r="E5488" s="14">
        <v>288026.0</v>
      </c>
      <c r="F5488" s="14" t="s">
        <v>880</v>
      </c>
      <c r="G5488" s="14" t="s">
        <v>881</v>
      </c>
      <c r="H5488" s="14" t="s">
        <v>12801</v>
      </c>
      <c r="I5488" s="14">
        <v>0.756</v>
      </c>
      <c r="J5488" s="14">
        <v>0.92</v>
      </c>
      <c r="K5488" s="14">
        <v>0.7948794729579948</v>
      </c>
      <c r="L5488" s="14">
        <v>0.0776</v>
      </c>
      <c r="M5488" s="14">
        <v>0.0731</v>
      </c>
      <c r="N5488" s="14">
        <v>0.0101</v>
      </c>
      <c r="O5488" s="14">
        <v>0.347</v>
      </c>
      <c r="P5488" s="14">
        <v>0.849</v>
      </c>
      <c r="Q5488" s="14">
        <v>98.99</v>
      </c>
      <c r="R5488" s="14">
        <v>7.0</v>
      </c>
      <c r="S5488" s="14">
        <v>1.0</v>
      </c>
      <c r="T5488" s="14" t="s">
        <v>104</v>
      </c>
      <c r="U5488" s="14" t="s">
        <v>35</v>
      </c>
      <c r="V5488" s="16" t="s">
        <v>560</v>
      </c>
      <c r="W5488" s="17" t="s">
        <v>185</v>
      </c>
    </row>
    <row r="5489" ht="15.75" customHeight="1">
      <c r="A5489" s="14" t="s">
        <v>12803</v>
      </c>
      <c r="B5489" s="14" t="s">
        <v>12804</v>
      </c>
      <c r="C5489" s="14">
        <v>2016.0</v>
      </c>
      <c r="D5489" s="14">
        <v>69.0</v>
      </c>
      <c r="E5489" s="14">
        <v>218234.0</v>
      </c>
      <c r="F5489" s="14" t="s">
        <v>1267</v>
      </c>
      <c r="G5489" s="14" t="s">
        <v>2498</v>
      </c>
      <c r="H5489" s="14" t="s">
        <v>12804</v>
      </c>
      <c r="I5489" s="14">
        <v>0.757</v>
      </c>
      <c r="J5489" s="14">
        <v>0.678</v>
      </c>
      <c r="K5489" s="14">
        <v>0.8562231300482063</v>
      </c>
      <c r="L5489" s="14">
        <v>0.233</v>
      </c>
      <c r="M5489" s="14">
        <v>0.0472</v>
      </c>
      <c r="N5489" s="14">
        <v>9.14E-6</v>
      </c>
      <c r="O5489" s="14">
        <v>0.0654</v>
      </c>
      <c r="P5489" s="14">
        <v>0.82</v>
      </c>
      <c r="Q5489" s="14">
        <v>120.075</v>
      </c>
      <c r="R5489" s="14">
        <v>8.0</v>
      </c>
      <c r="S5489" s="14">
        <v>0.0</v>
      </c>
      <c r="T5489" s="14" t="s">
        <v>103</v>
      </c>
      <c r="U5489" s="14" t="s">
        <v>35</v>
      </c>
      <c r="V5489" s="16" t="s">
        <v>560</v>
      </c>
      <c r="W5489" s="17" t="s">
        <v>185</v>
      </c>
    </row>
    <row r="5490" ht="15.75" customHeight="1">
      <c r="A5490" s="14" t="s">
        <v>12806</v>
      </c>
      <c r="B5490" s="14" t="s">
        <v>12808</v>
      </c>
      <c r="C5490" s="14">
        <v>1976.0</v>
      </c>
      <c r="D5490" s="14">
        <v>69.0</v>
      </c>
      <c r="E5490" s="14">
        <v>186426.0</v>
      </c>
      <c r="F5490" s="14" t="s">
        <v>3730</v>
      </c>
      <c r="G5490" s="14" t="s">
        <v>12809</v>
      </c>
      <c r="H5490" s="14" t="s">
        <v>12810</v>
      </c>
      <c r="I5490" s="14">
        <v>0.787</v>
      </c>
      <c r="J5490" s="14">
        <v>0.704</v>
      </c>
      <c r="K5490" s="14">
        <v>0.8274763116628351</v>
      </c>
      <c r="L5490" s="14">
        <v>0.0385</v>
      </c>
      <c r="M5490" s="14">
        <v>0.535</v>
      </c>
      <c r="N5490" s="14">
        <v>0.00305</v>
      </c>
      <c r="O5490" s="14">
        <v>0.089</v>
      </c>
      <c r="P5490" s="14">
        <v>0.646</v>
      </c>
      <c r="Q5490" s="14">
        <v>120.701</v>
      </c>
      <c r="R5490" s="14">
        <v>9.0</v>
      </c>
      <c r="S5490" s="14">
        <v>0.0</v>
      </c>
      <c r="T5490" s="14" t="s">
        <v>103</v>
      </c>
      <c r="U5490" s="14" t="s">
        <v>35</v>
      </c>
      <c r="V5490" s="16" t="s">
        <v>407</v>
      </c>
      <c r="W5490" s="17" t="s">
        <v>185</v>
      </c>
    </row>
    <row r="5491" ht="15.75" customHeight="1">
      <c r="A5491" s="14" t="s">
        <v>8500</v>
      </c>
      <c r="B5491" s="14" t="s">
        <v>8501</v>
      </c>
      <c r="C5491" s="14">
        <v>2018.0</v>
      </c>
      <c r="D5491" s="14">
        <v>69.0</v>
      </c>
      <c r="E5491" s="14">
        <v>210288.0</v>
      </c>
      <c r="F5491" s="14" t="s">
        <v>1267</v>
      </c>
      <c r="G5491" s="14" t="s">
        <v>7528</v>
      </c>
      <c r="H5491" s="14" t="s">
        <v>8501</v>
      </c>
      <c r="I5491" s="14">
        <v>0.681</v>
      </c>
      <c r="J5491" s="14">
        <v>0.864</v>
      </c>
      <c r="K5491" s="14">
        <v>0.8825102132294719</v>
      </c>
      <c r="L5491" s="14">
        <v>0.116</v>
      </c>
      <c r="M5491" s="14">
        <v>0.0208</v>
      </c>
      <c r="N5491" s="14">
        <v>3.98E-6</v>
      </c>
      <c r="O5491" s="14">
        <v>0.192</v>
      </c>
      <c r="P5491" s="14">
        <v>0.479</v>
      </c>
      <c r="Q5491" s="14">
        <v>90.008</v>
      </c>
      <c r="R5491" s="14">
        <v>8.0</v>
      </c>
      <c r="S5491" s="14">
        <v>0.0</v>
      </c>
      <c r="T5491" s="14" t="s">
        <v>103</v>
      </c>
      <c r="U5491" s="14" t="s">
        <v>35</v>
      </c>
      <c r="V5491" s="16" t="s">
        <v>54</v>
      </c>
      <c r="W5491" s="17" t="s">
        <v>251</v>
      </c>
    </row>
    <row r="5492" ht="15.75" customHeight="1">
      <c r="A5492" s="14" t="s">
        <v>8503</v>
      </c>
      <c r="B5492" s="14" t="s">
        <v>8505</v>
      </c>
      <c r="C5492" s="14">
        <v>2010.0</v>
      </c>
      <c r="D5492" s="14">
        <v>69.0</v>
      </c>
      <c r="E5492" s="14">
        <v>296226.0</v>
      </c>
      <c r="F5492" s="14" t="s">
        <v>8509</v>
      </c>
      <c r="G5492" s="14" t="s">
        <v>8510</v>
      </c>
      <c r="H5492" s="14" t="s">
        <v>8512</v>
      </c>
      <c r="I5492" s="14">
        <v>0.469</v>
      </c>
      <c r="J5492" s="14">
        <v>0.833</v>
      </c>
      <c r="K5492" s="14">
        <v>0.8785104698975786</v>
      </c>
      <c r="L5492" s="14">
        <v>0.165</v>
      </c>
      <c r="M5492" s="14">
        <v>0.3</v>
      </c>
      <c r="N5492" s="14">
        <v>0.0</v>
      </c>
      <c r="O5492" s="14">
        <v>0.056</v>
      </c>
      <c r="P5492" s="14">
        <v>0.402</v>
      </c>
      <c r="Q5492" s="14">
        <v>166.526</v>
      </c>
      <c r="R5492" s="14">
        <v>10.0</v>
      </c>
      <c r="S5492" s="14">
        <v>1.0</v>
      </c>
      <c r="T5492" s="14" t="s">
        <v>103</v>
      </c>
      <c r="U5492" s="14" t="s">
        <v>35</v>
      </c>
      <c r="V5492" s="16" t="s">
        <v>54</v>
      </c>
      <c r="W5492" s="17" t="s">
        <v>251</v>
      </c>
    </row>
    <row r="5493" ht="15.75" customHeight="1">
      <c r="A5493" s="14" t="s">
        <v>12811</v>
      </c>
      <c r="B5493" s="14" t="s">
        <v>12812</v>
      </c>
      <c r="C5493" s="14">
        <v>2014.0</v>
      </c>
      <c r="D5493" s="14">
        <v>69.0</v>
      </c>
      <c r="E5493" s="14">
        <v>235382.0</v>
      </c>
      <c r="F5493" s="14" t="s">
        <v>3108</v>
      </c>
      <c r="G5493" s="14" t="s">
        <v>6756</v>
      </c>
      <c r="H5493" s="14" t="s">
        <v>6949</v>
      </c>
      <c r="I5493" s="14">
        <v>0.818</v>
      </c>
      <c r="J5493" s="14">
        <v>0.67</v>
      </c>
      <c r="K5493" s="14">
        <v>0.8792804739614725</v>
      </c>
      <c r="L5493" s="14">
        <v>0.0472</v>
      </c>
      <c r="M5493" s="14">
        <v>0.304</v>
      </c>
      <c r="N5493" s="14">
        <v>1.22E-6</v>
      </c>
      <c r="O5493" s="14">
        <v>0.0601</v>
      </c>
      <c r="P5493" s="14">
        <v>0.939</v>
      </c>
      <c r="Q5493" s="14">
        <v>119.988</v>
      </c>
      <c r="R5493" s="14">
        <v>8.0</v>
      </c>
      <c r="S5493" s="14">
        <v>0.0</v>
      </c>
      <c r="T5493" s="14" t="s">
        <v>103</v>
      </c>
      <c r="U5493" s="14" t="s">
        <v>94</v>
      </c>
      <c r="V5493" s="16" t="s">
        <v>819</v>
      </c>
      <c r="W5493" s="17" t="s">
        <v>185</v>
      </c>
    </row>
    <row r="5494" ht="15.75" customHeight="1">
      <c r="A5494" s="14" t="s">
        <v>12816</v>
      </c>
      <c r="B5494" s="14" t="s">
        <v>12817</v>
      </c>
      <c r="C5494" s="14">
        <v>1985.0</v>
      </c>
      <c r="D5494" s="14">
        <v>69.0</v>
      </c>
      <c r="E5494" s="14">
        <v>334600.0</v>
      </c>
      <c r="F5494" s="14" t="s">
        <v>12818</v>
      </c>
      <c r="G5494" s="14" t="s">
        <v>12819</v>
      </c>
      <c r="H5494" s="14" t="s">
        <v>12820</v>
      </c>
      <c r="I5494" s="14">
        <v>0.845</v>
      </c>
      <c r="J5494" s="14">
        <v>0.541</v>
      </c>
      <c r="K5494" s="14">
        <v>0.7813616238363024</v>
      </c>
      <c r="L5494" s="14">
        <v>0.0748</v>
      </c>
      <c r="M5494" s="14">
        <v>0.0586</v>
      </c>
      <c r="N5494" s="14">
        <v>0.0586</v>
      </c>
      <c r="O5494" s="14">
        <v>0.149</v>
      </c>
      <c r="P5494" s="14">
        <v>0.79</v>
      </c>
      <c r="Q5494" s="14">
        <v>117.362</v>
      </c>
      <c r="R5494" s="14">
        <v>1.0</v>
      </c>
      <c r="S5494" s="14">
        <v>0.0</v>
      </c>
      <c r="T5494" s="14" t="s">
        <v>103</v>
      </c>
      <c r="U5494" s="14" t="s">
        <v>35</v>
      </c>
      <c r="V5494" s="16" t="s">
        <v>181</v>
      </c>
      <c r="W5494" s="17" t="s">
        <v>185</v>
      </c>
    </row>
    <row r="5495" ht="15.75" customHeight="1">
      <c r="A5495" s="14" t="s">
        <v>8514</v>
      </c>
      <c r="B5495" s="14" t="s">
        <v>8515</v>
      </c>
      <c r="C5495" s="14">
        <v>2016.0</v>
      </c>
      <c r="D5495" s="14">
        <v>69.0</v>
      </c>
      <c r="E5495" s="14">
        <v>269032.0</v>
      </c>
      <c r="F5495" s="14" t="s">
        <v>880</v>
      </c>
      <c r="G5495" s="14" t="s">
        <v>1822</v>
      </c>
      <c r="H5495" s="14" t="s">
        <v>8515</v>
      </c>
      <c r="I5495" s="14">
        <v>0.495</v>
      </c>
      <c r="J5495" s="14">
        <v>0.654</v>
      </c>
      <c r="K5495" s="14">
        <v>0.8324813380781452</v>
      </c>
      <c r="L5495" s="14">
        <v>0.0679</v>
      </c>
      <c r="M5495" s="14">
        <v>0.713</v>
      </c>
      <c r="N5495" s="14">
        <v>0.0</v>
      </c>
      <c r="O5495" s="14">
        <v>0.165</v>
      </c>
      <c r="P5495" s="14">
        <v>0.35</v>
      </c>
      <c r="Q5495" s="14">
        <v>123.896</v>
      </c>
      <c r="R5495" s="14">
        <v>3.0</v>
      </c>
      <c r="S5495" s="14">
        <v>0.0</v>
      </c>
      <c r="T5495" s="14" t="s">
        <v>104</v>
      </c>
      <c r="U5495" s="14" t="s">
        <v>68</v>
      </c>
      <c r="V5495" s="16" t="s">
        <v>45</v>
      </c>
      <c r="W5495" s="17" t="s">
        <v>251</v>
      </c>
    </row>
    <row r="5496" ht="15.75" customHeight="1">
      <c r="A5496" s="14" t="s">
        <v>12822</v>
      </c>
      <c r="B5496" s="14" t="s">
        <v>12823</v>
      </c>
      <c r="C5496" s="14">
        <v>2023.0</v>
      </c>
      <c r="D5496" s="14">
        <v>69.0</v>
      </c>
      <c r="E5496" s="14">
        <v>304133.0</v>
      </c>
      <c r="F5496" s="14" t="s">
        <v>880</v>
      </c>
      <c r="G5496" s="14" t="s">
        <v>7462</v>
      </c>
      <c r="H5496" s="14" t="s">
        <v>12825</v>
      </c>
      <c r="I5496" s="14">
        <v>0.579</v>
      </c>
      <c r="J5496" s="14">
        <v>0.473</v>
      </c>
      <c r="K5496" s="14">
        <v>0.8128034564453019</v>
      </c>
      <c r="L5496" s="14">
        <v>0.0411</v>
      </c>
      <c r="M5496" s="14">
        <v>0.752</v>
      </c>
      <c r="N5496" s="14">
        <v>0.0</v>
      </c>
      <c r="O5496" s="14">
        <v>0.0687</v>
      </c>
      <c r="P5496" s="14">
        <v>0.587</v>
      </c>
      <c r="Q5496" s="14">
        <v>126.958</v>
      </c>
      <c r="R5496" s="14">
        <v>10.0</v>
      </c>
      <c r="S5496" s="14">
        <v>0.0</v>
      </c>
      <c r="T5496" s="14" t="s">
        <v>104</v>
      </c>
      <c r="U5496" s="14" t="s">
        <v>35</v>
      </c>
      <c r="V5496" s="16" t="s">
        <v>333</v>
      </c>
      <c r="W5496" s="17" t="s">
        <v>185</v>
      </c>
    </row>
    <row r="5497" ht="15.75" customHeight="1">
      <c r="A5497" s="14" t="s">
        <v>8520</v>
      </c>
      <c r="B5497" s="14" t="s">
        <v>8521</v>
      </c>
      <c r="C5497" s="14">
        <v>2017.0</v>
      </c>
      <c r="D5497" s="14">
        <v>69.0</v>
      </c>
      <c r="E5497" s="14">
        <v>351587.0</v>
      </c>
      <c r="F5497" s="14" t="s">
        <v>880</v>
      </c>
      <c r="G5497" s="14" t="s">
        <v>7462</v>
      </c>
      <c r="H5497" s="14" t="s">
        <v>8137</v>
      </c>
      <c r="I5497" s="14">
        <v>0.528</v>
      </c>
      <c r="J5497" s="14">
        <v>0.524</v>
      </c>
      <c r="K5497" s="14">
        <v>0.8010822834726953</v>
      </c>
      <c r="L5497" s="14">
        <v>0.0337</v>
      </c>
      <c r="M5497" s="14">
        <v>0.877</v>
      </c>
      <c r="N5497" s="14">
        <v>1.4E-5</v>
      </c>
      <c r="O5497" s="14">
        <v>0.172</v>
      </c>
      <c r="P5497" s="14">
        <v>0.269</v>
      </c>
      <c r="Q5497" s="14">
        <v>99.636</v>
      </c>
      <c r="R5497" s="14">
        <v>1.0</v>
      </c>
      <c r="S5497" s="14">
        <v>1.0</v>
      </c>
      <c r="T5497" s="14" t="s">
        <v>104</v>
      </c>
      <c r="U5497" s="14" t="s">
        <v>35</v>
      </c>
      <c r="V5497" s="16" t="s">
        <v>36</v>
      </c>
      <c r="W5497" s="17" t="s">
        <v>251</v>
      </c>
    </row>
    <row r="5498" ht="15.75" customHeight="1">
      <c r="A5498" s="14" t="s">
        <v>8527</v>
      </c>
      <c r="B5498" s="14" t="s">
        <v>8528</v>
      </c>
      <c r="C5498" s="14">
        <v>2018.0</v>
      </c>
      <c r="D5498" s="14">
        <v>69.0</v>
      </c>
      <c r="E5498" s="14">
        <v>184666.0</v>
      </c>
      <c r="F5498" s="14" t="s">
        <v>880</v>
      </c>
      <c r="G5498" s="14" t="s">
        <v>8529</v>
      </c>
      <c r="H5498" s="14" t="s">
        <v>8530</v>
      </c>
      <c r="I5498" s="14">
        <v>0.465</v>
      </c>
      <c r="J5498" s="14">
        <v>0.551</v>
      </c>
      <c r="K5498" s="14">
        <v>0.8337432891828602</v>
      </c>
      <c r="L5498" s="14">
        <v>0.0362</v>
      </c>
      <c r="M5498" s="14">
        <v>0.619</v>
      </c>
      <c r="N5498" s="14">
        <v>6.03E-6</v>
      </c>
      <c r="O5498" s="14">
        <v>0.109</v>
      </c>
      <c r="P5498" s="14">
        <v>0.415</v>
      </c>
      <c r="Q5498" s="14">
        <v>89.459</v>
      </c>
      <c r="R5498" s="14">
        <v>7.0</v>
      </c>
      <c r="S5498" s="14">
        <v>1.0</v>
      </c>
      <c r="T5498" s="14" t="s">
        <v>104</v>
      </c>
      <c r="U5498" s="14" t="s">
        <v>68</v>
      </c>
      <c r="V5498" s="16" t="s">
        <v>54</v>
      </c>
      <c r="W5498" s="17" t="s">
        <v>251</v>
      </c>
    </row>
    <row r="5499" ht="15.75" customHeight="1">
      <c r="A5499" s="14" t="s">
        <v>8533</v>
      </c>
      <c r="B5499" s="14" t="s">
        <v>8535</v>
      </c>
      <c r="C5499" s="14">
        <v>2011.0</v>
      </c>
      <c r="D5499" s="14">
        <v>69.0</v>
      </c>
      <c r="E5499" s="14">
        <v>329851.0</v>
      </c>
      <c r="F5499" s="14" t="s">
        <v>8536</v>
      </c>
      <c r="G5499" s="14" t="s">
        <v>4857</v>
      </c>
      <c r="H5499" s="14" t="s">
        <v>8537</v>
      </c>
      <c r="I5499" s="14">
        <v>0.461</v>
      </c>
      <c r="J5499" s="14">
        <v>0.481</v>
      </c>
      <c r="K5499" s="14">
        <v>0.8378285885218526</v>
      </c>
      <c r="L5499" s="14">
        <v>0.0327</v>
      </c>
      <c r="M5499" s="14">
        <v>0.789</v>
      </c>
      <c r="N5499" s="14">
        <v>1.01E-6</v>
      </c>
      <c r="O5499" s="14">
        <v>0.127</v>
      </c>
      <c r="P5499" s="14">
        <v>0.262</v>
      </c>
      <c r="Q5499" s="14">
        <v>199.807</v>
      </c>
      <c r="R5499" s="14">
        <v>0.0</v>
      </c>
      <c r="S5499" s="14">
        <v>0.0</v>
      </c>
      <c r="T5499" s="14" t="s">
        <v>104</v>
      </c>
      <c r="U5499" s="14" t="s">
        <v>35</v>
      </c>
      <c r="V5499" s="16" t="s">
        <v>36</v>
      </c>
      <c r="W5499" s="17" t="s">
        <v>251</v>
      </c>
    </row>
    <row r="5500" ht="15.75" customHeight="1">
      <c r="A5500" s="14" t="s">
        <v>12828</v>
      </c>
      <c r="B5500" s="14" t="s">
        <v>12829</v>
      </c>
      <c r="C5500" s="14">
        <v>2018.0</v>
      </c>
      <c r="D5500" s="14">
        <v>69.0</v>
      </c>
      <c r="E5500" s="14">
        <v>184432.0</v>
      </c>
      <c r="F5500" s="14" t="s">
        <v>2503</v>
      </c>
      <c r="G5500" s="14" t="s">
        <v>1509</v>
      </c>
      <c r="H5500" s="14" t="s">
        <v>12829</v>
      </c>
      <c r="I5500" s="14">
        <v>0.725</v>
      </c>
      <c r="J5500" s="14">
        <v>0.912</v>
      </c>
      <c r="K5500" s="14">
        <v>0.8960922293564887</v>
      </c>
      <c r="L5500" s="14">
        <v>0.0851</v>
      </c>
      <c r="M5500" s="14">
        <v>0.155</v>
      </c>
      <c r="N5500" s="14">
        <v>7.68E-5</v>
      </c>
      <c r="O5500" s="14">
        <v>0.107</v>
      </c>
      <c r="P5500" s="14">
        <v>0.674</v>
      </c>
      <c r="Q5500" s="14">
        <v>104.054</v>
      </c>
      <c r="R5500" s="14">
        <v>9.0</v>
      </c>
      <c r="S5500" s="14">
        <v>0.0</v>
      </c>
      <c r="T5500" s="14" t="s">
        <v>104</v>
      </c>
      <c r="U5500" s="14" t="s">
        <v>35</v>
      </c>
      <c r="V5500" s="16" t="s">
        <v>407</v>
      </c>
      <c r="W5500" s="17" t="s">
        <v>185</v>
      </c>
    </row>
    <row r="5501" ht="15.75" customHeight="1">
      <c r="A5501" s="14" t="s">
        <v>12831</v>
      </c>
      <c r="B5501" s="14" t="s">
        <v>12832</v>
      </c>
      <c r="C5501" s="14">
        <v>2011.0</v>
      </c>
      <c r="D5501" s="14">
        <v>69.0</v>
      </c>
      <c r="E5501" s="14">
        <v>288696.0</v>
      </c>
      <c r="F5501" s="14" t="s">
        <v>880</v>
      </c>
      <c r="G5501" s="14" t="s">
        <v>1822</v>
      </c>
      <c r="H5501" s="14" t="s">
        <v>6815</v>
      </c>
      <c r="I5501" s="14">
        <v>0.727</v>
      </c>
      <c r="J5501" s="14">
        <v>0.9</v>
      </c>
      <c r="K5501" s="14">
        <v>0.8776121318230359</v>
      </c>
      <c r="L5501" s="14">
        <v>0.0452</v>
      </c>
      <c r="M5501" s="14">
        <v>0.0805</v>
      </c>
      <c r="N5501" s="14">
        <v>0.0464</v>
      </c>
      <c r="O5501" s="14">
        <v>0.154</v>
      </c>
      <c r="P5501" s="14">
        <v>0.505</v>
      </c>
      <c r="Q5501" s="14">
        <v>131.97</v>
      </c>
      <c r="R5501" s="14">
        <v>8.0</v>
      </c>
      <c r="S5501" s="14">
        <v>1.0</v>
      </c>
      <c r="T5501" s="14" t="s">
        <v>104</v>
      </c>
      <c r="U5501" s="14" t="s">
        <v>35</v>
      </c>
      <c r="V5501" s="16" t="s">
        <v>333</v>
      </c>
      <c r="W5501" s="17" t="s">
        <v>185</v>
      </c>
    </row>
    <row r="5502" ht="15.75" customHeight="1">
      <c r="A5502" s="14" t="s">
        <v>12834</v>
      </c>
      <c r="B5502" s="14" t="s">
        <v>12835</v>
      </c>
      <c r="C5502" s="14">
        <v>2011.0</v>
      </c>
      <c r="D5502" s="14">
        <v>69.0</v>
      </c>
      <c r="E5502" s="14">
        <v>310924.0</v>
      </c>
      <c r="F5502" s="14" t="s">
        <v>3624</v>
      </c>
      <c r="G5502" s="14" t="s">
        <v>1593</v>
      </c>
      <c r="H5502" s="14" t="s">
        <v>12836</v>
      </c>
      <c r="I5502" s="14">
        <v>0.548</v>
      </c>
      <c r="J5502" s="14">
        <v>0.733</v>
      </c>
      <c r="K5502" s="14">
        <v>0.8325882830870194</v>
      </c>
      <c r="L5502" s="14">
        <v>0.0654</v>
      </c>
      <c r="M5502" s="14">
        <v>0.574</v>
      </c>
      <c r="N5502" s="14">
        <v>5.29E-6</v>
      </c>
      <c r="O5502" s="14">
        <v>0.182</v>
      </c>
      <c r="P5502" s="14">
        <v>0.574</v>
      </c>
      <c r="Q5502" s="14">
        <v>86.96</v>
      </c>
      <c r="R5502" s="14">
        <v>2.0</v>
      </c>
      <c r="S5502" s="14">
        <v>1.0</v>
      </c>
      <c r="T5502" s="14" t="s">
        <v>104</v>
      </c>
      <c r="U5502" s="14" t="s">
        <v>35</v>
      </c>
      <c r="V5502" s="16" t="s">
        <v>333</v>
      </c>
      <c r="W5502" s="17" t="s">
        <v>185</v>
      </c>
    </row>
    <row r="5503" ht="15.75" customHeight="1">
      <c r="A5503" s="14" t="s">
        <v>23815</v>
      </c>
      <c r="B5503" s="14" t="s">
        <v>23816</v>
      </c>
      <c r="C5503" s="14">
        <v>2019.0</v>
      </c>
      <c r="D5503" s="14">
        <v>69.0</v>
      </c>
      <c r="E5503" s="14">
        <v>161626.0</v>
      </c>
      <c r="F5503" s="14" t="s">
        <v>13261</v>
      </c>
      <c r="G5503" s="14" t="s">
        <v>22346</v>
      </c>
      <c r="H5503" s="14" t="s">
        <v>23816</v>
      </c>
      <c r="I5503" s="14">
        <v>0.882</v>
      </c>
      <c r="J5503" s="14">
        <v>0.689</v>
      </c>
      <c r="K5503" s="14">
        <v>0.8883494107140003</v>
      </c>
      <c r="L5503" s="14">
        <v>0.124</v>
      </c>
      <c r="M5503" s="14">
        <v>0.39</v>
      </c>
      <c r="N5503" s="14">
        <v>0.00325</v>
      </c>
      <c r="O5503" s="14">
        <v>0.0501</v>
      </c>
      <c r="P5503" s="14">
        <v>0.746</v>
      </c>
      <c r="Q5503" s="14">
        <v>97.963</v>
      </c>
      <c r="R5503" s="14">
        <v>6.0</v>
      </c>
      <c r="S5503" s="14">
        <v>1.0</v>
      </c>
      <c r="T5503" s="14" t="s">
        <v>1264</v>
      </c>
      <c r="U5503" s="14" t="s">
        <v>35</v>
      </c>
      <c r="V5503" s="16" t="s">
        <v>181</v>
      </c>
      <c r="W5503" s="17" t="s">
        <v>185</v>
      </c>
    </row>
    <row r="5504" ht="15.75" customHeight="1">
      <c r="A5504" s="14" t="s">
        <v>23817</v>
      </c>
      <c r="B5504" s="14" t="s">
        <v>23818</v>
      </c>
      <c r="C5504" s="14">
        <v>2020.0</v>
      </c>
      <c r="D5504" s="14">
        <v>69.0</v>
      </c>
      <c r="E5504" s="14">
        <v>301714.0</v>
      </c>
      <c r="F5504" s="14" t="s">
        <v>21970</v>
      </c>
      <c r="G5504" s="14" t="s">
        <v>21971</v>
      </c>
      <c r="H5504" s="14" t="s">
        <v>23364</v>
      </c>
      <c r="I5504" s="14">
        <v>0.786</v>
      </c>
      <c r="J5504" s="14">
        <v>0.808</v>
      </c>
      <c r="K5504" s="14">
        <v>0.89530083629082</v>
      </c>
      <c r="L5504" s="14">
        <v>0.0881</v>
      </c>
      <c r="M5504" s="14">
        <v>0.0846</v>
      </c>
      <c r="N5504" s="14">
        <v>2.89E-4</v>
      </c>
      <c r="O5504" s="14">
        <v>0.0822</v>
      </c>
      <c r="P5504" s="14">
        <v>0.608</v>
      </c>
      <c r="Q5504" s="14">
        <v>105.029</v>
      </c>
      <c r="R5504" s="14">
        <v>7.0</v>
      </c>
      <c r="S5504" s="14">
        <v>1.0</v>
      </c>
      <c r="T5504" s="14" t="s">
        <v>1264</v>
      </c>
      <c r="U5504" s="14" t="s">
        <v>35</v>
      </c>
      <c r="V5504" s="16" t="s">
        <v>407</v>
      </c>
      <c r="W5504" s="17" t="s">
        <v>185</v>
      </c>
    </row>
    <row r="5505" ht="15.75" customHeight="1">
      <c r="A5505" s="14" t="s">
        <v>23819</v>
      </c>
      <c r="B5505" s="14" t="s">
        <v>23820</v>
      </c>
      <c r="C5505" s="14">
        <v>2019.0</v>
      </c>
      <c r="D5505" s="14">
        <v>69.0</v>
      </c>
      <c r="E5505" s="14">
        <v>187352.0</v>
      </c>
      <c r="F5505" s="14" t="s">
        <v>16955</v>
      </c>
      <c r="G5505" s="14" t="s">
        <v>16957</v>
      </c>
      <c r="H5505" s="14" t="s">
        <v>23821</v>
      </c>
      <c r="I5505" s="14">
        <v>0.68</v>
      </c>
      <c r="J5505" s="14">
        <v>0.633</v>
      </c>
      <c r="K5505" s="14">
        <v>0.8277329796841331</v>
      </c>
      <c r="L5505" s="14">
        <v>0.0317</v>
      </c>
      <c r="M5505" s="14">
        <v>0.518</v>
      </c>
      <c r="N5505" s="14">
        <v>0.0</v>
      </c>
      <c r="O5505" s="14">
        <v>0.103</v>
      </c>
      <c r="P5505" s="14">
        <v>0.707</v>
      </c>
      <c r="Q5505" s="14">
        <v>109.743</v>
      </c>
      <c r="R5505" s="14">
        <v>6.0</v>
      </c>
      <c r="S5505" s="14">
        <v>0.0</v>
      </c>
      <c r="T5505" s="14" t="s">
        <v>1264</v>
      </c>
      <c r="U5505" s="14" t="s">
        <v>35</v>
      </c>
      <c r="V5505" s="16" t="s">
        <v>181</v>
      </c>
      <c r="W5505" s="17" t="s">
        <v>185</v>
      </c>
    </row>
    <row r="5506" ht="15.75" customHeight="1">
      <c r="A5506" s="14" t="s">
        <v>23822</v>
      </c>
      <c r="B5506" s="14" t="s">
        <v>22972</v>
      </c>
      <c r="C5506" s="14">
        <v>2020.0</v>
      </c>
      <c r="D5506" s="14">
        <v>69.0</v>
      </c>
      <c r="E5506" s="14">
        <v>210161.0</v>
      </c>
      <c r="F5506" s="14" t="s">
        <v>16955</v>
      </c>
      <c r="G5506" s="14" t="s">
        <v>16957</v>
      </c>
      <c r="H5506" s="14" t="s">
        <v>22972</v>
      </c>
      <c r="I5506" s="14">
        <v>0.726</v>
      </c>
      <c r="J5506" s="14">
        <v>0.647</v>
      </c>
      <c r="K5506" s="14">
        <v>0.8195196030025985</v>
      </c>
      <c r="L5506" s="14">
        <v>0.0364</v>
      </c>
      <c r="M5506" s="14">
        <v>0.0317</v>
      </c>
      <c r="N5506" s="14">
        <v>2.86E-6</v>
      </c>
      <c r="O5506" s="14">
        <v>0.109</v>
      </c>
      <c r="P5506" s="14">
        <v>0.366</v>
      </c>
      <c r="Q5506" s="14">
        <v>92.453</v>
      </c>
      <c r="R5506" s="14">
        <v>7.0</v>
      </c>
      <c r="S5506" s="14">
        <v>0.0</v>
      </c>
      <c r="T5506" s="14" t="s">
        <v>1264</v>
      </c>
      <c r="U5506" s="14" t="s">
        <v>35</v>
      </c>
      <c r="V5506" s="16" t="s">
        <v>45</v>
      </c>
      <c r="W5506" s="17" t="s">
        <v>251</v>
      </c>
    </row>
    <row r="5507" ht="15.75" customHeight="1">
      <c r="A5507" s="14" t="s">
        <v>23823</v>
      </c>
      <c r="B5507" s="14" t="s">
        <v>23824</v>
      </c>
      <c r="C5507" s="14">
        <v>2023.0</v>
      </c>
      <c r="D5507" s="14">
        <v>69.0</v>
      </c>
      <c r="E5507" s="14">
        <v>263810.0</v>
      </c>
      <c r="F5507" s="14" t="s">
        <v>23046</v>
      </c>
      <c r="G5507" s="14" t="s">
        <v>23047</v>
      </c>
      <c r="H5507" s="14" t="s">
        <v>23824</v>
      </c>
      <c r="I5507" s="14">
        <v>0.76</v>
      </c>
      <c r="J5507" s="14">
        <v>0.635</v>
      </c>
      <c r="K5507" s="14">
        <v>0.8195196030025985</v>
      </c>
      <c r="L5507" s="14">
        <v>0.0294</v>
      </c>
      <c r="M5507" s="14">
        <v>0.651</v>
      </c>
      <c r="N5507" s="14">
        <v>1.75E-4</v>
      </c>
      <c r="O5507" s="14">
        <v>0.0871</v>
      </c>
      <c r="P5507" s="14">
        <v>0.526</v>
      </c>
      <c r="Q5507" s="14">
        <v>111.992</v>
      </c>
      <c r="R5507" s="14">
        <v>1.0</v>
      </c>
      <c r="S5507" s="14">
        <v>1.0</v>
      </c>
      <c r="T5507" s="14" t="s">
        <v>1264</v>
      </c>
      <c r="U5507" s="14" t="s">
        <v>35</v>
      </c>
      <c r="V5507" s="16" t="s">
        <v>333</v>
      </c>
      <c r="W5507" s="17" t="s">
        <v>185</v>
      </c>
    </row>
    <row r="5508" ht="15.75" customHeight="1">
      <c r="A5508" s="14" t="s">
        <v>12837</v>
      </c>
      <c r="B5508" s="14" t="s">
        <v>12838</v>
      </c>
      <c r="C5508" s="14">
        <v>1977.0</v>
      </c>
      <c r="D5508" s="14">
        <v>69.0</v>
      </c>
      <c r="E5508" s="14">
        <v>220560.0</v>
      </c>
      <c r="F5508" s="14" t="s">
        <v>12839</v>
      </c>
      <c r="G5508" s="14" t="s">
        <v>12841</v>
      </c>
      <c r="H5508" s="14" t="s">
        <v>12842</v>
      </c>
      <c r="I5508" s="14">
        <v>0.784</v>
      </c>
      <c r="J5508" s="14">
        <v>0.713</v>
      </c>
      <c r="K5508" s="14">
        <v>0.8276474236770337</v>
      </c>
      <c r="L5508" s="14">
        <v>0.0339</v>
      </c>
      <c r="M5508" s="14">
        <v>0.447</v>
      </c>
      <c r="N5508" s="14">
        <v>0.14</v>
      </c>
      <c r="O5508" s="14">
        <v>0.0904</v>
      </c>
      <c r="P5508" s="14">
        <v>0.97</v>
      </c>
      <c r="Q5508" s="14">
        <v>115.443</v>
      </c>
      <c r="R5508" s="14">
        <v>0.0</v>
      </c>
      <c r="S5508" s="14">
        <v>1.0</v>
      </c>
      <c r="T5508" s="14" t="s">
        <v>103</v>
      </c>
      <c r="U5508" s="14" t="s">
        <v>35</v>
      </c>
      <c r="V5508" s="16" t="s">
        <v>819</v>
      </c>
      <c r="W5508" s="17" t="s">
        <v>185</v>
      </c>
    </row>
    <row r="5509" ht="15.75" customHeight="1">
      <c r="A5509" s="14" t="s">
        <v>8540</v>
      </c>
      <c r="B5509" s="14" t="s">
        <v>4154</v>
      </c>
      <c r="C5509" s="14">
        <v>2010.0</v>
      </c>
      <c r="D5509" s="14">
        <v>69.0</v>
      </c>
      <c r="E5509" s="14">
        <v>207330.0</v>
      </c>
      <c r="F5509" s="14" t="s">
        <v>8541</v>
      </c>
      <c r="G5509" s="14" t="s">
        <v>8543</v>
      </c>
      <c r="H5509" s="14" t="s">
        <v>8544</v>
      </c>
      <c r="I5509" s="14">
        <v>0.697</v>
      </c>
      <c r="J5509" s="14">
        <v>0.889</v>
      </c>
      <c r="K5509" s="14">
        <v>0.8301927148882384</v>
      </c>
      <c r="L5509" s="14">
        <v>0.1</v>
      </c>
      <c r="M5509" s="14">
        <v>0.481</v>
      </c>
      <c r="N5509" s="14">
        <v>0.177</v>
      </c>
      <c r="O5509" s="14">
        <v>0.0939</v>
      </c>
      <c r="P5509" s="14">
        <v>0.392</v>
      </c>
      <c r="Q5509" s="14">
        <v>130.017</v>
      </c>
      <c r="R5509" s="14">
        <v>8.0</v>
      </c>
      <c r="S5509" s="14">
        <v>0.0</v>
      </c>
      <c r="T5509" s="14" t="s">
        <v>103</v>
      </c>
      <c r="U5509" s="14" t="s">
        <v>94</v>
      </c>
      <c r="V5509" s="16" t="s">
        <v>45</v>
      </c>
      <c r="W5509" s="17" t="s">
        <v>251</v>
      </c>
    </row>
    <row r="5510" ht="15.75" customHeight="1">
      <c r="A5510" s="14" t="s">
        <v>23825</v>
      </c>
      <c r="B5510" s="14" t="s">
        <v>23826</v>
      </c>
      <c r="C5510" s="14">
        <v>1987.0</v>
      </c>
      <c r="D5510" s="14">
        <v>69.0</v>
      </c>
      <c r="E5510" s="14">
        <v>174186.0</v>
      </c>
      <c r="F5510" s="14" t="s">
        <v>23827</v>
      </c>
      <c r="G5510" s="14" t="s">
        <v>23828</v>
      </c>
      <c r="H5510" s="14" t="s">
        <v>23829</v>
      </c>
      <c r="I5510" s="14">
        <v>0.506</v>
      </c>
      <c r="J5510" s="14">
        <v>0.764</v>
      </c>
      <c r="K5510" s="14">
        <v>0.7127029281390991</v>
      </c>
      <c r="L5510" s="14">
        <v>0.046</v>
      </c>
      <c r="M5510" s="14">
        <v>0.144</v>
      </c>
      <c r="N5510" s="14">
        <v>2.5E-4</v>
      </c>
      <c r="O5510" s="14">
        <v>0.247</v>
      </c>
      <c r="P5510" s="14">
        <v>0.868</v>
      </c>
      <c r="Q5510" s="14">
        <v>156.336</v>
      </c>
      <c r="R5510" s="14">
        <v>0.0</v>
      </c>
      <c r="S5510" s="14">
        <v>1.0</v>
      </c>
      <c r="T5510" s="14" t="s">
        <v>1264</v>
      </c>
      <c r="U5510" s="14" t="s">
        <v>94</v>
      </c>
      <c r="V5510" s="16" t="s">
        <v>560</v>
      </c>
      <c r="W5510" s="17" t="s">
        <v>185</v>
      </c>
    </row>
    <row r="5511" ht="15.75" customHeight="1">
      <c r="A5511" s="14" t="s">
        <v>23830</v>
      </c>
      <c r="B5511" s="14" t="s">
        <v>23831</v>
      </c>
      <c r="C5511" s="14">
        <v>1997.0</v>
      </c>
      <c r="D5511" s="14">
        <v>69.0</v>
      </c>
      <c r="E5511" s="14">
        <v>229333.0</v>
      </c>
      <c r="F5511" s="14" t="s">
        <v>2097</v>
      </c>
      <c r="G5511" s="14" t="s">
        <v>23832</v>
      </c>
      <c r="H5511" s="14" t="s">
        <v>23833</v>
      </c>
      <c r="I5511" s="14">
        <v>0.647</v>
      </c>
      <c r="J5511" s="14">
        <v>0.94</v>
      </c>
      <c r="K5511" s="14">
        <v>0.7871366543155064</v>
      </c>
      <c r="L5511" s="14">
        <v>0.0394</v>
      </c>
      <c r="M5511" s="14">
        <v>0.0836</v>
      </c>
      <c r="N5511" s="14">
        <v>0.00962</v>
      </c>
      <c r="O5511" s="14">
        <v>0.119</v>
      </c>
      <c r="P5511" s="14">
        <v>0.835</v>
      </c>
      <c r="Q5511" s="14">
        <v>132.824</v>
      </c>
      <c r="R5511" s="14">
        <v>6.0</v>
      </c>
      <c r="S5511" s="14">
        <v>1.0</v>
      </c>
      <c r="T5511" s="14" t="s">
        <v>1264</v>
      </c>
      <c r="U5511" s="14" t="s">
        <v>94</v>
      </c>
      <c r="V5511" s="16" t="s">
        <v>560</v>
      </c>
      <c r="W5511" s="17" t="s">
        <v>185</v>
      </c>
    </row>
    <row r="5512" ht="15.75" customHeight="1">
      <c r="A5512" s="14" t="s">
        <v>23834</v>
      </c>
      <c r="B5512" s="14" t="s">
        <v>23835</v>
      </c>
      <c r="C5512" s="14">
        <v>2020.0</v>
      </c>
      <c r="D5512" s="14">
        <v>69.0</v>
      </c>
      <c r="E5512" s="14">
        <v>210606.0</v>
      </c>
      <c r="F5512" s="14" t="s">
        <v>21970</v>
      </c>
      <c r="G5512" s="14" t="s">
        <v>23552</v>
      </c>
      <c r="H5512" s="14" t="s">
        <v>23836</v>
      </c>
      <c r="I5512" s="14">
        <v>0.85</v>
      </c>
      <c r="J5512" s="14">
        <v>0.536</v>
      </c>
      <c r="K5512" s="14">
        <v>0.8640942827013435</v>
      </c>
      <c r="L5512" s="14">
        <v>0.0599</v>
      </c>
      <c r="M5512" s="14">
        <v>0.267</v>
      </c>
      <c r="N5512" s="14">
        <v>3.89E-5</v>
      </c>
      <c r="O5512" s="14">
        <v>0.0996</v>
      </c>
      <c r="P5512" s="14">
        <v>0.505</v>
      </c>
      <c r="Q5512" s="14">
        <v>96.029</v>
      </c>
      <c r="R5512" s="14">
        <v>1.0</v>
      </c>
      <c r="S5512" s="14">
        <v>1.0</v>
      </c>
      <c r="T5512" s="14" t="s">
        <v>1264</v>
      </c>
      <c r="U5512" s="14" t="s">
        <v>94</v>
      </c>
      <c r="V5512" s="16" t="s">
        <v>333</v>
      </c>
      <c r="W5512" s="17" t="s">
        <v>185</v>
      </c>
    </row>
    <row r="5513" ht="15.75" customHeight="1">
      <c r="A5513" s="14" t="s">
        <v>12845</v>
      </c>
      <c r="B5513" s="14" t="s">
        <v>12846</v>
      </c>
      <c r="C5513" s="14">
        <v>2024.0</v>
      </c>
      <c r="D5513" s="14">
        <v>69.0</v>
      </c>
      <c r="E5513" s="14">
        <v>134509.0</v>
      </c>
      <c r="F5513" s="14" t="s">
        <v>4278</v>
      </c>
      <c r="G5513" s="14" t="s">
        <v>12848</v>
      </c>
      <c r="H5513" s="14" t="s">
        <v>12846</v>
      </c>
      <c r="I5513" s="14">
        <v>0.656</v>
      </c>
      <c r="J5513" s="14">
        <v>0.805</v>
      </c>
      <c r="K5513" s="14">
        <v>0.8293371548172452</v>
      </c>
      <c r="L5513" s="14">
        <v>0.0817</v>
      </c>
      <c r="M5513" s="14">
        <v>0.0504</v>
      </c>
      <c r="N5513" s="14">
        <v>4.34E-6</v>
      </c>
      <c r="O5513" s="14">
        <v>0.497</v>
      </c>
      <c r="P5513" s="14">
        <v>0.533</v>
      </c>
      <c r="Q5513" s="14">
        <v>149.924</v>
      </c>
      <c r="R5513" s="14">
        <v>9.0</v>
      </c>
      <c r="S5513" s="14">
        <v>1.0</v>
      </c>
      <c r="T5513" s="14" t="s">
        <v>103</v>
      </c>
      <c r="U5513" s="14" t="s">
        <v>94</v>
      </c>
      <c r="V5513" s="16" t="s">
        <v>333</v>
      </c>
      <c r="W5513" s="17" t="s">
        <v>185</v>
      </c>
    </row>
    <row r="5514" ht="15.75" customHeight="1">
      <c r="A5514" s="14" t="s">
        <v>12851</v>
      </c>
      <c r="B5514" s="14" t="s">
        <v>12852</v>
      </c>
      <c r="C5514" s="14">
        <v>2024.0</v>
      </c>
      <c r="D5514" s="14">
        <v>69.0</v>
      </c>
      <c r="E5514" s="14">
        <v>152400.0</v>
      </c>
      <c r="F5514" s="14" t="s">
        <v>4278</v>
      </c>
      <c r="G5514" s="14" t="s">
        <v>12853</v>
      </c>
      <c r="H5514" s="14" t="s">
        <v>12854</v>
      </c>
      <c r="I5514" s="14">
        <v>0.808</v>
      </c>
      <c r="J5514" s="14">
        <v>0.71</v>
      </c>
      <c r="K5514" s="14">
        <v>0.8718584903456066</v>
      </c>
      <c r="L5514" s="14">
        <v>0.0752</v>
      </c>
      <c r="M5514" s="14">
        <v>0.0102</v>
      </c>
      <c r="N5514" s="14">
        <v>0.0</v>
      </c>
      <c r="O5514" s="14">
        <v>0.144</v>
      </c>
      <c r="P5514" s="14">
        <v>0.73</v>
      </c>
      <c r="Q5514" s="14">
        <v>112.066</v>
      </c>
      <c r="R5514" s="14">
        <v>5.0</v>
      </c>
      <c r="S5514" s="14">
        <v>1.0</v>
      </c>
      <c r="T5514" s="14" t="s">
        <v>103</v>
      </c>
      <c r="U5514" s="14" t="s">
        <v>94</v>
      </c>
      <c r="V5514" s="16" t="s">
        <v>181</v>
      </c>
      <c r="W5514" s="17" t="s">
        <v>185</v>
      </c>
    </row>
    <row r="5515" ht="15.75" customHeight="1">
      <c r="A5515" s="14" t="s">
        <v>12857</v>
      </c>
      <c r="B5515" s="14" t="s">
        <v>12858</v>
      </c>
      <c r="C5515" s="14">
        <v>2022.0</v>
      </c>
      <c r="D5515" s="14">
        <v>69.0</v>
      </c>
      <c r="E5515" s="14">
        <v>174646.0</v>
      </c>
      <c r="F5515" s="14" t="s">
        <v>4278</v>
      </c>
      <c r="G5515" s="14" t="s">
        <v>12859</v>
      </c>
      <c r="H5515" s="14" t="s">
        <v>12860</v>
      </c>
      <c r="I5515" s="14">
        <v>0.903</v>
      </c>
      <c r="J5515" s="14">
        <v>0.962</v>
      </c>
      <c r="K5515" s="14">
        <v>0.9059739481764598</v>
      </c>
      <c r="L5515" s="14">
        <v>0.0852</v>
      </c>
      <c r="M5515" s="14">
        <v>0.0302</v>
      </c>
      <c r="N5515" s="14">
        <v>0.0</v>
      </c>
      <c r="O5515" s="14">
        <v>0.0273</v>
      </c>
      <c r="P5515" s="14">
        <v>0.906</v>
      </c>
      <c r="Q5515" s="14">
        <v>129.968</v>
      </c>
      <c r="R5515" s="14">
        <v>4.0</v>
      </c>
      <c r="S5515" s="14">
        <v>1.0</v>
      </c>
      <c r="T5515" s="14" t="s">
        <v>103</v>
      </c>
      <c r="U5515" s="14" t="s">
        <v>68</v>
      </c>
      <c r="V5515" s="16" t="s">
        <v>819</v>
      </c>
      <c r="W5515" s="17" t="s">
        <v>185</v>
      </c>
    </row>
    <row r="5516" ht="15.75" customHeight="1">
      <c r="A5516" s="14" t="s">
        <v>8545</v>
      </c>
      <c r="B5516" s="14" t="s">
        <v>8546</v>
      </c>
      <c r="C5516" s="14">
        <v>2025.0</v>
      </c>
      <c r="D5516" s="14">
        <v>69.0</v>
      </c>
      <c r="E5516" s="14">
        <v>190356.0</v>
      </c>
      <c r="F5516" s="14" t="s">
        <v>8031</v>
      </c>
      <c r="G5516" s="14" t="s">
        <v>8549</v>
      </c>
      <c r="H5516" s="14" t="s">
        <v>8546</v>
      </c>
      <c r="I5516" s="14">
        <v>0.792</v>
      </c>
      <c r="J5516" s="14">
        <v>0.618</v>
      </c>
      <c r="K5516" s="14">
        <v>0.8146642995997121</v>
      </c>
      <c r="L5516" s="14">
        <v>0.0382</v>
      </c>
      <c r="M5516" s="14">
        <v>0.303</v>
      </c>
      <c r="N5516" s="14">
        <v>0.0287</v>
      </c>
      <c r="O5516" s="14">
        <v>0.159</v>
      </c>
      <c r="P5516" s="14">
        <v>0.424</v>
      </c>
      <c r="Q5516" s="14">
        <v>99.049</v>
      </c>
      <c r="R5516" s="14">
        <v>10.0</v>
      </c>
      <c r="S5516" s="14">
        <v>0.0</v>
      </c>
      <c r="T5516" s="14" t="s">
        <v>103</v>
      </c>
      <c r="U5516" s="14" t="s">
        <v>68</v>
      </c>
      <c r="V5516" s="16" t="s">
        <v>54</v>
      </c>
      <c r="W5516" s="17" t="s">
        <v>251</v>
      </c>
    </row>
    <row r="5517" ht="15.75" customHeight="1">
      <c r="A5517" s="14" t="s">
        <v>8552</v>
      </c>
      <c r="B5517" s="14" t="s">
        <v>8553</v>
      </c>
      <c r="C5517" s="14">
        <v>2015.0</v>
      </c>
      <c r="D5517" s="14">
        <v>69.0</v>
      </c>
      <c r="E5517" s="14">
        <v>272680.0</v>
      </c>
      <c r="F5517" s="14" t="s">
        <v>880</v>
      </c>
      <c r="G5517" s="14" t="s">
        <v>1822</v>
      </c>
      <c r="H5517" s="14" t="s">
        <v>7865</v>
      </c>
      <c r="I5517" s="14">
        <v>0.565</v>
      </c>
      <c r="J5517" s="14">
        <v>0.744</v>
      </c>
      <c r="K5517" s="14">
        <v>0.8500630975370552</v>
      </c>
      <c r="L5517" s="14">
        <v>0.0446</v>
      </c>
      <c r="M5517" s="14">
        <v>0.403</v>
      </c>
      <c r="N5517" s="14">
        <v>0.0</v>
      </c>
      <c r="O5517" s="14">
        <v>0.0853</v>
      </c>
      <c r="P5517" s="14">
        <v>0.415</v>
      </c>
      <c r="Q5517" s="14">
        <v>134.068</v>
      </c>
      <c r="R5517" s="14">
        <v>7.0</v>
      </c>
      <c r="S5517" s="14">
        <v>1.0</v>
      </c>
      <c r="T5517" s="14" t="s">
        <v>104</v>
      </c>
      <c r="U5517" s="14" t="s">
        <v>68</v>
      </c>
      <c r="V5517" s="16" t="s">
        <v>54</v>
      </c>
      <c r="W5517" s="17" t="s">
        <v>251</v>
      </c>
    </row>
    <row r="5518" ht="15.75" customHeight="1">
      <c r="A5518" s="14" t="s">
        <v>12862</v>
      </c>
      <c r="B5518" s="14" t="s">
        <v>12863</v>
      </c>
      <c r="C5518" s="14">
        <v>2000.0</v>
      </c>
      <c r="D5518" s="14">
        <v>69.0</v>
      </c>
      <c r="E5518" s="14">
        <v>264400.0</v>
      </c>
      <c r="F5518" s="14" t="s">
        <v>9043</v>
      </c>
      <c r="G5518" s="14" t="s">
        <v>9044</v>
      </c>
      <c r="H5518" s="14" t="s">
        <v>12864</v>
      </c>
      <c r="I5518" s="14">
        <v>0.897</v>
      </c>
      <c r="J5518" s="14">
        <v>0.559</v>
      </c>
      <c r="K5518" s="14">
        <v>0.7976386541869477</v>
      </c>
      <c r="L5518" s="14">
        <v>0.379</v>
      </c>
      <c r="M5518" s="14">
        <v>0.155</v>
      </c>
      <c r="N5518" s="14">
        <v>1.27E-4</v>
      </c>
      <c r="O5518" s="14">
        <v>0.296</v>
      </c>
      <c r="P5518" s="14">
        <v>0.677</v>
      </c>
      <c r="Q5518" s="14">
        <v>106.991</v>
      </c>
      <c r="R5518" s="14">
        <v>11.0</v>
      </c>
      <c r="S5518" s="14">
        <v>1.0</v>
      </c>
      <c r="T5518" s="14" t="s">
        <v>103</v>
      </c>
      <c r="U5518" s="14" t="s">
        <v>94</v>
      </c>
      <c r="V5518" s="16" t="s">
        <v>407</v>
      </c>
      <c r="W5518" s="17" t="s">
        <v>185</v>
      </c>
    </row>
    <row r="5519" ht="15.75" customHeight="1">
      <c r="A5519" s="14" t="s">
        <v>12867</v>
      </c>
      <c r="B5519" s="14" t="s">
        <v>12868</v>
      </c>
      <c r="C5519" s="14">
        <v>1992.0</v>
      </c>
      <c r="D5519" s="14">
        <v>69.0</v>
      </c>
      <c r="E5519" s="14">
        <v>240933.0</v>
      </c>
      <c r="F5519" s="14" t="s">
        <v>3538</v>
      </c>
      <c r="G5519" s="14" t="s">
        <v>9995</v>
      </c>
      <c r="H5519" s="14" t="s">
        <v>12869</v>
      </c>
      <c r="I5519" s="14">
        <v>0.759</v>
      </c>
      <c r="J5519" s="14">
        <v>0.822</v>
      </c>
      <c r="K5519" s="14">
        <v>0.8190276559617774</v>
      </c>
      <c r="L5519" s="14">
        <v>0.0367</v>
      </c>
      <c r="M5519" s="14">
        <v>0.00136</v>
      </c>
      <c r="N5519" s="14">
        <v>0.0171</v>
      </c>
      <c r="O5519" s="14">
        <v>0.131</v>
      </c>
      <c r="P5519" s="14">
        <v>0.94</v>
      </c>
      <c r="Q5519" s="14">
        <v>124.713</v>
      </c>
      <c r="R5519" s="14">
        <v>5.0</v>
      </c>
      <c r="S5519" s="14">
        <v>0.0</v>
      </c>
      <c r="T5519" s="14" t="s">
        <v>103</v>
      </c>
      <c r="U5519" s="14" t="s">
        <v>94</v>
      </c>
      <c r="V5519" s="16" t="s">
        <v>819</v>
      </c>
      <c r="W5519" s="17" t="s">
        <v>185</v>
      </c>
    </row>
    <row r="5520" ht="15.75" customHeight="1">
      <c r="A5520" s="14" t="s">
        <v>12873</v>
      </c>
      <c r="B5520" s="14" t="s">
        <v>12874</v>
      </c>
      <c r="C5520" s="14">
        <v>2023.0</v>
      </c>
      <c r="D5520" s="14">
        <v>69.0</v>
      </c>
      <c r="E5520" s="14">
        <v>198026.0</v>
      </c>
      <c r="F5520" s="14" t="s">
        <v>12875</v>
      </c>
      <c r="G5520" s="14" t="s">
        <v>12876</v>
      </c>
      <c r="H5520" s="14" t="s">
        <v>12877</v>
      </c>
      <c r="I5520" s="14">
        <v>0.922</v>
      </c>
      <c r="J5520" s="14">
        <v>0.674</v>
      </c>
      <c r="K5520" s="14">
        <v>0.8797510320005187</v>
      </c>
      <c r="L5520" s="14">
        <v>0.366</v>
      </c>
      <c r="M5520" s="14">
        <v>0.323</v>
      </c>
      <c r="N5520" s="14">
        <v>3.07E-6</v>
      </c>
      <c r="O5520" s="14">
        <v>0.128</v>
      </c>
      <c r="P5520" s="14">
        <v>0.726</v>
      </c>
      <c r="Q5520" s="14">
        <v>140.065</v>
      </c>
      <c r="R5520" s="14">
        <v>1.0</v>
      </c>
      <c r="S5520" s="14">
        <v>1.0</v>
      </c>
      <c r="T5520" s="14" t="s">
        <v>103</v>
      </c>
      <c r="U5520" s="14" t="s">
        <v>94</v>
      </c>
      <c r="V5520" s="16" t="s">
        <v>181</v>
      </c>
      <c r="W5520" s="17" t="s">
        <v>185</v>
      </c>
    </row>
    <row r="5521" ht="15.75" customHeight="1">
      <c r="A5521" s="14" t="s">
        <v>23837</v>
      </c>
      <c r="B5521" s="14" t="s">
        <v>23838</v>
      </c>
      <c r="C5521" s="14">
        <v>2020.0</v>
      </c>
      <c r="D5521" s="14">
        <v>69.0</v>
      </c>
      <c r="E5521" s="14">
        <v>214258.0</v>
      </c>
      <c r="F5521" s="14" t="s">
        <v>4278</v>
      </c>
      <c r="G5521" s="14" t="s">
        <v>9435</v>
      </c>
      <c r="H5521" s="14" t="s">
        <v>23839</v>
      </c>
      <c r="I5521" s="14">
        <v>0.459</v>
      </c>
      <c r="J5521" s="14">
        <v>0.339</v>
      </c>
      <c r="K5521" s="14">
        <v>0.8042050777318205</v>
      </c>
      <c r="L5521" s="14">
        <v>0.0251</v>
      </c>
      <c r="M5521" s="14">
        <v>0.491</v>
      </c>
      <c r="N5521" s="14">
        <v>6.05E-6</v>
      </c>
      <c r="O5521" s="14">
        <v>0.0892</v>
      </c>
      <c r="P5521" s="14">
        <v>0.146</v>
      </c>
      <c r="Q5521" s="14">
        <v>92.097</v>
      </c>
      <c r="R5521" s="14">
        <v>3.0</v>
      </c>
      <c r="S5521" s="14">
        <v>1.0</v>
      </c>
      <c r="T5521" s="14" t="s">
        <v>1434</v>
      </c>
      <c r="U5521" s="14" t="s">
        <v>68</v>
      </c>
      <c r="V5521" s="16" t="s">
        <v>58</v>
      </c>
      <c r="W5521" s="17" t="s">
        <v>251</v>
      </c>
    </row>
    <row r="5522" ht="15.75" customHeight="1">
      <c r="A5522" s="14" t="s">
        <v>23840</v>
      </c>
      <c r="B5522" s="14" t="s">
        <v>23841</v>
      </c>
      <c r="C5522" s="14">
        <v>2014.0</v>
      </c>
      <c r="D5522" s="14">
        <v>69.0</v>
      </c>
      <c r="E5522" s="14">
        <v>230778.0</v>
      </c>
      <c r="F5522" s="14" t="s">
        <v>4278</v>
      </c>
      <c r="G5522" s="14" t="s">
        <v>2532</v>
      </c>
      <c r="H5522" s="14" t="s">
        <v>22339</v>
      </c>
      <c r="I5522" s="14">
        <v>0.491</v>
      </c>
      <c r="J5522" s="14">
        <v>0.947</v>
      </c>
      <c r="K5522" s="14">
        <v>0.9263148888643229</v>
      </c>
      <c r="L5522" s="14">
        <v>0.306</v>
      </c>
      <c r="M5522" s="14">
        <v>0.00261</v>
      </c>
      <c r="N5522" s="14">
        <v>0.0</v>
      </c>
      <c r="O5522" s="14">
        <v>0.34</v>
      </c>
      <c r="P5522" s="14">
        <v>0.474</v>
      </c>
      <c r="Q5522" s="14">
        <v>166.236</v>
      </c>
      <c r="R5522" s="14">
        <v>0.0</v>
      </c>
      <c r="S5522" s="14">
        <v>1.0</v>
      </c>
      <c r="T5522" s="14" t="s">
        <v>1434</v>
      </c>
      <c r="U5522" s="14" t="s">
        <v>35</v>
      </c>
      <c r="V5522" s="16" t="s">
        <v>54</v>
      </c>
      <c r="W5522" s="17" t="s">
        <v>251</v>
      </c>
    </row>
    <row r="5523" ht="15.75" customHeight="1">
      <c r="A5523" s="14" t="s">
        <v>23842</v>
      </c>
      <c r="B5523" s="14" t="s">
        <v>23843</v>
      </c>
      <c r="C5523" s="14">
        <v>2019.0</v>
      </c>
      <c r="D5523" s="14">
        <v>69.0</v>
      </c>
      <c r="E5523" s="14">
        <v>224225.0</v>
      </c>
      <c r="F5523" s="14" t="s">
        <v>4278</v>
      </c>
      <c r="G5523" s="14" t="s">
        <v>2532</v>
      </c>
      <c r="H5523" s="14" t="s">
        <v>19261</v>
      </c>
      <c r="I5523" s="14">
        <v>0.579</v>
      </c>
      <c r="J5523" s="14">
        <v>0.858</v>
      </c>
      <c r="K5523" s="14">
        <v>0.863003443610827</v>
      </c>
      <c r="L5523" s="14">
        <v>0.114</v>
      </c>
      <c r="M5523" s="14">
        <v>0.125</v>
      </c>
      <c r="N5523" s="14">
        <v>0.0</v>
      </c>
      <c r="O5523" s="14">
        <v>0.0502</v>
      </c>
      <c r="P5523" s="14">
        <v>0.475</v>
      </c>
      <c r="Q5523" s="14">
        <v>174.043</v>
      </c>
      <c r="R5523" s="14">
        <v>8.0</v>
      </c>
      <c r="S5523" s="14">
        <v>1.0</v>
      </c>
      <c r="T5523" s="14" t="s">
        <v>1434</v>
      </c>
      <c r="U5523" s="14" t="s">
        <v>35</v>
      </c>
      <c r="V5523" s="16" t="s">
        <v>54</v>
      </c>
      <c r="W5523" s="17" t="s">
        <v>251</v>
      </c>
    </row>
    <row r="5524" ht="15.75" customHeight="1">
      <c r="A5524" s="14" t="s">
        <v>23844</v>
      </c>
      <c r="B5524" s="14" t="s">
        <v>23845</v>
      </c>
      <c r="C5524" s="14">
        <v>2019.0</v>
      </c>
      <c r="D5524" s="14">
        <v>69.0</v>
      </c>
      <c r="E5524" s="14">
        <v>234177.0</v>
      </c>
      <c r="F5524" s="14" t="s">
        <v>4278</v>
      </c>
      <c r="G5524" s="14" t="s">
        <v>2532</v>
      </c>
      <c r="H5524" s="14" t="s">
        <v>19261</v>
      </c>
      <c r="I5524" s="14">
        <v>0.633</v>
      </c>
      <c r="J5524" s="14">
        <v>0.799</v>
      </c>
      <c r="K5524" s="14">
        <v>0.8755587876526522</v>
      </c>
      <c r="L5524" s="14">
        <v>0.0427</v>
      </c>
      <c r="M5524" s="14">
        <v>0.0144</v>
      </c>
      <c r="N5524" s="14">
        <v>0.0</v>
      </c>
      <c r="O5524" s="14">
        <v>0.194</v>
      </c>
      <c r="P5524" s="14">
        <v>0.534</v>
      </c>
      <c r="Q5524" s="14">
        <v>142.991</v>
      </c>
      <c r="R5524" s="14">
        <v>7.0</v>
      </c>
      <c r="S5524" s="14">
        <v>0.0</v>
      </c>
      <c r="T5524" s="14" t="s">
        <v>1434</v>
      </c>
      <c r="U5524" s="14" t="s">
        <v>35</v>
      </c>
      <c r="V5524" s="16" t="s">
        <v>333</v>
      </c>
      <c r="W5524" s="17" t="s">
        <v>185</v>
      </c>
    </row>
    <row r="5525" ht="15.75" customHeight="1">
      <c r="A5525" s="14" t="s">
        <v>23846</v>
      </c>
      <c r="B5525" s="14" t="s">
        <v>23847</v>
      </c>
      <c r="C5525" s="14">
        <v>2022.0</v>
      </c>
      <c r="D5525" s="14">
        <v>69.0</v>
      </c>
      <c r="E5525" s="14">
        <v>282463.0</v>
      </c>
      <c r="F5525" s="14" t="s">
        <v>4278</v>
      </c>
      <c r="G5525" s="14" t="s">
        <v>23258</v>
      </c>
      <c r="H5525" s="14" t="s">
        <v>23847</v>
      </c>
      <c r="I5525" s="14">
        <v>0.54</v>
      </c>
      <c r="J5525" s="14">
        <v>0.761</v>
      </c>
      <c r="K5525" s="14">
        <v>0.8599234273552516</v>
      </c>
      <c r="L5525" s="14">
        <v>0.0311</v>
      </c>
      <c r="M5525" s="14">
        <v>0.00446</v>
      </c>
      <c r="N5525" s="14">
        <v>2.5E-6</v>
      </c>
      <c r="O5525" s="14">
        <v>0.137</v>
      </c>
      <c r="P5525" s="14">
        <v>0.215</v>
      </c>
      <c r="Q5525" s="14">
        <v>124.988</v>
      </c>
      <c r="R5525" s="14">
        <v>5.0</v>
      </c>
      <c r="S5525" s="14">
        <v>1.0</v>
      </c>
      <c r="T5525" s="14" t="s">
        <v>1434</v>
      </c>
      <c r="U5525" s="14" t="s">
        <v>35</v>
      </c>
      <c r="V5525" s="16" t="s">
        <v>36</v>
      </c>
      <c r="W5525" s="17" t="s">
        <v>251</v>
      </c>
    </row>
    <row r="5526" ht="15.75" customHeight="1">
      <c r="A5526" s="14" t="s">
        <v>23848</v>
      </c>
      <c r="B5526" s="14" t="s">
        <v>23849</v>
      </c>
      <c r="C5526" s="14">
        <v>2024.0</v>
      </c>
      <c r="D5526" s="14">
        <v>69.0</v>
      </c>
      <c r="E5526" s="14">
        <v>144624.0</v>
      </c>
      <c r="F5526" s="14" t="s">
        <v>4278</v>
      </c>
      <c r="G5526" s="14" t="s">
        <v>7879</v>
      </c>
      <c r="H5526" s="14" t="s">
        <v>23779</v>
      </c>
      <c r="I5526" s="14">
        <v>0.372</v>
      </c>
      <c r="J5526" s="14">
        <v>0.567</v>
      </c>
      <c r="K5526" s="14">
        <v>0.8844138343874317</v>
      </c>
      <c r="L5526" s="14">
        <v>0.0361</v>
      </c>
      <c r="M5526" s="14">
        <v>0.142</v>
      </c>
      <c r="N5526" s="14">
        <v>0.0</v>
      </c>
      <c r="O5526" s="14">
        <v>0.0871</v>
      </c>
      <c r="P5526" s="14">
        <v>0.0928</v>
      </c>
      <c r="Q5526" s="14">
        <v>172.024</v>
      </c>
      <c r="R5526" s="14">
        <v>5.0</v>
      </c>
      <c r="S5526" s="14">
        <v>0.0</v>
      </c>
      <c r="T5526" s="14" t="s">
        <v>1434</v>
      </c>
      <c r="U5526" s="14" t="s">
        <v>35</v>
      </c>
      <c r="V5526" s="16" t="s">
        <v>75</v>
      </c>
      <c r="W5526" s="17" t="s">
        <v>251</v>
      </c>
    </row>
    <row r="5527" ht="15.75" customHeight="1">
      <c r="A5527" s="14" t="s">
        <v>23850</v>
      </c>
      <c r="B5527" s="14" t="s">
        <v>23851</v>
      </c>
      <c r="C5527" s="14">
        <v>2024.0</v>
      </c>
      <c r="D5527" s="14">
        <v>69.0</v>
      </c>
      <c r="E5527" s="14">
        <v>78492.0</v>
      </c>
      <c r="F5527" s="14" t="s">
        <v>4278</v>
      </c>
      <c r="G5527" s="14" t="s">
        <v>7879</v>
      </c>
      <c r="H5527" s="14" t="s">
        <v>23779</v>
      </c>
      <c r="I5527" s="14">
        <v>0.786</v>
      </c>
      <c r="J5527" s="14">
        <v>0.836</v>
      </c>
      <c r="K5527" s="14">
        <v>0.849592539498009</v>
      </c>
      <c r="L5527" s="14">
        <v>0.0633</v>
      </c>
      <c r="M5527" s="14">
        <v>0.558</v>
      </c>
      <c r="N5527" s="14">
        <v>0.444</v>
      </c>
      <c r="O5527" s="14">
        <v>0.684</v>
      </c>
      <c r="P5527" s="14">
        <v>0.921</v>
      </c>
      <c r="Q5527" s="14">
        <v>92.002</v>
      </c>
      <c r="R5527" s="14">
        <v>4.0</v>
      </c>
      <c r="S5527" s="14">
        <v>1.0</v>
      </c>
      <c r="T5527" s="14" t="s">
        <v>1434</v>
      </c>
      <c r="U5527" s="14" t="s">
        <v>35</v>
      </c>
      <c r="V5527" s="16" t="s">
        <v>819</v>
      </c>
      <c r="W5527" s="17" t="s">
        <v>185</v>
      </c>
    </row>
    <row r="5528" ht="15.75" customHeight="1">
      <c r="A5528" s="14" t="s">
        <v>23852</v>
      </c>
      <c r="B5528" s="14" t="s">
        <v>23853</v>
      </c>
      <c r="C5528" s="14">
        <v>2024.0</v>
      </c>
      <c r="D5528" s="14">
        <v>69.0</v>
      </c>
      <c r="E5528" s="14">
        <v>223301.0</v>
      </c>
      <c r="F5528" s="14" t="s">
        <v>4278</v>
      </c>
      <c r="G5528" s="14" t="s">
        <v>7879</v>
      </c>
      <c r="H5528" s="14" t="s">
        <v>23779</v>
      </c>
      <c r="I5528" s="14">
        <v>0.716</v>
      </c>
      <c r="J5528" s="14">
        <v>0.531</v>
      </c>
      <c r="K5528" s="14">
        <v>0.845058071121745</v>
      </c>
      <c r="L5528" s="14">
        <v>0.0367</v>
      </c>
      <c r="M5528" s="14">
        <v>0.391</v>
      </c>
      <c r="N5528" s="14">
        <v>0.0</v>
      </c>
      <c r="O5528" s="14">
        <v>0.0691</v>
      </c>
      <c r="P5528" s="14">
        <v>0.431</v>
      </c>
      <c r="Q5528" s="14">
        <v>87.984</v>
      </c>
      <c r="R5528" s="14">
        <v>0.0</v>
      </c>
      <c r="S5528" s="14">
        <v>1.0</v>
      </c>
      <c r="T5528" s="14" t="s">
        <v>1434</v>
      </c>
      <c r="U5528" s="14" t="s">
        <v>35</v>
      </c>
      <c r="V5528" s="16" t="s">
        <v>54</v>
      </c>
      <c r="W5528" s="17" t="s">
        <v>251</v>
      </c>
    </row>
    <row r="5529" ht="15.75" customHeight="1">
      <c r="A5529" s="14" t="s">
        <v>23854</v>
      </c>
      <c r="B5529" s="14" t="s">
        <v>23855</v>
      </c>
      <c r="C5529" s="14">
        <v>2018.0</v>
      </c>
      <c r="D5529" s="14">
        <v>69.0</v>
      </c>
      <c r="E5529" s="14">
        <v>169566.0</v>
      </c>
      <c r="F5529" s="14" t="s">
        <v>4278</v>
      </c>
      <c r="G5529" s="14" t="s">
        <v>8641</v>
      </c>
      <c r="H5529" s="14" t="s">
        <v>23855</v>
      </c>
      <c r="I5529" s="14">
        <v>0.752</v>
      </c>
      <c r="J5529" s="14">
        <v>0.642</v>
      </c>
      <c r="K5529" s="14">
        <v>0.8640087266942441</v>
      </c>
      <c r="L5529" s="14">
        <v>0.0869</v>
      </c>
      <c r="M5529" s="14">
        <v>0.0861</v>
      </c>
      <c r="N5529" s="14">
        <v>0.0</v>
      </c>
      <c r="O5529" s="14">
        <v>0.0953</v>
      </c>
      <c r="P5529" s="14">
        <v>0.388</v>
      </c>
      <c r="Q5529" s="14">
        <v>95.043</v>
      </c>
      <c r="R5529" s="14">
        <v>3.0</v>
      </c>
      <c r="S5529" s="14">
        <v>0.0</v>
      </c>
      <c r="T5529" s="14" t="s">
        <v>1434</v>
      </c>
      <c r="U5529" s="14" t="s">
        <v>35</v>
      </c>
      <c r="V5529" s="16" t="s">
        <v>45</v>
      </c>
      <c r="W5529" s="17" t="s">
        <v>251</v>
      </c>
    </row>
    <row r="5530" ht="15.75" customHeight="1">
      <c r="A5530" s="14" t="s">
        <v>23856</v>
      </c>
      <c r="B5530" s="14" t="s">
        <v>23857</v>
      </c>
      <c r="C5530" s="14">
        <v>2024.0</v>
      </c>
      <c r="D5530" s="14">
        <v>69.0</v>
      </c>
      <c r="E5530" s="14">
        <v>166742.0</v>
      </c>
      <c r="F5530" s="14" t="s">
        <v>4278</v>
      </c>
      <c r="G5530" s="14" t="s">
        <v>23428</v>
      </c>
      <c r="H5530" s="14" t="s">
        <v>23429</v>
      </c>
      <c r="I5530" s="14">
        <v>0.703</v>
      </c>
      <c r="J5530" s="14">
        <v>0.639</v>
      </c>
      <c r="K5530" s="14">
        <v>0.8374649754916805</v>
      </c>
      <c r="L5530" s="14">
        <v>0.0427</v>
      </c>
      <c r="M5530" s="14">
        <v>0.017</v>
      </c>
      <c r="N5530" s="14">
        <v>0.0</v>
      </c>
      <c r="O5530" s="14">
        <v>0.0553</v>
      </c>
      <c r="P5530" s="14">
        <v>0.687</v>
      </c>
      <c r="Q5530" s="14">
        <v>82.989</v>
      </c>
      <c r="R5530" s="14">
        <v>11.0</v>
      </c>
      <c r="S5530" s="14">
        <v>0.0</v>
      </c>
      <c r="T5530" s="14" t="s">
        <v>1434</v>
      </c>
      <c r="U5530" s="14" t="s">
        <v>35</v>
      </c>
      <c r="V5530" s="16" t="s">
        <v>407</v>
      </c>
      <c r="W5530" s="17" t="s">
        <v>185</v>
      </c>
    </row>
    <row r="5531" ht="15.75" customHeight="1">
      <c r="A5531" s="14" t="s">
        <v>8558</v>
      </c>
      <c r="B5531" s="14" t="s">
        <v>8559</v>
      </c>
      <c r="C5531" s="14">
        <v>2024.0</v>
      </c>
      <c r="D5531" s="14">
        <v>69.0</v>
      </c>
      <c r="E5531" s="14">
        <v>155431.0</v>
      </c>
      <c r="F5531" s="14" t="s">
        <v>8560</v>
      </c>
      <c r="G5531" s="14" t="s">
        <v>8561</v>
      </c>
      <c r="H5531" s="14" t="s">
        <v>8562</v>
      </c>
      <c r="I5531" s="14">
        <v>0.508</v>
      </c>
      <c r="J5531" s="14">
        <v>0.767</v>
      </c>
      <c r="K5531" s="14">
        <v>0.8687143070847066</v>
      </c>
      <c r="L5531" s="14">
        <v>0.0746</v>
      </c>
      <c r="M5531" s="14">
        <v>0.0305</v>
      </c>
      <c r="N5531" s="14">
        <v>0.0104</v>
      </c>
      <c r="O5531" s="14">
        <v>0.143</v>
      </c>
      <c r="P5531" s="14">
        <v>0.317</v>
      </c>
      <c r="Q5531" s="14">
        <v>119.294</v>
      </c>
      <c r="R5531" s="14">
        <v>2.0</v>
      </c>
      <c r="S5531" s="14">
        <v>1.0</v>
      </c>
      <c r="T5531" s="14" t="s">
        <v>103</v>
      </c>
      <c r="U5531" s="14" t="s">
        <v>68</v>
      </c>
      <c r="V5531" s="16" t="s">
        <v>45</v>
      </c>
      <c r="W5531" s="17" t="s">
        <v>251</v>
      </c>
    </row>
    <row r="5532" ht="15.75" customHeight="1">
      <c r="A5532" s="14" t="s">
        <v>23858</v>
      </c>
      <c r="B5532" s="14" t="s">
        <v>23859</v>
      </c>
      <c r="C5532" s="14">
        <v>2020.0</v>
      </c>
      <c r="D5532" s="14">
        <v>69.0</v>
      </c>
      <c r="E5532" s="14">
        <v>164579.0</v>
      </c>
      <c r="F5532" s="14" t="s">
        <v>14698</v>
      </c>
      <c r="G5532" s="14" t="s">
        <v>101</v>
      </c>
      <c r="H5532" s="14" t="s">
        <v>23180</v>
      </c>
      <c r="I5532" s="14">
        <v>0.688</v>
      </c>
      <c r="J5532" s="14">
        <v>0.647</v>
      </c>
      <c r="K5532" s="14">
        <v>0.8192415459795256</v>
      </c>
      <c r="L5532" s="14">
        <v>0.19</v>
      </c>
      <c r="M5532" s="14">
        <v>0.00815</v>
      </c>
      <c r="N5532" s="14">
        <v>1.65E-5</v>
      </c>
      <c r="O5532" s="14">
        <v>0.095</v>
      </c>
      <c r="P5532" s="14">
        <v>0.195</v>
      </c>
      <c r="Q5532" s="14">
        <v>88.834</v>
      </c>
      <c r="R5532" s="14">
        <v>2.0</v>
      </c>
      <c r="S5532" s="14">
        <v>1.0</v>
      </c>
      <c r="T5532" s="14" t="s">
        <v>1434</v>
      </c>
      <c r="U5532" s="14" t="s">
        <v>35</v>
      </c>
      <c r="V5532" s="16" t="s">
        <v>58</v>
      </c>
      <c r="W5532" s="17" t="s">
        <v>251</v>
      </c>
    </row>
    <row r="5533" ht="15.75" customHeight="1">
      <c r="A5533" s="14" t="s">
        <v>23860</v>
      </c>
      <c r="B5533" s="14" t="s">
        <v>23861</v>
      </c>
      <c r="C5533" s="14">
        <v>2020.0</v>
      </c>
      <c r="D5533" s="14">
        <v>69.0</v>
      </c>
      <c r="E5533" s="14">
        <v>190534.0</v>
      </c>
      <c r="F5533" s="14" t="s">
        <v>14698</v>
      </c>
      <c r="G5533" s="14" t="s">
        <v>23862</v>
      </c>
      <c r="H5533" s="14" t="s">
        <v>23510</v>
      </c>
      <c r="I5533" s="14">
        <v>0.905</v>
      </c>
      <c r="J5533" s="14">
        <v>0.647</v>
      </c>
      <c r="K5533" s="14">
        <v>0.8661476268717272</v>
      </c>
      <c r="L5533" s="14">
        <v>0.107</v>
      </c>
      <c r="M5533" s="14">
        <v>0.0187</v>
      </c>
      <c r="N5533" s="14">
        <v>0.0</v>
      </c>
      <c r="O5533" s="14">
        <v>0.282</v>
      </c>
      <c r="P5533" s="14">
        <v>0.367</v>
      </c>
      <c r="Q5533" s="14">
        <v>130.97</v>
      </c>
      <c r="R5533" s="14">
        <v>10.0</v>
      </c>
      <c r="S5533" s="14">
        <v>0.0</v>
      </c>
      <c r="T5533" s="14" t="s">
        <v>1434</v>
      </c>
      <c r="U5533" s="14" t="s">
        <v>35</v>
      </c>
      <c r="V5533" s="16" t="s">
        <v>45</v>
      </c>
      <c r="W5533" s="17" t="s">
        <v>251</v>
      </c>
    </row>
    <row r="5534" ht="15.75" customHeight="1">
      <c r="A5534" s="14" t="s">
        <v>23863</v>
      </c>
      <c r="B5534" s="14" t="s">
        <v>23864</v>
      </c>
      <c r="C5534" s="14">
        <v>2019.0</v>
      </c>
      <c r="D5534" s="14">
        <v>69.0</v>
      </c>
      <c r="E5534" s="14">
        <v>181144.0</v>
      </c>
      <c r="F5534" s="14" t="s">
        <v>5251</v>
      </c>
      <c r="G5534" s="14" t="s">
        <v>23865</v>
      </c>
      <c r="H5534" s="14" t="s">
        <v>23866</v>
      </c>
      <c r="I5534" s="14">
        <v>0.594</v>
      </c>
      <c r="J5534" s="14">
        <v>0.676</v>
      </c>
      <c r="K5534" s="14">
        <v>0.8502555985530287</v>
      </c>
      <c r="L5534" s="14">
        <v>0.344</v>
      </c>
      <c r="M5534" s="14">
        <v>0.135</v>
      </c>
      <c r="N5534" s="14">
        <v>0.0</v>
      </c>
      <c r="O5534" s="14">
        <v>0.163</v>
      </c>
      <c r="P5534" s="14">
        <v>0.472</v>
      </c>
      <c r="Q5534" s="14">
        <v>143.477</v>
      </c>
      <c r="R5534" s="14">
        <v>2.0</v>
      </c>
      <c r="S5534" s="14">
        <v>1.0</v>
      </c>
      <c r="T5534" s="14" t="s">
        <v>1434</v>
      </c>
      <c r="U5534" s="14" t="s">
        <v>35</v>
      </c>
      <c r="V5534" s="16" t="s">
        <v>54</v>
      </c>
      <c r="W5534" s="17" t="s">
        <v>251</v>
      </c>
    </row>
    <row r="5535" ht="15.75" customHeight="1">
      <c r="A5535" s="14" t="s">
        <v>12878</v>
      </c>
      <c r="B5535" s="14" t="s">
        <v>12879</v>
      </c>
      <c r="C5535" s="14">
        <v>1999.0</v>
      </c>
      <c r="D5535" s="14">
        <v>69.0</v>
      </c>
      <c r="E5535" s="14">
        <v>343373.0</v>
      </c>
      <c r="F5535" s="14" t="s">
        <v>880</v>
      </c>
      <c r="G5535" s="14" t="s">
        <v>2426</v>
      </c>
      <c r="H5535" s="14" t="s">
        <v>7600</v>
      </c>
      <c r="I5535" s="14">
        <v>0.672</v>
      </c>
      <c r="J5535" s="14">
        <v>0.856</v>
      </c>
      <c r="K5535" s="14">
        <v>0.8157123606866787</v>
      </c>
      <c r="L5535" s="14">
        <v>0.108</v>
      </c>
      <c r="M5535" s="14">
        <v>0.293</v>
      </c>
      <c r="N5535" s="14">
        <v>3.42E-4</v>
      </c>
      <c r="O5535" s="14">
        <v>0.0494</v>
      </c>
      <c r="P5535" s="14">
        <v>0.723</v>
      </c>
      <c r="Q5535" s="14">
        <v>101.99</v>
      </c>
      <c r="R5535" s="14">
        <v>4.0</v>
      </c>
      <c r="S5535" s="14">
        <v>0.0</v>
      </c>
      <c r="T5535" s="14" t="s">
        <v>104</v>
      </c>
      <c r="U5535" s="14" t="s">
        <v>35</v>
      </c>
      <c r="V5535" s="16" t="s">
        <v>181</v>
      </c>
      <c r="W5535" s="17" t="s">
        <v>185</v>
      </c>
    </row>
    <row r="5536" ht="15.75" customHeight="1">
      <c r="A5536" s="14" t="s">
        <v>23867</v>
      </c>
      <c r="B5536" s="14" t="s">
        <v>23868</v>
      </c>
      <c r="C5536" s="14">
        <v>2018.0</v>
      </c>
      <c r="D5536" s="14">
        <v>69.0</v>
      </c>
      <c r="E5536" s="14">
        <v>210817.0</v>
      </c>
      <c r="F5536" s="14" t="s">
        <v>4278</v>
      </c>
      <c r="G5536" s="14" t="s">
        <v>21554</v>
      </c>
      <c r="H5536" s="14" t="s">
        <v>23869</v>
      </c>
      <c r="I5536" s="14">
        <v>0.714</v>
      </c>
      <c r="J5536" s="14">
        <v>0.736</v>
      </c>
      <c r="K5536" s="14">
        <v>0.8931833251151118</v>
      </c>
      <c r="L5536" s="14">
        <v>0.0457</v>
      </c>
      <c r="M5536" s="14">
        <v>0.191</v>
      </c>
      <c r="N5536" s="14">
        <v>0.0</v>
      </c>
      <c r="O5536" s="14">
        <v>0.0553</v>
      </c>
      <c r="P5536" s="14">
        <v>0.814</v>
      </c>
      <c r="Q5536" s="14">
        <v>149.99</v>
      </c>
      <c r="R5536" s="14">
        <v>2.0</v>
      </c>
      <c r="S5536" s="14">
        <v>1.0</v>
      </c>
      <c r="T5536" s="14" t="s">
        <v>1434</v>
      </c>
      <c r="U5536" s="14" t="s">
        <v>35</v>
      </c>
      <c r="V5536" s="16" t="s">
        <v>560</v>
      </c>
      <c r="W5536" s="17" t="s">
        <v>185</v>
      </c>
    </row>
    <row r="5537" ht="15.75" customHeight="1">
      <c r="A5537" s="14" t="s">
        <v>23870</v>
      </c>
      <c r="B5537" s="14" t="s">
        <v>23871</v>
      </c>
      <c r="C5537" s="14">
        <v>2020.0</v>
      </c>
      <c r="D5537" s="14">
        <v>69.0</v>
      </c>
      <c r="E5537" s="14">
        <v>200197.0</v>
      </c>
      <c r="F5537" s="14" t="s">
        <v>16906</v>
      </c>
      <c r="G5537" s="14" t="s">
        <v>16908</v>
      </c>
      <c r="H5537" s="14" t="s">
        <v>23871</v>
      </c>
      <c r="I5537" s="14">
        <v>0.6567054320987653</v>
      </c>
      <c r="J5537" s="14">
        <v>0.6703844999999999</v>
      </c>
      <c r="K5537" s="14">
        <v>0.8136264709055699</v>
      </c>
      <c r="L5537" s="14">
        <v>0.08138265432098765</v>
      </c>
      <c r="M5537" s="14">
        <v>0.2693400896296296</v>
      </c>
      <c r="N5537" s="14">
        <v>0.05448885008024692</v>
      </c>
      <c r="O5537" s="14">
        <v>0.1911505555555556</v>
      </c>
      <c r="P5537" s="14">
        <v>0.6187672839506173</v>
      </c>
      <c r="Q5537" s="14">
        <v>120.71</v>
      </c>
      <c r="R5537" s="14">
        <v>5.0</v>
      </c>
      <c r="S5537" s="14">
        <v>1.0</v>
      </c>
      <c r="T5537" s="14" t="s">
        <v>1264</v>
      </c>
      <c r="U5537" s="14" t="s">
        <v>35</v>
      </c>
      <c r="V5537" s="16" t="s">
        <v>407</v>
      </c>
      <c r="W5537" s="17" t="s">
        <v>185</v>
      </c>
    </row>
    <row r="5538" ht="15.75" customHeight="1">
      <c r="A5538" s="14" t="s">
        <v>8566</v>
      </c>
      <c r="B5538" s="14" t="s">
        <v>8567</v>
      </c>
      <c r="C5538" s="14">
        <v>2001.0</v>
      </c>
      <c r="D5538" s="14">
        <v>69.0</v>
      </c>
      <c r="E5538" s="14">
        <v>264240.0</v>
      </c>
      <c r="F5538" s="14" t="s">
        <v>8568</v>
      </c>
      <c r="G5538" s="14" t="s">
        <v>8569</v>
      </c>
      <c r="H5538" s="14" t="s">
        <v>8570</v>
      </c>
      <c r="I5538" s="14">
        <v>0.345</v>
      </c>
      <c r="J5538" s="14">
        <v>0.641</v>
      </c>
      <c r="K5538" s="14">
        <v>0.8541270078742728</v>
      </c>
      <c r="L5538" s="14">
        <v>0.0503</v>
      </c>
      <c r="M5538" s="14">
        <v>0.136</v>
      </c>
      <c r="N5538" s="14">
        <v>8.4E-6</v>
      </c>
      <c r="O5538" s="14">
        <v>0.108</v>
      </c>
      <c r="P5538" s="14">
        <v>0.159</v>
      </c>
      <c r="Q5538" s="14">
        <v>77.28</v>
      </c>
      <c r="R5538" s="14">
        <v>7.0</v>
      </c>
      <c r="S5538" s="14">
        <v>1.0</v>
      </c>
      <c r="T5538" s="14" t="s">
        <v>103</v>
      </c>
      <c r="U5538" s="14" t="s">
        <v>35</v>
      </c>
      <c r="V5538" s="16" t="s">
        <v>58</v>
      </c>
      <c r="W5538" s="17" t="s">
        <v>251</v>
      </c>
    </row>
    <row r="5539" ht="15.75" customHeight="1">
      <c r="A5539" s="14" t="s">
        <v>23872</v>
      </c>
      <c r="B5539" s="14" t="s">
        <v>23873</v>
      </c>
      <c r="C5539" s="14">
        <v>2016.0</v>
      </c>
      <c r="D5539" s="14">
        <v>69.0</v>
      </c>
      <c r="E5539" s="14">
        <v>199693.0</v>
      </c>
      <c r="F5539" s="14" t="s">
        <v>8568</v>
      </c>
      <c r="G5539" s="14" t="s">
        <v>8569</v>
      </c>
      <c r="H5539" s="14" t="s">
        <v>23873</v>
      </c>
      <c r="I5539" s="14">
        <v>0.716</v>
      </c>
      <c r="J5539" s="14">
        <v>0.908</v>
      </c>
      <c r="K5539" s="14">
        <v>0.9048831090859437</v>
      </c>
      <c r="L5539" s="14">
        <v>0.103</v>
      </c>
      <c r="M5539" s="14">
        <v>0.0858</v>
      </c>
      <c r="N5539" s="14">
        <v>0.0</v>
      </c>
      <c r="O5539" s="14">
        <v>0.135</v>
      </c>
      <c r="P5539" s="14">
        <v>0.869</v>
      </c>
      <c r="Q5539" s="14">
        <v>91.03</v>
      </c>
      <c r="R5539" s="14">
        <v>8.0</v>
      </c>
      <c r="S5539" s="14">
        <v>0.0</v>
      </c>
      <c r="T5539" s="14" t="s">
        <v>1264</v>
      </c>
      <c r="U5539" s="14" t="s">
        <v>35</v>
      </c>
      <c r="V5539" s="16" t="s">
        <v>560</v>
      </c>
      <c r="W5539" s="17" t="s">
        <v>185</v>
      </c>
    </row>
    <row r="5540" ht="15.75" customHeight="1">
      <c r="A5540" s="14" t="s">
        <v>12880</v>
      </c>
      <c r="B5540" s="14" t="s">
        <v>12881</v>
      </c>
      <c r="C5540" s="14">
        <v>2010.0</v>
      </c>
      <c r="D5540" s="14">
        <v>69.0</v>
      </c>
      <c r="E5540" s="14">
        <v>305017.0</v>
      </c>
      <c r="F5540" s="14" t="s">
        <v>4270</v>
      </c>
      <c r="G5540" s="14" t="s">
        <v>5402</v>
      </c>
      <c r="H5540" s="14" t="s">
        <v>9034</v>
      </c>
      <c r="I5540" s="14">
        <v>0.696</v>
      </c>
      <c r="J5540" s="14">
        <v>0.95</v>
      </c>
      <c r="K5540" s="14">
        <v>0.8687784740900312</v>
      </c>
      <c r="L5540" s="14">
        <v>0.0963</v>
      </c>
      <c r="M5540" s="14">
        <v>0.0873</v>
      </c>
      <c r="N5540" s="14">
        <v>3.45E-4</v>
      </c>
      <c r="O5540" s="14">
        <v>0.0944</v>
      </c>
      <c r="P5540" s="14">
        <v>0.743</v>
      </c>
      <c r="Q5540" s="14">
        <v>125.03</v>
      </c>
      <c r="R5540" s="14">
        <v>1.0</v>
      </c>
      <c r="S5540" s="14">
        <v>1.0</v>
      </c>
      <c r="T5540" s="14" t="s">
        <v>104</v>
      </c>
      <c r="U5540" s="14" t="s">
        <v>35</v>
      </c>
      <c r="V5540" s="16" t="s">
        <v>181</v>
      </c>
      <c r="W5540" s="17" t="s">
        <v>185</v>
      </c>
    </row>
    <row r="5541" ht="15.75" customHeight="1">
      <c r="A5541" s="14" t="s">
        <v>12884</v>
      </c>
      <c r="B5541" s="14" t="s">
        <v>12885</v>
      </c>
      <c r="C5541" s="14">
        <v>2000.0</v>
      </c>
      <c r="D5541" s="14">
        <v>69.0</v>
      </c>
      <c r="E5541" s="14">
        <v>231480.0</v>
      </c>
      <c r="F5541" s="14" t="s">
        <v>5506</v>
      </c>
      <c r="G5541" s="14" t="s">
        <v>12886</v>
      </c>
      <c r="H5541" s="14" t="s">
        <v>12887</v>
      </c>
      <c r="I5541" s="14">
        <v>0.711</v>
      </c>
      <c r="J5541" s="14">
        <v>0.74</v>
      </c>
      <c r="K5541" s="14">
        <v>0.808162043060164</v>
      </c>
      <c r="L5541" s="14">
        <v>0.0361</v>
      </c>
      <c r="M5541" s="14">
        <v>0.258</v>
      </c>
      <c r="N5541" s="14">
        <v>0.0111</v>
      </c>
      <c r="O5541" s="14">
        <v>0.104</v>
      </c>
      <c r="P5541" s="14">
        <v>0.639</v>
      </c>
      <c r="Q5541" s="14">
        <v>143.05</v>
      </c>
      <c r="R5541" s="14">
        <v>10.0</v>
      </c>
      <c r="S5541" s="14">
        <v>0.0</v>
      </c>
      <c r="T5541" s="14" t="s">
        <v>103</v>
      </c>
      <c r="U5541" s="14" t="s">
        <v>35</v>
      </c>
      <c r="V5541" s="16" t="s">
        <v>407</v>
      </c>
      <c r="W5541" s="17" t="s">
        <v>185</v>
      </c>
    </row>
    <row r="5542" ht="15.75" customHeight="1">
      <c r="A5542" s="14" t="s">
        <v>12889</v>
      </c>
      <c r="B5542" s="14" t="s">
        <v>12890</v>
      </c>
      <c r="C5542" s="14">
        <v>2007.0</v>
      </c>
      <c r="D5542" s="14">
        <v>69.0</v>
      </c>
      <c r="E5542" s="14">
        <v>329680.0</v>
      </c>
      <c r="F5542" s="14" t="s">
        <v>12891</v>
      </c>
      <c r="G5542" s="14" t="s">
        <v>12892</v>
      </c>
      <c r="H5542" s="14" t="s">
        <v>12893</v>
      </c>
      <c r="I5542" s="14">
        <v>0.59</v>
      </c>
      <c r="J5542" s="14">
        <v>0.828</v>
      </c>
      <c r="K5542" s="14">
        <v>0.840159989715309</v>
      </c>
      <c r="L5542" s="14">
        <v>0.0439</v>
      </c>
      <c r="M5542" s="14">
        <v>0.277</v>
      </c>
      <c r="N5542" s="14">
        <v>5.57E-6</v>
      </c>
      <c r="O5542" s="14">
        <v>0.0868</v>
      </c>
      <c r="P5542" s="14">
        <v>0.636</v>
      </c>
      <c r="Q5542" s="14">
        <v>111.35</v>
      </c>
      <c r="R5542" s="14">
        <v>0.0</v>
      </c>
      <c r="S5542" s="14">
        <v>1.0</v>
      </c>
      <c r="T5542" s="14" t="s">
        <v>103</v>
      </c>
      <c r="U5542" s="14" t="s">
        <v>35</v>
      </c>
      <c r="V5542" s="16" t="s">
        <v>407</v>
      </c>
      <c r="W5542" s="17" t="s">
        <v>185</v>
      </c>
    </row>
    <row r="5543" ht="15.75" customHeight="1">
      <c r="A5543" s="14" t="s">
        <v>8572</v>
      </c>
      <c r="B5543" s="14" t="s">
        <v>8574</v>
      </c>
      <c r="C5543" s="14">
        <v>2001.0</v>
      </c>
      <c r="D5543" s="14">
        <v>69.0</v>
      </c>
      <c r="E5543" s="14">
        <v>189506.0</v>
      </c>
      <c r="F5543" s="14" t="s">
        <v>8576</v>
      </c>
      <c r="G5543" s="14" t="s">
        <v>8577</v>
      </c>
      <c r="H5543" s="14" t="s">
        <v>8579</v>
      </c>
      <c r="I5543" s="14">
        <v>0.344</v>
      </c>
      <c r="J5543" s="14">
        <v>0.0585</v>
      </c>
      <c r="K5543" s="14">
        <v>0.6063354223128712</v>
      </c>
      <c r="L5543" s="14">
        <v>0.0373</v>
      </c>
      <c r="M5543" s="14">
        <v>0.976</v>
      </c>
      <c r="N5543" s="14">
        <v>3.62E-4</v>
      </c>
      <c r="O5543" s="14">
        <v>0.103</v>
      </c>
      <c r="P5543" s="14">
        <v>0.323</v>
      </c>
      <c r="Q5543" s="14">
        <v>174.15</v>
      </c>
      <c r="R5543" s="14">
        <v>3.0</v>
      </c>
      <c r="S5543" s="14">
        <v>1.0</v>
      </c>
      <c r="T5543" s="14" t="s">
        <v>103</v>
      </c>
      <c r="U5543" s="14" t="s">
        <v>68</v>
      </c>
      <c r="V5543" s="16" t="s">
        <v>45</v>
      </c>
      <c r="W5543" s="17" t="s">
        <v>251</v>
      </c>
    </row>
    <row r="5544" ht="15.75" customHeight="1">
      <c r="A5544" s="14" t="s">
        <v>12896</v>
      </c>
      <c r="B5544" s="14" t="s">
        <v>11404</v>
      </c>
      <c r="C5544" s="14">
        <v>1958.0</v>
      </c>
      <c r="D5544" s="14">
        <v>69.0</v>
      </c>
      <c r="E5544" s="14">
        <v>138948.0</v>
      </c>
      <c r="F5544" s="14" t="s">
        <v>9467</v>
      </c>
      <c r="G5544" s="14" t="s">
        <v>10402</v>
      </c>
      <c r="H5544" s="14" t="s">
        <v>12897</v>
      </c>
      <c r="I5544" s="14">
        <v>0.494</v>
      </c>
      <c r="J5544" s="14">
        <v>0.756</v>
      </c>
      <c r="K5544" s="14">
        <v>0.7928475177893858</v>
      </c>
      <c r="L5544" s="14">
        <v>0.0499</v>
      </c>
      <c r="M5544" s="14">
        <v>0.733</v>
      </c>
      <c r="N5544" s="14">
        <v>0.00505</v>
      </c>
      <c r="O5544" s="14">
        <v>0.76</v>
      </c>
      <c r="P5544" s="14">
        <v>0.949</v>
      </c>
      <c r="Q5544" s="14">
        <v>86.9</v>
      </c>
      <c r="R5544" s="14">
        <v>0.0</v>
      </c>
      <c r="S5544" s="14">
        <v>1.0</v>
      </c>
      <c r="T5544" s="14" t="s">
        <v>103</v>
      </c>
      <c r="U5544" s="14" t="s">
        <v>68</v>
      </c>
      <c r="V5544" s="16" t="s">
        <v>819</v>
      </c>
      <c r="W5544" s="17" t="s">
        <v>185</v>
      </c>
    </row>
    <row r="5545" ht="15.75" customHeight="1">
      <c r="A5545" s="14" t="s">
        <v>12900</v>
      </c>
      <c r="B5545" s="14" t="s">
        <v>10754</v>
      </c>
      <c r="C5545" s="14">
        <v>1971.0</v>
      </c>
      <c r="D5545" s="14">
        <v>69.0</v>
      </c>
      <c r="E5545" s="14">
        <v>271333.0</v>
      </c>
      <c r="F5545" s="14" t="s">
        <v>12901</v>
      </c>
      <c r="G5545" s="14" t="s">
        <v>12903</v>
      </c>
      <c r="H5545" s="14" t="s">
        <v>12904</v>
      </c>
      <c r="I5545" s="14">
        <v>0.43</v>
      </c>
      <c r="J5545" s="14">
        <v>0.463</v>
      </c>
      <c r="K5545" s="14">
        <v>0.7400594614091063</v>
      </c>
      <c r="L5545" s="14">
        <v>0.0442</v>
      </c>
      <c r="M5545" s="14">
        <v>0.303</v>
      </c>
      <c r="N5545" s="14">
        <v>5.84E-5</v>
      </c>
      <c r="O5545" s="14">
        <v>0.152</v>
      </c>
      <c r="P5545" s="14">
        <v>0.66</v>
      </c>
      <c r="Q5545" s="14">
        <v>93.4</v>
      </c>
      <c r="R5545" s="14">
        <v>2.0</v>
      </c>
      <c r="S5545" s="14">
        <v>1.0</v>
      </c>
      <c r="T5545" s="14" t="s">
        <v>103</v>
      </c>
      <c r="U5545" s="14" t="s">
        <v>68</v>
      </c>
      <c r="V5545" s="16" t="s">
        <v>407</v>
      </c>
      <c r="W5545" s="17" t="s">
        <v>185</v>
      </c>
    </row>
    <row r="5546" ht="15.75" customHeight="1">
      <c r="A5546" s="14" t="s">
        <v>12905</v>
      </c>
      <c r="B5546" s="14" t="s">
        <v>12906</v>
      </c>
      <c r="C5546" s="14">
        <v>2001.0</v>
      </c>
      <c r="D5546" s="14">
        <v>69.0</v>
      </c>
      <c r="E5546" s="14">
        <v>185306.0</v>
      </c>
      <c r="F5546" s="14" t="s">
        <v>12907</v>
      </c>
      <c r="G5546" s="14" t="s">
        <v>12908</v>
      </c>
      <c r="H5546" s="14" t="s">
        <v>12908</v>
      </c>
      <c r="I5546" s="14">
        <v>0.549</v>
      </c>
      <c r="J5546" s="14">
        <v>0.981</v>
      </c>
      <c r="K5546" s="14">
        <v>0.8983808525463954</v>
      </c>
      <c r="L5546" s="14">
        <v>0.059</v>
      </c>
      <c r="M5546" s="14">
        <v>0.0178</v>
      </c>
      <c r="N5546" s="14">
        <v>1.8E-6</v>
      </c>
      <c r="O5546" s="14">
        <v>0.438</v>
      </c>
      <c r="P5546" s="14">
        <v>0.873</v>
      </c>
      <c r="Q5546" s="14">
        <v>82.33</v>
      </c>
      <c r="R5546" s="14">
        <v>11.0</v>
      </c>
      <c r="S5546" s="14">
        <v>0.0</v>
      </c>
      <c r="T5546" s="14" t="s">
        <v>103</v>
      </c>
      <c r="U5546" s="14" t="s">
        <v>68</v>
      </c>
      <c r="V5546" s="16" t="s">
        <v>560</v>
      </c>
      <c r="W5546" s="17" t="s">
        <v>185</v>
      </c>
    </row>
    <row r="5547" ht="15.75" customHeight="1">
      <c r="A5547" s="14" t="s">
        <v>12909</v>
      </c>
      <c r="B5547" s="14" t="s">
        <v>12911</v>
      </c>
      <c r="C5547" s="14">
        <v>2004.0</v>
      </c>
      <c r="D5547" s="14">
        <v>69.0</v>
      </c>
      <c r="E5547" s="14">
        <v>172666.0</v>
      </c>
      <c r="F5547" s="14" t="s">
        <v>2521</v>
      </c>
      <c r="G5547" s="14" t="s">
        <v>12913</v>
      </c>
      <c r="H5547" s="14" t="s">
        <v>12914</v>
      </c>
      <c r="I5547" s="14">
        <v>0.577</v>
      </c>
      <c r="J5547" s="14">
        <v>0.94</v>
      </c>
      <c r="K5547" s="14">
        <v>0.8795371419827704</v>
      </c>
      <c r="L5547" s="14">
        <v>0.0361</v>
      </c>
      <c r="M5547" s="14">
        <v>2.42E-5</v>
      </c>
      <c r="N5547" s="14">
        <v>0.0715</v>
      </c>
      <c r="O5547" s="14">
        <v>0.347</v>
      </c>
      <c r="P5547" s="14">
        <v>0.818</v>
      </c>
      <c r="Q5547" s="14">
        <v>116.04</v>
      </c>
      <c r="R5547" s="14">
        <v>6.0</v>
      </c>
      <c r="S5547" s="14">
        <v>0.0</v>
      </c>
      <c r="T5547" s="14" t="s">
        <v>103</v>
      </c>
      <c r="U5547" s="14" t="s">
        <v>68</v>
      </c>
      <c r="V5547" s="16" t="s">
        <v>560</v>
      </c>
      <c r="W5547" s="17" t="s">
        <v>185</v>
      </c>
    </row>
    <row r="5548" ht="15.75" customHeight="1">
      <c r="A5548" s="14" t="s">
        <v>8582</v>
      </c>
      <c r="B5548" s="14" t="s">
        <v>8583</v>
      </c>
      <c r="C5548" s="14">
        <v>2017.0</v>
      </c>
      <c r="D5548" s="14">
        <v>69.0</v>
      </c>
      <c r="E5548" s="14">
        <v>259550.0</v>
      </c>
      <c r="F5548" s="14" t="s">
        <v>8585</v>
      </c>
      <c r="G5548" s="14" t="s">
        <v>6756</v>
      </c>
      <c r="H5548" s="14" t="s">
        <v>8583</v>
      </c>
      <c r="I5548" s="14">
        <v>0.587</v>
      </c>
      <c r="J5548" s="14">
        <v>0.299</v>
      </c>
      <c r="K5548" s="14">
        <v>0.8169529227896188</v>
      </c>
      <c r="L5548" s="14">
        <v>0.0263</v>
      </c>
      <c r="M5548" s="14">
        <v>0.779</v>
      </c>
      <c r="N5548" s="14">
        <v>0.0</v>
      </c>
      <c r="O5548" s="14">
        <v>0.123</v>
      </c>
      <c r="P5548" s="14">
        <v>0.356</v>
      </c>
      <c r="Q5548" s="14">
        <v>94.99</v>
      </c>
      <c r="R5548" s="14">
        <v>8.0</v>
      </c>
      <c r="S5548" s="14">
        <v>1.0</v>
      </c>
      <c r="T5548" s="14" t="s">
        <v>103</v>
      </c>
      <c r="U5548" s="14" t="s">
        <v>68</v>
      </c>
      <c r="V5548" s="16" t="s">
        <v>45</v>
      </c>
      <c r="W5548" s="17" t="s">
        <v>251</v>
      </c>
    </row>
    <row r="5549" ht="15.75" customHeight="1">
      <c r="A5549" s="14" t="s">
        <v>12916</v>
      </c>
      <c r="B5549" s="14" t="s">
        <v>12917</v>
      </c>
      <c r="C5549" s="14">
        <v>2002.0</v>
      </c>
      <c r="D5549" s="14">
        <v>69.0</v>
      </c>
      <c r="E5549" s="14">
        <v>211506.0</v>
      </c>
      <c r="F5549" s="14" t="s">
        <v>12919</v>
      </c>
      <c r="G5549" s="14" t="s">
        <v>10402</v>
      </c>
      <c r="H5549" s="14" t="s">
        <v>10404</v>
      </c>
      <c r="I5549" s="14">
        <v>0.597</v>
      </c>
      <c r="J5549" s="14">
        <v>0.97</v>
      </c>
      <c r="K5549" s="14">
        <v>0.8467478022619566</v>
      </c>
      <c r="L5549" s="14">
        <v>0.0502</v>
      </c>
      <c r="M5549" s="14">
        <v>3.85E-4</v>
      </c>
      <c r="N5549" s="14">
        <v>0.197</v>
      </c>
      <c r="O5549" s="14">
        <v>0.133</v>
      </c>
      <c r="P5549" s="14">
        <v>0.717</v>
      </c>
      <c r="Q5549" s="14">
        <v>115.0</v>
      </c>
      <c r="R5549" s="14">
        <v>4.0</v>
      </c>
      <c r="S5549" s="14">
        <v>0.0</v>
      </c>
      <c r="T5549" s="14" t="s">
        <v>103</v>
      </c>
      <c r="U5549" s="14" t="s">
        <v>68</v>
      </c>
      <c r="V5549" s="16" t="s">
        <v>181</v>
      </c>
      <c r="W5549" s="17" t="s">
        <v>185</v>
      </c>
    </row>
    <row r="5550" ht="15.75" customHeight="1">
      <c r="A5550" s="14" t="s">
        <v>23874</v>
      </c>
      <c r="B5550" s="14" t="s">
        <v>23875</v>
      </c>
      <c r="C5550" s="14">
        <v>2021.0</v>
      </c>
      <c r="D5550" s="14">
        <v>69.0</v>
      </c>
      <c r="E5550" s="14">
        <v>208631.0</v>
      </c>
      <c r="F5550" s="14" t="s">
        <v>21032</v>
      </c>
      <c r="G5550" s="14" t="s">
        <v>21033</v>
      </c>
      <c r="H5550" s="14" t="s">
        <v>23875</v>
      </c>
      <c r="I5550" s="14">
        <v>0.816</v>
      </c>
      <c r="J5550" s="14">
        <v>0.71</v>
      </c>
      <c r="K5550" s="14">
        <v>0.8947447222446744</v>
      </c>
      <c r="L5550" s="14">
        <v>0.0398</v>
      </c>
      <c r="M5550" s="14">
        <v>0.165</v>
      </c>
      <c r="N5550" s="14">
        <v>0.0</v>
      </c>
      <c r="O5550" s="14">
        <v>0.292</v>
      </c>
      <c r="P5550" s="14">
        <v>0.784</v>
      </c>
      <c r="Q5550" s="14">
        <v>93.02</v>
      </c>
      <c r="R5550" s="14">
        <v>7.0</v>
      </c>
      <c r="S5550" s="14">
        <v>1.0</v>
      </c>
      <c r="T5550" s="14" t="s">
        <v>1264</v>
      </c>
      <c r="U5550" s="14" t="s">
        <v>68</v>
      </c>
      <c r="V5550" s="16" t="s">
        <v>181</v>
      </c>
      <c r="W5550" s="17" t="s">
        <v>185</v>
      </c>
    </row>
    <row r="5551" ht="15.75" customHeight="1">
      <c r="A5551" s="14" t="s">
        <v>23876</v>
      </c>
      <c r="B5551" s="14" t="s">
        <v>23877</v>
      </c>
      <c r="C5551" s="14">
        <v>2001.0</v>
      </c>
      <c r="D5551" s="14">
        <v>69.0</v>
      </c>
      <c r="E5551" s="14">
        <v>263600.0</v>
      </c>
      <c r="F5551" s="14" t="s">
        <v>8568</v>
      </c>
      <c r="G5551" s="14" t="s">
        <v>8569</v>
      </c>
      <c r="H5551" s="14" t="s">
        <v>8570</v>
      </c>
      <c r="I5551" s="14">
        <v>0.558</v>
      </c>
      <c r="J5551" s="14">
        <v>0.573</v>
      </c>
      <c r="K5551" s="14">
        <v>0.840929993779203</v>
      </c>
      <c r="L5551" s="14">
        <v>0.0334</v>
      </c>
      <c r="M5551" s="14">
        <v>0.159</v>
      </c>
      <c r="N5551" s="14">
        <v>2.49E-6</v>
      </c>
      <c r="O5551" s="14">
        <v>0.116</v>
      </c>
      <c r="P5551" s="14">
        <v>0.193</v>
      </c>
      <c r="Q5551" s="14">
        <v>75.97</v>
      </c>
      <c r="R5551" s="14">
        <v>7.0</v>
      </c>
      <c r="S5551" s="14">
        <v>1.0</v>
      </c>
      <c r="T5551" s="14" t="s">
        <v>1264</v>
      </c>
      <c r="U5551" s="14" t="s">
        <v>68</v>
      </c>
      <c r="V5551" s="16" t="s">
        <v>58</v>
      </c>
      <c r="W5551" s="17" t="s">
        <v>251</v>
      </c>
    </row>
    <row r="5552" ht="15.75" customHeight="1">
      <c r="A5552" s="14" t="s">
        <v>8590</v>
      </c>
      <c r="B5552" s="14" t="s">
        <v>8591</v>
      </c>
      <c r="C5552" s="14">
        <v>2011.0</v>
      </c>
      <c r="D5552" s="14">
        <v>69.0</v>
      </c>
      <c r="E5552" s="14">
        <v>260252.0</v>
      </c>
      <c r="F5552" s="14" t="s">
        <v>8592</v>
      </c>
      <c r="G5552" s="14" t="s">
        <v>8595</v>
      </c>
      <c r="H5552" s="14" t="s">
        <v>8597</v>
      </c>
      <c r="I5552" s="14">
        <v>0.587</v>
      </c>
      <c r="J5552" s="14">
        <v>0.828</v>
      </c>
      <c r="K5552" s="14">
        <v>0.8652278997954095</v>
      </c>
      <c r="L5552" s="14">
        <v>0.161</v>
      </c>
      <c r="M5552" s="14">
        <v>0.00327</v>
      </c>
      <c r="N5552" s="14">
        <v>0.0</v>
      </c>
      <c r="O5552" s="14">
        <v>0.331</v>
      </c>
      <c r="P5552" s="14">
        <v>0.493</v>
      </c>
      <c r="Q5552" s="14">
        <v>123.91</v>
      </c>
      <c r="R5552" s="14">
        <v>11.0</v>
      </c>
      <c r="S5552" s="14">
        <v>1.0</v>
      </c>
      <c r="T5552" s="14" t="s">
        <v>103</v>
      </c>
      <c r="U5552" s="14" t="s">
        <v>35</v>
      </c>
      <c r="V5552" s="16" t="s">
        <v>54</v>
      </c>
      <c r="W5552" s="17" t="s">
        <v>251</v>
      </c>
    </row>
    <row r="5553" ht="15.75" customHeight="1">
      <c r="A5553" s="14" t="s">
        <v>12923</v>
      </c>
      <c r="B5553" s="14" t="s">
        <v>12924</v>
      </c>
      <c r="C5553" s="14">
        <v>2014.0</v>
      </c>
      <c r="D5553" s="14">
        <v>69.0</v>
      </c>
      <c r="E5553" s="14">
        <v>260239.0</v>
      </c>
      <c r="F5553" s="14" t="s">
        <v>3298</v>
      </c>
      <c r="G5553" s="14" t="s">
        <v>12926</v>
      </c>
      <c r="H5553" s="14" t="s">
        <v>12927</v>
      </c>
      <c r="I5553" s="14">
        <v>0.964</v>
      </c>
      <c r="J5553" s="14">
        <v>0.605</v>
      </c>
      <c r="K5553" s="14">
        <v>0.8413791628164744</v>
      </c>
      <c r="L5553" s="14">
        <v>0.179</v>
      </c>
      <c r="M5553" s="14">
        <v>0.0668</v>
      </c>
      <c r="N5553" s="14">
        <v>7.78E-6</v>
      </c>
      <c r="O5553" s="14">
        <v>0.214</v>
      </c>
      <c r="P5553" s="14">
        <v>0.646</v>
      </c>
      <c r="Q5553" s="14">
        <v>130.0</v>
      </c>
      <c r="R5553" s="14">
        <v>9.0</v>
      </c>
      <c r="S5553" s="14">
        <v>1.0</v>
      </c>
      <c r="T5553" s="14" t="s">
        <v>103</v>
      </c>
      <c r="U5553" s="14" t="s">
        <v>94</v>
      </c>
      <c r="V5553" s="16" t="s">
        <v>407</v>
      </c>
      <c r="W5553" s="17" t="s">
        <v>185</v>
      </c>
    </row>
    <row r="5554" ht="15.75" customHeight="1">
      <c r="A5554" s="14" t="s">
        <v>12928</v>
      </c>
      <c r="B5554" s="14" t="s">
        <v>12929</v>
      </c>
      <c r="C5554" s="14">
        <v>2016.0</v>
      </c>
      <c r="D5554" s="14">
        <v>69.0</v>
      </c>
      <c r="E5554" s="14">
        <v>201675.0</v>
      </c>
      <c r="F5554" s="14" t="s">
        <v>3852</v>
      </c>
      <c r="G5554" s="14" t="s">
        <v>1585</v>
      </c>
      <c r="H5554" s="14" t="s">
        <v>7022</v>
      </c>
      <c r="I5554" s="14">
        <v>0.658</v>
      </c>
      <c r="J5554" s="14">
        <v>0.563</v>
      </c>
      <c r="K5554" s="14">
        <v>0.7839069150475071</v>
      </c>
      <c r="L5554" s="14">
        <v>0.0317</v>
      </c>
      <c r="M5554" s="14">
        <v>0.494</v>
      </c>
      <c r="N5554" s="14">
        <v>7.58E-5</v>
      </c>
      <c r="O5554" s="14">
        <v>0.378</v>
      </c>
      <c r="P5554" s="14">
        <v>0.582</v>
      </c>
      <c r="Q5554" s="14">
        <v>119.98</v>
      </c>
      <c r="R5554" s="14">
        <v>0.0</v>
      </c>
      <c r="S5554" s="14">
        <v>0.0</v>
      </c>
      <c r="T5554" s="14" t="s">
        <v>104</v>
      </c>
      <c r="U5554" s="14" t="s">
        <v>94</v>
      </c>
      <c r="V5554" s="16" t="s">
        <v>333</v>
      </c>
      <c r="W5554" s="17" t="s">
        <v>185</v>
      </c>
    </row>
    <row r="5555" ht="15.75" customHeight="1">
      <c r="A5555" s="14" t="s">
        <v>12931</v>
      </c>
      <c r="B5555" s="14" t="s">
        <v>12932</v>
      </c>
      <c r="C5555" s="14">
        <v>2009.0</v>
      </c>
      <c r="D5555" s="14">
        <v>70.0</v>
      </c>
      <c r="E5555" s="14">
        <v>182640.0</v>
      </c>
      <c r="F5555" s="14" t="s">
        <v>5123</v>
      </c>
      <c r="G5555" s="14" t="s">
        <v>12933</v>
      </c>
      <c r="H5555" s="14" t="s">
        <v>12932</v>
      </c>
      <c r="I5555" s="14">
        <v>0.586</v>
      </c>
      <c r="J5555" s="14">
        <v>0.714</v>
      </c>
      <c r="K5555" s="14">
        <v>0.8372938634774819</v>
      </c>
      <c r="L5555" s="14">
        <v>0.0271</v>
      </c>
      <c r="M5555" s="14">
        <v>0.434</v>
      </c>
      <c r="N5555" s="14">
        <v>1.87E-5</v>
      </c>
      <c r="O5555" s="14">
        <v>0.32</v>
      </c>
      <c r="P5555" s="14">
        <v>0.593</v>
      </c>
      <c r="Q5555" s="14">
        <v>107.964</v>
      </c>
      <c r="R5555" s="14">
        <v>2.0</v>
      </c>
      <c r="S5555" s="14">
        <v>0.0</v>
      </c>
      <c r="T5555" s="14" t="s">
        <v>103</v>
      </c>
      <c r="U5555" s="14" t="s">
        <v>35</v>
      </c>
      <c r="V5555" s="16" t="s">
        <v>333</v>
      </c>
      <c r="W5555" s="17" t="s">
        <v>185</v>
      </c>
    </row>
    <row r="5556" ht="15.75" customHeight="1">
      <c r="A5556" s="14" t="s">
        <v>23878</v>
      </c>
      <c r="B5556" s="14" t="s">
        <v>23879</v>
      </c>
      <c r="C5556" s="14">
        <v>2023.0</v>
      </c>
      <c r="D5556" s="14">
        <v>70.0</v>
      </c>
      <c r="E5556" s="14">
        <v>212976.0</v>
      </c>
      <c r="F5556" s="14" t="s">
        <v>19907</v>
      </c>
      <c r="G5556" s="14" t="s">
        <v>19908</v>
      </c>
      <c r="H5556" s="14" t="s">
        <v>23741</v>
      </c>
      <c r="I5556" s="14">
        <v>0.782</v>
      </c>
      <c r="J5556" s="14">
        <v>0.812</v>
      </c>
      <c r="K5556" s="14">
        <v>0.8330374521242908</v>
      </c>
      <c r="L5556" s="14">
        <v>0.0469</v>
      </c>
      <c r="M5556" s="14">
        <v>0.567</v>
      </c>
      <c r="N5556" s="14">
        <v>4.5E-4</v>
      </c>
      <c r="O5556" s="14">
        <v>0.101</v>
      </c>
      <c r="P5556" s="14">
        <v>0.7</v>
      </c>
      <c r="Q5556" s="14">
        <v>122.063</v>
      </c>
      <c r="R5556" s="14">
        <v>0.0</v>
      </c>
      <c r="S5556" s="14">
        <v>1.0</v>
      </c>
      <c r="T5556" s="14" t="s">
        <v>1264</v>
      </c>
      <c r="U5556" s="14" t="s">
        <v>35</v>
      </c>
      <c r="V5556" s="16" t="s">
        <v>181</v>
      </c>
      <c r="W5556" s="17" t="s">
        <v>185</v>
      </c>
    </row>
    <row r="5557" ht="15.75" customHeight="1">
      <c r="A5557" s="14" t="s">
        <v>12935</v>
      </c>
      <c r="B5557" s="14" t="s">
        <v>12937</v>
      </c>
      <c r="C5557" s="14">
        <v>2008.0</v>
      </c>
      <c r="D5557" s="14">
        <v>70.0</v>
      </c>
      <c r="E5557" s="14">
        <v>293626.0</v>
      </c>
      <c r="F5557" s="14" t="s">
        <v>880</v>
      </c>
      <c r="G5557" s="14" t="s">
        <v>1822</v>
      </c>
      <c r="H5557" s="14" t="s">
        <v>12938</v>
      </c>
      <c r="I5557" s="14">
        <v>0.628</v>
      </c>
      <c r="J5557" s="14">
        <v>0.917</v>
      </c>
      <c r="K5557" s="14">
        <v>0.8648001197599129</v>
      </c>
      <c r="L5557" s="14">
        <v>0.0437</v>
      </c>
      <c r="M5557" s="14">
        <v>0.151</v>
      </c>
      <c r="N5557" s="14">
        <v>0.0</v>
      </c>
      <c r="O5557" s="14">
        <v>0.13</v>
      </c>
      <c r="P5557" s="14">
        <v>0.753</v>
      </c>
      <c r="Q5557" s="14">
        <v>123.01</v>
      </c>
      <c r="R5557" s="14">
        <v>4.0</v>
      </c>
      <c r="S5557" s="14">
        <v>0.0</v>
      </c>
      <c r="T5557" s="14" t="s">
        <v>104</v>
      </c>
      <c r="U5557" s="14" t="s">
        <v>35</v>
      </c>
      <c r="V5557" s="16" t="s">
        <v>181</v>
      </c>
      <c r="W5557" s="17" t="s">
        <v>185</v>
      </c>
    </row>
    <row r="5558" ht="15.75" customHeight="1">
      <c r="A5558" s="14" t="s">
        <v>8601</v>
      </c>
      <c r="B5558" s="14" t="s">
        <v>8602</v>
      </c>
      <c r="C5558" s="14">
        <v>2015.0</v>
      </c>
      <c r="D5558" s="14">
        <v>70.0</v>
      </c>
      <c r="E5558" s="14">
        <v>253773.0</v>
      </c>
      <c r="F5558" s="14" t="s">
        <v>1918</v>
      </c>
      <c r="G5558" s="14" t="s">
        <v>1919</v>
      </c>
      <c r="H5558" s="14" t="s">
        <v>8605</v>
      </c>
      <c r="I5558" s="14">
        <v>0.593</v>
      </c>
      <c r="J5558" s="14">
        <v>0.528</v>
      </c>
      <c r="K5558" s="14">
        <v>0.8210596111303862</v>
      </c>
      <c r="L5558" s="14">
        <v>0.0266</v>
      </c>
      <c r="M5558" s="14">
        <v>0.409</v>
      </c>
      <c r="N5558" s="14">
        <v>3.26E-4</v>
      </c>
      <c r="O5558" s="14">
        <v>0.327</v>
      </c>
      <c r="P5558" s="14">
        <v>0.406</v>
      </c>
      <c r="Q5558" s="14">
        <v>80.06</v>
      </c>
      <c r="R5558" s="14">
        <v>7.0</v>
      </c>
      <c r="S5558" s="14">
        <v>1.0</v>
      </c>
      <c r="T5558" s="14" t="s">
        <v>104</v>
      </c>
      <c r="U5558" s="14" t="s">
        <v>35</v>
      </c>
      <c r="V5558" s="16" t="s">
        <v>54</v>
      </c>
      <c r="W5558" s="17" t="s">
        <v>251</v>
      </c>
    </row>
    <row r="5559" ht="15.75" customHeight="1">
      <c r="A5559" s="14" t="s">
        <v>12941</v>
      </c>
      <c r="B5559" s="14" t="s">
        <v>6395</v>
      </c>
      <c r="C5559" s="14">
        <v>2007.0</v>
      </c>
      <c r="D5559" s="14">
        <v>70.0</v>
      </c>
      <c r="E5559" s="14">
        <v>347040.0</v>
      </c>
      <c r="F5559" s="14" t="s">
        <v>901</v>
      </c>
      <c r="G5559" s="14" t="s">
        <v>12942</v>
      </c>
      <c r="H5559" s="14" t="s">
        <v>12943</v>
      </c>
      <c r="I5559" s="14">
        <v>0.6567054320987653</v>
      </c>
      <c r="J5559" s="14">
        <v>0.6703844999999999</v>
      </c>
      <c r="K5559" s="14">
        <v>0.8136264709055699</v>
      </c>
      <c r="L5559" s="14">
        <v>0.08138265432098765</v>
      </c>
      <c r="M5559" s="14">
        <v>0.2693400896296296</v>
      </c>
      <c r="N5559" s="14">
        <v>0.05448885008024692</v>
      </c>
      <c r="O5559" s="14">
        <v>0.1911505555555556</v>
      </c>
      <c r="P5559" s="14">
        <v>0.6187672839506173</v>
      </c>
      <c r="Q5559" s="14">
        <v>120.71</v>
      </c>
      <c r="R5559" s="14">
        <v>5.0</v>
      </c>
      <c r="S5559" s="14">
        <v>1.0</v>
      </c>
      <c r="T5559" s="14" t="s">
        <v>104</v>
      </c>
      <c r="U5559" s="14" t="s">
        <v>35</v>
      </c>
      <c r="V5559" s="16" t="s">
        <v>407</v>
      </c>
      <c r="W5559" s="17" t="s">
        <v>185</v>
      </c>
    </row>
    <row r="5560" ht="15.75" customHeight="1">
      <c r="A5560" s="14" t="s">
        <v>12947</v>
      </c>
      <c r="B5560" s="14" t="s">
        <v>12252</v>
      </c>
      <c r="C5560" s="14">
        <v>2020.0</v>
      </c>
      <c r="D5560" s="14">
        <v>70.0</v>
      </c>
      <c r="E5560" s="14">
        <v>221000.0</v>
      </c>
      <c r="F5560" s="14" t="s">
        <v>4730</v>
      </c>
      <c r="G5560" s="14" t="s">
        <v>12250</v>
      </c>
      <c r="H5560" s="14" t="s">
        <v>12948</v>
      </c>
      <c r="I5560" s="14">
        <v>0.562</v>
      </c>
      <c r="J5560" s="14">
        <v>0.903</v>
      </c>
      <c r="K5560" s="14">
        <v>0.879087972945499</v>
      </c>
      <c r="L5560" s="14">
        <v>0.0296</v>
      </c>
      <c r="M5560" s="14">
        <v>1.87E-4</v>
      </c>
      <c r="N5560" s="14">
        <v>0.0939</v>
      </c>
      <c r="O5560" s="14">
        <v>0.298</v>
      </c>
      <c r="P5560" s="14">
        <v>0.791</v>
      </c>
      <c r="Q5560" s="14">
        <v>132.01</v>
      </c>
      <c r="R5560" s="14">
        <v>8.0</v>
      </c>
      <c r="S5560" s="14">
        <v>0.0</v>
      </c>
      <c r="T5560" s="14" t="s">
        <v>103</v>
      </c>
      <c r="U5560" s="14" t="s">
        <v>35</v>
      </c>
      <c r="V5560" s="16" t="s">
        <v>181</v>
      </c>
      <c r="W5560" s="17" t="s">
        <v>185</v>
      </c>
    </row>
    <row r="5561" ht="15.75" customHeight="1">
      <c r="A5561" s="14" t="s">
        <v>8608</v>
      </c>
      <c r="B5561" s="14" t="s">
        <v>8609</v>
      </c>
      <c r="C5561" s="14">
        <v>1964.0</v>
      </c>
      <c r="D5561" s="14">
        <v>70.0</v>
      </c>
      <c r="E5561" s="14">
        <v>324600.0</v>
      </c>
      <c r="F5561" s="14" t="s">
        <v>8610</v>
      </c>
      <c r="G5561" s="14" t="s">
        <v>8611</v>
      </c>
      <c r="H5561" s="14" t="s">
        <v>8613</v>
      </c>
      <c r="I5561" s="14">
        <v>0.654</v>
      </c>
      <c r="J5561" s="14">
        <v>0.147</v>
      </c>
      <c r="K5561" s="14">
        <v>0.5928175731911789</v>
      </c>
      <c r="L5561" s="14">
        <v>0.039</v>
      </c>
      <c r="M5561" s="14">
        <v>0.867</v>
      </c>
      <c r="N5561" s="14">
        <v>9.23E-4</v>
      </c>
      <c r="O5561" s="14">
        <v>0.0986</v>
      </c>
      <c r="P5561" s="14">
        <v>0.472</v>
      </c>
      <c r="Q5561" s="14">
        <v>130.36</v>
      </c>
      <c r="R5561" s="14">
        <v>10.0</v>
      </c>
      <c r="S5561" s="14">
        <v>0.0</v>
      </c>
      <c r="T5561" s="14" t="s">
        <v>103</v>
      </c>
      <c r="U5561" s="14" t="s">
        <v>35</v>
      </c>
      <c r="V5561" s="16" t="s">
        <v>54</v>
      </c>
      <c r="W5561" s="17" t="s">
        <v>251</v>
      </c>
    </row>
    <row r="5562" ht="15.75" customHeight="1">
      <c r="A5562" s="14" t="s">
        <v>12949</v>
      </c>
      <c r="B5562" s="14" t="s">
        <v>12950</v>
      </c>
      <c r="C5562" s="14">
        <v>2013.0</v>
      </c>
      <c r="D5562" s="14">
        <v>70.0</v>
      </c>
      <c r="E5562" s="14">
        <v>228093.0</v>
      </c>
      <c r="F5562" s="14" t="s">
        <v>12951</v>
      </c>
      <c r="G5562" s="14" t="s">
        <v>12952</v>
      </c>
      <c r="H5562" s="14" t="s">
        <v>12953</v>
      </c>
      <c r="I5562" s="14">
        <v>0.863</v>
      </c>
      <c r="J5562" s="14">
        <v>0.452</v>
      </c>
      <c r="K5562" s="14">
        <v>0.7426475306238607</v>
      </c>
      <c r="L5562" s="14">
        <v>0.0678</v>
      </c>
      <c r="M5562" s="14">
        <v>0.0376</v>
      </c>
      <c r="N5562" s="14">
        <v>0.0215</v>
      </c>
      <c r="O5562" s="14">
        <v>0.0532</v>
      </c>
      <c r="P5562" s="14">
        <v>0.544</v>
      </c>
      <c r="Q5562" s="14">
        <v>99.1</v>
      </c>
      <c r="R5562" s="14">
        <v>6.0</v>
      </c>
      <c r="S5562" s="14">
        <v>0.0</v>
      </c>
      <c r="T5562" s="14" t="s">
        <v>103</v>
      </c>
      <c r="U5562" s="14" t="s">
        <v>68</v>
      </c>
      <c r="V5562" s="16" t="s">
        <v>333</v>
      </c>
      <c r="W5562" s="17" t="s">
        <v>185</v>
      </c>
    </row>
    <row r="5563" ht="15.75" customHeight="1">
      <c r="A5563" s="14" t="s">
        <v>8616</v>
      </c>
      <c r="B5563" s="14" t="s">
        <v>8617</v>
      </c>
      <c r="C5563" s="14">
        <v>2018.0</v>
      </c>
      <c r="D5563" s="14">
        <v>70.0</v>
      </c>
      <c r="E5563" s="14">
        <v>197946.0</v>
      </c>
      <c r="F5563" s="14" t="s">
        <v>2074</v>
      </c>
      <c r="G5563" s="14" t="s">
        <v>8618</v>
      </c>
      <c r="H5563" s="14" t="s">
        <v>8619</v>
      </c>
      <c r="I5563" s="14">
        <v>0.575</v>
      </c>
      <c r="J5563" s="14">
        <v>0.571</v>
      </c>
      <c r="K5563" s="14">
        <v>0.8053814728294361</v>
      </c>
      <c r="L5563" s="14">
        <v>0.0439</v>
      </c>
      <c r="M5563" s="14">
        <v>0.0558</v>
      </c>
      <c r="N5563" s="14">
        <v>0.0</v>
      </c>
      <c r="O5563" s="14">
        <v>0.0912</v>
      </c>
      <c r="P5563" s="14">
        <v>0.449</v>
      </c>
      <c r="Q5563" s="14">
        <v>105.049</v>
      </c>
      <c r="R5563" s="14">
        <v>1.0</v>
      </c>
      <c r="S5563" s="14">
        <v>1.0</v>
      </c>
      <c r="T5563" s="14" t="s">
        <v>103</v>
      </c>
      <c r="U5563" s="14" t="s">
        <v>35</v>
      </c>
      <c r="V5563" s="16" t="s">
        <v>54</v>
      </c>
      <c r="W5563" s="17" t="s">
        <v>251</v>
      </c>
    </row>
    <row r="5564" ht="15.75" customHeight="1">
      <c r="A5564" s="14" t="s">
        <v>12955</v>
      </c>
      <c r="B5564" s="14" t="s">
        <v>12956</v>
      </c>
      <c r="C5564" s="14">
        <v>2010.0</v>
      </c>
      <c r="D5564" s="14">
        <v>70.0</v>
      </c>
      <c r="E5564" s="14">
        <v>224720.0</v>
      </c>
      <c r="F5564" s="14" t="s">
        <v>1267</v>
      </c>
      <c r="G5564" s="14" t="s">
        <v>12957</v>
      </c>
      <c r="H5564" s="14" t="s">
        <v>12958</v>
      </c>
      <c r="I5564" s="14">
        <v>0.706</v>
      </c>
      <c r="J5564" s="14">
        <v>0.842</v>
      </c>
      <c r="K5564" s="14">
        <v>0.8754946206473276</v>
      </c>
      <c r="L5564" s="14">
        <v>0.038</v>
      </c>
      <c r="M5564" s="14">
        <v>0.0476</v>
      </c>
      <c r="N5564" s="14">
        <v>0.0</v>
      </c>
      <c r="O5564" s="14">
        <v>0.134</v>
      </c>
      <c r="P5564" s="14">
        <v>0.818</v>
      </c>
      <c r="Q5564" s="14">
        <v>104.958</v>
      </c>
      <c r="R5564" s="14">
        <v>0.0</v>
      </c>
      <c r="S5564" s="14">
        <v>0.0</v>
      </c>
      <c r="T5564" s="14" t="s">
        <v>103</v>
      </c>
      <c r="U5564" s="14" t="s">
        <v>35</v>
      </c>
      <c r="V5564" s="16" t="s">
        <v>560</v>
      </c>
      <c r="W5564" s="17" t="s">
        <v>185</v>
      </c>
    </row>
    <row r="5565" ht="15.75" customHeight="1">
      <c r="A5565" s="14" t="s">
        <v>12959</v>
      </c>
      <c r="B5565" s="14" t="s">
        <v>12960</v>
      </c>
      <c r="C5565" s="14">
        <v>2022.0</v>
      </c>
      <c r="D5565" s="14">
        <v>70.0</v>
      </c>
      <c r="E5565" s="14">
        <v>172235.0</v>
      </c>
      <c r="F5565" s="14" t="s">
        <v>5520</v>
      </c>
      <c r="G5565" s="14" t="s">
        <v>5522</v>
      </c>
      <c r="H5565" s="14" t="s">
        <v>12960</v>
      </c>
      <c r="I5565" s="14">
        <v>0.695</v>
      </c>
      <c r="J5565" s="14">
        <v>0.636</v>
      </c>
      <c r="K5565" s="14">
        <v>0.8749385066011822</v>
      </c>
      <c r="L5565" s="14">
        <v>0.317</v>
      </c>
      <c r="M5565" s="14">
        <v>0.234</v>
      </c>
      <c r="N5565" s="14">
        <v>0.0</v>
      </c>
      <c r="O5565" s="14">
        <v>0.081</v>
      </c>
      <c r="P5565" s="14">
        <v>0.575</v>
      </c>
      <c r="Q5565" s="14">
        <v>174.14</v>
      </c>
      <c r="R5565" s="14">
        <v>5.0</v>
      </c>
      <c r="S5565" s="14">
        <v>1.0</v>
      </c>
      <c r="T5565" s="14" t="s">
        <v>103</v>
      </c>
      <c r="U5565" s="14" t="s">
        <v>35</v>
      </c>
      <c r="V5565" s="16" t="s">
        <v>333</v>
      </c>
      <c r="W5565" s="17" t="s">
        <v>185</v>
      </c>
    </row>
    <row r="5566" ht="15.75" customHeight="1">
      <c r="A5566" s="14" t="s">
        <v>8623</v>
      </c>
      <c r="B5566" s="14" t="s">
        <v>8624</v>
      </c>
      <c r="C5566" s="14">
        <v>2015.0</v>
      </c>
      <c r="D5566" s="14">
        <v>70.0</v>
      </c>
      <c r="E5566" s="14">
        <v>229080.0</v>
      </c>
      <c r="F5566" s="14" t="s">
        <v>1267</v>
      </c>
      <c r="G5566" s="14" t="s">
        <v>8626</v>
      </c>
      <c r="H5566" s="14" t="s">
        <v>8627</v>
      </c>
      <c r="I5566" s="14">
        <v>0.672</v>
      </c>
      <c r="J5566" s="14">
        <v>0.593</v>
      </c>
      <c r="K5566" s="14">
        <v>0.8887130237441725</v>
      </c>
      <c r="L5566" s="14">
        <v>0.0304</v>
      </c>
      <c r="M5566" s="14">
        <v>0.0223</v>
      </c>
      <c r="N5566" s="14">
        <v>0.0</v>
      </c>
      <c r="O5566" s="14">
        <v>0.214</v>
      </c>
      <c r="P5566" s="14">
        <v>0.438</v>
      </c>
      <c r="Q5566" s="14">
        <v>98.02</v>
      </c>
      <c r="R5566" s="14">
        <v>11.0</v>
      </c>
      <c r="S5566" s="14">
        <v>0.0</v>
      </c>
      <c r="T5566" s="14" t="s">
        <v>103</v>
      </c>
      <c r="U5566" s="14" t="s">
        <v>35</v>
      </c>
      <c r="V5566" s="16" t="s">
        <v>54</v>
      </c>
      <c r="W5566" s="17" t="s">
        <v>251</v>
      </c>
    </row>
    <row r="5567" ht="15.75" customHeight="1">
      <c r="A5567" s="14" t="s">
        <v>12961</v>
      </c>
      <c r="B5567" s="14" t="s">
        <v>12962</v>
      </c>
      <c r="C5567" s="14">
        <v>2019.0</v>
      </c>
      <c r="D5567" s="14">
        <v>70.0</v>
      </c>
      <c r="E5567" s="14">
        <v>197866.0</v>
      </c>
      <c r="F5567" s="14" t="s">
        <v>3108</v>
      </c>
      <c r="G5567" s="14" t="s">
        <v>6756</v>
      </c>
      <c r="H5567" s="14" t="s">
        <v>7454</v>
      </c>
      <c r="I5567" s="14">
        <v>0.64</v>
      </c>
      <c r="J5567" s="14">
        <v>0.647</v>
      </c>
      <c r="K5567" s="14">
        <v>0.8009325604602714</v>
      </c>
      <c r="L5567" s="14">
        <v>0.186</v>
      </c>
      <c r="M5567" s="14">
        <v>0.124</v>
      </c>
      <c r="N5567" s="14">
        <v>0.0</v>
      </c>
      <c r="O5567" s="14">
        <v>0.0801</v>
      </c>
      <c r="P5567" s="14">
        <v>0.546</v>
      </c>
      <c r="Q5567" s="14">
        <v>92.979</v>
      </c>
      <c r="R5567" s="14">
        <v>5.0</v>
      </c>
      <c r="S5567" s="14">
        <v>0.0</v>
      </c>
      <c r="T5567" s="14" t="s">
        <v>103</v>
      </c>
      <c r="U5567" s="14" t="s">
        <v>35</v>
      </c>
      <c r="V5567" s="16" t="s">
        <v>333</v>
      </c>
      <c r="W5567" s="17" t="s">
        <v>185</v>
      </c>
    </row>
    <row r="5568" ht="15.75" customHeight="1">
      <c r="A5568" s="14" t="s">
        <v>8628</v>
      </c>
      <c r="B5568" s="14" t="s">
        <v>8629</v>
      </c>
      <c r="C5568" s="14">
        <v>2022.0</v>
      </c>
      <c r="D5568" s="14">
        <v>70.0</v>
      </c>
      <c r="E5568" s="14">
        <v>346290.0</v>
      </c>
      <c r="F5568" s="14" t="s">
        <v>880</v>
      </c>
      <c r="G5568" s="14" t="s">
        <v>1822</v>
      </c>
      <c r="H5568" s="14" t="s">
        <v>8629</v>
      </c>
      <c r="I5568" s="14">
        <v>0.589</v>
      </c>
      <c r="J5568" s="14">
        <v>0.522</v>
      </c>
      <c r="K5568" s="14">
        <v>0.7467114409610782</v>
      </c>
      <c r="L5568" s="14">
        <v>0.0391</v>
      </c>
      <c r="M5568" s="14">
        <v>0.642</v>
      </c>
      <c r="N5568" s="14">
        <v>2.74E-5</v>
      </c>
      <c r="O5568" s="14">
        <v>0.0992</v>
      </c>
      <c r="P5568" s="14">
        <v>0.31</v>
      </c>
      <c r="Q5568" s="14">
        <v>109.094</v>
      </c>
      <c r="R5568" s="14">
        <v>9.0</v>
      </c>
      <c r="S5568" s="14">
        <v>1.0</v>
      </c>
      <c r="T5568" s="14" t="s">
        <v>104</v>
      </c>
      <c r="U5568" s="14" t="s">
        <v>68</v>
      </c>
      <c r="V5568" s="16" t="s">
        <v>45</v>
      </c>
      <c r="W5568" s="17" t="s">
        <v>251</v>
      </c>
    </row>
    <row r="5569" ht="15.75" customHeight="1">
      <c r="A5569" s="14" t="s">
        <v>12967</v>
      </c>
      <c r="B5569" s="14" t="s">
        <v>12968</v>
      </c>
      <c r="C5569" s="14">
        <v>2010.0</v>
      </c>
      <c r="D5569" s="14">
        <v>70.0</v>
      </c>
      <c r="E5569" s="14">
        <v>325706.0</v>
      </c>
      <c r="F5569" s="14" t="s">
        <v>1629</v>
      </c>
      <c r="G5569" s="14" t="s">
        <v>3165</v>
      </c>
      <c r="H5569" s="14" t="s">
        <v>11268</v>
      </c>
      <c r="I5569" s="14">
        <v>0.595</v>
      </c>
      <c r="J5569" s="14">
        <v>0.739</v>
      </c>
      <c r="K5569" s="14">
        <v>0.8304707719113114</v>
      </c>
      <c r="L5569" s="14">
        <v>0.0359</v>
      </c>
      <c r="M5569" s="14">
        <v>0.0716</v>
      </c>
      <c r="N5569" s="14">
        <v>6.98E-6</v>
      </c>
      <c r="O5569" s="14">
        <v>0.134</v>
      </c>
      <c r="P5569" s="14">
        <v>0.722</v>
      </c>
      <c r="Q5569" s="14">
        <v>87.834</v>
      </c>
      <c r="R5569" s="14">
        <v>5.0</v>
      </c>
      <c r="S5569" s="14">
        <v>1.0</v>
      </c>
      <c r="T5569" s="14" t="s">
        <v>104</v>
      </c>
      <c r="U5569" s="14" t="s">
        <v>35</v>
      </c>
      <c r="V5569" s="16" t="s">
        <v>181</v>
      </c>
      <c r="W5569" s="17" t="s">
        <v>185</v>
      </c>
    </row>
    <row r="5570" ht="15.75" customHeight="1">
      <c r="A5570" s="14" t="s">
        <v>12969</v>
      </c>
      <c r="B5570" s="14" t="s">
        <v>12970</v>
      </c>
      <c r="C5570" s="14">
        <v>2010.0</v>
      </c>
      <c r="D5570" s="14">
        <v>70.0</v>
      </c>
      <c r="E5570" s="14">
        <v>279826.0</v>
      </c>
      <c r="F5570" s="14" t="s">
        <v>7573</v>
      </c>
      <c r="G5570" s="14" t="s">
        <v>7574</v>
      </c>
      <c r="H5570" s="14" t="s">
        <v>12972</v>
      </c>
      <c r="I5570" s="14">
        <v>0.624</v>
      </c>
      <c r="J5570" s="14">
        <v>0.906</v>
      </c>
      <c r="K5570" s="14">
        <v>0.879601308988095</v>
      </c>
      <c r="L5570" s="14">
        <v>0.0514</v>
      </c>
      <c r="M5570" s="14">
        <v>0.0978</v>
      </c>
      <c r="N5570" s="14">
        <v>0.0</v>
      </c>
      <c r="O5570" s="14">
        <v>0.0963</v>
      </c>
      <c r="P5570" s="14">
        <v>0.632</v>
      </c>
      <c r="Q5570" s="14">
        <v>129.99</v>
      </c>
      <c r="R5570" s="14">
        <v>11.0</v>
      </c>
      <c r="S5570" s="14">
        <v>0.0</v>
      </c>
      <c r="T5570" s="14" t="s">
        <v>104</v>
      </c>
      <c r="U5570" s="14" t="s">
        <v>35</v>
      </c>
      <c r="V5570" s="16" t="s">
        <v>407</v>
      </c>
      <c r="W5570" s="17" t="s">
        <v>185</v>
      </c>
    </row>
    <row r="5571" ht="15.75" customHeight="1">
      <c r="A5571" s="14" t="s">
        <v>23880</v>
      </c>
      <c r="B5571" s="14" t="s">
        <v>23881</v>
      </c>
      <c r="C5571" s="14">
        <v>2018.0</v>
      </c>
      <c r="D5571" s="14">
        <v>70.0</v>
      </c>
      <c r="E5571" s="14">
        <v>200480.0</v>
      </c>
      <c r="F5571" s="14" t="s">
        <v>6605</v>
      </c>
      <c r="G5571" s="14" t="s">
        <v>6606</v>
      </c>
      <c r="H5571" s="14" t="s">
        <v>23881</v>
      </c>
      <c r="I5571" s="14">
        <v>0.783</v>
      </c>
      <c r="J5571" s="14">
        <v>0.84</v>
      </c>
      <c r="K5571" s="14">
        <v>0.9014180907984213</v>
      </c>
      <c r="L5571" s="14">
        <v>0.051</v>
      </c>
      <c r="M5571" s="14">
        <v>0.174</v>
      </c>
      <c r="N5571" s="14">
        <v>0.0</v>
      </c>
      <c r="O5571" s="14">
        <v>0.412</v>
      </c>
      <c r="P5571" s="14">
        <v>0.839</v>
      </c>
      <c r="Q5571" s="14">
        <v>95.001</v>
      </c>
      <c r="R5571" s="14">
        <v>1.0</v>
      </c>
      <c r="S5571" s="14">
        <v>1.0</v>
      </c>
      <c r="T5571" s="14" t="s">
        <v>1264</v>
      </c>
      <c r="U5571" s="14" t="s">
        <v>35</v>
      </c>
      <c r="V5571" s="16" t="s">
        <v>560</v>
      </c>
      <c r="W5571" s="17" t="s">
        <v>185</v>
      </c>
    </row>
    <row r="5572" ht="15.75" customHeight="1">
      <c r="A5572" s="14" t="s">
        <v>23882</v>
      </c>
      <c r="B5572" s="14" t="s">
        <v>23883</v>
      </c>
      <c r="C5572" s="14">
        <v>2006.0</v>
      </c>
      <c r="D5572" s="14">
        <v>70.0</v>
      </c>
      <c r="E5572" s="14">
        <v>240973.0</v>
      </c>
      <c r="F5572" s="14" t="s">
        <v>9973</v>
      </c>
      <c r="G5572" s="14" t="s">
        <v>23884</v>
      </c>
      <c r="H5572" s="14" t="s">
        <v>23885</v>
      </c>
      <c r="I5572" s="14">
        <v>0.677</v>
      </c>
      <c r="J5572" s="14">
        <v>0.946</v>
      </c>
      <c r="K5572" s="14">
        <v>0.9127328727373061</v>
      </c>
      <c r="L5572" s="14">
        <v>0.0548</v>
      </c>
      <c r="M5572" s="14">
        <v>0.184</v>
      </c>
      <c r="N5572" s="14">
        <v>3.73E-6</v>
      </c>
      <c r="O5572" s="14">
        <v>0.274</v>
      </c>
      <c r="P5572" s="14">
        <v>0.948</v>
      </c>
      <c r="Q5572" s="14">
        <v>96.011</v>
      </c>
      <c r="R5572" s="14">
        <v>6.0</v>
      </c>
      <c r="S5572" s="14">
        <v>1.0</v>
      </c>
      <c r="T5572" s="14" t="s">
        <v>1264</v>
      </c>
      <c r="U5572" s="14" t="s">
        <v>94</v>
      </c>
      <c r="V5572" s="16" t="s">
        <v>819</v>
      </c>
      <c r="W5572" s="17" t="s">
        <v>185</v>
      </c>
    </row>
    <row r="5573" ht="15.75" customHeight="1">
      <c r="A5573" s="14" t="s">
        <v>23886</v>
      </c>
      <c r="B5573" s="14" t="s">
        <v>23887</v>
      </c>
      <c r="C5573" s="14">
        <v>2012.0</v>
      </c>
      <c r="D5573" s="14">
        <v>70.0</v>
      </c>
      <c r="E5573" s="14">
        <v>193626.0</v>
      </c>
      <c r="F5573" s="14" t="s">
        <v>6605</v>
      </c>
      <c r="G5573" s="14" t="s">
        <v>6606</v>
      </c>
      <c r="H5573" s="14" t="s">
        <v>23888</v>
      </c>
      <c r="I5573" s="14">
        <v>0.842</v>
      </c>
      <c r="J5573" s="14">
        <v>0.893</v>
      </c>
      <c r="K5573" s="14">
        <v>0.8830021602702929</v>
      </c>
      <c r="L5573" s="14">
        <v>0.0462</v>
      </c>
      <c r="M5573" s="14">
        <v>0.105</v>
      </c>
      <c r="N5573" s="14">
        <v>0.0</v>
      </c>
      <c r="O5573" s="14">
        <v>0.289</v>
      </c>
      <c r="P5573" s="14">
        <v>0.713</v>
      </c>
      <c r="Q5573" s="14">
        <v>121.035</v>
      </c>
      <c r="R5573" s="14">
        <v>9.0</v>
      </c>
      <c r="S5573" s="14">
        <v>1.0</v>
      </c>
      <c r="T5573" s="14" t="s">
        <v>1264</v>
      </c>
      <c r="U5573" s="14" t="s">
        <v>35</v>
      </c>
      <c r="V5573" s="16" t="s">
        <v>181</v>
      </c>
      <c r="W5573" s="17" t="s">
        <v>185</v>
      </c>
    </row>
    <row r="5574" ht="15.75" customHeight="1">
      <c r="A5574" s="14" t="s">
        <v>23889</v>
      </c>
      <c r="B5574" s="14" t="s">
        <v>23890</v>
      </c>
      <c r="C5574" s="14">
        <v>2019.0</v>
      </c>
      <c r="D5574" s="14">
        <v>70.0</v>
      </c>
      <c r="E5574" s="14">
        <v>258799.0</v>
      </c>
      <c r="F5574" s="14" t="s">
        <v>21970</v>
      </c>
      <c r="G5574" s="14" t="s">
        <v>21971</v>
      </c>
      <c r="H5574" s="14" t="s">
        <v>23890</v>
      </c>
      <c r="I5574" s="14">
        <v>0.807</v>
      </c>
      <c r="J5574" s="14">
        <v>0.803</v>
      </c>
      <c r="K5574" s="14">
        <v>0.8855902294850473</v>
      </c>
      <c r="L5574" s="14">
        <v>0.126</v>
      </c>
      <c r="M5574" s="14">
        <v>0.6</v>
      </c>
      <c r="N5574" s="14">
        <v>0.0085</v>
      </c>
      <c r="O5574" s="14">
        <v>0.136</v>
      </c>
      <c r="P5574" s="14">
        <v>0.706</v>
      </c>
      <c r="Q5574" s="14">
        <v>91.982</v>
      </c>
      <c r="R5574" s="14">
        <v>11.0</v>
      </c>
      <c r="S5574" s="14">
        <v>1.0</v>
      </c>
      <c r="T5574" s="14" t="s">
        <v>1264</v>
      </c>
      <c r="U5574" s="14" t="s">
        <v>35</v>
      </c>
      <c r="V5574" s="16" t="s">
        <v>181</v>
      </c>
      <c r="W5574" s="17" t="s">
        <v>185</v>
      </c>
    </row>
    <row r="5575" ht="15.75" customHeight="1">
      <c r="A5575" s="14" t="s">
        <v>23891</v>
      </c>
      <c r="B5575" s="14" t="s">
        <v>23892</v>
      </c>
      <c r="C5575" s="14">
        <v>1987.0</v>
      </c>
      <c r="D5575" s="14">
        <v>70.0</v>
      </c>
      <c r="E5575" s="14">
        <v>203333.0</v>
      </c>
      <c r="F5575" s="14" t="s">
        <v>10774</v>
      </c>
      <c r="G5575" s="14" t="s">
        <v>22785</v>
      </c>
      <c r="H5575" s="14" t="s">
        <v>22785</v>
      </c>
      <c r="I5575" s="14">
        <v>0.671</v>
      </c>
      <c r="J5575" s="14">
        <v>0.817</v>
      </c>
      <c r="K5575" s="14">
        <v>0.7155262763733766</v>
      </c>
      <c r="L5575" s="14">
        <v>0.0569</v>
      </c>
      <c r="M5575" s="14">
        <v>0.415</v>
      </c>
      <c r="N5575" s="14">
        <v>2.35E-4</v>
      </c>
      <c r="O5575" s="14">
        <v>0.0715</v>
      </c>
      <c r="P5575" s="14">
        <v>0.938</v>
      </c>
      <c r="Q5575" s="14">
        <v>119.549</v>
      </c>
      <c r="R5575" s="14">
        <v>6.0</v>
      </c>
      <c r="S5575" s="14">
        <v>0.0</v>
      </c>
      <c r="T5575" s="14" t="s">
        <v>1264</v>
      </c>
      <c r="U5575" s="14" t="s">
        <v>35</v>
      </c>
      <c r="V5575" s="16" t="s">
        <v>819</v>
      </c>
      <c r="W5575" s="17" t="s">
        <v>185</v>
      </c>
    </row>
    <row r="5576" ht="15.75" customHeight="1">
      <c r="A5576" s="14" t="s">
        <v>23893</v>
      </c>
      <c r="B5576" s="14" t="s">
        <v>23894</v>
      </c>
      <c r="C5576" s="14">
        <v>2005.0</v>
      </c>
      <c r="D5576" s="14">
        <v>70.0</v>
      </c>
      <c r="E5576" s="14">
        <v>212973.0</v>
      </c>
      <c r="F5576" s="14" t="s">
        <v>22183</v>
      </c>
      <c r="G5576" s="14" t="s">
        <v>22184</v>
      </c>
      <c r="H5576" s="14" t="s">
        <v>22184</v>
      </c>
      <c r="I5576" s="14">
        <v>0.794</v>
      </c>
      <c r="J5576" s="14">
        <v>0.587</v>
      </c>
      <c r="K5576" s="14">
        <v>0.8796226979898697</v>
      </c>
      <c r="L5576" s="14">
        <v>0.0354</v>
      </c>
      <c r="M5576" s="14">
        <v>0.75</v>
      </c>
      <c r="N5576" s="14">
        <v>0.0</v>
      </c>
      <c r="O5576" s="14">
        <v>0.0858</v>
      </c>
      <c r="P5576" s="14">
        <v>0.905</v>
      </c>
      <c r="Q5576" s="14">
        <v>129.951</v>
      </c>
      <c r="R5576" s="14">
        <v>6.0</v>
      </c>
      <c r="S5576" s="14">
        <v>0.0</v>
      </c>
      <c r="T5576" s="14" t="s">
        <v>1264</v>
      </c>
      <c r="U5576" s="14" t="s">
        <v>68</v>
      </c>
      <c r="V5576" s="16" t="s">
        <v>819</v>
      </c>
      <c r="W5576" s="17" t="s">
        <v>185</v>
      </c>
    </row>
    <row r="5577" ht="15.75" customHeight="1">
      <c r="A5577" s="14" t="s">
        <v>23895</v>
      </c>
      <c r="B5577" s="14" t="s">
        <v>23896</v>
      </c>
      <c r="C5577" s="14">
        <v>2009.0</v>
      </c>
      <c r="D5577" s="14">
        <v>70.0</v>
      </c>
      <c r="E5577" s="14">
        <v>240706.0</v>
      </c>
      <c r="F5577" s="14" t="s">
        <v>22183</v>
      </c>
      <c r="G5577" s="14" t="s">
        <v>23897</v>
      </c>
      <c r="H5577" s="14" t="s">
        <v>22993</v>
      </c>
      <c r="I5577" s="14">
        <v>0.764</v>
      </c>
      <c r="J5577" s="14">
        <v>0.574</v>
      </c>
      <c r="K5577" s="14">
        <v>0.7718221290447282</v>
      </c>
      <c r="L5577" s="14">
        <v>0.042</v>
      </c>
      <c r="M5577" s="14">
        <v>0.401</v>
      </c>
      <c r="N5577" s="14">
        <v>0.0</v>
      </c>
      <c r="O5577" s="14">
        <v>0.11</v>
      </c>
      <c r="P5577" s="14">
        <v>0.931</v>
      </c>
      <c r="Q5577" s="14">
        <v>123.928</v>
      </c>
      <c r="R5577" s="14">
        <v>9.0</v>
      </c>
      <c r="S5577" s="14">
        <v>0.0</v>
      </c>
      <c r="T5577" s="14" t="s">
        <v>1264</v>
      </c>
      <c r="U5577" s="14" t="s">
        <v>35</v>
      </c>
      <c r="V5577" s="16" t="s">
        <v>819</v>
      </c>
      <c r="W5577" s="17" t="s">
        <v>185</v>
      </c>
    </row>
    <row r="5578" ht="15.75" customHeight="1">
      <c r="A5578" s="14" t="s">
        <v>23898</v>
      </c>
      <c r="B5578" s="14" t="s">
        <v>23899</v>
      </c>
      <c r="C5578" s="14">
        <v>1995.0</v>
      </c>
      <c r="D5578" s="14">
        <v>70.0</v>
      </c>
      <c r="E5578" s="14">
        <v>198920.0</v>
      </c>
      <c r="F5578" s="14" t="s">
        <v>23227</v>
      </c>
      <c r="G5578" s="14" t="s">
        <v>23228</v>
      </c>
      <c r="H5578" s="14" t="s">
        <v>23900</v>
      </c>
      <c r="I5578" s="14">
        <v>0.84</v>
      </c>
      <c r="J5578" s="14">
        <v>0.713</v>
      </c>
      <c r="K5578" s="14">
        <v>0.858747032257636</v>
      </c>
      <c r="L5578" s="14">
        <v>0.0399</v>
      </c>
      <c r="M5578" s="14">
        <v>0.0167</v>
      </c>
      <c r="N5578" s="14">
        <v>0.0</v>
      </c>
      <c r="O5578" s="14">
        <v>0.359</v>
      </c>
      <c r="P5578" s="14">
        <v>0.965</v>
      </c>
      <c r="Q5578" s="14">
        <v>145.068</v>
      </c>
      <c r="R5578" s="14">
        <v>7.0</v>
      </c>
      <c r="S5578" s="14">
        <v>1.0</v>
      </c>
      <c r="T5578" s="14" t="s">
        <v>1264</v>
      </c>
      <c r="U5578" s="14" t="s">
        <v>35</v>
      </c>
      <c r="V5578" s="16" t="s">
        <v>819</v>
      </c>
      <c r="W5578" s="17" t="s">
        <v>185</v>
      </c>
    </row>
    <row r="5579" ht="15.75" customHeight="1">
      <c r="A5579" s="14" t="s">
        <v>23901</v>
      </c>
      <c r="B5579" s="14" t="s">
        <v>23902</v>
      </c>
      <c r="C5579" s="14">
        <v>2023.0</v>
      </c>
      <c r="D5579" s="14">
        <v>70.0</v>
      </c>
      <c r="E5579" s="14">
        <v>184066.0</v>
      </c>
      <c r="F5579" s="14" t="s">
        <v>19907</v>
      </c>
      <c r="G5579" s="14" t="s">
        <v>19908</v>
      </c>
      <c r="H5579" s="14" t="s">
        <v>23902</v>
      </c>
      <c r="I5579" s="14">
        <v>0.784</v>
      </c>
      <c r="J5579" s="14">
        <v>0.826</v>
      </c>
      <c r="K5579" s="14">
        <v>0.8388766496088192</v>
      </c>
      <c r="L5579" s="14">
        <v>0.0538</v>
      </c>
      <c r="M5579" s="14">
        <v>0.0965</v>
      </c>
      <c r="N5579" s="14">
        <v>7.09E-5</v>
      </c>
      <c r="O5579" s="14">
        <v>0.123</v>
      </c>
      <c r="P5579" s="14">
        <v>0.893</v>
      </c>
      <c r="Q5579" s="14">
        <v>138.078</v>
      </c>
      <c r="R5579" s="14">
        <v>7.0</v>
      </c>
      <c r="S5579" s="14">
        <v>0.0</v>
      </c>
      <c r="T5579" s="14" t="s">
        <v>1264</v>
      </c>
      <c r="U5579" s="14" t="s">
        <v>35</v>
      </c>
      <c r="V5579" s="16" t="s">
        <v>560</v>
      </c>
      <c r="W5579" s="17" t="s">
        <v>185</v>
      </c>
    </row>
    <row r="5580" ht="15.75" customHeight="1">
      <c r="A5580" s="14" t="s">
        <v>23903</v>
      </c>
      <c r="B5580" s="14" t="s">
        <v>23904</v>
      </c>
      <c r="C5580" s="14">
        <v>2022.0</v>
      </c>
      <c r="D5580" s="14">
        <v>70.0</v>
      </c>
      <c r="E5580" s="14">
        <v>201194.0</v>
      </c>
      <c r="F5580" s="14" t="s">
        <v>22110</v>
      </c>
      <c r="G5580" s="14" t="s">
        <v>22111</v>
      </c>
      <c r="H5580" s="14" t="s">
        <v>22869</v>
      </c>
      <c r="I5580" s="14">
        <v>0.578</v>
      </c>
      <c r="J5580" s="14">
        <v>0.459</v>
      </c>
      <c r="K5580" s="14">
        <v>0.7191410176733228</v>
      </c>
      <c r="L5580" s="14">
        <v>0.041</v>
      </c>
      <c r="M5580" s="14">
        <v>0.501</v>
      </c>
      <c r="N5580" s="14">
        <v>1.86E-5</v>
      </c>
      <c r="O5580" s="14">
        <v>0.143</v>
      </c>
      <c r="P5580" s="14">
        <v>0.164</v>
      </c>
      <c r="Q5580" s="14">
        <v>160.065</v>
      </c>
      <c r="R5580" s="14">
        <v>8.0</v>
      </c>
      <c r="S5580" s="14">
        <v>1.0</v>
      </c>
      <c r="T5580" s="14" t="s">
        <v>1264</v>
      </c>
      <c r="U5580" s="14" t="s">
        <v>35</v>
      </c>
      <c r="V5580" s="16" t="s">
        <v>58</v>
      </c>
      <c r="W5580" s="17" t="s">
        <v>251</v>
      </c>
    </row>
    <row r="5581" ht="15.75" customHeight="1">
      <c r="A5581" s="14" t="s">
        <v>23905</v>
      </c>
      <c r="B5581" s="14" t="s">
        <v>23906</v>
      </c>
      <c r="C5581" s="14">
        <v>2023.0</v>
      </c>
      <c r="D5581" s="14">
        <v>70.0</v>
      </c>
      <c r="E5581" s="14">
        <v>209062.0</v>
      </c>
      <c r="F5581" s="14" t="s">
        <v>23907</v>
      </c>
      <c r="G5581" s="14" t="s">
        <v>23908</v>
      </c>
      <c r="H5581" s="14" t="s">
        <v>23906</v>
      </c>
      <c r="I5581" s="14">
        <v>0.773</v>
      </c>
      <c r="J5581" s="14">
        <v>0.796</v>
      </c>
      <c r="K5581" s="14">
        <v>0.90345004596703</v>
      </c>
      <c r="L5581" s="14">
        <v>0.0506</v>
      </c>
      <c r="M5581" s="14">
        <v>0.744</v>
      </c>
      <c r="N5581" s="14">
        <v>0.028</v>
      </c>
      <c r="O5581" s="14">
        <v>0.0951</v>
      </c>
      <c r="P5581" s="14">
        <v>0.823</v>
      </c>
      <c r="Q5581" s="14">
        <v>128.246</v>
      </c>
      <c r="R5581" s="14">
        <v>10.0</v>
      </c>
      <c r="S5581" s="14">
        <v>1.0</v>
      </c>
      <c r="T5581" s="14" t="s">
        <v>1264</v>
      </c>
      <c r="U5581" s="14" t="s">
        <v>35</v>
      </c>
      <c r="V5581" s="16" t="s">
        <v>560</v>
      </c>
      <c r="W5581" s="17" t="s">
        <v>185</v>
      </c>
    </row>
    <row r="5582" ht="15.75" customHeight="1">
      <c r="A5582" s="14" t="s">
        <v>23909</v>
      </c>
      <c r="B5582" s="14" t="s">
        <v>10001</v>
      </c>
      <c r="C5582" s="14">
        <v>2022.0</v>
      </c>
      <c r="D5582" s="14">
        <v>70.0</v>
      </c>
      <c r="E5582" s="14">
        <v>174942.0</v>
      </c>
      <c r="F5582" s="14" t="s">
        <v>22324</v>
      </c>
      <c r="G5582" s="14" t="s">
        <v>22325</v>
      </c>
      <c r="H5582" s="14" t="s">
        <v>10001</v>
      </c>
      <c r="I5582" s="14">
        <v>0.772</v>
      </c>
      <c r="J5582" s="14">
        <v>0.73</v>
      </c>
      <c r="K5582" s="14">
        <v>0.8320963360461984</v>
      </c>
      <c r="L5582" s="14">
        <v>0.0972</v>
      </c>
      <c r="M5582" s="14">
        <v>0.152</v>
      </c>
      <c r="N5582" s="14">
        <v>1.07E-4</v>
      </c>
      <c r="O5582" s="14">
        <v>0.274</v>
      </c>
      <c r="P5582" s="14">
        <v>0.786</v>
      </c>
      <c r="Q5582" s="14">
        <v>136.175</v>
      </c>
      <c r="R5582" s="14">
        <v>11.0</v>
      </c>
      <c r="S5582" s="14">
        <v>0.0</v>
      </c>
      <c r="T5582" s="14" t="s">
        <v>1264</v>
      </c>
      <c r="U5582" s="14" t="s">
        <v>35</v>
      </c>
      <c r="V5582" s="16" t="s">
        <v>181</v>
      </c>
      <c r="W5582" s="17" t="s">
        <v>185</v>
      </c>
    </row>
    <row r="5583" ht="15.75" customHeight="1">
      <c r="A5583" s="14" t="s">
        <v>23910</v>
      </c>
      <c r="B5583" s="14" t="s">
        <v>23911</v>
      </c>
      <c r="C5583" s="14">
        <v>2024.0</v>
      </c>
      <c r="D5583" s="14">
        <v>70.0</v>
      </c>
      <c r="E5583" s="14">
        <v>147877.0</v>
      </c>
      <c r="F5583" s="14" t="s">
        <v>13986</v>
      </c>
      <c r="G5583" s="14" t="s">
        <v>13987</v>
      </c>
      <c r="H5583" s="14" t="s">
        <v>23912</v>
      </c>
      <c r="I5583" s="14">
        <v>0.742</v>
      </c>
      <c r="J5583" s="14">
        <v>0.599</v>
      </c>
      <c r="K5583" s="14">
        <v>0.847453639320526</v>
      </c>
      <c r="L5583" s="14">
        <v>0.0369</v>
      </c>
      <c r="M5583" s="14">
        <v>0.0747</v>
      </c>
      <c r="N5583" s="14">
        <v>8.39E-6</v>
      </c>
      <c r="O5583" s="14">
        <v>0.168</v>
      </c>
      <c r="P5583" s="14">
        <v>0.823</v>
      </c>
      <c r="Q5583" s="14">
        <v>125.13</v>
      </c>
      <c r="R5583" s="14">
        <v>6.0</v>
      </c>
      <c r="S5583" s="14">
        <v>0.0</v>
      </c>
      <c r="T5583" s="14" t="s">
        <v>1264</v>
      </c>
      <c r="U5583" s="14" t="s">
        <v>35</v>
      </c>
      <c r="V5583" s="16" t="s">
        <v>560</v>
      </c>
      <c r="W5583" s="17" t="s">
        <v>185</v>
      </c>
    </row>
    <row r="5584" ht="15.75" customHeight="1">
      <c r="A5584" s="14" t="s">
        <v>23913</v>
      </c>
      <c r="B5584" s="14" t="s">
        <v>23914</v>
      </c>
      <c r="C5584" s="14">
        <v>2022.0</v>
      </c>
      <c r="D5584" s="14">
        <v>70.0</v>
      </c>
      <c r="E5584" s="14">
        <v>186828.0</v>
      </c>
      <c r="F5584" s="14" t="s">
        <v>19907</v>
      </c>
      <c r="G5584" s="14" t="s">
        <v>19908</v>
      </c>
      <c r="H5584" s="14" t="s">
        <v>23914</v>
      </c>
      <c r="I5584" s="14">
        <v>0.774</v>
      </c>
      <c r="J5584" s="14">
        <v>0.748</v>
      </c>
      <c r="K5584" s="14">
        <v>0.8229204542847964</v>
      </c>
      <c r="L5584" s="14">
        <v>0.0352</v>
      </c>
      <c r="M5584" s="14">
        <v>0.331</v>
      </c>
      <c r="N5584" s="14">
        <v>0.0057</v>
      </c>
      <c r="O5584" s="14">
        <v>0.126</v>
      </c>
      <c r="P5584" s="14">
        <v>0.714</v>
      </c>
      <c r="Q5584" s="14">
        <v>135.929</v>
      </c>
      <c r="R5584" s="14">
        <v>0.0</v>
      </c>
      <c r="S5584" s="14">
        <v>1.0</v>
      </c>
      <c r="T5584" s="14" t="s">
        <v>1264</v>
      </c>
      <c r="U5584" s="14" t="s">
        <v>35</v>
      </c>
      <c r="V5584" s="16" t="s">
        <v>181</v>
      </c>
      <c r="W5584" s="17" t="s">
        <v>185</v>
      </c>
    </row>
    <row r="5585" ht="15.75" customHeight="1">
      <c r="A5585" s="14" t="s">
        <v>12973</v>
      </c>
      <c r="B5585" s="14" t="s">
        <v>12007</v>
      </c>
      <c r="C5585" s="14">
        <v>1970.0</v>
      </c>
      <c r="D5585" s="14">
        <v>70.0</v>
      </c>
      <c r="E5585" s="14">
        <v>185106.0</v>
      </c>
      <c r="F5585" s="14" t="s">
        <v>11160</v>
      </c>
      <c r="G5585" s="14" t="s">
        <v>11161</v>
      </c>
      <c r="H5585" s="14" t="s">
        <v>12974</v>
      </c>
      <c r="I5585" s="14">
        <v>0.638</v>
      </c>
      <c r="J5585" s="14">
        <v>0.756</v>
      </c>
      <c r="K5585" s="14">
        <v>0.8479455863613471</v>
      </c>
      <c r="L5585" s="14">
        <v>0.0483</v>
      </c>
      <c r="M5585" s="14">
        <v>0.0157</v>
      </c>
      <c r="N5585" s="14">
        <v>0.176</v>
      </c>
      <c r="O5585" s="14">
        <v>0.0958</v>
      </c>
      <c r="P5585" s="14">
        <v>0.837</v>
      </c>
      <c r="Q5585" s="14">
        <v>136.557</v>
      </c>
      <c r="R5585" s="14">
        <v>7.0</v>
      </c>
      <c r="S5585" s="14">
        <v>1.0</v>
      </c>
      <c r="T5585" s="14" t="s">
        <v>103</v>
      </c>
      <c r="U5585" s="14" t="s">
        <v>94</v>
      </c>
      <c r="V5585" s="16" t="s">
        <v>560</v>
      </c>
      <c r="W5585" s="17" t="s">
        <v>185</v>
      </c>
    </row>
    <row r="5586" ht="15.75" customHeight="1">
      <c r="A5586" s="14" t="s">
        <v>12975</v>
      </c>
      <c r="B5586" s="14" t="s">
        <v>12976</v>
      </c>
      <c r="C5586" s="14">
        <v>1973.0</v>
      </c>
      <c r="D5586" s="14">
        <v>70.0</v>
      </c>
      <c r="E5586" s="14">
        <v>291360.0</v>
      </c>
      <c r="F5586" s="14" t="s">
        <v>5846</v>
      </c>
      <c r="G5586" s="14" t="s">
        <v>5847</v>
      </c>
      <c r="H5586" s="14" t="s">
        <v>12976</v>
      </c>
      <c r="I5586" s="14">
        <v>0.541</v>
      </c>
      <c r="J5586" s="14">
        <v>0.644</v>
      </c>
      <c r="K5586" s="14">
        <v>0.7666673796169944</v>
      </c>
      <c r="L5586" s="14">
        <v>0.0575</v>
      </c>
      <c r="M5586" s="14">
        <v>0.0958</v>
      </c>
      <c r="N5586" s="14">
        <v>4.17E-6</v>
      </c>
      <c r="O5586" s="14">
        <v>0.0576</v>
      </c>
      <c r="P5586" s="14">
        <v>0.647</v>
      </c>
      <c r="Q5586" s="14">
        <v>168.813</v>
      </c>
      <c r="R5586" s="14">
        <v>3.0</v>
      </c>
      <c r="S5586" s="14">
        <v>1.0</v>
      </c>
      <c r="T5586" s="14" t="s">
        <v>103</v>
      </c>
      <c r="U5586" s="14" t="s">
        <v>94</v>
      </c>
      <c r="V5586" s="16" t="s">
        <v>407</v>
      </c>
      <c r="W5586" s="17" t="s">
        <v>185</v>
      </c>
    </row>
    <row r="5587" ht="15.75" customHeight="1">
      <c r="A5587" s="14" t="s">
        <v>23915</v>
      </c>
      <c r="B5587" s="14" t="s">
        <v>23916</v>
      </c>
      <c r="C5587" s="14">
        <v>2019.0</v>
      </c>
      <c r="D5587" s="14">
        <v>70.0</v>
      </c>
      <c r="E5587" s="14">
        <v>192024.0</v>
      </c>
      <c r="F5587" s="14" t="s">
        <v>21970</v>
      </c>
      <c r="G5587" s="14" t="s">
        <v>23552</v>
      </c>
      <c r="H5587" s="14" t="s">
        <v>23916</v>
      </c>
      <c r="I5587" s="14">
        <v>0.886</v>
      </c>
      <c r="J5587" s="14">
        <v>0.672</v>
      </c>
      <c r="K5587" s="14">
        <v>0.8804996470626378</v>
      </c>
      <c r="L5587" s="14">
        <v>0.188</v>
      </c>
      <c r="M5587" s="14">
        <v>0.0363</v>
      </c>
      <c r="N5587" s="14">
        <v>8.78E-6</v>
      </c>
      <c r="O5587" s="14">
        <v>0.101</v>
      </c>
      <c r="P5587" s="14">
        <v>0.526</v>
      </c>
      <c r="Q5587" s="14">
        <v>91.976</v>
      </c>
      <c r="R5587" s="14">
        <v>1.0</v>
      </c>
      <c r="S5587" s="14">
        <v>1.0</v>
      </c>
      <c r="T5587" s="14" t="s">
        <v>1264</v>
      </c>
      <c r="U5587" s="14" t="s">
        <v>35</v>
      </c>
      <c r="V5587" s="16" t="s">
        <v>333</v>
      </c>
      <c r="W5587" s="17" t="s">
        <v>185</v>
      </c>
    </row>
    <row r="5588" ht="15.75" customHeight="1">
      <c r="A5588" s="14" t="s">
        <v>23917</v>
      </c>
      <c r="B5588" s="14" t="s">
        <v>23918</v>
      </c>
      <c r="C5588" s="14">
        <v>2021.0</v>
      </c>
      <c r="D5588" s="14">
        <v>70.0</v>
      </c>
      <c r="E5588" s="14">
        <v>217360.0</v>
      </c>
      <c r="F5588" s="14" t="s">
        <v>6605</v>
      </c>
      <c r="G5588" s="14" t="s">
        <v>10144</v>
      </c>
      <c r="H5588" s="14" t="s">
        <v>22981</v>
      </c>
      <c r="I5588" s="14">
        <v>0.903</v>
      </c>
      <c r="J5588" s="14">
        <v>0.817</v>
      </c>
      <c r="K5588" s="14">
        <v>0.8895258058116159</v>
      </c>
      <c r="L5588" s="14">
        <v>0.095</v>
      </c>
      <c r="M5588" s="14">
        <v>0.0272</v>
      </c>
      <c r="N5588" s="14">
        <v>3.11E-4</v>
      </c>
      <c r="O5588" s="14">
        <v>0.242</v>
      </c>
      <c r="P5588" s="14">
        <v>0.732</v>
      </c>
      <c r="Q5588" s="14">
        <v>102.014</v>
      </c>
      <c r="R5588" s="14">
        <v>8.0</v>
      </c>
      <c r="S5588" s="14">
        <v>1.0</v>
      </c>
      <c r="T5588" s="14" t="s">
        <v>1264</v>
      </c>
      <c r="U5588" s="14" t="s">
        <v>35</v>
      </c>
      <c r="V5588" s="16" t="s">
        <v>181</v>
      </c>
      <c r="W5588" s="17" t="s">
        <v>185</v>
      </c>
    </row>
    <row r="5589" ht="15.75" customHeight="1">
      <c r="A5589" s="14" t="s">
        <v>8631</v>
      </c>
      <c r="B5589" s="14" t="s">
        <v>8632</v>
      </c>
      <c r="C5589" s="14">
        <v>2020.0</v>
      </c>
      <c r="D5589" s="14">
        <v>70.0</v>
      </c>
      <c r="E5589" s="14">
        <v>180956.0</v>
      </c>
      <c r="F5589" s="14" t="s">
        <v>4278</v>
      </c>
      <c r="G5589" s="14" t="s">
        <v>8374</v>
      </c>
      <c r="H5589" s="14" t="s">
        <v>8375</v>
      </c>
      <c r="I5589" s="14">
        <v>0.813</v>
      </c>
      <c r="J5589" s="14">
        <v>0.787</v>
      </c>
      <c r="K5589" s="14">
        <v>0.883494107311114</v>
      </c>
      <c r="L5589" s="14">
        <v>0.0777</v>
      </c>
      <c r="M5589" s="14">
        <v>0.0452</v>
      </c>
      <c r="N5589" s="14">
        <v>1.07E-4</v>
      </c>
      <c r="O5589" s="14">
        <v>0.0506</v>
      </c>
      <c r="P5589" s="14">
        <v>0.326</v>
      </c>
      <c r="Q5589" s="14">
        <v>130.018</v>
      </c>
      <c r="R5589" s="14">
        <v>11.0</v>
      </c>
      <c r="S5589" s="14">
        <v>1.0</v>
      </c>
      <c r="T5589" s="14" t="s">
        <v>103</v>
      </c>
      <c r="U5589" s="14" t="s">
        <v>35</v>
      </c>
      <c r="V5589" s="16" t="s">
        <v>45</v>
      </c>
      <c r="W5589" s="17" t="s">
        <v>251</v>
      </c>
    </row>
    <row r="5590" ht="15.75" customHeight="1">
      <c r="A5590" s="14" t="s">
        <v>8638</v>
      </c>
      <c r="B5590" s="14" t="s">
        <v>8640</v>
      </c>
      <c r="C5590" s="14">
        <v>2025.0</v>
      </c>
      <c r="D5590" s="14">
        <v>70.0</v>
      </c>
      <c r="E5590" s="14">
        <v>201446.0</v>
      </c>
      <c r="F5590" s="14" t="s">
        <v>4278</v>
      </c>
      <c r="G5590" s="14" t="s">
        <v>8641</v>
      </c>
      <c r="H5590" s="14" t="s">
        <v>8642</v>
      </c>
      <c r="I5590" s="14">
        <v>0.685</v>
      </c>
      <c r="J5590" s="14">
        <v>0.753</v>
      </c>
      <c r="K5590" s="14">
        <v>0.804119521724721</v>
      </c>
      <c r="L5590" s="14">
        <v>0.0516</v>
      </c>
      <c r="M5590" s="14">
        <v>0.0157</v>
      </c>
      <c r="N5590" s="14">
        <v>0.00292</v>
      </c>
      <c r="O5590" s="14">
        <v>0.253</v>
      </c>
      <c r="P5590" s="14">
        <v>0.205</v>
      </c>
      <c r="Q5590" s="14">
        <v>107.984</v>
      </c>
      <c r="R5590" s="14">
        <v>6.0</v>
      </c>
      <c r="S5590" s="14">
        <v>0.0</v>
      </c>
      <c r="T5590" s="14" t="s">
        <v>103</v>
      </c>
      <c r="U5590" s="14" t="s">
        <v>68</v>
      </c>
      <c r="V5590" s="16" t="s">
        <v>36</v>
      </c>
      <c r="W5590" s="17" t="s">
        <v>251</v>
      </c>
    </row>
    <row r="5591" ht="15.75" customHeight="1">
      <c r="A5591" s="14" t="s">
        <v>12977</v>
      </c>
      <c r="B5591" s="14" t="s">
        <v>10831</v>
      </c>
      <c r="C5591" s="14">
        <v>2021.0</v>
      </c>
      <c r="D5591" s="14">
        <v>70.0</v>
      </c>
      <c r="E5591" s="14">
        <v>221573.0</v>
      </c>
      <c r="F5591" s="14" t="s">
        <v>4278</v>
      </c>
      <c r="G5591" s="14" t="s">
        <v>11633</v>
      </c>
      <c r="H5591" s="14" t="s">
        <v>10831</v>
      </c>
      <c r="I5591" s="14">
        <v>0.82</v>
      </c>
      <c r="J5591" s="14">
        <v>0.852</v>
      </c>
      <c r="K5591" s="14">
        <v>0.9195773533052516</v>
      </c>
      <c r="L5591" s="14">
        <v>0.166</v>
      </c>
      <c r="M5591" s="14">
        <v>0.488</v>
      </c>
      <c r="N5591" s="14">
        <v>5.94E-6</v>
      </c>
      <c r="O5591" s="14">
        <v>0.0907</v>
      </c>
      <c r="P5591" s="14">
        <v>0.82</v>
      </c>
      <c r="Q5591" s="14">
        <v>109.036</v>
      </c>
      <c r="R5591" s="14">
        <v>11.0</v>
      </c>
      <c r="S5591" s="14">
        <v>0.0</v>
      </c>
      <c r="T5591" s="14" t="s">
        <v>103</v>
      </c>
      <c r="U5591" s="14" t="s">
        <v>68</v>
      </c>
      <c r="V5591" s="16" t="s">
        <v>560</v>
      </c>
      <c r="W5591" s="17" t="s">
        <v>185</v>
      </c>
    </row>
    <row r="5592" ht="15.75" customHeight="1">
      <c r="A5592" s="14" t="s">
        <v>12979</v>
      </c>
      <c r="B5592" s="14" t="s">
        <v>12980</v>
      </c>
      <c r="C5592" s="14">
        <v>1963.0</v>
      </c>
      <c r="D5592" s="14">
        <v>70.0</v>
      </c>
      <c r="E5592" s="14">
        <v>149373.0</v>
      </c>
      <c r="F5592" s="14" t="s">
        <v>3419</v>
      </c>
      <c r="G5592" s="14" t="s">
        <v>5939</v>
      </c>
      <c r="H5592" s="14" t="s">
        <v>12982</v>
      </c>
      <c r="I5592" s="14">
        <v>0.55</v>
      </c>
      <c r="J5592" s="14">
        <v>0.854</v>
      </c>
      <c r="K5592" s="14">
        <v>0.8468333582690558</v>
      </c>
      <c r="L5592" s="14">
        <v>0.036</v>
      </c>
      <c r="M5592" s="14">
        <v>0.661</v>
      </c>
      <c r="N5592" s="14">
        <v>0.0</v>
      </c>
      <c r="O5592" s="14">
        <v>0.112</v>
      </c>
      <c r="P5592" s="14">
        <v>0.965</v>
      </c>
      <c r="Q5592" s="14">
        <v>159.231</v>
      </c>
      <c r="R5592" s="14">
        <v>3.0</v>
      </c>
      <c r="S5592" s="14">
        <v>1.0</v>
      </c>
      <c r="T5592" s="14" t="s">
        <v>103</v>
      </c>
      <c r="U5592" s="14" t="s">
        <v>68</v>
      </c>
      <c r="V5592" s="16" t="s">
        <v>819</v>
      </c>
      <c r="W5592" s="17" t="s">
        <v>185</v>
      </c>
    </row>
    <row r="5593" ht="15.75" customHeight="1">
      <c r="A5593" s="14" t="s">
        <v>12984</v>
      </c>
      <c r="B5593" s="14" t="s">
        <v>12985</v>
      </c>
      <c r="C5593" s="14">
        <v>2009.0</v>
      </c>
      <c r="D5593" s="14">
        <v>70.0</v>
      </c>
      <c r="E5593" s="14">
        <v>235000.0</v>
      </c>
      <c r="F5593" s="14" t="s">
        <v>12986</v>
      </c>
      <c r="G5593" s="14" t="s">
        <v>12987</v>
      </c>
      <c r="H5593" s="14" t="s">
        <v>12988</v>
      </c>
      <c r="I5593" s="14">
        <v>0.683</v>
      </c>
      <c r="J5593" s="14">
        <v>0.585</v>
      </c>
      <c r="K5593" s="14">
        <v>0.8298932688633909</v>
      </c>
      <c r="L5593" s="14">
        <v>0.0323</v>
      </c>
      <c r="M5593" s="14">
        <v>0.00819</v>
      </c>
      <c r="N5593" s="14">
        <v>0.0162</v>
      </c>
      <c r="O5593" s="14">
        <v>0.0797</v>
      </c>
      <c r="P5593" s="14">
        <v>0.641</v>
      </c>
      <c r="Q5593" s="14">
        <v>115.997</v>
      </c>
      <c r="R5593" s="14">
        <v>8.0</v>
      </c>
      <c r="S5593" s="14">
        <v>1.0</v>
      </c>
      <c r="T5593" s="14" t="s">
        <v>103</v>
      </c>
      <c r="U5593" s="14" t="s">
        <v>94</v>
      </c>
      <c r="V5593" s="16" t="s">
        <v>407</v>
      </c>
      <c r="W5593" s="17" t="s">
        <v>185</v>
      </c>
    </row>
    <row r="5594" ht="15.75" customHeight="1">
      <c r="A5594" s="14" t="s">
        <v>8645</v>
      </c>
      <c r="B5594" s="14" t="s">
        <v>8030</v>
      </c>
      <c r="C5594" s="14">
        <v>2025.0</v>
      </c>
      <c r="D5594" s="14">
        <v>70.0</v>
      </c>
      <c r="E5594" s="14">
        <v>211330.0</v>
      </c>
      <c r="F5594" s="14" t="s">
        <v>8031</v>
      </c>
      <c r="G5594" s="14" t="s">
        <v>8032</v>
      </c>
      <c r="H5594" s="14" t="s">
        <v>8648</v>
      </c>
      <c r="I5594" s="14">
        <v>0.633</v>
      </c>
      <c r="J5594" s="14">
        <v>0.752</v>
      </c>
      <c r="K5594" s="14">
        <v>0.8782324128745058</v>
      </c>
      <c r="L5594" s="14">
        <v>0.0726</v>
      </c>
      <c r="M5594" s="14">
        <v>0.00275</v>
      </c>
      <c r="N5594" s="14">
        <v>1.45E-6</v>
      </c>
      <c r="O5594" s="14">
        <v>0.0966</v>
      </c>
      <c r="P5594" s="14">
        <v>0.408</v>
      </c>
      <c r="Q5594" s="14">
        <v>149.947</v>
      </c>
      <c r="R5594" s="14">
        <v>10.0</v>
      </c>
      <c r="S5594" s="14">
        <v>0.0</v>
      </c>
      <c r="T5594" s="14" t="s">
        <v>103</v>
      </c>
      <c r="U5594" s="14" t="s">
        <v>94</v>
      </c>
      <c r="V5594" s="16" t="s">
        <v>54</v>
      </c>
      <c r="W5594" s="17" t="s">
        <v>251</v>
      </c>
    </row>
    <row r="5595" ht="15.75" customHeight="1">
      <c r="A5595" s="14" t="s">
        <v>23919</v>
      </c>
      <c r="B5595" s="14" t="s">
        <v>9452</v>
      </c>
      <c r="C5595" s="14">
        <v>2016.0</v>
      </c>
      <c r="D5595" s="14">
        <v>70.0</v>
      </c>
      <c r="E5595" s="14">
        <v>192441.0</v>
      </c>
      <c r="F5595" s="14" t="s">
        <v>4278</v>
      </c>
      <c r="G5595" s="14" t="s">
        <v>23920</v>
      </c>
      <c r="H5595" s="14" t="s">
        <v>23921</v>
      </c>
      <c r="I5595" s="14">
        <v>0.558</v>
      </c>
      <c r="J5595" s="14">
        <v>0.526</v>
      </c>
      <c r="K5595" s="14">
        <v>0.8742540585443875</v>
      </c>
      <c r="L5595" s="14">
        <v>0.033</v>
      </c>
      <c r="M5595" s="14">
        <v>0.431</v>
      </c>
      <c r="N5595" s="14">
        <v>0.0</v>
      </c>
      <c r="O5595" s="14">
        <v>0.126</v>
      </c>
      <c r="P5595" s="14">
        <v>0.202</v>
      </c>
      <c r="Q5595" s="14">
        <v>124.709</v>
      </c>
      <c r="R5595" s="14">
        <v>0.0</v>
      </c>
      <c r="S5595" s="14">
        <v>0.0</v>
      </c>
      <c r="T5595" s="14" t="s">
        <v>1434</v>
      </c>
      <c r="U5595" s="14" t="s">
        <v>68</v>
      </c>
      <c r="V5595" s="16" t="s">
        <v>36</v>
      </c>
      <c r="W5595" s="17" t="s">
        <v>251</v>
      </c>
    </row>
    <row r="5596" ht="15.75" customHeight="1">
      <c r="A5596" s="14" t="s">
        <v>23922</v>
      </c>
      <c r="B5596" s="14" t="s">
        <v>23923</v>
      </c>
      <c r="C5596" s="14">
        <v>2016.0</v>
      </c>
      <c r="D5596" s="14">
        <v>70.0</v>
      </c>
      <c r="E5596" s="14">
        <v>218897.0</v>
      </c>
      <c r="F5596" s="14" t="s">
        <v>5865</v>
      </c>
      <c r="G5596" s="14" t="s">
        <v>23924</v>
      </c>
      <c r="H5596" s="14" t="s">
        <v>23925</v>
      </c>
      <c r="I5596" s="14">
        <v>0.696</v>
      </c>
      <c r="J5596" s="14">
        <v>0.778</v>
      </c>
      <c r="K5596" s="14">
        <v>0.874959895602957</v>
      </c>
      <c r="L5596" s="14">
        <v>0.0585</v>
      </c>
      <c r="M5596" s="14">
        <v>0.352</v>
      </c>
      <c r="N5596" s="14">
        <v>0.0</v>
      </c>
      <c r="O5596" s="14">
        <v>0.329</v>
      </c>
      <c r="P5596" s="14">
        <v>0.41</v>
      </c>
      <c r="Q5596" s="14">
        <v>94.996</v>
      </c>
      <c r="R5596" s="14">
        <v>1.0</v>
      </c>
      <c r="S5596" s="14">
        <v>0.0</v>
      </c>
      <c r="T5596" s="14" t="s">
        <v>1434</v>
      </c>
      <c r="U5596" s="14" t="s">
        <v>35</v>
      </c>
      <c r="V5596" s="16" t="s">
        <v>54</v>
      </c>
      <c r="W5596" s="17" t="s">
        <v>251</v>
      </c>
    </row>
    <row r="5597" ht="15.75" customHeight="1">
      <c r="A5597" s="14" t="s">
        <v>23926</v>
      </c>
      <c r="B5597" s="14" t="s">
        <v>23927</v>
      </c>
      <c r="C5597" s="14">
        <v>2024.0</v>
      </c>
      <c r="D5597" s="14">
        <v>70.0</v>
      </c>
      <c r="E5597" s="14">
        <v>233013.0</v>
      </c>
      <c r="F5597" s="14" t="s">
        <v>8031</v>
      </c>
      <c r="G5597" s="14" t="s">
        <v>22660</v>
      </c>
      <c r="H5597" s="14" t="s">
        <v>22806</v>
      </c>
      <c r="I5597" s="14">
        <v>0.771</v>
      </c>
      <c r="J5597" s="14">
        <v>0.68</v>
      </c>
      <c r="K5597" s="14">
        <v>0.8540628408689483</v>
      </c>
      <c r="L5597" s="14">
        <v>0.0557</v>
      </c>
      <c r="M5597" s="14">
        <v>0.216</v>
      </c>
      <c r="N5597" s="14">
        <v>3.88E-5</v>
      </c>
      <c r="O5597" s="14">
        <v>0.287</v>
      </c>
      <c r="P5597" s="14">
        <v>0.336</v>
      </c>
      <c r="Q5597" s="14">
        <v>88.011</v>
      </c>
      <c r="R5597" s="14">
        <v>6.0</v>
      </c>
      <c r="S5597" s="14">
        <v>1.0</v>
      </c>
      <c r="T5597" s="14" t="s">
        <v>1434</v>
      </c>
      <c r="U5597" s="14" t="s">
        <v>35</v>
      </c>
      <c r="V5597" s="16" t="s">
        <v>45</v>
      </c>
      <c r="W5597" s="17" t="s">
        <v>251</v>
      </c>
    </row>
    <row r="5598" ht="15.75" customHeight="1">
      <c r="A5598" s="14" t="s">
        <v>23928</v>
      </c>
      <c r="B5598" s="14" t="s">
        <v>23929</v>
      </c>
      <c r="C5598" s="14">
        <v>2024.0</v>
      </c>
      <c r="D5598" s="14">
        <v>70.0</v>
      </c>
      <c r="E5598" s="14">
        <v>163598.0</v>
      </c>
      <c r="F5598" s="14" t="s">
        <v>8031</v>
      </c>
      <c r="G5598" s="14" t="s">
        <v>22529</v>
      </c>
      <c r="H5598" s="14" t="s">
        <v>22601</v>
      </c>
      <c r="I5598" s="14">
        <v>0.79</v>
      </c>
      <c r="J5598" s="14">
        <v>0.692</v>
      </c>
      <c r="K5598" s="14">
        <v>0.8610784334510925</v>
      </c>
      <c r="L5598" s="14">
        <v>0.0893</v>
      </c>
      <c r="M5598" s="14">
        <v>0.147</v>
      </c>
      <c r="N5598" s="14">
        <v>1.04E-6</v>
      </c>
      <c r="O5598" s="14">
        <v>0.101</v>
      </c>
      <c r="P5598" s="14">
        <v>0.549</v>
      </c>
      <c r="Q5598" s="14">
        <v>100.033</v>
      </c>
      <c r="R5598" s="14">
        <v>7.0</v>
      </c>
      <c r="S5598" s="14">
        <v>1.0</v>
      </c>
      <c r="T5598" s="14" t="s">
        <v>1434</v>
      </c>
      <c r="U5598" s="14" t="s">
        <v>35</v>
      </c>
      <c r="V5598" s="16" t="s">
        <v>333</v>
      </c>
      <c r="W5598" s="17" t="s">
        <v>185</v>
      </c>
    </row>
    <row r="5599" ht="15.75" customHeight="1">
      <c r="A5599" s="14" t="s">
        <v>23930</v>
      </c>
      <c r="B5599" s="14" t="s">
        <v>23931</v>
      </c>
      <c r="C5599" s="14">
        <v>2024.0</v>
      </c>
      <c r="D5599" s="14">
        <v>70.0</v>
      </c>
      <c r="E5599" s="14">
        <v>188399.0</v>
      </c>
      <c r="F5599" s="14" t="s">
        <v>4278</v>
      </c>
      <c r="G5599" s="14" t="s">
        <v>7879</v>
      </c>
      <c r="H5599" s="14" t="s">
        <v>23779</v>
      </c>
      <c r="I5599" s="14">
        <v>0.68</v>
      </c>
      <c r="J5599" s="14">
        <v>0.719</v>
      </c>
      <c r="K5599" s="14">
        <v>0.8444805680738247</v>
      </c>
      <c r="L5599" s="14">
        <v>0.0708</v>
      </c>
      <c r="M5599" s="14">
        <v>0.132</v>
      </c>
      <c r="N5599" s="14">
        <v>0.0</v>
      </c>
      <c r="O5599" s="14">
        <v>0.0295</v>
      </c>
      <c r="P5599" s="14">
        <v>0.8</v>
      </c>
      <c r="Q5599" s="14">
        <v>87.016</v>
      </c>
      <c r="R5599" s="14">
        <v>1.0</v>
      </c>
      <c r="S5599" s="14">
        <v>1.0</v>
      </c>
      <c r="T5599" s="14" t="s">
        <v>1434</v>
      </c>
      <c r="U5599" s="14" t="s">
        <v>35</v>
      </c>
      <c r="V5599" s="16" t="s">
        <v>560</v>
      </c>
      <c r="W5599" s="17" t="s">
        <v>185</v>
      </c>
    </row>
    <row r="5600" ht="15.75" customHeight="1">
      <c r="A5600" s="14" t="s">
        <v>23932</v>
      </c>
      <c r="B5600" s="14" t="s">
        <v>23933</v>
      </c>
      <c r="C5600" s="14">
        <v>2023.0</v>
      </c>
      <c r="D5600" s="14">
        <v>70.0</v>
      </c>
      <c r="E5600" s="14">
        <v>173134.0</v>
      </c>
      <c r="F5600" s="14" t="s">
        <v>4278</v>
      </c>
      <c r="G5600" s="14" t="s">
        <v>23421</v>
      </c>
      <c r="H5600" s="14" t="s">
        <v>23422</v>
      </c>
      <c r="I5600" s="14">
        <v>0.843</v>
      </c>
      <c r="J5600" s="14">
        <v>0.389</v>
      </c>
      <c r="K5600" s="14">
        <v>0.8105576112589448</v>
      </c>
      <c r="L5600" s="14">
        <v>0.036</v>
      </c>
      <c r="M5600" s="14">
        <v>0.032</v>
      </c>
      <c r="N5600" s="14">
        <v>5.25E-6</v>
      </c>
      <c r="O5600" s="14">
        <v>0.109</v>
      </c>
      <c r="P5600" s="14">
        <v>0.635</v>
      </c>
      <c r="Q5600" s="14">
        <v>123.967</v>
      </c>
      <c r="R5600" s="14">
        <v>9.0</v>
      </c>
      <c r="S5600" s="14">
        <v>0.0</v>
      </c>
      <c r="T5600" s="14" t="s">
        <v>1434</v>
      </c>
      <c r="U5600" s="14" t="s">
        <v>35</v>
      </c>
      <c r="V5600" s="16" t="s">
        <v>407</v>
      </c>
      <c r="W5600" s="17" t="s">
        <v>185</v>
      </c>
    </row>
    <row r="5601" ht="15.75" customHeight="1">
      <c r="A5601" s="14" t="s">
        <v>23934</v>
      </c>
      <c r="B5601" s="14" t="s">
        <v>23935</v>
      </c>
      <c r="C5601" s="14">
        <v>2024.0</v>
      </c>
      <c r="D5601" s="14">
        <v>70.0</v>
      </c>
      <c r="E5601" s="14">
        <v>179789.0</v>
      </c>
      <c r="F5601" s="14" t="s">
        <v>4278</v>
      </c>
      <c r="G5601" s="14" t="s">
        <v>11892</v>
      </c>
      <c r="H5601" s="14" t="s">
        <v>23935</v>
      </c>
      <c r="I5601" s="14">
        <v>0.477</v>
      </c>
      <c r="J5601" s="14">
        <v>0.854</v>
      </c>
      <c r="K5601" s="14">
        <v>0.8736337774929174</v>
      </c>
      <c r="L5601" s="14">
        <v>0.275</v>
      </c>
      <c r="M5601" s="14">
        <v>0.0858</v>
      </c>
      <c r="N5601" s="14">
        <v>0.0</v>
      </c>
      <c r="O5601" s="14">
        <v>0.065</v>
      </c>
      <c r="P5601" s="14">
        <v>0.314</v>
      </c>
      <c r="Q5601" s="14">
        <v>140.515</v>
      </c>
      <c r="R5601" s="14">
        <v>7.0</v>
      </c>
      <c r="S5601" s="14">
        <v>1.0</v>
      </c>
      <c r="T5601" s="14" t="s">
        <v>1434</v>
      </c>
      <c r="U5601" s="14" t="s">
        <v>35</v>
      </c>
      <c r="V5601" s="16" t="s">
        <v>45</v>
      </c>
      <c r="W5601" s="17" t="s">
        <v>251</v>
      </c>
    </row>
    <row r="5602" ht="15.75" customHeight="1">
      <c r="A5602" s="14" t="s">
        <v>12992</v>
      </c>
      <c r="B5602" s="14" t="s">
        <v>12753</v>
      </c>
      <c r="C5602" s="14">
        <v>1969.0</v>
      </c>
      <c r="D5602" s="14">
        <v>70.0</v>
      </c>
      <c r="E5602" s="14">
        <v>187533.0</v>
      </c>
      <c r="F5602" s="14" t="s">
        <v>6317</v>
      </c>
      <c r="G5602" s="14" t="s">
        <v>9144</v>
      </c>
      <c r="H5602" s="14" t="s">
        <v>12995</v>
      </c>
      <c r="I5602" s="14">
        <v>0.691</v>
      </c>
      <c r="J5602" s="14">
        <v>0.762</v>
      </c>
      <c r="K5602" s="14">
        <v>0.8360960793780915</v>
      </c>
      <c r="L5602" s="14">
        <v>0.0367</v>
      </c>
      <c r="M5602" s="14">
        <v>0.462</v>
      </c>
      <c r="N5602" s="14">
        <v>0.0286</v>
      </c>
      <c r="O5602" s="14">
        <v>0.0804</v>
      </c>
      <c r="P5602" s="14">
        <v>0.957</v>
      </c>
      <c r="Q5602" s="14">
        <v>128.11</v>
      </c>
      <c r="R5602" s="14">
        <v>11.0</v>
      </c>
      <c r="S5602" s="14">
        <v>0.0</v>
      </c>
      <c r="T5602" s="14" t="s">
        <v>103</v>
      </c>
      <c r="U5602" s="14" t="s">
        <v>35</v>
      </c>
      <c r="V5602" s="16" t="s">
        <v>819</v>
      </c>
      <c r="W5602" s="17" t="s">
        <v>185</v>
      </c>
    </row>
    <row r="5603" ht="15.75" customHeight="1">
      <c r="A5603" s="14" t="s">
        <v>12996</v>
      </c>
      <c r="B5603" s="14" t="s">
        <v>12997</v>
      </c>
      <c r="C5603" s="14">
        <v>2012.0</v>
      </c>
      <c r="D5603" s="14">
        <v>70.0</v>
      </c>
      <c r="E5603" s="14">
        <v>208960.0</v>
      </c>
      <c r="F5603" s="14" t="s">
        <v>12998</v>
      </c>
      <c r="G5603" s="14" t="s">
        <v>11553</v>
      </c>
      <c r="H5603" s="14" t="s">
        <v>12999</v>
      </c>
      <c r="I5603" s="14">
        <v>0.457</v>
      </c>
      <c r="J5603" s="14">
        <v>0.948</v>
      </c>
      <c r="K5603" s="14">
        <v>0.9025303188907124</v>
      </c>
      <c r="L5603" s="14">
        <v>0.0354</v>
      </c>
      <c r="M5603" s="14">
        <v>0.0191</v>
      </c>
      <c r="N5603" s="14">
        <v>0.0</v>
      </c>
      <c r="O5603" s="14">
        <v>0.0536</v>
      </c>
      <c r="P5603" s="14">
        <v>0.878</v>
      </c>
      <c r="Q5603" s="14">
        <v>148.0</v>
      </c>
      <c r="R5603" s="14">
        <v>10.0</v>
      </c>
      <c r="S5603" s="14">
        <v>1.0</v>
      </c>
      <c r="T5603" s="14" t="s">
        <v>103</v>
      </c>
      <c r="U5603" s="14" t="s">
        <v>35</v>
      </c>
      <c r="V5603" s="16" t="s">
        <v>560</v>
      </c>
      <c r="W5603" s="17" t="s">
        <v>185</v>
      </c>
    </row>
    <row r="5604" ht="15.75" customHeight="1">
      <c r="A5604" s="14" t="s">
        <v>13001</v>
      </c>
      <c r="B5604" s="14" t="s">
        <v>13002</v>
      </c>
      <c r="C5604" s="14">
        <v>2012.0</v>
      </c>
      <c r="D5604" s="14">
        <v>70.0</v>
      </c>
      <c r="E5604" s="14">
        <v>289865.0</v>
      </c>
      <c r="F5604" s="14" t="s">
        <v>4270</v>
      </c>
      <c r="G5604" s="14" t="s">
        <v>5402</v>
      </c>
      <c r="H5604" s="14" t="s">
        <v>5403</v>
      </c>
      <c r="I5604" s="14">
        <v>0.752</v>
      </c>
      <c r="J5604" s="14">
        <v>0.822</v>
      </c>
      <c r="K5604" s="14">
        <v>0.7932966868266572</v>
      </c>
      <c r="L5604" s="14">
        <v>0.102</v>
      </c>
      <c r="M5604" s="14">
        <v>0.131</v>
      </c>
      <c r="N5604" s="14">
        <v>0.0</v>
      </c>
      <c r="O5604" s="14">
        <v>0.27</v>
      </c>
      <c r="P5604" s="14">
        <v>0.917</v>
      </c>
      <c r="Q5604" s="14">
        <v>119.97</v>
      </c>
      <c r="R5604" s="14">
        <v>5.0</v>
      </c>
      <c r="S5604" s="14">
        <v>0.0</v>
      </c>
      <c r="T5604" s="14" t="s">
        <v>104</v>
      </c>
      <c r="U5604" s="14" t="s">
        <v>35</v>
      </c>
      <c r="V5604" s="16" t="s">
        <v>819</v>
      </c>
      <c r="W5604" s="17" t="s">
        <v>185</v>
      </c>
    </row>
    <row r="5605" ht="15.75" customHeight="1">
      <c r="A5605" s="14" t="s">
        <v>13003</v>
      </c>
      <c r="B5605" s="14" t="s">
        <v>13004</v>
      </c>
      <c r="C5605" s="14">
        <v>2001.0</v>
      </c>
      <c r="D5605" s="14">
        <v>70.0</v>
      </c>
      <c r="E5605" s="14">
        <v>192533.0</v>
      </c>
      <c r="F5605" s="14" t="s">
        <v>1667</v>
      </c>
      <c r="G5605" s="14" t="s">
        <v>12422</v>
      </c>
      <c r="H5605" s="14" t="s">
        <v>13005</v>
      </c>
      <c r="I5605" s="14">
        <v>0.802</v>
      </c>
      <c r="J5605" s="14">
        <v>0.903</v>
      </c>
      <c r="K5605" s="14">
        <v>0.9046050520628708</v>
      </c>
      <c r="L5605" s="14">
        <v>0.046</v>
      </c>
      <c r="M5605" s="14">
        <v>0.0011</v>
      </c>
      <c r="N5605" s="14">
        <v>0.0</v>
      </c>
      <c r="O5605" s="14">
        <v>0.173</v>
      </c>
      <c r="P5605" s="14">
        <v>0.96</v>
      </c>
      <c r="Q5605" s="14">
        <v>128.93</v>
      </c>
      <c r="R5605" s="14">
        <v>11.0</v>
      </c>
      <c r="S5605" s="14">
        <v>0.0</v>
      </c>
      <c r="T5605" s="14" t="s">
        <v>103</v>
      </c>
      <c r="U5605" s="14" t="s">
        <v>35</v>
      </c>
      <c r="V5605" s="16" t="s">
        <v>819</v>
      </c>
      <c r="W5605" s="17" t="s">
        <v>185</v>
      </c>
    </row>
    <row r="5606" ht="15.75" customHeight="1">
      <c r="A5606" s="14" t="s">
        <v>13007</v>
      </c>
      <c r="B5606" s="14" t="s">
        <v>13009</v>
      </c>
      <c r="C5606" s="14">
        <v>1961.0</v>
      </c>
      <c r="D5606" s="14">
        <v>70.0</v>
      </c>
      <c r="E5606" s="14">
        <v>137360.0</v>
      </c>
      <c r="F5606" s="14" t="s">
        <v>4852</v>
      </c>
      <c r="G5606" s="14" t="s">
        <v>4853</v>
      </c>
      <c r="H5606" s="14" t="s">
        <v>13010</v>
      </c>
      <c r="I5606" s="14">
        <v>0.604</v>
      </c>
      <c r="J5606" s="14">
        <v>0.709</v>
      </c>
      <c r="K5606" s="14">
        <v>0.8380852565431506</v>
      </c>
      <c r="L5606" s="14">
        <v>0.158</v>
      </c>
      <c r="M5606" s="14">
        <v>0.0987</v>
      </c>
      <c r="N5606" s="14">
        <v>0.0</v>
      </c>
      <c r="O5606" s="14">
        <v>0.0551</v>
      </c>
      <c r="P5606" s="14">
        <v>0.907</v>
      </c>
      <c r="Q5606" s="14">
        <v>167.83</v>
      </c>
      <c r="R5606" s="14">
        <v>8.0</v>
      </c>
      <c r="S5606" s="14">
        <v>1.0</v>
      </c>
      <c r="T5606" s="14" t="s">
        <v>103</v>
      </c>
      <c r="U5606" s="14" t="s">
        <v>35</v>
      </c>
      <c r="V5606" s="16" t="s">
        <v>819</v>
      </c>
      <c r="W5606" s="17" t="s">
        <v>185</v>
      </c>
    </row>
    <row r="5607" ht="15.75" customHeight="1">
      <c r="A5607" s="14" t="s">
        <v>23936</v>
      </c>
      <c r="B5607" s="14" t="s">
        <v>23937</v>
      </c>
      <c r="C5607" s="14">
        <v>1999.0</v>
      </c>
      <c r="D5607" s="14">
        <v>70.0</v>
      </c>
      <c r="E5607" s="14">
        <v>269232.0</v>
      </c>
      <c r="F5607" s="14" t="s">
        <v>23938</v>
      </c>
      <c r="G5607" s="14" t="s">
        <v>23939</v>
      </c>
      <c r="H5607" s="14" t="s">
        <v>23937</v>
      </c>
      <c r="I5607" s="14">
        <v>0.623</v>
      </c>
      <c r="J5607" s="14">
        <v>0.781</v>
      </c>
      <c r="K5607" s="14">
        <v>0.7680576647323584</v>
      </c>
      <c r="L5607" s="14">
        <v>0.0373</v>
      </c>
      <c r="M5607" s="14">
        <v>0.121</v>
      </c>
      <c r="N5607" s="14">
        <v>2.77E-5</v>
      </c>
      <c r="O5607" s="14">
        <v>0.101</v>
      </c>
      <c r="P5607" s="14">
        <v>0.346</v>
      </c>
      <c r="Q5607" s="14">
        <v>167.87</v>
      </c>
      <c r="R5607" s="14">
        <v>8.0</v>
      </c>
      <c r="S5607" s="14">
        <v>1.0</v>
      </c>
      <c r="T5607" s="14" t="s">
        <v>15761</v>
      </c>
      <c r="U5607" s="14" t="s">
        <v>35</v>
      </c>
      <c r="V5607" s="16" t="s">
        <v>45</v>
      </c>
      <c r="W5607" s="17" t="s">
        <v>251</v>
      </c>
    </row>
    <row r="5608" ht="15.75" customHeight="1">
      <c r="A5608" s="14" t="s">
        <v>13012</v>
      </c>
      <c r="B5608" s="14" t="s">
        <v>13013</v>
      </c>
      <c r="C5608" s="14">
        <v>1971.0</v>
      </c>
      <c r="D5608" s="14">
        <v>70.0</v>
      </c>
      <c r="E5608" s="14">
        <v>262613.0</v>
      </c>
      <c r="F5608" s="14" t="s">
        <v>13015</v>
      </c>
      <c r="G5608" s="14" t="s">
        <v>13016</v>
      </c>
      <c r="H5608" s="14" t="s">
        <v>13017</v>
      </c>
      <c r="I5608" s="14">
        <v>0.728</v>
      </c>
      <c r="J5608" s="14">
        <v>0.878</v>
      </c>
      <c r="K5608" s="14">
        <v>0.8263426945687691</v>
      </c>
      <c r="L5608" s="14">
        <v>0.0564</v>
      </c>
      <c r="M5608" s="14">
        <v>0.176</v>
      </c>
      <c r="N5608" s="14">
        <v>0.856</v>
      </c>
      <c r="O5608" s="14">
        <v>0.61</v>
      </c>
      <c r="P5608" s="14">
        <v>0.911</v>
      </c>
      <c r="Q5608" s="14">
        <v>126.59</v>
      </c>
      <c r="R5608" s="14">
        <v>11.0</v>
      </c>
      <c r="S5608" s="14">
        <v>0.0</v>
      </c>
      <c r="T5608" s="14" t="s">
        <v>103</v>
      </c>
      <c r="U5608" s="14" t="s">
        <v>35</v>
      </c>
      <c r="V5608" s="16" t="s">
        <v>819</v>
      </c>
      <c r="W5608" s="17" t="s">
        <v>185</v>
      </c>
    </row>
    <row r="5609" ht="15.75" customHeight="1">
      <c r="A5609" s="14" t="s">
        <v>13019</v>
      </c>
      <c r="B5609" s="14" t="s">
        <v>13020</v>
      </c>
      <c r="C5609" s="14">
        <v>1976.0</v>
      </c>
      <c r="D5609" s="14">
        <v>70.0</v>
      </c>
      <c r="E5609" s="14">
        <v>252373.0</v>
      </c>
      <c r="F5609" s="14" t="s">
        <v>13021</v>
      </c>
      <c r="G5609" s="14" t="s">
        <v>7256</v>
      </c>
      <c r="H5609" s="14" t="s">
        <v>7257</v>
      </c>
      <c r="I5609" s="14">
        <v>0.821</v>
      </c>
      <c r="J5609" s="14">
        <v>0.721</v>
      </c>
      <c r="K5609" s="14">
        <v>0.7520159134012361</v>
      </c>
      <c r="L5609" s="14">
        <v>0.0515</v>
      </c>
      <c r="M5609" s="14">
        <v>0.0816</v>
      </c>
      <c r="N5609" s="14">
        <v>7.37E-6</v>
      </c>
      <c r="O5609" s="14">
        <v>0.0664</v>
      </c>
      <c r="P5609" s="14">
        <v>0.885</v>
      </c>
      <c r="Q5609" s="14">
        <v>105.87</v>
      </c>
      <c r="R5609" s="14">
        <v>10.0</v>
      </c>
      <c r="S5609" s="14">
        <v>0.0</v>
      </c>
      <c r="T5609" s="14" t="s">
        <v>103</v>
      </c>
      <c r="U5609" s="14" t="s">
        <v>35</v>
      </c>
      <c r="V5609" s="16" t="s">
        <v>560</v>
      </c>
      <c r="W5609" s="17" t="s">
        <v>185</v>
      </c>
    </row>
    <row r="5610" ht="15.75" customHeight="1">
      <c r="A5610" s="14" t="s">
        <v>8650</v>
      </c>
      <c r="B5610" s="14" t="s">
        <v>2484</v>
      </c>
      <c r="C5610" s="14">
        <v>1983.0</v>
      </c>
      <c r="D5610" s="14">
        <v>70.0</v>
      </c>
      <c r="E5610" s="14">
        <v>290960.0</v>
      </c>
      <c r="F5610" s="14" t="s">
        <v>8652</v>
      </c>
      <c r="G5610" s="14" t="s">
        <v>8654</v>
      </c>
      <c r="H5610" s="14" t="s">
        <v>8656</v>
      </c>
      <c r="I5610" s="14">
        <v>0.409</v>
      </c>
      <c r="J5610" s="14">
        <v>0.92</v>
      </c>
      <c r="K5610" s="14">
        <v>0.8581481402079408</v>
      </c>
      <c r="L5610" s="14">
        <v>0.12</v>
      </c>
      <c r="M5610" s="14">
        <v>0.00719</v>
      </c>
      <c r="N5610" s="14">
        <v>0.00105</v>
      </c>
      <c r="O5610" s="14">
        <v>0.0823</v>
      </c>
      <c r="P5610" s="14">
        <v>0.37</v>
      </c>
      <c r="Q5610" s="14">
        <v>145.08</v>
      </c>
      <c r="R5610" s="14">
        <v>11.0</v>
      </c>
      <c r="S5610" s="14">
        <v>0.0</v>
      </c>
      <c r="T5610" s="14" t="s">
        <v>103</v>
      </c>
      <c r="U5610" s="14" t="s">
        <v>68</v>
      </c>
      <c r="V5610" s="16" t="s">
        <v>45</v>
      </c>
      <c r="W5610" s="17" t="s">
        <v>251</v>
      </c>
    </row>
    <row r="5611" ht="15.75" customHeight="1">
      <c r="A5611" s="14" t="s">
        <v>13022</v>
      </c>
      <c r="B5611" s="14" t="s">
        <v>13023</v>
      </c>
      <c r="C5611" s="14">
        <v>2007.0</v>
      </c>
      <c r="D5611" s="14">
        <v>70.0</v>
      </c>
      <c r="E5611" s="14">
        <v>280974.0</v>
      </c>
      <c r="F5611" s="14" t="s">
        <v>880</v>
      </c>
      <c r="G5611" s="14" t="s">
        <v>1822</v>
      </c>
      <c r="H5611" s="14" t="s">
        <v>7779</v>
      </c>
      <c r="I5611" s="14">
        <v>0.823</v>
      </c>
      <c r="J5611" s="14">
        <v>0.638</v>
      </c>
      <c r="K5611" s="14">
        <v>0.8220648942138032</v>
      </c>
      <c r="L5611" s="14">
        <v>0.159</v>
      </c>
      <c r="M5611" s="14">
        <v>0.434</v>
      </c>
      <c r="N5611" s="14">
        <v>2.09E-6</v>
      </c>
      <c r="O5611" s="14">
        <v>0.255</v>
      </c>
      <c r="P5611" s="14">
        <v>0.882</v>
      </c>
      <c r="Q5611" s="14">
        <v>118.04</v>
      </c>
      <c r="R5611" s="14">
        <v>5.0</v>
      </c>
      <c r="S5611" s="14">
        <v>0.0</v>
      </c>
      <c r="T5611" s="14" t="s">
        <v>104</v>
      </c>
      <c r="U5611" s="14" t="s">
        <v>94</v>
      </c>
      <c r="V5611" s="16" t="s">
        <v>560</v>
      </c>
      <c r="W5611" s="17" t="s">
        <v>185</v>
      </c>
    </row>
    <row r="5612" ht="15.75" customHeight="1">
      <c r="A5612" s="14" t="s">
        <v>13025</v>
      </c>
      <c r="B5612" s="14" t="s">
        <v>13026</v>
      </c>
      <c r="C5612" s="14">
        <v>2011.0</v>
      </c>
      <c r="D5612" s="14">
        <v>70.0</v>
      </c>
      <c r="E5612" s="14">
        <v>236093.0</v>
      </c>
      <c r="F5612" s="14" t="s">
        <v>13028</v>
      </c>
      <c r="G5612" s="14" t="s">
        <v>7460</v>
      </c>
      <c r="H5612" s="14" t="s">
        <v>23940</v>
      </c>
      <c r="I5612" s="14">
        <v>0.732</v>
      </c>
      <c r="J5612" s="14">
        <v>0.899</v>
      </c>
      <c r="K5612" s="14">
        <v>0.8838577203412861</v>
      </c>
      <c r="L5612" s="14">
        <v>0.143</v>
      </c>
      <c r="M5612" s="14">
        <v>0.00496</v>
      </c>
      <c r="N5612" s="14">
        <v>4.64E-5</v>
      </c>
      <c r="O5612" s="14">
        <v>0.372</v>
      </c>
      <c r="P5612" s="14">
        <v>0.759</v>
      </c>
      <c r="Q5612" s="14">
        <v>127.09</v>
      </c>
      <c r="R5612" s="14">
        <v>0.0</v>
      </c>
      <c r="S5612" s="14">
        <v>1.0</v>
      </c>
      <c r="T5612" s="14" t="s">
        <v>103</v>
      </c>
      <c r="U5612" s="14" t="s">
        <v>94</v>
      </c>
      <c r="V5612" s="16" t="s">
        <v>181</v>
      </c>
      <c r="W5612" s="17" t="s">
        <v>185</v>
      </c>
    </row>
    <row r="5613" ht="15.75" customHeight="1">
      <c r="A5613" s="14" t="s">
        <v>13029</v>
      </c>
      <c r="B5613" s="14" t="s">
        <v>13030</v>
      </c>
      <c r="C5613" s="14">
        <v>2020.0</v>
      </c>
      <c r="D5613" s="14">
        <v>70.0</v>
      </c>
      <c r="E5613" s="14">
        <v>214854.0</v>
      </c>
      <c r="F5613" s="14" t="s">
        <v>13031</v>
      </c>
      <c r="G5613" s="14" t="s">
        <v>7900</v>
      </c>
      <c r="H5613" s="14" t="s">
        <v>13032</v>
      </c>
      <c r="I5613" s="14">
        <v>0.732</v>
      </c>
      <c r="J5613" s="14">
        <v>0.716</v>
      </c>
      <c r="K5613" s="14">
        <v>0.8254443564942262</v>
      </c>
      <c r="L5613" s="14">
        <v>0.0561</v>
      </c>
      <c r="M5613" s="14">
        <v>0.0295</v>
      </c>
      <c r="N5613" s="14">
        <v>7.58E-4</v>
      </c>
      <c r="O5613" s="14">
        <v>0.73</v>
      </c>
      <c r="P5613" s="14">
        <v>0.666</v>
      </c>
      <c r="Q5613" s="14">
        <v>105.09</v>
      </c>
      <c r="R5613" s="14">
        <v>10.0</v>
      </c>
      <c r="S5613" s="14">
        <v>0.0</v>
      </c>
      <c r="T5613" s="14" t="s">
        <v>103</v>
      </c>
      <c r="U5613" s="14" t="s">
        <v>94</v>
      </c>
      <c r="V5613" s="16" t="s">
        <v>407</v>
      </c>
      <c r="W5613" s="17" t="s">
        <v>185</v>
      </c>
    </row>
    <row r="5614" ht="15.75" customHeight="1">
      <c r="A5614" s="14" t="s">
        <v>23941</v>
      </c>
      <c r="B5614" s="14" t="s">
        <v>23942</v>
      </c>
      <c r="C5614" s="14">
        <v>2017.0</v>
      </c>
      <c r="D5614" s="14">
        <v>70.0</v>
      </c>
      <c r="E5614" s="14">
        <v>226733.0</v>
      </c>
      <c r="F5614" s="14" t="s">
        <v>5520</v>
      </c>
      <c r="G5614" s="14" t="s">
        <v>5522</v>
      </c>
      <c r="H5614" s="14" t="s">
        <v>13325</v>
      </c>
      <c r="I5614" s="14">
        <v>0.74</v>
      </c>
      <c r="J5614" s="14">
        <v>0.879</v>
      </c>
      <c r="K5614" s="14">
        <v>0.9263362778660978</v>
      </c>
      <c r="L5614" s="14">
        <v>0.105</v>
      </c>
      <c r="M5614" s="14">
        <v>0.193</v>
      </c>
      <c r="N5614" s="14">
        <v>8.25E-5</v>
      </c>
      <c r="O5614" s="14">
        <v>0.0928</v>
      </c>
      <c r="P5614" s="14">
        <v>0.948</v>
      </c>
      <c r="Q5614" s="14">
        <v>103.71</v>
      </c>
      <c r="R5614" s="14">
        <v>9.0</v>
      </c>
      <c r="S5614" s="14">
        <v>0.0</v>
      </c>
      <c r="T5614" s="14" t="s">
        <v>1264</v>
      </c>
      <c r="U5614" s="14" t="s">
        <v>94</v>
      </c>
      <c r="V5614" s="16" t="s">
        <v>819</v>
      </c>
      <c r="W5614" s="17" t="s">
        <v>185</v>
      </c>
    </row>
    <row r="5615" ht="15.75" customHeight="1">
      <c r="A5615" s="14" t="s">
        <v>8658</v>
      </c>
      <c r="B5615" s="14" t="s">
        <v>8659</v>
      </c>
      <c r="C5615" s="14">
        <v>2019.0</v>
      </c>
      <c r="D5615" s="14">
        <v>70.0</v>
      </c>
      <c r="E5615" s="14">
        <v>222946.0</v>
      </c>
      <c r="F5615" s="14" t="s">
        <v>8661</v>
      </c>
      <c r="G5615" s="14" t="s">
        <v>1614</v>
      </c>
      <c r="H5615" s="14" t="s">
        <v>8663</v>
      </c>
      <c r="I5615" s="14">
        <v>0.662</v>
      </c>
      <c r="J5615" s="14">
        <v>0.6</v>
      </c>
      <c r="K5615" s="14">
        <v>0.837529142497005</v>
      </c>
      <c r="L5615" s="14">
        <v>0.0704</v>
      </c>
      <c r="M5615" s="14">
        <v>0.173</v>
      </c>
      <c r="N5615" s="14">
        <v>1.37E-4</v>
      </c>
      <c r="O5615" s="14">
        <v>0.109</v>
      </c>
      <c r="P5615" s="14">
        <v>0.331</v>
      </c>
      <c r="Q5615" s="14">
        <v>134.97</v>
      </c>
      <c r="R5615" s="14">
        <v>0.0</v>
      </c>
      <c r="S5615" s="14">
        <v>1.0</v>
      </c>
      <c r="T5615" s="14" t="s">
        <v>103</v>
      </c>
      <c r="U5615" s="14" t="s">
        <v>94</v>
      </c>
      <c r="V5615" s="16" t="s">
        <v>45</v>
      </c>
      <c r="W5615" s="17" t="s">
        <v>251</v>
      </c>
    </row>
    <row r="5616" ht="15.75" customHeight="1">
      <c r="A5616" s="14" t="s">
        <v>13036</v>
      </c>
      <c r="B5616" s="14" t="s">
        <v>13037</v>
      </c>
      <c r="C5616" s="14">
        <v>2011.0</v>
      </c>
      <c r="D5616" s="14">
        <v>71.0</v>
      </c>
      <c r="E5616" s="14">
        <v>170600.0</v>
      </c>
      <c r="F5616" s="14" t="s">
        <v>5520</v>
      </c>
      <c r="G5616" s="14" t="s">
        <v>5522</v>
      </c>
      <c r="H5616" s="14" t="s">
        <v>4644</v>
      </c>
      <c r="I5616" s="14">
        <v>0.834</v>
      </c>
      <c r="J5616" s="14">
        <v>0.823</v>
      </c>
      <c r="K5616" s="14">
        <v>0.8692918101326271</v>
      </c>
      <c r="L5616" s="14">
        <v>0.114</v>
      </c>
      <c r="M5616" s="14">
        <v>0.062</v>
      </c>
      <c r="N5616" s="14">
        <v>0.0</v>
      </c>
      <c r="O5616" s="14">
        <v>0.185</v>
      </c>
      <c r="P5616" s="14">
        <v>0.763</v>
      </c>
      <c r="Q5616" s="14">
        <v>133.039</v>
      </c>
      <c r="R5616" s="14">
        <v>0.0</v>
      </c>
      <c r="S5616" s="14">
        <v>1.0</v>
      </c>
      <c r="T5616" s="14" t="s">
        <v>103</v>
      </c>
      <c r="U5616" s="14" t="s">
        <v>35</v>
      </c>
      <c r="V5616" s="16" t="s">
        <v>181</v>
      </c>
      <c r="W5616" s="17" t="s">
        <v>185</v>
      </c>
    </row>
    <row r="5617" ht="15.75" customHeight="1">
      <c r="A5617" s="14" t="s">
        <v>23943</v>
      </c>
      <c r="B5617" s="14" t="s">
        <v>23074</v>
      </c>
      <c r="C5617" s="14">
        <v>2018.0</v>
      </c>
      <c r="D5617" s="14">
        <v>71.0</v>
      </c>
      <c r="E5617" s="14">
        <v>232966.0</v>
      </c>
      <c r="F5617" s="14" t="s">
        <v>4278</v>
      </c>
      <c r="G5617" s="14" t="s">
        <v>2532</v>
      </c>
      <c r="H5617" s="14" t="s">
        <v>22524</v>
      </c>
      <c r="I5617" s="14">
        <v>0.813</v>
      </c>
      <c r="J5617" s="14">
        <v>0.876</v>
      </c>
      <c r="K5617" s="14">
        <v>0.9120270356787367</v>
      </c>
      <c r="L5617" s="14">
        <v>0.0922</v>
      </c>
      <c r="M5617" s="14">
        <v>0.024</v>
      </c>
      <c r="N5617" s="14">
        <v>0.0</v>
      </c>
      <c r="O5617" s="14">
        <v>0.287</v>
      </c>
      <c r="P5617" s="14">
        <v>0.757</v>
      </c>
      <c r="Q5617" s="14">
        <v>98.989</v>
      </c>
      <c r="R5617" s="14">
        <v>1.0</v>
      </c>
      <c r="S5617" s="14">
        <v>0.0</v>
      </c>
      <c r="T5617" s="14" t="s">
        <v>1434</v>
      </c>
      <c r="U5617" s="14" t="s">
        <v>35</v>
      </c>
      <c r="V5617" s="16" t="s">
        <v>181</v>
      </c>
      <c r="W5617" s="17" t="s">
        <v>185</v>
      </c>
    </row>
    <row r="5618" ht="15.75" customHeight="1">
      <c r="A5618" s="14" t="s">
        <v>13039</v>
      </c>
      <c r="B5618" s="14" t="s">
        <v>13040</v>
      </c>
      <c r="C5618" s="14">
        <v>2000.0</v>
      </c>
      <c r="D5618" s="14">
        <v>71.0</v>
      </c>
      <c r="E5618" s="14">
        <v>207533.0</v>
      </c>
      <c r="F5618" s="14" t="s">
        <v>13042</v>
      </c>
      <c r="G5618" s="14" t="s">
        <v>10343</v>
      </c>
      <c r="H5618" s="14" t="s">
        <v>10343</v>
      </c>
      <c r="I5618" s="14">
        <v>0.815</v>
      </c>
      <c r="J5618" s="14">
        <v>0.72</v>
      </c>
      <c r="K5618" s="14">
        <v>0.8181079288854597</v>
      </c>
      <c r="L5618" s="14">
        <v>0.0536</v>
      </c>
      <c r="M5618" s="14">
        <v>0.177</v>
      </c>
      <c r="N5618" s="14">
        <v>7.31E-6</v>
      </c>
      <c r="O5618" s="14">
        <v>0.16</v>
      </c>
      <c r="P5618" s="14">
        <v>0.946</v>
      </c>
      <c r="Q5618" s="14">
        <v>89.91</v>
      </c>
      <c r="R5618" s="14">
        <v>7.0</v>
      </c>
      <c r="S5618" s="14">
        <v>1.0</v>
      </c>
      <c r="T5618" s="14" t="s">
        <v>103</v>
      </c>
      <c r="U5618" s="14" t="s">
        <v>35</v>
      </c>
      <c r="V5618" s="16" t="s">
        <v>819</v>
      </c>
      <c r="W5618" s="17" t="s">
        <v>185</v>
      </c>
    </row>
    <row r="5619" ht="15.75" customHeight="1">
      <c r="A5619" s="14" t="s">
        <v>13044</v>
      </c>
      <c r="B5619" s="14" t="s">
        <v>13045</v>
      </c>
      <c r="C5619" s="14">
        <v>2018.0</v>
      </c>
      <c r="D5619" s="14">
        <v>71.0</v>
      </c>
      <c r="E5619" s="14">
        <v>387947.0</v>
      </c>
      <c r="F5619" s="14" t="s">
        <v>880</v>
      </c>
      <c r="G5619" s="14" t="s">
        <v>3591</v>
      </c>
      <c r="H5619" s="14" t="s">
        <v>13046</v>
      </c>
      <c r="I5619" s="14">
        <v>0.558</v>
      </c>
      <c r="J5619" s="14">
        <v>0.756</v>
      </c>
      <c r="K5619" s="14">
        <v>0.8606506534155959</v>
      </c>
      <c r="L5619" s="14">
        <v>0.0369</v>
      </c>
      <c r="M5619" s="14">
        <v>0.438</v>
      </c>
      <c r="N5619" s="14">
        <v>8.95E-4</v>
      </c>
      <c r="O5619" s="14">
        <v>0.121</v>
      </c>
      <c r="P5619" s="14">
        <v>0.552</v>
      </c>
      <c r="Q5619" s="14">
        <v>118.9</v>
      </c>
      <c r="R5619" s="14">
        <v>9.0</v>
      </c>
      <c r="S5619" s="14">
        <v>0.0</v>
      </c>
      <c r="T5619" s="14" t="s">
        <v>104</v>
      </c>
      <c r="U5619" s="14" t="s">
        <v>35</v>
      </c>
      <c r="V5619" s="16" t="s">
        <v>333</v>
      </c>
      <c r="W5619" s="17" t="s">
        <v>185</v>
      </c>
    </row>
    <row r="5620" ht="15.75" customHeight="1">
      <c r="A5620" s="14" t="s">
        <v>8667</v>
      </c>
      <c r="B5620" s="14" t="s">
        <v>8668</v>
      </c>
      <c r="C5620" s="14">
        <v>2018.0</v>
      </c>
      <c r="D5620" s="14">
        <v>71.0</v>
      </c>
      <c r="E5620" s="14">
        <v>187931.0</v>
      </c>
      <c r="F5620" s="14" t="s">
        <v>1267</v>
      </c>
      <c r="G5620" s="14" t="s">
        <v>8669</v>
      </c>
      <c r="H5620" s="14" t="s">
        <v>8668</v>
      </c>
      <c r="I5620" s="14">
        <v>0.522</v>
      </c>
      <c r="J5620" s="14">
        <v>0.128</v>
      </c>
      <c r="K5620" s="14">
        <v>0.5741449746417526</v>
      </c>
      <c r="L5620" s="14">
        <v>0.0357</v>
      </c>
      <c r="M5620" s="14">
        <v>0.894</v>
      </c>
      <c r="N5620" s="14">
        <v>0.026</v>
      </c>
      <c r="O5620" s="14">
        <v>0.0941</v>
      </c>
      <c r="P5620" s="14">
        <v>0.124</v>
      </c>
      <c r="Q5620" s="14">
        <v>109.986</v>
      </c>
      <c r="R5620" s="14">
        <v>4.0</v>
      </c>
      <c r="S5620" s="14">
        <v>1.0</v>
      </c>
      <c r="T5620" s="14" t="s">
        <v>103</v>
      </c>
      <c r="U5620" s="14" t="s">
        <v>35</v>
      </c>
      <c r="V5620" s="16" t="s">
        <v>58</v>
      </c>
      <c r="W5620" s="17" t="s">
        <v>251</v>
      </c>
    </row>
    <row r="5621" ht="15.75" customHeight="1">
      <c r="A5621" s="14" t="s">
        <v>13048</v>
      </c>
      <c r="B5621" s="14" t="s">
        <v>13049</v>
      </c>
      <c r="C5621" s="14">
        <v>2016.0</v>
      </c>
      <c r="D5621" s="14">
        <v>71.0</v>
      </c>
      <c r="E5621" s="14">
        <v>247840.0</v>
      </c>
      <c r="F5621" s="14" t="s">
        <v>1267</v>
      </c>
      <c r="G5621" s="14" t="s">
        <v>13050</v>
      </c>
      <c r="H5621" s="14" t="s">
        <v>13051</v>
      </c>
      <c r="I5621" s="14">
        <v>0.566</v>
      </c>
      <c r="J5621" s="14">
        <v>0.855</v>
      </c>
      <c r="K5621" s="14">
        <v>0.8885846897335234</v>
      </c>
      <c r="L5621" s="14">
        <v>0.211</v>
      </c>
      <c r="M5621" s="14">
        <v>0.0372</v>
      </c>
      <c r="N5621" s="14">
        <v>1.57E-4</v>
      </c>
      <c r="O5621" s="14">
        <v>0.181</v>
      </c>
      <c r="P5621" s="14">
        <v>0.517</v>
      </c>
      <c r="Q5621" s="14">
        <v>172.966</v>
      </c>
      <c r="R5621" s="14">
        <v>7.0</v>
      </c>
      <c r="S5621" s="14">
        <v>1.0</v>
      </c>
      <c r="T5621" s="14" t="s">
        <v>103</v>
      </c>
      <c r="U5621" s="14" t="s">
        <v>35</v>
      </c>
      <c r="V5621" s="16" t="s">
        <v>333</v>
      </c>
      <c r="W5621" s="17" t="s">
        <v>185</v>
      </c>
    </row>
    <row r="5622" ht="15.75" customHeight="1">
      <c r="A5622" s="14" t="s">
        <v>8672</v>
      </c>
      <c r="B5622" s="14" t="s">
        <v>8673</v>
      </c>
      <c r="C5622" s="14">
        <v>2019.0</v>
      </c>
      <c r="D5622" s="14">
        <v>71.0</v>
      </c>
      <c r="E5622" s="14">
        <v>167693.0</v>
      </c>
      <c r="F5622" s="14" t="s">
        <v>5123</v>
      </c>
      <c r="G5622" s="14" t="s">
        <v>8674</v>
      </c>
      <c r="H5622" s="14" t="s">
        <v>8673</v>
      </c>
      <c r="I5622" s="14">
        <v>0.654</v>
      </c>
      <c r="J5622" s="14">
        <v>0.63</v>
      </c>
      <c r="K5622" s="14">
        <v>0.8751523966189304</v>
      </c>
      <c r="L5622" s="14">
        <v>0.0259</v>
      </c>
      <c r="M5622" s="14">
        <v>0.153</v>
      </c>
      <c r="N5622" s="14">
        <v>0.0</v>
      </c>
      <c r="O5622" s="14">
        <v>0.111</v>
      </c>
      <c r="P5622" s="14">
        <v>0.43</v>
      </c>
      <c r="Q5622" s="14">
        <v>89.991</v>
      </c>
      <c r="R5622" s="14">
        <v>10.0</v>
      </c>
      <c r="S5622" s="14">
        <v>1.0</v>
      </c>
      <c r="T5622" s="14" t="s">
        <v>103</v>
      </c>
      <c r="U5622" s="14" t="s">
        <v>35</v>
      </c>
      <c r="V5622" s="16" t="s">
        <v>54</v>
      </c>
      <c r="W5622" s="17" t="s">
        <v>251</v>
      </c>
    </row>
    <row r="5623" ht="15.75" customHeight="1">
      <c r="A5623" s="14" t="s">
        <v>13052</v>
      </c>
      <c r="B5623" s="14" t="s">
        <v>13053</v>
      </c>
      <c r="C5623" s="14">
        <v>2014.0</v>
      </c>
      <c r="D5623" s="14">
        <v>71.0</v>
      </c>
      <c r="E5623" s="14">
        <v>219840.0</v>
      </c>
      <c r="F5623" s="14" t="s">
        <v>3108</v>
      </c>
      <c r="G5623" s="14" t="s">
        <v>6756</v>
      </c>
      <c r="H5623" s="14" t="s">
        <v>6949</v>
      </c>
      <c r="I5623" s="14">
        <v>0.806</v>
      </c>
      <c r="J5623" s="14">
        <v>0.608</v>
      </c>
      <c r="K5623" s="14">
        <v>0.824588796423233</v>
      </c>
      <c r="L5623" s="14">
        <v>0.0659</v>
      </c>
      <c r="M5623" s="14">
        <v>0.0113</v>
      </c>
      <c r="N5623" s="14">
        <v>0.0</v>
      </c>
      <c r="O5623" s="14">
        <v>0.635</v>
      </c>
      <c r="P5623" s="14">
        <v>0.849</v>
      </c>
      <c r="Q5623" s="14">
        <v>95.049</v>
      </c>
      <c r="R5623" s="14">
        <v>1.0</v>
      </c>
      <c r="S5623" s="14">
        <v>1.0</v>
      </c>
      <c r="T5623" s="14" t="s">
        <v>103</v>
      </c>
      <c r="U5623" s="14" t="s">
        <v>35</v>
      </c>
      <c r="V5623" s="16" t="s">
        <v>560</v>
      </c>
      <c r="W5623" s="17" t="s">
        <v>185</v>
      </c>
    </row>
    <row r="5624" ht="15.75" customHeight="1">
      <c r="A5624" s="14" t="s">
        <v>13054</v>
      </c>
      <c r="B5624" s="14" t="s">
        <v>13055</v>
      </c>
      <c r="C5624" s="14">
        <v>2017.0</v>
      </c>
      <c r="D5624" s="14">
        <v>71.0</v>
      </c>
      <c r="E5624" s="14">
        <v>203760.0</v>
      </c>
      <c r="F5624" s="14" t="s">
        <v>1267</v>
      </c>
      <c r="G5624" s="14" t="s">
        <v>8803</v>
      </c>
      <c r="H5624" s="14" t="s">
        <v>13057</v>
      </c>
      <c r="I5624" s="14">
        <v>0.705</v>
      </c>
      <c r="J5624" s="14">
        <v>0.643</v>
      </c>
      <c r="K5624" s="14">
        <v>0.8262785275634446</v>
      </c>
      <c r="L5624" s="14">
        <v>0.232</v>
      </c>
      <c r="M5624" s="14">
        <v>0.0242</v>
      </c>
      <c r="N5624" s="14">
        <v>0.0</v>
      </c>
      <c r="O5624" s="14">
        <v>0.262</v>
      </c>
      <c r="P5624" s="14">
        <v>0.884</v>
      </c>
      <c r="Q5624" s="14">
        <v>143.944</v>
      </c>
      <c r="R5624" s="14">
        <v>11.0</v>
      </c>
      <c r="S5624" s="14">
        <v>0.0</v>
      </c>
      <c r="T5624" s="14" t="s">
        <v>103</v>
      </c>
      <c r="U5624" s="14" t="s">
        <v>35</v>
      </c>
      <c r="V5624" s="16" t="s">
        <v>560</v>
      </c>
      <c r="W5624" s="17" t="s">
        <v>185</v>
      </c>
    </row>
    <row r="5625" ht="15.75" customHeight="1">
      <c r="A5625" s="14" t="s">
        <v>13061</v>
      </c>
      <c r="B5625" s="14" t="s">
        <v>13062</v>
      </c>
      <c r="C5625" s="14">
        <v>2013.0</v>
      </c>
      <c r="D5625" s="14">
        <v>71.0</v>
      </c>
      <c r="E5625" s="14">
        <v>231986.0</v>
      </c>
      <c r="F5625" s="14" t="s">
        <v>1267</v>
      </c>
      <c r="G5625" s="14" t="s">
        <v>8626</v>
      </c>
      <c r="H5625" s="14" t="s">
        <v>13063</v>
      </c>
      <c r="I5625" s="14">
        <v>0.545</v>
      </c>
      <c r="J5625" s="14">
        <v>0.787</v>
      </c>
      <c r="K5625" s="14">
        <v>0.8868949585933119</v>
      </c>
      <c r="L5625" s="14">
        <v>0.0521</v>
      </c>
      <c r="M5625" s="14">
        <v>0.00999</v>
      </c>
      <c r="N5625" s="14">
        <v>2.01E-4</v>
      </c>
      <c r="O5625" s="14">
        <v>0.0809</v>
      </c>
      <c r="P5625" s="14">
        <v>0.574</v>
      </c>
      <c r="Q5625" s="14">
        <v>80.158</v>
      </c>
      <c r="R5625" s="14">
        <v>7.0</v>
      </c>
      <c r="S5625" s="14">
        <v>0.0</v>
      </c>
      <c r="T5625" s="14" t="s">
        <v>103</v>
      </c>
      <c r="U5625" s="14" t="s">
        <v>35</v>
      </c>
      <c r="V5625" s="16" t="s">
        <v>333</v>
      </c>
      <c r="W5625" s="17" t="s">
        <v>185</v>
      </c>
    </row>
    <row r="5626" ht="15.75" customHeight="1">
      <c r="A5626" s="14" t="s">
        <v>13065</v>
      </c>
      <c r="B5626" s="14" t="s">
        <v>13066</v>
      </c>
      <c r="C5626" s="14">
        <v>2007.0</v>
      </c>
      <c r="D5626" s="14">
        <v>71.0</v>
      </c>
      <c r="E5626" s="14">
        <v>227853.0</v>
      </c>
      <c r="F5626" s="14" t="s">
        <v>8509</v>
      </c>
      <c r="G5626" s="14" t="s">
        <v>7460</v>
      </c>
      <c r="H5626" s="14" t="s">
        <v>13069</v>
      </c>
      <c r="I5626" s="14">
        <v>0.447</v>
      </c>
      <c r="J5626" s="14">
        <v>0.694</v>
      </c>
      <c r="K5626" s="14">
        <v>0.8753021196313542</v>
      </c>
      <c r="L5626" s="14">
        <v>0.382</v>
      </c>
      <c r="M5626" s="14">
        <v>0.0293</v>
      </c>
      <c r="N5626" s="14">
        <v>5.46E-6</v>
      </c>
      <c r="O5626" s="14">
        <v>0.167</v>
      </c>
      <c r="P5626" s="14">
        <v>0.509</v>
      </c>
      <c r="Q5626" s="14">
        <v>175.868</v>
      </c>
      <c r="R5626" s="14">
        <v>7.0</v>
      </c>
      <c r="S5626" s="14">
        <v>0.0</v>
      </c>
      <c r="T5626" s="14" t="s">
        <v>103</v>
      </c>
      <c r="U5626" s="14" t="s">
        <v>35</v>
      </c>
      <c r="V5626" s="16" t="s">
        <v>333</v>
      </c>
      <c r="W5626" s="17" t="s">
        <v>185</v>
      </c>
    </row>
    <row r="5627" ht="15.75" customHeight="1">
      <c r="A5627" s="14" t="s">
        <v>8676</v>
      </c>
      <c r="B5627" s="14" t="s">
        <v>8679</v>
      </c>
      <c r="C5627" s="14">
        <v>2025.0</v>
      </c>
      <c r="D5627" s="14">
        <v>71.0</v>
      </c>
      <c r="E5627" s="14">
        <v>180648.0</v>
      </c>
      <c r="F5627" s="14" t="s">
        <v>3108</v>
      </c>
      <c r="G5627" s="14" t="s">
        <v>6756</v>
      </c>
      <c r="H5627" s="14" t="s">
        <v>8680</v>
      </c>
      <c r="I5627" s="14">
        <v>0.645</v>
      </c>
      <c r="J5627" s="14">
        <v>0.729</v>
      </c>
      <c r="K5627" s="14">
        <v>0.8522661647198627</v>
      </c>
      <c r="L5627" s="14">
        <v>0.0529</v>
      </c>
      <c r="M5627" s="14">
        <v>0.0251</v>
      </c>
      <c r="N5627" s="14">
        <v>0.0</v>
      </c>
      <c r="O5627" s="14">
        <v>0.32</v>
      </c>
      <c r="P5627" s="14">
        <v>0.483</v>
      </c>
      <c r="Q5627" s="14">
        <v>95.069</v>
      </c>
      <c r="R5627" s="14">
        <v>1.0</v>
      </c>
      <c r="S5627" s="14">
        <v>1.0</v>
      </c>
      <c r="T5627" s="14" t="s">
        <v>103</v>
      </c>
      <c r="U5627" s="14" t="s">
        <v>68</v>
      </c>
      <c r="V5627" s="16" t="s">
        <v>54</v>
      </c>
      <c r="W5627" s="17" t="s">
        <v>251</v>
      </c>
    </row>
    <row r="5628" ht="15.75" customHeight="1">
      <c r="A5628" s="14" t="s">
        <v>8681</v>
      </c>
      <c r="B5628" s="14" t="s">
        <v>8682</v>
      </c>
      <c r="C5628" s="14">
        <v>2018.0</v>
      </c>
      <c r="D5628" s="14">
        <v>71.0</v>
      </c>
      <c r="E5628" s="14">
        <v>204664.0</v>
      </c>
      <c r="F5628" s="14" t="s">
        <v>8683</v>
      </c>
      <c r="G5628" s="14" t="s">
        <v>8685</v>
      </c>
      <c r="H5628" s="14" t="s">
        <v>8682</v>
      </c>
      <c r="I5628" s="14">
        <v>0.8</v>
      </c>
      <c r="J5628" s="14">
        <v>0.578</v>
      </c>
      <c r="K5628" s="14">
        <v>0.8644578957315155</v>
      </c>
      <c r="L5628" s="14">
        <v>0.0485</v>
      </c>
      <c r="M5628" s="14">
        <v>0.00381</v>
      </c>
      <c r="N5628" s="14">
        <v>0.0</v>
      </c>
      <c r="O5628" s="14">
        <v>0.359</v>
      </c>
      <c r="P5628" s="14">
        <v>0.367</v>
      </c>
      <c r="Q5628" s="14">
        <v>143.01</v>
      </c>
      <c r="R5628" s="14">
        <v>4.0</v>
      </c>
      <c r="S5628" s="14">
        <v>0.0</v>
      </c>
      <c r="T5628" s="14" t="s">
        <v>103</v>
      </c>
      <c r="U5628" s="14" t="s">
        <v>35</v>
      </c>
      <c r="V5628" s="16" t="s">
        <v>45</v>
      </c>
      <c r="W5628" s="17" t="s">
        <v>251</v>
      </c>
    </row>
    <row r="5629" ht="15.75" customHeight="1">
      <c r="A5629" s="14" t="s">
        <v>13070</v>
      </c>
      <c r="B5629" s="14" t="s">
        <v>13071</v>
      </c>
      <c r="C5629" s="14">
        <v>1995.0</v>
      </c>
      <c r="D5629" s="14">
        <v>71.0</v>
      </c>
      <c r="E5629" s="14">
        <v>215973.0</v>
      </c>
      <c r="F5629" s="14" t="s">
        <v>3538</v>
      </c>
      <c r="G5629" s="14" t="s">
        <v>13072</v>
      </c>
      <c r="H5629" s="14" t="s">
        <v>13073</v>
      </c>
      <c r="I5629" s="14">
        <v>0.65</v>
      </c>
      <c r="J5629" s="14">
        <v>0.82</v>
      </c>
      <c r="K5629" s="14">
        <v>0.7413428015155961</v>
      </c>
      <c r="L5629" s="14">
        <v>0.0356</v>
      </c>
      <c r="M5629" s="14">
        <v>0.0662</v>
      </c>
      <c r="N5629" s="14">
        <v>0.00272</v>
      </c>
      <c r="O5629" s="14">
        <v>0.215</v>
      </c>
      <c r="P5629" s="14">
        <v>0.757</v>
      </c>
      <c r="Q5629" s="14">
        <v>135.982</v>
      </c>
      <c r="R5629" s="14">
        <v>5.0</v>
      </c>
      <c r="S5629" s="14">
        <v>0.0</v>
      </c>
      <c r="T5629" s="14" t="s">
        <v>103</v>
      </c>
      <c r="U5629" s="14" t="s">
        <v>35</v>
      </c>
      <c r="V5629" s="16" t="s">
        <v>181</v>
      </c>
      <c r="W5629" s="17" t="s">
        <v>185</v>
      </c>
    </row>
    <row r="5630" ht="15.75" customHeight="1">
      <c r="A5630" s="14" t="s">
        <v>13074</v>
      </c>
      <c r="B5630" s="14" t="s">
        <v>13075</v>
      </c>
      <c r="C5630" s="14">
        <v>2017.0</v>
      </c>
      <c r="D5630" s="14">
        <v>71.0</v>
      </c>
      <c r="E5630" s="14">
        <v>312240.0</v>
      </c>
      <c r="F5630" s="14" t="s">
        <v>1918</v>
      </c>
      <c r="G5630" s="14" t="s">
        <v>1919</v>
      </c>
      <c r="H5630" s="14" t="s">
        <v>13076</v>
      </c>
      <c r="I5630" s="14">
        <v>0.704</v>
      </c>
      <c r="J5630" s="14">
        <v>0.567</v>
      </c>
      <c r="K5630" s="14">
        <v>0.8525014437393857</v>
      </c>
      <c r="L5630" s="14">
        <v>0.0343</v>
      </c>
      <c r="M5630" s="14">
        <v>0.589</v>
      </c>
      <c r="N5630" s="14">
        <v>1.01E-6</v>
      </c>
      <c r="O5630" s="14">
        <v>0.178</v>
      </c>
      <c r="P5630" s="14">
        <v>0.863</v>
      </c>
      <c r="Q5630" s="14">
        <v>79.981</v>
      </c>
      <c r="R5630" s="14">
        <v>9.0</v>
      </c>
      <c r="S5630" s="14">
        <v>1.0</v>
      </c>
      <c r="T5630" s="14" t="s">
        <v>104</v>
      </c>
      <c r="U5630" s="14" t="s">
        <v>94</v>
      </c>
      <c r="V5630" s="16" t="s">
        <v>560</v>
      </c>
      <c r="W5630" s="17" t="s">
        <v>185</v>
      </c>
    </row>
    <row r="5631" ht="15.75" customHeight="1">
      <c r="A5631" s="14" t="s">
        <v>8690</v>
      </c>
      <c r="B5631" s="14" t="s">
        <v>8691</v>
      </c>
      <c r="C5631" s="14">
        <v>2025.0</v>
      </c>
      <c r="D5631" s="14">
        <v>71.0</v>
      </c>
      <c r="E5631" s="14">
        <v>194640.0</v>
      </c>
      <c r="F5631" s="14" t="s">
        <v>2720</v>
      </c>
      <c r="G5631" s="14" t="s">
        <v>2722</v>
      </c>
      <c r="H5631" s="14" t="s">
        <v>8693</v>
      </c>
      <c r="I5631" s="14">
        <v>0.592</v>
      </c>
      <c r="J5631" s="14">
        <v>0.709</v>
      </c>
      <c r="K5631" s="14">
        <v>0.8512822706382205</v>
      </c>
      <c r="L5631" s="14">
        <v>0.0593</v>
      </c>
      <c r="M5631" s="14">
        <v>0.728</v>
      </c>
      <c r="N5631" s="14">
        <v>3.78E-6</v>
      </c>
      <c r="O5631" s="14">
        <v>0.0778</v>
      </c>
      <c r="P5631" s="14">
        <v>0.372</v>
      </c>
      <c r="Q5631" s="14">
        <v>125.095</v>
      </c>
      <c r="R5631" s="14">
        <v>3.0</v>
      </c>
      <c r="S5631" s="14">
        <v>0.0</v>
      </c>
      <c r="T5631" s="14" t="s">
        <v>104</v>
      </c>
      <c r="U5631" s="14" t="s">
        <v>68</v>
      </c>
      <c r="V5631" s="16" t="s">
        <v>45</v>
      </c>
      <c r="W5631" s="17" t="s">
        <v>251</v>
      </c>
    </row>
    <row r="5632" ht="15.75" customHeight="1">
      <c r="A5632" s="14" t="s">
        <v>13078</v>
      </c>
      <c r="B5632" s="14" t="s">
        <v>13079</v>
      </c>
      <c r="C5632" s="14">
        <v>2011.0</v>
      </c>
      <c r="D5632" s="14">
        <v>71.0</v>
      </c>
      <c r="E5632" s="14">
        <v>244067.0</v>
      </c>
      <c r="F5632" s="14" t="s">
        <v>880</v>
      </c>
      <c r="G5632" s="14" t="s">
        <v>1822</v>
      </c>
      <c r="H5632" s="14" t="s">
        <v>6815</v>
      </c>
      <c r="I5632" s="14">
        <v>0.692</v>
      </c>
      <c r="J5632" s="14">
        <v>0.954</v>
      </c>
      <c r="K5632" s="14">
        <v>0.8904241438861588</v>
      </c>
      <c r="L5632" s="14">
        <v>0.0915</v>
      </c>
      <c r="M5632" s="14">
        <v>0.0188</v>
      </c>
      <c r="N5632" s="14">
        <v>0.0</v>
      </c>
      <c r="O5632" s="14">
        <v>0.151</v>
      </c>
      <c r="P5632" s="14">
        <v>0.89</v>
      </c>
      <c r="Q5632" s="14">
        <v>141.98</v>
      </c>
      <c r="R5632" s="14">
        <v>2.0</v>
      </c>
      <c r="S5632" s="14">
        <v>0.0</v>
      </c>
      <c r="T5632" s="14" t="s">
        <v>104</v>
      </c>
      <c r="U5632" s="14" t="s">
        <v>35</v>
      </c>
      <c r="V5632" s="16" t="s">
        <v>560</v>
      </c>
      <c r="W5632" s="17" t="s">
        <v>185</v>
      </c>
    </row>
    <row r="5633" ht="15.75" customHeight="1">
      <c r="A5633" s="14" t="s">
        <v>13080</v>
      </c>
      <c r="B5633" s="14" t="s">
        <v>13081</v>
      </c>
      <c r="C5633" s="14">
        <v>2012.0</v>
      </c>
      <c r="D5633" s="14">
        <v>71.0</v>
      </c>
      <c r="E5633" s="14">
        <v>254351.0</v>
      </c>
      <c r="F5633" s="14" t="s">
        <v>880</v>
      </c>
      <c r="G5633" s="14" t="s">
        <v>5343</v>
      </c>
      <c r="H5633" s="14" t="s">
        <v>7000</v>
      </c>
      <c r="I5633" s="14">
        <v>0.73</v>
      </c>
      <c r="J5633" s="14">
        <v>0.656</v>
      </c>
      <c r="K5633" s="14">
        <v>0.866040681862853</v>
      </c>
      <c r="L5633" s="14">
        <v>0.0294</v>
      </c>
      <c r="M5633" s="14">
        <v>0.00797</v>
      </c>
      <c r="N5633" s="14">
        <v>0.00271</v>
      </c>
      <c r="O5633" s="14">
        <v>0.108</v>
      </c>
      <c r="P5633" s="14">
        <v>0.743</v>
      </c>
      <c r="Q5633" s="14">
        <v>131.04</v>
      </c>
      <c r="R5633" s="14">
        <v>11.0</v>
      </c>
      <c r="S5633" s="14">
        <v>1.0</v>
      </c>
      <c r="T5633" s="14" t="s">
        <v>104</v>
      </c>
      <c r="U5633" s="14" t="s">
        <v>35</v>
      </c>
      <c r="V5633" s="16" t="s">
        <v>181</v>
      </c>
      <c r="W5633" s="17" t="s">
        <v>185</v>
      </c>
    </row>
    <row r="5634" ht="15.75" customHeight="1">
      <c r="A5634" s="14" t="s">
        <v>8700</v>
      </c>
      <c r="B5634" s="14" t="s">
        <v>8701</v>
      </c>
      <c r="C5634" s="14">
        <v>2011.0</v>
      </c>
      <c r="D5634" s="14">
        <v>71.0</v>
      </c>
      <c r="E5634" s="14">
        <v>292746.0</v>
      </c>
      <c r="F5634" s="14" t="s">
        <v>2720</v>
      </c>
      <c r="G5634" s="14" t="s">
        <v>2722</v>
      </c>
      <c r="H5634" s="14" t="s">
        <v>8702</v>
      </c>
      <c r="I5634" s="14">
        <v>0.442</v>
      </c>
      <c r="J5634" s="14">
        <v>0.574</v>
      </c>
      <c r="K5634" s="14">
        <v>0.8377216435129785</v>
      </c>
      <c r="L5634" s="14">
        <v>0.0828</v>
      </c>
      <c r="M5634" s="14">
        <v>0.273</v>
      </c>
      <c r="N5634" s="14">
        <v>0.0</v>
      </c>
      <c r="O5634" s="14">
        <v>0.094</v>
      </c>
      <c r="P5634" s="14">
        <v>0.308</v>
      </c>
      <c r="Q5634" s="14">
        <v>167.857</v>
      </c>
      <c r="R5634" s="14">
        <v>2.0</v>
      </c>
      <c r="S5634" s="14">
        <v>1.0</v>
      </c>
      <c r="T5634" s="14" t="s">
        <v>104</v>
      </c>
      <c r="U5634" s="14" t="s">
        <v>35</v>
      </c>
      <c r="V5634" s="16" t="s">
        <v>45</v>
      </c>
      <c r="W5634" s="17" t="s">
        <v>251</v>
      </c>
    </row>
    <row r="5635" ht="15.75" customHeight="1">
      <c r="A5635" s="14" t="s">
        <v>23944</v>
      </c>
      <c r="B5635" s="14" t="s">
        <v>23945</v>
      </c>
      <c r="C5635" s="14">
        <v>2019.0</v>
      </c>
      <c r="D5635" s="14">
        <v>71.0</v>
      </c>
      <c r="E5635" s="14">
        <v>201040.0</v>
      </c>
      <c r="F5635" s="14" t="s">
        <v>13261</v>
      </c>
      <c r="G5635" s="14" t="s">
        <v>22346</v>
      </c>
      <c r="H5635" s="14" t="s">
        <v>23945</v>
      </c>
      <c r="I5635" s="14">
        <v>0.78</v>
      </c>
      <c r="J5635" s="14">
        <v>0.759</v>
      </c>
      <c r="K5635" s="14">
        <v>0.9040703270185001</v>
      </c>
      <c r="L5635" s="14">
        <v>0.225</v>
      </c>
      <c r="M5635" s="14">
        <v>0.462</v>
      </c>
      <c r="N5635" s="14">
        <v>8.68E-4</v>
      </c>
      <c r="O5635" s="14">
        <v>0.143</v>
      </c>
      <c r="P5635" s="14">
        <v>0.579</v>
      </c>
      <c r="Q5635" s="14">
        <v>91.952</v>
      </c>
      <c r="R5635" s="14">
        <v>1.0</v>
      </c>
      <c r="S5635" s="14">
        <v>1.0</v>
      </c>
      <c r="T5635" s="14" t="s">
        <v>1264</v>
      </c>
      <c r="U5635" s="14" t="s">
        <v>35</v>
      </c>
      <c r="V5635" s="16" t="s">
        <v>333</v>
      </c>
      <c r="W5635" s="17" t="s">
        <v>185</v>
      </c>
    </row>
    <row r="5636" ht="15.75" customHeight="1">
      <c r="A5636" s="14" t="s">
        <v>23946</v>
      </c>
      <c r="B5636" s="14" t="s">
        <v>23947</v>
      </c>
      <c r="C5636" s="14">
        <v>2008.0</v>
      </c>
      <c r="D5636" s="14">
        <v>71.0</v>
      </c>
      <c r="E5636" s="14">
        <v>218506.0</v>
      </c>
      <c r="F5636" s="14" t="s">
        <v>6605</v>
      </c>
      <c r="G5636" s="14" t="s">
        <v>6606</v>
      </c>
      <c r="H5636" s="14" t="s">
        <v>16888</v>
      </c>
      <c r="I5636" s="14">
        <v>0.758</v>
      </c>
      <c r="J5636" s="14">
        <v>0.895</v>
      </c>
      <c r="K5636" s="14">
        <v>0.8899963638506622</v>
      </c>
      <c r="L5636" s="14">
        <v>0.0686</v>
      </c>
      <c r="M5636" s="14">
        <v>0.0766</v>
      </c>
      <c r="N5636" s="14">
        <v>5.93E-5</v>
      </c>
      <c r="O5636" s="14">
        <v>0.296</v>
      </c>
      <c r="P5636" s="14">
        <v>0.947</v>
      </c>
      <c r="Q5636" s="14">
        <v>107.995</v>
      </c>
      <c r="R5636" s="14">
        <v>10.0</v>
      </c>
      <c r="S5636" s="14">
        <v>0.0</v>
      </c>
      <c r="T5636" s="14" t="s">
        <v>1264</v>
      </c>
      <c r="U5636" s="14" t="s">
        <v>35</v>
      </c>
      <c r="V5636" s="16" t="s">
        <v>819</v>
      </c>
      <c r="W5636" s="17" t="s">
        <v>185</v>
      </c>
    </row>
    <row r="5637" ht="15.75" customHeight="1">
      <c r="A5637" s="14" t="s">
        <v>23948</v>
      </c>
      <c r="B5637" s="14" t="s">
        <v>23949</v>
      </c>
      <c r="C5637" s="14">
        <v>2012.0</v>
      </c>
      <c r="D5637" s="14">
        <v>71.0</v>
      </c>
      <c r="E5637" s="14">
        <v>218413.0</v>
      </c>
      <c r="F5637" s="14" t="s">
        <v>6605</v>
      </c>
      <c r="G5637" s="14" t="s">
        <v>6606</v>
      </c>
      <c r="H5637" s="14" t="s">
        <v>23888</v>
      </c>
      <c r="I5637" s="14">
        <v>0.734</v>
      </c>
      <c r="J5637" s="14">
        <v>0.933</v>
      </c>
      <c r="K5637" s="14">
        <v>0.8752593416278045</v>
      </c>
      <c r="L5637" s="14">
        <v>0.058</v>
      </c>
      <c r="M5637" s="14">
        <v>0.0375</v>
      </c>
      <c r="N5637" s="14">
        <v>0.0</v>
      </c>
      <c r="O5637" s="14">
        <v>0.299</v>
      </c>
      <c r="P5637" s="14">
        <v>0.934</v>
      </c>
      <c r="Q5637" s="14">
        <v>120.987</v>
      </c>
      <c r="R5637" s="14">
        <v>11.0</v>
      </c>
      <c r="S5637" s="14">
        <v>0.0</v>
      </c>
      <c r="T5637" s="14" t="s">
        <v>1264</v>
      </c>
      <c r="U5637" s="14" t="s">
        <v>35</v>
      </c>
      <c r="V5637" s="16" t="s">
        <v>819</v>
      </c>
      <c r="W5637" s="17" t="s">
        <v>185</v>
      </c>
    </row>
    <row r="5638" ht="15.75" customHeight="1">
      <c r="A5638" s="14" t="s">
        <v>23950</v>
      </c>
      <c r="B5638" s="14" t="s">
        <v>23951</v>
      </c>
      <c r="C5638" s="14">
        <v>2012.0</v>
      </c>
      <c r="D5638" s="14">
        <v>71.0</v>
      </c>
      <c r="E5638" s="14">
        <v>219786.0</v>
      </c>
      <c r="F5638" s="14" t="s">
        <v>6605</v>
      </c>
      <c r="G5638" s="14" t="s">
        <v>6606</v>
      </c>
      <c r="H5638" s="14" t="s">
        <v>23888</v>
      </c>
      <c r="I5638" s="14">
        <v>0.781</v>
      </c>
      <c r="J5638" s="14">
        <v>0.843</v>
      </c>
      <c r="K5638" s="14">
        <v>0.8603939853942979</v>
      </c>
      <c r="L5638" s="14">
        <v>0.0402</v>
      </c>
      <c r="M5638" s="14">
        <v>0.102</v>
      </c>
      <c r="N5638" s="14">
        <v>0.0</v>
      </c>
      <c r="O5638" s="14">
        <v>0.0657</v>
      </c>
      <c r="P5638" s="14">
        <v>0.711</v>
      </c>
      <c r="Q5638" s="14">
        <v>120.054</v>
      </c>
      <c r="R5638" s="14">
        <v>10.0</v>
      </c>
      <c r="S5638" s="14">
        <v>0.0</v>
      </c>
      <c r="T5638" s="14" t="s">
        <v>1264</v>
      </c>
      <c r="U5638" s="14" t="s">
        <v>35</v>
      </c>
      <c r="V5638" s="16" t="s">
        <v>181</v>
      </c>
      <c r="W5638" s="17" t="s">
        <v>185</v>
      </c>
    </row>
    <row r="5639" ht="15.75" customHeight="1">
      <c r="A5639" s="14" t="s">
        <v>23952</v>
      </c>
      <c r="B5639" s="14" t="s">
        <v>23953</v>
      </c>
      <c r="C5639" s="14">
        <v>2012.0</v>
      </c>
      <c r="D5639" s="14">
        <v>71.0</v>
      </c>
      <c r="E5639" s="14">
        <v>252253.0</v>
      </c>
      <c r="F5639" s="14" t="s">
        <v>22248</v>
      </c>
      <c r="G5639" s="14" t="s">
        <v>22249</v>
      </c>
      <c r="H5639" s="14" t="s">
        <v>22250</v>
      </c>
      <c r="I5639" s="14">
        <v>0.764</v>
      </c>
      <c r="J5639" s="14">
        <v>0.739</v>
      </c>
      <c r="K5639" s="14">
        <v>0.8371227514632833</v>
      </c>
      <c r="L5639" s="14">
        <v>0.0574</v>
      </c>
      <c r="M5639" s="14">
        <v>0.403</v>
      </c>
      <c r="N5639" s="14">
        <v>0.0</v>
      </c>
      <c r="O5639" s="14">
        <v>0.0821</v>
      </c>
      <c r="P5639" s="14">
        <v>0.77</v>
      </c>
      <c r="Q5639" s="14">
        <v>132.995</v>
      </c>
      <c r="R5639" s="14">
        <v>1.0</v>
      </c>
      <c r="S5639" s="14">
        <v>1.0</v>
      </c>
      <c r="T5639" s="14" t="s">
        <v>1264</v>
      </c>
      <c r="U5639" s="14" t="s">
        <v>35</v>
      </c>
      <c r="V5639" s="16" t="s">
        <v>181</v>
      </c>
      <c r="W5639" s="17" t="s">
        <v>185</v>
      </c>
    </row>
    <row r="5640" ht="15.75" customHeight="1">
      <c r="A5640" s="14" t="s">
        <v>23954</v>
      </c>
      <c r="B5640" s="14" t="s">
        <v>23955</v>
      </c>
      <c r="C5640" s="14">
        <v>2004.0</v>
      </c>
      <c r="D5640" s="14">
        <v>71.0</v>
      </c>
      <c r="E5640" s="14">
        <v>224973.0</v>
      </c>
      <c r="F5640" s="14" t="s">
        <v>5520</v>
      </c>
      <c r="G5640" s="14" t="s">
        <v>23380</v>
      </c>
      <c r="H5640" s="14" t="s">
        <v>23956</v>
      </c>
      <c r="I5640" s="14">
        <v>0.473</v>
      </c>
      <c r="J5640" s="14">
        <v>0.657</v>
      </c>
      <c r="K5640" s="14">
        <v>0.8402027677188587</v>
      </c>
      <c r="L5640" s="14">
        <v>0.024</v>
      </c>
      <c r="M5640" s="14">
        <v>0.0454</v>
      </c>
      <c r="N5640" s="14">
        <v>2.41E-6</v>
      </c>
      <c r="O5640" s="14">
        <v>0.068</v>
      </c>
      <c r="P5640" s="14">
        <v>0.294</v>
      </c>
      <c r="Q5640" s="14">
        <v>74.996</v>
      </c>
      <c r="R5640" s="14">
        <v>6.0</v>
      </c>
      <c r="S5640" s="14">
        <v>1.0</v>
      </c>
      <c r="T5640" s="14" t="s">
        <v>1264</v>
      </c>
      <c r="U5640" s="14" t="s">
        <v>35</v>
      </c>
      <c r="V5640" s="16" t="s">
        <v>36</v>
      </c>
      <c r="W5640" s="17" t="s">
        <v>251</v>
      </c>
    </row>
    <row r="5641" ht="15.75" customHeight="1">
      <c r="A5641" s="14" t="s">
        <v>23957</v>
      </c>
      <c r="B5641" s="14" t="s">
        <v>23958</v>
      </c>
      <c r="C5641" s="14">
        <v>2020.0</v>
      </c>
      <c r="D5641" s="14">
        <v>71.0</v>
      </c>
      <c r="E5641" s="14">
        <v>226821.0</v>
      </c>
      <c r="F5641" s="14" t="s">
        <v>22029</v>
      </c>
      <c r="G5641" s="14" t="s">
        <v>22030</v>
      </c>
      <c r="H5641" s="14" t="s">
        <v>22039</v>
      </c>
      <c r="I5641" s="14">
        <v>0.681</v>
      </c>
      <c r="J5641" s="14">
        <v>0.664</v>
      </c>
      <c r="K5641" s="14">
        <v>0.8029645156288804</v>
      </c>
      <c r="L5641" s="14">
        <v>0.0353</v>
      </c>
      <c r="M5641" s="14">
        <v>0.335</v>
      </c>
      <c r="N5641" s="14">
        <v>0.0</v>
      </c>
      <c r="O5641" s="14">
        <v>0.0418</v>
      </c>
      <c r="P5641" s="14">
        <v>0.861</v>
      </c>
      <c r="Q5641" s="14">
        <v>102.166</v>
      </c>
      <c r="R5641" s="14">
        <v>6.0</v>
      </c>
      <c r="S5641" s="14">
        <v>0.0</v>
      </c>
      <c r="T5641" s="14" t="s">
        <v>1264</v>
      </c>
      <c r="U5641" s="14" t="s">
        <v>35</v>
      </c>
      <c r="V5641" s="16" t="s">
        <v>560</v>
      </c>
      <c r="W5641" s="17" t="s">
        <v>185</v>
      </c>
    </row>
    <row r="5642" ht="15.75" customHeight="1">
      <c r="A5642" s="14" t="s">
        <v>23959</v>
      </c>
      <c r="B5642" s="14" t="s">
        <v>23960</v>
      </c>
      <c r="C5642" s="14">
        <v>2021.0</v>
      </c>
      <c r="D5642" s="14">
        <v>71.0</v>
      </c>
      <c r="E5642" s="14">
        <v>175124.0</v>
      </c>
      <c r="F5642" s="14" t="s">
        <v>21670</v>
      </c>
      <c r="G5642" s="14" t="s">
        <v>21671</v>
      </c>
      <c r="H5642" s="14" t="s">
        <v>23961</v>
      </c>
      <c r="I5642" s="14">
        <v>0.587</v>
      </c>
      <c r="J5642" s="14">
        <v>0.411</v>
      </c>
      <c r="K5642" s="14">
        <v>0.7871580433172812</v>
      </c>
      <c r="L5642" s="14">
        <v>0.0475</v>
      </c>
      <c r="M5642" s="14">
        <v>0.185</v>
      </c>
      <c r="N5642" s="14">
        <v>0.0</v>
      </c>
      <c r="O5642" s="14">
        <v>0.273</v>
      </c>
      <c r="P5642" s="14">
        <v>0.53</v>
      </c>
      <c r="Q5642" s="14">
        <v>140.277</v>
      </c>
      <c r="R5642" s="14">
        <v>8.0</v>
      </c>
      <c r="S5642" s="14">
        <v>1.0</v>
      </c>
      <c r="T5642" s="14" t="s">
        <v>1264</v>
      </c>
      <c r="U5642" s="14" t="s">
        <v>35</v>
      </c>
      <c r="V5642" s="16" t="s">
        <v>333</v>
      </c>
      <c r="W5642" s="17" t="s">
        <v>185</v>
      </c>
    </row>
    <row r="5643" ht="15.75" customHeight="1">
      <c r="A5643" s="14" t="s">
        <v>23962</v>
      </c>
      <c r="B5643" s="14" t="s">
        <v>23963</v>
      </c>
      <c r="C5643" s="14">
        <v>2020.0</v>
      </c>
      <c r="D5643" s="14">
        <v>71.0</v>
      </c>
      <c r="E5643" s="14">
        <v>201872.0</v>
      </c>
      <c r="F5643" s="14" t="s">
        <v>16955</v>
      </c>
      <c r="G5643" s="14" t="s">
        <v>16957</v>
      </c>
      <c r="H5643" s="14" t="s">
        <v>22374</v>
      </c>
      <c r="I5643" s="14">
        <v>0.649</v>
      </c>
      <c r="J5643" s="14">
        <v>0.704</v>
      </c>
      <c r="K5643" s="14">
        <v>0.8873655166323581</v>
      </c>
      <c r="L5643" s="14">
        <v>0.0364</v>
      </c>
      <c r="M5643" s="14">
        <v>0.311</v>
      </c>
      <c r="N5643" s="14">
        <v>1.61E-5</v>
      </c>
      <c r="O5643" s="14">
        <v>0.31</v>
      </c>
      <c r="P5643" s="14">
        <v>0.611</v>
      </c>
      <c r="Q5643" s="14">
        <v>108.181</v>
      </c>
      <c r="R5643" s="14">
        <v>10.0</v>
      </c>
      <c r="S5643" s="14">
        <v>1.0</v>
      </c>
      <c r="T5643" s="14" t="s">
        <v>1264</v>
      </c>
      <c r="U5643" s="14" t="s">
        <v>35</v>
      </c>
      <c r="V5643" s="16" t="s">
        <v>407</v>
      </c>
      <c r="W5643" s="17" t="s">
        <v>185</v>
      </c>
    </row>
    <row r="5644" ht="15.75" customHeight="1">
      <c r="A5644" s="14" t="s">
        <v>23964</v>
      </c>
      <c r="B5644" s="14" t="s">
        <v>23965</v>
      </c>
      <c r="C5644" s="14">
        <v>2021.0</v>
      </c>
      <c r="D5644" s="14">
        <v>71.0</v>
      </c>
      <c r="E5644" s="14">
        <v>249286.0</v>
      </c>
      <c r="F5644" s="14" t="s">
        <v>22324</v>
      </c>
      <c r="G5644" s="14" t="s">
        <v>22325</v>
      </c>
      <c r="H5644" s="14" t="s">
        <v>23966</v>
      </c>
      <c r="I5644" s="14">
        <v>0.59</v>
      </c>
      <c r="J5644" s="14">
        <v>0.807</v>
      </c>
      <c r="K5644" s="14">
        <v>0.8692490321290773</v>
      </c>
      <c r="L5644" s="14">
        <v>0.0386</v>
      </c>
      <c r="M5644" s="14">
        <v>0.765</v>
      </c>
      <c r="N5644" s="14">
        <v>1.32E-4</v>
      </c>
      <c r="O5644" s="14">
        <v>0.129</v>
      </c>
      <c r="P5644" s="14">
        <v>0.876</v>
      </c>
      <c r="Q5644" s="14">
        <v>155.062</v>
      </c>
      <c r="R5644" s="14">
        <v>3.0</v>
      </c>
      <c r="S5644" s="14">
        <v>0.0</v>
      </c>
      <c r="T5644" s="14" t="s">
        <v>1264</v>
      </c>
      <c r="U5644" s="14" t="s">
        <v>35</v>
      </c>
      <c r="V5644" s="16" t="s">
        <v>560</v>
      </c>
      <c r="W5644" s="17" t="s">
        <v>185</v>
      </c>
    </row>
    <row r="5645" ht="15.75" customHeight="1">
      <c r="A5645" s="14" t="s">
        <v>23967</v>
      </c>
      <c r="B5645" s="14" t="s">
        <v>23968</v>
      </c>
      <c r="C5645" s="14">
        <v>2023.0</v>
      </c>
      <c r="D5645" s="14">
        <v>71.0</v>
      </c>
      <c r="E5645" s="14">
        <v>158965.0</v>
      </c>
      <c r="F5645" s="14" t="s">
        <v>13986</v>
      </c>
      <c r="G5645" s="14" t="s">
        <v>13987</v>
      </c>
      <c r="H5645" s="14" t="s">
        <v>23968</v>
      </c>
      <c r="I5645" s="14">
        <v>0.779</v>
      </c>
      <c r="J5645" s="14">
        <v>0.834</v>
      </c>
      <c r="K5645" s="14">
        <v>0.8686287510776074</v>
      </c>
      <c r="L5645" s="14">
        <v>0.0517</v>
      </c>
      <c r="M5645" s="14">
        <v>0.264</v>
      </c>
      <c r="N5645" s="14">
        <v>0.0</v>
      </c>
      <c r="O5645" s="14">
        <v>0.0843</v>
      </c>
      <c r="P5645" s="14">
        <v>0.963</v>
      </c>
      <c r="Q5645" s="14">
        <v>125.063</v>
      </c>
      <c r="R5645" s="14">
        <v>5.0</v>
      </c>
      <c r="S5645" s="14">
        <v>0.0</v>
      </c>
      <c r="T5645" s="14" t="s">
        <v>1264</v>
      </c>
      <c r="U5645" s="14" t="s">
        <v>35</v>
      </c>
      <c r="V5645" s="16" t="s">
        <v>819</v>
      </c>
      <c r="W5645" s="17" t="s">
        <v>185</v>
      </c>
    </row>
    <row r="5646" ht="15.75" customHeight="1">
      <c r="A5646" s="14" t="s">
        <v>13086</v>
      </c>
      <c r="B5646" s="14" t="s">
        <v>13087</v>
      </c>
      <c r="C5646" s="14">
        <v>2000.0</v>
      </c>
      <c r="D5646" s="14">
        <v>71.0</v>
      </c>
      <c r="E5646" s="14">
        <v>207506.0</v>
      </c>
      <c r="F5646" s="14" t="s">
        <v>13088</v>
      </c>
      <c r="G5646" s="14" t="s">
        <v>13089</v>
      </c>
      <c r="H5646" s="14" t="s">
        <v>13090</v>
      </c>
      <c r="I5646" s="14">
        <v>0.607</v>
      </c>
      <c r="J5646" s="14">
        <v>0.82</v>
      </c>
      <c r="K5646" s="14">
        <v>0.8086326010992102</v>
      </c>
      <c r="L5646" s="14">
        <v>0.0597</v>
      </c>
      <c r="M5646" s="14">
        <v>0.0541</v>
      </c>
      <c r="N5646" s="14">
        <v>6.8E-5</v>
      </c>
      <c r="O5646" s="14">
        <v>0.269</v>
      </c>
      <c r="P5646" s="14">
        <v>0.768</v>
      </c>
      <c r="Q5646" s="14">
        <v>126.988</v>
      </c>
      <c r="R5646" s="14">
        <v>11.0</v>
      </c>
      <c r="S5646" s="14">
        <v>1.0</v>
      </c>
      <c r="T5646" s="14" t="s">
        <v>103</v>
      </c>
      <c r="U5646" s="14" t="s">
        <v>35</v>
      </c>
      <c r="V5646" s="16" t="s">
        <v>181</v>
      </c>
      <c r="W5646" s="17" t="s">
        <v>185</v>
      </c>
    </row>
    <row r="5647" ht="15.75" customHeight="1">
      <c r="A5647" s="14" t="s">
        <v>8709</v>
      </c>
      <c r="B5647" s="14" t="s">
        <v>8710</v>
      </c>
      <c r="C5647" s="14">
        <v>2025.0</v>
      </c>
      <c r="D5647" s="14">
        <v>71.0</v>
      </c>
      <c r="E5647" s="14">
        <v>147000.0</v>
      </c>
      <c r="F5647" s="14" t="s">
        <v>8711</v>
      </c>
      <c r="G5647" s="14" t="s">
        <v>8712</v>
      </c>
      <c r="H5647" s="14" t="s">
        <v>8710</v>
      </c>
      <c r="I5647" s="14">
        <v>0.752</v>
      </c>
      <c r="J5647" s="14">
        <v>0.596</v>
      </c>
      <c r="K5647" s="14">
        <v>0.7781960515736276</v>
      </c>
      <c r="L5647" s="14">
        <v>0.0505</v>
      </c>
      <c r="M5647" s="14">
        <v>0.67</v>
      </c>
      <c r="N5647" s="14">
        <v>0.00166</v>
      </c>
      <c r="O5647" s="14">
        <v>0.106</v>
      </c>
      <c r="P5647" s="14">
        <v>0.249</v>
      </c>
      <c r="Q5647" s="14">
        <v>105.088</v>
      </c>
      <c r="R5647" s="14">
        <v>5.0</v>
      </c>
      <c r="S5647" s="14">
        <v>0.0</v>
      </c>
      <c r="T5647" s="14" t="s">
        <v>104</v>
      </c>
      <c r="U5647" s="14" t="s">
        <v>35</v>
      </c>
      <c r="V5647" s="16" t="s">
        <v>36</v>
      </c>
      <c r="W5647" s="17" t="s">
        <v>251</v>
      </c>
    </row>
    <row r="5648" ht="15.75" customHeight="1">
      <c r="A5648" s="14" t="s">
        <v>23969</v>
      </c>
      <c r="B5648" s="14" t="s">
        <v>23970</v>
      </c>
      <c r="C5648" s="14">
        <v>2020.0</v>
      </c>
      <c r="D5648" s="14">
        <v>71.0</v>
      </c>
      <c r="E5648" s="14">
        <v>209765.0</v>
      </c>
      <c r="F5648" s="14" t="s">
        <v>20916</v>
      </c>
      <c r="G5648" s="14" t="s">
        <v>20917</v>
      </c>
      <c r="H5648" s="14" t="s">
        <v>22549</v>
      </c>
      <c r="I5648" s="14">
        <v>0.606</v>
      </c>
      <c r="J5648" s="14">
        <v>0.853</v>
      </c>
      <c r="K5648" s="14">
        <v>0.9108506405811211</v>
      </c>
      <c r="L5648" s="14">
        <v>0.0545</v>
      </c>
      <c r="M5648" s="14">
        <v>0.237</v>
      </c>
      <c r="N5648" s="14">
        <v>0.0</v>
      </c>
      <c r="O5648" s="14">
        <v>0.251</v>
      </c>
      <c r="P5648" s="14">
        <v>0.822</v>
      </c>
      <c r="Q5648" s="14">
        <v>178.043</v>
      </c>
      <c r="R5648" s="14">
        <v>9.0</v>
      </c>
      <c r="S5648" s="14">
        <v>1.0</v>
      </c>
      <c r="T5648" s="14" t="s">
        <v>1264</v>
      </c>
      <c r="U5648" s="14" t="s">
        <v>94</v>
      </c>
      <c r="V5648" s="16" t="s">
        <v>560</v>
      </c>
      <c r="W5648" s="17" t="s">
        <v>185</v>
      </c>
    </row>
    <row r="5649" ht="15.75" customHeight="1">
      <c r="A5649" s="14" t="s">
        <v>23971</v>
      </c>
      <c r="B5649" s="14" t="s">
        <v>23972</v>
      </c>
      <c r="C5649" s="14">
        <v>2021.0</v>
      </c>
      <c r="D5649" s="14">
        <v>71.0</v>
      </c>
      <c r="E5649" s="14">
        <v>263253.0</v>
      </c>
      <c r="F5649" s="14" t="s">
        <v>22417</v>
      </c>
      <c r="G5649" s="14" t="s">
        <v>23009</v>
      </c>
      <c r="H5649" s="14" t="s">
        <v>23973</v>
      </c>
      <c r="I5649" s="14">
        <v>0.759</v>
      </c>
      <c r="J5649" s="14">
        <v>0.842</v>
      </c>
      <c r="K5649" s="14">
        <v>0.8941030521914294</v>
      </c>
      <c r="L5649" s="14">
        <v>0.096</v>
      </c>
      <c r="M5649" s="14">
        <v>0.101</v>
      </c>
      <c r="N5649" s="14">
        <v>0.0</v>
      </c>
      <c r="O5649" s="14">
        <v>0.134</v>
      </c>
      <c r="P5649" s="14">
        <v>0.584</v>
      </c>
      <c r="Q5649" s="14">
        <v>105.059</v>
      </c>
      <c r="R5649" s="14">
        <v>8.0</v>
      </c>
      <c r="S5649" s="14">
        <v>1.0</v>
      </c>
      <c r="T5649" s="14" t="s">
        <v>1264</v>
      </c>
      <c r="U5649" s="14" t="s">
        <v>35</v>
      </c>
      <c r="V5649" s="16" t="s">
        <v>333</v>
      </c>
      <c r="W5649" s="17" t="s">
        <v>185</v>
      </c>
    </row>
    <row r="5650" ht="15.75" customHeight="1">
      <c r="A5650" s="14" t="s">
        <v>13091</v>
      </c>
      <c r="B5650" s="14" t="s">
        <v>10909</v>
      </c>
      <c r="C5650" s="14">
        <v>2019.0</v>
      </c>
      <c r="D5650" s="14">
        <v>71.0</v>
      </c>
      <c r="E5650" s="14">
        <v>189052.0</v>
      </c>
      <c r="F5650" s="14" t="s">
        <v>4278</v>
      </c>
      <c r="G5650" s="14" t="s">
        <v>8374</v>
      </c>
      <c r="H5650" s="14" t="s">
        <v>10909</v>
      </c>
      <c r="I5650" s="14">
        <v>0.738</v>
      </c>
      <c r="J5650" s="14">
        <v>0.861</v>
      </c>
      <c r="K5650" s="14">
        <v>0.8859110645116698</v>
      </c>
      <c r="L5650" s="14">
        <v>0.237</v>
      </c>
      <c r="M5650" s="14">
        <v>0.318</v>
      </c>
      <c r="N5650" s="14">
        <v>0.00182</v>
      </c>
      <c r="O5650" s="14">
        <v>0.325</v>
      </c>
      <c r="P5650" s="14">
        <v>0.58</v>
      </c>
      <c r="Q5650" s="14">
        <v>131.98</v>
      </c>
      <c r="R5650" s="14">
        <v>2.0</v>
      </c>
      <c r="S5650" s="14">
        <v>1.0</v>
      </c>
      <c r="T5650" s="14" t="s">
        <v>103</v>
      </c>
      <c r="U5650" s="14" t="s">
        <v>94</v>
      </c>
      <c r="V5650" s="16" t="s">
        <v>333</v>
      </c>
      <c r="W5650" s="17" t="s">
        <v>185</v>
      </c>
    </row>
    <row r="5651" ht="15.75" customHeight="1">
      <c r="A5651" s="14" t="s">
        <v>23974</v>
      </c>
      <c r="B5651" s="14" t="s">
        <v>23975</v>
      </c>
      <c r="C5651" s="14">
        <v>2017.0</v>
      </c>
      <c r="D5651" s="14">
        <v>71.0</v>
      </c>
      <c r="E5651" s="14">
        <v>245620.0</v>
      </c>
      <c r="F5651" s="14" t="s">
        <v>4278</v>
      </c>
      <c r="G5651" s="14" t="s">
        <v>2532</v>
      </c>
      <c r="H5651" s="14" t="s">
        <v>22521</v>
      </c>
      <c r="I5651" s="14">
        <v>0.583</v>
      </c>
      <c r="J5651" s="14">
        <v>0.712</v>
      </c>
      <c r="K5651" s="14">
        <v>0.8687784740900312</v>
      </c>
      <c r="L5651" s="14">
        <v>0.0326</v>
      </c>
      <c r="M5651" s="14">
        <v>0.2</v>
      </c>
      <c r="N5651" s="14">
        <v>0.0</v>
      </c>
      <c r="O5651" s="14">
        <v>0.268</v>
      </c>
      <c r="P5651" s="14">
        <v>0.778</v>
      </c>
      <c r="Q5651" s="14">
        <v>94.051</v>
      </c>
      <c r="R5651" s="14">
        <v>2.0</v>
      </c>
      <c r="S5651" s="14">
        <v>0.0</v>
      </c>
      <c r="T5651" s="14" t="s">
        <v>1434</v>
      </c>
      <c r="U5651" s="14" t="s">
        <v>68</v>
      </c>
      <c r="V5651" s="16" t="s">
        <v>181</v>
      </c>
      <c r="W5651" s="17" t="s">
        <v>185</v>
      </c>
    </row>
    <row r="5652" ht="15.75" customHeight="1">
      <c r="A5652" s="14" t="s">
        <v>23976</v>
      </c>
      <c r="B5652" s="14" t="s">
        <v>23977</v>
      </c>
      <c r="C5652" s="14">
        <v>2021.0</v>
      </c>
      <c r="D5652" s="14">
        <v>71.0</v>
      </c>
      <c r="E5652" s="14">
        <v>209946.0</v>
      </c>
      <c r="F5652" s="14" t="s">
        <v>4278</v>
      </c>
      <c r="G5652" s="14" t="s">
        <v>9435</v>
      </c>
      <c r="H5652" s="14" t="s">
        <v>23978</v>
      </c>
      <c r="I5652" s="14">
        <v>0.437</v>
      </c>
      <c r="J5652" s="14">
        <v>0.384</v>
      </c>
      <c r="K5652" s="14">
        <v>0.7951575299810675</v>
      </c>
      <c r="L5652" s="14">
        <v>0.042</v>
      </c>
      <c r="M5652" s="14">
        <v>0.699</v>
      </c>
      <c r="N5652" s="14">
        <v>2.33E-5</v>
      </c>
      <c r="O5652" s="14">
        <v>0.121</v>
      </c>
      <c r="P5652" s="14">
        <v>0.181</v>
      </c>
      <c r="Q5652" s="14">
        <v>139.009</v>
      </c>
      <c r="R5652" s="14">
        <v>5.0</v>
      </c>
      <c r="S5652" s="14">
        <v>1.0</v>
      </c>
      <c r="T5652" s="14" t="s">
        <v>1434</v>
      </c>
      <c r="U5652" s="14" t="s">
        <v>35</v>
      </c>
      <c r="V5652" s="16" t="s">
        <v>58</v>
      </c>
      <c r="W5652" s="17" t="s">
        <v>251</v>
      </c>
    </row>
    <row r="5653" ht="15.75" customHeight="1">
      <c r="A5653" s="14" t="s">
        <v>23979</v>
      </c>
      <c r="B5653" s="14" t="s">
        <v>23980</v>
      </c>
      <c r="C5653" s="14">
        <v>2023.0</v>
      </c>
      <c r="D5653" s="14">
        <v>71.0</v>
      </c>
      <c r="E5653" s="14">
        <v>168599.0</v>
      </c>
      <c r="F5653" s="14" t="s">
        <v>4278</v>
      </c>
      <c r="G5653" s="14" t="s">
        <v>23018</v>
      </c>
      <c r="H5653" s="14" t="s">
        <v>23981</v>
      </c>
      <c r="I5653" s="14">
        <v>0.65</v>
      </c>
      <c r="J5653" s="14">
        <v>0.679</v>
      </c>
      <c r="K5653" s="14">
        <v>0.8556242379985108</v>
      </c>
      <c r="L5653" s="14">
        <v>0.0477</v>
      </c>
      <c r="M5653" s="14">
        <v>0.286</v>
      </c>
      <c r="N5653" s="14">
        <v>0.0</v>
      </c>
      <c r="O5653" s="14">
        <v>0.136</v>
      </c>
      <c r="P5653" s="14">
        <v>0.256</v>
      </c>
      <c r="Q5653" s="14">
        <v>106.059</v>
      </c>
      <c r="R5653" s="14">
        <v>1.0</v>
      </c>
      <c r="S5653" s="14">
        <v>0.0</v>
      </c>
      <c r="T5653" s="14" t="s">
        <v>1434</v>
      </c>
      <c r="U5653" s="14" t="s">
        <v>35</v>
      </c>
      <c r="V5653" s="16" t="s">
        <v>36</v>
      </c>
      <c r="W5653" s="17" t="s">
        <v>251</v>
      </c>
    </row>
    <row r="5654" ht="15.75" customHeight="1">
      <c r="A5654" s="14" t="s">
        <v>23982</v>
      </c>
      <c r="B5654" s="14" t="s">
        <v>23983</v>
      </c>
      <c r="C5654" s="14">
        <v>2024.0</v>
      </c>
      <c r="D5654" s="14">
        <v>71.0</v>
      </c>
      <c r="E5654" s="14">
        <v>167748.0</v>
      </c>
      <c r="F5654" s="14" t="s">
        <v>4278</v>
      </c>
      <c r="G5654" s="14" t="s">
        <v>23428</v>
      </c>
      <c r="H5654" s="14" t="s">
        <v>23429</v>
      </c>
      <c r="I5654" s="14">
        <v>0.597</v>
      </c>
      <c r="J5654" s="14">
        <v>0.553</v>
      </c>
      <c r="K5654" s="14">
        <v>0.8129959574612755</v>
      </c>
      <c r="L5654" s="14">
        <v>0.132</v>
      </c>
      <c r="M5654" s="14">
        <v>0.175</v>
      </c>
      <c r="N5654" s="14">
        <v>0.0</v>
      </c>
      <c r="O5654" s="14">
        <v>0.112</v>
      </c>
      <c r="P5654" s="14">
        <v>0.22</v>
      </c>
      <c r="Q5654" s="14">
        <v>144.064</v>
      </c>
      <c r="R5654" s="14">
        <v>0.0</v>
      </c>
      <c r="S5654" s="14">
        <v>1.0</v>
      </c>
      <c r="T5654" s="14" t="s">
        <v>1434</v>
      </c>
      <c r="U5654" s="14" t="s">
        <v>35</v>
      </c>
      <c r="V5654" s="16" t="s">
        <v>36</v>
      </c>
      <c r="W5654" s="17" t="s">
        <v>251</v>
      </c>
    </row>
    <row r="5655" ht="15.75" customHeight="1">
      <c r="A5655" s="14" t="s">
        <v>23984</v>
      </c>
      <c r="B5655" s="14" t="s">
        <v>23985</v>
      </c>
      <c r="C5655" s="14">
        <v>2020.0</v>
      </c>
      <c r="D5655" s="14">
        <v>71.0</v>
      </c>
      <c r="E5655" s="14">
        <v>127546.0</v>
      </c>
      <c r="F5655" s="14" t="s">
        <v>14698</v>
      </c>
      <c r="G5655" s="14" t="s">
        <v>101</v>
      </c>
      <c r="H5655" s="14" t="s">
        <v>23986</v>
      </c>
      <c r="I5655" s="14">
        <v>0.548</v>
      </c>
      <c r="J5655" s="14">
        <v>0.732</v>
      </c>
      <c r="K5655" s="14">
        <v>0.8535922828299021</v>
      </c>
      <c r="L5655" s="14">
        <v>0.336</v>
      </c>
      <c r="M5655" s="14">
        <v>0.125</v>
      </c>
      <c r="N5655" s="14">
        <v>0.0</v>
      </c>
      <c r="O5655" s="14">
        <v>0.269</v>
      </c>
      <c r="P5655" s="14">
        <v>0.612</v>
      </c>
      <c r="Q5655" s="14">
        <v>142.791</v>
      </c>
      <c r="R5655" s="14">
        <v>11.0</v>
      </c>
      <c r="S5655" s="14">
        <v>0.0</v>
      </c>
      <c r="T5655" s="14" t="s">
        <v>1434</v>
      </c>
      <c r="U5655" s="14" t="s">
        <v>35</v>
      </c>
      <c r="V5655" s="16" t="s">
        <v>407</v>
      </c>
      <c r="W5655" s="17" t="s">
        <v>185</v>
      </c>
    </row>
    <row r="5656" ht="15.75" customHeight="1">
      <c r="A5656" s="14" t="s">
        <v>13093</v>
      </c>
      <c r="B5656" s="14" t="s">
        <v>13094</v>
      </c>
      <c r="C5656" s="14">
        <v>2013.0</v>
      </c>
      <c r="D5656" s="14">
        <v>71.0</v>
      </c>
      <c r="E5656" s="14">
        <v>252760.0</v>
      </c>
      <c r="F5656" s="14" t="s">
        <v>880</v>
      </c>
      <c r="G5656" s="14" t="s">
        <v>1822</v>
      </c>
      <c r="H5656" s="14" t="s">
        <v>8904</v>
      </c>
      <c r="I5656" s="14">
        <v>0.806</v>
      </c>
      <c r="J5656" s="14">
        <v>0.932</v>
      </c>
      <c r="K5656" s="14">
        <v>0.9268282249069189</v>
      </c>
      <c r="L5656" s="14">
        <v>0.0684</v>
      </c>
      <c r="M5656" s="14">
        <v>0.24</v>
      </c>
      <c r="N5656" s="14">
        <v>0.0</v>
      </c>
      <c r="O5656" s="14">
        <v>0.216</v>
      </c>
      <c r="P5656" s="14">
        <v>0.792</v>
      </c>
      <c r="Q5656" s="14">
        <v>106.021</v>
      </c>
      <c r="R5656" s="14">
        <v>2.0</v>
      </c>
      <c r="S5656" s="14">
        <v>0.0</v>
      </c>
      <c r="T5656" s="14" t="s">
        <v>104</v>
      </c>
      <c r="U5656" s="14" t="s">
        <v>35</v>
      </c>
      <c r="V5656" s="16" t="s">
        <v>181</v>
      </c>
      <c r="W5656" s="17" t="s">
        <v>185</v>
      </c>
    </row>
    <row r="5657" ht="15.75" customHeight="1">
      <c r="A5657" s="14" t="s">
        <v>13095</v>
      </c>
      <c r="B5657" s="14" t="s">
        <v>8574</v>
      </c>
      <c r="C5657" s="14">
        <v>1983.0</v>
      </c>
      <c r="D5657" s="14">
        <v>71.0</v>
      </c>
      <c r="E5657" s="14">
        <v>215400.0</v>
      </c>
      <c r="F5657" s="14" t="s">
        <v>5506</v>
      </c>
      <c r="G5657" s="14" t="s">
        <v>13096</v>
      </c>
      <c r="H5657" s="14" t="s">
        <v>13097</v>
      </c>
      <c r="I5657" s="14">
        <v>0.628</v>
      </c>
      <c r="J5657" s="14">
        <v>0.907</v>
      </c>
      <c r="K5657" s="14">
        <v>0.8451436271288445</v>
      </c>
      <c r="L5657" s="14">
        <v>0.0412</v>
      </c>
      <c r="M5657" s="14">
        <v>0.0471</v>
      </c>
      <c r="N5657" s="14">
        <v>0.0579</v>
      </c>
      <c r="O5657" s="14">
        <v>0.0635</v>
      </c>
      <c r="P5657" s="14">
        <v>0.954</v>
      </c>
      <c r="Q5657" s="14">
        <v>118.72</v>
      </c>
      <c r="R5657" s="14">
        <v>4.0</v>
      </c>
      <c r="S5657" s="14">
        <v>1.0</v>
      </c>
      <c r="T5657" s="14" t="s">
        <v>103</v>
      </c>
      <c r="U5657" s="14" t="s">
        <v>35</v>
      </c>
      <c r="V5657" s="16" t="s">
        <v>819</v>
      </c>
      <c r="W5657" s="17" t="s">
        <v>185</v>
      </c>
    </row>
    <row r="5658" ht="15.75" customHeight="1">
      <c r="A5658" s="14" t="s">
        <v>23987</v>
      </c>
      <c r="B5658" s="14" t="s">
        <v>23988</v>
      </c>
      <c r="C5658" s="14">
        <v>2019.0</v>
      </c>
      <c r="D5658" s="14">
        <v>71.0</v>
      </c>
      <c r="E5658" s="14">
        <v>225933.0</v>
      </c>
      <c r="F5658" s="14" t="s">
        <v>21032</v>
      </c>
      <c r="G5658" s="14" t="s">
        <v>21033</v>
      </c>
      <c r="H5658" s="14" t="s">
        <v>23989</v>
      </c>
      <c r="I5658" s="14">
        <v>0.746</v>
      </c>
      <c r="J5658" s="14">
        <v>0.7</v>
      </c>
      <c r="K5658" s="14">
        <v>0.8746176715745597</v>
      </c>
      <c r="L5658" s="14">
        <v>0.341</v>
      </c>
      <c r="M5658" s="14">
        <v>0.136</v>
      </c>
      <c r="N5658" s="14">
        <v>1.59E-4</v>
      </c>
      <c r="O5658" s="14">
        <v>0.11</v>
      </c>
      <c r="P5658" s="14">
        <v>0.619</v>
      </c>
      <c r="Q5658" s="14">
        <v>176.04</v>
      </c>
      <c r="R5658" s="14">
        <v>0.0</v>
      </c>
      <c r="S5658" s="14">
        <v>1.0</v>
      </c>
      <c r="T5658" s="14" t="s">
        <v>1264</v>
      </c>
      <c r="U5658" s="14" t="s">
        <v>35</v>
      </c>
      <c r="V5658" s="16" t="s">
        <v>407</v>
      </c>
      <c r="W5658" s="17" t="s">
        <v>185</v>
      </c>
    </row>
    <row r="5659" ht="15.75" customHeight="1">
      <c r="A5659" s="14" t="s">
        <v>23990</v>
      </c>
      <c r="B5659" s="14" t="s">
        <v>23991</v>
      </c>
      <c r="C5659" s="14">
        <v>2019.0</v>
      </c>
      <c r="D5659" s="14">
        <v>71.0</v>
      </c>
      <c r="E5659" s="14">
        <v>199711.0</v>
      </c>
      <c r="F5659" s="14" t="s">
        <v>12108</v>
      </c>
      <c r="G5659" s="14" t="s">
        <v>12109</v>
      </c>
      <c r="H5659" s="14" t="s">
        <v>23991</v>
      </c>
      <c r="I5659" s="14">
        <v>0.879</v>
      </c>
      <c r="J5659" s="14">
        <v>0.703</v>
      </c>
      <c r="K5659" s="14">
        <v>0.884242722373233</v>
      </c>
      <c r="L5659" s="14">
        <v>0.0701</v>
      </c>
      <c r="M5659" s="14">
        <v>0.143</v>
      </c>
      <c r="N5659" s="14">
        <v>0.0</v>
      </c>
      <c r="O5659" s="14">
        <v>0.0569</v>
      </c>
      <c r="P5659" s="14">
        <v>0.788</v>
      </c>
      <c r="Q5659" s="14">
        <v>94.0</v>
      </c>
      <c r="R5659" s="14">
        <v>1.0</v>
      </c>
      <c r="S5659" s="14">
        <v>1.0</v>
      </c>
      <c r="T5659" s="14" t="s">
        <v>1264</v>
      </c>
      <c r="U5659" s="14" t="s">
        <v>35</v>
      </c>
      <c r="V5659" s="16" t="s">
        <v>181</v>
      </c>
      <c r="W5659" s="17" t="s">
        <v>185</v>
      </c>
    </row>
    <row r="5660" ht="15.75" customHeight="1">
      <c r="A5660" s="14" t="s">
        <v>23992</v>
      </c>
      <c r="B5660" s="14" t="s">
        <v>23993</v>
      </c>
      <c r="C5660" s="14">
        <v>2017.0</v>
      </c>
      <c r="D5660" s="14">
        <v>71.0</v>
      </c>
      <c r="E5660" s="14">
        <v>207680.0</v>
      </c>
      <c r="F5660" s="14" t="s">
        <v>8568</v>
      </c>
      <c r="G5660" s="14" t="s">
        <v>8569</v>
      </c>
      <c r="H5660" s="14" t="s">
        <v>23994</v>
      </c>
      <c r="I5660" s="14">
        <v>0.688</v>
      </c>
      <c r="J5660" s="14">
        <v>0.822</v>
      </c>
      <c r="K5660" s="14">
        <v>0.9038136589972021</v>
      </c>
      <c r="L5660" s="14">
        <v>0.0537</v>
      </c>
      <c r="M5660" s="14">
        <v>0.0642</v>
      </c>
      <c r="N5660" s="14">
        <v>0.0</v>
      </c>
      <c r="O5660" s="14">
        <v>0.241</v>
      </c>
      <c r="P5660" s="14">
        <v>0.66</v>
      </c>
      <c r="Q5660" s="14">
        <v>91.01</v>
      </c>
      <c r="R5660" s="14">
        <v>0.0</v>
      </c>
      <c r="S5660" s="14">
        <v>1.0</v>
      </c>
      <c r="T5660" s="14" t="s">
        <v>1264</v>
      </c>
      <c r="U5660" s="14" t="s">
        <v>35</v>
      </c>
      <c r="V5660" s="16" t="s">
        <v>407</v>
      </c>
      <c r="W5660" s="17" t="s">
        <v>185</v>
      </c>
    </row>
    <row r="5661" ht="15.75" customHeight="1">
      <c r="A5661" s="14" t="s">
        <v>13098</v>
      </c>
      <c r="B5661" s="14" t="s">
        <v>13099</v>
      </c>
      <c r="C5661" s="14">
        <v>2009.0</v>
      </c>
      <c r="D5661" s="14">
        <v>71.0</v>
      </c>
      <c r="E5661" s="14">
        <v>343786.0</v>
      </c>
      <c r="F5661" s="14" t="s">
        <v>880</v>
      </c>
      <c r="G5661" s="14" t="s">
        <v>1822</v>
      </c>
      <c r="H5661" s="14" t="s">
        <v>13101</v>
      </c>
      <c r="I5661" s="14">
        <v>0.738</v>
      </c>
      <c r="J5661" s="14">
        <v>0.798</v>
      </c>
      <c r="K5661" s="14">
        <v>0.8319680020355494</v>
      </c>
      <c r="L5661" s="14">
        <v>0.0334</v>
      </c>
      <c r="M5661" s="14">
        <v>0.32</v>
      </c>
      <c r="N5661" s="14">
        <v>5.15E-6</v>
      </c>
      <c r="O5661" s="14">
        <v>0.31</v>
      </c>
      <c r="P5661" s="14">
        <v>0.793</v>
      </c>
      <c r="Q5661" s="14">
        <v>123.01</v>
      </c>
      <c r="R5661" s="14">
        <v>0.0</v>
      </c>
      <c r="S5661" s="14">
        <v>1.0</v>
      </c>
      <c r="T5661" s="14" t="s">
        <v>104</v>
      </c>
      <c r="U5661" s="14" t="s">
        <v>35</v>
      </c>
      <c r="V5661" s="16" t="s">
        <v>181</v>
      </c>
      <c r="W5661" s="17" t="s">
        <v>185</v>
      </c>
    </row>
    <row r="5662" ht="15.75" customHeight="1">
      <c r="A5662" s="14" t="s">
        <v>13102</v>
      </c>
      <c r="B5662" s="14" t="s">
        <v>13103</v>
      </c>
      <c r="C5662" s="14">
        <v>2009.0</v>
      </c>
      <c r="D5662" s="14">
        <v>71.0</v>
      </c>
      <c r="E5662" s="14">
        <v>184015.0</v>
      </c>
      <c r="F5662" s="14" t="s">
        <v>11525</v>
      </c>
      <c r="G5662" s="14" t="s">
        <v>13104</v>
      </c>
      <c r="H5662" s="14" t="s">
        <v>13105</v>
      </c>
      <c r="I5662" s="14">
        <v>0.801</v>
      </c>
      <c r="J5662" s="14">
        <v>0.786</v>
      </c>
      <c r="K5662" s="14">
        <v>0.8936111051506084</v>
      </c>
      <c r="L5662" s="14">
        <v>0.0322</v>
      </c>
      <c r="M5662" s="14">
        <v>0.0439</v>
      </c>
      <c r="N5662" s="14">
        <v>0.0346</v>
      </c>
      <c r="O5662" s="14">
        <v>0.104</v>
      </c>
      <c r="P5662" s="14">
        <v>0.549</v>
      </c>
      <c r="Q5662" s="14">
        <v>127.06</v>
      </c>
      <c r="R5662" s="14">
        <v>9.0</v>
      </c>
      <c r="S5662" s="14">
        <v>1.0</v>
      </c>
      <c r="T5662" s="14" t="s">
        <v>103</v>
      </c>
      <c r="U5662" s="14" t="s">
        <v>35</v>
      </c>
      <c r="V5662" s="16" t="s">
        <v>333</v>
      </c>
      <c r="W5662" s="17" t="s">
        <v>185</v>
      </c>
    </row>
    <row r="5663" ht="15.75" customHeight="1">
      <c r="A5663" s="14" t="s">
        <v>13106</v>
      </c>
      <c r="B5663" s="14" t="s">
        <v>13108</v>
      </c>
      <c r="C5663" s="14">
        <v>2016.0</v>
      </c>
      <c r="D5663" s="14">
        <v>71.0</v>
      </c>
      <c r="E5663" s="14">
        <v>185360.0</v>
      </c>
      <c r="F5663" s="14" t="s">
        <v>13109</v>
      </c>
      <c r="G5663" s="14" t="s">
        <v>6730</v>
      </c>
      <c r="H5663" s="14" t="s">
        <v>13108</v>
      </c>
      <c r="I5663" s="14">
        <v>0.608</v>
      </c>
      <c r="J5663" s="14">
        <v>0.798</v>
      </c>
      <c r="K5663" s="14">
        <v>0.8655701238238067</v>
      </c>
      <c r="L5663" s="14">
        <v>0.0432</v>
      </c>
      <c r="M5663" s="14">
        <v>0.0736</v>
      </c>
      <c r="N5663" s="14">
        <v>0.0</v>
      </c>
      <c r="O5663" s="14">
        <v>0.156</v>
      </c>
      <c r="P5663" s="14">
        <v>0.5</v>
      </c>
      <c r="Q5663" s="14">
        <v>92.95</v>
      </c>
      <c r="R5663" s="14">
        <v>6.0</v>
      </c>
      <c r="S5663" s="14">
        <v>0.0</v>
      </c>
      <c r="T5663" s="14" t="s">
        <v>103</v>
      </c>
      <c r="U5663" s="14" t="s">
        <v>35</v>
      </c>
      <c r="V5663" s="16" t="s">
        <v>333</v>
      </c>
      <c r="W5663" s="17" t="s">
        <v>185</v>
      </c>
    </row>
    <row r="5664" ht="15.75" customHeight="1">
      <c r="A5664" s="14" t="s">
        <v>23995</v>
      </c>
      <c r="B5664" s="14" t="s">
        <v>23996</v>
      </c>
      <c r="C5664" s="14">
        <v>2001.0</v>
      </c>
      <c r="D5664" s="14">
        <v>71.0</v>
      </c>
      <c r="E5664" s="14">
        <v>211120.0</v>
      </c>
      <c r="F5664" s="14" t="s">
        <v>7459</v>
      </c>
      <c r="G5664" s="14" t="s">
        <v>23997</v>
      </c>
      <c r="H5664" s="14" t="s">
        <v>23998</v>
      </c>
      <c r="I5664" s="14">
        <v>0.797</v>
      </c>
      <c r="J5664" s="14">
        <v>0.75</v>
      </c>
      <c r="K5664" s="14">
        <v>0.7740893632328603</v>
      </c>
      <c r="L5664" s="14">
        <v>0.247</v>
      </c>
      <c r="M5664" s="14">
        <v>0.533</v>
      </c>
      <c r="N5664" s="14">
        <v>0.108</v>
      </c>
      <c r="O5664" s="14">
        <v>0.095</v>
      </c>
      <c r="P5664" s="14">
        <v>0.74</v>
      </c>
      <c r="Q5664" s="14">
        <v>177.87</v>
      </c>
      <c r="R5664" s="14">
        <v>0.0</v>
      </c>
      <c r="S5664" s="14">
        <v>1.0</v>
      </c>
      <c r="T5664" s="14" t="s">
        <v>1264</v>
      </c>
      <c r="U5664" s="14" t="s">
        <v>35</v>
      </c>
      <c r="V5664" s="16" t="s">
        <v>181</v>
      </c>
      <c r="W5664" s="17" t="s">
        <v>185</v>
      </c>
    </row>
    <row r="5665" ht="15.75" customHeight="1">
      <c r="A5665" s="14" t="s">
        <v>13113</v>
      </c>
      <c r="B5665" s="14" t="s">
        <v>13114</v>
      </c>
      <c r="C5665" s="14">
        <v>1957.0</v>
      </c>
      <c r="D5665" s="14">
        <v>71.0</v>
      </c>
      <c r="E5665" s="14">
        <v>171466.0</v>
      </c>
      <c r="F5665" s="14" t="s">
        <v>13115</v>
      </c>
      <c r="G5665" s="14" t="s">
        <v>13116</v>
      </c>
      <c r="H5665" s="14" t="s">
        <v>13118</v>
      </c>
      <c r="I5665" s="14">
        <v>0.556</v>
      </c>
      <c r="J5665" s="14">
        <v>0.61</v>
      </c>
      <c r="K5665" s="14">
        <v>0.8733343314680699</v>
      </c>
      <c r="L5665" s="14">
        <v>0.213</v>
      </c>
      <c r="M5665" s="14">
        <v>0.833</v>
      </c>
      <c r="N5665" s="14">
        <v>2.22E-6</v>
      </c>
      <c r="O5665" s="14">
        <v>0.258</v>
      </c>
      <c r="P5665" s="14">
        <v>0.665</v>
      </c>
      <c r="Q5665" s="14">
        <v>199.37</v>
      </c>
      <c r="R5665" s="14">
        <v>9.0</v>
      </c>
      <c r="S5665" s="14">
        <v>1.0</v>
      </c>
      <c r="T5665" s="14" t="s">
        <v>103</v>
      </c>
      <c r="U5665" s="14" t="s">
        <v>35</v>
      </c>
      <c r="V5665" s="16" t="s">
        <v>407</v>
      </c>
      <c r="W5665" s="17" t="s">
        <v>185</v>
      </c>
    </row>
    <row r="5666" ht="15.75" customHeight="1">
      <c r="A5666" s="14" t="s">
        <v>8715</v>
      </c>
      <c r="B5666" s="14" t="s">
        <v>8716</v>
      </c>
      <c r="C5666" s="14">
        <v>1987.0</v>
      </c>
      <c r="D5666" s="14">
        <v>71.0</v>
      </c>
      <c r="E5666" s="14">
        <v>337505.0</v>
      </c>
      <c r="F5666" s="14" t="s">
        <v>8717</v>
      </c>
      <c r="G5666" s="14" t="s">
        <v>8718</v>
      </c>
      <c r="H5666" s="14" t="s">
        <v>8719</v>
      </c>
      <c r="I5666" s="14">
        <v>0.49</v>
      </c>
      <c r="J5666" s="14">
        <v>0.724</v>
      </c>
      <c r="K5666" s="14">
        <v>0.7695548948565963</v>
      </c>
      <c r="L5666" s="14">
        <v>0.0366</v>
      </c>
      <c r="M5666" s="14">
        <v>0.00976</v>
      </c>
      <c r="N5666" s="14">
        <v>0.0046</v>
      </c>
      <c r="O5666" s="14">
        <v>0.159</v>
      </c>
      <c r="P5666" s="14">
        <v>0.292</v>
      </c>
      <c r="Q5666" s="14">
        <v>125.81</v>
      </c>
      <c r="R5666" s="14">
        <v>2.0</v>
      </c>
      <c r="S5666" s="14">
        <v>1.0</v>
      </c>
      <c r="T5666" s="14" t="s">
        <v>103</v>
      </c>
      <c r="U5666" s="14" t="s">
        <v>35</v>
      </c>
      <c r="V5666" s="16" t="s">
        <v>36</v>
      </c>
      <c r="W5666" s="17" t="s">
        <v>251</v>
      </c>
    </row>
    <row r="5667" ht="15.75" customHeight="1">
      <c r="A5667" s="14" t="s">
        <v>13121</v>
      </c>
      <c r="B5667" s="14" t="s">
        <v>13123</v>
      </c>
      <c r="C5667" s="14">
        <v>1985.0</v>
      </c>
      <c r="D5667" s="14">
        <v>71.0</v>
      </c>
      <c r="E5667" s="14">
        <v>199666.0</v>
      </c>
      <c r="F5667" s="14" t="s">
        <v>13124</v>
      </c>
      <c r="G5667" s="14" t="s">
        <v>13125</v>
      </c>
      <c r="H5667" s="14" t="s">
        <v>13126</v>
      </c>
      <c r="I5667" s="14">
        <v>0.567</v>
      </c>
      <c r="J5667" s="14">
        <v>0.943</v>
      </c>
      <c r="K5667" s="14">
        <v>0.8035420186768008</v>
      </c>
      <c r="L5667" s="14">
        <v>0.0387</v>
      </c>
      <c r="M5667" s="14">
        <v>0.0312</v>
      </c>
      <c r="N5667" s="14">
        <v>0.0965</v>
      </c>
      <c r="O5667" s="14">
        <v>0.544</v>
      </c>
      <c r="P5667" s="14">
        <v>0.965</v>
      </c>
      <c r="Q5667" s="14">
        <v>128.21</v>
      </c>
      <c r="R5667" s="14">
        <v>6.0</v>
      </c>
      <c r="S5667" s="14">
        <v>0.0</v>
      </c>
      <c r="T5667" s="14" t="s">
        <v>103</v>
      </c>
      <c r="U5667" s="14" t="s">
        <v>35</v>
      </c>
      <c r="V5667" s="16" t="s">
        <v>819</v>
      </c>
      <c r="W5667" s="17" t="s">
        <v>185</v>
      </c>
    </row>
    <row r="5668" ht="15.75" customHeight="1">
      <c r="A5668" s="14" t="s">
        <v>13127</v>
      </c>
      <c r="B5668" s="14" t="s">
        <v>13128</v>
      </c>
      <c r="C5668" s="14">
        <v>2007.0</v>
      </c>
      <c r="D5668" s="14">
        <v>71.0</v>
      </c>
      <c r="E5668" s="14">
        <v>261013.0</v>
      </c>
      <c r="F5668" s="14" t="s">
        <v>4270</v>
      </c>
      <c r="G5668" s="14" t="s">
        <v>8480</v>
      </c>
      <c r="H5668" s="14" t="s">
        <v>10965</v>
      </c>
      <c r="I5668" s="14">
        <v>0.829</v>
      </c>
      <c r="J5668" s="14">
        <v>0.852</v>
      </c>
      <c r="K5668" s="14">
        <v>0.8589823112771592</v>
      </c>
      <c r="L5668" s="14">
        <v>0.0477</v>
      </c>
      <c r="M5668" s="14">
        <v>0.00698</v>
      </c>
      <c r="N5668" s="14">
        <v>2.78E-4</v>
      </c>
      <c r="O5668" s="14">
        <v>0.055</v>
      </c>
      <c r="P5668" s="14">
        <v>0.912</v>
      </c>
      <c r="Q5668" s="14">
        <v>131.99</v>
      </c>
      <c r="R5668" s="14">
        <v>6.0</v>
      </c>
      <c r="S5668" s="14">
        <v>1.0</v>
      </c>
      <c r="T5668" s="14" t="s">
        <v>104</v>
      </c>
      <c r="U5668" s="14" t="s">
        <v>94</v>
      </c>
      <c r="V5668" s="16" t="s">
        <v>819</v>
      </c>
      <c r="W5668" s="17" t="s">
        <v>185</v>
      </c>
    </row>
    <row r="5669" ht="15.75" customHeight="1">
      <c r="A5669" s="14" t="s">
        <v>13129</v>
      </c>
      <c r="B5669" s="14" t="s">
        <v>13130</v>
      </c>
      <c r="C5669" s="14">
        <v>2001.0</v>
      </c>
      <c r="D5669" s="14">
        <v>71.0</v>
      </c>
      <c r="E5669" s="14">
        <v>242586.0</v>
      </c>
      <c r="F5669" s="14" t="s">
        <v>11737</v>
      </c>
      <c r="G5669" s="14" t="s">
        <v>13132</v>
      </c>
      <c r="H5669" s="14" t="s">
        <v>13133</v>
      </c>
      <c r="I5669" s="14">
        <v>0.772</v>
      </c>
      <c r="J5669" s="14">
        <v>0.665</v>
      </c>
      <c r="K5669" s="14">
        <v>0.8900605308559866</v>
      </c>
      <c r="L5669" s="14">
        <v>0.0349</v>
      </c>
      <c r="M5669" s="14">
        <v>0.0136</v>
      </c>
      <c r="N5669" s="14">
        <v>0.012</v>
      </c>
      <c r="O5669" s="14">
        <v>0.0905</v>
      </c>
      <c r="P5669" s="14">
        <v>0.838</v>
      </c>
      <c r="Q5669" s="14">
        <v>115.14</v>
      </c>
      <c r="R5669" s="14">
        <v>8.0</v>
      </c>
      <c r="S5669" s="14">
        <v>1.0</v>
      </c>
      <c r="T5669" s="14" t="s">
        <v>103</v>
      </c>
      <c r="U5669" s="14" t="s">
        <v>94</v>
      </c>
      <c r="V5669" s="16" t="s">
        <v>560</v>
      </c>
      <c r="W5669" s="17" t="s">
        <v>185</v>
      </c>
    </row>
    <row r="5670" ht="15.75" customHeight="1">
      <c r="A5670" s="14" t="s">
        <v>23999</v>
      </c>
      <c r="B5670" s="14" t="s">
        <v>24000</v>
      </c>
      <c r="C5670" s="14">
        <v>1996.0</v>
      </c>
      <c r="D5670" s="14">
        <v>71.0</v>
      </c>
      <c r="E5670" s="14">
        <v>225080.0</v>
      </c>
      <c r="F5670" s="14" t="s">
        <v>23520</v>
      </c>
      <c r="G5670" s="14" t="s">
        <v>23599</v>
      </c>
      <c r="H5670" s="14" t="s">
        <v>24001</v>
      </c>
      <c r="I5670" s="14">
        <v>0.781</v>
      </c>
      <c r="J5670" s="14">
        <v>0.631</v>
      </c>
      <c r="K5670" s="14">
        <v>0.8116056723459114</v>
      </c>
      <c r="L5670" s="14">
        <v>0.0307</v>
      </c>
      <c r="M5670" s="14">
        <v>0.0533</v>
      </c>
      <c r="N5670" s="14">
        <v>0.00285</v>
      </c>
      <c r="O5670" s="14">
        <v>0.0827</v>
      </c>
      <c r="P5670" s="14">
        <v>0.909</v>
      </c>
      <c r="Q5670" s="14">
        <v>112.48</v>
      </c>
      <c r="R5670" s="14">
        <v>2.0</v>
      </c>
      <c r="S5670" s="14">
        <v>1.0</v>
      </c>
      <c r="T5670" s="14" t="s">
        <v>1264</v>
      </c>
      <c r="U5670" s="14" t="s">
        <v>94</v>
      </c>
      <c r="V5670" s="16" t="s">
        <v>819</v>
      </c>
      <c r="W5670" s="17" t="s">
        <v>185</v>
      </c>
    </row>
    <row r="5671" ht="15.75" customHeight="1">
      <c r="A5671" s="14" t="s">
        <v>8720</v>
      </c>
      <c r="B5671" s="14" t="s">
        <v>8722</v>
      </c>
      <c r="C5671" s="14">
        <v>2019.0</v>
      </c>
      <c r="D5671" s="77">
        <v>72.0</v>
      </c>
      <c r="E5671" s="14">
        <v>127663.0</v>
      </c>
      <c r="F5671" s="14" t="s">
        <v>424</v>
      </c>
      <c r="G5671" s="14" t="s">
        <v>3041</v>
      </c>
      <c r="H5671" s="14" t="s">
        <v>8725</v>
      </c>
      <c r="I5671" s="14">
        <v>0.356</v>
      </c>
      <c r="J5671" s="14">
        <v>0.391</v>
      </c>
      <c r="K5671" s="14">
        <v>0.9014608688019708</v>
      </c>
      <c r="L5671" s="14">
        <v>0.0294</v>
      </c>
      <c r="M5671" s="14">
        <v>0.848</v>
      </c>
      <c r="N5671" s="14">
        <v>0.00565</v>
      </c>
      <c r="O5671" s="14">
        <v>0.107</v>
      </c>
      <c r="P5671" s="14">
        <v>0.199</v>
      </c>
      <c r="Q5671" s="14">
        <v>135.586</v>
      </c>
      <c r="R5671" s="14">
        <v>3.0</v>
      </c>
      <c r="S5671" s="14">
        <v>0.0</v>
      </c>
      <c r="T5671" s="14" t="s">
        <v>34</v>
      </c>
      <c r="U5671" s="14" t="s">
        <v>35</v>
      </c>
      <c r="V5671" s="16" t="s">
        <v>58</v>
      </c>
      <c r="W5671" s="17" t="s">
        <v>251</v>
      </c>
    </row>
    <row r="5672" ht="15.75" customHeight="1">
      <c r="A5672" s="14" t="s">
        <v>13134</v>
      </c>
      <c r="B5672" s="14" t="s">
        <v>13135</v>
      </c>
      <c r="C5672" s="14">
        <v>2022.0</v>
      </c>
      <c r="D5672" s="78">
        <v>72.0</v>
      </c>
      <c r="E5672" s="14">
        <v>275691.0</v>
      </c>
      <c r="F5672" s="14" t="s">
        <v>424</v>
      </c>
      <c r="G5672" s="14" t="s">
        <v>13137</v>
      </c>
      <c r="H5672" s="14" t="s">
        <v>13135</v>
      </c>
      <c r="I5672" s="14">
        <v>0.42</v>
      </c>
      <c r="J5672" s="14">
        <v>0.232</v>
      </c>
      <c r="K5672" s="14">
        <v>0.693388659536428</v>
      </c>
      <c r="L5672" s="14">
        <v>0.0428</v>
      </c>
      <c r="M5672" s="14">
        <v>0.921</v>
      </c>
      <c r="N5672" s="14">
        <v>2.95E-5</v>
      </c>
      <c r="O5672" s="14">
        <v>0.482</v>
      </c>
      <c r="P5672" s="14">
        <v>0.572</v>
      </c>
      <c r="Q5672" s="14">
        <v>131.257</v>
      </c>
      <c r="R5672" s="14">
        <v>2.0</v>
      </c>
      <c r="S5672" s="14">
        <v>1.0</v>
      </c>
      <c r="T5672" s="14" t="s">
        <v>34</v>
      </c>
      <c r="U5672" s="14" t="s">
        <v>35</v>
      </c>
      <c r="V5672" s="16" t="s">
        <v>333</v>
      </c>
      <c r="W5672" s="17" t="s">
        <v>185</v>
      </c>
    </row>
    <row r="5673" ht="15.75" customHeight="1">
      <c r="A5673" s="14" t="s">
        <v>8727</v>
      </c>
      <c r="B5673" s="14" t="s">
        <v>8728</v>
      </c>
      <c r="C5673" s="14">
        <v>2021.0</v>
      </c>
      <c r="D5673" s="77">
        <v>72.0</v>
      </c>
      <c r="E5673" s="14">
        <v>314000.0</v>
      </c>
      <c r="F5673" s="14" t="s">
        <v>26</v>
      </c>
      <c r="G5673" s="14" t="s">
        <v>1312</v>
      </c>
      <c r="H5673" s="14" t="s">
        <v>8728</v>
      </c>
      <c r="I5673" s="14">
        <v>0.47</v>
      </c>
      <c r="J5673" s="14">
        <v>0.441</v>
      </c>
      <c r="K5673" s="14">
        <v>0.8080978760548395</v>
      </c>
      <c r="L5673" s="14">
        <v>0.0318</v>
      </c>
      <c r="M5673" s="14">
        <v>0.767</v>
      </c>
      <c r="N5673" s="14">
        <v>2.21E-6</v>
      </c>
      <c r="O5673" s="14">
        <v>0.105</v>
      </c>
      <c r="P5673" s="14">
        <v>0.409</v>
      </c>
      <c r="Q5673" s="14">
        <v>129.728</v>
      </c>
      <c r="R5673" s="14">
        <v>8.0</v>
      </c>
      <c r="S5673" s="14">
        <v>0.0</v>
      </c>
      <c r="T5673" s="14" t="s">
        <v>34</v>
      </c>
      <c r="U5673" s="14" t="s">
        <v>35</v>
      </c>
      <c r="V5673" s="16" t="s">
        <v>54</v>
      </c>
      <c r="W5673" s="17" t="s">
        <v>251</v>
      </c>
    </row>
    <row r="5674" ht="15.75" customHeight="1">
      <c r="A5674" s="14" t="s">
        <v>8732</v>
      </c>
      <c r="B5674" s="14" t="s">
        <v>8733</v>
      </c>
      <c r="C5674" s="14">
        <v>2021.0</v>
      </c>
      <c r="D5674" s="78">
        <v>72.0</v>
      </c>
      <c r="E5674" s="14">
        <v>363049.0</v>
      </c>
      <c r="F5674" s="14" t="s">
        <v>450</v>
      </c>
      <c r="G5674" s="14" t="s">
        <v>1009</v>
      </c>
      <c r="H5674" s="14" t="s">
        <v>8733</v>
      </c>
      <c r="I5674" s="14">
        <v>0.39</v>
      </c>
      <c r="J5674" s="14">
        <v>0.493</v>
      </c>
      <c r="K5674" s="14">
        <v>0.8899108078435628</v>
      </c>
      <c r="L5674" s="14">
        <v>0.0329</v>
      </c>
      <c r="M5674" s="14">
        <v>0.848</v>
      </c>
      <c r="N5674" s="14">
        <v>1.61E-6</v>
      </c>
      <c r="O5674" s="14">
        <v>0.129</v>
      </c>
      <c r="P5674" s="14">
        <v>0.119</v>
      </c>
      <c r="Q5674" s="14">
        <v>139.864</v>
      </c>
      <c r="R5674" s="14">
        <v>4.0</v>
      </c>
      <c r="S5674" s="14">
        <v>0.0</v>
      </c>
      <c r="T5674" s="14" t="s">
        <v>34</v>
      </c>
      <c r="U5674" s="14" t="s">
        <v>68</v>
      </c>
      <c r="V5674" s="16" t="s">
        <v>58</v>
      </c>
      <c r="W5674" s="17" t="s">
        <v>251</v>
      </c>
    </row>
    <row r="5675" ht="15.75" customHeight="1">
      <c r="A5675" s="14" t="s">
        <v>13139</v>
      </c>
      <c r="B5675" s="14" t="s">
        <v>13141</v>
      </c>
      <c r="C5675" s="14">
        <v>2022.0</v>
      </c>
      <c r="D5675" s="77">
        <v>72.0</v>
      </c>
      <c r="E5675" s="14">
        <v>242500.0</v>
      </c>
      <c r="F5675" s="14" t="s">
        <v>341</v>
      </c>
      <c r="G5675" s="14" t="s">
        <v>13143</v>
      </c>
      <c r="H5675" s="14" t="s">
        <v>13144</v>
      </c>
      <c r="I5675" s="14">
        <v>0.539</v>
      </c>
      <c r="J5675" s="14">
        <v>0.732</v>
      </c>
      <c r="K5675" s="14">
        <v>0.8442025110507518</v>
      </c>
      <c r="L5675" s="14">
        <v>0.0721</v>
      </c>
      <c r="M5675" s="14">
        <v>0.0919</v>
      </c>
      <c r="N5675" s="14">
        <v>0.0</v>
      </c>
      <c r="O5675" s="14">
        <v>0.0807</v>
      </c>
      <c r="P5675" s="14">
        <v>0.531</v>
      </c>
      <c r="Q5675" s="14">
        <v>150.148</v>
      </c>
      <c r="R5675" s="14">
        <v>9.0</v>
      </c>
      <c r="S5675" s="14">
        <v>1.0</v>
      </c>
      <c r="T5675" s="14" t="s">
        <v>34</v>
      </c>
      <c r="U5675" s="14" t="s">
        <v>35</v>
      </c>
      <c r="V5675" s="16" t="s">
        <v>333</v>
      </c>
      <c r="W5675" s="17" t="s">
        <v>185</v>
      </c>
    </row>
    <row r="5676" ht="15.75" customHeight="1">
      <c r="A5676" s="14" t="s">
        <v>8736</v>
      </c>
      <c r="B5676" s="14" t="s">
        <v>8737</v>
      </c>
      <c r="C5676" s="14">
        <v>2020.0</v>
      </c>
      <c r="D5676" s="78">
        <v>72.0</v>
      </c>
      <c r="E5676" s="14">
        <v>340656.0</v>
      </c>
      <c r="F5676" s="14" t="s">
        <v>424</v>
      </c>
      <c r="G5676" s="14" t="s">
        <v>3041</v>
      </c>
      <c r="H5676" s="14" t="s">
        <v>3926</v>
      </c>
      <c r="I5676" s="14">
        <v>0.369</v>
      </c>
      <c r="J5676" s="14">
        <v>0.481</v>
      </c>
      <c r="K5676" s="14">
        <v>0.8001839453981524</v>
      </c>
      <c r="L5676" s="14">
        <v>0.0311</v>
      </c>
      <c r="M5676" s="14">
        <v>0.383</v>
      </c>
      <c r="N5676" s="14">
        <v>0.0</v>
      </c>
      <c r="O5676" s="14">
        <v>0.368</v>
      </c>
      <c r="P5676" s="14">
        <v>0.264</v>
      </c>
      <c r="Q5676" s="14">
        <v>129.594</v>
      </c>
      <c r="R5676" s="14">
        <v>11.0</v>
      </c>
      <c r="S5676" s="14">
        <v>1.0</v>
      </c>
      <c r="T5676" s="14" t="s">
        <v>34</v>
      </c>
      <c r="U5676" s="14" t="s">
        <v>68</v>
      </c>
      <c r="V5676" s="16" t="s">
        <v>36</v>
      </c>
      <c r="W5676" s="17" t="s">
        <v>251</v>
      </c>
    </row>
    <row r="5677" ht="15.75" customHeight="1">
      <c r="A5677" s="14" t="s">
        <v>8740</v>
      </c>
      <c r="B5677" s="14" t="s">
        <v>8741</v>
      </c>
      <c r="C5677" s="14">
        <v>2013.0</v>
      </c>
      <c r="D5677" s="77">
        <v>72.0</v>
      </c>
      <c r="E5677" s="14">
        <v>317486.0</v>
      </c>
      <c r="F5677" s="14" t="s">
        <v>341</v>
      </c>
      <c r="G5677" s="14" t="s">
        <v>8744</v>
      </c>
      <c r="H5677" s="14" t="s">
        <v>8745</v>
      </c>
      <c r="I5677" s="14">
        <v>0.428</v>
      </c>
      <c r="J5677" s="14">
        <v>0.685</v>
      </c>
      <c r="K5677" s="14">
        <v>0.8639231706871449</v>
      </c>
      <c r="L5677" s="14">
        <v>0.0407</v>
      </c>
      <c r="M5677" s="14">
        <v>0.0716</v>
      </c>
      <c r="N5677" s="14">
        <v>0.0</v>
      </c>
      <c r="O5677" s="14">
        <v>0.402</v>
      </c>
      <c r="P5677" s="14">
        <v>0.265</v>
      </c>
      <c r="Q5677" s="14">
        <v>160.103</v>
      </c>
      <c r="R5677" s="14">
        <v>1.0</v>
      </c>
      <c r="S5677" s="14">
        <v>1.0</v>
      </c>
      <c r="T5677" s="14" t="s">
        <v>34</v>
      </c>
      <c r="U5677" s="14" t="s">
        <v>35</v>
      </c>
      <c r="V5677" s="16" t="s">
        <v>36</v>
      </c>
      <c r="W5677" s="17" t="s">
        <v>251</v>
      </c>
    </row>
    <row r="5678" ht="15.75" customHeight="1">
      <c r="A5678" s="14" t="s">
        <v>8746</v>
      </c>
      <c r="B5678" s="14" t="s">
        <v>8747</v>
      </c>
      <c r="C5678" s="14">
        <v>2019.0</v>
      </c>
      <c r="D5678" s="78">
        <v>72.0</v>
      </c>
      <c r="E5678" s="14">
        <v>191973.0</v>
      </c>
      <c r="F5678" s="14" t="s">
        <v>3827</v>
      </c>
      <c r="G5678" s="14" t="s">
        <v>8748</v>
      </c>
      <c r="H5678" s="14" t="s">
        <v>8749</v>
      </c>
      <c r="I5678" s="14">
        <v>0.677</v>
      </c>
      <c r="J5678" s="14">
        <v>0.972</v>
      </c>
      <c r="K5678" s="14">
        <v>0.920026522342523</v>
      </c>
      <c r="L5678" s="14">
        <v>0.197</v>
      </c>
      <c r="M5678" s="14">
        <v>0.0181</v>
      </c>
      <c r="N5678" s="14">
        <v>0.00737</v>
      </c>
      <c r="O5678" s="14">
        <v>0.268</v>
      </c>
      <c r="P5678" s="14">
        <v>0.391</v>
      </c>
      <c r="Q5678" s="14">
        <v>160.079</v>
      </c>
      <c r="R5678" s="14">
        <v>4.0</v>
      </c>
      <c r="S5678" s="14">
        <v>0.0</v>
      </c>
      <c r="T5678" s="14" t="s">
        <v>34</v>
      </c>
      <c r="U5678" s="14" t="s">
        <v>35</v>
      </c>
      <c r="V5678" s="16" t="s">
        <v>45</v>
      </c>
      <c r="W5678" s="17" t="s">
        <v>251</v>
      </c>
    </row>
    <row r="5679" ht="15.75" customHeight="1">
      <c r="A5679" s="14" t="s">
        <v>13146</v>
      </c>
      <c r="B5679" s="14" t="s">
        <v>13147</v>
      </c>
      <c r="C5679" s="14">
        <v>2021.0</v>
      </c>
      <c r="D5679" s="77">
        <v>72.0</v>
      </c>
      <c r="E5679" s="14">
        <v>278666.0</v>
      </c>
      <c r="F5679" s="14" t="s">
        <v>26</v>
      </c>
      <c r="G5679" s="14" t="s">
        <v>586</v>
      </c>
      <c r="H5679" s="14" t="s">
        <v>13147</v>
      </c>
      <c r="I5679" s="14">
        <v>0.698</v>
      </c>
      <c r="J5679" s="14">
        <v>0.617</v>
      </c>
      <c r="K5679" s="14">
        <v>0.7672876606684644</v>
      </c>
      <c r="L5679" s="14">
        <v>0.0441</v>
      </c>
      <c r="M5679" s="14">
        <v>0.637</v>
      </c>
      <c r="N5679" s="14">
        <v>1.49E-6</v>
      </c>
      <c r="O5679" s="14">
        <v>0.0417</v>
      </c>
      <c r="P5679" s="14">
        <v>0.763</v>
      </c>
      <c r="Q5679" s="14">
        <v>89.982</v>
      </c>
      <c r="R5679" s="14">
        <v>1.0</v>
      </c>
      <c r="S5679" s="14">
        <v>0.0</v>
      </c>
      <c r="T5679" s="14" t="s">
        <v>34</v>
      </c>
      <c r="U5679" s="14" t="s">
        <v>35</v>
      </c>
      <c r="V5679" s="16" t="s">
        <v>181</v>
      </c>
      <c r="W5679" s="17" t="s">
        <v>185</v>
      </c>
    </row>
    <row r="5680" ht="15.75" customHeight="1">
      <c r="A5680" s="14" t="s">
        <v>8755</v>
      </c>
      <c r="B5680" s="14" t="s">
        <v>8756</v>
      </c>
      <c r="C5680" s="14">
        <v>2006.0</v>
      </c>
      <c r="D5680" s="78">
        <v>72.0</v>
      </c>
      <c r="E5680" s="14">
        <v>336053.0</v>
      </c>
      <c r="F5680" s="14" t="s">
        <v>341</v>
      </c>
      <c r="G5680" s="14" t="s">
        <v>1841</v>
      </c>
      <c r="H5680" s="14" t="s">
        <v>8757</v>
      </c>
      <c r="I5680" s="14">
        <v>0.49</v>
      </c>
      <c r="J5680" s="14">
        <v>0.991</v>
      </c>
      <c r="K5680" s="14">
        <v>0.9130964857674783</v>
      </c>
      <c r="L5680" s="14">
        <v>0.275</v>
      </c>
      <c r="M5680" s="14">
        <v>9.88E-4</v>
      </c>
      <c r="N5680" s="14">
        <v>0.00315</v>
      </c>
      <c r="O5680" s="14">
        <v>0.134</v>
      </c>
      <c r="P5680" s="14">
        <v>0.288</v>
      </c>
      <c r="Q5680" s="14">
        <v>134.13</v>
      </c>
      <c r="R5680" s="14">
        <v>6.0</v>
      </c>
      <c r="S5680" s="14">
        <v>1.0</v>
      </c>
      <c r="T5680" s="14" t="s">
        <v>34</v>
      </c>
      <c r="U5680" s="14" t="s">
        <v>35</v>
      </c>
      <c r="V5680" s="16" t="s">
        <v>36</v>
      </c>
      <c r="W5680" s="17" t="s">
        <v>251</v>
      </c>
    </row>
    <row r="5681" ht="15.75" customHeight="1">
      <c r="A5681" s="14" t="s">
        <v>8761</v>
      </c>
      <c r="B5681" s="14" t="s">
        <v>8762</v>
      </c>
      <c r="C5681" s="14">
        <v>2021.0</v>
      </c>
      <c r="D5681" s="77">
        <v>72.0</v>
      </c>
      <c r="E5681" s="14">
        <v>251111.0</v>
      </c>
      <c r="F5681" s="14" t="s">
        <v>413</v>
      </c>
      <c r="G5681" s="14" t="s">
        <v>8763</v>
      </c>
      <c r="H5681" s="14" t="s">
        <v>8762</v>
      </c>
      <c r="I5681" s="14">
        <v>0.653</v>
      </c>
      <c r="J5681" s="14">
        <v>0.364</v>
      </c>
      <c r="K5681" s="14">
        <v>0.7287446794702213</v>
      </c>
      <c r="L5681" s="14">
        <v>0.0282</v>
      </c>
      <c r="M5681" s="14">
        <v>0.78</v>
      </c>
      <c r="N5681" s="14">
        <v>0.0347</v>
      </c>
      <c r="O5681" s="14">
        <v>0.377</v>
      </c>
      <c r="P5681" s="14">
        <v>0.321</v>
      </c>
      <c r="Q5681" s="14">
        <v>108.006</v>
      </c>
      <c r="R5681" s="14">
        <v>0.0</v>
      </c>
      <c r="S5681" s="14">
        <v>0.0</v>
      </c>
      <c r="T5681" s="14" t="s">
        <v>34</v>
      </c>
      <c r="U5681" s="14" t="s">
        <v>35</v>
      </c>
      <c r="V5681" s="16" t="s">
        <v>45</v>
      </c>
      <c r="W5681" s="17" t="s">
        <v>251</v>
      </c>
    </row>
    <row r="5682" ht="15.75" customHeight="1">
      <c r="A5682" s="14" t="s">
        <v>8765</v>
      </c>
      <c r="B5682" s="14" t="s">
        <v>8766</v>
      </c>
      <c r="C5682" s="14">
        <v>2019.0</v>
      </c>
      <c r="D5682" s="78">
        <v>72.0</v>
      </c>
      <c r="E5682" s="14">
        <v>254680.0</v>
      </c>
      <c r="F5682" s="14" t="s">
        <v>341</v>
      </c>
      <c r="G5682" s="14" t="s">
        <v>3025</v>
      </c>
      <c r="H5682" s="14" t="s">
        <v>3025</v>
      </c>
      <c r="I5682" s="14">
        <v>0.5</v>
      </c>
      <c r="J5682" s="14">
        <v>0.733</v>
      </c>
      <c r="K5682" s="14">
        <v>0.8276046456734841</v>
      </c>
      <c r="L5682" s="14">
        <v>0.0316</v>
      </c>
      <c r="M5682" s="14">
        <v>5.03E-4</v>
      </c>
      <c r="N5682" s="14">
        <v>0.00815</v>
      </c>
      <c r="O5682" s="14">
        <v>0.0216</v>
      </c>
      <c r="P5682" s="14">
        <v>0.353</v>
      </c>
      <c r="Q5682" s="14">
        <v>104.088</v>
      </c>
      <c r="R5682" s="14">
        <v>1.0</v>
      </c>
      <c r="S5682" s="14">
        <v>0.0</v>
      </c>
      <c r="T5682" s="14" t="s">
        <v>34</v>
      </c>
      <c r="U5682" s="14" t="s">
        <v>35</v>
      </c>
      <c r="V5682" s="16" t="s">
        <v>45</v>
      </c>
      <c r="W5682" s="17" t="s">
        <v>251</v>
      </c>
    </row>
    <row r="5683" ht="15.75" customHeight="1">
      <c r="A5683" s="14" t="s">
        <v>13149</v>
      </c>
      <c r="B5683" s="14" t="s">
        <v>13150</v>
      </c>
      <c r="C5683" s="14">
        <v>2024.0</v>
      </c>
      <c r="D5683" s="77">
        <v>72.0</v>
      </c>
      <c r="E5683" s="14">
        <v>362926.0</v>
      </c>
      <c r="F5683" s="14" t="s">
        <v>401</v>
      </c>
      <c r="G5683" s="14" t="s">
        <v>1483</v>
      </c>
      <c r="H5683" s="14" t="s">
        <v>1485</v>
      </c>
      <c r="I5683" s="14">
        <v>0.468</v>
      </c>
      <c r="J5683" s="14">
        <v>0.706</v>
      </c>
      <c r="K5683" s="14">
        <v>0.8327166170976683</v>
      </c>
      <c r="L5683" s="14">
        <v>0.0398</v>
      </c>
      <c r="M5683" s="14">
        <v>0.255</v>
      </c>
      <c r="N5683" s="14">
        <v>0.0</v>
      </c>
      <c r="O5683" s="14">
        <v>0.273</v>
      </c>
      <c r="P5683" s="14">
        <v>0.615</v>
      </c>
      <c r="Q5683" s="14">
        <v>81.89</v>
      </c>
      <c r="R5683" s="14">
        <v>9.0</v>
      </c>
      <c r="S5683" s="14">
        <v>1.0</v>
      </c>
      <c r="T5683" s="14" t="s">
        <v>34</v>
      </c>
      <c r="U5683" s="14" t="s">
        <v>35</v>
      </c>
      <c r="V5683" s="16" t="s">
        <v>407</v>
      </c>
      <c r="W5683" s="17" t="s">
        <v>185</v>
      </c>
    </row>
    <row r="5684" ht="15.75" customHeight="1">
      <c r="A5684" s="14" t="s">
        <v>13151</v>
      </c>
      <c r="B5684" s="14" t="s">
        <v>13152</v>
      </c>
      <c r="C5684" s="14">
        <v>2020.0</v>
      </c>
      <c r="D5684" s="78">
        <v>72.0</v>
      </c>
      <c r="E5684" s="14">
        <v>233813.0</v>
      </c>
      <c r="F5684" s="14" t="s">
        <v>26</v>
      </c>
      <c r="G5684" s="14" t="s">
        <v>8476</v>
      </c>
      <c r="H5684" s="14" t="s">
        <v>8478</v>
      </c>
      <c r="I5684" s="14">
        <v>0.532</v>
      </c>
      <c r="J5684" s="14">
        <v>0.372</v>
      </c>
      <c r="K5684" s="14">
        <v>0.7759288173854956</v>
      </c>
      <c r="L5684" s="14">
        <v>0.029</v>
      </c>
      <c r="M5684" s="14">
        <v>0.738</v>
      </c>
      <c r="N5684" s="14">
        <v>0.0</v>
      </c>
      <c r="O5684" s="14">
        <v>0.111</v>
      </c>
      <c r="P5684" s="14">
        <v>0.597</v>
      </c>
      <c r="Q5684" s="14">
        <v>94.766</v>
      </c>
      <c r="R5684" s="14">
        <v>11.0</v>
      </c>
      <c r="S5684" s="14">
        <v>1.0</v>
      </c>
      <c r="T5684" s="14" t="s">
        <v>34</v>
      </c>
      <c r="U5684" s="14" t="s">
        <v>35</v>
      </c>
      <c r="V5684" s="16" t="s">
        <v>333</v>
      </c>
      <c r="W5684" s="17" t="s">
        <v>185</v>
      </c>
    </row>
    <row r="5685" ht="15.75" customHeight="1">
      <c r="A5685" s="14" t="s">
        <v>8771</v>
      </c>
      <c r="B5685" s="14" t="s">
        <v>8772</v>
      </c>
      <c r="C5685" s="14">
        <v>2021.0</v>
      </c>
      <c r="D5685" s="77">
        <v>72.0</v>
      </c>
      <c r="E5685" s="14">
        <v>206477.0</v>
      </c>
      <c r="F5685" s="14" t="s">
        <v>533</v>
      </c>
      <c r="G5685" s="14" t="s">
        <v>8774</v>
      </c>
      <c r="H5685" s="14" t="s">
        <v>8772</v>
      </c>
      <c r="I5685" s="14">
        <v>0.547</v>
      </c>
      <c r="J5685" s="14">
        <v>0.927</v>
      </c>
      <c r="K5685" s="14">
        <v>0.8805424250661874</v>
      </c>
      <c r="L5685" s="14">
        <v>0.327</v>
      </c>
      <c r="M5685" s="14">
        <v>0.374</v>
      </c>
      <c r="N5685" s="14">
        <v>0.0</v>
      </c>
      <c r="O5685" s="14">
        <v>0.0961</v>
      </c>
      <c r="P5685" s="14">
        <v>0.398</v>
      </c>
      <c r="Q5685" s="14">
        <v>149.666</v>
      </c>
      <c r="R5685" s="14">
        <v>6.0</v>
      </c>
      <c r="S5685" s="14">
        <v>0.0</v>
      </c>
      <c r="T5685" s="14" t="s">
        <v>34</v>
      </c>
      <c r="U5685" s="14" t="s">
        <v>35</v>
      </c>
      <c r="V5685" s="16" t="s">
        <v>45</v>
      </c>
      <c r="W5685" s="17" t="s">
        <v>251</v>
      </c>
    </row>
    <row r="5686" ht="15.75" customHeight="1">
      <c r="A5686" s="14" t="s">
        <v>13154</v>
      </c>
      <c r="B5686" s="14" t="s">
        <v>13155</v>
      </c>
      <c r="C5686" s="14">
        <v>2019.0</v>
      </c>
      <c r="D5686" s="78">
        <v>72.0</v>
      </c>
      <c r="E5686" s="14">
        <v>386626.0</v>
      </c>
      <c r="F5686" s="14" t="s">
        <v>306</v>
      </c>
      <c r="G5686" s="14" t="s">
        <v>4491</v>
      </c>
      <c r="H5686" s="14" t="s">
        <v>4492</v>
      </c>
      <c r="I5686" s="14">
        <v>0.329</v>
      </c>
      <c r="J5686" s="14">
        <v>0.681</v>
      </c>
      <c r="K5686" s="14">
        <v>0.7762282634103432</v>
      </c>
      <c r="L5686" s="14">
        <v>0.0897</v>
      </c>
      <c r="M5686" s="14">
        <v>0.933</v>
      </c>
      <c r="N5686" s="14">
        <v>0.0188</v>
      </c>
      <c r="O5686" s="14">
        <v>0.341</v>
      </c>
      <c r="P5686" s="14">
        <v>0.681</v>
      </c>
      <c r="Q5686" s="14">
        <v>151.429</v>
      </c>
      <c r="R5686" s="14">
        <v>3.0</v>
      </c>
      <c r="S5686" s="14">
        <v>1.0</v>
      </c>
      <c r="T5686" s="14" t="s">
        <v>34</v>
      </c>
      <c r="U5686" s="14" t="s">
        <v>35</v>
      </c>
      <c r="V5686" s="16" t="s">
        <v>407</v>
      </c>
      <c r="W5686" s="17" t="s">
        <v>185</v>
      </c>
    </row>
    <row r="5687" ht="15.75" customHeight="1">
      <c r="A5687" s="14" t="s">
        <v>8776</v>
      </c>
      <c r="B5687" s="14" t="s">
        <v>8777</v>
      </c>
      <c r="C5687" s="14">
        <v>2023.0</v>
      </c>
      <c r="D5687" s="77">
        <v>72.0</v>
      </c>
      <c r="E5687" s="14">
        <v>189381.0</v>
      </c>
      <c r="F5687" s="14" t="s">
        <v>413</v>
      </c>
      <c r="G5687" s="14" t="s">
        <v>8779</v>
      </c>
      <c r="H5687" s="14" t="s">
        <v>818</v>
      </c>
      <c r="I5687" s="14">
        <v>0.406</v>
      </c>
      <c r="J5687" s="14">
        <v>0.332</v>
      </c>
      <c r="K5687" s="14">
        <v>0.7578123328822148</v>
      </c>
      <c r="L5687" s="14">
        <v>0.0557</v>
      </c>
      <c r="M5687" s="14">
        <v>0.209</v>
      </c>
      <c r="N5687" s="14">
        <v>7.58E-4</v>
      </c>
      <c r="O5687" s="14">
        <v>0.12</v>
      </c>
      <c r="P5687" s="14">
        <v>0.312</v>
      </c>
      <c r="Q5687" s="14">
        <v>137.667</v>
      </c>
      <c r="R5687" s="14">
        <v>4.0</v>
      </c>
      <c r="S5687" s="14">
        <v>1.0</v>
      </c>
      <c r="T5687" s="14" t="s">
        <v>34</v>
      </c>
      <c r="U5687" s="14" t="s">
        <v>35</v>
      </c>
      <c r="V5687" s="16" t="s">
        <v>45</v>
      </c>
      <c r="W5687" s="17" t="s">
        <v>251</v>
      </c>
    </row>
    <row r="5688" ht="15.75" customHeight="1">
      <c r="A5688" s="14" t="s">
        <v>13157</v>
      </c>
      <c r="B5688" s="14" t="s">
        <v>13158</v>
      </c>
      <c r="C5688" s="14">
        <v>2023.0</v>
      </c>
      <c r="D5688" s="78">
        <v>72.0</v>
      </c>
      <c r="E5688" s="14">
        <v>167618.0</v>
      </c>
      <c r="F5688" s="14" t="s">
        <v>951</v>
      </c>
      <c r="G5688" s="14" t="s">
        <v>13160</v>
      </c>
      <c r="H5688" s="14" t="s">
        <v>1602</v>
      </c>
      <c r="I5688" s="14">
        <v>0.656</v>
      </c>
      <c r="J5688" s="14">
        <v>0.596</v>
      </c>
      <c r="K5688" s="14">
        <v>0.7604004020969692</v>
      </c>
      <c r="L5688" s="14">
        <v>0.0503</v>
      </c>
      <c r="M5688" s="14">
        <v>0.407</v>
      </c>
      <c r="N5688" s="14">
        <v>1.29E-5</v>
      </c>
      <c r="O5688" s="14">
        <v>0.107</v>
      </c>
      <c r="P5688" s="14">
        <v>0.512</v>
      </c>
      <c r="Q5688" s="14">
        <v>94.499</v>
      </c>
      <c r="R5688" s="14">
        <v>2.0</v>
      </c>
      <c r="S5688" s="14">
        <v>1.0</v>
      </c>
      <c r="T5688" s="14" t="s">
        <v>34</v>
      </c>
      <c r="U5688" s="14" t="s">
        <v>35</v>
      </c>
      <c r="V5688" s="16" t="s">
        <v>333</v>
      </c>
      <c r="W5688" s="17" t="s">
        <v>185</v>
      </c>
    </row>
    <row r="5689" ht="15.75" customHeight="1">
      <c r="A5689" s="14" t="s">
        <v>13161</v>
      </c>
      <c r="B5689" s="14" t="s">
        <v>13163</v>
      </c>
      <c r="C5689" s="14">
        <v>2021.0</v>
      </c>
      <c r="D5689" s="77">
        <v>72.0</v>
      </c>
      <c r="E5689" s="14">
        <v>172547.0</v>
      </c>
      <c r="F5689" s="14" t="s">
        <v>321</v>
      </c>
      <c r="G5689" s="14" t="s">
        <v>6136</v>
      </c>
      <c r="H5689" s="14" t="s">
        <v>13163</v>
      </c>
      <c r="I5689" s="14">
        <v>0.465</v>
      </c>
      <c r="J5689" s="14">
        <v>0.995</v>
      </c>
      <c r="K5689" s="14">
        <v>0.8770987957804399</v>
      </c>
      <c r="L5689" s="14">
        <v>0.178</v>
      </c>
      <c r="M5689" s="14">
        <v>0.135</v>
      </c>
      <c r="N5689" s="14">
        <v>0.0517</v>
      </c>
      <c r="O5689" s="14">
        <v>0.303</v>
      </c>
      <c r="P5689" s="14">
        <v>0.794</v>
      </c>
      <c r="Q5689" s="14">
        <v>142.776</v>
      </c>
      <c r="R5689" s="14">
        <v>1.0</v>
      </c>
      <c r="S5689" s="14">
        <v>1.0</v>
      </c>
      <c r="T5689" s="14" t="s">
        <v>34</v>
      </c>
      <c r="U5689" s="14" t="s">
        <v>35</v>
      </c>
      <c r="V5689" s="16" t="s">
        <v>181</v>
      </c>
      <c r="W5689" s="17" t="s">
        <v>185</v>
      </c>
    </row>
    <row r="5690" ht="15.75" customHeight="1">
      <c r="A5690" s="14" t="s">
        <v>13165</v>
      </c>
      <c r="B5690" s="14" t="s">
        <v>13166</v>
      </c>
      <c r="C5690" s="14">
        <v>2022.0</v>
      </c>
      <c r="D5690" s="78">
        <v>72.0</v>
      </c>
      <c r="E5690" s="14">
        <v>173313.0</v>
      </c>
      <c r="F5690" s="14" t="s">
        <v>341</v>
      </c>
      <c r="G5690" s="14" t="s">
        <v>6136</v>
      </c>
      <c r="H5690" s="14" t="s">
        <v>13166</v>
      </c>
      <c r="I5690" s="14">
        <v>0.552</v>
      </c>
      <c r="J5690" s="14">
        <v>0.994</v>
      </c>
      <c r="K5690" s="14">
        <v>0.9413513571120282</v>
      </c>
      <c r="L5690" s="14">
        <v>0.148</v>
      </c>
      <c r="M5690" s="14">
        <v>0.197</v>
      </c>
      <c r="N5690" s="14">
        <v>0.643</v>
      </c>
      <c r="O5690" s="14">
        <v>0.302</v>
      </c>
      <c r="P5690" s="14">
        <v>0.961</v>
      </c>
      <c r="Q5690" s="14">
        <v>124.997</v>
      </c>
      <c r="R5690" s="14">
        <v>0.0</v>
      </c>
      <c r="S5690" s="14">
        <v>1.0</v>
      </c>
      <c r="T5690" s="14" t="s">
        <v>34</v>
      </c>
      <c r="U5690" s="14" t="s">
        <v>35</v>
      </c>
      <c r="V5690" s="16" t="s">
        <v>819</v>
      </c>
      <c r="W5690" s="17" t="s">
        <v>185</v>
      </c>
    </row>
    <row r="5691" ht="15.75" customHeight="1">
      <c r="A5691" s="14" t="s">
        <v>24002</v>
      </c>
      <c r="B5691" s="14" t="s">
        <v>24003</v>
      </c>
      <c r="C5691" s="14">
        <v>2017.0</v>
      </c>
      <c r="D5691" s="14">
        <v>72.0</v>
      </c>
      <c r="E5691" s="14">
        <v>312000.0</v>
      </c>
      <c r="F5691" s="14" t="s">
        <v>9077</v>
      </c>
      <c r="G5691" s="14" t="s">
        <v>24004</v>
      </c>
      <c r="H5691" s="14" t="s">
        <v>24003</v>
      </c>
      <c r="I5691" s="14">
        <v>0.327</v>
      </c>
      <c r="J5691" s="14">
        <v>0.684</v>
      </c>
      <c r="K5691" s="14">
        <v>0.8552178469647892</v>
      </c>
      <c r="L5691" s="14">
        <v>0.177</v>
      </c>
      <c r="M5691" s="14">
        <v>0.506</v>
      </c>
      <c r="N5691" s="14">
        <v>0.0</v>
      </c>
      <c r="O5691" s="14">
        <v>0.427</v>
      </c>
      <c r="P5691" s="14">
        <v>0.425</v>
      </c>
      <c r="Q5691" s="14">
        <v>86.89</v>
      </c>
      <c r="R5691" s="14">
        <v>10.0</v>
      </c>
      <c r="S5691" s="14">
        <v>1.0</v>
      </c>
      <c r="T5691" s="14" t="s">
        <v>1264</v>
      </c>
      <c r="U5691" s="14" t="s">
        <v>35</v>
      </c>
      <c r="V5691" s="16" t="s">
        <v>54</v>
      </c>
      <c r="W5691" s="17" t="s">
        <v>251</v>
      </c>
    </row>
    <row r="5692" ht="15.75" customHeight="1">
      <c r="A5692" s="14" t="s">
        <v>24005</v>
      </c>
      <c r="B5692" s="14" t="s">
        <v>24006</v>
      </c>
      <c r="C5692" s="14">
        <v>2020.0</v>
      </c>
      <c r="D5692" s="14">
        <v>72.0</v>
      </c>
      <c r="E5692" s="14">
        <v>198260.0</v>
      </c>
      <c r="F5692" s="14" t="s">
        <v>4278</v>
      </c>
      <c r="G5692" s="14" t="s">
        <v>2532</v>
      </c>
      <c r="H5692" s="14" t="s">
        <v>22595</v>
      </c>
      <c r="I5692" s="14">
        <v>0.719</v>
      </c>
      <c r="J5692" s="14">
        <v>0.757</v>
      </c>
      <c r="K5692" s="14">
        <v>0.8639659486906944</v>
      </c>
      <c r="L5692" s="14">
        <v>0.0849</v>
      </c>
      <c r="M5692" s="14">
        <v>0.137</v>
      </c>
      <c r="N5692" s="14">
        <v>0.0</v>
      </c>
      <c r="O5692" s="14">
        <v>0.129</v>
      </c>
      <c r="P5692" s="14">
        <v>0.489</v>
      </c>
      <c r="Q5692" s="14">
        <v>147.024</v>
      </c>
      <c r="R5692" s="14">
        <v>2.0</v>
      </c>
      <c r="S5692" s="14">
        <v>0.0</v>
      </c>
      <c r="T5692" s="14" t="s">
        <v>1434</v>
      </c>
      <c r="U5692" s="14" t="s">
        <v>35</v>
      </c>
      <c r="V5692" s="16" t="s">
        <v>54</v>
      </c>
      <c r="W5692" s="17" t="s">
        <v>251</v>
      </c>
    </row>
    <row r="5693" ht="15.75" customHeight="1">
      <c r="A5693" s="14" t="s">
        <v>8785</v>
      </c>
      <c r="B5693" s="14" t="s">
        <v>2520</v>
      </c>
      <c r="C5693" s="14">
        <v>1964.0</v>
      </c>
      <c r="D5693" s="14">
        <v>72.0</v>
      </c>
      <c r="E5693" s="14">
        <v>185200.0</v>
      </c>
      <c r="F5693" s="14" t="s">
        <v>8786</v>
      </c>
      <c r="G5693" s="14" t="s">
        <v>8787</v>
      </c>
      <c r="H5693" s="14" t="s">
        <v>8788</v>
      </c>
      <c r="I5693" s="14">
        <v>0.525</v>
      </c>
      <c r="J5693" s="14">
        <v>0.216</v>
      </c>
      <c r="K5693" s="14">
        <v>0.6846405578105226</v>
      </c>
      <c r="L5693" s="14">
        <v>0.0301</v>
      </c>
      <c r="M5693" s="14">
        <v>0.837</v>
      </c>
      <c r="N5693" s="14">
        <v>0.0</v>
      </c>
      <c r="O5693" s="14">
        <v>0.107</v>
      </c>
      <c r="P5693" s="14">
        <v>0.328</v>
      </c>
      <c r="Q5693" s="14">
        <v>106.76</v>
      </c>
      <c r="R5693" s="14">
        <v>6.0</v>
      </c>
      <c r="S5693" s="14">
        <v>1.0</v>
      </c>
      <c r="T5693" s="14" t="s">
        <v>103</v>
      </c>
      <c r="U5693" s="14" t="s">
        <v>35</v>
      </c>
      <c r="V5693" s="16" t="s">
        <v>45</v>
      </c>
      <c r="W5693" s="17" t="s">
        <v>251</v>
      </c>
    </row>
    <row r="5694" ht="15.75" customHeight="1">
      <c r="A5694" s="14" t="s">
        <v>8791</v>
      </c>
      <c r="B5694" s="14" t="s">
        <v>8792</v>
      </c>
      <c r="C5694" s="14">
        <v>2018.0</v>
      </c>
      <c r="D5694" s="14">
        <v>72.0</v>
      </c>
      <c r="E5694" s="14">
        <v>229306.0</v>
      </c>
      <c r="F5694" s="14" t="s">
        <v>6019</v>
      </c>
      <c r="G5694" s="14" t="s">
        <v>3198</v>
      </c>
      <c r="H5694" s="14" t="s">
        <v>8793</v>
      </c>
      <c r="I5694" s="14">
        <v>0.866</v>
      </c>
      <c r="J5694" s="14">
        <v>0.613</v>
      </c>
      <c r="K5694" s="14">
        <v>0.837914144528952</v>
      </c>
      <c r="L5694" s="14">
        <v>0.151</v>
      </c>
      <c r="M5694" s="14">
        <v>0.0293</v>
      </c>
      <c r="N5694" s="14">
        <v>0.0</v>
      </c>
      <c r="O5694" s="14">
        <v>0.104</v>
      </c>
      <c r="P5694" s="14">
        <v>0.359</v>
      </c>
      <c r="Q5694" s="14">
        <v>98.0</v>
      </c>
      <c r="R5694" s="14">
        <v>0.0</v>
      </c>
      <c r="S5694" s="14">
        <v>1.0</v>
      </c>
      <c r="T5694" s="14" t="s">
        <v>103</v>
      </c>
      <c r="U5694" s="14" t="s">
        <v>35</v>
      </c>
      <c r="V5694" s="16" t="s">
        <v>45</v>
      </c>
      <c r="W5694" s="17" t="s">
        <v>251</v>
      </c>
    </row>
    <row r="5695" ht="15.75" customHeight="1">
      <c r="A5695" s="14" t="s">
        <v>24007</v>
      </c>
      <c r="B5695" s="14" t="s">
        <v>24008</v>
      </c>
      <c r="C5695" s="14">
        <v>2012.0</v>
      </c>
      <c r="D5695" s="14">
        <v>72.0</v>
      </c>
      <c r="E5695" s="14">
        <v>214893.0</v>
      </c>
      <c r="F5695" s="14" t="s">
        <v>8114</v>
      </c>
      <c r="G5695" s="14" t="s">
        <v>24009</v>
      </c>
      <c r="H5695" s="14" t="s">
        <v>24010</v>
      </c>
      <c r="I5695" s="14">
        <v>0.802</v>
      </c>
      <c r="J5695" s="14">
        <v>0.966</v>
      </c>
      <c r="K5695" s="14">
        <v>0.8903599768808342</v>
      </c>
      <c r="L5695" s="14">
        <v>0.0424</v>
      </c>
      <c r="M5695" s="14">
        <v>0.18</v>
      </c>
      <c r="N5695" s="14">
        <v>0.0</v>
      </c>
      <c r="O5695" s="14">
        <v>0.0611</v>
      </c>
      <c r="P5695" s="14">
        <v>0.684</v>
      </c>
      <c r="Q5695" s="14">
        <v>130.1</v>
      </c>
      <c r="R5695" s="14">
        <v>0.0</v>
      </c>
      <c r="S5695" s="14">
        <v>1.0</v>
      </c>
      <c r="T5695" s="14" t="s">
        <v>24011</v>
      </c>
      <c r="U5695" s="14" t="s">
        <v>35</v>
      </c>
      <c r="V5695" s="16" t="s">
        <v>407</v>
      </c>
      <c r="W5695" s="17" t="s">
        <v>185</v>
      </c>
    </row>
    <row r="5696" ht="15.75" customHeight="1">
      <c r="A5696" s="14" t="s">
        <v>8794</v>
      </c>
      <c r="B5696" s="14" t="s">
        <v>8796</v>
      </c>
      <c r="C5696" s="14">
        <v>2020.0</v>
      </c>
      <c r="D5696" s="14">
        <v>72.0</v>
      </c>
      <c r="E5696" s="14">
        <v>172761.0</v>
      </c>
      <c r="F5696" s="14" t="s">
        <v>2074</v>
      </c>
      <c r="G5696" s="14" t="s">
        <v>5512</v>
      </c>
      <c r="H5696" s="14" t="s">
        <v>8796</v>
      </c>
      <c r="I5696" s="14">
        <v>0.63</v>
      </c>
      <c r="J5696" s="14">
        <v>0.633</v>
      </c>
      <c r="K5696" s="14">
        <v>0.8228776762812466</v>
      </c>
      <c r="L5696" s="14">
        <v>0.0457</v>
      </c>
      <c r="M5696" s="14">
        <v>0.00776</v>
      </c>
      <c r="N5696" s="14">
        <v>0.0</v>
      </c>
      <c r="O5696" s="14">
        <v>0.0541</v>
      </c>
      <c r="P5696" s="14">
        <v>0.452</v>
      </c>
      <c r="Q5696" s="14">
        <v>93.992</v>
      </c>
      <c r="R5696" s="14">
        <v>4.0</v>
      </c>
      <c r="S5696" s="14">
        <v>1.0</v>
      </c>
      <c r="T5696" s="14" t="s">
        <v>103</v>
      </c>
      <c r="U5696" s="14" t="s">
        <v>35</v>
      </c>
      <c r="V5696" s="16" t="s">
        <v>54</v>
      </c>
      <c r="W5696" s="17" t="s">
        <v>251</v>
      </c>
    </row>
    <row r="5697" ht="15.75" customHeight="1">
      <c r="A5697" s="14" t="s">
        <v>13168</v>
      </c>
      <c r="B5697" s="14" t="s">
        <v>13169</v>
      </c>
      <c r="C5697" s="14">
        <v>2015.0</v>
      </c>
      <c r="D5697" s="14">
        <v>72.0</v>
      </c>
      <c r="E5697" s="14">
        <v>223078.0</v>
      </c>
      <c r="F5697" s="14" t="s">
        <v>3108</v>
      </c>
      <c r="G5697" s="14" t="s">
        <v>7872</v>
      </c>
      <c r="H5697" s="14" t="s">
        <v>23465</v>
      </c>
      <c r="I5697" s="14">
        <v>0.688</v>
      </c>
      <c r="J5697" s="14">
        <v>0.533</v>
      </c>
      <c r="K5697" s="14">
        <v>0.7956066990183389</v>
      </c>
      <c r="L5697" s="14">
        <v>0.0865</v>
      </c>
      <c r="M5697" s="14">
        <v>0.0355</v>
      </c>
      <c r="N5697" s="14">
        <v>3.48E-6</v>
      </c>
      <c r="O5697" s="14">
        <v>0.172</v>
      </c>
      <c r="P5697" s="14">
        <v>0.567</v>
      </c>
      <c r="Q5697" s="14">
        <v>164.069</v>
      </c>
      <c r="R5697" s="14">
        <v>6.0</v>
      </c>
      <c r="S5697" s="14">
        <v>0.0</v>
      </c>
      <c r="T5697" s="14" t="s">
        <v>103</v>
      </c>
      <c r="U5697" s="14" t="s">
        <v>35</v>
      </c>
      <c r="V5697" s="16" t="s">
        <v>333</v>
      </c>
      <c r="W5697" s="17" t="s">
        <v>185</v>
      </c>
    </row>
    <row r="5698" ht="15.75" customHeight="1">
      <c r="A5698" s="14" t="s">
        <v>13170</v>
      </c>
      <c r="B5698" s="14" t="s">
        <v>13171</v>
      </c>
      <c r="C5698" s="14">
        <v>2020.0</v>
      </c>
      <c r="D5698" s="14">
        <v>72.0</v>
      </c>
      <c r="E5698" s="14">
        <v>183026.0</v>
      </c>
      <c r="F5698" s="14" t="s">
        <v>3730</v>
      </c>
      <c r="G5698" s="14" t="s">
        <v>13173</v>
      </c>
      <c r="H5698" s="14" t="s">
        <v>13174</v>
      </c>
      <c r="I5698" s="14">
        <v>0.681</v>
      </c>
      <c r="J5698" s="14">
        <v>0.657</v>
      </c>
      <c r="K5698" s="14">
        <v>0.87457489357101</v>
      </c>
      <c r="L5698" s="14">
        <v>0.0432</v>
      </c>
      <c r="M5698" s="14">
        <v>0.0748</v>
      </c>
      <c r="N5698" s="14">
        <v>0.0</v>
      </c>
      <c r="O5698" s="14">
        <v>0.353</v>
      </c>
      <c r="P5698" s="14">
        <v>0.628</v>
      </c>
      <c r="Q5698" s="14">
        <v>130.089</v>
      </c>
      <c r="R5698" s="14">
        <v>6.0</v>
      </c>
      <c r="S5698" s="14">
        <v>1.0</v>
      </c>
      <c r="T5698" s="14" t="s">
        <v>103</v>
      </c>
      <c r="U5698" s="14" t="s">
        <v>35</v>
      </c>
      <c r="V5698" s="16" t="s">
        <v>407</v>
      </c>
      <c r="W5698" s="17" t="s">
        <v>185</v>
      </c>
    </row>
    <row r="5699" ht="15.75" customHeight="1">
      <c r="A5699" s="14" t="s">
        <v>8800</v>
      </c>
      <c r="B5699" s="14" t="s">
        <v>8801</v>
      </c>
      <c r="C5699" s="14">
        <v>2015.0</v>
      </c>
      <c r="D5699" s="14">
        <v>72.0</v>
      </c>
      <c r="E5699" s="14">
        <v>205745.0</v>
      </c>
      <c r="F5699" s="14" t="s">
        <v>3730</v>
      </c>
      <c r="G5699" s="14" t="s">
        <v>8803</v>
      </c>
      <c r="H5699" s="14" t="s">
        <v>8801</v>
      </c>
      <c r="I5699" s="14">
        <v>0.594</v>
      </c>
      <c r="J5699" s="14">
        <v>0.749</v>
      </c>
      <c r="K5699" s="14">
        <v>0.8407802707667792</v>
      </c>
      <c r="L5699" s="14">
        <v>0.0677</v>
      </c>
      <c r="M5699" s="14">
        <v>0.00188</v>
      </c>
      <c r="N5699" s="14">
        <v>1.39E-4</v>
      </c>
      <c r="O5699" s="14">
        <v>0.0869</v>
      </c>
      <c r="P5699" s="14">
        <v>0.344</v>
      </c>
      <c r="Q5699" s="14">
        <v>130.064</v>
      </c>
      <c r="R5699" s="14">
        <v>3.0</v>
      </c>
      <c r="S5699" s="14">
        <v>1.0</v>
      </c>
      <c r="T5699" s="14" t="s">
        <v>103</v>
      </c>
      <c r="U5699" s="14" t="s">
        <v>35</v>
      </c>
      <c r="V5699" s="16" t="s">
        <v>45</v>
      </c>
      <c r="W5699" s="17" t="s">
        <v>251</v>
      </c>
    </row>
    <row r="5700" ht="15.75" customHeight="1">
      <c r="A5700" s="14" t="s">
        <v>13175</v>
      </c>
      <c r="B5700" s="14" t="s">
        <v>13176</v>
      </c>
      <c r="C5700" s="14">
        <v>2018.0</v>
      </c>
      <c r="D5700" s="14">
        <v>72.0</v>
      </c>
      <c r="E5700" s="14">
        <v>212500.0</v>
      </c>
      <c r="F5700" s="14" t="s">
        <v>5123</v>
      </c>
      <c r="G5700" s="14" t="s">
        <v>9619</v>
      </c>
      <c r="H5700" s="14" t="s">
        <v>13176</v>
      </c>
      <c r="I5700" s="14">
        <v>0.842</v>
      </c>
      <c r="J5700" s="14">
        <v>0.801</v>
      </c>
      <c r="K5700" s="14">
        <v>0.8853549504655241</v>
      </c>
      <c r="L5700" s="14">
        <v>0.228</v>
      </c>
      <c r="M5700" s="14">
        <v>0.157</v>
      </c>
      <c r="N5700" s="14">
        <v>4.82E-6</v>
      </c>
      <c r="O5700" s="14">
        <v>0.0642</v>
      </c>
      <c r="P5700" s="14">
        <v>0.617</v>
      </c>
      <c r="Q5700" s="14">
        <v>95.881</v>
      </c>
      <c r="R5700" s="14">
        <v>8.0</v>
      </c>
      <c r="S5700" s="14">
        <v>0.0</v>
      </c>
      <c r="T5700" s="14" t="s">
        <v>103</v>
      </c>
      <c r="U5700" s="14" t="s">
        <v>35</v>
      </c>
      <c r="V5700" s="16" t="s">
        <v>407</v>
      </c>
      <c r="W5700" s="17" t="s">
        <v>185</v>
      </c>
    </row>
    <row r="5701" ht="15.75" customHeight="1">
      <c r="A5701" s="14" t="s">
        <v>13179</v>
      </c>
      <c r="B5701" s="14" t="s">
        <v>13180</v>
      </c>
      <c r="C5701" s="14">
        <v>2018.0</v>
      </c>
      <c r="D5701" s="14">
        <v>72.0</v>
      </c>
      <c r="E5701" s="14">
        <v>222706.0</v>
      </c>
      <c r="F5701" s="14" t="s">
        <v>1267</v>
      </c>
      <c r="G5701" s="14" t="s">
        <v>13181</v>
      </c>
      <c r="H5701" s="14" t="s">
        <v>13182</v>
      </c>
      <c r="I5701" s="14">
        <v>0.74</v>
      </c>
      <c r="J5701" s="14">
        <v>0.622</v>
      </c>
      <c r="K5701" s="14">
        <v>0.8759224006828243</v>
      </c>
      <c r="L5701" s="14">
        <v>0.0446</v>
      </c>
      <c r="M5701" s="14">
        <v>0.0357</v>
      </c>
      <c r="N5701" s="14">
        <v>4.85E-5</v>
      </c>
      <c r="O5701" s="14">
        <v>0.356</v>
      </c>
      <c r="P5701" s="14">
        <v>0.556</v>
      </c>
      <c r="Q5701" s="14">
        <v>104.966</v>
      </c>
      <c r="R5701" s="14">
        <v>11.0</v>
      </c>
      <c r="S5701" s="14">
        <v>0.0</v>
      </c>
      <c r="T5701" s="14" t="s">
        <v>103</v>
      </c>
      <c r="U5701" s="14" t="s">
        <v>35</v>
      </c>
      <c r="V5701" s="16" t="s">
        <v>333</v>
      </c>
      <c r="W5701" s="17" t="s">
        <v>185</v>
      </c>
    </row>
    <row r="5702" ht="15.75" customHeight="1">
      <c r="A5702" s="14" t="s">
        <v>13186</v>
      </c>
      <c r="B5702" s="14" t="s">
        <v>13188</v>
      </c>
      <c r="C5702" s="14">
        <v>2009.0</v>
      </c>
      <c r="D5702" s="14">
        <v>72.0</v>
      </c>
      <c r="E5702" s="14">
        <v>256799.0</v>
      </c>
      <c r="F5702" s="14" t="s">
        <v>1267</v>
      </c>
      <c r="G5702" s="14" t="s">
        <v>9349</v>
      </c>
      <c r="H5702" s="14" t="s">
        <v>13189</v>
      </c>
      <c r="I5702" s="14">
        <v>0.58</v>
      </c>
      <c r="J5702" s="14">
        <v>0.681</v>
      </c>
      <c r="K5702" s="14">
        <v>0.8788954719295256</v>
      </c>
      <c r="L5702" s="14">
        <v>0.0435</v>
      </c>
      <c r="M5702" s="14">
        <v>0.0468</v>
      </c>
      <c r="N5702" s="14">
        <v>0.0</v>
      </c>
      <c r="O5702" s="14">
        <v>0.104</v>
      </c>
      <c r="P5702" s="14">
        <v>0.633</v>
      </c>
      <c r="Q5702" s="14">
        <v>176.042</v>
      </c>
      <c r="R5702" s="14">
        <v>7.0</v>
      </c>
      <c r="S5702" s="14">
        <v>1.0</v>
      </c>
      <c r="T5702" s="14" t="s">
        <v>103</v>
      </c>
      <c r="U5702" s="14" t="s">
        <v>35</v>
      </c>
      <c r="V5702" s="16" t="s">
        <v>407</v>
      </c>
      <c r="W5702" s="17" t="s">
        <v>185</v>
      </c>
    </row>
    <row r="5703" ht="15.75" customHeight="1">
      <c r="A5703" s="14" t="s">
        <v>13190</v>
      </c>
      <c r="B5703" s="14" t="s">
        <v>13191</v>
      </c>
      <c r="C5703" s="14">
        <v>1982.0</v>
      </c>
      <c r="D5703" s="14">
        <v>72.0</v>
      </c>
      <c r="E5703" s="14">
        <v>230640.0</v>
      </c>
      <c r="F5703" s="14" t="s">
        <v>1911</v>
      </c>
      <c r="G5703" s="14" t="s">
        <v>13192</v>
      </c>
      <c r="H5703" s="14" t="s">
        <v>13193</v>
      </c>
      <c r="I5703" s="14">
        <v>0.59</v>
      </c>
      <c r="J5703" s="14">
        <v>0.868</v>
      </c>
      <c r="K5703" s="14">
        <v>0.8497422625104327</v>
      </c>
      <c r="L5703" s="14">
        <v>0.048</v>
      </c>
      <c r="M5703" s="14">
        <v>0.0962</v>
      </c>
      <c r="N5703" s="14">
        <v>3.22E-4</v>
      </c>
      <c r="O5703" s="14">
        <v>0.442</v>
      </c>
      <c r="P5703" s="14">
        <v>0.798</v>
      </c>
      <c r="Q5703" s="14">
        <v>184.348</v>
      </c>
      <c r="R5703" s="14">
        <v>5.0</v>
      </c>
      <c r="S5703" s="14">
        <v>0.0</v>
      </c>
      <c r="T5703" s="14" t="s">
        <v>103</v>
      </c>
      <c r="U5703" s="14" t="s">
        <v>35</v>
      </c>
      <c r="V5703" s="16" t="s">
        <v>181</v>
      </c>
      <c r="W5703" s="17" t="s">
        <v>185</v>
      </c>
    </row>
    <row r="5704" ht="15.75" customHeight="1">
      <c r="A5704" s="14" t="s">
        <v>8806</v>
      </c>
      <c r="B5704" s="14" t="s">
        <v>8807</v>
      </c>
      <c r="C5704" s="14">
        <v>2015.0</v>
      </c>
      <c r="D5704" s="14">
        <v>72.0</v>
      </c>
      <c r="E5704" s="14">
        <v>341054.0</v>
      </c>
      <c r="F5704" s="14" t="s">
        <v>880</v>
      </c>
      <c r="G5704" s="14" t="s">
        <v>2426</v>
      </c>
      <c r="H5704" s="14" t="s">
        <v>8808</v>
      </c>
      <c r="I5704" s="14">
        <v>0.562</v>
      </c>
      <c r="J5704" s="14">
        <v>0.519</v>
      </c>
      <c r="K5704" s="14">
        <v>0.7874574893421288</v>
      </c>
      <c r="L5704" s="14">
        <v>0.0326</v>
      </c>
      <c r="M5704" s="14">
        <v>0.557</v>
      </c>
      <c r="N5704" s="14">
        <v>2.68E-4</v>
      </c>
      <c r="O5704" s="14">
        <v>0.172</v>
      </c>
      <c r="P5704" s="14">
        <v>0.415</v>
      </c>
      <c r="Q5704" s="14">
        <v>122.925</v>
      </c>
      <c r="R5704" s="14">
        <v>3.0</v>
      </c>
      <c r="S5704" s="14">
        <v>1.0</v>
      </c>
      <c r="T5704" s="14" t="s">
        <v>104</v>
      </c>
      <c r="U5704" s="14" t="s">
        <v>68</v>
      </c>
      <c r="V5704" s="16" t="s">
        <v>54</v>
      </c>
      <c r="W5704" s="17" t="s">
        <v>251</v>
      </c>
    </row>
    <row r="5705" ht="15.75" customHeight="1">
      <c r="A5705" s="14" t="s">
        <v>13195</v>
      </c>
      <c r="B5705" s="14" t="s">
        <v>13196</v>
      </c>
      <c r="C5705" s="14">
        <v>1983.0</v>
      </c>
      <c r="D5705" s="14">
        <v>72.0</v>
      </c>
      <c r="E5705" s="14">
        <v>320000.0</v>
      </c>
      <c r="F5705" s="14" t="s">
        <v>1634</v>
      </c>
      <c r="G5705" s="14" t="s">
        <v>13197</v>
      </c>
      <c r="H5705" s="14" t="s">
        <v>13198</v>
      </c>
      <c r="I5705" s="14">
        <v>0.562</v>
      </c>
      <c r="J5705" s="14">
        <v>0.696</v>
      </c>
      <c r="K5705" s="14">
        <v>0.8116698393512359</v>
      </c>
      <c r="L5705" s="14">
        <v>0.0397</v>
      </c>
      <c r="M5705" s="14">
        <v>0.628</v>
      </c>
      <c r="N5705" s="14">
        <v>0.0</v>
      </c>
      <c r="O5705" s="14">
        <v>0.172</v>
      </c>
      <c r="P5705" s="14">
        <v>0.722</v>
      </c>
      <c r="Q5705" s="14">
        <v>93.801</v>
      </c>
      <c r="R5705" s="14">
        <v>0.0</v>
      </c>
      <c r="S5705" s="14">
        <v>1.0</v>
      </c>
      <c r="T5705" s="14" t="s">
        <v>104</v>
      </c>
      <c r="U5705" s="14" t="s">
        <v>35</v>
      </c>
      <c r="V5705" s="16" t="s">
        <v>181</v>
      </c>
      <c r="W5705" s="17" t="s">
        <v>185</v>
      </c>
    </row>
    <row r="5706" ht="15.75" customHeight="1">
      <c r="A5706" s="14" t="s">
        <v>8811</v>
      </c>
      <c r="B5706" s="14" t="s">
        <v>8812</v>
      </c>
      <c r="C5706" s="14">
        <v>2015.0</v>
      </c>
      <c r="D5706" s="14">
        <v>72.0</v>
      </c>
      <c r="E5706" s="14">
        <v>237896.0</v>
      </c>
      <c r="F5706" s="14" t="s">
        <v>880</v>
      </c>
      <c r="G5706" s="14" t="s">
        <v>1822</v>
      </c>
      <c r="H5706" s="14" t="s">
        <v>8813</v>
      </c>
      <c r="I5706" s="14">
        <v>0.301</v>
      </c>
      <c r="J5706" s="14">
        <v>0.581</v>
      </c>
      <c r="K5706" s="14">
        <v>0.817829871862387</v>
      </c>
      <c r="L5706" s="14">
        <v>0.0422</v>
      </c>
      <c r="M5706" s="14">
        <v>0.602</v>
      </c>
      <c r="N5706" s="14">
        <v>0.0</v>
      </c>
      <c r="O5706" s="14">
        <v>0.0757</v>
      </c>
      <c r="P5706" s="14">
        <v>0.235</v>
      </c>
      <c r="Q5706" s="14">
        <v>132.051</v>
      </c>
      <c r="R5706" s="14">
        <v>11.0</v>
      </c>
      <c r="S5706" s="14">
        <v>0.0</v>
      </c>
      <c r="T5706" s="14" t="s">
        <v>104</v>
      </c>
      <c r="U5706" s="14" t="s">
        <v>35</v>
      </c>
      <c r="V5706" s="16" t="s">
        <v>36</v>
      </c>
      <c r="W5706" s="17" t="s">
        <v>251</v>
      </c>
    </row>
    <row r="5707" ht="15.75" customHeight="1">
      <c r="A5707" s="14" t="s">
        <v>8816</v>
      </c>
      <c r="B5707" s="14" t="s">
        <v>8818</v>
      </c>
      <c r="C5707" s="14">
        <v>2010.0</v>
      </c>
      <c r="D5707" s="14">
        <v>72.0</v>
      </c>
      <c r="E5707" s="14">
        <v>289560.0</v>
      </c>
      <c r="F5707" s="14" t="s">
        <v>880</v>
      </c>
      <c r="G5707" s="14" t="s">
        <v>1822</v>
      </c>
      <c r="H5707" s="14" t="s">
        <v>6462</v>
      </c>
      <c r="I5707" s="14">
        <v>0.511</v>
      </c>
      <c r="J5707" s="14">
        <v>0.767</v>
      </c>
      <c r="K5707" s="14">
        <v>0.8525869997464851</v>
      </c>
      <c r="L5707" s="14">
        <v>0.0524</v>
      </c>
      <c r="M5707" s="14">
        <v>0.651</v>
      </c>
      <c r="N5707" s="14">
        <v>0.0</v>
      </c>
      <c r="O5707" s="14">
        <v>0.153</v>
      </c>
      <c r="P5707" s="14">
        <v>0.463</v>
      </c>
      <c r="Q5707" s="14">
        <v>79.923</v>
      </c>
      <c r="R5707" s="14">
        <v>2.0</v>
      </c>
      <c r="S5707" s="14">
        <v>1.0</v>
      </c>
      <c r="T5707" s="14" t="s">
        <v>104</v>
      </c>
      <c r="U5707" s="14" t="s">
        <v>35</v>
      </c>
      <c r="V5707" s="16" t="s">
        <v>54</v>
      </c>
      <c r="W5707" s="17" t="s">
        <v>251</v>
      </c>
    </row>
    <row r="5708" ht="15.75" customHeight="1">
      <c r="A5708" s="14" t="s">
        <v>13199</v>
      </c>
      <c r="B5708" s="14" t="s">
        <v>13200</v>
      </c>
      <c r="C5708" s="14">
        <v>2006.0</v>
      </c>
      <c r="D5708" s="14">
        <v>72.0</v>
      </c>
      <c r="E5708" s="14">
        <v>266653.0</v>
      </c>
      <c r="F5708" s="14" t="s">
        <v>880</v>
      </c>
      <c r="G5708" s="14" t="s">
        <v>1822</v>
      </c>
      <c r="H5708" s="14" t="s">
        <v>13201</v>
      </c>
      <c r="I5708" s="14">
        <v>0.644</v>
      </c>
      <c r="J5708" s="14">
        <v>0.818</v>
      </c>
      <c r="K5708" s="14">
        <v>0.8477744743471485</v>
      </c>
      <c r="L5708" s="14">
        <v>0.0549</v>
      </c>
      <c r="M5708" s="14">
        <v>0.431</v>
      </c>
      <c r="N5708" s="14">
        <v>2.62E-5</v>
      </c>
      <c r="O5708" s="14">
        <v>0.0806</v>
      </c>
      <c r="P5708" s="14">
        <v>0.789</v>
      </c>
      <c r="Q5708" s="14">
        <v>118.477</v>
      </c>
      <c r="R5708" s="14">
        <v>6.0</v>
      </c>
      <c r="S5708" s="14">
        <v>0.0</v>
      </c>
      <c r="T5708" s="14" t="s">
        <v>104</v>
      </c>
      <c r="U5708" s="14" t="s">
        <v>35</v>
      </c>
      <c r="V5708" s="16" t="s">
        <v>181</v>
      </c>
      <c r="W5708" s="17" t="s">
        <v>185</v>
      </c>
    </row>
    <row r="5709" ht="15.75" customHeight="1">
      <c r="A5709" s="14" t="s">
        <v>13203</v>
      </c>
      <c r="B5709" s="14" t="s">
        <v>12581</v>
      </c>
      <c r="C5709" s="14">
        <v>2014.0</v>
      </c>
      <c r="D5709" s="14">
        <v>72.0</v>
      </c>
      <c r="E5709" s="14">
        <v>269184.0</v>
      </c>
      <c r="F5709" s="14" t="s">
        <v>880</v>
      </c>
      <c r="G5709" s="14" t="s">
        <v>7622</v>
      </c>
      <c r="H5709" s="14" t="s">
        <v>12581</v>
      </c>
      <c r="I5709" s="14">
        <v>0.651</v>
      </c>
      <c r="J5709" s="14">
        <v>0.482</v>
      </c>
      <c r="K5709" s="14">
        <v>0.7891258314805656</v>
      </c>
      <c r="L5709" s="14">
        <v>0.0281</v>
      </c>
      <c r="M5709" s="14">
        <v>0.293</v>
      </c>
      <c r="N5709" s="14">
        <v>0.0</v>
      </c>
      <c r="O5709" s="14">
        <v>0.0811</v>
      </c>
      <c r="P5709" s="14">
        <v>0.517</v>
      </c>
      <c r="Q5709" s="14">
        <v>106.993</v>
      </c>
      <c r="R5709" s="14">
        <v>4.0</v>
      </c>
      <c r="S5709" s="14">
        <v>1.0</v>
      </c>
      <c r="T5709" s="14" t="s">
        <v>104</v>
      </c>
      <c r="U5709" s="14" t="s">
        <v>35</v>
      </c>
      <c r="V5709" s="16" t="s">
        <v>333</v>
      </c>
      <c r="W5709" s="17" t="s">
        <v>185</v>
      </c>
    </row>
    <row r="5710" ht="15.75" customHeight="1">
      <c r="A5710" s="14" t="s">
        <v>24012</v>
      </c>
      <c r="B5710" s="14" t="s">
        <v>24013</v>
      </c>
      <c r="C5710" s="14">
        <v>2006.0</v>
      </c>
      <c r="D5710" s="14">
        <v>72.0</v>
      </c>
      <c r="E5710" s="14">
        <v>306986.0</v>
      </c>
      <c r="F5710" s="14" t="s">
        <v>5520</v>
      </c>
      <c r="G5710" s="14" t="s">
        <v>9245</v>
      </c>
      <c r="H5710" s="14" t="s">
        <v>24014</v>
      </c>
      <c r="I5710" s="14">
        <v>0.568</v>
      </c>
      <c r="J5710" s="14">
        <v>0.52</v>
      </c>
      <c r="K5710" s="14">
        <v>0.8544478429008953</v>
      </c>
      <c r="L5710" s="14">
        <v>0.0309</v>
      </c>
      <c r="M5710" s="14">
        <v>0.336</v>
      </c>
      <c r="N5710" s="14">
        <v>0.0</v>
      </c>
      <c r="O5710" s="14">
        <v>0.113</v>
      </c>
      <c r="P5710" s="14">
        <v>0.325</v>
      </c>
      <c r="Q5710" s="14">
        <v>142.308</v>
      </c>
      <c r="R5710" s="14">
        <v>1.0</v>
      </c>
      <c r="S5710" s="14">
        <v>1.0</v>
      </c>
      <c r="T5710" s="14" t="s">
        <v>1264</v>
      </c>
      <c r="U5710" s="14" t="s">
        <v>35</v>
      </c>
      <c r="V5710" s="16" t="s">
        <v>45</v>
      </c>
      <c r="W5710" s="17" t="s">
        <v>251</v>
      </c>
    </row>
    <row r="5711" ht="15.75" customHeight="1">
      <c r="A5711" s="14" t="s">
        <v>24015</v>
      </c>
      <c r="B5711" s="14" t="s">
        <v>24016</v>
      </c>
      <c r="C5711" s="14">
        <v>2004.0</v>
      </c>
      <c r="D5711" s="14">
        <v>72.0</v>
      </c>
      <c r="E5711" s="14">
        <v>196360.0</v>
      </c>
      <c r="F5711" s="14" t="s">
        <v>24017</v>
      </c>
      <c r="G5711" s="14" t="s">
        <v>24018</v>
      </c>
      <c r="H5711" s="14" t="s">
        <v>24019</v>
      </c>
      <c r="I5711" s="14">
        <v>0.601</v>
      </c>
      <c r="J5711" s="14">
        <v>0.643</v>
      </c>
      <c r="K5711" s="14">
        <v>0.8764999037307446</v>
      </c>
      <c r="L5711" s="14">
        <v>0.0272</v>
      </c>
      <c r="M5711" s="14">
        <v>0.155</v>
      </c>
      <c r="N5711" s="14">
        <v>0.0</v>
      </c>
      <c r="O5711" s="14">
        <v>0.283</v>
      </c>
      <c r="P5711" s="14">
        <v>0.387</v>
      </c>
      <c r="Q5711" s="14">
        <v>76.979</v>
      </c>
      <c r="R5711" s="14">
        <v>0.0</v>
      </c>
      <c r="S5711" s="14">
        <v>1.0</v>
      </c>
      <c r="T5711" s="14" t="s">
        <v>1264</v>
      </c>
      <c r="U5711" s="14" t="s">
        <v>35</v>
      </c>
      <c r="V5711" s="16" t="s">
        <v>45</v>
      </c>
      <c r="W5711" s="17" t="s">
        <v>251</v>
      </c>
    </row>
    <row r="5712" ht="15.75" customHeight="1">
      <c r="A5712" s="14" t="s">
        <v>24020</v>
      </c>
      <c r="B5712" s="14" t="s">
        <v>24021</v>
      </c>
      <c r="C5712" s="14">
        <v>2001.0</v>
      </c>
      <c r="D5712" s="14">
        <v>72.0</v>
      </c>
      <c r="E5712" s="14">
        <v>256533.0</v>
      </c>
      <c r="F5712" s="14" t="s">
        <v>5520</v>
      </c>
      <c r="G5712" s="14" t="s">
        <v>23805</v>
      </c>
      <c r="H5712" s="14" t="s">
        <v>23804</v>
      </c>
      <c r="I5712" s="14">
        <v>0.438</v>
      </c>
      <c r="J5712" s="14">
        <v>0.675</v>
      </c>
      <c r="K5712" s="14">
        <v>0.8549611789434912</v>
      </c>
      <c r="L5712" s="14">
        <v>0.0384</v>
      </c>
      <c r="M5712" s="14">
        <v>0.579</v>
      </c>
      <c r="N5712" s="14">
        <v>0.0</v>
      </c>
      <c r="O5712" s="14">
        <v>0.17</v>
      </c>
      <c r="P5712" s="14">
        <v>0.156</v>
      </c>
      <c r="Q5712" s="14">
        <v>134.043</v>
      </c>
      <c r="R5712" s="14">
        <v>0.0</v>
      </c>
      <c r="S5712" s="14">
        <v>0.0</v>
      </c>
      <c r="T5712" s="14" t="s">
        <v>1264</v>
      </c>
      <c r="U5712" s="14" t="s">
        <v>35</v>
      </c>
      <c r="V5712" s="16" t="s">
        <v>58</v>
      </c>
      <c r="W5712" s="17" t="s">
        <v>251</v>
      </c>
    </row>
    <row r="5713" ht="15.75" customHeight="1">
      <c r="A5713" s="14" t="s">
        <v>24022</v>
      </c>
      <c r="B5713" s="14" t="s">
        <v>24023</v>
      </c>
      <c r="C5713" s="14">
        <v>2003.0</v>
      </c>
      <c r="D5713" s="14">
        <v>72.0</v>
      </c>
      <c r="E5713" s="14">
        <v>239226.0</v>
      </c>
      <c r="F5713" s="14" t="s">
        <v>24024</v>
      </c>
      <c r="G5713" s="14" t="s">
        <v>24025</v>
      </c>
      <c r="H5713" s="14" t="s">
        <v>24026</v>
      </c>
      <c r="I5713" s="14">
        <v>0.762</v>
      </c>
      <c r="J5713" s="14">
        <v>0.745</v>
      </c>
      <c r="K5713" s="14">
        <v>0.8156481936813542</v>
      </c>
      <c r="L5713" s="14">
        <v>0.0442</v>
      </c>
      <c r="M5713" s="14">
        <v>0.202</v>
      </c>
      <c r="N5713" s="14">
        <v>3.05E-5</v>
      </c>
      <c r="O5713" s="14">
        <v>0.042</v>
      </c>
      <c r="P5713" s="14">
        <v>0.804</v>
      </c>
      <c r="Q5713" s="14">
        <v>143.965</v>
      </c>
      <c r="R5713" s="14">
        <v>5.0</v>
      </c>
      <c r="S5713" s="14">
        <v>1.0</v>
      </c>
      <c r="T5713" s="14" t="s">
        <v>1264</v>
      </c>
      <c r="U5713" s="14" t="s">
        <v>68</v>
      </c>
      <c r="V5713" s="16" t="s">
        <v>560</v>
      </c>
      <c r="W5713" s="17" t="s">
        <v>185</v>
      </c>
    </row>
    <row r="5714" ht="15.75" customHeight="1">
      <c r="A5714" s="14" t="s">
        <v>24027</v>
      </c>
      <c r="B5714" s="14" t="s">
        <v>24028</v>
      </c>
      <c r="C5714" s="14">
        <v>2018.0</v>
      </c>
      <c r="D5714" s="14">
        <v>72.0</v>
      </c>
      <c r="E5714" s="14">
        <v>367680.0</v>
      </c>
      <c r="F5714" s="14" t="s">
        <v>24029</v>
      </c>
      <c r="G5714" s="14" t="s">
        <v>24030</v>
      </c>
      <c r="H5714" s="14" t="s">
        <v>24028</v>
      </c>
      <c r="I5714" s="14">
        <v>0.512</v>
      </c>
      <c r="J5714" s="14">
        <v>0.451</v>
      </c>
      <c r="K5714" s="14">
        <v>0.8200115500434195</v>
      </c>
      <c r="L5714" s="14">
        <v>0.131</v>
      </c>
      <c r="M5714" s="14">
        <v>0.161</v>
      </c>
      <c r="N5714" s="14">
        <v>0.0</v>
      </c>
      <c r="O5714" s="14">
        <v>0.0672</v>
      </c>
      <c r="P5714" s="14">
        <v>0.368</v>
      </c>
      <c r="Q5714" s="14">
        <v>80.04</v>
      </c>
      <c r="R5714" s="14">
        <v>5.0</v>
      </c>
      <c r="S5714" s="14">
        <v>0.0</v>
      </c>
      <c r="T5714" s="14" t="s">
        <v>1264</v>
      </c>
      <c r="U5714" s="14" t="s">
        <v>35</v>
      </c>
      <c r="V5714" s="16" t="s">
        <v>45</v>
      </c>
      <c r="W5714" s="17" t="s">
        <v>251</v>
      </c>
    </row>
    <row r="5715" ht="15.75" customHeight="1">
      <c r="A5715" s="14" t="s">
        <v>24031</v>
      </c>
      <c r="B5715" s="14" t="s">
        <v>24032</v>
      </c>
      <c r="C5715" s="14">
        <v>2018.0</v>
      </c>
      <c r="D5715" s="14">
        <v>72.0</v>
      </c>
      <c r="E5715" s="14">
        <v>184720.0</v>
      </c>
      <c r="F5715" s="14" t="s">
        <v>16906</v>
      </c>
      <c r="G5715" s="14" t="s">
        <v>16908</v>
      </c>
      <c r="H5715" s="14" t="s">
        <v>24033</v>
      </c>
      <c r="I5715" s="14">
        <v>0.722</v>
      </c>
      <c r="J5715" s="14">
        <v>0.738</v>
      </c>
      <c r="K5715" s="14">
        <v>0.8445875130826989</v>
      </c>
      <c r="L5715" s="14">
        <v>0.247</v>
      </c>
      <c r="M5715" s="14">
        <v>0.328</v>
      </c>
      <c r="N5715" s="14">
        <v>1.47E-5</v>
      </c>
      <c r="O5715" s="14">
        <v>0.198</v>
      </c>
      <c r="P5715" s="14">
        <v>0.748</v>
      </c>
      <c r="Q5715" s="14">
        <v>198.075</v>
      </c>
      <c r="R5715" s="14">
        <v>9.0</v>
      </c>
      <c r="S5715" s="14">
        <v>0.0</v>
      </c>
      <c r="T5715" s="14" t="s">
        <v>1264</v>
      </c>
      <c r="U5715" s="14" t="s">
        <v>35</v>
      </c>
      <c r="V5715" s="16" t="s">
        <v>181</v>
      </c>
      <c r="W5715" s="17" t="s">
        <v>185</v>
      </c>
    </row>
    <row r="5716" ht="15.75" customHeight="1">
      <c r="A5716" s="14" t="s">
        <v>24034</v>
      </c>
      <c r="B5716" s="14" t="s">
        <v>24035</v>
      </c>
      <c r="C5716" s="14">
        <v>2022.0</v>
      </c>
      <c r="D5716" s="14">
        <v>72.0</v>
      </c>
      <c r="E5716" s="14">
        <v>210200.0</v>
      </c>
      <c r="F5716" s="14" t="s">
        <v>16906</v>
      </c>
      <c r="G5716" s="14" t="s">
        <v>22640</v>
      </c>
      <c r="H5716" s="14" t="s">
        <v>24035</v>
      </c>
      <c r="I5716" s="14">
        <v>0.87</v>
      </c>
      <c r="J5716" s="14">
        <v>0.516</v>
      </c>
      <c r="K5716" s="14">
        <v>0.8032425726519531</v>
      </c>
      <c r="L5716" s="14">
        <v>0.0541</v>
      </c>
      <c r="M5716" s="14">
        <v>0.656</v>
      </c>
      <c r="N5716" s="14">
        <v>0.00823</v>
      </c>
      <c r="O5716" s="14">
        <v>0.11</v>
      </c>
      <c r="P5716" s="14">
        <v>0.53</v>
      </c>
      <c r="Q5716" s="14">
        <v>111.005</v>
      </c>
      <c r="R5716" s="14">
        <v>1.0</v>
      </c>
      <c r="S5716" s="14">
        <v>1.0</v>
      </c>
      <c r="T5716" s="14" t="s">
        <v>1264</v>
      </c>
      <c r="U5716" s="14" t="s">
        <v>35</v>
      </c>
      <c r="V5716" s="16" t="s">
        <v>333</v>
      </c>
      <c r="W5716" s="17" t="s">
        <v>185</v>
      </c>
    </row>
    <row r="5717" ht="15.75" customHeight="1">
      <c r="A5717" s="14" t="s">
        <v>24036</v>
      </c>
      <c r="B5717" s="14" t="s">
        <v>24037</v>
      </c>
      <c r="C5717" s="14">
        <v>1986.0</v>
      </c>
      <c r="D5717" s="14">
        <v>72.0</v>
      </c>
      <c r="E5717" s="14">
        <v>308040.0</v>
      </c>
      <c r="F5717" s="14" t="s">
        <v>23195</v>
      </c>
      <c r="G5717" s="14" t="s">
        <v>23770</v>
      </c>
      <c r="H5717" s="14" t="s">
        <v>24038</v>
      </c>
      <c r="I5717" s="14">
        <v>0.761</v>
      </c>
      <c r="J5717" s="14">
        <v>0.736</v>
      </c>
      <c r="K5717" s="14">
        <v>0.7960772570573851</v>
      </c>
      <c r="L5717" s="14">
        <v>0.0445</v>
      </c>
      <c r="M5717" s="14">
        <v>0.713</v>
      </c>
      <c r="N5717" s="14">
        <v>0.0</v>
      </c>
      <c r="O5717" s="14">
        <v>0.0746</v>
      </c>
      <c r="P5717" s="14">
        <v>0.942</v>
      </c>
      <c r="Q5717" s="14">
        <v>93.436</v>
      </c>
      <c r="R5717" s="14">
        <v>1.0</v>
      </c>
      <c r="S5717" s="14">
        <v>1.0</v>
      </c>
      <c r="T5717" s="14" t="s">
        <v>1264</v>
      </c>
      <c r="U5717" s="14" t="s">
        <v>35</v>
      </c>
      <c r="V5717" s="16" t="s">
        <v>819</v>
      </c>
      <c r="W5717" s="17" t="s">
        <v>185</v>
      </c>
    </row>
    <row r="5718" ht="15.75" customHeight="1">
      <c r="A5718" s="14" t="s">
        <v>24039</v>
      </c>
      <c r="B5718" s="14" t="s">
        <v>24040</v>
      </c>
      <c r="C5718" s="14">
        <v>2020.0</v>
      </c>
      <c r="D5718" s="14">
        <v>72.0</v>
      </c>
      <c r="E5718" s="14">
        <v>253605.0</v>
      </c>
      <c r="F5718" s="14" t="s">
        <v>16955</v>
      </c>
      <c r="G5718" s="14" t="s">
        <v>16957</v>
      </c>
      <c r="H5718" s="14" t="s">
        <v>22512</v>
      </c>
      <c r="I5718" s="14">
        <v>0.686</v>
      </c>
      <c r="J5718" s="14">
        <v>0.615</v>
      </c>
      <c r="K5718" s="14">
        <v>0.8557525720091599</v>
      </c>
      <c r="L5718" s="14">
        <v>0.0245</v>
      </c>
      <c r="M5718" s="14">
        <v>0.365</v>
      </c>
      <c r="N5718" s="14">
        <v>6.24E-5</v>
      </c>
      <c r="O5718" s="14">
        <v>0.142</v>
      </c>
      <c r="P5718" s="14">
        <v>0.57</v>
      </c>
      <c r="Q5718" s="14">
        <v>105.202</v>
      </c>
      <c r="R5718" s="14">
        <v>9.0</v>
      </c>
      <c r="S5718" s="14">
        <v>1.0</v>
      </c>
      <c r="T5718" s="14" t="s">
        <v>1264</v>
      </c>
      <c r="U5718" s="14" t="s">
        <v>35</v>
      </c>
      <c r="V5718" s="16" t="s">
        <v>333</v>
      </c>
      <c r="W5718" s="17" t="s">
        <v>185</v>
      </c>
    </row>
    <row r="5719" ht="15.75" customHeight="1">
      <c r="A5719" s="14" t="s">
        <v>24041</v>
      </c>
      <c r="B5719" s="14" t="s">
        <v>24042</v>
      </c>
      <c r="C5719" s="14">
        <v>2023.0</v>
      </c>
      <c r="D5719" s="14">
        <v>72.0</v>
      </c>
      <c r="E5719" s="14">
        <v>228266.0</v>
      </c>
      <c r="F5719" s="14" t="s">
        <v>24043</v>
      </c>
      <c r="G5719" s="14" t="s">
        <v>24044</v>
      </c>
      <c r="H5719" s="14" t="s">
        <v>24042</v>
      </c>
      <c r="I5719" s="14">
        <v>0.564</v>
      </c>
      <c r="J5719" s="14">
        <v>0.292</v>
      </c>
      <c r="K5719" s="14">
        <v>0.7580690009035128</v>
      </c>
      <c r="L5719" s="14">
        <v>0.0279</v>
      </c>
      <c r="M5719" s="14">
        <v>0.822</v>
      </c>
      <c r="N5719" s="14">
        <v>0.0435</v>
      </c>
      <c r="O5719" s="14">
        <v>0.116</v>
      </c>
      <c r="P5719" s="14">
        <v>0.2</v>
      </c>
      <c r="Q5719" s="14">
        <v>112.142</v>
      </c>
      <c r="R5719" s="14">
        <v>4.0</v>
      </c>
      <c r="S5719" s="14">
        <v>1.0</v>
      </c>
      <c r="T5719" s="14" t="s">
        <v>1264</v>
      </c>
      <c r="U5719" s="14" t="s">
        <v>68</v>
      </c>
      <c r="V5719" s="16" t="s">
        <v>36</v>
      </c>
      <c r="W5719" s="17" t="s">
        <v>251</v>
      </c>
    </row>
    <row r="5720" ht="15.75" customHeight="1">
      <c r="A5720" s="14" t="s">
        <v>13207</v>
      </c>
      <c r="B5720" s="14" t="s">
        <v>13209</v>
      </c>
      <c r="C5720" s="14">
        <v>2023.0</v>
      </c>
      <c r="D5720" s="14">
        <v>72.0</v>
      </c>
      <c r="E5720" s="14">
        <v>216000.0</v>
      </c>
      <c r="F5720" s="14" t="s">
        <v>13210</v>
      </c>
      <c r="G5720" s="14" t="s">
        <v>13212</v>
      </c>
      <c r="H5720" s="14" t="s">
        <v>13213</v>
      </c>
      <c r="I5720" s="14">
        <v>0.867</v>
      </c>
      <c r="J5720" s="14">
        <v>0.584</v>
      </c>
      <c r="K5720" s="14">
        <v>0.8662545718806012</v>
      </c>
      <c r="L5720" s="14">
        <v>0.082</v>
      </c>
      <c r="M5720" s="14">
        <v>0.582</v>
      </c>
      <c r="N5720" s="14">
        <v>4.91E-5</v>
      </c>
      <c r="O5720" s="14">
        <v>0.118</v>
      </c>
      <c r="P5720" s="14">
        <v>0.737</v>
      </c>
      <c r="Q5720" s="14">
        <v>100.034</v>
      </c>
      <c r="R5720" s="14">
        <v>8.0</v>
      </c>
      <c r="S5720" s="14">
        <v>1.0</v>
      </c>
      <c r="T5720" s="14" t="s">
        <v>103</v>
      </c>
      <c r="U5720" s="14" t="s">
        <v>94</v>
      </c>
      <c r="V5720" s="16" t="s">
        <v>181</v>
      </c>
      <c r="W5720" s="17" t="s">
        <v>185</v>
      </c>
    </row>
    <row r="5721" ht="15.75" customHeight="1">
      <c r="A5721" s="14" t="s">
        <v>13214</v>
      </c>
      <c r="B5721" s="14" t="s">
        <v>13215</v>
      </c>
      <c r="C5721" s="14">
        <v>2022.0</v>
      </c>
      <c r="D5721" s="14">
        <v>72.0</v>
      </c>
      <c r="E5721" s="14">
        <v>174706.0</v>
      </c>
      <c r="F5721" s="14" t="s">
        <v>13216</v>
      </c>
      <c r="G5721" s="14" t="s">
        <v>13217</v>
      </c>
      <c r="H5721" s="14" t="s">
        <v>13217</v>
      </c>
      <c r="I5721" s="14">
        <v>0.547</v>
      </c>
      <c r="J5721" s="14">
        <v>0.399</v>
      </c>
      <c r="K5721" s="14">
        <v>0.76469959145371</v>
      </c>
      <c r="L5721" s="14">
        <v>0.0246</v>
      </c>
      <c r="M5721" s="14">
        <v>0.668</v>
      </c>
      <c r="N5721" s="14">
        <v>2.81E-6</v>
      </c>
      <c r="O5721" s="14">
        <v>0.132</v>
      </c>
      <c r="P5721" s="14">
        <v>0.563</v>
      </c>
      <c r="Q5721" s="14">
        <v>84.127</v>
      </c>
      <c r="R5721" s="14">
        <v>10.0</v>
      </c>
      <c r="S5721" s="14">
        <v>1.0</v>
      </c>
      <c r="T5721" s="14" t="s">
        <v>103</v>
      </c>
      <c r="U5721" s="14" t="s">
        <v>94</v>
      </c>
      <c r="V5721" s="16" t="s">
        <v>333</v>
      </c>
      <c r="W5721" s="17" t="s">
        <v>185</v>
      </c>
    </row>
    <row r="5722" ht="15.75" customHeight="1">
      <c r="A5722" s="14" t="s">
        <v>24045</v>
      </c>
      <c r="B5722" s="14" t="s">
        <v>24046</v>
      </c>
      <c r="C5722" s="14">
        <v>2022.0</v>
      </c>
      <c r="D5722" s="14">
        <v>72.0</v>
      </c>
      <c r="E5722" s="14">
        <v>201391.0</v>
      </c>
      <c r="F5722" s="14" t="s">
        <v>4278</v>
      </c>
      <c r="G5722" s="14" t="s">
        <v>23018</v>
      </c>
      <c r="H5722" s="14" t="s">
        <v>24046</v>
      </c>
      <c r="I5722" s="14">
        <v>0.709</v>
      </c>
      <c r="J5722" s="14">
        <v>0.879</v>
      </c>
      <c r="K5722" s="14">
        <v>0.8842641113750077</v>
      </c>
      <c r="L5722" s="14">
        <v>0.042</v>
      </c>
      <c r="M5722" s="14">
        <v>0.158</v>
      </c>
      <c r="N5722" s="14">
        <v>0.00158</v>
      </c>
      <c r="O5722" s="14">
        <v>0.441</v>
      </c>
      <c r="P5722" s="14">
        <v>0.34</v>
      </c>
      <c r="Q5722" s="14">
        <v>114.99</v>
      </c>
      <c r="R5722" s="14">
        <v>0.0</v>
      </c>
      <c r="S5722" s="14">
        <v>1.0</v>
      </c>
      <c r="T5722" s="14" t="s">
        <v>1434</v>
      </c>
      <c r="U5722" s="14" t="s">
        <v>35</v>
      </c>
      <c r="V5722" s="16" t="s">
        <v>45</v>
      </c>
      <c r="W5722" s="17" t="s">
        <v>251</v>
      </c>
    </row>
    <row r="5723" ht="15.75" customHeight="1">
      <c r="A5723" s="14" t="s">
        <v>24047</v>
      </c>
      <c r="B5723" s="14" t="s">
        <v>24048</v>
      </c>
      <c r="C5723" s="14">
        <v>2018.0</v>
      </c>
      <c r="D5723" s="14">
        <v>72.0</v>
      </c>
      <c r="E5723" s="14">
        <v>189173.0</v>
      </c>
      <c r="F5723" s="14" t="s">
        <v>1267</v>
      </c>
      <c r="G5723" s="14" t="s">
        <v>2714</v>
      </c>
      <c r="H5723" s="14" t="s">
        <v>24049</v>
      </c>
      <c r="I5723" s="14">
        <v>0.678</v>
      </c>
      <c r="J5723" s="14">
        <v>0.729</v>
      </c>
      <c r="K5723" s="14">
        <v>0.8849057814282527</v>
      </c>
      <c r="L5723" s="14">
        <v>0.137</v>
      </c>
      <c r="M5723" s="14">
        <v>0.0658</v>
      </c>
      <c r="N5723" s="14">
        <v>0.0</v>
      </c>
      <c r="O5723" s="14">
        <v>0.303</v>
      </c>
      <c r="P5723" s="14">
        <v>0.643</v>
      </c>
      <c r="Q5723" s="14">
        <v>99.895</v>
      </c>
      <c r="R5723" s="14">
        <v>8.0</v>
      </c>
      <c r="S5723" s="14">
        <v>1.0</v>
      </c>
      <c r="T5723" s="14" t="s">
        <v>1434</v>
      </c>
      <c r="U5723" s="14" t="s">
        <v>35</v>
      </c>
      <c r="V5723" s="16" t="s">
        <v>407</v>
      </c>
      <c r="W5723" s="17" t="s">
        <v>185</v>
      </c>
    </row>
    <row r="5724" ht="15.75" customHeight="1">
      <c r="A5724" s="14" t="s">
        <v>24050</v>
      </c>
      <c r="B5724" s="14" t="s">
        <v>24051</v>
      </c>
      <c r="C5724" s="14">
        <v>2020.0</v>
      </c>
      <c r="D5724" s="14">
        <v>72.0</v>
      </c>
      <c r="E5724" s="14">
        <v>194765.0</v>
      </c>
      <c r="F5724" s="14" t="s">
        <v>4278</v>
      </c>
      <c r="G5724" s="14" t="s">
        <v>8374</v>
      </c>
      <c r="H5724" s="14" t="s">
        <v>8375</v>
      </c>
      <c r="I5724" s="14">
        <v>0.658</v>
      </c>
      <c r="J5724" s="14">
        <v>0.732</v>
      </c>
      <c r="K5724" s="14">
        <v>0.8726284944095005</v>
      </c>
      <c r="L5724" s="14">
        <v>0.0654</v>
      </c>
      <c r="M5724" s="14">
        <v>0.00513</v>
      </c>
      <c r="N5724" s="14">
        <v>0.0</v>
      </c>
      <c r="O5724" s="14">
        <v>0.13</v>
      </c>
      <c r="P5724" s="14">
        <v>0.409</v>
      </c>
      <c r="Q5724" s="14">
        <v>127.995</v>
      </c>
      <c r="R5724" s="14">
        <v>6.0</v>
      </c>
      <c r="S5724" s="14">
        <v>1.0</v>
      </c>
      <c r="T5724" s="14" t="s">
        <v>1434</v>
      </c>
      <c r="U5724" s="14" t="s">
        <v>35</v>
      </c>
      <c r="V5724" s="16" t="s">
        <v>54</v>
      </c>
      <c r="W5724" s="17" t="s">
        <v>251</v>
      </c>
    </row>
    <row r="5725" ht="15.75" customHeight="1">
      <c r="A5725" s="14" t="s">
        <v>24052</v>
      </c>
      <c r="B5725" s="14" t="s">
        <v>24053</v>
      </c>
      <c r="C5725" s="14">
        <v>2024.0</v>
      </c>
      <c r="D5725" s="14">
        <v>72.0</v>
      </c>
      <c r="E5725" s="14">
        <v>133113.0</v>
      </c>
      <c r="F5725" s="14" t="s">
        <v>4278</v>
      </c>
      <c r="G5725" s="14" t="s">
        <v>23428</v>
      </c>
      <c r="H5725" s="14" t="s">
        <v>23429</v>
      </c>
      <c r="I5725" s="14">
        <v>0.768</v>
      </c>
      <c r="J5725" s="14">
        <v>0.521</v>
      </c>
      <c r="K5725" s="14">
        <v>0.8430475049549112</v>
      </c>
      <c r="L5725" s="14">
        <v>0.157</v>
      </c>
      <c r="M5725" s="14">
        <v>0.0688</v>
      </c>
      <c r="N5725" s="14">
        <v>0.0</v>
      </c>
      <c r="O5725" s="14">
        <v>0.069</v>
      </c>
      <c r="P5725" s="14">
        <v>0.535</v>
      </c>
      <c r="Q5725" s="14">
        <v>136.113</v>
      </c>
      <c r="R5725" s="14">
        <v>5.0</v>
      </c>
      <c r="S5725" s="14">
        <v>0.0</v>
      </c>
      <c r="T5725" s="14" t="s">
        <v>1434</v>
      </c>
      <c r="U5725" s="14" t="s">
        <v>35</v>
      </c>
      <c r="V5725" s="16" t="s">
        <v>333</v>
      </c>
      <c r="W5725" s="17" t="s">
        <v>185</v>
      </c>
    </row>
    <row r="5726" ht="15.75" customHeight="1">
      <c r="A5726" s="14" t="s">
        <v>24054</v>
      </c>
      <c r="B5726" s="14" t="s">
        <v>24055</v>
      </c>
      <c r="C5726" s="14">
        <v>2025.0</v>
      </c>
      <c r="D5726" s="14">
        <v>72.0</v>
      </c>
      <c r="E5726" s="14">
        <v>173232.0</v>
      </c>
      <c r="F5726" s="14" t="s">
        <v>4278</v>
      </c>
      <c r="G5726" s="14" t="s">
        <v>23421</v>
      </c>
      <c r="H5726" s="14" t="s">
        <v>24056</v>
      </c>
      <c r="I5726" s="14">
        <v>0.692</v>
      </c>
      <c r="J5726" s="14">
        <v>0.723</v>
      </c>
      <c r="K5726" s="14">
        <v>0.8849485594318024</v>
      </c>
      <c r="L5726" s="14">
        <v>0.0359</v>
      </c>
      <c r="M5726" s="14">
        <v>0.0896</v>
      </c>
      <c r="N5726" s="14">
        <v>1.88E-6</v>
      </c>
      <c r="O5726" s="14">
        <v>0.0814</v>
      </c>
      <c r="P5726" s="14">
        <v>0.43</v>
      </c>
      <c r="Q5726" s="14">
        <v>105.906</v>
      </c>
      <c r="R5726" s="14">
        <v>8.0</v>
      </c>
      <c r="S5726" s="14">
        <v>1.0</v>
      </c>
      <c r="T5726" s="14" t="s">
        <v>1434</v>
      </c>
      <c r="U5726" s="14" t="s">
        <v>35</v>
      </c>
      <c r="V5726" s="16" t="s">
        <v>54</v>
      </c>
      <c r="W5726" s="17" t="s">
        <v>251</v>
      </c>
    </row>
    <row r="5727" ht="15.75" customHeight="1">
      <c r="A5727" s="14" t="s">
        <v>24057</v>
      </c>
      <c r="B5727" s="14" t="s">
        <v>24058</v>
      </c>
      <c r="C5727" s="14">
        <v>2025.0</v>
      </c>
      <c r="D5727" s="14">
        <v>72.0</v>
      </c>
      <c r="E5727" s="14">
        <v>164398.0</v>
      </c>
      <c r="F5727" s="14" t="s">
        <v>4278</v>
      </c>
      <c r="G5727" s="14" t="s">
        <v>8641</v>
      </c>
      <c r="H5727" s="14" t="s">
        <v>8642</v>
      </c>
      <c r="I5727" s="14">
        <v>0.67</v>
      </c>
      <c r="J5727" s="14">
        <v>0.557</v>
      </c>
      <c r="K5727" s="14">
        <v>0.8436891750081559</v>
      </c>
      <c r="L5727" s="14">
        <v>0.0485</v>
      </c>
      <c r="M5727" s="14">
        <v>0.0824</v>
      </c>
      <c r="N5727" s="14">
        <v>1.35E-5</v>
      </c>
      <c r="O5727" s="14">
        <v>0.185</v>
      </c>
      <c r="P5727" s="14">
        <v>0.259</v>
      </c>
      <c r="Q5727" s="14">
        <v>76.508</v>
      </c>
      <c r="R5727" s="14">
        <v>5.0</v>
      </c>
      <c r="S5727" s="14">
        <v>1.0</v>
      </c>
      <c r="T5727" s="14" t="s">
        <v>1434</v>
      </c>
      <c r="U5727" s="14" t="s">
        <v>35</v>
      </c>
      <c r="V5727" s="16" t="s">
        <v>36</v>
      </c>
      <c r="W5727" s="17" t="s">
        <v>251</v>
      </c>
    </row>
    <row r="5728" ht="15.75" customHeight="1">
      <c r="A5728" s="14" t="s">
        <v>13218</v>
      </c>
      <c r="B5728" s="14" t="s">
        <v>13219</v>
      </c>
      <c r="C5728" s="14">
        <v>1996.0</v>
      </c>
      <c r="D5728" s="14">
        <v>72.0</v>
      </c>
      <c r="E5728" s="14">
        <v>253840.0</v>
      </c>
      <c r="F5728" s="14" t="s">
        <v>13221</v>
      </c>
      <c r="G5728" s="14" t="s">
        <v>13222</v>
      </c>
      <c r="H5728" s="14" t="s">
        <v>13222</v>
      </c>
      <c r="I5728" s="14">
        <v>0.708</v>
      </c>
      <c r="J5728" s="14">
        <v>0.757</v>
      </c>
      <c r="K5728" s="14">
        <v>0.8649498427723366</v>
      </c>
      <c r="L5728" s="14">
        <v>0.0791</v>
      </c>
      <c r="M5728" s="14">
        <v>0.0362</v>
      </c>
      <c r="N5728" s="14">
        <v>0.0</v>
      </c>
      <c r="O5728" s="14">
        <v>0.17</v>
      </c>
      <c r="P5728" s="14">
        <v>0.552</v>
      </c>
      <c r="Q5728" s="14">
        <v>80.98</v>
      </c>
      <c r="R5728" s="14">
        <v>7.0</v>
      </c>
      <c r="S5728" s="14">
        <v>1.0</v>
      </c>
      <c r="T5728" s="14" t="s">
        <v>103</v>
      </c>
      <c r="U5728" s="14" t="s">
        <v>35</v>
      </c>
      <c r="V5728" s="16" t="s">
        <v>333</v>
      </c>
      <c r="W5728" s="17" t="s">
        <v>185</v>
      </c>
    </row>
    <row r="5729" ht="15.75" customHeight="1">
      <c r="A5729" s="14" t="s">
        <v>24059</v>
      </c>
      <c r="B5729" s="14" t="s">
        <v>24060</v>
      </c>
      <c r="C5729" s="14">
        <v>1992.0</v>
      </c>
      <c r="D5729" s="14">
        <v>72.0</v>
      </c>
      <c r="E5729" s="14">
        <v>186373.0</v>
      </c>
      <c r="F5729" s="14" t="s">
        <v>16945</v>
      </c>
      <c r="G5729" s="14" t="s">
        <v>16946</v>
      </c>
      <c r="H5729" s="14" t="s">
        <v>22461</v>
      </c>
      <c r="I5729" s="14">
        <v>0.597</v>
      </c>
      <c r="J5729" s="14">
        <v>0.511</v>
      </c>
      <c r="K5729" s="14">
        <v>0.7606570701182672</v>
      </c>
      <c r="L5729" s="14">
        <v>0.0303</v>
      </c>
      <c r="M5729" s="14">
        <v>0.134</v>
      </c>
      <c r="N5729" s="14">
        <v>7.03E-4</v>
      </c>
      <c r="O5729" s="14">
        <v>0.285</v>
      </c>
      <c r="P5729" s="14">
        <v>0.888</v>
      </c>
      <c r="Q5729" s="14">
        <v>182.08</v>
      </c>
      <c r="R5729" s="14">
        <v>10.0</v>
      </c>
      <c r="S5729" s="14">
        <v>1.0</v>
      </c>
      <c r="T5729" s="14" t="s">
        <v>1264</v>
      </c>
      <c r="U5729" s="14" t="s">
        <v>35</v>
      </c>
      <c r="V5729" s="16" t="s">
        <v>560</v>
      </c>
      <c r="W5729" s="17" t="s">
        <v>185</v>
      </c>
    </row>
    <row r="5730" ht="15.75" customHeight="1">
      <c r="A5730" s="14" t="s">
        <v>8821</v>
      </c>
      <c r="B5730" s="14" t="s">
        <v>8823</v>
      </c>
      <c r="C5730" s="14">
        <v>2012.0</v>
      </c>
      <c r="D5730" s="14">
        <v>72.0</v>
      </c>
      <c r="E5730" s="14">
        <v>310720.0</v>
      </c>
      <c r="F5730" s="14" t="s">
        <v>8825</v>
      </c>
      <c r="G5730" s="14" t="s">
        <v>7324</v>
      </c>
      <c r="H5730" s="14" t="s">
        <v>8826</v>
      </c>
      <c r="I5730" s="14">
        <v>0.586</v>
      </c>
      <c r="J5730" s="14">
        <v>0.698</v>
      </c>
      <c r="K5730" s="14">
        <v>0.7830941329800636</v>
      </c>
      <c r="L5730" s="14">
        <v>0.0943</v>
      </c>
      <c r="M5730" s="14">
        <v>0.0151</v>
      </c>
      <c r="N5730" s="14">
        <v>0.0</v>
      </c>
      <c r="O5730" s="14">
        <v>0.443</v>
      </c>
      <c r="P5730" s="14">
        <v>0.098</v>
      </c>
      <c r="Q5730" s="14">
        <v>133.95</v>
      </c>
      <c r="R5730" s="14">
        <v>1.0</v>
      </c>
      <c r="S5730" s="14">
        <v>1.0</v>
      </c>
      <c r="T5730" s="14" t="s">
        <v>103</v>
      </c>
      <c r="U5730" s="14" t="s">
        <v>35</v>
      </c>
      <c r="V5730" s="16" t="s">
        <v>75</v>
      </c>
      <c r="W5730" s="17" t="s">
        <v>251</v>
      </c>
    </row>
    <row r="5731" ht="15.75" customHeight="1">
      <c r="A5731" s="14" t="s">
        <v>8828</v>
      </c>
      <c r="B5731" s="14" t="s">
        <v>8829</v>
      </c>
      <c r="C5731" s="14">
        <v>2006.0</v>
      </c>
      <c r="D5731" s="14">
        <v>72.0</v>
      </c>
      <c r="E5731" s="14">
        <v>268120.0</v>
      </c>
      <c r="F5731" s="14" t="s">
        <v>8831</v>
      </c>
      <c r="G5731" s="14" t="s">
        <v>8833</v>
      </c>
      <c r="H5731" s="14" t="s">
        <v>8834</v>
      </c>
      <c r="I5731" s="14">
        <v>0.707</v>
      </c>
      <c r="J5731" s="14">
        <v>0.642</v>
      </c>
      <c r="K5731" s="14">
        <v>0.8831304942809418</v>
      </c>
      <c r="L5731" s="14">
        <v>0.0337</v>
      </c>
      <c r="M5731" s="14">
        <v>0.204</v>
      </c>
      <c r="N5731" s="14">
        <v>0.0</v>
      </c>
      <c r="O5731" s="14">
        <v>0.0925</v>
      </c>
      <c r="P5731" s="14">
        <v>0.249</v>
      </c>
      <c r="Q5731" s="14">
        <v>113.08</v>
      </c>
      <c r="R5731" s="14">
        <v>7.0</v>
      </c>
      <c r="S5731" s="14">
        <v>1.0</v>
      </c>
      <c r="T5731" s="14" t="s">
        <v>103</v>
      </c>
      <c r="U5731" s="14" t="s">
        <v>35</v>
      </c>
      <c r="V5731" s="16" t="s">
        <v>36</v>
      </c>
      <c r="W5731" s="17" t="s">
        <v>251</v>
      </c>
    </row>
    <row r="5732" ht="15.75" customHeight="1">
      <c r="A5732" s="14" t="s">
        <v>8835</v>
      </c>
      <c r="B5732" s="14" t="s">
        <v>8836</v>
      </c>
      <c r="C5732" s="14">
        <v>1995.0</v>
      </c>
      <c r="D5732" s="14">
        <v>72.0</v>
      </c>
      <c r="E5732" s="14">
        <v>293293.0</v>
      </c>
      <c r="F5732" s="14" t="s">
        <v>8838</v>
      </c>
      <c r="G5732" s="14" t="s">
        <v>8839</v>
      </c>
      <c r="H5732" s="14" t="s">
        <v>8841</v>
      </c>
      <c r="I5732" s="14">
        <v>0.392</v>
      </c>
      <c r="J5732" s="14">
        <v>0.642</v>
      </c>
      <c r="K5732" s="14">
        <v>0.8618270485132115</v>
      </c>
      <c r="L5732" s="14">
        <v>0.0326</v>
      </c>
      <c r="M5732" s="14">
        <v>0.0048</v>
      </c>
      <c r="N5732" s="14">
        <v>0.486</v>
      </c>
      <c r="O5732" s="14">
        <v>0.296</v>
      </c>
      <c r="P5732" s="14">
        <v>0.129</v>
      </c>
      <c r="Q5732" s="14">
        <v>92.7</v>
      </c>
      <c r="R5732" s="14">
        <v>8.0</v>
      </c>
      <c r="S5732" s="14">
        <v>1.0</v>
      </c>
      <c r="T5732" s="14" t="s">
        <v>103</v>
      </c>
      <c r="U5732" s="14" t="s">
        <v>68</v>
      </c>
      <c r="V5732" s="16" t="s">
        <v>58</v>
      </c>
      <c r="W5732" s="17" t="s">
        <v>251</v>
      </c>
    </row>
    <row r="5733" ht="15.75" customHeight="1">
      <c r="A5733" s="14" t="s">
        <v>8846</v>
      </c>
      <c r="B5733" s="14" t="s">
        <v>8847</v>
      </c>
      <c r="C5733" s="14">
        <v>2011.0</v>
      </c>
      <c r="D5733" s="14">
        <v>72.0</v>
      </c>
      <c r="E5733" s="14">
        <v>279635.0</v>
      </c>
      <c r="F5733" s="14" t="s">
        <v>8848</v>
      </c>
      <c r="G5733" s="14" t="s">
        <v>1711</v>
      </c>
      <c r="H5733" s="14" t="s">
        <v>8849</v>
      </c>
      <c r="I5733" s="14">
        <v>0.786</v>
      </c>
      <c r="J5733" s="14">
        <v>0.696</v>
      </c>
      <c r="K5733" s="14">
        <v>0.8505122665743267</v>
      </c>
      <c r="L5733" s="14">
        <v>0.0428</v>
      </c>
      <c r="M5733" s="14">
        <v>0.0234</v>
      </c>
      <c r="N5733" s="14">
        <v>0.0019</v>
      </c>
      <c r="O5733" s="14">
        <v>0.0839</v>
      </c>
      <c r="P5733" s="14">
        <v>0.306</v>
      </c>
      <c r="Q5733" s="14">
        <v>121.97</v>
      </c>
      <c r="R5733" s="14">
        <v>9.0</v>
      </c>
      <c r="S5733" s="14">
        <v>0.0</v>
      </c>
      <c r="T5733" s="14" t="s">
        <v>103</v>
      </c>
      <c r="U5733" s="14" t="s">
        <v>68</v>
      </c>
      <c r="V5733" s="16" t="s">
        <v>45</v>
      </c>
      <c r="W5733" s="17" t="s">
        <v>251</v>
      </c>
    </row>
    <row r="5734" ht="15.75" customHeight="1">
      <c r="A5734" s="14" t="s">
        <v>24061</v>
      </c>
      <c r="B5734" s="14" t="s">
        <v>24062</v>
      </c>
      <c r="C5734" s="14">
        <v>2018.0</v>
      </c>
      <c r="D5734" s="14">
        <v>72.0</v>
      </c>
      <c r="E5734" s="14">
        <v>307675.0</v>
      </c>
      <c r="F5734" s="14" t="s">
        <v>2531</v>
      </c>
      <c r="G5734" s="14" t="s">
        <v>2532</v>
      </c>
      <c r="H5734" s="14" t="s">
        <v>22524</v>
      </c>
      <c r="I5734" s="14">
        <v>0.606</v>
      </c>
      <c r="J5734" s="14">
        <v>0.85</v>
      </c>
      <c r="K5734" s="14">
        <v>0.8899535858471126</v>
      </c>
      <c r="L5734" s="14">
        <v>0.183</v>
      </c>
      <c r="M5734" s="14">
        <v>0.0114</v>
      </c>
      <c r="N5734" s="14">
        <v>1.01E-6</v>
      </c>
      <c r="O5734" s="14">
        <v>0.206</v>
      </c>
      <c r="P5734" s="14">
        <v>0.542</v>
      </c>
      <c r="Q5734" s="14">
        <v>170.01</v>
      </c>
      <c r="R5734" s="14">
        <v>11.0</v>
      </c>
      <c r="S5734" s="14">
        <v>1.0</v>
      </c>
      <c r="T5734" s="14" t="s">
        <v>1434</v>
      </c>
      <c r="U5734" s="14" t="s">
        <v>68</v>
      </c>
      <c r="V5734" s="16" t="s">
        <v>333</v>
      </c>
      <c r="W5734" s="17" t="s">
        <v>185</v>
      </c>
    </row>
    <row r="5735" ht="15.75" customHeight="1">
      <c r="A5735" s="14" t="s">
        <v>24063</v>
      </c>
      <c r="B5735" s="14" t="s">
        <v>24064</v>
      </c>
      <c r="C5735" s="14">
        <v>1989.0</v>
      </c>
      <c r="D5735" s="14">
        <v>72.0</v>
      </c>
      <c r="E5735" s="14">
        <v>207466.0</v>
      </c>
      <c r="F5735" s="14" t="s">
        <v>13261</v>
      </c>
      <c r="G5735" s="14" t="s">
        <v>24065</v>
      </c>
      <c r="H5735" s="14" t="s">
        <v>24066</v>
      </c>
      <c r="I5735" s="14">
        <v>0.756</v>
      </c>
      <c r="J5735" s="14">
        <v>0.8</v>
      </c>
      <c r="K5735" s="14">
        <v>0.8641584497066679</v>
      </c>
      <c r="L5735" s="14">
        <v>0.0329</v>
      </c>
      <c r="M5735" s="14">
        <v>0.211</v>
      </c>
      <c r="N5735" s="14">
        <v>7.24E-4</v>
      </c>
      <c r="O5735" s="14">
        <v>0.0466</v>
      </c>
      <c r="P5735" s="14">
        <v>0.967</v>
      </c>
      <c r="Q5735" s="14">
        <v>118.92</v>
      </c>
      <c r="R5735" s="14">
        <v>5.0</v>
      </c>
      <c r="S5735" s="14">
        <v>1.0</v>
      </c>
      <c r="T5735" s="14" t="s">
        <v>1264</v>
      </c>
      <c r="U5735" s="14" t="s">
        <v>94</v>
      </c>
      <c r="V5735" s="16" t="s">
        <v>819</v>
      </c>
      <c r="W5735" s="17" t="s">
        <v>185</v>
      </c>
    </row>
    <row r="5736" ht="15.75" customHeight="1">
      <c r="A5736" s="14" t="s">
        <v>13226</v>
      </c>
      <c r="B5736" s="14" t="s">
        <v>13227</v>
      </c>
      <c r="C5736" s="14">
        <v>2008.0</v>
      </c>
      <c r="D5736" s="14">
        <v>72.0</v>
      </c>
      <c r="E5736" s="14">
        <v>219920.0</v>
      </c>
      <c r="F5736" s="14" t="s">
        <v>7255</v>
      </c>
      <c r="G5736" s="14" t="s">
        <v>13228</v>
      </c>
      <c r="H5736" s="14" t="s">
        <v>13229</v>
      </c>
      <c r="I5736" s="14">
        <v>0.793</v>
      </c>
      <c r="J5736" s="14">
        <v>0.859</v>
      </c>
      <c r="K5736" s="14">
        <v>0.8937608281630322</v>
      </c>
      <c r="L5736" s="14">
        <v>0.0332</v>
      </c>
      <c r="M5736" s="14">
        <v>0.266</v>
      </c>
      <c r="N5736" s="14">
        <v>3.56E-4</v>
      </c>
      <c r="O5736" s="14">
        <v>0.133</v>
      </c>
      <c r="P5736" s="14">
        <v>0.964</v>
      </c>
      <c r="Q5736" s="14">
        <v>129.91</v>
      </c>
      <c r="R5736" s="14">
        <v>0.0</v>
      </c>
      <c r="S5736" s="14">
        <v>1.0</v>
      </c>
      <c r="T5736" s="14" t="s">
        <v>103</v>
      </c>
      <c r="U5736" s="14" t="s">
        <v>94</v>
      </c>
      <c r="V5736" s="16" t="s">
        <v>819</v>
      </c>
      <c r="W5736" s="17" t="s">
        <v>185</v>
      </c>
    </row>
    <row r="5737" ht="15.75" customHeight="1">
      <c r="A5737" s="14" t="s">
        <v>24067</v>
      </c>
      <c r="B5737" s="14" t="s">
        <v>24068</v>
      </c>
      <c r="C5737" s="14">
        <v>2017.0</v>
      </c>
      <c r="D5737" s="77">
        <v>73.0</v>
      </c>
      <c r="E5737" s="14">
        <v>121893.0</v>
      </c>
      <c r="F5737" s="14" t="s">
        <v>13418</v>
      </c>
      <c r="G5737" s="14" t="s">
        <v>12507</v>
      </c>
      <c r="H5737" s="14" t="s">
        <v>12509</v>
      </c>
      <c r="I5737" s="14">
        <v>0.55</v>
      </c>
      <c r="J5737" s="14">
        <v>0.216</v>
      </c>
      <c r="K5737" s="14">
        <v>0.6466750796602</v>
      </c>
      <c r="L5737" s="14">
        <v>0.0732</v>
      </c>
      <c r="M5737" s="14">
        <v>0.971</v>
      </c>
      <c r="N5737" s="14">
        <v>5.94E-6</v>
      </c>
      <c r="O5737" s="14">
        <v>0.111</v>
      </c>
      <c r="P5737" s="14">
        <v>0.327</v>
      </c>
      <c r="Q5737" s="14">
        <v>124.795</v>
      </c>
      <c r="R5737" s="14">
        <v>7.0</v>
      </c>
      <c r="S5737" s="14">
        <v>0.0</v>
      </c>
      <c r="T5737" s="14" t="s">
        <v>1264</v>
      </c>
      <c r="U5737" s="14" t="s">
        <v>35</v>
      </c>
      <c r="V5737" s="16" t="s">
        <v>45</v>
      </c>
      <c r="W5737" s="17" t="s">
        <v>251</v>
      </c>
    </row>
    <row r="5738" ht="15.75" customHeight="1">
      <c r="A5738" s="14" t="s">
        <v>24069</v>
      </c>
      <c r="B5738" s="14" t="s">
        <v>24070</v>
      </c>
      <c r="C5738" s="14">
        <v>2013.0</v>
      </c>
      <c r="D5738" s="78">
        <v>73.0</v>
      </c>
      <c r="E5738" s="14">
        <v>67560.0</v>
      </c>
      <c r="F5738" s="14" t="s">
        <v>12847</v>
      </c>
      <c r="G5738" s="14" t="s">
        <v>12849</v>
      </c>
      <c r="H5738" s="14" t="s">
        <v>12850</v>
      </c>
      <c r="I5738" s="14">
        <v>0.46</v>
      </c>
      <c r="J5738" s="14">
        <v>0.119</v>
      </c>
      <c r="K5738" s="14">
        <v>0.5739524736257792</v>
      </c>
      <c r="L5738" s="14">
        <v>0.0538</v>
      </c>
      <c r="M5738" s="14">
        <v>0.989</v>
      </c>
      <c r="N5738" s="14">
        <v>2.29E-4</v>
      </c>
      <c r="O5738" s="14">
        <v>0.0773</v>
      </c>
      <c r="P5738" s="14">
        <v>0.0898</v>
      </c>
      <c r="Q5738" s="14">
        <v>111.075</v>
      </c>
      <c r="R5738" s="14">
        <v>7.0</v>
      </c>
      <c r="S5738" s="14">
        <v>0.0</v>
      </c>
      <c r="T5738" s="14" t="s">
        <v>1264</v>
      </c>
      <c r="U5738" s="14" t="s">
        <v>35</v>
      </c>
      <c r="V5738" s="16" t="s">
        <v>75</v>
      </c>
      <c r="W5738" s="17" t="s">
        <v>251</v>
      </c>
    </row>
    <row r="5739" ht="15.75" customHeight="1">
      <c r="A5739" s="14" t="s">
        <v>24071</v>
      </c>
      <c r="B5739" s="14" t="s">
        <v>24072</v>
      </c>
      <c r="C5739" s="14">
        <v>1992.0</v>
      </c>
      <c r="D5739" s="77">
        <v>73.0</v>
      </c>
      <c r="E5739" s="14">
        <v>65000.0</v>
      </c>
      <c r="F5739" s="14" t="s">
        <v>12989</v>
      </c>
      <c r="G5739" s="14" t="s">
        <v>12990</v>
      </c>
      <c r="H5739" s="14" t="s">
        <v>12991</v>
      </c>
      <c r="I5739" s="14">
        <v>0.638</v>
      </c>
      <c r="J5739" s="14">
        <v>0.0655</v>
      </c>
      <c r="K5739" s="14">
        <v>0.6064423673217454</v>
      </c>
      <c r="L5739" s="14">
        <v>0.0515</v>
      </c>
      <c r="M5739" s="14">
        <v>0.981</v>
      </c>
      <c r="N5739" s="14">
        <v>9.48E-6</v>
      </c>
      <c r="O5739" s="14">
        <v>0.0775</v>
      </c>
      <c r="P5739" s="14">
        <v>0.727</v>
      </c>
      <c r="Q5739" s="14">
        <v>105.766</v>
      </c>
      <c r="R5739" s="14">
        <v>5.0</v>
      </c>
      <c r="S5739" s="14">
        <v>1.0</v>
      </c>
      <c r="T5739" s="14" t="s">
        <v>1264</v>
      </c>
      <c r="U5739" s="14" t="s">
        <v>35</v>
      </c>
      <c r="V5739" s="16" t="s">
        <v>181</v>
      </c>
      <c r="W5739" s="17" t="s">
        <v>185</v>
      </c>
    </row>
    <row r="5740" ht="15.75" customHeight="1">
      <c r="A5740" s="14" t="s">
        <v>24073</v>
      </c>
      <c r="B5740" s="14" t="s">
        <v>24074</v>
      </c>
      <c r="C5740" s="14">
        <v>2020.0</v>
      </c>
      <c r="D5740" s="78">
        <v>73.0</v>
      </c>
      <c r="E5740" s="14">
        <v>180744.0</v>
      </c>
      <c r="F5740" s="14" t="s">
        <v>13038</v>
      </c>
      <c r="G5740" s="14" t="s">
        <v>13917</v>
      </c>
      <c r="H5740" s="14" t="s">
        <v>13920</v>
      </c>
      <c r="I5740" s="14">
        <v>0.61</v>
      </c>
      <c r="J5740" s="14">
        <v>0.183</v>
      </c>
      <c r="K5740" s="14">
        <v>0.6000684447928462</v>
      </c>
      <c r="L5740" s="14">
        <v>0.0521</v>
      </c>
      <c r="M5740" s="14">
        <v>0.797</v>
      </c>
      <c r="N5740" s="14">
        <v>0.87</v>
      </c>
      <c r="O5740" s="14">
        <v>0.0972</v>
      </c>
      <c r="P5740" s="14">
        <v>0.378</v>
      </c>
      <c r="Q5740" s="14">
        <v>155.142</v>
      </c>
      <c r="R5740" s="14">
        <v>9.0</v>
      </c>
      <c r="S5740" s="14">
        <v>1.0</v>
      </c>
      <c r="T5740" s="14" t="s">
        <v>1264</v>
      </c>
      <c r="U5740" s="14" t="s">
        <v>35</v>
      </c>
      <c r="V5740" s="16" t="s">
        <v>45</v>
      </c>
      <c r="W5740" s="17" t="s">
        <v>251</v>
      </c>
    </row>
    <row r="5741" ht="15.75" customHeight="1">
      <c r="A5741" s="14" t="s">
        <v>24075</v>
      </c>
      <c r="B5741" s="14" t="s">
        <v>24076</v>
      </c>
      <c r="C5741" s="14">
        <v>2020.0</v>
      </c>
      <c r="D5741" s="77">
        <v>73.0</v>
      </c>
      <c r="E5741" s="14">
        <v>223573.0</v>
      </c>
      <c r="F5741" s="14" t="s">
        <v>13628</v>
      </c>
      <c r="G5741" s="14" t="s">
        <v>13917</v>
      </c>
      <c r="H5741" s="14" t="s">
        <v>13920</v>
      </c>
      <c r="I5741" s="14">
        <v>0.667</v>
      </c>
      <c r="J5741" s="14">
        <v>0.104</v>
      </c>
      <c r="K5741" s="14">
        <v>0.5776527709328246</v>
      </c>
      <c r="L5741" s="14">
        <v>0.0549</v>
      </c>
      <c r="M5741" s="14">
        <v>0.888</v>
      </c>
      <c r="N5741" s="14">
        <v>0.889</v>
      </c>
      <c r="O5741" s="14">
        <v>0.131</v>
      </c>
      <c r="P5741" s="14">
        <v>0.633</v>
      </c>
      <c r="Q5741" s="14">
        <v>90.03</v>
      </c>
      <c r="R5741" s="14">
        <v>9.0</v>
      </c>
      <c r="S5741" s="14">
        <v>1.0</v>
      </c>
      <c r="T5741" s="14" t="s">
        <v>1264</v>
      </c>
      <c r="U5741" s="14" t="s">
        <v>35</v>
      </c>
      <c r="V5741" s="16" t="s">
        <v>407</v>
      </c>
      <c r="W5741" s="17" t="s">
        <v>185</v>
      </c>
    </row>
    <row r="5742" ht="15.75" customHeight="1">
      <c r="A5742" s="14" t="s">
        <v>24077</v>
      </c>
      <c r="B5742" s="14" t="s">
        <v>24078</v>
      </c>
      <c r="C5742" s="14">
        <v>1992.0</v>
      </c>
      <c r="D5742" s="78">
        <v>73.0</v>
      </c>
      <c r="E5742" s="14">
        <v>153000.0</v>
      </c>
      <c r="F5742" s="14" t="s">
        <v>12989</v>
      </c>
      <c r="G5742" s="14" t="s">
        <v>12990</v>
      </c>
      <c r="H5742" s="14" t="s">
        <v>12991</v>
      </c>
      <c r="I5742" s="14">
        <v>0.474</v>
      </c>
      <c r="J5742" s="14">
        <v>0.0803</v>
      </c>
      <c r="K5742" s="14">
        <v>0.572840245533488</v>
      </c>
      <c r="L5742" s="14">
        <v>0.0581</v>
      </c>
      <c r="M5742" s="14">
        <v>0.99</v>
      </c>
      <c r="N5742" s="14">
        <v>2.72E-4</v>
      </c>
      <c r="O5742" s="14">
        <v>0.144</v>
      </c>
      <c r="P5742" s="14">
        <v>0.116</v>
      </c>
      <c r="Q5742" s="14">
        <v>98.719</v>
      </c>
      <c r="R5742" s="14">
        <v>5.0</v>
      </c>
      <c r="S5742" s="14">
        <v>1.0</v>
      </c>
      <c r="T5742" s="14" t="s">
        <v>1264</v>
      </c>
      <c r="U5742" s="14" t="s">
        <v>35</v>
      </c>
      <c r="V5742" s="16" t="s">
        <v>58</v>
      </c>
      <c r="W5742" s="17" t="s">
        <v>251</v>
      </c>
    </row>
    <row r="5743" ht="15.75" customHeight="1">
      <c r="A5743" s="14" t="s">
        <v>24079</v>
      </c>
      <c r="B5743" s="14" t="s">
        <v>24080</v>
      </c>
      <c r="C5743" s="14">
        <v>2010.0</v>
      </c>
      <c r="D5743" s="77">
        <v>73.0</v>
      </c>
      <c r="E5743" s="14">
        <v>200520.0</v>
      </c>
      <c r="F5743" s="14" t="s">
        <v>12847</v>
      </c>
      <c r="G5743" s="14" t="s">
        <v>24081</v>
      </c>
      <c r="H5743" s="14" t="s">
        <v>24082</v>
      </c>
      <c r="I5743" s="14">
        <v>0.46</v>
      </c>
      <c r="J5743" s="14">
        <v>0.203</v>
      </c>
      <c r="K5743" s="14">
        <v>0.5281158428223192</v>
      </c>
      <c r="L5743" s="14">
        <v>0.0386</v>
      </c>
      <c r="M5743" s="14">
        <v>0.934</v>
      </c>
      <c r="N5743" s="14">
        <v>0.162</v>
      </c>
      <c r="O5743" s="14">
        <v>0.086</v>
      </c>
      <c r="P5743" s="14">
        <v>0.274</v>
      </c>
      <c r="Q5743" s="14">
        <v>108.702</v>
      </c>
      <c r="R5743" s="14">
        <v>9.0</v>
      </c>
      <c r="S5743" s="14">
        <v>0.0</v>
      </c>
      <c r="T5743" s="14" t="s">
        <v>1264</v>
      </c>
      <c r="U5743" s="14" t="s">
        <v>35</v>
      </c>
      <c r="V5743" s="16" t="s">
        <v>36</v>
      </c>
      <c r="W5743" s="17" t="s">
        <v>251</v>
      </c>
    </row>
    <row r="5744" ht="15.75" customHeight="1">
      <c r="A5744" s="14" t="s">
        <v>24083</v>
      </c>
      <c r="B5744" s="14" t="s">
        <v>24084</v>
      </c>
      <c r="C5744" s="14">
        <v>2013.0</v>
      </c>
      <c r="D5744" s="78">
        <v>73.0</v>
      </c>
      <c r="E5744" s="14">
        <v>138533.0</v>
      </c>
      <c r="F5744" s="14" t="s">
        <v>12847</v>
      </c>
      <c r="G5744" s="14" t="s">
        <v>12849</v>
      </c>
      <c r="H5744" s="14" t="s">
        <v>12850</v>
      </c>
      <c r="I5744" s="14">
        <v>0.446</v>
      </c>
      <c r="J5744" s="14">
        <v>0.0824</v>
      </c>
      <c r="K5744" s="14">
        <v>0.5300622419838287</v>
      </c>
      <c r="L5744" s="14">
        <v>0.0695</v>
      </c>
      <c r="M5744" s="14">
        <v>0.99</v>
      </c>
      <c r="N5744" s="14">
        <v>1.69E-5</v>
      </c>
      <c r="O5744" s="14">
        <v>0.07</v>
      </c>
      <c r="P5744" s="14">
        <v>0.126</v>
      </c>
      <c r="Q5744" s="14">
        <v>84.017</v>
      </c>
      <c r="R5744" s="14">
        <v>5.0</v>
      </c>
      <c r="S5744" s="14">
        <v>1.0</v>
      </c>
      <c r="T5744" s="14" t="s">
        <v>1264</v>
      </c>
      <c r="U5744" s="14" t="s">
        <v>35</v>
      </c>
      <c r="V5744" s="16" t="s">
        <v>58</v>
      </c>
      <c r="W5744" s="17" t="s">
        <v>251</v>
      </c>
    </row>
    <row r="5745" ht="15.75" customHeight="1">
      <c r="A5745" s="14" t="s">
        <v>24085</v>
      </c>
      <c r="B5745" s="14" t="s">
        <v>24086</v>
      </c>
      <c r="C5745" s="14">
        <v>2010.0</v>
      </c>
      <c r="D5745" s="77">
        <v>73.0</v>
      </c>
      <c r="E5745" s="14">
        <v>85306.0</v>
      </c>
      <c r="F5745" s="14" t="s">
        <v>12790</v>
      </c>
      <c r="G5745" s="14" t="s">
        <v>24087</v>
      </c>
      <c r="H5745" s="14" t="s">
        <v>24088</v>
      </c>
      <c r="I5745" s="14">
        <v>0.519</v>
      </c>
      <c r="J5745" s="14">
        <v>0.046</v>
      </c>
      <c r="K5745" s="14">
        <v>0.4069043697643595</v>
      </c>
      <c r="L5745" s="14">
        <v>0.0513</v>
      </c>
      <c r="M5745" s="14">
        <v>0.986</v>
      </c>
      <c r="N5745" s="14">
        <v>0.854</v>
      </c>
      <c r="O5745" s="14">
        <v>0.107</v>
      </c>
      <c r="P5745" s="14">
        <v>0.388</v>
      </c>
      <c r="Q5745" s="14">
        <v>109.204</v>
      </c>
      <c r="R5745" s="14">
        <v>9.0</v>
      </c>
      <c r="S5745" s="14">
        <v>0.0</v>
      </c>
      <c r="T5745" s="14" t="s">
        <v>1264</v>
      </c>
      <c r="U5745" s="14" t="s">
        <v>35</v>
      </c>
      <c r="V5745" s="16" t="s">
        <v>45</v>
      </c>
      <c r="W5745" s="17" t="s">
        <v>251</v>
      </c>
    </row>
    <row r="5746" ht="15.75" customHeight="1">
      <c r="A5746" s="14" t="s">
        <v>24089</v>
      </c>
      <c r="B5746" s="14" t="s">
        <v>24090</v>
      </c>
      <c r="C5746" s="14">
        <v>2016.0</v>
      </c>
      <c r="D5746" s="78">
        <v>73.0</v>
      </c>
      <c r="E5746" s="14">
        <v>149159.0</v>
      </c>
      <c r="F5746" s="14" t="s">
        <v>3936</v>
      </c>
      <c r="G5746" s="14" t="s">
        <v>12751</v>
      </c>
      <c r="H5746" s="14" t="s">
        <v>12757</v>
      </c>
      <c r="I5746" s="14">
        <v>0.277</v>
      </c>
      <c r="J5746" s="14">
        <v>0.00789</v>
      </c>
      <c r="K5746" s="14">
        <v>0.2234509015416455</v>
      </c>
      <c r="L5746" s="14">
        <v>0.0364</v>
      </c>
      <c r="M5746" s="14">
        <v>0.978</v>
      </c>
      <c r="N5746" s="14">
        <v>0.953</v>
      </c>
      <c r="O5746" s="14">
        <v>0.136</v>
      </c>
      <c r="P5746" s="14">
        <v>0.0494</v>
      </c>
      <c r="Q5746" s="14">
        <v>95.964</v>
      </c>
      <c r="R5746" s="14">
        <v>6.0</v>
      </c>
      <c r="S5746" s="14">
        <v>0.0</v>
      </c>
      <c r="T5746" s="14" t="s">
        <v>1264</v>
      </c>
      <c r="U5746" s="14" t="s">
        <v>68</v>
      </c>
      <c r="V5746" s="16" t="s">
        <v>75</v>
      </c>
      <c r="W5746" s="17" t="s">
        <v>251</v>
      </c>
    </row>
    <row r="5747" ht="15.75" customHeight="1">
      <c r="A5747" s="14" t="s">
        <v>24091</v>
      </c>
      <c r="B5747" s="14" t="s">
        <v>24092</v>
      </c>
      <c r="C5747" s="14">
        <v>2017.0</v>
      </c>
      <c r="D5747" s="77">
        <v>73.0</v>
      </c>
      <c r="E5747" s="14">
        <v>87754.0</v>
      </c>
      <c r="F5747" s="14" t="s">
        <v>12847</v>
      </c>
      <c r="G5747" s="14" t="s">
        <v>24093</v>
      </c>
      <c r="H5747" s="14" t="s">
        <v>24094</v>
      </c>
      <c r="I5747" s="14">
        <v>0.3</v>
      </c>
      <c r="J5747" s="14">
        <v>0.0957</v>
      </c>
      <c r="K5747" s="14">
        <v>0.4488482022448005</v>
      </c>
      <c r="L5747" s="14">
        <v>0.0453</v>
      </c>
      <c r="M5747" s="14">
        <v>0.987</v>
      </c>
      <c r="N5747" s="14">
        <v>0.114</v>
      </c>
      <c r="O5747" s="14">
        <v>0.0892</v>
      </c>
      <c r="P5747" s="14">
        <v>0.263</v>
      </c>
      <c r="Q5747" s="14">
        <v>88.554</v>
      </c>
      <c r="R5747" s="14">
        <v>1.0</v>
      </c>
      <c r="S5747" s="14">
        <v>0.0</v>
      </c>
      <c r="T5747" s="14" t="s">
        <v>1264</v>
      </c>
      <c r="U5747" s="14" t="s">
        <v>35</v>
      </c>
      <c r="V5747" s="16" t="s">
        <v>36</v>
      </c>
      <c r="W5747" s="17" t="s">
        <v>251</v>
      </c>
    </row>
    <row r="5748" ht="15.75" customHeight="1">
      <c r="A5748" s="14" t="s">
        <v>24095</v>
      </c>
      <c r="B5748" s="14" t="s">
        <v>24096</v>
      </c>
      <c r="C5748" s="14">
        <v>1936.0</v>
      </c>
      <c r="D5748" s="78">
        <v>73.0</v>
      </c>
      <c r="E5748" s="14">
        <v>205386.0</v>
      </c>
      <c r="F5748" s="14" t="s">
        <v>13038</v>
      </c>
      <c r="G5748" s="14" t="s">
        <v>18243</v>
      </c>
      <c r="H5748" s="14" t="s">
        <v>18244</v>
      </c>
      <c r="I5748" s="14">
        <v>0.229</v>
      </c>
      <c r="J5748" s="14">
        <v>0.533</v>
      </c>
      <c r="K5748" s="14">
        <v>0.8194768249990488</v>
      </c>
      <c r="L5748" s="14">
        <v>0.0412</v>
      </c>
      <c r="M5748" s="14">
        <v>0.979</v>
      </c>
      <c r="N5748" s="14">
        <v>0.0852</v>
      </c>
      <c r="O5748" s="14">
        <v>0.192</v>
      </c>
      <c r="P5748" s="14">
        <v>0.377</v>
      </c>
      <c r="Q5748" s="14">
        <v>124.744</v>
      </c>
      <c r="R5748" s="14">
        <v>7.0</v>
      </c>
      <c r="S5748" s="14">
        <v>1.0</v>
      </c>
      <c r="T5748" s="14" t="s">
        <v>1264</v>
      </c>
      <c r="U5748" s="14" t="s">
        <v>35</v>
      </c>
      <c r="V5748" s="16" t="s">
        <v>45</v>
      </c>
      <c r="W5748" s="17" t="s">
        <v>251</v>
      </c>
    </row>
    <row r="5749" ht="15.75" customHeight="1">
      <c r="A5749" s="14" t="s">
        <v>24097</v>
      </c>
      <c r="B5749" s="14" t="s">
        <v>24098</v>
      </c>
      <c r="C5749" s="14">
        <v>2013.0</v>
      </c>
      <c r="D5749" s="77">
        <v>73.0</v>
      </c>
      <c r="E5749" s="14">
        <v>148426.0</v>
      </c>
      <c r="F5749" s="14" t="s">
        <v>12847</v>
      </c>
      <c r="G5749" s="14" t="s">
        <v>12849</v>
      </c>
      <c r="H5749" s="14" t="s">
        <v>12850</v>
      </c>
      <c r="I5749" s="14">
        <v>0.238</v>
      </c>
      <c r="J5749" s="14">
        <v>0.0311</v>
      </c>
      <c r="K5749" s="14">
        <v>0.3428229204469698</v>
      </c>
      <c r="L5749" s="14">
        <v>0.0634</v>
      </c>
      <c r="M5749" s="14">
        <v>0.991</v>
      </c>
      <c r="N5749" s="14">
        <v>0.00764</v>
      </c>
      <c r="O5749" s="14">
        <v>0.0823</v>
      </c>
      <c r="P5749" s="14">
        <v>0.0397</v>
      </c>
      <c r="Q5749" s="14">
        <v>177.307</v>
      </c>
      <c r="R5749" s="14">
        <v>9.0</v>
      </c>
      <c r="S5749" s="14">
        <v>1.0</v>
      </c>
      <c r="T5749" s="14" t="s">
        <v>1264</v>
      </c>
      <c r="U5749" s="14" t="s">
        <v>35</v>
      </c>
      <c r="V5749" s="16" t="s">
        <v>75</v>
      </c>
      <c r="W5749" s="17" t="s">
        <v>251</v>
      </c>
    </row>
    <row r="5750" ht="15.75" customHeight="1">
      <c r="A5750" s="14" t="s">
        <v>24099</v>
      </c>
      <c r="B5750" s="14" t="s">
        <v>24100</v>
      </c>
      <c r="C5750" s="14">
        <v>2013.0</v>
      </c>
      <c r="D5750" s="78">
        <v>73.0</v>
      </c>
      <c r="E5750" s="14">
        <v>148400.0</v>
      </c>
      <c r="F5750" s="14" t="s">
        <v>12847</v>
      </c>
      <c r="G5750" s="14" t="s">
        <v>12849</v>
      </c>
      <c r="H5750" s="14" t="s">
        <v>12850</v>
      </c>
      <c r="I5750" s="14">
        <v>0.297</v>
      </c>
      <c r="J5750" s="14">
        <v>0.024</v>
      </c>
      <c r="K5750" s="14">
        <v>0.3824567407357292</v>
      </c>
      <c r="L5750" s="14">
        <v>0.0597</v>
      </c>
      <c r="M5750" s="14">
        <v>0.991</v>
      </c>
      <c r="N5750" s="14">
        <v>0.0227</v>
      </c>
      <c r="O5750" s="14">
        <v>0.0979</v>
      </c>
      <c r="P5750" s="14">
        <v>0.0653</v>
      </c>
      <c r="Q5750" s="14">
        <v>66.277</v>
      </c>
      <c r="R5750" s="14">
        <v>6.0</v>
      </c>
      <c r="S5750" s="14">
        <v>1.0</v>
      </c>
      <c r="T5750" s="14" t="s">
        <v>1264</v>
      </c>
      <c r="U5750" s="14" t="s">
        <v>35</v>
      </c>
      <c r="V5750" s="16" t="s">
        <v>75</v>
      </c>
      <c r="W5750" s="17" t="s">
        <v>251</v>
      </c>
    </row>
    <row r="5751" ht="15.75" customHeight="1">
      <c r="A5751" s="14" t="s">
        <v>24101</v>
      </c>
      <c r="B5751" s="14" t="s">
        <v>24102</v>
      </c>
      <c r="C5751" s="14">
        <v>1995.0</v>
      </c>
      <c r="D5751" s="77">
        <v>73.0</v>
      </c>
      <c r="E5751" s="14">
        <v>193097.0</v>
      </c>
      <c r="F5751" s="14" t="s">
        <v>12615</v>
      </c>
      <c r="G5751" s="14" t="s">
        <v>14370</v>
      </c>
      <c r="H5751" s="14" t="s">
        <v>14371</v>
      </c>
      <c r="I5751" s="14">
        <v>0.384</v>
      </c>
      <c r="J5751" s="14">
        <v>0.0614</v>
      </c>
      <c r="K5751" s="14">
        <v>0.4268175304167259</v>
      </c>
      <c r="L5751" s="14">
        <v>0.0372</v>
      </c>
      <c r="M5751" s="14">
        <v>0.965</v>
      </c>
      <c r="N5751" s="14">
        <v>0.534</v>
      </c>
      <c r="O5751" s="14">
        <v>0.117</v>
      </c>
      <c r="P5751" s="14">
        <v>0.142</v>
      </c>
      <c r="Q5751" s="14">
        <v>126.349</v>
      </c>
      <c r="R5751" s="14">
        <v>4.0</v>
      </c>
      <c r="S5751" s="14">
        <v>1.0</v>
      </c>
      <c r="T5751" s="14" t="s">
        <v>1264</v>
      </c>
      <c r="U5751" s="14" t="s">
        <v>35</v>
      </c>
      <c r="V5751" s="16" t="s">
        <v>58</v>
      </c>
      <c r="W5751" s="17" t="s">
        <v>251</v>
      </c>
    </row>
    <row r="5752" ht="15.75" customHeight="1">
      <c r="A5752" s="14" t="s">
        <v>8854</v>
      </c>
      <c r="B5752" s="14" t="s">
        <v>8855</v>
      </c>
      <c r="C5752" s="14">
        <v>2013.0</v>
      </c>
      <c r="D5752" s="14">
        <v>73.0</v>
      </c>
      <c r="E5752" s="14">
        <v>153999.0</v>
      </c>
      <c r="F5752" s="14" t="s">
        <v>8856</v>
      </c>
      <c r="G5752" s="14" t="s">
        <v>8857</v>
      </c>
      <c r="H5752" s="14" t="s">
        <v>8858</v>
      </c>
      <c r="I5752" s="14">
        <v>0.601</v>
      </c>
      <c r="J5752" s="14">
        <v>0.712</v>
      </c>
      <c r="K5752" s="14">
        <v>0.7727204671192711</v>
      </c>
      <c r="L5752" s="14">
        <v>0.0436</v>
      </c>
      <c r="M5752" s="14">
        <v>0.0848</v>
      </c>
      <c r="N5752" s="14">
        <v>0.0</v>
      </c>
      <c r="O5752" s="14">
        <v>0.461</v>
      </c>
      <c r="P5752" s="14">
        <v>0.389</v>
      </c>
      <c r="Q5752" s="14">
        <v>114.97</v>
      </c>
      <c r="R5752" s="14">
        <v>1.0</v>
      </c>
      <c r="S5752" s="14">
        <v>1.0</v>
      </c>
      <c r="T5752" s="14" t="s">
        <v>103</v>
      </c>
      <c r="U5752" s="14" t="s">
        <v>35</v>
      </c>
      <c r="V5752" s="16" t="s">
        <v>45</v>
      </c>
      <c r="W5752" s="17" t="s">
        <v>251</v>
      </c>
    </row>
    <row r="5753" ht="15.75" customHeight="1">
      <c r="A5753" s="14" t="s">
        <v>24103</v>
      </c>
      <c r="B5753" s="14" t="s">
        <v>24104</v>
      </c>
      <c r="C5753" s="14">
        <v>2015.0</v>
      </c>
      <c r="D5753" s="14">
        <v>73.0</v>
      </c>
      <c r="E5753" s="14">
        <v>250836.0</v>
      </c>
      <c r="F5753" s="14" t="s">
        <v>20916</v>
      </c>
      <c r="G5753" s="14" t="s">
        <v>24105</v>
      </c>
      <c r="H5753" s="14" t="s">
        <v>24104</v>
      </c>
      <c r="I5753" s="14">
        <v>0.645</v>
      </c>
      <c r="J5753" s="14">
        <v>0.821</v>
      </c>
      <c r="K5753" s="14">
        <v>0.895792783331641</v>
      </c>
      <c r="L5753" s="14">
        <v>0.213</v>
      </c>
      <c r="M5753" s="14">
        <v>0.0492</v>
      </c>
      <c r="N5753" s="14">
        <v>0.0</v>
      </c>
      <c r="O5753" s="14">
        <v>0.193</v>
      </c>
      <c r="P5753" s="14">
        <v>0.844</v>
      </c>
      <c r="Q5753" s="14">
        <v>179.968</v>
      </c>
      <c r="R5753" s="14">
        <v>11.0</v>
      </c>
      <c r="S5753" s="14">
        <v>1.0</v>
      </c>
      <c r="T5753" s="14" t="s">
        <v>1264</v>
      </c>
      <c r="U5753" s="14" t="s">
        <v>35</v>
      </c>
      <c r="V5753" s="16" t="s">
        <v>560</v>
      </c>
      <c r="W5753" s="17" t="s">
        <v>185</v>
      </c>
    </row>
    <row r="5754" ht="15.75" customHeight="1">
      <c r="A5754" s="14" t="s">
        <v>24106</v>
      </c>
      <c r="B5754" s="14" t="s">
        <v>24107</v>
      </c>
      <c r="C5754" s="14">
        <v>2018.0</v>
      </c>
      <c r="D5754" s="14">
        <v>73.0</v>
      </c>
      <c r="E5754" s="14">
        <v>197680.0</v>
      </c>
      <c r="F5754" s="14" t="s">
        <v>24108</v>
      </c>
      <c r="G5754" s="14" t="s">
        <v>24109</v>
      </c>
      <c r="H5754" s="14" t="s">
        <v>24107</v>
      </c>
      <c r="I5754" s="14">
        <v>0.695</v>
      </c>
      <c r="J5754" s="14">
        <v>0.379</v>
      </c>
      <c r="K5754" s="14">
        <v>0.7788377216268725</v>
      </c>
      <c r="L5754" s="14">
        <v>0.034</v>
      </c>
      <c r="M5754" s="14">
        <v>0.858</v>
      </c>
      <c r="N5754" s="14">
        <v>0.0</v>
      </c>
      <c r="O5754" s="14">
        <v>0.106</v>
      </c>
      <c r="P5754" s="14">
        <v>0.805</v>
      </c>
      <c r="Q5754" s="14">
        <v>105.057</v>
      </c>
      <c r="R5754" s="14">
        <v>6.0</v>
      </c>
      <c r="S5754" s="14">
        <v>1.0</v>
      </c>
      <c r="T5754" s="14" t="s">
        <v>1264</v>
      </c>
      <c r="U5754" s="14" t="s">
        <v>35</v>
      </c>
      <c r="V5754" s="16" t="s">
        <v>560</v>
      </c>
      <c r="W5754" s="17" t="s">
        <v>185</v>
      </c>
    </row>
    <row r="5755" ht="15.75" customHeight="1">
      <c r="A5755" s="14" t="s">
        <v>8862</v>
      </c>
      <c r="B5755" s="14" t="s">
        <v>8863</v>
      </c>
      <c r="C5755" s="14">
        <v>2011.0</v>
      </c>
      <c r="D5755" s="14">
        <v>73.0</v>
      </c>
      <c r="E5755" s="14">
        <v>230800.0</v>
      </c>
      <c r="F5755" s="14" t="s">
        <v>1267</v>
      </c>
      <c r="G5755" s="14" t="s">
        <v>8864</v>
      </c>
      <c r="H5755" s="14" t="s">
        <v>5796</v>
      </c>
      <c r="I5755" s="14">
        <v>0.491</v>
      </c>
      <c r="J5755" s="14">
        <v>0.593</v>
      </c>
      <c r="K5755" s="14">
        <v>0.846683635256632</v>
      </c>
      <c r="L5755" s="14">
        <v>0.0255</v>
      </c>
      <c r="M5755" s="14">
        <v>0.098</v>
      </c>
      <c r="N5755" s="14">
        <v>0.0</v>
      </c>
      <c r="O5755" s="14">
        <v>0.257</v>
      </c>
      <c r="P5755" s="14">
        <v>0.328</v>
      </c>
      <c r="Q5755" s="14">
        <v>144.14</v>
      </c>
      <c r="R5755" s="14">
        <v>0.0</v>
      </c>
      <c r="S5755" s="14">
        <v>1.0</v>
      </c>
      <c r="T5755" s="14" t="s">
        <v>103</v>
      </c>
      <c r="U5755" s="14" t="s">
        <v>35</v>
      </c>
      <c r="V5755" s="16" t="s">
        <v>45</v>
      </c>
      <c r="W5755" s="17" t="s">
        <v>251</v>
      </c>
    </row>
    <row r="5756" ht="15.75" customHeight="1">
      <c r="A5756" s="14" t="s">
        <v>13230</v>
      </c>
      <c r="B5756" s="14" t="s">
        <v>13231</v>
      </c>
      <c r="C5756" s="14">
        <v>1982.0</v>
      </c>
      <c r="D5756" s="14">
        <v>73.0</v>
      </c>
      <c r="E5756" s="14">
        <v>275813.0</v>
      </c>
      <c r="F5756" s="14" t="s">
        <v>11808</v>
      </c>
      <c r="G5756" s="14" t="s">
        <v>13234</v>
      </c>
      <c r="H5756" s="14" t="s">
        <v>13235</v>
      </c>
      <c r="I5756" s="14">
        <v>0.919</v>
      </c>
      <c r="J5756" s="14">
        <v>0.458</v>
      </c>
      <c r="K5756" s="14">
        <v>0.8255513015031004</v>
      </c>
      <c r="L5756" s="14">
        <v>0.0429</v>
      </c>
      <c r="M5756" s="14">
        <v>0.0797</v>
      </c>
      <c r="N5756" s="14">
        <v>0.0558</v>
      </c>
      <c r="O5756" s="14">
        <v>0.0534</v>
      </c>
      <c r="P5756" s="14">
        <v>0.963</v>
      </c>
      <c r="Q5756" s="14">
        <v>113.82</v>
      </c>
      <c r="R5756" s="14">
        <v>6.0</v>
      </c>
      <c r="S5756" s="14">
        <v>0.0</v>
      </c>
      <c r="T5756" s="14" t="s">
        <v>103</v>
      </c>
      <c r="U5756" s="14" t="s">
        <v>35</v>
      </c>
      <c r="V5756" s="16" t="s">
        <v>819</v>
      </c>
      <c r="W5756" s="17" t="s">
        <v>185</v>
      </c>
    </row>
    <row r="5757" ht="15.75" customHeight="1">
      <c r="A5757" s="14" t="s">
        <v>8868</v>
      </c>
      <c r="B5757" s="14" t="s">
        <v>8307</v>
      </c>
      <c r="C5757" s="14">
        <v>2014.0</v>
      </c>
      <c r="D5757" s="14">
        <v>73.0</v>
      </c>
      <c r="E5757" s="14">
        <v>211933.0</v>
      </c>
      <c r="F5757" s="14" t="s">
        <v>6891</v>
      </c>
      <c r="G5757" s="14" t="s">
        <v>6831</v>
      </c>
      <c r="H5757" s="14" t="s">
        <v>24110</v>
      </c>
      <c r="I5757" s="14">
        <v>0.652</v>
      </c>
      <c r="J5757" s="14">
        <v>0.802</v>
      </c>
      <c r="K5757" s="14">
        <v>0.8437105640099308</v>
      </c>
      <c r="L5757" s="14">
        <v>0.181</v>
      </c>
      <c r="M5757" s="14">
        <v>0.0871</v>
      </c>
      <c r="N5757" s="14">
        <v>6.45E-6</v>
      </c>
      <c r="O5757" s="14">
        <v>0.148</v>
      </c>
      <c r="P5757" s="14">
        <v>0.295</v>
      </c>
      <c r="Q5757" s="14">
        <v>170.157</v>
      </c>
      <c r="R5757" s="14">
        <v>7.0</v>
      </c>
      <c r="S5757" s="14">
        <v>1.0</v>
      </c>
      <c r="T5757" s="14" t="s">
        <v>103</v>
      </c>
      <c r="U5757" s="14" t="s">
        <v>35</v>
      </c>
      <c r="V5757" s="16" t="s">
        <v>36</v>
      </c>
      <c r="W5757" s="17" t="s">
        <v>251</v>
      </c>
    </row>
    <row r="5758" ht="15.75" customHeight="1">
      <c r="A5758" s="14" t="s">
        <v>13237</v>
      </c>
      <c r="B5758" s="14" t="s">
        <v>13238</v>
      </c>
      <c r="C5758" s="14">
        <v>2011.0</v>
      </c>
      <c r="D5758" s="14">
        <v>73.0</v>
      </c>
      <c r="E5758" s="14">
        <v>195613.0</v>
      </c>
      <c r="F5758" s="14" t="s">
        <v>1267</v>
      </c>
      <c r="G5758" s="14" t="s">
        <v>13239</v>
      </c>
      <c r="H5758" s="14" t="s">
        <v>13240</v>
      </c>
      <c r="I5758" s="14">
        <v>0.682</v>
      </c>
      <c r="J5758" s="14">
        <v>0.927</v>
      </c>
      <c r="K5758" s="14">
        <v>0.9121339806876109</v>
      </c>
      <c r="L5758" s="14">
        <v>0.0479</v>
      </c>
      <c r="M5758" s="14">
        <v>0.0843</v>
      </c>
      <c r="N5758" s="14">
        <v>0.0</v>
      </c>
      <c r="O5758" s="14">
        <v>0.149</v>
      </c>
      <c r="P5758" s="14">
        <v>0.744</v>
      </c>
      <c r="Q5758" s="14">
        <v>101.019</v>
      </c>
      <c r="R5758" s="14">
        <v>4.0</v>
      </c>
      <c r="S5758" s="14">
        <v>1.0</v>
      </c>
      <c r="T5758" s="14" t="s">
        <v>103</v>
      </c>
      <c r="U5758" s="14" t="s">
        <v>35</v>
      </c>
      <c r="V5758" s="16" t="s">
        <v>181</v>
      </c>
      <c r="W5758" s="17" t="s">
        <v>185</v>
      </c>
    </row>
    <row r="5759" ht="15.75" customHeight="1">
      <c r="A5759" s="14" t="s">
        <v>8871</v>
      </c>
      <c r="B5759" s="14" t="s">
        <v>8872</v>
      </c>
      <c r="C5759" s="14">
        <v>2018.0</v>
      </c>
      <c r="D5759" s="14">
        <v>73.0</v>
      </c>
      <c r="E5759" s="14">
        <v>211680.0</v>
      </c>
      <c r="F5759" s="14" t="s">
        <v>1267</v>
      </c>
      <c r="G5759" s="14" t="s">
        <v>7528</v>
      </c>
      <c r="H5759" s="14" t="s">
        <v>7529</v>
      </c>
      <c r="I5759" s="14">
        <v>0.43</v>
      </c>
      <c r="J5759" s="14">
        <v>0.606</v>
      </c>
      <c r="K5759" s="14">
        <v>0.8650781767829856</v>
      </c>
      <c r="L5759" s="14">
        <v>0.0431</v>
      </c>
      <c r="M5759" s="14">
        <v>0.131</v>
      </c>
      <c r="N5759" s="14">
        <v>0.0</v>
      </c>
      <c r="O5759" s="14">
        <v>0.173</v>
      </c>
      <c r="P5759" s="14">
        <v>0.123</v>
      </c>
      <c r="Q5759" s="14">
        <v>169.988</v>
      </c>
      <c r="R5759" s="14">
        <v>4.0</v>
      </c>
      <c r="S5759" s="14">
        <v>0.0</v>
      </c>
      <c r="T5759" s="14" t="s">
        <v>103</v>
      </c>
      <c r="U5759" s="14" t="s">
        <v>68</v>
      </c>
      <c r="V5759" s="16" t="s">
        <v>58</v>
      </c>
      <c r="W5759" s="17" t="s">
        <v>251</v>
      </c>
    </row>
    <row r="5760" ht="15.75" customHeight="1">
      <c r="A5760" s="14" t="s">
        <v>8874</v>
      </c>
      <c r="B5760" s="14" t="s">
        <v>8876</v>
      </c>
      <c r="C5760" s="14">
        <v>2021.0</v>
      </c>
      <c r="D5760" s="14">
        <v>73.0</v>
      </c>
      <c r="E5760" s="14">
        <v>188368.0</v>
      </c>
      <c r="F5760" s="14" t="s">
        <v>8877</v>
      </c>
      <c r="G5760" s="14" t="s">
        <v>8879</v>
      </c>
      <c r="H5760" s="14" t="s">
        <v>8880</v>
      </c>
      <c r="I5760" s="14">
        <v>0.579</v>
      </c>
      <c r="J5760" s="14">
        <v>0.596</v>
      </c>
      <c r="K5760" s="14">
        <v>0.8713237653012359</v>
      </c>
      <c r="L5760" s="14">
        <v>0.0561</v>
      </c>
      <c r="M5760" s="14">
        <v>0.436</v>
      </c>
      <c r="N5760" s="14">
        <v>0.0938</v>
      </c>
      <c r="O5760" s="14">
        <v>0.0549</v>
      </c>
      <c r="P5760" s="14">
        <v>0.443</v>
      </c>
      <c r="Q5760" s="14">
        <v>119.9</v>
      </c>
      <c r="R5760" s="14">
        <v>8.0</v>
      </c>
      <c r="S5760" s="14">
        <v>1.0</v>
      </c>
      <c r="T5760" s="14" t="s">
        <v>103</v>
      </c>
      <c r="U5760" s="14" t="s">
        <v>35</v>
      </c>
      <c r="V5760" s="16" t="s">
        <v>54</v>
      </c>
      <c r="W5760" s="17" t="s">
        <v>251</v>
      </c>
    </row>
    <row r="5761" ht="15.75" customHeight="1">
      <c r="A5761" s="14" t="s">
        <v>13242</v>
      </c>
      <c r="B5761" s="14" t="s">
        <v>13243</v>
      </c>
      <c r="C5761" s="14">
        <v>2019.0</v>
      </c>
      <c r="D5761" s="14">
        <v>73.0</v>
      </c>
      <c r="E5761" s="14">
        <v>193000.0</v>
      </c>
      <c r="F5761" s="14" t="s">
        <v>8004</v>
      </c>
      <c r="G5761" s="14" t="s">
        <v>6831</v>
      </c>
      <c r="H5761" s="14" t="s">
        <v>9609</v>
      </c>
      <c r="I5761" s="14">
        <v>0.61</v>
      </c>
      <c r="J5761" s="14">
        <v>0.83</v>
      </c>
      <c r="K5761" s="14">
        <v>0.8866810685755635</v>
      </c>
      <c r="L5761" s="14">
        <v>0.0571</v>
      </c>
      <c r="M5761" s="14">
        <v>0.033</v>
      </c>
      <c r="N5761" s="14">
        <v>0.0</v>
      </c>
      <c r="O5761" s="14">
        <v>0.118</v>
      </c>
      <c r="P5761" s="14">
        <v>0.728</v>
      </c>
      <c r="Q5761" s="14">
        <v>182.162</v>
      </c>
      <c r="R5761" s="14">
        <v>0.0</v>
      </c>
      <c r="S5761" s="14">
        <v>1.0</v>
      </c>
      <c r="T5761" s="14" t="s">
        <v>103</v>
      </c>
      <c r="U5761" s="14" t="s">
        <v>35</v>
      </c>
      <c r="V5761" s="16" t="s">
        <v>181</v>
      </c>
      <c r="W5761" s="17" t="s">
        <v>185</v>
      </c>
    </row>
    <row r="5762" ht="15.75" customHeight="1">
      <c r="A5762" s="14" t="s">
        <v>8881</v>
      </c>
      <c r="B5762" s="14" t="s">
        <v>8882</v>
      </c>
      <c r="C5762" s="14">
        <v>2017.0</v>
      </c>
      <c r="D5762" s="14">
        <v>73.0</v>
      </c>
      <c r="E5762" s="14">
        <v>180690.0</v>
      </c>
      <c r="F5762" s="14" t="s">
        <v>3730</v>
      </c>
      <c r="G5762" s="14" t="s">
        <v>8884</v>
      </c>
      <c r="H5762" s="14" t="s">
        <v>8882</v>
      </c>
      <c r="I5762" s="14">
        <v>0.573</v>
      </c>
      <c r="J5762" s="14">
        <v>0.539</v>
      </c>
      <c r="K5762" s="14">
        <v>0.8442025110507518</v>
      </c>
      <c r="L5762" s="14">
        <v>0.0322</v>
      </c>
      <c r="M5762" s="14">
        <v>0.0162</v>
      </c>
      <c r="N5762" s="14">
        <v>1.16E-5</v>
      </c>
      <c r="O5762" s="14">
        <v>0.105</v>
      </c>
      <c r="P5762" s="14">
        <v>0.39</v>
      </c>
      <c r="Q5762" s="14">
        <v>75.012</v>
      </c>
      <c r="R5762" s="14">
        <v>2.0</v>
      </c>
      <c r="S5762" s="14">
        <v>0.0</v>
      </c>
      <c r="T5762" s="14" t="s">
        <v>103</v>
      </c>
      <c r="U5762" s="14" t="s">
        <v>35</v>
      </c>
      <c r="V5762" s="16" t="s">
        <v>45</v>
      </c>
      <c r="W5762" s="17" t="s">
        <v>251</v>
      </c>
    </row>
    <row r="5763" ht="15.75" customHeight="1">
      <c r="A5763" s="14" t="s">
        <v>8889</v>
      </c>
      <c r="B5763" s="14" t="s">
        <v>3107</v>
      </c>
      <c r="C5763" s="14">
        <v>2007.0</v>
      </c>
      <c r="D5763" s="14">
        <v>73.0</v>
      </c>
      <c r="E5763" s="14">
        <v>184400.0</v>
      </c>
      <c r="F5763" s="14" t="s">
        <v>8509</v>
      </c>
      <c r="G5763" s="14" t="s">
        <v>8890</v>
      </c>
      <c r="H5763" s="14" t="s">
        <v>8891</v>
      </c>
      <c r="I5763" s="14">
        <v>0.653</v>
      </c>
      <c r="J5763" s="14">
        <v>0.603</v>
      </c>
      <c r="K5763" s="14">
        <v>0.8457852971820892</v>
      </c>
      <c r="L5763" s="14">
        <v>0.0278</v>
      </c>
      <c r="M5763" s="14">
        <v>0.0292</v>
      </c>
      <c r="N5763" s="14">
        <v>0.0</v>
      </c>
      <c r="O5763" s="14">
        <v>0.097</v>
      </c>
      <c r="P5763" s="14">
        <v>0.101</v>
      </c>
      <c r="Q5763" s="14">
        <v>118.016</v>
      </c>
      <c r="R5763" s="14">
        <v>8.0</v>
      </c>
      <c r="S5763" s="14">
        <v>1.0</v>
      </c>
      <c r="T5763" s="14" t="s">
        <v>103</v>
      </c>
      <c r="U5763" s="14" t="s">
        <v>68</v>
      </c>
      <c r="V5763" s="16" t="s">
        <v>58</v>
      </c>
      <c r="W5763" s="17" t="s">
        <v>251</v>
      </c>
    </row>
    <row r="5764" ht="15.75" customHeight="1">
      <c r="A5764" s="14" t="s">
        <v>13245</v>
      </c>
      <c r="B5764" s="14" t="s">
        <v>13246</v>
      </c>
      <c r="C5764" s="14">
        <v>2006.0</v>
      </c>
      <c r="D5764" s="14">
        <v>73.0</v>
      </c>
      <c r="E5764" s="14">
        <v>232000.0</v>
      </c>
      <c r="F5764" s="14" t="s">
        <v>13247</v>
      </c>
      <c r="G5764" s="14" t="s">
        <v>13248</v>
      </c>
      <c r="H5764" s="14" t="s">
        <v>13249</v>
      </c>
      <c r="I5764" s="14">
        <v>0.641</v>
      </c>
      <c r="J5764" s="14">
        <v>0.943</v>
      </c>
      <c r="K5764" s="14">
        <v>0.8407161037614547</v>
      </c>
      <c r="L5764" s="14">
        <v>0.264</v>
      </c>
      <c r="M5764" s="14">
        <v>0.0351</v>
      </c>
      <c r="N5764" s="14">
        <v>2.59E-4</v>
      </c>
      <c r="O5764" s="14">
        <v>0.328</v>
      </c>
      <c r="P5764" s="14">
        <v>0.718</v>
      </c>
      <c r="Q5764" s="14">
        <v>171.811</v>
      </c>
      <c r="R5764" s="14">
        <v>5.0</v>
      </c>
      <c r="S5764" s="14">
        <v>0.0</v>
      </c>
      <c r="T5764" s="14" t="s">
        <v>103</v>
      </c>
      <c r="U5764" s="14" t="s">
        <v>35</v>
      </c>
      <c r="V5764" s="16" t="s">
        <v>181</v>
      </c>
      <c r="W5764" s="17" t="s">
        <v>185</v>
      </c>
    </row>
    <row r="5765" ht="15.75" customHeight="1">
      <c r="A5765" s="14" t="s">
        <v>13250</v>
      </c>
      <c r="B5765" s="14" t="s">
        <v>13251</v>
      </c>
      <c r="C5765" s="14">
        <v>2019.0</v>
      </c>
      <c r="D5765" s="14">
        <v>73.0</v>
      </c>
      <c r="E5765" s="14">
        <v>185815.0</v>
      </c>
      <c r="F5765" s="14" t="s">
        <v>1267</v>
      </c>
      <c r="G5765" s="14" t="s">
        <v>6461</v>
      </c>
      <c r="H5765" s="14" t="s">
        <v>13251</v>
      </c>
      <c r="I5765" s="14">
        <v>0.722</v>
      </c>
      <c r="J5765" s="14">
        <v>0.756</v>
      </c>
      <c r="K5765" s="14">
        <v>0.8417213868448716</v>
      </c>
      <c r="L5765" s="14">
        <v>0.132</v>
      </c>
      <c r="M5765" s="14">
        <v>0.183</v>
      </c>
      <c r="N5765" s="14">
        <v>6.78E-6</v>
      </c>
      <c r="O5765" s="14">
        <v>0.126</v>
      </c>
      <c r="P5765" s="14">
        <v>0.725</v>
      </c>
      <c r="Q5765" s="14">
        <v>140.092</v>
      </c>
      <c r="R5765" s="14">
        <v>10.0</v>
      </c>
      <c r="S5765" s="14">
        <v>0.0</v>
      </c>
      <c r="T5765" s="14" t="s">
        <v>103</v>
      </c>
      <c r="U5765" s="14" t="s">
        <v>35</v>
      </c>
      <c r="V5765" s="16" t="s">
        <v>181</v>
      </c>
      <c r="W5765" s="17" t="s">
        <v>185</v>
      </c>
    </row>
    <row r="5766" ht="15.75" customHeight="1">
      <c r="A5766" s="14" t="s">
        <v>13258</v>
      </c>
      <c r="B5766" s="14" t="s">
        <v>13259</v>
      </c>
      <c r="C5766" s="14">
        <v>2019.0</v>
      </c>
      <c r="D5766" s="14">
        <v>73.0</v>
      </c>
      <c r="E5766" s="14">
        <v>173800.0</v>
      </c>
      <c r="F5766" s="14" t="s">
        <v>13261</v>
      </c>
      <c r="G5766" s="14" t="s">
        <v>4294</v>
      </c>
      <c r="H5766" s="14" t="s">
        <v>13262</v>
      </c>
      <c r="I5766" s="14">
        <v>0.733</v>
      </c>
      <c r="J5766" s="14">
        <v>0.897</v>
      </c>
      <c r="K5766" s="14">
        <v>0.8963702863795614</v>
      </c>
      <c r="L5766" s="14">
        <v>0.0389</v>
      </c>
      <c r="M5766" s="14">
        <v>0.0391</v>
      </c>
      <c r="N5766" s="14">
        <v>0.0</v>
      </c>
      <c r="O5766" s="14">
        <v>0.117</v>
      </c>
      <c r="P5766" s="14">
        <v>0.649</v>
      </c>
      <c r="Q5766" s="14">
        <v>96.006</v>
      </c>
      <c r="R5766" s="14">
        <v>0.0</v>
      </c>
      <c r="S5766" s="14">
        <v>1.0</v>
      </c>
      <c r="T5766" s="14" t="s">
        <v>103</v>
      </c>
      <c r="U5766" s="14" t="s">
        <v>68</v>
      </c>
      <c r="V5766" s="16" t="s">
        <v>407</v>
      </c>
      <c r="W5766" s="17" t="s">
        <v>185</v>
      </c>
    </row>
    <row r="5767" ht="15.75" customHeight="1">
      <c r="A5767" s="14" t="s">
        <v>8895</v>
      </c>
      <c r="B5767" s="14" t="s">
        <v>8896</v>
      </c>
      <c r="C5767" s="14">
        <v>1984.0</v>
      </c>
      <c r="D5767" s="14">
        <v>73.0</v>
      </c>
      <c r="E5767" s="14">
        <v>286160.0</v>
      </c>
      <c r="F5767" s="14" t="s">
        <v>1415</v>
      </c>
      <c r="G5767" s="14" t="s">
        <v>8897</v>
      </c>
      <c r="H5767" s="14" t="s">
        <v>8899</v>
      </c>
      <c r="I5767" s="14">
        <v>0.748</v>
      </c>
      <c r="J5767" s="14">
        <v>0.414</v>
      </c>
      <c r="K5767" s="14">
        <v>0.6505464889814442</v>
      </c>
      <c r="L5767" s="14">
        <v>0.0407</v>
      </c>
      <c r="M5767" s="14">
        <v>0.0676</v>
      </c>
      <c r="N5767" s="14">
        <v>0.0686</v>
      </c>
      <c r="O5767" s="14">
        <v>0.339</v>
      </c>
      <c r="P5767" s="14">
        <v>0.24</v>
      </c>
      <c r="Q5767" s="14">
        <v>97.646</v>
      </c>
      <c r="R5767" s="14">
        <v>2.0</v>
      </c>
      <c r="S5767" s="14">
        <v>0.0</v>
      </c>
      <c r="T5767" s="14" t="s">
        <v>103</v>
      </c>
      <c r="U5767" s="14" t="s">
        <v>35</v>
      </c>
      <c r="V5767" s="16" t="s">
        <v>36</v>
      </c>
      <c r="W5767" s="17" t="s">
        <v>251</v>
      </c>
    </row>
    <row r="5768" ht="15.75" customHeight="1">
      <c r="A5768" s="14" t="s">
        <v>8902</v>
      </c>
      <c r="B5768" s="14" t="s">
        <v>8903</v>
      </c>
      <c r="C5768" s="14">
        <v>2013.0</v>
      </c>
      <c r="D5768" s="14">
        <v>73.0</v>
      </c>
      <c r="E5768" s="14">
        <v>228982.0</v>
      </c>
      <c r="F5768" s="14" t="s">
        <v>880</v>
      </c>
      <c r="G5768" s="14" t="s">
        <v>1822</v>
      </c>
      <c r="H5768" s="14" t="s">
        <v>8904</v>
      </c>
      <c r="I5768" s="14">
        <v>0.593</v>
      </c>
      <c r="J5768" s="14">
        <v>0.967</v>
      </c>
      <c r="K5768" s="14">
        <v>0.8511325476257966</v>
      </c>
      <c r="L5768" s="14">
        <v>0.0907</v>
      </c>
      <c r="M5768" s="14">
        <v>0.166</v>
      </c>
      <c r="N5768" s="14">
        <v>2.54E-5</v>
      </c>
      <c r="O5768" s="14">
        <v>0.105</v>
      </c>
      <c r="P5768" s="14">
        <v>0.452</v>
      </c>
      <c r="Q5768" s="14">
        <v>131.988</v>
      </c>
      <c r="R5768" s="14">
        <v>9.0</v>
      </c>
      <c r="S5768" s="14">
        <v>1.0</v>
      </c>
      <c r="T5768" s="14" t="s">
        <v>104</v>
      </c>
      <c r="U5768" s="14" t="s">
        <v>35</v>
      </c>
      <c r="V5768" s="16" t="s">
        <v>54</v>
      </c>
      <c r="W5768" s="17" t="s">
        <v>251</v>
      </c>
    </row>
    <row r="5769" ht="15.75" customHeight="1">
      <c r="A5769" s="14" t="s">
        <v>24111</v>
      </c>
      <c r="B5769" s="14" t="s">
        <v>24112</v>
      </c>
      <c r="C5769" s="14">
        <v>2013.0</v>
      </c>
      <c r="D5769" s="14">
        <v>73.0</v>
      </c>
      <c r="E5769" s="14">
        <v>243226.0</v>
      </c>
      <c r="F5769" s="14" t="s">
        <v>6605</v>
      </c>
      <c r="G5769" s="14" t="s">
        <v>10144</v>
      </c>
      <c r="H5769" s="14" t="s">
        <v>24113</v>
      </c>
      <c r="I5769" s="14">
        <v>0.746</v>
      </c>
      <c r="J5769" s="14">
        <v>0.746</v>
      </c>
      <c r="K5769" s="14">
        <v>0.8665540179054488</v>
      </c>
      <c r="L5769" s="14">
        <v>0.102</v>
      </c>
      <c r="M5769" s="14">
        <v>0.152</v>
      </c>
      <c r="N5769" s="14">
        <v>0.0</v>
      </c>
      <c r="O5769" s="14">
        <v>0.274</v>
      </c>
      <c r="P5769" s="14">
        <v>0.733</v>
      </c>
      <c r="Q5769" s="14">
        <v>175.965</v>
      </c>
      <c r="R5769" s="14">
        <v>5.0</v>
      </c>
      <c r="S5769" s="14">
        <v>0.0</v>
      </c>
      <c r="T5769" s="14" t="s">
        <v>1264</v>
      </c>
      <c r="U5769" s="14" t="s">
        <v>35</v>
      </c>
      <c r="V5769" s="16" t="s">
        <v>181</v>
      </c>
      <c r="W5769" s="17" t="s">
        <v>185</v>
      </c>
    </row>
    <row r="5770" ht="15.75" customHeight="1">
      <c r="A5770" s="14" t="s">
        <v>24114</v>
      </c>
      <c r="B5770" s="14" t="s">
        <v>24115</v>
      </c>
      <c r="C5770" s="14">
        <v>2008.0</v>
      </c>
      <c r="D5770" s="14">
        <v>73.0</v>
      </c>
      <c r="E5770" s="14">
        <v>237440.0</v>
      </c>
      <c r="F5770" s="14" t="s">
        <v>5520</v>
      </c>
      <c r="G5770" s="14" t="s">
        <v>24116</v>
      </c>
      <c r="H5770" s="14" t="s">
        <v>24117</v>
      </c>
      <c r="I5770" s="14">
        <v>0.536</v>
      </c>
      <c r="J5770" s="14">
        <v>0.378</v>
      </c>
      <c r="K5770" s="14">
        <v>0.831133830966331</v>
      </c>
      <c r="L5770" s="14">
        <v>0.0266</v>
      </c>
      <c r="M5770" s="14">
        <v>0.53</v>
      </c>
      <c r="N5770" s="14">
        <v>0.0</v>
      </c>
      <c r="O5770" s="14">
        <v>0.115</v>
      </c>
      <c r="P5770" s="14">
        <v>0.147</v>
      </c>
      <c r="Q5770" s="14">
        <v>133.858</v>
      </c>
      <c r="R5770" s="14">
        <v>0.0</v>
      </c>
      <c r="S5770" s="14">
        <v>1.0</v>
      </c>
      <c r="T5770" s="14" t="s">
        <v>1264</v>
      </c>
      <c r="U5770" s="14" t="s">
        <v>35</v>
      </c>
      <c r="V5770" s="16" t="s">
        <v>58</v>
      </c>
      <c r="W5770" s="17" t="s">
        <v>251</v>
      </c>
    </row>
    <row r="5771" ht="15.75" customHeight="1">
      <c r="A5771" s="14" t="s">
        <v>24118</v>
      </c>
      <c r="B5771" s="14" t="s">
        <v>24119</v>
      </c>
      <c r="C5771" s="14">
        <v>1995.0</v>
      </c>
      <c r="D5771" s="14">
        <v>73.0</v>
      </c>
      <c r="E5771" s="14">
        <v>248555.0</v>
      </c>
      <c r="F5771" s="14" t="s">
        <v>23195</v>
      </c>
      <c r="G5771" s="14" t="s">
        <v>24120</v>
      </c>
      <c r="H5771" s="14" t="s">
        <v>24121</v>
      </c>
      <c r="I5771" s="14">
        <v>0.739</v>
      </c>
      <c r="J5771" s="14">
        <v>0.521</v>
      </c>
      <c r="K5771" s="14">
        <v>0.6780741342656499</v>
      </c>
      <c r="L5771" s="14">
        <v>0.0471</v>
      </c>
      <c r="M5771" s="14">
        <v>0.404</v>
      </c>
      <c r="N5771" s="14">
        <v>4.09E-6</v>
      </c>
      <c r="O5771" s="14">
        <v>0.0727</v>
      </c>
      <c r="P5771" s="14">
        <v>0.807</v>
      </c>
      <c r="Q5771" s="14">
        <v>91.095</v>
      </c>
      <c r="R5771" s="14">
        <v>8.0</v>
      </c>
      <c r="S5771" s="14">
        <v>1.0</v>
      </c>
      <c r="T5771" s="14" t="s">
        <v>1264</v>
      </c>
      <c r="U5771" s="14" t="s">
        <v>35</v>
      </c>
      <c r="V5771" s="16" t="s">
        <v>560</v>
      </c>
      <c r="W5771" s="17" t="s">
        <v>185</v>
      </c>
    </row>
    <row r="5772" ht="15.75" customHeight="1">
      <c r="A5772" s="14" t="s">
        <v>24122</v>
      </c>
      <c r="B5772" s="14" t="s">
        <v>24123</v>
      </c>
      <c r="C5772" s="14">
        <v>2007.0</v>
      </c>
      <c r="D5772" s="14">
        <v>73.0</v>
      </c>
      <c r="E5772" s="14">
        <v>307200.0</v>
      </c>
      <c r="F5772" s="14" t="s">
        <v>19243</v>
      </c>
      <c r="G5772" s="14" t="s">
        <v>19244</v>
      </c>
      <c r="H5772" s="14" t="s">
        <v>24124</v>
      </c>
      <c r="I5772" s="14">
        <v>0.932</v>
      </c>
      <c r="J5772" s="14">
        <v>0.772</v>
      </c>
      <c r="K5772" s="14">
        <v>0.8975039034736273</v>
      </c>
      <c r="L5772" s="14">
        <v>0.0369</v>
      </c>
      <c r="M5772" s="14">
        <v>0.225</v>
      </c>
      <c r="N5772" s="14">
        <v>3.24E-6</v>
      </c>
      <c r="O5772" s="14">
        <v>0.176</v>
      </c>
      <c r="P5772" s="14">
        <v>0.863</v>
      </c>
      <c r="Q5772" s="14">
        <v>135.063</v>
      </c>
      <c r="R5772" s="14">
        <v>0.0</v>
      </c>
      <c r="S5772" s="14">
        <v>1.0</v>
      </c>
      <c r="T5772" s="14" t="s">
        <v>1264</v>
      </c>
      <c r="U5772" s="14" t="s">
        <v>35</v>
      </c>
      <c r="V5772" s="16" t="s">
        <v>560</v>
      </c>
      <c r="W5772" s="17" t="s">
        <v>185</v>
      </c>
    </row>
    <row r="5773" ht="15.75" customHeight="1">
      <c r="A5773" s="14" t="s">
        <v>24125</v>
      </c>
      <c r="B5773" s="14" t="s">
        <v>24126</v>
      </c>
      <c r="C5773" s="14">
        <v>2010.0</v>
      </c>
      <c r="D5773" s="14">
        <v>73.0</v>
      </c>
      <c r="E5773" s="14">
        <v>279320.0</v>
      </c>
      <c r="F5773" s="14" t="s">
        <v>24127</v>
      </c>
      <c r="G5773" s="14" t="s">
        <v>24128</v>
      </c>
      <c r="H5773" s="14" t="s">
        <v>24129</v>
      </c>
      <c r="I5773" s="14">
        <v>0.779</v>
      </c>
      <c r="J5773" s="14">
        <v>0.796</v>
      </c>
      <c r="K5773" s="14">
        <v>0.8317113340142515</v>
      </c>
      <c r="L5773" s="14">
        <v>0.0434</v>
      </c>
      <c r="M5773" s="14">
        <v>0.701</v>
      </c>
      <c r="N5773" s="14">
        <v>3.99E-5</v>
      </c>
      <c r="O5773" s="14">
        <v>0.0636</v>
      </c>
      <c r="P5773" s="14">
        <v>0.938</v>
      </c>
      <c r="Q5773" s="14">
        <v>104.947</v>
      </c>
      <c r="R5773" s="14">
        <v>2.0</v>
      </c>
      <c r="S5773" s="14">
        <v>1.0</v>
      </c>
      <c r="T5773" s="14" t="s">
        <v>1264</v>
      </c>
      <c r="U5773" s="14" t="s">
        <v>35</v>
      </c>
      <c r="V5773" s="16" t="s">
        <v>819</v>
      </c>
      <c r="W5773" s="17" t="s">
        <v>185</v>
      </c>
    </row>
    <row r="5774" ht="15.75" customHeight="1">
      <c r="A5774" s="14" t="s">
        <v>24130</v>
      </c>
      <c r="B5774" s="14" t="s">
        <v>24131</v>
      </c>
      <c r="C5774" s="14">
        <v>2021.0</v>
      </c>
      <c r="D5774" s="14">
        <v>73.0</v>
      </c>
      <c r="E5774" s="14">
        <v>214148.0</v>
      </c>
      <c r="F5774" s="14" t="s">
        <v>22110</v>
      </c>
      <c r="G5774" s="14" t="s">
        <v>22111</v>
      </c>
      <c r="H5774" s="14" t="s">
        <v>23141</v>
      </c>
      <c r="I5774" s="14">
        <v>0.405</v>
      </c>
      <c r="J5774" s="14">
        <v>0.565</v>
      </c>
      <c r="K5774" s="14">
        <v>0.7762924304156678</v>
      </c>
      <c r="L5774" s="14">
        <v>0.0372</v>
      </c>
      <c r="M5774" s="14">
        <v>0.38</v>
      </c>
      <c r="N5774" s="14">
        <v>0.0195</v>
      </c>
      <c r="O5774" s="14">
        <v>0.107</v>
      </c>
      <c r="P5774" s="14">
        <v>0.166</v>
      </c>
      <c r="Q5774" s="14">
        <v>159.892</v>
      </c>
      <c r="R5774" s="14">
        <v>1.0</v>
      </c>
      <c r="S5774" s="14">
        <v>0.0</v>
      </c>
      <c r="T5774" s="14" t="s">
        <v>1264</v>
      </c>
      <c r="U5774" s="14" t="s">
        <v>35</v>
      </c>
      <c r="V5774" s="16" t="s">
        <v>58</v>
      </c>
      <c r="W5774" s="17" t="s">
        <v>251</v>
      </c>
    </row>
    <row r="5775" ht="15.75" customHeight="1">
      <c r="A5775" s="14" t="s">
        <v>24132</v>
      </c>
      <c r="B5775" s="14" t="s">
        <v>24133</v>
      </c>
      <c r="C5775" s="14">
        <v>2020.0</v>
      </c>
      <c r="D5775" s="14">
        <v>73.0</v>
      </c>
      <c r="E5775" s="14">
        <v>235858.0</v>
      </c>
      <c r="F5775" s="14" t="s">
        <v>16955</v>
      </c>
      <c r="G5775" s="14" t="s">
        <v>16957</v>
      </c>
      <c r="H5775" s="14" t="s">
        <v>22374</v>
      </c>
      <c r="I5775" s="14">
        <v>0.752</v>
      </c>
      <c r="J5775" s="14">
        <v>0.719</v>
      </c>
      <c r="K5775" s="14">
        <v>0.8803927020537636</v>
      </c>
      <c r="L5775" s="14">
        <v>0.0285</v>
      </c>
      <c r="M5775" s="14">
        <v>0.264</v>
      </c>
      <c r="N5775" s="14">
        <v>7.96E-5</v>
      </c>
      <c r="O5775" s="14">
        <v>0.126</v>
      </c>
      <c r="P5775" s="14">
        <v>0.544</v>
      </c>
      <c r="Q5775" s="14">
        <v>107.582</v>
      </c>
      <c r="R5775" s="14">
        <v>6.0</v>
      </c>
      <c r="S5775" s="14">
        <v>0.0</v>
      </c>
      <c r="T5775" s="14" t="s">
        <v>1264</v>
      </c>
      <c r="U5775" s="14" t="s">
        <v>35</v>
      </c>
      <c r="V5775" s="16" t="s">
        <v>333</v>
      </c>
      <c r="W5775" s="17" t="s">
        <v>185</v>
      </c>
    </row>
    <row r="5776" ht="15.75" customHeight="1">
      <c r="A5776" s="14" t="s">
        <v>24134</v>
      </c>
      <c r="B5776" s="14" t="s">
        <v>24135</v>
      </c>
      <c r="C5776" s="14">
        <v>2022.0</v>
      </c>
      <c r="D5776" s="14">
        <v>73.0</v>
      </c>
      <c r="E5776" s="14">
        <v>216000.0</v>
      </c>
      <c r="F5776" s="14" t="s">
        <v>22110</v>
      </c>
      <c r="G5776" s="14" t="s">
        <v>22111</v>
      </c>
      <c r="H5776" s="14" t="s">
        <v>22869</v>
      </c>
      <c r="I5776" s="14">
        <v>0.626</v>
      </c>
      <c r="J5776" s="14">
        <v>0.454</v>
      </c>
      <c r="K5776" s="14">
        <v>0.7869655423013078</v>
      </c>
      <c r="L5776" s="14">
        <v>0.0392</v>
      </c>
      <c r="M5776" s="14">
        <v>0.729</v>
      </c>
      <c r="N5776" s="14">
        <v>4.42E-4</v>
      </c>
      <c r="O5776" s="14">
        <v>0.159</v>
      </c>
      <c r="P5776" s="14">
        <v>0.36</v>
      </c>
      <c r="Q5776" s="14">
        <v>123.351</v>
      </c>
      <c r="R5776" s="14">
        <v>3.0</v>
      </c>
      <c r="S5776" s="14">
        <v>0.0</v>
      </c>
      <c r="T5776" s="14" t="s">
        <v>1264</v>
      </c>
      <c r="U5776" s="14" t="s">
        <v>35</v>
      </c>
      <c r="V5776" s="16" t="s">
        <v>45</v>
      </c>
      <c r="W5776" s="17" t="s">
        <v>251</v>
      </c>
    </row>
    <row r="5777" ht="15.75" customHeight="1">
      <c r="A5777" s="14" t="s">
        <v>24136</v>
      </c>
      <c r="B5777" s="14" t="s">
        <v>24137</v>
      </c>
      <c r="C5777" s="14">
        <v>2023.0</v>
      </c>
      <c r="D5777" s="14">
        <v>73.0</v>
      </c>
      <c r="E5777" s="14">
        <v>153031.0</v>
      </c>
      <c r="F5777" s="14" t="s">
        <v>19907</v>
      </c>
      <c r="G5777" s="14" t="s">
        <v>19908</v>
      </c>
      <c r="H5777" s="14" t="s">
        <v>23741</v>
      </c>
      <c r="I5777" s="14">
        <v>0.736</v>
      </c>
      <c r="J5777" s="14">
        <v>0.862</v>
      </c>
      <c r="K5777" s="14">
        <v>0.8860180095205438</v>
      </c>
      <c r="L5777" s="14">
        <v>0.0333</v>
      </c>
      <c r="M5777" s="14">
        <v>0.464</v>
      </c>
      <c r="N5777" s="14">
        <v>0.0</v>
      </c>
      <c r="O5777" s="14">
        <v>0.0904</v>
      </c>
      <c r="P5777" s="14">
        <v>0.799</v>
      </c>
      <c r="Q5777" s="14">
        <v>145.001</v>
      </c>
      <c r="R5777" s="14">
        <v>7.0</v>
      </c>
      <c r="S5777" s="14">
        <v>0.0</v>
      </c>
      <c r="T5777" s="14" t="s">
        <v>1264</v>
      </c>
      <c r="U5777" s="14" t="s">
        <v>35</v>
      </c>
      <c r="V5777" s="16" t="s">
        <v>181</v>
      </c>
      <c r="W5777" s="17" t="s">
        <v>185</v>
      </c>
    </row>
    <row r="5778" ht="15.75" customHeight="1">
      <c r="A5778" s="14" t="s">
        <v>24138</v>
      </c>
      <c r="B5778" s="14" t="s">
        <v>24139</v>
      </c>
      <c r="C5778" s="14">
        <v>2020.0</v>
      </c>
      <c r="D5778" s="14">
        <v>73.0</v>
      </c>
      <c r="E5778" s="14">
        <v>172127.0</v>
      </c>
      <c r="F5778" s="14" t="s">
        <v>21970</v>
      </c>
      <c r="G5778" s="14" t="s">
        <v>23552</v>
      </c>
      <c r="H5778" s="14" t="s">
        <v>23836</v>
      </c>
      <c r="I5778" s="14">
        <v>0.86</v>
      </c>
      <c r="J5778" s="14">
        <v>0.758</v>
      </c>
      <c r="K5778" s="14">
        <v>0.8641156717031183</v>
      </c>
      <c r="L5778" s="14">
        <v>0.0695</v>
      </c>
      <c r="M5778" s="14">
        <v>0.021</v>
      </c>
      <c r="N5778" s="14">
        <v>6.54E-5</v>
      </c>
      <c r="O5778" s="14">
        <v>0.344</v>
      </c>
      <c r="P5778" s="14">
        <v>0.453</v>
      </c>
      <c r="Q5778" s="14">
        <v>97.014</v>
      </c>
      <c r="R5778" s="14">
        <v>11.0</v>
      </c>
      <c r="S5778" s="14">
        <v>1.0</v>
      </c>
      <c r="T5778" s="14" t="s">
        <v>1264</v>
      </c>
      <c r="U5778" s="14" t="s">
        <v>94</v>
      </c>
      <c r="V5778" s="16" t="s">
        <v>54</v>
      </c>
      <c r="W5778" s="17" t="s">
        <v>251</v>
      </c>
    </row>
    <row r="5779" ht="15.75" customHeight="1">
      <c r="A5779" s="14" t="s">
        <v>24140</v>
      </c>
      <c r="B5779" s="14" t="s">
        <v>24141</v>
      </c>
      <c r="C5779" s="14">
        <v>2019.0</v>
      </c>
      <c r="D5779" s="14">
        <v>73.0</v>
      </c>
      <c r="E5779" s="14">
        <v>200960.0</v>
      </c>
      <c r="F5779" s="14" t="s">
        <v>16906</v>
      </c>
      <c r="G5779" s="14" t="s">
        <v>22640</v>
      </c>
      <c r="H5779" s="14" t="s">
        <v>24141</v>
      </c>
      <c r="I5779" s="14">
        <v>0.803</v>
      </c>
      <c r="J5779" s="14">
        <v>0.715</v>
      </c>
      <c r="K5779" s="14">
        <v>0.9043269950397981</v>
      </c>
      <c r="L5779" s="14">
        <v>0.298</v>
      </c>
      <c r="M5779" s="14">
        <v>0.295</v>
      </c>
      <c r="N5779" s="14">
        <v>1.34E-4</v>
      </c>
      <c r="O5779" s="14">
        <v>0.0574</v>
      </c>
      <c r="P5779" s="14">
        <v>0.574</v>
      </c>
      <c r="Q5779" s="14">
        <v>101.085</v>
      </c>
      <c r="R5779" s="14">
        <v>2.0</v>
      </c>
      <c r="S5779" s="14">
        <v>1.0</v>
      </c>
      <c r="T5779" s="14" t="s">
        <v>1264</v>
      </c>
      <c r="U5779" s="14" t="s">
        <v>35</v>
      </c>
      <c r="V5779" s="16" t="s">
        <v>333</v>
      </c>
      <c r="W5779" s="17" t="s">
        <v>185</v>
      </c>
    </row>
    <row r="5780" ht="15.75" customHeight="1">
      <c r="A5780" s="14" t="s">
        <v>13264</v>
      </c>
      <c r="B5780" s="14" t="s">
        <v>13265</v>
      </c>
      <c r="C5780" s="14">
        <v>2023.0</v>
      </c>
      <c r="D5780" s="14">
        <v>73.0</v>
      </c>
      <c r="E5780" s="14">
        <v>185538.0</v>
      </c>
      <c r="F5780" s="14" t="s">
        <v>4278</v>
      </c>
      <c r="G5780" s="14" t="s">
        <v>10589</v>
      </c>
      <c r="H5780" s="14" t="s">
        <v>13266</v>
      </c>
      <c r="I5780" s="14">
        <v>0.663</v>
      </c>
      <c r="J5780" s="14">
        <v>0.872</v>
      </c>
      <c r="K5780" s="14">
        <v>0.8663401278877007</v>
      </c>
      <c r="L5780" s="14">
        <v>0.2</v>
      </c>
      <c r="M5780" s="14">
        <v>0.0153</v>
      </c>
      <c r="N5780" s="14">
        <v>0.0</v>
      </c>
      <c r="O5780" s="14">
        <v>0.0519</v>
      </c>
      <c r="P5780" s="14">
        <v>0.626</v>
      </c>
      <c r="Q5780" s="14">
        <v>142.951</v>
      </c>
      <c r="R5780" s="14">
        <v>11.0</v>
      </c>
      <c r="S5780" s="14">
        <v>1.0</v>
      </c>
      <c r="T5780" s="14" t="s">
        <v>103</v>
      </c>
      <c r="U5780" s="14" t="s">
        <v>68</v>
      </c>
      <c r="V5780" s="16" t="s">
        <v>407</v>
      </c>
      <c r="W5780" s="17" t="s">
        <v>185</v>
      </c>
    </row>
    <row r="5781" ht="15.75" customHeight="1">
      <c r="A5781" s="14" t="s">
        <v>24142</v>
      </c>
      <c r="B5781" s="14" t="s">
        <v>23818</v>
      </c>
      <c r="C5781" s="14">
        <v>2019.0</v>
      </c>
      <c r="D5781" s="14">
        <v>73.0</v>
      </c>
      <c r="E5781" s="14">
        <v>301714.0</v>
      </c>
      <c r="F5781" s="14" t="s">
        <v>21970</v>
      </c>
      <c r="G5781" s="14" t="s">
        <v>21971</v>
      </c>
      <c r="H5781" s="14" t="s">
        <v>23818</v>
      </c>
      <c r="I5781" s="14">
        <v>0.786</v>
      </c>
      <c r="J5781" s="14">
        <v>0.808</v>
      </c>
      <c r="K5781" s="14">
        <v>0.89530083629082</v>
      </c>
      <c r="L5781" s="14">
        <v>0.0882</v>
      </c>
      <c r="M5781" s="14">
        <v>0.0846</v>
      </c>
      <c r="N5781" s="14">
        <v>2.89E-4</v>
      </c>
      <c r="O5781" s="14">
        <v>0.0822</v>
      </c>
      <c r="P5781" s="14">
        <v>0.609</v>
      </c>
      <c r="Q5781" s="14">
        <v>105.027</v>
      </c>
      <c r="R5781" s="14">
        <v>7.0</v>
      </c>
      <c r="S5781" s="14">
        <v>1.0</v>
      </c>
      <c r="T5781" s="14" t="s">
        <v>1264</v>
      </c>
      <c r="U5781" s="14" t="s">
        <v>68</v>
      </c>
      <c r="V5781" s="16" t="s">
        <v>407</v>
      </c>
      <c r="W5781" s="17" t="s">
        <v>185</v>
      </c>
    </row>
    <row r="5782" ht="15.75" customHeight="1">
      <c r="A5782" s="14" t="s">
        <v>13267</v>
      </c>
      <c r="B5782" s="14" t="s">
        <v>13268</v>
      </c>
      <c r="C5782" s="14">
        <v>2024.0</v>
      </c>
      <c r="D5782" s="14">
        <v>73.0</v>
      </c>
      <c r="E5782" s="14">
        <v>167706.0</v>
      </c>
      <c r="F5782" s="14" t="s">
        <v>5865</v>
      </c>
      <c r="G5782" s="14" t="s">
        <v>13269</v>
      </c>
      <c r="H5782" s="14" t="s">
        <v>13268</v>
      </c>
      <c r="I5782" s="14">
        <v>0.875</v>
      </c>
      <c r="J5782" s="14">
        <v>0.782</v>
      </c>
      <c r="K5782" s="14">
        <v>0.8909588689305294</v>
      </c>
      <c r="L5782" s="14">
        <v>0.078</v>
      </c>
      <c r="M5782" s="14">
        <v>0.151</v>
      </c>
      <c r="N5782" s="14">
        <v>0.0</v>
      </c>
      <c r="O5782" s="14">
        <v>0.113</v>
      </c>
      <c r="P5782" s="14">
        <v>0.906</v>
      </c>
      <c r="Q5782" s="14">
        <v>108.038</v>
      </c>
      <c r="R5782" s="14">
        <v>5.0</v>
      </c>
      <c r="S5782" s="14">
        <v>0.0</v>
      </c>
      <c r="T5782" s="14" t="s">
        <v>103</v>
      </c>
      <c r="U5782" s="14" t="s">
        <v>68</v>
      </c>
      <c r="V5782" s="16" t="s">
        <v>819</v>
      </c>
      <c r="W5782" s="17" t="s">
        <v>185</v>
      </c>
    </row>
    <row r="5783" ht="15.75" customHeight="1">
      <c r="A5783" s="14" t="s">
        <v>24143</v>
      </c>
      <c r="B5783" s="14" t="s">
        <v>24144</v>
      </c>
      <c r="C5783" s="14">
        <v>2023.0</v>
      </c>
      <c r="D5783" s="14">
        <v>73.0</v>
      </c>
      <c r="E5783" s="14">
        <v>146684.0</v>
      </c>
      <c r="F5783" s="14" t="s">
        <v>4278</v>
      </c>
      <c r="G5783" s="14" t="s">
        <v>23018</v>
      </c>
      <c r="H5783" s="14" t="s">
        <v>23981</v>
      </c>
      <c r="I5783" s="14">
        <v>0.797</v>
      </c>
      <c r="J5783" s="14">
        <v>0.743</v>
      </c>
      <c r="K5783" s="14">
        <v>0.8460419652033871</v>
      </c>
      <c r="L5783" s="14">
        <v>0.174</v>
      </c>
      <c r="M5783" s="14">
        <v>0.164</v>
      </c>
      <c r="N5783" s="14">
        <v>1.2E-6</v>
      </c>
      <c r="O5783" s="14">
        <v>0.164</v>
      </c>
      <c r="P5783" s="14">
        <v>0.768</v>
      </c>
      <c r="Q5783" s="14">
        <v>114.878</v>
      </c>
      <c r="R5783" s="14">
        <v>11.0</v>
      </c>
      <c r="S5783" s="14">
        <v>1.0</v>
      </c>
      <c r="T5783" s="14" t="s">
        <v>1434</v>
      </c>
      <c r="U5783" s="14" t="s">
        <v>35</v>
      </c>
      <c r="V5783" s="16" t="s">
        <v>181</v>
      </c>
      <c r="W5783" s="17" t="s">
        <v>185</v>
      </c>
    </row>
    <row r="5784" ht="15.75" customHeight="1">
      <c r="A5784" s="14" t="s">
        <v>24145</v>
      </c>
      <c r="B5784" s="14" t="s">
        <v>24146</v>
      </c>
      <c r="C5784" s="14">
        <v>2021.0</v>
      </c>
      <c r="D5784" s="14">
        <v>73.0</v>
      </c>
      <c r="E5784" s="14">
        <v>168227.0</v>
      </c>
      <c r="F5784" s="14" t="s">
        <v>4278</v>
      </c>
      <c r="G5784" s="14" t="s">
        <v>11892</v>
      </c>
      <c r="H5784" s="14" t="s">
        <v>24147</v>
      </c>
      <c r="I5784" s="14">
        <v>0.826</v>
      </c>
      <c r="J5784" s="14">
        <v>0.553</v>
      </c>
      <c r="K5784" s="14">
        <v>0.7580048338981883</v>
      </c>
      <c r="L5784" s="14">
        <v>0.234</v>
      </c>
      <c r="M5784" s="14">
        <v>0.163</v>
      </c>
      <c r="N5784" s="14">
        <v>4.12E-5</v>
      </c>
      <c r="O5784" s="14">
        <v>0.135</v>
      </c>
      <c r="P5784" s="14">
        <v>0.4</v>
      </c>
      <c r="Q5784" s="14">
        <v>140.037</v>
      </c>
      <c r="R5784" s="14">
        <v>1.0</v>
      </c>
      <c r="S5784" s="14">
        <v>0.0</v>
      </c>
      <c r="T5784" s="14" t="s">
        <v>1434</v>
      </c>
      <c r="U5784" s="14" t="s">
        <v>35</v>
      </c>
      <c r="V5784" s="16" t="s">
        <v>54</v>
      </c>
      <c r="W5784" s="17" t="s">
        <v>251</v>
      </c>
    </row>
    <row r="5785" ht="15.75" customHeight="1">
      <c r="A5785" s="14" t="s">
        <v>24148</v>
      </c>
      <c r="B5785" s="14" t="s">
        <v>24149</v>
      </c>
      <c r="C5785" s="14">
        <v>2025.0</v>
      </c>
      <c r="D5785" s="14">
        <v>73.0</v>
      </c>
      <c r="E5785" s="14">
        <v>231174.0</v>
      </c>
      <c r="F5785" s="14" t="s">
        <v>4278</v>
      </c>
      <c r="G5785" s="14" t="s">
        <v>11892</v>
      </c>
      <c r="H5785" s="14" t="s">
        <v>24149</v>
      </c>
      <c r="I5785" s="14">
        <v>0.687</v>
      </c>
      <c r="J5785" s="14">
        <v>0.777</v>
      </c>
      <c r="K5785" s="14">
        <v>0.8738690565124406</v>
      </c>
      <c r="L5785" s="14">
        <v>0.0411</v>
      </c>
      <c r="M5785" s="14">
        <v>0.0686</v>
      </c>
      <c r="N5785" s="14">
        <v>0.0</v>
      </c>
      <c r="O5785" s="14">
        <v>0.0828</v>
      </c>
      <c r="P5785" s="14">
        <v>0.374</v>
      </c>
      <c r="Q5785" s="14">
        <v>115.01</v>
      </c>
      <c r="R5785" s="14">
        <v>1.0</v>
      </c>
      <c r="S5785" s="14">
        <v>1.0</v>
      </c>
      <c r="T5785" s="14" t="s">
        <v>1434</v>
      </c>
      <c r="U5785" s="14" t="s">
        <v>35</v>
      </c>
      <c r="V5785" s="16" t="s">
        <v>45</v>
      </c>
      <c r="W5785" s="17" t="s">
        <v>251</v>
      </c>
    </row>
    <row r="5786" ht="15.75" customHeight="1">
      <c r="A5786" s="14" t="s">
        <v>8907</v>
      </c>
      <c r="B5786" s="14" t="s">
        <v>8908</v>
      </c>
      <c r="C5786" s="14">
        <v>2022.0</v>
      </c>
      <c r="D5786" s="14">
        <v>73.0</v>
      </c>
      <c r="E5786" s="14">
        <v>268164.0</v>
      </c>
      <c r="F5786" s="14" t="s">
        <v>880</v>
      </c>
      <c r="G5786" s="14" t="s">
        <v>1822</v>
      </c>
      <c r="H5786" s="14" t="s">
        <v>8908</v>
      </c>
      <c r="I5786" s="14">
        <v>0.577</v>
      </c>
      <c r="J5786" s="14">
        <v>0.574</v>
      </c>
      <c r="K5786" s="14">
        <v>0.8349196842804758</v>
      </c>
      <c r="L5786" s="14">
        <v>0.0278</v>
      </c>
      <c r="M5786" s="14">
        <v>0.572</v>
      </c>
      <c r="N5786" s="14">
        <v>0.0</v>
      </c>
      <c r="O5786" s="14">
        <v>0.1</v>
      </c>
      <c r="P5786" s="14">
        <v>0.436</v>
      </c>
      <c r="Q5786" s="14">
        <v>94.01</v>
      </c>
      <c r="R5786" s="14">
        <v>0.0</v>
      </c>
      <c r="S5786" s="14">
        <v>1.0</v>
      </c>
      <c r="T5786" s="14" t="s">
        <v>104</v>
      </c>
      <c r="U5786" s="14" t="s">
        <v>35</v>
      </c>
      <c r="V5786" s="16" t="s">
        <v>54</v>
      </c>
      <c r="W5786" s="17" t="s">
        <v>251</v>
      </c>
    </row>
    <row r="5787" ht="15.75" customHeight="1">
      <c r="A5787" s="14" t="s">
        <v>8912</v>
      </c>
      <c r="B5787" s="14" t="s">
        <v>8913</v>
      </c>
      <c r="C5787" s="14">
        <v>2017.0</v>
      </c>
      <c r="D5787" s="14">
        <v>73.0</v>
      </c>
      <c r="E5787" s="14">
        <v>234706.0</v>
      </c>
      <c r="F5787" s="14" t="s">
        <v>3730</v>
      </c>
      <c r="G5787" s="14" t="s">
        <v>8914</v>
      </c>
      <c r="H5787" s="14" t="s">
        <v>8915</v>
      </c>
      <c r="I5787" s="14">
        <v>0.284</v>
      </c>
      <c r="J5787" s="14">
        <v>0.704</v>
      </c>
      <c r="K5787" s="14">
        <v>0.8188565439475788</v>
      </c>
      <c r="L5787" s="14">
        <v>0.186</v>
      </c>
      <c r="M5787" s="14">
        <v>0.00583</v>
      </c>
      <c r="N5787" s="14">
        <v>1.15E-4</v>
      </c>
      <c r="O5787" s="14">
        <v>0.0424</v>
      </c>
      <c r="P5787" s="14">
        <v>0.1</v>
      </c>
      <c r="Q5787" s="14">
        <v>191.7</v>
      </c>
      <c r="R5787" s="14">
        <v>2.0</v>
      </c>
      <c r="S5787" s="14">
        <v>1.0</v>
      </c>
      <c r="T5787" s="14" t="s">
        <v>103</v>
      </c>
      <c r="U5787" s="14" t="s">
        <v>35</v>
      </c>
      <c r="V5787" s="16" t="s">
        <v>58</v>
      </c>
      <c r="W5787" s="17" t="s">
        <v>251</v>
      </c>
    </row>
    <row r="5788" ht="15.75" customHeight="1">
      <c r="A5788" s="14" t="s">
        <v>24150</v>
      </c>
      <c r="B5788" s="14" t="s">
        <v>24151</v>
      </c>
      <c r="C5788" s="14">
        <v>2018.0</v>
      </c>
      <c r="D5788" s="14">
        <v>73.0</v>
      </c>
      <c r="E5788" s="14">
        <v>187125.0</v>
      </c>
      <c r="F5788" s="14" t="s">
        <v>21970</v>
      </c>
      <c r="G5788" s="14" t="s">
        <v>21971</v>
      </c>
      <c r="H5788" s="14" t="s">
        <v>24152</v>
      </c>
      <c r="I5788" s="14">
        <v>0.773</v>
      </c>
      <c r="J5788" s="14">
        <v>0.57</v>
      </c>
      <c r="K5788" s="14">
        <v>0.9000064166812825</v>
      </c>
      <c r="L5788" s="14">
        <v>0.113</v>
      </c>
      <c r="M5788" s="14">
        <v>0.372</v>
      </c>
      <c r="N5788" s="14">
        <v>0.00524</v>
      </c>
      <c r="O5788" s="14">
        <v>0.108</v>
      </c>
      <c r="P5788" s="14">
        <v>0.772</v>
      </c>
      <c r="Q5788" s="14">
        <v>95.04</v>
      </c>
      <c r="R5788" s="14">
        <v>8.0</v>
      </c>
      <c r="S5788" s="14">
        <v>1.0</v>
      </c>
      <c r="T5788" s="14" t="s">
        <v>1264</v>
      </c>
      <c r="U5788" s="14" t="s">
        <v>35</v>
      </c>
      <c r="V5788" s="16" t="s">
        <v>181</v>
      </c>
      <c r="W5788" s="17" t="s">
        <v>185</v>
      </c>
    </row>
    <row r="5789" ht="15.75" customHeight="1">
      <c r="A5789" s="14" t="s">
        <v>24153</v>
      </c>
      <c r="B5789" s="14" t="s">
        <v>24154</v>
      </c>
      <c r="C5789" s="14">
        <v>2022.0</v>
      </c>
      <c r="D5789" s="14">
        <v>73.0</v>
      </c>
      <c r="E5789" s="14">
        <v>157017.0</v>
      </c>
      <c r="F5789" s="14" t="s">
        <v>13261</v>
      </c>
      <c r="G5789" s="14" t="s">
        <v>22346</v>
      </c>
      <c r="H5789" s="14" t="s">
        <v>24154</v>
      </c>
      <c r="I5789" s="14">
        <v>0.919</v>
      </c>
      <c r="J5789" s="14">
        <v>0.623</v>
      </c>
      <c r="K5789" s="14">
        <v>0.8350052402875751</v>
      </c>
      <c r="L5789" s="14">
        <v>0.0992</v>
      </c>
      <c r="M5789" s="14">
        <v>0.184</v>
      </c>
      <c r="N5789" s="14">
        <v>1.63E-5</v>
      </c>
      <c r="O5789" s="14">
        <v>0.0609</v>
      </c>
      <c r="P5789" s="14">
        <v>0.775</v>
      </c>
      <c r="Q5789" s="14">
        <v>130.04</v>
      </c>
      <c r="R5789" s="14">
        <v>7.0</v>
      </c>
      <c r="S5789" s="14">
        <v>1.0</v>
      </c>
      <c r="T5789" s="14" t="s">
        <v>1264</v>
      </c>
      <c r="U5789" s="14" t="s">
        <v>35</v>
      </c>
      <c r="V5789" s="16" t="s">
        <v>181</v>
      </c>
      <c r="W5789" s="17" t="s">
        <v>185</v>
      </c>
    </row>
    <row r="5790" ht="15.75" customHeight="1">
      <c r="A5790" s="14" t="s">
        <v>24155</v>
      </c>
      <c r="B5790" s="14" t="s">
        <v>24156</v>
      </c>
      <c r="C5790" s="14">
        <v>2020.0</v>
      </c>
      <c r="D5790" s="14">
        <v>73.0</v>
      </c>
      <c r="E5790" s="14">
        <v>197721.0</v>
      </c>
      <c r="F5790" s="14" t="s">
        <v>12108</v>
      </c>
      <c r="G5790" s="14" t="s">
        <v>12109</v>
      </c>
      <c r="H5790" s="14" t="s">
        <v>24156</v>
      </c>
      <c r="I5790" s="14">
        <v>0.824</v>
      </c>
      <c r="J5790" s="14">
        <v>0.631</v>
      </c>
      <c r="K5790" s="14">
        <v>0.9147862169076898</v>
      </c>
      <c r="L5790" s="14">
        <v>0.0809</v>
      </c>
      <c r="M5790" s="14">
        <v>0.237</v>
      </c>
      <c r="N5790" s="14">
        <v>1.16E-4</v>
      </c>
      <c r="O5790" s="14">
        <v>0.0531</v>
      </c>
      <c r="P5790" s="14">
        <v>0.678</v>
      </c>
      <c r="Q5790" s="14">
        <v>171.96</v>
      </c>
      <c r="R5790" s="14">
        <v>0.0</v>
      </c>
      <c r="S5790" s="14">
        <v>1.0</v>
      </c>
      <c r="T5790" s="14" t="s">
        <v>1264</v>
      </c>
      <c r="U5790" s="14" t="s">
        <v>35</v>
      </c>
      <c r="V5790" s="16" t="s">
        <v>407</v>
      </c>
      <c r="W5790" s="17" t="s">
        <v>185</v>
      </c>
    </row>
    <row r="5791" ht="15.75" customHeight="1">
      <c r="A5791" s="14" t="s">
        <v>13271</v>
      </c>
      <c r="B5791" s="14" t="s">
        <v>13272</v>
      </c>
      <c r="C5791" s="14">
        <v>2011.0</v>
      </c>
      <c r="D5791" s="14">
        <v>73.0</v>
      </c>
      <c r="E5791" s="14">
        <v>226300.0</v>
      </c>
      <c r="F5791" s="14" t="s">
        <v>880</v>
      </c>
      <c r="G5791" s="14" t="s">
        <v>1822</v>
      </c>
      <c r="H5791" s="14" t="s">
        <v>7474</v>
      </c>
      <c r="I5791" s="14">
        <v>0.783</v>
      </c>
      <c r="J5791" s="14">
        <v>0.889</v>
      </c>
      <c r="K5791" s="14">
        <v>0.9169251170851727</v>
      </c>
      <c r="L5791" s="14">
        <v>0.0598</v>
      </c>
      <c r="M5791" s="14">
        <v>0.108</v>
      </c>
      <c r="N5791" s="14">
        <v>3.06E-5</v>
      </c>
      <c r="O5791" s="14">
        <v>0.333</v>
      </c>
      <c r="P5791" s="14">
        <v>0.851</v>
      </c>
      <c r="Q5791" s="14">
        <v>111.98</v>
      </c>
      <c r="R5791" s="14">
        <v>1.0</v>
      </c>
      <c r="S5791" s="14">
        <v>0.0</v>
      </c>
      <c r="T5791" s="14" t="s">
        <v>104</v>
      </c>
      <c r="U5791" s="14" t="s">
        <v>35</v>
      </c>
      <c r="V5791" s="16" t="s">
        <v>560</v>
      </c>
      <c r="W5791" s="17" t="s">
        <v>185</v>
      </c>
    </row>
    <row r="5792" ht="15.75" customHeight="1">
      <c r="A5792" s="14" t="s">
        <v>13273</v>
      </c>
      <c r="B5792" s="14" t="s">
        <v>13274</v>
      </c>
      <c r="C5792" s="14">
        <v>1964.0</v>
      </c>
      <c r="D5792" s="14">
        <v>73.0</v>
      </c>
      <c r="E5792" s="14">
        <v>133933.0</v>
      </c>
      <c r="F5792" s="14" t="s">
        <v>10506</v>
      </c>
      <c r="G5792" s="14" t="s">
        <v>10507</v>
      </c>
      <c r="H5792" s="14" t="s">
        <v>12336</v>
      </c>
      <c r="I5792" s="14">
        <v>0.567</v>
      </c>
      <c r="J5792" s="14">
        <v>0.959</v>
      </c>
      <c r="K5792" s="14">
        <v>0.8927341560778403</v>
      </c>
      <c r="L5792" s="14">
        <v>0.102</v>
      </c>
      <c r="M5792" s="14">
        <v>0.0995</v>
      </c>
      <c r="N5792" s="14">
        <v>6.07E-5</v>
      </c>
      <c r="O5792" s="14">
        <v>0.1</v>
      </c>
      <c r="P5792" s="14">
        <v>0.961</v>
      </c>
      <c r="Q5792" s="14">
        <v>137.38</v>
      </c>
      <c r="R5792" s="14">
        <v>8.0</v>
      </c>
      <c r="S5792" s="14">
        <v>1.0</v>
      </c>
      <c r="T5792" s="14" t="s">
        <v>103</v>
      </c>
      <c r="U5792" s="14" t="s">
        <v>35</v>
      </c>
      <c r="V5792" s="16" t="s">
        <v>819</v>
      </c>
      <c r="W5792" s="17" t="s">
        <v>185</v>
      </c>
    </row>
    <row r="5793" ht="15.75" customHeight="1">
      <c r="A5793" s="14" t="s">
        <v>24157</v>
      </c>
      <c r="B5793" s="14" t="s">
        <v>24158</v>
      </c>
      <c r="C5793" s="14">
        <v>1999.0</v>
      </c>
      <c r="D5793" s="14">
        <v>73.0</v>
      </c>
      <c r="E5793" s="14">
        <v>261973.0</v>
      </c>
      <c r="F5793" s="14" t="s">
        <v>1267</v>
      </c>
      <c r="G5793" s="14" t="s">
        <v>12004</v>
      </c>
      <c r="H5793" s="14" t="s">
        <v>24159</v>
      </c>
      <c r="I5793" s="14">
        <v>0.777</v>
      </c>
      <c r="J5793" s="14">
        <v>0.601</v>
      </c>
      <c r="K5793" s="14">
        <v>0.8476247513347247</v>
      </c>
      <c r="L5793" s="14">
        <v>0.126</v>
      </c>
      <c r="M5793" s="14">
        <v>0.0406</v>
      </c>
      <c r="N5793" s="14">
        <v>0.00201</v>
      </c>
      <c r="O5793" s="14">
        <v>0.0348</v>
      </c>
      <c r="P5793" s="14">
        <v>0.68</v>
      </c>
      <c r="Q5793" s="14">
        <v>97.91</v>
      </c>
      <c r="R5793" s="14">
        <v>2.0</v>
      </c>
      <c r="S5793" s="14">
        <v>1.0</v>
      </c>
      <c r="T5793" s="14" t="s">
        <v>1264</v>
      </c>
      <c r="U5793" s="14" t="s">
        <v>35</v>
      </c>
      <c r="V5793" s="16" t="s">
        <v>407</v>
      </c>
      <c r="W5793" s="17" t="s">
        <v>185</v>
      </c>
    </row>
    <row r="5794" ht="15.75" customHeight="1">
      <c r="A5794" s="14" t="s">
        <v>8919</v>
      </c>
      <c r="B5794" s="14" t="s">
        <v>8920</v>
      </c>
      <c r="C5794" s="14">
        <v>1991.0</v>
      </c>
      <c r="D5794" s="14">
        <v>73.0</v>
      </c>
      <c r="E5794" s="14">
        <v>384460.0</v>
      </c>
      <c r="F5794" s="14" t="s">
        <v>1267</v>
      </c>
      <c r="G5794" s="14" t="s">
        <v>7893</v>
      </c>
      <c r="H5794" s="14" t="s">
        <v>8921</v>
      </c>
      <c r="I5794" s="14">
        <v>0.545</v>
      </c>
      <c r="J5794" s="14">
        <v>0.485</v>
      </c>
      <c r="K5794" s="14">
        <v>0.8024084015827347</v>
      </c>
      <c r="L5794" s="14">
        <v>0.0485</v>
      </c>
      <c r="M5794" s="14">
        <v>0.537</v>
      </c>
      <c r="N5794" s="14">
        <v>1.8E-6</v>
      </c>
      <c r="O5794" s="14">
        <v>0.104</v>
      </c>
      <c r="P5794" s="14">
        <v>0.101</v>
      </c>
      <c r="Q5794" s="14">
        <v>80.95</v>
      </c>
      <c r="R5794" s="14">
        <v>9.0</v>
      </c>
      <c r="S5794" s="14">
        <v>1.0</v>
      </c>
      <c r="T5794" s="14" t="s">
        <v>103</v>
      </c>
      <c r="U5794" s="14" t="s">
        <v>35</v>
      </c>
      <c r="V5794" s="16" t="s">
        <v>58</v>
      </c>
      <c r="W5794" s="17" t="s">
        <v>251</v>
      </c>
    </row>
    <row r="5795" ht="15.75" customHeight="1">
      <c r="A5795" s="14" t="s">
        <v>24160</v>
      </c>
      <c r="B5795" s="14" t="s">
        <v>24161</v>
      </c>
      <c r="C5795" s="14">
        <v>1980.0</v>
      </c>
      <c r="D5795" s="14">
        <v>73.0</v>
      </c>
      <c r="E5795" s="14">
        <v>242666.0</v>
      </c>
      <c r="F5795" s="14" t="s">
        <v>24162</v>
      </c>
      <c r="G5795" s="14" t="s">
        <v>10444</v>
      </c>
      <c r="H5795" s="14" t="s">
        <v>24163</v>
      </c>
      <c r="I5795" s="14">
        <v>0.799</v>
      </c>
      <c r="J5795" s="14">
        <v>0.506</v>
      </c>
      <c r="K5795" s="14">
        <v>0.7731268581529929</v>
      </c>
      <c r="L5795" s="14">
        <v>0.0606</v>
      </c>
      <c r="M5795" s="14">
        <v>0.0453</v>
      </c>
      <c r="N5795" s="14">
        <v>0.00107</v>
      </c>
      <c r="O5795" s="14">
        <v>0.0365</v>
      </c>
      <c r="P5795" s="14">
        <v>0.518</v>
      </c>
      <c r="Q5795" s="14">
        <v>140.31</v>
      </c>
      <c r="R5795" s="14">
        <v>2.0</v>
      </c>
      <c r="S5795" s="14">
        <v>1.0</v>
      </c>
      <c r="T5795" s="14" t="s">
        <v>1264</v>
      </c>
      <c r="U5795" s="14" t="s">
        <v>35</v>
      </c>
      <c r="V5795" s="16" t="s">
        <v>333</v>
      </c>
      <c r="W5795" s="17" t="s">
        <v>185</v>
      </c>
    </row>
    <row r="5796" ht="15.75" customHeight="1">
      <c r="A5796" s="14" t="s">
        <v>13281</v>
      </c>
      <c r="B5796" s="14" t="s">
        <v>13282</v>
      </c>
      <c r="C5796" s="14">
        <v>1968.0</v>
      </c>
      <c r="D5796" s="14">
        <v>73.0</v>
      </c>
      <c r="E5796" s="14">
        <v>188960.0</v>
      </c>
      <c r="F5796" s="14" t="s">
        <v>9266</v>
      </c>
      <c r="G5796" s="14" t="s">
        <v>9267</v>
      </c>
      <c r="H5796" s="14" t="s">
        <v>13283</v>
      </c>
      <c r="I5796" s="14">
        <v>0.818</v>
      </c>
      <c r="J5796" s="14">
        <v>0.728</v>
      </c>
      <c r="K5796" s="14">
        <v>0.7962911470751334</v>
      </c>
      <c r="L5796" s="14">
        <v>0.0314</v>
      </c>
      <c r="M5796" s="14">
        <v>0.232</v>
      </c>
      <c r="N5796" s="14">
        <v>0.0642</v>
      </c>
      <c r="O5796" s="14">
        <v>0.251</v>
      </c>
      <c r="P5796" s="14">
        <v>0.975</v>
      </c>
      <c r="Q5796" s="14">
        <v>113.06</v>
      </c>
      <c r="R5796" s="14">
        <v>10.0</v>
      </c>
      <c r="S5796" s="14">
        <v>1.0</v>
      </c>
      <c r="T5796" s="14" t="s">
        <v>103</v>
      </c>
      <c r="U5796" s="14" t="s">
        <v>35</v>
      </c>
      <c r="V5796" s="16" t="s">
        <v>819</v>
      </c>
      <c r="W5796" s="17" t="s">
        <v>185</v>
      </c>
    </row>
    <row r="5797" ht="15.75" customHeight="1">
      <c r="A5797" s="14" t="s">
        <v>13285</v>
      </c>
      <c r="B5797" s="14" t="s">
        <v>13287</v>
      </c>
      <c r="C5797" s="14">
        <v>1992.0</v>
      </c>
      <c r="D5797" s="14">
        <v>73.0</v>
      </c>
      <c r="E5797" s="14">
        <v>262826.0</v>
      </c>
      <c r="F5797" s="14" t="s">
        <v>13288</v>
      </c>
      <c r="G5797" s="14" t="s">
        <v>13289</v>
      </c>
      <c r="H5797" s="14" t="s">
        <v>13290</v>
      </c>
      <c r="I5797" s="14">
        <v>0.6567054320987653</v>
      </c>
      <c r="J5797" s="14">
        <v>0.6703844999999999</v>
      </c>
      <c r="K5797" s="14">
        <v>0.8136264709055699</v>
      </c>
      <c r="L5797" s="14">
        <v>0.08138265432098765</v>
      </c>
      <c r="M5797" s="14">
        <v>0.2693400896296296</v>
      </c>
      <c r="N5797" s="14">
        <v>0.05448885008024692</v>
      </c>
      <c r="O5797" s="14">
        <v>0.1911505555555556</v>
      </c>
      <c r="P5797" s="14">
        <v>0.6187672839506173</v>
      </c>
      <c r="Q5797" s="14">
        <v>120.71</v>
      </c>
      <c r="R5797" s="14">
        <v>5.0</v>
      </c>
      <c r="S5797" s="14">
        <v>1.0</v>
      </c>
      <c r="T5797" s="14" t="s">
        <v>103</v>
      </c>
      <c r="U5797" s="14" t="s">
        <v>35</v>
      </c>
      <c r="V5797" s="16" t="s">
        <v>407</v>
      </c>
      <c r="W5797" s="17" t="s">
        <v>185</v>
      </c>
    </row>
    <row r="5798" ht="15.75" customHeight="1">
      <c r="A5798" s="14" t="s">
        <v>13293</v>
      </c>
      <c r="B5798" s="14" t="s">
        <v>13294</v>
      </c>
      <c r="C5798" s="14">
        <v>1978.0</v>
      </c>
      <c r="D5798" s="14">
        <v>73.0</v>
      </c>
      <c r="E5798" s="14">
        <v>217364.0</v>
      </c>
      <c r="F5798" s="14" t="s">
        <v>13115</v>
      </c>
      <c r="G5798" s="14" t="s">
        <v>13295</v>
      </c>
      <c r="H5798" s="14" t="s">
        <v>13296</v>
      </c>
      <c r="I5798" s="14">
        <v>0.442</v>
      </c>
      <c r="J5798" s="14">
        <v>0.921</v>
      </c>
      <c r="K5798" s="14">
        <v>0.8656984578344558</v>
      </c>
      <c r="L5798" s="14">
        <v>0.0655</v>
      </c>
      <c r="M5798" s="14">
        <v>0.0532</v>
      </c>
      <c r="N5798" s="14">
        <v>3.89E-6</v>
      </c>
      <c r="O5798" s="14">
        <v>0.0767</v>
      </c>
      <c r="P5798" s="14">
        <v>0.855</v>
      </c>
      <c r="Q5798" s="14">
        <v>162.27</v>
      </c>
      <c r="R5798" s="14">
        <v>2.0</v>
      </c>
      <c r="S5798" s="14">
        <v>1.0</v>
      </c>
      <c r="T5798" s="14" t="s">
        <v>103</v>
      </c>
      <c r="U5798" s="14" t="s">
        <v>35</v>
      </c>
      <c r="V5798" s="16" t="s">
        <v>560</v>
      </c>
      <c r="W5798" s="17" t="s">
        <v>185</v>
      </c>
    </row>
    <row r="5799" ht="15.75" customHeight="1">
      <c r="A5799" s="14" t="s">
        <v>13297</v>
      </c>
      <c r="B5799" s="14" t="s">
        <v>13298</v>
      </c>
      <c r="C5799" s="14">
        <v>1977.0</v>
      </c>
      <c r="D5799" s="14">
        <v>73.0</v>
      </c>
      <c r="E5799" s="14">
        <v>283360.0</v>
      </c>
      <c r="F5799" s="14" t="s">
        <v>13300</v>
      </c>
      <c r="G5799" s="14" t="s">
        <v>12234</v>
      </c>
      <c r="H5799" s="14" t="s">
        <v>8333</v>
      </c>
      <c r="I5799" s="14">
        <v>0.498</v>
      </c>
      <c r="J5799" s="14">
        <v>0.889</v>
      </c>
      <c r="K5799" s="14">
        <v>0.8587042542540865</v>
      </c>
      <c r="L5799" s="14">
        <v>0.0544</v>
      </c>
      <c r="M5799" s="14">
        <v>0.0937</v>
      </c>
      <c r="N5799" s="14">
        <v>1.62E-6</v>
      </c>
      <c r="O5799" s="14">
        <v>0.734</v>
      </c>
      <c r="P5799" s="14">
        <v>0.696</v>
      </c>
      <c r="Q5799" s="14">
        <v>134.88</v>
      </c>
      <c r="R5799" s="14">
        <v>0.0</v>
      </c>
      <c r="S5799" s="14">
        <v>1.0</v>
      </c>
      <c r="T5799" s="14" t="s">
        <v>103</v>
      </c>
      <c r="U5799" s="14" t="s">
        <v>35</v>
      </c>
      <c r="V5799" s="16" t="s">
        <v>407</v>
      </c>
      <c r="W5799" s="17" t="s">
        <v>185</v>
      </c>
    </row>
    <row r="5800" ht="15.75" customHeight="1">
      <c r="A5800" s="14" t="s">
        <v>8926</v>
      </c>
      <c r="B5800" s="14" t="s">
        <v>8928</v>
      </c>
      <c r="C5800" s="14">
        <v>2015.0</v>
      </c>
      <c r="D5800" s="14">
        <v>73.0</v>
      </c>
      <c r="E5800" s="14">
        <v>176561.0</v>
      </c>
      <c r="F5800" s="14" t="s">
        <v>8929</v>
      </c>
      <c r="G5800" s="14" t="s">
        <v>6730</v>
      </c>
      <c r="H5800" s="14" t="s">
        <v>8930</v>
      </c>
      <c r="I5800" s="14">
        <v>0.723</v>
      </c>
      <c r="J5800" s="14">
        <v>0.809</v>
      </c>
      <c r="K5800" s="14">
        <v>0.9085834063929891</v>
      </c>
      <c r="L5800" s="14">
        <v>0.0625</v>
      </c>
      <c r="M5800" s="14">
        <v>0.00346</v>
      </c>
      <c r="N5800" s="14">
        <v>0.00123</v>
      </c>
      <c r="O5800" s="14">
        <v>0.565</v>
      </c>
      <c r="P5800" s="14">
        <v>0.274</v>
      </c>
      <c r="Q5800" s="14">
        <v>98.01</v>
      </c>
      <c r="R5800" s="14">
        <v>7.0</v>
      </c>
      <c r="S5800" s="14">
        <v>0.0</v>
      </c>
      <c r="T5800" s="14" t="s">
        <v>103</v>
      </c>
      <c r="U5800" s="14" t="s">
        <v>35</v>
      </c>
      <c r="V5800" s="16" t="s">
        <v>36</v>
      </c>
      <c r="W5800" s="17" t="s">
        <v>251</v>
      </c>
    </row>
    <row r="5801" ht="15.75" customHeight="1">
      <c r="A5801" s="14" t="s">
        <v>8933</v>
      </c>
      <c r="B5801" s="14" t="s">
        <v>7980</v>
      </c>
      <c r="C5801" s="14">
        <v>1994.0</v>
      </c>
      <c r="D5801" s="14">
        <v>73.0</v>
      </c>
      <c r="E5801" s="14">
        <v>413813.0</v>
      </c>
      <c r="F5801" s="14" t="s">
        <v>8934</v>
      </c>
      <c r="G5801" s="14" t="s">
        <v>8935</v>
      </c>
      <c r="H5801" s="14" t="s">
        <v>8936</v>
      </c>
      <c r="I5801" s="14">
        <v>0.324</v>
      </c>
      <c r="J5801" s="14">
        <v>0.136</v>
      </c>
      <c r="K5801" s="14">
        <v>0.753534532527249</v>
      </c>
      <c r="L5801" s="14">
        <v>0.0318</v>
      </c>
      <c r="M5801" s="14">
        <v>0.931</v>
      </c>
      <c r="N5801" s="14">
        <v>0.00117</v>
      </c>
      <c r="O5801" s="14">
        <v>0.176</v>
      </c>
      <c r="P5801" s="14">
        <v>0.0831</v>
      </c>
      <c r="Q5801" s="14">
        <v>97.26</v>
      </c>
      <c r="R5801" s="14">
        <v>0.0</v>
      </c>
      <c r="S5801" s="14">
        <v>1.0</v>
      </c>
      <c r="T5801" s="14" t="s">
        <v>103</v>
      </c>
      <c r="U5801" s="14" t="s">
        <v>68</v>
      </c>
      <c r="V5801" s="16" t="s">
        <v>75</v>
      </c>
      <c r="W5801" s="17" t="s">
        <v>251</v>
      </c>
    </row>
    <row r="5802" ht="15.75" customHeight="1">
      <c r="A5802" s="14" t="s">
        <v>8937</v>
      </c>
      <c r="B5802" s="14" t="s">
        <v>5373</v>
      </c>
      <c r="C5802" s="14">
        <v>1991.0</v>
      </c>
      <c r="D5802" s="14">
        <v>73.0</v>
      </c>
      <c r="E5802" s="14">
        <v>182733.0</v>
      </c>
      <c r="F5802" s="14" t="s">
        <v>8940</v>
      </c>
      <c r="G5802" s="14" t="s">
        <v>5094</v>
      </c>
      <c r="H5802" s="14" t="s">
        <v>8942</v>
      </c>
      <c r="I5802" s="14">
        <v>0.266</v>
      </c>
      <c r="J5802" s="14">
        <v>0.778</v>
      </c>
      <c r="K5802" s="14">
        <v>0.7890188864716914</v>
      </c>
      <c r="L5802" s="14">
        <v>0.0624</v>
      </c>
      <c r="M5802" s="14">
        <v>0.0106</v>
      </c>
      <c r="N5802" s="14">
        <v>0.113</v>
      </c>
      <c r="O5802" s="14">
        <v>0.12</v>
      </c>
      <c r="P5802" s="14">
        <v>0.262</v>
      </c>
      <c r="Q5802" s="14">
        <v>151.24</v>
      </c>
      <c r="R5802" s="14">
        <v>11.0</v>
      </c>
      <c r="S5802" s="14">
        <v>1.0</v>
      </c>
      <c r="T5802" s="14" t="s">
        <v>103</v>
      </c>
      <c r="U5802" s="14" t="s">
        <v>68</v>
      </c>
      <c r="V5802" s="16" t="s">
        <v>36</v>
      </c>
      <c r="W5802" s="17" t="s">
        <v>251</v>
      </c>
    </row>
    <row r="5803" ht="15.75" customHeight="1">
      <c r="A5803" s="14" t="s">
        <v>24164</v>
      </c>
      <c r="B5803" s="14" t="s">
        <v>23528</v>
      </c>
      <c r="C5803" s="14">
        <v>2018.0</v>
      </c>
      <c r="D5803" s="14">
        <v>73.0</v>
      </c>
      <c r="E5803" s="14">
        <v>238200.0</v>
      </c>
      <c r="F5803" s="14" t="s">
        <v>24165</v>
      </c>
      <c r="G5803" s="14" t="s">
        <v>23004</v>
      </c>
      <c r="H5803" s="14" t="s">
        <v>24166</v>
      </c>
      <c r="I5803" s="14">
        <v>0.826</v>
      </c>
      <c r="J5803" s="14">
        <v>0.773</v>
      </c>
      <c r="K5803" s="14">
        <v>0.8842641113750077</v>
      </c>
      <c r="L5803" s="14">
        <v>0.0524</v>
      </c>
      <c r="M5803" s="14">
        <v>0.323</v>
      </c>
      <c r="N5803" s="14">
        <v>0.0</v>
      </c>
      <c r="O5803" s="14">
        <v>0.143</v>
      </c>
      <c r="P5803" s="14">
        <v>0.761</v>
      </c>
      <c r="Q5803" s="14">
        <v>126.9</v>
      </c>
      <c r="R5803" s="14">
        <v>11.0</v>
      </c>
      <c r="S5803" s="14">
        <v>0.0</v>
      </c>
      <c r="T5803" s="14" t="s">
        <v>1264</v>
      </c>
      <c r="U5803" s="14" t="s">
        <v>68</v>
      </c>
      <c r="V5803" s="16" t="s">
        <v>181</v>
      </c>
      <c r="W5803" s="17" t="s">
        <v>185</v>
      </c>
    </row>
    <row r="5804" ht="15.75" customHeight="1">
      <c r="A5804" s="14" t="s">
        <v>13301</v>
      </c>
      <c r="B5804" s="14" t="s">
        <v>5517</v>
      </c>
      <c r="C5804" s="14">
        <v>2023.0</v>
      </c>
      <c r="D5804" s="14">
        <v>73.0</v>
      </c>
      <c r="E5804" s="14">
        <v>201773.0</v>
      </c>
      <c r="F5804" s="14" t="s">
        <v>5520</v>
      </c>
      <c r="G5804" s="14" t="s">
        <v>5522</v>
      </c>
      <c r="H5804" s="14" t="s">
        <v>13302</v>
      </c>
      <c r="I5804" s="14">
        <v>0.6567054320987653</v>
      </c>
      <c r="J5804" s="14">
        <v>0.6703844999999999</v>
      </c>
      <c r="K5804" s="14">
        <v>0.8136264709055699</v>
      </c>
      <c r="L5804" s="14">
        <v>0.08138265432098765</v>
      </c>
      <c r="M5804" s="14">
        <v>0.2693400896296296</v>
      </c>
      <c r="N5804" s="14">
        <v>0.05448885008024692</v>
      </c>
      <c r="O5804" s="14">
        <v>0.1911505555555556</v>
      </c>
      <c r="P5804" s="14">
        <v>0.6187672839506173</v>
      </c>
      <c r="Q5804" s="14">
        <v>120.71</v>
      </c>
      <c r="R5804" s="14">
        <v>5.0</v>
      </c>
      <c r="S5804" s="14">
        <v>1.0</v>
      </c>
      <c r="T5804" s="14" t="s">
        <v>103</v>
      </c>
      <c r="U5804" s="14" t="s">
        <v>94</v>
      </c>
      <c r="V5804" s="16" t="s">
        <v>407</v>
      </c>
      <c r="W5804" s="17" t="s">
        <v>185</v>
      </c>
    </row>
    <row r="5805" ht="15.75" customHeight="1">
      <c r="A5805" s="14" t="s">
        <v>13303</v>
      </c>
      <c r="B5805" s="14" t="s">
        <v>13304</v>
      </c>
      <c r="C5805" s="14">
        <v>2024.0</v>
      </c>
      <c r="D5805" s="14">
        <v>73.0</v>
      </c>
      <c r="E5805" s="14">
        <v>311676.0</v>
      </c>
      <c r="F5805" s="14" t="s">
        <v>880</v>
      </c>
      <c r="G5805" s="14" t="s">
        <v>13307</v>
      </c>
      <c r="H5805" s="14" t="s">
        <v>13308</v>
      </c>
      <c r="I5805" s="14">
        <v>0.65</v>
      </c>
      <c r="J5805" s="14">
        <v>0.915</v>
      </c>
      <c r="K5805" s="14">
        <v>0.87205099136158</v>
      </c>
      <c r="L5805" s="14">
        <v>0.109</v>
      </c>
      <c r="M5805" s="14">
        <v>0.0963</v>
      </c>
      <c r="N5805" s="14">
        <v>0.0</v>
      </c>
      <c r="O5805" s="14">
        <v>0.0724</v>
      </c>
      <c r="P5805" s="14">
        <v>0.561</v>
      </c>
      <c r="Q5805" s="14">
        <v>173.91</v>
      </c>
      <c r="R5805" s="14">
        <v>0.0</v>
      </c>
      <c r="S5805" s="14">
        <v>0.0</v>
      </c>
      <c r="T5805" s="14" t="s">
        <v>104</v>
      </c>
      <c r="U5805" s="14" t="s">
        <v>94</v>
      </c>
      <c r="V5805" s="16" t="s">
        <v>333</v>
      </c>
      <c r="W5805" s="17" t="s">
        <v>185</v>
      </c>
    </row>
    <row r="5806" ht="15.75" customHeight="1">
      <c r="A5806" s="14" t="s">
        <v>13309</v>
      </c>
      <c r="B5806" s="14" t="s">
        <v>13310</v>
      </c>
      <c r="C5806" s="14">
        <v>2008.0</v>
      </c>
      <c r="D5806" s="14">
        <v>73.0</v>
      </c>
      <c r="E5806" s="14">
        <v>254466.0</v>
      </c>
      <c r="F5806" s="14" t="s">
        <v>3197</v>
      </c>
      <c r="G5806" s="14" t="s">
        <v>13312</v>
      </c>
      <c r="H5806" s="14" t="s">
        <v>13313</v>
      </c>
      <c r="I5806" s="14">
        <v>0.979</v>
      </c>
      <c r="J5806" s="14">
        <v>0.792</v>
      </c>
      <c r="K5806" s="14">
        <v>0.9149359399201136</v>
      </c>
      <c r="L5806" s="14">
        <v>0.0388</v>
      </c>
      <c r="M5806" s="14">
        <v>0.0025</v>
      </c>
      <c r="N5806" s="14">
        <v>7.71E-6</v>
      </c>
      <c r="O5806" s="14">
        <v>0.102</v>
      </c>
      <c r="P5806" s="14">
        <v>0.583</v>
      </c>
      <c r="Q5806" s="14">
        <v>116.01</v>
      </c>
      <c r="R5806" s="14">
        <v>2.0</v>
      </c>
      <c r="S5806" s="14">
        <v>1.0</v>
      </c>
      <c r="T5806" s="14" t="s">
        <v>103</v>
      </c>
      <c r="U5806" s="14" t="s">
        <v>94</v>
      </c>
      <c r="V5806" s="16" t="s">
        <v>333</v>
      </c>
      <c r="W5806" s="17" t="s">
        <v>185</v>
      </c>
    </row>
    <row r="5807" ht="15.75" customHeight="1">
      <c r="A5807" s="14" t="s">
        <v>13316</v>
      </c>
      <c r="B5807" s="14" t="s">
        <v>13317</v>
      </c>
      <c r="C5807" s="14">
        <v>2012.0</v>
      </c>
      <c r="D5807" s="14">
        <v>73.0</v>
      </c>
      <c r="E5807" s="14">
        <v>200213.0</v>
      </c>
      <c r="F5807" s="14" t="s">
        <v>13318</v>
      </c>
      <c r="G5807" s="14" t="s">
        <v>8213</v>
      </c>
      <c r="H5807" s="14" t="s">
        <v>13319</v>
      </c>
      <c r="I5807" s="14">
        <v>0.663</v>
      </c>
      <c r="J5807" s="14">
        <v>0.857</v>
      </c>
      <c r="K5807" s="14">
        <v>0.9282826770276074</v>
      </c>
      <c r="L5807" s="14">
        <v>0.0544</v>
      </c>
      <c r="M5807" s="14">
        <v>0.0542</v>
      </c>
      <c r="N5807" s="14">
        <v>0.0</v>
      </c>
      <c r="O5807" s="14">
        <v>0.144</v>
      </c>
      <c r="P5807" s="14">
        <v>0.931</v>
      </c>
      <c r="Q5807" s="14">
        <v>126.04</v>
      </c>
      <c r="R5807" s="14">
        <v>2.0</v>
      </c>
      <c r="S5807" s="14">
        <v>1.0</v>
      </c>
      <c r="T5807" s="14" t="s">
        <v>103</v>
      </c>
      <c r="U5807" s="14" t="s">
        <v>94</v>
      </c>
      <c r="V5807" s="16" t="s">
        <v>819</v>
      </c>
      <c r="W5807" s="17" t="s">
        <v>185</v>
      </c>
    </row>
    <row r="5808" ht="15.75" customHeight="1">
      <c r="A5808" s="14" t="s">
        <v>24167</v>
      </c>
      <c r="B5808" s="14" t="s">
        <v>24168</v>
      </c>
      <c r="C5808" s="14">
        <v>1990.0</v>
      </c>
      <c r="D5808" s="14">
        <v>73.0</v>
      </c>
      <c r="E5808" s="14">
        <v>336933.0</v>
      </c>
      <c r="F5808" s="14" t="s">
        <v>24169</v>
      </c>
      <c r="G5808" s="14" t="s">
        <v>24170</v>
      </c>
      <c r="H5808" s="14" t="s">
        <v>24171</v>
      </c>
      <c r="I5808" s="14">
        <v>0.675</v>
      </c>
      <c r="J5808" s="14">
        <v>0.67</v>
      </c>
      <c r="K5808" s="14">
        <v>0.8200971060505188</v>
      </c>
      <c r="L5808" s="14">
        <v>0.0514</v>
      </c>
      <c r="M5808" s="14">
        <v>0.00565</v>
      </c>
      <c r="N5808" s="14">
        <v>0.00673</v>
      </c>
      <c r="O5808" s="14">
        <v>0.0805</v>
      </c>
      <c r="P5808" s="14">
        <v>0.726</v>
      </c>
      <c r="Q5808" s="14">
        <v>90.23</v>
      </c>
      <c r="R5808" s="14">
        <v>9.0</v>
      </c>
      <c r="S5808" s="14">
        <v>0.0</v>
      </c>
      <c r="T5808" s="14" t="s">
        <v>1264</v>
      </c>
      <c r="U5808" s="14" t="s">
        <v>94</v>
      </c>
      <c r="V5808" s="16" t="s">
        <v>181</v>
      </c>
      <c r="W5808" s="17" t="s">
        <v>185</v>
      </c>
    </row>
    <row r="5809" ht="15.75" customHeight="1">
      <c r="A5809" s="14" t="s">
        <v>24172</v>
      </c>
      <c r="B5809" s="14" t="s">
        <v>24173</v>
      </c>
      <c r="C5809" s="14">
        <v>2001.0</v>
      </c>
      <c r="D5809" s="14">
        <v>73.0</v>
      </c>
      <c r="E5809" s="14">
        <v>257066.0</v>
      </c>
      <c r="F5809" s="14" t="s">
        <v>5520</v>
      </c>
      <c r="G5809" s="14" t="s">
        <v>23805</v>
      </c>
      <c r="H5809" s="14" t="s">
        <v>23804</v>
      </c>
      <c r="I5809" s="14">
        <v>0.599</v>
      </c>
      <c r="J5809" s="14">
        <v>0.834</v>
      </c>
      <c r="K5809" s="14">
        <v>0.8993861356298123</v>
      </c>
      <c r="L5809" s="14">
        <v>0.0452</v>
      </c>
      <c r="M5809" s="14">
        <v>0.119</v>
      </c>
      <c r="N5809" s="14">
        <v>0.0</v>
      </c>
      <c r="O5809" s="14">
        <v>0.447</v>
      </c>
      <c r="P5809" s="14">
        <v>0.582</v>
      </c>
      <c r="Q5809" s="14">
        <v>134.02</v>
      </c>
      <c r="R5809" s="14">
        <v>4.0</v>
      </c>
      <c r="S5809" s="14">
        <v>1.0</v>
      </c>
      <c r="T5809" s="14" t="s">
        <v>1264</v>
      </c>
      <c r="U5809" s="14" t="s">
        <v>94</v>
      </c>
      <c r="V5809" s="16" t="s">
        <v>333</v>
      </c>
      <c r="W5809" s="17" t="s">
        <v>185</v>
      </c>
    </row>
    <row r="5810" ht="15.75" customHeight="1">
      <c r="A5810" s="14" t="s">
        <v>13321</v>
      </c>
      <c r="B5810" s="14" t="s">
        <v>13323</v>
      </c>
      <c r="C5810" s="14">
        <v>2017.0</v>
      </c>
      <c r="D5810" s="14">
        <v>73.0</v>
      </c>
      <c r="E5810" s="14">
        <v>195999.0</v>
      </c>
      <c r="F5810" s="14" t="s">
        <v>4293</v>
      </c>
      <c r="G5810" s="14" t="s">
        <v>5522</v>
      </c>
      <c r="H5810" s="14" t="s">
        <v>13325</v>
      </c>
      <c r="I5810" s="14">
        <v>0.75</v>
      </c>
      <c r="J5810" s="14">
        <v>0.76</v>
      </c>
      <c r="K5810" s="14">
        <v>0.8710457082781631</v>
      </c>
      <c r="L5810" s="14">
        <v>0.198</v>
      </c>
      <c r="M5810" s="14">
        <v>0.187</v>
      </c>
      <c r="N5810" s="14">
        <v>0.0</v>
      </c>
      <c r="O5810" s="14">
        <v>0.0548</v>
      </c>
      <c r="P5810" s="14">
        <v>0.893</v>
      </c>
      <c r="Q5810" s="14">
        <v>183.82</v>
      </c>
      <c r="R5810" s="14">
        <v>1.0</v>
      </c>
      <c r="S5810" s="14">
        <v>1.0</v>
      </c>
      <c r="T5810" s="14" t="s">
        <v>103</v>
      </c>
      <c r="U5810" s="14" t="s">
        <v>94</v>
      </c>
      <c r="V5810" s="16" t="s">
        <v>560</v>
      </c>
      <c r="W5810" s="17" t="s">
        <v>185</v>
      </c>
    </row>
    <row r="5811" ht="15.75" customHeight="1">
      <c r="A5811" s="14" t="s">
        <v>8945</v>
      </c>
      <c r="B5811" s="14" t="s">
        <v>8946</v>
      </c>
      <c r="C5811" s="14">
        <v>2016.0</v>
      </c>
      <c r="D5811" s="14">
        <v>73.0</v>
      </c>
      <c r="E5811" s="14">
        <v>273802.0</v>
      </c>
      <c r="F5811" s="14" t="s">
        <v>8947</v>
      </c>
      <c r="G5811" s="14" t="s">
        <v>5512</v>
      </c>
      <c r="H5811" s="14" t="s">
        <v>8946</v>
      </c>
      <c r="I5811" s="14">
        <v>0.631</v>
      </c>
      <c r="J5811" s="14">
        <v>0.953</v>
      </c>
      <c r="K5811" s="14">
        <v>0.8945094432251512</v>
      </c>
      <c r="L5811" s="14">
        <v>0.0343</v>
      </c>
      <c r="M5811" s="14">
        <v>0.0241</v>
      </c>
      <c r="N5811" s="14">
        <v>0.0155</v>
      </c>
      <c r="O5811" s="14">
        <v>0.108</v>
      </c>
      <c r="P5811" s="14">
        <v>0.422</v>
      </c>
      <c r="Q5811" s="14">
        <v>141.99</v>
      </c>
      <c r="R5811" s="14">
        <v>2.0</v>
      </c>
      <c r="S5811" s="14">
        <v>1.0</v>
      </c>
      <c r="T5811" s="14" t="s">
        <v>103</v>
      </c>
      <c r="U5811" s="14" t="s">
        <v>94</v>
      </c>
      <c r="V5811" s="16" t="s">
        <v>54</v>
      </c>
      <c r="W5811" s="17" t="s">
        <v>251</v>
      </c>
    </row>
    <row r="5812" ht="15.75" customHeight="1">
      <c r="A5812" s="14" t="s">
        <v>13327</v>
      </c>
      <c r="B5812" s="14" t="s">
        <v>13328</v>
      </c>
      <c r="C5812" s="14">
        <v>2011.0</v>
      </c>
      <c r="D5812" s="14">
        <v>73.0</v>
      </c>
      <c r="E5812" s="14">
        <v>267413.0</v>
      </c>
      <c r="F5812" s="14" t="s">
        <v>8661</v>
      </c>
      <c r="G5812" s="14" t="s">
        <v>7460</v>
      </c>
      <c r="H5812" s="14" t="s">
        <v>23940</v>
      </c>
      <c r="I5812" s="14">
        <v>0.652</v>
      </c>
      <c r="J5812" s="14">
        <v>0.749</v>
      </c>
      <c r="K5812" s="14">
        <v>0.8622334395469333</v>
      </c>
      <c r="L5812" s="14">
        <v>0.0886</v>
      </c>
      <c r="M5812" s="14">
        <v>0.0848</v>
      </c>
      <c r="N5812" s="14">
        <v>0.0</v>
      </c>
      <c r="O5812" s="14">
        <v>0.604</v>
      </c>
      <c r="P5812" s="14">
        <v>0.651</v>
      </c>
      <c r="Q5812" s="14">
        <v>94.1</v>
      </c>
      <c r="R5812" s="14">
        <v>0.0</v>
      </c>
      <c r="S5812" s="14">
        <v>1.0</v>
      </c>
      <c r="T5812" s="14" t="s">
        <v>103</v>
      </c>
      <c r="U5812" s="14" t="s">
        <v>94</v>
      </c>
      <c r="V5812" s="16" t="s">
        <v>407</v>
      </c>
      <c r="W5812" s="17" t="s">
        <v>185</v>
      </c>
    </row>
    <row r="5813" ht="15.75" customHeight="1">
      <c r="A5813" s="14" t="s">
        <v>24174</v>
      </c>
      <c r="B5813" s="14" t="s">
        <v>24175</v>
      </c>
      <c r="C5813" s="14">
        <v>2017.0</v>
      </c>
      <c r="D5813" s="78">
        <v>74.0</v>
      </c>
      <c r="E5813" s="14">
        <v>93176.0</v>
      </c>
      <c r="F5813" s="14" t="s">
        <v>12847</v>
      </c>
      <c r="G5813" s="14" t="s">
        <v>24093</v>
      </c>
      <c r="H5813" s="14" t="s">
        <v>24094</v>
      </c>
      <c r="I5813" s="14">
        <v>0.345</v>
      </c>
      <c r="J5813" s="14">
        <v>0.0836</v>
      </c>
      <c r="K5813" s="14">
        <v>0.4483134772004297</v>
      </c>
      <c r="L5813" s="14">
        <v>0.0651</v>
      </c>
      <c r="M5813" s="14">
        <v>0.978</v>
      </c>
      <c r="N5813" s="14">
        <v>1.42E-5</v>
      </c>
      <c r="O5813" s="14">
        <v>0.0848</v>
      </c>
      <c r="P5813" s="14">
        <v>0.0605</v>
      </c>
      <c r="Q5813" s="14">
        <v>110.481</v>
      </c>
      <c r="R5813" s="14">
        <v>5.0</v>
      </c>
      <c r="S5813" s="14">
        <v>0.0</v>
      </c>
      <c r="T5813" s="14" t="s">
        <v>1264</v>
      </c>
      <c r="U5813" s="14" t="s">
        <v>35</v>
      </c>
      <c r="V5813" s="16" t="s">
        <v>75</v>
      </c>
      <c r="W5813" s="17" t="s">
        <v>251</v>
      </c>
    </row>
    <row r="5814" ht="15.75" customHeight="1">
      <c r="A5814" s="14" t="s">
        <v>24176</v>
      </c>
      <c r="B5814" s="14" t="s">
        <v>24177</v>
      </c>
      <c r="C5814" s="14">
        <v>2017.0</v>
      </c>
      <c r="D5814" s="14">
        <v>74.0</v>
      </c>
      <c r="E5814" s="14">
        <v>258504.0</v>
      </c>
      <c r="F5814" s="14" t="s">
        <v>21870</v>
      </c>
      <c r="G5814" s="14" t="s">
        <v>24178</v>
      </c>
      <c r="H5814" s="14" t="s">
        <v>24177</v>
      </c>
      <c r="I5814" s="14">
        <v>0.557</v>
      </c>
      <c r="J5814" s="14">
        <v>0.525</v>
      </c>
      <c r="K5814" s="14">
        <v>0.8392188736372166</v>
      </c>
      <c r="L5814" s="14">
        <v>0.149</v>
      </c>
      <c r="M5814" s="14">
        <v>0.524</v>
      </c>
      <c r="N5814" s="14">
        <v>0.0</v>
      </c>
      <c r="O5814" s="14">
        <v>0.113</v>
      </c>
      <c r="P5814" s="14">
        <v>0.362</v>
      </c>
      <c r="Q5814" s="14">
        <v>153.247</v>
      </c>
      <c r="R5814" s="14">
        <v>2.0</v>
      </c>
      <c r="S5814" s="14">
        <v>1.0</v>
      </c>
      <c r="T5814" s="14" t="s">
        <v>1264</v>
      </c>
      <c r="U5814" s="14" t="s">
        <v>35</v>
      </c>
      <c r="V5814" s="16" t="s">
        <v>45</v>
      </c>
      <c r="W5814" s="17" t="s">
        <v>251</v>
      </c>
    </row>
    <row r="5815" ht="15.75" customHeight="1">
      <c r="A5815" s="14" t="s">
        <v>8950</v>
      </c>
      <c r="B5815" s="14" t="s">
        <v>8951</v>
      </c>
      <c r="C5815" s="14">
        <v>2023.0</v>
      </c>
      <c r="D5815" s="14">
        <v>74.0</v>
      </c>
      <c r="E5815" s="14">
        <v>214760.0</v>
      </c>
      <c r="F5815" s="14" t="s">
        <v>8952</v>
      </c>
      <c r="G5815" s="14" t="s">
        <v>8332</v>
      </c>
      <c r="H5815" s="14" t="s">
        <v>8953</v>
      </c>
      <c r="I5815" s="14">
        <v>0.572</v>
      </c>
      <c r="J5815" s="14">
        <v>0.81</v>
      </c>
      <c r="K5815" s="14">
        <v>0.8506192115832009</v>
      </c>
      <c r="L5815" s="14">
        <v>0.0558</v>
      </c>
      <c r="M5815" s="14">
        <v>0.0157</v>
      </c>
      <c r="N5815" s="14">
        <v>6.53E-6</v>
      </c>
      <c r="O5815" s="14">
        <v>0.13</v>
      </c>
      <c r="P5815" s="14">
        <v>0.11</v>
      </c>
      <c r="Q5815" s="14">
        <v>126.05</v>
      </c>
      <c r="R5815" s="14">
        <v>1.0</v>
      </c>
      <c r="S5815" s="14">
        <v>0.0</v>
      </c>
      <c r="T5815" s="14" t="s">
        <v>103</v>
      </c>
      <c r="U5815" s="14" t="s">
        <v>68</v>
      </c>
      <c r="V5815" s="16" t="s">
        <v>58</v>
      </c>
      <c r="W5815" s="17" t="s">
        <v>251</v>
      </c>
    </row>
    <row r="5816" ht="15.75" customHeight="1">
      <c r="A5816" s="14" t="s">
        <v>13329</v>
      </c>
      <c r="B5816" s="14" t="s">
        <v>13330</v>
      </c>
      <c r="C5816" s="14">
        <v>2021.0</v>
      </c>
      <c r="D5816" s="14">
        <v>74.0</v>
      </c>
      <c r="E5816" s="14">
        <v>212000.0</v>
      </c>
      <c r="F5816" s="14" t="s">
        <v>1267</v>
      </c>
      <c r="G5816" s="14" t="s">
        <v>13331</v>
      </c>
      <c r="H5816" s="14" t="s">
        <v>13330</v>
      </c>
      <c r="I5816" s="14">
        <v>0.736</v>
      </c>
      <c r="J5816" s="14">
        <v>0.704</v>
      </c>
      <c r="K5816" s="14">
        <v>0.8160118067115264</v>
      </c>
      <c r="L5816" s="14">
        <v>0.0615</v>
      </c>
      <c r="M5816" s="14">
        <v>0.0203</v>
      </c>
      <c r="N5816" s="14">
        <v>0.0</v>
      </c>
      <c r="O5816" s="14">
        <v>0.0501</v>
      </c>
      <c r="P5816" s="14">
        <v>0.894</v>
      </c>
      <c r="Q5816" s="14">
        <v>149.995</v>
      </c>
      <c r="R5816" s="14">
        <v>3.0</v>
      </c>
      <c r="S5816" s="14">
        <v>0.0</v>
      </c>
      <c r="T5816" s="14" t="s">
        <v>103</v>
      </c>
      <c r="U5816" s="14" t="s">
        <v>35</v>
      </c>
      <c r="V5816" s="16" t="s">
        <v>560</v>
      </c>
      <c r="W5816" s="17" t="s">
        <v>185</v>
      </c>
    </row>
    <row r="5817" ht="15.75" customHeight="1">
      <c r="A5817" s="14" t="s">
        <v>8955</v>
      </c>
      <c r="B5817" s="14" t="s">
        <v>8957</v>
      </c>
      <c r="C5817" s="14">
        <v>2011.0</v>
      </c>
      <c r="D5817" s="14">
        <v>74.0</v>
      </c>
      <c r="E5817" s="14">
        <v>265813.0</v>
      </c>
      <c r="F5817" s="14" t="s">
        <v>2118</v>
      </c>
      <c r="G5817" s="14" t="s">
        <v>4569</v>
      </c>
      <c r="H5817" s="14" t="s">
        <v>8958</v>
      </c>
      <c r="I5817" s="14">
        <v>0.67</v>
      </c>
      <c r="J5817" s="14">
        <v>0.676</v>
      </c>
      <c r="K5817" s="14">
        <v>0.8734198874751692</v>
      </c>
      <c r="L5817" s="14">
        <v>0.037</v>
      </c>
      <c r="M5817" s="14">
        <v>0.0201</v>
      </c>
      <c r="N5817" s="14">
        <v>0.0</v>
      </c>
      <c r="O5817" s="14">
        <v>0.11</v>
      </c>
      <c r="P5817" s="14">
        <v>0.349</v>
      </c>
      <c r="Q5817" s="14">
        <v>114.974</v>
      </c>
      <c r="R5817" s="14">
        <v>8.0</v>
      </c>
      <c r="S5817" s="14">
        <v>1.0</v>
      </c>
      <c r="T5817" s="14" t="s">
        <v>103</v>
      </c>
      <c r="U5817" s="14" t="s">
        <v>35</v>
      </c>
      <c r="V5817" s="16" t="s">
        <v>45</v>
      </c>
      <c r="W5817" s="17" t="s">
        <v>251</v>
      </c>
    </row>
    <row r="5818" ht="15.75" customHeight="1">
      <c r="A5818" s="14" t="s">
        <v>8960</v>
      </c>
      <c r="B5818" s="14" t="s">
        <v>8961</v>
      </c>
      <c r="C5818" s="14">
        <v>2015.0</v>
      </c>
      <c r="D5818" s="14">
        <v>74.0</v>
      </c>
      <c r="E5818" s="14">
        <v>398799.0</v>
      </c>
      <c r="F5818" s="14" t="s">
        <v>4046</v>
      </c>
      <c r="G5818" s="14" t="s">
        <v>4047</v>
      </c>
      <c r="H5818" s="14" t="s">
        <v>8964</v>
      </c>
      <c r="I5818" s="14">
        <v>0.22</v>
      </c>
      <c r="J5818" s="14">
        <v>0.362</v>
      </c>
      <c r="K5818" s="14">
        <v>0.8125467884240041</v>
      </c>
      <c r="L5818" s="14">
        <v>0.0316</v>
      </c>
      <c r="M5818" s="14">
        <v>0.845</v>
      </c>
      <c r="N5818" s="14">
        <v>0.0</v>
      </c>
      <c r="O5818" s="14">
        <v>0.133</v>
      </c>
      <c r="P5818" s="14">
        <v>0.198</v>
      </c>
      <c r="Q5818" s="14">
        <v>72.516</v>
      </c>
      <c r="R5818" s="14">
        <v>0.0</v>
      </c>
      <c r="S5818" s="14">
        <v>1.0</v>
      </c>
      <c r="T5818" s="14" t="s">
        <v>104</v>
      </c>
      <c r="U5818" s="14" t="s">
        <v>35</v>
      </c>
      <c r="V5818" s="16" t="s">
        <v>58</v>
      </c>
      <c r="W5818" s="17" t="s">
        <v>251</v>
      </c>
    </row>
    <row r="5819" ht="15.75" customHeight="1">
      <c r="A5819" s="14" t="s">
        <v>13334</v>
      </c>
      <c r="B5819" s="14" t="s">
        <v>13335</v>
      </c>
      <c r="C5819" s="14">
        <v>2006.0</v>
      </c>
      <c r="D5819" s="14">
        <v>74.0</v>
      </c>
      <c r="E5819" s="14">
        <v>382973.0</v>
      </c>
      <c r="F5819" s="14" t="s">
        <v>3867</v>
      </c>
      <c r="G5819" s="14" t="s">
        <v>3868</v>
      </c>
      <c r="H5819" s="14" t="s">
        <v>13337</v>
      </c>
      <c r="I5819" s="14">
        <v>0.63</v>
      </c>
      <c r="J5819" s="14">
        <v>0.63</v>
      </c>
      <c r="K5819" s="14">
        <v>0.8135306825056462</v>
      </c>
      <c r="L5819" s="14">
        <v>0.0364</v>
      </c>
      <c r="M5819" s="14">
        <v>0.295</v>
      </c>
      <c r="N5819" s="14">
        <v>1.26E-5</v>
      </c>
      <c r="O5819" s="14">
        <v>0.0934</v>
      </c>
      <c r="P5819" s="14">
        <v>0.517</v>
      </c>
      <c r="Q5819" s="14">
        <v>107.103</v>
      </c>
      <c r="R5819" s="14">
        <v>4.0</v>
      </c>
      <c r="S5819" s="14">
        <v>1.0</v>
      </c>
      <c r="T5819" s="14" t="s">
        <v>104</v>
      </c>
      <c r="U5819" s="14" t="s">
        <v>35</v>
      </c>
      <c r="V5819" s="16" t="s">
        <v>333</v>
      </c>
      <c r="W5819" s="17" t="s">
        <v>185</v>
      </c>
    </row>
    <row r="5820" ht="15.75" customHeight="1">
      <c r="A5820" s="14" t="s">
        <v>13338</v>
      </c>
      <c r="B5820" s="14" t="s">
        <v>13339</v>
      </c>
      <c r="C5820" s="14">
        <v>2009.0</v>
      </c>
      <c r="D5820" s="14">
        <v>74.0</v>
      </c>
      <c r="E5820" s="14">
        <v>302026.0</v>
      </c>
      <c r="F5820" s="14" t="s">
        <v>880</v>
      </c>
      <c r="G5820" s="14" t="s">
        <v>1822</v>
      </c>
      <c r="H5820" s="14" t="s">
        <v>13101</v>
      </c>
      <c r="I5820" s="14">
        <v>0.705</v>
      </c>
      <c r="J5820" s="14">
        <v>0.744</v>
      </c>
      <c r="K5820" s="14">
        <v>0.858640087248762</v>
      </c>
      <c r="L5820" s="14">
        <v>0.0341</v>
      </c>
      <c r="M5820" s="14">
        <v>0.582</v>
      </c>
      <c r="N5820" s="14">
        <v>0.0</v>
      </c>
      <c r="O5820" s="14">
        <v>0.2</v>
      </c>
      <c r="P5820" s="14">
        <v>0.706</v>
      </c>
      <c r="Q5820" s="14">
        <v>115.959</v>
      </c>
      <c r="R5820" s="14">
        <v>4.0</v>
      </c>
      <c r="S5820" s="14">
        <v>0.0</v>
      </c>
      <c r="T5820" s="14" t="s">
        <v>104</v>
      </c>
      <c r="U5820" s="14" t="s">
        <v>35</v>
      </c>
      <c r="V5820" s="16" t="s">
        <v>181</v>
      </c>
      <c r="W5820" s="17" t="s">
        <v>185</v>
      </c>
    </row>
    <row r="5821" ht="15.75" customHeight="1">
      <c r="A5821" s="14" t="s">
        <v>24179</v>
      </c>
      <c r="B5821" s="14" t="s">
        <v>24180</v>
      </c>
      <c r="C5821" s="14">
        <v>2016.0</v>
      </c>
      <c r="D5821" s="14">
        <v>74.0</v>
      </c>
      <c r="E5821" s="14">
        <v>259195.0</v>
      </c>
      <c r="F5821" s="14" t="s">
        <v>8568</v>
      </c>
      <c r="G5821" s="14" t="s">
        <v>24181</v>
      </c>
      <c r="H5821" s="14" t="s">
        <v>24180</v>
      </c>
      <c r="I5821" s="14">
        <v>0.663</v>
      </c>
      <c r="J5821" s="14">
        <v>0.92</v>
      </c>
      <c r="K5821" s="14">
        <v>0.8874296836376826</v>
      </c>
      <c r="L5821" s="14">
        <v>0.226</v>
      </c>
      <c r="M5821" s="14">
        <v>0.00431</v>
      </c>
      <c r="N5821" s="14">
        <v>1.69E-5</v>
      </c>
      <c r="O5821" s="14">
        <v>0.101</v>
      </c>
      <c r="P5821" s="14">
        <v>0.533</v>
      </c>
      <c r="Q5821" s="14">
        <v>99.935</v>
      </c>
      <c r="R5821" s="14">
        <v>11.0</v>
      </c>
      <c r="S5821" s="14">
        <v>0.0</v>
      </c>
      <c r="T5821" s="14" t="s">
        <v>1264</v>
      </c>
      <c r="U5821" s="14" t="s">
        <v>35</v>
      </c>
      <c r="V5821" s="16" t="s">
        <v>333</v>
      </c>
      <c r="W5821" s="17" t="s">
        <v>185</v>
      </c>
    </row>
    <row r="5822" ht="15.75" customHeight="1">
      <c r="A5822" s="14" t="s">
        <v>24182</v>
      </c>
      <c r="B5822" s="14" t="s">
        <v>24183</v>
      </c>
      <c r="C5822" s="14">
        <v>2010.0</v>
      </c>
      <c r="D5822" s="14">
        <v>74.0</v>
      </c>
      <c r="E5822" s="14">
        <v>202826.0</v>
      </c>
      <c r="F5822" s="14" t="s">
        <v>6605</v>
      </c>
      <c r="G5822" s="14" t="s">
        <v>6606</v>
      </c>
      <c r="H5822" s="14" t="s">
        <v>23217</v>
      </c>
      <c r="I5822" s="14">
        <v>0.745</v>
      </c>
      <c r="J5822" s="14">
        <v>0.994</v>
      </c>
      <c r="K5822" s="14">
        <v>0.927555450967263</v>
      </c>
      <c r="L5822" s="14">
        <v>0.0497</v>
      </c>
      <c r="M5822" s="14">
        <v>0.0909</v>
      </c>
      <c r="N5822" s="14">
        <v>0.0546</v>
      </c>
      <c r="O5822" s="14">
        <v>0.0684</v>
      </c>
      <c r="P5822" s="14">
        <v>0.972</v>
      </c>
      <c r="Q5822" s="14">
        <v>122.049</v>
      </c>
      <c r="R5822" s="14">
        <v>2.0</v>
      </c>
      <c r="S5822" s="14">
        <v>0.0</v>
      </c>
      <c r="T5822" s="14" t="s">
        <v>1264</v>
      </c>
      <c r="U5822" s="14" t="s">
        <v>35</v>
      </c>
      <c r="V5822" s="16" t="s">
        <v>819</v>
      </c>
      <c r="W5822" s="17" t="s">
        <v>185</v>
      </c>
    </row>
    <row r="5823" ht="15.75" customHeight="1">
      <c r="A5823" s="14" t="s">
        <v>24184</v>
      </c>
      <c r="B5823" s="14" t="s">
        <v>24185</v>
      </c>
      <c r="C5823" s="14">
        <v>2010.0</v>
      </c>
      <c r="D5823" s="14">
        <v>74.0</v>
      </c>
      <c r="E5823" s="14">
        <v>258532.0</v>
      </c>
      <c r="F5823" s="14" t="s">
        <v>5520</v>
      </c>
      <c r="G5823" s="14" t="s">
        <v>9245</v>
      </c>
      <c r="H5823" s="14" t="s">
        <v>24186</v>
      </c>
      <c r="I5823" s="14">
        <v>0.464</v>
      </c>
      <c r="J5823" s="14">
        <v>0.536</v>
      </c>
      <c r="K5823" s="14">
        <v>0.7954141980023655</v>
      </c>
      <c r="L5823" s="14">
        <v>0.0472</v>
      </c>
      <c r="M5823" s="14">
        <v>0.159</v>
      </c>
      <c r="N5823" s="14">
        <v>0.0</v>
      </c>
      <c r="O5823" s="14">
        <v>0.0969</v>
      </c>
      <c r="P5823" s="14">
        <v>0.252</v>
      </c>
      <c r="Q5823" s="14">
        <v>145.772</v>
      </c>
      <c r="R5823" s="14">
        <v>1.0</v>
      </c>
      <c r="S5823" s="14">
        <v>0.0</v>
      </c>
      <c r="T5823" s="14" t="s">
        <v>1264</v>
      </c>
      <c r="U5823" s="14" t="s">
        <v>35</v>
      </c>
      <c r="V5823" s="16" t="s">
        <v>36</v>
      </c>
      <c r="W5823" s="17" t="s">
        <v>251</v>
      </c>
    </row>
    <row r="5824" ht="15.75" customHeight="1">
      <c r="A5824" s="14" t="s">
        <v>24187</v>
      </c>
      <c r="B5824" s="14" t="s">
        <v>24188</v>
      </c>
      <c r="C5824" s="14">
        <v>2004.0</v>
      </c>
      <c r="D5824" s="14">
        <v>74.0</v>
      </c>
      <c r="E5824" s="14">
        <v>236613.0</v>
      </c>
      <c r="F5824" s="14" t="s">
        <v>5520</v>
      </c>
      <c r="G5824" s="14" t="s">
        <v>24116</v>
      </c>
      <c r="H5824" s="14" t="s">
        <v>24189</v>
      </c>
      <c r="I5824" s="14">
        <v>0.578</v>
      </c>
      <c r="J5824" s="14">
        <v>0.524</v>
      </c>
      <c r="K5824" s="14">
        <v>0.8793660299685718</v>
      </c>
      <c r="L5824" s="14">
        <v>0.0322</v>
      </c>
      <c r="M5824" s="14">
        <v>0.186</v>
      </c>
      <c r="N5824" s="14">
        <v>0.0</v>
      </c>
      <c r="O5824" s="14">
        <v>0.126</v>
      </c>
      <c r="P5824" s="14">
        <v>0.196</v>
      </c>
      <c r="Q5824" s="14">
        <v>135.739</v>
      </c>
      <c r="R5824" s="14">
        <v>7.0</v>
      </c>
      <c r="S5824" s="14">
        <v>1.0</v>
      </c>
      <c r="T5824" s="14" t="s">
        <v>1264</v>
      </c>
      <c r="U5824" s="14" t="s">
        <v>35</v>
      </c>
      <c r="V5824" s="16" t="s">
        <v>58</v>
      </c>
      <c r="W5824" s="17" t="s">
        <v>251</v>
      </c>
    </row>
    <row r="5825" ht="15.75" customHeight="1">
      <c r="A5825" s="14" t="s">
        <v>24190</v>
      </c>
      <c r="B5825" s="14" t="s">
        <v>24191</v>
      </c>
      <c r="C5825" s="14">
        <v>2005.0</v>
      </c>
      <c r="D5825" s="14">
        <v>74.0</v>
      </c>
      <c r="E5825" s="14">
        <v>263346.0</v>
      </c>
      <c r="F5825" s="14" t="s">
        <v>22183</v>
      </c>
      <c r="G5825" s="14" t="s">
        <v>23897</v>
      </c>
      <c r="H5825" s="14" t="s">
        <v>24192</v>
      </c>
      <c r="I5825" s="14">
        <v>0.732</v>
      </c>
      <c r="J5825" s="14">
        <v>0.64</v>
      </c>
      <c r="K5825" s="14">
        <v>0.7636087523631937</v>
      </c>
      <c r="L5825" s="14">
        <v>0.0378</v>
      </c>
      <c r="M5825" s="14">
        <v>0.586</v>
      </c>
      <c r="N5825" s="14">
        <v>1.81E-5</v>
      </c>
      <c r="O5825" s="14">
        <v>0.104</v>
      </c>
      <c r="P5825" s="14">
        <v>0.715</v>
      </c>
      <c r="Q5825" s="14">
        <v>125.015</v>
      </c>
      <c r="R5825" s="14">
        <v>0.0</v>
      </c>
      <c r="S5825" s="14">
        <v>1.0</v>
      </c>
      <c r="T5825" s="14" t="s">
        <v>1264</v>
      </c>
      <c r="U5825" s="14" t="s">
        <v>35</v>
      </c>
      <c r="V5825" s="16" t="s">
        <v>181</v>
      </c>
      <c r="W5825" s="17" t="s">
        <v>185</v>
      </c>
    </row>
    <row r="5826" ht="15.75" customHeight="1">
      <c r="A5826" s="14" t="s">
        <v>24193</v>
      </c>
      <c r="B5826" s="14" t="s">
        <v>24194</v>
      </c>
      <c r="C5826" s="14">
        <v>2023.0</v>
      </c>
      <c r="D5826" s="14">
        <v>74.0</v>
      </c>
      <c r="E5826" s="14">
        <v>220650.0</v>
      </c>
      <c r="F5826" s="14" t="s">
        <v>24195</v>
      </c>
      <c r="G5826" s="14" t="s">
        <v>24196</v>
      </c>
      <c r="H5826" s="14" t="s">
        <v>24194</v>
      </c>
      <c r="I5826" s="14">
        <v>0.703</v>
      </c>
      <c r="J5826" s="14">
        <v>0.429</v>
      </c>
      <c r="K5826" s="14">
        <v>0.7803563407528853</v>
      </c>
      <c r="L5826" s="14">
        <v>0.0308</v>
      </c>
      <c r="M5826" s="14">
        <v>0.783</v>
      </c>
      <c r="N5826" s="14">
        <v>1.48E-6</v>
      </c>
      <c r="O5826" s="14">
        <v>0.113</v>
      </c>
      <c r="P5826" s="14">
        <v>0.416</v>
      </c>
      <c r="Q5826" s="14">
        <v>129.034</v>
      </c>
      <c r="R5826" s="14">
        <v>8.0</v>
      </c>
      <c r="S5826" s="14">
        <v>1.0</v>
      </c>
      <c r="T5826" s="14" t="s">
        <v>1264</v>
      </c>
      <c r="U5826" s="14" t="s">
        <v>35</v>
      </c>
      <c r="V5826" s="16" t="s">
        <v>54</v>
      </c>
      <c r="W5826" s="17" t="s">
        <v>251</v>
      </c>
    </row>
    <row r="5827" ht="15.75" customHeight="1">
      <c r="A5827" s="14" t="s">
        <v>24197</v>
      </c>
      <c r="B5827" s="14" t="s">
        <v>24198</v>
      </c>
      <c r="C5827" s="14">
        <v>2021.0</v>
      </c>
      <c r="D5827" s="14">
        <v>74.0</v>
      </c>
      <c r="E5827" s="14">
        <v>197333.0</v>
      </c>
      <c r="F5827" s="14" t="s">
        <v>24199</v>
      </c>
      <c r="G5827" s="14" t="s">
        <v>24200</v>
      </c>
      <c r="H5827" s="14" t="s">
        <v>24198</v>
      </c>
      <c r="I5827" s="14">
        <v>0.727</v>
      </c>
      <c r="J5827" s="14">
        <v>0.546</v>
      </c>
      <c r="K5827" s="14">
        <v>0.8766924047467181</v>
      </c>
      <c r="L5827" s="14">
        <v>0.0437</v>
      </c>
      <c r="M5827" s="14">
        <v>0.656</v>
      </c>
      <c r="N5827" s="14">
        <v>0.0</v>
      </c>
      <c r="O5827" s="14">
        <v>0.122</v>
      </c>
      <c r="P5827" s="14">
        <v>0.69</v>
      </c>
      <c r="Q5827" s="14">
        <v>106.891</v>
      </c>
      <c r="R5827" s="14">
        <v>0.0</v>
      </c>
      <c r="S5827" s="14">
        <v>1.0</v>
      </c>
      <c r="T5827" s="14" t="s">
        <v>1264</v>
      </c>
      <c r="U5827" s="14" t="s">
        <v>35</v>
      </c>
      <c r="V5827" s="16" t="s">
        <v>407</v>
      </c>
      <c r="W5827" s="17" t="s">
        <v>185</v>
      </c>
    </row>
    <row r="5828" ht="15.75" customHeight="1">
      <c r="A5828" s="14" t="s">
        <v>24201</v>
      </c>
      <c r="B5828" s="14" t="s">
        <v>24202</v>
      </c>
      <c r="C5828" s="14">
        <v>2019.0</v>
      </c>
      <c r="D5828" s="14">
        <v>74.0</v>
      </c>
      <c r="E5828" s="14">
        <v>235470.0</v>
      </c>
      <c r="F5828" s="14" t="s">
        <v>24043</v>
      </c>
      <c r="G5828" s="14" t="s">
        <v>24044</v>
      </c>
      <c r="H5828" s="14" t="s">
        <v>24203</v>
      </c>
      <c r="I5828" s="14">
        <v>0.548</v>
      </c>
      <c r="J5828" s="14">
        <v>0.216</v>
      </c>
      <c r="K5828" s="14">
        <v>0.6058648642738249</v>
      </c>
      <c r="L5828" s="14">
        <v>0.0389</v>
      </c>
      <c r="M5828" s="14">
        <v>0.923</v>
      </c>
      <c r="N5828" s="14">
        <v>0.297</v>
      </c>
      <c r="O5828" s="14">
        <v>0.113</v>
      </c>
      <c r="P5828" s="14">
        <v>0.149</v>
      </c>
      <c r="Q5828" s="14">
        <v>149.979</v>
      </c>
      <c r="R5828" s="14">
        <v>7.0</v>
      </c>
      <c r="S5828" s="14">
        <v>1.0</v>
      </c>
      <c r="T5828" s="14" t="s">
        <v>1264</v>
      </c>
      <c r="U5828" s="14" t="s">
        <v>35</v>
      </c>
      <c r="V5828" s="16" t="s">
        <v>58</v>
      </c>
      <c r="W5828" s="17" t="s">
        <v>251</v>
      </c>
    </row>
    <row r="5829" ht="15.75" customHeight="1">
      <c r="A5829" s="14" t="s">
        <v>24204</v>
      </c>
      <c r="B5829" s="14" t="s">
        <v>24205</v>
      </c>
      <c r="C5829" s="14">
        <v>2023.0</v>
      </c>
      <c r="D5829" s="14">
        <v>74.0</v>
      </c>
      <c r="E5829" s="14">
        <v>196832.0</v>
      </c>
      <c r="F5829" s="14" t="s">
        <v>24206</v>
      </c>
      <c r="G5829" s="14" t="s">
        <v>24207</v>
      </c>
      <c r="H5829" s="14" t="s">
        <v>24208</v>
      </c>
      <c r="I5829" s="14">
        <v>0.76</v>
      </c>
      <c r="J5829" s="14">
        <v>0.711</v>
      </c>
      <c r="K5829" s="14">
        <v>0.8254871344977759</v>
      </c>
      <c r="L5829" s="14">
        <v>0.0646</v>
      </c>
      <c r="M5829" s="14">
        <v>0.0812</v>
      </c>
      <c r="N5829" s="14">
        <v>0.0</v>
      </c>
      <c r="O5829" s="14">
        <v>0.0921</v>
      </c>
      <c r="P5829" s="14">
        <v>0.798</v>
      </c>
      <c r="Q5829" s="14">
        <v>128.134</v>
      </c>
      <c r="R5829" s="14">
        <v>1.0</v>
      </c>
      <c r="S5829" s="14">
        <v>1.0</v>
      </c>
      <c r="T5829" s="14" t="s">
        <v>1264</v>
      </c>
      <c r="U5829" s="14" t="s">
        <v>35</v>
      </c>
      <c r="V5829" s="16" t="s">
        <v>181</v>
      </c>
      <c r="W5829" s="17" t="s">
        <v>185</v>
      </c>
    </row>
    <row r="5830" ht="15.75" customHeight="1">
      <c r="A5830" s="14" t="s">
        <v>24209</v>
      </c>
      <c r="B5830" s="14" t="s">
        <v>24210</v>
      </c>
      <c r="C5830" s="14">
        <v>2023.0</v>
      </c>
      <c r="D5830" s="14">
        <v>74.0</v>
      </c>
      <c r="E5830" s="14">
        <v>265045.0</v>
      </c>
      <c r="F5830" s="14" t="s">
        <v>19907</v>
      </c>
      <c r="G5830" s="14" t="s">
        <v>19908</v>
      </c>
      <c r="H5830" s="14" t="s">
        <v>24210</v>
      </c>
      <c r="I5830" s="14">
        <v>0.776</v>
      </c>
      <c r="J5830" s="14">
        <v>0.701</v>
      </c>
      <c r="K5830" s="14">
        <v>0.862768164591304</v>
      </c>
      <c r="L5830" s="14">
        <v>0.0254</v>
      </c>
      <c r="M5830" s="14">
        <v>0.513</v>
      </c>
      <c r="N5830" s="14">
        <v>0.0</v>
      </c>
      <c r="O5830" s="14">
        <v>0.0902</v>
      </c>
      <c r="P5830" s="14">
        <v>0.603</v>
      </c>
      <c r="Q5830" s="14">
        <v>112.032</v>
      </c>
      <c r="R5830" s="14">
        <v>9.0</v>
      </c>
      <c r="S5830" s="14">
        <v>1.0</v>
      </c>
      <c r="T5830" s="14" t="s">
        <v>1264</v>
      </c>
      <c r="U5830" s="14" t="s">
        <v>35</v>
      </c>
      <c r="V5830" s="16" t="s">
        <v>407</v>
      </c>
      <c r="W5830" s="17" t="s">
        <v>185</v>
      </c>
    </row>
    <row r="5831" ht="15.75" customHeight="1">
      <c r="A5831" s="14" t="s">
        <v>8967</v>
      </c>
      <c r="B5831" s="14" t="s">
        <v>7503</v>
      </c>
      <c r="C5831" s="14">
        <v>1997.0</v>
      </c>
      <c r="D5831" s="14">
        <v>74.0</v>
      </c>
      <c r="E5831" s="14">
        <v>280000.0</v>
      </c>
      <c r="F5831" s="14" t="s">
        <v>8968</v>
      </c>
      <c r="G5831" s="14" t="s">
        <v>7505</v>
      </c>
      <c r="H5831" s="14" t="s">
        <v>8969</v>
      </c>
      <c r="I5831" s="14">
        <v>0.428</v>
      </c>
      <c r="J5831" s="14">
        <v>0.276</v>
      </c>
      <c r="K5831" s="14">
        <v>0.7236113190442622</v>
      </c>
      <c r="L5831" s="14">
        <v>0.0312</v>
      </c>
      <c r="M5831" s="14">
        <v>0.732</v>
      </c>
      <c r="N5831" s="14">
        <v>5.33E-6</v>
      </c>
      <c r="O5831" s="14">
        <v>0.117</v>
      </c>
      <c r="P5831" s="14">
        <v>0.0382</v>
      </c>
      <c r="Q5831" s="14">
        <v>99.195</v>
      </c>
      <c r="R5831" s="14">
        <v>4.0</v>
      </c>
      <c r="S5831" s="14">
        <v>1.0</v>
      </c>
      <c r="T5831" s="14" t="s">
        <v>103</v>
      </c>
      <c r="U5831" s="14" t="s">
        <v>35</v>
      </c>
      <c r="V5831" s="16" t="s">
        <v>75</v>
      </c>
      <c r="W5831" s="17" t="s">
        <v>251</v>
      </c>
    </row>
    <row r="5832" ht="15.75" customHeight="1">
      <c r="A5832" s="14" t="s">
        <v>13341</v>
      </c>
      <c r="B5832" s="14" t="s">
        <v>13343</v>
      </c>
      <c r="C5832" s="14">
        <v>1989.0</v>
      </c>
      <c r="D5832" s="14">
        <v>74.0</v>
      </c>
      <c r="E5832" s="14">
        <v>178360.0</v>
      </c>
      <c r="F5832" s="14" t="s">
        <v>4529</v>
      </c>
      <c r="G5832" s="14" t="s">
        <v>13344</v>
      </c>
      <c r="H5832" s="14" t="s">
        <v>13345</v>
      </c>
      <c r="I5832" s="14">
        <v>0.766</v>
      </c>
      <c r="J5832" s="14">
        <v>0.478</v>
      </c>
      <c r="K5832" s="14">
        <v>0.6860094539241117</v>
      </c>
      <c r="L5832" s="14">
        <v>0.0329</v>
      </c>
      <c r="M5832" s="14">
        <v>0.0513</v>
      </c>
      <c r="N5832" s="14">
        <v>2.49E-6</v>
      </c>
      <c r="O5832" s="14">
        <v>0.165</v>
      </c>
      <c r="P5832" s="14">
        <v>0.965</v>
      </c>
      <c r="Q5832" s="14">
        <v>114.02</v>
      </c>
      <c r="R5832" s="14">
        <v>7.0</v>
      </c>
      <c r="S5832" s="14">
        <v>1.0</v>
      </c>
      <c r="T5832" s="14" t="s">
        <v>103</v>
      </c>
      <c r="U5832" s="14" t="s">
        <v>94</v>
      </c>
      <c r="V5832" s="16" t="s">
        <v>819</v>
      </c>
      <c r="W5832" s="17" t="s">
        <v>185</v>
      </c>
    </row>
    <row r="5833" ht="15.75" customHeight="1">
      <c r="A5833" s="14" t="s">
        <v>24211</v>
      </c>
      <c r="B5833" s="14" t="s">
        <v>24212</v>
      </c>
      <c r="C5833" s="14">
        <v>2018.0</v>
      </c>
      <c r="D5833" s="14">
        <v>74.0</v>
      </c>
      <c r="E5833" s="14">
        <v>219357.0</v>
      </c>
      <c r="F5833" s="14" t="s">
        <v>21970</v>
      </c>
      <c r="G5833" s="14" t="s">
        <v>21971</v>
      </c>
      <c r="H5833" s="14" t="s">
        <v>24213</v>
      </c>
      <c r="I5833" s="14">
        <v>0.75</v>
      </c>
      <c r="J5833" s="14">
        <v>0.665</v>
      </c>
      <c r="K5833" s="14">
        <v>0.9085406283894395</v>
      </c>
      <c r="L5833" s="14">
        <v>0.124</v>
      </c>
      <c r="M5833" s="14">
        <v>0.265</v>
      </c>
      <c r="N5833" s="14">
        <v>0.0</v>
      </c>
      <c r="O5833" s="14">
        <v>0.0515</v>
      </c>
      <c r="P5833" s="14">
        <v>0.697</v>
      </c>
      <c r="Q5833" s="14">
        <v>95.239</v>
      </c>
      <c r="R5833" s="14">
        <v>8.0</v>
      </c>
      <c r="S5833" s="14">
        <v>1.0</v>
      </c>
      <c r="T5833" s="14" t="s">
        <v>1264</v>
      </c>
      <c r="U5833" s="14" t="s">
        <v>94</v>
      </c>
      <c r="V5833" s="16" t="s">
        <v>407</v>
      </c>
      <c r="W5833" s="17" t="s">
        <v>185</v>
      </c>
    </row>
    <row r="5834" ht="15.75" customHeight="1">
      <c r="A5834" s="14" t="s">
        <v>24214</v>
      </c>
      <c r="B5834" s="14" t="s">
        <v>24215</v>
      </c>
      <c r="C5834" s="14">
        <v>2021.0</v>
      </c>
      <c r="D5834" s="14">
        <v>74.0</v>
      </c>
      <c r="E5834" s="14">
        <v>230125.0</v>
      </c>
      <c r="F5834" s="14" t="s">
        <v>22183</v>
      </c>
      <c r="G5834" s="14" t="s">
        <v>23897</v>
      </c>
      <c r="H5834" s="14" t="s">
        <v>24215</v>
      </c>
      <c r="I5834" s="14">
        <v>0.725</v>
      </c>
      <c r="J5834" s="14">
        <v>0.86</v>
      </c>
      <c r="K5834" s="14">
        <v>0.8947875002482241</v>
      </c>
      <c r="L5834" s="14">
        <v>0.182</v>
      </c>
      <c r="M5834" s="14">
        <v>0.422</v>
      </c>
      <c r="N5834" s="14">
        <v>2.84E-4</v>
      </c>
      <c r="O5834" s="14">
        <v>0.0674</v>
      </c>
      <c r="P5834" s="14">
        <v>0.791</v>
      </c>
      <c r="Q5834" s="14">
        <v>175.896</v>
      </c>
      <c r="R5834" s="14">
        <v>1.0</v>
      </c>
      <c r="S5834" s="14">
        <v>1.0</v>
      </c>
      <c r="T5834" s="14" t="s">
        <v>1264</v>
      </c>
      <c r="U5834" s="14" t="s">
        <v>94</v>
      </c>
      <c r="V5834" s="16" t="s">
        <v>181</v>
      </c>
      <c r="W5834" s="17" t="s">
        <v>185</v>
      </c>
    </row>
    <row r="5835" ht="15.75" customHeight="1">
      <c r="A5835" s="14" t="s">
        <v>24216</v>
      </c>
      <c r="B5835" s="14" t="s">
        <v>24217</v>
      </c>
      <c r="C5835" s="14">
        <v>2022.0</v>
      </c>
      <c r="D5835" s="14">
        <v>74.0</v>
      </c>
      <c r="E5835" s="14">
        <v>195333.0</v>
      </c>
      <c r="F5835" s="14" t="s">
        <v>24108</v>
      </c>
      <c r="G5835" s="14" t="s">
        <v>24109</v>
      </c>
      <c r="H5835" s="14" t="s">
        <v>24218</v>
      </c>
      <c r="I5835" s="14">
        <v>0.715</v>
      </c>
      <c r="J5835" s="14">
        <v>0.611</v>
      </c>
      <c r="K5835" s="14">
        <v>0.865527345820257</v>
      </c>
      <c r="L5835" s="14">
        <v>0.0519</v>
      </c>
      <c r="M5835" s="14">
        <v>0.176</v>
      </c>
      <c r="N5835" s="14">
        <v>0.0</v>
      </c>
      <c r="O5835" s="14">
        <v>0.0949</v>
      </c>
      <c r="P5835" s="14">
        <v>0.776</v>
      </c>
      <c r="Q5835" s="14">
        <v>79.971</v>
      </c>
      <c r="R5835" s="14">
        <v>4.0</v>
      </c>
      <c r="S5835" s="14">
        <v>0.0</v>
      </c>
      <c r="T5835" s="14" t="s">
        <v>1264</v>
      </c>
      <c r="U5835" s="14" t="s">
        <v>94</v>
      </c>
      <c r="V5835" s="16" t="s">
        <v>181</v>
      </c>
      <c r="W5835" s="17" t="s">
        <v>185</v>
      </c>
    </row>
    <row r="5836" ht="15.75" customHeight="1">
      <c r="A5836" s="14" t="s">
        <v>13347</v>
      </c>
      <c r="B5836" s="14" t="s">
        <v>13348</v>
      </c>
      <c r="C5836" s="14">
        <v>2024.0</v>
      </c>
      <c r="D5836" s="14">
        <v>74.0</v>
      </c>
      <c r="E5836" s="14">
        <v>166384.0</v>
      </c>
      <c r="F5836" s="14" t="s">
        <v>4278</v>
      </c>
      <c r="G5836" s="14" t="s">
        <v>10589</v>
      </c>
      <c r="H5836" s="14" t="s">
        <v>10590</v>
      </c>
      <c r="I5836" s="14">
        <v>0.799</v>
      </c>
      <c r="J5836" s="14">
        <v>0.675</v>
      </c>
      <c r="K5836" s="14">
        <v>0.8573995251458217</v>
      </c>
      <c r="L5836" s="14">
        <v>0.0465</v>
      </c>
      <c r="M5836" s="14">
        <v>0.115</v>
      </c>
      <c r="N5836" s="14">
        <v>0.0</v>
      </c>
      <c r="O5836" s="14">
        <v>0.0833</v>
      </c>
      <c r="P5836" s="14">
        <v>0.594</v>
      </c>
      <c r="Q5836" s="14">
        <v>113.076</v>
      </c>
      <c r="R5836" s="14">
        <v>1.0</v>
      </c>
      <c r="S5836" s="14">
        <v>1.0</v>
      </c>
      <c r="T5836" s="14" t="s">
        <v>103</v>
      </c>
      <c r="U5836" s="14" t="s">
        <v>68</v>
      </c>
      <c r="V5836" s="16" t="s">
        <v>333</v>
      </c>
      <c r="W5836" s="17" t="s">
        <v>185</v>
      </c>
    </row>
    <row r="5837" ht="15.75" customHeight="1">
      <c r="A5837" s="14" t="s">
        <v>24219</v>
      </c>
      <c r="B5837" s="14" t="s">
        <v>24220</v>
      </c>
      <c r="C5837" s="14">
        <v>2025.0</v>
      </c>
      <c r="D5837" s="14">
        <v>74.0</v>
      </c>
      <c r="E5837" s="14">
        <v>240195.0</v>
      </c>
      <c r="F5837" s="14" t="s">
        <v>23050</v>
      </c>
      <c r="G5837" s="14" t="s">
        <v>24221</v>
      </c>
      <c r="H5837" s="14" t="s">
        <v>24220</v>
      </c>
      <c r="I5837" s="14">
        <v>0.508</v>
      </c>
      <c r="J5837" s="14">
        <v>0.678</v>
      </c>
      <c r="K5837" s="14">
        <v>0.8105790002607197</v>
      </c>
      <c r="L5837" s="14">
        <v>0.0696</v>
      </c>
      <c r="M5837" s="14">
        <v>0.396</v>
      </c>
      <c r="N5837" s="14">
        <v>7.97E-6</v>
      </c>
      <c r="O5837" s="14">
        <v>0.109</v>
      </c>
      <c r="P5837" s="14">
        <v>0.323</v>
      </c>
      <c r="Q5837" s="14">
        <v>97.879</v>
      </c>
      <c r="R5837" s="14">
        <v>5.0</v>
      </c>
      <c r="S5837" s="14">
        <v>0.0</v>
      </c>
      <c r="T5837" s="14" t="s">
        <v>1264</v>
      </c>
      <c r="U5837" s="14" t="s">
        <v>68</v>
      </c>
      <c r="V5837" s="16" t="s">
        <v>45</v>
      </c>
      <c r="W5837" s="17" t="s">
        <v>251</v>
      </c>
    </row>
    <row r="5838" ht="15.75" customHeight="1">
      <c r="A5838" s="14" t="s">
        <v>13349</v>
      </c>
      <c r="B5838" s="14" t="s">
        <v>13350</v>
      </c>
      <c r="C5838" s="14">
        <v>1978.0</v>
      </c>
      <c r="D5838" s="14">
        <v>74.0</v>
      </c>
      <c r="E5838" s="14">
        <v>331333.0</v>
      </c>
      <c r="F5838" s="14" t="s">
        <v>10296</v>
      </c>
      <c r="G5838" s="14" t="s">
        <v>7208</v>
      </c>
      <c r="H5838" s="14" t="s">
        <v>13351</v>
      </c>
      <c r="I5838" s="14">
        <v>0.715</v>
      </c>
      <c r="J5838" s="14">
        <v>0.689</v>
      </c>
      <c r="K5838" s="14">
        <v>0.8019806215472381</v>
      </c>
      <c r="L5838" s="14">
        <v>0.029</v>
      </c>
      <c r="M5838" s="14">
        <v>0.0143</v>
      </c>
      <c r="N5838" s="14">
        <v>1.92E-4</v>
      </c>
      <c r="O5838" s="14">
        <v>0.111</v>
      </c>
      <c r="P5838" s="14">
        <v>0.852</v>
      </c>
      <c r="Q5838" s="14">
        <v>111.504</v>
      </c>
      <c r="R5838" s="14">
        <v>2.0</v>
      </c>
      <c r="S5838" s="14">
        <v>0.0</v>
      </c>
      <c r="T5838" s="14" t="s">
        <v>103</v>
      </c>
      <c r="U5838" s="14" t="s">
        <v>94</v>
      </c>
      <c r="V5838" s="16" t="s">
        <v>560</v>
      </c>
      <c r="W5838" s="17" t="s">
        <v>185</v>
      </c>
    </row>
    <row r="5839" ht="15.75" customHeight="1">
      <c r="A5839" s="14" t="s">
        <v>8973</v>
      </c>
      <c r="B5839" s="14" t="s">
        <v>8974</v>
      </c>
      <c r="C5839" s="14">
        <v>2013.0</v>
      </c>
      <c r="D5839" s="14">
        <v>74.0</v>
      </c>
      <c r="E5839" s="14">
        <v>215672.0</v>
      </c>
      <c r="F5839" s="14" t="s">
        <v>1267</v>
      </c>
      <c r="G5839" s="14" t="s">
        <v>6461</v>
      </c>
      <c r="H5839" s="14" t="s">
        <v>8975</v>
      </c>
      <c r="I5839" s="14">
        <v>0.647</v>
      </c>
      <c r="J5839" s="14">
        <v>0.585</v>
      </c>
      <c r="K5839" s="14">
        <v>0.8435180629939574</v>
      </c>
      <c r="L5839" s="14">
        <v>0.0512</v>
      </c>
      <c r="M5839" s="14">
        <v>0.00314</v>
      </c>
      <c r="N5839" s="14">
        <v>0.0</v>
      </c>
      <c r="O5839" s="14">
        <v>0.165</v>
      </c>
      <c r="P5839" s="14">
        <v>0.353</v>
      </c>
      <c r="Q5839" s="14">
        <v>131.934</v>
      </c>
      <c r="R5839" s="14">
        <v>6.0</v>
      </c>
      <c r="S5839" s="14">
        <v>1.0</v>
      </c>
      <c r="T5839" s="14" t="s">
        <v>103</v>
      </c>
      <c r="U5839" s="14" t="s">
        <v>94</v>
      </c>
      <c r="V5839" s="16" t="s">
        <v>45</v>
      </c>
      <c r="W5839" s="17" t="s">
        <v>251</v>
      </c>
    </row>
    <row r="5840" ht="15.75" customHeight="1">
      <c r="A5840" s="14" t="s">
        <v>13353</v>
      </c>
      <c r="B5840" s="14" t="s">
        <v>13354</v>
      </c>
      <c r="C5840" s="14">
        <v>1997.0</v>
      </c>
      <c r="D5840" s="14">
        <v>74.0</v>
      </c>
      <c r="E5840" s="14">
        <v>146933.0</v>
      </c>
      <c r="F5840" s="14" t="s">
        <v>10928</v>
      </c>
      <c r="G5840" s="14" t="s">
        <v>10402</v>
      </c>
      <c r="H5840" s="14" t="s">
        <v>10929</v>
      </c>
      <c r="I5840" s="14">
        <v>0.623</v>
      </c>
      <c r="J5840" s="14">
        <v>0.537</v>
      </c>
      <c r="K5840" s="14">
        <v>0.7602934570880953</v>
      </c>
      <c r="L5840" s="14">
        <v>0.0726</v>
      </c>
      <c r="M5840" s="14">
        <v>0.332</v>
      </c>
      <c r="N5840" s="14">
        <v>1.4E-5</v>
      </c>
      <c r="O5840" s="14">
        <v>0.0963</v>
      </c>
      <c r="P5840" s="14">
        <v>0.905</v>
      </c>
      <c r="Q5840" s="14">
        <v>166.885</v>
      </c>
      <c r="R5840" s="14">
        <v>10.0</v>
      </c>
      <c r="S5840" s="14">
        <v>0.0</v>
      </c>
      <c r="T5840" s="14" t="s">
        <v>103</v>
      </c>
      <c r="U5840" s="14" t="s">
        <v>35</v>
      </c>
      <c r="V5840" s="16" t="s">
        <v>819</v>
      </c>
      <c r="W5840" s="17" t="s">
        <v>185</v>
      </c>
    </row>
    <row r="5841" ht="15.75" customHeight="1">
      <c r="A5841" s="14" t="s">
        <v>24222</v>
      </c>
      <c r="B5841" s="14" t="s">
        <v>24223</v>
      </c>
      <c r="C5841" s="14">
        <v>2023.0</v>
      </c>
      <c r="D5841" s="14">
        <v>74.0</v>
      </c>
      <c r="E5841" s="14">
        <v>182224.0</v>
      </c>
      <c r="F5841" s="14" t="s">
        <v>24224</v>
      </c>
      <c r="G5841" s="14" t="s">
        <v>24225</v>
      </c>
      <c r="H5841" s="14" t="s">
        <v>24226</v>
      </c>
      <c r="I5841" s="14">
        <v>0.705</v>
      </c>
      <c r="J5841" s="14">
        <v>0.849</v>
      </c>
      <c r="K5841" s="14">
        <v>0.9189784612555564</v>
      </c>
      <c r="L5841" s="14">
        <v>0.0493</v>
      </c>
      <c r="M5841" s="14">
        <v>0.0647</v>
      </c>
      <c r="N5841" s="14">
        <v>0.0</v>
      </c>
      <c r="O5841" s="14">
        <v>0.653</v>
      </c>
      <c r="P5841" s="14">
        <v>0.609</v>
      </c>
      <c r="Q5841" s="14">
        <v>125.976</v>
      </c>
      <c r="R5841" s="14">
        <v>0.0</v>
      </c>
      <c r="S5841" s="14">
        <v>1.0</v>
      </c>
      <c r="T5841" s="14" t="s">
        <v>1434</v>
      </c>
      <c r="U5841" s="14" t="s">
        <v>35</v>
      </c>
      <c r="V5841" s="16" t="s">
        <v>407</v>
      </c>
      <c r="W5841" s="17" t="s">
        <v>185</v>
      </c>
    </row>
    <row r="5842" ht="15.75" customHeight="1">
      <c r="A5842" s="14" t="s">
        <v>13355</v>
      </c>
      <c r="B5842" s="14" t="s">
        <v>13356</v>
      </c>
      <c r="C5842" s="14">
        <v>2019.0</v>
      </c>
      <c r="D5842" s="14">
        <v>74.0</v>
      </c>
      <c r="E5842" s="14">
        <v>113000.0</v>
      </c>
      <c r="F5842" s="14" t="s">
        <v>13357</v>
      </c>
      <c r="G5842" s="14" t="s">
        <v>13331</v>
      </c>
      <c r="H5842" s="14" t="s">
        <v>24227</v>
      </c>
      <c r="I5842" s="14">
        <v>0.907</v>
      </c>
      <c r="J5842" s="14">
        <v>0.53</v>
      </c>
      <c r="K5842" s="14">
        <v>0.8437533420134804</v>
      </c>
      <c r="L5842" s="14">
        <v>0.127</v>
      </c>
      <c r="M5842" s="14">
        <v>0.0578</v>
      </c>
      <c r="N5842" s="14">
        <v>2.23E-6</v>
      </c>
      <c r="O5842" s="14">
        <v>0.101</v>
      </c>
      <c r="P5842" s="14">
        <v>0.507</v>
      </c>
      <c r="Q5842" s="14">
        <v>136.0</v>
      </c>
      <c r="R5842" s="14">
        <v>1.0</v>
      </c>
      <c r="S5842" s="14">
        <v>1.0</v>
      </c>
      <c r="T5842" s="14" t="s">
        <v>103</v>
      </c>
      <c r="U5842" s="14" t="s">
        <v>35</v>
      </c>
      <c r="V5842" s="16" t="s">
        <v>333</v>
      </c>
      <c r="W5842" s="17" t="s">
        <v>185</v>
      </c>
    </row>
    <row r="5843" ht="15.75" customHeight="1">
      <c r="A5843" s="14" t="s">
        <v>24228</v>
      </c>
      <c r="B5843" s="14" t="s">
        <v>24229</v>
      </c>
      <c r="C5843" s="14">
        <v>2015.0</v>
      </c>
      <c r="D5843" s="14">
        <v>74.0</v>
      </c>
      <c r="E5843" s="14">
        <v>221616.0</v>
      </c>
      <c r="F5843" s="14" t="s">
        <v>16906</v>
      </c>
      <c r="G5843" s="14" t="s">
        <v>16908</v>
      </c>
      <c r="H5843" s="14" t="s">
        <v>24230</v>
      </c>
      <c r="I5843" s="14">
        <v>0.748</v>
      </c>
      <c r="J5843" s="14">
        <v>0.866</v>
      </c>
      <c r="K5843" s="14">
        <v>0.9015464248090703</v>
      </c>
      <c r="L5843" s="14">
        <v>0.057</v>
      </c>
      <c r="M5843" s="14">
        <v>0.111</v>
      </c>
      <c r="N5843" s="14">
        <v>0.0</v>
      </c>
      <c r="O5843" s="14">
        <v>0.0727</v>
      </c>
      <c r="P5843" s="14">
        <v>0.839</v>
      </c>
      <c r="Q5843" s="14">
        <v>96.04</v>
      </c>
      <c r="R5843" s="14">
        <v>11.0</v>
      </c>
      <c r="S5843" s="14">
        <v>0.0</v>
      </c>
      <c r="T5843" s="14" t="s">
        <v>1264</v>
      </c>
      <c r="U5843" s="14" t="s">
        <v>35</v>
      </c>
      <c r="V5843" s="16" t="s">
        <v>560</v>
      </c>
      <c r="W5843" s="17" t="s">
        <v>185</v>
      </c>
    </row>
    <row r="5844" ht="15.75" customHeight="1">
      <c r="A5844" s="14" t="s">
        <v>24231</v>
      </c>
      <c r="B5844" s="14" t="s">
        <v>24232</v>
      </c>
      <c r="C5844" s="14">
        <v>2022.0</v>
      </c>
      <c r="D5844" s="14">
        <v>74.0</v>
      </c>
      <c r="E5844" s="14">
        <v>177946.0</v>
      </c>
      <c r="F5844" s="14" t="s">
        <v>4278</v>
      </c>
      <c r="G5844" s="14" t="s">
        <v>13441</v>
      </c>
      <c r="H5844" s="14" t="s">
        <v>24233</v>
      </c>
      <c r="I5844" s="14">
        <v>0.599</v>
      </c>
      <c r="J5844" s="14">
        <v>0.446</v>
      </c>
      <c r="K5844" s="14">
        <v>0.8352191303053234</v>
      </c>
      <c r="L5844" s="14">
        <v>0.0833</v>
      </c>
      <c r="M5844" s="14">
        <v>0.731</v>
      </c>
      <c r="N5844" s="14">
        <v>0.0</v>
      </c>
      <c r="O5844" s="14">
        <v>0.105</v>
      </c>
      <c r="P5844" s="14">
        <v>0.567</v>
      </c>
      <c r="Q5844" s="14">
        <v>179.88</v>
      </c>
      <c r="R5844" s="14">
        <v>10.0</v>
      </c>
      <c r="S5844" s="14">
        <v>0.0</v>
      </c>
      <c r="T5844" s="14" t="s">
        <v>1434</v>
      </c>
      <c r="U5844" s="14" t="s">
        <v>35</v>
      </c>
      <c r="V5844" s="16" t="s">
        <v>333</v>
      </c>
      <c r="W5844" s="17" t="s">
        <v>185</v>
      </c>
    </row>
    <row r="5845" ht="15.75" customHeight="1">
      <c r="A5845" s="14" t="s">
        <v>13360</v>
      </c>
      <c r="B5845" s="14" t="s">
        <v>13361</v>
      </c>
      <c r="C5845" s="14">
        <v>1968.0</v>
      </c>
      <c r="D5845" s="14">
        <v>74.0</v>
      </c>
      <c r="E5845" s="14">
        <v>247420.0</v>
      </c>
      <c r="F5845" s="14" t="s">
        <v>8786</v>
      </c>
      <c r="G5845" s="14" t="s">
        <v>8787</v>
      </c>
      <c r="H5845" s="14" t="s">
        <v>10667</v>
      </c>
      <c r="I5845" s="14">
        <v>0.606</v>
      </c>
      <c r="J5845" s="14">
        <v>0.457</v>
      </c>
      <c r="K5845" s="14">
        <v>0.6742882809515051</v>
      </c>
      <c r="L5845" s="14">
        <v>0.0497</v>
      </c>
      <c r="M5845" s="14">
        <v>0.713</v>
      </c>
      <c r="N5845" s="14">
        <v>2.53E-5</v>
      </c>
      <c r="O5845" s="14">
        <v>0.0747</v>
      </c>
      <c r="P5845" s="14">
        <v>0.813</v>
      </c>
      <c r="Q5845" s="14">
        <v>92.03</v>
      </c>
      <c r="R5845" s="14">
        <v>6.0</v>
      </c>
      <c r="S5845" s="14">
        <v>0.0</v>
      </c>
      <c r="T5845" s="14" t="s">
        <v>103</v>
      </c>
      <c r="U5845" s="14" t="s">
        <v>35</v>
      </c>
      <c r="V5845" s="16" t="s">
        <v>560</v>
      </c>
      <c r="W5845" s="17" t="s">
        <v>185</v>
      </c>
    </row>
    <row r="5846" ht="15.75" customHeight="1">
      <c r="A5846" s="14" t="s">
        <v>8978</v>
      </c>
      <c r="B5846" s="14" t="s">
        <v>8980</v>
      </c>
      <c r="C5846" s="14">
        <v>1980.0</v>
      </c>
      <c r="D5846" s="14">
        <v>74.0</v>
      </c>
      <c r="E5846" s="14">
        <v>252773.0</v>
      </c>
      <c r="F5846" s="14" t="s">
        <v>3132</v>
      </c>
      <c r="G5846" s="14" t="s">
        <v>8982</v>
      </c>
      <c r="H5846" s="14" t="s">
        <v>8983</v>
      </c>
      <c r="I5846" s="14">
        <v>0.682</v>
      </c>
      <c r="J5846" s="14">
        <v>0.679</v>
      </c>
      <c r="K5846" s="14">
        <v>0.7274827283655064</v>
      </c>
      <c r="L5846" s="14">
        <v>0.0755</v>
      </c>
      <c r="M5846" s="14">
        <v>0.103</v>
      </c>
      <c r="N5846" s="14">
        <v>0.00831</v>
      </c>
      <c r="O5846" s="14">
        <v>0.204</v>
      </c>
      <c r="P5846" s="14">
        <v>0.251</v>
      </c>
      <c r="Q5846" s="14">
        <v>131.16</v>
      </c>
      <c r="R5846" s="14">
        <v>1.0</v>
      </c>
      <c r="S5846" s="14">
        <v>1.0</v>
      </c>
      <c r="T5846" s="14" t="s">
        <v>103</v>
      </c>
      <c r="U5846" s="14" t="s">
        <v>35</v>
      </c>
      <c r="V5846" s="16" t="s">
        <v>36</v>
      </c>
      <c r="W5846" s="17" t="s">
        <v>251</v>
      </c>
    </row>
    <row r="5847" ht="15.75" customHeight="1">
      <c r="A5847" s="14" t="s">
        <v>13362</v>
      </c>
      <c r="B5847" s="14" t="s">
        <v>13363</v>
      </c>
      <c r="C5847" s="14">
        <v>2005.0</v>
      </c>
      <c r="D5847" s="14">
        <v>74.0</v>
      </c>
      <c r="E5847" s="14">
        <v>236266.0</v>
      </c>
      <c r="F5847" s="14" t="s">
        <v>13365</v>
      </c>
      <c r="G5847" s="14" t="s">
        <v>13366</v>
      </c>
      <c r="H5847" s="14" t="s">
        <v>13367</v>
      </c>
      <c r="I5847" s="14">
        <v>0.592</v>
      </c>
      <c r="J5847" s="14">
        <v>0.729</v>
      </c>
      <c r="K5847" s="14">
        <v>0.8855902294850473</v>
      </c>
      <c r="L5847" s="14">
        <v>0.0448</v>
      </c>
      <c r="M5847" s="14">
        <v>0.022</v>
      </c>
      <c r="N5847" s="14">
        <v>0.0</v>
      </c>
      <c r="O5847" s="14">
        <v>0.0653</v>
      </c>
      <c r="P5847" s="14">
        <v>0.709</v>
      </c>
      <c r="Q5847" s="14">
        <v>116.03</v>
      </c>
      <c r="R5847" s="14">
        <v>8.0</v>
      </c>
      <c r="S5847" s="14">
        <v>1.0</v>
      </c>
      <c r="T5847" s="14" t="s">
        <v>103</v>
      </c>
      <c r="U5847" s="14" t="s">
        <v>35</v>
      </c>
      <c r="V5847" s="16" t="s">
        <v>181</v>
      </c>
      <c r="W5847" s="17" t="s">
        <v>185</v>
      </c>
    </row>
    <row r="5848" ht="15.75" customHeight="1">
      <c r="A5848" s="14" t="s">
        <v>8986</v>
      </c>
      <c r="B5848" s="14" t="s">
        <v>8987</v>
      </c>
      <c r="C5848" s="14">
        <v>1970.0</v>
      </c>
      <c r="D5848" s="14">
        <v>74.0</v>
      </c>
      <c r="E5848" s="14">
        <v>192200.0</v>
      </c>
      <c r="F5848" s="14" t="s">
        <v>8989</v>
      </c>
      <c r="G5848" s="14" t="s">
        <v>8990</v>
      </c>
      <c r="H5848" s="14" t="s">
        <v>8991</v>
      </c>
      <c r="I5848" s="14">
        <v>0.629</v>
      </c>
      <c r="J5848" s="14">
        <v>0.355</v>
      </c>
      <c r="K5848" s="14">
        <v>0.7365730541198091</v>
      </c>
      <c r="L5848" s="14">
        <v>0.0246</v>
      </c>
      <c r="M5848" s="14">
        <v>0.66</v>
      </c>
      <c r="N5848" s="14">
        <v>6.48E-4</v>
      </c>
      <c r="O5848" s="14">
        <v>0.173</v>
      </c>
      <c r="P5848" s="14">
        <v>0.471</v>
      </c>
      <c r="Q5848" s="14">
        <v>83.89</v>
      </c>
      <c r="R5848" s="14">
        <v>4.0</v>
      </c>
      <c r="S5848" s="14">
        <v>1.0</v>
      </c>
      <c r="T5848" s="14" t="s">
        <v>103</v>
      </c>
      <c r="U5848" s="14" t="s">
        <v>35</v>
      </c>
      <c r="V5848" s="16" t="s">
        <v>54</v>
      </c>
      <c r="W5848" s="17" t="s">
        <v>251</v>
      </c>
    </row>
    <row r="5849" ht="15.75" customHeight="1">
      <c r="A5849" s="14" t="s">
        <v>13368</v>
      </c>
      <c r="B5849" s="14" t="s">
        <v>13369</v>
      </c>
      <c r="C5849" s="14">
        <v>1983.0</v>
      </c>
      <c r="D5849" s="14">
        <v>74.0</v>
      </c>
      <c r="E5849" s="14">
        <v>236624.0</v>
      </c>
      <c r="F5849" s="14" t="s">
        <v>13370</v>
      </c>
      <c r="G5849" s="14" t="s">
        <v>13371</v>
      </c>
      <c r="H5849" s="14" t="s">
        <v>13372</v>
      </c>
      <c r="I5849" s="14">
        <v>0.7</v>
      </c>
      <c r="J5849" s="14">
        <v>0.927</v>
      </c>
      <c r="K5849" s="14">
        <v>0.8679443030208127</v>
      </c>
      <c r="L5849" s="14">
        <v>0.0358</v>
      </c>
      <c r="M5849" s="14">
        <v>0.0013</v>
      </c>
      <c r="N5849" s="14">
        <v>0.00124</v>
      </c>
      <c r="O5849" s="14">
        <v>0.0445</v>
      </c>
      <c r="P5849" s="14">
        <v>0.972</v>
      </c>
      <c r="Q5849" s="14">
        <v>129.78</v>
      </c>
      <c r="R5849" s="14">
        <v>9.0</v>
      </c>
      <c r="S5849" s="14">
        <v>0.0</v>
      </c>
      <c r="T5849" s="14" t="s">
        <v>103</v>
      </c>
      <c r="U5849" s="14" t="s">
        <v>35</v>
      </c>
      <c r="V5849" s="16" t="s">
        <v>819</v>
      </c>
      <c r="W5849" s="17" t="s">
        <v>185</v>
      </c>
    </row>
    <row r="5850" ht="15.75" customHeight="1">
      <c r="A5850" s="14" t="s">
        <v>13376</v>
      </c>
      <c r="B5850" s="14" t="s">
        <v>3331</v>
      </c>
      <c r="C5850" s="14">
        <v>2000.0</v>
      </c>
      <c r="D5850" s="14">
        <v>74.0</v>
      </c>
      <c r="E5850" s="14">
        <v>183733.0</v>
      </c>
      <c r="F5850" s="14" t="s">
        <v>13377</v>
      </c>
      <c r="G5850" s="14" t="s">
        <v>13378</v>
      </c>
      <c r="H5850" s="14" t="s">
        <v>4703</v>
      </c>
      <c r="I5850" s="14">
        <v>0.857</v>
      </c>
      <c r="J5850" s="14">
        <v>0.468</v>
      </c>
      <c r="K5850" s="14">
        <v>0.7920347357219423</v>
      </c>
      <c r="L5850" s="14">
        <v>0.0476</v>
      </c>
      <c r="M5850" s="14">
        <v>0.00414</v>
      </c>
      <c r="N5850" s="14">
        <v>1.32E-5</v>
      </c>
      <c r="O5850" s="14">
        <v>0.269</v>
      </c>
      <c r="P5850" s="14">
        <v>0.843</v>
      </c>
      <c r="Q5850" s="14">
        <v>89.12</v>
      </c>
      <c r="R5850" s="14">
        <v>1.0</v>
      </c>
      <c r="S5850" s="14">
        <v>1.0</v>
      </c>
      <c r="T5850" s="14" t="s">
        <v>103</v>
      </c>
      <c r="U5850" s="14" t="s">
        <v>68</v>
      </c>
      <c r="V5850" s="16" t="s">
        <v>560</v>
      </c>
      <c r="W5850" s="17" t="s">
        <v>185</v>
      </c>
    </row>
    <row r="5851" ht="15.75" customHeight="1">
      <c r="A5851" s="14" t="s">
        <v>8994</v>
      </c>
      <c r="B5851" s="14" t="s">
        <v>8996</v>
      </c>
      <c r="C5851" s="14">
        <v>2023.0</v>
      </c>
      <c r="D5851" s="14">
        <v>74.0</v>
      </c>
      <c r="E5851" s="14">
        <v>232857.0</v>
      </c>
      <c r="F5851" s="14" t="s">
        <v>8997</v>
      </c>
      <c r="G5851" s="14" t="s">
        <v>6075</v>
      </c>
      <c r="H5851" s="14" t="s">
        <v>6073</v>
      </c>
      <c r="I5851" s="14">
        <v>0.556</v>
      </c>
      <c r="J5851" s="14">
        <v>0.515</v>
      </c>
      <c r="K5851" s="14">
        <v>0.833893012195284</v>
      </c>
      <c r="L5851" s="14">
        <v>0.0633</v>
      </c>
      <c r="M5851" s="14">
        <v>0.266</v>
      </c>
      <c r="N5851" s="14">
        <v>0.0</v>
      </c>
      <c r="O5851" s="14">
        <v>0.344</v>
      </c>
      <c r="P5851" s="14">
        <v>0.492</v>
      </c>
      <c r="Q5851" s="14">
        <v>66.96</v>
      </c>
      <c r="R5851" s="14">
        <v>1.0</v>
      </c>
      <c r="S5851" s="14">
        <v>0.0</v>
      </c>
      <c r="T5851" s="14" t="s">
        <v>103</v>
      </c>
      <c r="U5851" s="14" t="s">
        <v>68</v>
      </c>
      <c r="V5851" s="16" t="s">
        <v>54</v>
      </c>
      <c r="W5851" s="17" t="s">
        <v>251</v>
      </c>
    </row>
    <row r="5852" ht="15.75" customHeight="1">
      <c r="A5852" s="14" t="s">
        <v>13379</v>
      </c>
      <c r="B5852" s="14" t="s">
        <v>13380</v>
      </c>
      <c r="C5852" s="14">
        <v>2021.0</v>
      </c>
      <c r="D5852" s="14">
        <v>74.0</v>
      </c>
      <c r="E5852" s="14">
        <v>162802.0</v>
      </c>
      <c r="F5852" s="14" t="s">
        <v>13381</v>
      </c>
      <c r="G5852" s="14" t="s">
        <v>9603</v>
      </c>
      <c r="H5852" s="14" t="s">
        <v>13382</v>
      </c>
      <c r="I5852" s="14">
        <v>0.841</v>
      </c>
      <c r="J5852" s="14">
        <v>0.593</v>
      </c>
      <c r="K5852" s="14">
        <v>0.8066648129359257</v>
      </c>
      <c r="L5852" s="14">
        <v>0.0379</v>
      </c>
      <c r="M5852" s="14">
        <v>0.418</v>
      </c>
      <c r="N5852" s="14">
        <v>0.0</v>
      </c>
      <c r="O5852" s="14">
        <v>0.124</v>
      </c>
      <c r="P5852" s="14">
        <v>0.808</v>
      </c>
      <c r="Q5852" s="14">
        <v>124.92</v>
      </c>
      <c r="R5852" s="14">
        <v>1.0</v>
      </c>
      <c r="S5852" s="14">
        <v>1.0</v>
      </c>
      <c r="T5852" s="14" t="s">
        <v>103</v>
      </c>
      <c r="U5852" s="14" t="s">
        <v>68</v>
      </c>
      <c r="V5852" s="16" t="s">
        <v>560</v>
      </c>
      <c r="W5852" s="17" t="s">
        <v>185</v>
      </c>
    </row>
    <row r="5853" ht="15.75" customHeight="1">
      <c r="A5853" s="14" t="s">
        <v>24234</v>
      </c>
      <c r="B5853" s="14" t="s">
        <v>24235</v>
      </c>
      <c r="C5853" s="14">
        <v>2019.0</v>
      </c>
      <c r="D5853" s="14">
        <v>74.0</v>
      </c>
      <c r="E5853" s="14">
        <v>360960.0</v>
      </c>
      <c r="F5853" s="14" t="s">
        <v>9973</v>
      </c>
      <c r="G5853" s="14" t="s">
        <v>20628</v>
      </c>
      <c r="H5853" s="14" t="s">
        <v>24236</v>
      </c>
      <c r="I5853" s="14">
        <v>0.688</v>
      </c>
      <c r="J5853" s="14">
        <v>0.62</v>
      </c>
      <c r="K5853" s="14">
        <v>0.8027506256111321</v>
      </c>
      <c r="L5853" s="14">
        <v>0.22</v>
      </c>
      <c r="M5853" s="14">
        <v>0.753</v>
      </c>
      <c r="N5853" s="14">
        <v>5.32E-6</v>
      </c>
      <c r="O5853" s="14">
        <v>0.157</v>
      </c>
      <c r="P5853" s="14">
        <v>0.727</v>
      </c>
      <c r="Q5853" s="14">
        <v>170.01</v>
      </c>
      <c r="R5853" s="14">
        <v>11.0</v>
      </c>
      <c r="S5853" s="14">
        <v>0.0</v>
      </c>
      <c r="T5853" s="14" t="s">
        <v>1264</v>
      </c>
      <c r="U5853" s="14" t="s">
        <v>68</v>
      </c>
      <c r="V5853" s="16" t="s">
        <v>181</v>
      </c>
      <c r="W5853" s="17" t="s">
        <v>185</v>
      </c>
    </row>
    <row r="5854" ht="15.75" customHeight="1">
      <c r="A5854" s="14" t="s">
        <v>13385</v>
      </c>
      <c r="B5854" s="14" t="s">
        <v>13386</v>
      </c>
      <c r="C5854" s="14">
        <v>2004.0</v>
      </c>
      <c r="D5854" s="14">
        <v>74.0</v>
      </c>
      <c r="E5854" s="14">
        <v>301520.0</v>
      </c>
      <c r="F5854" s="14" t="s">
        <v>7216</v>
      </c>
      <c r="G5854" s="14" t="s">
        <v>13387</v>
      </c>
      <c r="H5854" s="14" t="s">
        <v>13388</v>
      </c>
      <c r="I5854" s="14">
        <v>0.862</v>
      </c>
      <c r="J5854" s="14">
        <v>0.479</v>
      </c>
      <c r="K5854" s="14">
        <v>0.7777254935345813</v>
      </c>
      <c r="L5854" s="14">
        <v>0.0645</v>
      </c>
      <c r="M5854" s="14">
        <v>0.0523</v>
      </c>
      <c r="N5854" s="14">
        <v>0.00126</v>
      </c>
      <c r="O5854" s="14">
        <v>0.589</v>
      </c>
      <c r="P5854" s="14">
        <v>0.924</v>
      </c>
      <c r="Q5854" s="14">
        <v>109.88</v>
      </c>
      <c r="R5854" s="14">
        <v>7.0</v>
      </c>
      <c r="S5854" s="14">
        <v>1.0</v>
      </c>
      <c r="T5854" s="14" t="s">
        <v>103</v>
      </c>
      <c r="U5854" s="14" t="s">
        <v>94</v>
      </c>
      <c r="V5854" s="16" t="s">
        <v>819</v>
      </c>
      <c r="W5854" s="17" t="s">
        <v>185</v>
      </c>
    </row>
    <row r="5855" ht="15.75" customHeight="1">
      <c r="A5855" s="14" t="s">
        <v>8998</v>
      </c>
      <c r="B5855" s="14" t="s">
        <v>9000</v>
      </c>
      <c r="C5855" s="14">
        <v>2002.0</v>
      </c>
      <c r="D5855" s="14">
        <v>74.0</v>
      </c>
      <c r="E5855" s="14">
        <v>205560.0</v>
      </c>
      <c r="F5855" s="14" t="s">
        <v>9002</v>
      </c>
      <c r="G5855" s="14" t="s">
        <v>9003</v>
      </c>
      <c r="H5855" s="14" t="s">
        <v>9004</v>
      </c>
      <c r="I5855" s="14">
        <v>0.759</v>
      </c>
      <c r="J5855" s="14">
        <v>0.678</v>
      </c>
      <c r="K5855" s="14">
        <v>0.8643723397244163</v>
      </c>
      <c r="L5855" s="14">
        <v>0.314</v>
      </c>
      <c r="M5855" s="14">
        <v>0.23</v>
      </c>
      <c r="N5855" s="14">
        <v>0.0</v>
      </c>
      <c r="O5855" s="14">
        <v>0.15</v>
      </c>
      <c r="P5855" s="14">
        <v>0.327</v>
      </c>
      <c r="Q5855" s="14">
        <v>89.64</v>
      </c>
      <c r="R5855" s="14">
        <v>9.0</v>
      </c>
      <c r="S5855" s="14">
        <v>0.0</v>
      </c>
      <c r="T5855" s="14" t="s">
        <v>103</v>
      </c>
      <c r="U5855" s="14" t="s">
        <v>94</v>
      </c>
      <c r="V5855" s="16" t="s">
        <v>45</v>
      </c>
      <c r="W5855" s="17" t="s">
        <v>251</v>
      </c>
    </row>
    <row r="5856" ht="15.75" customHeight="1">
      <c r="A5856" s="14" t="s">
        <v>9008</v>
      </c>
      <c r="B5856" s="14" t="s">
        <v>9009</v>
      </c>
      <c r="C5856" s="14">
        <v>1995.0</v>
      </c>
      <c r="D5856" s="14">
        <v>74.0</v>
      </c>
      <c r="E5856" s="14">
        <v>287826.0</v>
      </c>
      <c r="F5856" s="14" t="s">
        <v>6512</v>
      </c>
      <c r="G5856" s="14" t="s">
        <v>6513</v>
      </c>
      <c r="H5856" s="14" t="s">
        <v>9012</v>
      </c>
      <c r="I5856" s="14">
        <v>0.327</v>
      </c>
      <c r="J5856" s="14">
        <v>0.938</v>
      </c>
      <c r="K5856" s="14">
        <v>0.9052467221161157</v>
      </c>
      <c r="L5856" s="14">
        <v>0.0636</v>
      </c>
      <c r="M5856" s="14">
        <v>0.0707</v>
      </c>
      <c r="N5856" s="14">
        <v>3.79E-6</v>
      </c>
      <c r="O5856" s="14">
        <v>0.148</v>
      </c>
      <c r="P5856" s="14">
        <v>0.327</v>
      </c>
      <c r="Q5856" s="14">
        <v>162.93</v>
      </c>
      <c r="R5856" s="14">
        <v>0.0</v>
      </c>
      <c r="S5856" s="14">
        <v>1.0</v>
      </c>
      <c r="T5856" s="14" t="s">
        <v>103</v>
      </c>
      <c r="U5856" s="14" t="s">
        <v>35</v>
      </c>
      <c r="V5856" s="16" t="s">
        <v>45</v>
      </c>
      <c r="W5856" s="17" t="s">
        <v>251</v>
      </c>
    </row>
    <row r="5857" ht="15.75" customHeight="1">
      <c r="A5857" s="14" t="s">
        <v>24237</v>
      </c>
      <c r="B5857" s="14" t="s">
        <v>24238</v>
      </c>
      <c r="C5857" s="14">
        <v>1989.0</v>
      </c>
      <c r="D5857" s="14">
        <v>74.0</v>
      </c>
      <c r="E5857" s="14">
        <v>331360.0</v>
      </c>
      <c r="F5857" s="14" t="s">
        <v>5520</v>
      </c>
      <c r="G5857" s="14" t="s">
        <v>23364</v>
      </c>
      <c r="H5857" s="14" t="s">
        <v>24239</v>
      </c>
      <c r="I5857" s="14">
        <v>0.596</v>
      </c>
      <c r="J5857" s="14">
        <v>0.603</v>
      </c>
      <c r="K5857" s="14">
        <v>0.7214510298650045</v>
      </c>
      <c r="L5857" s="14">
        <v>0.0826</v>
      </c>
      <c r="M5857" s="14">
        <v>0.443</v>
      </c>
      <c r="N5857" s="14">
        <v>1.61E-5</v>
      </c>
      <c r="O5857" s="14">
        <v>0.0776</v>
      </c>
      <c r="P5857" s="14">
        <v>0.711</v>
      </c>
      <c r="Q5857" s="14">
        <v>203.83</v>
      </c>
      <c r="R5857" s="14">
        <v>11.0</v>
      </c>
      <c r="S5857" s="14">
        <v>0.0</v>
      </c>
      <c r="T5857" s="14" t="s">
        <v>1264</v>
      </c>
      <c r="U5857" s="14" t="s">
        <v>94</v>
      </c>
      <c r="V5857" s="16" t="s">
        <v>181</v>
      </c>
      <c r="W5857" s="17" t="s">
        <v>185</v>
      </c>
    </row>
    <row r="5858" ht="15.75" customHeight="1">
      <c r="A5858" s="14" t="s">
        <v>9015</v>
      </c>
      <c r="B5858" s="14" t="s">
        <v>9017</v>
      </c>
      <c r="C5858" s="14">
        <v>2018.0</v>
      </c>
      <c r="D5858" s="14">
        <v>74.0</v>
      </c>
      <c r="E5858" s="14">
        <v>214265.0</v>
      </c>
      <c r="F5858" s="14" t="s">
        <v>9018</v>
      </c>
      <c r="G5858" s="14" t="s">
        <v>7586</v>
      </c>
      <c r="H5858" s="14" t="s">
        <v>7588</v>
      </c>
      <c r="I5858" s="14">
        <v>0.783</v>
      </c>
      <c r="J5858" s="14">
        <v>0.611</v>
      </c>
      <c r="K5858" s="14">
        <v>0.8434966739921824</v>
      </c>
      <c r="L5858" s="14">
        <v>0.0695</v>
      </c>
      <c r="M5858" s="14">
        <v>0.343</v>
      </c>
      <c r="N5858" s="14">
        <v>0.0</v>
      </c>
      <c r="O5858" s="14">
        <v>0.0983</v>
      </c>
      <c r="P5858" s="14">
        <v>0.418</v>
      </c>
      <c r="Q5858" s="14">
        <v>100.05</v>
      </c>
      <c r="R5858" s="14">
        <v>7.0</v>
      </c>
      <c r="S5858" s="14">
        <v>1.0</v>
      </c>
      <c r="T5858" s="14" t="s">
        <v>103</v>
      </c>
      <c r="U5858" s="14" t="s">
        <v>94</v>
      </c>
      <c r="V5858" s="16" t="s">
        <v>54</v>
      </c>
      <c r="W5858" s="17" t="s">
        <v>251</v>
      </c>
    </row>
    <row r="5859" ht="15.75" customHeight="1">
      <c r="A5859" s="14" t="s">
        <v>24240</v>
      </c>
      <c r="B5859" s="14" t="s">
        <v>24241</v>
      </c>
      <c r="C5859" s="14">
        <v>2023.0</v>
      </c>
      <c r="D5859" s="14">
        <v>75.0</v>
      </c>
      <c r="E5859" s="14">
        <v>225480.0</v>
      </c>
      <c r="F5859" s="14" t="s">
        <v>19907</v>
      </c>
      <c r="G5859" s="14" t="s">
        <v>19908</v>
      </c>
      <c r="H5859" s="14" t="s">
        <v>23741</v>
      </c>
      <c r="I5859" s="14">
        <v>0.734</v>
      </c>
      <c r="J5859" s="14">
        <v>0.842</v>
      </c>
      <c r="K5859" s="14">
        <v>0.8727996064236991</v>
      </c>
      <c r="L5859" s="14">
        <v>0.0607</v>
      </c>
      <c r="M5859" s="14">
        <v>0.346</v>
      </c>
      <c r="N5859" s="14">
        <v>4.67E-5</v>
      </c>
      <c r="O5859" s="14">
        <v>0.358</v>
      </c>
      <c r="P5859" s="14">
        <v>0.732</v>
      </c>
      <c r="Q5859" s="14">
        <v>143.064</v>
      </c>
      <c r="R5859" s="14">
        <v>11.0</v>
      </c>
      <c r="S5859" s="14">
        <v>0.0</v>
      </c>
      <c r="T5859" s="14" t="s">
        <v>1264</v>
      </c>
      <c r="U5859" s="14" t="s">
        <v>35</v>
      </c>
      <c r="V5859" s="16" t="s">
        <v>181</v>
      </c>
      <c r="W5859" s="17" t="s">
        <v>185</v>
      </c>
    </row>
    <row r="5860" ht="15.75" customHeight="1">
      <c r="A5860" s="14" t="s">
        <v>24242</v>
      </c>
      <c r="B5860" s="14" t="s">
        <v>24243</v>
      </c>
      <c r="C5860" s="14">
        <v>2016.0</v>
      </c>
      <c r="D5860" s="14">
        <v>75.0</v>
      </c>
      <c r="E5860" s="14">
        <v>170493.0</v>
      </c>
      <c r="F5860" s="14" t="s">
        <v>6605</v>
      </c>
      <c r="G5860" s="14" t="s">
        <v>10144</v>
      </c>
      <c r="H5860" s="14" t="s">
        <v>24244</v>
      </c>
      <c r="I5860" s="14">
        <v>0.73</v>
      </c>
      <c r="J5860" s="14">
        <v>0.809</v>
      </c>
      <c r="K5860" s="14">
        <v>0.8374649754916805</v>
      </c>
      <c r="L5860" s="14">
        <v>0.0878</v>
      </c>
      <c r="M5860" s="14">
        <v>0.208</v>
      </c>
      <c r="N5860" s="14">
        <v>0.00134</v>
      </c>
      <c r="O5860" s="14">
        <v>0.0805</v>
      </c>
      <c r="P5860" s="14">
        <v>0.825</v>
      </c>
      <c r="Q5860" s="14">
        <v>101.97</v>
      </c>
      <c r="R5860" s="14">
        <v>5.0</v>
      </c>
      <c r="S5860" s="14">
        <v>0.0</v>
      </c>
      <c r="T5860" s="14" t="s">
        <v>1264</v>
      </c>
      <c r="U5860" s="14" t="s">
        <v>35</v>
      </c>
      <c r="V5860" s="16" t="s">
        <v>560</v>
      </c>
      <c r="W5860" s="17" t="s">
        <v>185</v>
      </c>
    </row>
    <row r="5861" ht="15.75" customHeight="1">
      <c r="A5861" s="14" t="s">
        <v>13390</v>
      </c>
      <c r="B5861" s="14" t="s">
        <v>13391</v>
      </c>
      <c r="C5861" s="14">
        <v>1998.0</v>
      </c>
      <c r="D5861" s="14">
        <v>75.0</v>
      </c>
      <c r="E5861" s="14">
        <v>326533.0</v>
      </c>
      <c r="F5861" s="14" t="s">
        <v>13392</v>
      </c>
      <c r="G5861" s="14" t="s">
        <v>9142</v>
      </c>
      <c r="H5861" s="14" t="s">
        <v>9143</v>
      </c>
      <c r="I5861" s="14">
        <v>0.593</v>
      </c>
      <c r="J5861" s="14">
        <v>0.619</v>
      </c>
      <c r="K5861" s="14">
        <v>0.7819177378824479</v>
      </c>
      <c r="L5861" s="14">
        <v>0.0976</v>
      </c>
      <c r="M5861" s="14">
        <v>0.118</v>
      </c>
      <c r="N5861" s="14">
        <v>0.0</v>
      </c>
      <c r="O5861" s="14">
        <v>0.484</v>
      </c>
      <c r="P5861" s="14">
        <v>0.668</v>
      </c>
      <c r="Q5861" s="14">
        <v>80.02</v>
      </c>
      <c r="R5861" s="14">
        <v>3.0</v>
      </c>
      <c r="S5861" s="14">
        <v>0.0</v>
      </c>
      <c r="T5861" s="14" t="s">
        <v>103</v>
      </c>
      <c r="U5861" s="14" t="s">
        <v>35</v>
      </c>
      <c r="V5861" s="16" t="s">
        <v>407</v>
      </c>
      <c r="W5861" s="17" t="s">
        <v>185</v>
      </c>
    </row>
    <row r="5862" ht="15.75" customHeight="1">
      <c r="A5862" s="14" t="s">
        <v>13393</v>
      </c>
      <c r="B5862" s="14" t="s">
        <v>13394</v>
      </c>
      <c r="C5862" s="14">
        <v>2009.0</v>
      </c>
      <c r="D5862" s="14">
        <v>75.0</v>
      </c>
      <c r="E5862" s="14">
        <v>239666.0</v>
      </c>
      <c r="F5862" s="14" t="s">
        <v>11661</v>
      </c>
      <c r="G5862" s="14" t="s">
        <v>13395</v>
      </c>
      <c r="H5862" s="14" t="s">
        <v>13396</v>
      </c>
      <c r="I5862" s="14">
        <v>0.438</v>
      </c>
      <c r="J5862" s="14">
        <v>0.805</v>
      </c>
      <c r="K5862" s="14">
        <v>0.8410797167916267</v>
      </c>
      <c r="L5862" s="14">
        <v>0.0624</v>
      </c>
      <c r="M5862" s="14">
        <v>0.00255</v>
      </c>
      <c r="N5862" s="14">
        <v>5.69E-5</v>
      </c>
      <c r="O5862" s="14">
        <v>0.0842</v>
      </c>
      <c r="P5862" s="14">
        <v>0.564</v>
      </c>
      <c r="Q5862" s="14">
        <v>113.25</v>
      </c>
      <c r="R5862" s="14">
        <v>8.0</v>
      </c>
      <c r="S5862" s="14">
        <v>1.0</v>
      </c>
      <c r="T5862" s="14" t="s">
        <v>103</v>
      </c>
      <c r="U5862" s="14" t="s">
        <v>35</v>
      </c>
      <c r="V5862" s="16" t="s">
        <v>333</v>
      </c>
      <c r="W5862" s="17" t="s">
        <v>185</v>
      </c>
    </row>
    <row r="5863" ht="15.75" customHeight="1">
      <c r="A5863" s="14" t="s">
        <v>9020</v>
      </c>
      <c r="B5863" s="14" t="s">
        <v>9021</v>
      </c>
      <c r="C5863" s="14">
        <v>2019.0</v>
      </c>
      <c r="D5863" s="14">
        <v>75.0</v>
      </c>
      <c r="E5863" s="14">
        <v>170746.0</v>
      </c>
      <c r="F5863" s="14" t="s">
        <v>2074</v>
      </c>
      <c r="G5863" s="14" t="s">
        <v>7685</v>
      </c>
      <c r="H5863" s="14" t="s">
        <v>9024</v>
      </c>
      <c r="I5863" s="14">
        <v>0.724</v>
      </c>
      <c r="J5863" s="14">
        <v>0.491</v>
      </c>
      <c r="K5863" s="14">
        <v>0.8456355741696654</v>
      </c>
      <c r="L5863" s="14">
        <v>0.0296</v>
      </c>
      <c r="M5863" s="14">
        <v>0.018</v>
      </c>
      <c r="N5863" s="14">
        <v>1.29E-5</v>
      </c>
      <c r="O5863" s="14">
        <v>0.0887</v>
      </c>
      <c r="P5863" s="14">
        <v>0.383</v>
      </c>
      <c r="Q5863" s="14">
        <v>105.046</v>
      </c>
      <c r="R5863" s="14">
        <v>8.0</v>
      </c>
      <c r="S5863" s="14">
        <v>1.0</v>
      </c>
      <c r="T5863" s="14" t="s">
        <v>103</v>
      </c>
      <c r="U5863" s="14" t="s">
        <v>35</v>
      </c>
      <c r="V5863" s="16" t="s">
        <v>45</v>
      </c>
      <c r="W5863" s="17" t="s">
        <v>251</v>
      </c>
    </row>
    <row r="5864" ht="15.75" customHeight="1">
      <c r="A5864" s="14" t="s">
        <v>9028</v>
      </c>
      <c r="B5864" s="14" t="s">
        <v>9029</v>
      </c>
      <c r="C5864" s="14">
        <v>2017.0</v>
      </c>
      <c r="D5864" s="14">
        <v>75.0</v>
      </c>
      <c r="E5864" s="14">
        <v>217440.0</v>
      </c>
      <c r="F5864" s="14" t="s">
        <v>3730</v>
      </c>
      <c r="G5864" s="14" t="s">
        <v>9031</v>
      </c>
      <c r="H5864" s="14" t="s">
        <v>9029</v>
      </c>
      <c r="I5864" s="14">
        <v>0.684</v>
      </c>
      <c r="J5864" s="14">
        <v>0.619</v>
      </c>
      <c r="K5864" s="14">
        <v>0.8246529634285575</v>
      </c>
      <c r="L5864" s="14">
        <v>0.0386</v>
      </c>
      <c r="M5864" s="14">
        <v>0.0716</v>
      </c>
      <c r="N5864" s="14">
        <v>0.0</v>
      </c>
      <c r="O5864" s="14">
        <v>0.122</v>
      </c>
      <c r="P5864" s="14">
        <v>0.284</v>
      </c>
      <c r="Q5864" s="14">
        <v>125.046</v>
      </c>
      <c r="R5864" s="14">
        <v>10.0</v>
      </c>
      <c r="S5864" s="14">
        <v>1.0</v>
      </c>
      <c r="T5864" s="14" t="s">
        <v>103</v>
      </c>
      <c r="U5864" s="14" t="s">
        <v>68</v>
      </c>
      <c r="V5864" s="16" t="s">
        <v>36</v>
      </c>
      <c r="W5864" s="17" t="s">
        <v>251</v>
      </c>
    </row>
    <row r="5865" ht="15.75" customHeight="1">
      <c r="A5865" s="14" t="s">
        <v>13398</v>
      </c>
      <c r="B5865" s="14" t="s">
        <v>13399</v>
      </c>
      <c r="C5865" s="14">
        <v>2021.0</v>
      </c>
      <c r="D5865" s="14">
        <v>75.0</v>
      </c>
      <c r="E5865" s="14">
        <v>173381.0</v>
      </c>
      <c r="F5865" s="14" t="s">
        <v>1267</v>
      </c>
      <c r="G5865" s="14" t="s">
        <v>7678</v>
      </c>
      <c r="H5865" s="14" t="s">
        <v>13400</v>
      </c>
      <c r="I5865" s="14">
        <v>0.728</v>
      </c>
      <c r="J5865" s="14">
        <v>0.783</v>
      </c>
      <c r="K5865" s="14">
        <v>0.8798579770093929</v>
      </c>
      <c r="L5865" s="14">
        <v>0.266</v>
      </c>
      <c r="M5865" s="14">
        <v>0.237</v>
      </c>
      <c r="N5865" s="14">
        <v>0.0</v>
      </c>
      <c r="O5865" s="14">
        <v>0.434</v>
      </c>
      <c r="P5865" s="14">
        <v>0.555</v>
      </c>
      <c r="Q5865" s="14">
        <v>77.011</v>
      </c>
      <c r="R5865" s="14">
        <v>11.0</v>
      </c>
      <c r="S5865" s="14">
        <v>0.0</v>
      </c>
      <c r="T5865" s="14" t="s">
        <v>103</v>
      </c>
      <c r="U5865" s="14" t="s">
        <v>35</v>
      </c>
      <c r="V5865" s="16" t="s">
        <v>333</v>
      </c>
      <c r="W5865" s="17" t="s">
        <v>185</v>
      </c>
    </row>
    <row r="5866" ht="15.75" customHeight="1">
      <c r="A5866" s="14" t="s">
        <v>9035</v>
      </c>
      <c r="B5866" s="14" t="s">
        <v>9036</v>
      </c>
      <c r="C5866" s="14">
        <v>2022.0</v>
      </c>
      <c r="D5866" s="14">
        <v>75.0</v>
      </c>
      <c r="E5866" s="14">
        <v>174782.0</v>
      </c>
      <c r="F5866" s="14" t="s">
        <v>6605</v>
      </c>
      <c r="G5866" s="14" t="s">
        <v>6831</v>
      </c>
      <c r="H5866" s="14" t="s">
        <v>9037</v>
      </c>
      <c r="I5866" s="14">
        <v>0.604</v>
      </c>
      <c r="J5866" s="14">
        <v>0.375</v>
      </c>
      <c r="K5866" s="14">
        <v>0.7255791072075466</v>
      </c>
      <c r="L5866" s="14">
        <v>0.0633</v>
      </c>
      <c r="M5866" s="14">
        <v>0.71</v>
      </c>
      <c r="N5866" s="14">
        <v>5.87E-5</v>
      </c>
      <c r="O5866" s="14">
        <v>0.116</v>
      </c>
      <c r="P5866" s="14">
        <v>0.203</v>
      </c>
      <c r="Q5866" s="14">
        <v>137.651</v>
      </c>
      <c r="R5866" s="14">
        <v>0.0</v>
      </c>
      <c r="S5866" s="14">
        <v>1.0</v>
      </c>
      <c r="T5866" s="14" t="s">
        <v>103</v>
      </c>
      <c r="U5866" s="14" t="s">
        <v>35</v>
      </c>
      <c r="V5866" s="16" t="s">
        <v>36</v>
      </c>
      <c r="W5866" s="17" t="s">
        <v>251</v>
      </c>
    </row>
    <row r="5867" ht="15.75" customHeight="1">
      <c r="A5867" s="14" t="s">
        <v>13401</v>
      </c>
      <c r="B5867" s="14" t="s">
        <v>9618</v>
      </c>
      <c r="C5867" s="14">
        <v>2004.0</v>
      </c>
      <c r="D5867" s="14">
        <v>75.0</v>
      </c>
      <c r="E5867" s="14">
        <v>249120.0</v>
      </c>
      <c r="F5867" s="14" t="s">
        <v>2118</v>
      </c>
      <c r="G5867" s="14" t="s">
        <v>13404</v>
      </c>
      <c r="H5867" s="14" t="s">
        <v>13405</v>
      </c>
      <c r="I5867" s="14">
        <v>0.686</v>
      </c>
      <c r="J5867" s="14">
        <v>0.588</v>
      </c>
      <c r="K5867" s="14">
        <v>0.7960344790538354</v>
      </c>
      <c r="L5867" s="14">
        <v>0.0554</v>
      </c>
      <c r="M5867" s="14">
        <v>0.178</v>
      </c>
      <c r="N5867" s="14">
        <v>0.0</v>
      </c>
      <c r="O5867" s="14">
        <v>0.0954</v>
      </c>
      <c r="P5867" s="14">
        <v>0.617</v>
      </c>
      <c r="Q5867" s="14">
        <v>94.519</v>
      </c>
      <c r="R5867" s="14">
        <v>7.0</v>
      </c>
      <c r="S5867" s="14">
        <v>0.0</v>
      </c>
      <c r="T5867" s="14" t="s">
        <v>103</v>
      </c>
      <c r="U5867" s="14" t="s">
        <v>35</v>
      </c>
      <c r="V5867" s="16" t="s">
        <v>407</v>
      </c>
      <c r="W5867" s="17" t="s">
        <v>185</v>
      </c>
    </row>
    <row r="5868" ht="15.75" customHeight="1">
      <c r="A5868" s="14" t="s">
        <v>9040</v>
      </c>
      <c r="B5868" s="14" t="s">
        <v>9041</v>
      </c>
      <c r="C5868" s="14">
        <v>2002.0</v>
      </c>
      <c r="D5868" s="14">
        <v>75.0</v>
      </c>
      <c r="E5868" s="14">
        <v>339546.0</v>
      </c>
      <c r="F5868" s="14" t="s">
        <v>9043</v>
      </c>
      <c r="G5868" s="14" t="s">
        <v>9044</v>
      </c>
      <c r="H5868" s="14" t="s">
        <v>9045</v>
      </c>
      <c r="I5868" s="14">
        <v>0.668</v>
      </c>
      <c r="J5868" s="14">
        <v>0.824</v>
      </c>
      <c r="K5868" s="14">
        <v>0.8854191174708486</v>
      </c>
      <c r="L5868" s="14">
        <v>0.137</v>
      </c>
      <c r="M5868" s="14">
        <v>0.0017</v>
      </c>
      <c r="N5868" s="14">
        <v>3.05E-6</v>
      </c>
      <c r="O5868" s="14">
        <v>0.0426</v>
      </c>
      <c r="P5868" s="14">
        <v>0.185</v>
      </c>
      <c r="Q5868" s="14">
        <v>163.961</v>
      </c>
      <c r="R5868" s="14">
        <v>5.0</v>
      </c>
      <c r="S5868" s="14">
        <v>0.0</v>
      </c>
      <c r="T5868" s="14" t="s">
        <v>103</v>
      </c>
      <c r="U5868" s="14" t="s">
        <v>35</v>
      </c>
      <c r="V5868" s="16" t="s">
        <v>58</v>
      </c>
      <c r="W5868" s="17" t="s">
        <v>251</v>
      </c>
    </row>
    <row r="5869" ht="15.75" customHeight="1">
      <c r="A5869" s="14" t="s">
        <v>9048</v>
      </c>
      <c r="B5869" s="14" t="s">
        <v>5511</v>
      </c>
      <c r="C5869" s="14">
        <v>2017.0</v>
      </c>
      <c r="D5869" s="14">
        <v>75.0</v>
      </c>
      <c r="E5869" s="14">
        <v>207520.0</v>
      </c>
      <c r="F5869" s="14" t="s">
        <v>3108</v>
      </c>
      <c r="G5869" s="14" t="s">
        <v>6756</v>
      </c>
      <c r="H5869" s="14" t="s">
        <v>7439</v>
      </c>
      <c r="I5869" s="14">
        <v>0.522</v>
      </c>
      <c r="J5869" s="14">
        <v>0.385</v>
      </c>
      <c r="K5869" s="14">
        <v>0.8171668128073671</v>
      </c>
      <c r="L5869" s="14">
        <v>0.0288</v>
      </c>
      <c r="M5869" s="14">
        <v>0.536</v>
      </c>
      <c r="N5869" s="14">
        <v>0.0</v>
      </c>
      <c r="O5869" s="14">
        <v>0.135</v>
      </c>
      <c r="P5869" s="14">
        <v>0.236</v>
      </c>
      <c r="Q5869" s="14">
        <v>89.792</v>
      </c>
      <c r="R5869" s="14">
        <v>0.0</v>
      </c>
      <c r="S5869" s="14">
        <v>1.0</v>
      </c>
      <c r="T5869" s="14" t="s">
        <v>103</v>
      </c>
      <c r="U5869" s="14" t="s">
        <v>35</v>
      </c>
      <c r="V5869" s="16" t="s">
        <v>36</v>
      </c>
      <c r="W5869" s="17" t="s">
        <v>251</v>
      </c>
    </row>
    <row r="5870" ht="15.75" customHeight="1">
      <c r="A5870" s="14" t="s">
        <v>13406</v>
      </c>
      <c r="B5870" s="14" t="s">
        <v>13407</v>
      </c>
      <c r="C5870" s="14">
        <v>1986.0</v>
      </c>
      <c r="D5870" s="14">
        <v>75.0</v>
      </c>
      <c r="E5870" s="14">
        <v>222666.0</v>
      </c>
      <c r="F5870" s="14" t="s">
        <v>12818</v>
      </c>
      <c r="G5870" s="14" t="s">
        <v>12819</v>
      </c>
      <c r="H5870" s="14" t="s">
        <v>13409</v>
      </c>
      <c r="I5870" s="14">
        <v>0.783</v>
      </c>
      <c r="J5870" s="14">
        <v>0.836</v>
      </c>
      <c r="K5870" s="14">
        <v>0.7772121574919854</v>
      </c>
      <c r="L5870" s="14">
        <v>0.0486</v>
      </c>
      <c r="M5870" s="14">
        <v>0.396</v>
      </c>
      <c r="N5870" s="14">
        <v>0.0236</v>
      </c>
      <c r="O5870" s="14">
        <v>0.135</v>
      </c>
      <c r="P5870" s="14">
        <v>0.831</v>
      </c>
      <c r="Q5870" s="14">
        <v>108.966</v>
      </c>
      <c r="R5870" s="14">
        <v>0.0</v>
      </c>
      <c r="S5870" s="14">
        <v>0.0</v>
      </c>
      <c r="T5870" s="14" t="s">
        <v>103</v>
      </c>
      <c r="U5870" s="14" t="s">
        <v>68</v>
      </c>
      <c r="V5870" s="16" t="s">
        <v>560</v>
      </c>
      <c r="W5870" s="17" t="s">
        <v>185</v>
      </c>
    </row>
    <row r="5871" ht="15.75" customHeight="1">
      <c r="A5871" s="14" t="s">
        <v>13410</v>
      </c>
      <c r="B5871" s="14" t="s">
        <v>13411</v>
      </c>
      <c r="C5871" s="14">
        <v>1984.0</v>
      </c>
      <c r="D5871" s="14">
        <v>75.0</v>
      </c>
      <c r="E5871" s="14">
        <v>348226.0</v>
      </c>
      <c r="F5871" s="14" t="s">
        <v>7815</v>
      </c>
      <c r="G5871" s="14" t="s">
        <v>7419</v>
      </c>
      <c r="H5871" s="14" t="s">
        <v>13413</v>
      </c>
      <c r="I5871" s="14">
        <v>0.744</v>
      </c>
      <c r="J5871" s="14">
        <v>0.502</v>
      </c>
      <c r="K5871" s="14">
        <v>0.8093812161613292</v>
      </c>
      <c r="L5871" s="14">
        <v>0.0359</v>
      </c>
      <c r="M5871" s="14">
        <v>0.183</v>
      </c>
      <c r="N5871" s="14">
        <v>2.28E-4</v>
      </c>
      <c r="O5871" s="14">
        <v>0.189</v>
      </c>
      <c r="P5871" s="14">
        <v>0.66</v>
      </c>
      <c r="Q5871" s="14">
        <v>112.344</v>
      </c>
      <c r="R5871" s="14">
        <v>5.0</v>
      </c>
      <c r="S5871" s="14">
        <v>1.0</v>
      </c>
      <c r="T5871" s="14" t="s">
        <v>103</v>
      </c>
      <c r="U5871" s="14" t="s">
        <v>35</v>
      </c>
      <c r="V5871" s="16" t="s">
        <v>407</v>
      </c>
      <c r="W5871" s="17" t="s">
        <v>185</v>
      </c>
    </row>
    <row r="5872" ht="15.75" customHeight="1">
      <c r="A5872" s="14" t="s">
        <v>13415</v>
      </c>
      <c r="B5872" s="14" t="s">
        <v>13416</v>
      </c>
      <c r="C5872" s="14">
        <v>2023.0</v>
      </c>
      <c r="D5872" s="14">
        <v>75.0</v>
      </c>
      <c r="E5872" s="14">
        <v>194857.0</v>
      </c>
      <c r="F5872" s="14" t="s">
        <v>7495</v>
      </c>
      <c r="G5872" s="14" t="s">
        <v>7497</v>
      </c>
      <c r="H5872" s="14" t="s">
        <v>13416</v>
      </c>
      <c r="I5872" s="14">
        <v>0.728</v>
      </c>
      <c r="J5872" s="14">
        <v>0.494</v>
      </c>
      <c r="K5872" s="14">
        <v>0.7685496117731794</v>
      </c>
      <c r="L5872" s="14">
        <v>0.0256</v>
      </c>
      <c r="M5872" s="14">
        <v>0.516</v>
      </c>
      <c r="N5872" s="14">
        <v>0.00384</v>
      </c>
      <c r="O5872" s="14">
        <v>0.0759</v>
      </c>
      <c r="P5872" s="14">
        <v>0.558</v>
      </c>
      <c r="Q5872" s="14">
        <v>105.007</v>
      </c>
      <c r="R5872" s="14">
        <v>6.0</v>
      </c>
      <c r="S5872" s="14">
        <v>0.0</v>
      </c>
      <c r="T5872" s="14" t="s">
        <v>104</v>
      </c>
      <c r="U5872" s="14" t="s">
        <v>68</v>
      </c>
      <c r="V5872" s="16" t="s">
        <v>333</v>
      </c>
      <c r="W5872" s="17" t="s">
        <v>185</v>
      </c>
    </row>
    <row r="5873" ht="15.75" customHeight="1">
      <c r="A5873" s="14" t="s">
        <v>9053</v>
      </c>
      <c r="B5873" s="14" t="s">
        <v>9055</v>
      </c>
      <c r="C5873" s="14">
        <v>2017.0</v>
      </c>
      <c r="D5873" s="14">
        <v>75.0</v>
      </c>
      <c r="E5873" s="14">
        <v>260590.0</v>
      </c>
      <c r="F5873" s="14" t="s">
        <v>3852</v>
      </c>
      <c r="G5873" s="14" t="s">
        <v>1585</v>
      </c>
      <c r="H5873" s="14" t="s">
        <v>6907</v>
      </c>
      <c r="I5873" s="14">
        <v>0.572</v>
      </c>
      <c r="J5873" s="14">
        <v>0.541</v>
      </c>
      <c r="K5873" s="14">
        <v>0.836523859413588</v>
      </c>
      <c r="L5873" s="14">
        <v>0.0245</v>
      </c>
      <c r="M5873" s="14">
        <v>0.759</v>
      </c>
      <c r="N5873" s="14">
        <v>0.0</v>
      </c>
      <c r="O5873" s="14">
        <v>0.111</v>
      </c>
      <c r="P5873" s="14">
        <v>0.266</v>
      </c>
      <c r="Q5873" s="14">
        <v>87.01</v>
      </c>
      <c r="R5873" s="14">
        <v>5.0</v>
      </c>
      <c r="S5873" s="14">
        <v>1.0</v>
      </c>
      <c r="T5873" s="14" t="s">
        <v>104</v>
      </c>
      <c r="U5873" s="14" t="s">
        <v>35</v>
      </c>
      <c r="V5873" s="16" t="s">
        <v>36</v>
      </c>
      <c r="W5873" s="17" t="s">
        <v>251</v>
      </c>
    </row>
    <row r="5874" ht="15.75" customHeight="1">
      <c r="A5874" s="14" t="s">
        <v>13419</v>
      </c>
      <c r="B5874" s="14" t="s">
        <v>9346</v>
      </c>
      <c r="C5874" s="14">
        <v>2009.0</v>
      </c>
      <c r="D5874" s="14">
        <v>75.0</v>
      </c>
      <c r="E5874" s="14">
        <v>329386.0</v>
      </c>
      <c r="F5874" s="14" t="s">
        <v>880</v>
      </c>
      <c r="G5874" s="14" t="s">
        <v>1822</v>
      </c>
      <c r="H5874" s="14" t="s">
        <v>13101</v>
      </c>
      <c r="I5874" s="14">
        <v>0.59</v>
      </c>
      <c r="J5874" s="14">
        <v>0.859</v>
      </c>
      <c r="K5874" s="14">
        <v>0.8674309669782169</v>
      </c>
      <c r="L5874" s="14">
        <v>0.0416</v>
      </c>
      <c r="M5874" s="14">
        <v>0.633</v>
      </c>
      <c r="N5874" s="14">
        <v>0.0</v>
      </c>
      <c r="O5874" s="14">
        <v>0.286</v>
      </c>
      <c r="P5874" s="14">
        <v>0.634</v>
      </c>
      <c r="Q5874" s="14">
        <v>149.966</v>
      </c>
      <c r="R5874" s="14">
        <v>2.0</v>
      </c>
      <c r="S5874" s="14">
        <v>0.0</v>
      </c>
      <c r="T5874" s="14" t="s">
        <v>104</v>
      </c>
      <c r="U5874" s="14" t="s">
        <v>68</v>
      </c>
      <c r="V5874" s="16" t="s">
        <v>407</v>
      </c>
      <c r="W5874" s="17" t="s">
        <v>185</v>
      </c>
    </row>
    <row r="5875" ht="15.75" customHeight="1">
      <c r="A5875" s="14" t="s">
        <v>13422</v>
      </c>
      <c r="B5875" s="14" t="s">
        <v>13423</v>
      </c>
      <c r="C5875" s="14">
        <v>2025.0</v>
      </c>
      <c r="D5875" s="14">
        <v>75.0</v>
      </c>
      <c r="E5875" s="14">
        <v>199071.0</v>
      </c>
      <c r="F5875" s="14" t="s">
        <v>2503</v>
      </c>
      <c r="G5875" s="14" t="s">
        <v>6397</v>
      </c>
      <c r="H5875" s="14" t="s">
        <v>13423</v>
      </c>
      <c r="I5875" s="14">
        <v>0.729</v>
      </c>
      <c r="J5875" s="14">
        <v>0.896</v>
      </c>
      <c r="K5875" s="14">
        <v>0.8825957692365711</v>
      </c>
      <c r="L5875" s="14">
        <v>0.128</v>
      </c>
      <c r="M5875" s="14">
        <v>0.0947</v>
      </c>
      <c r="N5875" s="14">
        <v>0.0</v>
      </c>
      <c r="O5875" s="14">
        <v>0.0919</v>
      </c>
      <c r="P5875" s="14">
        <v>0.6</v>
      </c>
      <c r="Q5875" s="14">
        <v>140.023</v>
      </c>
      <c r="R5875" s="14">
        <v>0.0</v>
      </c>
      <c r="S5875" s="14">
        <v>1.0</v>
      </c>
      <c r="T5875" s="14" t="s">
        <v>104</v>
      </c>
      <c r="U5875" s="14" t="s">
        <v>35</v>
      </c>
      <c r="V5875" s="16" t="s">
        <v>407</v>
      </c>
      <c r="W5875" s="17" t="s">
        <v>185</v>
      </c>
    </row>
    <row r="5876" ht="15.75" customHeight="1">
      <c r="A5876" s="14" t="s">
        <v>13425</v>
      </c>
      <c r="B5876" s="14" t="s">
        <v>13427</v>
      </c>
      <c r="C5876" s="14">
        <v>2011.0</v>
      </c>
      <c r="D5876" s="14">
        <v>75.0</v>
      </c>
      <c r="E5876" s="14">
        <v>227091.0</v>
      </c>
      <c r="F5876" s="14" t="s">
        <v>1629</v>
      </c>
      <c r="G5876" s="14" t="s">
        <v>3165</v>
      </c>
      <c r="H5876" s="14" t="s">
        <v>13428</v>
      </c>
      <c r="I5876" s="14">
        <v>0.742</v>
      </c>
      <c r="J5876" s="14">
        <v>0.879</v>
      </c>
      <c r="K5876" s="14">
        <v>0.8830663272756174</v>
      </c>
      <c r="L5876" s="14">
        <v>0.0328</v>
      </c>
      <c r="M5876" s="14">
        <v>0.0696</v>
      </c>
      <c r="N5876" s="14">
        <v>7.17E-6</v>
      </c>
      <c r="O5876" s="14">
        <v>0.0981</v>
      </c>
      <c r="P5876" s="14">
        <v>0.936</v>
      </c>
      <c r="Q5876" s="14">
        <v>133.946</v>
      </c>
      <c r="R5876" s="14">
        <v>0.0</v>
      </c>
      <c r="S5876" s="14">
        <v>0.0</v>
      </c>
      <c r="T5876" s="14" t="s">
        <v>104</v>
      </c>
      <c r="U5876" s="14" t="s">
        <v>35</v>
      </c>
      <c r="V5876" s="16" t="s">
        <v>819</v>
      </c>
      <c r="W5876" s="17" t="s">
        <v>185</v>
      </c>
    </row>
    <row r="5877" ht="15.75" customHeight="1">
      <c r="A5877" s="14" t="s">
        <v>13429</v>
      </c>
      <c r="B5877" s="14" t="s">
        <v>13430</v>
      </c>
      <c r="C5877" s="14">
        <v>2007.0</v>
      </c>
      <c r="D5877" s="14">
        <v>75.0</v>
      </c>
      <c r="E5877" s="14">
        <v>241668.0</v>
      </c>
      <c r="F5877" s="14" t="s">
        <v>1629</v>
      </c>
      <c r="G5877" s="14" t="s">
        <v>3165</v>
      </c>
      <c r="H5877" s="14" t="s">
        <v>8287</v>
      </c>
      <c r="I5877" s="14">
        <v>0.697</v>
      </c>
      <c r="J5877" s="14">
        <v>0.438</v>
      </c>
      <c r="K5877" s="14">
        <v>0.794580026933147</v>
      </c>
      <c r="L5877" s="14">
        <v>0.0289</v>
      </c>
      <c r="M5877" s="14">
        <v>0.397</v>
      </c>
      <c r="N5877" s="14">
        <v>0.0</v>
      </c>
      <c r="O5877" s="14">
        <v>0.293</v>
      </c>
      <c r="P5877" s="14">
        <v>0.58</v>
      </c>
      <c r="Q5877" s="14">
        <v>117.954</v>
      </c>
      <c r="R5877" s="14">
        <v>8.0</v>
      </c>
      <c r="S5877" s="14">
        <v>1.0</v>
      </c>
      <c r="T5877" s="14" t="s">
        <v>104</v>
      </c>
      <c r="U5877" s="14" t="s">
        <v>35</v>
      </c>
      <c r="V5877" s="16" t="s">
        <v>333</v>
      </c>
      <c r="W5877" s="17" t="s">
        <v>185</v>
      </c>
    </row>
    <row r="5878" ht="15.75" customHeight="1">
      <c r="A5878" s="14" t="s">
        <v>13432</v>
      </c>
      <c r="B5878" s="14" t="s">
        <v>13433</v>
      </c>
      <c r="C5878" s="14">
        <v>2008.0</v>
      </c>
      <c r="D5878" s="14">
        <v>75.0</v>
      </c>
      <c r="E5878" s="14">
        <v>333583.0</v>
      </c>
      <c r="F5878" s="14" t="s">
        <v>1629</v>
      </c>
      <c r="G5878" s="14" t="s">
        <v>3165</v>
      </c>
      <c r="H5878" s="14" t="s">
        <v>11609</v>
      </c>
      <c r="I5878" s="14">
        <v>0.404</v>
      </c>
      <c r="J5878" s="14">
        <v>0.634</v>
      </c>
      <c r="K5878" s="14">
        <v>0.8465980792495328</v>
      </c>
      <c r="L5878" s="14">
        <v>0.0398</v>
      </c>
      <c r="M5878" s="14">
        <v>0.411</v>
      </c>
      <c r="N5878" s="14">
        <v>5.26E-4</v>
      </c>
      <c r="O5878" s="14">
        <v>0.106</v>
      </c>
      <c r="P5878" s="14">
        <v>0.702</v>
      </c>
      <c r="Q5878" s="14">
        <v>78.508</v>
      </c>
      <c r="R5878" s="14">
        <v>8.0</v>
      </c>
      <c r="S5878" s="14">
        <v>1.0</v>
      </c>
      <c r="T5878" s="14" t="s">
        <v>104</v>
      </c>
      <c r="U5878" s="14" t="s">
        <v>94</v>
      </c>
      <c r="V5878" s="16" t="s">
        <v>181</v>
      </c>
      <c r="W5878" s="17" t="s">
        <v>185</v>
      </c>
    </row>
    <row r="5879" ht="15.75" customHeight="1">
      <c r="A5879" s="14" t="s">
        <v>24245</v>
      </c>
      <c r="B5879" s="14" t="s">
        <v>23356</v>
      </c>
      <c r="C5879" s="14">
        <v>2019.0</v>
      </c>
      <c r="D5879" s="14">
        <v>75.0</v>
      </c>
      <c r="E5879" s="14">
        <v>203186.0</v>
      </c>
      <c r="F5879" s="14" t="s">
        <v>6605</v>
      </c>
      <c r="G5879" s="14" t="s">
        <v>9252</v>
      </c>
      <c r="H5879" s="14" t="s">
        <v>23602</v>
      </c>
      <c r="I5879" s="14">
        <v>0.746</v>
      </c>
      <c r="J5879" s="14">
        <v>0.836</v>
      </c>
      <c r="K5879" s="14">
        <v>0.8817402091655779</v>
      </c>
      <c r="L5879" s="14">
        <v>0.0445</v>
      </c>
      <c r="M5879" s="14">
        <v>0.145</v>
      </c>
      <c r="N5879" s="14">
        <v>0.00291</v>
      </c>
      <c r="O5879" s="14">
        <v>0.116</v>
      </c>
      <c r="P5879" s="14">
        <v>0.874</v>
      </c>
      <c r="Q5879" s="14">
        <v>96.993</v>
      </c>
      <c r="R5879" s="14">
        <v>5.0</v>
      </c>
      <c r="S5879" s="14">
        <v>0.0</v>
      </c>
      <c r="T5879" s="14" t="s">
        <v>1264</v>
      </c>
      <c r="U5879" s="14" t="s">
        <v>35</v>
      </c>
      <c r="V5879" s="16" t="s">
        <v>560</v>
      </c>
      <c r="W5879" s="17" t="s">
        <v>185</v>
      </c>
    </row>
    <row r="5880" ht="15.75" customHeight="1">
      <c r="A5880" s="14" t="s">
        <v>24246</v>
      </c>
      <c r="B5880" s="14" t="s">
        <v>24247</v>
      </c>
      <c r="C5880" s="14">
        <v>2019.0</v>
      </c>
      <c r="D5880" s="14">
        <v>75.0</v>
      </c>
      <c r="E5880" s="14">
        <v>135914.0</v>
      </c>
      <c r="F5880" s="14" t="s">
        <v>22331</v>
      </c>
      <c r="G5880" s="14" t="s">
        <v>24248</v>
      </c>
      <c r="H5880" s="14" t="s">
        <v>24247</v>
      </c>
      <c r="I5880" s="14">
        <v>0.692</v>
      </c>
      <c r="J5880" s="14">
        <v>0.739</v>
      </c>
      <c r="K5880" s="14">
        <v>0.8554317369825374</v>
      </c>
      <c r="L5880" s="14">
        <v>0.111</v>
      </c>
      <c r="M5880" s="14">
        <v>0.236</v>
      </c>
      <c r="N5880" s="14">
        <v>1.47E-4</v>
      </c>
      <c r="O5880" s="14">
        <v>0.111</v>
      </c>
      <c r="P5880" s="14">
        <v>0.473</v>
      </c>
      <c r="Q5880" s="14">
        <v>106.413</v>
      </c>
      <c r="R5880" s="14">
        <v>0.0</v>
      </c>
      <c r="S5880" s="14">
        <v>1.0</v>
      </c>
      <c r="T5880" s="14" t="s">
        <v>1264</v>
      </c>
      <c r="U5880" s="14" t="s">
        <v>35</v>
      </c>
      <c r="V5880" s="16" t="s">
        <v>54</v>
      </c>
      <c r="W5880" s="17" t="s">
        <v>251</v>
      </c>
    </row>
    <row r="5881" ht="15.75" customHeight="1">
      <c r="A5881" s="14" t="s">
        <v>24249</v>
      </c>
      <c r="B5881" s="14" t="s">
        <v>24250</v>
      </c>
      <c r="C5881" s="14">
        <v>2022.0</v>
      </c>
      <c r="D5881" s="14">
        <v>75.0</v>
      </c>
      <c r="E5881" s="14">
        <v>219000.0</v>
      </c>
      <c r="F5881" s="14" t="s">
        <v>24251</v>
      </c>
      <c r="G5881" s="14" t="s">
        <v>24252</v>
      </c>
      <c r="H5881" s="14" t="s">
        <v>24253</v>
      </c>
      <c r="I5881" s="14">
        <v>0.921</v>
      </c>
      <c r="J5881" s="14">
        <v>0.927</v>
      </c>
      <c r="K5881" s="14">
        <v>0.9097811904923796</v>
      </c>
      <c r="L5881" s="14">
        <v>0.104</v>
      </c>
      <c r="M5881" s="14">
        <v>0.284</v>
      </c>
      <c r="N5881" s="14">
        <v>0.0033</v>
      </c>
      <c r="O5881" s="14">
        <v>0.72</v>
      </c>
      <c r="P5881" s="14">
        <v>0.797</v>
      </c>
      <c r="Q5881" s="14">
        <v>129.971</v>
      </c>
      <c r="R5881" s="14">
        <v>11.0</v>
      </c>
      <c r="S5881" s="14">
        <v>1.0</v>
      </c>
      <c r="T5881" s="14" t="s">
        <v>1264</v>
      </c>
      <c r="U5881" s="14" t="s">
        <v>35</v>
      </c>
      <c r="V5881" s="16" t="s">
        <v>181</v>
      </c>
      <c r="W5881" s="17" t="s">
        <v>185</v>
      </c>
    </row>
    <row r="5882" ht="15.75" customHeight="1">
      <c r="A5882" s="14" t="s">
        <v>24254</v>
      </c>
      <c r="B5882" s="14" t="s">
        <v>24255</v>
      </c>
      <c r="C5882" s="14">
        <v>2008.0</v>
      </c>
      <c r="D5882" s="14">
        <v>75.0</v>
      </c>
      <c r="E5882" s="14">
        <v>239920.0</v>
      </c>
      <c r="F5882" s="14" t="s">
        <v>6605</v>
      </c>
      <c r="G5882" s="14" t="s">
        <v>6606</v>
      </c>
      <c r="H5882" s="14" t="s">
        <v>16888</v>
      </c>
      <c r="I5882" s="14">
        <v>0.703</v>
      </c>
      <c r="J5882" s="14">
        <v>0.909</v>
      </c>
      <c r="K5882" s="14">
        <v>0.8791735289525983</v>
      </c>
      <c r="L5882" s="14">
        <v>0.0358</v>
      </c>
      <c r="M5882" s="14">
        <v>0.216</v>
      </c>
      <c r="N5882" s="14">
        <v>1.57E-6</v>
      </c>
      <c r="O5882" s="14">
        <v>0.162</v>
      </c>
      <c r="P5882" s="14">
        <v>0.777</v>
      </c>
      <c r="Q5882" s="14">
        <v>97.982</v>
      </c>
      <c r="R5882" s="14">
        <v>4.0</v>
      </c>
      <c r="S5882" s="14">
        <v>0.0</v>
      </c>
      <c r="T5882" s="14" t="s">
        <v>1264</v>
      </c>
      <c r="U5882" s="14" t="s">
        <v>35</v>
      </c>
      <c r="V5882" s="16" t="s">
        <v>181</v>
      </c>
      <c r="W5882" s="17" t="s">
        <v>185</v>
      </c>
    </row>
    <row r="5883" ht="15.75" customHeight="1">
      <c r="A5883" s="14" t="s">
        <v>24256</v>
      </c>
      <c r="B5883" s="14" t="s">
        <v>24257</v>
      </c>
      <c r="C5883" s="14">
        <v>2004.0</v>
      </c>
      <c r="D5883" s="14">
        <v>75.0</v>
      </c>
      <c r="E5883" s="14">
        <v>170240.0</v>
      </c>
      <c r="F5883" s="14" t="s">
        <v>6605</v>
      </c>
      <c r="G5883" s="14" t="s">
        <v>6606</v>
      </c>
      <c r="H5883" s="14" t="s">
        <v>6607</v>
      </c>
      <c r="I5883" s="14">
        <v>0.787</v>
      </c>
      <c r="J5883" s="14">
        <v>0.835</v>
      </c>
      <c r="K5883" s="14">
        <v>0.849571150496234</v>
      </c>
      <c r="L5883" s="14">
        <v>0.0614</v>
      </c>
      <c r="M5883" s="14">
        <v>0.0772</v>
      </c>
      <c r="N5883" s="14">
        <v>1.12E-4</v>
      </c>
      <c r="O5883" s="14">
        <v>0.0712</v>
      </c>
      <c r="P5883" s="14">
        <v>0.78</v>
      </c>
      <c r="Q5883" s="14">
        <v>95.966</v>
      </c>
      <c r="R5883" s="14">
        <v>8.0</v>
      </c>
      <c r="S5883" s="14">
        <v>0.0</v>
      </c>
      <c r="T5883" s="14" t="s">
        <v>1264</v>
      </c>
      <c r="U5883" s="14" t="s">
        <v>35</v>
      </c>
      <c r="V5883" s="16" t="s">
        <v>181</v>
      </c>
      <c r="W5883" s="17" t="s">
        <v>185</v>
      </c>
    </row>
    <row r="5884" ht="15.75" customHeight="1">
      <c r="A5884" s="14" t="s">
        <v>24258</v>
      </c>
      <c r="B5884" s="14" t="s">
        <v>24259</v>
      </c>
      <c r="C5884" s="14">
        <v>2010.0</v>
      </c>
      <c r="D5884" s="14">
        <v>75.0</v>
      </c>
      <c r="E5884" s="14">
        <v>211453.0</v>
      </c>
      <c r="F5884" s="14" t="s">
        <v>22248</v>
      </c>
      <c r="G5884" s="14" t="s">
        <v>23609</v>
      </c>
      <c r="H5884" s="14" t="s">
        <v>23609</v>
      </c>
      <c r="I5884" s="14">
        <v>0.704</v>
      </c>
      <c r="J5884" s="14">
        <v>0.83</v>
      </c>
      <c r="K5884" s="14">
        <v>0.907342844290049</v>
      </c>
      <c r="L5884" s="14">
        <v>0.0297</v>
      </c>
      <c r="M5884" s="14">
        <v>0.0489</v>
      </c>
      <c r="N5884" s="14">
        <v>0.0</v>
      </c>
      <c r="O5884" s="14">
        <v>0.111</v>
      </c>
      <c r="P5884" s="14">
        <v>0.957</v>
      </c>
      <c r="Q5884" s="14">
        <v>127.103</v>
      </c>
      <c r="R5884" s="14">
        <v>11.0</v>
      </c>
      <c r="S5884" s="14">
        <v>1.0</v>
      </c>
      <c r="T5884" s="14" t="s">
        <v>1264</v>
      </c>
      <c r="U5884" s="14" t="s">
        <v>35</v>
      </c>
      <c r="V5884" s="16" t="s">
        <v>819</v>
      </c>
      <c r="W5884" s="17" t="s">
        <v>185</v>
      </c>
    </row>
    <row r="5885" ht="15.75" customHeight="1">
      <c r="A5885" s="14" t="s">
        <v>24260</v>
      </c>
      <c r="B5885" s="14" t="s">
        <v>24261</v>
      </c>
      <c r="C5885" s="14">
        <v>2008.0</v>
      </c>
      <c r="D5885" s="14">
        <v>75.0</v>
      </c>
      <c r="E5885" s="14">
        <v>222986.0</v>
      </c>
      <c r="F5885" s="14" t="s">
        <v>5520</v>
      </c>
      <c r="G5885" s="14" t="s">
        <v>24262</v>
      </c>
      <c r="H5885" s="14" t="s">
        <v>24263</v>
      </c>
      <c r="I5885" s="14">
        <v>0.649</v>
      </c>
      <c r="J5885" s="14">
        <v>0.777</v>
      </c>
      <c r="K5885" s="14">
        <v>0.8986375205676934</v>
      </c>
      <c r="L5885" s="14">
        <v>0.0397</v>
      </c>
      <c r="M5885" s="14">
        <v>0.00738</v>
      </c>
      <c r="N5885" s="14">
        <v>3.43E-5</v>
      </c>
      <c r="O5885" s="14">
        <v>0.115</v>
      </c>
      <c r="P5885" s="14">
        <v>0.667</v>
      </c>
      <c r="Q5885" s="14">
        <v>123.003</v>
      </c>
      <c r="R5885" s="14">
        <v>7.0</v>
      </c>
      <c r="S5885" s="14">
        <v>1.0</v>
      </c>
      <c r="T5885" s="14" t="s">
        <v>1264</v>
      </c>
      <c r="U5885" s="14" t="s">
        <v>35</v>
      </c>
      <c r="V5885" s="16" t="s">
        <v>407</v>
      </c>
      <c r="W5885" s="17" t="s">
        <v>185</v>
      </c>
    </row>
    <row r="5886" ht="15.75" customHeight="1">
      <c r="A5886" s="14" t="s">
        <v>24264</v>
      </c>
      <c r="B5886" s="14" t="s">
        <v>24265</v>
      </c>
      <c r="C5886" s="14">
        <v>2016.0</v>
      </c>
      <c r="D5886" s="14">
        <v>75.0</v>
      </c>
      <c r="E5886" s="14">
        <v>203160.0</v>
      </c>
      <c r="F5886" s="14" t="s">
        <v>24266</v>
      </c>
      <c r="G5886" s="14" t="s">
        <v>24267</v>
      </c>
      <c r="H5886" s="14" t="s">
        <v>24268</v>
      </c>
      <c r="I5886" s="14">
        <v>0.616</v>
      </c>
      <c r="J5886" s="14">
        <v>0.989</v>
      </c>
      <c r="K5886" s="14">
        <v>0.9381643958475786</v>
      </c>
      <c r="L5886" s="14">
        <v>0.0483</v>
      </c>
      <c r="M5886" s="14">
        <v>0.166</v>
      </c>
      <c r="N5886" s="14">
        <v>0.0</v>
      </c>
      <c r="O5886" s="14">
        <v>0.172</v>
      </c>
      <c r="P5886" s="14">
        <v>0.902</v>
      </c>
      <c r="Q5886" s="14">
        <v>95.036</v>
      </c>
      <c r="R5886" s="14">
        <v>9.0</v>
      </c>
      <c r="S5886" s="14">
        <v>0.0</v>
      </c>
      <c r="T5886" s="14" t="s">
        <v>1264</v>
      </c>
      <c r="U5886" s="14" t="s">
        <v>35</v>
      </c>
      <c r="V5886" s="16" t="s">
        <v>819</v>
      </c>
      <c r="W5886" s="17" t="s">
        <v>185</v>
      </c>
    </row>
    <row r="5887" ht="15.75" customHeight="1">
      <c r="A5887" s="14" t="s">
        <v>24269</v>
      </c>
      <c r="B5887" s="14" t="s">
        <v>24270</v>
      </c>
      <c r="C5887" s="14">
        <v>2017.0</v>
      </c>
      <c r="D5887" s="14">
        <v>75.0</v>
      </c>
      <c r="E5887" s="14">
        <v>219506.0</v>
      </c>
      <c r="F5887" s="14" t="s">
        <v>6605</v>
      </c>
      <c r="G5887" s="14" t="s">
        <v>16927</v>
      </c>
      <c r="H5887" s="14" t="s">
        <v>22708</v>
      </c>
      <c r="I5887" s="14">
        <v>0.683</v>
      </c>
      <c r="J5887" s="14">
        <v>0.691</v>
      </c>
      <c r="K5887" s="14">
        <v>0.8561375740411068</v>
      </c>
      <c r="L5887" s="14">
        <v>0.0432</v>
      </c>
      <c r="M5887" s="14">
        <v>0.241</v>
      </c>
      <c r="N5887" s="14">
        <v>0.0</v>
      </c>
      <c r="O5887" s="14">
        <v>0.14</v>
      </c>
      <c r="P5887" s="14">
        <v>0.732</v>
      </c>
      <c r="Q5887" s="14">
        <v>179.909</v>
      </c>
      <c r="R5887" s="14">
        <v>8.0</v>
      </c>
      <c r="S5887" s="14">
        <v>1.0</v>
      </c>
      <c r="T5887" s="14" t="s">
        <v>1264</v>
      </c>
      <c r="U5887" s="14" t="s">
        <v>94</v>
      </c>
      <c r="V5887" s="16" t="s">
        <v>181</v>
      </c>
      <c r="W5887" s="17" t="s">
        <v>185</v>
      </c>
    </row>
    <row r="5888" ht="15.75" customHeight="1">
      <c r="A5888" s="14" t="s">
        <v>24271</v>
      </c>
      <c r="B5888" s="14" t="s">
        <v>24272</v>
      </c>
      <c r="C5888" s="14">
        <v>2017.0</v>
      </c>
      <c r="D5888" s="14">
        <v>75.0</v>
      </c>
      <c r="E5888" s="14">
        <v>233826.0</v>
      </c>
      <c r="F5888" s="14" t="s">
        <v>23353</v>
      </c>
      <c r="G5888" s="14" t="s">
        <v>23354</v>
      </c>
      <c r="H5888" s="14" t="s">
        <v>24273</v>
      </c>
      <c r="I5888" s="14">
        <v>0.735</v>
      </c>
      <c r="J5888" s="14">
        <v>0.703</v>
      </c>
      <c r="K5888" s="14">
        <v>0.8836010523199881</v>
      </c>
      <c r="L5888" s="14">
        <v>0.0611</v>
      </c>
      <c r="M5888" s="14">
        <v>0.2</v>
      </c>
      <c r="N5888" s="14">
        <v>0.0</v>
      </c>
      <c r="O5888" s="14">
        <v>0.259</v>
      </c>
      <c r="P5888" s="14">
        <v>0.323</v>
      </c>
      <c r="Q5888" s="14">
        <v>120.007</v>
      </c>
      <c r="R5888" s="14">
        <v>6.0</v>
      </c>
      <c r="S5888" s="14">
        <v>1.0</v>
      </c>
      <c r="T5888" s="14" t="s">
        <v>1264</v>
      </c>
      <c r="U5888" s="14" t="s">
        <v>35</v>
      </c>
      <c r="V5888" s="16" t="s">
        <v>45</v>
      </c>
      <c r="W5888" s="17" t="s">
        <v>251</v>
      </c>
    </row>
    <row r="5889" ht="15.75" customHeight="1">
      <c r="A5889" s="14" t="s">
        <v>24274</v>
      </c>
      <c r="B5889" s="14" t="s">
        <v>23658</v>
      </c>
      <c r="C5889" s="14">
        <v>2017.0</v>
      </c>
      <c r="D5889" s="14">
        <v>75.0</v>
      </c>
      <c r="E5889" s="14">
        <v>229509.0</v>
      </c>
      <c r="F5889" s="14" t="s">
        <v>23659</v>
      </c>
      <c r="G5889" s="14" t="s">
        <v>23660</v>
      </c>
      <c r="H5889" s="14" t="s">
        <v>24275</v>
      </c>
      <c r="I5889" s="14">
        <v>0.745</v>
      </c>
      <c r="J5889" s="14">
        <v>0.944</v>
      </c>
      <c r="K5889" s="14">
        <v>0.8898038628346886</v>
      </c>
      <c r="L5889" s="14">
        <v>0.134</v>
      </c>
      <c r="M5889" s="14">
        <v>0.21</v>
      </c>
      <c r="N5889" s="14">
        <v>1.45E-6</v>
      </c>
      <c r="O5889" s="14">
        <v>0.333</v>
      </c>
      <c r="P5889" s="14">
        <v>0.951</v>
      </c>
      <c r="Q5889" s="14">
        <v>179.991</v>
      </c>
      <c r="R5889" s="14">
        <v>0.0</v>
      </c>
      <c r="S5889" s="14">
        <v>1.0</v>
      </c>
      <c r="T5889" s="14" t="s">
        <v>1264</v>
      </c>
      <c r="U5889" s="14" t="s">
        <v>35</v>
      </c>
      <c r="V5889" s="16" t="s">
        <v>819</v>
      </c>
      <c r="W5889" s="17" t="s">
        <v>185</v>
      </c>
    </row>
    <row r="5890" ht="15.75" customHeight="1">
      <c r="A5890" s="14" t="s">
        <v>24276</v>
      </c>
      <c r="B5890" s="14" t="s">
        <v>24277</v>
      </c>
      <c r="C5890" s="14">
        <v>2014.0</v>
      </c>
      <c r="D5890" s="14">
        <v>75.0</v>
      </c>
      <c r="E5890" s="14">
        <v>234760.0</v>
      </c>
      <c r="F5890" s="14" t="s">
        <v>22248</v>
      </c>
      <c r="G5890" s="14" t="s">
        <v>22249</v>
      </c>
      <c r="H5890" s="14" t="s">
        <v>23144</v>
      </c>
      <c r="I5890" s="14">
        <v>0.872</v>
      </c>
      <c r="J5890" s="14">
        <v>0.726</v>
      </c>
      <c r="K5890" s="14">
        <v>0.8993433576262628</v>
      </c>
      <c r="L5890" s="14">
        <v>0.0324</v>
      </c>
      <c r="M5890" s="14">
        <v>0.346</v>
      </c>
      <c r="N5890" s="14">
        <v>0.0</v>
      </c>
      <c r="O5890" s="14">
        <v>0.114</v>
      </c>
      <c r="P5890" s="14">
        <v>0.875</v>
      </c>
      <c r="Q5890" s="14">
        <v>117.012</v>
      </c>
      <c r="R5890" s="14">
        <v>5.0</v>
      </c>
      <c r="S5890" s="14">
        <v>0.0</v>
      </c>
      <c r="T5890" s="14" t="s">
        <v>1264</v>
      </c>
      <c r="U5890" s="14" t="s">
        <v>35</v>
      </c>
      <c r="V5890" s="16" t="s">
        <v>560</v>
      </c>
      <c r="W5890" s="17" t="s">
        <v>185</v>
      </c>
    </row>
    <row r="5891" ht="15.75" customHeight="1">
      <c r="A5891" s="14" t="s">
        <v>24278</v>
      </c>
      <c r="B5891" s="14" t="s">
        <v>24279</v>
      </c>
      <c r="C5891" s="14">
        <v>2020.0</v>
      </c>
      <c r="D5891" s="14">
        <v>75.0</v>
      </c>
      <c r="E5891" s="14">
        <v>275194.0</v>
      </c>
      <c r="F5891" s="14" t="s">
        <v>22029</v>
      </c>
      <c r="G5891" s="14" t="s">
        <v>22030</v>
      </c>
      <c r="H5891" s="14" t="s">
        <v>22114</v>
      </c>
      <c r="I5891" s="14">
        <v>0.39</v>
      </c>
      <c r="J5891" s="14">
        <v>0.499</v>
      </c>
      <c r="K5891" s="14">
        <v>0.8081192650566142</v>
      </c>
      <c r="L5891" s="14">
        <v>0.0381</v>
      </c>
      <c r="M5891" s="14">
        <v>0.632</v>
      </c>
      <c r="N5891" s="14">
        <v>4.97E-4</v>
      </c>
      <c r="O5891" s="14">
        <v>0.115</v>
      </c>
      <c r="P5891" s="14">
        <v>0.34</v>
      </c>
      <c r="Q5891" s="14">
        <v>200.156</v>
      </c>
      <c r="R5891" s="14">
        <v>7.0</v>
      </c>
      <c r="S5891" s="14">
        <v>1.0</v>
      </c>
      <c r="T5891" s="14" t="s">
        <v>1264</v>
      </c>
      <c r="U5891" s="14" t="s">
        <v>35</v>
      </c>
      <c r="V5891" s="16" t="s">
        <v>45</v>
      </c>
      <c r="W5891" s="17" t="s">
        <v>251</v>
      </c>
    </row>
    <row r="5892" ht="15.75" customHeight="1">
      <c r="A5892" s="14" t="s">
        <v>24280</v>
      </c>
      <c r="B5892" s="14" t="s">
        <v>23086</v>
      </c>
      <c r="C5892" s="14">
        <v>2020.0</v>
      </c>
      <c r="D5892" s="14">
        <v>75.0</v>
      </c>
      <c r="E5892" s="14">
        <v>240388.0</v>
      </c>
      <c r="F5892" s="14" t="s">
        <v>16955</v>
      </c>
      <c r="G5892" s="14" t="s">
        <v>16957</v>
      </c>
      <c r="H5892" s="14" t="s">
        <v>22374</v>
      </c>
      <c r="I5892" s="14">
        <v>0.694</v>
      </c>
      <c r="J5892" s="14">
        <v>0.59</v>
      </c>
      <c r="K5892" s="14">
        <v>0.8456569631714403</v>
      </c>
      <c r="L5892" s="14">
        <v>0.0248</v>
      </c>
      <c r="M5892" s="14">
        <v>0.32</v>
      </c>
      <c r="N5892" s="14">
        <v>0.0682</v>
      </c>
      <c r="O5892" s="14">
        <v>0.104</v>
      </c>
      <c r="P5892" s="14">
        <v>0.338</v>
      </c>
      <c r="Q5892" s="14">
        <v>105.022</v>
      </c>
      <c r="R5892" s="14">
        <v>2.0</v>
      </c>
      <c r="S5892" s="14">
        <v>0.0</v>
      </c>
      <c r="T5892" s="14" t="s">
        <v>1264</v>
      </c>
      <c r="U5892" s="14" t="s">
        <v>35</v>
      </c>
      <c r="V5892" s="16" t="s">
        <v>45</v>
      </c>
      <c r="W5892" s="17" t="s">
        <v>251</v>
      </c>
    </row>
    <row r="5893" ht="15.75" customHeight="1">
      <c r="A5893" s="14" t="s">
        <v>24281</v>
      </c>
      <c r="B5893" s="14" t="s">
        <v>24282</v>
      </c>
      <c r="C5893" s="14">
        <v>2017.0</v>
      </c>
      <c r="D5893" s="14">
        <v>75.0</v>
      </c>
      <c r="E5893" s="14">
        <v>199320.0</v>
      </c>
      <c r="F5893" s="14" t="s">
        <v>24283</v>
      </c>
      <c r="G5893" s="14" t="s">
        <v>24284</v>
      </c>
      <c r="H5893" s="14" t="s">
        <v>24285</v>
      </c>
      <c r="I5893" s="14">
        <v>0.433</v>
      </c>
      <c r="J5893" s="14">
        <v>0.431</v>
      </c>
      <c r="K5893" s="14">
        <v>0.8371227514632833</v>
      </c>
      <c r="L5893" s="14">
        <v>0.0367</v>
      </c>
      <c r="M5893" s="14">
        <v>0.169</v>
      </c>
      <c r="N5893" s="14">
        <v>0.0</v>
      </c>
      <c r="O5893" s="14">
        <v>0.307</v>
      </c>
      <c r="P5893" s="14">
        <v>0.722</v>
      </c>
      <c r="Q5893" s="14">
        <v>177.732</v>
      </c>
      <c r="R5893" s="14">
        <v>2.0</v>
      </c>
      <c r="S5893" s="14">
        <v>1.0</v>
      </c>
      <c r="T5893" s="14" t="s">
        <v>1264</v>
      </c>
      <c r="U5893" s="14" t="s">
        <v>35</v>
      </c>
      <c r="V5893" s="16" t="s">
        <v>181</v>
      </c>
      <c r="W5893" s="17" t="s">
        <v>185</v>
      </c>
    </row>
    <row r="5894" ht="15.75" customHeight="1">
      <c r="A5894" s="14" t="s">
        <v>24286</v>
      </c>
      <c r="B5894" s="14" t="s">
        <v>24287</v>
      </c>
      <c r="C5894" s="14">
        <v>2024.0</v>
      </c>
      <c r="D5894" s="14">
        <v>75.0</v>
      </c>
      <c r="E5894" s="14">
        <v>169587.0</v>
      </c>
      <c r="F5894" s="14" t="s">
        <v>13986</v>
      </c>
      <c r="G5894" s="14" t="s">
        <v>13987</v>
      </c>
      <c r="H5894" s="14" t="s">
        <v>23912</v>
      </c>
      <c r="I5894" s="14">
        <v>0.771</v>
      </c>
      <c r="J5894" s="14">
        <v>0.782</v>
      </c>
      <c r="K5894" s="14">
        <v>0.8495497614944593</v>
      </c>
      <c r="L5894" s="14">
        <v>0.0341</v>
      </c>
      <c r="M5894" s="14">
        <v>0.305</v>
      </c>
      <c r="N5894" s="14">
        <v>1.25E-6</v>
      </c>
      <c r="O5894" s="14">
        <v>0.114</v>
      </c>
      <c r="P5894" s="14">
        <v>0.839</v>
      </c>
      <c r="Q5894" s="14">
        <v>125.027</v>
      </c>
      <c r="R5894" s="14">
        <v>1.0</v>
      </c>
      <c r="S5894" s="14">
        <v>1.0</v>
      </c>
      <c r="T5894" s="14" t="s">
        <v>1264</v>
      </c>
      <c r="U5894" s="14" t="s">
        <v>35</v>
      </c>
      <c r="V5894" s="16" t="s">
        <v>560</v>
      </c>
      <c r="W5894" s="17" t="s">
        <v>185</v>
      </c>
    </row>
    <row r="5895" ht="15.75" customHeight="1">
      <c r="A5895" s="14" t="s">
        <v>9056</v>
      </c>
      <c r="B5895" s="14" t="s">
        <v>9057</v>
      </c>
      <c r="C5895" s="14">
        <v>1970.0</v>
      </c>
      <c r="D5895" s="14">
        <v>75.0</v>
      </c>
      <c r="E5895" s="14">
        <v>221120.0</v>
      </c>
      <c r="F5895" s="14" t="s">
        <v>9060</v>
      </c>
      <c r="G5895" s="14" t="s">
        <v>9061</v>
      </c>
      <c r="H5895" s="14" t="s">
        <v>9062</v>
      </c>
      <c r="I5895" s="14">
        <v>0.495</v>
      </c>
      <c r="J5895" s="14">
        <v>0.326</v>
      </c>
      <c r="K5895" s="14">
        <v>0.7116120890485829</v>
      </c>
      <c r="L5895" s="14">
        <v>0.0365</v>
      </c>
      <c r="M5895" s="14">
        <v>0.541</v>
      </c>
      <c r="N5895" s="14">
        <v>8.85E-5</v>
      </c>
      <c r="O5895" s="14">
        <v>0.0996</v>
      </c>
      <c r="P5895" s="14">
        <v>0.371</v>
      </c>
      <c r="Q5895" s="14">
        <v>136.243</v>
      </c>
      <c r="R5895" s="14">
        <v>7.0</v>
      </c>
      <c r="S5895" s="14">
        <v>1.0</v>
      </c>
      <c r="T5895" s="14" t="s">
        <v>103</v>
      </c>
      <c r="U5895" s="14" t="s">
        <v>94</v>
      </c>
      <c r="V5895" s="16" t="s">
        <v>45</v>
      </c>
      <c r="W5895" s="17" t="s">
        <v>251</v>
      </c>
    </row>
    <row r="5896" ht="15.75" customHeight="1">
      <c r="A5896" s="14" t="s">
        <v>9066</v>
      </c>
      <c r="B5896" s="14" t="s">
        <v>1719</v>
      </c>
      <c r="C5896" s="14">
        <v>2008.0</v>
      </c>
      <c r="D5896" s="14">
        <v>75.0</v>
      </c>
      <c r="E5896" s="14">
        <v>338853.0</v>
      </c>
      <c r="F5896" s="14" t="s">
        <v>1946</v>
      </c>
      <c r="G5896" s="14" t="s">
        <v>9068</v>
      </c>
      <c r="H5896" s="14" t="s">
        <v>9069</v>
      </c>
      <c r="I5896" s="14">
        <v>0.375</v>
      </c>
      <c r="J5896" s="14">
        <v>0.862</v>
      </c>
      <c r="K5896" s="14">
        <v>0.9025517078924872</v>
      </c>
      <c r="L5896" s="14">
        <v>0.255</v>
      </c>
      <c r="M5896" s="14">
        <v>0.071</v>
      </c>
      <c r="N5896" s="14">
        <v>0.0</v>
      </c>
      <c r="O5896" s="14">
        <v>0.211</v>
      </c>
      <c r="P5896" s="14">
        <v>0.478</v>
      </c>
      <c r="Q5896" s="14">
        <v>159.841</v>
      </c>
      <c r="R5896" s="14">
        <v>11.0</v>
      </c>
      <c r="S5896" s="14">
        <v>0.0</v>
      </c>
      <c r="T5896" s="14" t="s">
        <v>103</v>
      </c>
      <c r="U5896" s="14" t="s">
        <v>94</v>
      </c>
      <c r="V5896" s="16" t="s">
        <v>54</v>
      </c>
      <c r="W5896" s="17" t="s">
        <v>251</v>
      </c>
    </row>
    <row r="5897" ht="15.75" customHeight="1">
      <c r="A5897" s="14" t="s">
        <v>24288</v>
      </c>
      <c r="B5897" s="14" t="s">
        <v>24289</v>
      </c>
      <c r="C5897" s="14">
        <v>2021.0</v>
      </c>
      <c r="D5897" s="14">
        <v>75.0</v>
      </c>
      <c r="E5897" s="14">
        <v>193636.0</v>
      </c>
      <c r="F5897" s="14" t="s">
        <v>23654</v>
      </c>
      <c r="G5897" s="14" t="s">
        <v>23655</v>
      </c>
      <c r="H5897" s="14" t="s">
        <v>23656</v>
      </c>
      <c r="I5897" s="14">
        <v>0.818</v>
      </c>
      <c r="J5897" s="14">
        <v>0.673</v>
      </c>
      <c r="K5897" s="14">
        <v>0.813167069475474</v>
      </c>
      <c r="L5897" s="14">
        <v>0.148</v>
      </c>
      <c r="M5897" s="14">
        <v>0.348</v>
      </c>
      <c r="N5897" s="14">
        <v>0.0</v>
      </c>
      <c r="O5897" s="14">
        <v>0.172</v>
      </c>
      <c r="P5897" s="14">
        <v>0.695</v>
      </c>
      <c r="Q5897" s="14">
        <v>87.961</v>
      </c>
      <c r="R5897" s="14">
        <v>4.0</v>
      </c>
      <c r="S5897" s="14">
        <v>0.0</v>
      </c>
      <c r="T5897" s="14" t="s">
        <v>1264</v>
      </c>
      <c r="U5897" s="14" t="s">
        <v>94</v>
      </c>
      <c r="V5897" s="16" t="s">
        <v>407</v>
      </c>
      <c r="W5897" s="17" t="s">
        <v>185</v>
      </c>
    </row>
    <row r="5898" ht="15.75" customHeight="1">
      <c r="A5898" s="14" t="s">
        <v>13434</v>
      </c>
      <c r="B5898" s="14" t="s">
        <v>13435</v>
      </c>
      <c r="C5898" s="14">
        <v>1975.0</v>
      </c>
      <c r="D5898" s="14">
        <v>75.0</v>
      </c>
      <c r="E5898" s="14">
        <v>291685.0</v>
      </c>
      <c r="F5898" s="14" t="s">
        <v>9658</v>
      </c>
      <c r="G5898" s="14" t="s">
        <v>13436</v>
      </c>
      <c r="H5898" s="14" t="s">
        <v>13437</v>
      </c>
      <c r="I5898" s="14">
        <v>0.655</v>
      </c>
      <c r="J5898" s="14">
        <v>0.606</v>
      </c>
      <c r="K5898" s="14">
        <v>0.7523581374296333</v>
      </c>
      <c r="L5898" s="14">
        <v>0.0285</v>
      </c>
      <c r="M5898" s="14">
        <v>0.0603</v>
      </c>
      <c r="N5898" s="14">
        <v>0.0789</v>
      </c>
      <c r="O5898" s="14">
        <v>0.0757</v>
      </c>
      <c r="P5898" s="14">
        <v>0.765</v>
      </c>
      <c r="Q5898" s="14">
        <v>110.061</v>
      </c>
      <c r="R5898" s="14">
        <v>7.0</v>
      </c>
      <c r="S5898" s="14">
        <v>1.0</v>
      </c>
      <c r="T5898" s="14" t="s">
        <v>103</v>
      </c>
      <c r="U5898" s="14" t="s">
        <v>94</v>
      </c>
      <c r="V5898" s="16" t="s">
        <v>181</v>
      </c>
      <c r="W5898" s="17" t="s">
        <v>185</v>
      </c>
    </row>
    <row r="5899" ht="15.75" customHeight="1">
      <c r="A5899" s="14" t="s">
        <v>9073</v>
      </c>
      <c r="B5899" s="14" t="s">
        <v>9074</v>
      </c>
      <c r="C5899" s="14">
        <v>2019.0</v>
      </c>
      <c r="D5899" s="14">
        <v>75.0</v>
      </c>
      <c r="E5899" s="14">
        <v>175960.0</v>
      </c>
      <c r="F5899" s="14" t="s">
        <v>9077</v>
      </c>
      <c r="G5899" s="14" t="s">
        <v>9079</v>
      </c>
      <c r="H5899" s="14" t="s">
        <v>9074</v>
      </c>
      <c r="I5899" s="14">
        <v>0.509</v>
      </c>
      <c r="J5899" s="14">
        <v>0.0167</v>
      </c>
      <c r="K5899" s="14">
        <v>0.4474793061312114</v>
      </c>
      <c r="L5899" s="14">
        <v>0.115</v>
      </c>
      <c r="M5899" s="14">
        <v>0.979</v>
      </c>
      <c r="N5899" s="14">
        <v>2.72E-5</v>
      </c>
      <c r="O5899" s="14">
        <v>0.387</v>
      </c>
      <c r="P5899" s="14">
        <v>0.229</v>
      </c>
      <c r="Q5899" s="14">
        <v>207.97</v>
      </c>
      <c r="R5899" s="14">
        <v>9.0</v>
      </c>
      <c r="S5899" s="14">
        <v>1.0</v>
      </c>
      <c r="T5899" s="14" t="s">
        <v>103</v>
      </c>
      <c r="U5899" s="14" t="s">
        <v>94</v>
      </c>
      <c r="V5899" s="16" t="s">
        <v>36</v>
      </c>
      <c r="W5899" s="17" t="s">
        <v>251</v>
      </c>
    </row>
    <row r="5900" ht="15.75" customHeight="1">
      <c r="A5900" s="14" t="s">
        <v>13438</v>
      </c>
      <c r="B5900" s="14" t="s">
        <v>13439</v>
      </c>
      <c r="C5900" s="14">
        <v>2024.0</v>
      </c>
      <c r="D5900" s="14">
        <v>75.0</v>
      </c>
      <c r="E5900" s="14">
        <v>219026.0</v>
      </c>
      <c r="F5900" s="14" t="s">
        <v>4278</v>
      </c>
      <c r="G5900" s="14" t="s">
        <v>13441</v>
      </c>
      <c r="H5900" s="14" t="s">
        <v>13439</v>
      </c>
      <c r="I5900" s="14">
        <v>0.803</v>
      </c>
      <c r="J5900" s="14">
        <v>0.895</v>
      </c>
      <c r="K5900" s="14">
        <v>0.9127114837355313</v>
      </c>
      <c r="L5900" s="14">
        <v>0.0623</v>
      </c>
      <c r="M5900" s="14">
        <v>0.0816</v>
      </c>
      <c r="N5900" s="14">
        <v>5.67E-6</v>
      </c>
      <c r="O5900" s="14">
        <v>0.154</v>
      </c>
      <c r="P5900" s="14">
        <v>0.757</v>
      </c>
      <c r="Q5900" s="14">
        <v>124.994</v>
      </c>
      <c r="R5900" s="14">
        <v>1.0</v>
      </c>
      <c r="S5900" s="14">
        <v>1.0</v>
      </c>
      <c r="T5900" s="14" t="s">
        <v>103</v>
      </c>
      <c r="U5900" s="14" t="s">
        <v>94</v>
      </c>
      <c r="V5900" s="16" t="s">
        <v>181</v>
      </c>
      <c r="W5900" s="17" t="s">
        <v>185</v>
      </c>
    </row>
    <row r="5901" ht="15.75" customHeight="1">
      <c r="A5901" s="14" t="s">
        <v>24290</v>
      </c>
      <c r="B5901" s="14" t="s">
        <v>24291</v>
      </c>
      <c r="C5901" s="14">
        <v>2020.0</v>
      </c>
      <c r="D5901" s="14">
        <v>75.0</v>
      </c>
      <c r="E5901" s="14">
        <v>222680.0</v>
      </c>
      <c r="F5901" s="14" t="s">
        <v>12108</v>
      </c>
      <c r="G5901" s="14" t="s">
        <v>12109</v>
      </c>
      <c r="H5901" s="14" t="s">
        <v>22553</v>
      </c>
      <c r="I5901" s="14">
        <v>0.721</v>
      </c>
      <c r="J5901" s="14">
        <v>0.637</v>
      </c>
      <c r="K5901" s="14">
        <v>0.8646717857492638</v>
      </c>
      <c r="L5901" s="14">
        <v>0.286</v>
      </c>
      <c r="M5901" s="14">
        <v>0.0406</v>
      </c>
      <c r="N5901" s="14">
        <v>0.0</v>
      </c>
      <c r="O5901" s="14">
        <v>0.0525</v>
      </c>
      <c r="P5901" s="14">
        <v>0.691</v>
      </c>
      <c r="Q5901" s="14">
        <v>193.922</v>
      </c>
      <c r="R5901" s="14">
        <v>9.0</v>
      </c>
      <c r="S5901" s="14">
        <v>1.0</v>
      </c>
      <c r="T5901" s="14" t="s">
        <v>1264</v>
      </c>
      <c r="U5901" s="14" t="s">
        <v>68</v>
      </c>
      <c r="V5901" s="16" t="s">
        <v>407</v>
      </c>
      <c r="W5901" s="17" t="s">
        <v>185</v>
      </c>
    </row>
    <row r="5902" ht="15.75" customHeight="1">
      <c r="A5902" s="14" t="s">
        <v>24292</v>
      </c>
      <c r="B5902" s="14" t="s">
        <v>24293</v>
      </c>
      <c r="C5902" s="14">
        <v>2023.0</v>
      </c>
      <c r="D5902" s="14">
        <v>75.0</v>
      </c>
      <c r="E5902" s="14">
        <v>212241.0</v>
      </c>
      <c r="F5902" s="14" t="s">
        <v>4278</v>
      </c>
      <c r="G5902" s="14" t="s">
        <v>7879</v>
      </c>
      <c r="H5902" s="14" t="s">
        <v>7880</v>
      </c>
      <c r="I5902" s="14">
        <v>0.629</v>
      </c>
      <c r="J5902" s="14">
        <v>0.733</v>
      </c>
      <c r="K5902" s="14">
        <v>0.8580198061972918</v>
      </c>
      <c r="L5902" s="14">
        <v>0.0419</v>
      </c>
      <c r="M5902" s="14">
        <v>0.0025</v>
      </c>
      <c r="N5902" s="14">
        <v>0.0</v>
      </c>
      <c r="O5902" s="14">
        <v>0.357</v>
      </c>
      <c r="P5902" s="14">
        <v>0.362</v>
      </c>
      <c r="Q5902" s="14">
        <v>120.001</v>
      </c>
      <c r="R5902" s="14">
        <v>7.0</v>
      </c>
      <c r="S5902" s="14">
        <v>1.0</v>
      </c>
      <c r="T5902" s="14" t="s">
        <v>1434</v>
      </c>
      <c r="U5902" s="14" t="s">
        <v>35</v>
      </c>
      <c r="V5902" s="16" t="s">
        <v>45</v>
      </c>
      <c r="W5902" s="17" t="s">
        <v>251</v>
      </c>
    </row>
    <row r="5903" ht="15.75" customHeight="1">
      <c r="A5903" s="14" t="s">
        <v>24294</v>
      </c>
      <c r="B5903" s="14" t="s">
        <v>24295</v>
      </c>
      <c r="C5903" s="14">
        <v>2023.0</v>
      </c>
      <c r="D5903" s="14">
        <v>75.0</v>
      </c>
      <c r="E5903" s="14">
        <v>187026.0</v>
      </c>
      <c r="F5903" s="14" t="s">
        <v>4278</v>
      </c>
      <c r="G5903" s="14" t="s">
        <v>9435</v>
      </c>
      <c r="H5903" s="14" t="s">
        <v>23336</v>
      </c>
      <c r="I5903" s="14">
        <v>0.579</v>
      </c>
      <c r="J5903" s="14">
        <v>0.63</v>
      </c>
      <c r="K5903" s="14">
        <v>0.8085470450921107</v>
      </c>
      <c r="L5903" s="14">
        <v>0.058</v>
      </c>
      <c r="M5903" s="14">
        <v>0.257</v>
      </c>
      <c r="N5903" s="14">
        <v>0.00462</v>
      </c>
      <c r="O5903" s="14">
        <v>0.0986</v>
      </c>
      <c r="P5903" s="14">
        <v>0.552</v>
      </c>
      <c r="Q5903" s="14">
        <v>155.96</v>
      </c>
      <c r="R5903" s="14">
        <v>8.0</v>
      </c>
      <c r="S5903" s="14">
        <v>1.0</v>
      </c>
      <c r="T5903" s="14" t="s">
        <v>1434</v>
      </c>
      <c r="U5903" s="14" t="s">
        <v>35</v>
      </c>
      <c r="V5903" s="16" t="s">
        <v>333</v>
      </c>
      <c r="W5903" s="17" t="s">
        <v>185</v>
      </c>
    </row>
    <row r="5904" ht="15.75" customHeight="1">
      <c r="A5904" s="14" t="s">
        <v>24296</v>
      </c>
      <c r="B5904" s="14" t="s">
        <v>24297</v>
      </c>
      <c r="C5904" s="14">
        <v>2024.0</v>
      </c>
      <c r="D5904" s="14">
        <v>75.0</v>
      </c>
      <c r="E5904" s="14">
        <v>216442.0</v>
      </c>
      <c r="F5904" s="14" t="s">
        <v>4278</v>
      </c>
      <c r="G5904" s="14" t="s">
        <v>23428</v>
      </c>
      <c r="H5904" s="14" t="s">
        <v>23429</v>
      </c>
      <c r="I5904" s="14">
        <v>0.288</v>
      </c>
      <c r="J5904" s="14">
        <v>0.377</v>
      </c>
      <c r="K5904" s="14">
        <v>0.8081834320619388</v>
      </c>
      <c r="L5904" s="14">
        <v>0.0317</v>
      </c>
      <c r="M5904" s="14">
        <v>0.288</v>
      </c>
      <c r="N5904" s="14">
        <v>0.0</v>
      </c>
      <c r="O5904" s="14">
        <v>0.101</v>
      </c>
      <c r="P5904" s="14">
        <v>0.135</v>
      </c>
      <c r="Q5904" s="14">
        <v>175.43</v>
      </c>
      <c r="R5904" s="14">
        <v>7.0</v>
      </c>
      <c r="S5904" s="14">
        <v>1.0</v>
      </c>
      <c r="T5904" s="14" t="s">
        <v>1434</v>
      </c>
      <c r="U5904" s="14" t="s">
        <v>35</v>
      </c>
      <c r="V5904" s="16" t="s">
        <v>58</v>
      </c>
      <c r="W5904" s="17" t="s">
        <v>251</v>
      </c>
    </row>
    <row r="5905" ht="15.75" customHeight="1">
      <c r="A5905" s="14" t="s">
        <v>24298</v>
      </c>
      <c r="B5905" s="14" t="s">
        <v>24299</v>
      </c>
      <c r="C5905" s="14">
        <v>2019.0</v>
      </c>
      <c r="D5905" s="14">
        <v>75.0</v>
      </c>
      <c r="E5905" s="14">
        <v>216386.0</v>
      </c>
      <c r="F5905" s="14" t="s">
        <v>14698</v>
      </c>
      <c r="G5905" s="14" t="s">
        <v>101</v>
      </c>
      <c r="H5905" s="14" t="s">
        <v>8172</v>
      </c>
      <c r="I5905" s="14">
        <v>0.548</v>
      </c>
      <c r="J5905" s="14">
        <v>0.805</v>
      </c>
      <c r="K5905" s="14">
        <v>0.8518811626879157</v>
      </c>
      <c r="L5905" s="14">
        <v>0.351</v>
      </c>
      <c r="M5905" s="14">
        <v>0.212</v>
      </c>
      <c r="N5905" s="14">
        <v>4.05E-4</v>
      </c>
      <c r="O5905" s="14">
        <v>0.408</v>
      </c>
      <c r="P5905" s="14">
        <v>0.649</v>
      </c>
      <c r="Q5905" s="14">
        <v>142.096</v>
      </c>
      <c r="R5905" s="14">
        <v>7.0</v>
      </c>
      <c r="S5905" s="14">
        <v>1.0</v>
      </c>
      <c r="T5905" s="14" t="s">
        <v>1434</v>
      </c>
      <c r="U5905" s="14" t="s">
        <v>35</v>
      </c>
      <c r="V5905" s="16" t="s">
        <v>407</v>
      </c>
      <c r="W5905" s="17" t="s">
        <v>185</v>
      </c>
    </row>
    <row r="5906" ht="15.75" customHeight="1">
      <c r="A5906" s="14" t="s">
        <v>13443</v>
      </c>
      <c r="B5906" s="14" t="s">
        <v>13444</v>
      </c>
      <c r="C5906" s="14">
        <v>2012.0</v>
      </c>
      <c r="D5906" s="14">
        <v>75.0</v>
      </c>
      <c r="E5906" s="14">
        <v>257766.0</v>
      </c>
      <c r="F5906" s="14" t="s">
        <v>1667</v>
      </c>
      <c r="G5906" s="14" t="s">
        <v>7893</v>
      </c>
      <c r="H5906" s="14" t="s">
        <v>13446</v>
      </c>
      <c r="I5906" s="14">
        <v>0.853</v>
      </c>
      <c r="J5906" s="14">
        <v>0.981</v>
      </c>
      <c r="K5906" s="14">
        <v>0.8900605308559866</v>
      </c>
      <c r="L5906" s="14">
        <v>0.0751</v>
      </c>
      <c r="M5906" s="14">
        <v>0.247</v>
      </c>
      <c r="N5906" s="14">
        <v>0.468</v>
      </c>
      <c r="O5906" s="14">
        <v>0.306</v>
      </c>
      <c r="P5906" s="14">
        <v>0.595</v>
      </c>
      <c r="Q5906" s="14">
        <v>118.19</v>
      </c>
      <c r="R5906" s="14">
        <v>8.0</v>
      </c>
      <c r="S5906" s="14">
        <v>1.0</v>
      </c>
      <c r="T5906" s="14" t="s">
        <v>103</v>
      </c>
      <c r="U5906" s="14" t="s">
        <v>35</v>
      </c>
      <c r="V5906" s="16" t="s">
        <v>333</v>
      </c>
      <c r="W5906" s="17" t="s">
        <v>185</v>
      </c>
    </row>
    <row r="5907" ht="15.75" customHeight="1">
      <c r="A5907" s="14" t="s">
        <v>9082</v>
      </c>
      <c r="B5907" s="14" t="s">
        <v>9083</v>
      </c>
      <c r="C5907" s="14">
        <v>2014.0</v>
      </c>
      <c r="D5907" s="14">
        <v>75.0</v>
      </c>
      <c r="E5907" s="14">
        <v>323480.0</v>
      </c>
      <c r="F5907" s="14" t="s">
        <v>872</v>
      </c>
      <c r="G5907" s="14" t="s">
        <v>7460</v>
      </c>
      <c r="H5907" s="14" t="s">
        <v>9086</v>
      </c>
      <c r="I5907" s="14">
        <v>0.583</v>
      </c>
      <c r="J5907" s="14">
        <v>0.621</v>
      </c>
      <c r="K5907" s="14">
        <v>0.826856030611365</v>
      </c>
      <c r="L5907" s="14">
        <v>0.0479</v>
      </c>
      <c r="M5907" s="14">
        <v>0.00972</v>
      </c>
      <c r="N5907" s="14">
        <v>0.00106</v>
      </c>
      <c r="O5907" s="14">
        <v>0.181</v>
      </c>
      <c r="P5907" s="14">
        <v>0.399</v>
      </c>
      <c r="Q5907" s="14">
        <v>140.04</v>
      </c>
      <c r="R5907" s="14">
        <v>5.0</v>
      </c>
      <c r="S5907" s="14">
        <v>0.0</v>
      </c>
      <c r="T5907" s="14" t="s">
        <v>103</v>
      </c>
      <c r="U5907" s="14" t="s">
        <v>35</v>
      </c>
      <c r="V5907" s="16" t="s">
        <v>45</v>
      </c>
      <c r="W5907" s="17" t="s">
        <v>251</v>
      </c>
    </row>
    <row r="5908" ht="15.75" customHeight="1">
      <c r="A5908" s="14" t="s">
        <v>13447</v>
      </c>
      <c r="B5908" s="14" t="s">
        <v>13066</v>
      </c>
      <c r="C5908" s="14">
        <v>2006.0</v>
      </c>
      <c r="D5908" s="14">
        <v>75.0</v>
      </c>
      <c r="E5908" s="14">
        <v>227666.0</v>
      </c>
      <c r="F5908" s="14" t="s">
        <v>1267</v>
      </c>
      <c r="G5908" s="14" t="s">
        <v>7460</v>
      </c>
      <c r="H5908" s="14" t="s">
        <v>13448</v>
      </c>
      <c r="I5908" s="14">
        <v>0.576</v>
      </c>
      <c r="J5908" s="14">
        <v>0.697</v>
      </c>
      <c r="K5908" s="14">
        <v>0.8848202254211534</v>
      </c>
      <c r="L5908" s="14">
        <v>0.326</v>
      </c>
      <c r="M5908" s="14">
        <v>0.0286</v>
      </c>
      <c r="N5908" s="14">
        <v>1.15E-6</v>
      </c>
      <c r="O5908" s="14">
        <v>0.167</v>
      </c>
      <c r="P5908" s="14">
        <v>0.501</v>
      </c>
      <c r="Q5908" s="14">
        <v>175.91</v>
      </c>
      <c r="R5908" s="14">
        <v>10.0</v>
      </c>
      <c r="S5908" s="14">
        <v>1.0</v>
      </c>
      <c r="T5908" s="14" t="s">
        <v>103</v>
      </c>
      <c r="U5908" s="14" t="s">
        <v>35</v>
      </c>
      <c r="V5908" s="16" t="s">
        <v>333</v>
      </c>
      <c r="W5908" s="17" t="s">
        <v>185</v>
      </c>
    </row>
    <row r="5909" ht="15.75" customHeight="1">
      <c r="A5909" s="14" t="s">
        <v>24300</v>
      </c>
      <c r="B5909" s="14" t="s">
        <v>24301</v>
      </c>
      <c r="C5909" s="14">
        <v>2016.0</v>
      </c>
      <c r="D5909" s="14">
        <v>75.0</v>
      </c>
      <c r="E5909" s="14">
        <v>247493.0</v>
      </c>
      <c r="F5909" s="14" t="s">
        <v>23388</v>
      </c>
      <c r="G5909" s="14" t="s">
        <v>21984</v>
      </c>
      <c r="H5909" s="14" t="s">
        <v>24301</v>
      </c>
      <c r="I5909" s="14">
        <v>0.671</v>
      </c>
      <c r="J5909" s="14">
        <v>0.954</v>
      </c>
      <c r="K5909" s="14">
        <v>0.934485487542308</v>
      </c>
      <c r="L5909" s="14">
        <v>0.13</v>
      </c>
      <c r="M5909" s="14">
        <v>0.0244</v>
      </c>
      <c r="N5909" s="14">
        <v>0.0</v>
      </c>
      <c r="O5909" s="14">
        <v>0.111</v>
      </c>
      <c r="P5909" s="14">
        <v>0.556</v>
      </c>
      <c r="Q5909" s="14">
        <v>104.11</v>
      </c>
      <c r="R5909" s="14">
        <v>9.0</v>
      </c>
      <c r="S5909" s="14">
        <v>1.0</v>
      </c>
      <c r="T5909" s="14" t="s">
        <v>1264</v>
      </c>
      <c r="U5909" s="14" t="s">
        <v>35</v>
      </c>
      <c r="V5909" s="16" t="s">
        <v>333</v>
      </c>
      <c r="W5909" s="17" t="s">
        <v>185</v>
      </c>
    </row>
    <row r="5910" ht="15.75" customHeight="1">
      <c r="A5910" s="14" t="s">
        <v>24302</v>
      </c>
      <c r="B5910" s="14" t="s">
        <v>24303</v>
      </c>
      <c r="C5910" s="14">
        <v>2022.0</v>
      </c>
      <c r="D5910" s="14">
        <v>75.0</v>
      </c>
      <c r="E5910" s="14">
        <v>235562.0</v>
      </c>
      <c r="F5910" s="14" t="s">
        <v>4278</v>
      </c>
      <c r="G5910" s="14" t="s">
        <v>13441</v>
      </c>
      <c r="H5910" s="14" t="s">
        <v>24233</v>
      </c>
      <c r="I5910" s="14">
        <v>0.847</v>
      </c>
      <c r="J5910" s="14">
        <v>0.638</v>
      </c>
      <c r="K5910" s="14">
        <v>0.8939747181807804</v>
      </c>
      <c r="L5910" s="14">
        <v>0.0575</v>
      </c>
      <c r="M5910" s="14">
        <v>0.0596</v>
      </c>
      <c r="N5910" s="14">
        <v>0.0</v>
      </c>
      <c r="O5910" s="14">
        <v>0.0894</v>
      </c>
      <c r="P5910" s="14">
        <v>0.661</v>
      </c>
      <c r="Q5910" s="14">
        <v>156.94</v>
      </c>
      <c r="R5910" s="14">
        <v>0.0</v>
      </c>
      <c r="S5910" s="14">
        <v>1.0</v>
      </c>
      <c r="T5910" s="14" t="s">
        <v>1434</v>
      </c>
      <c r="U5910" s="14" t="s">
        <v>35</v>
      </c>
      <c r="V5910" s="16" t="s">
        <v>407</v>
      </c>
      <c r="W5910" s="17" t="s">
        <v>185</v>
      </c>
    </row>
    <row r="5911" ht="15.75" customHeight="1">
      <c r="A5911" s="14" t="s">
        <v>13451</v>
      </c>
      <c r="B5911" s="14" t="s">
        <v>13452</v>
      </c>
      <c r="C5911" s="14">
        <v>1990.0</v>
      </c>
      <c r="D5911" s="14">
        <v>75.0</v>
      </c>
      <c r="E5911" s="14">
        <v>257359.0</v>
      </c>
      <c r="F5911" s="14" t="s">
        <v>13453</v>
      </c>
      <c r="G5911" s="14" t="s">
        <v>13454</v>
      </c>
      <c r="H5911" s="14" t="s">
        <v>13455</v>
      </c>
      <c r="I5911" s="14">
        <v>0.867</v>
      </c>
      <c r="J5911" s="14">
        <v>0.517</v>
      </c>
      <c r="K5911" s="14">
        <v>0.6917203173979912</v>
      </c>
      <c r="L5911" s="14">
        <v>0.088</v>
      </c>
      <c r="M5911" s="14">
        <v>0.00449</v>
      </c>
      <c r="N5911" s="14">
        <v>3.43E-4</v>
      </c>
      <c r="O5911" s="14">
        <v>0.0864</v>
      </c>
      <c r="P5911" s="14">
        <v>0.862</v>
      </c>
      <c r="Q5911" s="14">
        <v>133.15</v>
      </c>
      <c r="R5911" s="14">
        <v>11.0</v>
      </c>
      <c r="S5911" s="14">
        <v>0.0</v>
      </c>
      <c r="T5911" s="14" t="s">
        <v>103</v>
      </c>
      <c r="U5911" s="14" t="s">
        <v>35</v>
      </c>
      <c r="V5911" s="16" t="s">
        <v>560</v>
      </c>
      <c r="W5911" s="17" t="s">
        <v>185</v>
      </c>
    </row>
    <row r="5912" ht="15.75" customHeight="1">
      <c r="A5912" s="14" t="s">
        <v>9088</v>
      </c>
      <c r="B5912" s="14" t="s">
        <v>9090</v>
      </c>
      <c r="C5912" s="14">
        <v>1971.0</v>
      </c>
      <c r="D5912" s="14">
        <v>75.0</v>
      </c>
      <c r="E5912" s="14">
        <v>300400.0</v>
      </c>
      <c r="F5912" s="14" t="s">
        <v>6557</v>
      </c>
      <c r="G5912" s="14" t="s">
        <v>9091</v>
      </c>
      <c r="H5912" s="14" t="s">
        <v>9092</v>
      </c>
      <c r="I5912" s="14">
        <v>0.489</v>
      </c>
      <c r="J5912" s="14">
        <v>0.724</v>
      </c>
      <c r="K5912" s="14">
        <v>0.7955211430112394</v>
      </c>
      <c r="L5912" s="14">
        <v>0.0352</v>
      </c>
      <c r="M5912" s="14">
        <v>0.313</v>
      </c>
      <c r="N5912" s="14">
        <v>0.185</v>
      </c>
      <c r="O5912" s="14">
        <v>0.287</v>
      </c>
      <c r="P5912" s="14">
        <v>0.15</v>
      </c>
      <c r="Q5912" s="14">
        <v>117.29</v>
      </c>
      <c r="R5912" s="14">
        <v>5.0</v>
      </c>
      <c r="S5912" s="14">
        <v>1.0</v>
      </c>
      <c r="T5912" s="14" t="s">
        <v>103</v>
      </c>
      <c r="U5912" s="14" t="s">
        <v>35</v>
      </c>
      <c r="V5912" s="16" t="s">
        <v>58</v>
      </c>
      <c r="W5912" s="17" t="s">
        <v>251</v>
      </c>
    </row>
    <row r="5913" ht="15.75" customHeight="1">
      <c r="A5913" s="14" t="s">
        <v>13456</v>
      </c>
      <c r="B5913" s="14" t="s">
        <v>13457</v>
      </c>
      <c r="C5913" s="14">
        <v>1986.0</v>
      </c>
      <c r="D5913" s="14">
        <v>75.0</v>
      </c>
      <c r="E5913" s="14">
        <v>297847.0</v>
      </c>
      <c r="F5913" s="14" t="s">
        <v>9408</v>
      </c>
      <c r="G5913" s="14" t="s">
        <v>13458</v>
      </c>
      <c r="H5913" s="14" t="s">
        <v>13457</v>
      </c>
      <c r="I5913" s="14">
        <v>0.582</v>
      </c>
      <c r="J5913" s="14">
        <v>0.689</v>
      </c>
      <c r="K5913" s="14">
        <v>0.7134729322029929</v>
      </c>
      <c r="L5913" s="14">
        <v>0.0277</v>
      </c>
      <c r="M5913" s="14">
        <v>0.607</v>
      </c>
      <c r="N5913" s="14">
        <v>0.0571</v>
      </c>
      <c r="O5913" s="14">
        <v>0.145</v>
      </c>
      <c r="P5913" s="14">
        <v>0.531</v>
      </c>
      <c r="Q5913" s="14">
        <v>111.17</v>
      </c>
      <c r="R5913" s="14">
        <v>7.0</v>
      </c>
      <c r="S5913" s="14">
        <v>1.0</v>
      </c>
      <c r="T5913" s="14" t="s">
        <v>103</v>
      </c>
      <c r="U5913" s="14" t="s">
        <v>35</v>
      </c>
      <c r="V5913" s="16" t="s">
        <v>333</v>
      </c>
      <c r="W5913" s="17" t="s">
        <v>185</v>
      </c>
    </row>
    <row r="5914" ht="15.75" customHeight="1">
      <c r="A5914" s="14" t="s">
        <v>13460</v>
      </c>
      <c r="B5914" s="14" t="s">
        <v>13461</v>
      </c>
      <c r="C5914" s="14">
        <v>1981.0</v>
      </c>
      <c r="D5914" s="14">
        <v>75.0</v>
      </c>
      <c r="E5914" s="14">
        <v>205466.0</v>
      </c>
      <c r="F5914" s="14" t="s">
        <v>13462</v>
      </c>
      <c r="G5914" s="14" t="s">
        <v>13463</v>
      </c>
      <c r="H5914" s="14" t="s">
        <v>13464</v>
      </c>
      <c r="I5914" s="14">
        <v>0.838</v>
      </c>
      <c r="J5914" s="14">
        <v>0.794</v>
      </c>
      <c r="K5914" s="14">
        <v>0.7981306012277688</v>
      </c>
      <c r="L5914" s="14">
        <v>0.0531</v>
      </c>
      <c r="M5914" s="14">
        <v>0.22</v>
      </c>
      <c r="N5914" s="14">
        <v>0.0</v>
      </c>
      <c r="O5914" s="14">
        <v>0.0575</v>
      </c>
      <c r="P5914" s="14">
        <v>0.962</v>
      </c>
      <c r="Q5914" s="14">
        <v>132.45</v>
      </c>
      <c r="R5914" s="14">
        <v>9.0</v>
      </c>
      <c r="S5914" s="14">
        <v>0.0</v>
      </c>
      <c r="T5914" s="14" t="s">
        <v>103</v>
      </c>
      <c r="U5914" s="14" t="s">
        <v>35</v>
      </c>
      <c r="V5914" s="16" t="s">
        <v>819</v>
      </c>
      <c r="W5914" s="17" t="s">
        <v>185</v>
      </c>
    </row>
    <row r="5915" ht="15.75" customHeight="1">
      <c r="A5915" s="14" t="s">
        <v>13465</v>
      </c>
      <c r="B5915" s="14" t="s">
        <v>13466</v>
      </c>
      <c r="C5915" s="14">
        <v>2001.0</v>
      </c>
      <c r="D5915" s="14">
        <v>75.0</v>
      </c>
      <c r="E5915" s="14">
        <v>226413.0</v>
      </c>
      <c r="F5915" s="14" t="s">
        <v>24304</v>
      </c>
      <c r="G5915" s="14" t="s">
        <v>13468</v>
      </c>
      <c r="H5915" s="14" t="s">
        <v>13469</v>
      </c>
      <c r="I5915" s="14">
        <v>0.817</v>
      </c>
      <c r="J5915" s="14">
        <v>0.716</v>
      </c>
      <c r="K5915" s="14">
        <v>0.7841635830688051</v>
      </c>
      <c r="L5915" s="14">
        <v>0.144</v>
      </c>
      <c r="M5915" s="14">
        <v>0.0427</v>
      </c>
      <c r="N5915" s="14">
        <v>0.00263</v>
      </c>
      <c r="O5915" s="14">
        <v>0.358</v>
      </c>
      <c r="P5915" s="14">
        <v>0.692</v>
      </c>
      <c r="Q5915" s="14">
        <v>123.47</v>
      </c>
      <c r="R5915" s="14">
        <v>6.0</v>
      </c>
      <c r="S5915" s="14">
        <v>0.0</v>
      </c>
      <c r="T5915" s="14" t="s">
        <v>103</v>
      </c>
      <c r="U5915" s="14" t="s">
        <v>35</v>
      </c>
      <c r="V5915" s="16" t="s">
        <v>407</v>
      </c>
      <c r="W5915" s="17" t="s">
        <v>185</v>
      </c>
    </row>
    <row r="5916" ht="15.75" customHeight="1">
      <c r="A5916" s="14" t="s">
        <v>13470</v>
      </c>
      <c r="B5916" s="14" t="s">
        <v>13471</v>
      </c>
      <c r="C5916" s="14">
        <v>1982.0</v>
      </c>
      <c r="D5916" s="14">
        <v>75.0</v>
      </c>
      <c r="E5916" s="14">
        <v>238600.0</v>
      </c>
      <c r="F5916" s="14" t="s">
        <v>13115</v>
      </c>
      <c r="G5916" s="14" t="s">
        <v>5847</v>
      </c>
      <c r="H5916" s="14" t="s">
        <v>13473</v>
      </c>
      <c r="I5916" s="14">
        <v>0.805</v>
      </c>
      <c r="J5916" s="14">
        <v>0.602</v>
      </c>
      <c r="K5916" s="14">
        <v>0.7670096036453916</v>
      </c>
      <c r="L5916" s="14">
        <v>0.0579</v>
      </c>
      <c r="M5916" s="14">
        <v>0.119</v>
      </c>
      <c r="N5916" s="14">
        <v>1.22E-4</v>
      </c>
      <c r="O5916" s="14">
        <v>0.0581</v>
      </c>
      <c r="P5916" s="14">
        <v>0.744</v>
      </c>
      <c r="Q5916" s="14">
        <v>94.38</v>
      </c>
      <c r="R5916" s="14">
        <v>0.0</v>
      </c>
      <c r="S5916" s="14">
        <v>0.0</v>
      </c>
      <c r="T5916" s="14" t="s">
        <v>103</v>
      </c>
      <c r="U5916" s="14" t="s">
        <v>35</v>
      </c>
      <c r="V5916" s="16" t="s">
        <v>181</v>
      </c>
      <c r="W5916" s="17" t="s">
        <v>185</v>
      </c>
    </row>
    <row r="5917" ht="15.75" customHeight="1">
      <c r="A5917" s="14" t="s">
        <v>13476</v>
      </c>
      <c r="B5917" s="14" t="s">
        <v>10092</v>
      </c>
      <c r="C5917" s="14">
        <v>1967.0</v>
      </c>
      <c r="D5917" s="14">
        <v>75.0</v>
      </c>
      <c r="E5917" s="14">
        <v>147600.0</v>
      </c>
      <c r="F5917" s="14" t="s">
        <v>13477</v>
      </c>
      <c r="G5917" s="14" t="s">
        <v>13478</v>
      </c>
      <c r="H5917" s="14" t="s">
        <v>13480</v>
      </c>
      <c r="I5917" s="14">
        <v>0.805</v>
      </c>
      <c r="J5917" s="14">
        <v>0.558</v>
      </c>
      <c r="K5917" s="14">
        <v>0.8627039975859796</v>
      </c>
      <c r="L5917" s="14">
        <v>0.041</v>
      </c>
      <c r="M5917" s="14">
        <v>0.164</v>
      </c>
      <c r="N5917" s="14">
        <v>2.2E-5</v>
      </c>
      <c r="O5917" s="14">
        <v>0.0546</v>
      </c>
      <c r="P5917" s="14">
        <v>0.965</v>
      </c>
      <c r="Q5917" s="14">
        <v>114.95</v>
      </c>
      <c r="R5917" s="14">
        <v>0.0</v>
      </c>
      <c r="S5917" s="14">
        <v>1.0</v>
      </c>
      <c r="T5917" s="14" t="s">
        <v>103</v>
      </c>
      <c r="U5917" s="14" t="s">
        <v>68</v>
      </c>
      <c r="V5917" s="16" t="s">
        <v>819</v>
      </c>
      <c r="W5917" s="17" t="s">
        <v>185</v>
      </c>
    </row>
    <row r="5918" ht="15.75" customHeight="1">
      <c r="A5918" s="14" t="s">
        <v>13483</v>
      </c>
      <c r="B5918" s="14" t="s">
        <v>13484</v>
      </c>
      <c r="C5918" s="14">
        <v>1998.0</v>
      </c>
      <c r="D5918" s="14">
        <v>75.0</v>
      </c>
      <c r="E5918" s="14">
        <v>234906.0</v>
      </c>
      <c r="F5918" s="14" t="s">
        <v>3132</v>
      </c>
      <c r="G5918" s="14" t="s">
        <v>3133</v>
      </c>
      <c r="H5918" s="14" t="s">
        <v>11116</v>
      </c>
      <c r="I5918" s="14">
        <v>0.533</v>
      </c>
      <c r="J5918" s="14">
        <v>0.783</v>
      </c>
      <c r="K5918" s="14">
        <v>0.7475456120302967</v>
      </c>
      <c r="L5918" s="14">
        <v>0.0366</v>
      </c>
      <c r="M5918" s="14">
        <v>0.0116</v>
      </c>
      <c r="N5918" s="14">
        <v>0.0565</v>
      </c>
      <c r="O5918" s="14">
        <v>0.186</v>
      </c>
      <c r="P5918" s="14">
        <v>0.726</v>
      </c>
      <c r="Q5918" s="14">
        <v>124.87</v>
      </c>
      <c r="R5918" s="14">
        <v>7.0</v>
      </c>
      <c r="S5918" s="14">
        <v>1.0</v>
      </c>
      <c r="T5918" s="14" t="s">
        <v>103</v>
      </c>
      <c r="U5918" s="14" t="s">
        <v>68</v>
      </c>
      <c r="V5918" s="16" t="s">
        <v>181</v>
      </c>
      <c r="W5918" s="17" t="s">
        <v>185</v>
      </c>
    </row>
    <row r="5919" ht="15.75" customHeight="1">
      <c r="A5919" s="14" t="s">
        <v>13485</v>
      </c>
      <c r="B5919" s="14" t="s">
        <v>13486</v>
      </c>
      <c r="C5919" s="14">
        <v>1998.0</v>
      </c>
      <c r="D5919" s="14">
        <v>75.0</v>
      </c>
      <c r="E5919" s="14">
        <v>304693.0</v>
      </c>
      <c r="F5919" s="14" t="s">
        <v>13489</v>
      </c>
      <c r="G5919" s="14" t="s">
        <v>8418</v>
      </c>
      <c r="H5919" s="14" t="s">
        <v>8420</v>
      </c>
      <c r="I5919" s="14">
        <v>0.511</v>
      </c>
      <c r="J5919" s="14">
        <v>0.97</v>
      </c>
      <c r="K5919" s="14">
        <v>0.894915834258873</v>
      </c>
      <c r="L5919" s="14">
        <v>0.0414</v>
      </c>
      <c r="M5919" s="14">
        <v>5.6E-6</v>
      </c>
      <c r="N5919" s="14">
        <v>0.00136</v>
      </c>
      <c r="O5919" s="14">
        <v>0.18</v>
      </c>
      <c r="P5919" s="14">
        <v>0.566</v>
      </c>
      <c r="Q5919" s="14">
        <v>132.99</v>
      </c>
      <c r="R5919" s="14">
        <v>10.0</v>
      </c>
      <c r="S5919" s="14">
        <v>1.0</v>
      </c>
      <c r="T5919" s="14" t="s">
        <v>103</v>
      </c>
      <c r="U5919" s="14" t="s">
        <v>68</v>
      </c>
      <c r="V5919" s="16" t="s">
        <v>333</v>
      </c>
      <c r="W5919" s="17" t="s">
        <v>185</v>
      </c>
    </row>
    <row r="5920" ht="15.75" customHeight="1">
      <c r="A5920" s="14" t="s">
        <v>13490</v>
      </c>
      <c r="B5920" s="14" t="s">
        <v>13491</v>
      </c>
      <c r="C5920" s="14">
        <v>2012.0</v>
      </c>
      <c r="D5920" s="14">
        <v>75.0</v>
      </c>
      <c r="E5920" s="14">
        <v>373626.0</v>
      </c>
      <c r="F5920" s="14" t="s">
        <v>13493</v>
      </c>
      <c r="G5920" s="14" t="s">
        <v>5663</v>
      </c>
      <c r="H5920" s="14" t="s">
        <v>13494</v>
      </c>
      <c r="I5920" s="14">
        <v>0.6567054320987653</v>
      </c>
      <c r="J5920" s="14">
        <v>0.6703844999999999</v>
      </c>
      <c r="K5920" s="14">
        <v>0.8136264709055699</v>
      </c>
      <c r="L5920" s="14">
        <v>0.08138265432098765</v>
      </c>
      <c r="M5920" s="14">
        <v>0.2693400896296296</v>
      </c>
      <c r="N5920" s="14">
        <v>0.05448885008024692</v>
      </c>
      <c r="O5920" s="14">
        <v>0.1911505555555556</v>
      </c>
      <c r="P5920" s="14">
        <v>0.6187672839506173</v>
      </c>
      <c r="Q5920" s="14">
        <v>120.71</v>
      </c>
      <c r="R5920" s="14">
        <v>5.0</v>
      </c>
      <c r="S5920" s="14">
        <v>1.0</v>
      </c>
      <c r="T5920" s="14" t="s">
        <v>103</v>
      </c>
      <c r="U5920" s="14" t="s">
        <v>68</v>
      </c>
      <c r="V5920" s="16" t="s">
        <v>407</v>
      </c>
      <c r="W5920" s="17" t="s">
        <v>185</v>
      </c>
    </row>
    <row r="5921" ht="15.75" customHeight="1">
      <c r="A5921" s="14" t="s">
        <v>13495</v>
      </c>
      <c r="B5921" s="14" t="s">
        <v>13496</v>
      </c>
      <c r="C5921" s="14">
        <v>2024.0</v>
      </c>
      <c r="D5921" s="14">
        <v>75.0</v>
      </c>
      <c r="E5921" s="14">
        <v>171147.0</v>
      </c>
      <c r="F5921" s="14" t="s">
        <v>11476</v>
      </c>
      <c r="G5921" s="14" t="s">
        <v>11477</v>
      </c>
      <c r="H5921" s="14" t="s">
        <v>13496</v>
      </c>
      <c r="I5921" s="14">
        <v>0.763</v>
      </c>
      <c r="J5921" s="14">
        <v>0.587</v>
      </c>
      <c r="K5921" s="14">
        <v>0.796975595131928</v>
      </c>
      <c r="L5921" s="14">
        <v>0.0381</v>
      </c>
      <c r="M5921" s="14">
        <v>0.358</v>
      </c>
      <c r="N5921" s="14">
        <v>6.03E-6</v>
      </c>
      <c r="O5921" s="14">
        <v>0.13</v>
      </c>
      <c r="P5921" s="14">
        <v>0.794</v>
      </c>
      <c r="Q5921" s="14">
        <v>106.98</v>
      </c>
      <c r="R5921" s="14">
        <v>8.0</v>
      </c>
      <c r="S5921" s="14">
        <v>0.0</v>
      </c>
      <c r="T5921" s="14" t="s">
        <v>104</v>
      </c>
      <c r="U5921" s="14" t="s">
        <v>68</v>
      </c>
      <c r="V5921" s="16" t="s">
        <v>181</v>
      </c>
      <c r="W5921" s="17" t="s">
        <v>185</v>
      </c>
    </row>
    <row r="5922" ht="15.75" customHeight="1">
      <c r="A5922" s="14" t="s">
        <v>13499</v>
      </c>
      <c r="B5922" s="14" t="s">
        <v>13500</v>
      </c>
      <c r="C5922" s="14">
        <v>2001.0</v>
      </c>
      <c r="D5922" s="14">
        <v>75.0</v>
      </c>
      <c r="E5922" s="14">
        <v>193506.0</v>
      </c>
      <c r="F5922" s="14" t="s">
        <v>13501</v>
      </c>
      <c r="G5922" s="14" t="s">
        <v>13502</v>
      </c>
      <c r="H5922" s="14" t="s">
        <v>13503</v>
      </c>
      <c r="I5922" s="14">
        <v>0.624</v>
      </c>
      <c r="J5922" s="14">
        <v>0.91</v>
      </c>
      <c r="K5922" s="14">
        <v>0.8525014437393857</v>
      </c>
      <c r="L5922" s="14">
        <v>0.0297</v>
      </c>
      <c r="M5922" s="14">
        <v>0.0285</v>
      </c>
      <c r="N5922" s="14">
        <v>1.98E-4</v>
      </c>
      <c r="O5922" s="14">
        <v>0.0789</v>
      </c>
      <c r="P5922" s="14">
        <v>0.767</v>
      </c>
      <c r="Q5922" s="14">
        <v>104.04</v>
      </c>
      <c r="R5922" s="14">
        <v>0.0</v>
      </c>
      <c r="S5922" s="14">
        <v>1.0</v>
      </c>
      <c r="T5922" s="14" t="s">
        <v>103</v>
      </c>
      <c r="U5922" s="14" t="s">
        <v>94</v>
      </c>
      <c r="V5922" s="16" t="s">
        <v>181</v>
      </c>
      <c r="W5922" s="17" t="s">
        <v>185</v>
      </c>
    </row>
    <row r="5923" ht="15.75" customHeight="1">
      <c r="A5923" s="14" t="s">
        <v>9094</v>
      </c>
      <c r="B5923" s="14" t="s">
        <v>9095</v>
      </c>
      <c r="C5923" s="14">
        <v>2008.0</v>
      </c>
      <c r="D5923" s="14">
        <v>75.0</v>
      </c>
      <c r="E5923" s="14">
        <v>261640.0</v>
      </c>
      <c r="F5923" s="14" t="s">
        <v>8661</v>
      </c>
      <c r="G5923" s="14" t="s">
        <v>7460</v>
      </c>
      <c r="H5923" s="14" t="s">
        <v>8326</v>
      </c>
      <c r="I5923" s="14">
        <v>0.422</v>
      </c>
      <c r="J5923" s="14">
        <v>0.712</v>
      </c>
      <c r="K5923" s="14">
        <v>0.8481380873773207</v>
      </c>
      <c r="L5923" s="14">
        <v>0.1</v>
      </c>
      <c r="M5923" s="14">
        <v>0.273</v>
      </c>
      <c r="N5923" s="14">
        <v>0.0</v>
      </c>
      <c r="O5923" s="14">
        <v>0.051</v>
      </c>
      <c r="P5923" s="14">
        <v>0.471</v>
      </c>
      <c r="Q5923" s="14">
        <v>78.45</v>
      </c>
      <c r="R5923" s="14">
        <v>11.0</v>
      </c>
      <c r="S5923" s="14">
        <v>0.0</v>
      </c>
      <c r="T5923" s="14" t="s">
        <v>103</v>
      </c>
      <c r="U5923" s="14" t="s">
        <v>35</v>
      </c>
      <c r="V5923" s="16" t="s">
        <v>54</v>
      </c>
      <c r="W5923" s="17" t="s">
        <v>251</v>
      </c>
    </row>
    <row r="5924" ht="15.75" customHeight="1">
      <c r="A5924" s="14" t="s">
        <v>24305</v>
      </c>
      <c r="B5924" s="14" t="s">
        <v>24306</v>
      </c>
      <c r="C5924" s="14">
        <v>2022.0</v>
      </c>
      <c r="D5924" s="14">
        <v>75.0</v>
      </c>
      <c r="E5924" s="14">
        <v>226088.0</v>
      </c>
      <c r="F5924" s="14" t="s">
        <v>6605</v>
      </c>
      <c r="G5924" s="14" t="s">
        <v>9252</v>
      </c>
      <c r="H5924" s="14" t="s">
        <v>24307</v>
      </c>
      <c r="I5924" s="14">
        <v>0.836</v>
      </c>
      <c r="J5924" s="14">
        <v>0.703</v>
      </c>
      <c r="K5924" s="14">
        <v>0.8984664085534947</v>
      </c>
      <c r="L5924" s="14">
        <v>0.0657</v>
      </c>
      <c r="M5924" s="14">
        <v>0.0845</v>
      </c>
      <c r="N5924" s="14">
        <v>0.0</v>
      </c>
      <c r="O5924" s="14">
        <v>0.138</v>
      </c>
      <c r="P5924" s="14">
        <v>0.902</v>
      </c>
      <c r="Q5924" s="14">
        <v>94.05</v>
      </c>
      <c r="R5924" s="14">
        <v>4.0</v>
      </c>
      <c r="S5924" s="14">
        <v>0.0</v>
      </c>
      <c r="T5924" s="14" t="s">
        <v>1264</v>
      </c>
      <c r="U5924" s="14" t="s">
        <v>94</v>
      </c>
      <c r="V5924" s="16" t="s">
        <v>819</v>
      </c>
      <c r="W5924" s="17" t="s">
        <v>185</v>
      </c>
    </row>
    <row r="5925" ht="15.75" customHeight="1">
      <c r="A5925" s="14" t="s">
        <v>13507</v>
      </c>
      <c r="B5925" s="14" t="s">
        <v>13508</v>
      </c>
      <c r="C5925" s="14">
        <v>2024.0</v>
      </c>
      <c r="D5925" s="14">
        <v>76.0</v>
      </c>
      <c r="E5925" s="14">
        <v>455000.0</v>
      </c>
      <c r="F5925" s="14" t="s">
        <v>209</v>
      </c>
      <c r="G5925" s="14" t="s">
        <v>13509</v>
      </c>
      <c r="H5925" s="14" t="s">
        <v>1930</v>
      </c>
      <c r="I5925" s="14">
        <v>0.6</v>
      </c>
      <c r="J5925" s="14">
        <v>0.72</v>
      </c>
      <c r="K5925" s="14">
        <v>0.8104934442536204</v>
      </c>
      <c r="L5925" s="14">
        <v>0.0466</v>
      </c>
      <c r="M5925" s="14">
        <v>0.62</v>
      </c>
      <c r="N5925" s="14">
        <v>1.98E-5</v>
      </c>
      <c r="O5925" s="14">
        <v>0.0595</v>
      </c>
      <c r="P5925" s="14">
        <v>0.585</v>
      </c>
      <c r="Q5925" s="14">
        <v>94.95</v>
      </c>
      <c r="R5925" s="14">
        <v>9.0</v>
      </c>
      <c r="S5925" s="14">
        <v>0.0</v>
      </c>
      <c r="T5925" s="14" t="s">
        <v>104</v>
      </c>
      <c r="U5925" s="14" t="s">
        <v>35</v>
      </c>
      <c r="V5925" s="16" t="s">
        <v>333</v>
      </c>
      <c r="W5925" s="17" t="s">
        <v>185</v>
      </c>
    </row>
    <row r="5926" ht="15.75" customHeight="1">
      <c r="A5926" s="14" t="s">
        <v>24308</v>
      </c>
      <c r="B5926" s="14" t="s">
        <v>24309</v>
      </c>
      <c r="C5926" s="14">
        <v>2017.0</v>
      </c>
      <c r="D5926" s="14">
        <v>76.0</v>
      </c>
      <c r="E5926" s="14">
        <v>274097.0</v>
      </c>
      <c r="F5926" s="14" t="s">
        <v>4278</v>
      </c>
      <c r="G5926" s="14" t="s">
        <v>2532</v>
      </c>
      <c r="H5926" s="14" t="s">
        <v>22799</v>
      </c>
      <c r="I5926" s="14">
        <v>0.539</v>
      </c>
      <c r="J5926" s="14">
        <v>0.846</v>
      </c>
      <c r="K5926" s="14">
        <v>0.9062092271959831</v>
      </c>
      <c r="L5926" s="14">
        <v>0.0354</v>
      </c>
      <c r="M5926" s="14">
        <v>0.00631</v>
      </c>
      <c r="N5926" s="14">
        <v>1.71E-6</v>
      </c>
      <c r="O5926" s="14">
        <v>0.13</v>
      </c>
      <c r="P5926" s="14">
        <v>0.462</v>
      </c>
      <c r="Q5926" s="14">
        <v>106.994</v>
      </c>
      <c r="R5926" s="14">
        <v>8.0</v>
      </c>
      <c r="S5926" s="14">
        <v>1.0</v>
      </c>
      <c r="T5926" s="14" t="s">
        <v>1434</v>
      </c>
      <c r="U5926" s="14" t="s">
        <v>35</v>
      </c>
      <c r="V5926" s="16" t="s">
        <v>54</v>
      </c>
      <c r="W5926" s="17" t="s">
        <v>251</v>
      </c>
    </row>
    <row r="5927" ht="15.75" customHeight="1">
      <c r="A5927" s="14" t="s">
        <v>13510</v>
      </c>
      <c r="B5927" s="14" t="s">
        <v>12642</v>
      </c>
      <c r="C5927" s="14">
        <v>1987.0</v>
      </c>
      <c r="D5927" s="14">
        <v>76.0</v>
      </c>
      <c r="E5927" s="14">
        <v>195173.0</v>
      </c>
      <c r="F5927" s="14" t="s">
        <v>13511</v>
      </c>
      <c r="G5927" s="14" t="s">
        <v>2591</v>
      </c>
      <c r="H5927" s="14" t="s">
        <v>12642</v>
      </c>
      <c r="I5927" s="14">
        <v>0.887</v>
      </c>
      <c r="J5927" s="14">
        <v>0.48</v>
      </c>
      <c r="K5927" s="14">
        <v>0.7179432335739324</v>
      </c>
      <c r="L5927" s="14">
        <v>0.117</v>
      </c>
      <c r="M5927" s="14">
        <v>0.0094</v>
      </c>
      <c r="N5927" s="14">
        <v>3.58E-5</v>
      </c>
      <c r="O5927" s="14">
        <v>0.0662</v>
      </c>
      <c r="P5927" s="14">
        <v>0.607</v>
      </c>
      <c r="Q5927" s="14">
        <v>95.85</v>
      </c>
      <c r="R5927" s="14">
        <v>11.0</v>
      </c>
      <c r="S5927" s="14">
        <v>1.0</v>
      </c>
      <c r="T5927" s="14" t="s">
        <v>103</v>
      </c>
      <c r="U5927" s="14" t="s">
        <v>35</v>
      </c>
      <c r="V5927" s="16" t="s">
        <v>407</v>
      </c>
      <c r="W5927" s="17" t="s">
        <v>185</v>
      </c>
    </row>
    <row r="5928" ht="15.75" customHeight="1">
      <c r="A5928" s="14" t="s">
        <v>13512</v>
      </c>
      <c r="B5928" s="14" t="s">
        <v>13513</v>
      </c>
      <c r="C5928" s="14">
        <v>2017.0</v>
      </c>
      <c r="D5928" s="14">
        <v>76.0</v>
      </c>
      <c r="E5928" s="14">
        <v>335766.0</v>
      </c>
      <c r="F5928" s="14" t="s">
        <v>7573</v>
      </c>
      <c r="G5928" s="14" t="s">
        <v>7574</v>
      </c>
      <c r="H5928" s="14" t="s">
        <v>13514</v>
      </c>
      <c r="I5928" s="14">
        <v>0.702</v>
      </c>
      <c r="J5928" s="14">
        <v>0.86</v>
      </c>
      <c r="K5928" s="14">
        <v>0.8895899728169404</v>
      </c>
      <c r="L5928" s="14">
        <v>0.0345</v>
      </c>
      <c r="M5928" s="14">
        <v>0.361</v>
      </c>
      <c r="N5928" s="14">
        <v>1.33E-6</v>
      </c>
      <c r="O5928" s="14">
        <v>0.133</v>
      </c>
      <c r="P5928" s="14">
        <v>0.829</v>
      </c>
      <c r="Q5928" s="14">
        <v>120.04</v>
      </c>
      <c r="R5928" s="14">
        <v>7.0</v>
      </c>
      <c r="S5928" s="14">
        <v>1.0</v>
      </c>
      <c r="T5928" s="14" t="s">
        <v>104</v>
      </c>
      <c r="U5928" s="14" t="s">
        <v>35</v>
      </c>
      <c r="V5928" s="16" t="s">
        <v>560</v>
      </c>
      <c r="W5928" s="17" t="s">
        <v>185</v>
      </c>
    </row>
    <row r="5929" ht="15.75" customHeight="1">
      <c r="A5929" s="14" t="s">
        <v>9100</v>
      </c>
      <c r="B5929" s="14" t="s">
        <v>9101</v>
      </c>
      <c r="C5929" s="14">
        <v>2010.0</v>
      </c>
      <c r="D5929" s="14">
        <v>76.0</v>
      </c>
      <c r="E5929" s="14">
        <v>266426.0</v>
      </c>
      <c r="F5929" s="14" t="s">
        <v>9102</v>
      </c>
      <c r="G5929" s="14" t="s">
        <v>9103</v>
      </c>
      <c r="H5929" s="14" t="s">
        <v>9105</v>
      </c>
      <c r="I5929" s="14">
        <v>0.826</v>
      </c>
      <c r="J5929" s="14">
        <v>0.436</v>
      </c>
      <c r="K5929" s="14">
        <v>0.7695121168530468</v>
      </c>
      <c r="L5929" s="14">
        <v>0.0558</v>
      </c>
      <c r="M5929" s="14">
        <v>0.441</v>
      </c>
      <c r="N5929" s="14">
        <v>0.615</v>
      </c>
      <c r="O5929" s="14">
        <v>0.0964</v>
      </c>
      <c r="P5929" s="14">
        <v>0.272</v>
      </c>
      <c r="Q5929" s="14">
        <v>119.05</v>
      </c>
      <c r="R5929" s="14">
        <v>1.0</v>
      </c>
      <c r="S5929" s="14">
        <v>1.0</v>
      </c>
      <c r="T5929" s="14" t="s">
        <v>103</v>
      </c>
      <c r="U5929" s="14" t="s">
        <v>35</v>
      </c>
      <c r="V5929" s="16" t="s">
        <v>36</v>
      </c>
      <c r="W5929" s="17" t="s">
        <v>251</v>
      </c>
    </row>
    <row r="5930" ht="15.75" customHeight="1">
      <c r="A5930" s="14" t="s">
        <v>9109</v>
      </c>
      <c r="B5930" s="14" t="s">
        <v>9110</v>
      </c>
      <c r="C5930" s="14">
        <v>2019.0</v>
      </c>
      <c r="D5930" s="14">
        <v>76.0</v>
      </c>
      <c r="E5930" s="14">
        <v>174853.0</v>
      </c>
      <c r="F5930" s="14" t="s">
        <v>2074</v>
      </c>
      <c r="G5930" s="14" t="s">
        <v>9111</v>
      </c>
      <c r="H5930" s="14" t="s">
        <v>9112</v>
      </c>
      <c r="I5930" s="14">
        <v>0.547</v>
      </c>
      <c r="J5930" s="14">
        <v>0.653</v>
      </c>
      <c r="K5930" s="14">
        <v>0.8916005389837744</v>
      </c>
      <c r="L5930" s="14">
        <v>0.081</v>
      </c>
      <c r="M5930" s="14">
        <v>0.456</v>
      </c>
      <c r="N5930" s="14">
        <v>0.0</v>
      </c>
      <c r="O5930" s="14">
        <v>0.103</v>
      </c>
      <c r="P5930" s="14">
        <v>0.163</v>
      </c>
      <c r="Q5930" s="14">
        <v>150.097</v>
      </c>
      <c r="R5930" s="14">
        <v>5.0</v>
      </c>
      <c r="S5930" s="14">
        <v>1.0</v>
      </c>
      <c r="T5930" s="14" t="s">
        <v>103</v>
      </c>
      <c r="U5930" s="14" t="s">
        <v>35</v>
      </c>
      <c r="V5930" s="16" t="s">
        <v>58</v>
      </c>
      <c r="W5930" s="17" t="s">
        <v>251</v>
      </c>
    </row>
    <row r="5931" ht="15.75" customHeight="1">
      <c r="A5931" s="14" t="s">
        <v>9115</v>
      </c>
      <c r="B5931" s="14" t="s">
        <v>9116</v>
      </c>
      <c r="C5931" s="14">
        <v>2008.0</v>
      </c>
      <c r="D5931" s="14">
        <v>76.0</v>
      </c>
      <c r="E5931" s="14">
        <v>236266.0</v>
      </c>
      <c r="F5931" s="14" t="s">
        <v>6891</v>
      </c>
      <c r="G5931" s="14" t="s">
        <v>6831</v>
      </c>
      <c r="H5931" s="14" t="s">
        <v>9118</v>
      </c>
      <c r="I5931" s="14">
        <v>0.617</v>
      </c>
      <c r="J5931" s="14">
        <v>0.741</v>
      </c>
      <c r="K5931" s="14">
        <v>0.8895685838151656</v>
      </c>
      <c r="L5931" s="14">
        <v>0.0311</v>
      </c>
      <c r="M5931" s="14">
        <v>0.131</v>
      </c>
      <c r="N5931" s="14">
        <v>0.0</v>
      </c>
      <c r="O5931" s="14">
        <v>0.0772</v>
      </c>
      <c r="P5931" s="14">
        <v>0.306</v>
      </c>
      <c r="Q5931" s="14">
        <v>118.984</v>
      </c>
      <c r="R5931" s="14">
        <v>2.0</v>
      </c>
      <c r="S5931" s="14">
        <v>1.0</v>
      </c>
      <c r="T5931" s="14" t="s">
        <v>103</v>
      </c>
      <c r="U5931" s="14" t="s">
        <v>35</v>
      </c>
      <c r="V5931" s="16" t="s">
        <v>45</v>
      </c>
      <c r="W5931" s="17" t="s">
        <v>251</v>
      </c>
    </row>
    <row r="5932" ht="15.75" customHeight="1">
      <c r="A5932" s="14" t="s">
        <v>13517</v>
      </c>
      <c r="B5932" s="14" t="s">
        <v>13518</v>
      </c>
      <c r="C5932" s="14">
        <v>2012.0</v>
      </c>
      <c r="D5932" s="14">
        <v>76.0</v>
      </c>
      <c r="E5932" s="14">
        <v>219720.0</v>
      </c>
      <c r="F5932" s="14" t="s">
        <v>1267</v>
      </c>
      <c r="G5932" s="14" t="s">
        <v>6831</v>
      </c>
      <c r="H5932" s="14" t="s">
        <v>13519</v>
      </c>
      <c r="I5932" s="14">
        <v>0.622</v>
      </c>
      <c r="J5932" s="14">
        <v>0.469</v>
      </c>
      <c r="K5932" s="14">
        <v>0.8290804867959473</v>
      </c>
      <c r="L5932" s="14">
        <v>0.0363</v>
      </c>
      <c r="M5932" s="14">
        <v>0.00454</v>
      </c>
      <c r="N5932" s="14">
        <v>2.25E-6</v>
      </c>
      <c r="O5932" s="14">
        <v>0.0335</v>
      </c>
      <c r="P5932" s="14">
        <v>0.679</v>
      </c>
      <c r="Q5932" s="14">
        <v>77.019</v>
      </c>
      <c r="R5932" s="14">
        <v>3.0</v>
      </c>
      <c r="S5932" s="14">
        <v>0.0</v>
      </c>
      <c r="T5932" s="14" t="s">
        <v>103</v>
      </c>
      <c r="U5932" s="14" t="s">
        <v>35</v>
      </c>
      <c r="V5932" s="16" t="s">
        <v>407</v>
      </c>
      <c r="W5932" s="17" t="s">
        <v>185</v>
      </c>
    </row>
    <row r="5933" ht="15.75" customHeight="1">
      <c r="A5933" s="14" t="s">
        <v>13522</v>
      </c>
      <c r="B5933" s="14" t="s">
        <v>13523</v>
      </c>
      <c r="C5933" s="14">
        <v>2015.0</v>
      </c>
      <c r="D5933" s="14">
        <v>76.0</v>
      </c>
      <c r="E5933" s="14">
        <v>211786.0</v>
      </c>
      <c r="F5933" s="14" t="s">
        <v>11065</v>
      </c>
      <c r="G5933" s="14" t="s">
        <v>13050</v>
      </c>
      <c r="H5933" s="14" t="s">
        <v>13525</v>
      </c>
      <c r="I5933" s="14">
        <v>0.776</v>
      </c>
      <c r="J5933" s="14">
        <v>0.875</v>
      </c>
      <c r="K5933" s="14">
        <v>0.8560947960375572</v>
      </c>
      <c r="L5933" s="14">
        <v>0.0575</v>
      </c>
      <c r="M5933" s="14">
        <v>0.0343</v>
      </c>
      <c r="N5933" s="14">
        <v>0.0</v>
      </c>
      <c r="O5933" s="14">
        <v>0.314</v>
      </c>
      <c r="P5933" s="14">
        <v>0.849</v>
      </c>
      <c r="Q5933" s="14">
        <v>111.988</v>
      </c>
      <c r="R5933" s="14">
        <v>4.0</v>
      </c>
      <c r="S5933" s="14">
        <v>1.0</v>
      </c>
      <c r="T5933" s="14" t="s">
        <v>103</v>
      </c>
      <c r="U5933" s="14" t="s">
        <v>35</v>
      </c>
      <c r="V5933" s="16" t="s">
        <v>560</v>
      </c>
      <c r="W5933" s="17" t="s">
        <v>185</v>
      </c>
    </row>
    <row r="5934" ht="15.75" customHeight="1">
      <c r="A5934" s="14" t="s">
        <v>13526</v>
      </c>
      <c r="B5934" s="14" t="s">
        <v>13527</v>
      </c>
      <c r="C5934" s="14">
        <v>2017.0</v>
      </c>
      <c r="D5934" s="14">
        <v>76.0</v>
      </c>
      <c r="E5934" s="14">
        <v>181240.0</v>
      </c>
      <c r="F5934" s="14" t="s">
        <v>5123</v>
      </c>
      <c r="G5934" s="14" t="s">
        <v>13529</v>
      </c>
      <c r="H5934" s="14" t="s">
        <v>13530</v>
      </c>
      <c r="I5934" s="14">
        <v>0.934</v>
      </c>
      <c r="J5934" s="14">
        <v>0.694</v>
      </c>
      <c r="K5934" s="14">
        <v>0.8493786494802605</v>
      </c>
      <c r="L5934" s="14">
        <v>0.101</v>
      </c>
      <c r="M5934" s="14">
        <v>0.0971</v>
      </c>
      <c r="N5934" s="14">
        <v>1.2E-6</v>
      </c>
      <c r="O5934" s="14">
        <v>0.477</v>
      </c>
      <c r="P5934" s="14">
        <v>0.833</v>
      </c>
      <c r="Q5934" s="14">
        <v>123.831</v>
      </c>
      <c r="R5934" s="14">
        <v>11.0</v>
      </c>
      <c r="S5934" s="14">
        <v>0.0</v>
      </c>
      <c r="T5934" s="14" t="s">
        <v>103</v>
      </c>
      <c r="U5934" s="14" t="s">
        <v>35</v>
      </c>
      <c r="V5934" s="16" t="s">
        <v>560</v>
      </c>
      <c r="W5934" s="17" t="s">
        <v>185</v>
      </c>
    </row>
    <row r="5935" ht="15.75" customHeight="1">
      <c r="A5935" s="14" t="s">
        <v>9121</v>
      </c>
      <c r="B5935" s="14" t="s">
        <v>9122</v>
      </c>
      <c r="C5935" s="14">
        <v>2017.0</v>
      </c>
      <c r="D5935" s="14">
        <v>76.0</v>
      </c>
      <c r="E5935" s="14">
        <v>197993.0</v>
      </c>
      <c r="F5935" s="14" t="s">
        <v>1267</v>
      </c>
      <c r="G5935" s="14" t="s">
        <v>8626</v>
      </c>
      <c r="H5935" s="14" t="s">
        <v>9122</v>
      </c>
      <c r="I5935" s="14">
        <v>0.725</v>
      </c>
      <c r="J5935" s="14">
        <v>0.804</v>
      </c>
      <c r="K5935" s="14">
        <v>0.8757940666721753</v>
      </c>
      <c r="L5935" s="14">
        <v>0.0422</v>
      </c>
      <c r="M5935" s="14">
        <v>0.124</v>
      </c>
      <c r="N5935" s="14">
        <v>0.0</v>
      </c>
      <c r="O5935" s="14">
        <v>0.204</v>
      </c>
      <c r="P5935" s="14">
        <v>0.31</v>
      </c>
      <c r="Q5935" s="14">
        <v>124.996</v>
      </c>
      <c r="R5935" s="14">
        <v>11.0</v>
      </c>
      <c r="S5935" s="14">
        <v>0.0</v>
      </c>
      <c r="T5935" s="14" t="s">
        <v>103</v>
      </c>
      <c r="U5935" s="14" t="s">
        <v>35</v>
      </c>
      <c r="V5935" s="16" t="s">
        <v>45</v>
      </c>
      <c r="W5935" s="17" t="s">
        <v>251</v>
      </c>
    </row>
    <row r="5936" ht="15.75" customHeight="1">
      <c r="A5936" s="14" t="s">
        <v>13533</v>
      </c>
      <c r="B5936" s="14" t="s">
        <v>13534</v>
      </c>
      <c r="C5936" s="14">
        <v>2017.0</v>
      </c>
      <c r="D5936" s="14">
        <v>76.0</v>
      </c>
      <c r="E5936" s="14">
        <v>220780.0</v>
      </c>
      <c r="F5936" s="14" t="s">
        <v>4666</v>
      </c>
      <c r="G5936" s="14" t="s">
        <v>13535</v>
      </c>
      <c r="H5936" s="14" t="s">
        <v>13534</v>
      </c>
      <c r="I5936" s="14">
        <v>0.64</v>
      </c>
      <c r="J5936" s="14">
        <v>0.533</v>
      </c>
      <c r="K5936" s="14">
        <v>0.8334010651544628</v>
      </c>
      <c r="L5936" s="14">
        <v>0.0706</v>
      </c>
      <c r="M5936" s="14">
        <v>0.119</v>
      </c>
      <c r="N5936" s="14">
        <v>0.0</v>
      </c>
      <c r="O5936" s="14">
        <v>0.0864</v>
      </c>
      <c r="P5936" s="14">
        <v>0.515</v>
      </c>
      <c r="Q5936" s="14">
        <v>99.968</v>
      </c>
      <c r="R5936" s="14">
        <v>0.0</v>
      </c>
      <c r="S5936" s="14">
        <v>1.0</v>
      </c>
      <c r="T5936" s="14" t="s">
        <v>103</v>
      </c>
      <c r="U5936" s="14" t="s">
        <v>35</v>
      </c>
      <c r="V5936" s="16" t="s">
        <v>333</v>
      </c>
      <c r="W5936" s="17" t="s">
        <v>185</v>
      </c>
    </row>
    <row r="5937" ht="15.75" customHeight="1">
      <c r="A5937" s="14" t="s">
        <v>9124</v>
      </c>
      <c r="B5937" s="14" t="s">
        <v>9125</v>
      </c>
      <c r="C5937" s="14">
        <v>2019.0</v>
      </c>
      <c r="D5937" s="14">
        <v>76.0</v>
      </c>
      <c r="E5937" s="14">
        <v>197732.0</v>
      </c>
      <c r="F5937" s="14" t="s">
        <v>1267</v>
      </c>
      <c r="G5937" s="14" t="s">
        <v>9129</v>
      </c>
      <c r="H5937" s="14" t="s">
        <v>9125</v>
      </c>
      <c r="I5937" s="14">
        <v>0.629</v>
      </c>
      <c r="J5937" s="14">
        <v>0.328</v>
      </c>
      <c r="K5937" s="14">
        <v>0.7972964301585505</v>
      </c>
      <c r="L5937" s="14">
        <v>0.029</v>
      </c>
      <c r="M5937" s="14">
        <v>0.768</v>
      </c>
      <c r="N5937" s="14">
        <v>2.5E-5</v>
      </c>
      <c r="O5937" s="14">
        <v>0.103</v>
      </c>
      <c r="P5937" s="14">
        <v>0.389</v>
      </c>
      <c r="Q5937" s="14">
        <v>74.953</v>
      </c>
      <c r="R5937" s="14">
        <v>11.0</v>
      </c>
      <c r="S5937" s="14">
        <v>1.0</v>
      </c>
      <c r="T5937" s="14" t="s">
        <v>103</v>
      </c>
      <c r="U5937" s="14" t="s">
        <v>35</v>
      </c>
      <c r="V5937" s="16" t="s">
        <v>45</v>
      </c>
      <c r="W5937" s="17" t="s">
        <v>251</v>
      </c>
    </row>
    <row r="5938" ht="15.75" customHeight="1">
      <c r="A5938" s="14" t="s">
        <v>13536</v>
      </c>
      <c r="B5938" s="14" t="s">
        <v>13537</v>
      </c>
      <c r="C5938" s="14">
        <v>2022.0</v>
      </c>
      <c r="D5938" s="14">
        <v>76.0</v>
      </c>
      <c r="E5938" s="14">
        <v>184791.0</v>
      </c>
      <c r="F5938" s="14" t="s">
        <v>13538</v>
      </c>
      <c r="G5938" s="14" t="s">
        <v>13539</v>
      </c>
      <c r="H5938" s="14" t="s">
        <v>13537</v>
      </c>
      <c r="I5938" s="14">
        <v>0.573</v>
      </c>
      <c r="J5938" s="14">
        <v>0.422</v>
      </c>
      <c r="K5938" s="14">
        <v>0.8114773383352625</v>
      </c>
      <c r="L5938" s="14">
        <v>0.0678</v>
      </c>
      <c r="M5938" s="14">
        <v>0.551</v>
      </c>
      <c r="N5938" s="14">
        <v>1.31E-5</v>
      </c>
      <c r="O5938" s="14">
        <v>0.102</v>
      </c>
      <c r="P5938" s="14">
        <v>0.693</v>
      </c>
      <c r="Q5938" s="14">
        <v>124.357</v>
      </c>
      <c r="R5938" s="14">
        <v>10.0</v>
      </c>
      <c r="S5938" s="14">
        <v>0.0</v>
      </c>
      <c r="T5938" s="14" t="s">
        <v>103</v>
      </c>
      <c r="U5938" s="14" t="s">
        <v>68</v>
      </c>
      <c r="V5938" s="16" t="s">
        <v>407</v>
      </c>
      <c r="W5938" s="17" t="s">
        <v>185</v>
      </c>
    </row>
    <row r="5939" ht="15.75" customHeight="1">
      <c r="A5939" s="14" t="s">
        <v>13543</v>
      </c>
      <c r="B5939" s="14" t="s">
        <v>13544</v>
      </c>
      <c r="C5939" s="14">
        <v>2019.0</v>
      </c>
      <c r="D5939" s="14">
        <v>76.0</v>
      </c>
      <c r="E5939" s="14">
        <v>157066.0</v>
      </c>
      <c r="F5939" s="14" t="s">
        <v>6605</v>
      </c>
      <c r="G5939" s="14" t="s">
        <v>13331</v>
      </c>
      <c r="H5939" s="14" t="s">
        <v>24227</v>
      </c>
      <c r="I5939" s="14">
        <v>0.878</v>
      </c>
      <c r="J5939" s="14">
        <v>0.619</v>
      </c>
      <c r="K5939" s="14">
        <v>0.8555600709931864</v>
      </c>
      <c r="L5939" s="14">
        <v>0.102</v>
      </c>
      <c r="M5939" s="14">
        <v>0.0533</v>
      </c>
      <c r="N5939" s="14">
        <v>0.0</v>
      </c>
      <c r="O5939" s="14">
        <v>0.113</v>
      </c>
      <c r="P5939" s="14">
        <v>0.639</v>
      </c>
      <c r="Q5939" s="14">
        <v>136.041</v>
      </c>
      <c r="R5939" s="14">
        <v>6.0</v>
      </c>
      <c r="S5939" s="14">
        <v>1.0</v>
      </c>
      <c r="T5939" s="14" t="s">
        <v>103</v>
      </c>
      <c r="U5939" s="14" t="s">
        <v>94</v>
      </c>
      <c r="V5939" s="16" t="s">
        <v>407</v>
      </c>
      <c r="W5939" s="17" t="s">
        <v>185</v>
      </c>
    </row>
    <row r="5940" ht="15.75" customHeight="1">
      <c r="A5940" s="14" t="s">
        <v>9131</v>
      </c>
      <c r="B5940" s="14" t="s">
        <v>9132</v>
      </c>
      <c r="C5940" s="14">
        <v>2013.0</v>
      </c>
      <c r="D5940" s="14">
        <v>76.0</v>
      </c>
      <c r="E5940" s="14">
        <v>223840.0</v>
      </c>
      <c r="F5940" s="14" t="s">
        <v>3730</v>
      </c>
      <c r="G5940" s="14" t="s">
        <v>9135</v>
      </c>
      <c r="H5940" s="14" t="s">
        <v>9136</v>
      </c>
      <c r="I5940" s="14">
        <v>0.543</v>
      </c>
      <c r="J5940" s="14">
        <v>0.485</v>
      </c>
      <c r="K5940" s="14">
        <v>0.829251598810146</v>
      </c>
      <c r="L5940" s="14">
        <v>0.0305</v>
      </c>
      <c r="M5940" s="14">
        <v>0.555</v>
      </c>
      <c r="N5940" s="14">
        <v>0.0</v>
      </c>
      <c r="O5940" s="14">
        <v>0.12</v>
      </c>
      <c r="P5940" s="14">
        <v>0.372</v>
      </c>
      <c r="Q5940" s="14">
        <v>136.961</v>
      </c>
      <c r="R5940" s="14">
        <v>8.0</v>
      </c>
      <c r="S5940" s="14">
        <v>1.0</v>
      </c>
      <c r="T5940" s="14" t="s">
        <v>103</v>
      </c>
      <c r="U5940" s="14" t="s">
        <v>94</v>
      </c>
      <c r="V5940" s="16" t="s">
        <v>45</v>
      </c>
      <c r="W5940" s="17" t="s">
        <v>251</v>
      </c>
    </row>
    <row r="5941" ht="15.75" customHeight="1">
      <c r="A5941" s="14" t="s">
        <v>13546</v>
      </c>
      <c r="B5941" s="14" t="s">
        <v>9681</v>
      </c>
      <c r="C5941" s="14">
        <v>1962.0</v>
      </c>
      <c r="D5941" s="14">
        <v>76.0</v>
      </c>
      <c r="E5941" s="14">
        <v>178933.0</v>
      </c>
      <c r="F5941" s="14" t="s">
        <v>9685</v>
      </c>
      <c r="G5941" s="14" t="s">
        <v>9686</v>
      </c>
      <c r="H5941" s="14" t="s">
        <v>9681</v>
      </c>
      <c r="I5941" s="14">
        <v>0.619</v>
      </c>
      <c r="J5941" s="14">
        <v>0.603</v>
      </c>
      <c r="K5941" s="14">
        <v>0.7716937950340793</v>
      </c>
      <c r="L5941" s="14">
        <v>0.0342</v>
      </c>
      <c r="M5941" s="14">
        <v>0.712</v>
      </c>
      <c r="N5941" s="14">
        <v>0.0</v>
      </c>
      <c r="O5941" s="14">
        <v>0.0721</v>
      </c>
      <c r="P5941" s="14">
        <v>0.958</v>
      </c>
      <c r="Q5941" s="14">
        <v>127.433</v>
      </c>
      <c r="R5941" s="14">
        <v>9.0</v>
      </c>
      <c r="S5941" s="14">
        <v>1.0</v>
      </c>
      <c r="T5941" s="14" t="s">
        <v>103</v>
      </c>
      <c r="U5941" s="14" t="s">
        <v>68</v>
      </c>
      <c r="V5941" s="16" t="s">
        <v>819</v>
      </c>
      <c r="W5941" s="17" t="s">
        <v>185</v>
      </c>
    </row>
    <row r="5942" ht="15.75" customHeight="1">
      <c r="A5942" s="14" t="s">
        <v>13547</v>
      </c>
      <c r="B5942" s="14" t="s">
        <v>13548</v>
      </c>
      <c r="C5942" s="14">
        <v>2014.0</v>
      </c>
      <c r="D5942" s="14">
        <v>76.0</v>
      </c>
      <c r="E5942" s="14">
        <v>189413.0</v>
      </c>
      <c r="F5942" s="14" t="s">
        <v>4336</v>
      </c>
      <c r="G5942" s="14" t="s">
        <v>4337</v>
      </c>
      <c r="H5942" s="14" t="s">
        <v>13549</v>
      </c>
      <c r="I5942" s="14">
        <v>0.763</v>
      </c>
      <c r="J5942" s="14">
        <v>0.875</v>
      </c>
      <c r="K5942" s="14">
        <v>0.8504908775725518</v>
      </c>
      <c r="L5942" s="14">
        <v>0.0262</v>
      </c>
      <c r="M5942" s="14">
        <v>0.024</v>
      </c>
      <c r="N5942" s="14">
        <v>5.41E-6</v>
      </c>
      <c r="O5942" s="14">
        <v>0.599</v>
      </c>
      <c r="P5942" s="14">
        <v>0.8</v>
      </c>
      <c r="Q5942" s="14">
        <v>123.013</v>
      </c>
      <c r="R5942" s="14">
        <v>9.0</v>
      </c>
      <c r="S5942" s="14">
        <v>0.0</v>
      </c>
      <c r="T5942" s="14" t="s">
        <v>103</v>
      </c>
      <c r="U5942" s="14" t="s">
        <v>68</v>
      </c>
      <c r="V5942" s="16" t="s">
        <v>560</v>
      </c>
      <c r="W5942" s="17" t="s">
        <v>185</v>
      </c>
    </row>
    <row r="5943" ht="15.75" customHeight="1">
      <c r="A5943" s="14" t="s">
        <v>13552</v>
      </c>
      <c r="B5943" s="14" t="s">
        <v>13553</v>
      </c>
      <c r="C5943" s="14">
        <v>2024.0</v>
      </c>
      <c r="D5943" s="14">
        <v>76.0</v>
      </c>
      <c r="E5943" s="14">
        <v>188166.0</v>
      </c>
      <c r="F5943" s="14" t="s">
        <v>2720</v>
      </c>
      <c r="G5943" s="14" t="s">
        <v>2722</v>
      </c>
      <c r="H5943" s="14" t="s">
        <v>13554</v>
      </c>
      <c r="I5943" s="14">
        <v>0.588</v>
      </c>
      <c r="J5943" s="14">
        <v>0.595</v>
      </c>
      <c r="K5943" s="14">
        <v>0.8142151305624407</v>
      </c>
      <c r="L5943" s="14">
        <v>0.0488</v>
      </c>
      <c r="M5943" s="14">
        <v>0.777</v>
      </c>
      <c r="N5943" s="14">
        <v>0.0</v>
      </c>
      <c r="O5943" s="14">
        <v>0.153</v>
      </c>
      <c r="P5943" s="14">
        <v>0.594</v>
      </c>
      <c r="Q5943" s="14">
        <v>90.013</v>
      </c>
      <c r="R5943" s="14">
        <v>9.0</v>
      </c>
      <c r="S5943" s="14">
        <v>1.0</v>
      </c>
      <c r="T5943" s="14" t="s">
        <v>104</v>
      </c>
      <c r="U5943" s="14" t="s">
        <v>35</v>
      </c>
      <c r="V5943" s="16" t="s">
        <v>333</v>
      </c>
      <c r="W5943" s="17" t="s">
        <v>185</v>
      </c>
    </row>
    <row r="5944" ht="15.75" customHeight="1">
      <c r="A5944" s="14" t="s">
        <v>13556</v>
      </c>
      <c r="B5944" s="14" t="s">
        <v>13557</v>
      </c>
      <c r="C5944" s="14">
        <v>2013.0</v>
      </c>
      <c r="D5944" s="14">
        <v>76.0</v>
      </c>
      <c r="E5944" s="14">
        <v>236933.0</v>
      </c>
      <c r="F5944" s="14" t="s">
        <v>2720</v>
      </c>
      <c r="G5944" s="14" t="s">
        <v>2722</v>
      </c>
      <c r="H5944" s="14" t="s">
        <v>13558</v>
      </c>
      <c r="I5944" s="14">
        <v>0.533</v>
      </c>
      <c r="J5944" s="14">
        <v>0.732</v>
      </c>
      <c r="K5944" s="14">
        <v>0.8054884178383103</v>
      </c>
      <c r="L5944" s="14">
        <v>0.0424</v>
      </c>
      <c r="M5944" s="14">
        <v>0.166</v>
      </c>
      <c r="N5944" s="14">
        <v>1.89E-4</v>
      </c>
      <c r="O5944" s="14">
        <v>0.138</v>
      </c>
      <c r="P5944" s="14">
        <v>0.554</v>
      </c>
      <c r="Q5944" s="14">
        <v>90.315</v>
      </c>
      <c r="R5944" s="14">
        <v>7.0</v>
      </c>
      <c r="S5944" s="14">
        <v>0.0</v>
      </c>
      <c r="T5944" s="14" t="s">
        <v>104</v>
      </c>
      <c r="U5944" s="14" t="s">
        <v>68</v>
      </c>
      <c r="V5944" s="16" t="s">
        <v>333</v>
      </c>
      <c r="W5944" s="17" t="s">
        <v>185</v>
      </c>
    </row>
    <row r="5945" ht="15.75" customHeight="1">
      <c r="A5945" s="14" t="s">
        <v>24310</v>
      </c>
      <c r="B5945" s="14" t="s">
        <v>24311</v>
      </c>
      <c r="C5945" s="14">
        <v>2007.0</v>
      </c>
      <c r="D5945" s="14">
        <v>76.0</v>
      </c>
      <c r="E5945" s="14">
        <v>209493.0</v>
      </c>
      <c r="F5945" s="14" t="s">
        <v>6605</v>
      </c>
      <c r="G5945" s="14" t="s">
        <v>6606</v>
      </c>
      <c r="H5945" s="14" t="s">
        <v>24312</v>
      </c>
      <c r="I5945" s="14">
        <v>0.76</v>
      </c>
      <c r="J5945" s="14">
        <v>0.9</v>
      </c>
      <c r="K5945" s="14">
        <v>0.8722007143740039</v>
      </c>
      <c r="L5945" s="14">
        <v>0.0668</v>
      </c>
      <c r="M5945" s="14">
        <v>0.0715</v>
      </c>
      <c r="N5945" s="14">
        <v>0.0</v>
      </c>
      <c r="O5945" s="14">
        <v>0.221</v>
      </c>
      <c r="P5945" s="14">
        <v>0.761</v>
      </c>
      <c r="Q5945" s="14">
        <v>100.046</v>
      </c>
      <c r="R5945" s="14">
        <v>5.0</v>
      </c>
      <c r="S5945" s="14">
        <v>1.0</v>
      </c>
      <c r="T5945" s="14" t="s">
        <v>1264</v>
      </c>
      <c r="U5945" s="14" t="s">
        <v>94</v>
      </c>
      <c r="V5945" s="16" t="s">
        <v>181</v>
      </c>
      <c r="W5945" s="17" t="s">
        <v>185</v>
      </c>
    </row>
    <row r="5946" ht="15.75" customHeight="1">
      <c r="A5946" s="14" t="s">
        <v>24313</v>
      </c>
      <c r="B5946" s="14" t="s">
        <v>24314</v>
      </c>
      <c r="C5946" s="14">
        <v>2012.0</v>
      </c>
      <c r="D5946" s="14">
        <v>76.0</v>
      </c>
      <c r="E5946" s="14">
        <v>224693.0</v>
      </c>
      <c r="F5946" s="14" t="s">
        <v>6605</v>
      </c>
      <c r="G5946" s="14" t="s">
        <v>6606</v>
      </c>
      <c r="H5946" s="14" t="s">
        <v>23888</v>
      </c>
      <c r="I5946" s="14">
        <v>0.807</v>
      </c>
      <c r="J5946" s="14">
        <v>0.874</v>
      </c>
      <c r="K5946" s="14">
        <v>0.8928411010867146</v>
      </c>
      <c r="L5946" s="14">
        <v>0.0888</v>
      </c>
      <c r="M5946" s="14">
        <v>0.0833</v>
      </c>
      <c r="N5946" s="14">
        <v>0.00184</v>
      </c>
      <c r="O5946" s="14">
        <v>0.065</v>
      </c>
      <c r="P5946" s="14">
        <v>0.919</v>
      </c>
      <c r="Q5946" s="14">
        <v>125.05</v>
      </c>
      <c r="R5946" s="14">
        <v>7.0</v>
      </c>
      <c r="S5946" s="14">
        <v>1.0</v>
      </c>
      <c r="T5946" s="14" t="s">
        <v>1264</v>
      </c>
      <c r="U5946" s="14" t="s">
        <v>94</v>
      </c>
      <c r="V5946" s="16" t="s">
        <v>819</v>
      </c>
      <c r="W5946" s="17" t="s">
        <v>185</v>
      </c>
    </row>
    <row r="5947" ht="15.75" customHeight="1">
      <c r="A5947" s="14" t="s">
        <v>24315</v>
      </c>
      <c r="B5947" s="14" t="s">
        <v>24316</v>
      </c>
      <c r="C5947" s="14">
        <v>2004.0</v>
      </c>
      <c r="D5947" s="14">
        <v>76.0</v>
      </c>
      <c r="E5947" s="14">
        <v>205520.0</v>
      </c>
      <c r="F5947" s="14" t="s">
        <v>6605</v>
      </c>
      <c r="G5947" s="14" t="s">
        <v>6606</v>
      </c>
      <c r="H5947" s="14" t="s">
        <v>6607</v>
      </c>
      <c r="I5947" s="14">
        <v>0.77</v>
      </c>
      <c r="J5947" s="14">
        <v>0.804</v>
      </c>
      <c r="K5947" s="14">
        <v>0.8572925801369476</v>
      </c>
      <c r="L5947" s="14">
        <v>0.0623</v>
      </c>
      <c r="M5947" s="14">
        <v>0.16</v>
      </c>
      <c r="N5947" s="14">
        <v>1.0E-5</v>
      </c>
      <c r="O5947" s="14">
        <v>0.193</v>
      </c>
      <c r="P5947" s="14">
        <v>0.568</v>
      </c>
      <c r="Q5947" s="14">
        <v>94.017</v>
      </c>
      <c r="R5947" s="14">
        <v>4.0</v>
      </c>
      <c r="S5947" s="14">
        <v>1.0</v>
      </c>
      <c r="T5947" s="14" t="s">
        <v>1264</v>
      </c>
      <c r="U5947" s="14" t="s">
        <v>35</v>
      </c>
      <c r="V5947" s="16" t="s">
        <v>333</v>
      </c>
      <c r="W5947" s="17" t="s">
        <v>185</v>
      </c>
    </row>
    <row r="5948" ht="15.75" customHeight="1">
      <c r="A5948" s="14" t="s">
        <v>24317</v>
      </c>
      <c r="B5948" s="14" t="s">
        <v>24318</v>
      </c>
      <c r="C5948" s="14">
        <v>2016.0</v>
      </c>
      <c r="D5948" s="14">
        <v>76.0</v>
      </c>
      <c r="E5948" s="14">
        <v>204173.0</v>
      </c>
      <c r="F5948" s="14" t="s">
        <v>5520</v>
      </c>
      <c r="G5948" s="14" t="s">
        <v>24262</v>
      </c>
      <c r="H5948" s="14" t="s">
        <v>24319</v>
      </c>
      <c r="I5948" s="14">
        <v>0.619</v>
      </c>
      <c r="J5948" s="14">
        <v>0.452</v>
      </c>
      <c r="K5948" s="14">
        <v>0.8579342501901925</v>
      </c>
      <c r="L5948" s="14">
        <v>0.028</v>
      </c>
      <c r="M5948" s="14">
        <v>0.502</v>
      </c>
      <c r="N5948" s="14">
        <v>0.0</v>
      </c>
      <c r="O5948" s="14">
        <v>0.122</v>
      </c>
      <c r="P5948" s="14">
        <v>0.174</v>
      </c>
      <c r="Q5948" s="14">
        <v>131.981</v>
      </c>
      <c r="R5948" s="14">
        <v>9.0</v>
      </c>
      <c r="S5948" s="14">
        <v>1.0</v>
      </c>
      <c r="T5948" s="14" t="s">
        <v>1264</v>
      </c>
      <c r="U5948" s="14" t="s">
        <v>35</v>
      </c>
      <c r="V5948" s="16" t="s">
        <v>58</v>
      </c>
      <c r="W5948" s="17" t="s">
        <v>251</v>
      </c>
    </row>
    <row r="5949" ht="15.75" customHeight="1">
      <c r="A5949" s="14" t="s">
        <v>24320</v>
      </c>
      <c r="B5949" s="14" t="s">
        <v>24321</v>
      </c>
      <c r="C5949" s="14">
        <v>2005.0</v>
      </c>
      <c r="D5949" s="14">
        <v>76.0</v>
      </c>
      <c r="E5949" s="14">
        <v>217986.0</v>
      </c>
      <c r="F5949" s="14" t="s">
        <v>5520</v>
      </c>
      <c r="G5949" s="14" t="s">
        <v>24262</v>
      </c>
      <c r="H5949" s="14" t="s">
        <v>24262</v>
      </c>
      <c r="I5949" s="14">
        <v>0.682</v>
      </c>
      <c r="J5949" s="14">
        <v>0.658</v>
      </c>
      <c r="K5949" s="14">
        <v>0.8621692725416088</v>
      </c>
      <c r="L5949" s="14">
        <v>0.0432</v>
      </c>
      <c r="M5949" s="14">
        <v>0.0823</v>
      </c>
      <c r="N5949" s="14">
        <v>0.0</v>
      </c>
      <c r="O5949" s="14">
        <v>0.0851</v>
      </c>
      <c r="P5949" s="14">
        <v>0.784</v>
      </c>
      <c r="Q5949" s="14">
        <v>77.978</v>
      </c>
      <c r="R5949" s="14">
        <v>2.0</v>
      </c>
      <c r="S5949" s="14">
        <v>1.0</v>
      </c>
      <c r="T5949" s="14" t="s">
        <v>1264</v>
      </c>
      <c r="U5949" s="14" t="s">
        <v>35</v>
      </c>
      <c r="V5949" s="16" t="s">
        <v>181</v>
      </c>
      <c r="W5949" s="17" t="s">
        <v>185</v>
      </c>
    </row>
    <row r="5950" ht="15.75" customHeight="1">
      <c r="A5950" s="14" t="s">
        <v>24322</v>
      </c>
      <c r="B5950" s="14" t="s">
        <v>24323</v>
      </c>
      <c r="C5950" s="14">
        <v>2003.0</v>
      </c>
      <c r="D5950" s="14">
        <v>76.0</v>
      </c>
      <c r="E5950" s="14">
        <v>240613.0</v>
      </c>
      <c r="F5950" s="14" t="s">
        <v>5520</v>
      </c>
      <c r="G5950" s="14" t="s">
        <v>24324</v>
      </c>
      <c r="H5950" s="14" t="s">
        <v>24325</v>
      </c>
      <c r="I5950" s="14">
        <v>0.593</v>
      </c>
      <c r="J5950" s="14">
        <v>0.415</v>
      </c>
      <c r="K5950" s="14">
        <v>0.7654268175140542</v>
      </c>
      <c r="L5950" s="14">
        <v>0.03</v>
      </c>
      <c r="M5950" s="14">
        <v>0.754</v>
      </c>
      <c r="N5950" s="14">
        <v>4.86E-6</v>
      </c>
      <c r="O5950" s="14">
        <v>0.117</v>
      </c>
      <c r="P5950" s="14">
        <v>0.323</v>
      </c>
      <c r="Q5950" s="14">
        <v>139.948</v>
      </c>
      <c r="R5950" s="14">
        <v>9.0</v>
      </c>
      <c r="S5950" s="14">
        <v>1.0</v>
      </c>
      <c r="T5950" s="14" t="s">
        <v>1264</v>
      </c>
      <c r="U5950" s="14" t="s">
        <v>35</v>
      </c>
      <c r="V5950" s="16" t="s">
        <v>45</v>
      </c>
      <c r="W5950" s="17" t="s">
        <v>251</v>
      </c>
    </row>
    <row r="5951" ht="15.75" customHeight="1">
      <c r="A5951" s="14" t="s">
        <v>24326</v>
      </c>
      <c r="B5951" s="14" t="s">
        <v>24327</v>
      </c>
      <c r="C5951" s="14">
        <v>2004.0</v>
      </c>
      <c r="D5951" s="14">
        <v>76.0</v>
      </c>
      <c r="E5951" s="14">
        <v>242026.0</v>
      </c>
      <c r="F5951" s="14" t="s">
        <v>5520</v>
      </c>
      <c r="G5951" s="14" t="s">
        <v>24328</v>
      </c>
      <c r="H5951" s="14" t="s">
        <v>24329</v>
      </c>
      <c r="I5951" s="14">
        <v>0.77</v>
      </c>
      <c r="J5951" s="14">
        <v>0.373</v>
      </c>
      <c r="K5951" s="14">
        <v>0.826235749559895</v>
      </c>
      <c r="L5951" s="14">
        <v>0.0328</v>
      </c>
      <c r="M5951" s="14">
        <v>0.317</v>
      </c>
      <c r="N5951" s="14">
        <v>0.0</v>
      </c>
      <c r="O5951" s="14">
        <v>0.217</v>
      </c>
      <c r="P5951" s="14">
        <v>0.293</v>
      </c>
      <c r="Q5951" s="14">
        <v>131.975</v>
      </c>
      <c r="R5951" s="14">
        <v>1.0</v>
      </c>
      <c r="S5951" s="14">
        <v>1.0</v>
      </c>
      <c r="T5951" s="14" t="s">
        <v>1264</v>
      </c>
      <c r="U5951" s="14" t="s">
        <v>35</v>
      </c>
      <c r="V5951" s="16" t="s">
        <v>36</v>
      </c>
      <c r="W5951" s="17" t="s">
        <v>251</v>
      </c>
    </row>
    <row r="5952" ht="15.75" customHeight="1">
      <c r="A5952" s="14" t="s">
        <v>24330</v>
      </c>
      <c r="B5952" s="14" t="s">
        <v>24331</v>
      </c>
      <c r="C5952" s="14">
        <v>2017.0</v>
      </c>
      <c r="D5952" s="14">
        <v>76.0</v>
      </c>
      <c r="E5952" s="14">
        <v>194742.0</v>
      </c>
      <c r="F5952" s="14" t="s">
        <v>23659</v>
      </c>
      <c r="G5952" s="14" t="s">
        <v>23660</v>
      </c>
      <c r="H5952" s="14" t="s">
        <v>24275</v>
      </c>
      <c r="I5952" s="14">
        <v>0.742</v>
      </c>
      <c r="J5952" s="14">
        <v>0.859</v>
      </c>
      <c r="K5952" s="14">
        <v>0.8687784740900312</v>
      </c>
      <c r="L5952" s="14">
        <v>0.0482</v>
      </c>
      <c r="M5952" s="14">
        <v>0.0824</v>
      </c>
      <c r="N5952" s="14">
        <v>0.0</v>
      </c>
      <c r="O5952" s="14">
        <v>0.359</v>
      </c>
      <c r="P5952" s="14">
        <v>0.652</v>
      </c>
      <c r="Q5952" s="14">
        <v>95.046</v>
      </c>
      <c r="R5952" s="14">
        <v>10.0</v>
      </c>
      <c r="S5952" s="14">
        <v>1.0</v>
      </c>
      <c r="T5952" s="14" t="s">
        <v>1264</v>
      </c>
      <c r="U5952" s="14" t="s">
        <v>35</v>
      </c>
      <c r="V5952" s="16" t="s">
        <v>407</v>
      </c>
      <c r="W5952" s="17" t="s">
        <v>185</v>
      </c>
    </row>
    <row r="5953" ht="15.75" customHeight="1">
      <c r="A5953" s="14" t="s">
        <v>24332</v>
      </c>
      <c r="B5953" s="14" t="s">
        <v>22581</v>
      </c>
      <c r="C5953" s="14">
        <v>2012.0</v>
      </c>
      <c r="D5953" s="14">
        <v>76.0</v>
      </c>
      <c r="E5953" s="14">
        <v>239026.0</v>
      </c>
      <c r="F5953" s="14" t="s">
        <v>22248</v>
      </c>
      <c r="G5953" s="14" t="s">
        <v>22249</v>
      </c>
      <c r="H5953" s="14" t="s">
        <v>22250</v>
      </c>
      <c r="I5953" s="14">
        <v>0.859</v>
      </c>
      <c r="J5953" s="14">
        <v>0.747</v>
      </c>
      <c r="K5953" s="14">
        <v>0.8851624494495506</v>
      </c>
      <c r="L5953" s="14">
        <v>0.0623</v>
      </c>
      <c r="M5953" s="14">
        <v>0.461</v>
      </c>
      <c r="N5953" s="14">
        <v>1.14E-6</v>
      </c>
      <c r="O5953" s="14">
        <v>0.34</v>
      </c>
      <c r="P5953" s="14">
        <v>0.882</v>
      </c>
      <c r="Q5953" s="14">
        <v>124.966</v>
      </c>
      <c r="R5953" s="14">
        <v>0.0</v>
      </c>
      <c r="S5953" s="14">
        <v>1.0</v>
      </c>
      <c r="T5953" s="14" t="s">
        <v>1264</v>
      </c>
      <c r="U5953" s="14" t="s">
        <v>68</v>
      </c>
      <c r="V5953" s="16" t="s">
        <v>560</v>
      </c>
      <c r="W5953" s="17" t="s">
        <v>185</v>
      </c>
    </row>
    <row r="5954" ht="15.75" customHeight="1">
      <c r="A5954" s="14" t="s">
        <v>24333</v>
      </c>
      <c r="B5954" s="14" t="s">
        <v>24334</v>
      </c>
      <c r="C5954" s="14">
        <v>2019.0</v>
      </c>
      <c r="D5954" s="14">
        <v>76.0</v>
      </c>
      <c r="E5954" s="14">
        <v>235284.0</v>
      </c>
      <c r="F5954" s="14" t="s">
        <v>23353</v>
      </c>
      <c r="G5954" s="14" t="s">
        <v>23354</v>
      </c>
      <c r="H5954" s="14" t="s">
        <v>24335</v>
      </c>
      <c r="I5954" s="14">
        <v>0.785</v>
      </c>
      <c r="J5954" s="14">
        <v>0.572</v>
      </c>
      <c r="K5954" s="14">
        <v>0.8139798515429176</v>
      </c>
      <c r="L5954" s="14">
        <v>0.123</v>
      </c>
      <c r="M5954" s="14">
        <v>0.0598</v>
      </c>
      <c r="N5954" s="14">
        <v>0.0</v>
      </c>
      <c r="O5954" s="14">
        <v>0.218</v>
      </c>
      <c r="P5954" s="14">
        <v>0.49</v>
      </c>
      <c r="Q5954" s="14">
        <v>100.016</v>
      </c>
      <c r="R5954" s="14">
        <v>2.0</v>
      </c>
      <c r="S5954" s="14">
        <v>1.0</v>
      </c>
      <c r="T5954" s="14" t="s">
        <v>1264</v>
      </c>
      <c r="U5954" s="14" t="s">
        <v>35</v>
      </c>
      <c r="V5954" s="16" t="s">
        <v>54</v>
      </c>
      <c r="W5954" s="17" t="s">
        <v>251</v>
      </c>
    </row>
    <row r="5955" ht="15.75" customHeight="1">
      <c r="A5955" s="14" t="s">
        <v>24336</v>
      </c>
      <c r="B5955" s="14" t="s">
        <v>24337</v>
      </c>
      <c r="C5955" s="14">
        <v>2018.0</v>
      </c>
      <c r="D5955" s="14">
        <v>76.0</v>
      </c>
      <c r="E5955" s="14">
        <v>207400.0</v>
      </c>
      <c r="F5955" s="14" t="s">
        <v>24338</v>
      </c>
      <c r="G5955" s="14" t="s">
        <v>24339</v>
      </c>
      <c r="H5955" s="14" t="s">
        <v>24340</v>
      </c>
      <c r="I5955" s="14">
        <v>0.83</v>
      </c>
      <c r="J5955" s="14">
        <v>0.159</v>
      </c>
      <c r="K5955" s="14">
        <v>0.6651765661954276</v>
      </c>
      <c r="L5955" s="14">
        <v>0.0383</v>
      </c>
      <c r="M5955" s="14">
        <v>0.946</v>
      </c>
      <c r="N5955" s="14">
        <v>2.02E-5</v>
      </c>
      <c r="O5955" s="14">
        <v>0.362</v>
      </c>
      <c r="P5955" s="14">
        <v>0.189</v>
      </c>
      <c r="Q5955" s="14">
        <v>104.95</v>
      </c>
      <c r="R5955" s="14">
        <v>1.0</v>
      </c>
      <c r="S5955" s="14">
        <v>1.0</v>
      </c>
      <c r="T5955" s="14" t="s">
        <v>1264</v>
      </c>
      <c r="U5955" s="14" t="s">
        <v>35</v>
      </c>
      <c r="V5955" s="16" t="s">
        <v>58</v>
      </c>
      <c r="W5955" s="17" t="s">
        <v>251</v>
      </c>
    </row>
    <row r="5956" ht="15.75" customHeight="1">
      <c r="A5956" s="14" t="s">
        <v>24341</v>
      </c>
      <c r="B5956" s="14" t="s">
        <v>24342</v>
      </c>
      <c r="C5956" s="14">
        <v>2023.0</v>
      </c>
      <c r="D5956" s="14">
        <v>76.0</v>
      </c>
      <c r="E5956" s="14">
        <v>204815.0</v>
      </c>
      <c r="F5956" s="14" t="s">
        <v>13986</v>
      </c>
      <c r="G5956" s="14" t="s">
        <v>13987</v>
      </c>
      <c r="H5956" s="14" t="s">
        <v>24343</v>
      </c>
      <c r="I5956" s="14">
        <v>0.809</v>
      </c>
      <c r="J5956" s="14">
        <v>0.849</v>
      </c>
      <c r="K5956" s="14">
        <v>0.8297007678474174</v>
      </c>
      <c r="L5956" s="14">
        <v>0.0738</v>
      </c>
      <c r="M5956" s="14">
        <v>0.251</v>
      </c>
      <c r="N5956" s="14">
        <v>7.36E-5</v>
      </c>
      <c r="O5956" s="14">
        <v>0.325</v>
      </c>
      <c r="P5956" s="14">
        <v>0.753</v>
      </c>
      <c r="Q5956" s="14">
        <v>126.0</v>
      </c>
      <c r="R5956" s="14">
        <v>4.0</v>
      </c>
      <c r="S5956" s="14">
        <v>0.0</v>
      </c>
      <c r="T5956" s="14" t="s">
        <v>1264</v>
      </c>
      <c r="U5956" s="14" t="s">
        <v>35</v>
      </c>
      <c r="V5956" s="16" t="s">
        <v>181</v>
      </c>
      <c r="W5956" s="17" t="s">
        <v>185</v>
      </c>
    </row>
    <row r="5957" ht="15.75" customHeight="1">
      <c r="A5957" s="14" t="s">
        <v>13561</v>
      </c>
      <c r="B5957" s="14" t="s">
        <v>13562</v>
      </c>
      <c r="C5957" s="14">
        <v>1997.0</v>
      </c>
      <c r="D5957" s="14">
        <v>76.0</v>
      </c>
      <c r="E5957" s="14">
        <v>429533.0</v>
      </c>
      <c r="F5957" s="14" t="s">
        <v>13563</v>
      </c>
      <c r="G5957" s="14" t="s">
        <v>13468</v>
      </c>
      <c r="H5957" s="14" t="s">
        <v>13564</v>
      </c>
      <c r="I5957" s="14">
        <v>0.956</v>
      </c>
      <c r="J5957" s="14">
        <v>0.795</v>
      </c>
      <c r="K5957" s="14">
        <v>0.860885932435119</v>
      </c>
      <c r="L5957" s="14">
        <v>0.15</v>
      </c>
      <c r="M5957" s="14">
        <v>0.00356</v>
      </c>
      <c r="N5957" s="14">
        <v>0.889</v>
      </c>
      <c r="O5957" s="14">
        <v>0.0906</v>
      </c>
      <c r="P5957" s="14">
        <v>0.841</v>
      </c>
      <c r="Q5957" s="14">
        <v>121.294</v>
      </c>
      <c r="R5957" s="14">
        <v>7.0</v>
      </c>
      <c r="S5957" s="14">
        <v>1.0</v>
      </c>
      <c r="T5957" s="14" t="s">
        <v>103</v>
      </c>
      <c r="U5957" s="14" t="s">
        <v>35</v>
      </c>
      <c r="V5957" s="16" t="s">
        <v>560</v>
      </c>
      <c r="W5957" s="17" t="s">
        <v>185</v>
      </c>
    </row>
    <row r="5958" ht="15.75" customHeight="1">
      <c r="A5958" s="14" t="s">
        <v>24344</v>
      </c>
      <c r="B5958" s="14" t="s">
        <v>24345</v>
      </c>
      <c r="C5958" s="14">
        <v>2007.0</v>
      </c>
      <c r="D5958" s="14">
        <v>76.0</v>
      </c>
      <c r="E5958" s="14">
        <v>211520.0</v>
      </c>
      <c r="F5958" s="14" t="s">
        <v>7605</v>
      </c>
      <c r="G5958" s="14" t="s">
        <v>5628</v>
      </c>
      <c r="H5958" s="14" t="s">
        <v>24346</v>
      </c>
      <c r="I5958" s="14">
        <v>0.517</v>
      </c>
      <c r="J5958" s="14">
        <v>0.906</v>
      </c>
      <c r="K5958" s="14">
        <v>0.8958355613351907</v>
      </c>
      <c r="L5958" s="14">
        <v>0.0735</v>
      </c>
      <c r="M5958" s="14">
        <v>0.00272</v>
      </c>
      <c r="N5958" s="14">
        <v>9.26E-6</v>
      </c>
      <c r="O5958" s="14">
        <v>0.113</v>
      </c>
      <c r="P5958" s="14">
        <v>0.731</v>
      </c>
      <c r="Q5958" s="14">
        <v>172.977</v>
      </c>
      <c r="R5958" s="14">
        <v>1.0</v>
      </c>
      <c r="S5958" s="14">
        <v>1.0</v>
      </c>
      <c r="T5958" s="14" t="s">
        <v>103</v>
      </c>
      <c r="U5958" s="14" t="s">
        <v>94</v>
      </c>
      <c r="V5958" s="16" t="s">
        <v>181</v>
      </c>
      <c r="W5958" s="17" t="s">
        <v>185</v>
      </c>
    </row>
    <row r="5959" ht="15.75" customHeight="1">
      <c r="A5959" s="14" t="s">
        <v>13566</v>
      </c>
      <c r="B5959" s="14" t="s">
        <v>10406</v>
      </c>
      <c r="C5959" s="14">
        <v>1999.0</v>
      </c>
      <c r="D5959" s="14">
        <v>76.0</v>
      </c>
      <c r="E5959" s="14">
        <v>262240.0</v>
      </c>
      <c r="F5959" s="14" t="s">
        <v>10407</v>
      </c>
      <c r="G5959" s="14" t="s">
        <v>7256</v>
      </c>
      <c r="H5959" s="14" t="s">
        <v>13568</v>
      </c>
      <c r="I5959" s="14">
        <v>0.748</v>
      </c>
      <c r="J5959" s="14">
        <v>0.551</v>
      </c>
      <c r="K5959" s="14">
        <v>0.7808268987919316</v>
      </c>
      <c r="L5959" s="14">
        <v>0.0239</v>
      </c>
      <c r="M5959" s="14">
        <v>0.243</v>
      </c>
      <c r="N5959" s="14">
        <v>1.57E-6</v>
      </c>
      <c r="O5959" s="14">
        <v>0.0943</v>
      </c>
      <c r="P5959" s="14">
        <v>0.65</v>
      </c>
      <c r="Q5959" s="14">
        <v>113.535</v>
      </c>
      <c r="R5959" s="14">
        <v>1.0</v>
      </c>
      <c r="S5959" s="14">
        <v>1.0</v>
      </c>
      <c r="T5959" s="14" t="s">
        <v>103</v>
      </c>
      <c r="U5959" s="14" t="s">
        <v>35</v>
      </c>
      <c r="V5959" s="16" t="s">
        <v>407</v>
      </c>
      <c r="W5959" s="17" t="s">
        <v>185</v>
      </c>
    </row>
    <row r="5960" ht="15.75" customHeight="1">
      <c r="A5960" s="14" t="s">
        <v>9137</v>
      </c>
      <c r="B5960" s="14" t="s">
        <v>9138</v>
      </c>
      <c r="C5960" s="14">
        <v>1998.0</v>
      </c>
      <c r="D5960" s="14">
        <v>76.0</v>
      </c>
      <c r="E5960" s="14">
        <v>320266.0</v>
      </c>
      <c r="F5960" s="14" t="s">
        <v>9140</v>
      </c>
      <c r="G5960" s="14" t="s">
        <v>9142</v>
      </c>
      <c r="H5960" s="14" t="s">
        <v>9143</v>
      </c>
      <c r="I5960" s="14">
        <v>0.535</v>
      </c>
      <c r="J5960" s="14">
        <v>0.505</v>
      </c>
      <c r="K5960" s="14">
        <v>0.7835646910191097</v>
      </c>
      <c r="L5960" s="14">
        <v>0.245</v>
      </c>
      <c r="M5960" s="14">
        <v>0.0393</v>
      </c>
      <c r="N5960" s="14">
        <v>0.0</v>
      </c>
      <c r="O5960" s="14">
        <v>0.0923</v>
      </c>
      <c r="P5960" s="14">
        <v>0.495</v>
      </c>
      <c r="Q5960" s="14">
        <v>99.935</v>
      </c>
      <c r="R5960" s="14">
        <v>2.0</v>
      </c>
      <c r="S5960" s="14">
        <v>0.0</v>
      </c>
      <c r="T5960" s="14" t="s">
        <v>103</v>
      </c>
      <c r="U5960" s="14" t="s">
        <v>94</v>
      </c>
      <c r="V5960" s="16" t="s">
        <v>54</v>
      </c>
      <c r="W5960" s="17" t="s">
        <v>251</v>
      </c>
    </row>
    <row r="5961" ht="15.75" customHeight="1">
      <c r="A5961" s="14" t="s">
        <v>24347</v>
      </c>
      <c r="B5961" s="14" t="s">
        <v>7693</v>
      </c>
      <c r="C5961" s="14">
        <v>2024.0</v>
      </c>
      <c r="D5961" s="14">
        <v>76.0</v>
      </c>
      <c r="E5961" s="14">
        <v>178273.0</v>
      </c>
      <c r="F5961" s="14" t="s">
        <v>4666</v>
      </c>
      <c r="G5961" s="14" t="s">
        <v>13535</v>
      </c>
      <c r="H5961" s="14" t="s">
        <v>7693</v>
      </c>
      <c r="I5961" s="14">
        <v>0.58</v>
      </c>
      <c r="J5961" s="14">
        <v>0.777</v>
      </c>
      <c r="K5961" s="14">
        <v>0.8527795007624587</v>
      </c>
      <c r="L5961" s="14">
        <v>0.0655</v>
      </c>
      <c r="M5961" s="14">
        <v>0.104</v>
      </c>
      <c r="N5961" s="14">
        <v>0.0</v>
      </c>
      <c r="O5961" s="14">
        <v>0.342</v>
      </c>
      <c r="P5961" s="14">
        <v>0.589</v>
      </c>
      <c r="Q5961" s="14">
        <v>108.005</v>
      </c>
      <c r="R5961" s="14">
        <v>3.0</v>
      </c>
      <c r="S5961" s="14">
        <v>1.0</v>
      </c>
      <c r="T5961" s="14" t="s">
        <v>103</v>
      </c>
      <c r="U5961" s="14" t="s">
        <v>94</v>
      </c>
      <c r="V5961" s="16" t="s">
        <v>333</v>
      </c>
      <c r="W5961" s="17" t="s">
        <v>185</v>
      </c>
    </row>
    <row r="5962" ht="15.75" customHeight="1">
      <c r="A5962" s="14" t="s">
        <v>24348</v>
      </c>
      <c r="B5962" s="14" t="s">
        <v>24349</v>
      </c>
      <c r="C5962" s="14">
        <v>2023.0</v>
      </c>
      <c r="D5962" s="14">
        <v>76.0</v>
      </c>
      <c r="E5962" s="14">
        <v>147557.0</v>
      </c>
      <c r="F5962" s="14" t="s">
        <v>4278</v>
      </c>
      <c r="G5962" s="14" t="s">
        <v>23018</v>
      </c>
      <c r="H5962" s="14" t="s">
        <v>23981</v>
      </c>
      <c r="I5962" s="14">
        <v>0.671</v>
      </c>
      <c r="J5962" s="14">
        <v>0.839</v>
      </c>
      <c r="K5962" s="14">
        <v>0.9179090111668148</v>
      </c>
      <c r="L5962" s="14">
        <v>0.0866</v>
      </c>
      <c r="M5962" s="14">
        <v>0.179</v>
      </c>
      <c r="N5962" s="14">
        <v>0.0</v>
      </c>
      <c r="O5962" s="14">
        <v>0.0748</v>
      </c>
      <c r="P5962" s="14">
        <v>0.882</v>
      </c>
      <c r="Q5962" s="14">
        <v>83.845</v>
      </c>
      <c r="R5962" s="14">
        <v>1.0</v>
      </c>
      <c r="S5962" s="14">
        <v>1.0</v>
      </c>
      <c r="T5962" s="14" t="s">
        <v>1434</v>
      </c>
      <c r="U5962" s="14" t="s">
        <v>35</v>
      </c>
      <c r="V5962" s="16" t="s">
        <v>560</v>
      </c>
      <c r="W5962" s="17" t="s">
        <v>185</v>
      </c>
    </row>
    <row r="5963" ht="15.75" customHeight="1">
      <c r="A5963" s="14" t="s">
        <v>13569</v>
      </c>
      <c r="B5963" s="14" t="s">
        <v>13570</v>
      </c>
      <c r="C5963" s="14">
        <v>1998.0</v>
      </c>
      <c r="D5963" s="14">
        <v>76.0</v>
      </c>
      <c r="E5963" s="14">
        <v>294786.0</v>
      </c>
      <c r="F5963" s="14" t="s">
        <v>2118</v>
      </c>
      <c r="G5963" s="14" t="s">
        <v>13572</v>
      </c>
      <c r="H5963" s="14" t="s">
        <v>13573</v>
      </c>
      <c r="I5963" s="14">
        <v>0.704</v>
      </c>
      <c r="J5963" s="14">
        <v>0.707</v>
      </c>
      <c r="K5963" s="14">
        <v>0.8346630162591778</v>
      </c>
      <c r="L5963" s="14">
        <v>0.0391</v>
      </c>
      <c r="M5963" s="14">
        <v>0.539</v>
      </c>
      <c r="N5963" s="14">
        <v>0.00106</v>
      </c>
      <c r="O5963" s="14">
        <v>0.318</v>
      </c>
      <c r="P5963" s="14">
        <v>0.761</v>
      </c>
      <c r="Q5963" s="14">
        <v>93.14</v>
      </c>
      <c r="R5963" s="14">
        <v>1.0</v>
      </c>
      <c r="S5963" s="14">
        <v>0.0</v>
      </c>
      <c r="T5963" s="14" t="s">
        <v>103</v>
      </c>
      <c r="U5963" s="14" t="s">
        <v>35</v>
      </c>
      <c r="V5963" s="16" t="s">
        <v>181</v>
      </c>
      <c r="W5963" s="17" t="s">
        <v>185</v>
      </c>
    </row>
    <row r="5964" ht="15.75" customHeight="1">
      <c r="A5964" s="14" t="s">
        <v>13574</v>
      </c>
      <c r="B5964" s="14" t="s">
        <v>12381</v>
      </c>
      <c r="C5964" s="14">
        <v>1965.0</v>
      </c>
      <c r="D5964" s="14">
        <v>76.0</v>
      </c>
      <c r="E5964" s="14">
        <v>174000.0</v>
      </c>
      <c r="F5964" s="14" t="s">
        <v>13575</v>
      </c>
      <c r="G5964" s="14" t="s">
        <v>4553</v>
      </c>
      <c r="H5964" s="14" t="s">
        <v>13576</v>
      </c>
      <c r="I5964" s="14">
        <v>0.451</v>
      </c>
      <c r="J5964" s="14">
        <v>0.326</v>
      </c>
      <c r="K5964" s="14">
        <v>0.776869933463588</v>
      </c>
      <c r="L5964" s="14">
        <v>0.0372</v>
      </c>
      <c r="M5964" s="14">
        <v>0.863</v>
      </c>
      <c r="N5964" s="14">
        <v>0.0</v>
      </c>
      <c r="O5964" s="14">
        <v>0.192</v>
      </c>
      <c r="P5964" s="14">
        <v>0.55</v>
      </c>
      <c r="Q5964" s="14">
        <v>81.73</v>
      </c>
      <c r="R5964" s="14">
        <v>7.0</v>
      </c>
      <c r="S5964" s="14">
        <v>0.0</v>
      </c>
      <c r="T5964" s="14" t="s">
        <v>103</v>
      </c>
      <c r="U5964" s="14" t="s">
        <v>35</v>
      </c>
      <c r="V5964" s="16" t="s">
        <v>333</v>
      </c>
      <c r="W5964" s="17" t="s">
        <v>185</v>
      </c>
    </row>
    <row r="5965" ht="15.75" customHeight="1">
      <c r="A5965" s="14" t="s">
        <v>24350</v>
      </c>
      <c r="B5965" s="14" t="s">
        <v>23125</v>
      </c>
      <c r="C5965" s="14">
        <v>2018.0</v>
      </c>
      <c r="D5965" s="14">
        <v>76.0</v>
      </c>
      <c r="E5965" s="14">
        <v>222732.0</v>
      </c>
      <c r="F5965" s="14" t="s">
        <v>4278</v>
      </c>
      <c r="G5965" s="14" t="s">
        <v>2532</v>
      </c>
      <c r="H5965" s="14" t="s">
        <v>22524</v>
      </c>
      <c r="I5965" s="14">
        <v>0.733</v>
      </c>
      <c r="J5965" s="14">
        <v>0.855</v>
      </c>
      <c r="K5965" s="14">
        <v>0.9058028361622613</v>
      </c>
      <c r="L5965" s="14">
        <v>0.118</v>
      </c>
      <c r="M5965" s="14">
        <v>0.00481</v>
      </c>
      <c r="N5965" s="14">
        <v>0.0</v>
      </c>
      <c r="O5965" s="14">
        <v>0.123</v>
      </c>
      <c r="P5965" s="14">
        <v>0.42</v>
      </c>
      <c r="Q5965" s="14">
        <v>126.04</v>
      </c>
      <c r="R5965" s="14">
        <v>9.0</v>
      </c>
      <c r="S5965" s="14">
        <v>1.0</v>
      </c>
      <c r="T5965" s="14" t="s">
        <v>1434</v>
      </c>
      <c r="U5965" s="14" t="s">
        <v>35</v>
      </c>
      <c r="V5965" s="16" t="s">
        <v>54</v>
      </c>
      <c r="W5965" s="17" t="s">
        <v>251</v>
      </c>
    </row>
    <row r="5966" ht="15.75" customHeight="1">
      <c r="A5966" s="14" t="s">
        <v>24351</v>
      </c>
      <c r="B5966" s="14" t="s">
        <v>24352</v>
      </c>
      <c r="C5966" s="14">
        <v>2023.0</v>
      </c>
      <c r="D5966" s="14">
        <v>76.0</v>
      </c>
      <c r="E5966" s="14">
        <v>184160.0</v>
      </c>
      <c r="F5966" s="14" t="s">
        <v>4278</v>
      </c>
      <c r="G5966" s="14" t="s">
        <v>23018</v>
      </c>
      <c r="H5966" s="14" t="s">
        <v>24352</v>
      </c>
      <c r="I5966" s="14">
        <v>0.782</v>
      </c>
      <c r="J5966" s="14">
        <v>0.839</v>
      </c>
      <c r="K5966" s="14">
        <v>0.8903599768808342</v>
      </c>
      <c r="L5966" s="14">
        <v>0.0436</v>
      </c>
      <c r="M5966" s="14">
        <v>0.318</v>
      </c>
      <c r="N5966" s="14">
        <v>0.0</v>
      </c>
      <c r="O5966" s="14">
        <v>0.0667</v>
      </c>
      <c r="P5966" s="14">
        <v>0.914</v>
      </c>
      <c r="Q5966" s="14">
        <v>124.99</v>
      </c>
      <c r="R5966" s="14">
        <v>11.0</v>
      </c>
      <c r="S5966" s="14">
        <v>1.0</v>
      </c>
      <c r="T5966" s="14" t="s">
        <v>1434</v>
      </c>
      <c r="U5966" s="14" t="s">
        <v>35</v>
      </c>
      <c r="V5966" s="16" t="s">
        <v>819</v>
      </c>
      <c r="W5966" s="17" t="s">
        <v>185</v>
      </c>
    </row>
    <row r="5967" ht="15.75" customHeight="1">
      <c r="A5967" s="14" t="s">
        <v>24353</v>
      </c>
      <c r="B5967" s="14" t="s">
        <v>24354</v>
      </c>
      <c r="C5967" s="14">
        <v>2016.0</v>
      </c>
      <c r="D5967" s="14">
        <v>76.0</v>
      </c>
      <c r="E5967" s="14">
        <v>257384.0</v>
      </c>
      <c r="F5967" s="14" t="s">
        <v>21970</v>
      </c>
      <c r="G5967" s="14" t="s">
        <v>23552</v>
      </c>
      <c r="H5967" s="14" t="s">
        <v>24354</v>
      </c>
      <c r="I5967" s="14">
        <v>0.808</v>
      </c>
      <c r="J5967" s="14">
        <v>0.611</v>
      </c>
      <c r="K5967" s="14">
        <v>0.9055889461445129</v>
      </c>
      <c r="L5967" s="14">
        <v>0.0663</v>
      </c>
      <c r="M5967" s="14">
        <v>0.683</v>
      </c>
      <c r="N5967" s="14">
        <v>0.00638</v>
      </c>
      <c r="O5967" s="14">
        <v>0.114</v>
      </c>
      <c r="P5967" s="14">
        <v>0.172</v>
      </c>
      <c r="Q5967" s="14">
        <v>116.01</v>
      </c>
      <c r="R5967" s="14">
        <v>0.0</v>
      </c>
      <c r="S5967" s="14">
        <v>0.0</v>
      </c>
      <c r="T5967" s="14" t="s">
        <v>1264</v>
      </c>
      <c r="U5967" s="14" t="s">
        <v>35</v>
      </c>
      <c r="V5967" s="16" t="s">
        <v>58</v>
      </c>
      <c r="W5967" s="17" t="s">
        <v>251</v>
      </c>
    </row>
    <row r="5968" ht="15.75" customHeight="1">
      <c r="A5968" s="14" t="s">
        <v>24355</v>
      </c>
      <c r="B5968" s="14" t="s">
        <v>24356</v>
      </c>
      <c r="C5968" s="14">
        <v>2017.0</v>
      </c>
      <c r="D5968" s="14">
        <v>76.0</v>
      </c>
      <c r="E5968" s="14">
        <v>232786.0</v>
      </c>
      <c r="F5968" s="14" t="s">
        <v>6605</v>
      </c>
      <c r="G5968" s="14" t="s">
        <v>23438</v>
      </c>
      <c r="H5968" s="14" t="s">
        <v>18650</v>
      </c>
      <c r="I5968" s="14">
        <v>0.744</v>
      </c>
      <c r="J5968" s="14">
        <v>0.859</v>
      </c>
      <c r="K5968" s="14">
        <v>0.9067653412421287</v>
      </c>
      <c r="L5968" s="14">
        <v>0.0795</v>
      </c>
      <c r="M5968" s="14">
        <v>0.0256</v>
      </c>
      <c r="N5968" s="14">
        <v>6.27E-5</v>
      </c>
      <c r="O5968" s="14">
        <v>0.0881</v>
      </c>
      <c r="P5968" s="14">
        <v>0.787</v>
      </c>
      <c r="Q5968" s="14">
        <v>91.98</v>
      </c>
      <c r="R5968" s="14">
        <v>11.0</v>
      </c>
      <c r="S5968" s="14">
        <v>1.0</v>
      </c>
      <c r="T5968" s="14" t="s">
        <v>1264</v>
      </c>
      <c r="U5968" s="14" t="s">
        <v>35</v>
      </c>
      <c r="V5968" s="16" t="s">
        <v>181</v>
      </c>
      <c r="W5968" s="17" t="s">
        <v>185</v>
      </c>
    </row>
    <row r="5969" ht="15.75" customHeight="1">
      <c r="A5969" s="14" t="s">
        <v>9146</v>
      </c>
      <c r="B5969" s="14" t="s">
        <v>9147</v>
      </c>
      <c r="C5969" s="14">
        <v>2016.0</v>
      </c>
      <c r="D5969" s="14">
        <v>76.0</v>
      </c>
      <c r="E5969" s="14">
        <v>237875.0</v>
      </c>
      <c r="F5969" s="14" t="s">
        <v>1629</v>
      </c>
      <c r="G5969" s="14" t="s">
        <v>3165</v>
      </c>
      <c r="H5969" s="14" t="s">
        <v>9150</v>
      </c>
      <c r="I5969" s="14">
        <v>0.799</v>
      </c>
      <c r="J5969" s="14">
        <v>0.784</v>
      </c>
      <c r="K5969" s="14">
        <v>0.8631103886197012</v>
      </c>
      <c r="L5969" s="14">
        <v>0.0519</v>
      </c>
      <c r="M5969" s="14">
        <v>0.11</v>
      </c>
      <c r="N5969" s="14">
        <v>2.84E-6</v>
      </c>
      <c r="O5969" s="14">
        <v>0.227</v>
      </c>
      <c r="P5969" s="14">
        <v>0.26</v>
      </c>
      <c r="Q5969" s="14">
        <v>96.95</v>
      </c>
      <c r="R5969" s="14">
        <v>4.0</v>
      </c>
      <c r="S5969" s="14">
        <v>0.0</v>
      </c>
      <c r="T5969" s="14" t="s">
        <v>104</v>
      </c>
      <c r="U5969" s="14" t="s">
        <v>35</v>
      </c>
      <c r="V5969" s="16" t="s">
        <v>36</v>
      </c>
      <c r="W5969" s="17" t="s">
        <v>251</v>
      </c>
    </row>
    <row r="5970" ht="15.75" customHeight="1">
      <c r="A5970" s="14" t="s">
        <v>13578</v>
      </c>
      <c r="B5970" s="14" t="s">
        <v>13579</v>
      </c>
      <c r="C5970" s="14">
        <v>1981.0</v>
      </c>
      <c r="D5970" s="14">
        <v>76.0</v>
      </c>
      <c r="E5970" s="14">
        <v>220893.0</v>
      </c>
      <c r="F5970" s="14" t="s">
        <v>13581</v>
      </c>
      <c r="G5970" s="14" t="s">
        <v>13582</v>
      </c>
      <c r="H5970" s="14" t="s">
        <v>13583</v>
      </c>
      <c r="I5970" s="14">
        <v>0.766</v>
      </c>
      <c r="J5970" s="14">
        <v>0.772</v>
      </c>
      <c r="K5970" s="14">
        <v>0.774239086245284</v>
      </c>
      <c r="L5970" s="14">
        <v>0.0353</v>
      </c>
      <c r="M5970" s="14">
        <v>0.403</v>
      </c>
      <c r="N5970" s="14">
        <v>0.0584</v>
      </c>
      <c r="O5970" s="14">
        <v>0.183</v>
      </c>
      <c r="P5970" s="14">
        <v>0.919</v>
      </c>
      <c r="Q5970" s="14">
        <v>128.17</v>
      </c>
      <c r="R5970" s="14">
        <v>0.0</v>
      </c>
      <c r="S5970" s="14">
        <v>1.0</v>
      </c>
      <c r="T5970" s="14" t="s">
        <v>103</v>
      </c>
      <c r="U5970" s="14" t="s">
        <v>35</v>
      </c>
      <c r="V5970" s="16" t="s">
        <v>819</v>
      </c>
      <c r="W5970" s="17" t="s">
        <v>185</v>
      </c>
    </row>
    <row r="5971" ht="15.75" customHeight="1">
      <c r="A5971" s="14" t="s">
        <v>13585</v>
      </c>
      <c r="B5971" s="14" t="s">
        <v>13586</v>
      </c>
      <c r="C5971" s="14">
        <v>2015.0</v>
      </c>
      <c r="D5971" s="14">
        <v>76.0</v>
      </c>
      <c r="E5971" s="14">
        <v>281322.0</v>
      </c>
      <c r="F5971" s="14" t="s">
        <v>13587</v>
      </c>
      <c r="G5971" s="14" t="s">
        <v>4828</v>
      </c>
      <c r="H5971" s="14" t="s">
        <v>13588</v>
      </c>
      <c r="I5971" s="14">
        <v>0.505</v>
      </c>
      <c r="J5971" s="14">
        <v>0.667</v>
      </c>
      <c r="K5971" s="14">
        <v>0.8504908775725518</v>
      </c>
      <c r="L5971" s="14">
        <v>0.0323</v>
      </c>
      <c r="M5971" s="14">
        <v>0.597</v>
      </c>
      <c r="N5971" s="14">
        <v>0.0</v>
      </c>
      <c r="O5971" s="14">
        <v>0.213</v>
      </c>
      <c r="P5971" s="14">
        <v>0.516</v>
      </c>
      <c r="Q5971" s="14">
        <v>151.73</v>
      </c>
      <c r="R5971" s="14">
        <v>9.0</v>
      </c>
      <c r="S5971" s="14">
        <v>1.0</v>
      </c>
      <c r="T5971" s="14" t="s">
        <v>104</v>
      </c>
      <c r="U5971" s="14" t="s">
        <v>68</v>
      </c>
      <c r="V5971" s="16" t="s">
        <v>333</v>
      </c>
      <c r="W5971" s="17" t="s">
        <v>185</v>
      </c>
    </row>
    <row r="5972" ht="15.75" customHeight="1">
      <c r="A5972" s="14" t="s">
        <v>9154</v>
      </c>
      <c r="B5972" s="14" t="s">
        <v>7126</v>
      </c>
      <c r="C5972" s="14">
        <v>2008.0</v>
      </c>
      <c r="D5972" s="14">
        <v>76.0</v>
      </c>
      <c r="E5972" s="14">
        <v>212040.0</v>
      </c>
      <c r="F5972" s="14" t="s">
        <v>9155</v>
      </c>
      <c r="G5972" s="14" t="s">
        <v>7872</v>
      </c>
      <c r="H5972" s="14" t="s">
        <v>24357</v>
      </c>
      <c r="I5972" s="14">
        <v>0.317</v>
      </c>
      <c r="J5972" s="14">
        <v>0.172</v>
      </c>
      <c r="K5972" s="14">
        <v>0.7469894979841512</v>
      </c>
      <c r="L5972" s="14">
        <v>0.0326</v>
      </c>
      <c r="M5972" s="14">
        <v>0.907</v>
      </c>
      <c r="N5972" s="14">
        <v>3.83E-4</v>
      </c>
      <c r="O5972" s="14">
        <v>0.105</v>
      </c>
      <c r="P5972" s="14">
        <v>0.0963</v>
      </c>
      <c r="Q5972" s="14">
        <v>65.18</v>
      </c>
      <c r="R5972" s="14">
        <v>10.0</v>
      </c>
      <c r="S5972" s="14">
        <v>1.0</v>
      </c>
      <c r="T5972" s="14" t="s">
        <v>103</v>
      </c>
      <c r="U5972" s="14" t="s">
        <v>68</v>
      </c>
      <c r="V5972" s="16" t="s">
        <v>75</v>
      </c>
      <c r="W5972" s="17" t="s">
        <v>251</v>
      </c>
    </row>
    <row r="5973" ht="15.75" customHeight="1">
      <c r="A5973" s="14" t="s">
        <v>13589</v>
      </c>
      <c r="B5973" s="14" t="s">
        <v>1682</v>
      </c>
      <c r="C5973" s="14">
        <v>1999.0</v>
      </c>
      <c r="D5973" s="14">
        <v>76.0</v>
      </c>
      <c r="E5973" s="14">
        <v>195466.0</v>
      </c>
      <c r="F5973" s="14" t="s">
        <v>9327</v>
      </c>
      <c r="G5973" s="14" t="s">
        <v>13590</v>
      </c>
      <c r="H5973" s="14" t="s">
        <v>1682</v>
      </c>
      <c r="I5973" s="14">
        <v>0.622</v>
      </c>
      <c r="J5973" s="14">
        <v>0.692</v>
      </c>
      <c r="K5973" s="14">
        <v>0.8254015784906766</v>
      </c>
      <c r="L5973" s="14">
        <v>0.0276</v>
      </c>
      <c r="M5973" s="14">
        <v>0.363</v>
      </c>
      <c r="N5973" s="14">
        <v>1.58E-4</v>
      </c>
      <c r="O5973" s="14">
        <v>0.193</v>
      </c>
      <c r="P5973" s="14">
        <v>0.774</v>
      </c>
      <c r="Q5973" s="14">
        <v>112.05</v>
      </c>
      <c r="R5973" s="14">
        <v>7.0</v>
      </c>
      <c r="S5973" s="14">
        <v>1.0</v>
      </c>
      <c r="T5973" s="14" t="s">
        <v>103</v>
      </c>
      <c r="U5973" s="14" t="s">
        <v>68</v>
      </c>
      <c r="V5973" s="16" t="s">
        <v>181</v>
      </c>
      <c r="W5973" s="17" t="s">
        <v>185</v>
      </c>
    </row>
    <row r="5974" ht="15.75" customHeight="1">
      <c r="A5974" s="14" t="s">
        <v>13594</v>
      </c>
      <c r="B5974" s="14" t="s">
        <v>13595</v>
      </c>
      <c r="C5974" s="14">
        <v>1963.0</v>
      </c>
      <c r="D5974" s="14">
        <v>76.0</v>
      </c>
      <c r="E5974" s="14">
        <v>155226.0</v>
      </c>
      <c r="F5974" s="14" t="s">
        <v>13596</v>
      </c>
      <c r="G5974" s="14" t="s">
        <v>9267</v>
      </c>
      <c r="H5974" s="14" t="s">
        <v>13598</v>
      </c>
      <c r="I5974" s="14">
        <v>0.482</v>
      </c>
      <c r="J5974" s="14">
        <v>0.849</v>
      </c>
      <c r="K5974" s="14">
        <v>0.7777468825363562</v>
      </c>
      <c r="L5974" s="14">
        <v>0.0452</v>
      </c>
      <c r="M5974" s="14">
        <v>0.641</v>
      </c>
      <c r="N5974" s="14">
        <v>7.74E-6</v>
      </c>
      <c r="O5974" s="14">
        <v>0.0414</v>
      </c>
      <c r="P5974" s="14">
        <v>0.937</v>
      </c>
      <c r="Q5974" s="14">
        <v>124.63</v>
      </c>
      <c r="R5974" s="14">
        <v>2.0</v>
      </c>
      <c r="S5974" s="14">
        <v>1.0</v>
      </c>
      <c r="T5974" s="14" t="s">
        <v>103</v>
      </c>
      <c r="U5974" s="14" t="s">
        <v>68</v>
      </c>
      <c r="V5974" s="16" t="s">
        <v>819</v>
      </c>
      <c r="W5974" s="17" t="s">
        <v>185</v>
      </c>
    </row>
    <row r="5975" ht="15.75" customHeight="1">
      <c r="A5975" s="14" t="s">
        <v>13600</v>
      </c>
      <c r="B5975" s="14" t="s">
        <v>6546</v>
      </c>
      <c r="C5975" s="14">
        <v>2005.0</v>
      </c>
      <c r="D5975" s="14">
        <v>76.0</v>
      </c>
      <c r="E5975" s="14">
        <v>272080.0</v>
      </c>
      <c r="F5975" s="14" t="s">
        <v>12148</v>
      </c>
      <c r="G5975" s="14" t="s">
        <v>4522</v>
      </c>
      <c r="H5975" s="14" t="s">
        <v>13602</v>
      </c>
      <c r="I5975" s="14">
        <v>0.875</v>
      </c>
      <c r="J5975" s="14">
        <v>0.63</v>
      </c>
      <c r="K5975" s="14">
        <v>0.9001561396937062</v>
      </c>
      <c r="L5975" s="14">
        <v>0.0994</v>
      </c>
      <c r="M5975" s="14">
        <v>0.00546</v>
      </c>
      <c r="N5975" s="14">
        <v>2.47E-6</v>
      </c>
      <c r="O5975" s="14">
        <v>0.127</v>
      </c>
      <c r="P5975" s="14">
        <v>0.548</v>
      </c>
      <c r="Q5975" s="14">
        <v>120.02</v>
      </c>
      <c r="R5975" s="14">
        <v>1.0</v>
      </c>
      <c r="S5975" s="14">
        <v>1.0</v>
      </c>
      <c r="T5975" s="14" t="s">
        <v>103</v>
      </c>
      <c r="U5975" s="14" t="s">
        <v>68</v>
      </c>
      <c r="V5975" s="16" t="s">
        <v>333</v>
      </c>
      <c r="W5975" s="17" t="s">
        <v>185</v>
      </c>
    </row>
    <row r="5976" ht="15.75" customHeight="1">
      <c r="A5976" s="14" t="s">
        <v>24358</v>
      </c>
      <c r="B5976" s="14" t="s">
        <v>24359</v>
      </c>
      <c r="C5976" s="14">
        <v>2010.0</v>
      </c>
      <c r="D5976" s="14">
        <v>76.0</v>
      </c>
      <c r="E5976" s="14">
        <v>183693.0</v>
      </c>
      <c r="F5976" s="14" t="s">
        <v>5520</v>
      </c>
      <c r="G5976" s="14" t="s">
        <v>5522</v>
      </c>
      <c r="H5976" s="14" t="s">
        <v>24360</v>
      </c>
      <c r="I5976" s="14">
        <v>0.8</v>
      </c>
      <c r="J5976" s="14">
        <v>0.692</v>
      </c>
      <c r="K5976" s="14">
        <v>0.8553461809754381</v>
      </c>
      <c r="L5976" s="14">
        <v>0.0614</v>
      </c>
      <c r="M5976" s="14">
        <v>0.342</v>
      </c>
      <c r="N5976" s="14">
        <v>1.92E-6</v>
      </c>
      <c r="O5976" s="14">
        <v>0.0554</v>
      </c>
      <c r="P5976" s="14">
        <v>0.917</v>
      </c>
      <c r="Q5976" s="14">
        <v>112.0</v>
      </c>
      <c r="R5976" s="14">
        <v>9.0</v>
      </c>
      <c r="S5976" s="14">
        <v>0.0</v>
      </c>
      <c r="T5976" s="14" t="s">
        <v>1264</v>
      </c>
      <c r="U5976" s="14" t="s">
        <v>94</v>
      </c>
      <c r="V5976" s="16" t="s">
        <v>819</v>
      </c>
      <c r="W5976" s="17" t="s">
        <v>185</v>
      </c>
    </row>
    <row r="5977" ht="15.75" customHeight="1">
      <c r="A5977" s="14" t="s">
        <v>24361</v>
      </c>
      <c r="B5977" s="14" t="s">
        <v>24362</v>
      </c>
      <c r="C5977" s="14">
        <v>1985.0</v>
      </c>
      <c r="D5977" s="14">
        <v>76.0</v>
      </c>
      <c r="E5977" s="14">
        <v>229160.0</v>
      </c>
      <c r="F5977" s="14" t="s">
        <v>24363</v>
      </c>
      <c r="G5977" s="14" t="s">
        <v>23205</v>
      </c>
      <c r="H5977" s="14" t="s">
        <v>24364</v>
      </c>
      <c r="I5977" s="14">
        <v>0.652</v>
      </c>
      <c r="J5977" s="14">
        <v>0.607</v>
      </c>
      <c r="K5977" s="14">
        <v>0.789318332496539</v>
      </c>
      <c r="L5977" s="14">
        <v>0.0368</v>
      </c>
      <c r="M5977" s="14">
        <v>0.0314</v>
      </c>
      <c r="N5977" s="14">
        <v>0.00285</v>
      </c>
      <c r="O5977" s="14">
        <v>0.0721</v>
      </c>
      <c r="P5977" s="14">
        <v>0.72</v>
      </c>
      <c r="Q5977" s="14">
        <v>94.09</v>
      </c>
      <c r="R5977" s="14">
        <v>0.0</v>
      </c>
      <c r="S5977" s="14">
        <v>1.0</v>
      </c>
      <c r="T5977" s="14" t="s">
        <v>1264</v>
      </c>
      <c r="U5977" s="14" t="s">
        <v>94</v>
      </c>
      <c r="V5977" s="16" t="s">
        <v>181</v>
      </c>
      <c r="W5977" s="17" t="s">
        <v>185</v>
      </c>
    </row>
    <row r="5978" ht="15.75" customHeight="1">
      <c r="A5978" s="14" t="s">
        <v>9158</v>
      </c>
      <c r="B5978" s="14" t="s">
        <v>9159</v>
      </c>
      <c r="C5978" s="14">
        <v>2013.0</v>
      </c>
      <c r="D5978" s="14">
        <v>76.0</v>
      </c>
      <c r="E5978" s="14">
        <v>200111.0</v>
      </c>
      <c r="F5978" s="14" t="s">
        <v>1267</v>
      </c>
      <c r="G5978" s="14" t="s">
        <v>8213</v>
      </c>
      <c r="H5978" s="14" t="s">
        <v>9161</v>
      </c>
      <c r="I5978" s="14">
        <v>0.652</v>
      </c>
      <c r="J5978" s="14">
        <v>0.877</v>
      </c>
      <c r="K5978" s="14">
        <v>0.9106153615615981</v>
      </c>
      <c r="L5978" s="14">
        <v>0.0465</v>
      </c>
      <c r="M5978" s="14">
        <v>0.0227</v>
      </c>
      <c r="N5978" s="14">
        <v>0.0</v>
      </c>
      <c r="O5978" s="14">
        <v>0.0789</v>
      </c>
      <c r="P5978" s="14">
        <v>0.486</v>
      </c>
      <c r="Q5978" s="14">
        <v>118.49</v>
      </c>
      <c r="R5978" s="14">
        <v>1.0</v>
      </c>
      <c r="S5978" s="14">
        <v>1.0</v>
      </c>
      <c r="T5978" s="14" t="s">
        <v>103</v>
      </c>
      <c r="U5978" s="14" t="s">
        <v>94</v>
      </c>
      <c r="V5978" s="16" t="s">
        <v>54</v>
      </c>
      <c r="W5978" s="17" t="s">
        <v>251</v>
      </c>
    </row>
    <row r="5979" ht="15.75" customHeight="1">
      <c r="A5979" s="14" t="s">
        <v>24365</v>
      </c>
      <c r="B5979" s="14" t="s">
        <v>24366</v>
      </c>
      <c r="C5979" s="14">
        <v>1998.0</v>
      </c>
      <c r="D5979" s="14">
        <v>76.0</v>
      </c>
      <c r="E5979" s="14">
        <v>172466.0</v>
      </c>
      <c r="F5979" s="14" t="s">
        <v>24367</v>
      </c>
      <c r="G5979" s="14" t="s">
        <v>24368</v>
      </c>
      <c r="H5979" s="14" t="s">
        <v>24369</v>
      </c>
      <c r="I5979" s="14">
        <v>0.766</v>
      </c>
      <c r="J5979" s="14">
        <v>0.882</v>
      </c>
      <c r="K5979" s="14">
        <v>0.8787029709135521</v>
      </c>
      <c r="L5979" s="14">
        <v>0.0719</v>
      </c>
      <c r="M5979" s="14">
        <v>0.0674</v>
      </c>
      <c r="N5979" s="14">
        <v>2.3E-6</v>
      </c>
      <c r="O5979" s="14">
        <v>0.281</v>
      </c>
      <c r="P5979" s="14">
        <v>0.544</v>
      </c>
      <c r="Q5979" s="14">
        <v>107.93</v>
      </c>
      <c r="R5979" s="14">
        <v>5.0</v>
      </c>
      <c r="S5979" s="14">
        <v>1.0</v>
      </c>
      <c r="T5979" s="14" t="s">
        <v>103</v>
      </c>
      <c r="U5979" s="14" t="s">
        <v>94</v>
      </c>
      <c r="V5979" s="16" t="s">
        <v>333</v>
      </c>
      <c r="W5979" s="17" t="s">
        <v>185</v>
      </c>
    </row>
    <row r="5980" ht="15.75" customHeight="1">
      <c r="A5980" s="14" t="s">
        <v>24370</v>
      </c>
      <c r="B5980" s="14" t="s">
        <v>24371</v>
      </c>
      <c r="C5980" s="14">
        <v>1996.0</v>
      </c>
      <c r="D5980" s="14">
        <v>76.0</v>
      </c>
      <c r="E5980" s="14">
        <v>170906.0</v>
      </c>
      <c r="F5980" s="14" t="s">
        <v>13221</v>
      </c>
      <c r="G5980" s="14" t="s">
        <v>13222</v>
      </c>
      <c r="H5980" s="14" t="s">
        <v>13222</v>
      </c>
      <c r="I5980" s="14">
        <v>0.804</v>
      </c>
      <c r="J5980" s="14">
        <v>0.696</v>
      </c>
      <c r="K5980" s="14">
        <v>0.8147070776032618</v>
      </c>
      <c r="L5980" s="14">
        <v>0.0899</v>
      </c>
      <c r="M5980" s="14">
        <v>0.00877</v>
      </c>
      <c r="N5980" s="14">
        <v>9.85E-4</v>
      </c>
      <c r="O5980" s="14">
        <v>0.314</v>
      </c>
      <c r="P5980" s="14">
        <v>0.657</v>
      </c>
      <c r="Q5980" s="14">
        <v>95.72</v>
      </c>
      <c r="R5980" s="14">
        <v>7.0</v>
      </c>
      <c r="S5980" s="14">
        <v>1.0</v>
      </c>
      <c r="T5980" s="14" t="s">
        <v>103</v>
      </c>
      <c r="U5980" s="14" t="s">
        <v>94</v>
      </c>
      <c r="V5980" s="16" t="s">
        <v>407</v>
      </c>
      <c r="W5980" s="17" t="s">
        <v>185</v>
      </c>
    </row>
    <row r="5981" ht="15.75" customHeight="1">
      <c r="A5981" s="14" t="s">
        <v>24372</v>
      </c>
      <c r="B5981" s="14" t="s">
        <v>22436</v>
      </c>
      <c r="C5981" s="14">
        <v>2022.0</v>
      </c>
      <c r="D5981" s="14">
        <v>76.0</v>
      </c>
      <c r="E5981" s="14">
        <v>164952.0</v>
      </c>
      <c r="F5981" s="14" t="s">
        <v>4278</v>
      </c>
      <c r="G5981" s="14" t="s">
        <v>2532</v>
      </c>
      <c r="H5981" s="14" t="s">
        <v>23109</v>
      </c>
      <c r="I5981" s="14">
        <v>0.759</v>
      </c>
      <c r="J5981" s="14">
        <v>0.459</v>
      </c>
      <c r="K5981" s="14">
        <v>0.863538168655198</v>
      </c>
      <c r="L5981" s="14">
        <v>0.0948</v>
      </c>
      <c r="M5981" s="14">
        <v>0.00323</v>
      </c>
      <c r="N5981" s="14">
        <v>0.0</v>
      </c>
      <c r="O5981" s="14">
        <v>0.0788</v>
      </c>
      <c r="P5981" s="14">
        <v>0.695</v>
      </c>
      <c r="Q5981" s="14">
        <v>110.0</v>
      </c>
      <c r="R5981" s="14">
        <v>8.0</v>
      </c>
      <c r="S5981" s="14">
        <v>1.0</v>
      </c>
      <c r="T5981" s="14" t="s">
        <v>103</v>
      </c>
      <c r="U5981" s="14" t="s">
        <v>94</v>
      </c>
      <c r="V5981" s="16" t="s">
        <v>407</v>
      </c>
      <c r="W5981" s="17" t="s">
        <v>185</v>
      </c>
    </row>
    <row r="5982" ht="15.75" customHeight="1">
      <c r="A5982" s="14" t="s">
        <v>9165</v>
      </c>
      <c r="B5982" s="14" t="s">
        <v>9166</v>
      </c>
      <c r="C5982" s="14">
        <v>2011.0</v>
      </c>
      <c r="D5982" s="14">
        <v>76.0</v>
      </c>
      <c r="E5982" s="14">
        <v>230906.0</v>
      </c>
      <c r="F5982" s="14" t="s">
        <v>9167</v>
      </c>
      <c r="G5982" s="14" t="s">
        <v>2498</v>
      </c>
      <c r="H5982" s="14" t="s">
        <v>9168</v>
      </c>
      <c r="I5982" s="14">
        <v>0.758</v>
      </c>
      <c r="J5982" s="14">
        <v>0.686</v>
      </c>
      <c r="K5982" s="14">
        <v>0.8387483155981702</v>
      </c>
      <c r="L5982" s="14">
        <v>0.0792</v>
      </c>
      <c r="M5982" s="14">
        <v>0.0848</v>
      </c>
      <c r="N5982" s="14">
        <v>0.00133</v>
      </c>
      <c r="O5982" s="14">
        <v>0.142</v>
      </c>
      <c r="P5982" s="14">
        <v>0.444</v>
      </c>
      <c r="Q5982" s="14">
        <v>130.01</v>
      </c>
      <c r="R5982" s="14">
        <v>11.0</v>
      </c>
      <c r="S5982" s="14">
        <v>1.0</v>
      </c>
      <c r="T5982" s="14" t="s">
        <v>103</v>
      </c>
      <c r="U5982" s="14" t="s">
        <v>94</v>
      </c>
      <c r="V5982" s="16" t="s">
        <v>54</v>
      </c>
      <c r="W5982" s="17" t="s">
        <v>251</v>
      </c>
    </row>
    <row r="5983" ht="15.75" customHeight="1">
      <c r="A5983" s="14" t="s">
        <v>24373</v>
      </c>
      <c r="B5983" s="14" t="s">
        <v>24374</v>
      </c>
      <c r="C5983" s="14">
        <v>2023.0</v>
      </c>
      <c r="D5983" s="14">
        <v>77.0</v>
      </c>
      <c r="E5983" s="14">
        <v>227518.0</v>
      </c>
      <c r="F5983" s="14" t="s">
        <v>22775</v>
      </c>
      <c r="G5983" s="14" t="s">
        <v>22776</v>
      </c>
      <c r="H5983" s="14" t="s">
        <v>24375</v>
      </c>
      <c r="I5983" s="14">
        <v>0.566</v>
      </c>
      <c r="J5983" s="14">
        <v>0.531</v>
      </c>
      <c r="K5983" s="14">
        <v>0.8325668940852445</v>
      </c>
      <c r="L5983" s="14">
        <v>0.0716</v>
      </c>
      <c r="M5983" s="14">
        <v>0.192</v>
      </c>
      <c r="N5983" s="14">
        <v>0.0</v>
      </c>
      <c r="O5983" s="14">
        <v>0.179</v>
      </c>
      <c r="P5983" s="14">
        <v>0.367</v>
      </c>
      <c r="Q5983" s="14">
        <v>118.96</v>
      </c>
      <c r="R5983" s="14">
        <v>6.0</v>
      </c>
      <c r="S5983" s="14">
        <v>1.0</v>
      </c>
      <c r="T5983" s="14" t="s">
        <v>1264</v>
      </c>
      <c r="U5983" s="14" t="s">
        <v>68</v>
      </c>
      <c r="V5983" s="16" t="s">
        <v>45</v>
      </c>
      <c r="W5983" s="17" t="s">
        <v>251</v>
      </c>
    </row>
    <row r="5984" ht="15.75" customHeight="1">
      <c r="A5984" s="14" t="s">
        <v>24376</v>
      </c>
      <c r="B5984" s="14" t="s">
        <v>24377</v>
      </c>
      <c r="C5984" s="14">
        <v>2023.0</v>
      </c>
      <c r="D5984" s="14">
        <v>77.0</v>
      </c>
      <c r="E5984" s="14">
        <v>163551.0</v>
      </c>
      <c r="F5984" s="14" t="s">
        <v>19907</v>
      </c>
      <c r="G5984" s="14" t="s">
        <v>19908</v>
      </c>
      <c r="H5984" s="14" t="s">
        <v>23741</v>
      </c>
      <c r="I5984" s="14">
        <v>0.747</v>
      </c>
      <c r="J5984" s="14">
        <v>0.629</v>
      </c>
      <c r="K5984" s="14">
        <v>0.7924839047592137</v>
      </c>
      <c r="L5984" s="14">
        <v>0.0363</v>
      </c>
      <c r="M5984" s="14">
        <v>0.328</v>
      </c>
      <c r="N5984" s="14">
        <v>0.00409</v>
      </c>
      <c r="O5984" s="14">
        <v>0.154</v>
      </c>
      <c r="P5984" s="14">
        <v>0.793</v>
      </c>
      <c r="Q5984" s="14">
        <v>127.819</v>
      </c>
      <c r="R5984" s="14">
        <v>9.0</v>
      </c>
      <c r="S5984" s="14">
        <v>0.0</v>
      </c>
      <c r="T5984" s="14" t="s">
        <v>1264</v>
      </c>
      <c r="U5984" s="14" t="s">
        <v>35</v>
      </c>
      <c r="V5984" s="16" t="s">
        <v>181</v>
      </c>
      <c r="W5984" s="17" t="s">
        <v>185</v>
      </c>
    </row>
    <row r="5985" ht="15.75" customHeight="1">
      <c r="A5985" s="14" t="s">
        <v>24378</v>
      </c>
      <c r="B5985" s="14" t="s">
        <v>24379</v>
      </c>
      <c r="C5985" s="14">
        <v>2023.0</v>
      </c>
      <c r="D5985" s="14">
        <v>77.0</v>
      </c>
      <c r="E5985" s="14">
        <v>188666.0</v>
      </c>
      <c r="F5985" s="14" t="s">
        <v>22324</v>
      </c>
      <c r="G5985" s="14" t="s">
        <v>22325</v>
      </c>
      <c r="H5985" s="14" t="s">
        <v>23150</v>
      </c>
      <c r="I5985" s="14">
        <v>0.807</v>
      </c>
      <c r="J5985" s="14">
        <v>0.665</v>
      </c>
      <c r="K5985" s="14">
        <v>0.8255940795066501</v>
      </c>
      <c r="L5985" s="14">
        <v>0.0497</v>
      </c>
      <c r="M5985" s="14">
        <v>0.0185</v>
      </c>
      <c r="N5985" s="14">
        <v>0.0</v>
      </c>
      <c r="O5985" s="14">
        <v>0.118</v>
      </c>
      <c r="P5985" s="14">
        <v>0.864</v>
      </c>
      <c r="Q5985" s="14">
        <v>127.909</v>
      </c>
      <c r="R5985" s="14">
        <v>9.0</v>
      </c>
      <c r="S5985" s="14">
        <v>0.0</v>
      </c>
      <c r="T5985" s="14" t="s">
        <v>1264</v>
      </c>
      <c r="U5985" s="14" t="s">
        <v>35</v>
      </c>
      <c r="V5985" s="16" t="s">
        <v>560</v>
      </c>
      <c r="W5985" s="17" t="s">
        <v>185</v>
      </c>
    </row>
    <row r="5986" ht="15.75" customHeight="1">
      <c r="A5986" s="14" t="s">
        <v>24380</v>
      </c>
      <c r="B5986" s="14" t="s">
        <v>23715</v>
      </c>
      <c r="C5986" s="14">
        <v>2018.0</v>
      </c>
      <c r="D5986" s="14">
        <v>77.0</v>
      </c>
      <c r="E5986" s="14">
        <v>223122.0</v>
      </c>
      <c r="F5986" s="14" t="s">
        <v>4278</v>
      </c>
      <c r="G5986" s="14" t="s">
        <v>2532</v>
      </c>
      <c r="H5986" s="14" t="s">
        <v>22524</v>
      </c>
      <c r="I5986" s="14">
        <v>0.599</v>
      </c>
      <c r="J5986" s="14">
        <v>0.775</v>
      </c>
      <c r="K5986" s="14">
        <v>0.8885419117299738</v>
      </c>
      <c r="L5986" s="14">
        <v>0.0543</v>
      </c>
      <c r="M5986" s="14">
        <v>0.0217</v>
      </c>
      <c r="N5986" s="14">
        <v>0.0</v>
      </c>
      <c r="O5986" s="14">
        <v>0.0678</v>
      </c>
      <c r="P5986" s="14">
        <v>0.696</v>
      </c>
      <c r="Q5986" s="14">
        <v>129.817</v>
      </c>
      <c r="R5986" s="14">
        <v>1.0</v>
      </c>
      <c r="S5986" s="14">
        <v>0.0</v>
      </c>
      <c r="T5986" s="14" t="s">
        <v>1434</v>
      </c>
      <c r="U5986" s="14" t="s">
        <v>35</v>
      </c>
      <c r="V5986" s="16" t="s">
        <v>407</v>
      </c>
      <c r="W5986" s="17" t="s">
        <v>185</v>
      </c>
    </row>
    <row r="5987" ht="15.75" customHeight="1">
      <c r="A5987" s="14" t="s">
        <v>24381</v>
      </c>
      <c r="B5987" s="14" t="s">
        <v>24382</v>
      </c>
      <c r="C5987" s="14">
        <v>2017.0</v>
      </c>
      <c r="D5987" s="14">
        <v>77.0</v>
      </c>
      <c r="E5987" s="14">
        <v>217051.0</v>
      </c>
      <c r="F5987" s="14" t="s">
        <v>4278</v>
      </c>
      <c r="G5987" s="14" t="s">
        <v>2532</v>
      </c>
      <c r="H5987" s="14" t="s">
        <v>22799</v>
      </c>
      <c r="I5987" s="14">
        <v>0.584</v>
      </c>
      <c r="J5987" s="14">
        <v>0.885</v>
      </c>
      <c r="K5987" s="14">
        <v>0.8981027955233226</v>
      </c>
      <c r="L5987" s="14">
        <v>0.104</v>
      </c>
      <c r="M5987" s="14">
        <v>0.0244</v>
      </c>
      <c r="N5987" s="14">
        <v>0.0</v>
      </c>
      <c r="O5987" s="14">
        <v>0.357</v>
      </c>
      <c r="P5987" s="14">
        <v>0.605</v>
      </c>
      <c r="Q5987" s="14">
        <v>92.9</v>
      </c>
      <c r="R5987" s="14">
        <v>0.0</v>
      </c>
      <c r="S5987" s="14">
        <v>0.0</v>
      </c>
      <c r="T5987" s="14" t="s">
        <v>1434</v>
      </c>
      <c r="U5987" s="14" t="s">
        <v>35</v>
      </c>
      <c r="V5987" s="16" t="s">
        <v>407</v>
      </c>
      <c r="W5987" s="17" t="s">
        <v>185</v>
      </c>
    </row>
    <row r="5988" ht="15.75" customHeight="1">
      <c r="A5988" s="14" t="s">
        <v>9171</v>
      </c>
      <c r="B5988" s="14" t="s">
        <v>9172</v>
      </c>
      <c r="C5988" s="14">
        <v>2007.0</v>
      </c>
      <c r="D5988" s="14">
        <v>77.0</v>
      </c>
      <c r="E5988" s="14">
        <v>304053.0</v>
      </c>
      <c r="F5988" s="14" t="s">
        <v>9173</v>
      </c>
      <c r="G5988" s="14" t="s">
        <v>9174</v>
      </c>
      <c r="H5988" s="14" t="s">
        <v>9175</v>
      </c>
      <c r="I5988" s="14">
        <v>0.756</v>
      </c>
      <c r="J5988" s="14">
        <v>0.422</v>
      </c>
      <c r="K5988" s="14">
        <v>0.6971317348470232</v>
      </c>
      <c r="L5988" s="14">
        <v>0.0292</v>
      </c>
      <c r="M5988" s="14">
        <v>0.0165</v>
      </c>
      <c r="N5988" s="14">
        <v>0.00183</v>
      </c>
      <c r="O5988" s="14">
        <v>0.0368</v>
      </c>
      <c r="P5988" s="14">
        <v>0.487</v>
      </c>
      <c r="Q5988" s="14">
        <v>112.75</v>
      </c>
      <c r="R5988" s="14">
        <v>11.0</v>
      </c>
      <c r="S5988" s="14">
        <v>0.0</v>
      </c>
      <c r="T5988" s="14" t="s">
        <v>103</v>
      </c>
      <c r="U5988" s="14" t="s">
        <v>35</v>
      </c>
      <c r="V5988" s="16" t="s">
        <v>54</v>
      </c>
      <c r="W5988" s="17" t="s">
        <v>251</v>
      </c>
    </row>
    <row r="5989" ht="15.75" customHeight="1">
      <c r="A5989" s="14" t="s">
        <v>9182</v>
      </c>
      <c r="B5989" s="14" t="s">
        <v>1057</v>
      </c>
      <c r="C5989" s="14">
        <v>2020.0</v>
      </c>
      <c r="D5989" s="14">
        <v>77.0</v>
      </c>
      <c r="E5989" s="14">
        <v>221820.0</v>
      </c>
      <c r="F5989" s="14" t="s">
        <v>1267</v>
      </c>
      <c r="G5989" s="14" t="s">
        <v>2714</v>
      </c>
      <c r="H5989" s="14" t="s">
        <v>9183</v>
      </c>
      <c r="I5989" s="14">
        <v>0.73</v>
      </c>
      <c r="J5989" s="14">
        <v>0.729</v>
      </c>
      <c r="K5989" s="14">
        <v>0.9010330887664744</v>
      </c>
      <c r="L5989" s="14">
        <v>0.0884</v>
      </c>
      <c r="M5989" s="14">
        <v>0.167</v>
      </c>
      <c r="N5989" s="14">
        <v>1.39E-6</v>
      </c>
      <c r="O5989" s="14">
        <v>0.349</v>
      </c>
      <c r="P5989" s="14">
        <v>0.467</v>
      </c>
      <c r="Q5989" s="14">
        <v>113.011</v>
      </c>
      <c r="R5989" s="14">
        <v>4.0</v>
      </c>
      <c r="S5989" s="14">
        <v>0.0</v>
      </c>
      <c r="T5989" s="14" t="s">
        <v>103</v>
      </c>
      <c r="U5989" s="14" t="s">
        <v>35</v>
      </c>
      <c r="V5989" s="16" t="s">
        <v>54</v>
      </c>
      <c r="W5989" s="17" t="s">
        <v>251</v>
      </c>
    </row>
    <row r="5990" ht="15.75" customHeight="1">
      <c r="A5990" s="14" t="s">
        <v>13606</v>
      </c>
      <c r="B5990" s="14" t="s">
        <v>13607</v>
      </c>
      <c r="C5990" s="14">
        <v>2020.0</v>
      </c>
      <c r="D5990" s="14">
        <v>77.0</v>
      </c>
      <c r="E5990" s="14">
        <v>198370.0</v>
      </c>
      <c r="F5990" s="14" t="s">
        <v>2118</v>
      </c>
      <c r="G5990" s="14" t="s">
        <v>13608</v>
      </c>
      <c r="H5990" s="14" t="s">
        <v>13609</v>
      </c>
      <c r="I5990" s="14">
        <v>0.449</v>
      </c>
      <c r="J5990" s="14">
        <v>0.465</v>
      </c>
      <c r="K5990" s="14">
        <v>0.7827519089516662</v>
      </c>
      <c r="L5990" s="14">
        <v>0.0791</v>
      </c>
      <c r="M5990" s="14">
        <v>0.524</v>
      </c>
      <c r="N5990" s="14">
        <v>1.02E-6</v>
      </c>
      <c r="O5990" s="14">
        <v>0.303</v>
      </c>
      <c r="P5990" s="14">
        <v>0.543</v>
      </c>
      <c r="Q5990" s="14">
        <v>89.087</v>
      </c>
      <c r="R5990" s="14">
        <v>0.0</v>
      </c>
      <c r="S5990" s="14">
        <v>1.0</v>
      </c>
      <c r="T5990" s="14" t="s">
        <v>103</v>
      </c>
      <c r="U5990" s="14" t="s">
        <v>35</v>
      </c>
      <c r="V5990" s="16" t="s">
        <v>333</v>
      </c>
      <c r="W5990" s="17" t="s">
        <v>185</v>
      </c>
    </row>
    <row r="5991" ht="15.75" customHeight="1">
      <c r="A5991" s="14" t="s">
        <v>13610</v>
      </c>
      <c r="B5991" s="14" t="s">
        <v>13611</v>
      </c>
      <c r="C5991" s="14">
        <v>2019.0</v>
      </c>
      <c r="D5991" s="14">
        <v>77.0</v>
      </c>
      <c r="E5991" s="14">
        <v>222400.0</v>
      </c>
      <c r="F5991" s="14" t="s">
        <v>8004</v>
      </c>
      <c r="G5991" s="14" t="s">
        <v>6831</v>
      </c>
      <c r="H5991" s="14" t="s">
        <v>9609</v>
      </c>
      <c r="I5991" s="14">
        <v>0.811</v>
      </c>
      <c r="J5991" s="14">
        <v>0.719</v>
      </c>
      <c r="K5991" s="14">
        <v>0.8343207922307806</v>
      </c>
      <c r="L5991" s="14">
        <v>0.0497</v>
      </c>
      <c r="M5991" s="14">
        <v>0.0129</v>
      </c>
      <c r="N5991" s="14">
        <v>1.36E-5</v>
      </c>
      <c r="O5991" s="14">
        <v>0.0742</v>
      </c>
      <c r="P5991" s="14">
        <v>0.865</v>
      </c>
      <c r="Q5991" s="14">
        <v>103.979</v>
      </c>
      <c r="R5991" s="14">
        <v>9.0</v>
      </c>
      <c r="S5991" s="14">
        <v>1.0</v>
      </c>
      <c r="T5991" s="14" t="s">
        <v>103</v>
      </c>
      <c r="U5991" s="14" t="s">
        <v>35</v>
      </c>
      <c r="V5991" s="16" t="s">
        <v>560</v>
      </c>
      <c r="W5991" s="17" t="s">
        <v>185</v>
      </c>
    </row>
    <row r="5992" ht="15.75" customHeight="1">
      <c r="A5992" s="14" t="s">
        <v>13615</v>
      </c>
      <c r="B5992" s="14" t="s">
        <v>13219</v>
      </c>
      <c r="C5992" s="14">
        <v>2019.0</v>
      </c>
      <c r="D5992" s="14">
        <v>77.0</v>
      </c>
      <c r="E5992" s="14">
        <v>202192.0</v>
      </c>
      <c r="F5992" s="14" t="s">
        <v>8004</v>
      </c>
      <c r="G5992" s="14" t="s">
        <v>8332</v>
      </c>
      <c r="H5992" s="14" t="s">
        <v>13617</v>
      </c>
      <c r="I5992" s="14">
        <v>0.641</v>
      </c>
      <c r="J5992" s="14">
        <v>0.559</v>
      </c>
      <c r="K5992" s="14">
        <v>0.7363805531038357</v>
      </c>
      <c r="L5992" s="14">
        <v>0.0355</v>
      </c>
      <c r="M5992" s="14">
        <v>0.404</v>
      </c>
      <c r="N5992" s="14">
        <v>0.00402</v>
      </c>
      <c r="O5992" s="14">
        <v>0.0937</v>
      </c>
      <c r="P5992" s="14">
        <v>0.523</v>
      </c>
      <c r="Q5992" s="14">
        <v>144.982</v>
      </c>
      <c r="R5992" s="14">
        <v>7.0</v>
      </c>
      <c r="S5992" s="14">
        <v>0.0</v>
      </c>
      <c r="T5992" s="14" t="s">
        <v>103</v>
      </c>
      <c r="U5992" s="14" t="s">
        <v>68</v>
      </c>
      <c r="V5992" s="16" t="s">
        <v>333</v>
      </c>
      <c r="W5992" s="17" t="s">
        <v>185</v>
      </c>
    </row>
    <row r="5993" ht="15.75" customHeight="1">
      <c r="A5993" s="14" t="s">
        <v>9186</v>
      </c>
      <c r="B5993" s="14" t="s">
        <v>9187</v>
      </c>
      <c r="C5993" s="14">
        <v>2015.0</v>
      </c>
      <c r="D5993" s="14">
        <v>77.0</v>
      </c>
      <c r="E5993" s="14">
        <v>252534.0</v>
      </c>
      <c r="F5993" s="14" t="s">
        <v>9189</v>
      </c>
      <c r="G5993" s="14" t="s">
        <v>7432</v>
      </c>
      <c r="H5993" s="14" t="s">
        <v>9190</v>
      </c>
      <c r="I5993" s="14">
        <v>0.262</v>
      </c>
      <c r="J5993" s="14">
        <v>0.606</v>
      </c>
      <c r="K5993" s="14">
        <v>0.8323316150657214</v>
      </c>
      <c r="L5993" s="14">
        <v>0.0484</v>
      </c>
      <c r="M5993" s="14">
        <v>0.247</v>
      </c>
      <c r="N5993" s="14">
        <v>0.0</v>
      </c>
      <c r="O5993" s="14">
        <v>0.125</v>
      </c>
      <c r="P5993" s="14">
        <v>0.275</v>
      </c>
      <c r="Q5993" s="14">
        <v>189.857</v>
      </c>
      <c r="R5993" s="14">
        <v>8.0</v>
      </c>
      <c r="S5993" s="14">
        <v>1.0</v>
      </c>
      <c r="T5993" s="14" t="s">
        <v>103</v>
      </c>
      <c r="U5993" s="14" t="s">
        <v>35</v>
      </c>
      <c r="V5993" s="16" t="s">
        <v>36</v>
      </c>
      <c r="W5993" s="17" t="s">
        <v>251</v>
      </c>
    </row>
    <row r="5994" ht="15.75" customHeight="1">
      <c r="A5994" s="14" t="s">
        <v>9193</v>
      </c>
      <c r="B5994" s="14" t="s">
        <v>9194</v>
      </c>
      <c r="C5994" s="14">
        <v>2020.0</v>
      </c>
      <c r="D5994" s="14">
        <v>77.0</v>
      </c>
      <c r="E5994" s="14">
        <v>206458.0</v>
      </c>
      <c r="F5994" s="14" t="s">
        <v>2074</v>
      </c>
      <c r="G5994" s="14" t="s">
        <v>8626</v>
      </c>
      <c r="H5994" s="14" t="s">
        <v>9198</v>
      </c>
      <c r="I5994" s="14">
        <v>0.516</v>
      </c>
      <c r="J5994" s="14">
        <v>0.342</v>
      </c>
      <c r="K5994" s="14">
        <v>0.7823027399143948</v>
      </c>
      <c r="L5994" s="14">
        <v>0.0425</v>
      </c>
      <c r="M5994" s="14">
        <v>0.55</v>
      </c>
      <c r="N5994" s="14">
        <v>0.0</v>
      </c>
      <c r="O5994" s="14">
        <v>0.21</v>
      </c>
      <c r="P5994" s="14">
        <v>0.0993</v>
      </c>
      <c r="Q5994" s="14">
        <v>102.819</v>
      </c>
      <c r="R5994" s="14">
        <v>4.0</v>
      </c>
      <c r="S5994" s="14">
        <v>1.0</v>
      </c>
      <c r="T5994" s="14" t="s">
        <v>103</v>
      </c>
      <c r="U5994" s="14" t="s">
        <v>35</v>
      </c>
      <c r="V5994" s="16" t="s">
        <v>75</v>
      </c>
      <c r="W5994" s="17" t="s">
        <v>251</v>
      </c>
    </row>
    <row r="5995" ht="15.75" customHeight="1">
      <c r="A5995" s="14" t="s">
        <v>9199</v>
      </c>
      <c r="B5995" s="14" t="s">
        <v>9200</v>
      </c>
      <c r="C5995" s="14">
        <v>2017.0</v>
      </c>
      <c r="D5995" s="14">
        <v>77.0</v>
      </c>
      <c r="E5995" s="14">
        <v>213427.0</v>
      </c>
      <c r="F5995" s="14" t="s">
        <v>1267</v>
      </c>
      <c r="G5995" s="14" t="s">
        <v>9201</v>
      </c>
      <c r="H5995" s="14" t="s">
        <v>9202</v>
      </c>
      <c r="I5995" s="14">
        <v>0.583</v>
      </c>
      <c r="J5995" s="14">
        <v>0.732</v>
      </c>
      <c r="K5995" s="14">
        <v>0.8519453296932402</v>
      </c>
      <c r="L5995" s="14">
        <v>0.0459</v>
      </c>
      <c r="M5995" s="14">
        <v>0.00315</v>
      </c>
      <c r="N5995" s="14">
        <v>9.57E-6</v>
      </c>
      <c r="O5995" s="14">
        <v>0.269</v>
      </c>
      <c r="P5995" s="14">
        <v>0.277</v>
      </c>
      <c r="Q5995" s="14">
        <v>146.005</v>
      </c>
      <c r="R5995" s="14">
        <v>11.0</v>
      </c>
      <c r="S5995" s="14">
        <v>0.0</v>
      </c>
      <c r="T5995" s="14" t="s">
        <v>103</v>
      </c>
      <c r="U5995" s="14" t="s">
        <v>35</v>
      </c>
      <c r="V5995" s="16" t="s">
        <v>36</v>
      </c>
      <c r="W5995" s="17" t="s">
        <v>251</v>
      </c>
    </row>
    <row r="5996" ht="15.75" customHeight="1">
      <c r="A5996" s="14" t="s">
        <v>24383</v>
      </c>
      <c r="B5996" s="14" t="s">
        <v>24384</v>
      </c>
      <c r="C5996" s="14">
        <v>2008.0</v>
      </c>
      <c r="D5996" s="14">
        <v>77.0</v>
      </c>
      <c r="E5996" s="14">
        <v>303680.0</v>
      </c>
      <c r="F5996" s="14" t="s">
        <v>880</v>
      </c>
      <c r="G5996" s="14" t="s">
        <v>1822</v>
      </c>
      <c r="H5996" s="14" t="s">
        <v>24385</v>
      </c>
      <c r="I5996" s="14">
        <v>0.468</v>
      </c>
      <c r="J5996" s="14">
        <v>0.91</v>
      </c>
      <c r="K5996" s="14">
        <v>0.909096742435585</v>
      </c>
      <c r="L5996" s="14">
        <v>0.051</v>
      </c>
      <c r="M5996" s="14">
        <v>0.12</v>
      </c>
      <c r="N5996" s="14">
        <v>3.04E-4</v>
      </c>
      <c r="O5996" s="14">
        <v>0.271</v>
      </c>
      <c r="P5996" s="14">
        <v>0.694</v>
      </c>
      <c r="Q5996" s="14">
        <v>163.842</v>
      </c>
      <c r="R5996" s="14">
        <v>11.0</v>
      </c>
      <c r="S5996" s="14">
        <v>0.0</v>
      </c>
      <c r="T5996" s="14" t="s">
        <v>104</v>
      </c>
      <c r="U5996" s="14" t="s">
        <v>94</v>
      </c>
      <c r="V5996" s="16" t="s">
        <v>407</v>
      </c>
      <c r="W5996" s="17" t="s">
        <v>185</v>
      </c>
    </row>
    <row r="5997" ht="15.75" customHeight="1">
      <c r="A5997" s="14" t="s">
        <v>24386</v>
      </c>
      <c r="B5997" s="14" t="s">
        <v>24387</v>
      </c>
      <c r="C5997" s="14">
        <v>2024.0</v>
      </c>
      <c r="D5997" s="14">
        <v>77.0</v>
      </c>
      <c r="E5997" s="14">
        <v>134930.0</v>
      </c>
      <c r="F5997" s="14" t="s">
        <v>24388</v>
      </c>
      <c r="G5997" s="14" t="s">
        <v>24389</v>
      </c>
      <c r="H5997" s="14" t="s">
        <v>24387</v>
      </c>
      <c r="I5997" s="14">
        <v>0.776</v>
      </c>
      <c r="J5997" s="14">
        <v>0.442</v>
      </c>
      <c r="K5997" s="14">
        <v>0.7821957949055206</v>
      </c>
      <c r="L5997" s="14">
        <v>0.0575</v>
      </c>
      <c r="M5997" s="14">
        <v>0.319</v>
      </c>
      <c r="N5997" s="14">
        <v>1.31E-5</v>
      </c>
      <c r="O5997" s="14">
        <v>0.0723</v>
      </c>
      <c r="P5997" s="14">
        <v>0.838</v>
      </c>
      <c r="Q5997" s="14">
        <v>100.021</v>
      </c>
      <c r="R5997" s="14">
        <v>6.0</v>
      </c>
      <c r="S5997" s="14">
        <v>0.0</v>
      </c>
      <c r="T5997" s="14" t="s">
        <v>1264</v>
      </c>
      <c r="U5997" s="14" t="s">
        <v>35</v>
      </c>
      <c r="V5997" s="16" t="s">
        <v>560</v>
      </c>
      <c r="W5997" s="17" t="s">
        <v>185</v>
      </c>
    </row>
    <row r="5998" ht="15.75" customHeight="1">
      <c r="A5998" s="14" t="s">
        <v>24390</v>
      </c>
      <c r="B5998" s="14" t="s">
        <v>24391</v>
      </c>
      <c r="C5998" s="14">
        <v>2017.0</v>
      </c>
      <c r="D5998" s="14">
        <v>77.0</v>
      </c>
      <c r="E5998" s="14">
        <v>198706.0</v>
      </c>
      <c r="F5998" s="14" t="s">
        <v>6605</v>
      </c>
      <c r="G5998" s="14" t="s">
        <v>16927</v>
      </c>
      <c r="H5998" s="14" t="s">
        <v>22708</v>
      </c>
      <c r="I5998" s="14">
        <v>0.831</v>
      </c>
      <c r="J5998" s="14">
        <v>0.609</v>
      </c>
      <c r="K5998" s="14">
        <v>0.8452291831359438</v>
      </c>
      <c r="L5998" s="14">
        <v>0.0384</v>
      </c>
      <c r="M5998" s="14">
        <v>0.282</v>
      </c>
      <c r="N5998" s="14">
        <v>0.0</v>
      </c>
      <c r="O5998" s="14">
        <v>0.0761</v>
      </c>
      <c r="P5998" s="14">
        <v>0.589</v>
      </c>
      <c r="Q5998" s="14">
        <v>94.013</v>
      </c>
      <c r="R5998" s="14">
        <v>6.0</v>
      </c>
      <c r="S5998" s="14">
        <v>0.0</v>
      </c>
      <c r="T5998" s="14" t="s">
        <v>1264</v>
      </c>
      <c r="U5998" s="14" t="s">
        <v>35</v>
      </c>
      <c r="V5998" s="16" t="s">
        <v>333</v>
      </c>
      <c r="W5998" s="17" t="s">
        <v>185</v>
      </c>
    </row>
    <row r="5999" ht="15.75" customHeight="1">
      <c r="A5999" s="14" t="s">
        <v>24392</v>
      </c>
      <c r="B5999" s="14" t="s">
        <v>24393</v>
      </c>
      <c r="C5999" s="14">
        <v>1988.0</v>
      </c>
      <c r="D5999" s="14">
        <v>77.0</v>
      </c>
      <c r="E5999" s="14">
        <v>257026.0</v>
      </c>
      <c r="F5999" s="14" t="s">
        <v>24394</v>
      </c>
      <c r="G5999" s="14" t="s">
        <v>22094</v>
      </c>
      <c r="H5999" s="14" t="s">
        <v>24395</v>
      </c>
      <c r="I5999" s="14">
        <v>0.374</v>
      </c>
      <c r="J5999" s="14">
        <v>0.727</v>
      </c>
      <c r="K5999" s="14">
        <v>0.8813979851371806</v>
      </c>
      <c r="L5999" s="14">
        <v>0.0309</v>
      </c>
      <c r="M5999" s="14">
        <v>0.237</v>
      </c>
      <c r="N5999" s="14">
        <v>0.0</v>
      </c>
      <c r="O5999" s="14">
        <v>0.134</v>
      </c>
      <c r="P5999" s="14">
        <v>0.283</v>
      </c>
      <c r="Q5999" s="14">
        <v>155.127</v>
      </c>
      <c r="R5999" s="14">
        <v>10.0</v>
      </c>
      <c r="S5999" s="14">
        <v>1.0</v>
      </c>
      <c r="T5999" s="14" t="s">
        <v>1264</v>
      </c>
      <c r="U5999" s="14" t="s">
        <v>35</v>
      </c>
      <c r="V5999" s="16" t="s">
        <v>36</v>
      </c>
      <c r="W5999" s="17" t="s">
        <v>251</v>
      </c>
    </row>
    <row r="6000" ht="15.75" customHeight="1">
      <c r="A6000" s="14" t="s">
        <v>24396</v>
      </c>
      <c r="B6000" s="14" t="s">
        <v>24397</v>
      </c>
      <c r="C6000" s="14">
        <v>2002.0</v>
      </c>
      <c r="D6000" s="14">
        <v>77.0</v>
      </c>
      <c r="E6000" s="14">
        <v>266160.0</v>
      </c>
      <c r="F6000" s="14" t="s">
        <v>21237</v>
      </c>
      <c r="G6000" s="14" t="s">
        <v>24398</v>
      </c>
      <c r="H6000" s="14" t="s">
        <v>24397</v>
      </c>
      <c r="I6000" s="14">
        <v>0.76</v>
      </c>
      <c r="J6000" s="14">
        <v>0.773</v>
      </c>
      <c r="K6000" s="14">
        <v>0.8608217654297945</v>
      </c>
      <c r="L6000" s="14">
        <v>0.0675</v>
      </c>
      <c r="M6000" s="14">
        <v>0.176</v>
      </c>
      <c r="N6000" s="14">
        <v>0.0</v>
      </c>
      <c r="O6000" s="14">
        <v>0.1</v>
      </c>
      <c r="P6000" s="14">
        <v>0.895</v>
      </c>
      <c r="Q6000" s="14">
        <v>102.789</v>
      </c>
      <c r="R6000" s="14">
        <v>9.0</v>
      </c>
      <c r="S6000" s="14">
        <v>1.0</v>
      </c>
      <c r="T6000" s="14" t="s">
        <v>1264</v>
      </c>
      <c r="U6000" s="14" t="s">
        <v>35</v>
      </c>
      <c r="V6000" s="16" t="s">
        <v>560</v>
      </c>
      <c r="W6000" s="17" t="s">
        <v>185</v>
      </c>
    </row>
    <row r="6001" ht="15.75" customHeight="1">
      <c r="A6001" s="14" t="s">
        <v>24399</v>
      </c>
      <c r="B6001" s="14" t="s">
        <v>24400</v>
      </c>
      <c r="C6001" s="14">
        <v>2017.0</v>
      </c>
      <c r="D6001" s="14">
        <v>77.0</v>
      </c>
      <c r="E6001" s="14">
        <v>205906.0</v>
      </c>
      <c r="F6001" s="14" t="s">
        <v>6605</v>
      </c>
      <c r="G6001" s="14" t="s">
        <v>16927</v>
      </c>
      <c r="H6001" s="14" t="s">
        <v>22708</v>
      </c>
      <c r="I6001" s="14">
        <v>0.628</v>
      </c>
      <c r="J6001" s="14">
        <v>0.69</v>
      </c>
      <c r="K6001" s="14">
        <v>0.8497850405139824</v>
      </c>
      <c r="L6001" s="14">
        <v>0.0511</v>
      </c>
      <c r="M6001" s="14">
        <v>0.443</v>
      </c>
      <c r="N6001" s="14">
        <v>0.0</v>
      </c>
      <c r="O6001" s="14">
        <v>0.113</v>
      </c>
      <c r="P6001" s="14">
        <v>0.66</v>
      </c>
      <c r="Q6001" s="14">
        <v>179.908</v>
      </c>
      <c r="R6001" s="14">
        <v>8.0</v>
      </c>
      <c r="S6001" s="14">
        <v>1.0</v>
      </c>
      <c r="T6001" s="14" t="s">
        <v>1264</v>
      </c>
      <c r="U6001" s="14" t="s">
        <v>35</v>
      </c>
      <c r="V6001" s="16" t="s">
        <v>407</v>
      </c>
      <c r="W6001" s="17" t="s">
        <v>185</v>
      </c>
    </row>
    <row r="6002" ht="15.75" customHeight="1">
      <c r="A6002" s="14" t="s">
        <v>24401</v>
      </c>
      <c r="B6002" s="14" t="s">
        <v>24402</v>
      </c>
      <c r="C6002" s="14">
        <v>2009.0</v>
      </c>
      <c r="D6002" s="14">
        <v>77.0</v>
      </c>
      <c r="E6002" s="14">
        <v>255026.0</v>
      </c>
      <c r="F6002" s="14" t="s">
        <v>22183</v>
      </c>
      <c r="G6002" s="14" t="s">
        <v>23897</v>
      </c>
      <c r="H6002" s="14" t="s">
        <v>22993</v>
      </c>
      <c r="I6002" s="14">
        <v>0.811</v>
      </c>
      <c r="J6002" s="14">
        <v>0.562</v>
      </c>
      <c r="K6002" s="14">
        <v>0.7566787157881489</v>
      </c>
      <c r="L6002" s="14">
        <v>0.0368</v>
      </c>
      <c r="M6002" s="14">
        <v>0.137</v>
      </c>
      <c r="N6002" s="14">
        <v>0.0</v>
      </c>
      <c r="O6002" s="14">
        <v>0.0623</v>
      </c>
      <c r="P6002" s="14">
        <v>0.965</v>
      </c>
      <c r="Q6002" s="14">
        <v>129.039</v>
      </c>
      <c r="R6002" s="14">
        <v>5.0</v>
      </c>
      <c r="S6002" s="14">
        <v>0.0</v>
      </c>
      <c r="T6002" s="14" t="s">
        <v>1264</v>
      </c>
      <c r="U6002" s="14" t="s">
        <v>35</v>
      </c>
      <c r="V6002" s="16" t="s">
        <v>819</v>
      </c>
      <c r="W6002" s="17" t="s">
        <v>185</v>
      </c>
    </row>
    <row r="6003" ht="15.75" customHeight="1">
      <c r="A6003" s="14" t="s">
        <v>24403</v>
      </c>
      <c r="B6003" s="14" t="s">
        <v>24404</v>
      </c>
      <c r="C6003" s="14">
        <v>2012.0</v>
      </c>
      <c r="D6003" s="14">
        <v>77.0</v>
      </c>
      <c r="E6003" s="14">
        <v>226400.0</v>
      </c>
      <c r="F6003" s="14" t="s">
        <v>22248</v>
      </c>
      <c r="G6003" s="14" t="s">
        <v>22249</v>
      </c>
      <c r="H6003" s="14" t="s">
        <v>22250</v>
      </c>
      <c r="I6003" s="14">
        <v>0.813</v>
      </c>
      <c r="J6003" s="14">
        <v>0.694</v>
      </c>
      <c r="K6003" s="14">
        <v>0.8655701238238067</v>
      </c>
      <c r="L6003" s="14">
        <v>0.0319</v>
      </c>
      <c r="M6003" s="14">
        <v>0.602</v>
      </c>
      <c r="N6003" s="14">
        <v>1.37E-6</v>
      </c>
      <c r="O6003" s="14">
        <v>0.0919</v>
      </c>
      <c r="P6003" s="14">
        <v>0.92</v>
      </c>
      <c r="Q6003" s="14">
        <v>119.079</v>
      </c>
      <c r="R6003" s="14">
        <v>7.0</v>
      </c>
      <c r="S6003" s="14">
        <v>0.0</v>
      </c>
      <c r="T6003" s="14" t="s">
        <v>1264</v>
      </c>
      <c r="U6003" s="14" t="s">
        <v>35</v>
      </c>
      <c r="V6003" s="16" t="s">
        <v>819</v>
      </c>
      <c r="W6003" s="17" t="s">
        <v>185</v>
      </c>
    </row>
    <row r="6004" ht="15.75" customHeight="1">
      <c r="A6004" s="14" t="s">
        <v>24405</v>
      </c>
      <c r="B6004" s="14" t="s">
        <v>24406</v>
      </c>
      <c r="C6004" s="14">
        <v>2019.0</v>
      </c>
      <c r="D6004" s="14">
        <v>77.0</v>
      </c>
      <c r="E6004" s="14">
        <v>259402.0</v>
      </c>
      <c r="F6004" s="14" t="s">
        <v>16955</v>
      </c>
      <c r="G6004" s="14" t="s">
        <v>16957</v>
      </c>
      <c r="H6004" s="14" t="s">
        <v>23821</v>
      </c>
      <c r="I6004" s="14">
        <v>0.478</v>
      </c>
      <c r="J6004" s="14">
        <v>0.732</v>
      </c>
      <c r="K6004" s="14">
        <v>0.881611875154929</v>
      </c>
      <c r="L6004" s="14">
        <v>0.0779</v>
      </c>
      <c r="M6004" s="14">
        <v>0.363</v>
      </c>
      <c r="N6004" s="14">
        <v>3.34E-6</v>
      </c>
      <c r="O6004" s="14">
        <v>0.0768</v>
      </c>
      <c r="P6004" s="14">
        <v>0.664</v>
      </c>
      <c r="Q6004" s="14">
        <v>184.819</v>
      </c>
      <c r="R6004" s="14">
        <v>4.0</v>
      </c>
      <c r="S6004" s="14">
        <v>0.0</v>
      </c>
      <c r="T6004" s="14" t="s">
        <v>1264</v>
      </c>
      <c r="U6004" s="14" t="s">
        <v>35</v>
      </c>
      <c r="V6004" s="16" t="s">
        <v>407</v>
      </c>
      <c r="W6004" s="17" t="s">
        <v>185</v>
      </c>
    </row>
    <row r="6005" ht="15.75" customHeight="1">
      <c r="A6005" s="14" t="s">
        <v>9207</v>
      </c>
      <c r="B6005" s="14" t="s">
        <v>9208</v>
      </c>
      <c r="C6005" s="14">
        <v>2021.0</v>
      </c>
      <c r="D6005" s="14">
        <v>77.0</v>
      </c>
      <c r="E6005" s="14">
        <v>148197.0</v>
      </c>
      <c r="F6005" s="14" t="s">
        <v>4666</v>
      </c>
      <c r="G6005" s="14" t="s">
        <v>9209</v>
      </c>
      <c r="H6005" s="14" t="s">
        <v>9208</v>
      </c>
      <c r="I6005" s="14">
        <v>0.671</v>
      </c>
      <c r="J6005" s="14">
        <v>0.636</v>
      </c>
      <c r="K6005" s="14">
        <v>0.8008683934549469</v>
      </c>
      <c r="L6005" s="14">
        <v>0.103</v>
      </c>
      <c r="M6005" s="14">
        <v>0.515</v>
      </c>
      <c r="N6005" s="14">
        <v>4.11E-4</v>
      </c>
      <c r="O6005" s="14">
        <v>0.172</v>
      </c>
      <c r="P6005" s="14">
        <v>0.262</v>
      </c>
      <c r="Q6005" s="14">
        <v>120.966</v>
      </c>
      <c r="R6005" s="14">
        <v>6.0</v>
      </c>
      <c r="S6005" s="14">
        <v>0.0</v>
      </c>
      <c r="T6005" s="14" t="s">
        <v>103</v>
      </c>
      <c r="U6005" s="14" t="s">
        <v>35</v>
      </c>
      <c r="V6005" s="16" t="s">
        <v>36</v>
      </c>
      <c r="W6005" s="17" t="s">
        <v>251</v>
      </c>
    </row>
    <row r="6006" ht="15.75" customHeight="1">
      <c r="A6006" s="14" t="s">
        <v>24407</v>
      </c>
      <c r="B6006" s="14" t="s">
        <v>24408</v>
      </c>
      <c r="C6006" s="14">
        <v>2020.0</v>
      </c>
      <c r="D6006" s="14">
        <v>77.0</v>
      </c>
      <c r="E6006" s="14">
        <v>295176.0</v>
      </c>
      <c r="F6006" s="14" t="s">
        <v>21970</v>
      </c>
      <c r="G6006" s="14" t="s">
        <v>23552</v>
      </c>
      <c r="H6006" s="14" t="s">
        <v>23836</v>
      </c>
      <c r="I6006" s="14">
        <v>0.607</v>
      </c>
      <c r="J6006" s="14">
        <v>0.829</v>
      </c>
      <c r="K6006" s="14">
        <v>0.8873441276305833</v>
      </c>
      <c r="L6006" s="14">
        <v>0.379</v>
      </c>
      <c r="M6006" s="14">
        <v>0.0103</v>
      </c>
      <c r="N6006" s="14">
        <v>0.0</v>
      </c>
      <c r="O6006" s="14">
        <v>0.107</v>
      </c>
      <c r="P6006" s="14">
        <v>0.685</v>
      </c>
      <c r="Q6006" s="14">
        <v>96.172</v>
      </c>
      <c r="R6006" s="14">
        <v>2.0</v>
      </c>
      <c r="S6006" s="14">
        <v>1.0</v>
      </c>
      <c r="T6006" s="14" t="s">
        <v>1264</v>
      </c>
      <c r="U6006" s="14" t="s">
        <v>94</v>
      </c>
      <c r="V6006" s="16" t="s">
        <v>407</v>
      </c>
      <c r="W6006" s="17" t="s">
        <v>185</v>
      </c>
    </row>
    <row r="6007" ht="15.75" customHeight="1">
      <c r="A6007" s="14" t="s">
        <v>24409</v>
      </c>
      <c r="B6007" s="14" t="s">
        <v>24410</v>
      </c>
      <c r="C6007" s="14">
        <v>2021.0</v>
      </c>
      <c r="D6007" s="14">
        <v>77.0</v>
      </c>
      <c r="E6007" s="14">
        <v>287120.0</v>
      </c>
      <c r="F6007" s="14" t="s">
        <v>22294</v>
      </c>
      <c r="G6007" s="14" t="s">
        <v>22295</v>
      </c>
      <c r="H6007" s="14" t="s">
        <v>24410</v>
      </c>
      <c r="I6007" s="14">
        <v>0.762</v>
      </c>
      <c r="J6007" s="14">
        <v>0.766</v>
      </c>
      <c r="K6007" s="14">
        <v>0.8898894188417881</v>
      </c>
      <c r="L6007" s="14">
        <v>0.0343</v>
      </c>
      <c r="M6007" s="14">
        <v>0.00776</v>
      </c>
      <c r="N6007" s="14">
        <v>6.98E-5</v>
      </c>
      <c r="O6007" s="14">
        <v>0.128</v>
      </c>
      <c r="P6007" s="14">
        <v>0.442</v>
      </c>
      <c r="Q6007" s="14">
        <v>130.001</v>
      </c>
      <c r="R6007" s="14">
        <v>7.0</v>
      </c>
      <c r="S6007" s="14">
        <v>1.0</v>
      </c>
      <c r="T6007" s="14" t="s">
        <v>1264</v>
      </c>
      <c r="U6007" s="14" t="s">
        <v>94</v>
      </c>
      <c r="V6007" s="16" t="s">
        <v>54</v>
      </c>
      <c r="W6007" s="17" t="s">
        <v>251</v>
      </c>
    </row>
    <row r="6008" ht="15.75" customHeight="1">
      <c r="A6008" s="14" t="s">
        <v>9213</v>
      </c>
      <c r="B6008" s="14" t="s">
        <v>9215</v>
      </c>
      <c r="C6008" s="14">
        <v>1969.0</v>
      </c>
      <c r="D6008" s="14">
        <v>77.0</v>
      </c>
      <c r="E6008" s="14">
        <v>333893.0</v>
      </c>
      <c r="F6008" s="14" t="s">
        <v>6625</v>
      </c>
      <c r="G6008" s="14" t="s">
        <v>6627</v>
      </c>
      <c r="H6008" s="14" t="s">
        <v>9216</v>
      </c>
      <c r="I6008" s="14">
        <v>0.412</v>
      </c>
      <c r="J6008" s="14">
        <v>0.902</v>
      </c>
      <c r="K6008" s="14">
        <v>0.7263705002732153</v>
      </c>
      <c r="L6008" s="14">
        <v>0.405</v>
      </c>
      <c r="M6008" s="14">
        <v>0.0484</v>
      </c>
      <c r="N6008" s="14">
        <v>0.131</v>
      </c>
      <c r="O6008" s="14">
        <v>0.405</v>
      </c>
      <c r="P6008" s="14">
        <v>0.422</v>
      </c>
      <c r="Q6008" s="14">
        <v>89.74</v>
      </c>
      <c r="R6008" s="14">
        <v>9.0</v>
      </c>
      <c r="S6008" s="14">
        <v>1.0</v>
      </c>
      <c r="T6008" s="14" t="s">
        <v>103</v>
      </c>
      <c r="U6008" s="14" t="s">
        <v>94</v>
      </c>
      <c r="V6008" s="16" t="s">
        <v>54</v>
      </c>
      <c r="W6008" s="17" t="s">
        <v>251</v>
      </c>
    </row>
    <row r="6009" ht="15.75" customHeight="1">
      <c r="A6009" s="14" t="s">
        <v>24411</v>
      </c>
      <c r="B6009" s="14" t="s">
        <v>24412</v>
      </c>
      <c r="C6009" s="14">
        <v>2020.0</v>
      </c>
      <c r="D6009" s="14">
        <v>77.0</v>
      </c>
      <c r="E6009" s="14">
        <v>185573.0</v>
      </c>
      <c r="F6009" s="14" t="s">
        <v>24413</v>
      </c>
      <c r="G6009" s="14" t="s">
        <v>24414</v>
      </c>
      <c r="H6009" s="14" t="s">
        <v>24415</v>
      </c>
      <c r="I6009" s="14">
        <v>0.6</v>
      </c>
      <c r="J6009" s="14">
        <v>0.76</v>
      </c>
      <c r="K6009" s="14">
        <v>0.8434966739921824</v>
      </c>
      <c r="L6009" s="14">
        <v>0.0452</v>
      </c>
      <c r="M6009" s="14">
        <v>0.166</v>
      </c>
      <c r="N6009" s="14">
        <v>4.09E-5</v>
      </c>
      <c r="O6009" s="14">
        <v>0.189</v>
      </c>
      <c r="P6009" s="14">
        <v>0.519</v>
      </c>
      <c r="Q6009" s="14">
        <v>158.078</v>
      </c>
      <c r="R6009" s="14">
        <v>6.0</v>
      </c>
      <c r="S6009" s="14">
        <v>0.0</v>
      </c>
      <c r="T6009" s="14" t="s">
        <v>1434</v>
      </c>
      <c r="U6009" s="14" t="s">
        <v>35</v>
      </c>
      <c r="V6009" s="16" t="s">
        <v>333</v>
      </c>
      <c r="W6009" s="17" t="s">
        <v>185</v>
      </c>
    </row>
    <row r="6010" ht="15.75" customHeight="1">
      <c r="A6010" s="14" t="s">
        <v>24416</v>
      </c>
      <c r="B6010" s="14" t="s">
        <v>24417</v>
      </c>
      <c r="C6010" s="14">
        <v>2025.0</v>
      </c>
      <c r="D6010" s="14">
        <v>77.0</v>
      </c>
      <c r="E6010" s="14">
        <v>190806.0</v>
      </c>
      <c r="F6010" s="14" t="s">
        <v>4278</v>
      </c>
      <c r="G6010" s="14" t="s">
        <v>23421</v>
      </c>
      <c r="H6010" s="14" t="s">
        <v>24056</v>
      </c>
      <c r="I6010" s="14">
        <v>0.776</v>
      </c>
      <c r="J6010" s="14">
        <v>0.808</v>
      </c>
      <c r="K6010" s="14">
        <v>0.8749812846047318</v>
      </c>
      <c r="L6010" s="14">
        <v>0.056</v>
      </c>
      <c r="M6010" s="14">
        <v>0.00272</v>
      </c>
      <c r="N6010" s="14">
        <v>0.0</v>
      </c>
      <c r="O6010" s="14">
        <v>0.135</v>
      </c>
      <c r="P6010" s="14">
        <v>0.605</v>
      </c>
      <c r="Q6010" s="14">
        <v>127.058</v>
      </c>
      <c r="R6010" s="14">
        <v>11.0</v>
      </c>
      <c r="S6010" s="14">
        <v>0.0</v>
      </c>
      <c r="T6010" s="14" t="s">
        <v>1434</v>
      </c>
      <c r="U6010" s="14" t="s">
        <v>35</v>
      </c>
      <c r="V6010" s="16" t="s">
        <v>407</v>
      </c>
      <c r="W6010" s="17" t="s">
        <v>185</v>
      </c>
    </row>
    <row r="6011" ht="15.75" customHeight="1">
      <c r="A6011" s="14" t="s">
        <v>9220</v>
      </c>
      <c r="B6011" s="14" t="s">
        <v>9222</v>
      </c>
      <c r="C6011" s="14">
        <v>1996.0</v>
      </c>
      <c r="D6011" s="14">
        <v>77.0</v>
      </c>
      <c r="E6011" s="14">
        <v>270333.0</v>
      </c>
      <c r="F6011" s="14" t="s">
        <v>2118</v>
      </c>
      <c r="G6011" s="14" t="s">
        <v>893</v>
      </c>
      <c r="H6011" s="14" t="s">
        <v>9223</v>
      </c>
      <c r="I6011" s="14">
        <v>0.625</v>
      </c>
      <c r="J6011" s="14">
        <v>0.426</v>
      </c>
      <c r="K6011" s="14">
        <v>0.7948153059526702</v>
      </c>
      <c r="L6011" s="14">
        <v>0.0271</v>
      </c>
      <c r="M6011" s="14">
        <v>0.412</v>
      </c>
      <c r="N6011" s="14">
        <v>0.0</v>
      </c>
      <c r="O6011" s="14">
        <v>0.116</v>
      </c>
      <c r="P6011" s="14">
        <v>0.112</v>
      </c>
      <c r="Q6011" s="14">
        <v>110.02</v>
      </c>
      <c r="R6011" s="14">
        <v>2.0</v>
      </c>
      <c r="S6011" s="14">
        <v>0.0</v>
      </c>
      <c r="T6011" s="14" t="s">
        <v>103</v>
      </c>
      <c r="U6011" s="14" t="s">
        <v>35</v>
      </c>
      <c r="V6011" s="16" t="s">
        <v>58</v>
      </c>
      <c r="W6011" s="17" t="s">
        <v>251</v>
      </c>
    </row>
    <row r="6012" ht="15.75" customHeight="1">
      <c r="A6012" s="14" t="s">
        <v>24418</v>
      </c>
      <c r="B6012" s="14" t="s">
        <v>14113</v>
      </c>
      <c r="C6012" s="14">
        <v>2022.0</v>
      </c>
      <c r="D6012" s="14">
        <v>77.0</v>
      </c>
      <c r="E6012" s="14">
        <v>180066.0</v>
      </c>
      <c r="F6012" s="14" t="s">
        <v>4278</v>
      </c>
      <c r="G6012" s="14" t="s">
        <v>13441</v>
      </c>
      <c r="H6012" s="14" t="s">
        <v>24233</v>
      </c>
      <c r="I6012" s="14">
        <v>0.811</v>
      </c>
      <c r="J6012" s="14">
        <v>0.648</v>
      </c>
      <c r="K6012" s="14">
        <v>0.8956858383227669</v>
      </c>
      <c r="L6012" s="14">
        <v>0.0368</v>
      </c>
      <c r="M6012" s="14">
        <v>0.236</v>
      </c>
      <c r="N6012" s="14">
        <v>0.0</v>
      </c>
      <c r="O6012" s="14">
        <v>0.0761</v>
      </c>
      <c r="P6012" s="14">
        <v>0.695</v>
      </c>
      <c r="Q6012" s="14">
        <v>104.99</v>
      </c>
      <c r="R6012" s="14">
        <v>10.0</v>
      </c>
      <c r="S6012" s="14">
        <v>0.0</v>
      </c>
      <c r="T6012" s="14" t="s">
        <v>1434</v>
      </c>
      <c r="U6012" s="14" t="s">
        <v>35</v>
      </c>
      <c r="V6012" s="16" t="s">
        <v>407</v>
      </c>
      <c r="W6012" s="17" t="s">
        <v>185</v>
      </c>
    </row>
    <row r="6013" ht="15.75" customHeight="1">
      <c r="A6013" s="14" t="s">
        <v>9227</v>
      </c>
      <c r="B6013" s="14" t="s">
        <v>9228</v>
      </c>
      <c r="C6013" s="14">
        <v>1977.0</v>
      </c>
      <c r="D6013" s="14">
        <v>77.0</v>
      </c>
      <c r="E6013" s="14">
        <v>225026.0</v>
      </c>
      <c r="F6013" s="14" t="s">
        <v>9229</v>
      </c>
      <c r="G6013" s="14" t="s">
        <v>9230</v>
      </c>
      <c r="H6013" s="14" t="s">
        <v>9231</v>
      </c>
      <c r="I6013" s="14">
        <v>0.572</v>
      </c>
      <c r="J6013" s="14">
        <v>0.214</v>
      </c>
      <c r="K6013" s="14">
        <v>0.6402797681295259</v>
      </c>
      <c r="L6013" s="14">
        <v>0.0293</v>
      </c>
      <c r="M6013" s="14">
        <v>0.649</v>
      </c>
      <c r="N6013" s="14">
        <v>0.129</v>
      </c>
      <c r="O6013" s="14">
        <v>0.125</v>
      </c>
      <c r="P6013" s="14">
        <v>0.485</v>
      </c>
      <c r="Q6013" s="14">
        <v>95.54</v>
      </c>
      <c r="R6013" s="14">
        <v>7.0</v>
      </c>
      <c r="S6013" s="14">
        <v>1.0</v>
      </c>
      <c r="T6013" s="14" t="s">
        <v>103</v>
      </c>
      <c r="U6013" s="14" t="s">
        <v>35</v>
      </c>
      <c r="V6013" s="16" t="s">
        <v>54</v>
      </c>
      <c r="W6013" s="17" t="s">
        <v>251</v>
      </c>
    </row>
    <row r="6014" ht="15.75" customHeight="1">
      <c r="A6014" s="14" t="s">
        <v>13618</v>
      </c>
      <c r="B6014" s="14" t="s">
        <v>13619</v>
      </c>
      <c r="C6014" s="14">
        <v>1978.0</v>
      </c>
      <c r="D6014" s="14">
        <v>77.0</v>
      </c>
      <c r="E6014" s="14">
        <v>296106.0</v>
      </c>
      <c r="F6014" s="14" t="s">
        <v>1911</v>
      </c>
      <c r="G6014" s="14" t="s">
        <v>13620</v>
      </c>
      <c r="H6014" s="14" t="s">
        <v>13622</v>
      </c>
      <c r="I6014" s="14">
        <v>0.77</v>
      </c>
      <c r="J6014" s="14">
        <v>0.775</v>
      </c>
      <c r="K6014" s="14">
        <v>0.7697687848743447</v>
      </c>
      <c r="L6014" s="14">
        <v>0.0495</v>
      </c>
      <c r="M6014" s="14">
        <v>0.0227</v>
      </c>
      <c r="N6014" s="14">
        <v>0.00262</v>
      </c>
      <c r="O6014" s="14">
        <v>0.297</v>
      </c>
      <c r="P6014" s="14">
        <v>0.802</v>
      </c>
      <c r="Q6014" s="14">
        <v>116.94</v>
      </c>
      <c r="R6014" s="14">
        <v>9.0</v>
      </c>
      <c r="S6014" s="14">
        <v>0.0</v>
      </c>
      <c r="T6014" s="14" t="s">
        <v>103</v>
      </c>
      <c r="U6014" s="14" t="s">
        <v>35</v>
      </c>
      <c r="V6014" s="16" t="s">
        <v>560</v>
      </c>
      <c r="W6014" s="17" t="s">
        <v>185</v>
      </c>
    </row>
    <row r="6015" ht="15.75" customHeight="1">
      <c r="A6015" s="14" t="s">
        <v>9234</v>
      </c>
      <c r="B6015" s="14" t="s">
        <v>7082</v>
      </c>
      <c r="C6015" s="14">
        <v>1990.0</v>
      </c>
      <c r="D6015" s="14">
        <v>77.0</v>
      </c>
      <c r="E6015" s="14">
        <v>280040.0</v>
      </c>
      <c r="F6015" s="14" t="s">
        <v>9235</v>
      </c>
      <c r="G6015" s="14" t="s">
        <v>9236</v>
      </c>
      <c r="H6015" s="14" t="s">
        <v>9237</v>
      </c>
      <c r="I6015" s="14">
        <v>0.512</v>
      </c>
      <c r="J6015" s="14">
        <v>0.574</v>
      </c>
      <c r="K6015" s="14">
        <v>0.8244176844090345</v>
      </c>
      <c r="L6015" s="14">
        <v>0.0273</v>
      </c>
      <c r="M6015" s="14">
        <v>0.0425</v>
      </c>
      <c r="N6015" s="14">
        <v>2.31E-5</v>
      </c>
      <c r="O6015" s="14">
        <v>0.105</v>
      </c>
      <c r="P6015" s="14">
        <v>0.161</v>
      </c>
      <c r="Q6015" s="14">
        <v>119.92</v>
      </c>
      <c r="R6015" s="14">
        <v>5.0</v>
      </c>
      <c r="S6015" s="14">
        <v>1.0</v>
      </c>
      <c r="T6015" s="14" t="s">
        <v>103</v>
      </c>
      <c r="U6015" s="14" t="s">
        <v>68</v>
      </c>
      <c r="V6015" s="16" t="s">
        <v>58</v>
      </c>
      <c r="W6015" s="17" t="s">
        <v>251</v>
      </c>
    </row>
    <row r="6016" ht="15.75" customHeight="1">
      <c r="A6016" s="14" t="s">
        <v>13625</v>
      </c>
      <c r="B6016" s="14" t="s">
        <v>13626</v>
      </c>
      <c r="C6016" s="14">
        <v>2017.0</v>
      </c>
      <c r="D6016" s="14">
        <v>77.0</v>
      </c>
      <c r="E6016" s="14">
        <v>217288.0</v>
      </c>
      <c r="F6016" s="14" t="s">
        <v>13627</v>
      </c>
      <c r="G6016" s="14" t="s">
        <v>3206</v>
      </c>
      <c r="H6016" s="14" t="s">
        <v>13629</v>
      </c>
      <c r="I6016" s="14">
        <v>0.704</v>
      </c>
      <c r="J6016" s="14">
        <v>0.859</v>
      </c>
      <c r="K6016" s="14">
        <v>0.870168759205395</v>
      </c>
      <c r="L6016" s="14">
        <v>0.0996</v>
      </c>
      <c r="M6016" s="14">
        <v>0.0185</v>
      </c>
      <c r="N6016" s="14">
        <v>0.0</v>
      </c>
      <c r="O6016" s="14">
        <v>0.0215</v>
      </c>
      <c r="P6016" s="14">
        <v>0.926</v>
      </c>
      <c r="Q6016" s="14">
        <v>105.12</v>
      </c>
      <c r="R6016" s="14">
        <v>5.0</v>
      </c>
      <c r="S6016" s="14">
        <v>0.0</v>
      </c>
      <c r="T6016" s="14" t="s">
        <v>103</v>
      </c>
      <c r="U6016" s="14" t="s">
        <v>68</v>
      </c>
      <c r="V6016" s="16" t="s">
        <v>819</v>
      </c>
      <c r="W6016" s="17" t="s">
        <v>185</v>
      </c>
    </row>
    <row r="6017" ht="15.75" customHeight="1">
      <c r="A6017" s="14" t="s">
        <v>24419</v>
      </c>
      <c r="B6017" s="14" t="s">
        <v>24420</v>
      </c>
      <c r="C6017" s="14">
        <v>1999.0</v>
      </c>
      <c r="D6017" s="14">
        <v>77.0</v>
      </c>
      <c r="E6017" s="14">
        <v>235293.0</v>
      </c>
      <c r="F6017" s="14" t="s">
        <v>24421</v>
      </c>
      <c r="G6017" s="14" t="s">
        <v>24422</v>
      </c>
      <c r="H6017" s="14" t="s">
        <v>24423</v>
      </c>
      <c r="I6017" s="14">
        <v>0.465</v>
      </c>
      <c r="J6017" s="14">
        <v>0.919</v>
      </c>
      <c r="K6017" s="14">
        <v>0.88839218871755</v>
      </c>
      <c r="L6017" s="14">
        <v>0.0408</v>
      </c>
      <c r="M6017" s="14">
        <v>1.83E-5</v>
      </c>
      <c r="N6017" s="14">
        <v>2.07E-5</v>
      </c>
      <c r="O6017" s="14">
        <v>0.262</v>
      </c>
      <c r="P6017" s="14">
        <v>0.537</v>
      </c>
      <c r="Q6017" s="14">
        <v>136.0</v>
      </c>
      <c r="R6017" s="14">
        <v>4.0</v>
      </c>
      <c r="S6017" s="14">
        <v>1.0</v>
      </c>
      <c r="T6017" s="14" t="s">
        <v>103</v>
      </c>
      <c r="U6017" s="14" t="s">
        <v>94</v>
      </c>
      <c r="V6017" s="16" t="s">
        <v>333</v>
      </c>
      <c r="W6017" s="17" t="s">
        <v>185</v>
      </c>
    </row>
    <row r="6018" ht="15.75" customHeight="1">
      <c r="A6018" s="14" t="s">
        <v>24424</v>
      </c>
      <c r="B6018" s="14" t="s">
        <v>24425</v>
      </c>
      <c r="C6018" s="14">
        <v>2021.0</v>
      </c>
      <c r="D6018" s="14">
        <v>78.0</v>
      </c>
      <c r="E6018" s="14">
        <v>270740.0</v>
      </c>
      <c r="F6018" s="14" t="s">
        <v>9973</v>
      </c>
      <c r="G6018" s="14" t="s">
        <v>23297</v>
      </c>
      <c r="H6018" s="14" t="s">
        <v>24426</v>
      </c>
      <c r="I6018" s="14">
        <v>0.734</v>
      </c>
      <c r="J6018" s="14">
        <v>0.836</v>
      </c>
      <c r="K6018" s="14">
        <v>0.8717515453367325</v>
      </c>
      <c r="L6018" s="14">
        <v>0.0735</v>
      </c>
      <c r="M6018" s="14">
        <v>0.017</v>
      </c>
      <c r="N6018" s="14">
        <v>1.64E-5</v>
      </c>
      <c r="O6018" s="14">
        <v>0.179</v>
      </c>
      <c r="P6018" s="14">
        <v>0.623</v>
      </c>
      <c r="Q6018" s="14">
        <v>80.002</v>
      </c>
      <c r="R6018" s="14">
        <v>10.0</v>
      </c>
      <c r="S6018" s="14">
        <v>0.0</v>
      </c>
      <c r="T6018" s="14" t="s">
        <v>1264</v>
      </c>
      <c r="U6018" s="14" t="s">
        <v>68</v>
      </c>
      <c r="V6018" s="16" t="s">
        <v>407</v>
      </c>
      <c r="W6018" s="17" t="s">
        <v>185</v>
      </c>
    </row>
    <row r="6019" ht="15.75" customHeight="1">
      <c r="A6019" s="14" t="s">
        <v>24427</v>
      </c>
      <c r="B6019" s="14" t="s">
        <v>24428</v>
      </c>
      <c r="C6019" s="14">
        <v>2023.0</v>
      </c>
      <c r="D6019" s="14">
        <v>78.0</v>
      </c>
      <c r="E6019" s="14">
        <v>234352.0</v>
      </c>
      <c r="F6019" s="14" t="s">
        <v>24429</v>
      </c>
      <c r="G6019" s="14" t="s">
        <v>24430</v>
      </c>
      <c r="H6019" s="14" t="s">
        <v>24431</v>
      </c>
      <c r="I6019" s="14">
        <v>0.812</v>
      </c>
      <c r="J6019" s="14">
        <v>0.479</v>
      </c>
      <c r="K6019" s="14">
        <v>0.8530361687837565</v>
      </c>
      <c r="L6019" s="14">
        <v>0.333</v>
      </c>
      <c r="M6019" s="14">
        <v>0.213</v>
      </c>
      <c r="N6019" s="14">
        <v>1.21E-6</v>
      </c>
      <c r="O6019" s="14">
        <v>0.0756</v>
      </c>
      <c r="P6019" s="14">
        <v>0.559</v>
      </c>
      <c r="Q6019" s="14">
        <v>169.922</v>
      </c>
      <c r="R6019" s="14">
        <v>2.0</v>
      </c>
      <c r="S6019" s="14">
        <v>0.0</v>
      </c>
      <c r="T6019" s="14" t="s">
        <v>1264</v>
      </c>
      <c r="U6019" s="14" t="s">
        <v>35</v>
      </c>
      <c r="V6019" s="16" t="s">
        <v>333</v>
      </c>
      <c r="W6019" s="17" t="s">
        <v>185</v>
      </c>
    </row>
    <row r="6020" ht="15.75" customHeight="1">
      <c r="A6020" s="14" t="s">
        <v>24432</v>
      </c>
      <c r="B6020" s="14" t="s">
        <v>24433</v>
      </c>
      <c r="C6020" s="14">
        <v>2019.0</v>
      </c>
      <c r="D6020" s="14">
        <v>78.0</v>
      </c>
      <c r="E6020" s="14">
        <v>224496.0</v>
      </c>
      <c r="F6020" s="14" t="s">
        <v>23195</v>
      </c>
      <c r="G6020" s="14" t="s">
        <v>24434</v>
      </c>
      <c r="H6020" s="14" t="s">
        <v>24435</v>
      </c>
      <c r="I6020" s="14">
        <v>0.608</v>
      </c>
      <c r="J6020" s="14">
        <v>0.769</v>
      </c>
      <c r="K6020" s="14">
        <v>0.8883280217122255</v>
      </c>
      <c r="L6020" s="14">
        <v>0.0434</v>
      </c>
      <c r="M6020" s="14">
        <v>0.484</v>
      </c>
      <c r="N6020" s="14">
        <v>4.77E-6</v>
      </c>
      <c r="O6020" s="14">
        <v>0.0529</v>
      </c>
      <c r="P6020" s="14">
        <v>0.948</v>
      </c>
      <c r="Q6020" s="14">
        <v>83.892</v>
      </c>
      <c r="R6020" s="14">
        <v>5.0</v>
      </c>
      <c r="S6020" s="14">
        <v>0.0</v>
      </c>
      <c r="T6020" s="14" t="s">
        <v>1264</v>
      </c>
      <c r="U6020" s="14" t="s">
        <v>35</v>
      </c>
      <c r="V6020" s="16" t="s">
        <v>819</v>
      </c>
      <c r="W6020" s="17" t="s">
        <v>185</v>
      </c>
    </row>
    <row r="6021" ht="15.75" customHeight="1">
      <c r="A6021" s="14" t="s">
        <v>24436</v>
      </c>
      <c r="B6021" s="14" t="s">
        <v>24437</v>
      </c>
      <c r="C6021" s="14">
        <v>2018.0</v>
      </c>
      <c r="D6021" s="14">
        <v>78.0</v>
      </c>
      <c r="E6021" s="14">
        <v>186120.0</v>
      </c>
      <c r="F6021" s="14" t="s">
        <v>6605</v>
      </c>
      <c r="G6021" s="14" t="s">
        <v>10144</v>
      </c>
      <c r="H6021" s="14" t="s">
        <v>24438</v>
      </c>
      <c r="I6021" s="14">
        <v>0.548</v>
      </c>
      <c r="J6021" s="14">
        <v>0.703</v>
      </c>
      <c r="K6021" s="14">
        <v>0.8710029302746134</v>
      </c>
      <c r="L6021" s="14">
        <v>0.0772</v>
      </c>
      <c r="M6021" s="14">
        <v>0.0168</v>
      </c>
      <c r="N6021" s="14">
        <v>2.38E-5</v>
      </c>
      <c r="O6021" s="14">
        <v>0.143</v>
      </c>
      <c r="P6021" s="14">
        <v>0.286</v>
      </c>
      <c r="Q6021" s="14">
        <v>104.67</v>
      </c>
      <c r="R6021" s="14">
        <v>11.0</v>
      </c>
      <c r="S6021" s="14">
        <v>0.0</v>
      </c>
      <c r="T6021" s="14" t="s">
        <v>1264</v>
      </c>
      <c r="U6021" s="14" t="s">
        <v>35</v>
      </c>
      <c r="V6021" s="16" t="s">
        <v>36</v>
      </c>
      <c r="W6021" s="17" t="s">
        <v>251</v>
      </c>
    </row>
    <row r="6022" ht="15.75" customHeight="1">
      <c r="A6022" s="14" t="s">
        <v>24439</v>
      </c>
      <c r="B6022" s="14" t="s">
        <v>24440</v>
      </c>
      <c r="C6022" s="14">
        <v>2012.0</v>
      </c>
      <c r="D6022" s="14">
        <v>78.0</v>
      </c>
      <c r="E6022" s="14">
        <v>195360.0</v>
      </c>
      <c r="F6022" s="14" t="s">
        <v>24441</v>
      </c>
      <c r="G6022" s="14" t="s">
        <v>9974</v>
      </c>
      <c r="H6022" s="14" t="s">
        <v>24442</v>
      </c>
      <c r="I6022" s="14">
        <v>0.6567054320987653</v>
      </c>
      <c r="J6022" s="14">
        <v>0.6703844999999999</v>
      </c>
      <c r="K6022" s="14">
        <v>0.8136264709055699</v>
      </c>
      <c r="L6022" s="14">
        <v>0.08138265432098765</v>
      </c>
      <c r="M6022" s="14">
        <v>0.2693400896296296</v>
      </c>
      <c r="N6022" s="14">
        <v>0.05448885008024692</v>
      </c>
      <c r="O6022" s="14">
        <v>0.1911505555555556</v>
      </c>
      <c r="P6022" s="14">
        <v>0.6187672839506173</v>
      </c>
      <c r="Q6022" s="14">
        <v>120.71</v>
      </c>
      <c r="R6022" s="14">
        <v>5.0</v>
      </c>
      <c r="S6022" s="14">
        <v>1.0</v>
      </c>
      <c r="T6022" s="14" t="s">
        <v>1264</v>
      </c>
      <c r="U6022" s="14" t="s">
        <v>35</v>
      </c>
      <c r="V6022" s="16" t="s">
        <v>407</v>
      </c>
      <c r="W6022" s="17" t="s">
        <v>185</v>
      </c>
    </row>
    <row r="6023" ht="15.75" customHeight="1">
      <c r="A6023" s="14" t="s">
        <v>13632</v>
      </c>
      <c r="B6023" s="14" t="s">
        <v>13633</v>
      </c>
      <c r="C6023" s="14">
        <v>2021.0</v>
      </c>
      <c r="D6023" s="14">
        <v>78.0</v>
      </c>
      <c r="E6023" s="14">
        <v>140533.0</v>
      </c>
      <c r="F6023" s="14" t="s">
        <v>1267</v>
      </c>
      <c r="G6023" s="14" t="s">
        <v>13634</v>
      </c>
      <c r="H6023" s="14" t="s">
        <v>13325</v>
      </c>
      <c r="I6023" s="14">
        <v>0.701</v>
      </c>
      <c r="J6023" s="14">
        <v>0.716</v>
      </c>
      <c r="K6023" s="14">
        <v>0.8959638953458396</v>
      </c>
      <c r="L6023" s="14">
        <v>0.0361</v>
      </c>
      <c r="M6023" s="14">
        <v>0.174</v>
      </c>
      <c r="N6023" s="14">
        <v>0.0</v>
      </c>
      <c r="O6023" s="14">
        <v>0.324</v>
      </c>
      <c r="P6023" s="14">
        <v>0.732</v>
      </c>
      <c r="Q6023" s="14">
        <v>91.007</v>
      </c>
      <c r="R6023" s="14">
        <v>7.0</v>
      </c>
      <c r="S6023" s="14">
        <v>0.0</v>
      </c>
      <c r="T6023" s="14" t="s">
        <v>103</v>
      </c>
      <c r="U6023" s="14" t="s">
        <v>35</v>
      </c>
      <c r="V6023" s="16" t="s">
        <v>181</v>
      </c>
      <c r="W6023" s="17" t="s">
        <v>185</v>
      </c>
    </row>
    <row r="6024" ht="15.75" customHeight="1">
      <c r="A6024" s="14" t="s">
        <v>9238</v>
      </c>
      <c r="B6024" s="14" t="s">
        <v>2237</v>
      </c>
      <c r="C6024" s="14">
        <v>2018.0</v>
      </c>
      <c r="D6024" s="14">
        <v>78.0</v>
      </c>
      <c r="E6024" s="14">
        <v>184732.0</v>
      </c>
      <c r="F6024" s="14" t="s">
        <v>2074</v>
      </c>
      <c r="G6024" s="14" t="s">
        <v>9240</v>
      </c>
      <c r="H6024" s="14" t="s">
        <v>2237</v>
      </c>
      <c r="I6024" s="14">
        <v>0.753</v>
      </c>
      <c r="J6024" s="14">
        <v>0.657</v>
      </c>
      <c r="K6024" s="14">
        <v>0.9090111864284858</v>
      </c>
      <c r="L6024" s="14">
        <v>0.0449</v>
      </c>
      <c r="M6024" s="14">
        <v>0.171</v>
      </c>
      <c r="N6024" s="14">
        <v>0.0</v>
      </c>
      <c r="O6024" s="14">
        <v>0.112</v>
      </c>
      <c r="P6024" s="14">
        <v>0.437</v>
      </c>
      <c r="Q6024" s="14">
        <v>107.01</v>
      </c>
      <c r="R6024" s="14">
        <v>7.0</v>
      </c>
      <c r="S6024" s="14">
        <v>1.0</v>
      </c>
      <c r="T6024" s="14" t="s">
        <v>103</v>
      </c>
      <c r="U6024" s="14" t="s">
        <v>35</v>
      </c>
      <c r="V6024" s="16" t="s">
        <v>54</v>
      </c>
      <c r="W6024" s="17" t="s">
        <v>251</v>
      </c>
    </row>
    <row r="6025" ht="15.75" customHeight="1">
      <c r="A6025" s="14" t="s">
        <v>13636</v>
      </c>
      <c r="B6025" s="14" t="s">
        <v>13637</v>
      </c>
      <c r="C6025" s="14">
        <v>2015.0</v>
      </c>
      <c r="D6025" s="14">
        <v>78.0</v>
      </c>
      <c r="E6025" s="14">
        <v>224573.0</v>
      </c>
      <c r="F6025" s="14" t="s">
        <v>2074</v>
      </c>
      <c r="G6025" s="14" t="s">
        <v>13638</v>
      </c>
      <c r="H6025" s="14" t="s">
        <v>13639</v>
      </c>
      <c r="I6025" s="14">
        <v>0.884</v>
      </c>
      <c r="J6025" s="14">
        <v>0.765</v>
      </c>
      <c r="K6025" s="14">
        <v>0.8918144290015226</v>
      </c>
      <c r="L6025" s="14">
        <v>0.0882</v>
      </c>
      <c r="M6025" s="14">
        <v>0.063</v>
      </c>
      <c r="N6025" s="14">
        <v>7.04E-6</v>
      </c>
      <c r="O6025" s="14">
        <v>0.118</v>
      </c>
      <c r="P6025" s="14">
        <v>0.594</v>
      </c>
      <c r="Q6025" s="14">
        <v>99.987</v>
      </c>
      <c r="R6025" s="14">
        <v>8.0</v>
      </c>
      <c r="S6025" s="14">
        <v>1.0</v>
      </c>
      <c r="T6025" s="14" t="s">
        <v>103</v>
      </c>
      <c r="U6025" s="14" t="s">
        <v>35</v>
      </c>
      <c r="V6025" s="16" t="s">
        <v>333</v>
      </c>
      <c r="W6025" s="17" t="s">
        <v>185</v>
      </c>
    </row>
    <row r="6026" ht="15.75" customHeight="1">
      <c r="A6026" s="14" t="s">
        <v>9243</v>
      </c>
      <c r="B6026" s="14" t="s">
        <v>9244</v>
      </c>
      <c r="C6026" s="14">
        <v>2018.0</v>
      </c>
      <c r="D6026" s="14">
        <v>78.0</v>
      </c>
      <c r="E6026" s="14">
        <v>226973.0</v>
      </c>
      <c r="F6026" s="14" t="s">
        <v>5123</v>
      </c>
      <c r="G6026" s="14" t="s">
        <v>7685</v>
      </c>
      <c r="H6026" s="14" t="s">
        <v>9245</v>
      </c>
      <c r="I6026" s="14">
        <v>0.637</v>
      </c>
      <c r="J6026" s="14">
        <v>0.713</v>
      </c>
      <c r="K6026" s="14">
        <v>0.8818043761709025</v>
      </c>
      <c r="L6026" s="14">
        <v>0.0747</v>
      </c>
      <c r="M6026" s="14">
        <v>0.181</v>
      </c>
      <c r="N6026" s="14">
        <v>6.37E-4</v>
      </c>
      <c r="O6026" s="14">
        <v>0.137</v>
      </c>
      <c r="P6026" s="14">
        <v>0.243</v>
      </c>
      <c r="Q6026" s="14">
        <v>129.923</v>
      </c>
      <c r="R6026" s="14">
        <v>0.0</v>
      </c>
      <c r="S6026" s="14">
        <v>1.0</v>
      </c>
      <c r="T6026" s="14" t="s">
        <v>103</v>
      </c>
      <c r="U6026" s="14" t="s">
        <v>35</v>
      </c>
      <c r="V6026" s="16" t="s">
        <v>36</v>
      </c>
      <c r="W6026" s="17" t="s">
        <v>251</v>
      </c>
    </row>
    <row r="6027" ht="15.75" customHeight="1">
      <c r="A6027" s="14" t="s">
        <v>9250</v>
      </c>
      <c r="B6027" s="14" t="s">
        <v>9251</v>
      </c>
      <c r="C6027" s="14">
        <v>2014.0</v>
      </c>
      <c r="D6027" s="14">
        <v>78.0</v>
      </c>
      <c r="E6027" s="14">
        <v>206166.0</v>
      </c>
      <c r="F6027" s="14" t="s">
        <v>6605</v>
      </c>
      <c r="G6027" s="14" t="s">
        <v>9252</v>
      </c>
      <c r="H6027" s="14" t="s">
        <v>9251</v>
      </c>
      <c r="I6027" s="14">
        <v>0.699</v>
      </c>
      <c r="J6027" s="14">
        <v>0.529</v>
      </c>
      <c r="K6027" s="14">
        <v>0.8130387354648251</v>
      </c>
      <c r="L6027" s="14">
        <v>0.0487</v>
      </c>
      <c r="M6027" s="14">
        <v>0.0317</v>
      </c>
      <c r="N6027" s="14">
        <v>3.59E-5</v>
      </c>
      <c r="O6027" s="14">
        <v>0.285</v>
      </c>
      <c r="P6027" s="14">
        <v>0.121</v>
      </c>
      <c r="Q6027" s="14">
        <v>119.987</v>
      </c>
      <c r="R6027" s="14">
        <v>2.0</v>
      </c>
      <c r="S6027" s="14">
        <v>1.0</v>
      </c>
      <c r="T6027" s="14" t="s">
        <v>103</v>
      </c>
      <c r="U6027" s="14" t="s">
        <v>35</v>
      </c>
      <c r="V6027" s="16" t="s">
        <v>58</v>
      </c>
      <c r="W6027" s="17" t="s">
        <v>251</v>
      </c>
    </row>
    <row r="6028" ht="15.75" customHeight="1">
      <c r="A6028" s="14" t="s">
        <v>13641</v>
      </c>
      <c r="B6028" s="14" t="s">
        <v>13642</v>
      </c>
      <c r="C6028" s="14">
        <v>2012.0</v>
      </c>
      <c r="D6028" s="14">
        <v>78.0</v>
      </c>
      <c r="E6028" s="14">
        <v>222920.0</v>
      </c>
      <c r="F6028" s="14" t="s">
        <v>3108</v>
      </c>
      <c r="G6028" s="14" t="s">
        <v>8332</v>
      </c>
      <c r="H6028" s="14" t="s">
        <v>9598</v>
      </c>
      <c r="I6028" s="14">
        <v>0.595</v>
      </c>
      <c r="J6028" s="14">
        <v>0.696</v>
      </c>
      <c r="K6028" s="14">
        <v>0.8478386413524729</v>
      </c>
      <c r="L6028" s="14">
        <v>0.0417</v>
      </c>
      <c r="M6028" s="14">
        <v>0.276</v>
      </c>
      <c r="N6028" s="14">
        <v>0.0</v>
      </c>
      <c r="O6028" s="14">
        <v>0.411</v>
      </c>
      <c r="P6028" s="14">
        <v>0.533</v>
      </c>
      <c r="Q6028" s="14">
        <v>88.013</v>
      </c>
      <c r="R6028" s="14">
        <v>10.0</v>
      </c>
      <c r="S6028" s="14">
        <v>0.0</v>
      </c>
      <c r="T6028" s="14" t="s">
        <v>103</v>
      </c>
      <c r="U6028" s="14" t="s">
        <v>35</v>
      </c>
      <c r="V6028" s="16" t="s">
        <v>333</v>
      </c>
      <c r="W6028" s="17" t="s">
        <v>185</v>
      </c>
    </row>
    <row r="6029" ht="15.75" customHeight="1">
      <c r="A6029" s="14" t="s">
        <v>9255</v>
      </c>
      <c r="B6029" s="14" t="s">
        <v>9256</v>
      </c>
      <c r="C6029" s="14">
        <v>2013.0</v>
      </c>
      <c r="D6029" s="14">
        <v>78.0</v>
      </c>
      <c r="E6029" s="14">
        <v>261974.0</v>
      </c>
      <c r="F6029" s="14" t="s">
        <v>880</v>
      </c>
      <c r="G6029" s="14" t="s">
        <v>7462</v>
      </c>
      <c r="H6029" s="14" t="s">
        <v>8282</v>
      </c>
      <c r="I6029" s="14">
        <v>0.529</v>
      </c>
      <c r="J6029" s="14">
        <v>0.451</v>
      </c>
      <c r="K6029" s="14">
        <v>0.8408016597685539</v>
      </c>
      <c r="L6029" s="14">
        <v>0.025</v>
      </c>
      <c r="M6029" s="14">
        <v>0.788</v>
      </c>
      <c r="N6029" s="14">
        <v>0.0</v>
      </c>
      <c r="O6029" s="14">
        <v>0.122</v>
      </c>
      <c r="P6029" s="14">
        <v>0.309</v>
      </c>
      <c r="Q6029" s="14">
        <v>94.054</v>
      </c>
      <c r="R6029" s="14">
        <v>5.0</v>
      </c>
      <c r="S6029" s="14">
        <v>0.0</v>
      </c>
      <c r="T6029" s="14" t="s">
        <v>104</v>
      </c>
      <c r="U6029" s="14" t="s">
        <v>94</v>
      </c>
      <c r="V6029" s="16" t="s">
        <v>45</v>
      </c>
      <c r="W6029" s="17" t="s">
        <v>251</v>
      </c>
    </row>
    <row r="6030" ht="15.75" customHeight="1">
      <c r="A6030" s="14" t="s">
        <v>24443</v>
      </c>
      <c r="B6030" s="14" t="s">
        <v>24387</v>
      </c>
      <c r="C6030" s="14">
        <v>2024.0</v>
      </c>
      <c r="D6030" s="14">
        <v>78.0</v>
      </c>
      <c r="E6030" s="14">
        <v>134930.0</v>
      </c>
      <c r="F6030" s="14" t="s">
        <v>24388</v>
      </c>
      <c r="G6030" s="14" t="s">
        <v>24389</v>
      </c>
      <c r="H6030" s="14" t="s">
        <v>24444</v>
      </c>
      <c r="I6030" s="14">
        <v>0.763</v>
      </c>
      <c r="J6030" s="14">
        <v>0.519</v>
      </c>
      <c r="K6030" s="14">
        <v>0.8156481936813542</v>
      </c>
      <c r="L6030" s="14">
        <v>0.0636</v>
      </c>
      <c r="M6030" s="14">
        <v>0.22</v>
      </c>
      <c r="N6030" s="14">
        <v>6.42E-6</v>
      </c>
      <c r="O6030" s="14">
        <v>0.0816</v>
      </c>
      <c r="P6030" s="14">
        <v>0.804</v>
      </c>
      <c r="Q6030" s="14">
        <v>100.025</v>
      </c>
      <c r="R6030" s="14">
        <v>6.0</v>
      </c>
      <c r="S6030" s="14">
        <v>0.0</v>
      </c>
      <c r="T6030" s="14" t="s">
        <v>1264</v>
      </c>
      <c r="U6030" s="14" t="s">
        <v>35</v>
      </c>
      <c r="V6030" s="16" t="s">
        <v>560</v>
      </c>
      <c r="W6030" s="17" t="s">
        <v>185</v>
      </c>
    </row>
    <row r="6031" ht="15.75" customHeight="1">
      <c r="A6031" s="14" t="s">
        <v>24445</v>
      </c>
      <c r="B6031" s="14" t="s">
        <v>24446</v>
      </c>
      <c r="C6031" s="14">
        <v>2024.0</v>
      </c>
      <c r="D6031" s="14">
        <v>78.0</v>
      </c>
      <c r="E6031" s="14">
        <v>222000.0</v>
      </c>
      <c r="F6031" s="14" t="s">
        <v>24388</v>
      </c>
      <c r="G6031" s="14" t="s">
        <v>24389</v>
      </c>
      <c r="H6031" s="14" t="s">
        <v>24444</v>
      </c>
      <c r="I6031" s="14">
        <v>0.794</v>
      </c>
      <c r="J6031" s="14">
        <v>0.5</v>
      </c>
      <c r="K6031" s="14">
        <v>0.7936602998568294</v>
      </c>
      <c r="L6031" s="14">
        <v>0.049</v>
      </c>
      <c r="M6031" s="14">
        <v>0.438</v>
      </c>
      <c r="N6031" s="14">
        <v>3.0E-5</v>
      </c>
      <c r="O6031" s="14">
        <v>0.0905</v>
      </c>
      <c r="P6031" s="14">
        <v>0.659</v>
      </c>
      <c r="Q6031" s="14">
        <v>99.985</v>
      </c>
      <c r="R6031" s="14">
        <v>8.0</v>
      </c>
      <c r="S6031" s="14">
        <v>0.0</v>
      </c>
      <c r="T6031" s="14" t="s">
        <v>1264</v>
      </c>
      <c r="U6031" s="14" t="s">
        <v>35</v>
      </c>
      <c r="V6031" s="16" t="s">
        <v>407</v>
      </c>
      <c r="W6031" s="17" t="s">
        <v>185</v>
      </c>
    </row>
    <row r="6032" ht="15.75" customHeight="1">
      <c r="A6032" s="14" t="s">
        <v>24447</v>
      </c>
      <c r="B6032" s="14" t="s">
        <v>24448</v>
      </c>
      <c r="C6032" s="14">
        <v>1995.0</v>
      </c>
      <c r="D6032" s="14">
        <v>78.0</v>
      </c>
      <c r="E6032" s="14">
        <v>254240.0</v>
      </c>
      <c r="F6032" s="14" t="s">
        <v>5520</v>
      </c>
      <c r="G6032" s="14" t="s">
        <v>5522</v>
      </c>
      <c r="H6032" s="14" t="s">
        <v>24449</v>
      </c>
      <c r="I6032" s="14">
        <v>0.839</v>
      </c>
      <c r="J6032" s="14">
        <v>0.403</v>
      </c>
      <c r="K6032" s="14">
        <v>0.7379419502333981</v>
      </c>
      <c r="L6032" s="14">
        <v>0.0308</v>
      </c>
      <c r="M6032" s="14">
        <v>0.5</v>
      </c>
      <c r="N6032" s="14">
        <v>1.81E-6</v>
      </c>
      <c r="O6032" s="14">
        <v>0.0786</v>
      </c>
      <c r="P6032" s="14">
        <v>0.575</v>
      </c>
      <c r="Q6032" s="14">
        <v>97.967</v>
      </c>
      <c r="R6032" s="14">
        <v>0.0</v>
      </c>
      <c r="S6032" s="14">
        <v>1.0</v>
      </c>
      <c r="T6032" s="14" t="s">
        <v>1264</v>
      </c>
      <c r="U6032" s="14" t="s">
        <v>35</v>
      </c>
      <c r="V6032" s="16" t="s">
        <v>333</v>
      </c>
      <c r="W6032" s="17" t="s">
        <v>185</v>
      </c>
    </row>
    <row r="6033" ht="15.75" customHeight="1">
      <c r="A6033" s="14" t="s">
        <v>24450</v>
      </c>
      <c r="B6033" s="14" t="s">
        <v>24451</v>
      </c>
      <c r="C6033" s="14">
        <v>2014.0</v>
      </c>
      <c r="D6033" s="14">
        <v>78.0</v>
      </c>
      <c r="E6033" s="14">
        <v>225000.0</v>
      </c>
      <c r="F6033" s="14" t="s">
        <v>22248</v>
      </c>
      <c r="G6033" s="14" t="s">
        <v>22249</v>
      </c>
      <c r="H6033" s="14" t="s">
        <v>23144</v>
      </c>
      <c r="I6033" s="14">
        <v>0.802</v>
      </c>
      <c r="J6033" s="14">
        <v>0.725</v>
      </c>
      <c r="K6033" s="14">
        <v>0.8468975252743803</v>
      </c>
      <c r="L6033" s="14">
        <v>0.0676</v>
      </c>
      <c r="M6033" s="14">
        <v>0.574</v>
      </c>
      <c r="N6033" s="14">
        <v>0.0</v>
      </c>
      <c r="O6033" s="14">
        <v>0.0821</v>
      </c>
      <c r="P6033" s="14">
        <v>0.598</v>
      </c>
      <c r="Q6033" s="14">
        <v>128.04</v>
      </c>
      <c r="R6033" s="14">
        <v>0.0</v>
      </c>
      <c r="S6033" s="14">
        <v>0.0</v>
      </c>
      <c r="T6033" s="14" t="s">
        <v>1264</v>
      </c>
      <c r="U6033" s="14" t="s">
        <v>35</v>
      </c>
      <c r="V6033" s="16" t="s">
        <v>333</v>
      </c>
      <c r="W6033" s="17" t="s">
        <v>185</v>
      </c>
    </row>
    <row r="6034" ht="15.75" customHeight="1">
      <c r="A6034" s="14" t="s">
        <v>24452</v>
      </c>
      <c r="B6034" s="14" t="s">
        <v>24453</v>
      </c>
      <c r="C6034" s="14">
        <v>2009.0</v>
      </c>
      <c r="D6034" s="14">
        <v>78.0</v>
      </c>
      <c r="E6034" s="14">
        <v>259853.0</v>
      </c>
      <c r="F6034" s="14" t="s">
        <v>23195</v>
      </c>
      <c r="G6034" s="14" t="s">
        <v>24454</v>
      </c>
      <c r="H6034" s="14" t="s">
        <v>24455</v>
      </c>
      <c r="I6034" s="14">
        <v>0.639</v>
      </c>
      <c r="J6034" s="14">
        <v>0.815</v>
      </c>
      <c r="K6034" s="14">
        <v>0.9048831090859437</v>
      </c>
      <c r="L6034" s="14">
        <v>0.0441</v>
      </c>
      <c r="M6034" s="14">
        <v>0.676</v>
      </c>
      <c r="N6034" s="14">
        <v>0.0</v>
      </c>
      <c r="O6034" s="14">
        <v>0.181</v>
      </c>
      <c r="P6034" s="14">
        <v>0.739</v>
      </c>
      <c r="Q6034" s="14">
        <v>95.406</v>
      </c>
      <c r="R6034" s="14">
        <v>4.0</v>
      </c>
      <c r="S6034" s="14">
        <v>0.0</v>
      </c>
      <c r="T6034" s="14" t="s">
        <v>1264</v>
      </c>
      <c r="U6034" s="14" t="s">
        <v>35</v>
      </c>
      <c r="V6034" s="16" t="s">
        <v>181</v>
      </c>
      <c r="W6034" s="17" t="s">
        <v>185</v>
      </c>
    </row>
    <row r="6035" ht="15.75" customHeight="1">
      <c r="A6035" s="14" t="s">
        <v>24456</v>
      </c>
      <c r="B6035" s="14" t="s">
        <v>24457</v>
      </c>
      <c r="C6035" s="14">
        <v>2017.0</v>
      </c>
      <c r="D6035" s="14">
        <v>78.0</v>
      </c>
      <c r="E6035" s="14">
        <v>238706.0</v>
      </c>
      <c r="F6035" s="14" t="s">
        <v>22248</v>
      </c>
      <c r="G6035" s="14" t="s">
        <v>23609</v>
      </c>
      <c r="H6035" s="14" t="s">
        <v>24458</v>
      </c>
      <c r="I6035" s="14">
        <v>0.747</v>
      </c>
      <c r="J6035" s="14">
        <v>0.686</v>
      </c>
      <c r="K6035" s="14">
        <v>0.8717729343385073</v>
      </c>
      <c r="L6035" s="14">
        <v>0.0308</v>
      </c>
      <c r="M6035" s="14">
        <v>0.587</v>
      </c>
      <c r="N6035" s="14">
        <v>0.0</v>
      </c>
      <c r="O6035" s="14">
        <v>0.1</v>
      </c>
      <c r="P6035" s="14">
        <v>0.913</v>
      </c>
      <c r="Q6035" s="14">
        <v>122.005</v>
      </c>
      <c r="R6035" s="14">
        <v>10.0</v>
      </c>
      <c r="S6035" s="14">
        <v>1.0</v>
      </c>
      <c r="T6035" s="14" t="s">
        <v>1264</v>
      </c>
      <c r="U6035" s="14" t="s">
        <v>35</v>
      </c>
      <c r="V6035" s="16" t="s">
        <v>819</v>
      </c>
      <c r="W6035" s="17" t="s">
        <v>185</v>
      </c>
    </row>
    <row r="6036" ht="15.75" customHeight="1">
      <c r="A6036" s="14" t="s">
        <v>24459</v>
      </c>
      <c r="B6036" s="14" t="s">
        <v>24460</v>
      </c>
      <c r="C6036" s="14">
        <v>2023.0</v>
      </c>
      <c r="D6036" s="14">
        <v>78.0</v>
      </c>
      <c r="E6036" s="14">
        <v>231246.0</v>
      </c>
      <c r="F6036" s="14" t="s">
        <v>19907</v>
      </c>
      <c r="G6036" s="14" t="s">
        <v>19908</v>
      </c>
      <c r="H6036" s="14" t="s">
        <v>23741</v>
      </c>
      <c r="I6036" s="14">
        <v>0.77</v>
      </c>
      <c r="J6036" s="14">
        <v>0.622</v>
      </c>
      <c r="K6036" s="14">
        <v>0.7473103330107734</v>
      </c>
      <c r="L6036" s="14">
        <v>0.026</v>
      </c>
      <c r="M6036" s="14">
        <v>0.328</v>
      </c>
      <c r="N6036" s="14">
        <v>0.00603</v>
      </c>
      <c r="O6036" s="14">
        <v>0.149</v>
      </c>
      <c r="P6036" s="14">
        <v>0.792</v>
      </c>
      <c r="Q6036" s="14">
        <v>115.952</v>
      </c>
      <c r="R6036" s="14">
        <v>11.0</v>
      </c>
      <c r="S6036" s="14">
        <v>1.0</v>
      </c>
      <c r="T6036" s="14" t="s">
        <v>1264</v>
      </c>
      <c r="U6036" s="14" t="s">
        <v>35</v>
      </c>
      <c r="V6036" s="16" t="s">
        <v>181</v>
      </c>
      <c r="W6036" s="17" t="s">
        <v>185</v>
      </c>
    </row>
    <row r="6037" ht="15.75" customHeight="1">
      <c r="A6037" s="14" t="s">
        <v>24461</v>
      </c>
      <c r="B6037" s="14" t="s">
        <v>24462</v>
      </c>
      <c r="C6037" s="14">
        <v>2018.0</v>
      </c>
      <c r="D6037" s="14">
        <v>78.0</v>
      </c>
      <c r="E6037" s="14">
        <v>231848.0</v>
      </c>
      <c r="F6037" s="14" t="s">
        <v>24463</v>
      </c>
      <c r="G6037" s="14" t="s">
        <v>24464</v>
      </c>
      <c r="H6037" s="14" t="s">
        <v>24462</v>
      </c>
      <c r="I6037" s="14">
        <v>0.877</v>
      </c>
      <c r="J6037" s="14">
        <v>0.777</v>
      </c>
      <c r="K6037" s="14">
        <v>0.8836652193253125</v>
      </c>
      <c r="L6037" s="14">
        <v>0.117</v>
      </c>
      <c r="M6037" s="14">
        <v>0.0446</v>
      </c>
      <c r="N6037" s="14">
        <v>3.46E-5</v>
      </c>
      <c r="O6037" s="14">
        <v>0.0863</v>
      </c>
      <c r="P6037" s="14">
        <v>0.706</v>
      </c>
      <c r="Q6037" s="14">
        <v>102.02</v>
      </c>
      <c r="R6037" s="14">
        <v>1.0</v>
      </c>
      <c r="S6037" s="14">
        <v>1.0</v>
      </c>
      <c r="T6037" s="14" t="s">
        <v>1264</v>
      </c>
      <c r="U6037" s="14" t="s">
        <v>94</v>
      </c>
      <c r="V6037" s="16" t="s">
        <v>181</v>
      </c>
      <c r="W6037" s="17" t="s">
        <v>185</v>
      </c>
    </row>
    <row r="6038" ht="15.75" customHeight="1">
      <c r="A6038" s="14" t="s">
        <v>24465</v>
      </c>
      <c r="B6038" s="14" t="s">
        <v>24466</v>
      </c>
      <c r="C6038" s="14">
        <v>2020.0</v>
      </c>
      <c r="D6038" s="14">
        <v>78.0</v>
      </c>
      <c r="E6038" s="14">
        <v>170971.0</v>
      </c>
      <c r="F6038" s="14" t="s">
        <v>21970</v>
      </c>
      <c r="G6038" s="14" t="s">
        <v>23552</v>
      </c>
      <c r="H6038" s="14" t="s">
        <v>23836</v>
      </c>
      <c r="I6038" s="14">
        <v>0.9</v>
      </c>
      <c r="J6038" s="14">
        <v>0.603</v>
      </c>
      <c r="K6038" s="14">
        <v>0.8608431544315693</v>
      </c>
      <c r="L6038" s="14">
        <v>0.0646</v>
      </c>
      <c r="M6038" s="14">
        <v>0.402</v>
      </c>
      <c r="N6038" s="14">
        <v>4.81E-6</v>
      </c>
      <c r="O6038" s="14">
        <v>0.134</v>
      </c>
      <c r="P6038" s="14">
        <v>0.824</v>
      </c>
      <c r="Q6038" s="14">
        <v>129.928</v>
      </c>
      <c r="R6038" s="14">
        <v>2.0</v>
      </c>
      <c r="S6038" s="14">
        <v>1.0</v>
      </c>
      <c r="T6038" s="14" t="s">
        <v>1264</v>
      </c>
      <c r="U6038" s="14" t="s">
        <v>94</v>
      </c>
      <c r="V6038" s="16" t="s">
        <v>560</v>
      </c>
      <c r="W6038" s="17" t="s">
        <v>185</v>
      </c>
    </row>
    <row r="6039" ht="15.75" customHeight="1">
      <c r="A6039" s="14" t="s">
        <v>24467</v>
      </c>
      <c r="B6039" s="14" t="s">
        <v>24468</v>
      </c>
      <c r="C6039" s="14">
        <v>2021.0</v>
      </c>
      <c r="D6039" s="14">
        <v>78.0</v>
      </c>
      <c r="E6039" s="14">
        <v>206710.0</v>
      </c>
      <c r="F6039" s="14" t="s">
        <v>21970</v>
      </c>
      <c r="G6039" s="14" t="s">
        <v>23552</v>
      </c>
      <c r="H6039" s="14" t="s">
        <v>24468</v>
      </c>
      <c r="I6039" s="14">
        <v>0.644</v>
      </c>
      <c r="J6039" s="14">
        <v>0.648</v>
      </c>
      <c r="K6039" s="14">
        <v>0.8760721236952481</v>
      </c>
      <c r="L6039" s="14">
        <v>0.118</v>
      </c>
      <c r="M6039" s="14">
        <v>0.276</v>
      </c>
      <c r="N6039" s="14">
        <v>0.0</v>
      </c>
      <c r="O6039" s="14">
        <v>0.135</v>
      </c>
      <c r="P6039" s="14">
        <v>0.44</v>
      </c>
      <c r="Q6039" s="14">
        <v>179.951</v>
      </c>
      <c r="R6039" s="14">
        <v>1.0</v>
      </c>
      <c r="S6039" s="14">
        <v>1.0</v>
      </c>
      <c r="T6039" s="14" t="s">
        <v>1264</v>
      </c>
      <c r="U6039" s="14" t="s">
        <v>35</v>
      </c>
      <c r="V6039" s="16" t="s">
        <v>54</v>
      </c>
      <c r="W6039" s="17" t="s">
        <v>251</v>
      </c>
    </row>
    <row r="6040" ht="15.75" customHeight="1">
      <c r="A6040" s="14" t="s">
        <v>9259</v>
      </c>
      <c r="B6040" s="14" t="s">
        <v>9260</v>
      </c>
      <c r="C6040" s="14">
        <v>2021.0</v>
      </c>
      <c r="D6040" s="14">
        <v>78.0</v>
      </c>
      <c r="E6040" s="14">
        <v>224694.0</v>
      </c>
      <c r="F6040" s="14" t="s">
        <v>3108</v>
      </c>
      <c r="G6040" s="14" t="s">
        <v>7872</v>
      </c>
      <c r="H6040" s="14" t="s">
        <v>9260</v>
      </c>
      <c r="I6040" s="14">
        <v>0.604</v>
      </c>
      <c r="J6040" s="14">
        <v>0.366</v>
      </c>
      <c r="K6040" s="14">
        <v>0.8136590165162951</v>
      </c>
      <c r="L6040" s="14">
        <v>0.0282</v>
      </c>
      <c r="M6040" s="14">
        <v>0.578</v>
      </c>
      <c r="N6040" s="14">
        <v>0.0</v>
      </c>
      <c r="O6040" s="14">
        <v>0.133</v>
      </c>
      <c r="P6040" s="14">
        <v>0.13</v>
      </c>
      <c r="Q6040" s="14">
        <v>141.981</v>
      </c>
      <c r="R6040" s="14">
        <v>5.0</v>
      </c>
      <c r="S6040" s="14">
        <v>1.0</v>
      </c>
      <c r="T6040" s="14" t="s">
        <v>103</v>
      </c>
      <c r="U6040" s="14" t="s">
        <v>94</v>
      </c>
      <c r="V6040" s="16" t="s">
        <v>58</v>
      </c>
      <c r="W6040" s="17" t="s">
        <v>251</v>
      </c>
    </row>
    <row r="6041" ht="15.75" customHeight="1">
      <c r="A6041" s="14" t="s">
        <v>9264</v>
      </c>
      <c r="B6041" s="14" t="s">
        <v>9265</v>
      </c>
      <c r="C6041" s="14">
        <v>1969.0</v>
      </c>
      <c r="D6041" s="14">
        <v>78.0</v>
      </c>
      <c r="E6041" s="14">
        <v>259946.0</v>
      </c>
      <c r="F6041" s="14" t="s">
        <v>9266</v>
      </c>
      <c r="G6041" s="14" t="s">
        <v>9267</v>
      </c>
      <c r="H6041" s="14" t="s">
        <v>9268</v>
      </c>
      <c r="I6041" s="14">
        <v>0.53</v>
      </c>
      <c r="J6041" s="14">
        <v>0.376</v>
      </c>
      <c r="K6041" s="14">
        <v>0.7196757427176936</v>
      </c>
      <c r="L6041" s="14">
        <v>0.04</v>
      </c>
      <c r="M6041" s="14">
        <v>0.0304</v>
      </c>
      <c r="N6041" s="14">
        <v>0.247</v>
      </c>
      <c r="O6041" s="14">
        <v>0.0926</v>
      </c>
      <c r="P6041" s="14">
        <v>0.188</v>
      </c>
      <c r="Q6041" s="14">
        <v>164.775</v>
      </c>
      <c r="R6041" s="14">
        <v>9.0</v>
      </c>
      <c r="S6041" s="14">
        <v>0.0</v>
      </c>
      <c r="T6041" s="14" t="s">
        <v>103</v>
      </c>
      <c r="U6041" s="14" t="s">
        <v>94</v>
      </c>
      <c r="V6041" s="16" t="s">
        <v>58</v>
      </c>
      <c r="W6041" s="17" t="s">
        <v>251</v>
      </c>
    </row>
    <row r="6042" ht="15.75" customHeight="1">
      <c r="A6042" s="14" t="s">
        <v>24469</v>
      </c>
      <c r="B6042" s="14" t="s">
        <v>7229</v>
      </c>
      <c r="C6042" s="14">
        <v>2020.0</v>
      </c>
      <c r="D6042" s="14">
        <v>78.0</v>
      </c>
      <c r="E6042" s="14">
        <v>207481.0</v>
      </c>
      <c r="F6042" s="14" t="s">
        <v>4278</v>
      </c>
      <c r="G6042" s="14" t="s">
        <v>2532</v>
      </c>
      <c r="H6042" s="14" t="s">
        <v>23070</v>
      </c>
      <c r="I6042" s="14">
        <v>0.566</v>
      </c>
      <c r="J6042" s="14">
        <v>0.716</v>
      </c>
      <c r="K6042" s="14">
        <v>0.851859773686141</v>
      </c>
      <c r="L6042" s="14">
        <v>0.0424</v>
      </c>
      <c r="M6042" s="14">
        <v>0.00691</v>
      </c>
      <c r="N6042" s="14">
        <v>0.0</v>
      </c>
      <c r="O6042" s="14">
        <v>0.37</v>
      </c>
      <c r="P6042" s="14">
        <v>0.45</v>
      </c>
      <c r="Q6042" s="14">
        <v>81.068</v>
      </c>
      <c r="R6042" s="14">
        <v>1.0</v>
      </c>
      <c r="S6042" s="14">
        <v>1.0</v>
      </c>
      <c r="T6042" s="14" t="s">
        <v>1434</v>
      </c>
      <c r="U6042" s="14" t="s">
        <v>35</v>
      </c>
      <c r="V6042" s="16" t="s">
        <v>54</v>
      </c>
      <c r="W6042" s="17" t="s">
        <v>251</v>
      </c>
    </row>
    <row r="6043" ht="15.75" customHeight="1">
      <c r="A6043" s="14" t="s">
        <v>13643</v>
      </c>
      <c r="B6043" s="14" t="s">
        <v>13644</v>
      </c>
      <c r="C6043" s="14">
        <v>1982.0</v>
      </c>
      <c r="D6043" s="14">
        <v>78.0</v>
      </c>
      <c r="E6043" s="14">
        <v>330943.0</v>
      </c>
      <c r="F6043" s="14" t="s">
        <v>10780</v>
      </c>
      <c r="G6043" s="14" t="s">
        <v>8305</v>
      </c>
      <c r="H6043" s="14" t="s">
        <v>13645</v>
      </c>
      <c r="I6043" s="14">
        <v>0.365</v>
      </c>
      <c r="J6043" s="14">
        <v>0.513</v>
      </c>
      <c r="K6043" s="14">
        <v>0.6956986717281096</v>
      </c>
      <c r="L6043" s="14">
        <v>0.0357</v>
      </c>
      <c r="M6043" s="14">
        <v>0.0208</v>
      </c>
      <c r="N6043" s="14">
        <v>1.47E-4</v>
      </c>
      <c r="O6043" s="14">
        <v>0.205</v>
      </c>
      <c r="P6043" s="14">
        <v>0.739</v>
      </c>
      <c r="Q6043" s="14">
        <v>80.65</v>
      </c>
      <c r="R6043" s="14">
        <v>7.0</v>
      </c>
      <c r="S6043" s="14">
        <v>0.0</v>
      </c>
      <c r="T6043" s="14" t="s">
        <v>103</v>
      </c>
      <c r="U6043" s="14" t="s">
        <v>35</v>
      </c>
      <c r="V6043" s="16" t="s">
        <v>181</v>
      </c>
      <c r="W6043" s="17" t="s">
        <v>185</v>
      </c>
    </row>
    <row r="6044" ht="15.75" customHeight="1">
      <c r="A6044" s="14" t="s">
        <v>13649</v>
      </c>
      <c r="B6044" s="14" t="s">
        <v>3727</v>
      </c>
      <c r="C6044" s="14">
        <v>1972.0</v>
      </c>
      <c r="D6044" s="14">
        <v>78.0</v>
      </c>
      <c r="E6044" s="14">
        <v>227266.0</v>
      </c>
      <c r="F6044" s="14" t="s">
        <v>13650</v>
      </c>
      <c r="G6044" s="14" t="s">
        <v>3735</v>
      </c>
      <c r="H6044" s="14" t="s">
        <v>13651</v>
      </c>
      <c r="I6044" s="14">
        <v>0.645</v>
      </c>
      <c r="J6044" s="14">
        <v>0.598</v>
      </c>
      <c r="K6044" s="14">
        <v>0.6925758774689844</v>
      </c>
      <c r="L6044" s="14">
        <v>0.0334</v>
      </c>
      <c r="M6044" s="14">
        <v>0.221</v>
      </c>
      <c r="N6044" s="14">
        <v>3.53E-6</v>
      </c>
      <c r="O6044" s="14">
        <v>0.0721</v>
      </c>
      <c r="P6044" s="14">
        <v>0.913</v>
      </c>
      <c r="Q6044" s="14">
        <v>105.93</v>
      </c>
      <c r="R6044" s="14">
        <v>1.0</v>
      </c>
      <c r="S6044" s="14">
        <v>0.0</v>
      </c>
      <c r="T6044" s="14" t="s">
        <v>103</v>
      </c>
      <c r="U6044" s="14" t="s">
        <v>35</v>
      </c>
      <c r="V6044" s="16" t="s">
        <v>819</v>
      </c>
      <c r="W6044" s="17" t="s">
        <v>185</v>
      </c>
    </row>
    <row r="6045" ht="15.75" customHeight="1">
      <c r="A6045" s="14" t="s">
        <v>9272</v>
      </c>
      <c r="B6045" s="14" t="s">
        <v>9273</v>
      </c>
      <c r="C6045" s="14">
        <v>2020.0</v>
      </c>
      <c r="D6045" s="14">
        <v>78.0</v>
      </c>
      <c r="E6045" s="14">
        <v>173710.0</v>
      </c>
      <c r="F6045" s="14" t="s">
        <v>1267</v>
      </c>
      <c r="G6045" s="14" t="s">
        <v>1614</v>
      </c>
      <c r="H6045" s="14" t="s">
        <v>9274</v>
      </c>
      <c r="I6045" s="14">
        <v>0.83</v>
      </c>
      <c r="J6045" s="14">
        <v>0.585</v>
      </c>
      <c r="K6045" s="14">
        <v>0.8359677453674424</v>
      </c>
      <c r="L6045" s="14">
        <v>0.094</v>
      </c>
      <c r="M6045" s="14">
        <v>0.237</v>
      </c>
      <c r="N6045" s="14">
        <v>0.0</v>
      </c>
      <c r="O6045" s="14">
        <v>0.248</v>
      </c>
      <c r="P6045" s="14">
        <v>0.485</v>
      </c>
      <c r="Q6045" s="14">
        <v>109.98</v>
      </c>
      <c r="R6045" s="14">
        <v>0.0</v>
      </c>
      <c r="S6045" s="14">
        <v>1.0</v>
      </c>
      <c r="T6045" s="14" t="s">
        <v>103</v>
      </c>
      <c r="U6045" s="14" t="s">
        <v>35</v>
      </c>
      <c r="V6045" s="16" t="s">
        <v>54</v>
      </c>
      <c r="W6045" s="17" t="s">
        <v>251</v>
      </c>
    </row>
    <row r="6046" ht="15.75" customHeight="1">
      <c r="A6046" s="14" t="s">
        <v>24470</v>
      </c>
      <c r="B6046" s="14" t="s">
        <v>24135</v>
      </c>
      <c r="C6046" s="14">
        <v>2020.0</v>
      </c>
      <c r="D6046" s="14">
        <v>78.0</v>
      </c>
      <c r="E6046" s="14">
        <v>219048.0</v>
      </c>
      <c r="F6046" s="14" t="s">
        <v>9973</v>
      </c>
      <c r="G6046" s="14" t="s">
        <v>22188</v>
      </c>
      <c r="H6046" s="14" t="s">
        <v>24471</v>
      </c>
      <c r="I6046" s="14">
        <v>0.845</v>
      </c>
      <c r="J6046" s="14">
        <v>0.677</v>
      </c>
      <c r="K6046" s="14">
        <v>0.8718584903456066</v>
      </c>
      <c r="L6046" s="14">
        <v>0.136</v>
      </c>
      <c r="M6046" s="14">
        <v>0.269</v>
      </c>
      <c r="N6046" s="14">
        <v>9.17E-4</v>
      </c>
      <c r="O6046" s="14">
        <v>0.108</v>
      </c>
      <c r="P6046" s="14">
        <v>0.68</v>
      </c>
      <c r="Q6046" s="14">
        <v>90.01</v>
      </c>
      <c r="R6046" s="14">
        <v>11.0</v>
      </c>
      <c r="S6046" s="14">
        <v>0.0</v>
      </c>
      <c r="T6046" s="14" t="s">
        <v>1264</v>
      </c>
      <c r="U6046" s="14" t="s">
        <v>35</v>
      </c>
      <c r="V6046" s="16" t="s">
        <v>407</v>
      </c>
      <c r="W6046" s="17" t="s">
        <v>185</v>
      </c>
    </row>
    <row r="6047" ht="15.75" customHeight="1">
      <c r="A6047" s="14" t="s">
        <v>24472</v>
      </c>
      <c r="B6047" s="14" t="s">
        <v>24473</v>
      </c>
      <c r="C6047" s="14">
        <v>2022.0</v>
      </c>
      <c r="D6047" s="14">
        <v>78.0</v>
      </c>
      <c r="E6047" s="14">
        <v>179026.0</v>
      </c>
      <c r="F6047" s="14" t="s">
        <v>4278</v>
      </c>
      <c r="G6047" s="14" t="s">
        <v>13441</v>
      </c>
      <c r="H6047" s="14" t="s">
        <v>24233</v>
      </c>
      <c r="I6047" s="14">
        <v>0.593</v>
      </c>
      <c r="J6047" s="14">
        <v>0.935</v>
      </c>
      <c r="K6047" s="14">
        <v>0.9011186447735736</v>
      </c>
      <c r="L6047" s="14">
        <v>0.225</v>
      </c>
      <c r="M6047" s="14">
        <v>0.268</v>
      </c>
      <c r="N6047" s="14">
        <v>0.0</v>
      </c>
      <c r="O6047" s="14">
        <v>0.286</v>
      </c>
      <c r="P6047" s="14">
        <v>0.783</v>
      </c>
      <c r="Q6047" s="14">
        <v>99.98</v>
      </c>
      <c r="R6047" s="14">
        <v>4.0</v>
      </c>
      <c r="S6047" s="14">
        <v>0.0</v>
      </c>
      <c r="T6047" s="14" t="s">
        <v>1434</v>
      </c>
      <c r="U6047" s="14" t="s">
        <v>35</v>
      </c>
      <c r="V6047" s="16" t="s">
        <v>181</v>
      </c>
      <c r="W6047" s="17" t="s">
        <v>185</v>
      </c>
    </row>
    <row r="6048" ht="15.75" customHeight="1">
      <c r="A6048" s="14" t="s">
        <v>13655</v>
      </c>
      <c r="B6048" s="14" t="s">
        <v>13657</v>
      </c>
      <c r="C6048" s="14">
        <v>2009.0</v>
      </c>
      <c r="D6048" s="14">
        <v>78.0</v>
      </c>
      <c r="E6048" s="14">
        <v>299827.0</v>
      </c>
      <c r="F6048" s="14" t="s">
        <v>880</v>
      </c>
      <c r="G6048" s="14" t="s">
        <v>1822</v>
      </c>
      <c r="H6048" s="14" t="s">
        <v>9948</v>
      </c>
      <c r="I6048" s="14">
        <v>0.686</v>
      </c>
      <c r="J6048" s="14">
        <v>0.771</v>
      </c>
      <c r="K6048" s="14">
        <v>0.8604795414013973</v>
      </c>
      <c r="L6048" s="14">
        <v>0.0303</v>
      </c>
      <c r="M6048" s="14">
        <v>0.545</v>
      </c>
      <c r="N6048" s="14">
        <v>0.0</v>
      </c>
      <c r="O6048" s="14">
        <v>0.127</v>
      </c>
      <c r="P6048" s="14">
        <v>0.551</v>
      </c>
      <c r="Q6048" s="14">
        <v>119.98</v>
      </c>
      <c r="R6048" s="14">
        <v>8.0</v>
      </c>
      <c r="S6048" s="14">
        <v>1.0</v>
      </c>
      <c r="T6048" s="14" t="s">
        <v>104</v>
      </c>
      <c r="U6048" s="14" t="s">
        <v>35</v>
      </c>
      <c r="V6048" s="16" t="s">
        <v>333</v>
      </c>
      <c r="W6048" s="17" t="s">
        <v>185</v>
      </c>
    </row>
    <row r="6049" ht="15.75" customHeight="1">
      <c r="A6049" s="14" t="s">
        <v>13659</v>
      </c>
      <c r="B6049" s="14" t="s">
        <v>10990</v>
      </c>
      <c r="C6049" s="14">
        <v>2019.0</v>
      </c>
      <c r="D6049" s="14">
        <v>78.0</v>
      </c>
      <c r="E6049" s="14">
        <v>190360.0</v>
      </c>
      <c r="F6049" s="14" t="s">
        <v>6830</v>
      </c>
      <c r="G6049" s="14" t="s">
        <v>6831</v>
      </c>
      <c r="H6049" s="14" t="s">
        <v>9609</v>
      </c>
      <c r="I6049" s="14">
        <v>0.777</v>
      </c>
      <c r="J6049" s="14">
        <v>0.658</v>
      </c>
      <c r="K6049" s="14">
        <v>0.8634526126480985</v>
      </c>
      <c r="L6049" s="14">
        <v>0.054</v>
      </c>
      <c r="M6049" s="14">
        <v>0.0767</v>
      </c>
      <c r="N6049" s="14">
        <v>0.0</v>
      </c>
      <c r="O6049" s="14">
        <v>0.0901</v>
      </c>
      <c r="P6049" s="14">
        <v>0.633</v>
      </c>
      <c r="Q6049" s="14">
        <v>110.05</v>
      </c>
      <c r="R6049" s="14">
        <v>0.0</v>
      </c>
      <c r="S6049" s="14">
        <v>1.0</v>
      </c>
      <c r="T6049" s="14" t="s">
        <v>103</v>
      </c>
      <c r="U6049" s="14" t="s">
        <v>35</v>
      </c>
      <c r="V6049" s="16" t="s">
        <v>407</v>
      </c>
      <c r="W6049" s="17" t="s">
        <v>185</v>
      </c>
    </row>
    <row r="6050" ht="15.75" customHeight="1">
      <c r="A6050" s="14" t="s">
        <v>13661</v>
      </c>
      <c r="B6050" s="14" t="s">
        <v>13662</v>
      </c>
      <c r="C6050" s="14">
        <v>2015.0</v>
      </c>
      <c r="D6050" s="14">
        <v>78.0</v>
      </c>
      <c r="E6050" s="14">
        <v>165290.0</v>
      </c>
      <c r="F6050" s="14" t="s">
        <v>6019</v>
      </c>
      <c r="G6050" s="14" t="s">
        <v>13665</v>
      </c>
      <c r="H6050" s="14" t="s">
        <v>13662</v>
      </c>
      <c r="I6050" s="14">
        <v>0.943</v>
      </c>
      <c r="J6050" s="14">
        <v>0.595</v>
      </c>
      <c r="K6050" s="14">
        <v>0.7954141980023655</v>
      </c>
      <c r="L6050" s="14">
        <v>0.191</v>
      </c>
      <c r="M6050" s="14">
        <v>0.0673</v>
      </c>
      <c r="N6050" s="14">
        <v>0.0</v>
      </c>
      <c r="O6050" s="14">
        <v>0.0839</v>
      </c>
      <c r="P6050" s="14">
        <v>0.815</v>
      </c>
      <c r="Q6050" s="14">
        <v>117.53</v>
      </c>
      <c r="R6050" s="14">
        <v>5.0</v>
      </c>
      <c r="S6050" s="14">
        <v>0.0</v>
      </c>
      <c r="T6050" s="14" t="s">
        <v>103</v>
      </c>
      <c r="U6050" s="14" t="s">
        <v>35</v>
      </c>
      <c r="V6050" s="16" t="s">
        <v>560</v>
      </c>
      <c r="W6050" s="17" t="s">
        <v>185</v>
      </c>
    </row>
    <row r="6051" ht="15.75" customHeight="1">
      <c r="A6051" s="14" t="s">
        <v>13668</v>
      </c>
      <c r="B6051" s="14" t="s">
        <v>13670</v>
      </c>
      <c r="C6051" s="14">
        <v>2005.0</v>
      </c>
      <c r="D6051" s="14">
        <v>78.0</v>
      </c>
      <c r="E6051" s="14">
        <v>326960.0</v>
      </c>
      <c r="F6051" s="14" t="s">
        <v>13673</v>
      </c>
      <c r="G6051" s="14" t="s">
        <v>7900</v>
      </c>
      <c r="H6051" s="14" t="s">
        <v>13675</v>
      </c>
      <c r="I6051" s="14">
        <v>0.802</v>
      </c>
      <c r="J6051" s="14">
        <v>0.682</v>
      </c>
      <c r="K6051" s="14">
        <v>0.8477744743471485</v>
      </c>
      <c r="L6051" s="14">
        <v>0.222</v>
      </c>
      <c r="M6051" s="14">
        <v>0.111</v>
      </c>
      <c r="N6051" s="14">
        <v>1.39E-5</v>
      </c>
      <c r="O6051" s="14">
        <v>0.109</v>
      </c>
      <c r="P6051" s="14">
        <v>0.586</v>
      </c>
      <c r="Q6051" s="14">
        <v>123.95</v>
      </c>
      <c r="R6051" s="14">
        <v>1.0</v>
      </c>
      <c r="S6051" s="14">
        <v>0.0</v>
      </c>
      <c r="T6051" s="14" t="s">
        <v>103</v>
      </c>
      <c r="U6051" s="14" t="s">
        <v>35</v>
      </c>
      <c r="V6051" s="16" t="s">
        <v>333</v>
      </c>
      <c r="W6051" s="17" t="s">
        <v>185</v>
      </c>
    </row>
    <row r="6052" ht="15.75" customHeight="1">
      <c r="A6052" s="14" t="s">
        <v>24474</v>
      </c>
      <c r="B6052" s="14" t="s">
        <v>24475</v>
      </c>
      <c r="C6052" s="14">
        <v>2021.0</v>
      </c>
      <c r="D6052" s="14">
        <v>78.0</v>
      </c>
      <c r="E6052" s="14">
        <v>273474.0</v>
      </c>
      <c r="F6052" s="14" t="s">
        <v>23654</v>
      </c>
      <c r="G6052" s="14" t="s">
        <v>23655</v>
      </c>
      <c r="H6052" s="14" t="s">
        <v>24476</v>
      </c>
      <c r="I6052" s="14">
        <v>0.659</v>
      </c>
      <c r="J6052" s="14">
        <v>0.688</v>
      </c>
      <c r="K6052" s="14">
        <v>0.8750454516100562</v>
      </c>
      <c r="L6052" s="14">
        <v>0.0673</v>
      </c>
      <c r="M6052" s="14">
        <v>0.207</v>
      </c>
      <c r="N6052" s="14">
        <v>0.0</v>
      </c>
      <c r="O6052" s="14">
        <v>0.113</v>
      </c>
      <c r="P6052" s="14">
        <v>0.632</v>
      </c>
      <c r="Q6052" s="14">
        <v>153.98</v>
      </c>
      <c r="R6052" s="14">
        <v>6.0</v>
      </c>
      <c r="S6052" s="14">
        <v>1.0</v>
      </c>
      <c r="T6052" s="14" t="s">
        <v>1264</v>
      </c>
      <c r="U6052" s="14" t="s">
        <v>68</v>
      </c>
      <c r="V6052" s="16" t="s">
        <v>407</v>
      </c>
      <c r="W6052" s="17" t="s">
        <v>185</v>
      </c>
    </row>
    <row r="6053" ht="15.75" customHeight="1">
      <c r="A6053" s="14" t="s">
        <v>24477</v>
      </c>
      <c r="B6053" s="14" t="s">
        <v>24478</v>
      </c>
      <c r="C6053" s="14">
        <v>2007.0</v>
      </c>
      <c r="D6053" s="14">
        <v>78.0</v>
      </c>
      <c r="E6053" s="14">
        <v>216600.0</v>
      </c>
      <c r="F6053" s="14" t="s">
        <v>2171</v>
      </c>
      <c r="G6053" s="14" t="s">
        <v>24479</v>
      </c>
      <c r="H6053" s="14" t="s">
        <v>24480</v>
      </c>
      <c r="I6053" s="14">
        <v>0.56</v>
      </c>
      <c r="J6053" s="14">
        <v>0.959</v>
      </c>
      <c r="K6053" s="14">
        <v>0.9224434795430788</v>
      </c>
      <c r="L6053" s="14">
        <v>0.102</v>
      </c>
      <c r="M6053" s="14">
        <v>7.22E-4</v>
      </c>
      <c r="N6053" s="14">
        <v>2.21E-4</v>
      </c>
      <c r="O6053" s="14">
        <v>0.209</v>
      </c>
      <c r="P6053" s="14">
        <v>0.669</v>
      </c>
      <c r="Q6053" s="14">
        <v>163.98</v>
      </c>
      <c r="R6053" s="14">
        <v>7.0</v>
      </c>
      <c r="S6053" s="14">
        <v>1.0</v>
      </c>
      <c r="T6053" s="14" t="s">
        <v>103</v>
      </c>
      <c r="U6053" s="14" t="s">
        <v>94</v>
      </c>
      <c r="V6053" s="16" t="s">
        <v>407</v>
      </c>
      <c r="W6053" s="17" t="s">
        <v>185</v>
      </c>
    </row>
    <row r="6054" ht="15.75" customHeight="1">
      <c r="A6054" s="14" t="s">
        <v>9277</v>
      </c>
      <c r="B6054" s="14" t="s">
        <v>5505</v>
      </c>
      <c r="C6054" s="14">
        <v>1998.0</v>
      </c>
      <c r="D6054" s="14">
        <v>78.0</v>
      </c>
      <c r="E6054" s="14">
        <v>268826.0</v>
      </c>
      <c r="F6054" s="14" t="s">
        <v>9279</v>
      </c>
      <c r="G6054" s="14" t="s">
        <v>9280</v>
      </c>
      <c r="H6054" s="14" t="s">
        <v>5796</v>
      </c>
      <c r="I6054" s="14">
        <v>0.865</v>
      </c>
      <c r="J6054" s="14">
        <v>0.665</v>
      </c>
      <c r="K6054" s="14">
        <v>0.8399674886993356</v>
      </c>
      <c r="L6054" s="14">
        <v>0.073</v>
      </c>
      <c r="M6054" s="14">
        <v>0.0453</v>
      </c>
      <c r="N6054" s="14">
        <v>0.0</v>
      </c>
      <c r="O6054" s="14">
        <v>0.224</v>
      </c>
      <c r="P6054" s="14">
        <v>0.331</v>
      </c>
      <c r="Q6054" s="14">
        <v>111.11</v>
      </c>
      <c r="R6054" s="14">
        <v>7.0</v>
      </c>
      <c r="S6054" s="14">
        <v>1.0</v>
      </c>
      <c r="T6054" s="14" t="s">
        <v>103</v>
      </c>
      <c r="U6054" s="14" t="s">
        <v>94</v>
      </c>
      <c r="V6054" s="16" t="s">
        <v>45</v>
      </c>
      <c r="W6054" s="17" t="s">
        <v>251</v>
      </c>
    </row>
    <row r="6055" ht="15.75" customHeight="1">
      <c r="A6055" s="14" t="s">
        <v>9283</v>
      </c>
      <c r="B6055" s="14" t="s">
        <v>2467</v>
      </c>
      <c r="C6055" s="14">
        <v>1997.0</v>
      </c>
      <c r="D6055" s="14">
        <v>79.0</v>
      </c>
      <c r="E6055" s="14">
        <v>184360.0</v>
      </c>
      <c r="F6055" s="14" t="s">
        <v>9285</v>
      </c>
      <c r="G6055" s="14" t="s">
        <v>2468</v>
      </c>
      <c r="H6055" s="14" t="s">
        <v>9287</v>
      </c>
      <c r="I6055" s="14">
        <v>0.547</v>
      </c>
      <c r="J6055" s="14">
        <v>0.257</v>
      </c>
      <c r="K6055" s="14">
        <v>0.7101576369278944</v>
      </c>
      <c r="L6055" s="14">
        <v>0.0252</v>
      </c>
      <c r="M6055" s="14">
        <v>0.907</v>
      </c>
      <c r="N6055" s="14">
        <v>0.183</v>
      </c>
      <c r="O6055" s="14">
        <v>0.0935</v>
      </c>
      <c r="P6055" s="14">
        <v>0.169</v>
      </c>
      <c r="Q6055" s="14">
        <v>75.75</v>
      </c>
      <c r="R6055" s="14">
        <v>0.0</v>
      </c>
      <c r="S6055" s="14">
        <v>1.0</v>
      </c>
      <c r="T6055" s="14" t="s">
        <v>103</v>
      </c>
      <c r="U6055" s="14" t="s">
        <v>35</v>
      </c>
      <c r="V6055" s="16" t="s">
        <v>58</v>
      </c>
      <c r="W6055" s="17" t="s">
        <v>251</v>
      </c>
    </row>
    <row r="6056" ht="15.75" customHeight="1">
      <c r="A6056" s="14" t="s">
        <v>13677</v>
      </c>
      <c r="B6056" s="14" t="s">
        <v>13678</v>
      </c>
      <c r="C6056" s="14">
        <v>2018.0</v>
      </c>
      <c r="D6056" s="14">
        <v>79.0</v>
      </c>
      <c r="E6056" s="14">
        <v>253390.0</v>
      </c>
      <c r="F6056" s="14" t="s">
        <v>2074</v>
      </c>
      <c r="G6056" s="14" t="s">
        <v>7099</v>
      </c>
      <c r="H6056" s="14" t="s">
        <v>13679</v>
      </c>
      <c r="I6056" s="14">
        <v>0.816</v>
      </c>
      <c r="J6056" s="14">
        <v>0.726</v>
      </c>
      <c r="K6056" s="14">
        <v>0.8889696917654704</v>
      </c>
      <c r="L6056" s="14">
        <v>0.129</v>
      </c>
      <c r="M6056" s="14">
        <v>0.099</v>
      </c>
      <c r="N6056" s="14">
        <v>0.0</v>
      </c>
      <c r="O6056" s="14">
        <v>0.372</v>
      </c>
      <c r="P6056" s="14">
        <v>0.65</v>
      </c>
      <c r="Q6056" s="14">
        <v>136.048</v>
      </c>
      <c r="R6056" s="14">
        <v>5.0</v>
      </c>
      <c r="S6056" s="14">
        <v>0.0</v>
      </c>
      <c r="T6056" s="14" t="s">
        <v>103</v>
      </c>
      <c r="U6056" s="14" t="s">
        <v>35</v>
      </c>
      <c r="V6056" s="16" t="s">
        <v>407</v>
      </c>
      <c r="W6056" s="17" t="s">
        <v>185</v>
      </c>
    </row>
    <row r="6057" ht="15.75" customHeight="1">
      <c r="A6057" s="14" t="s">
        <v>13681</v>
      </c>
      <c r="B6057" s="14" t="s">
        <v>13682</v>
      </c>
      <c r="C6057" s="14">
        <v>2016.0</v>
      </c>
      <c r="D6057" s="14">
        <v>79.0</v>
      </c>
      <c r="E6057" s="14">
        <v>219320.0</v>
      </c>
      <c r="F6057" s="14" t="s">
        <v>9189</v>
      </c>
      <c r="G6057" s="14" t="s">
        <v>8510</v>
      </c>
      <c r="H6057" s="14" t="s">
        <v>13683</v>
      </c>
      <c r="I6057" s="14">
        <v>0.723</v>
      </c>
      <c r="J6057" s="14">
        <v>0.534</v>
      </c>
      <c r="K6057" s="14">
        <v>0.8410583277898519</v>
      </c>
      <c r="L6057" s="14">
        <v>0.0891</v>
      </c>
      <c r="M6057" s="14">
        <v>0.0747</v>
      </c>
      <c r="N6057" s="14">
        <v>0.0</v>
      </c>
      <c r="O6057" s="14">
        <v>0.0919</v>
      </c>
      <c r="P6057" s="14">
        <v>0.551</v>
      </c>
      <c r="Q6057" s="14">
        <v>91.974</v>
      </c>
      <c r="R6057" s="14">
        <v>11.0</v>
      </c>
      <c r="S6057" s="14">
        <v>1.0</v>
      </c>
      <c r="T6057" s="14" t="s">
        <v>103</v>
      </c>
      <c r="U6057" s="14" t="s">
        <v>35</v>
      </c>
      <c r="V6057" s="16" t="s">
        <v>333</v>
      </c>
      <c r="W6057" s="17" t="s">
        <v>185</v>
      </c>
    </row>
    <row r="6058" ht="15.75" customHeight="1">
      <c r="A6058" s="14" t="s">
        <v>9288</v>
      </c>
      <c r="B6058" s="14" t="s">
        <v>9289</v>
      </c>
      <c r="C6058" s="14">
        <v>2022.0</v>
      </c>
      <c r="D6058" s="14">
        <v>79.0</v>
      </c>
      <c r="E6058" s="14">
        <v>209259.0</v>
      </c>
      <c r="F6058" s="14" t="s">
        <v>8004</v>
      </c>
      <c r="G6058" s="14" t="s">
        <v>9292</v>
      </c>
      <c r="H6058" s="14" t="s">
        <v>9293</v>
      </c>
      <c r="I6058" s="14">
        <v>0.515</v>
      </c>
      <c r="J6058" s="14">
        <v>0.593</v>
      </c>
      <c r="K6058" s="14">
        <v>0.8717943233402821</v>
      </c>
      <c r="L6058" s="14">
        <v>0.0322</v>
      </c>
      <c r="M6058" s="14">
        <v>0.653</v>
      </c>
      <c r="N6058" s="14">
        <v>0.162</v>
      </c>
      <c r="O6058" s="14">
        <v>0.25</v>
      </c>
      <c r="P6058" s="14">
        <v>0.153</v>
      </c>
      <c r="Q6058" s="14">
        <v>94.467</v>
      </c>
      <c r="R6058" s="14">
        <v>4.0</v>
      </c>
      <c r="S6058" s="14">
        <v>1.0</v>
      </c>
      <c r="T6058" s="14" t="s">
        <v>103</v>
      </c>
      <c r="U6058" s="14" t="s">
        <v>35</v>
      </c>
      <c r="V6058" s="16" t="s">
        <v>58</v>
      </c>
      <c r="W6058" s="17" t="s">
        <v>251</v>
      </c>
    </row>
    <row r="6059" ht="15.75" customHeight="1">
      <c r="A6059" s="14" t="s">
        <v>24481</v>
      </c>
      <c r="B6059" s="14" t="s">
        <v>21603</v>
      </c>
      <c r="C6059" s="14">
        <v>2019.0</v>
      </c>
      <c r="D6059" s="14">
        <v>79.0</v>
      </c>
      <c r="E6059" s="14">
        <v>193226.0</v>
      </c>
      <c r="F6059" s="14" t="s">
        <v>6605</v>
      </c>
      <c r="G6059" s="14" t="s">
        <v>6606</v>
      </c>
      <c r="H6059" s="14" t="s">
        <v>21603</v>
      </c>
      <c r="I6059" s="14">
        <v>0.737</v>
      </c>
      <c r="J6059" s="14">
        <v>0.86</v>
      </c>
      <c r="K6059" s="14">
        <v>0.917759288154391</v>
      </c>
      <c r="L6059" s="14">
        <v>0.0593</v>
      </c>
      <c r="M6059" s="14">
        <v>0.11</v>
      </c>
      <c r="N6059" s="14">
        <v>1.94E-6</v>
      </c>
      <c r="O6059" s="14">
        <v>0.0574</v>
      </c>
      <c r="P6059" s="14">
        <v>0.656</v>
      </c>
      <c r="Q6059" s="14">
        <v>93.989</v>
      </c>
      <c r="R6059" s="14">
        <v>8.0</v>
      </c>
      <c r="S6059" s="14">
        <v>0.0</v>
      </c>
      <c r="T6059" s="14" t="s">
        <v>103</v>
      </c>
      <c r="U6059" s="14" t="s">
        <v>94</v>
      </c>
      <c r="V6059" s="16" t="s">
        <v>407</v>
      </c>
      <c r="W6059" s="17" t="s">
        <v>185</v>
      </c>
    </row>
    <row r="6060" ht="15.75" customHeight="1">
      <c r="A6060" s="14" t="s">
        <v>9294</v>
      </c>
      <c r="B6060" s="14" t="s">
        <v>9295</v>
      </c>
      <c r="C6060" s="14">
        <v>2013.0</v>
      </c>
      <c r="D6060" s="14">
        <v>79.0</v>
      </c>
      <c r="E6060" s="14">
        <v>223546.0</v>
      </c>
      <c r="F6060" s="14" t="s">
        <v>1267</v>
      </c>
      <c r="G6060" s="14" t="s">
        <v>6461</v>
      </c>
      <c r="H6060" s="14" t="s">
        <v>9296</v>
      </c>
      <c r="I6060" s="14">
        <v>0.671</v>
      </c>
      <c r="J6060" s="14">
        <v>0.771</v>
      </c>
      <c r="K6060" s="14">
        <v>0.8713665433047856</v>
      </c>
      <c r="L6060" s="14">
        <v>0.0316</v>
      </c>
      <c r="M6060" s="14">
        <v>0.00492</v>
      </c>
      <c r="N6060" s="14">
        <v>7.28E-6</v>
      </c>
      <c r="O6060" s="14">
        <v>0.354</v>
      </c>
      <c r="P6060" s="14">
        <v>0.436</v>
      </c>
      <c r="Q6060" s="14">
        <v>90.003</v>
      </c>
      <c r="R6060" s="14">
        <v>7.0</v>
      </c>
      <c r="S6060" s="14">
        <v>0.0</v>
      </c>
      <c r="T6060" s="14" t="s">
        <v>103</v>
      </c>
      <c r="U6060" s="14" t="s">
        <v>35</v>
      </c>
      <c r="V6060" s="16" t="s">
        <v>54</v>
      </c>
      <c r="W6060" s="17" t="s">
        <v>251</v>
      </c>
    </row>
    <row r="6061" ht="15.75" customHeight="1">
      <c r="A6061" s="14" t="s">
        <v>13686</v>
      </c>
      <c r="B6061" s="14" t="s">
        <v>13687</v>
      </c>
      <c r="C6061" s="14">
        <v>2024.0</v>
      </c>
      <c r="D6061" s="14">
        <v>79.0</v>
      </c>
      <c r="E6061" s="14">
        <v>186365.0</v>
      </c>
      <c r="F6061" s="14" t="s">
        <v>1267</v>
      </c>
      <c r="G6061" s="14" t="s">
        <v>13689</v>
      </c>
      <c r="H6061" s="14" t="s">
        <v>13687</v>
      </c>
      <c r="I6061" s="14">
        <v>0.669</v>
      </c>
      <c r="J6061" s="14">
        <v>0.586</v>
      </c>
      <c r="K6061" s="14">
        <v>0.8445875130826989</v>
      </c>
      <c r="L6061" s="14">
        <v>0.054</v>
      </c>
      <c r="M6061" s="14">
        <v>0.274</v>
      </c>
      <c r="N6061" s="14">
        <v>0.0</v>
      </c>
      <c r="O6061" s="14">
        <v>0.104</v>
      </c>
      <c r="P6061" s="14">
        <v>0.579</v>
      </c>
      <c r="Q6061" s="14">
        <v>107.071</v>
      </c>
      <c r="R6061" s="14">
        <v>9.0</v>
      </c>
      <c r="S6061" s="14">
        <v>1.0</v>
      </c>
      <c r="T6061" s="14" t="s">
        <v>103</v>
      </c>
      <c r="U6061" s="14" t="s">
        <v>68</v>
      </c>
      <c r="V6061" s="16" t="s">
        <v>333</v>
      </c>
      <c r="W6061" s="17" t="s">
        <v>185</v>
      </c>
    </row>
    <row r="6062" ht="15.75" customHeight="1">
      <c r="A6062" s="14" t="s">
        <v>9301</v>
      </c>
      <c r="B6062" s="14" t="s">
        <v>9302</v>
      </c>
      <c r="C6062" s="14">
        <v>2019.0</v>
      </c>
      <c r="D6062" s="14">
        <v>79.0</v>
      </c>
      <c r="E6062" s="14">
        <v>284779.0</v>
      </c>
      <c r="F6062" s="14" t="s">
        <v>3852</v>
      </c>
      <c r="G6062" s="14" t="s">
        <v>1585</v>
      </c>
      <c r="H6062" s="14" t="s">
        <v>9302</v>
      </c>
      <c r="I6062" s="14">
        <v>0.427</v>
      </c>
      <c r="J6062" s="14">
        <v>0.396</v>
      </c>
      <c r="K6062" s="14">
        <v>0.8128676234506265</v>
      </c>
      <c r="L6062" s="14">
        <v>0.0366</v>
      </c>
      <c r="M6062" s="14">
        <v>0.736</v>
      </c>
      <c r="N6062" s="14">
        <v>0.0</v>
      </c>
      <c r="O6062" s="14">
        <v>0.11</v>
      </c>
      <c r="P6062" s="14">
        <v>0.306</v>
      </c>
      <c r="Q6062" s="14">
        <v>70.368</v>
      </c>
      <c r="R6062" s="14">
        <v>11.0</v>
      </c>
      <c r="S6062" s="14">
        <v>1.0</v>
      </c>
      <c r="T6062" s="14" t="s">
        <v>104</v>
      </c>
      <c r="U6062" s="14" t="s">
        <v>35</v>
      </c>
      <c r="V6062" s="16" t="s">
        <v>45</v>
      </c>
      <c r="W6062" s="17" t="s">
        <v>251</v>
      </c>
    </row>
    <row r="6063" ht="15.75" customHeight="1">
      <c r="A6063" s="14" t="s">
        <v>24482</v>
      </c>
      <c r="B6063" s="14" t="s">
        <v>24483</v>
      </c>
      <c r="C6063" s="14">
        <v>1991.0</v>
      </c>
      <c r="D6063" s="14">
        <v>79.0</v>
      </c>
      <c r="E6063" s="14">
        <v>226493.0</v>
      </c>
      <c r="F6063" s="14" t="s">
        <v>24394</v>
      </c>
      <c r="G6063" s="14" t="s">
        <v>22094</v>
      </c>
      <c r="H6063" s="14" t="s">
        <v>9024</v>
      </c>
      <c r="I6063" s="14">
        <v>0.378</v>
      </c>
      <c r="J6063" s="14">
        <v>0.439</v>
      </c>
      <c r="K6063" s="14">
        <v>0.7222424229306732</v>
      </c>
      <c r="L6063" s="14">
        <v>0.0282</v>
      </c>
      <c r="M6063" s="14">
        <v>0.667</v>
      </c>
      <c r="N6063" s="14">
        <v>0.0031</v>
      </c>
      <c r="O6063" s="14">
        <v>0.0707</v>
      </c>
      <c r="P6063" s="14">
        <v>0.442</v>
      </c>
      <c r="Q6063" s="14">
        <v>163.973</v>
      </c>
      <c r="R6063" s="14">
        <v>8.0</v>
      </c>
      <c r="S6063" s="14">
        <v>1.0</v>
      </c>
      <c r="T6063" s="14" t="s">
        <v>1264</v>
      </c>
      <c r="U6063" s="14" t="s">
        <v>35</v>
      </c>
      <c r="V6063" s="16" t="s">
        <v>54</v>
      </c>
      <c r="W6063" s="17" t="s">
        <v>251</v>
      </c>
    </row>
    <row r="6064" ht="15.75" customHeight="1">
      <c r="A6064" s="14" t="s">
        <v>24484</v>
      </c>
      <c r="B6064" s="14" t="s">
        <v>24485</v>
      </c>
      <c r="C6064" s="14">
        <v>2024.0</v>
      </c>
      <c r="D6064" s="14">
        <v>79.0</v>
      </c>
      <c r="E6064" s="14">
        <v>156000.0</v>
      </c>
      <c r="F6064" s="14" t="s">
        <v>24486</v>
      </c>
      <c r="G6064" s="14" t="s">
        <v>24487</v>
      </c>
      <c r="H6064" s="14" t="s">
        <v>24485</v>
      </c>
      <c r="I6064" s="14">
        <v>0.763</v>
      </c>
      <c r="J6064" s="14">
        <v>0.626</v>
      </c>
      <c r="K6064" s="14">
        <v>0.8539131178565246</v>
      </c>
      <c r="L6064" s="14">
        <v>0.0433</v>
      </c>
      <c r="M6064" s="14">
        <v>0.0859</v>
      </c>
      <c r="N6064" s="14">
        <v>0.225</v>
      </c>
      <c r="O6064" s="14">
        <v>0.205</v>
      </c>
      <c r="P6064" s="14">
        <v>0.78</v>
      </c>
      <c r="Q6064" s="14">
        <v>100.02</v>
      </c>
      <c r="R6064" s="14">
        <v>5.0</v>
      </c>
      <c r="S6064" s="14">
        <v>0.0</v>
      </c>
      <c r="T6064" s="14" t="s">
        <v>1264</v>
      </c>
      <c r="U6064" s="14" t="s">
        <v>35</v>
      </c>
      <c r="V6064" s="16" t="s">
        <v>181</v>
      </c>
      <c r="W6064" s="17" t="s">
        <v>185</v>
      </c>
    </row>
    <row r="6065" ht="15.75" customHeight="1">
      <c r="A6065" s="14" t="s">
        <v>24488</v>
      </c>
      <c r="B6065" s="14" t="s">
        <v>24489</v>
      </c>
      <c r="C6065" s="14">
        <v>2006.0</v>
      </c>
      <c r="D6065" s="14">
        <v>79.0</v>
      </c>
      <c r="E6065" s="14">
        <v>257186.0</v>
      </c>
      <c r="F6065" s="14" t="s">
        <v>22183</v>
      </c>
      <c r="G6065" s="14" t="s">
        <v>23897</v>
      </c>
      <c r="H6065" s="14" t="s">
        <v>24490</v>
      </c>
      <c r="I6065" s="14">
        <v>0.745</v>
      </c>
      <c r="J6065" s="14">
        <v>0.716</v>
      </c>
      <c r="K6065" s="14">
        <v>0.7986439372703646</v>
      </c>
      <c r="L6065" s="14">
        <v>0.0411</v>
      </c>
      <c r="M6065" s="14">
        <v>0.202</v>
      </c>
      <c r="N6065" s="14">
        <v>0.0</v>
      </c>
      <c r="O6065" s="14">
        <v>0.059</v>
      </c>
      <c r="P6065" s="14">
        <v>0.817</v>
      </c>
      <c r="Q6065" s="14">
        <v>132.932</v>
      </c>
      <c r="R6065" s="14">
        <v>9.0</v>
      </c>
      <c r="S6065" s="14">
        <v>0.0</v>
      </c>
      <c r="T6065" s="14" t="s">
        <v>1264</v>
      </c>
      <c r="U6065" s="14" t="s">
        <v>35</v>
      </c>
      <c r="V6065" s="16" t="s">
        <v>560</v>
      </c>
      <c r="W6065" s="17" t="s">
        <v>185</v>
      </c>
    </row>
    <row r="6066" ht="15.75" customHeight="1">
      <c r="A6066" s="14" t="s">
        <v>24491</v>
      </c>
      <c r="B6066" s="14" t="s">
        <v>24492</v>
      </c>
      <c r="C6066" s="14">
        <v>2016.0</v>
      </c>
      <c r="D6066" s="14">
        <v>79.0</v>
      </c>
      <c r="E6066" s="14">
        <v>209453.0</v>
      </c>
      <c r="F6066" s="14" t="s">
        <v>6605</v>
      </c>
      <c r="G6066" s="14" t="s">
        <v>24493</v>
      </c>
      <c r="H6066" s="14" t="s">
        <v>24494</v>
      </c>
      <c r="I6066" s="14">
        <v>0.832</v>
      </c>
      <c r="J6066" s="14">
        <v>0.772</v>
      </c>
      <c r="K6066" s="14">
        <v>0.858362030225689</v>
      </c>
      <c r="L6066" s="14">
        <v>0.1</v>
      </c>
      <c r="M6066" s="14">
        <v>0.0559</v>
      </c>
      <c r="N6066" s="14">
        <v>4.86E-4</v>
      </c>
      <c r="O6066" s="14">
        <v>0.44</v>
      </c>
      <c r="P6066" s="14">
        <v>0.704</v>
      </c>
      <c r="Q6066" s="14">
        <v>96.016</v>
      </c>
      <c r="R6066" s="14">
        <v>10.0</v>
      </c>
      <c r="S6066" s="14">
        <v>1.0</v>
      </c>
      <c r="T6066" s="14" t="s">
        <v>1264</v>
      </c>
      <c r="U6066" s="14" t="s">
        <v>35</v>
      </c>
      <c r="V6066" s="16" t="s">
        <v>181</v>
      </c>
      <c r="W6066" s="17" t="s">
        <v>185</v>
      </c>
    </row>
    <row r="6067" ht="15.75" customHeight="1">
      <c r="A6067" s="14" t="s">
        <v>24495</v>
      </c>
      <c r="B6067" s="14" t="s">
        <v>23871</v>
      </c>
      <c r="C6067" s="14">
        <v>2020.0</v>
      </c>
      <c r="D6067" s="14">
        <v>79.0</v>
      </c>
      <c r="E6067" s="14">
        <v>199112.0</v>
      </c>
      <c r="F6067" s="14" t="s">
        <v>16906</v>
      </c>
      <c r="G6067" s="14" t="s">
        <v>16908</v>
      </c>
      <c r="H6067" s="14" t="s">
        <v>24496</v>
      </c>
      <c r="I6067" s="14">
        <v>0.783</v>
      </c>
      <c r="J6067" s="14">
        <v>0.727</v>
      </c>
      <c r="K6067" s="14">
        <v>0.9006053087309777</v>
      </c>
      <c r="L6067" s="14">
        <v>0.389</v>
      </c>
      <c r="M6067" s="14">
        <v>0.185</v>
      </c>
      <c r="N6067" s="14">
        <v>2.46E-5</v>
      </c>
      <c r="O6067" s="14">
        <v>0.0626</v>
      </c>
      <c r="P6067" s="14">
        <v>0.558</v>
      </c>
      <c r="Q6067" s="14">
        <v>180.067</v>
      </c>
      <c r="R6067" s="14">
        <v>6.0</v>
      </c>
      <c r="S6067" s="14">
        <v>0.0</v>
      </c>
      <c r="T6067" s="14" t="s">
        <v>1264</v>
      </c>
      <c r="U6067" s="14" t="s">
        <v>94</v>
      </c>
      <c r="V6067" s="16" t="s">
        <v>333</v>
      </c>
      <c r="W6067" s="17" t="s">
        <v>185</v>
      </c>
    </row>
    <row r="6068" ht="15.75" customHeight="1">
      <c r="A6068" s="14" t="s">
        <v>24497</v>
      </c>
      <c r="B6068" s="14" t="s">
        <v>21351</v>
      </c>
      <c r="C6068" s="14">
        <v>1994.0</v>
      </c>
      <c r="D6068" s="14">
        <v>79.0</v>
      </c>
      <c r="E6068" s="14">
        <v>222226.0</v>
      </c>
      <c r="F6068" s="14" t="s">
        <v>24498</v>
      </c>
      <c r="G6068" s="14" t="s">
        <v>24499</v>
      </c>
      <c r="H6068" s="14" t="s">
        <v>24500</v>
      </c>
      <c r="I6068" s="14">
        <v>0.714</v>
      </c>
      <c r="J6068" s="14">
        <v>0.735</v>
      </c>
      <c r="K6068" s="14">
        <v>0.822086283215578</v>
      </c>
      <c r="L6068" s="14">
        <v>0.0306</v>
      </c>
      <c r="M6068" s="14">
        <v>0.176</v>
      </c>
      <c r="N6068" s="14">
        <v>6.22E-4</v>
      </c>
      <c r="O6068" s="14">
        <v>0.115</v>
      </c>
      <c r="P6068" s="14">
        <v>0.68</v>
      </c>
      <c r="Q6068" s="14">
        <v>123.57</v>
      </c>
      <c r="R6068" s="14">
        <v>4.0</v>
      </c>
      <c r="S6068" s="14">
        <v>0.0</v>
      </c>
      <c r="T6068" s="14" t="s">
        <v>1264</v>
      </c>
      <c r="U6068" s="14" t="s">
        <v>94</v>
      </c>
      <c r="V6068" s="16" t="s">
        <v>407</v>
      </c>
      <c r="W6068" s="17" t="s">
        <v>185</v>
      </c>
    </row>
    <row r="6069" ht="15.75" customHeight="1">
      <c r="A6069" s="14" t="s">
        <v>24501</v>
      </c>
      <c r="B6069" s="14" t="s">
        <v>24502</v>
      </c>
      <c r="C6069" s="14">
        <v>2021.0</v>
      </c>
      <c r="D6069" s="14">
        <v>79.0</v>
      </c>
      <c r="E6069" s="14">
        <v>199604.0</v>
      </c>
      <c r="F6069" s="14" t="s">
        <v>12108</v>
      </c>
      <c r="G6069" s="14" t="s">
        <v>12109</v>
      </c>
      <c r="H6069" s="14" t="s">
        <v>24503</v>
      </c>
      <c r="I6069" s="14">
        <v>0.78</v>
      </c>
      <c r="J6069" s="14">
        <v>0.719</v>
      </c>
      <c r="K6069" s="14">
        <v>0.8972044574487797</v>
      </c>
      <c r="L6069" s="14">
        <v>0.0506</v>
      </c>
      <c r="M6069" s="14">
        <v>0.302</v>
      </c>
      <c r="N6069" s="14">
        <v>1.96E-4</v>
      </c>
      <c r="O6069" s="14">
        <v>0.0931</v>
      </c>
      <c r="P6069" s="14">
        <v>0.336</v>
      </c>
      <c r="Q6069" s="14">
        <v>127.962</v>
      </c>
      <c r="R6069" s="14">
        <v>3.0</v>
      </c>
      <c r="S6069" s="14">
        <v>0.0</v>
      </c>
      <c r="T6069" s="14" t="s">
        <v>1264</v>
      </c>
      <c r="U6069" s="14" t="s">
        <v>94</v>
      </c>
      <c r="V6069" s="16" t="s">
        <v>45</v>
      </c>
      <c r="W6069" s="17" t="s">
        <v>251</v>
      </c>
    </row>
    <row r="6070" ht="15.75" customHeight="1">
      <c r="A6070" s="14" t="s">
        <v>9307</v>
      </c>
      <c r="B6070" s="14" t="s">
        <v>9309</v>
      </c>
      <c r="C6070" s="14">
        <v>2024.0</v>
      </c>
      <c r="D6070" s="14">
        <v>79.0</v>
      </c>
      <c r="E6070" s="14">
        <v>173639.0</v>
      </c>
      <c r="F6070" s="14" t="s">
        <v>1267</v>
      </c>
      <c r="G6070" s="14" t="s">
        <v>1614</v>
      </c>
      <c r="H6070" s="14" t="s">
        <v>9310</v>
      </c>
      <c r="I6070" s="14">
        <v>0.795</v>
      </c>
      <c r="J6070" s="14">
        <v>0.63</v>
      </c>
      <c r="K6070" s="14">
        <v>0.8492717044713866</v>
      </c>
      <c r="L6070" s="14">
        <v>0.0434</v>
      </c>
      <c r="M6070" s="14">
        <v>0.157</v>
      </c>
      <c r="N6070" s="14">
        <v>0.0</v>
      </c>
      <c r="O6070" s="14">
        <v>0.0732</v>
      </c>
      <c r="P6070" s="14">
        <v>0.447</v>
      </c>
      <c r="Q6070" s="14">
        <v>97.998</v>
      </c>
      <c r="R6070" s="14">
        <v>7.0</v>
      </c>
      <c r="S6070" s="14">
        <v>0.0</v>
      </c>
      <c r="T6070" s="14" t="s">
        <v>103</v>
      </c>
      <c r="U6070" s="14" t="s">
        <v>68</v>
      </c>
      <c r="V6070" s="16" t="s">
        <v>54</v>
      </c>
      <c r="W6070" s="17" t="s">
        <v>251</v>
      </c>
    </row>
    <row r="6071" ht="15.75" customHeight="1">
      <c r="A6071" s="14" t="s">
        <v>9315</v>
      </c>
      <c r="B6071" s="14" t="s">
        <v>9316</v>
      </c>
      <c r="C6071" s="14">
        <v>1971.0</v>
      </c>
      <c r="D6071" s="14">
        <v>79.0</v>
      </c>
      <c r="E6071" s="14">
        <v>482830.0</v>
      </c>
      <c r="F6071" s="14" t="s">
        <v>6625</v>
      </c>
      <c r="G6071" s="14" t="s">
        <v>6627</v>
      </c>
      <c r="H6071" s="14" t="s">
        <v>9317</v>
      </c>
      <c r="I6071" s="14">
        <v>0.338</v>
      </c>
      <c r="J6071" s="14">
        <v>0.34</v>
      </c>
      <c r="K6071" s="14">
        <v>0.7167668384763167</v>
      </c>
      <c r="L6071" s="14">
        <v>0.0339</v>
      </c>
      <c r="M6071" s="14">
        <v>0.58</v>
      </c>
      <c r="N6071" s="14">
        <v>0.0032</v>
      </c>
      <c r="O6071" s="14">
        <v>0.116</v>
      </c>
      <c r="P6071" s="14">
        <v>0.197</v>
      </c>
      <c r="Q6071" s="14">
        <v>82.433</v>
      </c>
      <c r="R6071" s="14">
        <v>9.0</v>
      </c>
      <c r="S6071" s="14">
        <v>0.0</v>
      </c>
      <c r="T6071" s="14" t="s">
        <v>103</v>
      </c>
      <c r="U6071" s="14" t="s">
        <v>94</v>
      </c>
      <c r="V6071" s="16" t="s">
        <v>58</v>
      </c>
      <c r="W6071" s="17" t="s">
        <v>251</v>
      </c>
    </row>
    <row r="6072" ht="15.75" customHeight="1">
      <c r="A6072" s="14" t="s">
        <v>24504</v>
      </c>
      <c r="B6072" s="14" t="s">
        <v>24505</v>
      </c>
      <c r="C6072" s="14">
        <v>1997.0</v>
      </c>
      <c r="D6072" s="14">
        <v>79.0</v>
      </c>
      <c r="E6072" s="14">
        <v>352160.0</v>
      </c>
      <c r="F6072" s="14" t="s">
        <v>21945</v>
      </c>
      <c r="G6072" s="14" t="s">
        <v>21946</v>
      </c>
      <c r="H6072" s="14" t="s">
        <v>24506</v>
      </c>
      <c r="I6072" s="14">
        <v>0.64</v>
      </c>
      <c r="J6072" s="14">
        <v>0.693</v>
      </c>
      <c r="K6072" s="14">
        <v>0.8518169956825913</v>
      </c>
      <c r="L6072" s="14">
        <v>0.0235</v>
      </c>
      <c r="M6072" s="14">
        <v>0.113</v>
      </c>
      <c r="N6072" s="14">
        <v>5.62E-6</v>
      </c>
      <c r="O6072" s="14">
        <v>0.0978</v>
      </c>
      <c r="P6072" s="14">
        <v>0.698</v>
      </c>
      <c r="Q6072" s="14">
        <v>97.16</v>
      </c>
      <c r="R6072" s="14">
        <v>2.0</v>
      </c>
      <c r="S6072" s="14">
        <v>1.0</v>
      </c>
      <c r="T6072" s="14" t="s">
        <v>1264</v>
      </c>
      <c r="U6072" s="14" t="s">
        <v>35</v>
      </c>
      <c r="V6072" s="16" t="s">
        <v>407</v>
      </c>
      <c r="W6072" s="17" t="s">
        <v>185</v>
      </c>
    </row>
    <row r="6073" ht="15.75" customHeight="1">
      <c r="A6073" s="14" t="s">
        <v>13694</v>
      </c>
      <c r="B6073" s="14" t="s">
        <v>13696</v>
      </c>
      <c r="C6073" s="14">
        <v>2019.0</v>
      </c>
      <c r="D6073" s="14">
        <v>79.0</v>
      </c>
      <c r="E6073" s="14">
        <v>237894.0</v>
      </c>
      <c r="F6073" s="14" t="s">
        <v>10770</v>
      </c>
      <c r="G6073" s="14" t="s">
        <v>11491</v>
      </c>
      <c r="H6073" s="14" t="s">
        <v>13697</v>
      </c>
      <c r="I6073" s="14">
        <v>0.787</v>
      </c>
      <c r="J6073" s="14">
        <v>0.673</v>
      </c>
      <c r="K6073" s="14">
        <v>0.876457125727195</v>
      </c>
      <c r="L6073" s="14">
        <v>0.159</v>
      </c>
      <c r="M6073" s="14">
        <v>0.264</v>
      </c>
      <c r="N6073" s="14">
        <v>3.35E-6</v>
      </c>
      <c r="O6073" s="14">
        <v>0.0904</v>
      </c>
      <c r="P6073" s="14">
        <v>0.779</v>
      </c>
      <c r="Q6073" s="14">
        <v>110.96</v>
      </c>
      <c r="R6073" s="14">
        <v>11.0</v>
      </c>
      <c r="S6073" s="14">
        <v>0.0</v>
      </c>
      <c r="T6073" s="14" t="s">
        <v>103</v>
      </c>
      <c r="U6073" s="14" t="s">
        <v>35</v>
      </c>
      <c r="V6073" s="16" t="s">
        <v>181</v>
      </c>
      <c r="W6073" s="17" t="s">
        <v>185</v>
      </c>
    </row>
    <row r="6074" ht="15.75" customHeight="1">
      <c r="A6074" s="14" t="s">
        <v>13699</v>
      </c>
      <c r="B6074" s="14" t="s">
        <v>13700</v>
      </c>
      <c r="C6074" s="14">
        <v>2014.0</v>
      </c>
      <c r="D6074" s="14">
        <v>79.0</v>
      </c>
      <c r="E6074" s="14">
        <v>209160.0</v>
      </c>
      <c r="F6074" s="14" t="s">
        <v>1267</v>
      </c>
      <c r="G6074" s="14" t="s">
        <v>12656</v>
      </c>
      <c r="H6074" s="14" t="s">
        <v>12657</v>
      </c>
      <c r="I6074" s="14">
        <v>0.6567054320987653</v>
      </c>
      <c r="J6074" s="14">
        <v>0.6703844999999999</v>
      </c>
      <c r="K6074" s="14">
        <v>0.8136264709055699</v>
      </c>
      <c r="L6074" s="14">
        <v>0.08138265432098765</v>
      </c>
      <c r="M6074" s="14">
        <v>0.2693400896296296</v>
      </c>
      <c r="N6074" s="14">
        <v>0.05448885008024692</v>
      </c>
      <c r="O6074" s="14">
        <v>0.1911505555555556</v>
      </c>
      <c r="P6074" s="14">
        <v>0.6187672839506173</v>
      </c>
      <c r="Q6074" s="14">
        <v>120.71</v>
      </c>
      <c r="R6074" s="14">
        <v>5.0</v>
      </c>
      <c r="S6074" s="14">
        <v>1.0</v>
      </c>
      <c r="T6074" s="14" t="s">
        <v>103</v>
      </c>
      <c r="U6074" s="14" t="s">
        <v>35</v>
      </c>
      <c r="V6074" s="16" t="s">
        <v>407</v>
      </c>
      <c r="W6074" s="17" t="s">
        <v>185</v>
      </c>
    </row>
    <row r="6075" ht="15.75" customHeight="1">
      <c r="A6075" s="14" t="s">
        <v>24507</v>
      </c>
      <c r="B6075" s="14" t="s">
        <v>24508</v>
      </c>
      <c r="C6075" s="14">
        <v>2014.0</v>
      </c>
      <c r="D6075" s="14">
        <v>79.0</v>
      </c>
      <c r="E6075" s="14">
        <v>226413.0</v>
      </c>
      <c r="F6075" s="14" t="s">
        <v>6605</v>
      </c>
      <c r="G6075" s="14" t="s">
        <v>10144</v>
      </c>
      <c r="H6075" s="14" t="s">
        <v>24509</v>
      </c>
      <c r="I6075" s="14">
        <v>0.718</v>
      </c>
      <c r="J6075" s="14">
        <v>0.711</v>
      </c>
      <c r="K6075" s="14">
        <v>0.851581716663068</v>
      </c>
      <c r="L6075" s="14">
        <v>0.11</v>
      </c>
      <c r="M6075" s="14">
        <v>0.157</v>
      </c>
      <c r="N6075" s="14">
        <v>5.52E-5</v>
      </c>
      <c r="O6075" s="14">
        <v>0.1</v>
      </c>
      <c r="P6075" s="14">
        <v>0.92</v>
      </c>
      <c r="Q6075" s="14">
        <v>173.92</v>
      </c>
      <c r="R6075" s="14">
        <v>8.0</v>
      </c>
      <c r="S6075" s="14">
        <v>0.0</v>
      </c>
      <c r="T6075" s="14" t="s">
        <v>1264</v>
      </c>
      <c r="U6075" s="14" t="s">
        <v>35</v>
      </c>
      <c r="V6075" s="16" t="s">
        <v>819</v>
      </c>
      <c r="W6075" s="17" t="s">
        <v>185</v>
      </c>
    </row>
    <row r="6076" ht="15.75" customHeight="1">
      <c r="A6076" s="14" t="s">
        <v>24510</v>
      </c>
      <c r="B6076" s="14" t="s">
        <v>24511</v>
      </c>
      <c r="C6076" s="14">
        <v>2005.0</v>
      </c>
      <c r="D6076" s="14">
        <v>79.0</v>
      </c>
      <c r="E6076" s="14">
        <v>267786.0</v>
      </c>
      <c r="F6076" s="14" t="s">
        <v>22183</v>
      </c>
      <c r="G6076" s="14" t="s">
        <v>23897</v>
      </c>
      <c r="H6076" s="14" t="s">
        <v>24192</v>
      </c>
      <c r="I6076" s="14">
        <v>0.732</v>
      </c>
      <c r="J6076" s="14">
        <v>0.708</v>
      </c>
      <c r="K6076" s="14">
        <v>0.8054028618312109</v>
      </c>
      <c r="L6076" s="14">
        <v>0.262</v>
      </c>
      <c r="M6076" s="14">
        <v>0.534</v>
      </c>
      <c r="N6076" s="14">
        <v>0.0</v>
      </c>
      <c r="O6076" s="14">
        <v>0.237</v>
      </c>
      <c r="P6076" s="14">
        <v>0.717</v>
      </c>
      <c r="Q6076" s="14">
        <v>175.92</v>
      </c>
      <c r="R6076" s="14">
        <v>9.0</v>
      </c>
      <c r="S6076" s="14">
        <v>0.0</v>
      </c>
      <c r="T6076" s="14" t="s">
        <v>1264</v>
      </c>
      <c r="U6076" s="14" t="s">
        <v>35</v>
      </c>
      <c r="V6076" s="16" t="s">
        <v>181</v>
      </c>
      <c r="W6076" s="17" t="s">
        <v>185</v>
      </c>
    </row>
    <row r="6077" ht="15.75" customHeight="1">
      <c r="A6077" s="14" t="s">
        <v>13703</v>
      </c>
      <c r="B6077" s="14" t="s">
        <v>13704</v>
      </c>
      <c r="C6077" s="14">
        <v>2001.0</v>
      </c>
      <c r="D6077" s="14">
        <v>79.0</v>
      </c>
      <c r="E6077" s="14">
        <v>196160.0</v>
      </c>
      <c r="F6077" s="14" t="s">
        <v>5520</v>
      </c>
      <c r="G6077" s="14" t="s">
        <v>5522</v>
      </c>
      <c r="H6077" s="14" t="s">
        <v>13706</v>
      </c>
      <c r="I6077" s="14">
        <v>0.794</v>
      </c>
      <c r="J6077" s="14">
        <v>0.832</v>
      </c>
      <c r="K6077" s="14">
        <v>0.8704895942320174</v>
      </c>
      <c r="L6077" s="14">
        <v>0.0407</v>
      </c>
      <c r="M6077" s="14">
        <v>0.237</v>
      </c>
      <c r="N6077" s="14">
        <v>1.14E-5</v>
      </c>
      <c r="O6077" s="14">
        <v>0.203</v>
      </c>
      <c r="P6077" s="14">
        <v>0.871</v>
      </c>
      <c r="Q6077" s="14">
        <v>107.66</v>
      </c>
      <c r="R6077" s="14">
        <v>1.0</v>
      </c>
      <c r="S6077" s="14">
        <v>0.0</v>
      </c>
      <c r="T6077" s="14" t="s">
        <v>103</v>
      </c>
      <c r="U6077" s="14" t="s">
        <v>35</v>
      </c>
      <c r="V6077" s="16" t="s">
        <v>560</v>
      </c>
      <c r="W6077" s="17" t="s">
        <v>185</v>
      </c>
    </row>
    <row r="6078" ht="15.75" customHeight="1">
      <c r="A6078" s="14" t="s">
        <v>9320</v>
      </c>
      <c r="B6078" s="14" t="s">
        <v>9321</v>
      </c>
      <c r="C6078" s="14">
        <v>1986.0</v>
      </c>
      <c r="D6078" s="14">
        <v>79.0</v>
      </c>
      <c r="E6078" s="14">
        <v>310333.0</v>
      </c>
      <c r="F6078" s="14" t="s">
        <v>9322</v>
      </c>
      <c r="G6078" s="14" t="s">
        <v>9323</v>
      </c>
      <c r="H6078" s="14" t="s">
        <v>9324</v>
      </c>
      <c r="I6078" s="14">
        <v>0.529</v>
      </c>
      <c r="J6078" s="14">
        <v>0.843</v>
      </c>
      <c r="K6078" s="14">
        <v>0.826727696600716</v>
      </c>
      <c r="L6078" s="14">
        <v>0.0616</v>
      </c>
      <c r="M6078" s="14">
        <v>0.0628</v>
      </c>
      <c r="N6078" s="14">
        <v>8.27E-4</v>
      </c>
      <c r="O6078" s="14">
        <v>0.0608</v>
      </c>
      <c r="P6078" s="14">
        <v>0.188</v>
      </c>
      <c r="Q6078" s="14">
        <v>117.66</v>
      </c>
      <c r="R6078" s="14">
        <v>6.0</v>
      </c>
      <c r="S6078" s="14">
        <v>0.0</v>
      </c>
      <c r="T6078" s="14" t="s">
        <v>103</v>
      </c>
      <c r="U6078" s="14" t="s">
        <v>35</v>
      </c>
      <c r="V6078" s="16" t="s">
        <v>58</v>
      </c>
      <c r="W6078" s="17" t="s">
        <v>251</v>
      </c>
    </row>
    <row r="6079" ht="15.75" customHeight="1">
      <c r="A6079" s="14" t="s">
        <v>13710</v>
      </c>
      <c r="B6079" s="14" t="s">
        <v>13711</v>
      </c>
      <c r="C6079" s="14">
        <v>2009.0</v>
      </c>
      <c r="D6079" s="14">
        <v>79.0</v>
      </c>
      <c r="E6079" s="14">
        <v>289133.0</v>
      </c>
      <c r="F6079" s="14" t="s">
        <v>13712</v>
      </c>
      <c r="G6079" s="14" t="s">
        <v>7900</v>
      </c>
      <c r="H6079" s="14" t="s">
        <v>13714</v>
      </c>
      <c r="I6079" s="14">
        <v>0.744</v>
      </c>
      <c r="J6079" s="14">
        <v>0.766</v>
      </c>
      <c r="K6079" s="14">
        <v>0.8381280345467003</v>
      </c>
      <c r="L6079" s="14">
        <v>0.0265</v>
      </c>
      <c r="M6079" s="14">
        <v>0.0873</v>
      </c>
      <c r="N6079" s="14">
        <v>0.0</v>
      </c>
      <c r="O6079" s="14">
        <v>0.509</v>
      </c>
      <c r="P6079" s="14">
        <v>0.61</v>
      </c>
      <c r="Q6079" s="14">
        <v>127.97</v>
      </c>
      <c r="R6079" s="14">
        <v>0.0</v>
      </c>
      <c r="S6079" s="14">
        <v>1.0</v>
      </c>
      <c r="T6079" s="14" t="s">
        <v>103</v>
      </c>
      <c r="U6079" s="14" t="s">
        <v>35</v>
      </c>
      <c r="V6079" s="16" t="s">
        <v>407</v>
      </c>
      <c r="W6079" s="17" t="s">
        <v>185</v>
      </c>
    </row>
    <row r="6080" ht="15.75" customHeight="1">
      <c r="A6080" s="14" t="s">
        <v>13717</v>
      </c>
      <c r="B6080" s="14" t="s">
        <v>13718</v>
      </c>
      <c r="C6080" s="14">
        <v>1977.0</v>
      </c>
      <c r="D6080" s="14">
        <v>79.0</v>
      </c>
      <c r="E6080" s="14">
        <v>260506.0</v>
      </c>
      <c r="F6080" s="14" t="s">
        <v>13719</v>
      </c>
      <c r="G6080" s="14" t="s">
        <v>13720</v>
      </c>
      <c r="H6080" s="14" t="s">
        <v>13721</v>
      </c>
      <c r="I6080" s="14">
        <v>0.721</v>
      </c>
      <c r="J6080" s="14">
        <v>0.401</v>
      </c>
      <c r="K6080" s="14">
        <v>0.7148418283165822</v>
      </c>
      <c r="L6080" s="14">
        <v>0.0661</v>
      </c>
      <c r="M6080" s="14">
        <v>0.0586</v>
      </c>
      <c r="N6080" s="14">
        <v>0.00259</v>
      </c>
      <c r="O6080" s="14">
        <v>0.122</v>
      </c>
      <c r="P6080" s="14">
        <v>0.944</v>
      </c>
      <c r="Q6080" s="14">
        <v>123.38</v>
      </c>
      <c r="R6080" s="14">
        <v>2.0</v>
      </c>
      <c r="S6080" s="14">
        <v>1.0</v>
      </c>
      <c r="T6080" s="14" t="s">
        <v>103</v>
      </c>
      <c r="U6080" s="14" t="s">
        <v>35</v>
      </c>
      <c r="V6080" s="16" t="s">
        <v>819</v>
      </c>
      <c r="W6080" s="17" t="s">
        <v>185</v>
      </c>
    </row>
    <row r="6081" ht="15.75" customHeight="1">
      <c r="A6081" s="14" t="s">
        <v>13722</v>
      </c>
      <c r="B6081" s="14" t="s">
        <v>13723</v>
      </c>
      <c r="C6081" s="14">
        <v>1962.0</v>
      </c>
      <c r="D6081" s="14">
        <v>79.0</v>
      </c>
      <c r="E6081" s="14">
        <v>180055.0</v>
      </c>
      <c r="F6081" s="14" t="s">
        <v>13725</v>
      </c>
      <c r="G6081" s="14" t="s">
        <v>13727</v>
      </c>
      <c r="H6081" s="14" t="s">
        <v>13728</v>
      </c>
      <c r="I6081" s="14">
        <v>0.65</v>
      </c>
      <c r="J6081" s="14">
        <v>0.306</v>
      </c>
      <c r="K6081" s="14">
        <v>0.7725065771015229</v>
      </c>
      <c r="L6081" s="14">
        <v>0.0393</v>
      </c>
      <c r="M6081" s="14">
        <v>0.57</v>
      </c>
      <c r="N6081" s="14">
        <v>7.07E-6</v>
      </c>
      <c r="O6081" s="14">
        <v>0.0707</v>
      </c>
      <c r="P6081" s="14">
        <v>0.605</v>
      </c>
      <c r="Q6081" s="14">
        <v>118.07</v>
      </c>
      <c r="R6081" s="14">
        <v>9.0</v>
      </c>
      <c r="S6081" s="14">
        <v>1.0</v>
      </c>
      <c r="T6081" s="14" t="s">
        <v>103</v>
      </c>
      <c r="U6081" s="14" t="s">
        <v>35</v>
      </c>
      <c r="V6081" s="16" t="s">
        <v>407</v>
      </c>
      <c r="W6081" s="17" t="s">
        <v>185</v>
      </c>
    </row>
    <row r="6082" ht="15.75" customHeight="1">
      <c r="A6082" s="14" t="s">
        <v>13731</v>
      </c>
      <c r="B6082" s="14" t="s">
        <v>13732</v>
      </c>
      <c r="C6082" s="14">
        <v>1981.0</v>
      </c>
      <c r="D6082" s="14">
        <v>79.0</v>
      </c>
      <c r="E6082" s="14">
        <v>175173.0</v>
      </c>
      <c r="F6082" s="14" t="s">
        <v>12891</v>
      </c>
      <c r="G6082" s="14" t="s">
        <v>13733</v>
      </c>
      <c r="H6082" s="14" t="s">
        <v>13735</v>
      </c>
      <c r="I6082" s="14">
        <v>0.535</v>
      </c>
      <c r="J6082" s="14">
        <v>0.716</v>
      </c>
      <c r="K6082" s="14">
        <v>0.8670031869427203</v>
      </c>
      <c r="L6082" s="14">
        <v>0.0431</v>
      </c>
      <c r="M6082" s="14">
        <v>0.326</v>
      </c>
      <c r="N6082" s="14">
        <v>0.0</v>
      </c>
      <c r="O6082" s="14">
        <v>0.659</v>
      </c>
      <c r="P6082" s="14">
        <v>0.901</v>
      </c>
      <c r="Q6082" s="14">
        <v>94.38</v>
      </c>
      <c r="R6082" s="14">
        <v>4.0</v>
      </c>
      <c r="S6082" s="14">
        <v>1.0</v>
      </c>
      <c r="T6082" s="14" t="s">
        <v>103</v>
      </c>
      <c r="U6082" s="14" t="s">
        <v>68</v>
      </c>
      <c r="V6082" s="16" t="s">
        <v>819</v>
      </c>
      <c r="W6082" s="17" t="s">
        <v>185</v>
      </c>
    </row>
    <row r="6083" ht="15.75" customHeight="1">
      <c r="A6083" s="14" t="s">
        <v>9325</v>
      </c>
      <c r="B6083" s="14" t="s">
        <v>9326</v>
      </c>
      <c r="C6083" s="14">
        <v>1994.0</v>
      </c>
      <c r="D6083" s="14">
        <v>79.0</v>
      </c>
      <c r="E6083" s="14">
        <v>261093.0</v>
      </c>
      <c r="F6083" s="14" t="s">
        <v>9327</v>
      </c>
      <c r="G6083" s="14" t="s">
        <v>9329</v>
      </c>
      <c r="H6083" s="14" t="s">
        <v>9330</v>
      </c>
      <c r="I6083" s="14">
        <v>0.483</v>
      </c>
      <c r="J6083" s="14">
        <v>0.753</v>
      </c>
      <c r="K6083" s="14">
        <v>0.7833294119995867</v>
      </c>
      <c r="L6083" s="14">
        <v>0.0832</v>
      </c>
      <c r="M6083" s="14">
        <v>0.425</v>
      </c>
      <c r="N6083" s="14">
        <v>1.42E-4</v>
      </c>
      <c r="O6083" s="14">
        <v>0.257</v>
      </c>
      <c r="P6083" s="14">
        <v>0.42</v>
      </c>
      <c r="Q6083" s="14">
        <v>115.1</v>
      </c>
      <c r="R6083" s="14">
        <v>1.0</v>
      </c>
      <c r="S6083" s="14">
        <v>0.0</v>
      </c>
      <c r="T6083" s="14" t="s">
        <v>103</v>
      </c>
      <c r="U6083" s="14" t="s">
        <v>68</v>
      </c>
      <c r="V6083" s="16" t="s">
        <v>54</v>
      </c>
      <c r="W6083" s="17" t="s">
        <v>251</v>
      </c>
    </row>
    <row r="6084" ht="15.75" customHeight="1">
      <c r="A6084" s="14" t="s">
        <v>24512</v>
      </c>
      <c r="B6084" s="14" t="s">
        <v>24513</v>
      </c>
      <c r="C6084" s="14">
        <v>2020.0</v>
      </c>
      <c r="D6084" s="14">
        <v>79.0</v>
      </c>
      <c r="E6084" s="14">
        <v>227520.0</v>
      </c>
      <c r="F6084" s="14" t="s">
        <v>22417</v>
      </c>
      <c r="G6084" s="14" t="s">
        <v>23009</v>
      </c>
      <c r="H6084" s="14" t="s">
        <v>24514</v>
      </c>
      <c r="I6084" s="14">
        <v>0.807</v>
      </c>
      <c r="J6084" s="14">
        <v>0.606</v>
      </c>
      <c r="K6084" s="14">
        <v>0.7847410861167253</v>
      </c>
      <c r="L6084" s="14">
        <v>0.088</v>
      </c>
      <c r="M6084" s="14">
        <v>0.0946</v>
      </c>
      <c r="N6084" s="14">
        <v>0.0</v>
      </c>
      <c r="O6084" s="14">
        <v>0.119</v>
      </c>
      <c r="P6084" s="14">
        <v>0.304</v>
      </c>
      <c r="Q6084" s="14">
        <v>92.99</v>
      </c>
      <c r="R6084" s="14">
        <v>3.0</v>
      </c>
      <c r="S6084" s="14">
        <v>0.0</v>
      </c>
      <c r="T6084" s="14" t="s">
        <v>1264</v>
      </c>
      <c r="U6084" s="14" t="s">
        <v>68</v>
      </c>
      <c r="V6084" s="16" t="s">
        <v>45</v>
      </c>
      <c r="W6084" s="17" t="s">
        <v>251</v>
      </c>
    </row>
    <row r="6085" ht="15.75" customHeight="1">
      <c r="A6085" s="14" t="s">
        <v>24515</v>
      </c>
      <c r="B6085" s="14" t="s">
        <v>24516</v>
      </c>
      <c r="C6085" s="14">
        <v>2023.0</v>
      </c>
      <c r="D6085" s="14">
        <v>79.0</v>
      </c>
      <c r="E6085" s="14">
        <v>194563.0</v>
      </c>
      <c r="F6085" s="14" t="s">
        <v>24517</v>
      </c>
      <c r="G6085" s="14" t="s">
        <v>24518</v>
      </c>
      <c r="H6085" s="14" t="s">
        <v>24516</v>
      </c>
      <c r="I6085" s="14">
        <v>0.569</v>
      </c>
      <c r="J6085" s="14">
        <v>0.724</v>
      </c>
      <c r="K6085" s="14">
        <v>0.8873013496270337</v>
      </c>
      <c r="L6085" s="14">
        <v>0.0474</v>
      </c>
      <c r="M6085" s="14">
        <v>0.228</v>
      </c>
      <c r="N6085" s="14">
        <v>0.0</v>
      </c>
      <c r="O6085" s="14">
        <v>0.27</v>
      </c>
      <c r="P6085" s="14">
        <v>0.562</v>
      </c>
      <c r="Q6085" s="14">
        <v>83.12</v>
      </c>
      <c r="R6085" s="14">
        <v>6.0</v>
      </c>
      <c r="S6085" s="14">
        <v>0.0</v>
      </c>
      <c r="T6085" s="14" t="s">
        <v>1264</v>
      </c>
      <c r="U6085" s="14" t="s">
        <v>94</v>
      </c>
      <c r="V6085" s="16" t="s">
        <v>333</v>
      </c>
      <c r="W6085" s="17" t="s">
        <v>185</v>
      </c>
    </row>
    <row r="6086" ht="15.75" customHeight="1">
      <c r="A6086" s="14" t="s">
        <v>24519</v>
      </c>
      <c r="B6086" s="14" t="s">
        <v>24520</v>
      </c>
      <c r="C6086" s="14">
        <v>2000.0</v>
      </c>
      <c r="D6086" s="14">
        <v>79.0</v>
      </c>
      <c r="E6086" s="14">
        <v>247693.0</v>
      </c>
      <c r="F6086" s="14" t="s">
        <v>5520</v>
      </c>
      <c r="G6086" s="14" t="s">
        <v>24521</v>
      </c>
      <c r="H6086" s="14" t="s">
        <v>24522</v>
      </c>
      <c r="I6086" s="14">
        <v>0.589</v>
      </c>
      <c r="J6086" s="14">
        <v>0.552</v>
      </c>
      <c r="K6086" s="14">
        <v>0.8524158877322865</v>
      </c>
      <c r="L6086" s="14">
        <v>0.0268</v>
      </c>
      <c r="M6086" s="14">
        <v>0.175</v>
      </c>
      <c r="N6086" s="14">
        <v>0.0</v>
      </c>
      <c r="O6086" s="14">
        <v>0.106</v>
      </c>
      <c r="P6086" s="14">
        <v>0.311</v>
      </c>
      <c r="Q6086" s="14">
        <v>88.54</v>
      </c>
      <c r="R6086" s="14">
        <v>9.0</v>
      </c>
      <c r="S6086" s="14">
        <v>1.0</v>
      </c>
      <c r="T6086" s="14" t="s">
        <v>1264</v>
      </c>
      <c r="U6086" s="14" t="s">
        <v>94</v>
      </c>
      <c r="V6086" s="16" t="s">
        <v>45</v>
      </c>
      <c r="W6086" s="17" t="s">
        <v>251</v>
      </c>
    </row>
    <row r="6087" ht="15.75" customHeight="1">
      <c r="A6087" s="14" t="s">
        <v>24523</v>
      </c>
      <c r="B6087" s="14" t="s">
        <v>24524</v>
      </c>
      <c r="C6087" s="14">
        <v>2017.0</v>
      </c>
      <c r="D6087" s="14">
        <v>79.0</v>
      </c>
      <c r="E6087" s="14">
        <v>211853.0</v>
      </c>
      <c r="F6087" s="14" t="s">
        <v>24525</v>
      </c>
      <c r="G6087" s="14" t="s">
        <v>6831</v>
      </c>
      <c r="H6087" s="14" t="s">
        <v>24526</v>
      </c>
      <c r="I6087" s="14">
        <v>0.766</v>
      </c>
      <c r="J6087" s="14">
        <v>0.709</v>
      </c>
      <c r="K6087" s="14">
        <v>0.8360746903763165</v>
      </c>
      <c r="L6087" s="14">
        <v>0.123</v>
      </c>
      <c r="M6087" s="14">
        <v>0.204</v>
      </c>
      <c r="N6087" s="14">
        <v>1.41E-5</v>
      </c>
      <c r="O6087" s="14">
        <v>0.126</v>
      </c>
      <c r="P6087" s="14">
        <v>0.506</v>
      </c>
      <c r="Q6087" s="14">
        <v>128.07</v>
      </c>
      <c r="R6087" s="14">
        <v>9.0</v>
      </c>
      <c r="S6087" s="14">
        <v>0.0</v>
      </c>
      <c r="T6087" s="14" t="s">
        <v>103</v>
      </c>
      <c r="U6087" s="14" t="s">
        <v>94</v>
      </c>
      <c r="V6087" s="16" t="s">
        <v>333</v>
      </c>
      <c r="W6087" s="17" t="s">
        <v>185</v>
      </c>
    </row>
    <row r="6088" ht="15.75" customHeight="1">
      <c r="A6088" s="14" t="s">
        <v>9333</v>
      </c>
      <c r="B6088" s="14" t="s">
        <v>9334</v>
      </c>
      <c r="C6088" s="14">
        <v>2011.0</v>
      </c>
      <c r="D6088" s="14">
        <v>79.0</v>
      </c>
      <c r="E6088" s="14">
        <v>277386.0</v>
      </c>
      <c r="F6088" s="14" t="s">
        <v>9335</v>
      </c>
      <c r="G6088" s="14" t="s">
        <v>9336</v>
      </c>
      <c r="H6088" s="14" t="s">
        <v>9337</v>
      </c>
      <c r="I6088" s="14">
        <v>0.629</v>
      </c>
      <c r="J6088" s="14">
        <v>0.515</v>
      </c>
      <c r="K6088" s="14">
        <v>0.7529356404775537</v>
      </c>
      <c r="L6088" s="14">
        <v>0.265</v>
      </c>
      <c r="M6088" s="14">
        <v>0.0267</v>
      </c>
      <c r="N6088" s="14">
        <v>1.22E-5</v>
      </c>
      <c r="O6088" s="14">
        <v>0.0888</v>
      </c>
      <c r="P6088" s="14">
        <v>0.299</v>
      </c>
      <c r="Q6088" s="14">
        <v>121.84</v>
      </c>
      <c r="R6088" s="14">
        <v>0.0</v>
      </c>
      <c r="S6088" s="14">
        <v>0.0</v>
      </c>
      <c r="T6088" s="14" t="s">
        <v>103</v>
      </c>
      <c r="U6088" s="14" t="s">
        <v>94</v>
      </c>
      <c r="V6088" s="16" t="s">
        <v>36</v>
      </c>
      <c r="W6088" s="17" t="s">
        <v>251</v>
      </c>
    </row>
    <row r="6089" ht="15.75" customHeight="1">
      <c r="A6089" s="14" t="s">
        <v>24527</v>
      </c>
      <c r="B6089" s="14" t="s">
        <v>24528</v>
      </c>
      <c r="C6089" s="14">
        <v>2018.0</v>
      </c>
      <c r="D6089" s="14">
        <v>79.0</v>
      </c>
      <c r="E6089" s="14">
        <v>210746.0</v>
      </c>
      <c r="F6089" s="14" t="s">
        <v>5733</v>
      </c>
      <c r="G6089" s="14" t="s">
        <v>9336</v>
      </c>
      <c r="H6089" s="14" t="s">
        <v>24529</v>
      </c>
      <c r="I6089" s="14">
        <v>0.585</v>
      </c>
      <c r="J6089" s="14">
        <v>0.909</v>
      </c>
      <c r="K6089" s="14">
        <v>0.836010523370992</v>
      </c>
      <c r="L6089" s="14">
        <v>0.0707</v>
      </c>
      <c r="M6089" s="14">
        <v>0.0891</v>
      </c>
      <c r="N6089" s="14">
        <v>9.7E-5</v>
      </c>
      <c r="O6089" s="14">
        <v>0.119</v>
      </c>
      <c r="P6089" s="14">
        <v>0.758</v>
      </c>
      <c r="Q6089" s="14">
        <v>93.37</v>
      </c>
      <c r="R6089" s="14">
        <v>8.0</v>
      </c>
      <c r="S6089" s="14">
        <v>1.0</v>
      </c>
      <c r="T6089" s="14" t="s">
        <v>103</v>
      </c>
      <c r="U6089" s="14" t="s">
        <v>94</v>
      </c>
      <c r="V6089" s="16" t="s">
        <v>181</v>
      </c>
      <c r="W6089" s="17" t="s">
        <v>185</v>
      </c>
    </row>
    <row r="6090" ht="15.75" customHeight="1">
      <c r="A6090" s="14" t="s">
        <v>9342</v>
      </c>
      <c r="B6090" s="14" t="s">
        <v>7676</v>
      </c>
      <c r="C6090" s="14">
        <v>2023.0</v>
      </c>
      <c r="D6090" s="14">
        <v>80.0</v>
      </c>
      <c r="E6090" s="14">
        <v>188000.0</v>
      </c>
      <c r="F6090" s="14" t="s">
        <v>9343</v>
      </c>
      <c r="G6090" s="14" t="s">
        <v>7678</v>
      </c>
      <c r="H6090" s="14" t="s">
        <v>9344</v>
      </c>
      <c r="I6090" s="14">
        <v>0.448</v>
      </c>
      <c r="J6090" s="14">
        <v>0.784</v>
      </c>
      <c r="K6090" s="14">
        <v>0.8956430603192173</v>
      </c>
      <c r="L6090" s="14">
        <v>0.0625</v>
      </c>
      <c r="M6090" s="14">
        <v>0.0999</v>
      </c>
      <c r="N6090" s="14">
        <v>1.08E-4</v>
      </c>
      <c r="O6090" s="14">
        <v>0.668</v>
      </c>
      <c r="P6090" s="14">
        <v>0.237</v>
      </c>
      <c r="Q6090" s="14">
        <v>136.24</v>
      </c>
      <c r="R6090" s="14">
        <v>9.0</v>
      </c>
      <c r="S6090" s="14">
        <v>1.0</v>
      </c>
      <c r="T6090" s="14" t="s">
        <v>103</v>
      </c>
      <c r="U6090" s="14" t="s">
        <v>35</v>
      </c>
      <c r="V6090" s="16" t="s">
        <v>36</v>
      </c>
      <c r="W6090" s="17" t="s">
        <v>251</v>
      </c>
    </row>
    <row r="6091" ht="15.75" customHeight="1">
      <c r="A6091" s="14" t="s">
        <v>13737</v>
      </c>
      <c r="B6091" s="14" t="s">
        <v>13738</v>
      </c>
      <c r="C6091" s="14">
        <v>2021.0</v>
      </c>
      <c r="D6091" s="14">
        <v>80.0</v>
      </c>
      <c r="E6091" s="14">
        <v>173160.0</v>
      </c>
      <c r="F6091" s="14" t="s">
        <v>5123</v>
      </c>
      <c r="G6091" s="14" t="s">
        <v>9496</v>
      </c>
      <c r="H6091" s="14" t="s">
        <v>9498</v>
      </c>
      <c r="I6091" s="14">
        <v>0.695</v>
      </c>
      <c r="J6091" s="14">
        <v>0.575</v>
      </c>
      <c r="K6091" s="14">
        <v>0.8390049836194682</v>
      </c>
      <c r="L6091" s="14">
        <v>0.116</v>
      </c>
      <c r="M6091" s="14">
        <v>0.198</v>
      </c>
      <c r="N6091" s="14">
        <v>0.0</v>
      </c>
      <c r="O6091" s="14">
        <v>0.0614</v>
      </c>
      <c r="P6091" s="14">
        <v>0.699</v>
      </c>
      <c r="Q6091" s="14">
        <v>163.929</v>
      </c>
      <c r="R6091" s="14">
        <v>10.0</v>
      </c>
      <c r="S6091" s="14">
        <v>0.0</v>
      </c>
      <c r="T6091" s="14" t="s">
        <v>103</v>
      </c>
      <c r="U6091" s="14" t="s">
        <v>35</v>
      </c>
      <c r="V6091" s="16" t="s">
        <v>407</v>
      </c>
      <c r="W6091" s="17" t="s">
        <v>185</v>
      </c>
    </row>
    <row r="6092" ht="15.75" customHeight="1">
      <c r="A6092" s="14" t="s">
        <v>9347</v>
      </c>
      <c r="B6092" s="14" t="s">
        <v>9348</v>
      </c>
      <c r="C6092" s="14">
        <v>2021.0</v>
      </c>
      <c r="D6092" s="14">
        <v>80.0</v>
      </c>
      <c r="E6092" s="14">
        <v>198081.0</v>
      </c>
      <c r="F6092" s="14" t="s">
        <v>2074</v>
      </c>
      <c r="G6092" s="14" t="s">
        <v>9349</v>
      </c>
      <c r="H6092" s="14" t="s">
        <v>9350</v>
      </c>
      <c r="I6092" s="14">
        <v>0.677</v>
      </c>
      <c r="J6092" s="14">
        <v>0.696</v>
      </c>
      <c r="K6092" s="14">
        <v>0.8422775008910173</v>
      </c>
      <c r="L6092" s="14">
        <v>0.119</v>
      </c>
      <c r="M6092" s="14">
        <v>0.321</v>
      </c>
      <c r="N6092" s="14">
        <v>0.0</v>
      </c>
      <c r="O6092" s="14">
        <v>0.42</v>
      </c>
      <c r="P6092" s="14">
        <v>0.464</v>
      </c>
      <c r="Q6092" s="14">
        <v>90.03</v>
      </c>
      <c r="R6092" s="14">
        <v>0.0</v>
      </c>
      <c r="S6092" s="14">
        <v>1.0</v>
      </c>
      <c r="T6092" s="14" t="s">
        <v>103</v>
      </c>
      <c r="U6092" s="14" t="s">
        <v>35</v>
      </c>
      <c r="V6092" s="16" t="s">
        <v>54</v>
      </c>
      <c r="W6092" s="17" t="s">
        <v>251</v>
      </c>
    </row>
    <row r="6093" ht="15.75" customHeight="1">
      <c r="A6093" s="14" t="s">
        <v>13742</v>
      </c>
      <c r="B6093" s="14" t="s">
        <v>13743</v>
      </c>
      <c r="C6093" s="14">
        <v>2020.0</v>
      </c>
      <c r="D6093" s="14">
        <v>80.0</v>
      </c>
      <c r="E6093" s="14">
        <v>228482.0</v>
      </c>
      <c r="F6093" s="14" t="s">
        <v>1267</v>
      </c>
      <c r="G6093" s="14" t="s">
        <v>1614</v>
      </c>
      <c r="H6093" s="14" t="s">
        <v>13744</v>
      </c>
      <c r="I6093" s="14">
        <v>0.597</v>
      </c>
      <c r="J6093" s="14">
        <v>0.45</v>
      </c>
      <c r="K6093" s="14">
        <v>0.8320749470444234</v>
      </c>
      <c r="L6093" s="14">
        <v>0.0418</v>
      </c>
      <c r="M6093" s="14">
        <v>0.223</v>
      </c>
      <c r="N6093" s="14">
        <v>0.0</v>
      </c>
      <c r="O6093" s="14">
        <v>0.382</v>
      </c>
      <c r="P6093" s="14">
        <v>0.537</v>
      </c>
      <c r="Q6093" s="14">
        <v>178.765</v>
      </c>
      <c r="R6093" s="14">
        <v>8.0</v>
      </c>
      <c r="S6093" s="14">
        <v>1.0</v>
      </c>
      <c r="T6093" s="14" t="s">
        <v>103</v>
      </c>
      <c r="U6093" s="14" t="s">
        <v>35</v>
      </c>
      <c r="V6093" s="16" t="s">
        <v>333</v>
      </c>
      <c r="W6093" s="17" t="s">
        <v>185</v>
      </c>
    </row>
    <row r="6094" ht="15.75" customHeight="1">
      <c r="A6094" s="14" t="s">
        <v>9353</v>
      </c>
      <c r="B6094" s="14" t="s">
        <v>9354</v>
      </c>
      <c r="C6094" s="14">
        <v>2002.0</v>
      </c>
      <c r="D6094" s="14">
        <v>80.0</v>
      </c>
      <c r="E6094" s="14">
        <v>214440.0</v>
      </c>
      <c r="F6094" s="14" t="s">
        <v>4958</v>
      </c>
      <c r="G6094" s="14" t="s">
        <v>9357</v>
      </c>
      <c r="H6094" s="14" t="s">
        <v>9358</v>
      </c>
      <c r="I6094" s="14">
        <v>0.527</v>
      </c>
      <c r="J6094" s="14">
        <v>0.834</v>
      </c>
      <c r="K6094" s="14">
        <v>0.8511325476257966</v>
      </c>
      <c r="L6094" s="14">
        <v>0.0474</v>
      </c>
      <c r="M6094" s="14">
        <v>0.0411</v>
      </c>
      <c r="N6094" s="14">
        <v>0.00599</v>
      </c>
      <c r="O6094" s="14">
        <v>0.105</v>
      </c>
      <c r="P6094" s="14">
        <v>0.381</v>
      </c>
      <c r="Q6094" s="14">
        <v>179.92</v>
      </c>
      <c r="R6094" s="14">
        <v>5.0</v>
      </c>
      <c r="S6094" s="14">
        <v>0.0</v>
      </c>
      <c r="T6094" s="14" t="s">
        <v>103</v>
      </c>
      <c r="U6094" s="14" t="s">
        <v>35</v>
      </c>
      <c r="V6094" s="16" t="s">
        <v>45</v>
      </c>
      <c r="W6094" s="17" t="s">
        <v>251</v>
      </c>
    </row>
    <row r="6095" ht="15.75" customHeight="1">
      <c r="A6095" s="14" t="s">
        <v>9362</v>
      </c>
      <c r="B6095" s="14" t="s">
        <v>9364</v>
      </c>
      <c r="C6095" s="14">
        <v>2016.0</v>
      </c>
      <c r="D6095" s="14">
        <v>80.0</v>
      </c>
      <c r="E6095" s="14">
        <v>235946.0</v>
      </c>
      <c r="F6095" s="14" t="s">
        <v>1267</v>
      </c>
      <c r="G6095" s="14" t="s">
        <v>1614</v>
      </c>
      <c r="H6095" s="14" t="s">
        <v>9364</v>
      </c>
      <c r="I6095" s="14">
        <v>0.664</v>
      </c>
      <c r="J6095" s="14">
        <v>0.602</v>
      </c>
      <c r="K6095" s="14">
        <v>0.8596453703321789</v>
      </c>
      <c r="L6095" s="14">
        <v>0.0412</v>
      </c>
      <c r="M6095" s="14">
        <v>0.0529</v>
      </c>
      <c r="N6095" s="14">
        <v>0.0</v>
      </c>
      <c r="O6095" s="14">
        <v>0.356</v>
      </c>
      <c r="P6095" s="14">
        <v>0.289</v>
      </c>
      <c r="Q6095" s="14">
        <v>134.049</v>
      </c>
      <c r="R6095" s="14">
        <v>4.0</v>
      </c>
      <c r="S6095" s="14">
        <v>0.0</v>
      </c>
      <c r="T6095" s="14" t="s">
        <v>103</v>
      </c>
      <c r="U6095" s="14" t="s">
        <v>35</v>
      </c>
      <c r="V6095" s="16" t="s">
        <v>36</v>
      </c>
      <c r="W6095" s="17" t="s">
        <v>251</v>
      </c>
    </row>
    <row r="6096" ht="15.75" customHeight="1">
      <c r="A6096" s="14" t="s">
        <v>9367</v>
      </c>
      <c r="B6096" s="14" t="s">
        <v>9368</v>
      </c>
      <c r="C6096" s="14">
        <v>2013.0</v>
      </c>
      <c r="D6096" s="14">
        <v>80.0</v>
      </c>
      <c r="E6096" s="14">
        <v>221360.0</v>
      </c>
      <c r="F6096" s="14" t="s">
        <v>3108</v>
      </c>
      <c r="G6096" s="14" t="s">
        <v>6569</v>
      </c>
      <c r="H6096" s="14" t="s">
        <v>9369</v>
      </c>
      <c r="I6096" s="14">
        <v>0.53</v>
      </c>
      <c r="J6096" s="14">
        <v>0.422</v>
      </c>
      <c r="K6096" s="14">
        <v>0.8405449917472559</v>
      </c>
      <c r="L6096" s="14">
        <v>0.0342</v>
      </c>
      <c r="M6096" s="14">
        <v>0.407</v>
      </c>
      <c r="N6096" s="14">
        <v>0.0</v>
      </c>
      <c r="O6096" s="14">
        <v>0.107</v>
      </c>
      <c r="P6096" s="14">
        <v>0.349</v>
      </c>
      <c r="Q6096" s="14">
        <v>119.964</v>
      </c>
      <c r="R6096" s="14">
        <v>5.0</v>
      </c>
      <c r="S6096" s="14">
        <v>1.0</v>
      </c>
      <c r="T6096" s="14" t="s">
        <v>103</v>
      </c>
      <c r="U6096" s="14" t="s">
        <v>35</v>
      </c>
      <c r="V6096" s="16" t="s">
        <v>45</v>
      </c>
      <c r="W6096" s="17" t="s">
        <v>251</v>
      </c>
    </row>
    <row r="6097" ht="15.75" customHeight="1">
      <c r="A6097" s="14" t="s">
        <v>24530</v>
      </c>
      <c r="B6097" s="14" t="s">
        <v>24531</v>
      </c>
      <c r="C6097" s="14">
        <v>2000.0</v>
      </c>
      <c r="D6097" s="14">
        <v>80.0</v>
      </c>
      <c r="E6097" s="14">
        <v>404106.0</v>
      </c>
      <c r="F6097" s="14" t="s">
        <v>9043</v>
      </c>
      <c r="G6097" s="14" t="s">
        <v>9044</v>
      </c>
      <c r="H6097" s="14" t="s">
        <v>12864</v>
      </c>
      <c r="I6097" s="14">
        <v>0.78</v>
      </c>
      <c r="J6097" s="14">
        <v>0.768</v>
      </c>
      <c r="K6097" s="14">
        <v>0.881975488185101</v>
      </c>
      <c r="L6097" s="14">
        <v>0.238</v>
      </c>
      <c r="M6097" s="14">
        <v>0.0371</v>
      </c>
      <c r="N6097" s="14">
        <v>2.34E-6</v>
      </c>
      <c r="O6097" s="14">
        <v>0.518</v>
      </c>
      <c r="P6097" s="14">
        <v>0.507</v>
      </c>
      <c r="Q6097" s="14">
        <v>80.063</v>
      </c>
      <c r="R6097" s="14">
        <v>6.0</v>
      </c>
      <c r="S6097" s="14">
        <v>0.0</v>
      </c>
      <c r="T6097" s="14" t="s">
        <v>103</v>
      </c>
      <c r="U6097" s="14" t="s">
        <v>94</v>
      </c>
      <c r="V6097" s="16" t="s">
        <v>333</v>
      </c>
      <c r="W6097" s="17" t="s">
        <v>185</v>
      </c>
    </row>
    <row r="6098" ht="15.75" customHeight="1">
      <c r="A6098" s="14" t="s">
        <v>13747</v>
      </c>
      <c r="B6098" s="14" t="s">
        <v>13748</v>
      </c>
      <c r="C6098" s="14">
        <v>1999.0</v>
      </c>
      <c r="D6098" s="14">
        <v>80.0</v>
      </c>
      <c r="E6098" s="14">
        <v>217573.0</v>
      </c>
      <c r="F6098" s="14" t="s">
        <v>8592</v>
      </c>
      <c r="G6098" s="14" t="s">
        <v>13749</v>
      </c>
      <c r="H6098" s="14" t="s">
        <v>13751</v>
      </c>
      <c r="I6098" s="14">
        <v>0.633</v>
      </c>
      <c r="J6098" s="14">
        <v>0.8</v>
      </c>
      <c r="K6098" s="14">
        <v>0.8259363035350473</v>
      </c>
      <c r="L6098" s="14">
        <v>0.166</v>
      </c>
      <c r="M6098" s="14">
        <v>0.209</v>
      </c>
      <c r="N6098" s="14">
        <v>1.23E-4</v>
      </c>
      <c r="O6098" s="14">
        <v>0.137</v>
      </c>
      <c r="P6098" s="14">
        <v>0.913</v>
      </c>
      <c r="Q6098" s="14">
        <v>175.716</v>
      </c>
      <c r="R6098" s="14">
        <v>1.0</v>
      </c>
      <c r="S6098" s="14">
        <v>1.0</v>
      </c>
      <c r="T6098" s="14" t="s">
        <v>103</v>
      </c>
      <c r="U6098" s="14" t="s">
        <v>35</v>
      </c>
      <c r="V6098" s="16" t="s">
        <v>819</v>
      </c>
      <c r="W6098" s="17" t="s">
        <v>185</v>
      </c>
    </row>
    <row r="6099" ht="15.75" customHeight="1">
      <c r="A6099" s="14" t="s">
        <v>24532</v>
      </c>
      <c r="B6099" s="14" t="s">
        <v>24533</v>
      </c>
      <c r="C6099" s="14">
        <v>2019.0</v>
      </c>
      <c r="D6099" s="14">
        <v>80.0</v>
      </c>
      <c r="E6099" s="14">
        <v>229360.0</v>
      </c>
      <c r="F6099" s="14" t="s">
        <v>13261</v>
      </c>
      <c r="G6099" s="14" t="s">
        <v>4294</v>
      </c>
      <c r="H6099" s="14" t="s">
        <v>13262</v>
      </c>
      <c r="I6099" s="14">
        <v>0.655</v>
      </c>
      <c r="J6099" s="14">
        <v>0.797</v>
      </c>
      <c r="K6099" s="14">
        <v>0.8720937693651297</v>
      </c>
      <c r="L6099" s="14">
        <v>0.153</v>
      </c>
      <c r="M6099" s="14">
        <v>0.198</v>
      </c>
      <c r="N6099" s="14">
        <v>0.0</v>
      </c>
      <c r="O6099" s="14">
        <v>0.067</v>
      </c>
      <c r="P6099" s="14">
        <v>0.839</v>
      </c>
      <c r="Q6099" s="14">
        <v>177.928</v>
      </c>
      <c r="R6099" s="14">
        <v>2.0</v>
      </c>
      <c r="S6099" s="14">
        <v>1.0</v>
      </c>
      <c r="T6099" s="14" t="s">
        <v>103</v>
      </c>
      <c r="U6099" s="14" t="s">
        <v>94</v>
      </c>
      <c r="V6099" s="16" t="s">
        <v>560</v>
      </c>
      <c r="W6099" s="17" t="s">
        <v>185</v>
      </c>
    </row>
    <row r="6100" ht="15.75" customHeight="1">
      <c r="A6100" s="14" t="s">
        <v>24534</v>
      </c>
      <c r="B6100" s="14" t="s">
        <v>23804</v>
      </c>
      <c r="C6100" s="14">
        <v>2020.0</v>
      </c>
      <c r="D6100" s="14">
        <v>80.0</v>
      </c>
      <c r="E6100" s="14">
        <v>205933.0</v>
      </c>
      <c r="F6100" s="14" t="s">
        <v>6605</v>
      </c>
      <c r="G6100" s="14" t="s">
        <v>10144</v>
      </c>
      <c r="H6100" s="14" t="s">
        <v>23767</v>
      </c>
      <c r="I6100" s="14">
        <v>0.843</v>
      </c>
      <c r="J6100" s="14">
        <v>0.836</v>
      </c>
      <c r="K6100" s="14">
        <v>0.9215665304703107</v>
      </c>
      <c r="L6100" s="14">
        <v>0.0694</v>
      </c>
      <c r="M6100" s="14">
        <v>0.0816</v>
      </c>
      <c r="N6100" s="14">
        <v>0.0014</v>
      </c>
      <c r="O6100" s="14">
        <v>0.0532</v>
      </c>
      <c r="P6100" s="14">
        <v>0.651</v>
      </c>
      <c r="Q6100" s="14">
        <v>94.018</v>
      </c>
      <c r="R6100" s="14">
        <v>11.0</v>
      </c>
      <c r="S6100" s="14">
        <v>0.0</v>
      </c>
      <c r="T6100" s="14" t="s">
        <v>1264</v>
      </c>
      <c r="U6100" s="14" t="s">
        <v>94</v>
      </c>
      <c r="V6100" s="16" t="s">
        <v>407</v>
      </c>
      <c r="W6100" s="17" t="s">
        <v>185</v>
      </c>
    </row>
    <row r="6101" ht="15.75" customHeight="1">
      <c r="A6101" s="14" t="s">
        <v>24535</v>
      </c>
      <c r="B6101" s="14" t="s">
        <v>24536</v>
      </c>
      <c r="C6101" s="14">
        <v>2015.0</v>
      </c>
      <c r="D6101" s="14">
        <v>80.0</v>
      </c>
      <c r="E6101" s="14">
        <v>278546.0</v>
      </c>
      <c r="F6101" s="14" t="s">
        <v>11914</v>
      </c>
      <c r="G6101" s="14" t="s">
        <v>24537</v>
      </c>
      <c r="H6101" s="14" t="s">
        <v>24538</v>
      </c>
      <c r="I6101" s="14">
        <v>0.394</v>
      </c>
      <c r="J6101" s="14">
        <v>0.475</v>
      </c>
      <c r="K6101" s="14">
        <v>0.8047611917779659</v>
      </c>
      <c r="L6101" s="14">
        <v>0.028</v>
      </c>
      <c r="M6101" s="14">
        <v>0.0251</v>
      </c>
      <c r="N6101" s="14">
        <v>0.00749</v>
      </c>
      <c r="O6101" s="14">
        <v>0.112</v>
      </c>
      <c r="P6101" s="14">
        <v>0.441</v>
      </c>
      <c r="Q6101" s="14">
        <v>129.995</v>
      </c>
      <c r="R6101" s="14">
        <v>10.0</v>
      </c>
      <c r="S6101" s="14">
        <v>1.0</v>
      </c>
      <c r="T6101" s="14" t="s">
        <v>1264</v>
      </c>
      <c r="U6101" s="14" t="s">
        <v>35</v>
      </c>
      <c r="V6101" s="16" t="s">
        <v>54</v>
      </c>
      <c r="W6101" s="17" t="s">
        <v>251</v>
      </c>
    </row>
    <row r="6102" ht="15.75" customHeight="1">
      <c r="A6102" s="14" t="s">
        <v>24539</v>
      </c>
      <c r="B6102" s="14" t="s">
        <v>24540</v>
      </c>
      <c r="C6102" s="14">
        <v>2009.0</v>
      </c>
      <c r="D6102" s="14">
        <v>80.0</v>
      </c>
      <c r="E6102" s="14">
        <v>229360.0</v>
      </c>
      <c r="F6102" s="14" t="s">
        <v>22183</v>
      </c>
      <c r="G6102" s="14" t="s">
        <v>23897</v>
      </c>
      <c r="H6102" s="14" t="s">
        <v>22993</v>
      </c>
      <c r="I6102" s="14">
        <v>0.825</v>
      </c>
      <c r="J6102" s="14">
        <v>0.605</v>
      </c>
      <c r="K6102" s="14">
        <v>0.7667957136276433</v>
      </c>
      <c r="L6102" s="14">
        <v>0.0376</v>
      </c>
      <c r="M6102" s="14">
        <v>0.0764</v>
      </c>
      <c r="N6102" s="14">
        <v>0.0</v>
      </c>
      <c r="O6102" s="14">
        <v>0.314</v>
      </c>
      <c r="P6102" s="14">
        <v>0.944</v>
      </c>
      <c r="Q6102" s="14">
        <v>124.005</v>
      </c>
      <c r="R6102" s="14">
        <v>11.0</v>
      </c>
      <c r="S6102" s="14">
        <v>1.0</v>
      </c>
      <c r="T6102" s="14" t="s">
        <v>1264</v>
      </c>
      <c r="U6102" s="14" t="s">
        <v>68</v>
      </c>
      <c r="V6102" s="16" t="s">
        <v>819</v>
      </c>
      <c r="W6102" s="17" t="s">
        <v>185</v>
      </c>
    </row>
    <row r="6103" ht="15.75" customHeight="1">
      <c r="A6103" s="14" t="s">
        <v>24541</v>
      </c>
      <c r="B6103" s="14" t="s">
        <v>24542</v>
      </c>
      <c r="C6103" s="14">
        <v>2016.0</v>
      </c>
      <c r="D6103" s="14">
        <v>80.0</v>
      </c>
      <c r="E6103" s="14">
        <v>278106.0</v>
      </c>
      <c r="F6103" s="14" t="s">
        <v>16906</v>
      </c>
      <c r="G6103" s="14" t="s">
        <v>16908</v>
      </c>
      <c r="H6103" s="14" t="s">
        <v>24542</v>
      </c>
      <c r="I6103" s="14">
        <v>0.772</v>
      </c>
      <c r="J6103" s="14">
        <v>0.547</v>
      </c>
      <c r="K6103" s="14">
        <v>0.8381708125502499</v>
      </c>
      <c r="L6103" s="14">
        <v>0.0541</v>
      </c>
      <c r="M6103" s="14">
        <v>0.0983</v>
      </c>
      <c r="N6103" s="14">
        <v>4.35E-6</v>
      </c>
      <c r="O6103" s="14">
        <v>0.107</v>
      </c>
      <c r="P6103" s="14">
        <v>0.0957</v>
      </c>
      <c r="Q6103" s="14">
        <v>130.099</v>
      </c>
      <c r="R6103" s="14">
        <v>6.0</v>
      </c>
      <c r="S6103" s="14">
        <v>0.0</v>
      </c>
      <c r="T6103" s="14" t="s">
        <v>1264</v>
      </c>
      <c r="U6103" s="14" t="s">
        <v>35</v>
      </c>
      <c r="V6103" s="16" t="s">
        <v>75</v>
      </c>
      <c r="W6103" s="17" t="s">
        <v>251</v>
      </c>
    </row>
    <row r="6104" ht="15.75" customHeight="1">
      <c r="A6104" s="14" t="s">
        <v>24543</v>
      </c>
      <c r="B6104" s="14" t="s">
        <v>24544</v>
      </c>
      <c r="C6104" s="14">
        <v>2017.0</v>
      </c>
      <c r="D6104" s="14">
        <v>80.0</v>
      </c>
      <c r="E6104" s="14">
        <v>226520.0</v>
      </c>
      <c r="F6104" s="14" t="s">
        <v>23353</v>
      </c>
      <c r="G6104" s="14" t="s">
        <v>23354</v>
      </c>
      <c r="H6104" s="14" t="s">
        <v>24273</v>
      </c>
      <c r="I6104" s="14">
        <v>0.773</v>
      </c>
      <c r="J6104" s="14">
        <v>0.757</v>
      </c>
      <c r="K6104" s="14">
        <v>0.868414861059859</v>
      </c>
      <c r="L6104" s="14">
        <v>0.0526</v>
      </c>
      <c r="M6104" s="14">
        <v>0.0864</v>
      </c>
      <c r="N6104" s="14">
        <v>3.73E-6</v>
      </c>
      <c r="O6104" s="14">
        <v>0.0727</v>
      </c>
      <c r="P6104" s="14">
        <v>0.858</v>
      </c>
      <c r="Q6104" s="14">
        <v>88.006</v>
      </c>
      <c r="R6104" s="14">
        <v>1.0</v>
      </c>
      <c r="S6104" s="14">
        <v>1.0</v>
      </c>
      <c r="T6104" s="14" t="s">
        <v>1264</v>
      </c>
      <c r="U6104" s="14" t="s">
        <v>35</v>
      </c>
      <c r="V6104" s="16" t="s">
        <v>560</v>
      </c>
      <c r="W6104" s="17" t="s">
        <v>185</v>
      </c>
    </row>
    <row r="6105" ht="15.75" customHeight="1">
      <c r="A6105" s="14" t="s">
        <v>24545</v>
      </c>
      <c r="B6105" s="14" t="s">
        <v>24546</v>
      </c>
      <c r="C6105" s="14">
        <v>2006.0</v>
      </c>
      <c r="D6105" s="14">
        <v>80.0</v>
      </c>
      <c r="E6105" s="14">
        <v>315293.0</v>
      </c>
      <c r="F6105" s="14" t="s">
        <v>21032</v>
      </c>
      <c r="G6105" s="14" t="s">
        <v>24547</v>
      </c>
      <c r="H6105" s="14" t="s">
        <v>24548</v>
      </c>
      <c r="I6105" s="14">
        <v>0.887</v>
      </c>
      <c r="J6105" s="14">
        <v>0.701</v>
      </c>
      <c r="K6105" s="14">
        <v>0.8484589224039429</v>
      </c>
      <c r="L6105" s="14">
        <v>0.0872</v>
      </c>
      <c r="M6105" s="14">
        <v>0.106</v>
      </c>
      <c r="N6105" s="14">
        <v>0.00948</v>
      </c>
      <c r="O6105" s="14">
        <v>0.0466</v>
      </c>
      <c r="P6105" s="14">
        <v>0.965</v>
      </c>
      <c r="Q6105" s="14">
        <v>110.002</v>
      </c>
      <c r="R6105" s="14">
        <v>4.0</v>
      </c>
      <c r="S6105" s="14">
        <v>0.0</v>
      </c>
      <c r="T6105" s="14" t="s">
        <v>1264</v>
      </c>
      <c r="U6105" s="14" t="s">
        <v>35</v>
      </c>
      <c r="V6105" s="16" t="s">
        <v>819</v>
      </c>
      <c r="W6105" s="17" t="s">
        <v>185</v>
      </c>
    </row>
    <row r="6106" ht="15.75" customHeight="1">
      <c r="A6106" s="14" t="s">
        <v>9373</v>
      </c>
      <c r="B6106" s="14" t="s">
        <v>9374</v>
      </c>
      <c r="C6106" s="14">
        <v>2024.0</v>
      </c>
      <c r="D6106" s="14">
        <v>80.0</v>
      </c>
      <c r="E6106" s="14">
        <v>228266.0</v>
      </c>
      <c r="F6106" s="14" t="s">
        <v>5733</v>
      </c>
      <c r="G6106" s="14" t="s">
        <v>4904</v>
      </c>
      <c r="H6106" s="14" t="s">
        <v>9375</v>
      </c>
      <c r="I6106" s="14">
        <v>0.64</v>
      </c>
      <c r="J6106" s="14">
        <v>0.552</v>
      </c>
      <c r="K6106" s="14">
        <v>0.8530147797819817</v>
      </c>
      <c r="L6106" s="14">
        <v>0.129</v>
      </c>
      <c r="M6106" s="14">
        <v>0.0215</v>
      </c>
      <c r="N6106" s="14">
        <v>0.0</v>
      </c>
      <c r="O6106" s="14">
        <v>0.119</v>
      </c>
      <c r="P6106" s="14">
        <v>0.112</v>
      </c>
      <c r="Q6106" s="14">
        <v>144.941</v>
      </c>
      <c r="R6106" s="14">
        <v>2.0</v>
      </c>
      <c r="S6106" s="14">
        <v>1.0</v>
      </c>
      <c r="T6106" s="14" t="s">
        <v>103</v>
      </c>
      <c r="U6106" s="14" t="s">
        <v>68</v>
      </c>
      <c r="V6106" s="16" t="s">
        <v>58</v>
      </c>
      <c r="W6106" s="17" t="s">
        <v>251</v>
      </c>
    </row>
    <row r="6107" ht="15.75" customHeight="1">
      <c r="A6107" s="14" t="s">
        <v>24549</v>
      </c>
      <c r="B6107" s="14" t="s">
        <v>24550</v>
      </c>
      <c r="C6107" s="14">
        <v>2019.0</v>
      </c>
      <c r="D6107" s="14">
        <v>80.0</v>
      </c>
      <c r="E6107" s="14">
        <v>222346.0</v>
      </c>
      <c r="F6107" s="14" t="s">
        <v>6605</v>
      </c>
      <c r="G6107" s="14" t="s">
        <v>10144</v>
      </c>
      <c r="H6107" s="14" t="s">
        <v>24551</v>
      </c>
      <c r="I6107" s="14">
        <v>0.639</v>
      </c>
      <c r="J6107" s="14">
        <v>0.791</v>
      </c>
      <c r="K6107" s="14">
        <v>0.8794515859756712</v>
      </c>
      <c r="L6107" s="14">
        <v>0.254</v>
      </c>
      <c r="M6107" s="14">
        <v>0.0275</v>
      </c>
      <c r="N6107" s="14">
        <v>0.0</v>
      </c>
      <c r="O6107" s="14">
        <v>0.362</v>
      </c>
      <c r="P6107" s="14">
        <v>0.933</v>
      </c>
      <c r="Q6107" s="14">
        <v>92.603</v>
      </c>
      <c r="R6107" s="14">
        <v>10.0</v>
      </c>
      <c r="S6107" s="14">
        <v>0.0</v>
      </c>
      <c r="T6107" s="14" t="s">
        <v>1264</v>
      </c>
      <c r="U6107" s="14" t="s">
        <v>68</v>
      </c>
      <c r="V6107" s="16" t="s">
        <v>819</v>
      </c>
      <c r="W6107" s="17" t="s">
        <v>185</v>
      </c>
    </row>
    <row r="6108" ht="15.75" customHeight="1">
      <c r="A6108" s="14" t="s">
        <v>9378</v>
      </c>
      <c r="B6108" s="14" t="s">
        <v>9379</v>
      </c>
      <c r="C6108" s="14">
        <v>2001.0</v>
      </c>
      <c r="D6108" s="14">
        <v>80.0</v>
      </c>
      <c r="E6108" s="14">
        <v>259933.0</v>
      </c>
      <c r="F6108" s="14" t="s">
        <v>3108</v>
      </c>
      <c r="G6108" s="14" t="s">
        <v>9380</v>
      </c>
      <c r="H6108" s="14" t="s">
        <v>9382</v>
      </c>
      <c r="I6108" s="14">
        <v>0.481</v>
      </c>
      <c r="J6108" s="14">
        <v>0.638</v>
      </c>
      <c r="K6108" s="14">
        <v>0.8491005924571878</v>
      </c>
      <c r="L6108" s="14">
        <v>0.0276</v>
      </c>
      <c r="M6108" s="14">
        <v>0.153</v>
      </c>
      <c r="N6108" s="14">
        <v>0.0</v>
      </c>
      <c r="O6108" s="14">
        <v>0.154</v>
      </c>
      <c r="P6108" s="14">
        <v>0.497</v>
      </c>
      <c r="Q6108" s="14">
        <v>79.064</v>
      </c>
      <c r="R6108" s="14">
        <v>0.0</v>
      </c>
      <c r="S6108" s="14">
        <v>1.0</v>
      </c>
      <c r="T6108" s="14" t="s">
        <v>103</v>
      </c>
      <c r="U6108" s="14" t="s">
        <v>94</v>
      </c>
      <c r="V6108" s="16" t="s">
        <v>54</v>
      </c>
      <c r="W6108" s="17" t="s">
        <v>251</v>
      </c>
    </row>
    <row r="6109" ht="15.75" customHeight="1">
      <c r="A6109" s="14" t="s">
        <v>24552</v>
      </c>
      <c r="B6109" s="14" t="s">
        <v>24553</v>
      </c>
      <c r="C6109" s="14">
        <v>2020.0</v>
      </c>
      <c r="D6109" s="14">
        <v>80.0</v>
      </c>
      <c r="E6109" s="14">
        <v>203807.0</v>
      </c>
      <c r="F6109" s="14" t="s">
        <v>1267</v>
      </c>
      <c r="G6109" s="14" t="s">
        <v>2714</v>
      </c>
      <c r="H6109" s="14" t="s">
        <v>9183</v>
      </c>
      <c r="I6109" s="14">
        <v>0.695</v>
      </c>
      <c r="J6109" s="14">
        <v>0.884</v>
      </c>
      <c r="K6109" s="14">
        <v>0.9257587748181774</v>
      </c>
      <c r="L6109" s="14">
        <v>0.0753</v>
      </c>
      <c r="M6109" s="14">
        <v>0.0561</v>
      </c>
      <c r="N6109" s="14">
        <v>0.0</v>
      </c>
      <c r="O6109" s="14">
        <v>0.213</v>
      </c>
      <c r="P6109" s="14">
        <v>0.914</v>
      </c>
      <c r="Q6109" s="14">
        <v>103.014</v>
      </c>
      <c r="R6109" s="14">
        <v>6.0</v>
      </c>
      <c r="S6109" s="14">
        <v>0.0</v>
      </c>
      <c r="T6109" s="14" t="s">
        <v>103</v>
      </c>
      <c r="U6109" s="14" t="s">
        <v>94</v>
      </c>
      <c r="V6109" s="16" t="s">
        <v>819</v>
      </c>
      <c r="W6109" s="17" t="s">
        <v>185</v>
      </c>
    </row>
    <row r="6110" ht="15.75" customHeight="1">
      <c r="A6110" s="14" t="s">
        <v>24554</v>
      </c>
      <c r="B6110" s="14" t="s">
        <v>24555</v>
      </c>
      <c r="C6110" s="14">
        <v>2024.0</v>
      </c>
      <c r="D6110" s="14">
        <v>80.0</v>
      </c>
      <c r="E6110" s="14">
        <v>156685.0</v>
      </c>
      <c r="F6110" s="14" t="s">
        <v>4278</v>
      </c>
      <c r="G6110" s="14" t="s">
        <v>23428</v>
      </c>
      <c r="H6110" s="14" t="s">
        <v>23429</v>
      </c>
      <c r="I6110" s="14">
        <v>0.413</v>
      </c>
      <c r="J6110" s="14">
        <v>0.604</v>
      </c>
      <c r="K6110" s="14">
        <v>0.854105618872498</v>
      </c>
      <c r="L6110" s="14">
        <v>0.0999</v>
      </c>
      <c r="M6110" s="14">
        <v>0.0498</v>
      </c>
      <c r="N6110" s="14">
        <v>0.0</v>
      </c>
      <c r="O6110" s="14">
        <v>0.114</v>
      </c>
      <c r="P6110" s="14">
        <v>0.296</v>
      </c>
      <c r="Q6110" s="14">
        <v>167.232</v>
      </c>
      <c r="R6110" s="14">
        <v>7.0</v>
      </c>
      <c r="S6110" s="14">
        <v>1.0</v>
      </c>
      <c r="T6110" s="14" t="s">
        <v>1434</v>
      </c>
      <c r="U6110" s="14" t="s">
        <v>35</v>
      </c>
      <c r="V6110" s="16" t="s">
        <v>36</v>
      </c>
      <c r="W6110" s="17" t="s">
        <v>251</v>
      </c>
    </row>
    <row r="6111" ht="15.75" customHeight="1">
      <c r="A6111" s="14" t="s">
        <v>9386</v>
      </c>
      <c r="B6111" s="14" t="s">
        <v>9387</v>
      </c>
      <c r="C6111" s="14">
        <v>1970.0</v>
      </c>
      <c r="D6111" s="14">
        <v>80.0</v>
      </c>
      <c r="E6111" s="14">
        <v>243026.0</v>
      </c>
      <c r="F6111" s="14" t="s">
        <v>9266</v>
      </c>
      <c r="G6111" s="14" t="s">
        <v>9267</v>
      </c>
      <c r="H6111" s="14" t="s">
        <v>9390</v>
      </c>
      <c r="I6111" s="14">
        <v>0.443</v>
      </c>
      <c r="J6111" s="14">
        <v>0.403</v>
      </c>
      <c r="K6111" s="14">
        <v>0.7961200350609349</v>
      </c>
      <c r="L6111" s="14">
        <v>0.0322</v>
      </c>
      <c r="M6111" s="14">
        <v>0.631</v>
      </c>
      <c r="N6111" s="14">
        <v>0.0</v>
      </c>
      <c r="O6111" s="14">
        <v>0.111</v>
      </c>
      <c r="P6111" s="14">
        <v>0.41</v>
      </c>
      <c r="Q6111" s="14">
        <v>143.46</v>
      </c>
      <c r="R6111" s="14">
        <v>0.0</v>
      </c>
      <c r="S6111" s="14">
        <v>1.0</v>
      </c>
      <c r="T6111" s="14" t="s">
        <v>103</v>
      </c>
      <c r="U6111" s="14" t="s">
        <v>35</v>
      </c>
      <c r="V6111" s="16" t="s">
        <v>54</v>
      </c>
      <c r="W6111" s="17" t="s">
        <v>251</v>
      </c>
    </row>
    <row r="6112" ht="15.75" customHeight="1">
      <c r="A6112" s="14" t="s">
        <v>13754</v>
      </c>
      <c r="B6112" s="14" t="s">
        <v>13755</v>
      </c>
      <c r="C6112" s="14">
        <v>2016.0</v>
      </c>
      <c r="D6112" s="14">
        <v>80.0</v>
      </c>
      <c r="E6112" s="14">
        <v>211666.0</v>
      </c>
      <c r="F6112" s="14" t="s">
        <v>2584</v>
      </c>
      <c r="G6112" s="14" t="s">
        <v>6679</v>
      </c>
      <c r="H6112" s="14" t="s">
        <v>13756</v>
      </c>
      <c r="I6112" s="14">
        <v>0.628</v>
      </c>
      <c r="J6112" s="14">
        <v>0.698</v>
      </c>
      <c r="K6112" s="14">
        <v>0.8545333989079946</v>
      </c>
      <c r="L6112" s="14">
        <v>0.105</v>
      </c>
      <c r="M6112" s="14">
        <v>0.0472</v>
      </c>
      <c r="N6112" s="14">
        <v>0.00143</v>
      </c>
      <c r="O6112" s="14">
        <v>0.0907</v>
      </c>
      <c r="P6112" s="14">
        <v>0.732</v>
      </c>
      <c r="Q6112" s="14">
        <v>89.98</v>
      </c>
      <c r="R6112" s="14">
        <v>6.0</v>
      </c>
      <c r="S6112" s="14">
        <v>0.0</v>
      </c>
      <c r="T6112" s="14" t="s">
        <v>103</v>
      </c>
      <c r="U6112" s="14" t="s">
        <v>35</v>
      </c>
      <c r="V6112" s="16" t="s">
        <v>181</v>
      </c>
      <c r="W6112" s="17" t="s">
        <v>185</v>
      </c>
    </row>
    <row r="6113" ht="15.75" customHeight="1">
      <c r="A6113" s="14" t="s">
        <v>24556</v>
      </c>
      <c r="B6113" s="14" t="s">
        <v>24557</v>
      </c>
      <c r="C6113" s="14">
        <v>2023.0</v>
      </c>
      <c r="D6113" s="14">
        <v>80.0</v>
      </c>
      <c r="E6113" s="14">
        <v>212253.0</v>
      </c>
      <c r="F6113" s="14" t="s">
        <v>4278</v>
      </c>
      <c r="G6113" s="14" t="s">
        <v>13441</v>
      </c>
      <c r="H6113" s="14" t="s">
        <v>24558</v>
      </c>
      <c r="I6113" s="14">
        <v>0.804</v>
      </c>
      <c r="J6113" s="14">
        <v>0.771</v>
      </c>
      <c r="K6113" s="14">
        <v>0.8874938506430071</v>
      </c>
      <c r="L6113" s="14">
        <v>0.0433</v>
      </c>
      <c r="M6113" s="14">
        <v>0.357</v>
      </c>
      <c r="N6113" s="14">
        <v>3.07E-6</v>
      </c>
      <c r="O6113" s="14">
        <v>0.108</v>
      </c>
      <c r="P6113" s="14">
        <v>0.739</v>
      </c>
      <c r="Q6113" s="14">
        <v>126.96</v>
      </c>
      <c r="R6113" s="14">
        <v>9.0</v>
      </c>
      <c r="S6113" s="14">
        <v>0.0</v>
      </c>
      <c r="T6113" s="14" t="s">
        <v>1434</v>
      </c>
      <c r="U6113" s="14" t="s">
        <v>35</v>
      </c>
      <c r="V6113" s="16" t="s">
        <v>181</v>
      </c>
      <c r="W6113" s="17" t="s">
        <v>185</v>
      </c>
    </row>
    <row r="6114" ht="15.75" customHeight="1">
      <c r="A6114" s="14" t="s">
        <v>13758</v>
      </c>
      <c r="B6114" s="14" t="s">
        <v>13759</v>
      </c>
      <c r="C6114" s="14">
        <v>2020.0</v>
      </c>
      <c r="D6114" s="14">
        <v>80.0</v>
      </c>
      <c r="E6114" s="14">
        <v>172324.0</v>
      </c>
      <c r="F6114" s="14" t="s">
        <v>1267</v>
      </c>
      <c r="G6114" s="14" t="s">
        <v>1614</v>
      </c>
      <c r="H6114" s="14" t="s">
        <v>9274</v>
      </c>
      <c r="I6114" s="14">
        <v>0.737</v>
      </c>
      <c r="J6114" s="14">
        <v>0.802</v>
      </c>
      <c r="K6114" s="14">
        <v>0.8724359933935271</v>
      </c>
      <c r="L6114" s="14">
        <v>0.0878</v>
      </c>
      <c r="M6114" s="14">
        <v>0.468</v>
      </c>
      <c r="N6114" s="14">
        <v>0.0</v>
      </c>
      <c r="O6114" s="14">
        <v>0.0931</v>
      </c>
      <c r="P6114" s="14">
        <v>0.682</v>
      </c>
      <c r="Q6114" s="14">
        <v>144.01</v>
      </c>
      <c r="R6114" s="14">
        <v>0.0</v>
      </c>
      <c r="S6114" s="14">
        <v>1.0</v>
      </c>
      <c r="T6114" s="14" t="s">
        <v>103</v>
      </c>
      <c r="U6114" s="14" t="s">
        <v>35</v>
      </c>
      <c r="V6114" s="16" t="s">
        <v>407</v>
      </c>
      <c r="W6114" s="17" t="s">
        <v>185</v>
      </c>
    </row>
    <row r="6115" ht="15.75" customHeight="1">
      <c r="A6115" s="14" t="s">
        <v>24559</v>
      </c>
      <c r="B6115" s="14" t="s">
        <v>24560</v>
      </c>
      <c r="C6115" s="14">
        <v>2003.0</v>
      </c>
      <c r="D6115" s="14">
        <v>80.0</v>
      </c>
      <c r="E6115" s="14">
        <v>151666.0</v>
      </c>
      <c r="F6115" s="14" t="s">
        <v>24561</v>
      </c>
      <c r="G6115" s="14" t="s">
        <v>24562</v>
      </c>
      <c r="H6115" s="14" t="s">
        <v>24563</v>
      </c>
      <c r="I6115" s="14">
        <v>0.815</v>
      </c>
      <c r="J6115" s="14">
        <v>0.856</v>
      </c>
      <c r="K6115" s="14">
        <v>0.8926699890725158</v>
      </c>
      <c r="L6115" s="14">
        <v>0.122</v>
      </c>
      <c r="M6115" s="14">
        <v>0.4</v>
      </c>
      <c r="N6115" s="14">
        <v>8.34E-5</v>
      </c>
      <c r="O6115" s="14">
        <v>0.244</v>
      </c>
      <c r="P6115" s="14">
        <v>0.872</v>
      </c>
      <c r="Q6115" s="14">
        <v>92.0</v>
      </c>
      <c r="R6115" s="14">
        <v>1.0</v>
      </c>
      <c r="S6115" s="14">
        <v>0.0</v>
      </c>
      <c r="T6115" s="14" t="s">
        <v>1264</v>
      </c>
      <c r="U6115" s="14" t="s">
        <v>35</v>
      </c>
      <c r="V6115" s="16" t="s">
        <v>560</v>
      </c>
      <c r="W6115" s="17" t="s">
        <v>185</v>
      </c>
    </row>
    <row r="6116" ht="15.75" customHeight="1">
      <c r="A6116" s="14" t="s">
        <v>13760</v>
      </c>
      <c r="B6116" s="14" t="s">
        <v>13761</v>
      </c>
      <c r="C6116" s="14">
        <v>1999.0</v>
      </c>
      <c r="D6116" s="14">
        <v>80.0</v>
      </c>
      <c r="E6116" s="14">
        <v>218360.0</v>
      </c>
      <c r="F6116" s="14" t="s">
        <v>7377</v>
      </c>
      <c r="G6116" s="14" t="s">
        <v>13764</v>
      </c>
      <c r="H6116" s="14" t="s">
        <v>13765</v>
      </c>
      <c r="I6116" s="14">
        <v>0.725</v>
      </c>
      <c r="J6116" s="14">
        <v>0.583</v>
      </c>
      <c r="K6116" s="14">
        <v>0.7618334652158829</v>
      </c>
      <c r="L6116" s="14">
        <v>0.0427</v>
      </c>
      <c r="M6116" s="14">
        <v>0.3</v>
      </c>
      <c r="N6116" s="14">
        <v>2.38E-4</v>
      </c>
      <c r="O6116" s="14">
        <v>0.0665</v>
      </c>
      <c r="P6116" s="14">
        <v>0.762</v>
      </c>
      <c r="Q6116" s="14">
        <v>79.98</v>
      </c>
      <c r="R6116" s="14">
        <v>1.0</v>
      </c>
      <c r="S6116" s="14">
        <v>0.0</v>
      </c>
      <c r="T6116" s="14" t="s">
        <v>103</v>
      </c>
      <c r="U6116" s="14" t="s">
        <v>35</v>
      </c>
      <c r="V6116" s="16" t="s">
        <v>181</v>
      </c>
      <c r="W6116" s="17" t="s">
        <v>185</v>
      </c>
    </row>
    <row r="6117" ht="15.75" customHeight="1">
      <c r="A6117" s="14" t="s">
        <v>13767</v>
      </c>
      <c r="B6117" s="14" t="s">
        <v>13768</v>
      </c>
      <c r="C6117" s="14">
        <v>1995.0</v>
      </c>
      <c r="D6117" s="14">
        <v>80.0</v>
      </c>
      <c r="E6117" s="14">
        <v>221226.0</v>
      </c>
      <c r="F6117" s="14" t="s">
        <v>13770</v>
      </c>
      <c r="G6117" s="14" t="s">
        <v>13771</v>
      </c>
      <c r="H6117" s="14" t="s">
        <v>13768</v>
      </c>
      <c r="I6117" s="14">
        <v>0.676</v>
      </c>
      <c r="J6117" s="14">
        <v>0.618</v>
      </c>
      <c r="K6117" s="14">
        <v>0.7822599619108451</v>
      </c>
      <c r="L6117" s="14">
        <v>0.046</v>
      </c>
      <c r="M6117" s="14">
        <v>0.0361</v>
      </c>
      <c r="N6117" s="14">
        <v>0.0</v>
      </c>
      <c r="O6117" s="14">
        <v>0.199</v>
      </c>
      <c r="P6117" s="14">
        <v>0.899</v>
      </c>
      <c r="Q6117" s="14">
        <v>173.96</v>
      </c>
      <c r="R6117" s="14">
        <v>6.0</v>
      </c>
      <c r="S6117" s="14">
        <v>0.0</v>
      </c>
      <c r="T6117" s="14" t="s">
        <v>103</v>
      </c>
      <c r="U6117" s="14" t="s">
        <v>35</v>
      </c>
      <c r="V6117" s="16" t="s">
        <v>560</v>
      </c>
      <c r="W6117" s="17" t="s">
        <v>185</v>
      </c>
    </row>
    <row r="6118" ht="15.75" customHeight="1">
      <c r="A6118" s="14" t="s">
        <v>13773</v>
      </c>
      <c r="B6118" s="14" t="s">
        <v>13774</v>
      </c>
      <c r="C6118" s="14">
        <v>1975.0</v>
      </c>
      <c r="D6118" s="14">
        <v>80.0</v>
      </c>
      <c r="E6118" s="14">
        <v>213266.0</v>
      </c>
      <c r="F6118" s="14" t="s">
        <v>1267</v>
      </c>
      <c r="G6118" s="14" t="s">
        <v>12809</v>
      </c>
      <c r="H6118" s="14" t="s">
        <v>13778</v>
      </c>
      <c r="I6118" s="14">
        <v>0.749</v>
      </c>
      <c r="J6118" s="14">
        <v>0.748</v>
      </c>
      <c r="K6118" s="14">
        <v>0.8245246294179085</v>
      </c>
      <c r="L6118" s="14">
        <v>0.0323</v>
      </c>
      <c r="M6118" s="14">
        <v>0.295</v>
      </c>
      <c r="N6118" s="14">
        <v>4.43E-4</v>
      </c>
      <c r="O6118" s="14">
        <v>0.469</v>
      </c>
      <c r="P6118" s="14">
        <v>0.827</v>
      </c>
      <c r="Q6118" s="14">
        <v>137.55</v>
      </c>
      <c r="R6118" s="14">
        <v>2.0</v>
      </c>
      <c r="S6118" s="14">
        <v>1.0</v>
      </c>
      <c r="T6118" s="14" t="s">
        <v>103</v>
      </c>
      <c r="U6118" s="14" t="s">
        <v>35</v>
      </c>
      <c r="V6118" s="16" t="s">
        <v>560</v>
      </c>
      <c r="W6118" s="17" t="s">
        <v>185</v>
      </c>
    </row>
    <row r="6119" ht="15.75" customHeight="1">
      <c r="A6119" s="14" t="s">
        <v>9394</v>
      </c>
      <c r="B6119" s="14" t="s">
        <v>7760</v>
      </c>
      <c r="C6119" s="14">
        <v>1992.0</v>
      </c>
      <c r="D6119" s="14">
        <v>80.0</v>
      </c>
      <c r="E6119" s="14">
        <v>271093.0</v>
      </c>
      <c r="F6119" s="14" t="s">
        <v>9396</v>
      </c>
      <c r="G6119" s="14" t="s">
        <v>9398</v>
      </c>
      <c r="H6119" s="14" t="s">
        <v>9400</v>
      </c>
      <c r="I6119" s="14">
        <v>0.332</v>
      </c>
      <c r="J6119" s="14">
        <v>0.214</v>
      </c>
      <c r="K6119" s="14">
        <v>0.7067353966439216</v>
      </c>
      <c r="L6119" s="14">
        <v>0.0349</v>
      </c>
      <c r="M6119" s="14">
        <v>0.845</v>
      </c>
      <c r="N6119" s="14">
        <v>5.62E-6</v>
      </c>
      <c r="O6119" s="14">
        <v>0.0839</v>
      </c>
      <c r="P6119" s="14">
        <v>0.11</v>
      </c>
      <c r="Q6119" s="14">
        <v>67.53</v>
      </c>
      <c r="R6119" s="14">
        <v>4.0</v>
      </c>
      <c r="S6119" s="14">
        <v>1.0</v>
      </c>
      <c r="T6119" s="14" t="s">
        <v>103</v>
      </c>
      <c r="U6119" s="14" t="s">
        <v>68</v>
      </c>
      <c r="V6119" s="16" t="s">
        <v>58</v>
      </c>
      <c r="W6119" s="17" t="s">
        <v>251</v>
      </c>
    </row>
    <row r="6120" ht="15.75" customHeight="1">
      <c r="A6120" s="14" t="s">
        <v>9401</v>
      </c>
      <c r="B6120" s="14" t="s">
        <v>9402</v>
      </c>
      <c r="C6120" s="14">
        <v>1987.0</v>
      </c>
      <c r="D6120" s="14">
        <v>80.0</v>
      </c>
      <c r="E6120" s="14">
        <v>269906.0</v>
      </c>
      <c r="F6120" s="14" t="s">
        <v>9405</v>
      </c>
      <c r="G6120" s="14" t="s">
        <v>9406</v>
      </c>
      <c r="H6120" s="14" t="s">
        <v>9407</v>
      </c>
      <c r="I6120" s="14">
        <v>0.316</v>
      </c>
      <c r="J6120" s="14">
        <v>0.484</v>
      </c>
      <c r="K6120" s="14">
        <v>0.7796291146925411</v>
      </c>
      <c r="L6120" s="14">
        <v>0.0308</v>
      </c>
      <c r="M6120" s="14">
        <v>3.34E-4</v>
      </c>
      <c r="N6120" s="14">
        <v>0.00445</v>
      </c>
      <c r="O6120" s="14">
        <v>0.0912</v>
      </c>
      <c r="P6120" s="14">
        <v>0.299</v>
      </c>
      <c r="Q6120" s="14">
        <v>117.36</v>
      </c>
      <c r="R6120" s="14">
        <v>9.0</v>
      </c>
      <c r="S6120" s="14">
        <v>0.0</v>
      </c>
      <c r="T6120" s="14" t="s">
        <v>103</v>
      </c>
      <c r="U6120" s="14" t="s">
        <v>68</v>
      </c>
      <c r="V6120" s="16" t="s">
        <v>36</v>
      </c>
      <c r="W6120" s="17" t="s">
        <v>251</v>
      </c>
    </row>
    <row r="6121" ht="15.75" customHeight="1">
      <c r="A6121" s="14" t="s">
        <v>24564</v>
      </c>
      <c r="B6121" s="14" t="s">
        <v>24565</v>
      </c>
      <c r="C6121" s="14">
        <v>2014.0</v>
      </c>
      <c r="D6121" s="14">
        <v>80.0</v>
      </c>
      <c r="E6121" s="14">
        <v>242920.0</v>
      </c>
      <c r="F6121" s="14" t="s">
        <v>8568</v>
      </c>
      <c r="G6121" s="14" t="s">
        <v>8569</v>
      </c>
      <c r="H6121" s="14" t="s">
        <v>24566</v>
      </c>
      <c r="I6121" s="14">
        <v>0.6567054320987653</v>
      </c>
      <c r="J6121" s="14">
        <v>0.6703844999999999</v>
      </c>
      <c r="K6121" s="14">
        <v>0.8136264709055699</v>
      </c>
      <c r="L6121" s="14">
        <v>0.08138265432098765</v>
      </c>
      <c r="M6121" s="14">
        <v>0.2693400896296296</v>
      </c>
      <c r="N6121" s="14">
        <v>0.05448885008024692</v>
      </c>
      <c r="O6121" s="14">
        <v>0.1911505555555556</v>
      </c>
      <c r="P6121" s="14">
        <v>0.6187672839506173</v>
      </c>
      <c r="Q6121" s="14">
        <v>120.71</v>
      </c>
      <c r="R6121" s="14">
        <v>5.0</v>
      </c>
      <c r="S6121" s="14">
        <v>1.0</v>
      </c>
      <c r="T6121" s="14" t="s">
        <v>1264</v>
      </c>
      <c r="U6121" s="14" t="s">
        <v>94</v>
      </c>
      <c r="V6121" s="16" t="s">
        <v>407</v>
      </c>
      <c r="W6121" s="17" t="s">
        <v>185</v>
      </c>
    </row>
    <row r="6122" ht="15.75" customHeight="1">
      <c r="A6122" s="14" t="s">
        <v>9410</v>
      </c>
      <c r="B6122" s="14" t="s">
        <v>9411</v>
      </c>
      <c r="C6122" s="14">
        <v>1995.0</v>
      </c>
      <c r="D6122" s="14">
        <v>80.0</v>
      </c>
      <c r="E6122" s="14">
        <v>193000.0</v>
      </c>
      <c r="F6122" s="14" t="s">
        <v>8509</v>
      </c>
      <c r="G6122" s="14" t="s">
        <v>5290</v>
      </c>
      <c r="H6122" s="14" t="s">
        <v>9414</v>
      </c>
      <c r="I6122" s="14">
        <v>0.559</v>
      </c>
      <c r="J6122" s="14">
        <v>0.543</v>
      </c>
      <c r="K6122" s="14">
        <v>0.858362030225689</v>
      </c>
      <c r="L6122" s="14">
        <v>0.302</v>
      </c>
      <c r="M6122" s="14">
        <v>0.00133</v>
      </c>
      <c r="N6122" s="14">
        <v>2.0E-5</v>
      </c>
      <c r="O6122" s="14">
        <v>0.0577</v>
      </c>
      <c r="P6122" s="14">
        <v>0.337</v>
      </c>
      <c r="Q6122" s="14">
        <v>75.96</v>
      </c>
      <c r="R6122" s="14">
        <v>1.0</v>
      </c>
      <c r="S6122" s="14">
        <v>1.0</v>
      </c>
      <c r="T6122" s="14" t="s">
        <v>103</v>
      </c>
      <c r="U6122" s="14" t="s">
        <v>94</v>
      </c>
      <c r="V6122" s="16" t="s">
        <v>45</v>
      </c>
      <c r="W6122" s="17" t="s">
        <v>251</v>
      </c>
    </row>
    <row r="6123" ht="15.75" customHeight="1">
      <c r="A6123" s="14" t="s">
        <v>24567</v>
      </c>
      <c r="B6123" s="14" t="s">
        <v>24568</v>
      </c>
      <c r="C6123" s="14">
        <v>2003.0</v>
      </c>
      <c r="D6123" s="14">
        <v>80.0</v>
      </c>
      <c r="E6123" s="14">
        <v>236133.0</v>
      </c>
      <c r="F6123" s="14" t="s">
        <v>24569</v>
      </c>
      <c r="G6123" s="14" t="s">
        <v>7460</v>
      </c>
      <c r="H6123" s="14" t="s">
        <v>24570</v>
      </c>
      <c r="I6123" s="14">
        <v>0.646</v>
      </c>
      <c r="J6123" s="14">
        <v>0.77</v>
      </c>
      <c r="K6123" s="14">
        <v>0.8334010651544628</v>
      </c>
      <c r="L6123" s="14">
        <v>0.226</v>
      </c>
      <c r="M6123" s="14">
        <v>0.00249</v>
      </c>
      <c r="N6123" s="14">
        <v>0.0</v>
      </c>
      <c r="O6123" s="14">
        <v>0.0715</v>
      </c>
      <c r="P6123" s="14">
        <v>0.681</v>
      </c>
      <c r="Q6123" s="14">
        <v>99.16</v>
      </c>
      <c r="R6123" s="14">
        <v>2.0</v>
      </c>
      <c r="S6123" s="14">
        <v>0.0</v>
      </c>
      <c r="T6123" s="14" t="s">
        <v>103</v>
      </c>
      <c r="U6123" s="14" t="s">
        <v>94</v>
      </c>
      <c r="V6123" s="16" t="s">
        <v>407</v>
      </c>
      <c r="W6123" s="17" t="s">
        <v>185</v>
      </c>
    </row>
    <row r="6124" ht="15.75" customHeight="1">
      <c r="A6124" s="14" t="s">
        <v>24571</v>
      </c>
      <c r="B6124" s="14" t="s">
        <v>9422</v>
      </c>
      <c r="C6124" s="14">
        <v>2006.0</v>
      </c>
      <c r="D6124" s="14">
        <v>80.0</v>
      </c>
      <c r="E6124" s="14">
        <v>238920.0</v>
      </c>
      <c r="F6124" s="14" t="s">
        <v>10548</v>
      </c>
      <c r="G6124" s="14" t="s">
        <v>8510</v>
      </c>
      <c r="H6124" s="14" t="s">
        <v>24572</v>
      </c>
      <c r="I6124" s="14">
        <v>0.677</v>
      </c>
      <c r="J6124" s="14">
        <v>0.671</v>
      </c>
      <c r="K6124" s="14">
        <v>0.8695698671556998</v>
      </c>
      <c r="L6124" s="14">
        <v>0.0361</v>
      </c>
      <c r="M6124" s="14">
        <v>0.004</v>
      </c>
      <c r="N6124" s="14">
        <v>5.07E-5</v>
      </c>
      <c r="O6124" s="14">
        <v>0.413</v>
      </c>
      <c r="P6124" s="14">
        <v>0.527</v>
      </c>
      <c r="Q6124" s="14">
        <v>137.05</v>
      </c>
      <c r="R6124" s="14">
        <v>7.0</v>
      </c>
      <c r="S6124" s="14">
        <v>1.0</v>
      </c>
      <c r="T6124" s="14" t="s">
        <v>103</v>
      </c>
      <c r="U6124" s="14" t="s">
        <v>94</v>
      </c>
      <c r="V6124" s="16" t="s">
        <v>333</v>
      </c>
      <c r="W6124" s="17" t="s">
        <v>185</v>
      </c>
    </row>
    <row r="6125" ht="15.75" customHeight="1">
      <c r="A6125" s="14" t="s">
        <v>13779</v>
      </c>
      <c r="B6125" s="14" t="s">
        <v>13780</v>
      </c>
      <c r="C6125" s="14">
        <v>2022.0</v>
      </c>
      <c r="D6125" s="14">
        <v>81.0</v>
      </c>
      <c r="E6125" s="14">
        <v>148485.0</v>
      </c>
      <c r="F6125" s="14" t="s">
        <v>3108</v>
      </c>
      <c r="G6125" s="14" t="s">
        <v>3109</v>
      </c>
      <c r="H6125" s="14" t="s">
        <v>13781</v>
      </c>
      <c r="I6125" s="14">
        <v>0.704</v>
      </c>
      <c r="J6125" s="14">
        <v>0.797</v>
      </c>
      <c r="K6125" s="14">
        <v>0.847710307341824</v>
      </c>
      <c r="L6125" s="14">
        <v>0.0475</v>
      </c>
      <c r="M6125" s="14">
        <v>0.0826</v>
      </c>
      <c r="N6125" s="14">
        <v>7.45E-4</v>
      </c>
      <c r="O6125" s="14">
        <v>0.0546</v>
      </c>
      <c r="P6125" s="14">
        <v>0.825</v>
      </c>
      <c r="Q6125" s="14">
        <v>139.994</v>
      </c>
      <c r="R6125" s="14">
        <v>0.0</v>
      </c>
      <c r="S6125" s="14">
        <v>1.0</v>
      </c>
      <c r="T6125" s="14" t="s">
        <v>103</v>
      </c>
      <c r="U6125" s="14" t="s">
        <v>35</v>
      </c>
      <c r="V6125" s="16" t="s">
        <v>560</v>
      </c>
      <c r="W6125" s="17" t="s">
        <v>185</v>
      </c>
    </row>
    <row r="6126" ht="15.75" customHeight="1">
      <c r="A6126" s="14" t="s">
        <v>9419</v>
      </c>
      <c r="B6126" s="14" t="s">
        <v>9420</v>
      </c>
      <c r="C6126" s="14">
        <v>2022.0</v>
      </c>
      <c r="D6126" s="14">
        <v>81.0</v>
      </c>
      <c r="E6126" s="14">
        <v>153946.0</v>
      </c>
      <c r="F6126" s="14" t="s">
        <v>2118</v>
      </c>
      <c r="G6126" s="14" t="s">
        <v>9421</v>
      </c>
      <c r="H6126" s="14" t="s">
        <v>9422</v>
      </c>
      <c r="I6126" s="14">
        <v>0.644</v>
      </c>
      <c r="J6126" s="14">
        <v>0.735</v>
      </c>
      <c r="K6126" s="14">
        <v>0.8515603276612933</v>
      </c>
      <c r="L6126" s="14">
        <v>0.0391</v>
      </c>
      <c r="M6126" s="14">
        <v>0.0521</v>
      </c>
      <c r="N6126" s="14">
        <v>0.144</v>
      </c>
      <c r="O6126" s="14">
        <v>0.161</v>
      </c>
      <c r="P6126" s="14">
        <v>0.418</v>
      </c>
      <c r="Q6126" s="14">
        <v>88.98</v>
      </c>
      <c r="R6126" s="14">
        <v>8.0</v>
      </c>
      <c r="S6126" s="14">
        <v>1.0</v>
      </c>
      <c r="T6126" s="14" t="s">
        <v>103</v>
      </c>
      <c r="U6126" s="14" t="s">
        <v>94</v>
      </c>
      <c r="V6126" s="16" t="s">
        <v>54</v>
      </c>
      <c r="W6126" s="17" t="s">
        <v>251</v>
      </c>
    </row>
    <row r="6127" ht="15.75" customHeight="1">
      <c r="A6127" s="14" t="s">
        <v>13784</v>
      </c>
      <c r="B6127" s="14" t="s">
        <v>13785</v>
      </c>
      <c r="C6127" s="14">
        <v>2012.0</v>
      </c>
      <c r="D6127" s="14">
        <v>81.0</v>
      </c>
      <c r="E6127" s="14">
        <v>193400.0</v>
      </c>
      <c r="F6127" s="14" t="s">
        <v>8592</v>
      </c>
      <c r="G6127" s="14" t="s">
        <v>13787</v>
      </c>
      <c r="H6127" s="14" t="s">
        <v>13790</v>
      </c>
      <c r="I6127" s="14">
        <v>0.782</v>
      </c>
      <c r="J6127" s="14">
        <v>0.58</v>
      </c>
      <c r="K6127" s="14">
        <v>0.8344277372396547</v>
      </c>
      <c r="L6127" s="14">
        <v>0.0407</v>
      </c>
      <c r="M6127" s="14">
        <v>0.0114</v>
      </c>
      <c r="N6127" s="14">
        <v>2.28E-6</v>
      </c>
      <c r="O6127" s="14">
        <v>0.108</v>
      </c>
      <c r="P6127" s="14">
        <v>0.66</v>
      </c>
      <c r="Q6127" s="14">
        <v>120.021</v>
      </c>
      <c r="R6127" s="14">
        <v>7.0</v>
      </c>
      <c r="S6127" s="14">
        <v>1.0</v>
      </c>
      <c r="T6127" s="14" t="s">
        <v>103</v>
      </c>
      <c r="U6127" s="14" t="s">
        <v>68</v>
      </c>
      <c r="V6127" s="16" t="s">
        <v>407</v>
      </c>
      <c r="W6127" s="17" t="s">
        <v>185</v>
      </c>
    </row>
    <row r="6128" ht="15.75" customHeight="1">
      <c r="A6128" s="14" t="s">
        <v>24573</v>
      </c>
      <c r="B6128" s="14" t="s">
        <v>24574</v>
      </c>
      <c r="C6128" s="14">
        <v>2024.0</v>
      </c>
      <c r="D6128" s="14">
        <v>81.0</v>
      </c>
      <c r="E6128" s="14">
        <v>230513.0</v>
      </c>
      <c r="F6128" s="14" t="s">
        <v>24388</v>
      </c>
      <c r="G6128" s="14" t="s">
        <v>24389</v>
      </c>
      <c r="H6128" s="14" t="s">
        <v>24574</v>
      </c>
      <c r="I6128" s="14">
        <v>0.725</v>
      </c>
      <c r="J6128" s="14">
        <v>0.681</v>
      </c>
      <c r="K6128" s="14">
        <v>0.8616131584954632</v>
      </c>
      <c r="L6128" s="14">
        <v>0.0376</v>
      </c>
      <c r="M6128" s="14">
        <v>0.318</v>
      </c>
      <c r="N6128" s="14">
        <v>0.0</v>
      </c>
      <c r="O6128" s="14">
        <v>0.107</v>
      </c>
      <c r="P6128" s="14">
        <v>0.762</v>
      </c>
      <c r="Q6128" s="14">
        <v>99.998</v>
      </c>
      <c r="R6128" s="14">
        <v>8.0</v>
      </c>
      <c r="S6128" s="14">
        <v>0.0</v>
      </c>
      <c r="T6128" s="14" t="s">
        <v>1264</v>
      </c>
      <c r="U6128" s="14" t="s">
        <v>35</v>
      </c>
      <c r="V6128" s="16" t="s">
        <v>181</v>
      </c>
      <c r="W6128" s="17" t="s">
        <v>185</v>
      </c>
    </row>
    <row r="6129" ht="15.75" customHeight="1">
      <c r="A6129" s="14" t="s">
        <v>24575</v>
      </c>
      <c r="B6129" s="14" t="s">
        <v>24576</v>
      </c>
      <c r="C6129" s="14">
        <v>2014.0</v>
      </c>
      <c r="D6129" s="14">
        <v>81.0</v>
      </c>
      <c r="E6129" s="14">
        <v>250640.0</v>
      </c>
      <c r="F6129" s="14" t="s">
        <v>22248</v>
      </c>
      <c r="G6129" s="14" t="s">
        <v>22249</v>
      </c>
      <c r="H6129" s="14" t="s">
        <v>23144</v>
      </c>
      <c r="I6129" s="14">
        <v>0.843</v>
      </c>
      <c r="J6129" s="14">
        <v>0.729</v>
      </c>
      <c r="K6129" s="14">
        <v>0.8967552884115083</v>
      </c>
      <c r="L6129" s="14">
        <v>0.0374</v>
      </c>
      <c r="M6129" s="14">
        <v>0.401</v>
      </c>
      <c r="N6129" s="14">
        <v>1.2E-6</v>
      </c>
      <c r="O6129" s="14">
        <v>0.206</v>
      </c>
      <c r="P6129" s="14">
        <v>0.903</v>
      </c>
      <c r="Q6129" s="14">
        <v>123.046</v>
      </c>
      <c r="R6129" s="14">
        <v>6.0</v>
      </c>
      <c r="S6129" s="14">
        <v>0.0</v>
      </c>
      <c r="T6129" s="14" t="s">
        <v>1264</v>
      </c>
      <c r="U6129" s="14" t="s">
        <v>35</v>
      </c>
      <c r="V6129" s="16" t="s">
        <v>819</v>
      </c>
      <c r="W6129" s="17" t="s">
        <v>185</v>
      </c>
    </row>
    <row r="6130" ht="15.75" customHeight="1">
      <c r="A6130" s="14" t="s">
        <v>24577</v>
      </c>
      <c r="B6130" s="14" t="s">
        <v>24578</v>
      </c>
      <c r="C6130" s="14">
        <v>2024.0</v>
      </c>
      <c r="D6130" s="14">
        <v>81.0</v>
      </c>
      <c r="E6130" s="14">
        <v>152078.0</v>
      </c>
      <c r="F6130" s="14" t="s">
        <v>13986</v>
      </c>
      <c r="G6130" s="14" t="s">
        <v>13987</v>
      </c>
      <c r="H6130" s="14" t="s">
        <v>23912</v>
      </c>
      <c r="I6130" s="14">
        <v>0.76</v>
      </c>
      <c r="J6130" s="14">
        <v>0.747</v>
      </c>
      <c r="K6130" s="14">
        <v>0.8657626248397802</v>
      </c>
      <c r="L6130" s="14">
        <v>0.0282</v>
      </c>
      <c r="M6130" s="14">
        <v>0.0675</v>
      </c>
      <c r="N6130" s="14">
        <v>2.73E-6</v>
      </c>
      <c r="O6130" s="14">
        <v>0.309</v>
      </c>
      <c r="P6130" s="14">
        <v>0.884</v>
      </c>
      <c r="Q6130" s="14">
        <v>128.912</v>
      </c>
      <c r="R6130" s="14">
        <v>0.0</v>
      </c>
      <c r="S6130" s="14">
        <v>0.0</v>
      </c>
      <c r="T6130" s="14" t="s">
        <v>1264</v>
      </c>
      <c r="U6130" s="14" t="s">
        <v>35</v>
      </c>
      <c r="V6130" s="16" t="s">
        <v>560</v>
      </c>
      <c r="W6130" s="17" t="s">
        <v>185</v>
      </c>
    </row>
    <row r="6131" ht="15.75" customHeight="1">
      <c r="A6131" s="14" t="s">
        <v>9427</v>
      </c>
      <c r="B6131" s="14" t="s">
        <v>9428</v>
      </c>
      <c r="C6131" s="14">
        <v>1982.0</v>
      </c>
      <c r="D6131" s="14">
        <v>81.0</v>
      </c>
      <c r="E6131" s="14">
        <v>248440.0</v>
      </c>
      <c r="F6131" s="14" t="s">
        <v>7815</v>
      </c>
      <c r="G6131" s="14" t="s">
        <v>7419</v>
      </c>
      <c r="H6131" s="14" t="s">
        <v>9429</v>
      </c>
      <c r="I6131" s="14">
        <v>0.671</v>
      </c>
      <c r="J6131" s="14">
        <v>0.712</v>
      </c>
      <c r="K6131" s="14">
        <v>0.8073278719909456</v>
      </c>
      <c r="L6131" s="14">
        <v>0.0476</v>
      </c>
      <c r="M6131" s="14">
        <v>0.429</v>
      </c>
      <c r="N6131" s="14">
        <v>0.0</v>
      </c>
      <c r="O6131" s="14">
        <v>0.103</v>
      </c>
      <c r="P6131" s="14">
        <v>0.462</v>
      </c>
      <c r="Q6131" s="14">
        <v>113.805</v>
      </c>
      <c r="R6131" s="14">
        <v>2.0</v>
      </c>
      <c r="S6131" s="14">
        <v>1.0</v>
      </c>
      <c r="T6131" s="14" t="s">
        <v>103</v>
      </c>
      <c r="U6131" s="14" t="s">
        <v>94</v>
      </c>
      <c r="V6131" s="16" t="s">
        <v>54</v>
      </c>
      <c r="W6131" s="17" t="s">
        <v>251</v>
      </c>
    </row>
    <row r="6132" ht="15.75" customHeight="1">
      <c r="A6132" s="14" t="s">
        <v>9432</v>
      </c>
      <c r="B6132" s="14" t="s">
        <v>9433</v>
      </c>
      <c r="C6132" s="14">
        <v>2024.0</v>
      </c>
      <c r="D6132" s="14">
        <v>81.0</v>
      </c>
      <c r="E6132" s="14">
        <v>234895.0</v>
      </c>
      <c r="F6132" s="14" t="s">
        <v>4278</v>
      </c>
      <c r="G6132" s="14" t="s">
        <v>9435</v>
      </c>
      <c r="H6132" s="14" t="s">
        <v>9433</v>
      </c>
      <c r="I6132" s="14">
        <v>0.36</v>
      </c>
      <c r="J6132" s="14">
        <v>0.316</v>
      </c>
      <c r="K6132" s="14">
        <v>0.7615767971945849</v>
      </c>
      <c r="L6132" s="14">
        <v>0.0284</v>
      </c>
      <c r="M6132" s="14">
        <v>0.858</v>
      </c>
      <c r="N6132" s="14">
        <v>2.12E-4</v>
      </c>
      <c r="O6132" s="14">
        <v>0.23</v>
      </c>
      <c r="P6132" s="14">
        <v>0.229</v>
      </c>
      <c r="Q6132" s="14">
        <v>76.844</v>
      </c>
      <c r="R6132" s="14">
        <v>3.0</v>
      </c>
      <c r="S6132" s="14">
        <v>1.0</v>
      </c>
      <c r="T6132" s="14" t="s">
        <v>103</v>
      </c>
      <c r="U6132" s="14" t="s">
        <v>68</v>
      </c>
      <c r="V6132" s="16" t="s">
        <v>36</v>
      </c>
      <c r="W6132" s="17" t="s">
        <v>251</v>
      </c>
    </row>
    <row r="6133" ht="15.75" customHeight="1">
      <c r="A6133" s="14" t="s">
        <v>13793</v>
      </c>
      <c r="B6133" s="14" t="s">
        <v>13794</v>
      </c>
      <c r="C6133" s="14">
        <v>1984.0</v>
      </c>
      <c r="D6133" s="14">
        <v>81.0</v>
      </c>
      <c r="E6133" s="14">
        <v>302413.0</v>
      </c>
      <c r="F6133" s="14" t="s">
        <v>13124</v>
      </c>
      <c r="G6133" s="14" t="s">
        <v>13795</v>
      </c>
      <c r="H6133" s="14" t="s">
        <v>13796</v>
      </c>
      <c r="I6133" s="14">
        <v>0.685</v>
      </c>
      <c r="J6133" s="14">
        <v>0.584</v>
      </c>
      <c r="K6133" s="14">
        <v>0.7474172780196476</v>
      </c>
      <c r="L6133" s="14">
        <v>0.0276</v>
      </c>
      <c r="M6133" s="14">
        <v>0.29</v>
      </c>
      <c r="N6133" s="14">
        <v>0.01</v>
      </c>
      <c r="O6133" s="14">
        <v>0.124</v>
      </c>
      <c r="P6133" s="14">
        <v>0.94</v>
      </c>
      <c r="Q6133" s="14">
        <v>134.55</v>
      </c>
      <c r="R6133" s="14">
        <v>5.0</v>
      </c>
      <c r="S6133" s="14">
        <v>0.0</v>
      </c>
      <c r="T6133" s="14" t="s">
        <v>103</v>
      </c>
      <c r="U6133" s="14" t="s">
        <v>35</v>
      </c>
      <c r="V6133" s="16" t="s">
        <v>819</v>
      </c>
      <c r="W6133" s="17" t="s">
        <v>185</v>
      </c>
    </row>
    <row r="6134" ht="15.75" customHeight="1">
      <c r="A6134" s="14" t="s">
        <v>13798</v>
      </c>
      <c r="B6134" s="14" t="s">
        <v>13799</v>
      </c>
      <c r="C6134" s="14">
        <v>2000.0</v>
      </c>
      <c r="D6134" s="14">
        <v>81.0</v>
      </c>
      <c r="E6134" s="14">
        <v>214883.0</v>
      </c>
      <c r="F6134" s="14" t="s">
        <v>2097</v>
      </c>
      <c r="G6134" s="14" t="s">
        <v>13800</v>
      </c>
      <c r="H6134" s="14" t="s">
        <v>13801</v>
      </c>
      <c r="I6134" s="14">
        <v>0.671</v>
      </c>
      <c r="J6134" s="14">
        <v>0.882</v>
      </c>
      <c r="K6134" s="14">
        <v>0.8429619489478117</v>
      </c>
      <c r="L6134" s="14">
        <v>0.0552</v>
      </c>
      <c r="M6134" s="14">
        <v>0.00181</v>
      </c>
      <c r="N6134" s="14">
        <v>0.667</v>
      </c>
      <c r="O6134" s="14">
        <v>0.285</v>
      </c>
      <c r="P6134" s="14">
        <v>0.787</v>
      </c>
      <c r="Q6134" s="14">
        <v>136.96</v>
      </c>
      <c r="R6134" s="14">
        <v>8.0</v>
      </c>
      <c r="S6134" s="14">
        <v>0.0</v>
      </c>
      <c r="T6134" s="14" t="s">
        <v>103</v>
      </c>
      <c r="U6134" s="14" t="s">
        <v>35</v>
      </c>
      <c r="V6134" s="16" t="s">
        <v>181</v>
      </c>
      <c r="W6134" s="17" t="s">
        <v>185</v>
      </c>
    </row>
    <row r="6135" ht="15.75" customHeight="1">
      <c r="A6135" s="14" t="s">
        <v>13804</v>
      </c>
      <c r="B6135" s="14" t="s">
        <v>13805</v>
      </c>
      <c r="C6135" s="14">
        <v>1985.0</v>
      </c>
      <c r="D6135" s="14">
        <v>81.0</v>
      </c>
      <c r="E6135" s="14">
        <v>226333.0</v>
      </c>
      <c r="F6135" s="14" t="s">
        <v>12818</v>
      </c>
      <c r="G6135" s="14" t="s">
        <v>12819</v>
      </c>
      <c r="H6135" s="14" t="s">
        <v>8969</v>
      </c>
      <c r="I6135" s="14">
        <v>0.677</v>
      </c>
      <c r="J6135" s="14">
        <v>0.616</v>
      </c>
      <c r="K6135" s="14">
        <v>0.6787585823224445</v>
      </c>
      <c r="L6135" s="14">
        <v>0.032</v>
      </c>
      <c r="M6135" s="14">
        <v>0.458</v>
      </c>
      <c r="N6135" s="14">
        <v>0.0132</v>
      </c>
      <c r="O6135" s="14">
        <v>0.349</v>
      </c>
      <c r="P6135" s="14">
        <v>0.851</v>
      </c>
      <c r="Q6135" s="14">
        <v>114.22</v>
      </c>
      <c r="R6135" s="14">
        <v>10.0</v>
      </c>
      <c r="S6135" s="14">
        <v>1.0</v>
      </c>
      <c r="T6135" s="14" t="s">
        <v>103</v>
      </c>
      <c r="U6135" s="14" t="s">
        <v>35</v>
      </c>
      <c r="V6135" s="16" t="s">
        <v>560</v>
      </c>
      <c r="W6135" s="17" t="s">
        <v>185</v>
      </c>
    </row>
    <row r="6136" ht="15.75" customHeight="1">
      <c r="A6136" s="14" t="s">
        <v>13810</v>
      </c>
      <c r="B6136" s="14" t="s">
        <v>13812</v>
      </c>
      <c r="C6136" s="14">
        <v>1978.0</v>
      </c>
      <c r="D6136" s="14">
        <v>81.0</v>
      </c>
      <c r="E6136" s="14">
        <v>191946.0</v>
      </c>
      <c r="F6136" s="14" t="s">
        <v>10442</v>
      </c>
      <c r="G6136" s="14" t="s">
        <v>10444</v>
      </c>
      <c r="H6136" s="14" t="s">
        <v>13813</v>
      </c>
      <c r="I6136" s="14">
        <v>0.618</v>
      </c>
      <c r="J6136" s="14">
        <v>0.748</v>
      </c>
      <c r="K6136" s="14">
        <v>0.7840138600563812</v>
      </c>
      <c r="L6136" s="14">
        <v>0.358</v>
      </c>
      <c r="M6136" s="14">
        <v>0.0384</v>
      </c>
      <c r="N6136" s="14">
        <v>4.1E-6</v>
      </c>
      <c r="O6136" s="14">
        <v>0.0473</v>
      </c>
      <c r="P6136" s="14">
        <v>0.663</v>
      </c>
      <c r="Q6136" s="14">
        <v>134.11</v>
      </c>
      <c r="R6136" s="14">
        <v>0.0</v>
      </c>
      <c r="S6136" s="14">
        <v>1.0</v>
      </c>
      <c r="T6136" s="14" t="s">
        <v>103</v>
      </c>
      <c r="U6136" s="14" t="s">
        <v>35</v>
      </c>
      <c r="V6136" s="16" t="s">
        <v>407</v>
      </c>
      <c r="W6136" s="17" t="s">
        <v>185</v>
      </c>
    </row>
    <row r="6137" ht="15.75" customHeight="1">
      <c r="A6137" s="14" t="s">
        <v>13815</v>
      </c>
      <c r="B6137" s="14" t="s">
        <v>11017</v>
      </c>
      <c r="C6137" s="14">
        <v>1981.0</v>
      </c>
      <c r="D6137" s="14">
        <v>81.0</v>
      </c>
      <c r="E6137" s="14">
        <v>153800.0</v>
      </c>
      <c r="F6137" s="14" t="s">
        <v>3132</v>
      </c>
      <c r="G6137" s="14" t="s">
        <v>13816</v>
      </c>
      <c r="H6137" s="14" t="s">
        <v>13817</v>
      </c>
      <c r="I6137" s="14">
        <v>0.5</v>
      </c>
      <c r="J6137" s="14">
        <v>0.501</v>
      </c>
      <c r="K6137" s="14">
        <v>0.7972964301585505</v>
      </c>
      <c r="L6137" s="14">
        <v>0.0376</v>
      </c>
      <c r="M6137" s="14">
        <v>0.462</v>
      </c>
      <c r="N6137" s="14">
        <v>0.0</v>
      </c>
      <c r="O6137" s="14">
        <v>0.26</v>
      </c>
      <c r="P6137" s="14">
        <v>0.623</v>
      </c>
      <c r="Q6137" s="14">
        <v>144.44</v>
      </c>
      <c r="R6137" s="14">
        <v>0.0</v>
      </c>
      <c r="S6137" s="14">
        <v>0.0</v>
      </c>
      <c r="T6137" s="14" t="s">
        <v>103</v>
      </c>
      <c r="U6137" s="14" t="s">
        <v>68</v>
      </c>
      <c r="V6137" s="16" t="s">
        <v>407</v>
      </c>
      <c r="W6137" s="17" t="s">
        <v>185</v>
      </c>
    </row>
    <row r="6138" ht="15.75" customHeight="1">
      <c r="A6138" s="14" t="s">
        <v>11651</v>
      </c>
      <c r="B6138" s="14" t="s">
        <v>11652</v>
      </c>
      <c r="C6138" s="14">
        <v>1976.0</v>
      </c>
      <c r="D6138" s="14">
        <v>81.0</v>
      </c>
      <c r="E6138" s="14">
        <v>285133.0</v>
      </c>
      <c r="F6138" s="14" t="s">
        <v>11653</v>
      </c>
      <c r="G6138" s="14" t="s">
        <v>11654</v>
      </c>
      <c r="H6138" s="14" t="s">
        <v>11654</v>
      </c>
      <c r="I6138" s="14">
        <v>0.377</v>
      </c>
      <c r="J6138" s="14">
        <v>0.681</v>
      </c>
      <c r="K6138" s="14">
        <v>0.8025367355933837</v>
      </c>
      <c r="L6138" s="14">
        <v>0.0298</v>
      </c>
      <c r="M6138" s="14">
        <v>8.8E-4</v>
      </c>
      <c r="N6138" s="14">
        <v>0.0023</v>
      </c>
      <c r="O6138" s="14">
        <v>0.0504</v>
      </c>
      <c r="P6138" s="14">
        <v>0.285</v>
      </c>
      <c r="Q6138" s="14">
        <v>108.79</v>
      </c>
      <c r="R6138" s="14">
        <v>7.0</v>
      </c>
      <c r="S6138" s="14">
        <v>1.0</v>
      </c>
      <c r="T6138" s="14" t="s">
        <v>7448</v>
      </c>
      <c r="U6138" s="14" t="s">
        <v>35</v>
      </c>
      <c r="V6138" s="16" t="s">
        <v>36</v>
      </c>
      <c r="W6138" s="17" t="s">
        <v>251</v>
      </c>
    </row>
    <row r="6139" ht="15.75" customHeight="1">
      <c r="A6139" s="14" t="s">
        <v>13820</v>
      </c>
      <c r="B6139" s="14" t="s">
        <v>9585</v>
      </c>
      <c r="C6139" s="14">
        <v>1997.0</v>
      </c>
      <c r="D6139" s="14">
        <v>81.0</v>
      </c>
      <c r="E6139" s="14">
        <v>244666.0</v>
      </c>
      <c r="F6139" s="14" t="s">
        <v>150</v>
      </c>
      <c r="G6139" s="14" t="s">
        <v>13823</v>
      </c>
      <c r="H6139" s="14" t="s">
        <v>13824</v>
      </c>
      <c r="I6139" s="14">
        <v>0.575</v>
      </c>
      <c r="J6139" s="14">
        <v>0.886</v>
      </c>
      <c r="K6139" s="14">
        <v>0.863645113664072</v>
      </c>
      <c r="L6139" s="14">
        <v>0.034</v>
      </c>
      <c r="M6139" s="14">
        <v>0.0647</v>
      </c>
      <c r="N6139" s="14">
        <v>1.87E-4</v>
      </c>
      <c r="O6139" s="14">
        <v>0.709</v>
      </c>
      <c r="P6139" s="14">
        <v>0.609</v>
      </c>
      <c r="Q6139" s="14">
        <v>96.31</v>
      </c>
      <c r="R6139" s="14">
        <v>5.0</v>
      </c>
      <c r="S6139" s="14">
        <v>1.0</v>
      </c>
      <c r="T6139" s="14" t="s">
        <v>103</v>
      </c>
      <c r="U6139" s="14" t="s">
        <v>68</v>
      </c>
      <c r="V6139" s="16" t="s">
        <v>407</v>
      </c>
      <c r="W6139" s="17" t="s">
        <v>185</v>
      </c>
    </row>
    <row r="6140" ht="15.75" customHeight="1">
      <c r="A6140" s="14" t="s">
        <v>13826</v>
      </c>
      <c r="B6140" s="14" t="s">
        <v>13827</v>
      </c>
      <c r="C6140" s="14">
        <v>2021.0</v>
      </c>
      <c r="D6140" s="14">
        <v>81.0</v>
      </c>
      <c r="E6140" s="14">
        <v>191013.0</v>
      </c>
      <c r="F6140" s="14" t="s">
        <v>13828</v>
      </c>
      <c r="G6140" s="14" t="s">
        <v>6075</v>
      </c>
      <c r="H6140" s="14" t="s">
        <v>13829</v>
      </c>
      <c r="I6140" s="14">
        <v>0.65</v>
      </c>
      <c r="J6140" s="14">
        <v>0.825</v>
      </c>
      <c r="K6140" s="14">
        <v>0.8751310076171557</v>
      </c>
      <c r="L6140" s="14">
        <v>0.0325</v>
      </c>
      <c r="M6140" s="14">
        <v>0.0215</v>
      </c>
      <c r="N6140" s="14">
        <v>2.44E-5</v>
      </c>
      <c r="O6140" s="14">
        <v>0.0936</v>
      </c>
      <c r="P6140" s="14">
        <v>0.593</v>
      </c>
      <c r="Q6140" s="14">
        <v>118.09</v>
      </c>
      <c r="R6140" s="14">
        <v>0.0</v>
      </c>
      <c r="S6140" s="14">
        <v>1.0</v>
      </c>
      <c r="T6140" s="14" t="s">
        <v>103</v>
      </c>
      <c r="U6140" s="14" t="s">
        <v>68</v>
      </c>
      <c r="V6140" s="16" t="s">
        <v>333</v>
      </c>
      <c r="W6140" s="17" t="s">
        <v>185</v>
      </c>
    </row>
    <row r="6141" ht="15.75" customHeight="1">
      <c r="A6141" s="14" t="s">
        <v>24579</v>
      </c>
      <c r="B6141" s="14" t="s">
        <v>24580</v>
      </c>
      <c r="C6141" s="14">
        <v>2006.0</v>
      </c>
      <c r="D6141" s="14">
        <v>81.0</v>
      </c>
      <c r="E6141" s="14">
        <v>282160.0</v>
      </c>
      <c r="F6141" s="14" t="s">
        <v>24581</v>
      </c>
      <c r="G6141" s="14" t="s">
        <v>4985</v>
      </c>
      <c r="H6141" s="14" t="s">
        <v>24582</v>
      </c>
      <c r="I6141" s="14">
        <v>0.556</v>
      </c>
      <c r="J6141" s="14">
        <v>0.913</v>
      </c>
      <c r="K6141" s="14">
        <v>0.9240048766726413</v>
      </c>
      <c r="L6141" s="14">
        <v>0.0437</v>
      </c>
      <c r="M6141" s="14">
        <v>0.0193</v>
      </c>
      <c r="N6141" s="14">
        <v>8.59E-6</v>
      </c>
      <c r="O6141" s="14">
        <v>0.346</v>
      </c>
      <c r="P6141" s="14">
        <v>0.73</v>
      </c>
      <c r="Q6141" s="14">
        <v>96.18</v>
      </c>
      <c r="R6141" s="14">
        <v>0.0</v>
      </c>
      <c r="S6141" s="14">
        <v>1.0</v>
      </c>
      <c r="T6141" s="14" t="s">
        <v>103</v>
      </c>
      <c r="U6141" s="14" t="s">
        <v>94</v>
      </c>
      <c r="V6141" s="16" t="s">
        <v>181</v>
      </c>
      <c r="W6141" s="17" t="s">
        <v>185</v>
      </c>
    </row>
    <row r="6142" ht="15.75" customHeight="1">
      <c r="A6142" s="14" t="s">
        <v>24583</v>
      </c>
      <c r="B6142" s="14" t="s">
        <v>24584</v>
      </c>
      <c r="C6142" s="14">
        <v>2005.0</v>
      </c>
      <c r="D6142" s="14">
        <v>81.0</v>
      </c>
      <c r="E6142" s="14">
        <v>207626.0</v>
      </c>
      <c r="F6142" s="14" t="s">
        <v>3298</v>
      </c>
      <c r="G6142" s="14" t="s">
        <v>8023</v>
      </c>
      <c r="H6142" s="14" t="s">
        <v>24585</v>
      </c>
      <c r="I6142" s="14">
        <v>0.629</v>
      </c>
      <c r="J6142" s="14">
        <v>0.696</v>
      </c>
      <c r="K6142" s="14">
        <v>0.8553034029718884</v>
      </c>
      <c r="L6142" s="14">
        <v>0.348</v>
      </c>
      <c r="M6142" s="14">
        <v>0.0195</v>
      </c>
      <c r="N6142" s="14">
        <v>0.0</v>
      </c>
      <c r="O6142" s="14">
        <v>0.0554</v>
      </c>
      <c r="P6142" s="14">
        <v>0.623</v>
      </c>
      <c r="Q6142" s="14">
        <v>93.03</v>
      </c>
      <c r="R6142" s="14">
        <v>1.0</v>
      </c>
      <c r="S6142" s="14">
        <v>0.0</v>
      </c>
      <c r="T6142" s="14" t="s">
        <v>103</v>
      </c>
      <c r="U6142" s="14" t="s">
        <v>94</v>
      </c>
      <c r="V6142" s="16" t="s">
        <v>407</v>
      </c>
      <c r="W6142" s="17" t="s">
        <v>185</v>
      </c>
    </row>
    <row r="6143" ht="15.75" customHeight="1">
      <c r="A6143" s="14" t="s">
        <v>9436</v>
      </c>
      <c r="B6143" s="14" t="s">
        <v>9437</v>
      </c>
      <c r="C6143" s="14">
        <v>2005.0</v>
      </c>
      <c r="D6143" s="14">
        <v>81.0</v>
      </c>
      <c r="E6143" s="14">
        <v>337733.0</v>
      </c>
      <c r="F6143" s="14" t="s">
        <v>9440</v>
      </c>
      <c r="G6143" s="14" t="s">
        <v>9441</v>
      </c>
      <c r="H6143" s="14" t="s">
        <v>9442</v>
      </c>
      <c r="I6143" s="14">
        <v>0.649</v>
      </c>
      <c r="J6143" s="14">
        <v>0.647</v>
      </c>
      <c r="K6143" s="14">
        <v>0.8098945522039251</v>
      </c>
      <c r="L6143" s="14">
        <v>0.0452</v>
      </c>
      <c r="M6143" s="14">
        <v>0.0039</v>
      </c>
      <c r="N6143" s="14">
        <v>0.161</v>
      </c>
      <c r="O6143" s="14">
        <v>0.0686</v>
      </c>
      <c r="P6143" s="14">
        <v>0.405</v>
      </c>
      <c r="Q6143" s="14">
        <v>125.02</v>
      </c>
      <c r="R6143" s="14">
        <v>9.0</v>
      </c>
      <c r="S6143" s="14">
        <v>0.0</v>
      </c>
      <c r="T6143" s="14" t="s">
        <v>103</v>
      </c>
      <c r="U6143" s="14" t="s">
        <v>94</v>
      </c>
      <c r="V6143" s="16" t="s">
        <v>54</v>
      </c>
      <c r="W6143" s="17" t="s">
        <v>251</v>
      </c>
    </row>
    <row r="6144" ht="15.75" customHeight="1">
      <c r="A6144" s="14" t="s">
        <v>13831</v>
      </c>
      <c r="B6144" s="14" t="s">
        <v>13832</v>
      </c>
      <c r="C6144" s="14">
        <v>2015.0</v>
      </c>
      <c r="D6144" s="14">
        <v>82.0</v>
      </c>
      <c r="E6144" s="14">
        <v>171573.0</v>
      </c>
      <c r="F6144" s="14" t="s">
        <v>4647</v>
      </c>
      <c r="G6144" s="14" t="s">
        <v>13833</v>
      </c>
      <c r="H6144" s="14" t="s">
        <v>13834</v>
      </c>
      <c r="I6144" s="14">
        <v>0.782</v>
      </c>
      <c r="J6144" s="14">
        <v>0.685</v>
      </c>
      <c r="K6144" s="14">
        <v>0.8410797167916267</v>
      </c>
      <c r="L6144" s="14">
        <v>0.0309</v>
      </c>
      <c r="M6144" s="14">
        <v>0.166</v>
      </c>
      <c r="N6144" s="14">
        <v>1.18E-5</v>
      </c>
      <c r="O6144" s="14">
        <v>0.16</v>
      </c>
      <c r="P6144" s="14">
        <v>0.603</v>
      </c>
      <c r="Q6144" s="14">
        <v>118.02</v>
      </c>
      <c r="R6144" s="14">
        <v>4.0</v>
      </c>
      <c r="S6144" s="14">
        <v>1.0</v>
      </c>
      <c r="T6144" s="14" t="s">
        <v>103</v>
      </c>
      <c r="U6144" s="14" t="s">
        <v>35</v>
      </c>
      <c r="V6144" s="16" t="s">
        <v>407</v>
      </c>
      <c r="W6144" s="17" t="s">
        <v>185</v>
      </c>
    </row>
    <row r="6145" ht="15.75" customHeight="1">
      <c r="A6145" s="14" t="s">
        <v>13837</v>
      </c>
      <c r="B6145" s="14" t="s">
        <v>13840</v>
      </c>
      <c r="C6145" s="14">
        <v>1981.0</v>
      </c>
      <c r="D6145" s="14">
        <v>82.0</v>
      </c>
      <c r="E6145" s="14">
        <v>215933.0</v>
      </c>
      <c r="F6145" s="14" t="s">
        <v>9525</v>
      </c>
      <c r="G6145" s="14" t="s">
        <v>7419</v>
      </c>
      <c r="H6145" s="14" t="s">
        <v>5796</v>
      </c>
      <c r="I6145" s="14">
        <v>0.933</v>
      </c>
      <c r="J6145" s="14">
        <v>0.528</v>
      </c>
      <c r="K6145" s="14">
        <v>0.8360533013745417</v>
      </c>
      <c r="L6145" s="14">
        <v>0.161</v>
      </c>
      <c r="M6145" s="14">
        <v>0.112</v>
      </c>
      <c r="N6145" s="14">
        <v>0.312</v>
      </c>
      <c r="O6145" s="14">
        <v>0.163</v>
      </c>
      <c r="P6145" s="14">
        <v>0.754</v>
      </c>
      <c r="Q6145" s="14">
        <v>109.97</v>
      </c>
      <c r="R6145" s="14">
        <v>5.0</v>
      </c>
      <c r="S6145" s="14">
        <v>0.0</v>
      </c>
      <c r="T6145" s="14" t="s">
        <v>103</v>
      </c>
      <c r="U6145" s="14" t="s">
        <v>35</v>
      </c>
      <c r="V6145" s="16" t="s">
        <v>181</v>
      </c>
      <c r="W6145" s="17" t="s">
        <v>185</v>
      </c>
    </row>
    <row r="6146" ht="15.75" customHeight="1">
      <c r="A6146" s="14" t="s">
        <v>13843</v>
      </c>
      <c r="B6146" s="14" t="s">
        <v>12764</v>
      </c>
      <c r="C6146" s="14">
        <v>2020.0</v>
      </c>
      <c r="D6146" s="14">
        <v>82.0</v>
      </c>
      <c r="E6146" s="14">
        <v>203064.0</v>
      </c>
      <c r="F6146" s="14" t="s">
        <v>1267</v>
      </c>
      <c r="G6146" s="14" t="s">
        <v>2714</v>
      </c>
      <c r="H6146" s="14" t="s">
        <v>9183</v>
      </c>
      <c r="I6146" s="14">
        <v>0.702</v>
      </c>
      <c r="J6146" s="14">
        <v>0.825</v>
      </c>
      <c r="K6146" s="14">
        <v>0.8934827711399594</v>
      </c>
      <c r="L6146" s="14">
        <v>0.0601</v>
      </c>
      <c r="M6146" s="14">
        <v>0.00883</v>
      </c>
      <c r="N6146" s="14">
        <v>0.0</v>
      </c>
      <c r="O6146" s="14">
        <v>0.0674</v>
      </c>
      <c r="P6146" s="14">
        <v>0.915</v>
      </c>
      <c r="Q6146" s="14">
        <v>102.977</v>
      </c>
      <c r="R6146" s="14">
        <v>6.0</v>
      </c>
      <c r="S6146" s="14">
        <v>0.0</v>
      </c>
      <c r="T6146" s="14" t="s">
        <v>103</v>
      </c>
      <c r="U6146" s="14" t="s">
        <v>35</v>
      </c>
      <c r="V6146" s="16" t="s">
        <v>819</v>
      </c>
      <c r="W6146" s="17" t="s">
        <v>185</v>
      </c>
    </row>
    <row r="6147" ht="15.75" customHeight="1">
      <c r="A6147" s="14" t="s">
        <v>13845</v>
      </c>
      <c r="B6147" s="14" t="s">
        <v>13846</v>
      </c>
      <c r="C6147" s="14">
        <v>2020.0</v>
      </c>
      <c r="D6147" s="14">
        <v>82.0</v>
      </c>
      <c r="E6147" s="14">
        <v>160191.0</v>
      </c>
      <c r="F6147" s="14" t="s">
        <v>2584</v>
      </c>
      <c r="G6147" s="14" t="s">
        <v>13847</v>
      </c>
      <c r="H6147" s="14" t="s">
        <v>13848</v>
      </c>
      <c r="I6147" s="14">
        <v>0.653</v>
      </c>
      <c r="J6147" s="14">
        <v>0.524</v>
      </c>
      <c r="K6147" s="14">
        <v>0.7816396808593752</v>
      </c>
      <c r="L6147" s="14">
        <v>0.0502</v>
      </c>
      <c r="M6147" s="14">
        <v>0.112</v>
      </c>
      <c r="N6147" s="14">
        <v>0.0</v>
      </c>
      <c r="O6147" s="14">
        <v>0.203</v>
      </c>
      <c r="P6147" s="14">
        <v>0.553</v>
      </c>
      <c r="Q6147" s="14">
        <v>83.97</v>
      </c>
      <c r="R6147" s="14">
        <v>11.0</v>
      </c>
      <c r="S6147" s="14">
        <v>0.0</v>
      </c>
      <c r="T6147" s="14" t="s">
        <v>103</v>
      </c>
      <c r="U6147" s="14" t="s">
        <v>35</v>
      </c>
      <c r="V6147" s="16" t="s">
        <v>333</v>
      </c>
      <c r="W6147" s="17" t="s">
        <v>185</v>
      </c>
    </row>
    <row r="6148" ht="15.75" customHeight="1">
      <c r="A6148" s="14" t="s">
        <v>9444</v>
      </c>
      <c r="B6148" s="14" t="s">
        <v>9445</v>
      </c>
      <c r="C6148" s="14">
        <v>2016.0</v>
      </c>
      <c r="D6148" s="14">
        <v>82.0</v>
      </c>
      <c r="E6148" s="14">
        <v>208373.0</v>
      </c>
      <c r="F6148" s="14" t="s">
        <v>1267</v>
      </c>
      <c r="G6148" s="14" t="s">
        <v>8618</v>
      </c>
      <c r="H6148" s="14" t="s">
        <v>9445</v>
      </c>
      <c r="I6148" s="14">
        <v>0.533</v>
      </c>
      <c r="J6148" s="14">
        <v>0.869</v>
      </c>
      <c r="K6148" s="14">
        <v>0.8655487348220318</v>
      </c>
      <c r="L6148" s="14">
        <v>0.173</v>
      </c>
      <c r="M6148" s="14">
        <v>0.156</v>
      </c>
      <c r="N6148" s="14">
        <v>0.00538</v>
      </c>
      <c r="O6148" s="14">
        <v>0.136</v>
      </c>
      <c r="P6148" s="14">
        <v>0.425</v>
      </c>
      <c r="Q6148" s="14">
        <v>159.805</v>
      </c>
      <c r="R6148" s="14">
        <v>11.0</v>
      </c>
      <c r="S6148" s="14">
        <v>1.0</v>
      </c>
      <c r="T6148" s="14" t="s">
        <v>103</v>
      </c>
      <c r="U6148" s="14" t="s">
        <v>35</v>
      </c>
      <c r="V6148" s="16" t="s">
        <v>54</v>
      </c>
      <c r="W6148" s="17" t="s">
        <v>251</v>
      </c>
    </row>
    <row r="6149" ht="15.75" customHeight="1">
      <c r="A6149" s="14" t="s">
        <v>13849</v>
      </c>
      <c r="B6149" s="14" t="s">
        <v>13852</v>
      </c>
      <c r="C6149" s="14">
        <v>2015.0</v>
      </c>
      <c r="D6149" s="14">
        <v>82.0</v>
      </c>
      <c r="E6149" s="14">
        <v>205680.0</v>
      </c>
      <c r="F6149" s="14" t="s">
        <v>1267</v>
      </c>
      <c r="G6149" s="14" t="s">
        <v>9349</v>
      </c>
      <c r="H6149" s="14" t="s">
        <v>9571</v>
      </c>
      <c r="I6149" s="14">
        <v>0.845</v>
      </c>
      <c r="J6149" s="14">
        <v>0.567</v>
      </c>
      <c r="K6149" s="14">
        <v>0.8008470044531721</v>
      </c>
      <c r="L6149" s="14">
        <v>0.0956</v>
      </c>
      <c r="M6149" s="14">
        <v>0.59</v>
      </c>
      <c r="N6149" s="14">
        <v>0.00142</v>
      </c>
      <c r="O6149" s="14">
        <v>0.0811</v>
      </c>
      <c r="P6149" s="14">
        <v>0.793</v>
      </c>
      <c r="Q6149" s="14">
        <v>125.02</v>
      </c>
      <c r="R6149" s="14">
        <v>5.0</v>
      </c>
      <c r="S6149" s="14">
        <v>0.0</v>
      </c>
      <c r="T6149" s="14" t="s">
        <v>103</v>
      </c>
      <c r="U6149" s="14" t="s">
        <v>35</v>
      </c>
      <c r="V6149" s="16" t="s">
        <v>181</v>
      </c>
      <c r="W6149" s="17" t="s">
        <v>185</v>
      </c>
    </row>
    <row r="6150" ht="15.75" customHeight="1">
      <c r="A6150" s="14" t="s">
        <v>24586</v>
      </c>
      <c r="B6150" s="14" t="s">
        <v>24587</v>
      </c>
      <c r="C6150" s="14">
        <v>2021.0</v>
      </c>
      <c r="D6150" s="14">
        <v>82.0</v>
      </c>
      <c r="E6150" s="14">
        <v>230746.0</v>
      </c>
      <c r="F6150" s="14" t="s">
        <v>3108</v>
      </c>
      <c r="G6150" s="14" t="s">
        <v>6756</v>
      </c>
      <c r="H6150" s="14" t="s">
        <v>22455</v>
      </c>
      <c r="I6150" s="14">
        <v>0.807</v>
      </c>
      <c r="J6150" s="14">
        <v>0.893</v>
      </c>
      <c r="K6150" s="14">
        <v>0.8943811092145023</v>
      </c>
      <c r="L6150" s="14">
        <v>0.0347</v>
      </c>
      <c r="M6150" s="14">
        <v>0.0451</v>
      </c>
      <c r="N6150" s="14">
        <v>2.79E-5</v>
      </c>
      <c r="O6150" s="14">
        <v>0.366</v>
      </c>
      <c r="P6150" s="14">
        <v>0.537</v>
      </c>
      <c r="Q6150" s="14">
        <v>126.011</v>
      </c>
      <c r="R6150" s="14">
        <v>11.0</v>
      </c>
      <c r="S6150" s="14">
        <v>0.0</v>
      </c>
      <c r="T6150" s="14" t="s">
        <v>103</v>
      </c>
      <c r="U6150" s="14" t="s">
        <v>94</v>
      </c>
      <c r="V6150" s="16" t="s">
        <v>333</v>
      </c>
      <c r="W6150" s="17" t="s">
        <v>185</v>
      </c>
    </row>
    <row r="6151" ht="15.75" customHeight="1">
      <c r="A6151" s="14" t="s">
        <v>13857</v>
      </c>
      <c r="B6151" s="14" t="s">
        <v>13858</v>
      </c>
      <c r="C6151" s="14">
        <v>2025.0</v>
      </c>
      <c r="D6151" s="14">
        <v>82.0</v>
      </c>
      <c r="E6151" s="14">
        <v>180248.0</v>
      </c>
      <c r="F6151" s="14" t="s">
        <v>13859</v>
      </c>
      <c r="G6151" s="14" t="s">
        <v>13860</v>
      </c>
      <c r="H6151" s="14" t="s">
        <v>13858</v>
      </c>
      <c r="I6151" s="14">
        <v>0.772</v>
      </c>
      <c r="J6151" s="14">
        <v>0.714</v>
      </c>
      <c r="K6151" s="14">
        <v>0.8384916475768724</v>
      </c>
      <c r="L6151" s="14">
        <v>0.102</v>
      </c>
      <c r="M6151" s="14">
        <v>0.227</v>
      </c>
      <c r="N6151" s="14">
        <v>0.0</v>
      </c>
      <c r="O6151" s="14">
        <v>0.115</v>
      </c>
      <c r="P6151" s="14">
        <v>0.81</v>
      </c>
      <c r="Q6151" s="14">
        <v>159.888</v>
      </c>
      <c r="R6151" s="14">
        <v>0.0</v>
      </c>
      <c r="S6151" s="14">
        <v>1.0</v>
      </c>
      <c r="T6151" s="14" t="s">
        <v>104</v>
      </c>
      <c r="U6151" s="14" t="s">
        <v>35</v>
      </c>
      <c r="V6151" s="16" t="s">
        <v>560</v>
      </c>
      <c r="W6151" s="17" t="s">
        <v>185</v>
      </c>
    </row>
    <row r="6152" ht="15.75" customHeight="1">
      <c r="A6152" s="14" t="s">
        <v>24588</v>
      </c>
      <c r="B6152" s="14" t="s">
        <v>24589</v>
      </c>
      <c r="C6152" s="14">
        <v>2010.0</v>
      </c>
      <c r="D6152" s="14">
        <v>82.0</v>
      </c>
      <c r="E6152" s="14">
        <v>216773.0</v>
      </c>
      <c r="F6152" s="14" t="s">
        <v>3108</v>
      </c>
      <c r="G6152" s="14" t="s">
        <v>9380</v>
      </c>
      <c r="H6152" s="14" t="s">
        <v>24590</v>
      </c>
      <c r="I6152" s="14">
        <v>0.673</v>
      </c>
      <c r="J6152" s="14">
        <v>0.886</v>
      </c>
      <c r="K6152" s="14">
        <v>0.8795157529809957</v>
      </c>
      <c r="L6152" s="14">
        <v>0.0431</v>
      </c>
      <c r="M6152" s="14">
        <v>0.185</v>
      </c>
      <c r="N6152" s="14">
        <v>0.0</v>
      </c>
      <c r="O6152" s="14">
        <v>0.0826</v>
      </c>
      <c r="P6152" s="14">
        <v>0.795</v>
      </c>
      <c r="Q6152" s="14">
        <v>97.012</v>
      </c>
      <c r="R6152" s="14">
        <v>1.0</v>
      </c>
      <c r="S6152" s="14">
        <v>0.0</v>
      </c>
      <c r="T6152" s="14" t="s">
        <v>1264</v>
      </c>
      <c r="U6152" s="14" t="s">
        <v>35</v>
      </c>
      <c r="V6152" s="16" t="s">
        <v>181</v>
      </c>
      <c r="W6152" s="17" t="s">
        <v>185</v>
      </c>
    </row>
    <row r="6153" ht="15.75" customHeight="1">
      <c r="A6153" s="14" t="s">
        <v>24591</v>
      </c>
      <c r="B6153" s="14" t="s">
        <v>24592</v>
      </c>
      <c r="C6153" s="14">
        <v>2015.0</v>
      </c>
      <c r="D6153" s="14">
        <v>82.0</v>
      </c>
      <c r="E6153" s="14">
        <v>207306.0</v>
      </c>
      <c r="F6153" s="14" t="s">
        <v>16906</v>
      </c>
      <c r="G6153" s="14" t="s">
        <v>16908</v>
      </c>
      <c r="H6153" s="14" t="s">
        <v>24230</v>
      </c>
      <c r="I6153" s="14">
        <v>0.73</v>
      </c>
      <c r="J6153" s="14">
        <v>0.701</v>
      </c>
      <c r="K6153" s="14">
        <v>0.8486086454163668</v>
      </c>
      <c r="L6153" s="14">
        <v>0.106</v>
      </c>
      <c r="M6153" s="14">
        <v>0.132</v>
      </c>
      <c r="N6153" s="14">
        <v>0.0</v>
      </c>
      <c r="O6153" s="14">
        <v>0.151</v>
      </c>
      <c r="P6153" s="14">
        <v>0.785</v>
      </c>
      <c r="Q6153" s="14">
        <v>175.95</v>
      </c>
      <c r="R6153" s="14">
        <v>5.0</v>
      </c>
      <c r="S6153" s="14">
        <v>0.0</v>
      </c>
      <c r="T6153" s="14" t="s">
        <v>1264</v>
      </c>
      <c r="U6153" s="14" t="s">
        <v>35</v>
      </c>
      <c r="V6153" s="16" t="s">
        <v>181</v>
      </c>
      <c r="W6153" s="17" t="s">
        <v>185</v>
      </c>
    </row>
    <row r="6154" ht="15.75" customHeight="1">
      <c r="A6154" s="14" t="s">
        <v>13862</v>
      </c>
      <c r="B6154" s="14" t="s">
        <v>13863</v>
      </c>
      <c r="C6154" s="14">
        <v>2024.0</v>
      </c>
      <c r="D6154" s="14">
        <v>82.0</v>
      </c>
      <c r="E6154" s="14">
        <v>160688.0</v>
      </c>
      <c r="F6154" s="14" t="s">
        <v>4278</v>
      </c>
      <c r="G6154" s="14" t="s">
        <v>13864</v>
      </c>
      <c r="H6154" s="14" t="s">
        <v>13865</v>
      </c>
      <c r="I6154" s="14">
        <v>0.797</v>
      </c>
      <c r="J6154" s="14">
        <v>0.668</v>
      </c>
      <c r="K6154" s="14">
        <v>0.8500203195335055</v>
      </c>
      <c r="L6154" s="14">
        <v>0.0687</v>
      </c>
      <c r="M6154" s="14">
        <v>0.257</v>
      </c>
      <c r="N6154" s="14">
        <v>0.0</v>
      </c>
      <c r="O6154" s="14">
        <v>0.0876</v>
      </c>
      <c r="P6154" s="14">
        <v>0.69</v>
      </c>
      <c r="Q6154" s="14">
        <v>131.067</v>
      </c>
      <c r="R6154" s="14">
        <v>6.0</v>
      </c>
      <c r="S6154" s="14">
        <v>1.0</v>
      </c>
      <c r="T6154" s="14" t="s">
        <v>103</v>
      </c>
      <c r="U6154" s="14" t="s">
        <v>68</v>
      </c>
      <c r="V6154" s="16" t="s">
        <v>407</v>
      </c>
      <c r="W6154" s="17" t="s">
        <v>185</v>
      </c>
    </row>
    <row r="6155" ht="15.75" customHeight="1">
      <c r="A6155" s="14" t="s">
        <v>9451</v>
      </c>
      <c r="B6155" s="14" t="s">
        <v>9452</v>
      </c>
      <c r="C6155" s="14">
        <v>2014.0</v>
      </c>
      <c r="D6155" s="14">
        <v>82.0</v>
      </c>
      <c r="E6155" s="14">
        <v>172723.0</v>
      </c>
      <c r="F6155" s="14" t="s">
        <v>3108</v>
      </c>
      <c r="G6155" s="14" t="s">
        <v>9453</v>
      </c>
      <c r="H6155" s="14" t="s">
        <v>9454</v>
      </c>
      <c r="I6155" s="14">
        <v>0.413</v>
      </c>
      <c r="J6155" s="14">
        <v>0.42</v>
      </c>
      <c r="K6155" s="14">
        <v>0.8366521934242369</v>
      </c>
      <c r="L6155" s="14">
        <v>0.0416</v>
      </c>
      <c r="M6155" s="14">
        <v>0.588</v>
      </c>
      <c r="N6155" s="14">
        <v>6.39E-5</v>
      </c>
      <c r="O6155" s="14">
        <v>0.11</v>
      </c>
      <c r="P6155" s="14">
        <v>0.185</v>
      </c>
      <c r="Q6155" s="14">
        <v>84.126</v>
      </c>
      <c r="R6155" s="14">
        <v>0.0</v>
      </c>
      <c r="S6155" s="14">
        <v>1.0</v>
      </c>
      <c r="T6155" s="14" t="s">
        <v>103</v>
      </c>
      <c r="U6155" s="14" t="s">
        <v>94</v>
      </c>
      <c r="V6155" s="16" t="s">
        <v>58</v>
      </c>
      <c r="W6155" s="17" t="s">
        <v>251</v>
      </c>
    </row>
    <row r="6156" ht="15.75" customHeight="1">
      <c r="A6156" s="14" t="s">
        <v>24593</v>
      </c>
      <c r="B6156" s="14" t="s">
        <v>24594</v>
      </c>
      <c r="C6156" s="14">
        <v>2019.0</v>
      </c>
      <c r="D6156" s="14">
        <v>82.0</v>
      </c>
      <c r="E6156" s="14">
        <v>217142.0</v>
      </c>
      <c r="F6156" s="14" t="s">
        <v>12108</v>
      </c>
      <c r="G6156" s="14" t="s">
        <v>12109</v>
      </c>
      <c r="H6156" s="14" t="s">
        <v>24594</v>
      </c>
      <c r="I6156" s="14">
        <v>0.849</v>
      </c>
      <c r="J6156" s="14">
        <v>0.781</v>
      </c>
      <c r="K6156" s="14">
        <v>0.8753448976349039</v>
      </c>
      <c r="L6156" s="14">
        <v>0.159</v>
      </c>
      <c r="M6156" s="14">
        <v>0.406</v>
      </c>
      <c r="N6156" s="14">
        <v>0.0</v>
      </c>
      <c r="O6156" s="14">
        <v>0.0801</v>
      </c>
      <c r="P6156" s="14">
        <v>0.893</v>
      </c>
      <c r="Q6156" s="14">
        <v>84.041</v>
      </c>
      <c r="R6156" s="14">
        <v>0.0</v>
      </c>
      <c r="S6156" s="14">
        <v>0.0</v>
      </c>
      <c r="T6156" s="14" t="s">
        <v>1264</v>
      </c>
      <c r="U6156" s="14" t="s">
        <v>68</v>
      </c>
      <c r="V6156" s="16" t="s">
        <v>560</v>
      </c>
      <c r="W6156" s="17" t="s">
        <v>185</v>
      </c>
    </row>
    <row r="6157" ht="15.75" customHeight="1">
      <c r="A6157" s="14" t="s">
        <v>24595</v>
      </c>
      <c r="B6157" s="14" t="s">
        <v>24596</v>
      </c>
      <c r="C6157" s="14">
        <v>2023.0</v>
      </c>
      <c r="D6157" s="14">
        <v>82.0</v>
      </c>
      <c r="E6157" s="14">
        <v>206019.0</v>
      </c>
      <c r="F6157" s="14" t="s">
        <v>4278</v>
      </c>
      <c r="G6157" s="14" t="s">
        <v>23018</v>
      </c>
      <c r="H6157" s="14" t="s">
        <v>23981</v>
      </c>
      <c r="I6157" s="14">
        <v>0.711</v>
      </c>
      <c r="J6157" s="14">
        <v>0.809</v>
      </c>
      <c r="K6157" s="14">
        <v>0.8806065920715119</v>
      </c>
      <c r="L6157" s="14">
        <v>0.0955</v>
      </c>
      <c r="M6157" s="14">
        <v>0.0447</v>
      </c>
      <c r="N6157" s="14">
        <v>0.0</v>
      </c>
      <c r="O6157" s="14">
        <v>0.339</v>
      </c>
      <c r="P6157" s="14">
        <v>0.816</v>
      </c>
      <c r="Q6157" s="14">
        <v>106.017</v>
      </c>
      <c r="R6157" s="14">
        <v>2.0</v>
      </c>
      <c r="S6157" s="14">
        <v>0.0</v>
      </c>
      <c r="T6157" s="14" t="s">
        <v>1434</v>
      </c>
      <c r="U6157" s="14" t="s">
        <v>68</v>
      </c>
      <c r="V6157" s="16" t="s">
        <v>560</v>
      </c>
      <c r="W6157" s="17" t="s">
        <v>185</v>
      </c>
    </row>
    <row r="6158" ht="15.75" customHeight="1">
      <c r="A6158" s="14" t="s">
        <v>24597</v>
      </c>
      <c r="B6158" s="14" t="s">
        <v>24598</v>
      </c>
      <c r="C6158" s="14">
        <v>2023.0</v>
      </c>
      <c r="D6158" s="14">
        <v>82.0</v>
      </c>
      <c r="E6158" s="14">
        <v>215466.0</v>
      </c>
      <c r="F6158" s="14" t="s">
        <v>199</v>
      </c>
      <c r="G6158" s="14" t="s">
        <v>23175</v>
      </c>
      <c r="H6158" s="14" t="s">
        <v>24599</v>
      </c>
      <c r="I6158" s="14">
        <v>0.854</v>
      </c>
      <c r="J6158" s="14">
        <v>0.674</v>
      </c>
      <c r="K6158" s="14">
        <v>0.8412294398040505</v>
      </c>
      <c r="L6158" s="14">
        <v>0.184</v>
      </c>
      <c r="M6158" s="14">
        <v>0.0517</v>
      </c>
      <c r="N6158" s="14">
        <v>8.53E-5</v>
      </c>
      <c r="O6158" s="14">
        <v>0.509</v>
      </c>
      <c r="P6158" s="14">
        <v>0.848</v>
      </c>
      <c r="Q6158" s="14">
        <v>99.022</v>
      </c>
      <c r="R6158" s="14">
        <v>1.0</v>
      </c>
      <c r="S6158" s="14">
        <v>1.0</v>
      </c>
      <c r="T6158" s="14" t="s">
        <v>1434</v>
      </c>
      <c r="U6158" s="14" t="s">
        <v>35</v>
      </c>
      <c r="V6158" s="16" t="s">
        <v>560</v>
      </c>
      <c r="W6158" s="17" t="s">
        <v>185</v>
      </c>
    </row>
    <row r="6159" ht="15.75" customHeight="1">
      <c r="A6159" s="14" t="s">
        <v>13866</v>
      </c>
      <c r="B6159" s="14" t="s">
        <v>13868</v>
      </c>
      <c r="C6159" s="14">
        <v>2018.0</v>
      </c>
      <c r="D6159" s="14">
        <v>82.0</v>
      </c>
      <c r="E6159" s="14">
        <v>251173.0</v>
      </c>
      <c r="F6159" s="14" t="s">
        <v>1267</v>
      </c>
      <c r="G6159" s="14" t="s">
        <v>13181</v>
      </c>
      <c r="H6159" s="14" t="s">
        <v>13182</v>
      </c>
      <c r="I6159" s="14">
        <v>0.717</v>
      </c>
      <c r="J6159" s="14">
        <v>0.73</v>
      </c>
      <c r="K6159" s="14">
        <v>0.8733343314680699</v>
      </c>
      <c r="L6159" s="14">
        <v>0.0568</v>
      </c>
      <c r="M6159" s="14">
        <v>0.383</v>
      </c>
      <c r="N6159" s="14">
        <v>0.0</v>
      </c>
      <c r="O6159" s="14">
        <v>0.398</v>
      </c>
      <c r="P6159" s="14">
        <v>0.792</v>
      </c>
      <c r="Q6159" s="14">
        <v>102.0</v>
      </c>
      <c r="R6159" s="14">
        <v>9.0</v>
      </c>
      <c r="S6159" s="14">
        <v>0.0</v>
      </c>
      <c r="T6159" s="14" t="s">
        <v>103</v>
      </c>
      <c r="U6159" s="14" t="s">
        <v>35</v>
      </c>
      <c r="V6159" s="16" t="s">
        <v>181</v>
      </c>
      <c r="W6159" s="17" t="s">
        <v>185</v>
      </c>
    </row>
    <row r="6160" ht="15.75" customHeight="1">
      <c r="A6160" s="14" t="s">
        <v>9459</v>
      </c>
      <c r="B6160" s="14" t="s">
        <v>9461</v>
      </c>
      <c r="C6160" s="14">
        <v>2018.0</v>
      </c>
      <c r="D6160" s="14">
        <v>82.0</v>
      </c>
      <c r="E6160" s="14">
        <v>217308.0</v>
      </c>
      <c r="F6160" s="14" t="s">
        <v>9462</v>
      </c>
      <c r="G6160" s="14" t="s">
        <v>7685</v>
      </c>
      <c r="H6160" s="14" t="s">
        <v>9245</v>
      </c>
      <c r="I6160" s="14">
        <v>0.765</v>
      </c>
      <c r="J6160" s="14">
        <v>0.523</v>
      </c>
      <c r="K6160" s="14">
        <v>0.8818043761709025</v>
      </c>
      <c r="L6160" s="14">
        <v>0.03</v>
      </c>
      <c r="M6160" s="14">
        <v>0.184</v>
      </c>
      <c r="N6160" s="14">
        <v>3.56E-5</v>
      </c>
      <c r="O6160" s="14">
        <v>0.132</v>
      </c>
      <c r="P6160" s="14">
        <v>0.394</v>
      </c>
      <c r="Q6160" s="14">
        <v>104.99</v>
      </c>
      <c r="R6160" s="14">
        <v>2.0</v>
      </c>
      <c r="S6160" s="14">
        <v>1.0</v>
      </c>
      <c r="T6160" s="14" t="s">
        <v>103</v>
      </c>
      <c r="U6160" s="14" t="s">
        <v>35</v>
      </c>
      <c r="V6160" s="16" t="s">
        <v>45</v>
      </c>
      <c r="W6160" s="17" t="s">
        <v>251</v>
      </c>
    </row>
    <row r="6161" ht="15.75" customHeight="1">
      <c r="A6161" s="14" t="s">
        <v>9465</v>
      </c>
      <c r="B6161" s="14" t="s">
        <v>9466</v>
      </c>
      <c r="C6161" s="14">
        <v>2017.0</v>
      </c>
      <c r="D6161" s="14">
        <v>82.0</v>
      </c>
      <c r="E6161" s="14">
        <v>204600.0</v>
      </c>
      <c r="F6161" s="14" t="s">
        <v>5733</v>
      </c>
      <c r="G6161" s="14" t="s">
        <v>4904</v>
      </c>
      <c r="H6161" s="14" t="s">
        <v>9469</v>
      </c>
      <c r="I6161" s="14">
        <v>0.833</v>
      </c>
      <c r="J6161" s="14">
        <v>0.434</v>
      </c>
      <c r="K6161" s="14">
        <v>0.7863666502516125</v>
      </c>
      <c r="L6161" s="14">
        <v>0.431</v>
      </c>
      <c r="M6161" s="14">
        <v>0.0102</v>
      </c>
      <c r="N6161" s="14">
        <v>0.0219</v>
      </c>
      <c r="O6161" s="14">
        <v>0.165</v>
      </c>
      <c r="P6161" s="14">
        <v>0.281</v>
      </c>
      <c r="Q6161" s="14">
        <v>150.06</v>
      </c>
      <c r="R6161" s="14">
        <v>2.0</v>
      </c>
      <c r="S6161" s="14">
        <v>1.0</v>
      </c>
      <c r="T6161" s="14" t="s">
        <v>103</v>
      </c>
      <c r="U6161" s="14" t="s">
        <v>35</v>
      </c>
      <c r="V6161" s="16" t="s">
        <v>36</v>
      </c>
      <c r="W6161" s="17" t="s">
        <v>251</v>
      </c>
    </row>
    <row r="6162" ht="15.75" customHeight="1">
      <c r="A6162" s="14" t="s">
        <v>24600</v>
      </c>
      <c r="B6162" s="14" t="s">
        <v>24601</v>
      </c>
      <c r="C6162" s="14">
        <v>2022.0</v>
      </c>
      <c r="D6162" s="14">
        <v>82.0</v>
      </c>
      <c r="E6162" s="14">
        <v>185506.0</v>
      </c>
      <c r="F6162" s="14" t="s">
        <v>4278</v>
      </c>
      <c r="G6162" s="14" t="s">
        <v>13441</v>
      </c>
      <c r="H6162" s="14" t="s">
        <v>24601</v>
      </c>
      <c r="I6162" s="14">
        <v>0.814</v>
      </c>
      <c r="J6162" s="14">
        <v>0.641</v>
      </c>
      <c r="K6162" s="14">
        <v>0.8470686372885791</v>
      </c>
      <c r="L6162" s="14">
        <v>0.111</v>
      </c>
      <c r="M6162" s="14">
        <v>0.027</v>
      </c>
      <c r="N6162" s="14">
        <v>0.0</v>
      </c>
      <c r="O6162" s="14">
        <v>0.0993</v>
      </c>
      <c r="P6162" s="14">
        <v>0.183</v>
      </c>
      <c r="Q6162" s="14">
        <v>133.85</v>
      </c>
      <c r="R6162" s="14">
        <v>6.0</v>
      </c>
      <c r="S6162" s="14">
        <v>0.0</v>
      </c>
      <c r="T6162" s="14" t="s">
        <v>1434</v>
      </c>
      <c r="U6162" s="14" t="s">
        <v>35</v>
      </c>
      <c r="V6162" s="16" t="s">
        <v>58</v>
      </c>
      <c r="W6162" s="17" t="s">
        <v>251</v>
      </c>
    </row>
    <row r="6163" ht="15.75" customHeight="1">
      <c r="A6163" s="14" t="s">
        <v>13874</v>
      </c>
      <c r="B6163" s="14" t="s">
        <v>13876</v>
      </c>
      <c r="C6163" s="14">
        <v>1974.0</v>
      </c>
      <c r="D6163" s="14">
        <v>82.0</v>
      </c>
      <c r="E6163" s="14">
        <v>283800.0</v>
      </c>
      <c r="F6163" s="14" t="s">
        <v>13878</v>
      </c>
      <c r="G6163" s="14" t="s">
        <v>13879</v>
      </c>
      <c r="H6163" s="14" t="s">
        <v>13880</v>
      </c>
      <c r="I6163" s="14">
        <v>0.596</v>
      </c>
      <c r="J6163" s="14">
        <v>0.606</v>
      </c>
      <c r="K6163" s="14">
        <v>0.7147134943059332</v>
      </c>
      <c r="L6163" s="14">
        <v>0.0255</v>
      </c>
      <c r="M6163" s="14">
        <v>0.181</v>
      </c>
      <c r="N6163" s="14">
        <v>3.27E-4</v>
      </c>
      <c r="O6163" s="14">
        <v>0.0863</v>
      </c>
      <c r="P6163" s="14">
        <v>0.886</v>
      </c>
      <c r="Q6163" s="14">
        <v>97.78</v>
      </c>
      <c r="R6163" s="14">
        <v>7.0</v>
      </c>
      <c r="S6163" s="14">
        <v>1.0</v>
      </c>
      <c r="T6163" s="14" t="s">
        <v>103</v>
      </c>
      <c r="U6163" s="14" t="s">
        <v>35</v>
      </c>
      <c r="V6163" s="16" t="s">
        <v>560</v>
      </c>
      <c r="W6163" s="17" t="s">
        <v>185</v>
      </c>
    </row>
    <row r="6164" ht="15.75" customHeight="1">
      <c r="A6164" s="14" t="s">
        <v>13882</v>
      </c>
      <c r="B6164" s="14" t="s">
        <v>1120</v>
      </c>
      <c r="C6164" s="14">
        <v>2009.0</v>
      </c>
      <c r="D6164" s="14">
        <v>82.0</v>
      </c>
      <c r="E6164" s="14">
        <v>212506.0</v>
      </c>
      <c r="F6164" s="14" t="s">
        <v>12148</v>
      </c>
      <c r="G6164" s="14" t="s">
        <v>13883</v>
      </c>
      <c r="H6164" s="14" t="s">
        <v>13884</v>
      </c>
      <c r="I6164" s="14">
        <v>0.727</v>
      </c>
      <c r="J6164" s="14">
        <v>0.68</v>
      </c>
      <c r="K6164" s="14">
        <v>0.8782751908780556</v>
      </c>
      <c r="L6164" s="14">
        <v>0.0286</v>
      </c>
      <c r="M6164" s="14">
        <v>0.0101</v>
      </c>
      <c r="N6164" s="14">
        <v>0.0</v>
      </c>
      <c r="O6164" s="14">
        <v>0.0821</v>
      </c>
      <c r="P6164" s="14">
        <v>0.728</v>
      </c>
      <c r="Q6164" s="14">
        <v>132.01</v>
      </c>
      <c r="R6164" s="14">
        <v>2.0</v>
      </c>
      <c r="S6164" s="14">
        <v>1.0</v>
      </c>
      <c r="T6164" s="14" t="s">
        <v>103</v>
      </c>
      <c r="U6164" s="14" t="s">
        <v>35</v>
      </c>
      <c r="V6164" s="16" t="s">
        <v>181</v>
      </c>
      <c r="W6164" s="17" t="s">
        <v>185</v>
      </c>
    </row>
    <row r="6165" ht="15.75" customHeight="1">
      <c r="A6165" s="14" t="s">
        <v>13887</v>
      </c>
      <c r="B6165" s="14" t="s">
        <v>13889</v>
      </c>
      <c r="C6165" s="14">
        <v>2007.0</v>
      </c>
      <c r="D6165" s="14">
        <v>82.0</v>
      </c>
      <c r="E6165" s="14">
        <v>219413.0</v>
      </c>
      <c r="F6165" s="14" t="s">
        <v>13890</v>
      </c>
      <c r="G6165" s="14" t="s">
        <v>13891</v>
      </c>
      <c r="H6165" s="14" t="s">
        <v>13892</v>
      </c>
      <c r="I6165" s="14">
        <v>0.699</v>
      </c>
      <c r="J6165" s="14">
        <v>0.83</v>
      </c>
      <c r="K6165" s="14">
        <v>0.8697195901681237</v>
      </c>
      <c r="L6165" s="14">
        <v>0.0633</v>
      </c>
      <c r="M6165" s="14">
        <v>0.00243</v>
      </c>
      <c r="N6165" s="14">
        <v>2.4E-4</v>
      </c>
      <c r="O6165" s="14">
        <v>0.0995</v>
      </c>
      <c r="P6165" s="14">
        <v>0.889</v>
      </c>
      <c r="Q6165" s="14">
        <v>105.81</v>
      </c>
      <c r="R6165" s="14">
        <v>1.0</v>
      </c>
      <c r="S6165" s="14">
        <v>1.0</v>
      </c>
      <c r="T6165" s="14" t="s">
        <v>103</v>
      </c>
      <c r="U6165" s="14" t="s">
        <v>68</v>
      </c>
      <c r="V6165" s="16" t="s">
        <v>560</v>
      </c>
      <c r="W6165" s="17" t="s">
        <v>185</v>
      </c>
    </row>
    <row r="6166" ht="15.75" customHeight="1">
      <c r="A6166" s="14" t="s">
        <v>13896</v>
      </c>
      <c r="B6166" s="14" t="s">
        <v>13897</v>
      </c>
      <c r="C6166" s="14">
        <v>1996.0</v>
      </c>
      <c r="D6166" s="14">
        <v>82.0</v>
      </c>
      <c r="E6166" s="14">
        <v>298666.0</v>
      </c>
      <c r="F6166" s="14" t="s">
        <v>13898</v>
      </c>
      <c r="G6166" s="14" t="s">
        <v>13899</v>
      </c>
      <c r="H6166" s="14" t="s">
        <v>13900</v>
      </c>
      <c r="I6166" s="14">
        <v>0.765</v>
      </c>
      <c r="J6166" s="14">
        <v>0.289</v>
      </c>
      <c r="K6166" s="14">
        <v>0.6081962654672814</v>
      </c>
      <c r="L6166" s="14">
        <v>0.147</v>
      </c>
      <c r="M6166" s="14">
        <v>0.0268</v>
      </c>
      <c r="N6166" s="14">
        <v>1.77E-6</v>
      </c>
      <c r="O6166" s="14">
        <v>0.562</v>
      </c>
      <c r="P6166" s="14">
        <v>0.501</v>
      </c>
      <c r="Q6166" s="14">
        <v>92.41</v>
      </c>
      <c r="R6166" s="14">
        <v>4.0</v>
      </c>
      <c r="S6166" s="14">
        <v>0.0</v>
      </c>
      <c r="T6166" s="14" t="s">
        <v>103</v>
      </c>
      <c r="U6166" s="14" t="s">
        <v>68</v>
      </c>
      <c r="V6166" s="16" t="s">
        <v>333</v>
      </c>
      <c r="W6166" s="17" t="s">
        <v>185</v>
      </c>
    </row>
    <row r="6167" ht="15.75" customHeight="1">
      <c r="A6167" s="14" t="s">
        <v>9471</v>
      </c>
      <c r="B6167" s="14" t="s">
        <v>9472</v>
      </c>
      <c r="C6167" s="14">
        <v>1991.0</v>
      </c>
      <c r="D6167" s="14">
        <v>82.0</v>
      </c>
      <c r="E6167" s="14">
        <v>336000.0</v>
      </c>
      <c r="F6167" s="14" t="s">
        <v>8940</v>
      </c>
      <c r="G6167" s="14" t="s">
        <v>5094</v>
      </c>
      <c r="H6167" s="14" t="s">
        <v>9473</v>
      </c>
      <c r="I6167" s="14">
        <v>0.496</v>
      </c>
      <c r="J6167" s="14">
        <v>0.739</v>
      </c>
      <c r="K6167" s="14">
        <v>0.8206318310948897</v>
      </c>
      <c r="L6167" s="14">
        <v>0.0416</v>
      </c>
      <c r="M6167" s="14">
        <v>0.0209</v>
      </c>
      <c r="N6167" s="14">
        <v>0.00451</v>
      </c>
      <c r="O6167" s="14">
        <v>0.106</v>
      </c>
      <c r="P6167" s="14">
        <v>0.377</v>
      </c>
      <c r="Q6167" s="14">
        <v>132.41</v>
      </c>
      <c r="R6167" s="14">
        <v>6.0</v>
      </c>
      <c r="S6167" s="14">
        <v>1.0</v>
      </c>
      <c r="T6167" s="14" t="s">
        <v>103</v>
      </c>
      <c r="U6167" s="14" t="s">
        <v>68</v>
      </c>
      <c r="V6167" s="16" t="s">
        <v>45</v>
      </c>
      <c r="W6167" s="17" t="s">
        <v>251</v>
      </c>
    </row>
    <row r="6168" ht="15.75" customHeight="1">
      <c r="A6168" s="14" t="s">
        <v>13904</v>
      </c>
      <c r="B6168" s="14" t="s">
        <v>13905</v>
      </c>
      <c r="C6168" s="14">
        <v>2021.0</v>
      </c>
      <c r="D6168" s="14">
        <v>82.0</v>
      </c>
      <c r="E6168" s="14">
        <v>202735.0</v>
      </c>
      <c r="F6168" s="14" t="s">
        <v>13906</v>
      </c>
      <c r="G6168" s="14" t="s">
        <v>9174</v>
      </c>
      <c r="H6168" s="14" t="s">
        <v>13907</v>
      </c>
      <c r="I6168" s="14">
        <v>0.796</v>
      </c>
      <c r="J6168" s="14">
        <v>0.798</v>
      </c>
      <c r="K6168" s="14">
        <v>0.8394755416585146</v>
      </c>
      <c r="L6168" s="14">
        <v>0.0317</v>
      </c>
      <c r="M6168" s="14">
        <v>0.034</v>
      </c>
      <c r="N6168" s="14">
        <v>4.19E-5</v>
      </c>
      <c r="O6168" s="14">
        <v>0.0952</v>
      </c>
      <c r="P6168" s="14">
        <v>0.942</v>
      </c>
      <c r="Q6168" s="14">
        <v>116.03</v>
      </c>
      <c r="R6168" s="14">
        <v>1.0</v>
      </c>
      <c r="S6168" s="14">
        <v>1.0</v>
      </c>
      <c r="T6168" s="14" t="s">
        <v>103</v>
      </c>
      <c r="U6168" s="14" t="s">
        <v>68</v>
      </c>
      <c r="V6168" s="16" t="s">
        <v>819</v>
      </c>
      <c r="W6168" s="17" t="s">
        <v>185</v>
      </c>
    </row>
    <row r="6169" ht="15.75" customHeight="1">
      <c r="A6169" s="14" t="s">
        <v>13910</v>
      </c>
      <c r="B6169" s="14" t="s">
        <v>13911</v>
      </c>
      <c r="C6169" s="14">
        <v>2014.0</v>
      </c>
      <c r="D6169" s="14">
        <v>82.0</v>
      </c>
      <c r="E6169" s="14">
        <v>235493.0</v>
      </c>
      <c r="F6169" s="14" t="s">
        <v>1267</v>
      </c>
      <c r="G6169" s="14" t="s">
        <v>7586</v>
      </c>
      <c r="H6169" s="14" t="s">
        <v>9435</v>
      </c>
      <c r="I6169" s="14">
        <v>0.748</v>
      </c>
      <c r="J6169" s="14">
        <v>0.788</v>
      </c>
      <c r="K6169" s="14">
        <v>0.823583513339816</v>
      </c>
      <c r="L6169" s="14">
        <v>0.0334</v>
      </c>
      <c r="M6169" s="14">
        <v>0.0591</v>
      </c>
      <c r="N6169" s="14">
        <v>0.0</v>
      </c>
      <c r="O6169" s="14">
        <v>0.0863</v>
      </c>
      <c r="P6169" s="14">
        <v>0.884</v>
      </c>
      <c r="Q6169" s="14">
        <v>120.08</v>
      </c>
      <c r="R6169" s="14">
        <v>1.0</v>
      </c>
      <c r="S6169" s="14">
        <v>1.0</v>
      </c>
      <c r="T6169" s="14" t="s">
        <v>103</v>
      </c>
      <c r="U6169" s="14" t="s">
        <v>35</v>
      </c>
      <c r="V6169" s="16" t="s">
        <v>560</v>
      </c>
      <c r="W6169" s="17" t="s">
        <v>185</v>
      </c>
    </row>
    <row r="6170" ht="15.75" customHeight="1">
      <c r="A6170" s="14" t="s">
        <v>24602</v>
      </c>
      <c r="B6170" s="14" t="s">
        <v>24603</v>
      </c>
      <c r="C6170" s="14">
        <v>1992.0</v>
      </c>
      <c r="D6170" s="14">
        <v>82.0</v>
      </c>
      <c r="E6170" s="14">
        <v>263306.0</v>
      </c>
      <c r="F6170" s="14" t="s">
        <v>23520</v>
      </c>
      <c r="G6170" s="14" t="s">
        <v>21946</v>
      </c>
      <c r="H6170" s="14" t="s">
        <v>23521</v>
      </c>
      <c r="I6170" s="14">
        <v>0.543</v>
      </c>
      <c r="J6170" s="14">
        <v>0.903</v>
      </c>
      <c r="K6170" s="14">
        <v>0.8320749470444234</v>
      </c>
      <c r="L6170" s="14">
        <v>0.039</v>
      </c>
      <c r="M6170" s="14">
        <v>0.0102</v>
      </c>
      <c r="N6170" s="14">
        <v>0.00585</v>
      </c>
      <c r="O6170" s="14">
        <v>0.0862</v>
      </c>
      <c r="P6170" s="14">
        <v>0.962</v>
      </c>
      <c r="Q6170" s="14">
        <v>162.24</v>
      </c>
      <c r="R6170" s="14">
        <v>11.0</v>
      </c>
      <c r="S6170" s="14">
        <v>0.0</v>
      </c>
      <c r="T6170" s="14" t="s">
        <v>1264</v>
      </c>
      <c r="U6170" s="14" t="s">
        <v>94</v>
      </c>
      <c r="V6170" s="16" t="s">
        <v>819</v>
      </c>
      <c r="W6170" s="17" t="s">
        <v>185</v>
      </c>
    </row>
    <row r="6171" ht="15.75" customHeight="1">
      <c r="A6171" s="14" t="s">
        <v>9479</v>
      </c>
      <c r="B6171" s="14" t="s">
        <v>9480</v>
      </c>
      <c r="C6171" s="14">
        <v>2012.0</v>
      </c>
      <c r="D6171" s="14">
        <v>82.0</v>
      </c>
      <c r="E6171" s="14">
        <v>232946.0</v>
      </c>
      <c r="F6171" s="14" t="s">
        <v>9481</v>
      </c>
      <c r="G6171" s="14" t="s">
        <v>9482</v>
      </c>
      <c r="H6171" s="14" t="s">
        <v>1693</v>
      </c>
      <c r="I6171" s="14">
        <v>0.608</v>
      </c>
      <c r="J6171" s="14">
        <v>0.86</v>
      </c>
      <c r="K6171" s="14">
        <v>0.8606078754120463</v>
      </c>
      <c r="L6171" s="14">
        <v>0.0554</v>
      </c>
      <c r="M6171" s="14">
        <v>0.0991</v>
      </c>
      <c r="N6171" s="14">
        <v>0.0</v>
      </c>
      <c r="O6171" s="14">
        <v>0.262</v>
      </c>
      <c r="P6171" s="14">
        <v>0.437</v>
      </c>
      <c r="Q6171" s="14">
        <v>127.08</v>
      </c>
      <c r="R6171" s="14">
        <v>5.0</v>
      </c>
      <c r="S6171" s="14">
        <v>0.0</v>
      </c>
      <c r="T6171" s="14" t="s">
        <v>103</v>
      </c>
      <c r="U6171" s="14" t="s">
        <v>94</v>
      </c>
      <c r="V6171" s="16" t="s">
        <v>54</v>
      </c>
      <c r="W6171" s="17" t="s">
        <v>251</v>
      </c>
    </row>
    <row r="6172" ht="15.75" customHeight="1">
      <c r="A6172" s="14" t="s">
        <v>24604</v>
      </c>
      <c r="B6172" s="14" t="s">
        <v>24605</v>
      </c>
      <c r="C6172" s="14">
        <v>2023.0</v>
      </c>
      <c r="D6172" s="14">
        <v>83.0</v>
      </c>
      <c r="E6172" s="14">
        <v>205714.0</v>
      </c>
      <c r="F6172" s="14" t="s">
        <v>9973</v>
      </c>
      <c r="G6172" s="14" t="s">
        <v>24606</v>
      </c>
      <c r="H6172" s="14" t="s">
        <v>24607</v>
      </c>
      <c r="I6172" s="14">
        <v>0.744</v>
      </c>
      <c r="J6172" s="14">
        <v>0.804</v>
      </c>
      <c r="K6172" s="14">
        <v>0.8391547066318921</v>
      </c>
      <c r="L6172" s="14">
        <v>0.0677</v>
      </c>
      <c r="M6172" s="14">
        <v>0.0231</v>
      </c>
      <c r="N6172" s="14">
        <v>0.0</v>
      </c>
      <c r="O6172" s="14">
        <v>0.0494</v>
      </c>
      <c r="P6172" s="14">
        <v>0.426</v>
      </c>
      <c r="Q6172" s="14">
        <v>104.823</v>
      </c>
      <c r="R6172" s="14">
        <v>1.0</v>
      </c>
      <c r="S6172" s="14">
        <v>1.0</v>
      </c>
      <c r="T6172" s="14" t="s">
        <v>1264</v>
      </c>
      <c r="U6172" s="14" t="s">
        <v>68</v>
      </c>
      <c r="V6172" s="16" t="s">
        <v>54</v>
      </c>
      <c r="W6172" s="17" t="s">
        <v>251</v>
      </c>
    </row>
    <row r="6173" ht="15.75" customHeight="1">
      <c r="A6173" s="14" t="s">
        <v>13914</v>
      </c>
      <c r="B6173" s="14" t="s">
        <v>13915</v>
      </c>
      <c r="C6173" s="14">
        <v>2014.0</v>
      </c>
      <c r="D6173" s="14">
        <v>83.0</v>
      </c>
      <c r="E6173" s="14">
        <v>227120.0</v>
      </c>
      <c r="F6173" s="14" t="s">
        <v>13318</v>
      </c>
      <c r="G6173" s="14" t="s">
        <v>8213</v>
      </c>
      <c r="H6173" s="14" t="s">
        <v>13915</v>
      </c>
      <c r="I6173" s="14">
        <v>0.536</v>
      </c>
      <c r="J6173" s="14">
        <v>0.768</v>
      </c>
      <c r="K6173" s="14">
        <v>0.8472611383045525</v>
      </c>
      <c r="L6173" s="14">
        <v>0.0347</v>
      </c>
      <c r="M6173" s="14">
        <v>0.00433</v>
      </c>
      <c r="N6173" s="14">
        <v>0.0</v>
      </c>
      <c r="O6173" s="14">
        <v>0.114</v>
      </c>
      <c r="P6173" s="14">
        <v>0.545</v>
      </c>
      <c r="Q6173" s="14">
        <v>77.22</v>
      </c>
      <c r="R6173" s="14">
        <v>10.0</v>
      </c>
      <c r="S6173" s="14">
        <v>0.0</v>
      </c>
      <c r="T6173" s="14" t="s">
        <v>103</v>
      </c>
      <c r="U6173" s="14" t="s">
        <v>35</v>
      </c>
      <c r="V6173" s="16" t="s">
        <v>333</v>
      </c>
      <c r="W6173" s="17" t="s">
        <v>185</v>
      </c>
    </row>
    <row r="6174" ht="15.75" customHeight="1">
      <c r="A6174" s="14" t="s">
        <v>9487</v>
      </c>
      <c r="B6174" s="14" t="s">
        <v>9489</v>
      </c>
      <c r="C6174" s="14">
        <v>2018.0</v>
      </c>
      <c r="D6174" s="14">
        <v>83.0</v>
      </c>
      <c r="E6174" s="14">
        <v>221176.0</v>
      </c>
      <c r="F6174" s="14" t="s">
        <v>2584</v>
      </c>
      <c r="G6174" s="14" t="s">
        <v>2585</v>
      </c>
      <c r="H6174" s="14" t="s">
        <v>9491</v>
      </c>
      <c r="I6174" s="14">
        <v>0.742</v>
      </c>
      <c r="J6174" s="14">
        <v>0.882</v>
      </c>
      <c r="K6174" s="14">
        <v>0.9132675977816768</v>
      </c>
      <c r="L6174" s="14">
        <v>0.117</v>
      </c>
      <c r="M6174" s="14">
        <v>0.0466</v>
      </c>
      <c r="N6174" s="14">
        <v>0.0</v>
      </c>
      <c r="O6174" s="14">
        <v>0.206</v>
      </c>
      <c r="P6174" s="14">
        <v>0.463</v>
      </c>
      <c r="Q6174" s="14">
        <v>102.04</v>
      </c>
      <c r="R6174" s="14">
        <v>7.0</v>
      </c>
      <c r="S6174" s="14">
        <v>1.0</v>
      </c>
      <c r="T6174" s="14" t="s">
        <v>103</v>
      </c>
      <c r="U6174" s="14" t="s">
        <v>35</v>
      </c>
      <c r="V6174" s="16" t="s">
        <v>54</v>
      </c>
      <c r="W6174" s="17" t="s">
        <v>251</v>
      </c>
    </row>
    <row r="6175" ht="15.75" customHeight="1">
      <c r="A6175" s="14" t="s">
        <v>9493</v>
      </c>
      <c r="B6175" s="14" t="s">
        <v>9495</v>
      </c>
      <c r="C6175" s="14">
        <v>2021.0</v>
      </c>
      <c r="D6175" s="14">
        <v>83.0</v>
      </c>
      <c r="E6175" s="14">
        <v>175933.0</v>
      </c>
      <c r="F6175" s="14" t="s">
        <v>5123</v>
      </c>
      <c r="G6175" s="14" t="s">
        <v>9496</v>
      </c>
      <c r="H6175" s="14" t="s">
        <v>9498</v>
      </c>
      <c r="I6175" s="14">
        <v>0.395</v>
      </c>
      <c r="J6175" s="14">
        <v>0.443</v>
      </c>
      <c r="K6175" s="14">
        <v>0.766581823609895</v>
      </c>
      <c r="L6175" s="14">
        <v>0.133</v>
      </c>
      <c r="M6175" s="14">
        <v>0.765</v>
      </c>
      <c r="N6175" s="14">
        <v>9.67E-6</v>
      </c>
      <c r="O6175" s="14">
        <v>0.0839</v>
      </c>
      <c r="P6175" s="14">
        <v>0.338</v>
      </c>
      <c r="Q6175" s="14">
        <v>168.924</v>
      </c>
      <c r="R6175" s="14">
        <v>6.0</v>
      </c>
      <c r="S6175" s="14">
        <v>1.0</v>
      </c>
      <c r="T6175" s="14" t="s">
        <v>103</v>
      </c>
      <c r="U6175" s="14" t="s">
        <v>35</v>
      </c>
      <c r="V6175" s="16" t="s">
        <v>45</v>
      </c>
      <c r="W6175" s="17" t="s">
        <v>251</v>
      </c>
    </row>
    <row r="6176" ht="15.75" customHeight="1">
      <c r="A6176" s="14" t="s">
        <v>9500</v>
      </c>
      <c r="B6176" s="14" t="s">
        <v>9501</v>
      </c>
      <c r="C6176" s="14">
        <v>2012.0</v>
      </c>
      <c r="D6176" s="14">
        <v>83.0</v>
      </c>
      <c r="E6176" s="14">
        <v>177506.0</v>
      </c>
      <c r="F6176" s="14" t="s">
        <v>2074</v>
      </c>
      <c r="G6176" s="14" t="s">
        <v>7678</v>
      </c>
      <c r="H6176" s="14" t="s">
        <v>9503</v>
      </c>
      <c r="I6176" s="14">
        <v>0.5</v>
      </c>
      <c r="J6176" s="14">
        <v>0.71</v>
      </c>
      <c r="K6176" s="14">
        <v>0.9099950805101279</v>
      </c>
      <c r="L6176" s="14">
        <v>0.0339</v>
      </c>
      <c r="M6176" s="14">
        <v>0.19</v>
      </c>
      <c r="N6176" s="14">
        <v>2.5E-4</v>
      </c>
      <c r="O6176" s="14">
        <v>0.269</v>
      </c>
      <c r="P6176" s="14">
        <v>0.419</v>
      </c>
      <c r="Q6176" s="14">
        <v>89.929</v>
      </c>
      <c r="R6176" s="14">
        <v>3.0</v>
      </c>
      <c r="S6176" s="14">
        <v>1.0</v>
      </c>
      <c r="T6176" s="14" t="s">
        <v>103</v>
      </c>
      <c r="U6176" s="14" t="s">
        <v>35</v>
      </c>
      <c r="V6176" s="16" t="s">
        <v>54</v>
      </c>
      <c r="W6176" s="17" t="s">
        <v>251</v>
      </c>
    </row>
    <row r="6177" ht="15.75" customHeight="1">
      <c r="A6177" s="14" t="s">
        <v>9505</v>
      </c>
      <c r="B6177" s="14" t="s">
        <v>9506</v>
      </c>
      <c r="C6177" s="14">
        <v>2017.0</v>
      </c>
      <c r="D6177" s="14">
        <v>83.0</v>
      </c>
      <c r="E6177" s="14">
        <v>200379.0</v>
      </c>
      <c r="F6177" s="14" t="s">
        <v>2074</v>
      </c>
      <c r="G6177" s="14" t="s">
        <v>9507</v>
      </c>
      <c r="H6177" s="14" t="s">
        <v>9508</v>
      </c>
      <c r="I6177" s="14">
        <v>0.511</v>
      </c>
      <c r="J6177" s="14">
        <v>0.363</v>
      </c>
      <c r="K6177" s="14">
        <v>0.8108570572837924</v>
      </c>
      <c r="L6177" s="14">
        <v>0.041</v>
      </c>
      <c r="M6177" s="14">
        <v>0.816</v>
      </c>
      <c r="N6177" s="14">
        <v>0.0317</v>
      </c>
      <c r="O6177" s="14">
        <v>0.084</v>
      </c>
      <c r="P6177" s="14">
        <v>0.169</v>
      </c>
      <c r="Q6177" s="14">
        <v>144.892</v>
      </c>
      <c r="R6177" s="14">
        <v>4.0</v>
      </c>
      <c r="S6177" s="14">
        <v>0.0</v>
      </c>
      <c r="T6177" s="14" t="s">
        <v>103</v>
      </c>
      <c r="U6177" s="14" t="s">
        <v>35</v>
      </c>
      <c r="V6177" s="16" t="s">
        <v>58</v>
      </c>
      <c r="W6177" s="17" t="s">
        <v>251</v>
      </c>
    </row>
    <row r="6178" ht="15.75" customHeight="1">
      <c r="A6178" s="14" t="s">
        <v>13919</v>
      </c>
      <c r="B6178" s="14" t="s">
        <v>222</v>
      </c>
      <c r="C6178" s="14">
        <v>2010.0</v>
      </c>
      <c r="D6178" s="14">
        <v>83.0</v>
      </c>
      <c r="E6178" s="14">
        <v>214240.0</v>
      </c>
      <c r="F6178" s="14" t="s">
        <v>1267</v>
      </c>
      <c r="G6178" s="14" t="s">
        <v>9349</v>
      </c>
      <c r="H6178" s="14" t="s">
        <v>13921</v>
      </c>
      <c r="I6178" s="14">
        <v>0.728</v>
      </c>
      <c r="J6178" s="14">
        <v>0.859</v>
      </c>
      <c r="K6178" s="14">
        <v>0.8624687185664563</v>
      </c>
      <c r="L6178" s="14">
        <v>0.137</v>
      </c>
      <c r="M6178" s="14">
        <v>0.0401</v>
      </c>
      <c r="N6178" s="14">
        <v>0.0</v>
      </c>
      <c r="O6178" s="14">
        <v>0.111</v>
      </c>
      <c r="P6178" s="14">
        <v>0.535</v>
      </c>
      <c r="Q6178" s="14">
        <v>65.043</v>
      </c>
      <c r="R6178" s="14">
        <v>5.0</v>
      </c>
      <c r="S6178" s="14">
        <v>0.0</v>
      </c>
      <c r="T6178" s="14" t="s">
        <v>103</v>
      </c>
      <c r="U6178" s="14" t="s">
        <v>94</v>
      </c>
      <c r="V6178" s="16" t="s">
        <v>333</v>
      </c>
      <c r="W6178" s="17" t="s">
        <v>185</v>
      </c>
    </row>
    <row r="6179" ht="15.75" customHeight="1">
      <c r="A6179" s="14" t="s">
        <v>13922</v>
      </c>
      <c r="B6179" s="14" t="s">
        <v>13923</v>
      </c>
      <c r="C6179" s="14">
        <v>2022.0</v>
      </c>
      <c r="D6179" s="14">
        <v>83.0</v>
      </c>
      <c r="E6179" s="14">
        <v>163648.0</v>
      </c>
      <c r="F6179" s="14" t="s">
        <v>1267</v>
      </c>
      <c r="G6179" s="14" t="s">
        <v>13689</v>
      </c>
      <c r="H6179" s="14" t="s">
        <v>13924</v>
      </c>
      <c r="I6179" s="14">
        <v>0.74</v>
      </c>
      <c r="J6179" s="14">
        <v>0.697</v>
      </c>
      <c r="K6179" s="14">
        <v>0.8694201441432761</v>
      </c>
      <c r="L6179" s="14">
        <v>0.034</v>
      </c>
      <c r="M6179" s="14">
        <v>0.0268</v>
      </c>
      <c r="N6179" s="14">
        <v>0.0</v>
      </c>
      <c r="O6179" s="14">
        <v>0.224</v>
      </c>
      <c r="P6179" s="14">
        <v>0.732</v>
      </c>
      <c r="Q6179" s="14">
        <v>138.992</v>
      </c>
      <c r="R6179" s="14">
        <v>8.0</v>
      </c>
      <c r="S6179" s="14">
        <v>1.0</v>
      </c>
      <c r="T6179" s="14" t="s">
        <v>103</v>
      </c>
      <c r="U6179" s="14" t="s">
        <v>94</v>
      </c>
      <c r="V6179" s="16" t="s">
        <v>181</v>
      </c>
      <c r="W6179" s="17" t="s">
        <v>185</v>
      </c>
    </row>
    <row r="6180" ht="15.75" customHeight="1">
      <c r="A6180" s="14" t="s">
        <v>9512</v>
      </c>
      <c r="B6180" s="14" t="s">
        <v>9514</v>
      </c>
      <c r="C6180" s="14">
        <v>2003.0</v>
      </c>
      <c r="D6180" s="14">
        <v>83.0</v>
      </c>
      <c r="E6180" s="14">
        <v>232106.0</v>
      </c>
      <c r="F6180" s="14" t="s">
        <v>9516</v>
      </c>
      <c r="G6180" s="14" t="s">
        <v>9517</v>
      </c>
      <c r="H6180" s="14" t="s">
        <v>9518</v>
      </c>
      <c r="I6180" s="14">
        <v>0.743</v>
      </c>
      <c r="J6180" s="14">
        <v>0.446</v>
      </c>
      <c r="K6180" s="14">
        <v>0.8074989840051441</v>
      </c>
      <c r="L6180" s="14">
        <v>0.0683</v>
      </c>
      <c r="M6180" s="14">
        <v>0.0039</v>
      </c>
      <c r="N6180" s="14">
        <v>0.118</v>
      </c>
      <c r="O6180" s="14">
        <v>0.337</v>
      </c>
      <c r="P6180" s="14">
        <v>0.278</v>
      </c>
      <c r="Q6180" s="14">
        <v>123.596</v>
      </c>
      <c r="R6180" s="14">
        <v>4.0</v>
      </c>
      <c r="S6180" s="14">
        <v>0.0</v>
      </c>
      <c r="T6180" s="14" t="s">
        <v>103</v>
      </c>
      <c r="U6180" s="14" t="s">
        <v>94</v>
      </c>
      <c r="V6180" s="16" t="s">
        <v>36</v>
      </c>
      <c r="W6180" s="17" t="s">
        <v>251</v>
      </c>
    </row>
    <row r="6181" ht="15.75" customHeight="1">
      <c r="A6181" s="14" t="s">
        <v>13927</v>
      </c>
      <c r="B6181" s="14" t="s">
        <v>13928</v>
      </c>
      <c r="C6181" s="14">
        <v>1991.0</v>
      </c>
      <c r="D6181" s="14">
        <v>83.0</v>
      </c>
      <c r="E6181" s="14">
        <v>218920.0</v>
      </c>
      <c r="F6181" s="14" t="s">
        <v>9327</v>
      </c>
      <c r="G6181" s="14" t="s">
        <v>9329</v>
      </c>
      <c r="H6181" s="14" t="s">
        <v>13930</v>
      </c>
      <c r="I6181" s="14">
        <v>0.5</v>
      </c>
      <c r="J6181" s="14">
        <v>0.824</v>
      </c>
      <c r="K6181" s="14">
        <v>0.8494428164855851</v>
      </c>
      <c r="L6181" s="14">
        <v>0.0388</v>
      </c>
      <c r="M6181" s="14">
        <v>1.6E-4</v>
      </c>
      <c r="N6181" s="14">
        <v>0.00161</v>
      </c>
      <c r="O6181" s="14">
        <v>0.0916</v>
      </c>
      <c r="P6181" s="14">
        <v>0.539</v>
      </c>
      <c r="Q6181" s="14">
        <v>120.125</v>
      </c>
      <c r="R6181" s="14">
        <v>4.0</v>
      </c>
      <c r="S6181" s="14">
        <v>0.0</v>
      </c>
      <c r="T6181" s="14" t="s">
        <v>103</v>
      </c>
      <c r="U6181" s="14" t="s">
        <v>94</v>
      </c>
      <c r="V6181" s="16" t="s">
        <v>333</v>
      </c>
      <c r="W6181" s="17" t="s">
        <v>185</v>
      </c>
    </row>
    <row r="6182" ht="15.75" customHeight="1">
      <c r="A6182" s="14" t="s">
        <v>13931</v>
      </c>
      <c r="B6182" s="14" t="s">
        <v>13932</v>
      </c>
      <c r="C6182" s="14">
        <v>1997.0</v>
      </c>
      <c r="D6182" s="14">
        <v>83.0</v>
      </c>
      <c r="E6182" s="14">
        <v>357266.0</v>
      </c>
      <c r="F6182" s="14" t="s">
        <v>12347</v>
      </c>
      <c r="G6182" s="14" t="s">
        <v>12348</v>
      </c>
      <c r="H6182" s="14" t="s">
        <v>13934</v>
      </c>
      <c r="I6182" s="14">
        <v>0.356</v>
      </c>
      <c r="J6182" s="14">
        <v>0.917</v>
      </c>
      <c r="K6182" s="14">
        <v>0.8460205762016124</v>
      </c>
      <c r="L6182" s="14">
        <v>0.0479</v>
      </c>
      <c r="M6182" s="14">
        <v>0.0335</v>
      </c>
      <c r="N6182" s="14">
        <v>0.0</v>
      </c>
      <c r="O6182" s="14">
        <v>0.406</v>
      </c>
      <c r="P6182" s="14">
        <v>0.518</v>
      </c>
      <c r="Q6182" s="14">
        <v>171.176</v>
      </c>
      <c r="R6182" s="14">
        <v>9.0</v>
      </c>
      <c r="S6182" s="14">
        <v>1.0</v>
      </c>
      <c r="T6182" s="14" t="s">
        <v>103</v>
      </c>
      <c r="U6182" s="14" t="s">
        <v>94</v>
      </c>
      <c r="V6182" s="16" t="s">
        <v>333</v>
      </c>
      <c r="W6182" s="17" t="s">
        <v>185</v>
      </c>
    </row>
    <row r="6183" ht="15.75" customHeight="1">
      <c r="A6183" s="14" t="s">
        <v>9520</v>
      </c>
      <c r="B6183" s="14" t="s">
        <v>9522</v>
      </c>
      <c r="C6183" s="14">
        <v>2018.0</v>
      </c>
      <c r="D6183" s="14">
        <v>83.0</v>
      </c>
      <c r="E6183" s="14">
        <v>239835.0</v>
      </c>
      <c r="F6183" s="14" t="s">
        <v>9523</v>
      </c>
      <c r="G6183" s="14" t="s">
        <v>9524</v>
      </c>
      <c r="H6183" s="14" t="s">
        <v>9526</v>
      </c>
      <c r="I6183" s="14">
        <v>0.511</v>
      </c>
      <c r="J6183" s="14">
        <v>0.566</v>
      </c>
      <c r="K6183" s="14">
        <v>0.8198404380292208</v>
      </c>
      <c r="L6183" s="14">
        <v>0.2</v>
      </c>
      <c r="M6183" s="14">
        <v>0.349</v>
      </c>
      <c r="N6183" s="14">
        <v>0.0</v>
      </c>
      <c r="O6183" s="14">
        <v>0.34</v>
      </c>
      <c r="P6183" s="14">
        <v>0.218</v>
      </c>
      <c r="Q6183" s="14">
        <v>83.903</v>
      </c>
      <c r="R6183" s="14">
        <v>6.0</v>
      </c>
      <c r="S6183" s="14">
        <v>0.0</v>
      </c>
      <c r="T6183" s="14" t="s">
        <v>103</v>
      </c>
      <c r="U6183" s="14" t="s">
        <v>94</v>
      </c>
      <c r="V6183" s="16" t="s">
        <v>36</v>
      </c>
      <c r="W6183" s="17" t="s">
        <v>251</v>
      </c>
    </row>
    <row r="6184" ht="15.75" customHeight="1">
      <c r="A6184" s="14" t="s">
        <v>13937</v>
      </c>
      <c r="B6184" s="14" t="s">
        <v>13938</v>
      </c>
      <c r="C6184" s="14">
        <v>2000.0</v>
      </c>
      <c r="D6184" s="14">
        <v>83.0</v>
      </c>
      <c r="E6184" s="14">
        <v>227600.0</v>
      </c>
      <c r="F6184" s="14" t="s">
        <v>12481</v>
      </c>
      <c r="G6184" s="14" t="s">
        <v>12482</v>
      </c>
      <c r="H6184" s="14" t="s">
        <v>13939</v>
      </c>
      <c r="I6184" s="14">
        <v>0.853</v>
      </c>
      <c r="J6184" s="14">
        <v>0.606</v>
      </c>
      <c r="K6184" s="14">
        <v>0.8761790687041221</v>
      </c>
      <c r="L6184" s="14">
        <v>0.072</v>
      </c>
      <c r="M6184" s="14">
        <v>0.0561</v>
      </c>
      <c r="N6184" s="14">
        <v>0.0</v>
      </c>
      <c r="O6184" s="14">
        <v>0.313</v>
      </c>
      <c r="P6184" s="14">
        <v>0.653</v>
      </c>
      <c r="Q6184" s="14">
        <v>94.75</v>
      </c>
      <c r="R6184" s="14">
        <v>0.0</v>
      </c>
      <c r="S6184" s="14">
        <v>1.0</v>
      </c>
      <c r="T6184" s="14" t="s">
        <v>103</v>
      </c>
      <c r="U6184" s="14" t="s">
        <v>35</v>
      </c>
      <c r="V6184" s="16" t="s">
        <v>407</v>
      </c>
      <c r="W6184" s="17" t="s">
        <v>185</v>
      </c>
    </row>
    <row r="6185" ht="15.75" customHeight="1">
      <c r="A6185" s="14" t="s">
        <v>9528</v>
      </c>
      <c r="B6185" s="14" t="s">
        <v>8663</v>
      </c>
      <c r="C6185" s="14">
        <v>2019.0</v>
      </c>
      <c r="D6185" s="14">
        <v>83.0</v>
      </c>
      <c r="E6185" s="14">
        <v>207320.0</v>
      </c>
      <c r="F6185" s="14" t="s">
        <v>1267</v>
      </c>
      <c r="G6185" s="14" t="s">
        <v>1614</v>
      </c>
      <c r="H6185" s="14" t="s">
        <v>8663</v>
      </c>
      <c r="I6185" s="14">
        <v>0.72</v>
      </c>
      <c r="J6185" s="14">
        <v>0.654</v>
      </c>
      <c r="K6185" s="14">
        <v>0.853977284861849</v>
      </c>
      <c r="L6185" s="14">
        <v>0.0647</v>
      </c>
      <c r="M6185" s="14">
        <v>0.227</v>
      </c>
      <c r="N6185" s="14">
        <v>0.0</v>
      </c>
      <c r="O6185" s="14">
        <v>0.101</v>
      </c>
      <c r="P6185" s="14">
        <v>0.411</v>
      </c>
      <c r="Q6185" s="14">
        <v>106.98</v>
      </c>
      <c r="R6185" s="14">
        <v>1.0</v>
      </c>
      <c r="S6185" s="14">
        <v>1.0</v>
      </c>
      <c r="T6185" s="14" t="s">
        <v>103</v>
      </c>
      <c r="U6185" s="14" t="s">
        <v>35</v>
      </c>
      <c r="V6185" s="16" t="s">
        <v>54</v>
      </c>
      <c r="W6185" s="17" t="s">
        <v>251</v>
      </c>
    </row>
    <row r="6186" ht="15.75" customHeight="1">
      <c r="A6186" s="14" t="s">
        <v>9533</v>
      </c>
      <c r="B6186" s="14" t="s">
        <v>9472</v>
      </c>
      <c r="C6186" s="14">
        <v>1973.0</v>
      </c>
      <c r="D6186" s="14">
        <v>83.0</v>
      </c>
      <c r="E6186" s="14">
        <v>149880.0</v>
      </c>
      <c r="F6186" s="14" t="s">
        <v>6439</v>
      </c>
      <c r="G6186" s="14" t="s">
        <v>6440</v>
      </c>
      <c r="H6186" s="14" t="s">
        <v>9535</v>
      </c>
      <c r="I6186" s="14">
        <v>0.513</v>
      </c>
      <c r="J6186" s="14">
        <v>0.396</v>
      </c>
      <c r="K6186" s="14">
        <v>0.6951211686801891</v>
      </c>
      <c r="L6186" s="14">
        <v>0.0299</v>
      </c>
      <c r="M6186" s="14">
        <v>0.251</v>
      </c>
      <c r="N6186" s="14">
        <v>0.177</v>
      </c>
      <c r="O6186" s="14">
        <v>0.11</v>
      </c>
      <c r="P6186" s="14">
        <v>0.229</v>
      </c>
      <c r="Q6186" s="14">
        <v>140.21</v>
      </c>
      <c r="R6186" s="14">
        <v>7.0</v>
      </c>
      <c r="S6186" s="14">
        <v>1.0</v>
      </c>
      <c r="T6186" s="14" t="s">
        <v>103</v>
      </c>
      <c r="U6186" s="14" t="s">
        <v>35</v>
      </c>
      <c r="V6186" s="16" t="s">
        <v>36</v>
      </c>
      <c r="W6186" s="17" t="s">
        <v>251</v>
      </c>
    </row>
    <row r="6187" ht="15.75" customHeight="1">
      <c r="A6187" s="14" t="s">
        <v>13942</v>
      </c>
      <c r="B6187" s="14" t="s">
        <v>13943</v>
      </c>
      <c r="C6187" s="14">
        <v>2019.0</v>
      </c>
      <c r="D6187" s="14">
        <v>83.0</v>
      </c>
      <c r="E6187" s="14">
        <v>194087.0</v>
      </c>
      <c r="F6187" s="14" t="s">
        <v>12140</v>
      </c>
      <c r="G6187" s="14" t="s">
        <v>9507</v>
      </c>
      <c r="H6187" s="14" t="s">
        <v>12773</v>
      </c>
      <c r="I6187" s="14">
        <v>0.701</v>
      </c>
      <c r="J6187" s="14">
        <v>0.425</v>
      </c>
      <c r="K6187" s="14">
        <v>0.7399525164002321</v>
      </c>
      <c r="L6187" s="14">
        <v>0.375</v>
      </c>
      <c r="M6187" s="14">
        <v>0.328</v>
      </c>
      <c r="N6187" s="14">
        <v>0.13</v>
      </c>
      <c r="O6187" s="14">
        <v>0.1</v>
      </c>
      <c r="P6187" s="14">
        <v>0.562</v>
      </c>
      <c r="Q6187" s="14">
        <v>135.13</v>
      </c>
      <c r="R6187" s="14">
        <v>7.0</v>
      </c>
      <c r="S6187" s="14">
        <v>1.0</v>
      </c>
      <c r="T6187" s="14" t="s">
        <v>103</v>
      </c>
      <c r="U6187" s="14" t="s">
        <v>35</v>
      </c>
      <c r="V6187" s="16" t="s">
        <v>333</v>
      </c>
      <c r="W6187" s="17" t="s">
        <v>185</v>
      </c>
    </row>
    <row r="6188" ht="15.75" customHeight="1">
      <c r="A6188" s="14" t="s">
        <v>9540</v>
      </c>
      <c r="B6188" s="14" t="s">
        <v>9541</v>
      </c>
      <c r="C6188" s="14">
        <v>2016.0</v>
      </c>
      <c r="D6188" s="14">
        <v>83.0</v>
      </c>
      <c r="E6188" s="14">
        <v>218880.0</v>
      </c>
      <c r="F6188" s="14" t="s">
        <v>7459</v>
      </c>
      <c r="G6188" s="14" t="s">
        <v>6075</v>
      </c>
      <c r="H6188" s="14" t="s">
        <v>9542</v>
      </c>
      <c r="I6188" s="14">
        <v>0.705</v>
      </c>
      <c r="J6188" s="14">
        <v>0.505</v>
      </c>
      <c r="K6188" s="14">
        <v>0.8264068615740936</v>
      </c>
      <c r="L6188" s="14">
        <v>0.193</v>
      </c>
      <c r="M6188" s="14">
        <v>0.142</v>
      </c>
      <c r="N6188" s="14">
        <v>0.0</v>
      </c>
      <c r="O6188" s="14">
        <v>0.164</v>
      </c>
      <c r="P6188" s="14">
        <v>0.388</v>
      </c>
      <c r="Q6188" s="14">
        <v>160.05</v>
      </c>
      <c r="R6188" s="14">
        <v>8.0</v>
      </c>
      <c r="S6188" s="14">
        <v>1.0</v>
      </c>
      <c r="T6188" s="14" t="s">
        <v>103</v>
      </c>
      <c r="U6188" s="14" t="s">
        <v>35</v>
      </c>
      <c r="V6188" s="16" t="s">
        <v>45</v>
      </c>
      <c r="W6188" s="17" t="s">
        <v>251</v>
      </c>
    </row>
    <row r="6189" ht="15.75" customHeight="1">
      <c r="A6189" s="14" t="s">
        <v>13945</v>
      </c>
      <c r="B6189" s="14" t="s">
        <v>3173</v>
      </c>
      <c r="C6189" s="14">
        <v>1983.0</v>
      </c>
      <c r="D6189" s="14">
        <v>83.0</v>
      </c>
      <c r="E6189" s="14">
        <v>238120.0</v>
      </c>
      <c r="F6189" s="14" t="s">
        <v>13946</v>
      </c>
      <c r="G6189" s="14" t="s">
        <v>13947</v>
      </c>
      <c r="H6189" s="14" t="s">
        <v>13948</v>
      </c>
      <c r="I6189" s="14">
        <v>0.71</v>
      </c>
      <c r="J6189" s="14">
        <v>0.799</v>
      </c>
      <c r="K6189" s="14">
        <v>0.8697409791698986</v>
      </c>
      <c r="L6189" s="14">
        <v>0.0328</v>
      </c>
      <c r="M6189" s="14">
        <v>0.22</v>
      </c>
      <c r="N6189" s="14">
        <v>6.02E-4</v>
      </c>
      <c r="O6189" s="14">
        <v>0.349</v>
      </c>
      <c r="P6189" s="14">
        <v>0.725</v>
      </c>
      <c r="Q6189" s="14">
        <v>120.37</v>
      </c>
      <c r="R6189" s="14">
        <v>6.0</v>
      </c>
      <c r="S6189" s="14">
        <v>1.0</v>
      </c>
      <c r="T6189" s="14" t="s">
        <v>103</v>
      </c>
      <c r="U6189" s="14" t="s">
        <v>68</v>
      </c>
      <c r="V6189" s="16" t="s">
        <v>181</v>
      </c>
      <c r="W6189" s="17" t="s">
        <v>185</v>
      </c>
    </row>
    <row r="6190" ht="15.75" customHeight="1">
      <c r="A6190" s="14" t="s">
        <v>24608</v>
      </c>
      <c r="B6190" s="14" t="s">
        <v>24609</v>
      </c>
      <c r="C6190" s="14">
        <v>2018.0</v>
      </c>
      <c r="D6190" s="14">
        <v>83.0</v>
      </c>
      <c r="E6190" s="14">
        <v>236000.0</v>
      </c>
      <c r="F6190" s="14" t="s">
        <v>6605</v>
      </c>
      <c r="G6190" s="14" t="s">
        <v>16927</v>
      </c>
      <c r="H6190" s="14" t="s">
        <v>24610</v>
      </c>
      <c r="I6190" s="14">
        <v>0.663</v>
      </c>
      <c r="J6190" s="14">
        <v>0.696</v>
      </c>
      <c r="K6190" s="14">
        <v>0.8684576390634087</v>
      </c>
      <c r="L6190" s="14">
        <v>0.103</v>
      </c>
      <c r="M6190" s="14">
        <v>0.0561</v>
      </c>
      <c r="N6190" s="14">
        <v>3.77E-5</v>
      </c>
      <c r="O6190" s="14">
        <v>0.0778</v>
      </c>
      <c r="P6190" s="14">
        <v>0.738</v>
      </c>
      <c r="Q6190" s="14">
        <v>180.11</v>
      </c>
      <c r="R6190" s="14">
        <v>9.0</v>
      </c>
      <c r="S6190" s="14">
        <v>0.0</v>
      </c>
      <c r="T6190" s="14" t="s">
        <v>1264</v>
      </c>
      <c r="U6190" s="14" t="s">
        <v>68</v>
      </c>
      <c r="V6190" s="16" t="s">
        <v>181</v>
      </c>
      <c r="W6190" s="17" t="s">
        <v>185</v>
      </c>
    </row>
    <row r="6191" ht="15.75" customHeight="1">
      <c r="A6191" s="14" t="s">
        <v>9548</v>
      </c>
      <c r="B6191" s="14" t="s">
        <v>9549</v>
      </c>
      <c r="C6191" s="14">
        <v>2010.0</v>
      </c>
      <c r="D6191" s="14">
        <v>83.0</v>
      </c>
      <c r="E6191" s="14">
        <v>234560.0</v>
      </c>
      <c r="F6191" s="14" t="s">
        <v>7899</v>
      </c>
      <c r="G6191" s="14" t="s">
        <v>9482</v>
      </c>
      <c r="H6191" s="14" t="s">
        <v>9550</v>
      </c>
      <c r="I6191" s="14">
        <v>0.616</v>
      </c>
      <c r="J6191" s="14">
        <v>0.869</v>
      </c>
      <c r="K6191" s="14">
        <v>0.8908305349198805</v>
      </c>
      <c r="L6191" s="14">
        <v>0.0327</v>
      </c>
      <c r="M6191" s="14">
        <v>0.0283</v>
      </c>
      <c r="N6191" s="14">
        <v>0.0</v>
      </c>
      <c r="O6191" s="14">
        <v>0.064</v>
      </c>
      <c r="P6191" s="14">
        <v>0.473</v>
      </c>
      <c r="Q6191" s="14">
        <v>127.97</v>
      </c>
      <c r="R6191" s="14">
        <v>0.0</v>
      </c>
      <c r="S6191" s="14">
        <v>1.0</v>
      </c>
      <c r="T6191" s="14" t="s">
        <v>103</v>
      </c>
      <c r="U6191" s="14" t="s">
        <v>94</v>
      </c>
      <c r="V6191" s="16" t="s">
        <v>54</v>
      </c>
      <c r="W6191" s="17" t="s">
        <v>251</v>
      </c>
    </row>
    <row r="6192" ht="15.75" customHeight="1">
      <c r="A6192" s="14" t="s">
        <v>13950</v>
      </c>
      <c r="B6192" s="14" t="s">
        <v>13951</v>
      </c>
      <c r="C6192" s="14">
        <v>2017.0</v>
      </c>
      <c r="D6192" s="14">
        <v>83.0</v>
      </c>
      <c r="E6192" s="14">
        <v>163253.0</v>
      </c>
      <c r="F6192" s="14" t="s">
        <v>13952</v>
      </c>
      <c r="G6192" s="14" t="s">
        <v>13953</v>
      </c>
      <c r="H6192" s="14" t="s">
        <v>13954</v>
      </c>
      <c r="I6192" s="14">
        <v>0.801</v>
      </c>
      <c r="J6192" s="14">
        <v>0.795</v>
      </c>
      <c r="K6192" s="14">
        <v>0.8650781767829856</v>
      </c>
      <c r="L6192" s="14">
        <v>0.0504</v>
      </c>
      <c r="M6192" s="14">
        <v>0.0417</v>
      </c>
      <c r="N6192" s="14">
        <v>1.13E-4</v>
      </c>
      <c r="O6192" s="14">
        <v>0.0717</v>
      </c>
      <c r="P6192" s="14">
        <v>0.754</v>
      </c>
      <c r="Q6192" s="14">
        <v>79.03</v>
      </c>
      <c r="R6192" s="14">
        <v>1.0</v>
      </c>
      <c r="S6192" s="14">
        <v>0.0</v>
      </c>
      <c r="T6192" s="14" t="s">
        <v>103</v>
      </c>
      <c r="U6192" s="14" t="s">
        <v>94</v>
      </c>
      <c r="V6192" s="16" t="s">
        <v>181</v>
      </c>
      <c r="W6192" s="17" t="s">
        <v>185</v>
      </c>
    </row>
    <row r="6193" ht="15.75" customHeight="1">
      <c r="A6193" s="14" t="s">
        <v>9553</v>
      </c>
      <c r="B6193" s="14" t="s">
        <v>9554</v>
      </c>
      <c r="C6193" s="14">
        <v>2007.0</v>
      </c>
      <c r="D6193" s="14">
        <v>83.0</v>
      </c>
      <c r="E6193" s="14">
        <v>311866.0</v>
      </c>
      <c r="F6193" s="14" t="s">
        <v>8825</v>
      </c>
      <c r="G6193" s="14" t="s">
        <v>8023</v>
      </c>
      <c r="H6193" s="14" t="s">
        <v>9557</v>
      </c>
      <c r="I6193" s="14">
        <v>0.617</v>
      </c>
      <c r="J6193" s="14">
        <v>0.716</v>
      </c>
      <c r="K6193" s="14">
        <v>0.806408144914628</v>
      </c>
      <c r="L6193" s="14">
        <v>0.136</v>
      </c>
      <c r="M6193" s="14">
        <v>0.0056</v>
      </c>
      <c r="N6193" s="14">
        <v>0.0</v>
      </c>
      <c r="O6193" s="14">
        <v>0.408</v>
      </c>
      <c r="P6193" s="14">
        <v>0.496</v>
      </c>
      <c r="Q6193" s="14">
        <v>104.01</v>
      </c>
      <c r="R6193" s="14">
        <v>1.0</v>
      </c>
      <c r="S6193" s="14">
        <v>1.0</v>
      </c>
      <c r="T6193" s="14" t="s">
        <v>103</v>
      </c>
      <c r="U6193" s="14" t="s">
        <v>94</v>
      </c>
      <c r="V6193" s="16" t="s">
        <v>54</v>
      </c>
      <c r="W6193" s="17" t="s">
        <v>251</v>
      </c>
    </row>
    <row r="6194" ht="15.75" customHeight="1">
      <c r="A6194" s="14" t="s">
        <v>13959</v>
      </c>
      <c r="B6194" s="14" t="s">
        <v>13960</v>
      </c>
      <c r="C6194" s="14">
        <v>2011.0</v>
      </c>
      <c r="D6194" s="14">
        <v>83.0</v>
      </c>
      <c r="E6194" s="14">
        <v>244884.0</v>
      </c>
      <c r="F6194" s="14" t="s">
        <v>13961</v>
      </c>
      <c r="G6194" s="14" t="s">
        <v>13962</v>
      </c>
      <c r="H6194" s="14" t="s">
        <v>13963</v>
      </c>
      <c r="I6194" s="14">
        <v>0.865</v>
      </c>
      <c r="J6194" s="14">
        <v>0.521</v>
      </c>
      <c r="K6194" s="14">
        <v>0.8262143605581201</v>
      </c>
      <c r="L6194" s="14">
        <v>0.0371</v>
      </c>
      <c r="M6194" s="14">
        <v>0.548</v>
      </c>
      <c r="N6194" s="14">
        <v>1.15E-4</v>
      </c>
      <c r="O6194" s="14">
        <v>0.0989</v>
      </c>
      <c r="P6194" s="14">
        <v>0.748</v>
      </c>
      <c r="Q6194" s="14">
        <v>129.06</v>
      </c>
      <c r="R6194" s="14">
        <v>0.0</v>
      </c>
      <c r="S6194" s="14">
        <v>1.0</v>
      </c>
      <c r="T6194" s="14" t="s">
        <v>103</v>
      </c>
      <c r="U6194" s="14" t="s">
        <v>94</v>
      </c>
      <c r="V6194" s="16" t="s">
        <v>181</v>
      </c>
      <c r="W6194" s="17" t="s">
        <v>185</v>
      </c>
    </row>
    <row r="6195" ht="15.75" customHeight="1">
      <c r="A6195" s="14" t="s">
        <v>13966</v>
      </c>
      <c r="B6195" s="14" t="s">
        <v>13967</v>
      </c>
      <c r="C6195" s="14">
        <v>2009.0</v>
      </c>
      <c r="D6195" s="14">
        <v>83.0</v>
      </c>
      <c r="E6195" s="14">
        <v>204640.0</v>
      </c>
      <c r="F6195" s="14" t="s">
        <v>13969</v>
      </c>
      <c r="G6195" s="14" t="s">
        <v>9482</v>
      </c>
      <c r="H6195" s="14" t="s">
        <v>13970</v>
      </c>
      <c r="I6195" s="14">
        <v>0.72</v>
      </c>
      <c r="J6195" s="14">
        <v>0.672</v>
      </c>
      <c r="K6195" s="14">
        <v>0.8279254807001064</v>
      </c>
      <c r="L6195" s="14">
        <v>0.0551</v>
      </c>
      <c r="M6195" s="14">
        <v>0.009</v>
      </c>
      <c r="N6195" s="14">
        <v>0.0</v>
      </c>
      <c r="O6195" s="14">
        <v>0.232</v>
      </c>
      <c r="P6195" s="14">
        <v>0.705</v>
      </c>
      <c r="Q6195" s="14">
        <v>124.99</v>
      </c>
      <c r="R6195" s="14">
        <v>7.0</v>
      </c>
      <c r="S6195" s="14">
        <v>1.0</v>
      </c>
      <c r="T6195" s="14" t="s">
        <v>103</v>
      </c>
      <c r="U6195" s="14" t="s">
        <v>94</v>
      </c>
      <c r="V6195" s="16" t="s">
        <v>181</v>
      </c>
      <c r="W6195" s="17" t="s">
        <v>185</v>
      </c>
    </row>
    <row r="6196" ht="15.75" customHeight="1">
      <c r="A6196" s="14" t="s">
        <v>13971</v>
      </c>
      <c r="B6196" s="14" t="s">
        <v>13972</v>
      </c>
      <c r="C6196" s="14">
        <v>2005.0</v>
      </c>
      <c r="D6196" s="14">
        <v>84.0</v>
      </c>
      <c r="E6196" s="14">
        <v>216466.0</v>
      </c>
      <c r="F6196" s="14" t="s">
        <v>2584</v>
      </c>
      <c r="G6196" s="14" t="s">
        <v>2585</v>
      </c>
      <c r="H6196" s="14" t="s">
        <v>13972</v>
      </c>
      <c r="I6196" s="14">
        <v>0.951</v>
      </c>
      <c r="J6196" s="14">
        <v>0.6</v>
      </c>
      <c r="K6196" s="14">
        <v>0.8744893375639108</v>
      </c>
      <c r="L6196" s="14">
        <v>0.0685</v>
      </c>
      <c r="M6196" s="14">
        <v>0.106</v>
      </c>
      <c r="N6196" s="14">
        <v>0.0</v>
      </c>
      <c r="O6196" s="14">
        <v>0.0712</v>
      </c>
      <c r="P6196" s="14">
        <v>0.822</v>
      </c>
      <c r="Q6196" s="14">
        <v>125.04</v>
      </c>
      <c r="R6196" s="14">
        <v>0.0</v>
      </c>
      <c r="S6196" s="14">
        <v>0.0</v>
      </c>
      <c r="T6196" s="14" t="s">
        <v>103</v>
      </c>
      <c r="U6196" s="14" t="s">
        <v>35</v>
      </c>
      <c r="V6196" s="16" t="s">
        <v>560</v>
      </c>
      <c r="W6196" s="17" t="s">
        <v>185</v>
      </c>
    </row>
    <row r="6197" ht="15.75" customHeight="1">
      <c r="A6197" s="14" t="s">
        <v>13977</v>
      </c>
      <c r="B6197" s="14" t="s">
        <v>13978</v>
      </c>
      <c r="C6197" s="14">
        <v>2012.0</v>
      </c>
      <c r="D6197" s="14">
        <v>84.0</v>
      </c>
      <c r="E6197" s="14">
        <v>199986.0</v>
      </c>
      <c r="F6197" s="14" t="s">
        <v>11065</v>
      </c>
      <c r="G6197" s="14" t="s">
        <v>8213</v>
      </c>
      <c r="H6197" s="14" t="s">
        <v>13981</v>
      </c>
      <c r="I6197" s="14">
        <v>0.726</v>
      </c>
      <c r="J6197" s="14">
        <v>0.787</v>
      </c>
      <c r="K6197" s="14">
        <v>0.9211387504348142</v>
      </c>
      <c r="L6197" s="14">
        <v>0.0737</v>
      </c>
      <c r="M6197" s="14">
        <v>0.009</v>
      </c>
      <c r="N6197" s="14">
        <v>0.0</v>
      </c>
      <c r="O6197" s="14">
        <v>0.0596</v>
      </c>
      <c r="P6197" s="14">
        <v>0.888</v>
      </c>
      <c r="Q6197" s="14">
        <v>124.99</v>
      </c>
      <c r="R6197" s="14">
        <v>4.0</v>
      </c>
      <c r="S6197" s="14">
        <v>1.0</v>
      </c>
      <c r="T6197" s="14" t="s">
        <v>103</v>
      </c>
      <c r="U6197" s="14" t="s">
        <v>35</v>
      </c>
      <c r="V6197" s="16" t="s">
        <v>560</v>
      </c>
      <c r="W6197" s="17" t="s">
        <v>185</v>
      </c>
    </row>
    <row r="6198" ht="15.75" customHeight="1">
      <c r="A6198" s="14" t="s">
        <v>9560</v>
      </c>
      <c r="B6198" s="14" t="s">
        <v>9562</v>
      </c>
      <c r="C6198" s="14">
        <v>2013.0</v>
      </c>
      <c r="D6198" s="14">
        <v>84.0</v>
      </c>
      <c r="E6198" s="14">
        <v>245493.0</v>
      </c>
      <c r="F6198" s="14" t="s">
        <v>3108</v>
      </c>
      <c r="G6198" s="14" t="s">
        <v>8213</v>
      </c>
      <c r="H6198" s="14" t="s">
        <v>9161</v>
      </c>
      <c r="I6198" s="14">
        <v>0.6</v>
      </c>
      <c r="J6198" s="14">
        <v>0.663</v>
      </c>
      <c r="K6198" s="14">
        <v>0.8503839325636776</v>
      </c>
      <c r="L6198" s="14">
        <v>0.0477</v>
      </c>
      <c r="M6198" s="14">
        <v>0.225</v>
      </c>
      <c r="N6198" s="14">
        <v>0.0</v>
      </c>
      <c r="O6198" s="14">
        <v>0.119</v>
      </c>
      <c r="P6198" s="14">
        <v>0.286</v>
      </c>
      <c r="Q6198" s="14">
        <v>121.07</v>
      </c>
      <c r="R6198" s="14">
        <v>3.0</v>
      </c>
      <c r="S6198" s="14">
        <v>1.0</v>
      </c>
      <c r="T6198" s="14" t="s">
        <v>103</v>
      </c>
      <c r="U6198" s="14" t="s">
        <v>35</v>
      </c>
      <c r="V6198" s="16" t="s">
        <v>36</v>
      </c>
      <c r="W6198" s="17" t="s">
        <v>251</v>
      </c>
    </row>
    <row r="6199" ht="15.75" customHeight="1">
      <c r="A6199" s="14" t="s">
        <v>13982</v>
      </c>
      <c r="B6199" s="14" t="s">
        <v>13984</v>
      </c>
      <c r="C6199" s="14">
        <v>2024.0</v>
      </c>
      <c r="D6199" s="14">
        <v>84.0</v>
      </c>
      <c r="E6199" s="14">
        <v>212002.0</v>
      </c>
      <c r="F6199" s="14" t="s">
        <v>13986</v>
      </c>
      <c r="G6199" s="14" t="s">
        <v>13987</v>
      </c>
      <c r="H6199" s="14" t="s">
        <v>13988</v>
      </c>
      <c r="I6199" s="14">
        <v>0.47</v>
      </c>
      <c r="J6199" s="14">
        <v>0.75</v>
      </c>
      <c r="K6199" s="14">
        <v>0.8485658674128171</v>
      </c>
      <c r="L6199" s="14">
        <v>0.112</v>
      </c>
      <c r="M6199" s="14">
        <v>0.216</v>
      </c>
      <c r="N6199" s="14">
        <v>0.0</v>
      </c>
      <c r="O6199" s="14">
        <v>0.169</v>
      </c>
      <c r="P6199" s="14">
        <v>0.62</v>
      </c>
      <c r="Q6199" s="14">
        <v>79.814</v>
      </c>
      <c r="R6199" s="14">
        <v>2.0</v>
      </c>
      <c r="S6199" s="14">
        <v>0.0</v>
      </c>
      <c r="T6199" s="14" t="s">
        <v>103</v>
      </c>
      <c r="U6199" s="14" t="s">
        <v>35</v>
      </c>
      <c r="V6199" s="16" t="s">
        <v>407</v>
      </c>
      <c r="W6199" s="17" t="s">
        <v>185</v>
      </c>
    </row>
    <row r="6200" ht="15.75" customHeight="1">
      <c r="A6200" s="14" t="s">
        <v>9564</v>
      </c>
      <c r="B6200" s="14" t="s">
        <v>9565</v>
      </c>
      <c r="C6200" s="14">
        <v>2019.0</v>
      </c>
      <c r="D6200" s="14">
        <v>84.0</v>
      </c>
      <c r="E6200" s="14">
        <v>184613.0</v>
      </c>
      <c r="F6200" s="14" t="s">
        <v>2118</v>
      </c>
      <c r="G6200" s="14" t="s">
        <v>4569</v>
      </c>
      <c r="H6200" s="14" t="s">
        <v>9568</v>
      </c>
      <c r="I6200" s="14">
        <v>0.755</v>
      </c>
      <c r="J6200" s="14">
        <v>0.562</v>
      </c>
      <c r="K6200" s="14">
        <v>0.7831155219818383</v>
      </c>
      <c r="L6200" s="14">
        <v>0.0355</v>
      </c>
      <c r="M6200" s="14">
        <v>0.0186</v>
      </c>
      <c r="N6200" s="14">
        <v>2.31E-4</v>
      </c>
      <c r="O6200" s="14">
        <v>0.18</v>
      </c>
      <c r="P6200" s="14">
        <v>0.368</v>
      </c>
      <c r="Q6200" s="14">
        <v>116.931</v>
      </c>
      <c r="R6200" s="14">
        <v>9.0</v>
      </c>
      <c r="S6200" s="14">
        <v>0.0</v>
      </c>
      <c r="T6200" s="14" t="s">
        <v>103</v>
      </c>
      <c r="U6200" s="14" t="s">
        <v>35</v>
      </c>
      <c r="V6200" s="16" t="s">
        <v>45</v>
      </c>
      <c r="W6200" s="17" t="s">
        <v>251</v>
      </c>
    </row>
    <row r="6201" ht="15.75" customHeight="1">
      <c r="A6201" s="14" t="s">
        <v>13990</v>
      </c>
      <c r="B6201" s="14" t="s">
        <v>13991</v>
      </c>
      <c r="C6201" s="14">
        <v>2014.0</v>
      </c>
      <c r="D6201" s="14">
        <v>84.0</v>
      </c>
      <c r="E6201" s="14">
        <v>281560.0</v>
      </c>
      <c r="F6201" s="14" t="s">
        <v>3108</v>
      </c>
      <c r="G6201" s="14" t="s">
        <v>6756</v>
      </c>
      <c r="H6201" s="14" t="s">
        <v>6949</v>
      </c>
      <c r="I6201" s="14">
        <v>0.781</v>
      </c>
      <c r="J6201" s="14">
        <v>0.445</v>
      </c>
      <c r="K6201" s="14">
        <v>0.8448441811039967</v>
      </c>
      <c r="L6201" s="14">
        <v>0.0295</v>
      </c>
      <c r="M6201" s="14">
        <v>0.474</v>
      </c>
      <c r="N6201" s="14">
        <v>0.0</v>
      </c>
      <c r="O6201" s="14">
        <v>0.184</v>
      </c>
      <c r="P6201" s="14">
        <v>0.591</v>
      </c>
      <c r="Q6201" s="14">
        <v>78.998</v>
      </c>
      <c r="R6201" s="14">
        <v>2.0</v>
      </c>
      <c r="S6201" s="14">
        <v>1.0</v>
      </c>
      <c r="T6201" s="14" t="s">
        <v>103</v>
      </c>
      <c r="U6201" s="14" t="s">
        <v>94</v>
      </c>
      <c r="V6201" s="16" t="s">
        <v>333</v>
      </c>
      <c r="W6201" s="17" t="s">
        <v>185</v>
      </c>
    </row>
    <row r="6202" ht="15.75" customHeight="1">
      <c r="A6202" s="14" t="s">
        <v>24611</v>
      </c>
      <c r="B6202" s="14" t="s">
        <v>24612</v>
      </c>
      <c r="C6202" s="14">
        <v>2022.0</v>
      </c>
      <c r="D6202" s="14">
        <v>84.0</v>
      </c>
      <c r="E6202" s="14">
        <v>243716.0</v>
      </c>
      <c r="F6202" s="14" t="s">
        <v>21970</v>
      </c>
      <c r="G6202" s="14" t="s">
        <v>23552</v>
      </c>
      <c r="H6202" s="14" t="s">
        <v>24613</v>
      </c>
      <c r="I6202" s="14">
        <v>0.65</v>
      </c>
      <c r="J6202" s="14">
        <v>0.715</v>
      </c>
      <c r="K6202" s="14">
        <v>0.8633028896356748</v>
      </c>
      <c r="L6202" s="14">
        <v>0.253</v>
      </c>
      <c r="M6202" s="14">
        <v>0.0993</v>
      </c>
      <c r="N6202" s="14">
        <v>2.91E-4</v>
      </c>
      <c r="O6202" s="14">
        <v>0.126</v>
      </c>
      <c r="P6202" s="14">
        <v>0.187</v>
      </c>
      <c r="Q6202" s="14">
        <v>106.672</v>
      </c>
      <c r="R6202" s="14">
        <v>5.0</v>
      </c>
      <c r="S6202" s="14">
        <v>0.0</v>
      </c>
      <c r="T6202" s="14" t="s">
        <v>1264</v>
      </c>
      <c r="U6202" s="14" t="s">
        <v>35</v>
      </c>
      <c r="V6202" s="16" t="s">
        <v>58</v>
      </c>
      <c r="W6202" s="17" t="s">
        <v>251</v>
      </c>
    </row>
    <row r="6203" ht="15.75" customHeight="1">
      <c r="A6203" s="14" t="s">
        <v>24614</v>
      </c>
      <c r="B6203" s="14" t="s">
        <v>24615</v>
      </c>
      <c r="C6203" s="14">
        <v>2002.0</v>
      </c>
      <c r="D6203" s="14">
        <v>84.0</v>
      </c>
      <c r="E6203" s="14">
        <v>259453.0</v>
      </c>
      <c r="F6203" s="14" t="s">
        <v>1267</v>
      </c>
      <c r="G6203" s="14" t="s">
        <v>7586</v>
      </c>
      <c r="H6203" s="14" t="s">
        <v>24616</v>
      </c>
      <c r="I6203" s="14">
        <v>0.651</v>
      </c>
      <c r="J6203" s="14">
        <v>0.663</v>
      </c>
      <c r="K6203" s="14">
        <v>0.8553675699772129</v>
      </c>
      <c r="L6203" s="14">
        <v>0.0281</v>
      </c>
      <c r="M6203" s="14">
        <v>0.228</v>
      </c>
      <c r="N6203" s="14">
        <v>0.0</v>
      </c>
      <c r="O6203" s="14">
        <v>0.0994</v>
      </c>
      <c r="P6203" s="14">
        <v>0.465</v>
      </c>
      <c r="Q6203" s="14">
        <v>102.0</v>
      </c>
      <c r="R6203" s="14">
        <v>0.0</v>
      </c>
      <c r="S6203" s="14">
        <v>0.0</v>
      </c>
      <c r="T6203" s="14" t="s">
        <v>1264</v>
      </c>
      <c r="U6203" s="14" t="s">
        <v>35</v>
      </c>
      <c r="V6203" s="16" t="s">
        <v>54</v>
      </c>
      <c r="W6203" s="17" t="s">
        <v>251</v>
      </c>
    </row>
    <row r="6204" ht="15.75" customHeight="1">
      <c r="A6204" s="14" t="s">
        <v>24617</v>
      </c>
      <c r="B6204" s="14" t="s">
        <v>24618</v>
      </c>
      <c r="C6204" s="14">
        <v>2023.0</v>
      </c>
      <c r="D6204" s="14">
        <v>84.0</v>
      </c>
      <c r="E6204" s="14">
        <v>179013.0</v>
      </c>
      <c r="F6204" s="14" t="s">
        <v>16955</v>
      </c>
      <c r="G6204" s="14" t="s">
        <v>16957</v>
      </c>
      <c r="H6204" s="14" t="s">
        <v>24619</v>
      </c>
      <c r="I6204" s="14">
        <v>0.728</v>
      </c>
      <c r="J6204" s="14">
        <v>0.589</v>
      </c>
      <c r="K6204" s="14">
        <v>0.8223001732333263</v>
      </c>
      <c r="L6204" s="14">
        <v>0.0376</v>
      </c>
      <c r="M6204" s="14">
        <v>0.424</v>
      </c>
      <c r="N6204" s="14">
        <v>7.78E-6</v>
      </c>
      <c r="O6204" s="14">
        <v>0.166</v>
      </c>
      <c r="P6204" s="14">
        <v>0.767</v>
      </c>
      <c r="Q6204" s="14">
        <v>77.475</v>
      </c>
      <c r="R6204" s="14">
        <v>7.0</v>
      </c>
      <c r="S6204" s="14">
        <v>1.0</v>
      </c>
      <c r="T6204" s="14" t="s">
        <v>1264</v>
      </c>
      <c r="U6204" s="14" t="s">
        <v>35</v>
      </c>
      <c r="V6204" s="16" t="s">
        <v>181</v>
      </c>
      <c r="W6204" s="17" t="s">
        <v>185</v>
      </c>
    </row>
    <row r="6205" ht="15.75" customHeight="1">
      <c r="A6205" s="14" t="s">
        <v>13994</v>
      </c>
      <c r="B6205" s="14" t="s">
        <v>13995</v>
      </c>
      <c r="C6205" s="14">
        <v>1983.0</v>
      </c>
      <c r="D6205" s="14">
        <v>84.0</v>
      </c>
      <c r="E6205" s="14">
        <v>216933.0</v>
      </c>
      <c r="F6205" s="14" t="s">
        <v>5506</v>
      </c>
      <c r="G6205" s="14" t="s">
        <v>13997</v>
      </c>
      <c r="H6205" s="14" t="s">
        <v>8836</v>
      </c>
      <c r="I6205" s="14">
        <v>0.692</v>
      </c>
      <c r="J6205" s="14">
        <v>0.711</v>
      </c>
      <c r="K6205" s="14">
        <v>0.8141081855535666</v>
      </c>
      <c r="L6205" s="14">
        <v>0.0317</v>
      </c>
      <c r="M6205" s="14">
        <v>0.225</v>
      </c>
      <c r="N6205" s="14">
        <v>0.0</v>
      </c>
      <c r="O6205" s="14">
        <v>0.12</v>
      </c>
      <c r="P6205" s="14">
        <v>0.875</v>
      </c>
      <c r="Q6205" s="14">
        <v>125.135</v>
      </c>
      <c r="R6205" s="14">
        <v>0.0</v>
      </c>
      <c r="S6205" s="14">
        <v>0.0</v>
      </c>
      <c r="T6205" s="14" t="s">
        <v>103</v>
      </c>
      <c r="U6205" s="14" t="s">
        <v>94</v>
      </c>
      <c r="V6205" s="16" t="s">
        <v>560</v>
      </c>
      <c r="W6205" s="17" t="s">
        <v>185</v>
      </c>
    </row>
    <row r="6206" ht="15.75" customHeight="1">
      <c r="A6206" s="14" t="s">
        <v>13999</v>
      </c>
      <c r="B6206" s="14" t="s">
        <v>14000</v>
      </c>
      <c r="C6206" s="14">
        <v>1976.0</v>
      </c>
      <c r="D6206" s="14">
        <v>84.0</v>
      </c>
      <c r="E6206" s="14">
        <v>391376.0</v>
      </c>
      <c r="F6206" s="14" t="s">
        <v>9658</v>
      </c>
      <c r="G6206" s="14" t="s">
        <v>13436</v>
      </c>
      <c r="H6206" s="14" t="s">
        <v>14002</v>
      </c>
      <c r="I6206" s="14">
        <v>0.579</v>
      </c>
      <c r="J6206" s="14">
        <v>0.508</v>
      </c>
      <c r="K6206" s="14">
        <v>0.7716296280287548</v>
      </c>
      <c r="L6206" s="14">
        <v>0.027</v>
      </c>
      <c r="M6206" s="14">
        <v>0.00574</v>
      </c>
      <c r="N6206" s="14">
        <v>4.94E-4</v>
      </c>
      <c r="O6206" s="14">
        <v>0.0575</v>
      </c>
      <c r="P6206" s="14">
        <v>0.609</v>
      </c>
      <c r="Q6206" s="14">
        <v>147.125</v>
      </c>
      <c r="R6206" s="14">
        <v>2.0</v>
      </c>
      <c r="S6206" s="14">
        <v>1.0</v>
      </c>
      <c r="T6206" s="14" t="s">
        <v>103</v>
      </c>
      <c r="U6206" s="14" t="s">
        <v>94</v>
      </c>
      <c r="V6206" s="16" t="s">
        <v>407</v>
      </c>
      <c r="W6206" s="17" t="s">
        <v>185</v>
      </c>
    </row>
    <row r="6207" ht="15.75" customHeight="1">
      <c r="A6207" s="14" t="s">
        <v>14004</v>
      </c>
      <c r="B6207" s="14" t="s">
        <v>14005</v>
      </c>
      <c r="C6207" s="14">
        <v>1979.0</v>
      </c>
      <c r="D6207" s="14">
        <v>84.0</v>
      </c>
      <c r="E6207" s="14">
        <v>271240.0</v>
      </c>
      <c r="F6207" s="14" t="s">
        <v>2114</v>
      </c>
      <c r="G6207" s="14" t="s">
        <v>2115</v>
      </c>
      <c r="H6207" s="14" t="s">
        <v>14008</v>
      </c>
      <c r="I6207" s="14">
        <v>0.768</v>
      </c>
      <c r="J6207" s="14">
        <v>0.852</v>
      </c>
      <c r="K6207" s="14">
        <v>0.8415502748306729</v>
      </c>
      <c r="L6207" s="14">
        <v>0.038</v>
      </c>
      <c r="M6207" s="14">
        <v>0.214</v>
      </c>
      <c r="N6207" s="14">
        <v>7.36E-5</v>
      </c>
      <c r="O6207" s="14">
        <v>0.0723</v>
      </c>
      <c r="P6207" s="14">
        <v>0.867</v>
      </c>
      <c r="Q6207" s="14">
        <v>128.373</v>
      </c>
      <c r="R6207" s="14">
        <v>4.0</v>
      </c>
      <c r="S6207" s="14">
        <v>1.0</v>
      </c>
      <c r="T6207" s="14" t="s">
        <v>103</v>
      </c>
      <c r="U6207" s="14" t="s">
        <v>94</v>
      </c>
      <c r="V6207" s="16" t="s">
        <v>560</v>
      </c>
      <c r="W6207" s="17" t="s">
        <v>185</v>
      </c>
    </row>
    <row r="6208" ht="15.75" customHeight="1">
      <c r="A6208" s="14" t="s">
        <v>14009</v>
      </c>
      <c r="B6208" s="14" t="s">
        <v>14011</v>
      </c>
      <c r="C6208" s="14">
        <v>2016.0</v>
      </c>
      <c r="D6208" s="14">
        <v>84.0</v>
      </c>
      <c r="E6208" s="14">
        <v>267066.0</v>
      </c>
      <c r="F6208" s="14" t="s">
        <v>5733</v>
      </c>
      <c r="G6208" s="14" t="s">
        <v>9336</v>
      </c>
      <c r="H6208" s="14" t="s">
        <v>14013</v>
      </c>
      <c r="I6208" s="14">
        <v>0.891</v>
      </c>
      <c r="J6208" s="14">
        <v>0.628</v>
      </c>
      <c r="K6208" s="14">
        <v>0.8063011999057538</v>
      </c>
      <c r="L6208" s="14">
        <v>0.0551</v>
      </c>
      <c r="M6208" s="14">
        <v>0.00258</v>
      </c>
      <c r="N6208" s="14">
        <v>1.9E-4</v>
      </c>
      <c r="O6208" s="14">
        <v>0.0504</v>
      </c>
      <c r="P6208" s="14">
        <v>0.552</v>
      </c>
      <c r="Q6208" s="14">
        <v>134.97</v>
      </c>
      <c r="R6208" s="14">
        <v>2.0</v>
      </c>
      <c r="S6208" s="14">
        <v>1.0</v>
      </c>
      <c r="T6208" s="14" t="s">
        <v>103</v>
      </c>
      <c r="U6208" s="14" t="s">
        <v>35</v>
      </c>
      <c r="V6208" s="16" t="s">
        <v>333</v>
      </c>
      <c r="W6208" s="17" t="s">
        <v>185</v>
      </c>
    </row>
    <row r="6209" ht="15.75" customHeight="1">
      <c r="A6209" s="14" t="s">
        <v>14015</v>
      </c>
      <c r="B6209" s="14" t="s">
        <v>14016</v>
      </c>
      <c r="C6209" s="14">
        <v>2012.0</v>
      </c>
      <c r="D6209" s="14">
        <v>84.0</v>
      </c>
      <c r="E6209" s="14">
        <v>178560.0</v>
      </c>
      <c r="F6209" s="14" t="s">
        <v>2514</v>
      </c>
      <c r="G6209" s="14" t="s">
        <v>3206</v>
      </c>
      <c r="H6209" s="14" t="s">
        <v>9409</v>
      </c>
      <c r="I6209" s="14">
        <v>0.874</v>
      </c>
      <c r="J6209" s="14">
        <v>0.692</v>
      </c>
      <c r="K6209" s="14">
        <v>0.8615489914901387</v>
      </c>
      <c r="L6209" s="14">
        <v>0.0431</v>
      </c>
      <c r="M6209" s="14">
        <v>0.0412</v>
      </c>
      <c r="N6209" s="14">
        <v>7.24E-5</v>
      </c>
      <c r="O6209" s="14">
        <v>0.324</v>
      </c>
      <c r="P6209" s="14">
        <v>0.937</v>
      </c>
      <c r="Q6209" s="14">
        <v>116.02</v>
      </c>
      <c r="R6209" s="14">
        <v>5.0</v>
      </c>
      <c r="S6209" s="14">
        <v>0.0</v>
      </c>
      <c r="T6209" s="14" t="s">
        <v>103</v>
      </c>
      <c r="U6209" s="14" t="s">
        <v>35</v>
      </c>
      <c r="V6209" s="16" t="s">
        <v>819</v>
      </c>
      <c r="W6209" s="17" t="s">
        <v>185</v>
      </c>
    </row>
    <row r="6210" ht="15.75" customHeight="1">
      <c r="A6210" s="14" t="s">
        <v>14020</v>
      </c>
      <c r="B6210" s="14" t="s">
        <v>14021</v>
      </c>
      <c r="C6210" s="14">
        <v>1999.0</v>
      </c>
      <c r="D6210" s="14">
        <v>84.0</v>
      </c>
      <c r="E6210" s="14">
        <v>214400.0</v>
      </c>
      <c r="F6210" s="14" t="s">
        <v>2118</v>
      </c>
      <c r="G6210" s="14" t="s">
        <v>14022</v>
      </c>
      <c r="H6210" s="14" t="s">
        <v>14023</v>
      </c>
      <c r="I6210" s="14">
        <v>0.743</v>
      </c>
      <c r="J6210" s="14">
        <v>0.675</v>
      </c>
      <c r="K6210" s="14">
        <v>0.8832160502880411</v>
      </c>
      <c r="L6210" s="14">
        <v>0.0953</v>
      </c>
      <c r="M6210" s="14">
        <v>0.0251</v>
      </c>
      <c r="N6210" s="14">
        <v>7.17E-4</v>
      </c>
      <c r="O6210" s="14">
        <v>0.0685</v>
      </c>
      <c r="P6210" s="14">
        <v>0.59</v>
      </c>
      <c r="Q6210" s="14">
        <v>92.91</v>
      </c>
      <c r="R6210" s="14">
        <v>8.0</v>
      </c>
      <c r="S6210" s="14">
        <v>0.0</v>
      </c>
      <c r="T6210" s="14" t="s">
        <v>103</v>
      </c>
      <c r="U6210" s="14" t="s">
        <v>35</v>
      </c>
      <c r="V6210" s="16" t="s">
        <v>333</v>
      </c>
      <c r="W6210" s="17" t="s">
        <v>185</v>
      </c>
    </row>
    <row r="6211" ht="15.75" customHeight="1">
      <c r="A6211" s="14" t="s">
        <v>14024</v>
      </c>
      <c r="B6211" s="14" t="s">
        <v>14027</v>
      </c>
      <c r="C6211" s="14">
        <v>2020.0</v>
      </c>
      <c r="D6211" s="14">
        <v>84.0</v>
      </c>
      <c r="E6211" s="14">
        <v>187436.0</v>
      </c>
      <c r="F6211" s="14" t="s">
        <v>1267</v>
      </c>
      <c r="G6211" s="14" t="s">
        <v>13173</v>
      </c>
      <c r="H6211" s="14" t="s">
        <v>13174</v>
      </c>
      <c r="I6211" s="14">
        <v>0.72</v>
      </c>
      <c r="J6211" s="14">
        <v>0.706</v>
      </c>
      <c r="K6211" s="14">
        <v>0.8735482214858181</v>
      </c>
      <c r="L6211" s="14">
        <v>0.0473</v>
      </c>
      <c r="M6211" s="14">
        <v>0.0684</v>
      </c>
      <c r="N6211" s="14">
        <v>0.0</v>
      </c>
      <c r="O6211" s="14">
        <v>0.166</v>
      </c>
      <c r="P6211" s="14">
        <v>0.62</v>
      </c>
      <c r="Q6211" s="14">
        <v>133.0</v>
      </c>
      <c r="R6211" s="14">
        <v>1.0</v>
      </c>
      <c r="S6211" s="14">
        <v>1.0</v>
      </c>
      <c r="T6211" s="14" t="s">
        <v>103</v>
      </c>
      <c r="U6211" s="14" t="s">
        <v>94</v>
      </c>
      <c r="V6211" s="16" t="s">
        <v>407</v>
      </c>
      <c r="W6211" s="17" t="s">
        <v>185</v>
      </c>
    </row>
    <row r="6212" ht="15.75" customHeight="1">
      <c r="A6212" s="14" t="s">
        <v>14029</v>
      </c>
      <c r="B6212" s="14" t="s">
        <v>14030</v>
      </c>
      <c r="C6212" s="14">
        <v>2010.0</v>
      </c>
      <c r="D6212" s="14">
        <v>85.0</v>
      </c>
      <c r="E6212" s="14">
        <v>219826.0</v>
      </c>
      <c r="F6212" s="14" t="s">
        <v>2118</v>
      </c>
      <c r="G6212" s="14" t="s">
        <v>2119</v>
      </c>
      <c r="H6212" s="14" t="s">
        <v>14031</v>
      </c>
      <c r="I6212" s="14">
        <v>0.663</v>
      </c>
      <c r="J6212" s="14">
        <v>0.861</v>
      </c>
      <c r="K6212" s="14">
        <v>0.9018030928303681</v>
      </c>
      <c r="L6212" s="14">
        <v>0.109</v>
      </c>
      <c r="M6212" s="14">
        <v>0.0338</v>
      </c>
      <c r="N6212" s="14">
        <v>0.0</v>
      </c>
      <c r="O6212" s="14">
        <v>0.082</v>
      </c>
      <c r="P6212" s="14">
        <v>0.654</v>
      </c>
      <c r="Q6212" s="14">
        <v>119.963</v>
      </c>
      <c r="R6212" s="14">
        <v>7.0</v>
      </c>
      <c r="S6212" s="14">
        <v>0.0</v>
      </c>
      <c r="T6212" s="14" t="s">
        <v>103</v>
      </c>
      <c r="U6212" s="14" t="s">
        <v>68</v>
      </c>
      <c r="V6212" s="16" t="s">
        <v>407</v>
      </c>
      <c r="W6212" s="17" t="s">
        <v>185</v>
      </c>
    </row>
    <row r="6213" ht="15.75" customHeight="1">
      <c r="A6213" s="14" t="s">
        <v>14035</v>
      </c>
      <c r="B6213" s="14" t="s">
        <v>14036</v>
      </c>
      <c r="C6213" s="14">
        <v>2012.0</v>
      </c>
      <c r="D6213" s="14">
        <v>85.0</v>
      </c>
      <c r="E6213" s="14">
        <v>231173.0</v>
      </c>
      <c r="F6213" s="14" t="s">
        <v>1267</v>
      </c>
      <c r="G6213" s="14" t="s">
        <v>7586</v>
      </c>
      <c r="H6213" s="14" t="s">
        <v>14038</v>
      </c>
      <c r="I6213" s="14">
        <v>0.743</v>
      </c>
      <c r="J6213" s="14">
        <v>0.752</v>
      </c>
      <c r="K6213" s="14">
        <v>0.8715376553189841</v>
      </c>
      <c r="L6213" s="14">
        <v>0.0414</v>
      </c>
      <c r="M6213" s="14">
        <v>0.0188</v>
      </c>
      <c r="N6213" s="14">
        <v>0.0</v>
      </c>
      <c r="O6213" s="14">
        <v>0.287</v>
      </c>
      <c r="P6213" s="14">
        <v>0.545</v>
      </c>
      <c r="Q6213" s="14">
        <v>110.015</v>
      </c>
      <c r="R6213" s="14">
        <v>4.0</v>
      </c>
      <c r="S6213" s="14">
        <v>1.0</v>
      </c>
      <c r="T6213" s="14" t="s">
        <v>103</v>
      </c>
      <c r="U6213" s="14" t="s">
        <v>35</v>
      </c>
      <c r="V6213" s="16" t="s">
        <v>333</v>
      </c>
      <c r="W6213" s="17" t="s">
        <v>185</v>
      </c>
    </row>
    <row r="6214" ht="15.75" customHeight="1">
      <c r="A6214" s="14" t="s">
        <v>9569</v>
      </c>
      <c r="B6214" s="14" t="s">
        <v>9570</v>
      </c>
      <c r="C6214" s="14">
        <v>2015.0</v>
      </c>
      <c r="D6214" s="14">
        <v>85.0</v>
      </c>
      <c r="E6214" s="14">
        <v>200786.0</v>
      </c>
      <c r="F6214" s="14" t="s">
        <v>1267</v>
      </c>
      <c r="G6214" s="14" t="s">
        <v>9349</v>
      </c>
      <c r="H6214" s="14" t="s">
        <v>9571</v>
      </c>
      <c r="I6214" s="14">
        <v>0.655</v>
      </c>
      <c r="J6214" s="14">
        <v>0.76</v>
      </c>
      <c r="K6214" s="14">
        <v>0.8960066733493893</v>
      </c>
      <c r="L6214" s="14">
        <v>0.045</v>
      </c>
      <c r="M6214" s="14">
        <v>0.0797</v>
      </c>
      <c r="N6214" s="14">
        <v>0.0</v>
      </c>
      <c r="O6214" s="14">
        <v>0.299</v>
      </c>
      <c r="P6214" s="14">
        <v>0.409</v>
      </c>
      <c r="Q6214" s="14">
        <v>99.947</v>
      </c>
      <c r="R6214" s="14">
        <v>0.0</v>
      </c>
      <c r="S6214" s="14">
        <v>0.0</v>
      </c>
      <c r="T6214" s="14" t="s">
        <v>103</v>
      </c>
      <c r="U6214" s="14" t="s">
        <v>94</v>
      </c>
      <c r="V6214" s="16" t="s">
        <v>54</v>
      </c>
      <c r="W6214" s="17" t="s">
        <v>251</v>
      </c>
    </row>
    <row r="6215" ht="15.75" customHeight="1">
      <c r="A6215" s="14" t="s">
        <v>14039</v>
      </c>
      <c r="B6215" s="14" t="s">
        <v>14041</v>
      </c>
      <c r="C6215" s="14">
        <v>2015.0</v>
      </c>
      <c r="D6215" s="14">
        <v>85.0</v>
      </c>
      <c r="E6215" s="14">
        <v>233720.0</v>
      </c>
      <c r="F6215" s="14" t="s">
        <v>1267</v>
      </c>
      <c r="G6215" s="14" t="s">
        <v>9349</v>
      </c>
      <c r="H6215" s="14" t="s">
        <v>9571</v>
      </c>
      <c r="I6215" s="14">
        <v>0.609</v>
      </c>
      <c r="J6215" s="14">
        <v>0.378</v>
      </c>
      <c r="K6215" s="14">
        <v>0.7642718114182134</v>
      </c>
      <c r="L6215" s="14">
        <v>0.438</v>
      </c>
      <c r="M6215" s="14">
        <v>0.835</v>
      </c>
      <c r="N6215" s="14">
        <v>0.0</v>
      </c>
      <c r="O6215" s="14">
        <v>0.28</v>
      </c>
      <c r="P6215" s="14">
        <v>0.515</v>
      </c>
      <c r="Q6215" s="14">
        <v>100.43</v>
      </c>
      <c r="R6215" s="14">
        <v>4.0</v>
      </c>
      <c r="S6215" s="14">
        <v>1.0</v>
      </c>
      <c r="T6215" s="14" t="s">
        <v>103</v>
      </c>
      <c r="U6215" s="14" t="s">
        <v>35</v>
      </c>
      <c r="V6215" s="16" t="s">
        <v>333</v>
      </c>
      <c r="W6215" s="17" t="s">
        <v>185</v>
      </c>
    </row>
    <row r="6216" ht="15.75" customHeight="1">
      <c r="A6216" s="14" t="s">
        <v>9577</v>
      </c>
      <c r="B6216" s="14" t="s">
        <v>9578</v>
      </c>
      <c r="C6216" s="14">
        <v>2022.0</v>
      </c>
      <c r="D6216" s="14">
        <v>85.0</v>
      </c>
      <c r="E6216" s="14">
        <v>175238.0</v>
      </c>
      <c r="F6216" s="14" t="s">
        <v>2074</v>
      </c>
      <c r="G6216" s="14" t="s">
        <v>2106</v>
      </c>
      <c r="H6216" s="14" t="s">
        <v>9578</v>
      </c>
      <c r="I6216" s="14">
        <v>0.561</v>
      </c>
      <c r="J6216" s="14">
        <v>0.965</v>
      </c>
      <c r="K6216" s="14">
        <v>0.89592111734229</v>
      </c>
      <c r="L6216" s="14">
        <v>0.0343</v>
      </c>
      <c r="M6216" s="14">
        <v>0.00383</v>
      </c>
      <c r="N6216" s="14">
        <v>7.07E-6</v>
      </c>
      <c r="O6216" s="14">
        <v>0.371</v>
      </c>
      <c r="P6216" s="14">
        <v>0.304</v>
      </c>
      <c r="Q6216" s="14">
        <v>128.04</v>
      </c>
      <c r="R6216" s="14">
        <v>7.0</v>
      </c>
      <c r="S6216" s="14">
        <v>0.0</v>
      </c>
      <c r="T6216" s="14" t="s">
        <v>103</v>
      </c>
      <c r="U6216" s="14" t="s">
        <v>35</v>
      </c>
      <c r="V6216" s="16" t="s">
        <v>45</v>
      </c>
      <c r="W6216" s="17" t="s">
        <v>251</v>
      </c>
    </row>
    <row r="6217" ht="15.75" customHeight="1">
      <c r="A6217" s="14" t="s">
        <v>9581</v>
      </c>
      <c r="B6217" s="14" t="s">
        <v>9582</v>
      </c>
      <c r="C6217" s="14">
        <v>2012.0</v>
      </c>
      <c r="D6217" s="14">
        <v>85.0</v>
      </c>
      <c r="E6217" s="14">
        <v>286480.0</v>
      </c>
      <c r="F6217" s="14" t="s">
        <v>3108</v>
      </c>
      <c r="G6217" s="14" t="s">
        <v>7872</v>
      </c>
      <c r="H6217" s="14" t="s">
        <v>9582</v>
      </c>
      <c r="I6217" s="14">
        <v>0.346</v>
      </c>
      <c r="J6217" s="14">
        <v>0.552</v>
      </c>
      <c r="K6217" s="14">
        <v>0.8276688126788087</v>
      </c>
      <c r="L6217" s="14">
        <v>0.0282</v>
      </c>
      <c r="M6217" s="14">
        <v>0.417</v>
      </c>
      <c r="N6217" s="14">
        <v>0.0</v>
      </c>
      <c r="O6217" s="14">
        <v>0.114</v>
      </c>
      <c r="P6217" s="14">
        <v>0.0789</v>
      </c>
      <c r="Q6217" s="14">
        <v>75.881</v>
      </c>
      <c r="R6217" s="14">
        <v>0.0</v>
      </c>
      <c r="S6217" s="14">
        <v>0.0</v>
      </c>
      <c r="T6217" s="14" t="s">
        <v>103</v>
      </c>
      <c r="U6217" s="14" t="s">
        <v>35</v>
      </c>
      <c r="V6217" s="16" t="s">
        <v>75</v>
      </c>
      <c r="W6217" s="17" t="s">
        <v>251</v>
      </c>
    </row>
    <row r="6218" ht="15.75" customHeight="1">
      <c r="A6218" s="14" t="s">
        <v>14044</v>
      </c>
      <c r="B6218" s="14" t="s">
        <v>14045</v>
      </c>
      <c r="C6218" s="14">
        <v>2010.0</v>
      </c>
      <c r="D6218" s="14">
        <v>85.0</v>
      </c>
      <c r="E6218" s="14">
        <v>263373.0</v>
      </c>
      <c r="F6218" s="14" t="s">
        <v>9043</v>
      </c>
      <c r="G6218" s="14" t="s">
        <v>9044</v>
      </c>
      <c r="H6218" s="14" t="s">
        <v>14047</v>
      </c>
      <c r="I6218" s="14">
        <v>0.749</v>
      </c>
      <c r="J6218" s="14">
        <v>0.925</v>
      </c>
      <c r="K6218" s="14">
        <v>0.8668106859267468</v>
      </c>
      <c r="L6218" s="14">
        <v>0.227</v>
      </c>
      <c r="M6218" s="14">
        <v>0.241</v>
      </c>
      <c r="N6218" s="14">
        <v>0.0</v>
      </c>
      <c r="O6218" s="14">
        <v>0.52</v>
      </c>
      <c r="P6218" s="14">
        <v>0.641</v>
      </c>
      <c r="Q6218" s="14">
        <v>86.989</v>
      </c>
      <c r="R6218" s="14">
        <v>10.0</v>
      </c>
      <c r="S6218" s="14">
        <v>1.0</v>
      </c>
      <c r="T6218" s="14" t="s">
        <v>103</v>
      </c>
      <c r="U6218" s="14" t="s">
        <v>35</v>
      </c>
      <c r="V6218" s="16" t="s">
        <v>407</v>
      </c>
      <c r="W6218" s="17" t="s">
        <v>185</v>
      </c>
    </row>
    <row r="6219" ht="15.75" customHeight="1">
      <c r="A6219" s="14" t="s">
        <v>24620</v>
      </c>
      <c r="B6219" s="14" t="s">
        <v>24446</v>
      </c>
      <c r="C6219" s="14">
        <v>2024.0</v>
      </c>
      <c r="D6219" s="14">
        <v>85.0</v>
      </c>
      <c r="E6219" s="14">
        <v>222000.0</v>
      </c>
      <c r="F6219" s="14" t="s">
        <v>24388</v>
      </c>
      <c r="G6219" s="14" t="s">
        <v>24389</v>
      </c>
      <c r="H6219" s="14" t="s">
        <v>24446</v>
      </c>
      <c r="I6219" s="14">
        <v>0.791</v>
      </c>
      <c r="J6219" s="14">
        <v>0.499</v>
      </c>
      <c r="K6219" s="14">
        <v>0.7932752978248825</v>
      </c>
      <c r="L6219" s="14">
        <v>0.0509</v>
      </c>
      <c r="M6219" s="14">
        <v>0.446</v>
      </c>
      <c r="N6219" s="14">
        <v>2.41E-5</v>
      </c>
      <c r="O6219" s="14">
        <v>0.0899</v>
      </c>
      <c r="P6219" s="14">
        <v>0.669</v>
      </c>
      <c r="Q6219" s="14">
        <v>99.986</v>
      </c>
      <c r="R6219" s="14">
        <v>8.0</v>
      </c>
      <c r="S6219" s="14">
        <v>0.0</v>
      </c>
      <c r="T6219" s="14" t="s">
        <v>1264</v>
      </c>
      <c r="U6219" s="14" t="s">
        <v>35</v>
      </c>
      <c r="V6219" s="16" t="s">
        <v>407</v>
      </c>
      <c r="W6219" s="17" t="s">
        <v>185</v>
      </c>
    </row>
    <row r="6220" ht="15.75" customHeight="1">
      <c r="A6220" s="14" t="s">
        <v>24621</v>
      </c>
      <c r="B6220" s="14" t="s">
        <v>24622</v>
      </c>
      <c r="C6220" s="14">
        <v>2009.0</v>
      </c>
      <c r="D6220" s="14">
        <v>85.0</v>
      </c>
      <c r="E6220" s="14">
        <v>294573.0</v>
      </c>
      <c r="F6220" s="14" t="s">
        <v>8592</v>
      </c>
      <c r="G6220" s="14" t="s">
        <v>8595</v>
      </c>
      <c r="H6220" s="14" t="s">
        <v>24623</v>
      </c>
      <c r="I6220" s="14">
        <v>0.695</v>
      </c>
      <c r="J6220" s="14">
        <v>0.921</v>
      </c>
      <c r="K6220" s="14">
        <v>0.8942313862020784</v>
      </c>
      <c r="L6220" s="14">
        <v>0.0363</v>
      </c>
      <c r="M6220" s="14">
        <v>0.00314</v>
      </c>
      <c r="N6220" s="14">
        <v>5.26E-5</v>
      </c>
      <c r="O6220" s="14">
        <v>0.0842</v>
      </c>
      <c r="P6220" s="14">
        <v>0.714</v>
      </c>
      <c r="Q6220" s="14">
        <v>119.007</v>
      </c>
      <c r="R6220" s="14">
        <v>0.0</v>
      </c>
      <c r="S6220" s="14">
        <v>1.0</v>
      </c>
      <c r="T6220" s="14" t="s">
        <v>1264</v>
      </c>
      <c r="U6220" s="14" t="s">
        <v>35</v>
      </c>
      <c r="V6220" s="16" t="s">
        <v>181</v>
      </c>
      <c r="W6220" s="17" t="s">
        <v>185</v>
      </c>
    </row>
    <row r="6221" ht="15.75" customHeight="1">
      <c r="A6221" s="14" t="s">
        <v>24624</v>
      </c>
      <c r="B6221" s="14" t="s">
        <v>24625</v>
      </c>
      <c r="C6221" s="14">
        <v>2024.0</v>
      </c>
      <c r="D6221" s="14">
        <v>85.0</v>
      </c>
      <c r="E6221" s="14">
        <v>133226.0</v>
      </c>
      <c r="F6221" s="14" t="s">
        <v>24626</v>
      </c>
      <c r="G6221" s="14" t="s">
        <v>24627</v>
      </c>
      <c r="H6221" s="14" t="s">
        <v>24628</v>
      </c>
      <c r="I6221" s="14">
        <v>0.476</v>
      </c>
      <c r="J6221" s="14">
        <v>0.829</v>
      </c>
      <c r="K6221" s="14">
        <v>0.8930763801062377</v>
      </c>
      <c r="L6221" s="14">
        <v>0.0658</v>
      </c>
      <c r="M6221" s="14">
        <v>0.0172</v>
      </c>
      <c r="N6221" s="14">
        <v>0.00916</v>
      </c>
      <c r="O6221" s="14">
        <v>0.167</v>
      </c>
      <c r="P6221" s="14">
        <v>0.505</v>
      </c>
      <c r="Q6221" s="14">
        <v>139.198</v>
      </c>
      <c r="R6221" s="14">
        <v>10.0</v>
      </c>
      <c r="S6221" s="14">
        <v>0.0</v>
      </c>
      <c r="T6221" s="14" t="s">
        <v>1434</v>
      </c>
      <c r="U6221" s="14" t="s">
        <v>35</v>
      </c>
      <c r="V6221" s="16" t="s">
        <v>333</v>
      </c>
      <c r="W6221" s="17" t="s">
        <v>185</v>
      </c>
    </row>
    <row r="6222" ht="15.75" customHeight="1">
      <c r="A6222" s="14" t="s">
        <v>24629</v>
      </c>
      <c r="B6222" s="14" t="s">
        <v>7801</v>
      </c>
      <c r="C6222" s="14">
        <v>2024.0</v>
      </c>
      <c r="D6222" s="14">
        <v>85.0</v>
      </c>
      <c r="E6222" s="14">
        <v>129882.0</v>
      </c>
      <c r="F6222" s="14" t="s">
        <v>14824</v>
      </c>
      <c r="G6222" s="14" t="s">
        <v>12848</v>
      </c>
      <c r="H6222" s="14" t="s">
        <v>7801</v>
      </c>
      <c r="I6222" s="14">
        <v>0.739</v>
      </c>
      <c r="J6222" s="14">
        <v>0.904</v>
      </c>
      <c r="K6222" s="14">
        <v>0.9176951211490666</v>
      </c>
      <c r="L6222" s="14">
        <v>0.0442</v>
      </c>
      <c r="M6222" s="14">
        <v>0.549</v>
      </c>
      <c r="N6222" s="14">
        <v>1.03E-5</v>
      </c>
      <c r="O6222" s="14">
        <v>0.0948</v>
      </c>
      <c r="P6222" s="14">
        <v>0.788</v>
      </c>
      <c r="Q6222" s="14">
        <v>167.033</v>
      </c>
      <c r="R6222" s="14">
        <v>5.0</v>
      </c>
      <c r="S6222" s="14">
        <v>0.0</v>
      </c>
      <c r="T6222" s="14" t="s">
        <v>1434</v>
      </c>
      <c r="U6222" s="14" t="s">
        <v>35</v>
      </c>
      <c r="V6222" s="16" t="s">
        <v>181</v>
      </c>
      <c r="W6222" s="17" t="s">
        <v>185</v>
      </c>
    </row>
    <row r="6223" ht="15.75" customHeight="1">
      <c r="A6223" s="14" t="s">
        <v>14048</v>
      </c>
      <c r="B6223" s="14" t="s">
        <v>14049</v>
      </c>
      <c r="C6223" s="14">
        <v>2011.0</v>
      </c>
      <c r="D6223" s="14">
        <v>85.0</v>
      </c>
      <c r="E6223" s="14">
        <v>188453.0</v>
      </c>
      <c r="F6223" s="14" t="s">
        <v>1267</v>
      </c>
      <c r="G6223" s="14" t="s">
        <v>13239</v>
      </c>
      <c r="H6223" s="14" t="s">
        <v>13240</v>
      </c>
      <c r="I6223" s="14">
        <v>0.858</v>
      </c>
      <c r="J6223" s="14">
        <v>0.678</v>
      </c>
      <c r="K6223" s="14">
        <v>0.8917074839926487</v>
      </c>
      <c r="L6223" s="14">
        <v>0.0469</v>
      </c>
      <c r="M6223" s="14">
        <v>0.0761</v>
      </c>
      <c r="N6223" s="14">
        <v>0.0</v>
      </c>
      <c r="O6223" s="14">
        <v>0.0741</v>
      </c>
      <c r="P6223" s="14">
        <v>0.922</v>
      </c>
      <c r="Q6223" s="14">
        <v>117.01</v>
      </c>
      <c r="R6223" s="14">
        <v>1.0</v>
      </c>
      <c r="S6223" s="14">
        <v>0.0</v>
      </c>
      <c r="T6223" s="14" t="s">
        <v>103</v>
      </c>
      <c r="U6223" s="14" t="s">
        <v>35</v>
      </c>
      <c r="V6223" s="16" t="s">
        <v>819</v>
      </c>
      <c r="W6223" s="17" t="s">
        <v>185</v>
      </c>
    </row>
    <row r="6224" ht="15.75" customHeight="1">
      <c r="A6224" s="14" t="s">
        <v>9586</v>
      </c>
      <c r="B6224" s="14" t="s">
        <v>9587</v>
      </c>
      <c r="C6224" s="14">
        <v>1999.0</v>
      </c>
      <c r="D6224" s="14">
        <v>85.0</v>
      </c>
      <c r="E6224" s="14">
        <v>213306.0</v>
      </c>
      <c r="F6224" s="14" t="s">
        <v>9588</v>
      </c>
      <c r="G6224" s="14" t="s">
        <v>9590</v>
      </c>
      <c r="H6224" s="14" t="s">
        <v>9591</v>
      </c>
      <c r="I6224" s="14">
        <v>0.689</v>
      </c>
      <c r="J6224" s="14">
        <v>0.694</v>
      </c>
      <c r="K6224" s="14">
        <v>0.8497850405139824</v>
      </c>
      <c r="L6224" s="14">
        <v>0.027</v>
      </c>
      <c r="M6224" s="14">
        <v>0.257</v>
      </c>
      <c r="N6224" s="14">
        <v>0.0</v>
      </c>
      <c r="O6224" s="14">
        <v>0.148</v>
      </c>
      <c r="P6224" s="14">
        <v>0.482</v>
      </c>
      <c r="Q6224" s="14">
        <v>99.04</v>
      </c>
      <c r="R6224" s="14">
        <v>6.0</v>
      </c>
      <c r="S6224" s="14">
        <v>0.0</v>
      </c>
      <c r="T6224" s="14" t="s">
        <v>103</v>
      </c>
      <c r="U6224" s="14" t="s">
        <v>35</v>
      </c>
      <c r="V6224" s="16" t="s">
        <v>54</v>
      </c>
      <c r="W6224" s="17" t="s">
        <v>251</v>
      </c>
    </row>
    <row r="6225" ht="15.75" customHeight="1">
      <c r="A6225" s="14" t="s">
        <v>9593</v>
      </c>
      <c r="B6225" s="14" t="s">
        <v>9594</v>
      </c>
      <c r="C6225" s="14">
        <v>2012.0</v>
      </c>
      <c r="D6225" s="14">
        <v>85.0</v>
      </c>
      <c r="E6225" s="14">
        <v>265427.0</v>
      </c>
      <c r="F6225" s="14" t="s">
        <v>9596</v>
      </c>
      <c r="G6225" s="14" t="s">
        <v>8332</v>
      </c>
      <c r="H6225" s="14" t="s">
        <v>9598</v>
      </c>
      <c r="I6225" s="14">
        <v>0.565</v>
      </c>
      <c r="J6225" s="14">
        <v>0.654</v>
      </c>
      <c r="K6225" s="14">
        <v>0.828481594746252</v>
      </c>
      <c r="L6225" s="14">
        <v>0.0335</v>
      </c>
      <c r="M6225" s="14">
        <v>0.0542</v>
      </c>
      <c r="N6225" s="14">
        <v>1.8E-6</v>
      </c>
      <c r="O6225" s="14">
        <v>0.122</v>
      </c>
      <c r="P6225" s="14">
        <v>0.235</v>
      </c>
      <c r="Q6225" s="14">
        <v>111.97</v>
      </c>
      <c r="R6225" s="14">
        <v>1.0</v>
      </c>
      <c r="S6225" s="14">
        <v>0.0</v>
      </c>
      <c r="T6225" s="14" t="s">
        <v>103</v>
      </c>
      <c r="U6225" s="14" t="s">
        <v>35</v>
      </c>
      <c r="V6225" s="16" t="s">
        <v>36</v>
      </c>
      <c r="W6225" s="17" t="s">
        <v>251</v>
      </c>
    </row>
    <row r="6226" ht="15.75" customHeight="1">
      <c r="A6226" s="14" t="s">
        <v>9601</v>
      </c>
      <c r="B6226" s="14" t="s">
        <v>9602</v>
      </c>
      <c r="C6226" s="14">
        <v>2016.0</v>
      </c>
      <c r="D6226" s="14">
        <v>85.0</v>
      </c>
      <c r="E6226" s="14">
        <v>243836.0</v>
      </c>
      <c r="F6226" s="14" t="s">
        <v>5733</v>
      </c>
      <c r="G6226" s="14" t="s">
        <v>9603</v>
      </c>
      <c r="H6226" s="14" t="s">
        <v>9604</v>
      </c>
      <c r="I6226" s="14">
        <v>0.841</v>
      </c>
      <c r="J6226" s="14">
        <v>0.728</v>
      </c>
      <c r="K6226" s="14">
        <v>0.9024019848800634</v>
      </c>
      <c r="L6226" s="14">
        <v>0.0484</v>
      </c>
      <c r="M6226" s="14">
        <v>0.0847</v>
      </c>
      <c r="N6226" s="14">
        <v>0.0</v>
      </c>
      <c r="O6226" s="14">
        <v>0.149</v>
      </c>
      <c r="P6226" s="14">
        <v>0.43</v>
      </c>
      <c r="Q6226" s="14">
        <v>130.05</v>
      </c>
      <c r="R6226" s="14">
        <v>7.0</v>
      </c>
      <c r="S6226" s="14">
        <v>1.0</v>
      </c>
      <c r="T6226" s="14" t="s">
        <v>103</v>
      </c>
      <c r="U6226" s="14" t="s">
        <v>35</v>
      </c>
      <c r="V6226" s="16" t="s">
        <v>54</v>
      </c>
      <c r="W6226" s="17" t="s">
        <v>251</v>
      </c>
    </row>
    <row r="6227" ht="15.75" customHeight="1">
      <c r="A6227" s="14" t="s">
        <v>9608</v>
      </c>
      <c r="B6227" s="14" t="s">
        <v>9609</v>
      </c>
      <c r="C6227" s="14">
        <v>2019.0</v>
      </c>
      <c r="D6227" s="14">
        <v>85.0</v>
      </c>
      <c r="E6227" s="14">
        <v>221306.0</v>
      </c>
      <c r="F6227" s="14" t="s">
        <v>9610</v>
      </c>
      <c r="G6227" s="14" t="s">
        <v>6831</v>
      </c>
      <c r="H6227" s="14" t="s">
        <v>9609</v>
      </c>
      <c r="I6227" s="14">
        <v>0.359</v>
      </c>
      <c r="J6227" s="14">
        <v>0.543</v>
      </c>
      <c r="K6227" s="14">
        <v>0.8123115094044808</v>
      </c>
      <c r="L6227" s="14">
        <v>0.0919</v>
      </c>
      <c r="M6227" s="14">
        <v>0.492</v>
      </c>
      <c r="N6227" s="14">
        <v>1.58E-5</v>
      </c>
      <c r="O6227" s="14">
        <v>0.118</v>
      </c>
      <c r="P6227" s="14">
        <v>0.453</v>
      </c>
      <c r="Q6227" s="14">
        <v>68.53</v>
      </c>
      <c r="R6227" s="14">
        <v>7.0</v>
      </c>
      <c r="S6227" s="14">
        <v>1.0</v>
      </c>
      <c r="T6227" s="14" t="s">
        <v>103</v>
      </c>
      <c r="U6227" s="14" t="s">
        <v>35</v>
      </c>
      <c r="V6227" s="16" t="s">
        <v>54</v>
      </c>
      <c r="W6227" s="17" t="s">
        <v>251</v>
      </c>
    </row>
    <row r="6228" ht="15.75" customHeight="1">
      <c r="A6228" s="14" t="s">
        <v>14053</v>
      </c>
      <c r="B6228" s="14" t="s">
        <v>14054</v>
      </c>
      <c r="C6228" s="14">
        <v>1979.0</v>
      </c>
      <c r="D6228" s="14">
        <v>85.0</v>
      </c>
      <c r="E6228" s="14">
        <v>292613.0</v>
      </c>
      <c r="F6228" s="14" t="s">
        <v>14055</v>
      </c>
      <c r="G6228" s="14" t="s">
        <v>12809</v>
      </c>
      <c r="H6228" s="14" t="s">
        <v>14056</v>
      </c>
      <c r="I6228" s="14">
        <v>0.749</v>
      </c>
      <c r="J6228" s="14">
        <v>0.491</v>
      </c>
      <c r="K6228" s="14">
        <v>0.7679721087252589</v>
      </c>
      <c r="L6228" s="14">
        <v>0.0403</v>
      </c>
      <c r="M6228" s="14">
        <v>0.02</v>
      </c>
      <c r="N6228" s="14">
        <v>0.00899</v>
      </c>
      <c r="O6228" s="14">
        <v>0.159</v>
      </c>
      <c r="P6228" s="14">
        <v>0.536</v>
      </c>
      <c r="Q6228" s="14">
        <v>119.53</v>
      </c>
      <c r="R6228" s="14">
        <v>10.0</v>
      </c>
      <c r="S6228" s="14">
        <v>1.0</v>
      </c>
      <c r="T6228" s="14" t="s">
        <v>103</v>
      </c>
      <c r="U6228" s="14" t="s">
        <v>35</v>
      </c>
      <c r="V6228" s="16" t="s">
        <v>333</v>
      </c>
      <c r="W6228" s="17" t="s">
        <v>185</v>
      </c>
    </row>
    <row r="6229" ht="15.75" customHeight="1">
      <c r="A6229" s="14" t="s">
        <v>24630</v>
      </c>
      <c r="B6229" s="14" t="s">
        <v>24631</v>
      </c>
      <c r="C6229" s="14">
        <v>2019.0</v>
      </c>
      <c r="D6229" s="14">
        <v>85.0</v>
      </c>
      <c r="E6229" s="14">
        <v>309120.0</v>
      </c>
      <c r="F6229" s="14" t="s">
        <v>22417</v>
      </c>
      <c r="G6229" s="14" t="s">
        <v>23009</v>
      </c>
      <c r="H6229" s="14" t="s">
        <v>23010</v>
      </c>
      <c r="I6229" s="14">
        <v>0.804</v>
      </c>
      <c r="J6229" s="14">
        <v>0.787</v>
      </c>
      <c r="K6229" s="14">
        <v>0.8926913780742908</v>
      </c>
      <c r="L6229" s="14">
        <v>0.0746</v>
      </c>
      <c r="M6229" s="14">
        <v>0.14</v>
      </c>
      <c r="N6229" s="14">
        <v>0.0</v>
      </c>
      <c r="O6229" s="14">
        <v>0.0927</v>
      </c>
      <c r="P6229" s="14">
        <v>0.562</v>
      </c>
      <c r="Q6229" s="14">
        <v>91.97</v>
      </c>
      <c r="R6229" s="14">
        <v>10.0</v>
      </c>
      <c r="S6229" s="14">
        <v>0.0</v>
      </c>
      <c r="T6229" s="14" t="s">
        <v>1264</v>
      </c>
      <c r="U6229" s="14" t="s">
        <v>68</v>
      </c>
      <c r="V6229" s="16" t="s">
        <v>333</v>
      </c>
      <c r="W6229" s="17" t="s">
        <v>185</v>
      </c>
    </row>
    <row r="6230" ht="15.75" customHeight="1">
      <c r="A6230" s="14" t="s">
        <v>14060</v>
      </c>
      <c r="B6230" s="14" t="s">
        <v>14062</v>
      </c>
      <c r="C6230" s="14">
        <v>2008.0</v>
      </c>
      <c r="D6230" s="14">
        <v>85.0</v>
      </c>
      <c r="E6230" s="14">
        <v>237200.0</v>
      </c>
      <c r="F6230" s="14" t="s">
        <v>8592</v>
      </c>
      <c r="G6230" s="14" t="s">
        <v>8595</v>
      </c>
      <c r="H6230" s="14" t="s">
        <v>14063</v>
      </c>
      <c r="I6230" s="14">
        <v>0.851</v>
      </c>
      <c r="J6230" s="14">
        <v>0.806</v>
      </c>
      <c r="K6230" s="14">
        <v>0.8757085106650759</v>
      </c>
      <c r="L6230" s="14">
        <v>0.0787</v>
      </c>
      <c r="M6230" s="14">
        <v>0.119</v>
      </c>
      <c r="N6230" s="14">
        <v>1.72E-6</v>
      </c>
      <c r="O6230" s="14">
        <v>0.121</v>
      </c>
      <c r="P6230" s="14">
        <v>0.774</v>
      </c>
      <c r="Q6230" s="14">
        <v>119.0</v>
      </c>
      <c r="R6230" s="14">
        <v>4.0</v>
      </c>
      <c r="S6230" s="14">
        <v>1.0</v>
      </c>
      <c r="T6230" s="14" t="s">
        <v>103</v>
      </c>
      <c r="U6230" s="14" t="s">
        <v>94</v>
      </c>
      <c r="V6230" s="16" t="s">
        <v>181</v>
      </c>
      <c r="W6230" s="17" t="s">
        <v>185</v>
      </c>
    </row>
    <row r="6231" ht="15.75" customHeight="1">
      <c r="A6231" s="14" t="s">
        <v>14065</v>
      </c>
      <c r="B6231" s="14" t="s">
        <v>14066</v>
      </c>
      <c r="C6231" s="14">
        <v>2014.0</v>
      </c>
      <c r="D6231" s="14">
        <v>85.0</v>
      </c>
      <c r="E6231" s="14">
        <v>199080.0</v>
      </c>
      <c r="F6231" s="14" t="s">
        <v>11737</v>
      </c>
      <c r="G6231" s="14" t="s">
        <v>14067</v>
      </c>
      <c r="H6231" s="14" t="s">
        <v>14068</v>
      </c>
      <c r="I6231" s="14">
        <v>0.578</v>
      </c>
      <c r="J6231" s="14">
        <v>0.866</v>
      </c>
      <c r="K6231" s="14">
        <v>0.8931191581097873</v>
      </c>
      <c r="L6231" s="14">
        <v>0.0619</v>
      </c>
      <c r="M6231" s="14">
        <v>0.00701</v>
      </c>
      <c r="N6231" s="14">
        <v>0.0</v>
      </c>
      <c r="O6231" s="14">
        <v>0.257</v>
      </c>
      <c r="P6231" s="14">
        <v>0.619</v>
      </c>
      <c r="Q6231" s="14">
        <v>128.04</v>
      </c>
      <c r="R6231" s="14">
        <v>1.0</v>
      </c>
      <c r="S6231" s="14">
        <v>1.0</v>
      </c>
      <c r="T6231" s="14" t="s">
        <v>103</v>
      </c>
      <c r="U6231" s="14" t="s">
        <v>94</v>
      </c>
      <c r="V6231" s="16" t="s">
        <v>407</v>
      </c>
      <c r="W6231" s="17" t="s">
        <v>185</v>
      </c>
    </row>
    <row r="6232" ht="15.75" customHeight="1">
      <c r="A6232" s="14" t="s">
        <v>14070</v>
      </c>
      <c r="B6232" s="14" t="s">
        <v>14071</v>
      </c>
      <c r="C6232" s="14">
        <v>2017.0</v>
      </c>
      <c r="D6232" s="14">
        <v>86.0</v>
      </c>
      <c r="E6232" s="14">
        <v>204346.0</v>
      </c>
      <c r="F6232" s="14" t="s">
        <v>1267</v>
      </c>
      <c r="G6232" s="14" t="s">
        <v>7678</v>
      </c>
      <c r="H6232" s="14" t="s">
        <v>14074</v>
      </c>
      <c r="I6232" s="14">
        <v>0.776</v>
      </c>
      <c r="J6232" s="14">
        <v>0.78</v>
      </c>
      <c r="K6232" s="14">
        <v>0.8809274270981343</v>
      </c>
      <c r="L6232" s="14">
        <v>0.128</v>
      </c>
      <c r="M6232" s="14">
        <v>0.0622</v>
      </c>
      <c r="N6232" s="14">
        <v>0.0</v>
      </c>
      <c r="O6232" s="14">
        <v>0.081</v>
      </c>
      <c r="P6232" s="14">
        <v>0.666</v>
      </c>
      <c r="Q6232" s="14">
        <v>124.949</v>
      </c>
      <c r="R6232" s="14">
        <v>10.0</v>
      </c>
      <c r="S6232" s="14">
        <v>0.0</v>
      </c>
      <c r="T6232" s="14" t="s">
        <v>103</v>
      </c>
      <c r="U6232" s="14" t="s">
        <v>94</v>
      </c>
      <c r="V6232" s="16" t="s">
        <v>407</v>
      </c>
      <c r="W6232" s="17" t="s">
        <v>185</v>
      </c>
    </row>
    <row r="6233" ht="15.75" customHeight="1">
      <c r="A6233" s="14" t="s">
        <v>14076</v>
      </c>
      <c r="B6233" s="14" t="s">
        <v>4430</v>
      </c>
      <c r="C6233" s="14">
        <v>2017.0</v>
      </c>
      <c r="D6233" s="14">
        <v>86.0</v>
      </c>
      <c r="E6233" s="14">
        <v>187973.0</v>
      </c>
      <c r="F6233" s="14" t="s">
        <v>6891</v>
      </c>
      <c r="G6233" s="14" t="s">
        <v>14080</v>
      </c>
      <c r="H6233" s="14" t="s">
        <v>14082</v>
      </c>
      <c r="I6233" s="14">
        <v>0.443</v>
      </c>
      <c r="J6233" s="14">
        <v>0.82</v>
      </c>
      <c r="K6233" s="14">
        <v>0.8869805146004112</v>
      </c>
      <c r="L6233" s="14">
        <v>0.34</v>
      </c>
      <c r="M6233" s="14">
        <v>0.107</v>
      </c>
      <c r="N6233" s="14">
        <v>0.0</v>
      </c>
      <c r="O6233" s="14">
        <v>0.107</v>
      </c>
      <c r="P6233" s="14">
        <v>0.771</v>
      </c>
      <c r="Q6233" s="14">
        <v>82.697</v>
      </c>
      <c r="R6233" s="14">
        <v>10.0</v>
      </c>
      <c r="S6233" s="14">
        <v>0.0</v>
      </c>
      <c r="T6233" s="14" t="s">
        <v>103</v>
      </c>
      <c r="U6233" s="14" t="s">
        <v>35</v>
      </c>
      <c r="V6233" s="16" t="s">
        <v>181</v>
      </c>
      <c r="W6233" s="17" t="s">
        <v>185</v>
      </c>
    </row>
    <row r="6234" ht="15.75" customHeight="1">
      <c r="A6234" s="14" t="s">
        <v>14084</v>
      </c>
      <c r="B6234" s="14" t="s">
        <v>14085</v>
      </c>
      <c r="C6234" s="14">
        <v>2016.0</v>
      </c>
      <c r="D6234" s="14">
        <v>86.0</v>
      </c>
      <c r="E6234" s="14">
        <v>244960.0</v>
      </c>
      <c r="F6234" s="14" t="s">
        <v>9189</v>
      </c>
      <c r="G6234" s="14" t="s">
        <v>8618</v>
      </c>
      <c r="H6234" s="14" t="s">
        <v>14085</v>
      </c>
      <c r="I6234" s="14">
        <v>0.748</v>
      </c>
      <c r="J6234" s="14">
        <v>0.524</v>
      </c>
      <c r="K6234" s="14">
        <v>0.854725899923968</v>
      </c>
      <c r="L6234" s="14">
        <v>0.0338</v>
      </c>
      <c r="M6234" s="14">
        <v>0.414</v>
      </c>
      <c r="N6234" s="14">
        <v>0.0</v>
      </c>
      <c r="O6234" s="14">
        <v>0.111</v>
      </c>
      <c r="P6234" s="14">
        <v>0.661</v>
      </c>
      <c r="Q6234" s="14">
        <v>95.01</v>
      </c>
      <c r="R6234" s="14">
        <v>8.0</v>
      </c>
      <c r="S6234" s="14">
        <v>1.0</v>
      </c>
      <c r="T6234" s="14" t="s">
        <v>103</v>
      </c>
      <c r="U6234" s="14" t="s">
        <v>35</v>
      </c>
      <c r="V6234" s="16" t="s">
        <v>407</v>
      </c>
      <c r="W6234" s="17" t="s">
        <v>185</v>
      </c>
    </row>
    <row r="6235" ht="15.75" customHeight="1">
      <c r="A6235" s="14" t="s">
        <v>9617</v>
      </c>
      <c r="B6235" s="14" t="s">
        <v>9618</v>
      </c>
      <c r="C6235" s="14">
        <v>2016.0</v>
      </c>
      <c r="D6235" s="14">
        <v>86.0</v>
      </c>
      <c r="E6235" s="14">
        <v>205946.0</v>
      </c>
      <c r="F6235" s="14" t="s">
        <v>3108</v>
      </c>
      <c r="G6235" s="14" t="s">
        <v>9619</v>
      </c>
      <c r="H6235" s="14" t="s">
        <v>5779</v>
      </c>
      <c r="I6235" s="14">
        <v>0.475</v>
      </c>
      <c r="J6235" s="14">
        <v>0.715</v>
      </c>
      <c r="K6235" s="14">
        <v>0.8596025923286292</v>
      </c>
      <c r="L6235" s="14">
        <v>0.058</v>
      </c>
      <c r="M6235" s="14">
        <v>0.0863</v>
      </c>
      <c r="N6235" s="14">
        <v>2.67E-5</v>
      </c>
      <c r="O6235" s="14">
        <v>0.135</v>
      </c>
      <c r="P6235" s="14">
        <v>0.159</v>
      </c>
      <c r="Q6235" s="14">
        <v>199.892</v>
      </c>
      <c r="R6235" s="14">
        <v>8.0</v>
      </c>
      <c r="S6235" s="14">
        <v>1.0</v>
      </c>
      <c r="T6235" s="14" t="s">
        <v>103</v>
      </c>
      <c r="U6235" s="14" t="s">
        <v>94</v>
      </c>
      <c r="V6235" s="16" t="s">
        <v>58</v>
      </c>
      <c r="W6235" s="17" t="s">
        <v>251</v>
      </c>
    </row>
    <row r="6236" ht="15.75" customHeight="1">
      <c r="A6236" s="14" t="s">
        <v>9622</v>
      </c>
      <c r="B6236" s="14" t="s">
        <v>8298</v>
      </c>
      <c r="C6236" s="14">
        <v>2014.0</v>
      </c>
      <c r="D6236" s="14">
        <v>86.0</v>
      </c>
      <c r="E6236" s="14">
        <v>258986.0</v>
      </c>
      <c r="F6236" s="14" t="s">
        <v>3108</v>
      </c>
      <c r="G6236" s="14" t="s">
        <v>6756</v>
      </c>
      <c r="H6236" s="14" t="s">
        <v>6949</v>
      </c>
      <c r="I6236" s="14">
        <v>0.614</v>
      </c>
      <c r="J6236" s="14">
        <v>0.379</v>
      </c>
      <c r="K6236" s="14">
        <v>0.7503261822610244</v>
      </c>
      <c r="L6236" s="14">
        <v>0.0476</v>
      </c>
      <c r="M6236" s="14">
        <v>0.607</v>
      </c>
      <c r="N6236" s="14">
        <v>4.64E-4</v>
      </c>
      <c r="O6236" s="14">
        <v>0.0986</v>
      </c>
      <c r="P6236" s="14">
        <v>0.201</v>
      </c>
      <c r="Q6236" s="14">
        <v>107.989</v>
      </c>
      <c r="R6236" s="14">
        <v>4.0</v>
      </c>
      <c r="S6236" s="14">
        <v>1.0</v>
      </c>
      <c r="T6236" s="14" t="s">
        <v>103</v>
      </c>
      <c r="U6236" s="14" t="s">
        <v>68</v>
      </c>
      <c r="V6236" s="16" t="s">
        <v>36</v>
      </c>
      <c r="W6236" s="17" t="s">
        <v>251</v>
      </c>
    </row>
    <row r="6237" ht="15.75" customHeight="1">
      <c r="A6237" s="14" t="s">
        <v>24632</v>
      </c>
      <c r="B6237" s="14" t="s">
        <v>24633</v>
      </c>
      <c r="C6237" s="14">
        <v>2025.0</v>
      </c>
      <c r="D6237" s="14">
        <v>86.0</v>
      </c>
      <c r="E6237" s="14">
        <v>178775.0</v>
      </c>
      <c r="F6237" s="14" t="s">
        <v>24634</v>
      </c>
      <c r="G6237" s="14" t="s">
        <v>24635</v>
      </c>
      <c r="H6237" s="14" t="s">
        <v>24636</v>
      </c>
      <c r="I6237" s="14">
        <v>0.856</v>
      </c>
      <c r="J6237" s="14">
        <v>0.548</v>
      </c>
      <c r="K6237" s="14">
        <v>0.8331230081313901</v>
      </c>
      <c r="L6237" s="14">
        <v>0.123</v>
      </c>
      <c r="M6237" s="14">
        <v>0.561</v>
      </c>
      <c r="N6237" s="14">
        <v>0.0</v>
      </c>
      <c r="O6237" s="14">
        <v>0.155</v>
      </c>
      <c r="P6237" s="14">
        <v>0.562</v>
      </c>
      <c r="Q6237" s="14">
        <v>97.997</v>
      </c>
      <c r="R6237" s="14">
        <v>0.0</v>
      </c>
      <c r="S6237" s="14">
        <v>0.0</v>
      </c>
      <c r="T6237" s="14" t="s">
        <v>1264</v>
      </c>
      <c r="U6237" s="14" t="s">
        <v>35</v>
      </c>
      <c r="V6237" s="16" t="s">
        <v>333</v>
      </c>
      <c r="W6237" s="17" t="s">
        <v>185</v>
      </c>
    </row>
    <row r="6238" ht="15.75" customHeight="1">
      <c r="A6238" s="14" t="s">
        <v>9624</v>
      </c>
      <c r="B6238" s="14" t="s">
        <v>9625</v>
      </c>
      <c r="C6238" s="14">
        <v>2016.0</v>
      </c>
      <c r="D6238" s="14">
        <v>86.0</v>
      </c>
      <c r="E6238" s="14">
        <v>211466.0</v>
      </c>
      <c r="F6238" s="14" t="s">
        <v>3108</v>
      </c>
      <c r="G6238" s="14" t="s">
        <v>9628</v>
      </c>
      <c r="H6238" s="14" t="s">
        <v>9629</v>
      </c>
      <c r="I6238" s="14">
        <v>0.358</v>
      </c>
      <c r="J6238" s="14">
        <v>0.557</v>
      </c>
      <c r="K6238" s="14">
        <v>0.8162470857310496</v>
      </c>
      <c r="L6238" s="14">
        <v>0.059</v>
      </c>
      <c r="M6238" s="14">
        <v>0.695</v>
      </c>
      <c r="N6238" s="14">
        <v>0.0</v>
      </c>
      <c r="O6238" s="14">
        <v>0.0902</v>
      </c>
      <c r="P6238" s="14">
        <v>0.494</v>
      </c>
      <c r="Q6238" s="14">
        <v>85.043</v>
      </c>
      <c r="R6238" s="14">
        <v>10.0</v>
      </c>
      <c r="S6238" s="14">
        <v>1.0</v>
      </c>
      <c r="T6238" s="14" t="s">
        <v>103</v>
      </c>
      <c r="U6238" s="14" t="s">
        <v>94</v>
      </c>
      <c r="V6238" s="16" t="s">
        <v>54</v>
      </c>
      <c r="W6238" s="17" t="s">
        <v>251</v>
      </c>
    </row>
    <row r="6239" ht="15.75" customHeight="1">
      <c r="A6239" s="14" t="s">
        <v>9632</v>
      </c>
      <c r="B6239" s="14" t="s">
        <v>9633</v>
      </c>
      <c r="C6239" s="14">
        <v>2013.0</v>
      </c>
      <c r="D6239" s="14">
        <v>86.0</v>
      </c>
      <c r="E6239" s="14">
        <v>255053.0</v>
      </c>
      <c r="F6239" s="14" t="s">
        <v>9043</v>
      </c>
      <c r="G6239" s="14" t="s">
        <v>8606</v>
      </c>
      <c r="H6239" s="14" t="s">
        <v>9637</v>
      </c>
      <c r="I6239" s="14">
        <v>0.67</v>
      </c>
      <c r="J6239" s="14">
        <v>0.634</v>
      </c>
      <c r="K6239" s="14">
        <v>0.8360746903763165</v>
      </c>
      <c r="L6239" s="14">
        <v>0.0326</v>
      </c>
      <c r="M6239" s="14">
        <v>0.0124</v>
      </c>
      <c r="N6239" s="14">
        <v>0.0</v>
      </c>
      <c r="O6239" s="14">
        <v>0.0946</v>
      </c>
      <c r="P6239" s="14">
        <v>0.497</v>
      </c>
      <c r="Q6239" s="14">
        <v>124.926</v>
      </c>
      <c r="R6239" s="14">
        <v>11.0</v>
      </c>
      <c r="S6239" s="14">
        <v>1.0</v>
      </c>
      <c r="T6239" s="14" t="s">
        <v>103</v>
      </c>
      <c r="U6239" s="14" t="s">
        <v>94</v>
      </c>
      <c r="V6239" s="16" t="s">
        <v>54</v>
      </c>
      <c r="W6239" s="17" t="s">
        <v>251</v>
      </c>
    </row>
    <row r="6240" ht="15.75" customHeight="1">
      <c r="A6240" s="14" t="s">
        <v>14086</v>
      </c>
      <c r="B6240" s="14" t="s">
        <v>14087</v>
      </c>
      <c r="C6240" s="14">
        <v>2010.0</v>
      </c>
      <c r="D6240" s="14">
        <v>86.0</v>
      </c>
      <c r="E6240" s="14">
        <v>243600.0</v>
      </c>
      <c r="F6240" s="14" t="s">
        <v>124</v>
      </c>
      <c r="G6240" s="14" t="s">
        <v>8510</v>
      </c>
      <c r="H6240" s="14" t="s">
        <v>8512</v>
      </c>
      <c r="I6240" s="14">
        <v>0.769</v>
      </c>
      <c r="J6240" s="14">
        <v>0.685</v>
      </c>
      <c r="K6240" s="14">
        <v>0.8671315209533693</v>
      </c>
      <c r="L6240" s="14">
        <v>0.041</v>
      </c>
      <c r="M6240" s="14">
        <v>0.0105</v>
      </c>
      <c r="N6240" s="14">
        <v>1.24E-4</v>
      </c>
      <c r="O6240" s="14">
        <v>0.0887</v>
      </c>
      <c r="P6240" s="14">
        <v>0.836</v>
      </c>
      <c r="Q6240" s="14">
        <v>127.98</v>
      </c>
      <c r="R6240" s="14">
        <v>1.0</v>
      </c>
      <c r="S6240" s="14">
        <v>1.0</v>
      </c>
      <c r="T6240" s="14" t="s">
        <v>103</v>
      </c>
      <c r="U6240" s="14" t="s">
        <v>35</v>
      </c>
      <c r="V6240" s="16" t="s">
        <v>560</v>
      </c>
      <c r="W6240" s="17" t="s">
        <v>185</v>
      </c>
    </row>
    <row r="6241" ht="15.75" customHeight="1">
      <c r="A6241" s="14" t="s">
        <v>14089</v>
      </c>
      <c r="B6241" s="14" t="s">
        <v>14090</v>
      </c>
      <c r="C6241" s="14">
        <v>2003.0</v>
      </c>
      <c r="D6241" s="14">
        <v>86.0</v>
      </c>
      <c r="E6241" s="14">
        <v>198800.0</v>
      </c>
      <c r="F6241" s="14" t="s">
        <v>1267</v>
      </c>
      <c r="G6241" s="14" t="s">
        <v>10677</v>
      </c>
      <c r="H6241" s="14" t="s">
        <v>14092</v>
      </c>
      <c r="I6241" s="14">
        <v>0.774</v>
      </c>
      <c r="J6241" s="14">
        <v>0.838</v>
      </c>
      <c r="K6241" s="14">
        <v>0.890766367914556</v>
      </c>
      <c r="L6241" s="14">
        <v>0.114</v>
      </c>
      <c r="M6241" s="14">
        <v>0.0249</v>
      </c>
      <c r="N6241" s="14">
        <v>0.025</v>
      </c>
      <c r="O6241" s="14">
        <v>0.242</v>
      </c>
      <c r="P6241" s="14">
        <v>0.924</v>
      </c>
      <c r="Q6241" s="14">
        <v>143.04</v>
      </c>
      <c r="R6241" s="14">
        <v>5.0</v>
      </c>
      <c r="S6241" s="14">
        <v>0.0</v>
      </c>
      <c r="T6241" s="14" t="s">
        <v>103</v>
      </c>
      <c r="U6241" s="14" t="s">
        <v>35</v>
      </c>
      <c r="V6241" s="16" t="s">
        <v>819</v>
      </c>
      <c r="W6241" s="17" t="s">
        <v>185</v>
      </c>
    </row>
    <row r="6242" ht="15.75" customHeight="1">
      <c r="A6242" s="14" t="s">
        <v>14096</v>
      </c>
      <c r="B6242" s="14" t="s">
        <v>14098</v>
      </c>
      <c r="C6242" s="14">
        <v>2001.0</v>
      </c>
      <c r="D6242" s="14">
        <v>86.0</v>
      </c>
      <c r="E6242" s="14">
        <v>223840.0</v>
      </c>
      <c r="F6242" s="14" t="s">
        <v>8301</v>
      </c>
      <c r="G6242" s="14" t="s">
        <v>8302</v>
      </c>
      <c r="H6242" s="14" t="s">
        <v>14099</v>
      </c>
      <c r="I6242" s="14">
        <v>0.446</v>
      </c>
      <c r="J6242" s="14">
        <v>0.764</v>
      </c>
      <c r="K6242" s="14">
        <v>0.8666395739125482</v>
      </c>
      <c r="L6242" s="14">
        <v>0.033</v>
      </c>
      <c r="M6242" s="14">
        <v>0.00135</v>
      </c>
      <c r="N6242" s="14">
        <v>0.0</v>
      </c>
      <c r="O6242" s="14">
        <v>0.099</v>
      </c>
      <c r="P6242" s="14">
        <v>0.543</v>
      </c>
      <c r="Q6242" s="14">
        <v>172.09</v>
      </c>
      <c r="R6242" s="14">
        <v>10.0</v>
      </c>
      <c r="S6242" s="14">
        <v>1.0</v>
      </c>
      <c r="T6242" s="14" t="s">
        <v>103</v>
      </c>
      <c r="U6242" s="14" t="s">
        <v>35</v>
      </c>
      <c r="V6242" s="16" t="s">
        <v>333</v>
      </c>
      <c r="W6242" s="17" t="s">
        <v>185</v>
      </c>
    </row>
    <row r="6243" ht="15.75" customHeight="1">
      <c r="A6243" s="14" t="s">
        <v>14102</v>
      </c>
      <c r="B6243" s="14" t="s">
        <v>14103</v>
      </c>
      <c r="C6243" s="14">
        <v>1982.0</v>
      </c>
      <c r="D6243" s="14">
        <v>86.0</v>
      </c>
      <c r="E6243" s="14">
        <v>188987.0</v>
      </c>
      <c r="F6243" s="14" t="s">
        <v>11433</v>
      </c>
      <c r="G6243" s="14" t="s">
        <v>11434</v>
      </c>
      <c r="H6243" s="14" t="s">
        <v>14104</v>
      </c>
      <c r="I6243" s="14">
        <v>0.743</v>
      </c>
      <c r="J6243" s="14">
        <v>0.836</v>
      </c>
      <c r="K6243" s="14">
        <v>0.8362030243869655</v>
      </c>
      <c r="L6243" s="14">
        <v>0.116</v>
      </c>
      <c r="M6243" s="14">
        <v>0.0804</v>
      </c>
      <c r="N6243" s="14">
        <v>0.0</v>
      </c>
      <c r="O6243" s="14">
        <v>0.384</v>
      </c>
      <c r="P6243" s="14">
        <v>0.82</v>
      </c>
      <c r="Q6243" s="14">
        <v>113.38</v>
      </c>
      <c r="R6243" s="14">
        <v>2.0</v>
      </c>
      <c r="S6243" s="14">
        <v>1.0</v>
      </c>
      <c r="T6243" s="14" t="s">
        <v>103</v>
      </c>
      <c r="U6243" s="14" t="s">
        <v>35</v>
      </c>
      <c r="V6243" s="16" t="s">
        <v>560</v>
      </c>
      <c r="W6243" s="17" t="s">
        <v>185</v>
      </c>
    </row>
    <row r="6244" ht="15.75" customHeight="1">
      <c r="A6244" s="14" t="s">
        <v>9638</v>
      </c>
      <c r="B6244" s="14" t="s">
        <v>9639</v>
      </c>
      <c r="C6244" s="14">
        <v>2008.0</v>
      </c>
      <c r="D6244" s="14">
        <v>86.0</v>
      </c>
      <c r="E6244" s="14">
        <v>231400.0</v>
      </c>
      <c r="F6244" s="14" t="s">
        <v>9640</v>
      </c>
      <c r="G6244" s="14" t="s">
        <v>9482</v>
      </c>
      <c r="H6244" s="14" t="s">
        <v>9641</v>
      </c>
      <c r="I6244" s="14">
        <v>0.918</v>
      </c>
      <c r="J6244" s="14">
        <v>0.609</v>
      </c>
      <c r="K6244" s="14">
        <v>0.8538489508512</v>
      </c>
      <c r="L6244" s="14">
        <v>0.0791</v>
      </c>
      <c r="M6244" s="14">
        <v>0.0928</v>
      </c>
      <c r="N6244" s="14">
        <v>0.0</v>
      </c>
      <c r="O6244" s="14">
        <v>0.139</v>
      </c>
      <c r="P6244" s="14">
        <v>0.304</v>
      </c>
      <c r="Q6244" s="14">
        <v>128.01</v>
      </c>
      <c r="R6244" s="14">
        <v>10.0</v>
      </c>
      <c r="S6244" s="14">
        <v>0.0</v>
      </c>
      <c r="T6244" s="14" t="s">
        <v>103</v>
      </c>
      <c r="U6244" s="14" t="s">
        <v>35</v>
      </c>
      <c r="V6244" s="16" t="s">
        <v>45</v>
      </c>
      <c r="W6244" s="17" t="s">
        <v>251</v>
      </c>
    </row>
    <row r="6245" ht="15.75" customHeight="1">
      <c r="A6245" s="14" t="s">
        <v>14106</v>
      </c>
      <c r="B6245" s="14" t="s">
        <v>7188</v>
      </c>
      <c r="C6245" s="14">
        <v>2017.0</v>
      </c>
      <c r="D6245" s="14">
        <v>86.0</v>
      </c>
      <c r="E6245" s="14">
        <v>211560.0</v>
      </c>
      <c r="F6245" s="14" t="s">
        <v>14107</v>
      </c>
      <c r="G6245" s="14" t="s">
        <v>14108</v>
      </c>
      <c r="H6245" s="14" t="s">
        <v>14109</v>
      </c>
      <c r="I6245" s="14">
        <v>0.714</v>
      </c>
      <c r="J6245" s="14">
        <v>0.8</v>
      </c>
      <c r="K6245" s="14">
        <v>0.8716446003278583</v>
      </c>
      <c r="L6245" s="14">
        <v>0.0504</v>
      </c>
      <c r="M6245" s="14">
        <v>0.127</v>
      </c>
      <c r="N6245" s="14">
        <v>0.0</v>
      </c>
      <c r="O6245" s="14">
        <v>0.359</v>
      </c>
      <c r="P6245" s="14">
        <v>0.589</v>
      </c>
      <c r="Q6245" s="14">
        <v>134.0</v>
      </c>
      <c r="R6245" s="14">
        <v>11.0</v>
      </c>
      <c r="S6245" s="14">
        <v>0.0</v>
      </c>
      <c r="T6245" s="14" t="s">
        <v>103</v>
      </c>
      <c r="U6245" s="14" t="s">
        <v>68</v>
      </c>
      <c r="V6245" s="16" t="s">
        <v>333</v>
      </c>
      <c r="W6245" s="17" t="s">
        <v>185</v>
      </c>
    </row>
    <row r="6246" ht="15.75" customHeight="1">
      <c r="A6246" s="14" t="s">
        <v>24637</v>
      </c>
      <c r="B6246" s="14" t="s">
        <v>24638</v>
      </c>
      <c r="C6246" s="14">
        <v>2008.0</v>
      </c>
      <c r="D6246" s="14">
        <v>86.0</v>
      </c>
      <c r="E6246" s="14">
        <v>267080.0</v>
      </c>
      <c r="F6246" s="14" t="s">
        <v>24639</v>
      </c>
      <c r="G6246" s="14" t="s">
        <v>8510</v>
      </c>
      <c r="H6246" s="14" t="s">
        <v>24640</v>
      </c>
      <c r="I6246" s="14">
        <v>0.834</v>
      </c>
      <c r="J6246" s="14">
        <v>0.669</v>
      </c>
      <c r="K6246" s="14">
        <v>0.8550895129541402</v>
      </c>
      <c r="L6246" s="14">
        <v>0.0637</v>
      </c>
      <c r="M6246" s="14">
        <v>0.0341</v>
      </c>
      <c r="N6246" s="14">
        <v>7.18E-5</v>
      </c>
      <c r="O6246" s="14">
        <v>0.0535</v>
      </c>
      <c r="P6246" s="14">
        <v>0.547</v>
      </c>
      <c r="Q6246" s="14">
        <v>122.67</v>
      </c>
      <c r="R6246" s="14">
        <v>6.0</v>
      </c>
      <c r="S6246" s="14">
        <v>0.0</v>
      </c>
      <c r="T6246" s="14" t="s">
        <v>103</v>
      </c>
      <c r="U6246" s="14" t="s">
        <v>94</v>
      </c>
      <c r="V6246" s="16" t="s">
        <v>333</v>
      </c>
      <c r="W6246" s="17" t="s">
        <v>185</v>
      </c>
    </row>
    <row r="6247" ht="15.75" customHeight="1">
      <c r="A6247" s="14" t="s">
        <v>24641</v>
      </c>
      <c r="B6247" s="14" t="s">
        <v>24642</v>
      </c>
      <c r="C6247" s="14">
        <v>1991.0</v>
      </c>
      <c r="D6247" s="14">
        <v>86.0</v>
      </c>
      <c r="E6247" s="14">
        <v>301920.0</v>
      </c>
      <c r="F6247" s="14" t="s">
        <v>9327</v>
      </c>
      <c r="G6247" s="14" t="s">
        <v>9329</v>
      </c>
      <c r="H6247" s="14" t="s">
        <v>13930</v>
      </c>
      <c r="I6247" s="14">
        <v>0.502</v>
      </c>
      <c r="J6247" s="14">
        <v>0.912</v>
      </c>
      <c r="K6247" s="14">
        <v>0.8770346287751155</v>
      </c>
      <c r="L6247" s="14">
        <v>0.0564</v>
      </c>
      <c r="M6247" s="14">
        <v>2.55E-5</v>
      </c>
      <c r="N6247" s="14">
        <v>1.73E-4</v>
      </c>
      <c r="O6247" s="14">
        <v>0.106</v>
      </c>
      <c r="P6247" s="14">
        <v>0.72</v>
      </c>
      <c r="Q6247" s="14">
        <v>116.76</v>
      </c>
      <c r="R6247" s="14">
        <v>1.0</v>
      </c>
      <c r="S6247" s="14">
        <v>1.0</v>
      </c>
      <c r="T6247" s="14" t="s">
        <v>103</v>
      </c>
      <c r="U6247" s="14" t="s">
        <v>94</v>
      </c>
      <c r="V6247" s="16" t="s">
        <v>181</v>
      </c>
      <c r="W6247" s="17" t="s">
        <v>185</v>
      </c>
    </row>
    <row r="6248" ht="15.75" customHeight="1">
      <c r="A6248" s="14" t="s">
        <v>9644</v>
      </c>
      <c r="B6248" s="14" t="s">
        <v>9645</v>
      </c>
      <c r="C6248" s="14">
        <v>2003.0</v>
      </c>
      <c r="D6248" s="14">
        <v>87.0</v>
      </c>
      <c r="E6248" s="14">
        <v>235893.0</v>
      </c>
      <c r="F6248" s="14" t="s">
        <v>4958</v>
      </c>
      <c r="G6248" s="14" t="s">
        <v>9647</v>
      </c>
      <c r="H6248" s="14" t="s">
        <v>9648</v>
      </c>
      <c r="I6248" s="14">
        <v>0.331</v>
      </c>
      <c r="J6248" s="14">
        <v>0.943</v>
      </c>
      <c r="K6248" s="14">
        <v>0.9062947832030823</v>
      </c>
      <c r="L6248" s="14">
        <v>0.0698</v>
      </c>
      <c r="M6248" s="14">
        <v>0.00721</v>
      </c>
      <c r="N6248" s="14">
        <v>2.06E-6</v>
      </c>
      <c r="O6248" s="14">
        <v>0.242</v>
      </c>
      <c r="P6248" s="14">
        <v>0.296</v>
      </c>
      <c r="Q6248" s="14">
        <v>94.612</v>
      </c>
      <c r="R6248" s="14">
        <v>4.0</v>
      </c>
      <c r="S6248" s="14">
        <v>0.0</v>
      </c>
      <c r="T6248" s="14" t="s">
        <v>103</v>
      </c>
      <c r="U6248" s="14" t="s">
        <v>35</v>
      </c>
      <c r="V6248" s="16" t="s">
        <v>36</v>
      </c>
      <c r="W6248" s="17" t="s">
        <v>251</v>
      </c>
    </row>
    <row r="6249" ht="15.75" customHeight="1">
      <c r="A6249" s="14" t="s">
        <v>9649</v>
      </c>
      <c r="B6249" s="14" t="s">
        <v>9650</v>
      </c>
      <c r="C6249" s="14">
        <v>2014.0</v>
      </c>
      <c r="D6249" s="14">
        <v>87.0</v>
      </c>
      <c r="E6249" s="14">
        <v>226600.0</v>
      </c>
      <c r="F6249" s="14" t="s">
        <v>6605</v>
      </c>
      <c r="G6249" s="14" t="s">
        <v>8213</v>
      </c>
      <c r="H6249" s="14" t="s">
        <v>9654</v>
      </c>
      <c r="I6249" s="14">
        <v>0.672</v>
      </c>
      <c r="J6249" s="14">
        <v>0.52</v>
      </c>
      <c r="K6249" s="14">
        <v>0.808782324111634</v>
      </c>
      <c r="L6249" s="14">
        <v>0.0353</v>
      </c>
      <c r="M6249" s="14">
        <v>0.859</v>
      </c>
      <c r="N6249" s="14">
        <v>0.0</v>
      </c>
      <c r="O6249" s="14">
        <v>0.115</v>
      </c>
      <c r="P6249" s="14">
        <v>0.37</v>
      </c>
      <c r="Q6249" s="14">
        <v>120.001</v>
      </c>
      <c r="R6249" s="14">
        <v>8.0</v>
      </c>
      <c r="S6249" s="14">
        <v>1.0</v>
      </c>
      <c r="T6249" s="14" t="s">
        <v>103</v>
      </c>
      <c r="U6249" s="14" t="s">
        <v>35</v>
      </c>
      <c r="V6249" s="16" t="s">
        <v>45</v>
      </c>
      <c r="W6249" s="17" t="s">
        <v>251</v>
      </c>
    </row>
    <row r="6250" ht="15.75" customHeight="1">
      <c r="A6250" s="14" t="s">
        <v>14112</v>
      </c>
      <c r="B6250" s="14" t="s">
        <v>14113</v>
      </c>
      <c r="C6250" s="14">
        <v>2018.0</v>
      </c>
      <c r="D6250" s="14">
        <v>87.0</v>
      </c>
      <c r="E6250" s="14">
        <v>208786.0</v>
      </c>
      <c r="F6250" s="14" t="s">
        <v>9189</v>
      </c>
      <c r="G6250" s="14" t="s">
        <v>14114</v>
      </c>
      <c r="H6250" s="14" t="s">
        <v>14115</v>
      </c>
      <c r="I6250" s="14">
        <v>0.775</v>
      </c>
      <c r="J6250" s="14">
        <v>0.613</v>
      </c>
      <c r="K6250" s="14">
        <v>0.8763929587218705</v>
      </c>
      <c r="L6250" s="14">
        <v>0.0542</v>
      </c>
      <c r="M6250" s="14">
        <v>0.109</v>
      </c>
      <c r="N6250" s="14">
        <v>2.33E-5</v>
      </c>
      <c r="O6250" s="14">
        <v>0.134</v>
      </c>
      <c r="P6250" s="14">
        <v>0.797</v>
      </c>
      <c r="Q6250" s="14">
        <v>100.066</v>
      </c>
      <c r="R6250" s="14">
        <v>3.0</v>
      </c>
      <c r="S6250" s="14">
        <v>0.0</v>
      </c>
      <c r="T6250" s="14" t="s">
        <v>103</v>
      </c>
      <c r="U6250" s="14" t="s">
        <v>35</v>
      </c>
      <c r="V6250" s="16" t="s">
        <v>181</v>
      </c>
      <c r="W6250" s="17" t="s">
        <v>185</v>
      </c>
    </row>
    <row r="6251" ht="15.75" customHeight="1">
      <c r="A6251" s="14" t="s">
        <v>24643</v>
      </c>
      <c r="B6251" s="14" t="s">
        <v>24644</v>
      </c>
      <c r="C6251" s="14">
        <v>2024.0</v>
      </c>
      <c r="D6251" s="14">
        <v>87.0</v>
      </c>
      <c r="E6251" s="14">
        <v>170887.0</v>
      </c>
      <c r="F6251" s="14" t="s">
        <v>4278</v>
      </c>
      <c r="G6251" s="14" t="s">
        <v>7879</v>
      </c>
      <c r="H6251" s="14" t="s">
        <v>23779</v>
      </c>
      <c r="I6251" s="14">
        <v>0.66</v>
      </c>
      <c r="J6251" s="14">
        <v>0.756</v>
      </c>
      <c r="K6251" s="14">
        <v>0.8944238872180519</v>
      </c>
      <c r="L6251" s="14">
        <v>0.032</v>
      </c>
      <c r="M6251" s="14">
        <v>0.00289</v>
      </c>
      <c r="N6251" s="14">
        <v>0.0</v>
      </c>
      <c r="O6251" s="14">
        <v>0.193</v>
      </c>
      <c r="P6251" s="14">
        <v>0.838</v>
      </c>
      <c r="Q6251" s="14">
        <v>116.034</v>
      </c>
      <c r="R6251" s="14">
        <v>0.0</v>
      </c>
      <c r="S6251" s="14">
        <v>0.0</v>
      </c>
      <c r="T6251" s="14" t="s">
        <v>1434</v>
      </c>
      <c r="U6251" s="14" t="s">
        <v>35</v>
      </c>
      <c r="V6251" s="16" t="s">
        <v>560</v>
      </c>
      <c r="W6251" s="17" t="s">
        <v>185</v>
      </c>
    </row>
    <row r="6252" ht="15.75" customHeight="1">
      <c r="A6252" s="14" t="s">
        <v>9657</v>
      </c>
      <c r="B6252" s="14" t="s">
        <v>8188</v>
      </c>
      <c r="C6252" s="14">
        <v>1975.0</v>
      </c>
      <c r="D6252" s="14">
        <v>87.0</v>
      </c>
      <c r="E6252" s="14">
        <v>199493.0</v>
      </c>
      <c r="F6252" s="14" t="s">
        <v>9658</v>
      </c>
      <c r="G6252" s="14" t="s">
        <v>9659</v>
      </c>
      <c r="H6252" s="14" t="s">
        <v>9659</v>
      </c>
      <c r="I6252" s="14">
        <v>0.414</v>
      </c>
      <c r="J6252" s="14">
        <v>0.161</v>
      </c>
      <c r="K6252" s="14">
        <v>0.4970804012470413</v>
      </c>
      <c r="L6252" s="14">
        <v>0.0318</v>
      </c>
      <c r="M6252" s="14">
        <v>0.883</v>
      </c>
      <c r="N6252" s="14">
        <v>2.23E-4</v>
      </c>
      <c r="O6252" s="14">
        <v>0.117</v>
      </c>
      <c r="P6252" s="14">
        <v>0.423</v>
      </c>
      <c r="Q6252" s="14">
        <v>159.38</v>
      </c>
      <c r="R6252" s="14">
        <v>7.0</v>
      </c>
      <c r="S6252" s="14">
        <v>0.0</v>
      </c>
      <c r="T6252" s="14" t="s">
        <v>103</v>
      </c>
      <c r="U6252" s="14" t="s">
        <v>35</v>
      </c>
      <c r="V6252" s="16" t="s">
        <v>54</v>
      </c>
      <c r="W6252" s="17" t="s">
        <v>251</v>
      </c>
    </row>
    <row r="6253" ht="15.75" customHeight="1">
      <c r="A6253" s="14" t="s">
        <v>14119</v>
      </c>
      <c r="B6253" s="14" t="s">
        <v>14120</v>
      </c>
      <c r="C6253" s="14">
        <v>2017.0</v>
      </c>
      <c r="D6253" s="14">
        <v>87.0</v>
      </c>
      <c r="E6253" s="14">
        <v>233901.0</v>
      </c>
      <c r="F6253" s="14" t="s">
        <v>7459</v>
      </c>
      <c r="G6253" s="14" t="s">
        <v>14121</v>
      </c>
      <c r="H6253" s="14" t="s">
        <v>14122</v>
      </c>
      <c r="I6253" s="14">
        <v>0.726</v>
      </c>
      <c r="J6253" s="14">
        <v>0.769</v>
      </c>
      <c r="K6253" s="14">
        <v>0.8666181849107734</v>
      </c>
      <c r="L6253" s="14">
        <v>0.123</v>
      </c>
      <c r="M6253" s="14">
        <v>0.0293</v>
      </c>
      <c r="N6253" s="14">
        <v>0.0101</v>
      </c>
      <c r="O6253" s="14">
        <v>0.104</v>
      </c>
      <c r="P6253" s="14">
        <v>0.733</v>
      </c>
      <c r="Q6253" s="14">
        <v>97.98</v>
      </c>
      <c r="R6253" s="14">
        <v>6.0</v>
      </c>
      <c r="S6253" s="14">
        <v>1.0</v>
      </c>
      <c r="T6253" s="14" t="s">
        <v>103</v>
      </c>
      <c r="U6253" s="14" t="s">
        <v>35</v>
      </c>
      <c r="V6253" s="16" t="s">
        <v>181</v>
      </c>
      <c r="W6253" s="17" t="s">
        <v>185</v>
      </c>
    </row>
    <row r="6254" ht="15.75" customHeight="1">
      <c r="A6254" s="14" t="s">
        <v>9662</v>
      </c>
      <c r="B6254" s="14" t="s">
        <v>9663</v>
      </c>
      <c r="C6254" s="14">
        <v>2008.0</v>
      </c>
      <c r="D6254" s="14">
        <v>87.0</v>
      </c>
      <c r="E6254" s="14">
        <v>241373.0</v>
      </c>
      <c r="F6254" s="14" t="s">
        <v>4156</v>
      </c>
      <c r="G6254" s="14" t="s">
        <v>9664</v>
      </c>
      <c r="H6254" s="14" t="s">
        <v>9664</v>
      </c>
      <c r="I6254" s="14">
        <v>0.605</v>
      </c>
      <c r="J6254" s="14">
        <v>0.629</v>
      </c>
      <c r="K6254" s="14">
        <v>0.8664470728965746</v>
      </c>
      <c r="L6254" s="14">
        <v>0.0279</v>
      </c>
      <c r="M6254" s="14">
        <v>0.437</v>
      </c>
      <c r="N6254" s="14">
        <v>0.0</v>
      </c>
      <c r="O6254" s="14">
        <v>0.097</v>
      </c>
      <c r="P6254" s="14">
        <v>0.308</v>
      </c>
      <c r="Q6254" s="14">
        <v>99.89</v>
      </c>
      <c r="R6254" s="14">
        <v>10.0</v>
      </c>
      <c r="S6254" s="14">
        <v>1.0</v>
      </c>
      <c r="T6254" s="14" t="s">
        <v>103</v>
      </c>
      <c r="U6254" s="14" t="s">
        <v>35</v>
      </c>
      <c r="V6254" s="16" t="s">
        <v>45</v>
      </c>
      <c r="W6254" s="17" t="s">
        <v>251</v>
      </c>
    </row>
    <row r="6255" ht="15.75" customHeight="1">
      <c r="A6255" s="14" t="s">
        <v>14124</v>
      </c>
      <c r="B6255" s="14" t="s">
        <v>14125</v>
      </c>
      <c r="C6255" s="14">
        <v>2007.0</v>
      </c>
      <c r="D6255" s="14">
        <v>87.0</v>
      </c>
      <c r="E6255" s="14">
        <v>179120.0</v>
      </c>
      <c r="F6255" s="14" t="s">
        <v>14126</v>
      </c>
      <c r="G6255" s="14" t="s">
        <v>8890</v>
      </c>
      <c r="H6255" s="14" t="s">
        <v>8891</v>
      </c>
      <c r="I6255" s="14">
        <v>0.729</v>
      </c>
      <c r="J6255" s="14">
        <v>0.807</v>
      </c>
      <c r="K6255" s="14">
        <v>0.8356255213390452</v>
      </c>
      <c r="L6255" s="14">
        <v>0.0936</v>
      </c>
      <c r="M6255" s="14">
        <v>0.181</v>
      </c>
      <c r="N6255" s="14">
        <v>0.75</v>
      </c>
      <c r="O6255" s="14">
        <v>0.319</v>
      </c>
      <c r="P6255" s="14">
        <v>0.765</v>
      </c>
      <c r="Q6255" s="14">
        <v>114.74</v>
      </c>
      <c r="R6255" s="14">
        <v>6.0</v>
      </c>
      <c r="S6255" s="14">
        <v>1.0</v>
      </c>
      <c r="T6255" s="14" t="s">
        <v>103</v>
      </c>
      <c r="U6255" s="14" t="s">
        <v>35</v>
      </c>
      <c r="V6255" s="16" t="s">
        <v>181</v>
      </c>
      <c r="W6255" s="17" t="s">
        <v>185</v>
      </c>
    </row>
    <row r="6256" ht="15.75" customHeight="1">
      <c r="A6256" s="14" t="s">
        <v>24645</v>
      </c>
      <c r="B6256" s="14" t="s">
        <v>24646</v>
      </c>
      <c r="C6256" s="14">
        <v>2015.0</v>
      </c>
      <c r="D6256" s="14">
        <v>87.0</v>
      </c>
      <c r="E6256" s="14">
        <v>269658.0</v>
      </c>
      <c r="F6256" s="14" t="s">
        <v>24647</v>
      </c>
      <c r="G6256" s="14" t="s">
        <v>13891</v>
      </c>
      <c r="H6256" s="14" t="s">
        <v>24648</v>
      </c>
      <c r="I6256" s="14">
        <v>0.856</v>
      </c>
      <c r="J6256" s="14">
        <v>0.609</v>
      </c>
      <c r="K6256" s="14">
        <v>0.8199901610416447</v>
      </c>
      <c r="L6256" s="14">
        <v>0.0824</v>
      </c>
      <c r="M6256" s="14">
        <v>0.00801</v>
      </c>
      <c r="N6256" s="14">
        <v>8.15E-5</v>
      </c>
      <c r="O6256" s="14">
        <v>0.0344</v>
      </c>
      <c r="P6256" s="14">
        <v>0.928</v>
      </c>
      <c r="Q6256" s="14">
        <v>114.99</v>
      </c>
      <c r="R6256" s="14">
        <v>0.0</v>
      </c>
      <c r="S6256" s="14">
        <v>1.0</v>
      </c>
      <c r="T6256" s="14" t="s">
        <v>103</v>
      </c>
      <c r="U6256" s="14" t="s">
        <v>94</v>
      </c>
      <c r="V6256" s="16" t="s">
        <v>819</v>
      </c>
      <c r="W6256" s="17" t="s">
        <v>185</v>
      </c>
    </row>
    <row r="6257" ht="15.75" customHeight="1">
      <c r="A6257" s="14" t="s">
        <v>24649</v>
      </c>
      <c r="B6257" s="14" t="s">
        <v>24650</v>
      </c>
      <c r="C6257" s="14">
        <v>1982.0</v>
      </c>
      <c r="D6257" s="14">
        <v>87.0</v>
      </c>
      <c r="E6257" s="14">
        <v>293802.0</v>
      </c>
      <c r="F6257" s="14" t="s">
        <v>8661</v>
      </c>
      <c r="G6257" s="14" t="s">
        <v>7893</v>
      </c>
      <c r="H6257" s="14" t="s">
        <v>7894</v>
      </c>
      <c r="I6257" s="14">
        <v>0.932</v>
      </c>
      <c r="J6257" s="14">
        <v>0.457</v>
      </c>
      <c r="K6257" s="14">
        <v>0.7687207237873781</v>
      </c>
      <c r="L6257" s="14">
        <v>0.0541</v>
      </c>
      <c r="M6257" s="14">
        <v>0.0173</v>
      </c>
      <c r="N6257" s="14">
        <v>0.0436</v>
      </c>
      <c r="O6257" s="14">
        <v>0.0414</v>
      </c>
      <c r="P6257" s="14">
        <v>0.884</v>
      </c>
      <c r="Q6257" s="14">
        <v>117.0</v>
      </c>
      <c r="R6257" s="14">
        <v>11.0</v>
      </c>
      <c r="S6257" s="14">
        <v>0.0</v>
      </c>
      <c r="T6257" s="14" t="s">
        <v>103</v>
      </c>
      <c r="U6257" s="14" t="s">
        <v>94</v>
      </c>
      <c r="V6257" s="16" t="s">
        <v>560</v>
      </c>
      <c r="W6257" s="17" t="s">
        <v>185</v>
      </c>
    </row>
    <row r="6258" ht="15.75" customHeight="1">
      <c r="A6258" s="14" t="s">
        <v>14129</v>
      </c>
      <c r="B6258" s="14" t="s">
        <v>11437</v>
      </c>
      <c r="C6258" s="14">
        <v>2005.0</v>
      </c>
      <c r="D6258" s="14">
        <v>88.0</v>
      </c>
      <c r="E6258" s="14">
        <v>298706.0</v>
      </c>
      <c r="F6258" s="14" t="s">
        <v>10780</v>
      </c>
      <c r="G6258" s="14" t="s">
        <v>8305</v>
      </c>
      <c r="H6258" s="14" t="s">
        <v>14131</v>
      </c>
      <c r="I6258" s="14">
        <v>0.671</v>
      </c>
      <c r="J6258" s="14">
        <v>0.373</v>
      </c>
      <c r="K6258" s="14">
        <v>0.5881119928007164</v>
      </c>
      <c r="L6258" s="14">
        <v>0.0323</v>
      </c>
      <c r="M6258" s="14">
        <v>0.257</v>
      </c>
      <c r="N6258" s="14">
        <v>8.01E-5</v>
      </c>
      <c r="O6258" s="14">
        <v>0.0481</v>
      </c>
      <c r="P6258" s="14">
        <v>0.732</v>
      </c>
      <c r="Q6258" s="14">
        <v>92.72</v>
      </c>
      <c r="R6258" s="14">
        <v>9.0</v>
      </c>
      <c r="S6258" s="14">
        <v>1.0</v>
      </c>
      <c r="T6258" s="14" t="s">
        <v>103</v>
      </c>
      <c r="U6258" s="14" t="s">
        <v>35</v>
      </c>
      <c r="V6258" s="16" t="s">
        <v>181</v>
      </c>
      <c r="W6258" s="17" t="s">
        <v>185</v>
      </c>
    </row>
    <row r="6259" ht="15.75" customHeight="1">
      <c r="A6259" s="14" t="s">
        <v>24651</v>
      </c>
      <c r="B6259" s="14" t="s">
        <v>24652</v>
      </c>
      <c r="C6259" s="14">
        <v>2017.0</v>
      </c>
      <c r="D6259" s="14">
        <v>88.0</v>
      </c>
      <c r="E6259" s="14">
        <v>233712.0</v>
      </c>
      <c r="F6259" s="14" t="s">
        <v>3108</v>
      </c>
      <c r="G6259" s="14" t="s">
        <v>6756</v>
      </c>
      <c r="H6259" s="14" t="s">
        <v>7439</v>
      </c>
      <c r="I6259" s="14">
        <v>0.825</v>
      </c>
      <c r="J6259" s="14">
        <v>0.652</v>
      </c>
      <c r="K6259" s="14">
        <v>0.9064017282119565</v>
      </c>
      <c r="L6259" s="14">
        <v>0.0802</v>
      </c>
      <c r="M6259" s="14">
        <v>0.581</v>
      </c>
      <c r="N6259" s="14">
        <v>0.0</v>
      </c>
      <c r="O6259" s="14">
        <v>0.0931</v>
      </c>
      <c r="P6259" s="14">
        <v>0.931</v>
      </c>
      <c r="Q6259" s="14">
        <v>95.977</v>
      </c>
      <c r="R6259" s="14">
        <v>1.0</v>
      </c>
      <c r="S6259" s="14">
        <v>0.0</v>
      </c>
      <c r="T6259" s="14" t="s">
        <v>103</v>
      </c>
      <c r="U6259" s="14" t="s">
        <v>94</v>
      </c>
      <c r="V6259" s="16" t="s">
        <v>819</v>
      </c>
      <c r="W6259" s="17" t="s">
        <v>185</v>
      </c>
    </row>
    <row r="6260" ht="15.75" customHeight="1">
      <c r="A6260" s="14" t="s">
        <v>9670</v>
      </c>
      <c r="B6260" s="14" t="s">
        <v>9671</v>
      </c>
      <c r="C6260" s="14">
        <v>2017.0</v>
      </c>
      <c r="D6260" s="14">
        <v>88.0</v>
      </c>
      <c r="E6260" s="14">
        <v>263400.0</v>
      </c>
      <c r="F6260" s="14" t="s">
        <v>3108</v>
      </c>
      <c r="G6260" s="14" t="s">
        <v>6756</v>
      </c>
      <c r="H6260" s="14" t="s">
        <v>7439</v>
      </c>
      <c r="I6260" s="14">
        <v>0.599</v>
      </c>
      <c r="J6260" s="14">
        <v>0.448</v>
      </c>
      <c r="K6260" s="14">
        <v>0.8394755416585146</v>
      </c>
      <c r="L6260" s="14">
        <v>0.0232</v>
      </c>
      <c r="M6260" s="14">
        <v>0.163</v>
      </c>
      <c r="N6260" s="14">
        <v>0.0</v>
      </c>
      <c r="O6260" s="14">
        <v>0.106</v>
      </c>
      <c r="P6260" s="14">
        <v>0.168</v>
      </c>
      <c r="Q6260" s="14">
        <v>95.05</v>
      </c>
      <c r="R6260" s="14">
        <v>8.0</v>
      </c>
      <c r="S6260" s="14">
        <v>1.0</v>
      </c>
      <c r="T6260" s="14" t="s">
        <v>103</v>
      </c>
      <c r="U6260" s="14" t="s">
        <v>94</v>
      </c>
      <c r="V6260" s="16" t="s">
        <v>58</v>
      </c>
      <c r="W6260" s="17" t="s">
        <v>251</v>
      </c>
    </row>
    <row r="6261" ht="15.75" customHeight="1">
      <c r="A6261" s="14" t="s">
        <v>24653</v>
      </c>
      <c r="B6261" s="14" t="s">
        <v>24654</v>
      </c>
      <c r="C6261" s="14">
        <v>2024.0</v>
      </c>
      <c r="D6261" s="14">
        <v>88.0</v>
      </c>
      <c r="E6261" s="14">
        <v>169917.0</v>
      </c>
      <c r="F6261" s="14" t="s">
        <v>4278</v>
      </c>
      <c r="G6261" s="14" t="s">
        <v>23428</v>
      </c>
      <c r="H6261" s="14" t="s">
        <v>24654</v>
      </c>
      <c r="I6261" s="14">
        <v>0.777</v>
      </c>
      <c r="J6261" s="14">
        <v>0.783</v>
      </c>
      <c r="K6261" s="14">
        <v>0.8787243599153268</v>
      </c>
      <c r="L6261" s="14">
        <v>0.26</v>
      </c>
      <c r="M6261" s="14">
        <v>0.0283</v>
      </c>
      <c r="N6261" s="14">
        <v>0.0</v>
      </c>
      <c r="O6261" s="14">
        <v>0.355</v>
      </c>
      <c r="P6261" s="14">
        <v>0.939</v>
      </c>
      <c r="Q6261" s="14">
        <v>149.027</v>
      </c>
      <c r="R6261" s="14">
        <v>0.0</v>
      </c>
      <c r="S6261" s="14">
        <v>0.0</v>
      </c>
      <c r="T6261" s="14" t="s">
        <v>103</v>
      </c>
      <c r="U6261" s="14" t="s">
        <v>68</v>
      </c>
      <c r="V6261" s="16" t="s">
        <v>819</v>
      </c>
      <c r="W6261" s="17" t="s">
        <v>185</v>
      </c>
    </row>
    <row r="6262" ht="15.75" customHeight="1">
      <c r="A6262" s="14" t="s">
        <v>14133</v>
      </c>
      <c r="B6262" s="14" t="s">
        <v>14134</v>
      </c>
      <c r="C6262" s="14">
        <v>2005.0</v>
      </c>
      <c r="D6262" s="14">
        <v>88.0</v>
      </c>
      <c r="E6262" s="14">
        <v>220360.0</v>
      </c>
      <c r="F6262" s="14" t="s">
        <v>5520</v>
      </c>
      <c r="G6262" s="14" t="s">
        <v>5522</v>
      </c>
      <c r="H6262" s="14" t="s">
        <v>14135</v>
      </c>
      <c r="I6262" s="14">
        <v>0.6567054320987653</v>
      </c>
      <c r="J6262" s="14">
        <v>0.6703844999999999</v>
      </c>
      <c r="K6262" s="14">
        <v>0.8136264709055699</v>
      </c>
      <c r="L6262" s="14">
        <v>0.08138265432098765</v>
      </c>
      <c r="M6262" s="14">
        <v>0.2693400896296296</v>
      </c>
      <c r="N6262" s="14">
        <v>0.05448885008024692</v>
      </c>
      <c r="O6262" s="14">
        <v>0.1911505555555556</v>
      </c>
      <c r="P6262" s="14">
        <v>0.6187672839506173</v>
      </c>
      <c r="Q6262" s="14">
        <v>120.71</v>
      </c>
      <c r="R6262" s="14">
        <v>5.0</v>
      </c>
      <c r="S6262" s="14">
        <v>1.0</v>
      </c>
      <c r="T6262" s="14" t="s">
        <v>103</v>
      </c>
      <c r="U6262" s="14" t="s">
        <v>35</v>
      </c>
      <c r="V6262" s="16" t="s">
        <v>407</v>
      </c>
      <c r="W6262" s="17" t="s">
        <v>185</v>
      </c>
    </row>
    <row r="6263" ht="15.75" customHeight="1">
      <c r="A6263" s="14" t="s">
        <v>9675</v>
      </c>
      <c r="B6263" s="14" t="s">
        <v>3808</v>
      </c>
      <c r="C6263" s="14">
        <v>2008.0</v>
      </c>
      <c r="D6263" s="14">
        <v>88.0</v>
      </c>
      <c r="E6263" s="14">
        <v>242373.0</v>
      </c>
      <c r="F6263" s="14" t="s">
        <v>7330</v>
      </c>
      <c r="G6263" s="14" t="s">
        <v>9677</v>
      </c>
      <c r="H6263" s="14" t="s">
        <v>9678</v>
      </c>
      <c r="I6263" s="14">
        <v>0.486</v>
      </c>
      <c r="J6263" s="14">
        <v>0.617</v>
      </c>
      <c r="K6263" s="14">
        <v>0.8223001732333263</v>
      </c>
      <c r="L6263" s="14">
        <v>0.0287</v>
      </c>
      <c r="M6263" s="14">
        <v>0.0954</v>
      </c>
      <c r="N6263" s="14">
        <v>3.23E-6</v>
      </c>
      <c r="O6263" s="14">
        <v>0.109</v>
      </c>
      <c r="P6263" s="14">
        <v>0.417</v>
      </c>
      <c r="Q6263" s="14">
        <v>138.01</v>
      </c>
      <c r="R6263" s="14">
        <v>5.0</v>
      </c>
      <c r="S6263" s="14">
        <v>0.0</v>
      </c>
      <c r="T6263" s="14" t="s">
        <v>103</v>
      </c>
      <c r="U6263" s="14" t="s">
        <v>94</v>
      </c>
      <c r="V6263" s="16" t="s">
        <v>54</v>
      </c>
      <c r="W6263" s="17" t="s">
        <v>251</v>
      </c>
    </row>
    <row r="6264" ht="15.75" customHeight="1">
      <c r="A6264" s="14" t="s">
        <v>9680</v>
      </c>
      <c r="B6264" s="14" t="s">
        <v>9682</v>
      </c>
      <c r="C6264" s="14">
        <v>1995.0</v>
      </c>
      <c r="D6264" s="14">
        <v>88.0</v>
      </c>
      <c r="E6264" s="14">
        <v>240693.0</v>
      </c>
      <c r="F6264" s="14" t="s">
        <v>9683</v>
      </c>
      <c r="G6264" s="14" t="s">
        <v>9684</v>
      </c>
      <c r="H6264" s="14" t="s">
        <v>9682</v>
      </c>
      <c r="I6264" s="14">
        <v>0.647</v>
      </c>
      <c r="J6264" s="14">
        <v>0.514</v>
      </c>
      <c r="K6264" s="14">
        <v>0.7595234530242013</v>
      </c>
      <c r="L6264" s="14">
        <v>0.0593</v>
      </c>
      <c r="M6264" s="14">
        <v>0.0655</v>
      </c>
      <c r="N6264" s="14">
        <v>0.0</v>
      </c>
      <c r="O6264" s="14">
        <v>0.398</v>
      </c>
      <c r="P6264" s="14">
        <v>0.386</v>
      </c>
      <c r="Q6264" s="14">
        <v>79.97</v>
      </c>
      <c r="R6264" s="14">
        <v>8.0</v>
      </c>
      <c r="S6264" s="14">
        <v>1.0</v>
      </c>
      <c r="T6264" s="14" t="s">
        <v>103</v>
      </c>
      <c r="U6264" s="14" t="s">
        <v>94</v>
      </c>
      <c r="V6264" s="16" t="s">
        <v>45</v>
      </c>
      <c r="W6264" s="17" t="s">
        <v>251</v>
      </c>
    </row>
    <row r="6265" ht="15.75" customHeight="1">
      <c r="A6265" s="14" t="s">
        <v>14137</v>
      </c>
      <c r="B6265" s="14" t="s">
        <v>14138</v>
      </c>
      <c r="C6265" s="14">
        <v>1999.0</v>
      </c>
      <c r="D6265" s="14">
        <v>89.0</v>
      </c>
      <c r="E6265" s="14">
        <v>242973.0</v>
      </c>
      <c r="F6265" s="14" t="s">
        <v>1964</v>
      </c>
      <c r="G6265" s="14" t="s">
        <v>14141</v>
      </c>
      <c r="H6265" s="14" t="s">
        <v>1967</v>
      </c>
      <c r="I6265" s="14">
        <v>0.316</v>
      </c>
      <c r="J6265" s="14">
        <v>0.589</v>
      </c>
      <c r="K6265" s="14">
        <v>0.6631660000285936</v>
      </c>
      <c r="L6265" s="14">
        <v>0.457</v>
      </c>
      <c r="M6265" s="14">
        <v>0.00444</v>
      </c>
      <c r="N6265" s="14">
        <v>0.0</v>
      </c>
      <c r="O6265" s="14">
        <v>0.0568</v>
      </c>
      <c r="P6265" s="14">
        <v>0.601</v>
      </c>
      <c r="Q6265" s="14">
        <v>179.56</v>
      </c>
      <c r="R6265" s="14">
        <v>10.0</v>
      </c>
      <c r="S6265" s="14">
        <v>0.0</v>
      </c>
      <c r="T6265" s="14" t="s">
        <v>34</v>
      </c>
      <c r="U6265" s="14" t="s">
        <v>35</v>
      </c>
      <c r="V6265" s="16" t="s">
        <v>407</v>
      </c>
      <c r="W6265" s="17" t="s">
        <v>185</v>
      </c>
    </row>
    <row r="6266" ht="15.75" customHeight="1">
      <c r="A6266" s="14" t="s">
        <v>14143</v>
      </c>
      <c r="B6266" s="14" t="s">
        <v>14144</v>
      </c>
      <c r="C6266" s="14">
        <v>2018.0</v>
      </c>
      <c r="D6266" s="14">
        <v>89.0</v>
      </c>
      <c r="E6266" s="14">
        <v>232186.0</v>
      </c>
      <c r="F6266" s="14" t="s">
        <v>8825</v>
      </c>
      <c r="G6266" s="14" t="s">
        <v>7324</v>
      </c>
      <c r="H6266" s="14" t="s">
        <v>14145</v>
      </c>
      <c r="I6266" s="14">
        <v>0.695</v>
      </c>
      <c r="J6266" s="14">
        <v>0.633</v>
      </c>
      <c r="K6266" s="14">
        <v>0.8686929180829319</v>
      </c>
      <c r="L6266" s="14">
        <v>0.0599</v>
      </c>
      <c r="M6266" s="14">
        <v>0.0612</v>
      </c>
      <c r="N6266" s="14">
        <v>1.95E-4</v>
      </c>
      <c r="O6266" s="14">
        <v>0.0926</v>
      </c>
      <c r="P6266" s="14">
        <v>0.557</v>
      </c>
      <c r="Q6266" s="14">
        <v>96.782</v>
      </c>
      <c r="R6266" s="14">
        <v>8.0</v>
      </c>
      <c r="S6266" s="14">
        <v>1.0</v>
      </c>
      <c r="T6266" s="14" t="s">
        <v>104</v>
      </c>
      <c r="U6266" s="14" t="s">
        <v>35</v>
      </c>
      <c r="V6266" s="16" t="s">
        <v>333</v>
      </c>
      <c r="W6266" s="17" t="s">
        <v>185</v>
      </c>
    </row>
    <row r="6267" ht="15.75" customHeight="1">
      <c r="A6267" s="14" t="s">
        <v>24655</v>
      </c>
      <c r="B6267" s="14" t="s">
        <v>24656</v>
      </c>
      <c r="C6267" s="14">
        <v>2025.0</v>
      </c>
      <c r="D6267" s="14">
        <v>89.0</v>
      </c>
      <c r="E6267" s="14">
        <v>204768.0</v>
      </c>
      <c r="F6267" s="14" t="s">
        <v>21970</v>
      </c>
      <c r="G6267" s="14" t="s">
        <v>23552</v>
      </c>
      <c r="H6267" s="14" t="s">
        <v>24657</v>
      </c>
      <c r="I6267" s="14">
        <v>0.36</v>
      </c>
      <c r="J6267" s="14">
        <v>0.464</v>
      </c>
      <c r="K6267" s="14">
        <v>0.3414112463298311</v>
      </c>
      <c r="L6267" s="14">
        <v>0.0702</v>
      </c>
      <c r="M6267" s="14">
        <v>0.749</v>
      </c>
      <c r="N6267" s="14">
        <v>0.859</v>
      </c>
      <c r="O6267" s="14">
        <v>0.0825</v>
      </c>
      <c r="P6267" s="14">
        <v>0.184</v>
      </c>
      <c r="Q6267" s="14">
        <v>63.662</v>
      </c>
      <c r="R6267" s="14">
        <v>10.0</v>
      </c>
      <c r="S6267" s="14">
        <v>0.0</v>
      </c>
      <c r="T6267" s="14" t="s">
        <v>1264</v>
      </c>
      <c r="U6267" s="14" t="s">
        <v>68</v>
      </c>
      <c r="V6267" s="16" t="s">
        <v>58</v>
      </c>
      <c r="W6267" s="17" t="s">
        <v>251</v>
      </c>
    </row>
    <row r="6268" ht="15.75" customHeight="1">
      <c r="A6268" s="14" t="s">
        <v>24658</v>
      </c>
      <c r="B6268" s="14" t="s">
        <v>15357</v>
      </c>
      <c r="C6268" s="14">
        <v>2002.0</v>
      </c>
      <c r="D6268" s="14">
        <v>89.0</v>
      </c>
      <c r="E6268" s="14">
        <v>290320.0</v>
      </c>
      <c r="F6268" s="14" t="s">
        <v>13115</v>
      </c>
      <c r="G6268" s="14" t="s">
        <v>9044</v>
      </c>
      <c r="H6268" s="14" t="s">
        <v>9045</v>
      </c>
      <c r="I6268" s="14">
        <v>0.908</v>
      </c>
      <c r="J6268" s="14">
        <v>0.669</v>
      </c>
      <c r="K6268" s="14">
        <v>0.914016212843796</v>
      </c>
      <c r="L6268" s="14">
        <v>0.0738</v>
      </c>
      <c r="M6268" s="14">
        <v>0.00286</v>
      </c>
      <c r="N6268" s="14">
        <v>0.0</v>
      </c>
      <c r="O6268" s="14">
        <v>0.237</v>
      </c>
      <c r="P6268" s="14">
        <v>0.662</v>
      </c>
      <c r="Q6268" s="14">
        <v>112.24</v>
      </c>
      <c r="R6268" s="14">
        <v>7.0</v>
      </c>
      <c r="S6268" s="14">
        <v>1.0</v>
      </c>
      <c r="T6268" s="14" t="s">
        <v>103</v>
      </c>
      <c r="U6268" s="14" t="s">
        <v>94</v>
      </c>
      <c r="V6268" s="16" t="s">
        <v>407</v>
      </c>
      <c r="W6268" s="17" t="s">
        <v>185</v>
      </c>
    </row>
    <row r="6269" ht="15.75" customHeight="1">
      <c r="A6269" s="14" t="s">
        <v>9688</v>
      </c>
      <c r="B6269" s="14" t="s">
        <v>6359</v>
      </c>
      <c r="C6269" s="14">
        <v>2013.0</v>
      </c>
      <c r="D6269" s="14">
        <v>91.0</v>
      </c>
      <c r="E6269" s="14">
        <v>183956.0</v>
      </c>
      <c r="F6269" s="14" t="s">
        <v>8004</v>
      </c>
      <c r="G6269" s="14" t="s">
        <v>9689</v>
      </c>
      <c r="H6269" s="14" t="s">
        <v>9690</v>
      </c>
      <c r="I6269" s="14">
        <v>0.464</v>
      </c>
      <c r="J6269" s="14">
        <v>0.417</v>
      </c>
      <c r="K6269" s="14">
        <v>0.7746026992754562</v>
      </c>
      <c r="L6269" s="14">
        <v>0.0256</v>
      </c>
      <c r="M6269" s="14">
        <v>0.136</v>
      </c>
      <c r="N6269" s="14">
        <v>0.022</v>
      </c>
      <c r="O6269" s="14">
        <v>0.0974</v>
      </c>
      <c r="P6269" s="14">
        <v>0.479</v>
      </c>
      <c r="Q6269" s="14">
        <v>67.528</v>
      </c>
      <c r="R6269" s="14">
        <v>0.0</v>
      </c>
      <c r="S6269" s="14">
        <v>0.0</v>
      </c>
      <c r="T6269" s="14" t="s">
        <v>103</v>
      </c>
      <c r="U6269" s="14" t="s">
        <v>94</v>
      </c>
      <c r="V6269" s="16" t="s">
        <v>54</v>
      </c>
      <c r="W6269" s="17" t="s">
        <v>251</v>
      </c>
    </row>
    <row r="6270" ht="15.75" customHeight="1">
      <c r="A6270" s="14" t="s">
        <v>9693</v>
      </c>
      <c r="B6270" s="14" t="s">
        <v>9694</v>
      </c>
      <c r="C6270" s="14">
        <v>1993.0</v>
      </c>
      <c r="D6270" s="14">
        <v>91.0</v>
      </c>
      <c r="E6270" s="14">
        <v>238640.0</v>
      </c>
      <c r="F6270" s="14" t="s">
        <v>9695</v>
      </c>
      <c r="G6270" s="14" t="s">
        <v>9696</v>
      </c>
      <c r="H6270" s="14" t="s">
        <v>9697</v>
      </c>
      <c r="I6270" s="14">
        <v>0.515</v>
      </c>
      <c r="J6270" s="14">
        <v>0.43</v>
      </c>
      <c r="K6270" s="14">
        <v>0.7619831882283066</v>
      </c>
      <c r="L6270" s="14">
        <v>0.0372</v>
      </c>
      <c r="M6270" s="14">
        <v>0.0097</v>
      </c>
      <c r="N6270" s="14">
        <v>1.33E-4</v>
      </c>
      <c r="O6270" s="14">
        <v>0.129</v>
      </c>
      <c r="P6270" s="14">
        <v>0.104</v>
      </c>
      <c r="Q6270" s="14">
        <v>91.844</v>
      </c>
      <c r="R6270" s="14">
        <v>7.0</v>
      </c>
      <c r="S6270" s="14">
        <v>1.0</v>
      </c>
      <c r="T6270" s="14" t="s">
        <v>103</v>
      </c>
      <c r="U6270" s="14" t="s">
        <v>94</v>
      </c>
      <c r="V6270" s="16" t="s">
        <v>58</v>
      </c>
      <c r="W6270" s="17" t="s">
        <v>251</v>
      </c>
    </row>
    <row r="6271" ht="15.75" customHeight="1">
      <c r="A6271" s="14" t="s">
        <v>9701</v>
      </c>
      <c r="B6271" s="14" t="s">
        <v>9702</v>
      </c>
      <c r="C6271" s="14">
        <v>2020.0</v>
      </c>
      <c r="D6271" s="14">
        <v>91.0</v>
      </c>
      <c r="E6271" s="14">
        <v>200040.0</v>
      </c>
      <c r="F6271" s="14" t="s">
        <v>6830</v>
      </c>
      <c r="G6271" s="14" t="s">
        <v>6075</v>
      </c>
      <c r="H6271" s="14" t="s">
        <v>9704</v>
      </c>
      <c r="I6271" s="14">
        <v>0.513</v>
      </c>
      <c r="J6271" s="14">
        <v>0.73</v>
      </c>
      <c r="K6271" s="14">
        <v>0.8474322503187512</v>
      </c>
      <c r="L6271" s="14">
        <v>0.0598</v>
      </c>
      <c r="M6271" s="14">
        <v>0.00143</v>
      </c>
      <c r="N6271" s="14">
        <v>9.54E-5</v>
      </c>
      <c r="O6271" s="14">
        <v>0.0897</v>
      </c>
      <c r="P6271" s="14">
        <v>0.334</v>
      </c>
      <c r="Q6271" s="14">
        <v>171.0</v>
      </c>
      <c r="R6271" s="14">
        <v>1.0</v>
      </c>
      <c r="S6271" s="14">
        <v>1.0</v>
      </c>
      <c r="T6271" s="14" t="s">
        <v>103</v>
      </c>
      <c r="U6271" s="14" t="s">
        <v>35</v>
      </c>
      <c r="V6271" s="16" t="s">
        <v>45</v>
      </c>
      <c r="W6271" s="17" t="s">
        <v>251</v>
      </c>
    </row>
    <row r="6272" ht="15.75" customHeight="1">
      <c r="A6272" s="14" t="s">
        <v>24659</v>
      </c>
      <c r="B6272" s="14" t="s">
        <v>24660</v>
      </c>
      <c r="C6272" s="14">
        <v>2025.0</v>
      </c>
      <c r="D6272" s="14">
        <v>92.0</v>
      </c>
      <c r="E6272" s="14">
        <v>164718.0</v>
      </c>
      <c r="F6272" s="14" t="s">
        <v>4278</v>
      </c>
      <c r="G6272" s="14" t="s">
        <v>8374</v>
      </c>
      <c r="H6272" s="14" t="s">
        <v>24660</v>
      </c>
      <c r="I6272" s="14">
        <v>0.706</v>
      </c>
      <c r="J6272" s="14">
        <v>0.927</v>
      </c>
      <c r="K6272" s="14">
        <v>0.8512394926346708</v>
      </c>
      <c r="L6272" s="14">
        <v>0.0714</v>
      </c>
      <c r="M6272" s="14">
        <v>0.00243</v>
      </c>
      <c r="N6272" s="14">
        <v>3.88E-5</v>
      </c>
      <c r="O6272" s="14">
        <v>0.101</v>
      </c>
      <c r="P6272" s="14">
        <v>0.523</v>
      </c>
      <c r="Q6272" s="14">
        <v>144.972</v>
      </c>
      <c r="R6272" s="14">
        <v>5.0</v>
      </c>
      <c r="S6272" s="14">
        <v>0.0</v>
      </c>
      <c r="T6272" s="14" t="s">
        <v>1434</v>
      </c>
      <c r="U6272" s="14" t="s">
        <v>35</v>
      </c>
      <c r="V6272" s="16" t="s">
        <v>333</v>
      </c>
      <c r="W6272" s="17" t="s">
        <v>185</v>
      </c>
    </row>
    <row r="6273" ht="15.75" customHeight="1">
      <c r="A6273" s="14" t="s">
        <v>14149</v>
      </c>
      <c r="B6273" s="14" t="s">
        <v>14150</v>
      </c>
      <c r="C6273" s="14">
        <v>1964.0</v>
      </c>
      <c r="D6273" s="14">
        <v>93.0</v>
      </c>
      <c r="E6273" s="14">
        <v>126266.0</v>
      </c>
      <c r="F6273" s="14" t="s">
        <v>1639</v>
      </c>
      <c r="G6273" s="14" t="s">
        <v>4890</v>
      </c>
      <c r="H6273" s="14" t="s">
        <v>14151</v>
      </c>
      <c r="I6273" s="14">
        <v>0.598</v>
      </c>
      <c r="J6273" s="14">
        <v>0.47</v>
      </c>
      <c r="K6273" s="14">
        <v>0.7874574893421288</v>
      </c>
      <c r="L6273" s="14">
        <v>0.0496</v>
      </c>
      <c r="M6273" s="14">
        <v>0.617</v>
      </c>
      <c r="N6273" s="14">
        <v>0.0</v>
      </c>
      <c r="O6273" s="14">
        <v>0.505</v>
      </c>
      <c r="P6273" s="14">
        <v>0.879</v>
      </c>
      <c r="Q6273" s="14">
        <v>67.09</v>
      </c>
      <c r="R6273" s="14">
        <v>8.0</v>
      </c>
      <c r="S6273" s="14">
        <v>1.0</v>
      </c>
      <c r="T6273" s="14" t="s">
        <v>103</v>
      </c>
      <c r="U6273" s="14" t="s">
        <v>35</v>
      </c>
      <c r="V6273" s="16" t="s">
        <v>560</v>
      </c>
      <c r="W6273" s="17" t="s">
        <v>185</v>
      </c>
    </row>
    <row r="6274" ht="15.75" customHeight="1">
      <c r="A6274" s="14" t="s">
        <v>14152</v>
      </c>
      <c r="B6274" s="14" t="s">
        <v>14153</v>
      </c>
      <c r="C6274" s="14">
        <v>1984.0</v>
      </c>
      <c r="D6274" s="14">
        <v>93.0</v>
      </c>
      <c r="E6274" s="14">
        <v>262960.0</v>
      </c>
      <c r="F6274" s="14" t="s">
        <v>1639</v>
      </c>
      <c r="G6274" s="14" t="s">
        <v>14155</v>
      </c>
      <c r="H6274" s="14" t="s">
        <v>14156</v>
      </c>
      <c r="I6274" s="14">
        <v>0.735</v>
      </c>
      <c r="J6274" s="14">
        <v>0.478</v>
      </c>
      <c r="K6274" s="14">
        <v>0.7077192907255638</v>
      </c>
      <c r="L6274" s="14">
        <v>0.0293</v>
      </c>
      <c r="M6274" s="14">
        <v>0.189</v>
      </c>
      <c r="N6274" s="14">
        <v>2.48E-6</v>
      </c>
      <c r="O6274" s="14">
        <v>0.355</v>
      </c>
      <c r="P6274" s="14">
        <v>0.947</v>
      </c>
      <c r="Q6274" s="14">
        <v>107.68</v>
      </c>
      <c r="R6274" s="14">
        <v>2.0</v>
      </c>
      <c r="S6274" s="14">
        <v>1.0</v>
      </c>
      <c r="T6274" s="14" t="s">
        <v>103</v>
      </c>
      <c r="U6274" s="14" t="s">
        <v>35</v>
      </c>
      <c r="V6274" s="16" t="s">
        <v>819</v>
      </c>
      <c r="W6274" s="17" t="s">
        <v>185</v>
      </c>
    </row>
    <row r="6275" ht="15.75" customHeight="1">
      <c r="A6275" s="14" t="s">
        <v>14159</v>
      </c>
      <c r="B6275" s="14" t="s">
        <v>5204</v>
      </c>
      <c r="C6275" s="14">
        <v>1983.0</v>
      </c>
      <c r="D6275" s="14">
        <v>95.0</v>
      </c>
      <c r="E6275" s="14">
        <v>253920.0</v>
      </c>
      <c r="F6275" s="14" t="s">
        <v>14161</v>
      </c>
      <c r="G6275" s="14" t="s">
        <v>10444</v>
      </c>
      <c r="H6275" s="14" t="s">
        <v>14163</v>
      </c>
      <c r="I6275" s="14">
        <v>0.82</v>
      </c>
      <c r="J6275" s="14">
        <v>0.452</v>
      </c>
      <c r="K6275" s="14">
        <v>0.764956259475008</v>
      </c>
      <c r="L6275" s="14">
        <v>0.0348</v>
      </c>
      <c r="M6275" s="14">
        <v>0.543</v>
      </c>
      <c r="N6275" s="14">
        <v>0.00294</v>
      </c>
      <c r="O6275" s="14">
        <v>0.0714</v>
      </c>
      <c r="P6275" s="14">
        <v>0.74</v>
      </c>
      <c r="Q6275" s="14">
        <v>117.4</v>
      </c>
      <c r="R6275" s="14">
        <v>1.0</v>
      </c>
      <c r="S6275" s="14">
        <v>1.0</v>
      </c>
      <c r="T6275" s="14" t="s">
        <v>103</v>
      </c>
      <c r="U6275" s="14" t="s">
        <v>35</v>
      </c>
      <c r="V6275" s="16" t="s">
        <v>181</v>
      </c>
      <c r="W6275" s="17" t="s">
        <v>185</v>
      </c>
    </row>
  </sheetData>
  <customSheetViews>
    <customSheetView guid="{584F3295-2DDE-4C79-9B45-0BEF34F93669}" filter="1" showAutoFilter="1">
      <autoFilter ref="$A$1:$W$6275"/>
    </customSheetView>
  </customSheetViews>
  <dataValidations>
    <dataValidation allowBlank="1" showDropDown="1" sqref="V2:V6275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49.71"/>
    <col customWidth="1" min="3" max="3" width="15.43"/>
    <col customWidth="1" min="6" max="6" width="19.57"/>
    <col customWidth="1" min="7" max="7" width="19.29"/>
    <col customWidth="1" min="8" max="8" width="2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>
      <c r="A2" s="3" t="s">
        <v>22</v>
      </c>
      <c r="B2" s="3" t="s">
        <v>23</v>
      </c>
      <c r="C2" s="4">
        <v>2016.0</v>
      </c>
      <c r="D2" s="4">
        <v>0.0</v>
      </c>
      <c r="E2" s="4">
        <v>227030.0</v>
      </c>
      <c r="F2" s="3" t="s">
        <v>26</v>
      </c>
      <c r="G2" s="3" t="s">
        <v>28</v>
      </c>
      <c r="H2" s="3" t="s">
        <v>30</v>
      </c>
      <c r="I2" s="4">
        <v>0.591</v>
      </c>
      <c r="J2" s="4">
        <v>0.475</v>
      </c>
      <c r="K2" s="4">
        <v>0.75</v>
      </c>
      <c r="L2" s="4">
        <v>0.033</v>
      </c>
      <c r="M2" s="4">
        <v>0.312</v>
      </c>
      <c r="N2" s="4">
        <v>0.017</v>
      </c>
      <c r="O2" s="4">
        <v>0.101</v>
      </c>
      <c r="P2" s="4">
        <v>0.298</v>
      </c>
      <c r="Q2" s="4">
        <v>126.11</v>
      </c>
      <c r="R2" s="4">
        <v>4.0</v>
      </c>
      <c r="S2" s="4">
        <v>1.0</v>
      </c>
      <c r="T2" s="3" t="s">
        <v>34</v>
      </c>
      <c r="U2" s="3" t="s">
        <v>35</v>
      </c>
      <c r="V2" s="7" t="s">
        <v>36</v>
      </c>
    </row>
    <row r="3">
      <c r="A3" s="3" t="s">
        <v>37</v>
      </c>
      <c r="B3" s="3" t="s">
        <v>38</v>
      </c>
      <c r="C3" s="4">
        <v>2013.0</v>
      </c>
      <c r="D3" s="4">
        <v>0.0</v>
      </c>
      <c r="E3" s="4">
        <v>304226.0</v>
      </c>
      <c r="F3" s="3" t="s">
        <v>26</v>
      </c>
      <c r="G3" s="3" t="s">
        <v>41</v>
      </c>
      <c r="H3" s="3" t="s">
        <v>41</v>
      </c>
      <c r="I3" s="4">
        <v>0.55</v>
      </c>
      <c r="J3" s="4">
        <v>0.756</v>
      </c>
      <c r="K3" s="4">
        <v>0.78</v>
      </c>
      <c r="L3" s="4">
        <v>0.039</v>
      </c>
      <c r="M3" s="4">
        <v>0.21</v>
      </c>
      <c r="N3" s="4">
        <v>0.0</v>
      </c>
      <c r="O3" s="4">
        <v>0.304</v>
      </c>
      <c r="P3" s="4">
        <v>0.348</v>
      </c>
      <c r="Q3" s="4">
        <v>94.91</v>
      </c>
      <c r="R3" s="4">
        <v>7.0</v>
      </c>
      <c r="S3" s="4">
        <v>1.0</v>
      </c>
      <c r="T3" s="3" t="s">
        <v>34</v>
      </c>
      <c r="U3" s="3" t="s">
        <v>35</v>
      </c>
      <c r="V3" s="7" t="s">
        <v>45</v>
      </c>
    </row>
    <row r="4">
      <c r="A4" s="3" t="s">
        <v>46</v>
      </c>
      <c r="B4" s="3" t="s">
        <v>47</v>
      </c>
      <c r="C4" s="4">
        <v>2018.0</v>
      </c>
      <c r="D4" s="4">
        <v>0.0</v>
      </c>
      <c r="E4" s="4">
        <v>331640.0</v>
      </c>
      <c r="F4" s="3" t="s">
        <v>26</v>
      </c>
      <c r="G4" s="3" t="s">
        <v>48</v>
      </c>
      <c r="H4" s="3" t="s">
        <v>49</v>
      </c>
      <c r="I4" s="4">
        <v>0.416</v>
      </c>
      <c r="J4" s="4">
        <v>0.772</v>
      </c>
      <c r="K4" s="4">
        <v>0.86</v>
      </c>
      <c r="L4" s="4">
        <v>0.04</v>
      </c>
      <c r="M4" s="4">
        <v>0.882</v>
      </c>
      <c r="N4" s="4">
        <v>0.0</v>
      </c>
      <c r="O4" s="4">
        <v>0.063</v>
      </c>
      <c r="P4" s="4">
        <v>0.401</v>
      </c>
      <c r="Q4" s="4">
        <v>150.83</v>
      </c>
      <c r="R4" s="4">
        <v>0.0</v>
      </c>
      <c r="S4" s="4">
        <v>1.0</v>
      </c>
      <c r="T4" s="3" t="s">
        <v>34</v>
      </c>
      <c r="U4" s="3" t="s">
        <v>35</v>
      </c>
      <c r="V4" s="7" t="s">
        <v>54</v>
      </c>
    </row>
    <row r="5">
      <c r="A5" s="3" t="s">
        <v>55</v>
      </c>
      <c r="B5" s="3" t="s">
        <v>56</v>
      </c>
      <c r="C5" s="4">
        <v>2017.0</v>
      </c>
      <c r="D5" s="4">
        <v>0.0</v>
      </c>
      <c r="E5" s="4">
        <v>354504.0</v>
      </c>
      <c r="F5" s="3" t="s">
        <v>26</v>
      </c>
      <c r="G5" s="3" t="s">
        <v>57</v>
      </c>
      <c r="H5" s="3" t="s">
        <v>56</v>
      </c>
      <c r="I5" s="4">
        <v>0.623</v>
      </c>
      <c r="J5" s="4">
        <v>0.424</v>
      </c>
      <c r="K5" s="4">
        <v>0.81</v>
      </c>
      <c r="L5" s="4">
        <v>0.027</v>
      </c>
      <c r="M5" s="4">
        <v>0.387</v>
      </c>
      <c r="N5" s="4">
        <v>0.0</v>
      </c>
      <c r="O5" s="4">
        <v>0.107</v>
      </c>
      <c r="P5" s="4">
        <v>0.196</v>
      </c>
      <c r="Q5" s="4">
        <v>114.94</v>
      </c>
      <c r="R5" s="4">
        <v>11.0</v>
      </c>
      <c r="S5" s="4">
        <v>1.0</v>
      </c>
      <c r="T5" s="3" t="s">
        <v>34</v>
      </c>
      <c r="U5" s="3" t="s">
        <v>35</v>
      </c>
      <c r="V5" s="7" t="s">
        <v>58</v>
      </c>
    </row>
    <row r="6">
      <c r="A6" s="3" t="s">
        <v>60</v>
      </c>
      <c r="B6" s="3" t="s">
        <v>61</v>
      </c>
      <c r="C6" s="4">
        <v>2012.0</v>
      </c>
      <c r="D6" s="4">
        <v>0.0</v>
      </c>
      <c r="E6" s="4">
        <v>197263.0</v>
      </c>
      <c r="F6" s="3" t="s">
        <v>26</v>
      </c>
      <c r="G6" s="3" t="s">
        <v>63</v>
      </c>
      <c r="H6" s="3" t="s">
        <v>64</v>
      </c>
      <c r="I6" s="4">
        <v>0.614</v>
      </c>
      <c r="J6" s="4">
        <v>0.547</v>
      </c>
      <c r="K6" s="4">
        <v>0.77</v>
      </c>
      <c r="L6" s="4">
        <v>0.045</v>
      </c>
      <c r="M6" s="4">
        <v>0.813</v>
      </c>
      <c r="N6" s="4">
        <v>0.001</v>
      </c>
      <c r="O6" s="4">
        <v>0.109</v>
      </c>
      <c r="P6" s="4">
        <v>0.35</v>
      </c>
      <c r="Q6" s="4">
        <v>150.0</v>
      </c>
      <c r="R6" s="4">
        <v>3.0</v>
      </c>
      <c r="S6" s="4">
        <v>1.0</v>
      </c>
      <c r="T6" s="3" t="s">
        <v>34</v>
      </c>
      <c r="U6" s="3" t="s">
        <v>35</v>
      </c>
      <c r="V6" s="7" t="s">
        <v>45</v>
      </c>
    </row>
    <row r="7">
      <c r="A7" s="3" t="s">
        <v>65</v>
      </c>
      <c r="B7" s="3" t="s">
        <v>66</v>
      </c>
      <c r="C7" s="4">
        <v>1978.0</v>
      </c>
      <c r="D7" s="4">
        <v>0.0</v>
      </c>
      <c r="E7" s="4">
        <v>211236.0</v>
      </c>
      <c r="F7" s="3" t="s">
        <v>67</v>
      </c>
      <c r="G7" s="3" t="s">
        <v>69</v>
      </c>
      <c r="H7" s="3" t="s">
        <v>70</v>
      </c>
      <c r="I7" s="4">
        <v>0.328</v>
      </c>
      <c r="J7" s="4">
        <v>0.06</v>
      </c>
      <c r="K7" s="4">
        <v>0.58</v>
      </c>
      <c r="L7" s="4">
        <v>0.043</v>
      </c>
      <c r="M7" s="4">
        <v>0.994</v>
      </c>
      <c r="N7" s="4">
        <v>0.27</v>
      </c>
      <c r="O7" s="4">
        <v>0.121</v>
      </c>
      <c r="P7" s="4">
        <v>0.342</v>
      </c>
      <c r="Q7" s="4">
        <v>175.42</v>
      </c>
      <c r="R7" s="4">
        <v>5.0</v>
      </c>
      <c r="S7" s="4">
        <v>1.0</v>
      </c>
      <c r="T7" s="3" t="s">
        <v>34</v>
      </c>
      <c r="U7" s="3" t="s">
        <v>35</v>
      </c>
      <c r="V7" s="7" t="s">
        <v>45</v>
      </c>
    </row>
    <row r="8">
      <c r="A8" s="3" t="s">
        <v>73</v>
      </c>
      <c r="B8" s="3" t="s">
        <v>74</v>
      </c>
      <c r="C8" s="4">
        <v>1978.0</v>
      </c>
      <c r="D8" s="4">
        <v>0.0</v>
      </c>
      <c r="E8" s="4">
        <v>216332.0</v>
      </c>
      <c r="F8" s="3" t="s">
        <v>67</v>
      </c>
      <c r="G8" s="3" t="s">
        <v>69</v>
      </c>
      <c r="H8" s="3" t="s">
        <v>70</v>
      </c>
      <c r="I8" s="4">
        <v>0.325</v>
      </c>
      <c r="J8" s="4">
        <v>0.019</v>
      </c>
      <c r="K8" s="4">
        <v>0.51</v>
      </c>
      <c r="L8" s="4">
        <v>0.057</v>
      </c>
      <c r="M8" s="4">
        <v>0.994</v>
      </c>
      <c r="N8" s="4">
        <v>0.421</v>
      </c>
      <c r="O8" s="4">
        <v>0.103</v>
      </c>
      <c r="P8" s="4">
        <v>0.091</v>
      </c>
      <c r="Q8" s="4">
        <v>89.35</v>
      </c>
      <c r="R8" s="4">
        <v>11.0</v>
      </c>
      <c r="S8" s="4">
        <v>1.0</v>
      </c>
      <c r="T8" s="3" t="s">
        <v>34</v>
      </c>
      <c r="U8" s="3" t="s">
        <v>35</v>
      </c>
      <c r="V8" s="7" t="s">
        <v>75</v>
      </c>
    </row>
    <row r="9">
      <c r="A9" s="3" t="s">
        <v>77</v>
      </c>
      <c r="B9" s="3" t="s">
        <v>79</v>
      </c>
      <c r="C9" s="4">
        <v>2020.0</v>
      </c>
      <c r="D9" s="4">
        <v>0.0</v>
      </c>
      <c r="E9" s="4">
        <v>226466.0</v>
      </c>
      <c r="F9" s="3" t="s">
        <v>67</v>
      </c>
      <c r="G9" s="3" t="s">
        <v>69</v>
      </c>
      <c r="H9" s="3" t="s">
        <v>80</v>
      </c>
      <c r="I9" s="4">
        <v>0.191</v>
      </c>
      <c r="J9" s="4">
        <v>0.526</v>
      </c>
      <c r="K9" s="4">
        <v>0.76</v>
      </c>
      <c r="L9" s="4">
        <v>0.04</v>
      </c>
      <c r="M9" s="4">
        <v>0.961</v>
      </c>
      <c r="N9" s="4">
        <v>0.859</v>
      </c>
      <c r="O9" s="4">
        <v>0.14</v>
      </c>
      <c r="P9" s="4">
        <v>0.203</v>
      </c>
      <c r="Q9" s="4">
        <v>66.5</v>
      </c>
      <c r="R9" s="4">
        <v>0.0</v>
      </c>
      <c r="S9" s="4">
        <v>0.0</v>
      </c>
      <c r="T9" s="3" t="s">
        <v>34</v>
      </c>
      <c r="U9" s="3" t="s">
        <v>35</v>
      </c>
      <c r="V9" s="7" t="s">
        <v>36</v>
      </c>
    </row>
    <row r="10">
      <c r="A10" s="3" t="s">
        <v>82</v>
      </c>
      <c r="B10" s="3" t="s">
        <v>83</v>
      </c>
      <c r="C10" s="4">
        <v>2017.0</v>
      </c>
      <c r="D10" s="4">
        <v>0.0</v>
      </c>
      <c r="E10" s="4">
        <v>190168.0</v>
      </c>
      <c r="F10" s="3" t="s">
        <v>26</v>
      </c>
      <c r="G10" s="3" t="s">
        <v>85</v>
      </c>
      <c r="H10" s="3" t="s">
        <v>87</v>
      </c>
      <c r="I10" s="4">
        <v>0.485</v>
      </c>
      <c r="J10" s="4">
        <v>0.358</v>
      </c>
      <c r="K10" s="4">
        <v>0.76</v>
      </c>
      <c r="L10" s="4">
        <v>0.036</v>
      </c>
      <c r="M10" s="4">
        <v>0.769</v>
      </c>
      <c r="N10" s="4">
        <v>0.0</v>
      </c>
      <c r="O10" s="4">
        <v>0.144</v>
      </c>
      <c r="P10" s="4">
        <v>0.368</v>
      </c>
      <c r="Q10" s="4">
        <v>185.0</v>
      </c>
      <c r="R10" s="4">
        <v>4.0</v>
      </c>
      <c r="S10" s="4">
        <v>1.0</v>
      </c>
      <c r="T10" s="3" t="s">
        <v>34</v>
      </c>
      <c r="U10" s="3" t="s">
        <v>68</v>
      </c>
      <c r="V10" s="7" t="s">
        <v>45</v>
      </c>
    </row>
    <row r="11">
      <c r="A11" s="3" t="s">
        <v>88</v>
      </c>
      <c r="B11" s="3" t="s">
        <v>89</v>
      </c>
      <c r="C11" s="4">
        <v>2023.0</v>
      </c>
      <c r="D11" s="4">
        <v>0.0</v>
      </c>
      <c r="E11" s="4">
        <v>166394.0</v>
      </c>
      <c r="F11" s="3" t="s">
        <v>26</v>
      </c>
      <c r="G11" s="3" t="s">
        <v>90</v>
      </c>
      <c r="H11" s="3" t="s">
        <v>91</v>
      </c>
      <c r="I11" s="4">
        <v>0.516</v>
      </c>
      <c r="J11" s="4">
        <v>0.304</v>
      </c>
      <c r="K11" s="4">
        <v>0.76</v>
      </c>
      <c r="L11" s="4">
        <v>0.029</v>
      </c>
      <c r="M11" s="4">
        <v>0.936</v>
      </c>
      <c r="N11" s="4">
        <v>0.001</v>
      </c>
      <c r="O11" s="4">
        <v>0.168</v>
      </c>
      <c r="P11" s="4">
        <v>0.345</v>
      </c>
      <c r="Q11" s="4">
        <v>82.07</v>
      </c>
      <c r="R11" s="4">
        <v>1.0</v>
      </c>
      <c r="S11" s="4">
        <v>1.0</v>
      </c>
      <c r="T11" s="3" t="s">
        <v>34</v>
      </c>
      <c r="U11" s="3" t="s">
        <v>94</v>
      </c>
      <c r="V11" s="7" t="s">
        <v>45</v>
      </c>
    </row>
    <row r="12">
      <c r="A12" s="3" t="s">
        <v>96</v>
      </c>
      <c r="B12" s="3" t="s">
        <v>98</v>
      </c>
      <c r="C12" s="4">
        <v>2023.0</v>
      </c>
      <c r="D12" s="4">
        <v>0.0</v>
      </c>
      <c r="E12" s="4">
        <v>190476.0</v>
      </c>
      <c r="F12" s="3" t="s">
        <v>100</v>
      </c>
      <c r="G12" s="3" t="s">
        <v>101</v>
      </c>
      <c r="H12" s="3" t="s">
        <v>102</v>
      </c>
      <c r="I12" s="4">
        <v>0.823</v>
      </c>
      <c r="J12" s="4">
        <v>0.586</v>
      </c>
      <c r="K12" s="4">
        <v>0.83</v>
      </c>
      <c r="L12" s="4">
        <v>0.2</v>
      </c>
      <c r="M12" s="4">
        <v>0.114</v>
      </c>
      <c r="N12" s="4">
        <v>0.0</v>
      </c>
      <c r="O12" s="4">
        <v>0.193</v>
      </c>
      <c r="P12" s="4">
        <v>0.347</v>
      </c>
      <c r="Q12" s="4">
        <v>125.97</v>
      </c>
      <c r="R12" s="4">
        <v>6.0</v>
      </c>
      <c r="S12" s="4">
        <v>0.0</v>
      </c>
      <c r="T12" s="3" t="s">
        <v>103</v>
      </c>
      <c r="U12" s="3" t="s">
        <v>68</v>
      </c>
      <c r="V12" s="7" t="s">
        <v>45</v>
      </c>
    </row>
    <row r="13">
      <c r="A13" s="3" t="s">
        <v>105</v>
      </c>
      <c r="B13" s="3" t="s">
        <v>106</v>
      </c>
      <c r="C13" s="4">
        <v>2020.0</v>
      </c>
      <c r="D13" s="4">
        <v>0.0</v>
      </c>
      <c r="E13" s="4">
        <v>502040.0</v>
      </c>
      <c r="F13" s="3" t="s">
        <v>108</v>
      </c>
      <c r="G13" s="3" t="s">
        <v>109</v>
      </c>
      <c r="H13" s="3" t="s">
        <v>106</v>
      </c>
      <c r="I13" s="4">
        <v>0.781</v>
      </c>
      <c r="J13" s="4">
        <v>0.397</v>
      </c>
      <c r="K13" s="4">
        <v>0.72</v>
      </c>
      <c r="L13" s="4">
        <v>0.039</v>
      </c>
      <c r="M13" s="4">
        <v>0.266</v>
      </c>
      <c r="N13" s="4">
        <v>0.0</v>
      </c>
      <c r="O13" s="4">
        <v>0.108</v>
      </c>
      <c r="P13" s="4">
        <v>0.33</v>
      </c>
      <c r="Q13" s="4">
        <v>98.0</v>
      </c>
      <c r="R13" s="4">
        <v>7.0</v>
      </c>
      <c r="S13" s="4">
        <v>0.0</v>
      </c>
      <c r="T13" s="3" t="s">
        <v>104</v>
      </c>
      <c r="U13" s="3" t="s">
        <v>68</v>
      </c>
      <c r="V13" s="7" t="s">
        <v>45</v>
      </c>
    </row>
    <row r="14">
      <c r="A14" s="3" t="s">
        <v>112</v>
      </c>
      <c r="B14" s="3" t="s">
        <v>113</v>
      </c>
      <c r="C14" s="4">
        <v>1978.0</v>
      </c>
      <c r="D14" s="4">
        <v>0.0</v>
      </c>
      <c r="E14" s="4">
        <v>329152.0</v>
      </c>
      <c r="F14" s="3" t="s">
        <v>114</v>
      </c>
      <c r="G14" s="3" t="s">
        <v>115</v>
      </c>
      <c r="H14" s="3" t="s">
        <v>116</v>
      </c>
      <c r="I14" s="4">
        <v>0.466</v>
      </c>
      <c r="J14" s="4">
        <v>0.497</v>
      </c>
      <c r="K14" s="4">
        <v>0.82</v>
      </c>
      <c r="L14" s="4">
        <v>0.062</v>
      </c>
      <c r="M14" s="4">
        <v>0.921</v>
      </c>
      <c r="N14" s="4">
        <v>0.0</v>
      </c>
      <c r="O14" s="4">
        <v>0.125</v>
      </c>
      <c r="P14" s="4">
        <v>0.347</v>
      </c>
      <c r="Q14" s="4">
        <v>96.99</v>
      </c>
      <c r="R14" s="4">
        <v>11.0</v>
      </c>
      <c r="S14" s="4">
        <v>0.0</v>
      </c>
      <c r="T14" s="3" t="s">
        <v>103</v>
      </c>
      <c r="U14" s="3" t="s">
        <v>68</v>
      </c>
      <c r="V14" s="7" t="s">
        <v>45</v>
      </c>
    </row>
    <row r="15">
      <c r="A15" s="3" t="s">
        <v>120</v>
      </c>
      <c r="B15" s="3" t="s">
        <v>121</v>
      </c>
      <c r="C15" s="4">
        <v>2024.0</v>
      </c>
      <c r="D15" s="4">
        <v>0.0</v>
      </c>
      <c r="E15" s="4">
        <v>144922.0</v>
      </c>
      <c r="F15" s="3" t="s">
        <v>124</v>
      </c>
      <c r="G15" s="3" t="s">
        <v>126</v>
      </c>
      <c r="H15" s="3" t="s">
        <v>127</v>
      </c>
      <c r="I15" s="4">
        <v>0.647</v>
      </c>
      <c r="J15" s="4">
        <v>0.764</v>
      </c>
      <c r="K15" s="4">
        <v>0.85</v>
      </c>
      <c r="L15" s="4">
        <v>0.049</v>
      </c>
      <c r="M15" s="4">
        <v>0.012</v>
      </c>
      <c r="N15" s="4">
        <v>0.0</v>
      </c>
      <c r="O15" s="4">
        <v>0.372</v>
      </c>
      <c r="P15" s="4">
        <v>0.108</v>
      </c>
      <c r="Q15" s="4">
        <v>145.12</v>
      </c>
      <c r="R15" s="4">
        <v>0.0</v>
      </c>
      <c r="S15" s="4">
        <v>1.0</v>
      </c>
      <c r="T15" s="3" t="s">
        <v>103</v>
      </c>
      <c r="U15" s="3" t="s">
        <v>35</v>
      </c>
      <c r="V15" s="7" t="s">
        <v>58</v>
      </c>
    </row>
    <row r="16">
      <c r="A16" s="3" t="s">
        <v>129</v>
      </c>
      <c r="B16" s="3" t="s">
        <v>130</v>
      </c>
      <c r="C16" s="4">
        <v>2020.0</v>
      </c>
      <c r="D16" s="4">
        <v>0.0</v>
      </c>
      <c r="E16" s="4">
        <v>146250.0</v>
      </c>
      <c r="F16" s="3" t="s">
        <v>131</v>
      </c>
      <c r="G16" s="3" t="s">
        <v>133</v>
      </c>
      <c r="H16" s="3" t="s">
        <v>135</v>
      </c>
      <c r="I16" s="4">
        <v>0.719</v>
      </c>
      <c r="J16" s="4">
        <v>0.956</v>
      </c>
      <c r="K16" s="4">
        <v>0.87</v>
      </c>
      <c r="L16" s="4">
        <v>0.054</v>
      </c>
      <c r="M16" s="4">
        <v>0.008</v>
      </c>
      <c r="N16" s="4">
        <v>0.624</v>
      </c>
      <c r="O16" s="4">
        <v>0.076</v>
      </c>
      <c r="P16" s="4">
        <v>0.164</v>
      </c>
      <c r="Q16" s="4">
        <v>127.98</v>
      </c>
      <c r="R16" s="4">
        <v>2.0</v>
      </c>
      <c r="S16" s="4">
        <v>1.0</v>
      </c>
      <c r="T16" s="3" t="s">
        <v>103</v>
      </c>
      <c r="U16" s="3" t="s">
        <v>68</v>
      </c>
      <c r="V16" s="7" t="s">
        <v>58</v>
      </c>
    </row>
    <row r="17">
      <c r="A17" s="3" t="s">
        <v>138</v>
      </c>
      <c r="B17" s="3" t="s">
        <v>139</v>
      </c>
      <c r="C17" s="4">
        <v>2020.0</v>
      </c>
      <c r="D17" s="4">
        <v>0.0</v>
      </c>
      <c r="E17" s="4">
        <v>192092.0</v>
      </c>
      <c r="F17" s="3" t="s">
        <v>140</v>
      </c>
      <c r="G17" s="3" t="s">
        <v>141</v>
      </c>
      <c r="H17" s="3" t="s">
        <v>142</v>
      </c>
      <c r="I17" s="4">
        <v>0.523</v>
      </c>
      <c r="J17" s="4">
        <v>0.74</v>
      </c>
      <c r="K17" s="4">
        <v>0.78</v>
      </c>
      <c r="L17" s="4">
        <v>0.025</v>
      </c>
      <c r="M17" s="4">
        <v>0.48</v>
      </c>
      <c r="N17" s="4">
        <v>0.858</v>
      </c>
      <c r="O17" s="4">
        <v>0.09</v>
      </c>
      <c r="P17" s="4">
        <v>0.479</v>
      </c>
      <c r="Q17" s="4">
        <v>101.12</v>
      </c>
      <c r="R17" s="4">
        <v>6.0</v>
      </c>
      <c r="S17" s="4">
        <v>0.0</v>
      </c>
      <c r="T17" s="3" t="s">
        <v>104</v>
      </c>
      <c r="U17" s="3" t="s">
        <v>35</v>
      </c>
      <c r="V17" s="7" t="s">
        <v>54</v>
      </c>
    </row>
    <row r="18">
      <c r="A18" s="3" t="s">
        <v>145</v>
      </c>
      <c r="B18" s="3" t="s">
        <v>146</v>
      </c>
      <c r="C18" s="4">
        <v>2023.0</v>
      </c>
      <c r="D18" s="4">
        <v>0.0</v>
      </c>
      <c r="E18" s="4">
        <v>352800.0</v>
      </c>
      <c r="F18" s="3" t="s">
        <v>147</v>
      </c>
      <c r="G18" s="3" t="s">
        <v>148</v>
      </c>
      <c r="H18" s="3" t="s">
        <v>149</v>
      </c>
      <c r="I18" s="4">
        <v>0.6</v>
      </c>
      <c r="J18" s="4">
        <v>0.587</v>
      </c>
      <c r="K18" s="4">
        <v>0.73</v>
      </c>
      <c r="L18" s="4">
        <v>0.036</v>
      </c>
      <c r="M18" s="4">
        <v>0.612</v>
      </c>
      <c r="N18" s="4">
        <v>0.925</v>
      </c>
      <c r="O18" s="4">
        <v>0.14</v>
      </c>
      <c r="P18" s="4">
        <v>0.039</v>
      </c>
      <c r="Q18" s="4">
        <v>99.99</v>
      </c>
      <c r="R18" s="4">
        <v>8.0</v>
      </c>
      <c r="S18" s="4">
        <v>1.0</v>
      </c>
      <c r="T18" s="3" t="s">
        <v>104</v>
      </c>
      <c r="U18" s="3" t="s">
        <v>35</v>
      </c>
      <c r="V18" s="7" t="s">
        <v>75</v>
      </c>
    </row>
    <row r="19">
      <c r="A19" s="3" t="s">
        <v>154</v>
      </c>
      <c r="B19" s="3" t="s">
        <v>155</v>
      </c>
      <c r="C19" s="4">
        <v>1972.0</v>
      </c>
      <c r="D19" s="4">
        <v>0.0</v>
      </c>
      <c r="E19" s="4">
        <v>184610.0</v>
      </c>
      <c r="F19" s="3" t="s">
        <v>156</v>
      </c>
      <c r="G19" s="3" t="s">
        <v>157</v>
      </c>
      <c r="H19" s="3" t="s">
        <v>158</v>
      </c>
      <c r="I19" s="4">
        <v>0.359</v>
      </c>
      <c r="J19" s="4">
        <v>0.361</v>
      </c>
      <c r="K19" s="4">
        <v>0.77</v>
      </c>
      <c r="L19" s="4">
        <v>0.034</v>
      </c>
      <c r="M19" s="4">
        <v>0.994</v>
      </c>
      <c r="N19" s="4">
        <v>0.724</v>
      </c>
      <c r="O19" s="4">
        <v>0.318</v>
      </c>
      <c r="P19" s="4">
        <v>0.303</v>
      </c>
      <c r="Q19" s="4">
        <v>66.25</v>
      </c>
      <c r="R19" s="4">
        <v>2.0</v>
      </c>
      <c r="S19" s="4">
        <v>0.0</v>
      </c>
      <c r="T19" s="3" t="s">
        <v>104</v>
      </c>
      <c r="U19" s="3" t="s">
        <v>35</v>
      </c>
      <c r="V19" s="7" t="s">
        <v>45</v>
      </c>
    </row>
    <row r="20">
      <c r="A20" s="3" t="s">
        <v>161</v>
      </c>
      <c r="B20" s="3" t="s">
        <v>162</v>
      </c>
      <c r="C20" s="4">
        <v>2024.0</v>
      </c>
      <c r="D20" s="4">
        <v>0.0</v>
      </c>
      <c r="E20" s="4">
        <v>313213.0</v>
      </c>
      <c r="F20" s="3" t="s">
        <v>164</v>
      </c>
      <c r="G20" s="3" t="s">
        <v>165</v>
      </c>
      <c r="H20" s="3" t="s">
        <v>166</v>
      </c>
      <c r="I20" s="4">
        <v>0.642</v>
      </c>
      <c r="J20" s="4">
        <v>0.287</v>
      </c>
      <c r="K20" s="4">
        <v>0.67</v>
      </c>
      <c r="L20" s="4">
        <v>0.027</v>
      </c>
      <c r="M20" s="4">
        <v>0.908</v>
      </c>
      <c r="N20" s="4">
        <v>0.793</v>
      </c>
      <c r="O20" s="4">
        <v>0.067</v>
      </c>
      <c r="P20" s="4">
        <v>0.215</v>
      </c>
      <c r="Q20" s="4">
        <v>109.0</v>
      </c>
      <c r="R20" s="4">
        <v>9.0</v>
      </c>
      <c r="S20" s="4">
        <v>1.0</v>
      </c>
      <c r="T20" s="3" t="s">
        <v>104</v>
      </c>
      <c r="U20" s="3" t="s">
        <v>35</v>
      </c>
      <c r="V20" s="7" t="s">
        <v>36</v>
      </c>
    </row>
    <row r="21">
      <c r="A21" s="3" t="s">
        <v>168</v>
      </c>
      <c r="B21" s="3" t="s">
        <v>169</v>
      </c>
      <c r="C21" s="4">
        <v>2019.0</v>
      </c>
      <c r="D21" s="4">
        <v>0.0</v>
      </c>
      <c r="E21" s="4">
        <v>122880.0</v>
      </c>
      <c r="F21" s="3" t="s">
        <v>170</v>
      </c>
      <c r="G21" s="3" t="s">
        <v>171</v>
      </c>
      <c r="H21" s="3" t="s">
        <v>172</v>
      </c>
      <c r="I21" s="4">
        <v>0.775</v>
      </c>
      <c r="J21" s="4">
        <v>0.947</v>
      </c>
      <c r="K21" s="4">
        <v>0.84</v>
      </c>
      <c r="L21" s="4">
        <v>0.035</v>
      </c>
      <c r="M21" s="4">
        <v>0.008</v>
      </c>
      <c r="N21" s="4">
        <v>0.835</v>
      </c>
      <c r="O21" s="4">
        <v>0.318</v>
      </c>
      <c r="P21" s="4">
        <v>0.331</v>
      </c>
      <c r="Q21" s="4">
        <v>125.01</v>
      </c>
      <c r="R21" s="4">
        <v>1.0</v>
      </c>
      <c r="S21" s="4">
        <v>0.0</v>
      </c>
      <c r="T21" s="3" t="s">
        <v>104</v>
      </c>
      <c r="U21" s="3" t="s">
        <v>35</v>
      </c>
      <c r="V21" s="7" t="s">
        <v>45</v>
      </c>
    </row>
    <row r="22">
      <c r="A22" s="3" t="s">
        <v>177</v>
      </c>
      <c r="B22" s="3" t="s">
        <v>179</v>
      </c>
      <c r="C22" s="4">
        <v>1981.0</v>
      </c>
      <c r="D22" s="4">
        <v>0.0</v>
      </c>
      <c r="E22" s="4">
        <v>138480.0</v>
      </c>
      <c r="F22" s="3" t="s">
        <v>156</v>
      </c>
      <c r="G22" s="3" t="s">
        <v>157</v>
      </c>
      <c r="H22" s="3" t="s">
        <v>180</v>
      </c>
      <c r="I22" s="4">
        <v>0.286</v>
      </c>
      <c r="J22" s="4">
        <v>0.359</v>
      </c>
      <c r="K22" s="4">
        <v>0.76</v>
      </c>
      <c r="L22" s="4">
        <v>0.032</v>
      </c>
      <c r="M22" s="4">
        <v>0.573</v>
      </c>
      <c r="N22" s="4">
        <v>0.007</v>
      </c>
      <c r="O22" s="4">
        <v>0.124</v>
      </c>
      <c r="P22" s="4">
        <v>0.36</v>
      </c>
      <c r="Q22" s="4">
        <v>71.36</v>
      </c>
      <c r="R22" s="4">
        <v>6.0</v>
      </c>
      <c r="S22" s="4">
        <v>0.0</v>
      </c>
      <c r="T22" s="3" t="s">
        <v>104</v>
      </c>
      <c r="U22" s="3" t="s">
        <v>35</v>
      </c>
      <c r="V22" s="7" t="s">
        <v>45</v>
      </c>
    </row>
    <row r="23">
      <c r="A23" s="3" t="s">
        <v>183</v>
      </c>
      <c r="B23" s="3" t="s">
        <v>186</v>
      </c>
      <c r="C23" s="4">
        <v>2024.0</v>
      </c>
      <c r="D23" s="4">
        <v>0.0</v>
      </c>
      <c r="E23" s="4">
        <v>190677.0</v>
      </c>
      <c r="F23" s="3" t="s">
        <v>140</v>
      </c>
      <c r="G23" s="3" t="s">
        <v>188</v>
      </c>
      <c r="H23" s="3" t="s">
        <v>189</v>
      </c>
      <c r="I23" s="4">
        <v>0.233</v>
      </c>
      <c r="J23" s="4">
        <v>0.348</v>
      </c>
      <c r="K23" s="4">
        <v>0.59</v>
      </c>
      <c r="L23" s="4">
        <v>0.127</v>
      </c>
      <c r="M23" s="4">
        <v>0.047</v>
      </c>
      <c r="N23" s="4">
        <v>0.914</v>
      </c>
      <c r="O23" s="4">
        <v>0.402</v>
      </c>
      <c r="P23" s="4">
        <v>0.195</v>
      </c>
      <c r="Q23" s="4">
        <v>180.38</v>
      </c>
      <c r="R23" s="4">
        <v>8.0</v>
      </c>
      <c r="S23" s="4">
        <v>1.0</v>
      </c>
      <c r="T23" s="3" t="s">
        <v>104</v>
      </c>
      <c r="U23" s="3" t="s">
        <v>68</v>
      </c>
      <c r="V23" s="7" t="s">
        <v>58</v>
      </c>
    </row>
    <row r="24">
      <c r="A24" s="3" t="s">
        <v>192</v>
      </c>
      <c r="B24" s="3" t="s">
        <v>193</v>
      </c>
      <c r="C24" s="4">
        <v>2023.0</v>
      </c>
      <c r="D24" s="4">
        <v>0.0</v>
      </c>
      <c r="E24" s="4">
        <v>330856.0</v>
      </c>
      <c r="F24" s="3" t="s">
        <v>194</v>
      </c>
      <c r="G24" s="3" t="s">
        <v>195</v>
      </c>
      <c r="H24" s="3" t="s">
        <v>196</v>
      </c>
      <c r="I24" s="4">
        <v>0.647</v>
      </c>
      <c r="J24" s="4">
        <v>0.461</v>
      </c>
      <c r="K24" s="4">
        <v>0.77</v>
      </c>
      <c r="L24" s="4">
        <v>0.026</v>
      </c>
      <c r="M24" s="4">
        <v>0.303</v>
      </c>
      <c r="N24" s="4">
        <v>0.0</v>
      </c>
      <c r="O24" s="4">
        <v>0.08</v>
      </c>
      <c r="P24" s="4">
        <v>0.223</v>
      </c>
      <c r="Q24" s="4">
        <v>121.89</v>
      </c>
      <c r="R24" s="4">
        <v>2.0</v>
      </c>
      <c r="S24" s="4">
        <v>0.0</v>
      </c>
      <c r="T24" s="3" t="s">
        <v>104</v>
      </c>
      <c r="U24" s="3" t="s">
        <v>68</v>
      </c>
      <c r="V24" s="7" t="s">
        <v>36</v>
      </c>
    </row>
    <row r="25">
      <c r="A25" s="3" t="s">
        <v>201</v>
      </c>
      <c r="B25" s="3" t="s">
        <v>202</v>
      </c>
      <c r="C25" s="4">
        <v>2024.0</v>
      </c>
      <c r="D25" s="4">
        <v>0.0</v>
      </c>
      <c r="E25" s="4">
        <v>242358.0</v>
      </c>
      <c r="F25" s="3" t="s">
        <v>203</v>
      </c>
      <c r="G25" s="3" t="s">
        <v>204</v>
      </c>
      <c r="H25" s="3" t="s">
        <v>205</v>
      </c>
      <c r="I25" s="4">
        <v>0.884</v>
      </c>
      <c r="J25" s="4">
        <v>0.143</v>
      </c>
      <c r="K25" s="4">
        <v>0.65</v>
      </c>
      <c r="L25" s="4">
        <v>0.14</v>
      </c>
      <c r="M25" s="4">
        <v>0.001</v>
      </c>
      <c r="N25" s="4">
        <v>0.903</v>
      </c>
      <c r="O25" s="4">
        <v>0.111</v>
      </c>
      <c r="P25" s="4">
        <v>0.052</v>
      </c>
      <c r="Q25" s="4">
        <v>118.8</v>
      </c>
      <c r="R25" s="4">
        <v>1.0</v>
      </c>
      <c r="S25" s="4">
        <v>1.0</v>
      </c>
      <c r="T25" s="3" t="s">
        <v>104</v>
      </c>
      <c r="U25" s="3" t="s">
        <v>35</v>
      </c>
      <c r="V25" s="7" t="s">
        <v>75</v>
      </c>
    </row>
    <row r="26">
      <c r="A26" s="3" t="s">
        <v>206</v>
      </c>
      <c r="B26" s="3" t="s">
        <v>207</v>
      </c>
      <c r="C26" s="4">
        <v>2023.0</v>
      </c>
      <c r="D26" s="4">
        <v>0.0</v>
      </c>
      <c r="E26" s="4">
        <v>194846.0</v>
      </c>
      <c r="F26" s="3" t="s">
        <v>209</v>
      </c>
      <c r="G26" s="3" t="s">
        <v>211</v>
      </c>
      <c r="H26" s="3" t="s">
        <v>212</v>
      </c>
      <c r="I26" s="4">
        <v>0.175</v>
      </c>
      <c r="J26" s="4">
        <v>0.017</v>
      </c>
      <c r="K26" s="4">
        <v>0.41</v>
      </c>
      <c r="L26" s="4">
        <v>0.041</v>
      </c>
      <c r="M26" s="4">
        <v>0.995</v>
      </c>
      <c r="N26" s="4">
        <v>0.915</v>
      </c>
      <c r="O26" s="4">
        <v>0.097</v>
      </c>
      <c r="P26" s="4">
        <v>0.064</v>
      </c>
      <c r="Q26" s="4">
        <v>73.31</v>
      </c>
      <c r="R26" s="4">
        <v>7.0</v>
      </c>
      <c r="S26" s="4">
        <v>1.0</v>
      </c>
      <c r="T26" s="3" t="s">
        <v>104</v>
      </c>
      <c r="U26" s="3" t="s">
        <v>35</v>
      </c>
      <c r="V26" s="7" t="s">
        <v>75</v>
      </c>
    </row>
    <row r="27">
      <c r="A27" s="3" t="s">
        <v>217</v>
      </c>
      <c r="B27" s="3" t="s">
        <v>218</v>
      </c>
      <c r="C27" s="4">
        <v>2024.0</v>
      </c>
      <c r="D27" s="4">
        <v>0.0</v>
      </c>
      <c r="E27" s="4">
        <v>239186.0</v>
      </c>
      <c r="F27" s="3" t="s">
        <v>194</v>
      </c>
      <c r="G27" s="3" t="s">
        <v>219</v>
      </c>
      <c r="H27" s="3" t="s">
        <v>220</v>
      </c>
      <c r="I27" s="4">
        <v>0.601</v>
      </c>
      <c r="J27" s="4">
        <v>0.3</v>
      </c>
      <c r="K27" s="4">
        <v>0.73</v>
      </c>
      <c r="L27" s="4">
        <v>0.031</v>
      </c>
      <c r="M27" s="4">
        <v>0.666</v>
      </c>
      <c r="N27" s="4">
        <v>0.0</v>
      </c>
      <c r="O27" s="4">
        <v>0.108</v>
      </c>
      <c r="P27" s="4">
        <v>0.237</v>
      </c>
      <c r="Q27" s="4">
        <v>98.51</v>
      </c>
      <c r="R27" s="4">
        <v>5.0</v>
      </c>
      <c r="S27" s="4">
        <v>1.0</v>
      </c>
      <c r="T27" s="3" t="s">
        <v>104</v>
      </c>
      <c r="U27" s="3" t="s">
        <v>35</v>
      </c>
      <c r="V27" s="7" t="s">
        <v>36</v>
      </c>
    </row>
    <row r="28">
      <c r="A28" s="3" t="s">
        <v>225</v>
      </c>
      <c r="B28" s="3" t="s">
        <v>226</v>
      </c>
      <c r="C28" s="4">
        <v>2024.0</v>
      </c>
      <c r="D28" s="4">
        <v>0.0</v>
      </c>
      <c r="E28" s="4">
        <v>283352.0</v>
      </c>
      <c r="F28" s="3" t="s">
        <v>228</v>
      </c>
      <c r="G28" s="3" t="s">
        <v>229</v>
      </c>
      <c r="H28" s="3" t="s">
        <v>230</v>
      </c>
      <c r="I28" s="4">
        <v>0.323</v>
      </c>
      <c r="J28" s="4">
        <v>0.265</v>
      </c>
      <c r="K28" s="4">
        <v>0.69</v>
      </c>
      <c r="L28" s="4">
        <v>0.029</v>
      </c>
      <c r="M28" s="4">
        <v>0.882</v>
      </c>
      <c r="N28" s="4">
        <v>0.0</v>
      </c>
      <c r="O28" s="4">
        <v>0.133</v>
      </c>
      <c r="P28" s="4">
        <v>0.235</v>
      </c>
      <c r="Q28" s="4">
        <v>93.89</v>
      </c>
      <c r="R28" s="4">
        <v>7.0</v>
      </c>
      <c r="S28" s="4">
        <v>1.0</v>
      </c>
      <c r="T28" s="3" t="s">
        <v>104</v>
      </c>
      <c r="U28" s="3" t="s">
        <v>35</v>
      </c>
      <c r="V28" s="7" t="s">
        <v>36</v>
      </c>
    </row>
    <row r="29">
      <c r="A29" s="3" t="s">
        <v>231</v>
      </c>
      <c r="B29" s="3" t="s">
        <v>232</v>
      </c>
      <c r="C29" s="4">
        <v>2024.0</v>
      </c>
      <c r="D29" s="4">
        <v>0.0</v>
      </c>
      <c r="E29" s="4">
        <v>207359.0</v>
      </c>
      <c r="F29" s="3" t="s">
        <v>235</v>
      </c>
      <c r="G29" s="3" t="s">
        <v>188</v>
      </c>
      <c r="H29" s="3" t="s">
        <v>189</v>
      </c>
      <c r="I29" s="4">
        <v>0.52</v>
      </c>
      <c r="J29" s="4">
        <v>0.287</v>
      </c>
      <c r="K29" s="4">
        <v>0.57</v>
      </c>
      <c r="L29" s="4">
        <v>0.152</v>
      </c>
      <c r="M29" s="4">
        <v>0.067</v>
      </c>
      <c r="N29" s="4">
        <v>0.827</v>
      </c>
      <c r="O29" s="4">
        <v>0.125</v>
      </c>
      <c r="P29" s="4">
        <v>0.343</v>
      </c>
      <c r="Q29" s="4">
        <v>166.61</v>
      </c>
      <c r="R29" s="4">
        <v>8.0</v>
      </c>
      <c r="S29" s="4">
        <v>1.0</v>
      </c>
      <c r="T29" s="3" t="s">
        <v>104</v>
      </c>
      <c r="U29" s="3" t="s">
        <v>35</v>
      </c>
      <c r="V29" s="7" t="s">
        <v>45</v>
      </c>
    </row>
    <row r="30">
      <c r="A30" s="3" t="s">
        <v>239</v>
      </c>
      <c r="B30" s="3" t="s">
        <v>240</v>
      </c>
      <c r="C30" s="4">
        <v>2023.0</v>
      </c>
      <c r="D30" s="4">
        <v>0.0</v>
      </c>
      <c r="E30" s="4">
        <v>124675.0</v>
      </c>
      <c r="F30" s="3" t="s">
        <v>241</v>
      </c>
      <c r="G30" s="3" t="s">
        <v>242</v>
      </c>
      <c r="H30" s="3" t="s">
        <v>243</v>
      </c>
      <c r="I30" s="4">
        <v>0.469</v>
      </c>
      <c r="J30" s="4">
        <v>0.697</v>
      </c>
      <c r="K30" s="4">
        <v>0.74</v>
      </c>
      <c r="L30" s="4">
        <v>0.035</v>
      </c>
      <c r="M30" s="4">
        <v>0.0</v>
      </c>
      <c r="N30" s="4">
        <v>0.785</v>
      </c>
      <c r="O30" s="4">
        <v>0.318</v>
      </c>
      <c r="P30" s="4">
        <v>0.266</v>
      </c>
      <c r="Q30" s="4">
        <v>153.98</v>
      </c>
      <c r="R30" s="4">
        <v>0.0</v>
      </c>
      <c r="S30" s="4">
        <v>0.0</v>
      </c>
      <c r="T30" s="3" t="s">
        <v>104</v>
      </c>
      <c r="U30" s="3" t="s">
        <v>35</v>
      </c>
      <c r="V30" s="7" t="s">
        <v>36</v>
      </c>
    </row>
    <row r="31">
      <c r="A31" s="3" t="s">
        <v>246</v>
      </c>
      <c r="B31" s="3" t="s">
        <v>247</v>
      </c>
      <c r="C31" s="4">
        <v>2024.0</v>
      </c>
      <c r="D31" s="4">
        <v>0.0</v>
      </c>
      <c r="E31" s="4">
        <v>220990.0</v>
      </c>
      <c r="F31" s="3" t="s">
        <v>235</v>
      </c>
      <c r="G31" s="3" t="s">
        <v>248</v>
      </c>
      <c r="H31" s="3" t="s">
        <v>249</v>
      </c>
      <c r="I31" s="4">
        <v>0.66</v>
      </c>
      <c r="J31" s="4">
        <v>0.359</v>
      </c>
      <c r="K31" s="4">
        <v>0.68</v>
      </c>
      <c r="L31" s="4">
        <v>0.037</v>
      </c>
      <c r="M31" s="4">
        <v>0.569</v>
      </c>
      <c r="N31" s="4">
        <v>0.725</v>
      </c>
      <c r="O31" s="4">
        <v>0.133</v>
      </c>
      <c r="P31" s="4">
        <v>0.051</v>
      </c>
      <c r="Q31" s="4">
        <v>139.08</v>
      </c>
      <c r="R31" s="4">
        <v>2.0</v>
      </c>
      <c r="S31" s="4">
        <v>1.0</v>
      </c>
      <c r="T31" s="3" t="s">
        <v>104</v>
      </c>
      <c r="U31" s="3" t="s">
        <v>35</v>
      </c>
      <c r="V31" s="7" t="s">
        <v>75</v>
      </c>
    </row>
    <row r="32">
      <c r="A32" s="3" t="s">
        <v>252</v>
      </c>
      <c r="B32" s="3" t="s">
        <v>253</v>
      </c>
      <c r="C32" s="4">
        <v>2023.0</v>
      </c>
      <c r="D32" s="4">
        <v>0.0</v>
      </c>
      <c r="E32" s="4">
        <v>441000.0</v>
      </c>
      <c r="F32" s="3" t="s">
        <v>255</v>
      </c>
      <c r="G32" s="3" t="s">
        <v>188</v>
      </c>
      <c r="H32" s="3" t="s">
        <v>256</v>
      </c>
      <c r="I32" s="4">
        <v>0.062</v>
      </c>
      <c r="J32" s="4">
        <v>0.067</v>
      </c>
      <c r="K32" s="4">
        <v>0.44</v>
      </c>
      <c r="L32" s="4">
        <v>0.039</v>
      </c>
      <c r="M32" s="4">
        <v>0.905</v>
      </c>
      <c r="N32" s="4">
        <v>0.879</v>
      </c>
      <c r="O32" s="4">
        <v>0.113</v>
      </c>
      <c r="P32" s="4">
        <v>0.037</v>
      </c>
      <c r="Q32" s="4">
        <v>59.81</v>
      </c>
      <c r="R32" s="4">
        <v>5.0</v>
      </c>
      <c r="S32" s="4">
        <v>1.0</v>
      </c>
      <c r="T32" s="3" t="s">
        <v>104</v>
      </c>
      <c r="U32" s="3" t="s">
        <v>35</v>
      </c>
      <c r="V32" s="7" t="s">
        <v>75</v>
      </c>
    </row>
    <row r="33">
      <c r="A33" s="3" t="s">
        <v>261</v>
      </c>
      <c r="B33" s="3" t="s">
        <v>262</v>
      </c>
      <c r="C33" s="4">
        <v>2023.0</v>
      </c>
      <c r="D33" s="4">
        <v>0.0</v>
      </c>
      <c r="E33" s="4">
        <v>207344.0</v>
      </c>
      <c r="F33" s="3" t="s">
        <v>235</v>
      </c>
      <c r="G33" s="3" t="s">
        <v>264</v>
      </c>
      <c r="H33" s="3" t="s">
        <v>265</v>
      </c>
      <c r="I33" s="4">
        <v>0.274</v>
      </c>
      <c r="J33" s="4">
        <v>0.005</v>
      </c>
      <c r="K33" s="4">
        <v>0.61</v>
      </c>
      <c r="L33" s="4">
        <v>0.036</v>
      </c>
      <c r="M33" s="4">
        <v>0.982</v>
      </c>
      <c r="N33" s="4">
        <v>0.809</v>
      </c>
      <c r="O33" s="4">
        <v>0.066</v>
      </c>
      <c r="P33" s="4">
        <v>0.093</v>
      </c>
      <c r="Q33" s="4">
        <v>75.07</v>
      </c>
      <c r="R33" s="4">
        <v>1.0</v>
      </c>
      <c r="S33" s="4">
        <v>1.0</v>
      </c>
      <c r="T33" s="3" t="s">
        <v>104</v>
      </c>
      <c r="U33" s="3" t="s">
        <v>35</v>
      </c>
      <c r="V33" s="7" t="s">
        <v>75</v>
      </c>
    </row>
    <row r="34">
      <c r="A34" s="3" t="s">
        <v>266</v>
      </c>
      <c r="B34" s="3" t="s">
        <v>267</v>
      </c>
      <c r="C34" s="4">
        <v>2023.0</v>
      </c>
      <c r="D34" s="4">
        <v>0.0</v>
      </c>
      <c r="E34" s="4">
        <v>240000.0</v>
      </c>
      <c r="F34" s="3" t="s">
        <v>147</v>
      </c>
      <c r="G34" s="3" t="s">
        <v>188</v>
      </c>
      <c r="H34" s="3" t="s">
        <v>256</v>
      </c>
      <c r="I34" s="4">
        <v>0.747</v>
      </c>
      <c r="J34" s="4">
        <v>0.818</v>
      </c>
      <c r="K34" s="4">
        <v>0.79</v>
      </c>
      <c r="L34" s="4">
        <v>0.046</v>
      </c>
      <c r="M34" s="4">
        <v>0.343</v>
      </c>
      <c r="N34" s="4">
        <v>0.843</v>
      </c>
      <c r="O34" s="4">
        <v>0.098</v>
      </c>
      <c r="P34" s="4">
        <v>0.159</v>
      </c>
      <c r="Q34" s="4">
        <v>152.03</v>
      </c>
      <c r="R34" s="4">
        <v>2.0</v>
      </c>
      <c r="S34" s="4">
        <v>1.0</v>
      </c>
      <c r="T34" s="3" t="s">
        <v>104</v>
      </c>
      <c r="U34" s="3" t="s">
        <v>35</v>
      </c>
      <c r="V34" s="7" t="s">
        <v>58</v>
      </c>
    </row>
    <row r="35">
      <c r="A35" s="3" t="s">
        <v>271</v>
      </c>
      <c r="B35" s="3" t="s">
        <v>272</v>
      </c>
      <c r="C35" s="4">
        <v>2023.0</v>
      </c>
      <c r="D35" s="4">
        <v>0.0</v>
      </c>
      <c r="E35" s="4">
        <v>233846.0</v>
      </c>
      <c r="F35" s="3" t="s">
        <v>273</v>
      </c>
      <c r="G35" s="3" t="s">
        <v>274</v>
      </c>
      <c r="H35" s="3" t="s">
        <v>256</v>
      </c>
      <c r="I35" s="4">
        <v>0.721</v>
      </c>
      <c r="J35" s="4">
        <v>0.397</v>
      </c>
      <c r="K35" s="4">
        <v>0.76</v>
      </c>
      <c r="L35" s="4">
        <v>0.126</v>
      </c>
      <c r="M35" s="4">
        <v>0.6</v>
      </c>
      <c r="N35" s="4">
        <v>0.907</v>
      </c>
      <c r="O35" s="4">
        <v>0.078</v>
      </c>
      <c r="P35" s="4">
        <v>0.396</v>
      </c>
      <c r="Q35" s="4">
        <v>78.01</v>
      </c>
      <c r="R35" s="4">
        <v>5.0</v>
      </c>
      <c r="S35" s="4">
        <v>1.0</v>
      </c>
      <c r="T35" s="3" t="s">
        <v>104</v>
      </c>
      <c r="U35" s="3" t="s">
        <v>35</v>
      </c>
      <c r="V35" s="7" t="s">
        <v>45</v>
      </c>
    </row>
    <row r="36">
      <c r="A36" s="3" t="s">
        <v>275</v>
      </c>
      <c r="B36" s="3" t="s">
        <v>276</v>
      </c>
      <c r="C36" s="4">
        <v>2023.0</v>
      </c>
      <c r="D36" s="4">
        <v>0.0</v>
      </c>
      <c r="E36" s="4">
        <v>222439.0</v>
      </c>
      <c r="F36" s="3" t="s">
        <v>209</v>
      </c>
      <c r="G36" s="3" t="s">
        <v>188</v>
      </c>
      <c r="H36" s="3" t="s">
        <v>256</v>
      </c>
      <c r="I36" s="4">
        <v>0.601</v>
      </c>
      <c r="J36" s="4">
        <v>0.424</v>
      </c>
      <c r="K36" s="4">
        <v>0.82</v>
      </c>
      <c r="L36" s="4">
        <v>0.025</v>
      </c>
      <c r="M36" s="4">
        <v>0.0</v>
      </c>
      <c r="N36" s="4">
        <v>0.845</v>
      </c>
      <c r="O36" s="4">
        <v>0.144</v>
      </c>
      <c r="P36" s="4">
        <v>0.123</v>
      </c>
      <c r="Q36" s="4">
        <v>82.04</v>
      </c>
      <c r="R36" s="4">
        <v>8.0</v>
      </c>
      <c r="S36" s="4">
        <v>1.0</v>
      </c>
      <c r="T36" s="3" t="s">
        <v>104</v>
      </c>
      <c r="U36" s="3" t="s">
        <v>35</v>
      </c>
      <c r="V36" s="7" t="s">
        <v>58</v>
      </c>
    </row>
    <row r="37">
      <c r="A37" s="3" t="s">
        <v>282</v>
      </c>
      <c r="B37" s="3" t="s">
        <v>283</v>
      </c>
      <c r="C37" s="4">
        <v>1971.0</v>
      </c>
      <c r="D37" s="4">
        <v>0.0</v>
      </c>
      <c r="E37" s="4">
        <v>186840.0</v>
      </c>
      <c r="F37" s="3" t="s">
        <v>284</v>
      </c>
      <c r="G37" s="3" t="s">
        <v>285</v>
      </c>
      <c r="H37" s="3" t="s">
        <v>286</v>
      </c>
      <c r="I37" s="4">
        <v>0.462</v>
      </c>
      <c r="J37" s="4">
        <v>0.249</v>
      </c>
      <c r="K37" s="4">
        <v>0.69</v>
      </c>
      <c r="L37" s="4">
        <v>0.032</v>
      </c>
      <c r="M37" s="4">
        <v>0.99</v>
      </c>
      <c r="N37" s="4">
        <v>0.0</v>
      </c>
      <c r="O37" s="4">
        <v>0.09</v>
      </c>
      <c r="P37" s="4">
        <v>0.189</v>
      </c>
      <c r="Q37" s="4">
        <v>73.02</v>
      </c>
      <c r="R37" s="4">
        <v>5.0</v>
      </c>
      <c r="S37" s="4">
        <v>1.0</v>
      </c>
      <c r="T37" s="3" t="s">
        <v>34</v>
      </c>
      <c r="U37" s="3" t="s">
        <v>35</v>
      </c>
      <c r="V37" s="7" t="s">
        <v>58</v>
      </c>
    </row>
    <row r="38">
      <c r="A38" s="3" t="s">
        <v>287</v>
      </c>
      <c r="B38" s="3" t="s">
        <v>288</v>
      </c>
      <c r="C38" s="4">
        <v>1981.0</v>
      </c>
      <c r="D38" s="4">
        <v>0.0</v>
      </c>
      <c r="E38" s="4">
        <v>318333.0</v>
      </c>
      <c r="F38" s="3" t="s">
        <v>289</v>
      </c>
      <c r="G38" s="3" t="s">
        <v>69</v>
      </c>
      <c r="H38" s="3" t="s">
        <v>291</v>
      </c>
      <c r="I38" s="4">
        <v>0.404</v>
      </c>
      <c r="J38" s="4">
        <v>0.274</v>
      </c>
      <c r="K38" s="4">
        <v>0.7</v>
      </c>
      <c r="L38" s="4">
        <v>0.053</v>
      </c>
      <c r="M38" s="4">
        <v>0.964</v>
      </c>
      <c r="N38" s="4">
        <v>0.0</v>
      </c>
      <c r="O38" s="4">
        <v>0.277</v>
      </c>
      <c r="P38" s="4">
        <v>0.384</v>
      </c>
      <c r="Q38" s="4">
        <v>84.9</v>
      </c>
      <c r="R38" s="4">
        <v>4.0</v>
      </c>
      <c r="S38" s="4">
        <v>1.0</v>
      </c>
      <c r="T38" s="3" t="s">
        <v>34</v>
      </c>
      <c r="U38" s="3" t="s">
        <v>35</v>
      </c>
      <c r="V38" s="7" t="s">
        <v>45</v>
      </c>
    </row>
    <row r="39">
      <c r="A39" s="3" t="s">
        <v>295</v>
      </c>
      <c r="B39" s="3" t="s">
        <v>296</v>
      </c>
      <c r="C39" s="4">
        <v>1987.0</v>
      </c>
      <c r="D39" s="4">
        <v>0.0</v>
      </c>
      <c r="E39" s="4">
        <v>247240.0</v>
      </c>
      <c r="F39" s="3" t="s">
        <v>289</v>
      </c>
      <c r="G39" s="3" t="s">
        <v>297</v>
      </c>
      <c r="H39" s="3" t="s">
        <v>298</v>
      </c>
      <c r="I39" s="4">
        <v>0.615</v>
      </c>
      <c r="J39" s="4">
        <v>0.311</v>
      </c>
      <c r="K39" s="4">
        <v>0.66</v>
      </c>
      <c r="L39" s="4">
        <v>0.026</v>
      </c>
      <c r="M39" s="4">
        <v>0.927</v>
      </c>
      <c r="N39" s="4">
        <v>0.001</v>
      </c>
      <c r="O39" s="4">
        <v>0.131</v>
      </c>
      <c r="P39" s="4">
        <v>0.493</v>
      </c>
      <c r="Q39" s="4">
        <v>99.18</v>
      </c>
      <c r="R39" s="4">
        <v>5.0</v>
      </c>
      <c r="S39" s="4">
        <v>0.0</v>
      </c>
      <c r="T39" s="3" t="s">
        <v>34</v>
      </c>
      <c r="U39" s="3" t="s">
        <v>35</v>
      </c>
      <c r="V39" s="7" t="s">
        <v>54</v>
      </c>
    </row>
    <row r="40">
      <c r="A40" s="3" t="s">
        <v>301</v>
      </c>
      <c r="B40" s="3" t="s">
        <v>302</v>
      </c>
      <c r="C40" s="4">
        <v>1957.0</v>
      </c>
      <c r="D40" s="4">
        <v>0.0</v>
      </c>
      <c r="E40" s="4">
        <v>251541.0</v>
      </c>
      <c r="F40" s="3" t="s">
        <v>306</v>
      </c>
      <c r="G40" s="3" t="s">
        <v>308</v>
      </c>
      <c r="H40" s="3" t="s">
        <v>309</v>
      </c>
      <c r="I40" s="4">
        <v>0.523</v>
      </c>
      <c r="J40" s="4">
        <v>0.228</v>
      </c>
      <c r="K40" s="4">
        <v>0.63</v>
      </c>
      <c r="L40" s="4">
        <v>0.034</v>
      </c>
      <c r="M40" s="4">
        <v>0.949</v>
      </c>
      <c r="N40" s="4">
        <v>0.0</v>
      </c>
      <c r="O40" s="4">
        <v>0.074</v>
      </c>
      <c r="P40" s="4">
        <v>0.186</v>
      </c>
      <c r="Q40" s="4">
        <v>124.81</v>
      </c>
      <c r="R40" s="4">
        <v>2.0</v>
      </c>
      <c r="S40" s="4">
        <v>0.0</v>
      </c>
      <c r="T40" s="3" t="s">
        <v>34</v>
      </c>
      <c r="U40" s="3" t="s">
        <v>35</v>
      </c>
      <c r="V40" s="7" t="s">
        <v>58</v>
      </c>
    </row>
    <row r="41">
      <c r="A41" s="3" t="s">
        <v>310</v>
      </c>
      <c r="B41" s="3" t="s">
        <v>311</v>
      </c>
      <c r="C41" s="4">
        <v>2007.0</v>
      </c>
      <c r="D41" s="4">
        <v>0.0</v>
      </c>
      <c r="E41" s="4">
        <v>279053.0</v>
      </c>
      <c r="F41" s="3" t="s">
        <v>312</v>
      </c>
      <c r="G41" s="3" t="s">
        <v>313</v>
      </c>
      <c r="H41" s="3" t="s">
        <v>286</v>
      </c>
      <c r="I41" s="4">
        <v>0.28</v>
      </c>
      <c r="J41" s="4">
        <v>0.05</v>
      </c>
      <c r="K41" s="4">
        <v>0.54</v>
      </c>
      <c r="L41" s="4">
        <v>0.043</v>
      </c>
      <c r="M41" s="4">
        <v>0.957</v>
      </c>
      <c r="N41" s="4">
        <v>0.0</v>
      </c>
      <c r="O41" s="4">
        <v>0.172</v>
      </c>
      <c r="P41" s="4">
        <v>0.223</v>
      </c>
      <c r="Q41" s="4">
        <v>82.71</v>
      </c>
      <c r="R41" s="4">
        <v>2.0</v>
      </c>
      <c r="S41" s="4">
        <v>0.0</v>
      </c>
      <c r="T41" s="3" t="s">
        <v>34</v>
      </c>
      <c r="U41" s="3" t="s">
        <v>35</v>
      </c>
      <c r="V41" s="7" t="s">
        <v>36</v>
      </c>
    </row>
    <row r="42">
      <c r="A42" s="3" t="s">
        <v>319</v>
      </c>
      <c r="B42" s="3" t="s">
        <v>320</v>
      </c>
      <c r="C42" s="4">
        <v>1960.0</v>
      </c>
      <c r="D42" s="4">
        <v>0.0</v>
      </c>
      <c r="E42" s="4">
        <v>180053.0</v>
      </c>
      <c r="F42" s="3" t="s">
        <v>321</v>
      </c>
      <c r="G42" s="3" t="s">
        <v>322</v>
      </c>
      <c r="H42" s="3" t="s">
        <v>325</v>
      </c>
      <c r="I42" s="4">
        <v>0.596</v>
      </c>
      <c r="J42" s="4">
        <v>0.026</v>
      </c>
      <c r="K42" s="4">
        <v>0.44</v>
      </c>
      <c r="L42" s="4">
        <v>0.047</v>
      </c>
      <c r="M42" s="4">
        <v>0.995</v>
      </c>
      <c r="N42" s="4">
        <v>0.128</v>
      </c>
      <c r="O42" s="4">
        <v>0.104</v>
      </c>
      <c r="P42" s="4">
        <v>0.496</v>
      </c>
      <c r="Q42" s="4">
        <v>67.2</v>
      </c>
      <c r="R42" s="4">
        <v>8.0</v>
      </c>
      <c r="S42" s="4">
        <v>1.0</v>
      </c>
      <c r="T42" s="3" t="s">
        <v>34</v>
      </c>
      <c r="U42" s="3" t="s">
        <v>35</v>
      </c>
      <c r="V42" s="7" t="s">
        <v>54</v>
      </c>
    </row>
    <row r="43">
      <c r="A43" s="3" t="s">
        <v>328</v>
      </c>
      <c r="B43" s="3" t="s">
        <v>329</v>
      </c>
      <c r="C43" s="4">
        <v>1971.0</v>
      </c>
      <c r="D43" s="4">
        <v>0.0</v>
      </c>
      <c r="E43" s="4">
        <v>167666.0</v>
      </c>
      <c r="F43" s="3" t="s">
        <v>284</v>
      </c>
      <c r="G43" s="3" t="s">
        <v>285</v>
      </c>
      <c r="H43" s="3" t="s">
        <v>286</v>
      </c>
      <c r="I43" s="4">
        <v>0.473</v>
      </c>
      <c r="J43" s="4">
        <v>0.275</v>
      </c>
      <c r="K43" s="4">
        <v>0.66</v>
      </c>
      <c r="L43" s="4">
        <v>0.047</v>
      </c>
      <c r="M43" s="4">
        <v>0.981</v>
      </c>
      <c r="N43" s="4">
        <v>0.732</v>
      </c>
      <c r="O43" s="4">
        <v>0.137</v>
      </c>
      <c r="P43" s="4">
        <v>0.266</v>
      </c>
      <c r="Q43" s="4">
        <v>135.91</v>
      </c>
      <c r="R43" s="4">
        <v>5.0</v>
      </c>
      <c r="S43" s="4">
        <v>0.0</v>
      </c>
      <c r="T43" s="3" t="s">
        <v>34</v>
      </c>
      <c r="U43" s="3" t="s">
        <v>35</v>
      </c>
      <c r="V43" s="7" t="s">
        <v>36</v>
      </c>
    </row>
    <row r="44">
      <c r="A44" s="3" t="s">
        <v>332</v>
      </c>
      <c r="B44" s="3" t="s">
        <v>334</v>
      </c>
      <c r="C44" s="4">
        <v>2007.0</v>
      </c>
      <c r="D44" s="4">
        <v>0.0</v>
      </c>
      <c r="E44" s="4">
        <v>186093.0</v>
      </c>
      <c r="F44" s="3" t="s">
        <v>336</v>
      </c>
      <c r="G44" s="3" t="s">
        <v>313</v>
      </c>
      <c r="H44" s="3" t="s">
        <v>286</v>
      </c>
      <c r="I44" s="4">
        <v>0.482</v>
      </c>
      <c r="J44" s="4">
        <v>0.137</v>
      </c>
      <c r="K44" s="4">
        <v>0.6</v>
      </c>
      <c r="L44" s="4">
        <v>0.045</v>
      </c>
      <c r="M44" s="4">
        <v>0.952</v>
      </c>
      <c r="N44" s="4">
        <v>0.0</v>
      </c>
      <c r="O44" s="4">
        <v>0.168</v>
      </c>
      <c r="P44" s="4">
        <v>0.416</v>
      </c>
      <c r="Q44" s="4">
        <v>81.72</v>
      </c>
      <c r="R44" s="4">
        <v>0.0</v>
      </c>
      <c r="S44" s="4">
        <v>1.0</v>
      </c>
      <c r="T44" s="3" t="s">
        <v>34</v>
      </c>
      <c r="U44" s="3" t="s">
        <v>35</v>
      </c>
      <c r="V44" s="7" t="s">
        <v>54</v>
      </c>
    </row>
    <row r="45">
      <c r="A45" s="3" t="s">
        <v>339</v>
      </c>
      <c r="B45" s="3" t="s">
        <v>340</v>
      </c>
      <c r="C45" s="4">
        <v>1971.0</v>
      </c>
      <c r="D45" s="4">
        <v>0.0</v>
      </c>
      <c r="E45" s="4">
        <v>202863.0</v>
      </c>
      <c r="F45" s="3" t="s">
        <v>341</v>
      </c>
      <c r="G45" s="3" t="s">
        <v>342</v>
      </c>
      <c r="H45" s="3" t="s">
        <v>286</v>
      </c>
      <c r="I45" s="4">
        <v>0.343</v>
      </c>
      <c r="J45" s="4">
        <v>0.263</v>
      </c>
      <c r="K45" s="4">
        <v>0.66</v>
      </c>
      <c r="L45" s="4">
        <v>0.039</v>
      </c>
      <c r="M45" s="4">
        <v>0.982</v>
      </c>
      <c r="N45" s="4">
        <v>0.125</v>
      </c>
      <c r="O45" s="4">
        <v>0.207</v>
      </c>
      <c r="P45" s="4">
        <v>0.455</v>
      </c>
      <c r="Q45" s="4">
        <v>135.59</v>
      </c>
      <c r="R45" s="4">
        <v>7.0</v>
      </c>
      <c r="S45" s="4">
        <v>1.0</v>
      </c>
      <c r="T45" s="3" t="s">
        <v>34</v>
      </c>
      <c r="U45" s="3" t="s">
        <v>35</v>
      </c>
      <c r="V45" s="7" t="s">
        <v>54</v>
      </c>
    </row>
    <row r="46">
      <c r="A46" s="3" t="s">
        <v>345</v>
      </c>
      <c r="B46" s="3" t="s">
        <v>346</v>
      </c>
      <c r="C46" s="4">
        <v>1995.0</v>
      </c>
      <c r="D46" s="4">
        <v>0.0</v>
      </c>
      <c r="E46" s="4">
        <v>530960.0</v>
      </c>
      <c r="F46" s="3" t="s">
        <v>347</v>
      </c>
      <c r="G46" s="3" t="s">
        <v>348</v>
      </c>
      <c r="H46" s="3" t="s">
        <v>349</v>
      </c>
      <c r="I46" s="4">
        <v>0.528</v>
      </c>
      <c r="J46" s="4">
        <v>0.37</v>
      </c>
      <c r="K46" s="4">
        <v>0.74</v>
      </c>
      <c r="L46" s="4">
        <v>0.137</v>
      </c>
      <c r="M46" s="4">
        <v>0.909</v>
      </c>
      <c r="N46" s="4">
        <v>0.0</v>
      </c>
      <c r="O46" s="4">
        <v>0.139</v>
      </c>
      <c r="P46" s="4">
        <v>0.47</v>
      </c>
      <c r="Q46" s="4">
        <v>99.96</v>
      </c>
      <c r="R46" s="4">
        <v>6.0</v>
      </c>
      <c r="S46" s="4">
        <v>0.0</v>
      </c>
      <c r="T46" s="3" t="s">
        <v>34</v>
      </c>
      <c r="U46" s="3" t="s">
        <v>35</v>
      </c>
      <c r="V46" s="7" t="s">
        <v>54</v>
      </c>
    </row>
    <row r="47">
      <c r="A47" s="3" t="s">
        <v>352</v>
      </c>
      <c r="B47" s="3" t="s">
        <v>353</v>
      </c>
      <c r="C47" s="4">
        <v>1979.0</v>
      </c>
      <c r="D47" s="4">
        <v>0.0</v>
      </c>
      <c r="E47" s="4">
        <v>199000.0</v>
      </c>
      <c r="F47" s="3" t="s">
        <v>327</v>
      </c>
      <c r="G47" s="3" t="s">
        <v>356</v>
      </c>
      <c r="H47" s="3" t="s">
        <v>357</v>
      </c>
      <c r="I47" s="4">
        <v>0.374</v>
      </c>
      <c r="J47" s="4">
        <v>0.423</v>
      </c>
      <c r="K47" s="4">
        <v>0.71</v>
      </c>
      <c r="L47" s="4">
        <v>0.037</v>
      </c>
      <c r="M47" s="4">
        <v>0.965</v>
      </c>
      <c r="N47" s="4">
        <v>0.853</v>
      </c>
      <c r="O47" s="4">
        <v>0.249</v>
      </c>
      <c r="P47" s="4">
        <v>0.477</v>
      </c>
      <c r="Q47" s="4">
        <v>107.58</v>
      </c>
      <c r="R47" s="4">
        <v>9.0</v>
      </c>
      <c r="S47" s="4">
        <v>1.0</v>
      </c>
      <c r="T47" s="3" t="s">
        <v>34</v>
      </c>
      <c r="U47" s="3" t="s">
        <v>35</v>
      </c>
      <c r="V47" s="7" t="s">
        <v>54</v>
      </c>
    </row>
    <row r="48">
      <c r="A48" s="3" t="s">
        <v>359</v>
      </c>
      <c r="B48" s="3" t="s">
        <v>360</v>
      </c>
      <c r="C48" s="4">
        <v>1995.0</v>
      </c>
      <c r="D48" s="4">
        <v>0.0</v>
      </c>
      <c r="E48" s="4">
        <v>184186.0</v>
      </c>
      <c r="F48" s="3" t="s">
        <v>361</v>
      </c>
      <c r="G48" s="3" t="s">
        <v>348</v>
      </c>
      <c r="H48" s="3" t="s">
        <v>349</v>
      </c>
      <c r="I48" s="4">
        <v>0.275</v>
      </c>
      <c r="J48" s="4">
        <v>0.205</v>
      </c>
      <c r="K48" s="4">
        <v>0.68</v>
      </c>
      <c r="L48" s="4">
        <v>0.052</v>
      </c>
      <c r="M48" s="4">
        <v>0.957</v>
      </c>
      <c r="N48" s="4">
        <v>0.0</v>
      </c>
      <c r="O48" s="4">
        <v>0.071</v>
      </c>
      <c r="P48" s="4">
        <v>0.251</v>
      </c>
      <c r="Q48" s="4">
        <v>177.85</v>
      </c>
      <c r="R48" s="4">
        <v>7.0</v>
      </c>
      <c r="S48" s="4">
        <v>1.0</v>
      </c>
      <c r="T48" s="3" t="s">
        <v>34</v>
      </c>
      <c r="U48" s="3" t="s">
        <v>35</v>
      </c>
      <c r="V48" s="7" t="s">
        <v>36</v>
      </c>
    </row>
    <row r="49">
      <c r="A49" s="3" t="s">
        <v>366</v>
      </c>
      <c r="B49" s="3" t="s">
        <v>367</v>
      </c>
      <c r="C49" s="4">
        <v>1971.0</v>
      </c>
      <c r="D49" s="4">
        <v>0.0</v>
      </c>
      <c r="E49" s="4">
        <v>232333.0</v>
      </c>
      <c r="F49" s="3" t="s">
        <v>368</v>
      </c>
      <c r="G49" s="3" t="s">
        <v>369</v>
      </c>
      <c r="H49" s="3" t="s">
        <v>286</v>
      </c>
      <c r="I49" s="4">
        <v>0.306</v>
      </c>
      <c r="J49" s="4">
        <v>0.137</v>
      </c>
      <c r="K49" s="4">
        <v>0.68</v>
      </c>
      <c r="L49" s="4">
        <v>0.042</v>
      </c>
      <c r="M49" s="4">
        <v>0.982</v>
      </c>
      <c r="N49" s="4">
        <v>0.0</v>
      </c>
      <c r="O49" s="4">
        <v>0.11</v>
      </c>
      <c r="P49" s="4">
        <v>0.234</v>
      </c>
      <c r="Q49" s="4">
        <v>71.99</v>
      </c>
      <c r="R49" s="4">
        <v>2.0</v>
      </c>
      <c r="S49" s="4">
        <v>0.0</v>
      </c>
      <c r="T49" s="3" t="s">
        <v>34</v>
      </c>
      <c r="U49" s="3" t="s">
        <v>35</v>
      </c>
      <c r="V49" s="7" t="s">
        <v>36</v>
      </c>
    </row>
    <row r="50">
      <c r="A50" s="3" t="s">
        <v>374</v>
      </c>
      <c r="B50" s="3" t="s">
        <v>375</v>
      </c>
      <c r="C50" s="4">
        <v>1979.0</v>
      </c>
      <c r="D50" s="4">
        <v>0.0</v>
      </c>
      <c r="E50" s="4">
        <v>183447.0</v>
      </c>
      <c r="F50" s="3" t="s">
        <v>327</v>
      </c>
      <c r="G50" s="3" t="s">
        <v>356</v>
      </c>
      <c r="H50" s="3" t="s">
        <v>357</v>
      </c>
      <c r="I50" s="4">
        <v>0.351</v>
      </c>
      <c r="J50" s="4">
        <v>0.334</v>
      </c>
      <c r="K50" s="4">
        <v>0.71</v>
      </c>
      <c r="L50" s="4">
        <v>0.032</v>
      </c>
      <c r="M50" s="4">
        <v>0.941</v>
      </c>
      <c r="N50" s="4">
        <v>0.016</v>
      </c>
      <c r="O50" s="4">
        <v>0.132</v>
      </c>
      <c r="P50" s="4">
        <v>0.42</v>
      </c>
      <c r="Q50" s="4">
        <v>78.52</v>
      </c>
      <c r="R50" s="4">
        <v>10.0</v>
      </c>
      <c r="S50" s="4">
        <v>0.0</v>
      </c>
      <c r="T50" s="3" t="s">
        <v>34</v>
      </c>
      <c r="U50" s="3" t="s">
        <v>35</v>
      </c>
      <c r="V50" s="7" t="s">
        <v>54</v>
      </c>
    </row>
    <row r="51">
      <c r="A51" s="3" t="s">
        <v>379</v>
      </c>
      <c r="B51" s="3" t="s">
        <v>380</v>
      </c>
      <c r="C51" s="4">
        <v>1995.0</v>
      </c>
      <c r="D51" s="4">
        <v>0.0</v>
      </c>
      <c r="E51" s="4">
        <v>362493.0</v>
      </c>
      <c r="F51" s="3" t="s">
        <v>368</v>
      </c>
      <c r="G51" s="3" t="s">
        <v>348</v>
      </c>
      <c r="H51" s="3" t="s">
        <v>349</v>
      </c>
      <c r="I51" s="4">
        <v>0.482</v>
      </c>
      <c r="J51" s="4">
        <v>0.236</v>
      </c>
      <c r="K51" s="4">
        <v>0.7</v>
      </c>
      <c r="L51" s="4">
        <v>0.07</v>
      </c>
      <c r="M51" s="4">
        <v>0.966</v>
      </c>
      <c r="N51" s="4">
        <v>0.0</v>
      </c>
      <c r="O51" s="4">
        <v>0.167</v>
      </c>
      <c r="P51" s="4">
        <v>0.435</v>
      </c>
      <c r="Q51" s="4">
        <v>86.98</v>
      </c>
      <c r="R51" s="4">
        <v>9.0</v>
      </c>
      <c r="S51" s="4">
        <v>1.0</v>
      </c>
      <c r="T51" s="3" t="s">
        <v>34</v>
      </c>
      <c r="U51" s="3" t="s">
        <v>35</v>
      </c>
      <c r="V51" s="7" t="s">
        <v>54</v>
      </c>
    </row>
    <row r="52">
      <c r="A52" s="3" t="s">
        <v>385</v>
      </c>
      <c r="B52" s="3" t="s">
        <v>386</v>
      </c>
      <c r="C52" s="4">
        <v>1965.0</v>
      </c>
      <c r="D52" s="4">
        <v>0.0</v>
      </c>
      <c r="E52" s="4">
        <v>186826.0</v>
      </c>
      <c r="F52" s="3" t="s">
        <v>389</v>
      </c>
      <c r="G52" s="3" t="s">
        <v>390</v>
      </c>
      <c r="H52" s="3" t="s">
        <v>286</v>
      </c>
      <c r="I52" s="4">
        <v>0.354</v>
      </c>
      <c r="J52" s="4">
        <v>0.221</v>
      </c>
      <c r="K52" s="4">
        <v>0.57</v>
      </c>
      <c r="L52" s="4">
        <v>0.04</v>
      </c>
      <c r="M52" s="4">
        <v>0.994</v>
      </c>
      <c r="N52" s="4">
        <v>0.592</v>
      </c>
      <c r="O52" s="4">
        <v>0.129</v>
      </c>
      <c r="P52" s="4">
        <v>0.303</v>
      </c>
      <c r="Q52" s="4">
        <v>80.11</v>
      </c>
      <c r="R52" s="4">
        <v>4.0</v>
      </c>
      <c r="S52" s="4">
        <v>0.0</v>
      </c>
      <c r="T52" s="3" t="s">
        <v>34</v>
      </c>
      <c r="U52" s="3" t="s">
        <v>35</v>
      </c>
      <c r="V52" s="7" t="s">
        <v>45</v>
      </c>
    </row>
    <row r="53">
      <c r="A53" s="3" t="s">
        <v>391</v>
      </c>
      <c r="B53" s="3" t="s">
        <v>392</v>
      </c>
      <c r="C53" s="4">
        <v>2007.0</v>
      </c>
      <c r="D53" s="4">
        <v>0.0</v>
      </c>
      <c r="E53" s="4">
        <v>274280.0</v>
      </c>
      <c r="F53" s="3" t="s">
        <v>341</v>
      </c>
      <c r="G53" s="3" t="s">
        <v>313</v>
      </c>
      <c r="H53" s="3" t="s">
        <v>286</v>
      </c>
      <c r="I53" s="4">
        <v>0.255</v>
      </c>
      <c r="J53" s="4">
        <v>0.154</v>
      </c>
      <c r="K53" s="4">
        <v>0.57</v>
      </c>
      <c r="L53" s="4">
        <v>0.043</v>
      </c>
      <c r="M53" s="4">
        <v>0.978</v>
      </c>
      <c r="N53" s="4">
        <v>0.161</v>
      </c>
      <c r="O53" s="4">
        <v>0.162</v>
      </c>
      <c r="P53" s="4">
        <v>0.237</v>
      </c>
      <c r="Q53" s="4">
        <v>71.28</v>
      </c>
      <c r="R53" s="4">
        <v>0.0</v>
      </c>
      <c r="S53" s="4">
        <v>1.0</v>
      </c>
      <c r="T53" s="3" t="s">
        <v>34</v>
      </c>
      <c r="U53" s="3" t="s">
        <v>35</v>
      </c>
      <c r="V53" s="7" t="s">
        <v>36</v>
      </c>
    </row>
    <row r="54">
      <c r="A54" s="3" t="s">
        <v>399</v>
      </c>
      <c r="B54" s="3" t="s">
        <v>400</v>
      </c>
      <c r="C54" s="4">
        <v>1971.0</v>
      </c>
      <c r="D54" s="4">
        <v>0.0</v>
      </c>
      <c r="E54" s="4">
        <v>189457.0</v>
      </c>
      <c r="F54" s="3" t="s">
        <v>401</v>
      </c>
      <c r="G54" s="3" t="s">
        <v>342</v>
      </c>
      <c r="H54" s="3" t="s">
        <v>286</v>
      </c>
      <c r="I54" s="4">
        <v>0.393</v>
      </c>
      <c r="J54" s="4">
        <v>0.25</v>
      </c>
      <c r="K54" s="4">
        <v>0.67</v>
      </c>
      <c r="L54" s="4">
        <v>0.052</v>
      </c>
      <c r="M54" s="4">
        <v>0.979</v>
      </c>
      <c r="N54" s="4">
        <v>0.017</v>
      </c>
      <c r="O54" s="4">
        <v>0.258</v>
      </c>
      <c r="P54" s="4">
        <v>0.464</v>
      </c>
      <c r="Q54" s="4">
        <v>140.81</v>
      </c>
      <c r="R54" s="4">
        <v>6.0</v>
      </c>
      <c r="S54" s="4">
        <v>1.0</v>
      </c>
      <c r="T54" s="3" t="s">
        <v>34</v>
      </c>
      <c r="U54" s="3" t="s">
        <v>35</v>
      </c>
      <c r="V54" s="7" t="s">
        <v>54</v>
      </c>
    </row>
    <row r="55">
      <c r="A55" s="3" t="s">
        <v>405</v>
      </c>
      <c r="B55" s="3" t="s">
        <v>406</v>
      </c>
      <c r="C55" s="4">
        <v>1971.0</v>
      </c>
      <c r="D55" s="4">
        <v>0.0</v>
      </c>
      <c r="E55" s="4">
        <v>194680.0</v>
      </c>
      <c r="F55" s="3" t="s">
        <v>284</v>
      </c>
      <c r="G55" s="3" t="s">
        <v>285</v>
      </c>
      <c r="H55" s="3" t="s">
        <v>286</v>
      </c>
      <c r="I55" s="4">
        <v>0.473</v>
      </c>
      <c r="J55" s="4">
        <v>0.22</v>
      </c>
      <c r="K55" s="4">
        <v>0.64</v>
      </c>
      <c r="L55" s="4">
        <v>0.035</v>
      </c>
      <c r="M55" s="4">
        <v>0.985</v>
      </c>
      <c r="N55" s="4">
        <v>0.347</v>
      </c>
      <c r="O55" s="4">
        <v>0.12</v>
      </c>
      <c r="P55" s="4">
        <v>0.285</v>
      </c>
      <c r="Q55" s="4">
        <v>120.99</v>
      </c>
      <c r="R55" s="4">
        <v>5.0</v>
      </c>
      <c r="S55" s="4">
        <v>0.0</v>
      </c>
      <c r="T55" s="3" t="s">
        <v>34</v>
      </c>
      <c r="U55" s="3" t="s">
        <v>35</v>
      </c>
      <c r="V55" s="7" t="s">
        <v>36</v>
      </c>
    </row>
    <row r="56">
      <c r="A56" s="3" t="s">
        <v>410</v>
      </c>
      <c r="B56" s="3" t="s">
        <v>411</v>
      </c>
      <c r="C56" s="4">
        <v>1984.0</v>
      </c>
      <c r="D56" s="4">
        <v>0.0</v>
      </c>
      <c r="E56" s="4">
        <v>193021.0</v>
      </c>
      <c r="F56" s="3" t="s">
        <v>413</v>
      </c>
      <c r="G56" s="3" t="s">
        <v>414</v>
      </c>
      <c r="H56" s="3" t="s">
        <v>286</v>
      </c>
      <c r="I56" s="4">
        <v>0.411</v>
      </c>
      <c r="J56" s="4">
        <v>0.317</v>
      </c>
      <c r="K56" s="4">
        <v>0.69</v>
      </c>
      <c r="L56" s="4">
        <v>0.035</v>
      </c>
      <c r="M56" s="4">
        <v>0.983</v>
      </c>
      <c r="N56" s="4">
        <v>0.879</v>
      </c>
      <c r="O56" s="4">
        <v>0.387</v>
      </c>
      <c r="P56" s="4">
        <v>0.324</v>
      </c>
      <c r="Q56" s="4">
        <v>124.94</v>
      </c>
      <c r="R56" s="4">
        <v>3.0</v>
      </c>
      <c r="S56" s="4">
        <v>1.0</v>
      </c>
      <c r="T56" s="3" t="s">
        <v>34</v>
      </c>
      <c r="U56" s="3" t="s">
        <v>35</v>
      </c>
      <c r="V56" s="7" t="s">
        <v>45</v>
      </c>
    </row>
    <row r="57">
      <c r="A57" s="3" t="s">
        <v>416</v>
      </c>
      <c r="B57" s="3" t="s">
        <v>417</v>
      </c>
      <c r="C57" s="4">
        <v>1965.0</v>
      </c>
      <c r="D57" s="4">
        <v>0.0</v>
      </c>
      <c r="E57" s="4">
        <v>211266.0</v>
      </c>
      <c r="F57" s="3" t="s">
        <v>401</v>
      </c>
      <c r="G57" s="3" t="s">
        <v>390</v>
      </c>
      <c r="H57" s="3" t="s">
        <v>286</v>
      </c>
      <c r="I57" s="4">
        <v>0.152</v>
      </c>
      <c r="J57" s="4">
        <v>0.062</v>
      </c>
      <c r="K57" s="4">
        <v>0.53</v>
      </c>
      <c r="L57" s="4">
        <v>0.038</v>
      </c>
      <c r="M57" s="4">
        <v>0.994</v>
      </c>
      <c r="N57" s="4">
        <v>0.971</v>
      </c>
      <c r="O57" s="4">
        <v>0.232</v>
      </c>
      <c r="P57" s="4">
        <v>0.216</v>
      </c>
      <c r="Q57" s="4">
        <v>70.35</v>
      </c>
      <c r="R57" s="4">
        <v>2.0</v>
      </c>
      <c r="S57" s="4">
        <v>1.0</v>
      </c>
      <c r="T57" s="3" t="s">
        <v>34</v>
      </c>
      <c r="U57" s="3" t="s">
        <v>35</v>
      </c>
      <c r="V57" s="7" t="s">
        <v>36</v>
      </c>
    </row>
    <row r="58">
      <c r="A58" s="3" t="s">
        <v>422</v>
      </c>
      <c r="B58" s="3" t="s">
        <v>423</v>
      </c>
      <c r="C58" s="4">
        <v>2021.0</v>
      </c>
      <c r="D58" s="4">
        <v>0.0</v>
      </c>
      <c r="E58" s="4">
        <v>215489.0</v>
      </c>
      <c r="F58" s="3" t="s">
        <v>424</v>
      </c>
      <c r="G58" s="3" t="s">
        <v>425</v>
      </c>
      <c r="H58" s="3" t="s">
        <v>423</v>
      </c>
      <c r="I58" s="4">
        <v>0.459</v>
      </c>
      <c r="J58" s="4">
        <v>0.532</v>
      </c>
      <c r="K58" s="4">
        <v>0.79</v>
      </c>
      <c r="L58" s="4">
        <v>0.126</v>
      </c>
      <c r="M58" s="4">
        <v>0.002</v>
      </c>
      <c r="N58" s="4">
        <v>0.0</v>
      </c>
      <c r="O58" s="4">
        <v>0.151</v>
      </c>
      <c r="P58" s="4">
        <v>0.415</v>
      </c>
      <c r="Q58" s="4">
        <v>114.0</v>
      </c>
      <c r="R58" s="4">
        <v>2.0</v>
      </c>
      <c r="S58" s="4">
        <v>1.0</v>
      </c>
      <c r="T58" s="3" t="s">
        <v>34</v>
      </c>
      <c r="U58" s="3" t="s">
        <v>35</v>
      </c>
      <c r="V58" s="7" t="s">
        <v>54</v>
      </c>
    </row>
    <row r="59">
      <c r="A59" s="3" t="s">
        <v>430</v>
      </c>
      <c r="B59" s="3" t="s">
        <v>432</v>
      </c>
      <c r="C59" s="4">
        <v>1971.0</v>
      </c>
      <c r="D59" s="4">
        <v>0.0</v>
      </c>
      <c r="E59" s="4">
        <v>210293.0</v>
      </c>
      <c r="F59" s="3" t="s">
        <v>284</v>
      </c>
      <c r="G59" s="3" t="s">
        <v>433</v>
      </c>
      <c r="H59" s="3" t="s">
        <v>286</v>
      </c>
      <c r="I59" s="4">
        <v>0.454</v>
      </c>
      <c r="J59" s="4">
        <v>0.124</v>
      </c>
      <c r="K59" s="4">
        <v>0.68</v>
      </c>
      <c r="L59" s="4">
        <v>0.089</v>
      </c>
      <c r="M59" s="4">
        <v>0.993</v>
      </c>
      <c r="N59" s="4">
        <v>0.0</v>
      </c>
      <c r="O59" s="4">
        <v>0.096</v>
      </c>
      <c r="P59" s="4">
        <v>0.267</v>
      </c>
      <c r="Q59" s="4">
        <v>87.02</v>
      </c>
      <c r="R59" s="4">
        <v>2.0</v>
      </c>
      <c r="S59" s="4">
        <v>0.0</v>
      </c>
      <c r="T59" s="3" t="s">
        <v>34</v>
      </c>
      <c r="U59" s="3" t="s">
        <v>35</v>
      </c>
      <c r="V59" s="7" t="s">
        <v>36</v>
      </c>
    </row>
    <row r="60">
      <c r="A60" s="3" t="s">
        <v>434</v>
      </c>
      <c r="B60" s="3" t="s">
        <v>436</v>
      </c>
      <c r="C60" s="4">
        <v>1984.0</v>
      </c>
      <c r="D60" s="4">
        <v>0.0</v>
      </c>
      <c r="E60" s="4">
        <v>212485.0</v>
      </c>
      <c r="F60" s="3" t="s">
        <v>413</v>
      </c>
      <c r="G60" s="3" t="s">
        <v>414</v>
      </c>
      <c r="H60" s="3" t="s">
        <v>286</v>
      </c>
      <c r="I60" s="4">
        <v>0.39</v>
      </c>
      <c r="J60" s="4">
        <v>0.194</v>
      </c>
      <c r="K60" s="4">
        <v>0.67</v>
      </c>
      <c r="L60" s="4">
        <v>0.041</v>
      </c>
      <c r="M60" s="4">
        <v>0.994</v>
      </c>
      <c r="N60" s="4">
        <v>0.66</v>
      </c>
      <c r="O60" s="4">
        <v>0.226</v>
      </c>
      <c r="P60" s="4">
        <v>0.376</v>
      </c>
      <c r="Q60" s="4">
        <v>74.25</v>
      </c>
      <c r="R60" s="4">
        <v>8.0</v>
      </c>
      <c r="S60" s="4">
        <v>1.0</v>
      </c>
      <c r="T60" s="3" t="s">
        <v>34</v>
      </c>
      <c r="U60" s="3" t="s">
        <v>35</v>
      </c>
      <c r="V60" s="7" t="s">
        <v>45</v>
      </c>
    </row>
    <row r="61">
      <c r="A61" s="3" t="s">
        <v>438</v>
      </c>
      <c r="B61" s="3" t="s">
        <v>439</v>
      </c>
      <c r="C61" s="4">
        <v>2007.0</v>
      </c>
      <c r="D61" s="4">
        <v>0.0</v>
      </c>
      <c r="E61" s="4">
        <v>202266.0</v>
      </c>
      <c r="F61" s="3" t="s">
        <v>312</v>
      </c>
      <c r="G61" s="3" t="s">
        <v>313</v>
      </c>
      <c r="H61" s="3" t="s">
        <v>286</v>
      </c>
      <c r="I61" s="4">
        <v>0.403</v>
      </c>
      <c r="J61" s="4">
        <v>0.046</v>
      </c>
      <c r="K61" s="4">
        <v>0.55</v>
      </c>
      <c r="L61" s="4">
        <v>0.053</v>
      </c>
      <c r="M61" s="4">
        <v>0.979</v>
      </c>
      <c r="N61" s="4">
        <v>0.0</v>
      </c>
      <c r="O61" s="4">
        <v>0.169</v>
      </c>
      <c r="P61" s="4">
        <v>0.392</v>
      </c>
      <c r="Q61" s="4">
        <v>97.11</v>
      </c>
      <c r="R61" s="4">
        <v>10.0</v>
      </c>
      <c r="S61" s="4">
        <v>1.0</v>
      </c>
      <c r="T61" s="3" t="s">
        <v>34</v>
      </c>
      <c r="U61" s="3" t="s">
        <v>35</v>
      </c>
      <c r="V61" s="7" t="s">
        <v>45</v>
      </c>
    </row>
    <row r="62">
      <c r="A62" s="3" t="s">
        <v>443</v>
      </c>
      <c r="B62" s="3" t="s">
        <v>444</v>
      </c>
      <c r="C62" s="4">
        <v>1960.0</v>
      </c>
      <c r="D62" s="4">
        <v>0.0</v>
      </c>
      <c r="E62" s="4">
        <v>207413.0</v>
      </c>
      <c r="F62" s="3" t="s">
        <v>445</v>
      </c>
      <c r="G62" s="3" t="s">
        <v>322</v>
      </c>
      <c r="H62" s="3" t="s">
        <v>325</v>
      </c>
      <c r="I62" s="4">
        <v>0.349</v>
      </c>
      <c r="J62" s="4">
        <v>0.121</v>
      </c>
      <c r="K62" s="4">
        <v>0.5</v>
      </c>
      <c r="L62" s="4">
        <v>0.069</v>
      </c>
      <c r="M62" s="4">
        <v>0.995</v>
      </c>
      <c r="N62" s="4">
        <v>0.885</v>
      </c>
      <c r="O62" s="4">
        <v>0.104</v>
      </c>
      <c r="P62" s="4">
        <v>0.386</v>
      </c>
      <c r="Q62" s="4">
        <v>89.75</v>
      </c>
      <c r="R62" s="4">
        <v>10.0</v>
      </c>
      <c r="S62" s="4">
        <v>0.0</v>
      </c>
      <c r="T62" s="3" t="s">
        <v>34</v>
      </c>
      <c r="U62" s="3" t="s">
        <v>35</v>
      </c>
      <c r="V62" s="7" t="s">
        <v>45</v>
      </c>
    </row>
    <row r="63">
      <c r="A63" s="3" t="s">
        <v>448</v>
      </c>
      <c r="B63" s="3" t="s">
        <v>449</v>
      </c>
      <c r="C63" s="4">
        <v>2007.0</v>
      </c>
      <c r="D63" s="4">
        <v>0.0</v>
      </c>
      <c r="E63" s="4">
        <v>224906.0</v>
      </c>
      <c r="F63" s="3" t="s">
        <v>450</v>
      </c>
      <c r="G63" s="3" t="s">
        <v>313</v>
      </c>
      <c r="H63" s="3" t="s">
        <v>286</v>
      </c>
      <c r="I63" s="4">
        <v>0.354</v>
      </c>
      <c r="J63" s="4">
        <v>0.081</v>
      </c>
      <c r="K63" s="4">
        <v>0.53</v>
      </c>
      <c r="L63" s="4">
        <v>0.036</v>
      </c>
      <c r="M63" s="4">
        <v>0.968</v>
      </c>
      <c r="N63" s="4">
        <v>0.001</v>
      </c>
      <c r="O63" s="4">
        <v>0.218</v>
      </c>
      <c r="P63" s="4">
        <v>0.225</v>
      </c>
      <c r="Q63" s="4">
        <v>132.38</v>
      </c>
      <c r="R63" s="4">
        <v>0.0</v>
      </c>
      <c r="S63" s="4">
        <v>1.0</v>
      </c>
      <c r="T63" s="3" t="s">
        <v>34</v>
      </c>
      <c r="U63" s="3" t="s">
        <v>35</v>
      </c>
      <c r="V63" s="7" t="s">
        <v>36</v>
      </c>
    </row>
    <row r="64">
      <c r="A64" s="3" t="s">
        <v>451</v>
      </c>
      <c r="B64" s="3" t="s">
        <v>452</v>
      </c>
      <c r="C64" s="4">
        <v>1971.0</v>
      </c>
      <c r="D64" s="4">
        <v>0.0</v>
      </c>
      <c r="E64" s="4">
        <v>210173.0</v>
      </c>
      <c r="F64" s="3" t="s">
        <v>453</v>
      </c>
      <c r="G64" s="3" t="s">
        <v>454</v>
      </c>
      <c r="H64" s="3" t="s">
        <v>286</v>
      </c>
      <c r="I64" s="4">
        <v>0.473</v>
      </c>
      <c r="J64" s="4">
        <v>0.235</v>
      </c>
      <c r="K64" s="4">
        <v>0.71</v>
      </c>
      <c r="L64" s="4">
        <v>0.031</v>
      </c>
      <c r="M64" s="4">
        <v>0.987</v>
      </c>
      <c r="N64" s="4">
        <v>0.003</v>
      </c>
      <c r="O64" s="4">
        <v>0.131</v>
      </c>
      <c r="P64" s="4">
        <v>0.336</v>
      </c>
      <c r="Q64" s="4">
        <v>141.32</v>
      </c>
      <c r="R64" s="4">
        <v>8.0</v>
      </c>
      <c r="S64" s="4">
        <v>1.0</v>
      </c>
      <c r="T64" s="3" t="s">
        <v>34</v>
      </c>
      <c r="U64" s="3" t="s">
        <v>35</v>
      </c>
      <c r="V64" s="7" t="s">
        <v>45</v>
      </c>
    </row>
    <row r="65">
      <c r="A65" s="3" t="s">
        <v>459</v>
      </c>
      <c r="B65" s="3" t="s">
        <v>460</v>
      </c>
      <c r="C65" s="4">
        <v>1971.0</v>
      </c>
      <c r="D65" s="4">
        <v>0.0</v>
      </c>
      <c r="E65" s="4">
        <v>177866.0</v>
      </c>
      <c r="F65" s="3" t="s">
        <v>289</v>
      </c>
      <c r="G65" s="3" t="s">
        <v>69</v>
      </c>
      <c r="H65" s="3" t="s">
        <v>286</v>
      </c>
      <c r="I65" s="4">
        <v>0.313</v>
      </c>
      <c r="J65" s="4">
        <v>0.031</v>
      </c>
      <c r="K65" s="4">
        <v>0.5</v>
      </c>
      <c r="L65" s="4">
        <v>0.043</v>
      </c>
      <c r="M65" s="4">
        <v>0.995</v>
      </c>
      <c r="N65" s="4">
        <v>0.916</v>
      </c>
      <c r="O65" s="4">
        <v>0.125</v>
      </c>
      <c r="P65" s="4">
        <v>0.34</v>
      </c>
      <c r="Q65" s="4">
        <v>81.65</v>
      </c>
      <c r="R65" s="4">
        <v>1.0</v>
      </c>
      <c r="S65" s="4">
        <v>1.0</v>
      </c>
      <c r="T65" s="3" t="s">
        <v>34</v>
      </c>
      <c r="U65" s="3" t="s">
        <v>35</v>
      </c>
      <c r="V65" s="7" t="s">
        <v>45</v>
      </c>
    </row>
    <row r="66">
      <c r="A66" s="3" t="s">
        <v>462</v>
      </c>
      <c r="B66" s="3" t="s">
        <v>464</v>
      </c>
      <c r="C66" s="4">
        <v>1979.0</v>
      </c>
      <c r="D66" s="4">
        <v>0.0</v>
      </c>
      <c r="E66" s="4">
        <v>197893.0</v>
      </c>
      <c r="F66" s="3" t="s">
        <v>194</v>
      </c>
      <c r="G66" s="3" t="s">
        <v>467</v>
      </c>
      <c r="H66" s="3" t="s">
        <v>291</v>
      </c>
      <c r="I66" s="4">
        <v>0.538</v>
      </c>
      <c r="J66" s="4">
        <v>0.237</v>
      </c>
      <c r="K66" s="4">
        <v>0.58</v>
      </c>
      <c r="L66" s="4">
        <v>0.07</v>
      </c>
      <c r="M66" s="4">
        <v>0.983</v>
      </c>
      <c r="N66" s="4">
        <v>0.115</v>
      </c>
      <c r="O66" s="4">
        <v>0.147</v>
      </c>
      <c r="P66" s="4">
        <v>0.406</v>
      </c>
      <c r="Q66" s="4">
        <v>96.76</v>
      </c>
      <c r="R66" s="4">
        <v>7.0</v>
      </c>
      <c r="S66" s="4">
        <v>0.0</v>
      </c>
      <c r="T66" s="3" t="s">
        <v>34</v>
      </c>
      <c r="U66" s="3" t="s">
        <v>35</v>
      </c>
      <c r="V66" s="7" t="s">
        <v>54</v>
      </c>
    </row>
    <row r="67">
      <c r="A67" s="3" t="s">
        <v>469</v>
      </c>
      <c r="B67" s="3" t="s">
        <v>470</v>
      </c>
      <c r="C67" s="4">
        <v>1965.0</v>
      </c>
      <c r="D67" s="4">
        <v>0.0</v>
      </c>
      <c r="E67" s="4">
        <v>201880.0</v>
      </c>
      <c r="F67" s="3" t="s">
        <v>312</v>
      </c>
      <c r="G67" s="3" t="s">
        <v>390</v>
      </c>
      <c r="H67" s="3" t="s">
        <v>286</v>
      </c>
      <c r="I67" s="4">
        <v>0.194</v>
      </c>
      <c r="J67" s="4">
        <v>0.056</v>
      </c>
      <c r="K67" s="4">
        <v>0.55</v>
      </c>
      <c r="L67" s="4">
        <v>0.043</v>
      </c>
      <c r="M67" s="4">
        <v>0.994</v>
      </c>
      <c r="N67" s="4">
        <v>0.934</v>
      </c>
      <c r="O67" s="4">
        <v>0.104</v>
      </c>
      <c r="P67" s="4">
        <v>0.277</v>
      </c>
      <c r="Q67" s="4">
        <v>82.55</v>
      </c>
      <c r="R67" s="4">
        <v>4.0</v>
      </c>
      <c r="S67" s="4">
        <v>0.0</v>
      </c>
      <c r="T67" s="3" t="s">
        <v>34</v>
      </c>
      <c r="U67" s="3" t="s">
        <v>35</v>
      </c>
      <c r="V67" s="7" t="s">
        <v>36</v>
      </c>
    </row>
    <row r="68">
      <c r="A68" s="3" t="s">
        <v>474</v>
      </c>
      <c r="B68" s="3" t="s">
        <v>475</v>
      </c>
      <c r="C68" s="4">
        <v>1985.0</v>
      </c>
      <c r="D68" s="4">
        <v>0.0</v>
      </c>
      <c r="E68" s="4">
        <v>222986.0</v>
      </c>
      <c r="F68" s="3" t="s">
        <v>306</v>
      </c>
      <c r="G68" s="3" t="s">
        <v>476</v>
      </c>
      <c r="H68" s="3" t="s">
        <v>477</v>
      </c>
      <c r="I68" s="4">
        <v>0.385</v>
      </c>
      <c r="J68" s="4">
        <v>0.439</v>
      </c>
      <c r="K68" s="4">
        <v>0.73</v>
      </c>
      <c r="L68" s="4">
        <v>0.038</v>
      </c>
      <c r="M68" s="4">
        <v>0.853</v>
      </c>
      <c r="N68" s="4">
        <v>0.0</v>
      </c>
      <c r="O68" s="4">
        <v>0.105</v>
      </c>
      <c r="P68" s="4">
        <v>0.441</v>
      </c>
      <c r="Q68" s="4">
        <v>110.65</v>
      </c>
      <c r="R68" s="4">
        <v>3.0</v>
      </c>
      <c r="S68" s="4">
        <v>1.0</v>
      </c>
      <c r="T68" s="3" t="s">
        <v>34</v>
      </c>
      <c r="U68" s="3" t="s">
        <v>35</v>
      </c>
      <c r="V68" s="7" t="s">
        <v>54</v>
      </c>
    </row>
    <row r="69">
      <c r="A69" s="3" t="s">
        <v>481</v>
      </c>
      <c r="B69" s="3" t="s">
        <v>482</v>
      </c>
      <c r="C69" s="4">
        <v>2024.0</v>
      </c>
      <c r="D69" s="4">
        <v>0.0</v>
      </c>
      <c r="E69" s="4">
        <v>196359.0</v>
      </c>
      <c r="F69" s="3" t="s">
        <v>347</v>
      </c>
      <c r="G69" s="3" t="s">
        <v>483</v>
      </c>
      <c r="H69" s="3" t="s">
        <v>484</v>
      </c>
      <c r="I69" s="4">
        <v>0.781</v>
      </c>
      <c r="J69" s="4">
        <v>0.428</v>
      </c>
      <c r="K69" s="4">
        <v>0.81</v>
      </c>
      <c r="L69" s="4">
        <v>0.043</v>
      </c>
      <c r="M69" s="4">
        <v>0.222</v>
      </c>
      <c r="N69" s="4">
        <v>0.019</v>
      </c>
      <c r="O69" s="4">
        <v>0.287</v>
      </c>
      <c r="P69" s="4">
        <v>0.498</v>
      </c>
      <c r="Q69" s="4">
        <v>178.09</v>
      </c>
      <c r="R69" s="4">
        <v>5.0</v>
      </c>
      <c r="S69" s="4">
        <v>0.0</v>
      </c>
      <c r="T69" s="3" t="s">
        <v>34</v>
      </c>
      <c r="U69" s="3" t="s">
        <v>35</v>
      </c>
      <c r="V69" s="7" t="s">
        <v>54</v>
      </c>
    </row>
    <row r="70">
      <c r="A70" s="3" t="s">
        <v>486</v>
      </c>
      <c r="B70" s="3" t="s">
        <v>488</v>
      </c>
      <c r="C70" s="4">
        <v>2020.0</v>
      </c>
      <c r="D70" s="4">
        <v>0.0</v>
      </c>
      <c r="E70" s="4">
        <v>341624.0</v>
      </c>
      <c r="F70" s="3" t="s">
        <v>26</v>
      </c>
      <c r="G70" s="3" t="s">
        <v>490</v>
      </c>
      <c r="H70" s="3" t="s">
        <v>488</v>
      </c>
      <c r="I70" s="4">
        <v>0.7</v>
      </c>
      <c r="J70" s="4">
        <v>0.537</v>
      </c>
      <c r="K70" s="4">
        <v>0.81</v>
      </c>
      <c r="L70" s="4">
        <v>0.079</v>
      </c>
      <c r="M70" s="4">
        <v>0.87</v>
      </c>
      <c r="N70" s="4">
        <v>0.0</v>
      </c>
      <c r="O70" s="4">
        <v>0.064</v>
      </c>
      <c r="P70" s="4">
        <v>0.304</v>
      </c>
      <c r="Q70" s="4">
        <v>109.97</v>
      </c>
      <c r="R70" s="4">
        <v>9.0</v>
      </c>
      <c r="S70" s="4">
        <v>0.0</v>
      </c>
      <c r="T70" s="3" t="s">
        <v>34</v>
      </c>
      <c r="U70" s="3" t="s">
        <v>35</v>
      </c>
      <c r="V70" s="7" t="s">
        <v>45</v>
      </c>
    </row>
    <row r="71">
      <c r="A71" s="3" t="s">
        <v>493</v>
      </c>
      <c r="B71" s="3" t="s">
        <v>494</v>
      </c>
      <c r="C71" s="4">
        <v>2022.0</v>
      </c>
      <c r="D71" s="4">
        <v>0.0</v>
      </c>
      <c r="E71" s="4">
        <v>235156.0</v>
      </c>
      <c r="F71" s="3" t="s">
        <v>413</v>
      </c>
      <c r="G71" s="3" t="s">
        <v>495</v>
      </c>
      <c r="H71" s="3" t="s">
        <v>497</v>
      </c>
      <c r="I71" s="4">
        <v>0.54</v>
      </c>
      <c r="J71" s="4">
        <v>0.568</v>
      </c>
      <c r="K71" s="4">
        <v>0.79</v>
      </c>
      <c r="L71" s="4">
        <v>0.03</v>
      </c>
      <c r="M71" s="4">
        <v>0.224</v>
      </c>
      <c r="N71" s="4">
        <v>0.0</v>
      </c>
      <c r="O71" s="4">
        <v>0.154</v>
      </c>
      <c r="P71" s="4">
        <v>0.466</v>
      </c>
      <c r="Q71" s="4">
        <v>159.86</v>
      </c>
      <c r="R71" s="4">
        <v>2.0</v>
      </c>
      <c r="S71" s="4">
        <v>1.0</v>
      </c>
      <c r="T71" s="3" t="s">
        <v>34</v>
      </c>
      <c r="U71" s="3" t="s">
        <v>35</v>
      </c>
      <c r="V71" s="7" t="s">
        <v>54</v>
      </c>
    </row>
    <row r="72">
      <c r="A72" s="3" t="s">
        <v>499</v>
      </c>
      <c r="B72" s="3" t="s">
        <v>500</v>
      </c>
      <c r="C72" s="4">
        <v>2024.0</v>
      </c>
      <c r="D72" s="4">
        <v>0.0</v>
      </c>
      <c r="E72" s="4">
        <v>211099.0</v>
      </c>
      <c r="F72" s="3" t="s">
        <v>312</v>
      </c>
      <c r="G72" s="3" t="s">
        <v>483</v>
      </c>
      <c r="H72" s="3" t="s">
        <v>501</v>
      </c>
      <c r="I72" s="4">
        <v>0.728</v>
      </c>
      <c r="J72" s="4">
        <v>0.633</v>
      </c>
      <c r="K72" s="4">
        <v>0.83</v>
      </c>
      <c r="L72" s="4">
        <v>0.036</v>
      </c>
      <c r="M72" s="4">
        <v>0.053</v>
      </c>
      <c r="N72" s="4">
        <v>0.008</v>
      </c>
      <c r="O72" s="4">
        <v>0.314</v>
      </c>
      <c r="P72" s="4">
        <v>0.297</v>
      </c>
      <c r="Q72" s="4">
        <v>162.05</v>
      </c>
      <c r="R72" s="4">
        <v>1.0</v>
      </c>
      <c r="S72" s="4">
        <v>1.0</v>
      </c>
      <c r="T72" s="3" t="s">
        <v>34</v>
      </c>
      <c r="U72" s="3" t="s">
        <v>35</v>
      </c>
      <c r="V72" s="7" t="s">
        <v>36</v>
      </c>
    </row>
    <row r="73">
      <c r="A73" s="3" t="s">
        <v>504</v>
      </c>
      <c r="B73" s="3" t="s">
        <v>505</v>
      </c>
      <c r="C73" s="4">
        <v>2022.0</v>
      </c>
      <c r="D73" s="4">
        <v>0.0</v>
      </c>
      <c r="E73" s="4">
        <v>193434.0</v>
      </c>
      <c r="F73" s="3" t="s">
        <v>312</v>
      </c>
      <c r="G73" s="3" t="s">
        <v>507</v>
      </c>
      <c r="H73" s="3" t="s">
        <v>508</v>
      </c>
      <c r="I73" s="4">
        <v>0.671</v>
      </c>
      <c r="J73" s="4">
        <v>0.48</v>
      </c>
      <c r="K73" s="4">
        <v>0.8</v>
      </c>
      <c r="L73" s="4">
        <v>0.031</v>
      </c>
      <c r="M73" s="4">
        <v>0.378</v>
      </c>
      <c r="N73" s="4">
        <v>0.0</v>
      </c>
      <c r="O73" s="4">
        <v>0.094</v>
      </c>
      <c r="P73" s="4">
        <v>0.348</v>
      </c>
      <c r="Q73" s="4">
        <v>96.07</v>
      </c>
      <c r="R73" s="4">
        <v>5.0</v>
      </c>
      <c r="S73" s="4">
        <v>1.0</v>
      </c>
      <c r="T73" s="3" t="s">
        <v>34</v>
      </c>
      <c r="U73" s="3" t="s">
        <v>35</v>
      </c>
      <c r="V73" s="7" t="s">
        <v>45</v>
      </c>
    </row>
    <row r="74">
      <c r="A74" s="3" t="s">
        <v>510</v>
      </c>
      <c r="B74" s="3" t="s">
        <v>512</v>
      </c>
      <c r="C74" s="4">
        <v>2019.0</v>
      </c>
      <c r="D74" s="4">
        <v>0.0</v>
      </c>
      <c r="E74" s="4">
        <v>222806.0</v>
      </c>
      <c r="F74" s="3" t="s">
        <v>413</v>
      </c>
      <c r="G74" s="3" t="s">
        <v>513</v>
      </c>
      <c r="H74" s="3" t="s">
        <v>514</v>
      </c>
      <c r="I74" s="4">
        <v>0.352</v>
      </c>
      <c r="J74" s="4">
        <v>0.548</v>
      </c>
      <c r="K74" s="4">
        <v>0.83</v>
      </c>
      <c r="L74" s="4">
        <v>0.031</v>
      </c>
      <c r="M74" s="4">
        <v>0.702</v>
      </c>
      <c r="N74" s="4">
        <v>0.0</v>
      </c>
      <c r="O74" s="4">
        <v>0.314</v>
      </c>
      <c r="P74" s="4">
        <v>0.353</v>
      </c>
      <c r="Q74" s="4">
        <v>124.08</v>
      </c>
      <c r="R74" s="4">
        <v>7.0</v>
      </c>
      <c r="S74" s="4">
        <v>1.0</v>
      </c>
      <c r="T74" s="3" t="s">
        <v>34</v>
      </c>
      <c r="U74" s="3" t="s">
        <v>35</v>
      </c>
      <c r="V74" s="7" t="s">
        <v>45</v>
      </c>
    </row>
    <row r="75">
      <c r="A75" s="3" t="s">
        <v>516</v>
      </c>
      <c r="B75" s="3" t="s">
        <v>517</v>
      </c>
      <c r="C75" s="4">
        <v>2018.0</v>
      </c>
      <c r="D75" s="4">
        <v>0.0</v>
      </c>
      <c r="E75" s="4">
        <v>378560.0</v>
      </c>
      <c r="F75" s="3" t="s">
        <v>306</v>
      </c>
      <c r="G75" s="3" t="s">
        <v>518</v>
      </c>
      <c r="H75" s="3" t="s">
        <v>519</v>
      </c>
      <c r="I75" s="4">
        <v>0.277</v>
      </c>
      <c r="J75" s="4">
        <v>0.142</v>
      </c>
      <c r="K75" s="4">
        <v>0.67</v>
      </c>
      <c r="L75" s="4">
        <v>0.036</v>
      </c>
      <c r="M75" s="4">
        <v>0.901</v>
      </c>
      <c r="N75" s="4">
        <v>0.0</v>
      </c>
      <c r="O75" s="4">
        <v>0.127</v>
      </c>
      <c r="P75" s="4">
        <v>0.227</v>
      </c>
      <c r="Q75" s="4">
        <v>123.23</v>
      </c>
      <c r="R75" s="4">
        <v>10.0</v>
      </c>
      <c r="S75" s="4">
        <v>1.0</v>
      </c>
      <c r="T75" s="3" t="s">
        <v>34</v>
      </c>
      <c r="U75" s="3" t="s">
        <v>35</v>
      </c>
      <c r="V75" s="7" t="s">
        <v>36</v>
      </c>
    </row>
    <row r="76">
      <c r="A76" s="3" t="s">
        <v>520</v>
      </c>
      <c r="B76" s="3" t="s">
        <v>521</v>
      </c>
      <c r="C76" s="4">
        <v>2022.0</v>
      </c>
      <c r="D76" s="4">
        <v>0.0</v>
      </c>
      <c r="E76" s="4">
        <v>233076.0</v>
      </c>
      <c r="F76" s="3" t="s">
        <v>413</v>
      </c>
      <c r="G76" s="3" t="s">
        <v>507</v>
      </c>
      <c r="H76" s="3" t="s">
        <v>523</v>
      </c>
      <c r="I76" s="4">
        <v>0.756</v>
      </c>
      <c r="J76" s="4">
        <v>0.44</v>
      </c>
      <c r="K76" s="4">
        <v>0.78</v>
      </c>
      <c r="L76" s="4">
        <v>0.031</v>
      </c>
      <c r="M76" s="4">
        <v>0.414</v>
      </c>
      <c r="N76" s="4">
        <v>0.0</v>
      </c>
      <c r="O76" s="4">
        <v>0.072</v>
      </c>
      <c r="P76" s="4">
        <v>0.388</v>
      </c>
      <c r="Q76" s="4">
        <v>104.01</v>
      </c>
      <c r="R76" s="4">
        <v>1.0</v>
      </c>
      <c r="S76" s="4">
        <v>0.0</v>
      </c>
      <c r="T76" s="3" t="s">
        <v>34</v>
      </c>
      <c r="U76" s="3" t="s">
        <v>35</v>
      </c>
      <c r="V76" s="7" t="s">
        <v>45</v>
      </c>
    </row>
    <row r="77">
      <c r="A77" s="3" t="s">
        <v>527</v>
      </c>
      <c r="B77" s="3" t="s">
        <v>528</v>
      </c>
      <c r="C77" s="4">
        <v>2020.0</v>
      </c>
      <c r="D77" s="4">
        <v>0.0</v>
      </c>
      <c r="E77" s="4">
        <v>227328.0</v>
      </c>
      <c r="F77" s="3" t="s">
        <v>26</v>
      </c>
      <c r="G77" s="3" t="s">
        <v>529</v>
      </c>
      <c r="H77" s="3" t="s">
        <v>530</v>
      </c>
      <c r="I77" s="4">
        <v>0.48</v>
      </c>
      <c r="J77" s="4">
        <v>0.314</v>
      </c>
      <c r="K77" s="4">
        <v>0.78</v>
      </c>
      <c r="L77" s="4">
        <v>0.03</v>
      </c>
      <c r="M77" s="4">
        <v>0.908</v>
      </c>
      <c r="N77" s="4">
        <v>0.0</v>
      </c>
      <c r="O77" s="4">
        <v>0.1</v>
      </c>
      <c r="P77" s="4">
        <v>0.409</v>
      </c>
      <c r="Q77" s="4">
        <v>135.98</v>
      </c>
      <c r="R77" s="4">
        <v>2.0</v>
      </c>
      <c r="S77" s="4">
        <v>1.0</v>
      </c>
      <c r="T77" s="3" t="s">
        <v>34</v>
      </c>
      <c r="U77" s="3" t="s">
        <v>35</v>
      </c>
      <c r="V77" s="7" t="s">
        <v>54</v>
      </c>
    </row>
    <row r="78">
      <c r="A78" s="3" t="s">
        <v>535</v>
      </c>
      <c r="B78" s="3" t="s">
        <v>536</v>
      </c>
      <c r="C78" s="4">
        <v>1996.0</v>
      </c>
      <c r="D78" s="4">
        <v>0.0</v>
      </c>
      <c r="E78" s="4">
        <v>259390.0</v>
      </c>
      <c r="F78" s="3" t="s">
        <v>413</v>
      </c>
      <c r="G78" s="3" t="s">
        <v>538</v>
      </c>
      <c r="H78" s="3" t="s">
        <v>539</v>
      </c>
      <c r="I78" s="4">
        <v>0.512</v>
      </c>
      <c r="J78" s="4">
        <v>0.635</v>
      </c>
      <c r="K78" s="4">
        <v>0.8</v>
      </c>
      <c r="L78" s="4">
        <v>0.051</v>
      </c>
      <c r="M78" s="4">
        <v>0.275</v>
      </c>
      <c r="N78" s="4">
        <v>0.0</v>
      </c>
      <c r="O78" s="4">
        <v>0.193</v>
      </c>
      <c r="P78" s="4">
        <v>0.322</v>
      </c>
      <c r="Q78" s="4">
        <v>116.92</v>
      </c>
      <c r="R78" s="4">
        <v>7.0</v>
      </c>
      <c r="S78" s="4">
        <v>1.0</v>
      </c>
      <c r="T78" s="3" t="s">
        <v>34</v>
      </c>
      <c r="U78" s="3" t="s">
        <v>35</v>
      </c>
      <c r="V78" s="7" t="s">
        <v>45</v>
      </c>
    </row>
    <row r="79">
      <c r="A79" s="3" t="s">
        <v>541</v>
      </c>
      <c r="B79" s="3" t="s">
        <v>543</v>
      </c>
      <c r="C79" s="4">
        <v>2021.0</v>
      </c>
      <c r="D79" s="4">
        <v>0.0</v>
      </c>
      <c r="E79" s="4">
        <v>336967.0</v>
      </c>
      <c r="F79" s="3" t="s">
        <v>424</v>
      </c>
      <c r="G79" s="3" t="s">
        <v>544</v>
      </c>
      <c r="H79" s="3" t="s">
        <v>545</v>
      </c>
      <c r="I79" s="4">
        <v>0.453</v>
      </c>
      <c r="J79" s="4">
        <v>0.331</v>
      </c>
      <c r="K79" s="4">
        <v>0.81</v>
      </c>
      <c r="L79" s="4">
        <v>0.033</v>
      </c>
      <c r="M79" s="4">
        <v>0.902</v>
      </c>
      <c r="N79" s="4">
        <v>0.0</v>
      </c>
      <c r="O79" s="4">
        <v>0.272</v>
      </c>
      <c r="P79" s="4">
        <v>0.29</v>
      </c>
      <c r="Q79" s="4">
        <v>129.91</v>
      </c>
      <c r="R79" s="4">
        <v>11.0</v>
      </c>
      <c r="S79" s="4">
        <v>1.0</v>
      </c>
      <c r="T79" s="3" t="s">
        <v>34</v>
      </c>
      <c r="U79" s="3" t="s">
        <v>35</v>
      </c>
      <c r="V79" s="7" t="s">
        <v>36</v>
      </c>
    </row>
    <row r="80">
      <c r="A80" s="3" t="s">
        <v>546</v>
      </c>
      <c r="B80" s="3" t="s">
        <v>547</v>
      </c>
      <c r="C80" s="4">
        <v>2022.0</v>
      </c>
      <c r="D80" s="4">
        <v>0.0</v>
      </c>
      <c r="E80" s="4">
        <v>245625.0</v>
      </c>
      <c r="F80" s="3" t="s">
        <v>361</v>
      </c>
      <c r="G80" s="3" t="s">
        <v>507</v>
      </c>
      <c r="H80" s="3" t="s">
        <v>548</v>
      </c>
      <c r="I80" s="4">
        <v>0.559</v>
      </c>
      <c r="J80" s="4">
        <v>0.395</v>
      </c>
      <c r="K80" s="4">
        <v>0.8</v>
      </c>
      <c r="L80" s="4">
        <v>0.032</v>
      </c>
      <c r="M80" s="4">
        <v>0.199</v>
      </c>
      <c r="N80" s="4">
        <v>0.0</v>
      </c>
      <c r="O80" s="4">
        <v>0.462</v>
      </c>
      <c r="P80" s="4">
        <v>0.22</v>
      </c>
      <c r="Q80" s="4">
        <v>96.19</v>
      </c>
      <c r="R80" s="4">
        <v>10.0</v>
      </c>
      <c r="S80" s="4">
        <v>0.0</v>
      </c>
      <c r="T80" s="3" t="s">
        <v>34</v>
      </c>
      <c r="U80" s="3" t="s">
        <v>35</v>
      </c>
      <c r="V80" s="7" t="s">
        <v>36</v>
      </c>
    </row>
    <row r="81">
      <c r="A81" s="3" t="s">
        <v>552</v>
      </c>
      <c r="B81" s="3" t="s">
        <v>553</v>
      </c>
      <c r="C81" s="4">
        <v>2023.0</v>
      </c>
      <c r="D81" s="4">
        <v>0.0</v>
      </c>
      <c r="E81" s="4">
        <v>299952.0</v>
      </c>
      <c r="F81" s="3" t="s">
        <v>312</v>
      </c>
      <c r="G81" s="3" t="s">
        <v>554</v>
      </c>
      <c r="H81" s="3" t="s">
        <v>555</v>
      </c>
      <c r="I81" s="4">
        <v>0.514</v>
      </c>
      <c r="J81" s="4">
        <v>0.961</v>
      </c>
      <c r="K81" s="4">
        <v>0.93</v>
      </c>
      <c r="L81" s="4">
        <v>0.168</v>
      </c>
      <c r="M81" s="4">
        <v>0.121</v>
      </c>
      <c r="N81" s="4">
        <v>0.0</v>
      </c>
      <c r="O81" s="4">
        <v>0.353</v>
      </c>
      <c r="P81" s="4">
        <v>0.392</v>
      </c>
      <c r="Q81" s="4">
        <v>119.93</v>
      </c>
      <c r="R81" s="4">
        <v>7.0</v>
      </c>
      <c r="S81" s="4">
        <v>1.0</v>
      </c>
      <c r="T81" s="3" t="s">
        <v>34</v>
      </c>
      <c r="U81" s="3" t="s">
        <v>35</v>
      </c>
      <c r="V81" s="7" t="s">
        <v>45</v>
      </c>
    </row>
    <row r="82">
      <c r="A82" s="3" t="s">
        <v>558</v>
      </c>
      <c r="B82" s="3" t="s">
        <v>559</v>
      </c>
      <c r="C82" s="4">
        <v>2019.0</v>
      </c>
      <c r="D82" s="4">
        <v>0.0</v>
      </c>
      <c r="E82" s="4">
        <v>341333.0</v>
      </c>
      <c r="F82" s="3" t="s">
        <v>445</v>
      </c>
      <c r="G82" s="3" t="s">
        <v>561</v>
      </c>
      <c r="H82" s="3" t="s">
        <v>563</v>
      </c>
      <c r="I82" s="4">
        <v>0.268</v>
      </c>
      <c r="J82" s="4">
        <v>0.771</v>
      </c>
      <c r="K82" s="4">
        <v>0.81</v>
      </c>
      <c r="L82" s="4">
        <v>0.045</v>
      </c>
      <c r="M82" s="4">
        <v>0.0</v>
      </c>
      <c r="N82" s="4">
        <v>0.0</v>
      </c>
      <c r="O82" s="4">
        <v>0.078</v>
      </c>
      <c r="P82" s="4">
        <v>0.337</v>
      </c>
      <c r="Q82" s="4">
        <v>133.06</v>
      </c>
      <c r="R82" s="4">
        <v>9.0</v>
      </c>
      <c r="S82" s="4">
        <v>0.0</v>
      </c>
      <c r="T82" s="3" t="s">
        <v>34</v>
      </c>
      <c r="U82" s="3" t="s">
        <v>35</v>
      </c>
      <c r="V82" s="7" t="s">
        <v>45</v>
      </c>
    </row>
    <row r="83">
      <c r="A83" s="3" t="s">
        <v>564</v>
      </c>
      <c r="B83" s="3" t="s">
        <v>565</v>
      </c>
      <c r="C83" s="4">
        <v>1946.0</v>
      </c>
      <c r="D83" s="4">
        <v>0.0</v>
      </c>
      <c r="E83" s="4">
        <v>199733.0</v>
      </c>
      <c r="F83" s="3" t="s">
        <v>327</v>
      </c>
      <c r="G83" s="3" t="s">
        <v>568</v>
      </c>
      <c r="H83" s="3" t="s">
        <v>569</v>
      </c>
      <c r="I83" s="4">
        <v>0.351</v>
      </c>
      <c r="J83" s="4">
        <v>0.31</v>
      </c>
      <c r="K83" s="4">
        <v>0.6</v>
      </c>
      <c r="L83" s="4">
        <v>0.057</v>
      </c>
      <c r="M83" s="4">
        <v>0.995</v>
      </c>
      <c r="N83" s="4">
        <v>0.952</v>
      </c>
      <c r="O83" s="4">
        <v>0.257</v>
      </c>
      <c r="P83" s="4">
        <v>0.357</v>
      </c>
      <c r="Q83" s="4">
        <v>71.12</v>
      </c>
      <c r="R83" s="4">
        <v>1.0</v>
      </c>
      <c r="S83" s="4">
        <v>1.0</v>
      </c>
      <c r="T83" s="3" t="s">
        <v>34</v>
      </c>
      <c r="U83" s="3" t="s">
        <v>35</v>
      </c>
      <c r="V83" s="7" t="s">
        <v>45</v>
      </c>
    </row>
    <row r="84">
      <c r="A84" s="3" t="s">
        <v>570</v>
      </c>
      <c r="B84" s="3" t="s">
        <v>571</v>
      </c>
      <c r="C84" s="4">
        <v>1954.0</v>
      </c>
      <c r="D84" s="4">
        <v>0.0</v>
      </c>
      <c r="E84" s="4">
        <v>169557.0</v>
      </c>
      <c r="F84" s="3" t="s">
        <v>361</v>
      </c>
      <c r="G84" s="3" t="s">
        <v>572</v>
      </c>
      <c r="H84" s="3" t="s">
        <v>573</v>
      </c>
      <c r="I84" s="4">
        <v>0.263</v>
      </c>
      <c r="J84" s="4">
        <v>0.081</v>
      </c>
      <c r="K84" s="4">
        <v>0.55</v>
      </c>
      <c r="L84" s="4">
        <v>0.041</v>
      </c>
      <c r="M84" s="4">
        <v>0.992</v>
      </c>
      <c r="N84" s="4">
        <v>0.859</v>
      </c>
      <c r="O84" s="4">
        <v>0.118</v>
      </c>
      <c r="P84" s="4">
        <v>0.283</v>
      </c>
      <c r="Q84" s="4">
        <v>80.47</v>
      </c>
      <c r="R84" s="4">
        <v>0.0</v>
      </c>
      <c r="S84" s="4">
        <v>1.0</v>
      </c>
      <c r="T84" s="3" t="s">
        <v>34</v>
      </c>
      <c r="U84" s="3" t="s">
        <v>35</v>
      </c>
      <c r="V84" s="7" t="s">
        <v>36</v>
      </c>
    </row>
    <row r="85">
      <c r="A85" s="3" t="s">
        <v>574</v>
      </c>
      <c r="B85" s="3" t="s">
        <v>576</v>
      </c>
      <c r="C85" s="4">
        <v>1974.0</v>
      </c>
      <c r="D85" s="4">
        <v>0.0</v>
      </c>
      <c r="E85" s="4">
        <v>193200.0</v>
      </c>
      <c r="F85" s="3" t="s">
        <v>284</v>
      </c>
      <c r="G85" s="3" t="s">
        <v>285</v>
      </c>
      <c r="H85" s="3" t="s">
        <v>577</v>
      </c>
      <c r="I85" s="4">
        <v>0.406</v>
      </c>
      <c r="J85" s="4">
        <v>0.376</v>
      </c>
      <c r="K85" s="4">
        <v>0.74</v>
      </c>
      <c r="L85" s="4">
        <v>0.044</v>
      </c>
      <c r="M85" s="4">
        <v>0.879</v>
      </c>
      <c r="N85" s="4">
        <v>0.0</v>
      </c>
      <c r="O85" s="4">
        <v>0.261</v>
      </c>
      <c r="P85" s="4">
        <v>0.285</v>
      </c>
      <c r="Q85" s="4">
        <v>108.17</v>
      </c>
      <c r="R85" s="4">
        <v>7.0</v>
      </c>
      <c r="S85" s="4">
        <v>0.0</v>
      </c>
      <c r="T85" s="3" t="s">
        <v>34</v>
      </c>
      <c r="U85" s="3" t="s">
        <v>35</v>
      </c>
      <c r="V85" s="7" t="s">
        <v>36</v>
      </c>
    </row>
    <row r="86">
      <c r="A86" s="3" t="s">
        <v>282</v>
      </c>
      <c r="B86" s="3" t="s">
        <v>283</v>
      </c>
      <c r="C86" s="4">
        <v>1990.0</v>
      </c>
      <c r="D86" s="4">
        <v>0.0</v>
      </c>
      <c r="E86" s="4">
        <v>395493.0</v>
      </c>
      <c r="F86" s="3" t="s">
        <v>312</v>
      </c>
      <c r="G86" s="3" t="s">
        <v>581</v>
      </c>
      <c r="H86" s="3" t="s">
        <v>582</v>
      </c>
      <c r="I86" s="4">
        <v>0.727</v>
      </c>
      <c r="J86" s="4">
        <v>0.212</v>
      </c>
      <c r="K86" s="4">
        <v>0.7</v>
      </c>
      <c r="L86" s="4">
        <v>0.913</v>
      </c>
      <c r="M86" s="4">
        <v>0.939</v>
      </c>
      <c r="N86" s="4">
        <v>0.0</v>
      </c>
      <c r="O86" s="4">
        <v>0.108</v>
      </c>
      <c r="P86" s="4">
        <v>0.487</v>
      </c>
      <c r="Q86" s="4">
        <v>113.94</v>
      </c>
      <c r="R86" s="4">
        <v>1.0</v>
      </c>
      <c r="S86" s="4">
        <v>0.0</v>
      </c>
      <c r="T86" s="3" t="s">
        <v>34</v>
      </c>
      <c r="U86" s="3" t="s">
        <v>35</v>
      </c>
      <c r="V86" s="7" t="s">
        <v>54</v>
      </c>
    </row>
    <row r="87">
      <c r="A87" s="3" t="s">
        <v>585</v>
      </c>
      <c r="B87" s="3" t="s">
        <v>288</v>
      </c>
      <c r="C87" s="4">
        <v>2022.0</v>
      </c>
      <c r="D87" s="4">
        <v>0.0</v>
      </c>
      <c r="E87" s="4">
        <v>266010.0</v>
      </c>
      <c r="F87" s="3" t="s">
        <v>26</v>
      </c>
      <c r="G87" s="3" t="s">
        <v>586</v>
      </c>
      <c r="H87" s="3" t="s">
        <v>587</v>
      </c>
      <c r="I87" s="4">
        <v>0.419</v>
      </c>
      <c r="J87" s="4">
        <v>0.534</v>
      </c>
      <c r="K87" s="4">
        <v>0.83</v>
      </c>
      <c r="L87" s="4">
        <v>0.038</v>
      </c>
      <c r="M87" s="4">
        <v>0.646</v>
      </c>
      <c r="N87" s="4">
        <v>0.0</v>
      </c>
      <c r="O87" s="4">
        <v>0.165</v>
      </c>
      <c r="P87" s="4">
        <v>0.372</v>
      </c>
      <c r="Q87" s="4">
        <v>83.37</v>
      </c>
      <c r="R87" s="4">
        <v>8.0</v>
      </c>
      <c r="S87" s="4">
        <v>0.0</v>
      </c>
      <c r="T87" s="3" t="s">
        <v>34</v>
      </c>
      <c r="U87" s="3" t="s">
        <v>35</v>
      </c>
      <c r="V87" s="7" t="s">
        <v>45</v>
      </c>
    </row>
    <row r="88">
      <c r="A88" s="3" t="s">
        <v>591</v>
      </c>
      <c r="B88" s="3" t="s">
        <v>592</v>
      </c>
      <c r="C88" s="4">
        <v>1954.0</v>
      </c>
      <c r="D88" s="4">
        <v>0.0</v>
      </c>
      <c r="E88" s="4">
        <v>162546.0</v>
      </c>
      <c r="F88" s="3" t="s">
        <v>289</v>
      </c>
      <c r="G88" s="3" t="s">
        <v>593</v>
      </c>
      <c r="H88" s="3" t="s">
        <v>573</v>
      </c>
      <c r="I88" s="4">
        <v>0.259</v>
      </c>
      <c r="J88" s="4">
        <v>0.071</v>
      </c>
      <c r="K88" s="4">
        <v>0.6</v>
      </c>
      <c r="L88" s="4">
        <v>0.038</v>
      </c>
      <c r="M88" s="4">
        <v>0.988</v>
      </c>
      <c r="N88" s="4">
        <v>0.002</v>
      </c>
      <c r="O88" s="4">
        <v>0.11</v>
      </c>
      <c r="P88" s="4">
        <v>0.193</v>
      </c>
      <c r="Q88" s="4">
        <v>78.06</v>
      </c>
      <c r="R88" s="4">
        <v>4.0</v>
      </c>
      <c r="S88" s="4">
        <v>1.0</v>
      </c>
      <c r="T88" s="3" t="s">
        <v>34</v>
      </c>
      <c r="U88" s="3" t="s">
        <v>35</v>
      </c>
      <c r="V88" s="7" t="s">
        <v>58</v>
      </c>
    </row>
    <row r="89">
      <c r="A89" s="3" t="s">
        <v>596</v>
      </c>
      <c r="B89" s="3" t="s">
        <v>598</v>
      </c>
      <c r="C89" s="4">
        <v>1929.0</v>
      </c>
      <c r="D89" s="4">
        <v>0.0</v>
      </c>
      <c r="E89" s="4">
        <v>181826.0</v>
      </c>
      <c r="F89" s="3" t="s">
        <v>368</v>
      </c>
      <c r="G89" s="3" t="s">
        <v>600</v>
      </c>
      <c r="H89" s="3" t="s">
        <v>577</v>
      </c>
      <c r="I89" s="4">
        <v>0.281</v>
      </c>
      <c r="J89" s="4">
        <v>0.188</v>
      </c>
      <c r="K89" s="4">
        <v>0.65</v>
      </c>
      <c r="L89" s="4">
        <v>0.038</v>
      </c>
      <c r="M89" s="4">
        <v>0.989</v>
      </c>
      <c r="N89" s="4">
        <v>0.0</v>
      </c>
      <c r="O89" s="4">
        <v>0.674</v>
      </c>
      <c r="P89" s="4">
        <v>0.437</v>
      </c>
      <c r="Q89" s="4">
        <v>80.73</v>
      </c>
      <c r="R89" s="4">
        <v>2.0</v>
      </c>
      <c r="S89" s="4">
        <v>1.0</v>
      </c>
      <c r="T89" s="3" t="s">
        <v>34</v>
      </c>
      <c r="U89" s="3" t="s">
        <v>35</v>
      </c>
      <c r="V89" s="7" t="s">
        <v>54</v>
      </c>
    </row>
    <row r="90">
      <c r="A90" s="3" t="s">
        <v>601</v>
      </c>
      <c r="B90" s="3" t="s">
        <v>602</v>
      </c>
      <c r="C90" s="4">
        <v>1929.0</v>
      </c>
      <c r="D90" s="4">
        <v>0.0</v>
      </c>
      <c r="E90" s="4">
        <v>198253.0</v>
      </c>
      <c r="F90" s="3" t="s">
        <v>401</v>
      </c>
      <c r="G90" s="3" t="s">
        <v>600</v>
      </c>
      <c r="H90" s="3" t="s">
        <v>577</v>
      </c>
      <c r="I90" s="4">
        <v>0.354</v>
      </c>
      <c r="J90" s="4">
        <v>0.16</v>
      </c>
      <c r="K90" s="4">
        <v>0.58</v>
      </c>
      <c r="L90" s="4">
        <v>0.049</v>
      </c>
      <c r="M90" s="4">
        <v>0.989</v>
      </c>
      <c r="N90" s="4">
        <v>0.027</v>
      </c>
      <c r="O90" s="4">
        <v>0.344</v>
      </c>
      <c r="P90" s="4">
        <v>0.258</v>
      </c>
      <c r="Q90" s="4">
        <v>99.82</v>
      </c>
      <c r="R90" s="4">
        <v>2.0</v>
      </c>
      <c r="S90" s="4">
        <v>1.0</v>
      </c>
      <c r="T90" s="3" t="s">
        <v>34</v>
      </c>
      <c r="U90" s="3" t="s">
        <v>35</v>
      </c>
      <c r="V90" s="7" t="s">
        <v>36</v>
      </c>
    </row>
    <row r="91">
      <c r="A91" s="3" t="s">
        <v>605</v>
      </c>
      <c r="B91" s="3" t="s">
        <v>606</v>
      </c>
      <c r="C91" s="4">
        <v>1996.0</v>
      </c>
      <c r="D91" s="4">
        <v>0.0</v>
      </c>
      <c r="E91" s="4">
        <v>274529.0</v>
      </c>
      <c r="F91" s="3" t="s">
        <v>413</v>
      </c>
      <c r="G91" s="3" t="s">
        <v>538</v>
      </c>
      <c r="H91" s="3" t="s">
        <v>539</v>
      </c>
      <c r="I91" s="4">
        <v>0.4</v>
      </c>
      <c r="J91" s="4">
        <v>0.637</v>
      </c>
      <c r="K91" s="4">
        <v>0.81</v>
      </c>
      <c r="L91" s="4">
        <v>0.037</v>
      </c>
      <c r="M91" s="4">
        <v>0.352</v>
      </c>
      <c r="N91" s="4">
        <v>0.0</v>
      </c>
      <c r="O91" s="4">
        <v>0.115</v>
      </c>
      <c r="P91" s="4">
        <v>0.361</v>
      </c>
      <c r="Q91" s="4">
        <v>91.05</v>
      </c>
      <c r="R91" s="4">
        <v>6.0</v>
      </c>
      <c r="S91" s="4">
        <v>0.0</v>
      </c>
      <c r="T91" s="3" t="s">
        <v>34</v>
      </c>
      <c r="U91" s="3" t="s">
        <v>35</v>
      </c>
      <c r="V91" s="7" t="s">
        <v>45</v>
      </c>
    </row>
    <row r="92">
      <c r="A92" s="3" t="s">
        <v>609</v>
      </c>
      <c r="B92" s="3" t="s">
        <v>610</v>
      </c>
      <c r="C92" s="4">
        <v>1946.0</v>
      </c>
      <c r="D92" s="4">
        <v>0.0</v>
      </c>
      <c r="E92" s="4">
        <v>191409.0</v>
      </c>
      <c r="F92" s="3" t="s">
        <v>327</v>
      </c>
      <c r="G92" s="3" t="s">
        <v>568</v>
      </c>
      <c r="H92" s="3" t="s">
        <v>569</v>
      </c>
      <c r="I92" s="4">
        <v>0.334</v>
      </c>
      <c r="J92" s="4">
        <v>0.258</v>
      </c>
      <c r="K92" s="4">
        <v>0.73</v>
      </c>
      <c r="L92" s="4">
        <v>0.032</v>
      </c>
      <c r="M92" s="4">
        <v>0.976</v>
      </c>
      <c r="N92" s="4">
        <v>0.029</v>
      </c>
      <c r="O92" s="4">
        <v>0.112</v>
      </c>
      <c r="P92" s="4">
        <v>0.278</v>
      </c>
      <c r="Q92" s="4">
        <v>72.36</v>
      </c>
      <c r="R92" s="4">
        <v>1.0</v>
      </c>
      <c r="S92" s="4">
        <v>1.0</v>
      </c>
      <c r="T92" s="3" t="s">
        <v>34</v>
      </c>
      <c r="U92" s="3" t="s">
        <v>35</v>
      </c>
      <c r="V92" s="7" t="s">
        <v>36</v>
      </c>
    </row>
    <row r="93">
      <c r="A93" s="3" t="s">
        <v>612</v>
      </c>
      <c r="B93" s="3" t="s">
        <v>613</v>
      </c>
      <c r="C93" s="4">
        <v>2016.0</v>
      </c>
      <c r="D93" s="4">
        <v>0.0</v>
      </c>
      <c r="E93" s="4">
        <v>228631.0</v>
      </c>
      <c r="F93" s="3" t="s">
        <v>341</v>
      </c>
      <c r="G93" s="3" t="s">
        <v>616</v>
      </c>
      <c r="H93" s="3" t="s">
        <v>34</v>
      </c>
      <c r="I93" s="4">
        <v>0.585</v>
      </c>
      <c r="J93" s="4">
        <v>0.52</v>
      </c>
      <c r="K93" s="4">
        <v>0.66</v>
      </c>
      <c r="L93" s="4">
        <v>0.031</v>
      </c>
      <c r="M93" s="4">
        <v>0.807</v>
      </c>
      <c r="N93" s="4">
        <v>0.902</v>
      </c>
      <c r="O93" s="4">
        <v>0.107</v>
      </c>
      <c r="P93" s="4">
        <v>0.383</v>
      </c>
      <c r="Q93" s="4">
        <v>95.04</v>
      </c>
      <c r="R93" s="4">
        <v>0.0</v>
      </c>
      <c r="S93" s="4">
        <v>1.0</v>
      </c>
      <c r="T93" s="3" t="s">
        <v>34</v>
      </c>
      <c r="U93" s="3" t="s">
        <v>35</v>
      </c>
      <c r="V93" s="7" t="s">
        <v>45</v>
      </c>
    </row>
    <row r="94">
      <c r="A94" s="3" t="s">
        <v>617</v>
      </c>
      <c r="B94" s="3" t="s">
        <v>618</v>
      </c>
      <c r="C94" s="4">
        <v>1929.0</v>
      </c>
      <c r="D94" s="4">
        <v>0.0</v>
      </c>
      <c r="E94" s="4">
        <v>185573.0</v>
      </c>
      <c r="F94" s="3" t="s">
        <v>347</v>
      </c>
      <c r="G94" s="3" t="s">
        <v>600</v>
      </c>
      <c r="H94" s="3" t="s">
        <v>577</v>
      </c>
      <c r="I94" s="4">
        <v>0.409</v>
      </c>
      <c r="J94" s="4">
        <v>0.125</v>
      </c>
      <c r="K94" s="4">
        <v>0.6</v>
      </c>
      <c r="L94" s="4">
        <v>0.143</v>
      </c>
      <c r="M94" s="4">
        <v>0.978</v>
      </c>
      <c r="N94" s="4">
        <v>0.0</v>
      </c>
      <c r="O94" s="4">
        <v>0.273</v>
      </c>
      <c r="P94" s="4">
        <v>0.214</v>
      </c>
      <c r="Q94" s="4">
        <v>94.26</v>
      </c>
      <c r="R94" s="4">
        <v>1.0</v>
      </c>
      <c r="S94" s="4">
        <v>1.0</v>
      </c>
      <c r="T94" s="3" t="s">
        <v>34</v>
      </c>
      <c r="U94" s="3" t="s">
        <v>35</v>
      </c>
      <c r="V94" s="7" t="s">
        <v>36</v>
      </c>
    </row>
    <row r="95">
      <c r="A95" s="3" t="s">
        <v>621</v>
      </c>
      <c r="B95" s="3" t="s">
        <v>622</v>
      </c>
      <c r="C95" s="4">
        <v>1983.0</v>
      </c>
      <c r="D95" s="4">
        <v>0.0</v>
      </c>
      <c r="E95" s="4">
        <v>284840.0</v>
      </c>
      <c r="F95" s="3" t="s">
        <v>489</v>
      </c>
      <c r="G95" s="3" t="s">
        <v>525</v>
      </c>
      <c r="H95" s="3" t="s">
        <v>624</v>
      </c>
      <c r="I95" s="4">
        <v>0.504</v>
      </c>
      <c r="J95" s="4">
        <v>0.244</v>
      </c>
      <c r="K95" s="4">
        <v>0.74</v>
      </c>
      <c r="L95" s="4">
        <v>0.034</v>
      </c>
      <c r="M95" s="4">
        <v>0.973</v>
      </c>
      <c r="N95" s="4">
        <v>0.0</v>
      </c>
      <c r="O95" s="4">
        <v>0.09</v>
      </c>
      <c r="P95" s="4">
        <v>0.462</v>
      </c>
      <c r="Q95" s="4">
        <v>85.76</v>
      </c>
      <c r="R95" s="4">
        <v>1.0</v>
      </c>
      <c r="S95" s="4">
        <v>1.0</v>
      </c>
      <c r="T95" s="3" t="s">
        <v>34</v>
      </c>
      <c r="U95" s="3" t="s">
        <v>35</v>
      </c>
      <c r="V95" s="7" t="s">
        <v>54</v>
      </c>
    </row>
    <row r="96">
      <c r="A96" s="3" t="s">
        <v>628</v>
      </c>
      <c r="B96" s="3" t="s">
        <v>629</v>
      </c>
      <c r="C96" s="4">
        <v>1930.0</v>
      </c>
      <c r="D96" s="4">
        <v>0.0</v>
      </c>
      <c r="E96" s="4">
        <v>185666.0</v>
      </c>
      <c r="F96" s="3" t="s">
        <v>368</v>
      </c>
      <c r="G96" s="3" t="s">
        <v>630</v>
      </c>
      <c r="H96" s="3" t="s">
        <v>631</v>
      </c>
      <c r="I96" s="4">
        <v>0.36</v>
      </c>
      <c r="J96" s="4">
        <v>0.084</v>
      </c>
      <c r="K96" s="4">
        <v>0.58</v>
      </c>
      <c r="L96" s="4">
        <v>0.054</v>
      </c>
      <c r="M96" s="4">
        <v>0.995</v>
      </c>
      <c r="N96" s="4">
        <v>0.905</v>
      </c>
      <c r="O96" s="4">
        <v>0.092</v>
      </c>
      <c r="P96" s="4">
        <v>0.396</v>
      </c>
      <c r="Q96" s="4">
        <v>77.83</v>
      </c>
      <c r="R96" s="4">
        <v>1.0</v>
      </c>
      <c r="S96" s="4">
        <v>1.0</v>
      </c>
      <c r="T96" s="3" t="s">
        <v>34</v>
      </c>
      <c r="U96" s="3" t="s">
        <v>35</v>
      </c>
      <c r="V96" s="7" t="s">
        <v>45</v>
      </c>
    </row>
    <row r="97">
      <c r="A97" s="3" t="s">
        <v>632</v>
      </c>
      <c r="B97" s="3" t="s">
        <v>633</v>
      </c>
      <c r="C97" s="4">
        <v>1930.0</v>
      </c>
      <c r="D97" s="4">
        <v>0.0</v>
      </c>
      <c r="E97" s="4">
        <v>191773.0</v>
      </c>
      <c r="F97" s="3" t="s">
        <v>312</v>
      </c>
      <c r="G97" s="3" t="s">
        <v>630</v>
      </c>
      <c r="H97" s="3" t="s">
        <v>631</v>
      </c>
      <c r="I97" s="4">
        <v>0.593</v>
      </c>
      <c r="J97" s="4">
        <v>0.027</v>
      </c>
      <c r="K97" s="4">
        <v>0.49</v>
      </c>
      <c r="L97" s="4">
        <v>0.086</v>
      </c>
      <c r="M97" s="4">
        <v>0.995</v>
      </c>
      <c r="N97" s="4">
        <v>0.512</v>
      </c>
      <c r="O97" s="4">
        <v>0.267</v>
      </c>
      <c r="P97" s="4">
        <v>0.435</v>
      </c>
      <c r="Q97" s="4">
        <v>124.48</v>
      </c>
      <c r="R97" s="4">
        <v>10.0</v>
      </c>
      <c r="S97" s="4">
        <v>0.0</v>
      </c>
      <c r="T97" s="3" t="s">
        <v>34</v>
      </c>
      <c r="U97" s="3" t="s">
        <v>35</v>
      </c>
      <c r="V97" s="7" t="s">
        <v>54</v>
      </c>
    </row>
    <row r="98">
      <c r="A98" s="3" t="s">
        <v>638</v>
      </c>
      <c r="B98" s="3" t="s">
        <v>639</v>
      </c>
      <c r="C98" s="4">
        <v>1929.0</v>
      </c>
      <c r="D98" s="4">
        <v>0.0</v>
      </c>
      <c r="E98" s="4">
        <v>199506.0</v>
      </c>
      <c r="F98" s="3" t="s">
        <v>401</v>
      </c>
      <c r="G98" s="3" t="s">
        <v>600</v>
      </c>
      <c r="H98" s="3" t="s">
        <v>577</v>
      </c>
      <c r="I98" s="4">
        <v>0.295</v>
      </c>
      <c r="J98" s="4">
        <v>0.096</v>
      </c>
      <c r="K98" s="4">
        <v>0.6</v>
      </c>
      <c r="L98" s="4">
        <v>0.044</v>
      </c>
      <c r="M98" s="4">
        <v>0.992</v>
      </c>
      <c r="N98" s="4">
        <v>0.441</v>
      </c>
      <c r="O98" s="4">
        <v>0.142</v>
      </c>
      <c r="P98" s="4">
        <v>0.268</v>
      </c>
      <c r="Q98" s="4">
        <v>75.14</v>
      </c>
      <c r="R98" s="4">
        <v>6.0</v>
      </c>
      <c r="S98" s="4">
        <v>1.0</v>
      </c>
      <c r="T98" s="3" t="s">
        <v>34</v>
      </c>
      <c r="U98" s="3" t="s">
        <v>35</v>
      </c>
      <c r="V98" s="7" t="s">
        <v>36</v>
      </c>
    </row>
    <row r="99">
      <c r="A99" s="3" t="s">
        <v>643</v>
      </c>
      <c r="B99" s="3" t="s">
        <v>644</v>
      </c>
      <c r="C99" s="4">
        <v>1930.0</v>
      </c>
      <c r="D99" s="4">
        <v>0.0</v>
      </c>
      <c r="E99" s="4">
        <v>188133.0</v>
      </c>
      <c r="F99" s="3" t="s">
        <v>413</v>
      </c>
      <c r="G99" s="3" t="s">
        <v>630</v>
      </c>
      <c r="H99" s="3" t="s">
        <v>631</v>
      </c>
      <c r="I99" s="4">
        <v>0.501</v>
      </c>
      <c r="J99" s="4">
        <v>0.095</v>
      </c>
      <c r="K99" s="4">
        <v>0.55</v>
      </c>
      <c r="L99" s="4">
        <v>0.072</v>
      </c>
      <c r="M99" s="4">
        <v>0.995</v>
      </c>
      <c r="N99" s="4">
        <v>0.925</v>
      </c>
      <c r="O99" s="4">
        <v>0.154</v>
      </c>
      <c r="P99" s="4">
        <v>0.34</v>
      </c>
      <c r="Q99" s="4">
        <v>68.36</v>
      </c>
      <c r="R99" s="4">
        <v>6.0</v>
      </c>
      <c r="S99" s="4">
        <v>0.0</v>
      </c>
      <c r="T99" s="3" t="s">
        <v>34</v>
      </c>
      <c r="U99" s="3" t="s">
        <v>35</v>
      </c>
      <c r="V99" s="7" t="s">
        <v>45</v>
      </c>
    </row>
    <row r="100">
      <c r="A100" s="3" t="s">
        <v>648</v>
      </c>
      <c r="B100" s="3" t="s">
        <v>649</v>
      </c>
      <c r="C100" s="4">
        <v>2019.0</v>
      </c>
      <c r="D100" s="4">
        <v>0.0</v>
      </c>
      <c r="E100" s="4">
        <v>248450.0</v>
      </c>
      <c r="F100" s="3" t="s">
        <v>194</v>
      </c>
      <c r="G100" s="3" t="s">
        <v>650</v>
      </c>
      <c r="H100" s="3" t="s">
        <v>651</v>
      </c>
      <c r="I100" s="4">
        <v>0.531</v>
      </c>
      <c r="J100" s="4">
        <v>0.574</v>
      </c>
      <c r="K100" s="4">
        <v>0.81</v>
      </c>
      <c r="L100" s="4">
        <v>0.043</v>
      </c>
      <c r="M100" s="4">
        <v>0.653</v>
      </c>
      <c r="N100" s="4">
        <v>0.0</v>
      </c>
      <c r="O100" s="4">
        <v>0.056</v>
      </c>
      <c r="P100" s="4">
        <v>0.285</v>
      </c>
      <c r="Q100" s="4">
        <v>141.74</v>
      </c>
      <c r="R100" s="4">
        <v>2.0</v>
      </c>
      <c r="S100" s="4">
        <v>1.0</v>
      </c>
      <c r="T100" s="3" t="s">
        <v>34</v>
      </c>
      <c r="U100" s="3" t="s">
        <v>35</v>
      </c>
      <c r="V100" s="7" t="s">
        <v>36</v>
      </c>
    </row>
    <row r="101">
      <c r="A101" s="3" t="s">
        <v>652</v>
      </c>
      <c r="B101" s="3" t="s">
        <v>653</v>
      </c>
      <c r="C101" s="4">
        <v>1930.0</v>
      </c>
      <c r="D101" s="4">
        <v>0.0</v>
      </c>
      <c r="E101" s="4">
        <v>210080.0</v>
      </c>
      <c r="F101" s="3" t="s">
        <v>450</v>
      </c>
      <c r="G101" s="3" t="s">
        <v>630</v>
      </c>
      <c r="H101" s="3" t="s">
        <v>631</v>
      </c>
      <c r="I101" s="4">
        <v>0.336</v>
      </c>
      <c r="J101" s="4">
        <v>0.138</v>
      </c>
      <c r="K101" s="4">
        <v>0.52</v>
      </c>
      <c r="L101" s="4">
        <v>0.161</v>
      </c>
      <c r="M101" s="4">
        <v>0.995</v>
      </c>
      <c r="N101" s="4">
        <v>0.855</v>
      </c>
      <c r="O101" s="4">
        <v>0.191</v>
      </c>
      <c r="P101" s="4">
        <v>0.344</v>
      </c>
      <c r="Q101" s="4">
        <v>168.39</v>
      </c>
      <c r="R101" s="4">
        <v>4.0</v>
      </c>
      <c r="S101" s="4">
        <v>1.0</v>
      </c>
      <c r="T101" s="3" t="s">
        <v>34</v>
      </c>
      <c r="U101" s="3" t="s">
        <v>35</v>
      </c>
      <c r="V101" s="7" t="s">
        <v>45</v>
      </c>
    </row>
    <row r="102">
      <c r="A102" s="3" t="s">
        <v>656</v>
      </c>
      <c r="B102" s="3" t="s">
        <v>657</v>
      </c>
      <c r="C102" s="4">
        <v>2006.0</v>
      </c>
      <c r="D102" s="4">
        <v>0.0</v>
      </c>
      <c r="E102" s="4">
        <v>238933.0</v>
      </c>
      <c r="F102" s="3" t="s">
        <v>413</v>
      </c>
      <c r="G102" s="3" t="s">
        <v>658</v>
      </c>
      <c r="H102" s="3" t="s">
        <v>659</v>
      </c>
      <c r="I102" s="4">
        <v>0.549</v>
      </c>
      <c r="J102" s="4">
        <v>0.332</v>
      </c>
      <c r="K102" s="4">
        <v>0.77</v>
      </c>
      <c r="L102" s="4">
        <v>0.039</v>
      </c>
      <c r="M102" s="4">
        <v>0.766</v>
      </c>
      <c r="N102" s="4">
        <v>0.0</v>
      </c>
      <c r="O102" s="4">
        <v>0.105</v>
      </c>
      <c r="P102" s="4">
        <v>0.303</v>
      </c>
      <c r="Q102" s="4">
        <v>123.21</v>
      </c>
      <c r="R102" s="4">
        <v>10.0</v>
      </c>
      <c r="S102" s="4">
        <v>1.0</v>
      </c>
      <c r="T102" s="3" t="s">
        <v>34</v>
      </c>
      <c r="U102" s="3" t="s">
        <v>35</v>
      </c>
      <c r="V102" s="7" t="s">
        <v>45</v>
      </c>
    </row>
    <row r="103">
      <c r="A103" s="3" t="s">
        <v>660</v>
      </c>
      <c r="B103" s="3" t="s">
        <v>662</v>
      </c>
      <c r="C103" s="4">
        <v>1930.0</v>
      </c>
      <c r="D103" s="4">
        <v>0.0</v>
      </c>
      <c r="E103" s="4">
        <v>196986.0</v>
      </c>
      <c r="F103" s="3" t="s">
        <v>306</v>
      </c>
      <c r="G103" s="3" t="s">
        <v>630</v>
      </c>
      <c r="H103" s="3" t="s">
        <v>631</v>
      </c>
      <c r="I103" s="4">
        <v>0.258</v>
      </c>
      <c r="J103" s="4">
        <v>0.142</v>
      </c>
      <c r="K103" s="4">
        <v>0.59</v>
      </c>
      <c r="L103" s="4">
        <v>0.06</v>
      </c>
      <c r="M103" s="4">
        <v>0.995</v>
      </c>
      <c r="N103" s="4">
        <v>0.964</v>
      </c>
      <c r="O103" s="4">
        <v>0.138</v>
      </c>
      <c r="P103" s="4">
        <v>0.181</v>
      </c>
      <c r="Q103" s="4">
        <v>74.84</v>
      </c>
      <c r="R103" s="4">
        <v>11.0</v>
      </c>
      <c r="S103" s="4">
        <v>0.0</v>
      </c>
      <c r="T103" s="3" t="s">
        <v>34</v>
      </c>
      <c r="U103" s="3" t="s">
        <v>35</v>
      </c>
      <c r="V103" s="7" t="s">
        <v>58</v>
      </c>
    </row>
    <row r="104">
      <c r="A104" s="3" t="s">
        <v>665</v>
      </c>
      <c r="B104" s="3" t="s">
        <v>666</v>
      </c>
      <c r="C104" s="4">
        <v>1929.0</v>
      </c>
      <c r="D104" s="4">
        <v>0.0</v>
      </c>
      <c r="E104" s="4">
        <v>181093.0</v>
      </c>
      <c r="F104" s="3" t="s">
        <v>321</v>
      </c>
      <c r="G104" s="3" t="s">
        <v>600</v>
      </c>
      <c r="H104" s="3" t="s">
        <v>577</v>
      </c>
      <c r="I104" s="4">
        <v>0.37</v>
      </c>
      <c r="J104" s="4">
        <v>0.258</v>
      </c>
      <c r="K104" s="4">
        <v>0.67</v>
      </c>
      <c r="L104" s="4">
        <v>0.035</v>
      </c>
      <c r="M104" s="4">
        <v>0.988</v>
      </c>
      <c r="N104" s="4">
        <v>0.0</v>
      </c>
      <c r="O104" s="4">
        <v>0.257</v>
      </c>
      <c r="P104" s="4">
        <v>0.371</v>
      </c>
      <c r="Q104" s="4">
        <v>84.14</v>
      </c>
      <c r="R104" s="4">
        <v>2.0</v>
      </c>
      <c r="S104" s="4">
        <v>1.0</v>
      </c>
      <c r="T104" s="3" t="s">
        <v>34</v>
      </c>
      <c r="U104" s="3" t="s">
        <v>35</v>
      </c>
      <c r="V104" s="7" t="s">
        <v>45</v>
      </c>
    </row>
    <row r="105">
      <c r="A105" s="3" t="s">
        <v>668</v>
      </c>
      <c r="B105" s="3" t="s">
        <v>670</v>
      </c>
      <c r="C105" s="4">
        <v>1990.0</v>
      </c>
      <c r="D105" s="4">
        <v>0.0</v>
      </c>
      <c r="E105" s="4">
        <v>364210.0</v>
      </c>
      <c r="F105" s="3" t="s">
        <v>194</v>
      </c>
      <c r="G105" s="3" t="s">
        <v>671</v>
      </c>
      <c r="H105" s="3" t="s">
        <v>672</v>
      </c>
      <c r="I105" s="4">
        <v>0.669</v>
      </c>
      <c r="J105" s="4">
        <v>0.548</v>
      </c>
      <c r="K105" s="4">
        <v>0.78</v>
      </c>
      <c r="L105" s="4">
        <v>0.043</v>
      </c>
      <c r="M105" s="4">
        <v>0.721</v>
      </c>
      <c r="N105" s="4">
        <v>0.0</v>
      </c>
      <c r="O105" s="4">
        <v>0.094</v>
      </c>
      <c r="P105" s="4">
        <v>0.419</v>
      </c>
      <c r="Q105" s="4">
        <v>123.98</v>
      </c>
      <c r="R105" s="4">
        <v>10.0</v>
      </c>
      <c r="S105" s="4">
        <v>0.0</v>
      </c>
      <c r="T105" s="3" t="s">
        <v>34</v>
      </c>
      <c r="U105" s="3" t="s">
        <v>35</v>
      </c>
      <c r="V105" s="7" t="s">
        <v>54</v>
      </c>
    </row>
    <row r="106">
      <c r="A106" s="3" t="s">
        <v>676</v>
      </c>
      <c r="B106" s="3" t="s">
        <v>677</v>
      </c>
      <c r="C106" s="4">
        <v>1983.0</v>
      </c>
      <c r="D106" s="4">
        <v>0.0</v>
      </c>
      <c r="E106" s="4">
        <v>398066.0</v>
      </c>
      <c r="F106" s="3" t="s">
        <v>361</v>
      </c>
      <c r="G106" s="3" t="s">
        <v>313</v>
      </c>
      <c r="H106" s="3" t="s">
        <v>678</v>
      </c>
      <c r="I106" s="4">
        <v>0.447</v>
      </c>
      <c r="J106" s="4">
        <v>0.28</v>
      </c>
      <c r="K106" s="4">
        <v>0.76</v>
      </c>
      <c r="L106" s="4">
        <v>0.062</v>
      </c>
      <c r="M106" s="4">
        <v>0.976</v>
      </c>
      <c r="N106" s="4">
        <v>0.001</v>
      </c>
      <c r="O106" s="4">
        <v>0.161</v>
      </c>
      <c r="P106" s="4">
        <v>0.44</v>
      </c>
      <c r="Q106" s="4">
        <v>82.54</v>
      </c>
      <c r="R106" s="4">
        <v>5.0</v>
      </c>
      <c r="S106" s="4">
        <v>1.0</v>
      </c>
      <c r="T106" s="3" t="s">
        <v>34</v>
      </c>
      <c r="U106" s="3" t="s">
        <v>35</v>
      </c>
      <c r="V106" s="7" t="s">
        <v>54</v>
      </c>
    </row>
    <row r="107">
      <c r="A107" s="3" t="s">
        <v>679</v>
      </c>
      <c r="B107" s="3" t="s">
        <v>680</v>
      </c>
      <c r="C107" s="4">
        <v>1983.0</v>
      </c>
      <c r="D107" s="4">
        <v>0.0</v>
      </c>
      <c r="E107" s="4">
        <v>229242.0</v>
      </c>
      <c r="F107" s="3" t="s">
        <v>341</v>
      </c>
      <c r="G107" s="3" t="s">
        <v>313</v>
      </c>
      <c r="H107" s="3" t="s">
        <v>678</v>
      </c>
      <c r="I107" s="4">
        <v>0.42</v>
      </c>
      <c r="J107" s="4">
        <v>0.689</v>
      </c>
      <c r="K107" s="4">
        <v>0.8</v>
      </c>
      <c r="L107" s="4">
        <v>0.073</v>
      </c>
      <c r="M107" s="4">
        <v>0.049</v>
      </c>
      <c r="N107" s="4">
        <v>0.0</v>
      </c>
      <c r="O107" s="4">
        <v>0.391</v>
      </c>
      <c r="P107" s="4">
        <v>0.317</v>
      </c>
      <c r="Q107" s="4">
        <v>123.29</v>
      </c>
      <c r="R107" s="4">
        <v>7.0</v>
      </c>
      <c r="S107" s="4">
        <v>1.0</v>
      </c>
      <c r="T107" s="3" t="s">
        <v>34</v>
      </c>
      <c r="U107" s="3" t="s">
        <v>35</v>
      </c>
      <c r="V107" s="7" t="s">
        <v>45</v>
      </c>
    </row>
    <row r="108">
      <c r="A108" s="3" t="s">
        <v>686</v>
      </c>
      <c r="B108" s="3" t="s">
        <v>687</v>
      </c>
      <c r="C108" s="4">
        <v>1983.0</v>
      </c>
      <c r="D108" s="4">
        <v>0.0</v>
      </c>
      <c r="E108" s="4">
        <v>233684.0</v>
      </c>
      <c r="F108" s="3" t="s">
        <v>453</v>
      </c>
      <c r="G108" s="3" t="s">
        <v>313</v>
      </c>
      <c r="H108" s="3" t="s">
        <v>678</v>
      </c>
      <c r="I108" s="4">
        <v>0.344</v>
      </c>
      <c r="J108" s="4">
        <v>0.528</v>
      </c>
      <c r="K108" s="4">
        <v>0.82</v>
      </c>
      <c r="L108" s="4">
        <v>0.035</v>
      </c>
      <c r="M108" s="4">
        <v>0.404</v>
      </c>
      <c r="N108" s="4">
        <v>0.0</v>
      </c>
      <c r="O108" s="4">
        <v>0.189</v>
      </c>
      <c r="P108" s="4">
        <v>0.331</v>
      </c>
      <c r="Q108" s="4">
        <v>107.65</v>
      </c>
      <c r="R108" s="4">
        <v>7.0</v>
      </c>
      <c r="S108" s="4">
        <v>1.0</v>
      </c>
      <c r="T108" s="3" t="s">
        <v>34</v>
      </c>
      <c r="U108" s="3" t="s">
        <v>35</v>
      </c>
      <c r="V108" s="7" t="s">
        <v>45</v>
      </c>
    </row>
    <row r="109">
      <c r="A109" s="3" t="s">
        <v>690</v>
      </c>
      <c r="B109" s="3" t="s">
        <v>691</v>
      </c>
      <c r="C109" s="4">
        <v>1983.0</v>
      </c>
      <c r="D109" s="4">
        <v>0.0</v>
      </c>
      <c r="E109" s="4">
        <v>623798.0</v>
      </c>
      <c r="F109" s="3" t="s">
        <v>341</v>
      </c>
      <c r="G109" s="3" t="s">
        <v>313</v>
      </c>
      <c r="H109" s="3" t="s">
        <v>678</v>
      </c>
      <c r="I109" s="4">
        <v>0.359</v>
      </c>
      <c r="J109" s="4">
        <v>0.442</v>
      </c>
      <c r="K109" s="4">
        <v>0.72</v>
      </c>
      <c r="L109" s="4">
        <v>0.075</v>
      </c>
      <c r="M109" s="4">
        <v>0.888</v>
      </c>
      <c r="N109" s="4">
        <v>0.003</v>
      </c>
      <c r="O109" s="4">
        <v>0.278</v>
      </c>
      <c r="P109" s="4">
        <v>0.331</v>
      </c>
      <c r="Q109" s="4">
        <v>144.05</v>
      </c>
      <c r="R109" s="4">
        <v>11.0</v>
      </c>
      <c r="S109" s="4">
        <v>0.0</v>
      </c>
      <c r="T109" s="3" t="s">
        <v>34</v>
      </c>
      <c r="U109" s="3" t="s">
        <v>35</v>
      </c>
      <c r="V109" s="7" t="s">
        <v>45</v>
      </c>
    </row>
    <row r="110">
      <c r="A110" s="3" t="s">
        <v>692</v>
      </c>
      <c r="B110" s="3" t="s">
        <v>693</v>
      </c>
      <c r="C110" s="4">
        <v>1954.0</v>
      </c>
      <c r="D110" s="4">
        <v>0.0</v>
      </c>
      <c r="E110" s="4">
        <v>197485.0</v>
      </c>
      <c r="F110" s="3" t="s">
        <v>336</v>
      </c>
      <c r="G110" s="3" t="s">
        <v>694</v>
      </c>
      <c r="H110" s="3" t="s">
        <v>573</v>
      </c>
      <c r="I110" s="4">
        <v>0.324</v>
      </c>
      <c r="J110" s="4">
        <v>0.105</v>
      </c>
      <c r="K110" s="4">
        <v>0.61</v>
      </c>
      <c r="L110" s="4">
        <v>0.049</v>
      </c>
      <c r="M110" s="4">
        <v>0.988</v>
      </c>
      <c r="N110" s="4">
        <v>0.796</v>
      </c>
      <c r="O110" s="4">
        <v>0.089</v>
      </c>
      <c r="P110" s="4">
        <v>0.179</v>
      </c>
      <c r="Q110" s="4">
        <v>84.23</v>
      </c>
      <c r="R110" s="4">
        <v>2.0</v>
      </c>
      <c r="S110" s="4">
        <v>1.0</v>
      </c>
      <c r="T110" s="3" t="s">
        <v>34</v>
      </c>
      <c r="U110" s="3" t="s">
        <v>35</v>
      </c>
      <c r="V110" s="7" t="s">
        <v>58</v>
      </c>
    </row>
    <row r="111">
      <c r="A111" s="3" t="s">
        <v>697</v>
      </c>
      <c r="B111" s="3" t="s">
        <v>698</v>
      </c>
      <c r="C111" s="4">
        <v>1954.0</v>
      </c>
      <c r="D111" s="4">
        <v>0.0</v>
      </c>
      <c r="E111" s="4">
        <v>198490.0</v>
      </c>
      <c r="F111" s="3" t="s">
        <v>453</v>
      </c>
      <c r="G111" s="3" t="s">
        <v>700</v>
      </c>
      <c r="H111" s="3" t="s">
        <v>573</v>
      </c>
      <c r="I111" s="4">
        <v>0.383</v>
      </c>
      <c r="J111" s="4">
        <v>0.208</v>
      </c>
      <c r="K111" s="4">
        <v>0.67</v>
      </c>
      <c r="L111" s="4">
        <v>0.035</v>
      </c>
      <c r="M111" s="4">
        <v>0.991</v>
      </c>
      <c r="N111" s="4">
        <v>0.888</v>
      </c>
      <c r="O111" s="4">
        <v>0.125</v>
      </c>
      <c r="P111" s="4">
        <v>0.154</v>
      </c>
      <c r="Q111" s="4">
        <v>94.76</v>
      </c>
      <c r="R111" s="4">
        <v>8.0</v>
      </c>
      <c r="S111" s="4">
        <v>1.0</v>
      </c>
      <c r="T111" s="3" t="s">
        <v>34</v>
      </c>
      <c r="U111" s="3" t="s">
        <v>35</v>
      </c>
      <c r="V111" s="7" t="s">
        <v>58</v>
      </c>
    </row>
    <row r="112">
      <c r="A112" s="3" t="s">
        <v>702</v>
      </c>
      <c r="B112" s="3" t="s">
        <v>703</v>
      </c>
      <c r="C112" s="4">
        <v>1930.0</v>
      </c>
      <c r="D112" s="4">
        <v>0.0</v>
      </c>
      <c r="E112" s="4">
        <v>193973.0</v>
      </c>
      <c r="F112" s="3" t="s">
        <v>368</v>
      </c>
      <c r="G112" s="3" t="s">
        <v>630</v>
      </c>
      <c r="H112" s="3" t="s">
        <v>631</v>
      </c>
      <c r="I112" s="4">
        <v>0.403</v>
      </c>
      <c r="J112" s="4">
        <v>0.049</v>
      </c>
      <c r="K112" s="4">
        <v>0.55</v>
      </c>
      <c r="L112" s="4">
        <v>0.05</v>
      </c>
      <c r="M112" s="4">
        <v>0.995</v>
      </c>
      <c r="N112" s="4">
        <v>0.972</v>
      </c>
      <c r="O112" s="4">
        <v>0.391</v>
      </c>
      <c r="P112" s="4">
        <v>0.461</v>
      </c>
      <c r="Q112" s="4">
        <v>129.18</v>
      </c>
      <c r="R112" s="4">
        <v>11.0</v>
      </c>
      <c r="S112" s="4">
        <v>1.0</v>
      </c>
      <c r="T112" s="3" t="s">
        <v>34</v>
      </c>
      <c r="U112" s="3" t="s">
        <v>35</v>
      </c>
      <c r="V112" s="7" t="s">
        <v>54</v>
      </c>
    </row>
    <row r="113">
      <c r="A113" s="3" t="s">
        <v>706</v>
      </c>
      <c r="B113" s="3" t="s">
        <v>707</v>
      </c>
      <c r="C113" s="4">
        <v>1930.0</v>
      </c>
      <c r="D113" s="4">
        <v>0.0</v>
      </c>
      <c r="E113" s="4">
        <v>175960.0</v>
      </c>
      <c r="F113" s="3" t="s">
        <v>347</v>
      </c>
      <c r="G113" s="3" t="s">
        <v>630</v>
      </c>
      <c r="H113" s="3" t="s">
        <v>631</v>
      </c>
      <c r="I113" s="4">
        <v>0.548</v>
      </c>
      <c r="J113" s="4">
        <v>0.032</v>
      </c>
      <c r="K113" s="4">
        <v>0.47</v>
      </c>
      <c r="L113" s="4">
        <v>0.088</v>
      </c>
      <c r="M113" s="4">
        <v>0.995</v>
      </c>
      <c r="N113" s="4">
        <v>0.062</v>
      </c>
      <c r="O113" s="4">
        <v>0.096</v>
      </c>
      <c r="P113" s="4">
        <v>0.476</v>
      </c>
      <c r="Q113" s="4">
        <v>114.22</v>
      </c>
      <c r="R113" s="4">
        <v>9.0</v>
      </c>
      <c r="S113" s="4">
        <v>1.0</v>
      </c>
      <c r="T113" s="3" t="s">
        <v>34</v>
      </c>
      <c r="U113" s="3" t="s">
        <v>35</v>
      </c>
      <c r="V113" s="7" t="s">
        <v>54</v>
      </c>
    </row>
    <row r="114">
      <c r="A114" s="3" t="s">
        <v>708</v>
      </c>
      <c r="B114" s="3" t="s">
        <v>709</v>
      </c>
      <c r="C114" s="4">
        <v>1983.0</v>
      </c>
      <c r="D114" s="4">
        <v>0.0</v>
      </c>
      <c r="E114" s="4">
        <v>205329.0</v>
      </c>
      <c r="F114" s="3" t="s">
        <v>312</v>
      </c>
      <c r="G114" s="3" t="s">
        <v>313</v>
      </c>
      <c r="H114" s="3" t="s">
        <v>678</v>
      </c>
      <c r="I114" s="4">
        <v>0.277</v>
      </c>
      <c r="J114" s="4">
        <v>0.617</v>
      </c>
      <c r="K114" s="4">
        <v>0.82</v>
      </c>
      <c r="L114" s="4">
        <v>0.063</v>
      </c>
      <c r="M114" s="4">
        <v>0.395</v>
      </c>
      <c r="N114" s="4">
        <v>0.001</v>
      </c>
      <c r="O114" s="4">
        <v>0.351</v>
      </c>
      <c r="P114" s="4">
        <v>0.413</v>
      </c>
      <c r="Q114" s="4">
        <v>184.2</v>
      </c>
      <c r="R114" s="4">
        <v>5.0</v>
      </c>
      <c r="S114" s="4">
        <v>1.0</v>
      </c>
      <c r="T114" s="3" t="s">
        <v>34</v>
      </c>
      <c r="U114" s="3" t="s">
        <v>35</v>
      </c>
      <c r="V114" s="7" t="s">
        <v>54</v>
      </c>
    </row>
    <row r="115">
      <c r="A115" s="3" t="s">
        <v>712</v>
      </c>
      <c r="B115" s="3" t="s">
        <v>713</v>
      </c>
      <c r="C115" s="4">
        <v>2019.0</v>
      </c>
      <c r="D115" s="4">
        <v>0.0</v>
      </c>
      <c r="E115" s="4">
        <v>236434.0</v>
      </c>
      <c r="F115" s="3" t="s">
        <v>336</v>
      </c>
      <c r="G115" s="3" t="s">
        <v>714</v>
      </c>
      <c r="H115" s="3" t="s">
        <v>715</v>
      </c>
      <c r="I115" s="4">
        <v>0.482</v>
      </c>
      <c r="J115" s="4">
        <v>0.812</v>
      </c>
      <c r="K115" s="4">
        <v>0.83</v>
      </c>
      <c r="L115" s="4">
        <v>0.043</v>
      </c>
      <c r="M115" s="4">
        <v>0.445</v>
      </c>
      <c r="N115" s="4">
        <v>0.0</v>
      </c>
      <c r="O115" s="4">
        <v>0.611</v>
      </c>
      <c r="P115" s="4">
        <v>0.492</v>
      </c>
      <c r="Q115" s="4">
        <v>150.08</v>
      </c>
      <c r="R115" s="4">
        <v>7.0</v>
      </c>
      <c r="S115" s="4">
        <v>1.0</v>
      </c>
      <c r="T115" s="3" t="s">
        <v>34</v>
      </c>
      <c r="U115" s="3" t="s">
        <v>35</v>
      </c>
      <c r="V115" s="7" t="s">
        <v>54</v>
      </c>
    </row>
    <row r="116">
      <c r="A116" s="3" t="s">
        <v>719</v>
      </c>
      <c r="B116" s="3" t="s">
        <v>722</v>
      </c>
      <c r="C116" s="4">
        <v>2021.0</v>
      </c>
      <c r="D116" s="4">
        <v>0.0</v>
      </c>
      <c r="E116" s="4">
        <v>261818.0</v>
      </c>
      <c r="F116" s="3" t="s">
        <v>26</v>
      </c>
      <c r="G116" s="3" t="s">
        <v>723</v>
      </c>
      <c r="H116" s="3" t="s">
        <v>722</v>
      </c>
      <c r="I116" s="4">
        <v>0.353</v>
      </c>
      <c r="J116" s="4">
        <v>0.3</v>
      </c>
      <c r="K116" s="4">
        <v>0.76</v>
      </c>
      <c r="L116" s="4">
        <v>0.043</v>
      </c>
      <c r="M116" s="4">
        <v>0.763</v>
      </c>
      <c r="N116" s="4">
        <v>0.0</v>
      </c>
      <c r="O116" s="4">
        <v>0.133</v>
      </c>
      <c r="P116" s="4">
        <v>0.186</v>
      </c>
      <c r="Q116" s="4">
        <v>76.95</v>
      </c>
      <c r="R116" s="4">
        <v>2.0</v>
      </c>
      <c r="S116" s="4">
        <v>1.0</v>
      </c>
      <c r="T116" s="3" t="s">
        <v>34</v>
      </c>
      <c r="U116" s="3" t="s">
        <v>35</v>
      </c>
      <c r="V116" s="7" t="s">
        <v>58</v>
      </c>
    </row>
    <row r="117">
      <c r="A117" s="3" t="s">
        <v>726</v>
      </c>
      <c r="B117" s="3" t="s">
        <v>728</v>
      </c>
      <c r="C117" s="4">
        <v>1940.0</v>
      </c>
      <c r="D117" s="4">
        <v>0.0</v>
      </c>
      <c r="E117" s="4">
        <v>201584.0</v>
      </c>
      <c r="F117" s="3" t="s">
        <v>731</v>
      </c>
      <c r="G117" s="3" t="s">
        <v>732</v>
      </c>
      <c r="H117" s="3" t="s">
        <v>733</v>
      </c>
      <c r="I117" s="4">
        <v>0.283</v>
      </c>
      <c r="J117" s="4">
        <v>0.193</v>
      </c>
      <c r="K117" s="4">
        <v>0.57</v>
      </c>
      <c r="L117" s="4">
        <v>0.038</v>
      </c>
      <c r="M117" s="4">
        <v>0.99</v>
      </c>
      <c r="N117" s="4">
        <v>0.89</v>
      </c>
      <c r="O117" s="4">
        <v>0.109</v>
      </c>
      <c r="P117" s="4">
        <v>0.363</v>
      </c>
      <c r="Q117" s="4">
        <v>176.04</v>
      </c>
      <c r="R117" s="4">
        <v>2.0</v>
      </c>
      <c r="S117" s="4">
        <v>0.0</v>
      </c>
      <c r="T117" s="3" t="s">
        <v>34</v>
      </c>
      <c r="U117" s="3" t="s">
        <v>35</v>
      </c>
      <c r="V117" s="7" t="s">
        <v>45</v>
      </c>
    </row>
    <row r="118">
      <c r="A118" s="3" t="s">
        <v>734</v>
      </c>
      <c r="B118" s="3" t="s">
        <v>735</v>
      </c>
      <c r="C118" s="4">
        <v>1940.0</v>
      </c>
      <c r="D118" s="4">
        <v>0.0</v>
      </c>
      <c r="E118" s="4">
        <v>227446.0</v>
      </c>
      <c r="F118" s="3" t="s">
        <v>731</v>
      </c>
      <c r="G118" s="3" t="s">
        <v>732</v>
      </c>
      <c r="H118" s="3" t="s">
        <v>733</v>
      </c>
      <c r="I118" s="4">
        <v>0.479</v>
      </c>
      <c r="J118" s="4">
        <v>0.229</v>
      </c>
      <c r="K118" s="4">
        <v>0.66</v>
      </c>
      <c r="L118" s="4">
        <v>0.034</v>
      </c>
      <c r="M118" s="4">
        <v>0.978</v>
      </c>
      <c r="N118" s="4">
        <v>0.0</v>
      </c>
      <c r="O118" s="4">
        <v>0.139</v>
      </c>
      <c r="P118" s="4">
        <v>0.349</v>
      </c>
      <c r="Q118" s="4">
        <v>115.95</v>
      </c>
      <c r="R118" s="4">
        <v>1.0</v>
      </c>
      <c r="S118" s="4">
        <v>0.0</v>
      </c>
      <c r="T118" s="3" t="s">
        <v>34</v>
      </c>
      <c r="U118" s="3" t="s">
        <v>35</v>
      </c>
      <c r="V118" s="7" t="s">
        <v>45</v>
      </c>
    </row>
    <row r="119">
      <c r="A119" s="3" t="s">
        <v>740</v>
      </c>
      <c r="B119" s="3" t="s">
        <v>741</v>
      </c>
      <c r="C119" s="4">
        <v>1983.0</v>
      </c>
      <c r="D119" s="4">
        <v>0.0</v>
      </c>
      <c r="E119" s="4">
        <v>177922.0</v>
      </c>
      <c r="F119" s="3" t="s">
        <v>401</v>
      </c>
      <c r="G119" s="3" t="s">
        <v>742</v>
      </c>
      <c r="H119" s="3" t="s">
        <v>744</v>
      </c>
      <c r="I119" s="4">
        <v>0.298</v>
      </c>
      <c r="J119" s="4">
        <v>0.267</v>
      </c>
      <c r="K119" s="4">
        <v>0.6</v>
      </c>
      <c r="L119" s="4">
        <v>0.05</v>
      </c>
      <c r="M119" s="4">
        <v>0.919</v>
      </c>
      <c r="N119" s="4">
        <v>0.84</v>
      </c>
      <c r="O119" s="4">
        <v>0.214</v>
      </c>
      <c r="P119" s="4">
        <v>0.33</v>
      </c>
      <c r="Q119" s="4">
        <v>94.79</v>
      </c>
      <c r="R119" s="4">
        <v>3.0</v>
      </c>
      <c r="S119" s="4">
        <v>1.0</v>
      </c>
      <c r="T119" s="3" t="s">
        <v>34</v>
      </c>
      <c r="U119" s="3" t="s">
        <v>35</v>
      </c>
      <c r="V119" s="7" t="s">
        <v>45</v>
      </c>
    </row>
    <row r="120">
      <c r="A120" s="3" t="s">
        <v>749</v>
      </c>
      <c r="B120" s="3" t="s">
        <v>750</v>
      </c>
      <c r="C120" s="4">
        <v>1940.0</v>
      </c>
      <c r="D120" s="4">
        <v>0.0</v>
      </c>
      <c r="E120" s="4">
        <v>206287.0</v>
      </c>
      <c r="F120" s="3" t="s">
        <v>731</v>
      </c>
      <c r="G120" s="3" t="s">
        <v>732</v>
      </c>
      <c r="H120" s="3" t="s">
        <v>733</v>
      </c>
      <c r="I120" s="4">
        <v>0.28</v>
      </c>
      <c r="J120" s="4">
        <v>0.113</v>
      </c>
      <c r="K120" s="4">
        <v>0.62</v>
      </c>
      <c r="L120" s="4">
        <v>0.047</v>
      </c>
      <c r="M120" s="4">
        <v>0.994</v>
      </c>
      <c r="N120" s="4">
        <v>0.006</v>
      </c>
      <c r="O120" s="4">
        <v>0.111</v>
      </c>
      <c r="P120" s="4">
        <v>0.324</v>
      </c>
      <c r="Q120" s="4">
        <v>76.78</v>
      </c>
      <c r="R120" s="4">
        <v>8.0</v>
      </c>
      <c r="S120" s="4">
        <v>1.0</v>
      </c>
      <c r="T120" s="3" t="s">
        <v>34</v>
      </c>
      <c r="U120" s="3" t="s">
        <v>35</v>
      </c>
      <c r="V120" s="7" t="s">
        <v>45</v>
      </c>
    </row>
    <row r="121">
      <c r="A121" s="3" t="s">
        <v>753</v>
      </c>
      <c r="B121" s="3" t="s">
        <v>754</v>
      </c>
      <c r="C121" s="4">
        <v>2009.0</v>
      </c>
      <c r="D121" s="4">
        <v>0.0</v>
      </c>
      <c r="E121" s="4">
        <v>414267.0</v>
      </c>
      <c r="F121" s="3" t="s">
        <v>533</v>
      </c>
      <c r="G121" s="3" t="s">
        <v>755</v>
      </c>
      <c r="H121" s="3" t="s">
        <v>757</v>
      </c>
      <c r="I121" s="4">
        <v>0.591</v>
      </c>
      <c r="J121" s="4">
        <v>0.848</v>
      </c>
      <c r="K121" s="4">
        <v>0.87</v>
      </c>
      <c r="L121" s="4">
        <v>0.07</v>
      </c>
      <c r="M121" s="4">
        <v>0.731</v>
      </c>
      <c r="N121" s="4">
        <v>0.0</v>
      </c>
      <c r="O121" s="4">
        <v>0.637</v>
      </c>
      <c r="P121" s="4">
        <v>0.478</v>
      </c>
      <c r="Q121" s="4">
        <v>127.29</v>
      </c>
      <c r="R121" s="4">
        <v>7.0</v>
      </c>
      <c r="S121" s="4">
        <v>1.0</v>
      </c>
      <c r="T121" s="3" t="s">
        <v>34</v>
      </c>
      <c r="U121" s="3" t="s">
        <v>68</v>
      </c>
      <c r="V121" s="7" t="s">
        <v>54</v>
      </c>
    </row>
    <row r="122">
      <c r="A122" s="3" t="s">
        <v>759</v>
      </c>
      <c r="B122" s="3" t="s">
        <v>760</v>
      </c>
      <c r="C122" s="4">
        <v>2019.0</v>
      </c>
      <c r="D122" s="4">
        <v>0.0</v>
      </c>
      <c r="E122" s="4">
        <v>248659.0</v>
      </c>
      <c r="F122" s="3" t="s">
        <v>389</v>
      </c>
      <c r="G122" s="3" t="s">
        <v>761</v>
      </c>
      <c r="H122" s="3" t="s">
        <v>763</v>
      </c>
      <c r="I122" s="4">
        <v>0.607</v>
      </c>
      <c r="J122" s="4">
        <v>0.876</v>
      </c>
      <c r="K122" s="4">
        <v>0.86</v>
      </c>
      <c r="L122" s="4">
        <v>0.032</v>
      </c>
      <c r="M122" s="4">
        <v>0.111</v>
      </c>
      <c r="N122" s="4">
        <v>0.002</v>
      </c>
      <c r="O122" s="4">
        <v>0.124</v>
      </c>
      <c r="P122" s="4">
        <v>0.281</v>
      </c>
      <c r="Q122" s="4">
        <v>105.02</v>
      </c>
      <c r="R122" s="4">
        <v>8.0</v>
      </c>
      <c r="S122" s="4">
        <v>1.0</v>
      </c>
      <c r="T122" s="3" t="s">
        <v>34</v>
      </c>
      <c r="U122" s="3" t="s">
        <v>35</v>
      </c>
      <c r="V122" s="7" t="s">
        <v>36</v>
      </c>
    </row>
    <row r="123">
      <c r="A123" s="3" t="s">
        <v>768</v>
      </c>
      <c r="B123" s="3" t="s">
        <v>769</v>
      </c>
      <c r="C123" s="4">
        <v>1940.0</v>
      </c>
      <c r="D123" s="4">
        <v>0.0</v>
      </c>
      <c r="E123" s="4">
        <v>215243.0</v>
      </c>
      <c r="F123" s="3" t="s">
        <v>731</v>
      </c>
      <c r="G123" s="3" t="s">
        <v>732</v>
      </c>
      <c r="H123" s="3" t="s">
        <v>733</v>
      </c>
      <c r="I123" s="4">
        <v>0.261</v>
      </c>
      <c r="J123" s="4">
        <v>0.214</v>
      </c>
      <c r="K123" s="4">
        <v>0.58</v>
      </c>
      <c r="L123" s="4">
        <v>0.053</v>
      </c>
      <c r="M123" s="4">
        <v>0.995</v>
      </c>
      <c r="N123" s="4">
        <v>0.404</v>
      </c>
      <c r="O123" s="4">
        <v>0.111</v>
      </c>
      <c r="P123" s="4">
        <v>0.3</v>
      </c>
      <c r="Q123" s="4">
        <v>75.14</v>
      </c>
      <c r="R123" s="4">
        <v>5.0</v>
      </c>
      <c r="S123" s="4">
        <v>1.0</v>
      </c>
      <c r="T123" s="3" t="s">
        <v>34</v>
      </c>
      <c r="U123" s="3" t="s">
        <v>35</v>
      </c>
      <c r="V123" s="7" t="s">
        <v>45</v>
      </c>
    </row>
    <row r="124">
      <c r="A124" s="3" t="s">
        <v>773</v>
      </c>
      <c r="B124" s="3" t="s">
        <v>775</v>
      </c>
      <c r="C124" s="4">
        <v>2022.0</v>
      </c>
      <c r="D124" s="4">
        <v>0.0</v>
      </c>
      <c r="E124" s="4">
        <v>339837.0</v>
      </c>
      <c r="F124" s="3" t="s">
        <v>765</v>
      </c>
      <c r="G124" s="3" t="s">
        <v>777</v>
      </c>
      <c r="H124" s="3" t="s">
        <v>775</v>
      </c>
      <c r="I124" s="4">
        <v>0.446</v>
      </c>
      <c r="J124" s="4">
        <v>0.845</v>
      </c>
      <c r="K124" s="4">
        <v>0.8</v>
      </c>
      <c r="L124" s="4">
        <v>0.038</v>
      </c>
      <c r="M124" s="4">
        <v>0.005</v>
      </c>
      <c r="N124" s="4">
        <v>0.0</v>
      </c>
      <c r="O124" s="4">
        <v>0.199</v>
      </c>
      <c r="P124" s="4">
        <v>0.464</v>
      </c>
      <c r="Q124" s="4">
        <v>97.97</v>
      </c>
      <c r="R124" s="4">
        <v>4.0</v>
      </c>
      <c r="S124" s="4">
        <v>0.0</v>
      </c>
      <c r="T124" s="3" t="s">
        <v>34</v>
      </c>
      <c r="U124" s="3" t="s">
        <v>35</v>
      </c>
      <c r="V124" s="7" t="s">
        <v>54</v>
      </c>
    </row>
    <row r="125">
      <c r="A125" s="3" t="s">
        <v>778</v>
      </c>
      <c r="B125" s="3" t="s">
        <v>780</v>
      </c>
      <c r="C125" s="4">
        <v>1940.0</v>
      </c>
      <c r="D125" s="4">
        <v>0.0</v>
      </c>
      <c r="E125" s="4">
        <v>220027.0</v>
      </c>
      <c r="F125" s="3" t="s">
        <v>731</v>
      </c>
      <c r="G125" s="3" t="s">
        <v>732</v>
      </c>
      <c r="H125" s="3" t="s">
        <v>733</v>
      </c>
      <c r="I125" s="4">
        <v>0.317</v>
      </c>
      <c r="J125" s="4">
        <v>0.106</v>
      </c>
      <c r="K125" s="4">
        <v>0.48</v>
      </c>
      <c r="L125" s="4">
        <v>0.041</v>
      </c>
      <c r="M125" s="4">
        <v>0.993</v>
      </c>
      <c r="N125" s="4">
        <v>0.913</v>
      </c>
      <c r="O125" s="4">
        <v>0.111</v>
      </c>
      <c r="P125" s="4">
        <v>0.188</v>
      </c>
      <c r="Q125" s="4">
        <v>123.57</v>
      </c>
      <c r="R125" s="4">
        <v>5.0</v>
      </c>
      <c r="S125" s="4">
        <v>1.0</v>
      </c>
      <c r="T125" s="3" t="s">
        <v>34</v>
      </c>
      <c r="U125" s="3" t="s">
        <v>35</v>
      </c>
      <c r="V125" s="7" t="s">
        <v>58</v>
      </c>
    </row>
    <row r="126">
      <c r="A126" s="3" t="s">
        <v>784</v>
      </c>
      <c r="B126" s="3" t="s">
        <v>785</v>
      </c>
      <c r="C126" s="4">
        <v>1983.0</v>
      </c>
      <c r="D126" s="4">
        <v>0.0</v>
      </c>
      <c r="E126" s="4">
        <v>236367.0</v>
      </c>
      <c r="F126" s="3" t="s">
        <v>306</v>
      </c>
      <c r="G126" s="3" t="s">
        <v>742</v>
      </c>
      <c r="H126" s="3" t="s">
        <v>744</v>
      </c>
      <c r="I126" s="4">
        <v>0.292</v>
      </c>
      <c r="J126" s="4">
        <v>0.219</v>
      </c>
      <c r="K126" s="4">
        <v>0.6</v>
      </c>
      <c r="L126" s="4">
        <v>0.036</v>
      </c>
      <c r="M126" s="4">
        <v>0.872</v>
      </c>
      <c r="N126" s="4">
        <v>0.535</v>
      </c>
      <c r="O126" s="4">
        <v>0.155</v>
      </c>
      <c r="P126" s="4">
        <v>0.208</v>
      </c>
      <c r="Q126" s="4">
        <v>83.93</v>
      </c>
      <c r="R126" s="4">
        <v>0.0</v>
      </c>
      <c r="S126" s="4">
        <v>1.0</v>
      </c>
      <c r="T126" s="3" t="s">
        <v>34</v>
      </c>
      <c r="U126" s="3" t="s">
        <v>35</v>
      </c>
      <c r="V126" s="7" t="s">
        <v>36</v>
      </c>
    </row>
    <row r="127">
      <c r="A127" s="3" t="s">
        <v>793</v>
      </c>
      <c r="B127" s="3" t="s">
        <v>794</v>
      </c>
      <c r="C127" s="4">
        <v>2021.0</v>
      </c>
      <c r="D127" s="4">
        <v>0.0</v>
      </c>
      <c r="E127" s="4">
        <v>316000.0</v>
      </c>
      <c r="F127" s="3" t="s">
        <v>26</v>
      </c>
      <c r="G127" s="3" t="s">
        <v>795</v>
      </c>
      <c r="H127" s="3" t="s">
        <v>794</v>
      </c>
      <c r="I127" s="4">
        <v>0.44</v>
      </c>
      <c r="J127" s="4">
        <v>0.639</v>
      </c>
      <c r="K127" s="4">
        <v>0.84</v>
      </c>
      <c r="L127" s="4">
        <v>0.035</v>
      </c>
      <c r="M127" s="4">
        <v>0.803</v>
      </c>
      <c r="N127" s="4">
        <v>0.0</v>
      </c>
      <c r="O127" s="4">
        <v>0.142</v>
      </c>
      <c r="P127" s="4">
        <v>0.326</v>
      </c>
      <c r="Q127" s="4">
        <v>140.0</v>
      </c>
      <c r="R127" s="4">
        <v>11.0</v>
      </c>
      <c r="S127" s="4">
        <v>0.0</v>
      </c>
      <c r="T127" s="3" t="s">
        <v>34</v>
      </c>
      <c r="U127" s="3" t="s">
        <v>35</v>
      </c>
      <c r="V127" s="7" t="s">
        <v>45</v>
      </c>
    </row>
    <row r="128">
      <c r="A128" s="3" t="s">
        <v>798</v>
      </c>
      <c r="B128" s="3" t="s">
        <v>800</v>
      </c>
      <c r="C128" s="4">
        <v>1940.0</v>
      </c>
      <c r="D128" s="4">
        <v>0.0</v>
      </c>
      <c r="E128" s="4">
        <v>218303.0</v>
      </c>
      <c r="F128" s="3" t="s">
        <v>731</v>
      </c>
      <c r="G128" s="3" t="s">
        <v>732</v>
      </c>
      <c r="H128" s="3" t="s">
        <v>733</v>
      </c>
      <c r="I128" s="4">
        <v>0.265</v>
      </c>
      <c r="J128" s="4">
        <v>0.045</v>
      </c>
      <c r="K128" s="4">
        <v>0.47</v>
      </c>
      <c r="L128" s="4">
        <v>0.038</v>
      </c>
      <c r="M128" s="4">
        <v>0.985</v>
      </c>
      <c r="N128" s="4">
        <v>0.912</v>
      </c>
      <c r="O128" s="4">
        <v>0.105</v>
      </c>
      <c r="P128" s="4">
        <v>0.168</v>
      </c>
      <c r="Q128" s="4">
        <v>135.9</v>
      </c>
      <c r="R128" s="4">
        <v>10.0</v>
      </c>
      <c r="S128" s="4">
        <v>1.0</v>
      </c>
      <c r="T128" s="3" t="s">
        <v>34</v>
      </c>
      <c r="U128" s="3" t="s">
        <v>35</v>
      </c>
      <c r="V128" s="7" t="s">
        <v>58</v>
      </c>
    </row>
    <row r="129">
      <c r="A129" s="3" t="s">
        <v>803</v>
      </c>
      <c r="B129" s="3" t="s">
        <v>804</v>
      </c>
      <c r="C129" s="4">
        <v>1983.0</v>
      </c>
      <c r="D129" s="4">
        <v>0.0</v>
      </c>
      <c r="E129" s="4">
        <v>285739.0</v>
      </c>
      <c r="F129" s="3" t="s">
        <v>765</v>
      </c>
      <c r="G129" s="3" t="s">
        <v>742</v>
      </c>
      <c r="H129" s="3" t="s">
        <v>744</v>
      </c>
      <c r="I129" s="4">
        <v>0.331</v>
      </c>
      <c r="J129" s="4">
        <v>0.287</v>
      </c>
      <c r="K129" s="4">
        <v>0.58</v>
      </c>
      <c r="L129" s="4">
        <v>0.048</v>
      </c>
      <c r="M129" s="4">
        <v>0.854</v>
      </c>
      <c r="N129" s="4">
        <v>0.163</v>
      </c>
      <c r="O129" s="4">
        <v>0.349</v>
      </c>
      <c r="P129" s="4">
        <v>0.331</v>
      </c>
      <c r="Q129" s="4">
        <v>137.01</v>
      </c>
      <c r="R129" s="4">
        <v>4.0</v>
      </c>
      <c r="S129" s="4">
        <v>1.0</v>
      </c>
      <c r="T129" s="3" t="s">
        <v>34</v>
      </c>
      <c r="U129" s="3" t="s">
        <v>35</v>
      </c>
      <c r="V129" s="7" t="s">
        <v>45</v>
      </c>
    </row>
    <row r="130">
      <c r="A130" s="3" t="s">
        <v>809</v>
      </c>
      <c r="B130" s="3" t="s">
        <v>810</v>
      </c>
      <c r="C130" s="4">
        <v>1983.0</v>
      </c>
      <c r="D130" s="4">
        <v>0.0</v>
      </c>
      <c r="E130" s="4">
        <v>188261.0</v>
      </c>
      <c r="F130" s="3" t="s">
        <v>347</v>
      </c>
      <c r="G130" s="3" t="s">
        <v>742</v>
      </c>
      <c r="H130" s="3" t="s">
        <v>744</v>
      </c>
      <c r="I130" s="4">
        <v>0.39</v>
      </c>
      <c r="J130" s="4">
        <v>0.204</v>
      </c>
      <c r="K130" s="4">
        <v>0.53</v>
      </c>
      <c r="L130" s="4">
        <v>0.047</v>
      </c>
      <c r="M130" s="4">
        <v>0.949</v>
      </c>
      <c r="N130" s="4">
        <v>0.888</v>
      </c>
      <c r="O130" s="4">
        <v>0.112</v>
      </c>
      <c r="P130" s="4">
        <v>0.317</v>
      </c>
      <c r="Q130" s="4">
        <v>106.42</v>
      </c>
      <c r="R130" s="4">
        <v>2.0</v>
      </c>
      <c r="S130" s="4">
        <v>1.0</v>
      </c>
      <c r="T130" s="3" t="s">
        <v>34</v>
      </c>
      <c r="U130" s="3" t="s">
        <v>35</v>
      </c>
      <c r="V130" s="7" t="s">
        <v>45</v>
      </c>
    </row>
    <row r="131">
      <c r="A131" s="3" t="s">
        <v>814</v>
      </c>
      <c r="B131" s="3" t="s">
        <v>815</v>
      </c>
      <c r="C131" s="4">
        <v>2023.0</v>
      </c>
      <c r="D131" s="4">
        <v>0.0</v>
      </c>
      <c r="E131" s="4">
        <v>232434.0</v>
      </c>
      <c r="F131" s="3" t="s">
        <v>289</v>
      </c>
      <c r="G131" s="3" t="s">
        <v>816</v>
      </c>
      <c r="H131" s="3" t="s">
        <v>818</v>
      </c>
      <c r="I131" s="4">
        <v>0.455</v>
      </c>
      <c r="J131" s="4">
        <v>0.399</v>
      </c>
      <c r="K131" s="4">
        <v>0.79</v>
      </c>
      <c r="L131" s="4">
        <v>0.04</v>
      </c>
      <c r="M131" s="4">
        <v>0.179</v>
      </c>
      <c r="N131" s="4">
        <v>0.001</v>
      </c>
      <c r="O131" s="4">
        <v>0.339</v>
      </c>
      <c r="P131" s="4">
        <v>0.052</v>
      </c>
      <c r="Q131" s="4">
        <v>104.46</v>
      </c>
      <c r="R131" s="4">
        <v>6.0</v>
      </c>
      <c r="S131" s="4">
        <v>1.0</v>
      </c>
      <c r="T131" s="3" t="s">
        <v>34</v>
      </c>
      <c r="U131" s="3" t="s">
        <v>35</v>
      </c>
      <c r="V131" s="7" t="s">
        <v>75</v>
      </c>
    </row>
    <row r="132">
      <c r="A132" s="3" t="s">
        <v>820</v>
      </c>
      <c r="B132" s="3" t="s">
        <v>821</v>
      </c>
      <c r="C132" s="4">
        <v>2024.0</v>
      </c>
      <c r="D132" s="4">
        <v>0.0</v>
      </c>
      <c r="E132" s="4">
        <v>124883.0</v>
      </c>
      <c r="F132" s="3" t="s">
        <v>361</v>
      </c>
      <c r="G132" s="3" t="s">
        <v>823</v>
      </c>
      <c r="H132" s="3" t="s">
        <v>825</v>
      </c>
      <c r="I132" s="4">
        <v>0.22</v>
      </c>
      <c r="J132" s="4">
        <v>0.395</v>
      </c>
      <c r="K132" s="4">
        <v>0.73</v>
      </c>
      <c r="L132" s="4">
        <v>0.029</v>
      </c>
      <c r="M132" s="4">
        <v>0.843</v>
      </c>
      <c r="N132" s="4">
        <v>0.448</v>
      </c>
      <c r="O132" s="4">
        <v>0.175</v>
      </c>
      <c r="P132" s="4">
        <v>0.378</v>
      </c>
      <c r="Q132" s="4">
        <v>172.11</v>
      </c>
      <c r="R132" s="4">
        <v>9.0</v>
      </c>
      <c r="S132" s="4">
        <v>0.0</v>
      </c>
      <c r="T132" s="3" t="s">
        <v>34</v>
      </c>
      <c r="U132" s="3" t="s">
        <v>35</v>
      </c>
      <c r="V132" s="7" t="s">
        <v>45</v>
      </c>
    </row>
    <row r="133">
      <c r="A133" s="3" t="s">
        <v>828</v>
      </c>
      <c r="B133" s="3" t="s">
        <v>829</v>
      </c>
      <c r="C133" s="4">
        <v>2024.0</v>
      </c>
      <c r="D133" s="4">
        <v>0.0</v>
      </c>
      <c r="E133" s="4">
        <v>218294.0</v>
      </c>
      <c r="F133" s="3" t="s">
        <v>765</v>
      </c>
      <c r="G133" s="3" t="s">
        <v>830</v>
      </c>
      <c r="H133" s="3" t="s">
        <v>829</v>
      </c>
      <c r="I133" s="4">
        <v>0.654</v>
      </c>
      <c r="J133" s="4">
        <v>0.545</v>
      </c>
      <c r="K133" s="4">
        <v>0.9</v>
      </c>
      <c r="L133" s="4">
        <v>0.033</v>
      </c>
      <c r="M133" s="4">
        <v>0.714</v>
      </c>
      <c r="N133" s="4">
        <v>0.0</v>
      </c>
      <c r="O133" s="4">
        <v>0.206</v>
      </c>
      <c r="P133" s="4">
        <v>0.486</v>
      </c>
      <c r="Q133" s="4">
        <v>127.36</v>
      </c>
      <c r="R133" s="4">
        <v>1.0</v>
      </c>
      <c r="S133" s="4">
        <v>0.0</v>
      </c>
      <c r="T133" s="3" t="s">
        <v>34</v>
      </c>
      <c r="U133" s="3" t="s">
        <v>35</v>
      </c>
      <c r="V133" s="7" t="s">
        <v>54</v>
      </c>
    </row>
    <row r="134">
      <c r="A134" s="3" t="s">
        <v>833</v>
      </c>
      <c r="B134" s="3" t="s">
        <v>834</v>
      </c>
      <c r="C134" s="4">
        <v>2022.0</v>
      </c>
      <c r="D134" s="4">
        <v>0.0</v>
      </c>
      <c r="E134" s="4">
        <v>249660.0</v>
      </c>
      <c r="F134" s="3" t="s">
        <v>533</v>
      </c>
      <c r="G134" s="3" t="s">
        <v>836</v>
      </c>
      <c r="H134" s="3" t="s">
        <v>834</v>
      </c>
      <c r="I134" s="4">
        <v>0.409</v>
      </c>
      <c r="J134" s="4">
        <v>0.705</v>
      </c>
      <c r="K134" s="4">
        <v>0.87</v>
      </c>
      <c r="L134" s="4">
        <v>0.055</v>
      </c>
      <c r="M134" s="4">
        <v>0.783</v>
      </c>
      <c r="N134" s="4">
        <v>0.0</v>
      </c>
      <c r="O134" s="4">
        <v>0.073</v>
      </c>
      <c r="P134" s="4">
        <v>0.409</v>
      </c>
      <c r="Q134" s="4">
        <v>170.01</v>
      </c>
      <c r="R134" s="4">
        <v>11.0</v>
      </c>
      <c r="S134" s="4">
        <v>0.0</v>
      </c>
      <c r="T134" s="3" t="s">
        <v>34</v>
      </c>
      <c r="U134" s="3" t="s">
        <v>35</v>
      </c>
      <c r="V134" s="7" t="s">
        <v>54</v>
      </c>
    </row>
    <row r="135">
      <c r="A135" s="3" t="s">
        <v>838</v>
      </c>
      <c r="B135" s="3" t="s">
        <v>840</v>
      </c>
      <c r="C135" s="4">
        <v>2022.0</v>
      </c>
      <c r="D135" s="4">
        <v>0.0</v>
      </c>
      <c r="E135" s="4">
        <v>234226.0</v>
      </c>
      <c r="F135" s="3" t="s">
        <v>765</v>
      </c>
      <c r="G135" s="3" t="s">
        <v>836</v>
      </c>
      <c r="H135" s="3" t="s">
        <v>840</v>
      </c>
      <c r="I135" s="4">
        <v>0.629</v>
      </c>
      <c r="J135" s="4">
        <v>0.475</v>
      </c>
      <c r="K135" s="4">
        <v>0.81</v>
      </c>
      <c r="L135" s="4">
        <v>0.039</v>
      </c>
      <c r="M135" s="4">
        <v>0.377</v>
      </c>
      <c r="N135" s="4">
        <v>0.0</v>
      </c>
      <c r="O135" s="4">
        <v>0.071</v>
      </c>
      <c r="P135" s="4">
        <v>0.372</v>
      </c>
      <c r="Q135" s="4">
        <v>179.97</v>
      </c>
      <c r="R135" s="4">
        <v>11.0</v>
      </c>
      <c r="S135" s="4">
        <v>0.0</v>
      </c>
      <c r="T135" s="3" t="s">
        <v>34</v>
      </c>
      <c r="U135" s="3" t="s">
        <v>35</v>
      </c>
      <c r="V135" s="7" t="s">
        <v>45</v>
      </c>
    </row>
    <row r="136">
      <c r="A136" s="3" t="s">
        <v>843</v>
      </c>
      <c r="B136" s="3" t="s">
        <v>844</v>
      </c>
      <c r="C136" s="4">
        <v>2022.0</v>
      </c>
      <c r="D136" s="4">
        <v>0.0</v>
      </c>
      <c r="E136" s="4">
        <v>317748.0</v>
      </c>
      <c r="F136" s="3" t="s">
        <v>765</v>
      </c>
      <c r="G136" s="3" t="s">
        <v>836</v>
      </c>
      <c r="H136" s="3" t="s">
        <v>844</v>
      </c>
      <c r="I136" s="4">
        <v>0.501</v>
      </c>
      <c r="J136" s="4">
        <v>0.667</v>
      </c>
      <c r="K136" s="4">
        <v>0.84</v>
      </c>
      <c r="L136" s="4">
        <v>0.036</v>
      </c>
      <c r="M136" s="4">
        <v>0.232</v>
      </c>
      <c r="N136" s="4">
        <v>0.0</v>
      </c>
      <c r="O136" s="4">
        <v>0.087</v>
      </c>
      <c r="P136" s="4">
        <v>0.435</v>
      </c>
      <c r="Q136" s="4">
        <v>85.02</v>
      </c>
      <c r="R136" s="4">
        <v>9.0</v>
      </c>
      <c r="S136" s="4">
        <v>0.0</v>
      </c>
      <c r="T136" s="3" t="s">
        <v>34</v>
      </c>
      <c r="U136" s="3" t="s">
        <v>35</v>
      </c>
      <c r="V136" s="7" t="s">
        <v>54</v>
      </c>
    </row>
    <row r="137">
      <c r="A137" s="3" t="s">
        <v>846</v>
      </c>
      <c r="B137" s="3" t="s">
        <v>848</v>
      </c>
      <c r="C137" s="4">
        <v>2022.0</v>
      </c>
      <c r="D137" s="4">
        <v>0.0</v>
      </c>
      <c r="E137" s="4">
        <v>183049.0</v>
      </c>
      <c r="F137" s="3" t="s">
        <v>684</v>
      </c>
      <c r="G137" s="3" t="s">
        <v>836</v>
      </c>
      <c r="H137" s="3" t="s">
        <v>848</v>
      </c>
      <c r="I137" s="4">
        <v>0.557</v>
      </c>
      <c r="J137" s="4">
        <v>0.465</v>
      </c>
      <c r="K137" s="4">
        <v>0.8</v>
      </c>
      <c r="L137" s="4">
        <v>0.033</v>
      </c>
      <c r="M137" s="4">
        <v>0.355</v>
      </c>
      <c r="N137" s="4">
        <v>0.0</v>
      </c>
      <c r="O137" s="4">
        <v>0.104</v>
      </c>
      <c r="P137" s="4">
        <v>0.444</v>
      </c>
      <c r="Q137" s="4">
        <v>119.95</v>
      </c>
      <c r="R137" s="4">
        <v>11.0</v>
      </c>
      <c r="S137" s="4">
        <v>1.0</v>
      </c>
      <c r="T137" s="3" t="s">
        <v>34</v>
      </c>
      <c r="U137" s="3" t="s">
        <v>35</v>
      </c>
      <c r="V137" s="7" t="s">
        <v>54</v>
      </c>
    </row>
    <row r="138">
      <c r="A138" s="3" t="s">
        <v>850</v>
      </c>
      <c r="B138" s="3" t="s">
        <v>851</v>
      </c>
      <c r="C138" s="4">
        <v>2022.0</v>
      </c>
      <c r="D138" s="4">
        <v>0.0</v>
      </c>
      <c r="E138" s="4">
        <v>367217.0</v>
      </c>
      <c r="F138" s="3" t="s">
        <v>26</v>
      </c>
      <c r="G138" s="3" t="s">
        <v>853</v>
      </c>
      <c r="H138" s="3" t="s">
        <v>851</v>
      </c>
      <c r="I138" s="4">
        <v>0.522</v>
      </c>
      <c r="J138" s="4">
        <v>0.416</v>
      </c>
      <c r="K138" s="4">
        <v>0.81</v>
      </c>
      <c r="L138" s="4">
        <v>0.032</v>
      </c>
      <c r="M138" s="4">
        <v>0.834</v>
      </c>
      <c r="N138" s="4">
        <v>0.0</v>
      </c>
      <c r="O138" s="4">
        <v>0.103</v>
      </c>
      <c r="P138" s="4">
        <v>0.178</v>
      </c>
      <c r="Q138" s="4">
        <v>134.79</v>
      </c>
      <c r="R138" s="4">
        <v>2.0</v>
      </c>
      <c r="S138" s="4">
        <v>0.0</v>
      </c>
      <c r="T138" s="3" t="s">
        <v>34</v>
      </c>
      <c r="U138" s="3" t="s">
        <v>35</v>
      </c>
      <c r="V138" s="7" t="s">
        <v>58</v>
      </c>
    </row>
    <row r="139">
      <c r="A139" s="3" t="s">
        <v>857</v>
      </c>
      <c r="B139" s="3" t="s">
        <v>858</v>
      </c>
      <c r="C139" s="4">
        <v>2019.0</v>
      </c>
      <c r="D139" s="4">
        <v>0.0</v>
      </c>
      <c r="E139" s="4">
        <v>191428.0</v>
      </c>
      <c r="F139" s="3" t="s">
        <v>859</v>
      </c>
      <c r="G139" s="3" t="s">
        <v>860</v>
      </c>
      <c r="H139" s="3" t="s">
        <v>861</v>
      </c>
      <c r="I139" s="4">
        <v>0.574</v>
      </c>
      <c r="J139" s="4">
        <v>0.298</v>
      </c>
      <c r="K139" s="4">
        <v>0.74</v>
      </c>
      <c r="L139" s="4">
        <v>0.044</v>
      </c>
      <c r="M139" s="4">
        <v>0.958</v>
      </c>
      <c r="N139" s="4">
        <v>0.755</v>
      </c>
      <c r="O139" s="4">
        <v>0.097</v>
      </c>
      <c r="P139" s="4">
        <v>0.369</v>
      </c>
      <c r="Q139" s="4">
        <v>167.85</v>
      </c>
      <c r="R139" s="4">
        <v>0.0</v>
      </c>
      <c r="S139" s="4">
        <v>1.0</v>
      </c>
      <c r="T139" s="3" t="s">
        <v>103</v>
      </c>
      <c r="U139" s="3" t="s">
        <v>35</v>
      </c>
      <c r="V139" s="7" t="s">
        <v>45</v>
      </c>
    </row>
    <row r="140">
      <c r="A140" s="3" t="s">
        <v>870</v>
      </c>
      <c r="B140" s="3" t="s">
        <v>871</v>
      </c>
      <c r="C140" s="4">
        <v>2013.0</v>
      </c>
      <c r="D140" s="4">
        <v>0.0</v>
      </c>
      <c r="E140" s="4">
        <v>223107.0</v>
      </c>
      <c r="F140" s="3" t="s">
        <v>872</v>
      </c>
      <c r="G140" s="3" t="s">
        <v>873</v>
      </c>
      <c r="H140" s="3" t="s">
        <v>874</v>
      </c>
      <c r="I140" s="4">
        <v>0.734</v>
      </c>
      <c r="J140" s="4">
        <v>0.821</v>
      </c>
      <c r="K140" s="4">
        <v>0.86</v>
      </c>
      <c r="L140" s="4">
        <v>0.095</v>
      </c>
      <c r="M140" s="4">
        <v>0.0</v>
      </c>
      <c r="N140" s="4">
        <v>0.0</v>
      </c>
      <c r="O140" s="4">
        <v>0.085</v>
      </c>
      <c r="P140" s="4">
        <v>0.33</v>
      </c>
      <c r="Q140" s="4">
        <v>135.07</v>
      </c>
      <c r="R140" s="4">
        <v>6.0</v>
      </c>
      <c r="S140" s="4">
        <v>0.0</v>
      </c>
      <c r="T140" s="3" t="s">
        <v>103</v>
      </c>
      <c r="U140" s="3" t="s">
        <v>35</v>
      </c>
      <c r="V140" s="7" t="s">
        <v>45</v>
      </c>
    </row>
    <row r="141">
      <c r="A141" s="3" t="s">
        <v>877</v>
      </c>
      <c r="B141" s="3" t="s">
        <v>878</v>
      </c>
      <c r="C141" s="4">
        <v>2021.0</v>
      </c>
      <c r="D141" s="4">
        <v>0.0</v>
      </c>
      <c r="E141" s="4">
        <v>250287.0</v>
      </c>
      <c r="F141" s="3" t="s">
        <v>880</v>
      </c>
      <c r="G141" s="3" t="s">
        <v>881</v>
      </c>
      <c r="H141" s="3" t="s">
        <v>878</v>
      </c>
      <c r="I141" s="4">
        <v>0.709</v>
      </c>
      <c r="J141" s="4">
        <v>0.929</v>
      </c>
      <c r="K141" s="4">
        <v>0.94</v>
      </c>
      <c r="L141" s="4">
        <v>0.061</v>
      </c>
      <c r="M141" s="4">
        <v>0.043</v>
      </c>
      <c r="N141" s="4">
        <v>0.006</v>
      </c>
      <c r="O141" s="4">
        <v>0.125</v>
      </c>
      <c r="P141" s="4">
        <v>0.477</v>
      </c>
      <c r="Q141" s="4">
        <v>103.01</v>
      </c>
      <c r="R141" s="4">
        <v>5.0</v>
      </c>
      <c r="S141" s="4">
        <v>0.0</v>
      </c>
      <c r="T141" s="3" t="s">
        <v>104</v>
      </c>
      <c r="U141" s="3" t="s">
        <v>68</v>
      </c>
      <c r="V141" s="7" t="s">
        <v>54</v>
      </c>
    </row>
    <row r="142">
      <c r="A142" s="3" t="s">
        <v>882</v>
      </c>
      <c r="B142" s="3" t="s">
        <v>883</v>
      </c>
      <c r="C142" s="4">
        <v>2014.0</v>
      </c>
      <c r="D142" s="4">
        <v>0.0</v>
      </c>
      <c r="E142" s="4">
        <v>431973.0</v>
      </c>
      <c r="F142" s="3" t="s">
        <v>886</v>
      </c>
      <c r="G142" s="3" t="s">
        <v>887</v>
      </c>
      <c r="H142" s="3" t="s">
        <v>888</v>
      </c>
      <c r="I142" s="4">
        <v>0.847</v>
      </c>
      <c r="J142" s="4">
        <v>0.6</v>
      </c>
      <c r="K142" s="4">
        <v>0.79</v>
      </c>
      <c r="L142" s="4">
        <v>0.041</v>
      </c>
      <c r="M142" s="4">
        <v>0.001</v>
      </c>
      <c r="N142" s="4">
        <v>0.028</v>
      </c>
      <c r="O142" s="4">
        <v>0.108</v>
      </c>
      <c r="P142" s="4">
        <v>0.455</v>
      </c>
      <c r="Q142" s="4">
        <v>120.0</v>
      </c>
      <c r="R142" s="4">
        <v>1.0</v>
      </c>
      <c r="S142" s="4">
        <v>1.0</v>
      </c>
      <c r="T142" s="3" t="s">
        <v>103</v>
      </c>
      <c r="U142" s="3" t="s">
        <v>68</v>
      </c>
      <c r="V142" s="7" t="s">
        <v>54</v>
      </c>
    </row>
    <row r="143">
      <c r="A143" s="3" t="s">
        <v>890</v>
      </c>
      <c r="B143" s="3" t="s">
        <v>891</v>
      </c>
      <c r="C143" s="4">
        <v>2017.0</v>
      </c>
      <c r="D143" s="4">
        <v>0.0</v>
      </c>
      <c r="E143" s="4">
        <v>287986.0</v>
      </c>
      <c r="F143" s="3" t="s">
        <v>892</v>
      </c>
      <c r="G143" s="3" t="s">
        <v>893</v>
      </c>
      <c r="H143" s="3" t="s">
        <v>895</v>
      </c>
      <c r="I143" s="4">
        <v>0.731</v>
      </c>
      <c r="J143" s="4">
        <v>0.928</v>
      </c>
      <c r="K143" s="4">
        <v>0.87</v>
      </c>
      <c r="L143" s="4">
        <v>0.036</v>
      </c>
      <c r="M143" s="4">
        <v>0.039</v>
      </c>
      <c r="N143" s="4">
        <v>0.184</v>
      </c>
      <c r="O143" s="4">
        <v>0.048</v>
      </c>
      <c r="P143" s="4">
        <v>0.358</v>
      </c>
      <c r="Q143" s="4">
        <v>125.25</v>
      </c>
      <c r="R143" s="4">
        <v>2.0</v>
      </c>
      <c r="S143" s="4">
        <v>1.0</v>
      </c>
      <c r="T143" s="3" t="s">
        <v>103</v>
      </c>
      <c r="U143" s="3" t="s">
        <v>68</v>
      </c>
      <c r="V143" s="7" t="s">
        <v>45</v>
      </c>
    </row>
    <row r="144">
      <c r="A144" s="3" t="s">
        <v>899</v>
      </c>
      <c r="B144" s="3" t="s">
        <v>900</v>
      </c>
      <c r="C144" s="4">
        <v>1998.0</v>
      </c>
      <c r="D144" s="4">
        <v>0.0</v>
      </c>
      <c r="E144" s="4">
        <v>349839.0</v>
      </c>
      <c r="F144" s="3" t="s">
        <v>901</v>
      </c>
      <c r="G144" s="3" t="s">
        <v>671</v>
      </c>
      <c r="H144" s="3" t="s">
        <v>902</v>
      </c>
      <c r="I144" s="4">
        <v>0.557</v>
      </c>
      <c r="J144" s="4">
        <v>0.301</v>
      </c>
      <c r="K144" s="4">
        <v>0.68</v>
      </c>
      <c r="L144" s="4">
        <v>0.036</v>
      </c>
      <c r="M144" s="4">
        <v>0.829</v>
      </c>
      <c r="N144" s="4">
        <v>0.0</v>
      </c>
      <c r="O144" s="4">
        <v>0.104</v>
      </c>
      <c r="P144" s="4">
        <v>0.441</v>
      </c>
      <c r="Q144" s="4">
        <v>124.53</v>
      </c>
      <c r="R144" s="4">
        <v>6.0</v>
      </c>
      <c r="S144" s="4">
        <v>1.0</v>
      </c>
      <c r="T144" s="3" t="s">
        <v>104</v>
      </c>
      <c r="U144" s="3" t="s">
        <v>35</v>
      </c>
      <c r="V144" s="7" t="s">
        <v>54</v>
      </c>
    </row>
    <row r="145">
      <c r="A145" s="3" t="s">
        <v>903</v>
      </c>
      <c r="B145" s="3" t="s">
        <v>904</v>
      </c>
      <c r="C145" s="4">
        <v>1977.0</v>
      </c>
      <c r="D145" s="4">
        <v>1.0</v>
      </c>
      <c r="E145" s="4">
        <v>220890.0</v>
      </c>
      <c r="F145" s="3" t="s">
        <v>67</v>
      </c>
      <c r="G145" s="3" t="s">
        <v>69</v>
      </c>
      <c r="H145" s="3" t="s">
        <v>907</v>
      </c>
      <c r="I145" s="4">
        <v>0.277</v>
      </c>
      <c r="J145" s="4">
        <v>0.291</v>
      </c>
      <c r="K145" s="4">
        <v>0.7</v>
      </c>
      <c r="L145" s="4">
        <v>0.04</v>
      </c>
      <c r="M145" s="4">
        <v>0.982</v>
      </c>
      <c r="N145" s="4">
        <v>0.005</v>
      </c>
      <c r="O145" s="4">
        <v>0.117</v>
      </c>
      <c r="P145" s="4">
        <v>0.424</v>
      </c>
      <c r="Q145" s="4">
        <v>165.21</v>
      </c>
      <c r="R145" s="4">
        <v>2.0</v>
      </c>
      <c r="S145" s="4">
        <v>0.0</v>
      </c>
      <c r="T145" s="3" t="s">
        <v>34</v>
      </c>
      <c r="U145" s="3" t="s">
        <v>35</v>
      </c>
      <c r="V145" s="7" t="s">
        <v>54</v>
      </c>
    </row>
    <row r="146">
      <c r="A146" s="3" t="s">
        <v>910</v>
      </c>
      <c r="B146" s="3" t="s">
        <v>911</v>
      </c>
      <c r="C146" s="4">
        <v>2020.0</v>
      </c>
      <c r="D146" s="4">
        <v>1.0</v>
      </c>
      <c r="E146" s="4">
        <v>219546.0</v>
      </c>
      <c r="F146" s="3" t="s">
        <v>67</v>
      </c>
      <c r="G146" s="3" t="s">
        <v>69</v>
      </c>
      <c r="H146" s="3" t="s">
        <v>80</v>
      </c>
      <c r="I146" s="4">
        <v>0.192</v>
      </c>
      <c r="J146" s="4">
        <v>0.425</v>
      </c>
      <c r="K146" s="4">
        <v>0.79</v>
      </c>
      <c r="L146" s="4">
        <v>0.034</v>
      </c>
      <c r="M146" s="4">
        <v>0.95</v>
      </c>
      <c r="N146" s="4">
        <v>0.313</v>
      </c>
      <c r="O146" s="4">
        <v>0.139</v>
      </c>
      <c r="P146" s="4">
        <v>0.261</v>
      </c>
      <c r="Q146" s="4">
        <v>130.04</v>
      </c>
      <c r="R146" s="4">
        <v>10.0</v>
      </c>
      <c r="S146" s="4">
        <v>0.0</v>
      </c>
      <c r="T146" s="3" t="s">
        <v>34</v>
      </c>
      <c r="U146" s="3" t="s">
        <v>35</v>
      </c>
      <c r="V146" s="7" t="s">
        <v>36</v>
      </c>
    </row>
    <row r="147">
      <c r="A147" s="3" t="s">
        <v>915</v>
      </c>
      <c r="B147" s="3" t="s">
        <v>916</v>
      </c>
      <c r="C147" s="4">
        <v>1978.0</v>
      </c>
      <c r="D147" s="4">
        <v>1.0</v>
      </c>
      <c r="E147" s="4">
        <v>214983.0</v>
      </c>
      <c r="F147" s="3" t="s">
        <v>67</v>
      </c>
      <c r="G147" s="3" t="s">
        <v>69</v>
      </c>
      <c r="H147" s="3" t="s">
        <v>70</v>
      </c>
      <c r="I147" s="4">
        <v>0.463</v>
      </c>
      <c r="J147" s="4">
        <v>0.149</v>
      </c>
      <c r="K147" s="4">
        <v>0.64</v>
      </c>
      <c r="L147" s="4">
        <v>0.04</v>
      </c>
      <c r="M147" s="4">
        <v>0.988</v>
      </c>
      <c r="N147" s="4">
        <v>0.0</v>
      </c>
      <c r="O147" s="4">
        <v>0.125</v>
      </c>
      <c r="P147" s="4">
        <v>0.216</v>
      </c>
      <c r="Q147" s="4">
        <v>100.67</v>
      </c>
      <c r="R147" s="4">
        <v>6.0</v>
      </c>
      <c r="S147" s="4">
        <v>0.0</v>
      </c>
      <c r="T147" s="3" t="s">
        <v>34</v>
      </c>
      <c r="U147" s="3" t="s">
        <v>35</v>
      </c>
      <c r="V147" s="7" t="s">
        <v>36</v>
      </c>
    </row>
    <row r="148">
      <c r="A148" s="3" t="s">
        <v>918</v>
      </c>
      <c r="B148" s="3" t="s">
        <v>920</v>
      </c>
      <c r="C148" s="4">
        <v>2017.0</v>
      </c>
      <c r="D148" s="4">
        <v>1.0</v>
      </c>
      <c r="E148" s="4">
        <v>286106.0</v>
      </c>
      <c r="F148" s="3" t="s">
        <v>122</v>
      </c>
      <c r="G148" s="3" t="s">
        <v>123</v>
      </c>
      <c r="H148" s="3" t="s">
        <v>922</v>
      </c>
      <c r="I148" s="4">
        <v>0.197</v>
      </c>
      <c r="J148" s="4">
        <v>0.719</v>
      </c>
      <c r="K148" s="4">
        <v>0.93</v>
      </c>
      <c r="L148" s="4">
        <v>0.039</v>
      </c>
      <c r="M148" s="4">
        <v>0.911</v>
      </c>
      <c r="N148" s="4">
        <v>0.0</v>
      </c>
      <c r="O148" s="4">
        <v>0.253</v>
      </c>
      <c r="P148" s="4">
        <v>0.417</v>
      </c>
      <c r="Q148" s="4">
        <v>84.7</v>
      </c>
      <c r="R148" s="4">
        <v>1.0</v>
      </c>
      <c r="S148" s="4">
        <v>0.0</v>
      </c>
      <c r="T148" s="3" t="s">
        <v>104</v>
      </c>
      <c r="U148" s="3" t="s">
        <v>94</v>
      </c>
      <c r="V148" s="7" t="s">
        <v>54</v>
      </c>
    </row>
    <row r="149">
      <c r="A149" s="3" t="s">
        <v>924</v>
      </c>
      <c r="B149" s="3" t="s">
        <v>925</v>
      </c>
      <c r="C149" s="4">
        <v>2018.0</v>
      </c>
      <c r="D149" s="4">
        <v>1.0</v>
      </c>
      <c r="E149" s="4">
        <v>317040.0</v>
      </c>
      <c r="F149" s="3" t="s">
        <v>926</v>
      </c>
      <c r="G149" s="3" t="s">
        <v>927</v>
      </c>
      <c r="H149" s="3" t="s">
        <v>928</v>
      </c>
      <c r="I149" s="4">
        <v>0.645</v>
      </c>
      <c r="J149" s="4">
        <v>0.922</v>
      </c>
      <c r="K149" s="4">
        <v>0.8</v>
      </c>
      <c r="L149" s="4">
        <v>0.039</v>
      </c>
      <c r="M149" s="4">
        <v>0.0</v>
      </c>
      <c r="N149" s="4">
        <v>0.0</v>
      </c>
      <c r="O149" s="4">
        <v>0.274</v>
      </c>
      <c r="P149" s="4">
        <v>0.452</v>
      </c>
      <c r="Q149" s="4">
        <v>128.0</v>
      </c>
      <c r="R149" s="4">
        <v>1.0</v>
      </c>
      <c r="S149" s="4">
        <v>0.0</v>
      </c>
      <c r="T149" s="3" t="s">
        <v>103</v>
      </c>
      <c r="U149" s="3" t="s">
        <v>35</v>
      </c>
      <c r="V149" s="7" t="s">
        <v>54</v>
      </c>
    </row>
    <row r="150">
      <c r="A150" s="3" t="s">
        <v>932</v>
      </c>
      <c r="B150" s="3" t="s">
        <v>933</v>
      </c>
      <c r="C150" s="4">
        <v>2019.0</v>
      </c>
      <c r="D150" s="4">
        <v>1.0</v>
      </c>
      <c r="E150" s="4">
        <v>218001.0</v>
      </c>
      <c r="F150" s="3" t="s">
        <v>194</v>
      </c>
      <c r="G150" s="3" t="s">
        <v>935</v>
      </c>
      <c r="H150" s="3" t="s">
        <v>936</v>
      </c>
      <c r="I150" s="4">
        <v>0.073</v>
      </c>
      <c r="J150" s="4">
        <v>0.111</v>
      </c>
      <c r="K150" s="4">
        <v>0.46</v>
      </c>
      <c r="L150" s="4">
        <v>0.031</v>
      </c>
      <c r="M150" s="4">
        <v>0.939</v>
      </c>
      <c r="N150" s="4">
        <v>0.979</v>
      </c>
      <c r="O150" s="4">
        <v>0.11</v>
      </c>
      <c r="P150" s="4">
        <v>0.04</v>
      </c>
      <c r="Q150" s="4">
        <v>179.9</v>
      </c>
      <c r="R150" s="4">
        <v>4.0</v>
      </c>
      <c r="S150" s="4">
        <v>0.0</v>
      </c>
      <c r="T150" s="3" t="s">
        <v>104</v>
      </c>
      <c r="U150" s="3" t="s">
        <v>35</v>
      </c>
      <c r="V150" s="7" t="s">
        <v>75</v>
      </c>
    </row>
    <row r="151">
      <c r="A151" s="3" t="s">
        <v>938</v>
      </c>
      <c r="B151" s="3" t="s">
        <v>940</v>
      </c>
      <c r="C151" s="4">
        <v>2022.0</v>
      </c>
      <c r="D151" s="4">
        <v>1.0</v>
      </c>
      <c r="E151" s="4">
        <v>194109.0</v>
      </c>
      <c r="F151" s="3" t="s">
        <v>194</v>
      </c>
      <c r="G151" s="3" t="s">
        <v>941</v>
      </c>
      <c r="H151" s="3" t="s">
        <v>942</v>
      </c>
      <c r="I151" s="4">
        <v>0.587</v>
      </c>
      <c r="J151" s="4">
        <v>0.359</v>
      </c>
      <c r="K151" s="4">
        <v>0.74</v>
      </c>
      <c r="L151" s="4">
        <v>0.05</v>
      </c>
      <c r="M151" s="4">
        <v>0.798</v>
      </c>
      <c r="N151" s="4">
        <v>0.0</v>
      </c>
      <c r="O151" s="4">
        <v>0.109</v>
      </c>
      <c r="P151" s="4">
        <v>0.468</v>
      </c>
      <c r="Q151" s="4">
        <v>170.01</v>
      </c>
      <c r="R151" s="4">
        <v>1.0</v>
      </c>
      <c r="S151" s="4">
        <v>1.0</v>
      </c>
      <c r="T151" s="3" t="s">
        <v>104</v>
      </c>
      <c r="U151" s="3" t="s">
        <v>35</v>
      </c>
      <c r="V151" s="7" t="s">
        <v>54</v>
      </c>
    </row>
    <row r="152">
      <c r="A152" s="3" t="s">
        <v>944</v>
      </c>
      <c r="B152" s="3" t="s">
        <v>945</v>
      </c>
      <c r="C152" s="4">
        <v>2024.0</v>
      </c>
      <c r="D152" s="4">
        <v>1.0</v>
      </c>
      <c r="E152" s="4">
        <v>181341.0</v>
      </c>
      <c r="F152" s="3" t="s">
        <v>255</v>
      </c>
      <c r="G152" s="3" t="s">
        <v>372</v>
      </c>
      <c r="H152" s="3" t="s">
        <v>945</v>
      </c>
      <c r="I152" s="4">
        <v>0.841</v>
      </c>
      <c r="J152" s="4">
        <v>0.519</v>
      </c>
      <c r="K152" s="4">
        <v>0.73</v>
      </c>
      <c r="L152" s="4">
        <v>0.107</v>
      </c>
      <c r="M152" s="4">
        <v>0.144</v>
      </c>
      <c r="N152" s="4">
        <v>0.844</v>
      </c>
      <c r="O152" s="4">
        <v>0.366</v>
      </c>
      <c r="P152" s="4">
        <v>0.306</v>
      </c>
      <c r="Q152" s="4">
        <v>105.01</v>
      </c>
      <c r="R152" s="4">
        <v>6.0</v>
      </c>
      <c r="S152" s="4">
        <v>0.0</v>
      </c>
      <c r="T152" s="3" t="s">
        <v>104</v>
      </c>
      <c r="U152" s="3" t="s">
        <v>68</v>
      </c>
      <c r="V152" s="7" t="s">
        <v>45</v>
      </c>
    </row>
    <row r="153">
      <c r="A153" s="3" t="s">
        <v>949</v>
      </c>
      <c r="B153" s="3" t="s">
        <v>950</v>
      </c>
      <c r="C153" s="4">
        <v>2001.0</v>
      </c>
      <c r="D153" s="4">
        <v>1.0</v>
      </c>
      <c r="E153" s="4">
        <v>309120.0</v>
      </c>
      <c r="F153" s="3" t="s">
        <v>951</v>
      </c>
      <c r="G153" s="3" t="s">
        <v>952</v>
      </c>
      <c r="H153" s="3" t="s">
        <v>953</v>
      </c>
      <c r="I153" s="4">
        <v>0.663</v>
      </c>
      <c r="J153" s="4">
        <v>0.267</v>
      </c>
      <c r="K153" s="4">
        <v>0.65</v>
      </c>
      <c r="L153" s="4">
        <v>0.03</v>
      </c>
      <c r="M153" s="4">
        <v>0.287</v>
      </c>
      <c r="N153" s="4">
        <v>0.0</v>
      </c>
      <c r="O153" s="4">
        <v>0.103</v>
      </c>
      <c r="P153" s="4">
        <v>0.333</v>
      </c>
      <c r="Q153" s="4">
        <v>80.0</v>
      </c>
      <c r="R153" s="4">
        <v>9.0</v>
      </c>
      <c r="S153" s="4">
        <v>1.0</v>
      </c>
      <c r="T153" s="3" t="s">
        <v>34</v>
      </c>
      <c r="U153" s="3" t="s">
        <v>35</v>
      </c>
      <c r="V153" s="7" t="s">
        <v>45</v>
      </c>
    </row>
    <row r="154">
      <c r="A154" s="3" t="s">
        <v>955</v>
      </c>
      <c r="B154" s="3" t="s">
        <v>957</v>
      </c>
      <c r="C154" s="4">
        <v>2015.0</v>
      </c>
      <c r="D154" s="4">
        <v>1.0</v>
      </c>
      <c r="E154" s="4">
        <v>216266.0</v>
      </c>
      <c r="F154" s="3" t="s">
        <v>424</v>
      </c>
      <c r="G154" s="3" t="s">
        <v>959</v>
      </c>
      <c r="H154" s="3" t="s">
        <v>960</v>
      </c>
      <c r="I154" s="4">
        <v>0.71</v>
      </c>
      <c r="J154" s="4">
        <v>0.291</v>
      </c>
      <c r="K154" s="4">
        <v>0.7</v>
      </c>
      <c r="L154" s="4">
        <v>0.031</v>
      </c>
      <c r="M154" s="4">
        <v>0.642</v>
      </c>
      <c r="N154" s="4">
        <v>0.0</v>
      </c>
      <c r="O154" s="4">
        <v>0.094</v>
      </c>
      <c r="P154" s="4">
        <v>0.453</v>
      </c>
      <c r="Q154" s="4">
        <v>110.01</v>
      </c>
      <c r="R154" s="4">
        <v>10.0</v>
      </c>
      <c r="S154" s="4">
        <v>0.0</v>
      </c>
      <c r="T154" s="3" t="s">
        <v>34</v>
      </c>
      <c r="U154" s="3" t="s">
        <v>35</v>
      </c>
      <c r="V154" s="7" t="s">
        <v>54</v>
      </c>
    </row>
    <row r="155">
      <c r="A155" s="3" t="s">
        <v>962</v>
      </c>
      <c r="B155" s="3" t="s">
        <v>963</v>
      </c>
      <c r="C155" s="4">
        <v>2001.0</v>
      </c>
      <c r="D155" s="4">
        <v>1.0</v>
      </c>
      <c r="E155" s="4">
        <v>746579.0</v>
      </c>
      <c r="F155" s="3" t="s">
        <v>964</v>
      </c>
      <c r="G155" s="3" t="s">
        <v>965</v>
      </c>
      <c r="H155" s="3" t="s">
        <v>953</v>
      </c>
      <c r="I155" s="4">
        <v>0.501</v>
      </c>
      <c r="J155" s="4">
        <v>0.297</v>
      </c>
      <c r="K155" s="4">
        <v>0.67</v>
      </c>
      <c r="L155" s="4">
        <v>0.036</v>
      </c>
      <c r="M155" s="4">
        <v>0.742</v>
      </c>
      <c r="N155" s="4">
        <v>0.333</v>
      </c>
      <c r="O155" s="4">
        <v>0.116</v>
      </c>
      <c r="P155" s="4">
        <v>0.332</v>
      </c>
      <c r="Q155" s="4">
        <v>127.16</v>
      </c>
      <c r="R155" s="4">
        <v>9.0</v>
      </c>
      <c r="S155" s="4">
        <v>0.0</v>
      </c>
      <c r="T155" s="3" t="s">
        <v>34</v>
      </c>
      <c r="U155" s="3" t="s">
        <v>35</v>
      </c>
      <c r="V155" s="7" t="s">
        <v>45</v>
      </c>
    </row>
    <row r="156">
      <c r="A156" s="3" t="s">
        <v>969</v>
      </c>
      <c r="B156" s="3" t="s">
        <v>970</v>
      </c>
      <c r="C156" s="4">
        <v>1972.0</v>
      </c>
      <c r="D156" s="4">
        <v>1.0</v>
      </c>
      <c r="E156" s="4">
        <v>701666.0</v>
      </c>
      <c r="F156" s="3" t="s">
        <v>306</v>
      </c>
      <c r="G156" s="3" t="s">
        <v>971</v>
      </c>
      <c r="H156" s="3" t="s">
        <v>972</v>
      </c>
      <c r="I156" s="4">
        <v>0.365</v>
      </c>
      <c r="J156" s="4">
        <v>0.446</v>
      </c>
      <c r="K156" s="4">
        <v>0.74</v>
      </c>
      <c r="L156" s="4">
        <v>0.046</v>
      </c>
      <c r="M156" s="4">
        <v>0.134</v>
      </c>
      <c r="N156" s="4">
        <v>0.0</v>
      </c>
      <c r="O156" s="4">
        <v>0.06</v>
      </c>
      <c r="P156" s="4">
        <v>0.264</v>
      </c>
      <c r="Q156" s="4">
        <v>94.11</v>
      </c>
      <c r="R156" s="4">
        <v>1.0</v>
      </c>
      <c r="S156" s="4">
        <v>0.0</v>
      </c>
      <c r="T156" s="3" t="s">
        <v>34</v>
      </c>
      <c r="U156" s="3" t="s">
        <v>35</v>
      </c>
      <c r="V156" s="7" t="s">
        <v>36</v>
      </c>
    </row>
    <row r="157">
      <c r="A157" s="3" t="s">
        <v>973</v>
      </c>
      <c r="B157" s="3" t="s">
        <v>975</v>
      </c>
      <c r="C157" s="4">
        <v>2020.0</v>
      </c>
      <c r="D157" s="4">
        <v>1.0</v>
      </c>
      <c r="E157" s="4">
        <v>184137.0</v>
      </c>
      <c r="F157" s="3" t="s">
        <v>341</v>
      </c>
      <c r="G157" s="3" t="s">
        <v>977</v>
      </c>
      <c r="H157" s="3" t="s">
        <v>975</v>
      </c>
      <c r="I157" s="4">
        <v>0.469</v>
      </c>
      <c r="J157" s="4">
        <v>0.848</v>
      </c>
      <c r="K157" s="4">
        <v>0.84</v>
      </c>
      <c r="L157" s="4">
        <v>0.065</v>
      </c>
      <c r="M157" s="4">
        <v>0.096</v>
      </c>
      <c r="N157" s="4">
        <v>0.0</v>
      </c>
      <c r="O157" s="4">
        <v>0.096</v>
      </c>
      <c r="P157" s="4">
        <v>0.368</v>
      </c>
      <c r="Q157" s="4">
        <v>145.04</v>
      </c>
      <c r="R157" s="4">
        <v>3.0</v>
      </c>
      <c r="S157" s="4">
        <v>1.0</v>
      </c>
      <c r="T157" s="3" t="s">
        <v>34</v>
      </c>
      <c r="U157" s="3" t="s">
        <v>35</v>
      </c>
      <c r="V157" s="7" t="s">
        <v>45</v>
      </c>
    </row>
    <row r="158">
      <c r="A158" s="3" t="s">
        <v>980</v>
      </c>
      <c r="B158" s="3" t="s">
        <v>981</v>
      </c>
      <c r="C158" s="4">
        <v>2017.0</v>
      </c>
      <c r="D158" s="4">
        <v>1.0</v>
      </c>
      <c r="E158" s="4">
        <v>278160.0</v>
      </c>
      <c r="F158" s="3" t="s">
        <v>26</v>
      </c>
      <c r="G158" s="3" t="s">
        <v>983</v>
      </c>
      <c r="H158" s="3" t="s">
        <v>981</v>
      </c>
      <c r="I158" s="4">
        <v>0.413</v>
      </c>
      <c r="J158" s="4">
        <v>0.713</v>
      </c>
      <c r="K158" s="4">
        <v>0.89</v>
      </c>
      <c r="L158" s="4">
        <v>0.033</v>
      </c>
      <c r="M158" s="4">
        <v>0.273</v>
      </c>
      <c r="N158" s="4">
        <v>0.0</v>
      </c>
      <c r="O158" s="4">
        <v>0.12</v>
      </c>
      <c r="P158" s="4">
        <v>0.376</v>
      </c>
      <c r="Q158" s="4">
        <v>139.95</v>
      </c>
      <c r="R158" s="4">
        <v>4.0</v>
      </c>
      <c r="S158" s="4">
        <v>1.0</v>
      </c>
      <c r="T158" s="3" t="s">
        <v>34</v>
      </c>
      <c r="U158" s="3" t="s">
        <v>35</v>
      </c>
      <c r="V158" s="7" t="s">
        <v>45</v>
      </c>
    </row>
    <row r="159">
      <c r="A159" s="3" t="s">
        <v>986</v>
      </c>
      <c r="B159" s="3" t="s">
        <v>987</v>
      </c>
      <c r="C159" s="4">
        <v>1974.0</v>
      </c>
      <c r="D159" s="4">
        <v>1.0</v>
      </c>
      <c r="E159" s="4">
        <v>206613.0</v>
      </c>
      <c r="F159" s="3" t="s">
        <v>284</v>
      </c>
      <c r="G159" s="3" t="s">
        <v>988</v>
      </c>
      <c r="H159" s="3" t="s">
        <v>577</v>
      </c>
      <c r="I159" s="4">
        <v>0.409</v>
      </c>
      <c r="J159" s="4">
        <v>0.33</v>
      </c>
      <c r="K159" s="4">
        <v>0.74</v>
      </c>
      <c r="L159" s="4">
        <v>0.033</v>
      </c>
      <c r="M159" s="4">
        <v>0.986</v>
      </c>
      <c r="N159" s="4">
        <v>0.0</v>
      </c>
      <c r="O159" s="4">
        <v>0.094</v>
      </c>
      <c r="P159" s="4">
        <v>0.336</v>
      </c>
      <c r="Q159" s="4">
        <v>107.51</v>
      </c>
      <c r="R159" s="4">
        <v>7.0</v>
      </c>
      <c r="S159" s="4">
        <v>1.0</v>
      </c>
      <c r="T159" s="3" t="s">
        <v>34</v>
      </c>
      <c r="U159" s="3" t="s">
        <v>35</v>
      </c>
      <c r="V159" s="7" t="s">
        <v>45</v>
      </c>
    </row>
    <row r="160">
      <c r="A160" s="3" t="s">
        <v>991</v>
      </c>
      <c r="B160" s="3" t="s">
        <v>992</v>
      </c>
      <c r="C160" s="4">
        <v>2014.0</v>
      </c>
      <c r="D160" s="4">
        <v>1.0</v>
      </c>
      <c r="E160" s="4">
        <v>278125.0</v>
      </c>
      <c r="F160" s="3" t="s">
        <v>26</v>
      </c>
      <c r="G160" s="3" t="s">
        <v>63</v>
      </c>
      <c r="H160" s="3" t="s">
        <v>994</v>
      </c>
      <c r="I160" s="4">
        <v>0.724</v>
      </c>
      <c r="J160" s="4">
        <v>0.337</v>
      </c>
      <c r="K160" s="4">
        <v>0.79</v>
      </c>
      <c r="L160" s="4">
        <v>0.049</v>
      </c>
      <c r="M160" s="4">
        <v>0.789</v>
      </c>
      <c r="N160" s="4">
        <v>0.0</v>
      </c>
      <c r="O160" s="4">
        <v>0.175</v>
      </c>
      <c r="P160" s="4">
        <v>0.357</v>
      </c>
      <c r="Q160" s="4">
        <v>97.4</v>
      </c>
      <c r="R160" s="4">
        <v>11.0</v>
      </c>
      <c r="S160" s="4">
        <v>0.0</v>
      </c>
      <c r="T160" s="3" t="s">
        <v>34</v>
      </c>
      <c r="U160" s="3" t="s">
        <v>35</v>
      </c>
      <c r="V160" s="7" t="s">
        <v>45</v>
      </c>
    </row>
    <row r="161">
      <c r="A161" s="3" t="s">
        <v>995</v>
      </c>
      <c r="B161" s="3" t="s">
        <v>996</v>
      </c>
      <c r="C161" s="4">
        <v>2020.0</v>
      </c>
      <c r="D161" s="4">
        <v>1.0</v>
      </c>
      <c r="E161" s="4">
        <v>207560.0</v>
      </c>
      <c r="F161" s="3" t="s">
        <v>67</v>
      </c>
      <c r="G161" s="3" t="s">
        <v>69</v>
      </c>
      <c r="H161" s="3" t="s">
        <v>80</v>
      </c>
      <c r="I161" s="4">
        <v>0.187</v>
      </c>
      <c r="J161" s="4">
        <v>0.674</v>
      </c>
      <c r="K161" s="4">
        <v>0.85</v>
      </c>
      <c r="L161" s="4">
        <v>0.039</v>
      </c>
      <c r="M161" s="4">
        <v>0.758</v>
      </c>
      <c r="N161" s="4">
        <v>0.001</v>
      </c>
      <c r="O161" s="4">
        <v>0.28</v>
      </c>
      <c r="P161" s="4">
        <v>0.31</v>
      </c>
      <c r="Q161" s="4">
        <v>154.82</v>
      </c>
      <c r="R161" s="4">
        <v>6.0</v>
      </c>
      <c r="S161" s="4">
        <v>0.0</v>
      </c>
      <c r="T161" s="3" t="s">
        <v>34</v>
      </c>
      <c r="U161" s="3" t="s">
        <v>35</v>
      </c>
      <c r="V161" s="7" t="s">
        <v>45</v>
      </c>
    </row>
    <row r="162">
      <c r="A162" s="3" t="s">
        <v>1000</v>
      </c>
      <c r="B162" s="3" t="s">
        <v>1001</v>
      </c>
      <c r="C162" s="4">
        <v>2020.0</v>
      </c>
      <c r="D162" s="4">
        <v>1.0</v>
      </c>
      <c r="E162" s="4">
        <v>335600.0</v>
      </c>
      <c r="F162" s="3" t="s">
        <v>67</v>
      </c>
      <c r="G162" s="3" t="s">
        <v>69</v>
      </c>
      <c r="H162" s="3" t="s">
        <v>80</v>
      </c>
      <c r="I162" s="4">
        <v>0.177</v>
      </c>
      <c r="J162" s="4">
        <v>0.685</v>
      </c>
      <c r="K162" s="4">
        <v>0.85</v>
      </c>
      <c r="L162" s="4">
        <v>0.038</v>
      </c>
      <c r="M162" s="4">
        <v>0.811</v>
      </c>
      <c r="N162" s="4">
        <v>0.738</v>
      </c>
      <c r="O162" s="4">
        <v>0.11</v>
      </c>
      <c r="P162" s="4">
        <v>0.146</v>
      </c>
      <c r="Q162" s="4">
        <v>99.51</v>
      </c>
      <c r="R162" s="4">
        <v>7.0</v>
      </c>
      <c r="S162" s="4">
        <v>1.0</v>
      </c>
      <c r="T162" s="3" t="s">
        <v>34</v>
      </c>
      <c r="U162" s="3" t="s">
        <v>35</v>
      </c>
      <c r="V162" s="7" t="s">
        <v>58</v>
      </c>
    </row>
    <row r="163">
      <c r="A163" s="3" t="s">
        <v>1005</v>
      </c>
      <c r="B163" s="3" t="s">
        <v>1006</v>
      </c>
      <c r="C163" s="4">
        <v>2020.0</v>
      </c>
      <c r="D163" s="4">
        <v>1.0</v>
      </c>
      <c r="E163" s="4">
        <v>221746.0</v>
      </c>
      <c r="F163" s="3" t="s">
        <v>67</v>
      </c>
      <c r="G163" s="3" t="s">
        <v>69</v>
      </c>
      <c r="H163" s="3" t="s">
        <v>80</v>
      </c>
      <c r="I163" s="4">
        <v>0.206</v>
      </c>
      <c r="J163" s="4">
        <v>0.453</v>
      </c>
      <c r="K163" s="4">
        <v>0.73</v>
      </c>
      <c r="L163" s="4">
        <v>0.038</v>
      </c>
      <c r="M163" s="4">
        <v>0.97</v>
      </c>
      <c r="N163" s="4">
        <v>0.9</v>
      </c>
      <c r="O163" s="4">
        <v>0.116</v>
      </c>
      <c r="P163" s="4">
        <v>0.078</v>
      </c>
      <c r="Q163" s="4">
        <v>73.0</v>
      </c>
      <c r="R163" s="4">
        <v>5.0</v>
      </c>
      <c r="S163" s="4">
        <v>0.0</v>
      </c>
      <c r="T163" s="3" t="s">
        <v>34</v>
      </c>
      <c r="U163" s="3" t="s">
        <v>35</v>
      </c>
      <c r="V163" s="7" t="s">
        <v>75</v>
      </c>
    </row>
    <row r="164">
      <c r="A164" s="3" t="s">
        <v>1007</v>
      </c>
      <c r="B164" s="3" t="s">
        <v>1008</v>
      </c>
      <c r="C164" s="4">
        <v>2019.0</v>
      </c>
      <c r="D164" s="4">
        <v>1.0</v>
      </c>
      <c r="E164" s="4">
        <v>179931.0</v>
      </c>
      <c r="F164" s="3" t="s">
        <v>26</v>
      </c>
      <c r="G164" s="3" t="s">
        <v>1009</v>
      </c>
      <c r="H164" s="3" t="s">
        <v>1010</v>
      </c>
      <c r="I164" s="4">
        <v>0.345</v>
      </c>
      <c r="J164" s="4">
        <v>0.656</v>
      </c>
      <c r="K164" s="4">
        <v>0.94</v>
      </c>
      <c r="L164" s="4">
        <v>0.035</v>
      </c>
      <c r="M164" s="4">
        <v>0.656</v>
      </c>
      <c r="N164" s="4">
        <v>0.0</v>
      </c>
      <c r="O164" s="4">
        <v>0.339</v>
      </c>
      <c r="P164" s="4">
        <v>0.412</v>
      </c>
      <c r="Q164" s="4">
        <v>158.05</v>
      </c>
      <c r="R164" s="4">
        <v>8.0</v>
      </c>
      <c r="S164" s="4">
        <v>1.0</v>
      </c>
      <c r="T164" s="3" t="s">
        <v>34</v>
      </c>
      <c r="U164" s="3" t="s">
        <v>68</v>
      </c>
      <c r="V164" s="7" t="s">
        <v>54</v>
      </c>
    </row>
    <row r="165">
      <c r="A165" s="3" t="s">
        <v>1014</v>
      </c>
      <c r="B165" s="3" t="s">
        <v>1015</v>
      </c>
      <c r="C165" s="4">
        <v>2001.0</v>
      </c>
      <c r="D165" s="4">
        <v>1.0</v>
      </c>
      <c r="E165" s="4">
        <v>201320.0</v>
      </c>
      <c r="F165" s="3" t="s">
        <v>1016</v>
      </c>
      <c r="G165" s="3" t="s">
        <v>1017</v>
      </c>
      <c r="H165" s="3" t="s">
        <v>1018</v>
      </c>
      <c r="I165" s="4">
        <v>0.698</v>
      </c>
      <c r="J165" s="4">
        <v>0.483</v>
      </c>
      <c r="K165" s="4">
        <v>0.64</v>
      </c>
      <c r="L165" s="4">
        <v>0.035</v>
      </c>
      <c r="M165" s="4">
        <v>0.236</v>
      </c>
      <c r="N165" s="4">
        <v>0.109</v>
      </c>
      <c r="O165" s="4">
        <v>0.29</v>
      </c>
      <c r="P165" s="4">
        <v>0.481</v>
      </c>
      <c r="Q165" s="4">
        <v>114.51</v>
      </c>
      <c r="R165" s="4">
        <v>1.0</v>
      </c>
      <c r="S165" s="4">
        <v>1.0</v>
      </c>
      <c r="T165" s="3" t="s">
        <v>104</v>
      </c>
      <c r="U165" s="3" t="s">
        <v>68</v>
      </c>
      <c r="V165" s="7" t="s">
        <v>54</v>
      </c>
    </row>
    <row r="166">
      <c r="A166" s="3" t="s">
        <v>1020</v>
      </c>
      <c r="B166" s="3" t="s">
        <v>1022</v>
      </c>
      <c r="C166" s="4">
        <v>2017.0</v>
      </c>
      <c r="D166" s="4">
        <v>1.0</v>
      </c>
      <c r="E166" s="4">
        <v>226963.0</v>
      </c>
      <c r="F166" s="3" t="s">
        <v>26</v>
      </c>
      <c r="G166" s="3" t="s">
        <v>1023</v>
      </c>
      <c r="H166" s="3" t="s">
        <v>1022</v>
      </c>
      <c r="I166" s="4">
        <v>0.477</v>
      </c>
      <c r="J166" s="4">
        <v>0.301</v>
      </c>
      <c r="K166" s="4">
        <v>0.83</v>
      </c>
      <c r="L166" s="4">
        <v>0.062</v>
      </c>
      <c r="M166" s="4">
        <v>0.798</v>
      </c>
      <c r="N166" s="4">
        <v>0.0</v>
      </c>
      <c r="O166" s="4">
        <v>0.131</v>
      </c>
      <c r="P166" s="4">
        <v>0.196</v>
      </c>
      <c r="Q166" s="4">
        <v>66.69</v>
      </c>
      <c r="R166" s="4">
        <v>9.0</v>
      </c>
      <c r="S166" s="4">
        <v>0.0</v>
      </c>
      <c r="T166" s="3" t="s">
        <v>34</v>
      </c>
      <c r="U166" s="3" t="s">
        <v>94</v>
      </c>
      <c r="V166" s="7" t="s">
        <v>58</v>
      </c>
    </row>
    <row r="167">
      <c r="A167" s="3" t="s">
        <v>1027</v>
      </c>
      <c r="B167" s="3" t="s">
        <v>1028</v>
      </c>
      <c r="C167" s="4">
        <v>2023.0</v>
      </c>
      <c r="D167" s="4">
        <v>1.0</v>
      </c>
      <c r="E167" s="4">
        <v>157402.0</v>
      </c>
      <c r="F167" s="3" t="s">
        <v>1029</v>
      </c>
      <c r="G167" s="3" t="s">
        <v>1030</v>
      </c>
      <c r="H167" s="3" t="s">
        <v>1031</v>
      </c>
      <c r="I167" s="4">
        <v>0.513</v>
      </c>
      <c r="J167" s="4">
        <v>0.234</v>
      </c>
      <c r="K167" s="4">
        <v>0.57</v>
      </c>
      <c r="L167" s="4">
        <v>0.128</v>
      </c>
      <c r="M167" s="4">
        <v>0.895</v>
      </c>
      <c r="N167" s="4">
        <v>0.009</v>
      </c>
      <c r="O167" s="4">
        <v>0.118</v>
      </c>
      <c r="P167" s="4">
        <v>0.218</v>
      </c>
      <c r="Q167" s="4">
        <v>78.24</v>
      </c>
      <c r="R167" s="4">
        <v>3.0</v>
      </c>
      <c r="S167" s="4">
        <v>1.0</v>
      </c>
      <c r="T167" s="3" t="s">
        <v>104</v>
      </c>
      <c r="U167" s="3" t="s">
        <v>94</v>
      </c>
      <c r="V167" s="7" t="s">
        <v>36</v>
      </c>
    </row>
    <row r="168">
      <c r="A168" s="3" t="s">
        <v>1035</v>
      </c>
      <c r="B168" s="3" t="s">
        <v>1036</v>
      </c>
      <c r="C168" s="4">
        <v>2010.0</v>
      </c>
      <c r="D168" s="4">
        <v>1.0</v>
      </c>
      <c r="E168" s="4">
        <v>165760.0</v>
      </c>
      <c r="F168" s="3" t="s">
        <v>1037</v>
      </c>
      <c r="G168" s="3" t="s">
        <v>1038</v>
      </c>
      <c r="H168" s="3" t="s">
        <v>1039</v>
      </c>
      <c r="I168" s="4">
        <v>0.624</v>
      </c>
      <c r="J168" s="4">
        <v>0.535</v>
      </c>
      <c r="K168" s="4">
        <v>0.82</v>
      </c>
      <c r="L168" s="4">
        <v>0.203</v>
      </c>
      <c r="M168" s="4">
        <v>0.018</v>
      </c>
      <c r="N168" s="4">
        <v>0.0</v>
      </c>
      <c r="O168" s="4">
        <v>0.226</v>
      </c>
      <c r="P168" s="4">
        <v>0.24</v>
      </c>
      <c r="Q168" s="4">
        <v>95.14</v>
      </c>
      <c r="R168" s="4">
        <v>5.0</v>
      </c>
      <c r="S168" s="4">
        <v>1.0</v>
      </c>
      <c r="T168" s="3" t="s">
        <v>103</v>
      </c>
      <c r="U168" s="3" t="s">
        <v>68</v>
      </c>
      <c r="V168" s="7" t="s">
        <v>36</v>
      </c>
    </row>
    <row r="169">
      <c r="A169" s="3" t="s">
        <v>1042</v>
      </c>
      <c r="B169" s="3" t="s">
        <v>1043</v>
      </c>
      <c r="C169" s="4">
        <v>2024.0</v>
      </c>
      <c r="D169" s="4">
        <v>1.0</v>
      </c>
      <c r="E169" s="4">
        <v>141090.0</v>
      </c>
      <c r="F169" s="3" t="s">
        <v>303</v>
      </c>
      <c r="G169" s="3" t="s">
        <v>1044</v>
      </c>
      <c r="H169" s="3" t="s">
        <v>1046</v>
      </c>
      <c r="I169" s="4">
        <v>0.906</v>
      </c>
      <c r="J169" s="4">
        <v>0.027</v>
      </c>
      <c r="K169" s="4">
        <v>0.51</v>
      </c>
      <c r="L169" s="4">
        <v>0.116</v>
      </c>
      <c r="M169" s="4">
        <v>0.994</v>
      </c>
      <c r="N169" s="4">
        <v>0.967</v>
      </c>
      <c r="O169" s="4">
        <v>0.112</v>
      </c>
      <c r="P169" s="4">
        <v>0.489</v>
      </c>
      <c r="Q169" s="4">
        <v>110.03</v>
      </c>
      <c r="R169" s="4">
        <v>0.0</v>
      </c>
      <c r="S169" s="4">
        <v>1.0</v>
      </c>
      <c r="T169" s="3" t="s">
        <v>103</v>
      </c>
      <c r="U169" s="3" t="s">
        <v>35</v>
      </c>
      <c r="V169" s="7" t="s">
        <v>54</v>
      </c>
    </row>
    <row r="170">
      <c r="A170" s="3" t="s">
        <v>1047</v>
      </c>
      <c r="B170" s="3" t="s">
        <v>1048</v>
      </c>
      <c r="C170" s="4">
        <v>2022.0</v>
      </c>
      <c r="D170" s="4">
        <v>1.0</v>
      </c>
      <c r="E170" s="4">
        <v>72000.0</v>
      </c>
      <c r="F170" s="3" t="s">
        <v>1049</v>
      </c>
      <c r="G170" s="3" t="s">
        <v>1052</v>
      </c>
      <c r="H170" s="3" t="s">
        <v>1053</v>
      </c>
      <c r="I170" s="4">
        <v>0.486</v>
      </c>
      <c r="J170" s="4">
        <v>0.339</v>
      </c>
      <c r="K170" s="4">
        <v>0.61</v>
      </c>
      <c r="L170" s="4">
        <v>0.16</v>
      </c>
      <c r="M170" s="4">
        <v>0.656</v>
      </c>
      <c r="N170" s="4">
        <v>0.94</v>
      </c>
      <c r="O170" s="4">
        <v>0.1</v>
      </c>
      <c r="P170" s="4">
        <v>0.463</v>
      </c>
      <c r="Q170" s="4">
        <v>81.38</v>
      </c>
      <c r="R170" s="4">
        <v>6.0</v>
      </c>
      <c r="S170" s="4">
        <v>0.0</v>
      </c>
      <c r="T170" s="3" t="s">
        <v>103</v>
      </c>
      <c r="U170" s="3" t="s">
        <v>35</v>
      </c>
      <c r="V170" s="7" t="s">
        <v>54</v>
      </c>
    </row>
    <row r="171">
      <c r="A171" s="3" t="s">
        <v>1056</v>
      </c>
      <c r="B171" s="3" t="s">
        <v>1057</v>
      </c>
      <c r="C171" s="4">
        <v>2020.0</v>
      </c>
      <c r="D171" s="4">
        <v>1.0</v>
      </c>
      <c r="E171" s="4">
        <v>222524.0</v>
      </c>
      <c r="F171" s="3" t="s">
        <v>223</v>
      </c>
      <c r="G171" s="3" t="s">
        <v>1058</v>
      </c>
      <c r="H171" s="3" t="s">
        <v>1059</v>
      </c>
      <c r="I171" s="4">
        <v>0.605</v>
      </c>
      <c r="J171" s="4">
        <v>0.68</v>
      </c>
      <c r="K171" s="4">
        <v>0.88</v>
      </c>
      <c r="L171" s="4">
        <v>0.182</v>
      </c>
      <c r="M171" s="4">
        <v>0.173</v>
      </c>
      <c r="N171" s="4">
        <v>0.0</v>
      </c>
      <c r="O171" s="4">
        <v>0.102</v>
      </c>
      <c r="P171" s="4">
        <v>0.374</v>
      </c>
      <c r="Q171" s="4">
        <v>112.84</v>
      </c>
      <c r="R171" s="4">
        <v>4.0</v>
      </c>
      <c r="S171" s="4">
        <v>0.0</v>
      </c>
      <c r="T171" s="3" t="s">
        <v>103</v>
      </c>
      <c r="U171" s="3" t="s">
        <v>35</v>
      </c>
      <c r="V171" s="7" t="s">
        <v>45</v>
      </c>
    </row>
    <row r="172">
      <c r="A172" s="3" t="s">
        <v>1062</v>
      </c>
      <c r="B172" s="3" t="s">
        <v>1063</v>
      </c>
      <c r="C172" s="4">
        <v>2024.0</v>
      </c>
      <c r="D172" s="4">
        <v>1.0</v>
      </c>
      <c r="E172" s="4">
        <v>112608.0</v>
      </c>
      <c r="F172" s="3" t="s">
        <v>223</v>
      </c>
      <c r="G172" s="3" t="s">
        <v>1064</v>
      </c>
      <c r="H172" s="3" t="s">
        <v>1065</v>
      </c>
      <c r="I172" s="4">
        <v>0.73</v>
      </c>
      <c r="J172" s="4">
        <v>0.534</v>
      </c>
      <c r="K172" s="4">
        <v>0.69</v>
      </c>
      <c r="L172" s="4">
        <v>0.099</v>
      </c>
      <c r="M172" s="4">
        <v>0.077</v>
      </c>
      <c r="N172" s="4">
        <v>0.905</v>
      </c>
      <c r="O172" s="4">
        <v>0.061</v>
      </c>
      <c r="P172" s="4">
        <v>0.406</v>
      </c>
      <c r="Q172" s="4">
        <v>89.98</v>
      </c>
      <c r="R172" s="4">
        <v>0.0</v>
      </c>
      <c r="S172" s="4">
        <v>1.0</v>
      </c>
      <c r="T172" s="3" t="s">
        <v>103</v>
      </c>
      <c r="U172" s="3" t="s">
        <v>35</v>
      </c>
      <c r="V172" s="7" t="s">
        <v>54</v>
      </c>
    </row>
    <row r="173">
      <c r="A173" s="3" t="s">
        <v>1068</v>
      </c>
      <c r="B173" s="3" t="s">
        <v>1069</v>
      </c>
      <c r="C173" s="4">
        <v>2023.0</v>
      </c>
      <c r="D173" s="4">
        <v>1.0</v>
      </c>
      <c r="E173" s="4">
        <v>68957.0</v>
      </c>
      <c r="F173" s="3" t="s">
        <v>259</v>
      </c>
      <c r="G173" s="3" t="s">
        <v>1070</v>
      </c>
      <c r="H173" s="3" t="s">
        <v>1071</v>
      </c>
      <c r="I173" s="4">
        <v>0.742</v>
      </c>
      <c r="J173" s="4">
        <v>0.231</v>
      </c>
      <c r="K173" s="4">
        <v>0.82</v>
      </c>
      <c r="L173" s="4">
        <v>0.289</v>
      </c>
      <c r="M173" s="4">
        <v>0.489</v>
      </c>
      <c r="N173" s="4">
        <v>0.285</v>
      </c>
      <c r="O173" s="4">
        <v>0.11</v>
      </c>
      <c r="P173" s="4">
        <v>0.372</v>
      </c>
      <c r="Q173" s="4">
        <v>163.01</v>
      </c>
      <c r="R173" s="4">
        <v>4.0</v>
      </c>
      <c r="S173" s="4">
        <v>1.0</v>
      </c>
      <c r="T173" s="3" t="s">
        <v>103</v>
      </c>
      <c r="U173" s="3" t="s">
        <v>35</v>
      </c>
      <c r="V173" s="7" t="s">
        <v>45</v>
      </c>
    </row>
    <row r="174">
      <c r="A174" s="3" t="s">
        <v>1074</v>
      </c>
      <c r="B174" s="3" t="s">
        <v>1075</v>
      </c>
      <c r="C174" s="4">
        <v>2023.0</v>
      </c>
      <c r="D174" s="4">
        <v>1.0</v>
      </c>
      <c r="E174" s="4">
        <v>245177.0</v>
      </c>
      <c r="F174" s="3" t="s">
        <v>223</v>
      </c>
      <c r="G174" s="3" t="s">
        <v>1076</v>
      </c>
      <c r="H174" s="3" t="s">
        <v>1077</v>
      </c>
      <c r="I174" s="4">
        <v>0.626</v>
      </c>
      <c r="J174" s="4">
        <v>0.04</v>
      </c>
      <c r="K174" s="4">
        <v>0.48</v>
      </c>
      <c r="L174" s="4">
        <v>0.037</v>
      </c>
      <c r="M174" s="4">
        <v>0.908</v>
      </c>
      <c r="N174" s="4">
        <v>0.907</v>
      </c>
      <c r="O174" s="4">
        <v>0.093</v>
      </c>
      <c r="P174" s="4">
        <v>0.278</v>
      </c>
      <c r="Q174" s="4">
        <v>112.01</v>
      </c>
      <c r="R174" s="4">
        <v>7.0</v>
      </c>
      <c r="S174" s="4">
        <v>1.0</v>
      </c>
      <c r="T174" s="3" t="s">
        <v>103</v>
      </c>
      <c r="U174" s="3" t="s">
        <v>35</v>
      </c>
      <c r="V174" s="7" t="s">
        <v>36</v>
      </c>
    </row>
    <row r="175">
      <c r="A175" s="3" t="s">
        <v>1080</v>
      </c>
      <c r="B175" s="3" t="s">
        <v>1081</v>
      </c>
      <c r="C175" s="4">
        <v>2021.0</v>
      </c>
      <c r="D175" s="4">
        <v>1.0</v>
      </c>
      <c r="E175" s="4">
        <v>115043.0</v>
      </c>
      <c r="F175" s="3" t="s">
        <v>223</v>
      </c>
      <c r="G175" s="3" t="s">
        <v>270</v>
      </c>
      <c r="H175" s="3" t="s">
        <v>270</v>
      </c>
      <c r="I175" s="4">
        <v>0.568</v>
      </c>
      <c r="J175" s="4">
        <v>0.181</v>
      </c>
      <c r="K175" s="4">
        <v>0.55</v>
      </c>
      <c r="L175" s="4">
        <v>0.03</v>
      </c>
      <c r="M175" s="4">
        <v>0.0</v>
      </c>
      <c r="N175" s="4">
        <v>0.712</v>
      </c>
      <c r="O175" s="4">
        <v>0.397</v>
      </c>
      <c r="P175" s="4">
        <v>0.373</v>
      </c>
      <c r="Q175" s="4">
        <v>99.97</v>
      </c>
      <c r="R175" s="4">
        <v>4.0</v>
      </c>
      <c r="S175" s="4">
        <v>1.0</v>
      </c>
      <c r="T175" s="3" t="s">
        <v>103</v>
      </c>
      <c r="U175" s="3" t="s">
        <v>35</v>
      </c>
      <c r="V175" s="7" t="s">
        <v>45</v>
      </c>
    </row>
    <row r="176">
      <c r="A176" s="3" t="s">
        <v>1084</v>
      </c>
      <c r="B176" s="3" t="s">
        <v>1085</v>
      </c>
      <c r="C176" s="4">
        <v>2021.0</v>
      </c>
      <c r="D176" s="4">
        <v>1.0</v>
      </c>
      <c r="E176" s="4">
        <v>119797.0</v>
      </c>
      <c r="F176" s="3" t="s">
        <v>223</v>
      </c>
      <c r="G176" s="3" t="s">
        <v>1086</v>
      </c>
      <c r="H176" s="3" t="s">
        <v>1087</v>
      </c>
      <c r="I176" s="4">
        <v>0.472</v>
      </c>
      <c r="J176" s="4">
        <v>0.831</v>
      </c>
      <c r="K176" s="4">
        <v>0.89</v>
      </c>
      <c r="L176" s="4">
        <v>0.086</v>
      </c>
      <c r="M176" s="4">
        <v>0.003</v>
      </c>
      <c r="N176" s="4">
        <v>0.702</v>
      </c>
      <c r="O176" s="4">
        <v>0.226</v>
      </c>
      <c r="P176" s="4">
        <v>0.328</v>
      </c>
      <c r="Q176" s="4">
        <v>127.92</v>
      </c>
      <c r="R176" s="4">
        <v>0.0</v>
      </c>
      <c r="S176" s="4">
        <v>1.0</v>
      </c>
      <c r="T176" s="3" t="s">
        <v>103</v>
      </c>
      <c r="U176" s="3" t="s">
        <v>35</v>
      </c>
      <c r="V176" s="7" t="s">
        <v>45</v>
      </c>
    </row>
    <row r="177">
      <c r="A177" s="3" t="s">
        <v>1089</v>
      </c>
      <c r="B177" s="3" t="s">
        <v>1090</v>
      </c>
      <c r="C177" s="4">
        <v>2010.0</v>
      </c>
      <c r="D177" s="4">
        <v>1.0</v>
      </c>
      <c r="E177" s="4">
        <v>202280.0</v>
      </c>
      <c r="F177" s="3" t="s">
        <v>273</v>
      </c>
      <c r="G177" s="3" t="s">
        <v>1091</v>
      </c>
      <c r="H177" s="3" t="s">
        <v>1092</v>
      </c>
      <c r="I177" s="4">
        <v>0.504</v>
      </c>
      <c r="J177" s="4">
        <v>0.263</v>
      </c>
      <c r="K177" s="4">
        <v>0.68</v>
      </c>
      <c r="L177" s="4">
        <v>0.036</v>
      </c>
      <c r="M177" s="4">
        <v>0.41</v>
      </c>
      <c r="N177" s="4">
        <v>0.528</v>
      </c>
      <c r="O177" s="4">
        <v>0.188</v>
      </c>
      <c r="P177" s="4">
        <v>0.297</v>
      </c>
      <c r="Q177" s="4">
        <v>97.84</v>
      </c>
      <c r="R177" s="4">
        <v>7.0</v>
      </c>
      <c r="S177" s="4">
        <v>1.0</v>
      </c>
      <c r="T177" s="3" t="s">
        <v>103</v>
      </c>
      <c r="U177" s="3" t="s">
        <v>35</v>
      </c>
      <c r="V177" s="7" t="s">
        <v>36</v>
      </c>
    </row>
    <row r="178">
      <c r="A178" s="3" t="s">
        <v>1095</v>
      </c>
      <c r="B178" s="3" t="s">
        <v>1096</v>
      </c>
      <c r="C178" s="4">
        <v>2015.0</v>
      </c>
      <c r="D178" s="4">
        <v>1.0</v>
      </c>
      <c r="E178" s="4">
        <v>270026.0</v>
      </c>
      <c r="F178" s="3" t="s">
        <v>223</v>
      </c>
      <c r="G178" s="3" t="s">
        <v>1097</v>
      </c>
      <c r="H178" s="3" t="s">
        <v>1098</v>
      </c>
      <c r="I178" s="4">
        <v>0.226</v>
      </c>
      <c r="J178" s="4">
        <v>0.865</v>
      </c>
      <c r="K178" s="4">
        <v>0.96</v>
      </c>
      <c r="L178" s="4">
        <v>0.044</v>
      </c>
      <c r="M178" s="4">
        <v>0.002</v>
      </c>
      <c r="N178" s="4">
        <v>0.0</v>
      </c>
      <c r="O178" s="4">
        <v>0.057</v>
      </c>
      <c r="P178" s="4">
        <v>0.218</v>
      </c>
      <c r="Q178" s="4">
        <v>126.32</v>
      </c>
      <c r="R178" s="4">
        <v>7.0</v>
      </c>
      <c r="S178" s="4">
        <v>1.0</v>
      </c>
      <c r="T178" s="3" t="s">
        <v>103</v>
      </c>
      <c r="U178" s="3" t="s">
        <v>35</v>
      </c>
      <c r="V178" s="7" t="s">
        <v>36</v>
      </c>
    </row>
    <row r="179">
      <c r="A179" s="3" t="s">
        <v>1100</v>
      </c>
      <c r="B179" s="3" t="s">
        <v>1101</v>
      </c>
      <c r="C179" s="4">
        <v>2009.0</v>
      </c>
      <c r="D179" s="4">
        <v>1.0</v>
      </c>
      <c r="E179" s="4">
        <v>79653.0</v>
      </c>
      <c r="F179" s="3" t="s">
        <v>223</v>
      </c>
      <c r="G179" s="3" t="s">
        <v>1102</v>
      </c>
      <c r="H179" s="3" t="s">
        <v>1103</v>
      </c>
      <c r="I179" s="4">
        <v>0.622</v>
      </c>
      <c r="J179" s="4">
        <v>0.283</v>
      </c>
      <c r="K179" s="4">
        <v>0.8</v>
      </c>
      <c r="L179" s="4">
        <v>0.066</v>
      </c>
      <c r="M179" s="4">
        <v>0.873</v>
      </c>
      <c r="N179" s="4">
        <v>0.0</v>
      </c>
      <c r="O179" s="4">
        <v>0.11</v>
      </c>
      <c r="P179" s="4">
        <v>0.268</v>
      </c>
      <c r="Q179" s="4">
        <v>108.3</v>
      </c>
      <c r="R179" s="4">
        <v>2.0</v>
      </c>
      <c r="S179" s="4">
        <v>0.0</v>
      </c>
      <c r="T179" s="3" t="s">
        <v>103</v>
      </c>
      <c r="U179" s="3" t="s">
        <v>35</v>
      </c>
      <c r="V179" s="7" t="s">
        <v>36</v>
      </c>
    </row>
    <row r="180">
      <c r="A180" s="3" t="s">
        <v>1105</v>
      </c>
      <c r="B180" s="3" t="s">
        <v>1107</v>
      </c>
      <c r="C180" s="4">
        <v>2012.0</v>
      </c>
      <c r="D180" s="4">
        <v>1.0</v>
      </c>
      <c r="E180" s="4">
        <v>135280.0</v>
      </c>
      <c r="F180" s="3" t="s">
        <v>213</v>
      </c>
      <c r="G180" s="3" t="s">
        <v>1102</v>
      </c>
      <c r="H180" s="3" t="s">
        <v>1109</v>
      </c>
      <c r="I180" s="4">
        <v>0.756</v>
      </c>
      <c r="J180" s="4">
        <v>0.389</v>
      </c>
      <c r="K180" s="4">
        <v>0.78</v>
      </c>
      <c r="L180" s="4">
        <v>0.505</v>
      </c>
      <c r="M180" s="4">
        <v>0.366</v>
      </c>
      <c r="N180" s="4">
        <v>0.0</v>
      </c>
      <c r="O180" s="4">
        <v>0.064</v>
      </c>
      <c r="P180" s="4">
        <v>0.433</v>
      </c>
      <c r="Q180" s="4">
        <v>80.74</v>
      </c>
      <c r="R180" s="4">
        <v>11.0</v>
      </c>
      <c r="S180" s="4">
        <v>0.0</v>
      </c>
      <c r="T180" s="3" t="s">
        <v>103</v>
      </c>
      <c r="U180" s="3" t="s">
        <v>35</v>
      </c>
      <c r="V180" s="7" t="s">
        <v>54</v>
      </c>
    </row>
    <row r="181">
      <c r="A181" s="3" t="s">
        <v>1110</v>
      </c>
      <c r="B181" s="3" t="s">
        <v>1111</v>
      </c>
      <c r="C181" s="4">
        <v>2021.0</v>
      </c>
      <c r="D181" s="4">
        <v>1.0</v>
      </c>
      <c r="E181" s="4">
        <v>145763.0</v>
      </c>
      <c r="F181" s="3" t="s">
        <v>1049</v>
      </c>
      <c r="G181" s="3" t="s">
        <v>1086</v>
      </c>
      <c r="H181" s="3" t="s">
        <v>1087</v>
      </c>
      <c r="I181" s="4">
        <v>0.476</v>
      </c>
      <c r="J181" s="4">
        <v>0.792</v>
      </c>
      <c r="K181" s="4">
        <v>0.89</v>
      </c>
      <c r="L181" s="4">
        <v>0.047</v>
      </c>
      <c r="M181" s="4">
        <v>0.0</v>
      </c>
      <c r="N181" s="4">
        <v>0.841</v>
      </c>
      <c r="O181" s="4">
        <v>0.129</v>
      </c>
      <c r="P181" s="4">
        <v>0.263</v>
      </c>
      <c r="Q181" s="4">
        <v>140.02</v>
      </c>
      <c r="R181" s="4">
        <v>6.0</v>
      </c>
      <c r="S181" s="4">
        <v>0.0</v>
      </c>
      <c r="T181" s="3" t="s">
        <v>103</v>
      </c>
      <c r="U181" s="3" t="s">
        <v>35</v>
      </c>
      <c r="V181" s="7" t="s">
        <v>36</v>
      </c>
    </row>
    <row r="182">
      <c r="A182" s="3" t="s">
        <v>1113</v>
      </c>
      <c r="B182" s="3" t="s">
        <v>1114</v>
      </c>
      <c r="C182" s="4">
        <v>2021.0</v>
      </c>
      <c r="D182" s="4">
        <v>1.0</v>
      </c>
      <c r="E182" s="4">
        <v>150000.0</v>
      </c>
      <c r="F182" s="3" t="s">
        <v>124</v>
      </c>
      <c r="G182" s="3" t="s">
        <v>1116</v>
      </c>
      <c r="H182" s="3" t="s">
        <v>1117</v>
      </c>
      <c r="I182" s="4">
        <v>0.523</v>
      </c>
      <c r="J182" s="4">
        <v>0.885</v>
      </c>
      <c r="K182" s="4">
        <v>0.8</v>
      </c>
      <c r="L182" s="4">
        <v>0.044</v>
      </c>
      <c r="M182" s="4">
        <v>0.0</v>
      </c>
      <c r="N182" s="4">
        <v>0.787</v>
      </c>
      <c r="O182" s="4">
        <v>0.102</v>
      </c>
      <c r="P182" s="4">
        <v>0.243</v>
      </c>
      <c r="Q182" s="4">
        <v>140.02</v>
      </c>
      <c r="R182" s="4">
        <v>2.0</v>
      </c>
      <c r="S182" s="4">
        <v>1.0</v>
      </c>
      <c r="T182" s="3" t="s">
        <v>103</v>
      </c>
      <c r="U182" s="3" t="s">
        <v>35</v>
      </c>
      <c r="V182" s="7" t="s">
        <v>36</v>
      </c>
    </row>
    <row r="183">
      <c r="A183" s="3" t="s">
        <v>1119</v>
      </c>
      <c r="B183" s="3" t="s">
        <v>1120</v>
      </c>
      <c r="C183" s="4">
        <v>2021.0</v>
      </c>
      <c r="D183" s="4">
        <v>1.0</v>
      </c>
      <c r="E183" s="4">
        <v>150047.0</v>
      </c>
      <c r="F183" s="3" t="s">
        <v>213</v>
      </c>
      <c r="G183" s="3" t="s">
        <v>1086</v>
      </c>
      <c r="H183" s="3" t="s">
        <v>1087</v>
      </c>
      <c r="I183" s="4">
        <v>0.287</v>
      </c>
      <c r="J183" s="4">
        <v>0.8</v>
      </c>
      <c r="K183" s="4">
        <v>0.88</v>
      </c>
      <c r="L183" s="4">
        <v>0.062</v>
      </c>
      <c r="M183" s="4">
        <v>0.003</v>
      </c>
      <c r="N183" s="4">
        <v>0.79</v>
      </c>
      <c r="O183" s="4">
        <v>0.166</v>
      </c>
      <c r="P183" s="4">
        <v>0.17</v>
      </c>
      <c r="Q183" s="4">
        <v>179.93</v>
      </c>
      <c r="R183" s="4">
        <v>5.0</v>
      </c>
      <c r="S183" s="4">
        <v>1.0</v>
      </c>
      <c r="T183" s="3" t="s">
        <v>103</v>
      </c>
      <c r="U183" s="3" t="s">
        <v>35</v>
      </c>
      <c r="V183" s="7" t="s">
        <v>58</v>
      </c>
    </row>
    <row r="184">
      <c r="A184" s="3" t="s">
        <v>1122</v>
      </c>
      <c r="B184" s="3" t="s">
        <v>1123</v>
      </c>
      <c r="C184" s="4">
        <v>2024.0</v>
      </c>
      <c r="D184" s="4">
        <v>1.0</v>
      </c>
      <c r="E184" s="4">
        <v>242409.0</v>
      </c>
      <c r="F184" s="3" t="s">
        <v>1125</v>
      </c>
      <c r="G184" s="3" t="s">
        <v>204</v>
      </c>
      <c r="H184" s="3" t="s">
        <v>205</v>
      </c>
      <c r="I184" s="4">
        <v>0.816</v>
      </c>
      <c r="J184" s="4">
        <v>0.245</v>
      </c>
      <c r="K184" s="4">
        <v>0.59</v>
      </c>
      <c r="L184" s="4">
        <v>0.055</v>
      </c>
      <c r="M184" s="4">
        <v>0.607</v>
      </c>
      <c r="N184" s="4">
        <v>0.895</v>
      </c>
      <c r="O184" s="4">
        <v>0.11</v>
      </c>
      <c r="P184" s="4">
        <v>0.206</v>
      </c>
      <c r="Q184" s="4">
        <v>118.83</v>
      </c>
      <c r="R184" s="4">
        <v>3.0</v>
      </c>
      <c r="S184" s="4">
        <v>0.0</v>
      </c>
      <c r="T184" s="3" t="s">
        <v>104</v>
      </c>
      <c r="U184" s="3" t="s">
        <v>35</v>
      </c>
      <c r="V184" s="7" t="s">
        <v>36</v>
      </c>
    </row>
    <row r="185">
      <c r="A185" s="3" t="s">
        <v>1128</v>
      </c>
      <c r="B185" s="3" t="s">
        <v>1129</v>
      </c>
      <c r="C185" s="4">
        <v>2020.0</v>
      </c>
      <c r="D185" s="4">
        <v>1.0</v>
      </c>
      <c r="E185" s="4">
        <v>152032.0</v>
      </c>
      <c r="F185" s="3" t="s">
        <v>255</v>
      </c>
      <c r="G185" s="3" t="s">
        <v>1130</v>
      </c>
      <c r="H185" s="3" t="s">
        <v>1131</v>
      </c>
      <c r="I185" s="4">
        <v>0.581</v>
      </c>
      <c r="J185" s="4">
        <v>0.641</v>
      </c>
      <c r="K185" s="4">
        <v>0.83</v>
      </c>
      <c r="L185" s="4">
        <v>0.037</v>
      </c>
      <c r="M185" s="4">
        <v>0.599</v>
      </c>
      <c r="N185" s="4">
        <v>0.0</v>
      </c>
      <c r="O185" s="4">
        <v>0.321</v>
      </c>
      <c r="P185" s="4">
        <v>0.465</v>
      </c>
      <c r="Q185" s="4">
        <v>150.07</v>
      </c>
      <c r="R185" s="4">
        <v>2.0</v>
      </c>
      <c r="S185" s="4">
        <v>1.0</v>
      </c>
      <c r="T185" s="3" t="s">
        <v>104</v>
      </c>
      <c r="U185" s="3" t="s">
        <v>35</v>
      </c>
      <c r="V185" s="7" t="s">
        <v>54</v>
      </c>
    </row>
    <row r="186">
      <c r="A186" s="3" t="s">
        <v>1134</v>
      </c>
      <c r="B186" s="3" t="s">
        <v>1135</v>
      </c>
      <c r="C186" s="4">
        <v>2021.0</v>
      </c>
      <c r="D186" s="4">
        <v>1.0</v>
      </c>
      <c r="E186" s="4">
        <v>349659.0</v>
      </c>
      <c r="F186" s="3" t="s">
        <v>1136</v>
      </c>
      <c r="G186" s="3" t="s">
        <v>1138</v>
      </c>
      <c r="H186" s="3" t="s">
        <v>1140</v>
      </c>
      <c r="I186" s="4">
        <v>0.175</v>
      </c>
      <c r="J186" s="4">
        <v>0.826</v>
      </c>
      <c r="K186" s="4">
        <v>0.56</v>
      </c>
      <c r="L186" s="4">
        <v>0.093</v>
      </c>
      <c r="M186" s="4">
        <v>0.701</v>
      </c>
      <c r="N186" s="4">
        <v>0.424</v>
      </c>
      <c r="O186" s="4">
        <v>0.293</v>
      </c>
      <c r="P186" s="4">
        <v>0.031</v>
      </c>
      <c r="Q186" s="4">
        <v>132.04</v>
      </c>
      <c r="R186" s="4">
        <v>7.0</v>
      </c>
      <c r="S186" s="4">
        <v>1.0</v>
      </c>
      <c r="T186" s="3" t="s">
        <v>104</v>
      </c>
      <c r="U186" s="3" t="s">
        <v>35</v>
      </c>
      <c r="V186" s="7" t="s">
        <v>75</v>
      </c>
    </row>
    <row r="187">
      <c r="A187" s="3" t="s">
        <v>1141</v>
      </c>
      <c r="B187" s="3" t="s">
        <v>1142</v>
      </c>
      <c r="C187" s="4">
        <v>2021.0</v>
      </c>
      <c r="D187" s="4">
        <v>1.0</v>
      </c>
      <c r="E187" s="4">
        <v>227428.0</v>
      </c>
      <c r="F187" s="3" t="s">
        <v>1136</v>
      </c>
      <c r="G187" s="3" t="s">
        <v>1138</v>
      </c>
      <c r="H187" s="3" t="s">
        <v>1140</v>
      </c>
      <c r="I187" s="4">
        <v>0.154</v>
      </c>
      <c r="J187" s="4">
        <v>0.081</v>
      </c>
      <c r="K187" s="4">
        <v>0.4</v>
      </c>
      <c r="L187" s="4">
        <v>0.052</v>
      </c>
      <c r="M187" s="4">
        <v>0.723</v>
      </c>
      <c r="N187" s="4">
        <v>0.719</v>
      </c>
      <c r="O187" s="4">
        <v>0.37</v>
      </c>
      <c r="P187" s="4">
        <v>0.031</v>
      </c>
      <c r="Q187" s="4">
        <v>135.29</v>
      </c>
      <c r="R187" s="4">
        <v>10.0</v>
      </c>
      <c r="S187" s="4">
        <v>1.0</v>
      </c>
      <c r="T187" s="3" t="s">
        <v>104</v>
      </c>
      <c r="U187" s="3" t="s">
        <v>35</v>
      </c>
      <c r="V187" s="7" t="s">
        <v>75</v>
      </c>
    </row>
    <row r="188">
      <c r="A188" s="3" t="s">
        <v>1145</v>
      </c>
      <c r="B188" s="3" t="s">
        <v>1146</v>
      </c>
      <c r="C188" s="4">
        <v>2021.0</v>
      </c>
      <c r="D188" s="4">
        <v>1.0</v>
      </c>
      <c r="E188" s="4">
        <v>220269.0</v>
      </c>
      <c r="F188" s="3" t="s">
        <v>1136</v>
      </c>
      <c r="G188" s="3" t="s">
        <v>1138</v>
      </c>
      <c r="H188" s="3" t="s">
        <v>1140</v>
      </c>
      <c r="I188" s="4">
        <v>0.089</v>
      </c>
      <c r="J188" s="4">
        <v>0.012</v>
      </c>
      <c r="K188" s="4">
        <v>0.3</v>
      </c>
      <c r="L188" s="4">
        <v>0.044</v>
      </c>
      <c r="M188" s="4">
        <v>0.992</v>
      </c>
      <c r="N188" s="4">
        <v>0.968</v>
      </c>
      <c r="O188" s="4">
        <v>0.076</v>
      </c>
      <c r="P188" s="4">
        <v>0.091</v>
      </c>
      <c r="Q188" s="4">
        <v>180.56</v>
      </c>
      <c r="R188" s="4">
        <v>1.0</v>
      </c>
      <c r="S188" s="4">
        <v>0.0</v>
      </c>
      <c r="T188" s="3" t="s">
        <v>104</v>
      </c>
      <c r="U188" s="3" t="s">
        <v>35</v>
      </c>
      <c r="V188" s="7" t="s">
        <v>75</v>
      </c>
    </row>
    <row r="189">
      <c r="A189" s="3" t="s">
        <v>1147</v>
      </c>
      <c r="B189" s="3" t="s">
        <v>1148</v>
      </c>
      <c r="C189" s="4">
        <v>2021.0</v>
      </c>
      <c r="D189" s="4">
        <v>1.0</v>
      </c>
      <c r="E189" s="4">
        <v>356015.0</v>
      </c>
      <c r="F189" s="3" t="s">
        <v>1136</v>
      </c>
      <c r="G189" s="3" t="s">
        <v>1138</v>
      </c>
      <c r="H189" s="3" t="s">
        <v>1140</v>
      </c>
      <c r="I189" s="4">
        <v>0.098</v>
      </c>
      <c r="J189" s="4">
        <v>0.133</v>
      </c>
      <c r="K189" s="4">
        <v>0.55</v>
      </c>
      <c r="L189" s="4">
        <v>0.045</v>
      </c>
      <c r="M189" s="4">
        <v>0.985</v>
      </c>
      <c r="N189" s="4">
        <v>0.487</v>
      </c>
      <c r="O189" s="4">
        <v>0.057</v>
      </c>
      <c r="P189" s="4">
        <v>0.036</v>
      </c>
      <c r="Q189" s="4">
        <v>72.66</v>
      </c>
      <c r="R189" s="4">
        <v>9.0</v>
      </c>
      <c r="S189" s="4">
        <v>1.0</v>
      </c>
      <c r="T189" s="3" t="s">
        <v>104</v>
      </c>
      <c r="U189" s="3" t="s">
        <v>35</v>
      </c>
      <c r="V189" s="7" t="s">
        <v>75</v>
      </c>
    </row>
    <row r="190">
      <c r="A190" s="3" t="s">
        <v>1151</v>
      </c>
      <c r="B190" s="3" t="s">
        <v>1152</v>
      </c>
      <c r="C190" s="4">
        <v>2021.0</v>
      </c>
      <c r="D190" s="4">
        <v>1.0</v>
      </c>
      <c r="E190" s="4">
        <v>218296.0</v>
      </c>
      <c r="F190" s="3" t="s">
        <v>1136</v>
      </c>
      <c r="G190" s="3" t="s">
        <v>1138</v>
      </c>
      <c r="H190" s="3" t="s">
        <v>1140</v>
      </c>
      <c r="I190" s="4">
        <v>0.217</v>
      </c>
      <c r="J190" s="4">
        <v>0.019</v>
      </c>
      <c r="K190" s="4">
        <v>0.26</v>
      </c>
      <c r="L190" s="4">
        <v>0.048</v>
      </c>
      <c r="M190" s="4">
        <v>0.954</v>
      </c>
      <c r="N190" s="4">
        <v>0.855</v>
      </c>
      <c r="O190" s="4">
        <v>0.178</v>
      </c>
      <c r="P190" s="4">
        <v>0.038</v>
      </c>
      <c r="Q190" s="4">
        <v>72.96</v>
      </c>
      <c r="R190" s="4">
        <v>2.0</v>
      </c>
      <c r="S190" s="4">
        <v>1.0</v>
      </c>
      <c r="T190" s="3" t="s">
        <v>104</v>
      </c>
      <c r="U190" s="3" t="s">
        <v>35</v>
      </c>
      <c r="V190" s="7" t="s">
        <v>75</v>
      </c>
    </row>
    <row r="191">
      <c r="A191" s="3" t="s">
        <v>1154</v>
      </c>
      <c r="B191" s="3" t="s">
        <v>1155</v>
      </c>
      <c r="C191" s="4">
        <v>2021.0</v>
      </c>
      <c r="D191" s="4">
        <v>1.0</v>
      </c>
      <c r="E191" s="4">
        <v>202951.0</v>
      </c>
      <c r="F191" s="3" t="s">
        <v>1136</v>
      </c>
      <c r="G191" s="3" t="s">
        <v>1138</v>
      </c>
      <c r="H191" s="3" t="s">
        <v>1140</v>
      </c>
      <c r="I191" s="4">
        <v>0.158</v>
      </c>
      <c r="J191" s="4">
        <v>0.003</v>
      </c>
      <c r="K191" s="4">
        <v>0.23</v>
      </c>
      <c r="L191" s="4">
        <v>0.05</v>
      </c>
      <c r="M191" s="4">
        <v>0.985</v>
      </c>
      <c r="N191" s="4">
        <v>0.939</v>
      </c>
      <c r="O191" s="4">
        <v>0.108</v>
      </c>
      <c r="P191" s="4">
        <v>0.047</v>
      </c>
      <c r="Q191" s="4">
        <v>70.92</v>
      </c>
      <c r="R191" s="4">
        <v>10.0</v>
      </c>
      <c r="S191" s="4">
        <v>0.0</v>
      </c>
      <c r="T191" s="3" t="s">
        <v>104</v>
      </c>
      <c r="U191" s="3" t="s">
        <v>35</v>
      </c>
      <c r="V191" s="7" t="s">
        <v>75</v>
      </c>
    </row>
    <row r="192">
      <c r="A192" s="3" t="s">
        <v>1158</v>
      </c>
      <c r="B192" s="3" t="s">
        <v>1159</v>
      </c>
      <c r="C192" s="4">
        <v>2024.0</v>
      </c>
      <c r="D192" s="4">
        <v>1.0</v>
      </c>
      <c r="E192" s="4">
        <v>307368.0</v>
      </c>
      <c r="F192" s="3" t="s">
        <v>194</v>
      </c>
      <c r="G192" s="3" t="s">
        <v>1160</v>
      </c>
      <c r="H192" s="3" t="s">
        <v>1161</v>
      </c>
      <c r="I192" s="4">
        <v>0.644</v>
      </c>
      <c r="J192" s="4">
        <v>0.435</v>
      </c>
      <c r="K192" s="4">
        <v>0.77</v>
      </c>
      <c r="L192" s="4">
        <v>0.029</v>
      </c>
      <c r="M192" s="4">
        <v>0.775</v>
      </c>
      <c r="N192" s="4">
        <v>0.0</v>
      </c>
      <c r="O192" s="4">
        <v>0.119</v>
      </c>
      <c r="P192" s="4">
        <v>0.409</v>
      </c>
      <c r="Q192" s="4">
        <v>113.99</v>
      </c>
      <c r="R192" s="4">
        <v>0.0</v>
      </c>
      <c r="S192" s="4">
        <v>0.0</v>
      </c>
      <c r="T192" s="3" t="s">
        <v>104</v>
      </c>
      <c r="U192" s="3" t="s">
        <v>35</v>
      </c>
      <c r="V192" s="7" t="s">
        <v>54</v>
      </c>
    </row>
    <row r="193">
      <c r="A193" s="3" t="s">
        <v>1162</v>
      </c>
      <c r="B193" s="3" t="s">
        <v>1163</v>
      </c>
      <c r="C193" s="4">
        <v>2024.0</v>
      </c>
      <c r="D193" s="4">
        <v>1.0</v>
      </c>
      <c r="E193" s="4">
        <v>103200.0</v>
      </c>
      <c r="F193" s="3" t="s">
        <v>194</v>
      </c>
      <c r="G193" s="3" t="s">
        <v>1164</v>
      </c>
      <c r="H193" s="3" t="s">
        <v>1165</v>
      </c>
      <c r="I193" s="4">
        <v>0.651</v>
      </c>
      <c r="J193" s="4">
        <v>0.173</v>
      </c>
      <c r="K193" s="4">
        <v>0.62</v>
      </c>
      <c r="L193" s="4">
        <v>0.059</v>
      </c>
      <c r="M193" s="4">
        <v>0.104</v>
      </c>
      <c r="N193" s="4">
        <v>0.857</v>
      </c>
      <c r="O193" s="4">
        <v>0.11</v>
      </c>
      <c r="P193" s="4">
        <v>0.366</v>
      </c>
      <c r="Q193" s="4">
        <v>40.99</v>
      </c>
      <c r="R193" s="4">
        <v>9.0</v>
      </c>
      <c r="S193" s="4">
        <v>0.0</v>
      </c>
      <c r="T193" s="3" t="s">
        <v>104</v>
      </c>
      <c r="U193" s="3" t="s">
        <v>35</v>
      </c>
      <c r="V193" s="7" t="s">
        <v>45</v>
      </c>
    </row>
    <row r="194">
      <c r="A194" s="3" t="s">
        <v>1168</v>
      </c>
      <c r="B194" s="3" t="s">
        <v>1169</v>
      </c>
      <c r="C194" s="4">
        <v>2024.0</v>
      </c>
      <c r="D194" s="4">
        <v>1.0</v>
      </c>
      <c r="E194" s="4">
        <v>99166.0</v>
      </c>
      <c r="F194" s="3" t="s">
        <v>1170</v>
      </c>
      <c r="G194" s="3" t="s">
        <v>1172</v>
      </c>
      <c r="H194" s="3" t="s">
        <v>1165</v>
      </c>
      <c r="I194" s="4">
        <v>0.66</v>
      </c>
      <c r="J194" s="4">
        <v>0.522</v>
      </c>
      <c r="K194" s="4">
        <v>0.79</v>
      </c>
      <c r="L194" s="4">
        <v>0.06</v>
      </c>
      <c r="M194" s="4">
        <v>0.75</v>
      </c>
      <c r="N194" s="4">
        <v>0.954</v>
      </c>
      <c r="O194" s="4">
        <v>0.302</v>
      </c>
      <c r="P194" s="4">
        <v>0.276</v>
      </c>
      <c r="Q194" s="4">
        <v>144.08</v>
      </c>
      <c r="R194" s="4">
        <v>9.0</v>
      </c>
      <c r="S194" s="4">
        <v>0.0</v>
      </c>
      <c r="T194" s="3" t="s">
        <v>104</v>
      </c>
      <c r="U194" s="3" t="s">
        <v>35</v>
      </c>
      <c r="V194" s="7" t="s">
        <v>36</v>
      </c>
    </row>
    <row r="195">
      <c r="A195" s="3" t="s">
        <v>1174</v>
      </c>
      <c r="B195" s="3" t="s">
        <v>1176</v>
      </c>
      <c r="C195" s="4">
        <v>2024.0</v>
      </c>
      <c r="D195" s="4">
        <v>1.0</v>
      </c>
      <c r="E195" s="4">
        <v>222950.0</v>
      </c>
      <c r="F195" s="3" t="s">
        <v>1177</v>
      </c>
      <c r="G195" s="3" t="s">
        <v>1178</v>
      </c>
      <c r="H195" s="3" t="s">
        <v>1161</v>
      </c>
      <c r="I195" s="4">
        <v>0.627</v>
      </c>
      <c r="J195" s="4">
        <v>0.354</v>
      </c>
      <c r="K195" s="4">
        <v>0.75</v>
      </c>
      <c r="L195" s="4">
        <v>0.044</v>
      </c>
      <c r="M195" s="4">
        <v>0.88</v>
      </c>
      <c r="N195" s="4">
        <v>0.0</v>
      </c>
      <c r="O195" s="4">
        <v>0.112</v>
      </c>
      <c r="P195" s="4">
        <v>0.374</v>
      </c>
      <c r="Q195" s="4">
        <v>80.01</v>
      </c>
      <c r="R195" s="4">
        <v>5.0</v>
      </c>
      <c r="S195" s="4">
        <v>1.0</v>
      </c>
      <c r="T195" s="3" t="s">
        <v>104</v>
      </c>
      <c r="U195" s="3" t="s">
        <v>35</v>
      </c>
      <c r="V195" s="7" t="s">
        <v>45</v>
      </c>
    </row>
    <row r="196">
      <c r="A196" s="3" t="s">
        <v>1181</v>
      </c>
      <c r="B196" s="3" t="s">
        <v>1182</v>
      </c>
      <c r="C196" s="4">
        <v>1981.0</v>
      </c>
      <c r="D196" s="4">
        <v>1.0</v>
      </c>
      <c r="E196" s="4">
        <v>271613.0</v>
      </c>
      <c r="F196" s="3" t="s">
        <v>156</v>
      </c>
      <c r="G196" s="3" t="s">
        <v>157</v>
      </c>
      <c r="H196" s="3" t="s">
        <v>180</v>
      </c>
      <c r="I196" s="4">
        <v>0.277</v>
      </c>
      <c r="J196" s="4">
        <v>0.422</v>
      </c>
      <c r="K196" s="4">
        <v>0.75</v>
      </c>
      <c r="L196" s="4">
        <v>0.032</v>
      </c>
      <c r="M196" s="4">
        <v>0.571</v>
      </c>
      <c r="N196" s="4">
        <v>0.002</v>
      </c>
      <c r="O196" s="4">
        <v>0.206</v>
      </c>
      <c r="P196" s="4">
        <v>0.351</v>
      </c>
      <c r="Q196" s="4">
        <v>143.05</v>
      </c>
      <c r="R196" s="4">
        <v>6.0</v>
      </c>
      <c r="S196" s="4">
        <v>0.0</v>
      </c>
      <c r="T196" s="3" t="s">
        <v>104</v>
      </c>
      <c r="U196" s="3" t="s">
        <v>68</v>
      </c>
      <c r="V196" s="7" t="s">
        <v>45</v>
      </c>
    </row>
    <row r="197">
      <c r="A197" s="3" t="s">
        <v>1183</v>
      </c>
      <c r="B197" s="3" t="s">
        <v>1184</v>
      </c>
      <c r="C197" s="4">
        <v>2024.0</v>
      </c>
      <c r="D197" s="4">
        <v>1.0</v>
      </c>
      <c r="E197" s="4">
        <v>330693.0</v>
      </c>
      <c r="F197" s="3" t="s">
        <v>1185</v>
      </c>
      <c r="G197" s="3" t="s">
        <v>1186</v>
      </c>
      <c r="H197" s="3" t="s">
        <v>1187</v>
      </c>
      <c r="I197" s="4">
        <v>0.666</v>
      </c>
      <c r="J197" s="4">
        <v>0.66</v>
      </c>
      <c r="K197" s="4">
        <v>0.81</v>
      </c>
      <c r="L197" s="4">
        <v>0.049</v>
      </c>
      <c r="M197" s="4">
        <v>0.138</v>
      </c>
      <c r="N197" s="4">
        <v>0.0</v>
      </c>
      <c r="O197" s="4">
        <v>0.108</v>
      </c>
      <c r="P197" s="4">
        <v>0.383</v>
      </c>
      <c r="Q197" s="4">
        <v>100.05</v>
      </c>
      <c r="R197" s="4">
        <v>0.0</v>
      </c>
      <c r="S197" s="4">
        <v>0.0</v>
      </c>
      <c r="T197" s="3" t="s">
        <v>104</v>
      </c>
      <c r="U197" s="3" t="s">
        <v>68</v>
      </c>
      <c r="V197" s="7" t="s">
        <v>45</v>
      </c>
    </row>
    <row r="198">
      <c r="A198" s="3" t="s">
        <v>1190</v>
      </c>
      <c r="B198" s="3" t="s">
        <v>1191</v>
      </c>
      <c r="C198" s="4">
        <v>2023.0</v>
      </c>
      <c r="D198" s="4">
        <v>1.0</v>
      </c>
      <c r="E198" s="4">
        <v>345866.0</v>
      </c>
      <c r="F198" s="3" t="s">
        <v>327</v>
      </c>
      <c r="G198" s="3" t="s">
        <v>636</v>
      </c>
      <c r="H198" s="3" t="s">
        <v>1192</v>
      </c>
      <c r="I198" s="4">
        <v>0.437</v>
      </c>
      <c r="J198" s="4">
        <v>0.204</v>
      </c>
      <c r="K198" s="4">
        <v>0.71</v>
      </c>
      <c r="L198" s="4">
        <v>0.042</v>
      </c>
      <c r="M198" s="4">
        <v>0.85</v>
      </c>
      <c r="N198" s="4">
        <v>0.0</v>
      </c>
      <c r="O198" s="4">
        <v>0.105</v>
      </c>
      <c r="P198" s="4">
        <v>0.434</v>
      </c>
      <c r="Q198" s="4">
        <v>150.38</v>
      </c>
      <c r="R198" s="4">
        <v>5.0</v>
      </c>
      <c r="S198" s="4">
        <v>1.0</v>
      </c>
      <c r="T198" s="3" t="s">
        <v>104</v>
      </c>
      <c r="U198" s="3" t="s">
        <v>35</v>
      </c>
      <c r="V198" s="7" t="s">
        <v>54</v>
      </c>
    </row>
    <row r="199">
      <c r="A199" s="3" t="s">
        <v>1193</v>
      </c>
      <c r="B199" s="3" t="s">
        <v>1194</v>
      </c>
      <c r="C199" s="4">
        <v>2022.0</v>
      </c>
      <c r="D199" s="4">
        <v>1.0</v>
      </c>
      <c r="E199" s="4">
        <v>258000.0</v>
      </c>
      <c r="F199" s="3" t="s">
        <v>194</v>
      </c>
      <c r="G199" s="3" t="s">
        <v>1195</v>
      </c>
      <c r="H199" s="3" t="s">
        <v>942</v>
      </c>
      <c r="I199" s="4">
        <v>0.547</v>
      </c>
      <c r="J199" s="4">
        <v>0.531</v>
      </c>
      <c r="K199" s="4">
        <v>0.8</v>
      </c>
      <c r="L199" s="4">
        <v>0.03</v>
      </c>
      <c r="M199" s="4">
        <v>0.74</v>
      </c>
      <c r="N199" s="4">
        <v>0.0</v>
      </c>
      <c r="O199" s="4">
        <v>0.111</v>
      </c>
      <c r="P199" s="4">
        <v>0.175</v>
      </c>
      <c r="Q199" s="4">
        <v>130.0</v>
      </c>
      <c r="R199" s="4">
        <v>1.0</v>
      </c>
      <c r="S199" s="4">
        <v>1.0</v>
      </c>
      <c r="T199" s="3" t="s">
        <v>104</v>
      </c>
      <c r="U199" s="3" t="s">
        <v>68</v>
      </c>
      <c r="V199" s="7" t="s">
        <v>58</v>
      </c>
    </row>
    <row r="200">
      <c r="A200" s="3" t="s">
        <v>1198</v>
      </c>
      <c r="B200" s="3" t="s">
        <v>1199</v>
      </c>
      <c r="C200" s="4">
        <v>2023.0</v>
      </c>
      <c r="D200" s="4">
        <v>1.0</v>
      </c>
      <c r="E200" s="4">
        <v>419533.0</v>
      </c>
      <c r="F200" s="3" t="s">
        <v>194</v>
      </c>
      <c r="G200" s="3" t="s">
        <v>1201</v>
      </c>
      <c r="H200" s="3" t="s">
        <v>1202</v>
      </c>
      <c r="I200" s="4">
        <v>0.542</v>
      </c>
      <c r="J200" s="4">
        <v>0.327</v>
      </c>
      <c r="K200" s="4">
        <v>0.67</v>
      </c>
      <c r="L200" s="4">
        <v>0.05</v>
      </c>
      <c r="M200" s="4">
        <v>0.729</v>
      </c>
      <c r="N200" s="4">
        <v>0.0</v>
      </c>
      <c r="O200" s="4">
        <v>0.248</v>
      </c>
      <c r="P200" s="4">
        <v>0.312</v>
      </c>
      <c r="Q200" s="4">
        <v>79.97</v>
      </c>
      <c r="R200" s="4">
        <v>4.0</v>
      </c>
      <c r="S200" s="4">
        <v>1.0</v>
      </c>
      <c r="T200" s="3" t="s">
        <v>104</v>
      </c>
      <c r="U200" s="3" t="s">
        <v>35</v>
      </c>
      <c r="V200" s="7" t="s">
        <v>45</v>
      </c>
    </row>
    <row r="201">
      <c r="A201" s="3" t="s">
        <v>1205</v>
      </c>
      <c r="B201" s="3" t="s">
        <v>1206</v>
      </c>
      <c r="C201" s="4">
        <v>2024.0</v>
      </c>
      <c r="D201" s="4">
        <v>1.0</v>
      </c>
      <c r="E201" s="4">
        <v>99036.0</v>
      </c>
      <c r="F201" s="3" t="s">
        <v>235</v>
      </c>
      <c r="G201" s="3" t="s">
        <v>1164</v>
      </c>
      <c r="H201" s="3" t="s">
        <v>1165</v>
      </c>
      <c r="I201" s="4">
        <v>0.678</v>
      </c>
      <c r="J201" s="4">
        <v>0.339</v>
      </c>
      <c r="K201" s="4">
        <v>0.62</v>
      </c>
      <c r="L201" s="4">
        <v>0.067</v>
      </c>
      <c r="M201" s="4">
        <v>0.781</v>
      </c>
      <c r="N201" s="4">
        <v>0.889</v>
      </c>
      <c r="O201" s="4">
        <v>0.113</v>
      </c>
      <c r="P201" s="4">
        <v>0.462</v>
      </c>
      <c r="Q201" s="4">
        <v>166.06</v>
      </c>
      <c r="R201" s="4">
        <v>7.0</v>
      </c>
      <c r="S201" s="4">
        <v>1.0</v>
      </c>
      <c r="T201" s="3" t="s">
        <v>104</v>
      </c>
      <c r="U201" s="3" t="s">
        <v>35</v>
      </c>
      <c r="V201" s="7" t="s">
        <v>54</v>
      </c>
    </row>
    <row r="202">
      <c r="A202" s="3" t="s">
        <v>1209</v>
      </c>
      <c r="B202" s="3" t="s">
        <v>1210</v>
      </c>
      <c r="C202" s="4">
        <v>2023.0</v>
      </c>
      <c r="D202" s="4">
        <v>1.0</v>
      </c>
      <c r="E202" s="4">
        <v>250171.0</v>
      </c>
      <c r="F202" s="3" t="s">
        <v>289</v>
      </c>
      <c r="G202" s="3" t="s">
        <v>297</v>
      </c>
      <c r="H202" s="3" t="s">
        <v>1211</v>
      </c>
      <c r="I202" s="4">
        <v>0.46</v>
      </c>
      <c r="J202" s="4">
        <v>0.559</v>
      </c>
      <c r="K202" s="4">
        <v>0.81</v>
      </c>
      <c r="L202" s="4">
        <v>0.044</v>
      </c>
      <c r="M202" s="4">
        <v>0.914</v>
      </c>
      <c r="N202" s="4">
        <v>0.0</v>
      </c>
      <c r="O202" s="4">
        <v>0.266</v>
      </c>
      <c r="P202" s="4">
        <v>0.496</v>
      </c>
      <c r="Q202" s="4">
        <v>135.3</v>
      </c>
      <c r="R202" s="4">
        <v>1.0</v>
      </c>
      <c r="S202" s="4">
        <v>1.0</v>
      </c>
      <c r="T202" s="3" t="s">
        <v>104</v>
      </c>
      <c r="U202" s="3" t="s">
        <v>35</v>
      </c>
      <c r="V202" s="7" t="s">
        <v>54</v>
      </c>
    </row>
    <row r="203">
      <c r="A203" s="3" t="s">
        <v>1214</v>
      </c>
      <c r="B203" s="3" t="s">
        <v>1216</v>
      </c>
      <c r="C203" s="4">
        <v>1966.0</v>
      </c>
      <c r="D203" s="4">
        <v>1.0</v>
      </c>
      <c r="E203" s="4">
        <v>278640.0</v>
      </c>
      <c r="F203" s="3" t="s">
        <v>156</v>
      </c>
      <c r="G203" s="3" t="s">
        <v>157</v>
      </c>
      <c r="H203" s="3" t="s">
        <v>1217</v>
      </c>
      <c r="I203" s="4">
        <v>0.388</v>
      </c>
      <c r="J203" s="4">
        <v>0.287</v>
      </c>
      <c r="K203" s="4">
        <v>0.62</v>
      </c>
      <c r="L203" s="4">
        <v>0.108</v>
      </c>
      <c r="M203" s="4">
        <v>0.948</v>
      </c>
      <c r="N203" s="4">
        <v>0.0</v>
      </c>
      <c r="O203" s="4">
        <v>0.086</v>
      </c>
      <c r="P203" s="4">
        <v>0.305</v>
      </c>
      <c r="Q203" s="4">
        <v>154.42</v>
      </c>
      <c r="R203" s="4">
        <v>6.0</v>
      </c>
      <c r="S203" s="4">
        <v>1.0</v>
      </c>
      <c r="T203" s="3" t="s">
        <v>104</v>
      </c>
      <c r="U203" s="3" t="s">
        <v>35</v>
      </c>
      <c r="V203" s="7" t="s">
        <v>45</v>
      </c>
    </row>
    <row r="204">
      <c r="A204" s="3" t="s">
        <v>1219</v>
      </c>
      <c r="B204" s="3" t="s">
        <v>1220</v>
      </c>
      <c r="C204" s="4">
        <v>2024.0</v>
      </c>
      <c r="D204" s="4">
        <v>1.0</v>
      </c>
      <c r="E204" s="4">
        <v>239186.0</v>
      </c>
      <c r="F204" s="3" t="s">
        <v>194</v>
      </c>
      <c r="G204" s="3" t="s">
        <v>219</v>
      </c>
      <c r="H204" s="3" t="s">
        <v>1187</v>
      </c>
      <c r="I204" s="4">
        <v>0.601</v>
      </c>
      <c r="J204" s="4">
        <v>0.3</v>
      </c>
      <c r="K204" s="4">
        <v>0.73</v>
      </c>
      <c r="L204" s="4">
        <v>0.031</v>
      </c>
      <c r="M204" s="4">
        <v>0.666</v>
      </c>
      <c r="N204" s="4">
        <v>0.0</v>
      </c>
      <c r="O204" s="4">
        <v>0.108</v>
      </c>
      <c r="P204" s="4">
        <v>0.237</v>
      </c>
      <c r="Q204" s="4">
        <v>98.51</v>
      </c>
      <c r="R204" s="4">
        <v>5.0</v>
      </c>
      <c r="S204" s="4">
        <v>1.0</v>
      </c>
      <c r="T204" s="3" t="s">
        <v>104</v>
      </c>
      <c r="U204" s="3" t="s">
        <v>35</v>
      </c>
      <c r="V204" s="7" t="s">
        <v>36</v>
      </c>
    </row>
    <row r="205">
      <c r="A205" s="3" t="s">
        <v>1223</v>
      </c>
      <c r="B205" s="3" t="s">
        <v>1224</v>
      </c>
      <c r="C205" s="4">
        <v>1960.0</v>
      </c>
      <c r="D205" s="4">
        <v>1.0</v>
      </c>
      <c r="E205" s="4">
        <v>214804.0</v>
      </c>
      <c r="F205" s="3" t="s">
        <v>327</v>
      </c>
      <c r="G205" s="3" t="s">
        <v>420</v>
      </c>
      <c r="H205" s="3" t="s">
        <v>1225</v>
      </c>
      <c r="I205" s="4">
        <v>0.198</v>
      </c>
      <c r="J205" s="4">
        <v>0.41</v>
      </c>
      <c r="K205" s="4">
        <v>0.74</v>
      </c>
      <c r="L205" s="4">
        <v>0.034</v>
      </c>
      <c r="M205" s="4">
        <v>0.597</v>
      </c>
      <c r="N205" s="4">
        <v>0.014</v>
      </c>
      <c r="O205" s="4">
        <v>0.432</v>
      </c>
      <c r="P205" s="4">
        <v>0.461</v>
      </c>
      <c r="Q205" s="4">
        <v>141.32</v>
      </c>
      <c r="R205" s="4">
        <v>5.0</v>
      </c>
      <c r="S205" s="4">
        <v>0.0</v>
      </c>
      <c r="T205" s="3" t="s">
        <v>104</v>
      </c>
      <c r="U205" s="3" t="s">
        <v>35</v>
      </c>
      <c r="V205" s="7" t="s">
        <v>54</v>
      </c>
    </row>
    <row r="206">
      <c r="A206" s="3" t="s">
        <v>1226</v>
      </c>
      <c r="B206" s="3" t="s">
        <v>1228</v>
      </c>
      <c r="C206" s="4">
        <v>2024.0</v>
      </c>
      <c r="D206" s="4">
        <v>1.0</v>
      </c>
      <c r="E206" s="4">
        <v>225363.0</v>
      </c>
      <c r="F206" s="3" t="s">
        <v>1229</v>
      </c>
      <c r="G206" s="3" t="s">
        <v>1230</v>
      </c>
      <c r="H206" s="3" t="s">
        <v>1231</v>
      </c>
      <c r="I206" s="4">
        <v>0.722</v>
      </c>
      <c r="J206" s="4">
        <v>0.323</v>
      </c>
      <c r="K206" s="4">
        <v>0.71</v>
      </c>
      <c r="L206" s="4">
        <v>0.041</v>
      </c>
      <c r="M206" s="4">
        <v>0.832</v>
      </c>
      <c r="N206" s="4">
        <v>0.003</v>
      </c>
      <c r="O206" s="4">
        <v>0.132</v>
      </c>
      <c r="P206" s="4">
        <v>0.486</v>
      </c>
      <c r="Q206" s="4">
        <v>120.06</v>
      </c>
      <c r="R206" s="4">
        <v>5.0</v>
      </c>
      <c r="S206" s="4">
        <v>1.0</v>
      </c>
      <c r="T206" s="3" t="s">
        <v>104</v>
      </c>
      <c r="U206" s="3" t="s">
        <v>35</v>
      </c>
      <c r="V206" s="7" t="s">
        <v>54</v>
      </c>
    </row>
    <row r="207">
      <c r="A207" s="3" t="s">
        <v>1235</v>
      </c>
      <c r="B207" s="3" t="s">
        <v>1236</v>
      </c>
      <c r="C207" s="4">
        <v>2024.0</v>
      </c>
      <c r="D207" s="4">
        <v>1.0</v>
      </c>
      <c r="E207" s="4">
        <v>73714.0</v>
      </c>
      <c r="F207" s="3" t="s">
        <v>241</v>
      </c>
      <c r="G207" s="3" t="s">
        <v>1164</v>
      </c>
      <c r="H207" s="3" t="s">
        <v>1165</v>
      </c>
      <c r="I207" s="4">
        <v>0.497</v>
      </c>
      <c r="J207" s="4">
        <v>0.348</v>
      </c>
      <c r="K207" s="4">
        <v>0.59</v>
      </c>
      <c r="L207" s="4">
        <v>0.095</v>
      </c>
      <c r="M207" s="4">
        <v>0.448</v>
      </c>
      <c r="N207" s="4">
        <v>0.64</v>
      </c>
      <c r="O207" s="4">
        <v>0.299</v>
      </c>
      <c r="P207" s="4">
        <v>0.265</v>
      </c>
      <c r="Q207" s="4">
        <v>69.24</v>
      </c>
      <c r="R207" s="4">
        <v>8.0</v>
      </c>
      <c r="S207" s="4">
        <v>0.0</v>
      </c>
      <c r="T207" s="3" t="s">
        <v>104</v>
      </c>
      <c r="U207" s="3" t="s">
        <v>68</v>
      </c>
      <c r="V207" s="7" t="s">
        <v>36</v>
      </c>
    </row>
    <row r="208">
      <c r="A208" s="3" t="s">
        <v>1239</v>
      </c>
      <c r="B208" s="3" t="s">
        <v>1240</v>
      </c>
      <c r="C208" s="4">
        <v>1959.0</v>
      </c>
      <c r="D208" s="4">
        <v>1.0</v>
      </c>
      <c r="E208" s="4">
        <v>242693.0</v>
      </c>
      <c r="F208" s="3" t="s">
        <v>156</v>
      </c>
      <c r="G208" s="3" t="s">
        <v>157</v>
      </c>
      <c r="H208" s="3" t="s">
        <v>1244</v>
      </c>
      <c r="I208" s="4">
        <v>0.403</v>
      </c>
      <c r="J208" s="4">
        <v>0.316</v>
      </c>
      <c r="K208" s="4">
        <v>0.75</v>
      </c>
      <c r="L208" s="4">
        <v>0.058</v>
      </c>
      <c r="M208" s="4">
        <v>0.765</v>
      </c>
      <c r="N208" s="4">
        <v>0.0</v>
      </c>
      <c r="O208" s="4">
        <v>0.051</v>
      </c>
      <c r="P208" s="4">
        <v>0.416</v>
      </c>
      <c r="Q208" s="4">
        <v>77.63</v>
      </c>
      <c r="R208" s="4">
        <v>1.0</v>
      </c>
      <c r="S208" s="4">
        <v>0.0</v>
      </c>
      <c r="T208" s="3" t="s">
        <v>104</v>
      </c>
      <c r="U208" s="3" t="s">
        <v>35</v>
      </c>
      <c r="V208" s="7" t="s">
        <v>54</v>
      </c>
    </row>
    <row r="209">
      <c r="A209" s="3" t="s">
        <v>1246</v>
      </c>
      <c r="B209" s="3" t="s">
        <v>1247</v>
      </c>
      <c r="C209" s="4">
        <v>2024.0</v>
      </c>
      <c r="D209" s="4">
        <v>1.0</v>
      </c>
      <c r="E209" s="4">
        <v>320040.0</v>
      </c>
      <c r="F209" s="3" t="s">
        <v>1248</v>
      </c>
      <c r="G209" s="3" t="s">
        <v>1249</v>
      </c>
      <c r="H209" s="3" t="s">
        <v>1250</v>
      </c>
      <c r="I209" s="4">
        <v>0.562</v>
      </c>
      <c r="J209" s="4">
        <v>0.858</v>
      </c>
      <c r="K209" s="4">
        <v>0.89</v>
      </c>
      <c r="L209" s="4">
        <v>0.057</v>
      </c>
      <c r="M209" s="4">
        <v>0.107</v>
      </c>
      <c r="N209" s="4">
        <v>0.0</v>
      </c>
      <c r="O209" s="4">
        <v>0.093</v>
      </c>
      <c r="P209" s="4">
        <v>0.384</v>
      </c>
      <c r="Q209" s="4">
        <v>89.97</v>
      </c>
      <c r="R209" s="4">
        <v>8.0</v>
      </c>
      <c r="S209" s="4">
        <v>0.0</v>
      </c>
      <c r="T209" s="3" t="s">
        <v>104</v>
      </c>
      <c r="U209" s="3" t="s">
        <v>35</v>
      </c>
      <c r="V209" s="7" t="s">
        <v>45</v>
      </c>
    </row>
    <row r="210">
      <c r="A210" s="3" t="s">
        <v>1251</v>
      </c>
      <c r="B210" s="3" t="s">
        <v>1252</v>
      </c>
      <c r="C210" s="4">
        <v>2023.0</v>
      </c>
      <c r="D210" s="4">
        <v>1.0</v>
      </c>
      <c r="E210" s="4">
        <v>208474.0</v>
      </c>
      <c r="F210" s="3" t="s">
        <v>731</v>
      </c>
      <c r="G210" s="3" t="s">
        <v>1253</v>
      </c>
      <c r="H210" s="3" t="s">
        <v>1254</v>
      </c>
      <c r="I210" s="4">
        <v>0.206</v>
      </c>
      <c r="J210" s="4">
        <v>0.219</v>
      </c>
      <c r="K210" s="4">
        <v>0.7</v>
      </c>
      <c r="L210" s="4">
        <v>0.04</v>
      </c>
      <c r="M210" s="4">
        <v>0.038</v>
      </c>
      <c r="N210" s="4">
        <v>0.296</v>
      </c>
      <c r="O210" s="4">
        <v>0.258</v>
      </c>
      <c r="P210" s="4">
        <v>0.036</v>
      </c>
      <c r="Q210" s="4">
        <v>139.1</v>
      </c>
      <c r="R210" s="4">
        <v>11.0</v>
      </c>
      <c r="S210" s="4">
        <v>1.0</v>
      </c>
      <c r="T210" s="3" t="s">
        <v>104</v>
      </c>
      <c r="U210" s="3" t="s">
        <v>35</v>
      </c>
      <c r="V210" s="7" t="s">
        <v>75</v>
      </c>
    </row>
    <row r="211">
      <c r="A211" s="3" t="s">
        <v>1258</v>
      </c>
      <c r="B211" s="3" t="s">
        <v>1259</v>
      </c>
      <c r="C211" s="4">
        <v>1977.0</v>
      </c>
      <c r="D211" s="4">
        <v>1.0</v>
      </c>
      <c r="E211" s="4">
        <v>1752613.0</v>
      </c>
      <c r="F211" s="3" t="s">
        <v>327</v>
      </c>
      <c r="G211" s="3" t="s">
        <v>1260</v>
      </c>
      <c r="H211" s="3" t="s">
        <v>1261</v>
      </c>
      <c r="I211" s="4">
        <v>0.446</v>
      </c>
      <c r="J211" s="4">
        <v>0.334</v>
      </c>
      <c r="K211" s="4">
        <v>0.63</v>
      </c>
      <c r="L211" s="4">
        <v>0.547</v>
      </c>
      <c r="M211" s="4">
        <v>0.965</v>
      </c>
      <c r="N211" s="4">
        <v>0.108</v>
      </c>
      <c r="O211" s="4">
        <v>0.362</v>
      </c>
      <c r="P211" s="4">
        <v>0.496</v>
      </c>
      <c r="Q211" s="4">
        <v>71.79</v>
      </c>
      <c r="R211" s="4">
        <v>8.0</v>
      </c>
      <c r="S211" s="4">
        <v>1.0</v>
      </c>
      <c r="T211" s="3" t="s">
        <v>104</v>
      </c>
      <c r="U211" s="3" t="s">
        <v>68</v>
      </c>
      <c r="V211" s="7" t="s">
        <v>54</v>
      </c>
    </row>
    <row r="212">
      <c r="A212" s="3" t="s">
        <v>1265</v>
      </c>
      <c r="B212" s="3" t="s">
        <v>1266</v>
      </c>
      <c r="C212" s="4">
        <v>1966.0</v>
      </c>
      <c r="D212" s="4">
        <v>1.0</v>
      </c>
      <c r="E212" s="4">
        <v>162446.0</v>
      </c>
      <c r="F212" s="3" t="s">
        <v>1267</v>
      </c>
      <c r="G212" s="3" t="s">
        <v>1268</v>
      </c>
      <c r="H212" s="3" t="s">
        <v>1269</v>
      </c>
      <c r="I212" s="4">
        <v>0.509</v>
      </c>
      <c r="J212" s="4">
        <v>0.092</v>
      </c>
      <c r="K212" s="4">
        <v>0.44</v>
      </c>
      <c r="L212" s="4">
        <v>0.057</v>
      </c>
      <c r="M212" s="4">
        <v>0.988</v>
      </c>
      <c r="N212" s="4">
        <v>0.473</v>
      </c>
      <c r="O212" s="4">
        <v>0.11</v>
      </c>
      <c r="P212" s="4">
        <v>0.311</v>
      </c>
      <c r="Q212" s="4">
        <v>124.18</v>
      </c>
      <c r="R212" s="4">
        <v>5.0</v>
      </c>
      <c r="S212" s="4">
        <v>0.0</v>
      </c>
      <c r="T212" s="3" t="s">
        <v>103</v>
      </c>
      <c r="U212" s="3" t="s">
        <v>35</v>
      </c>
      <c r="V212" s="7" t="s">
        <v>45</v>
      </c>
    </row>
    <row r="213">
      <c r="A213" s="3" t="s">
        <v>1270</v>
      </c>
      <c r="B213" s="3" t="s">
        <v>1271</v>
      </c>
      <c r="C213" s="4">
        <v>2020.0</v>
      </c>
      <c r="D213" s="4">
        <v>1.0</v>
      </c>
      <c r="E213" s="4">
        <v>218786.0</v>
      </c>
      <c r="F213" s="3" t="s">
        <v>1272</v>
      </c>
      <c r="G213" s="3" t="s">
        <v>1273</v>
      </c>
      <c r="H213" s="3" t="s">
        <v>1274</v>
      </c>
      <c r="I213" s="4">
        <v>0.37</v>
      </c>
      <c r="J213" s="4">
        <v>0.576</v>
      </c>
      <c r="K213" s="4">
        <v>0.78</v>
      </c>
      <c r="L213" s="4">
        <v>0.038</v>
      </c>
      <c r="M213" s="4">
        <v>0.601</v>
      </c>
      <c r="N213" s="4">
        <v>0.0</v>
      </c>
      <c r="O213" s="4">
        <v>0.733</v>
      </c>
      <c r="P213" s="4">
        <v>0.495</v>
      </c>
      <c r="Q213" s="4">
        <v>155.78</v>
      </c>
      <c r="R213" s="4">
        <v>0.0</v>
      </c>
      <c r="S213" s="4">
        <v>0.0</v>
      </c>
      <c r="T213" s="3" t="s">
        <v>103</v>
      </c>
      <c r="U213" s="3" t="s">
        <v>35</v>
      </c>
      <c r="V213" s="7" t="s">
        <v>54</v>
      </c>
    </row>
    <row r="214">
      <c r="A214" s="3" t="s">
        <v>1276</v>
      </c>
      <c r="B214" s="3" t="s">
        <v>1277</v>
      </c>
      <c r="C214" s="4">
        <v>1983.0</v>
      </c>
      <c r="D214" s="4">
        <v>1.0</v>
      </c>
      <c r="E214" s="4">
        <v>267080.0</v>
      </c>
      <c r="F214" s="3" t="s">
        <v>1279</v>
      </c>
      <c r="G214" s="3" t="s">
        <v>1280</v>
      </c>
      <c r="H214" s="3" t="s">
        <v>1282</v>
      </c>
      <c r="I214" s="4">
        <v>0.419</v>
      </c>
      <c r="J214" s="4">
        <v>0.603</v>
      </c>
      <c r="K214" s="4">
        <v>0.85</v>
      </c>
      <c r="L214" s="4">
        <v>0.028</v>
      </c>
      <c r="M214" s="4">
        <v>0.215</v>
      </c>
      <c r="N214" s="4">
        <v>0.0</v>
      </c>
      <c r="O214" s="4">
        <v>0.1</v>
      </c>
      <c r="P214" s="4">
        <v>0.232</v>
      </c>
      <c r="Q214" s="4">
        <v>129.54</v>
      </c>
      <c r="R214" s="4">
        <v>11.0</v>
      </c>
      <c r="S214" s="4">
        <v>1.0</v>
      </c>
      <c r="T214" s="3" t="s">
        <v>103</v>
      </c>
      <c r="U214" s="3" t="s">
        <v>35</v>
      </c>
      <c r="V214" s="7" t="s">
        <v>36</v>
      </c>
    </row>
    <row r="215">
      <c r="A215" s="3" t="s">
        <v>1283</v>
      </c>
      <c r="B215" s="3" t="s">
        <v>1284</v>
      </c>
      <c r="C215" s="4">
        <v>2005.0</v>
      </c>
      <c r="D215" s="4">
        <v>1.0</v>
      </c>
      <c r="E215" s="4">
        <v>268979.0</v>
      </c>
      <c r="F215" s="3" t="s">
        <v>1285</v>
      </c>
      <c r="G215" s="3" t="s">
        <v>1286</v>
      </c>
      <c r="H215" s="3" t="s">
        <v>1287</v>
      </c>
      <c r="I215" s="4">
        <v>0.447</v>
      </c>
      <c r="J215" s="4">
        <v>0.17</v>
      </c>
      <c r="K215" s="4">
        <v>0.73</v>
      </c>
      <c r="L215" s="4">
        <v>0.073</v>
      </c>
      <c r="M215" s="4">
        <v>0.896</v>
      </c>
      <c r="N215" s="4">
        <v>0.0</v>
      </c>
      <c r="O215" s="4">
        <v>0.195</v>
      </c>
      <c r="P215" s="4">
        <v>0.106</v>
      </c>
      <c r="Q215" s="4">
        <v>121.09</v>
      </c>
      <c r="R215" s="4">
        <v>9.0</v>
      </c>
      <c r="S215" s="4">
        <v>1.0</v>
      </c>
      <c r="T215" s="3" t="s">
        <v>103</v>
      </c>
      <c r="U215" s="3" t="s">
        <v>35</v>
      </c>
      <c r="V215" s="7" t="s">
        <v>58</v>
      </c>
    </row>
    <row r="216">
      <c r="A216" s="3" t="s">
        <v>1289</v>
      </c>
      <c r="B216" s="3" t="s">
        <v>1291</v>
      </c>
      <c r="C216" s="4">
        <v>2008.0</v>
      </c>
      <c r="D216" s="4">
        <v>1.0</v>
      </c>
      <c r="E216" s="4">
        <v>300213.0</v>
      </c>
      <c r="F216" s="3" t="s">
        <v>1292</v>
      </c>
      <c r="G216" s="3" t="s">
        <v>1293</v>
      </c>
      <c r="H216" s="3" t="s">
        <v>1294</v>
      </c>
      <c r="I216" s="4">
        <v>0.742</v>
      </c>
      <c r="J216" s="4">
        <v>0.743</v>
      </c>
      <c r="K216" s="4">
        <v>0.84</v>
      </c>
      <c r="L216" s="4">
        <v>0.051</v>
      </c>
      <c r="M216" s="4">
        <v>0.009</v>
      </c>
      <c r="N216" s="4">
        <v>0.0</v>
      </c>
      <c r="O216" s="4">
        <v>0.22</v>
      </c>
      <c r="P216" s="4">
        <v>0.485</v>
      </c>
      <c r="Q216" s="4">
        <v>135.01</v>
      </c>
      <c r="R216" s="4">
        <v>10.0</v>
      </c>
      <c r="S216" s="4">
        <v>0.0</v>
      </c>
      <c r="T216" s="3" t="s">
        <v>103</v>
      </c>
      <c r="U216" s="3" t="s">
        <v>35</v>
      </c>
      <c r="V216" s="7" t="s">
        <v>54</v>
      </c>
    </row>
    <row r="217">
      <c r="A217" s="3" t="s">
        <v>1295</v>
      </c>
      <c r="B217" s="3" t="s">
        <v>1296</v>
      </c>
      <c r="C217" s="4">
        <v>2000.0</v>
      </c>
      <c r="D217" s="4">
        <v>2.0</v>
      </c>
      <c r="E217" s="4">
        <v>462960.0</v>
      </c>
      <c r="F217" s="3" t="s">
        <v>209</v>
      </c>
      <c r="G217" s="3" t="s">
        <v>1297</v>
      </c>
      <c r="H217" s="3" t="s">
        <v>1298</v>
      </c>
      <c r="I217" s="4">
        <v>0.549</v>
      </c>
      <c r="J217" s="4">
        <v>0.359</v>
      </c>
      <c r="K217" s="4">
        <v>0.66</v>
      </c>
      <c r="L217" s="4">
        <v>0.031</v>
      </c>
      <c r="M217" s="4">
        <v>0.47</v>
      </c>
      <c r="N217" s="4">
        <v>0.0</v>
      </c>
      <c r="O217" s="4">
        <v>0.074</v>
      </c>
      <c r="P217" s="4">
        <v>0.497</v>
      </c>
      <c r="Q217" s="4">
        <v>146.91</v>
      </c>
      <c r="R217" s="4">
        <v>2.0</v>
      </c>
      <c r="S217" s="4">
        <v>1.0</v>
      </c>
      <c r="T217" s="3" t="s">
        <v>104</v>
      </c>
      <c r="U217" s="3" t="s">
        <v>68</v>
      </c>
      <c r="V217" s="7" t="s">
        <v>54</v>
      </c>
    </row>
    <row r="218">
      <c r="A218" s="3" t="s">
        <v>1299</v>
      </c>
      <c r="B218" s="3" t="s">
        <v>1300</v>
      </c>
      <c r="C218" s="4">
        <v>1990.0</v>
      </c>
      <c r="D218" s="4">
        <v>2.0</v>
      </c>
      <c r="E218" s="4">
        <v>404320.0</v>
      </c>
      <c r="F218" s="3" t="s">
        <v>327</v>
      </c>
      <c r="G218" s="3" t="s">
        <v>1302</v>
      </c>
      <c r="H218" s="3" t="s">
        <v>1304</v>
      </c>
      <c r="I218" s="4">
        <v>0.393</v>
      </c>
      <c r="J218" s="4">
        <v>0.654</v>
      </c>
      <c r="K218" s="4">
        <v>0.77</v>
      </c>
      <c r="L218" s="4">
        <v>0.043</v>
      </c>
      <c r="M218" s="4">
        <v>0.806</v>
      </c>
      <c r="N218" s="4">
        <v>0.0</v>
      </c>
      <c r="O218" s="4">
        <v>0.394</v>
      </c>
      <c r="P218" s="4">
        <v>0.473</v>
      </c>
      <c r="Q218" s="4">
        <v>79.54</v>
      </c>
      <c r="R218" s="4">
        <v>8.0</v>
      </c>
      <c r="S218" s="4">
        <v>1.0</v>
      </c>
      <c r="T218" s="3" t="s">
        <v>104</v>
      </c>
      <c r="U218" s="3" t="s">
        <v>35</v>
      </c>
      <c r="V218" s="7" t="s">
        <v>54</v>
      </c>
    </row>
    <row r="219">
      <c r="A219" s="3" t="s">
        <v>1306</v>
      </c>
      <c r="B219" s="3" t="s">
        <v>1307</v>
      </c>
      <c r="C219" s="4">
        <v>1985.0</v>
      </c>
      <c r="D219" s="4">
        <v>2.0</v>
      </c>
      <c r="E219" s="4">
        <v>307560.0</v>
      </c>
      <c r="F219" s="3" t="s">
        <v>413</v>
      </c>
      <c r="G219" s="3" t="s">
        <v>583</v>
      </c>
      <c r="H219" s="3" t="s">
        <v>584</v>
      </c>
      <c r="I219" s="4">
        <v>0.258</v>
      </c>
      <c r="J219" s="4">
        <v>0.272</v>
      </c>
      <c r="K219" s="4">
        <v>0.71</v>
      </c>
      <c r="L219" s="4">
        <v>0.034</v>
      </c>
      <c r="M219" s="4">
        <v>0.983</v>
      </c>
      <c r="N219" s="4">
        <v>0.0</v>
      </c>
      <c r="O219" s="4">
        <v>0.191</v>
      </c>
      <c r="P219" s="4">
        <v>0.267</v>
      </c>
      <c r="Q219" s="4">
        <v>78.06</v>
      </c>
      <c r="R219" s="4">
        <v>3.0</v>
      </c>
      <c r="S219" s="4">
        <v>1.0</v>
      </c>
      <c r="T219" s="3" t="s">
        <v>34</v>
      </c>
      <c r="U219" s="3" t="s">
        <v>35</v>
      </c>
      <c r="V219" s="7" t="s">
        <v>36</v>
      </c>
    </row>
    <row r="220">
      <c r="A220" s="3" t="s">
        <v>1310</v>
      </c>
      <c r="B220" s="3" t="s">
        <v>1311</v>
      </c>
      <c r="C220" s="4">
        <v>2015.0</v>
      </c>
      <c r="D220" s="4">
        <v>2.0</v>
      </c>
      <c r="E220" s="4">
        <v>207068.0</v>
      </c>
      <c r="F220" s="3" t="s">
        <v>1267</v>
      </c>
      <c r="G220" s="3" t="s">
        <v>1313</v>
      </c>
      <c r="H220" s="3" t="s">
        <v>1311</v>
      </c>
      <c r="I220" s="4">
        <v>0.457</v>
      </c>
      <c r="J220" s="4">
        <v>0.694</v>
      </c>
      <c r="K220" s="4">
        <v>0.87</v>
      </c>
      <c r="L220" s="4">
        <v>0.039</v>
      </c>
      <c r="M220" s="4">
        <v>0.296</v>
      </c>
      <c r="N220" s="4">
        <v>0.0</v>
      </c>
      <c r="O220" s="4">
        <v>0.123</v>
      </c>
      <c r="P220" s="4">
        <v>0.425</v>
      </c>
      <c r="Q220" s="4">
        <v>174.12</v>
      </c>
      <c r="R220" s="4">
        <v>11.0</v>
      </c>
      <c r="S220" s="4">
        <v>1.0</v>
      </c>
      <c r="T220" s="3" t="s">
        <v>103</v>
      </c>
      <c r="U220" s="3" t="s">
        <v>35</v>
      </c>
      <c r="V220" s="7" t="s">
        <v>54</v>
      </c>
    </row>
    <row r="221">
      <c r="A221" s="3" t="s">
        <v>1314</v>
      </c>
      <c r="B221" s="3" t="s">
        <v>1315</v>
      </c>
      <c r="C221" s="4">
        <v>2024.0</v>
      </c>
      <c r="D221" s="4">
        <v>2.0</v>
      </c>
      <c r="E221" s="4">
        <v>133343.0</v>
      </c>
      <c r="F221" s="3" t="s">
        <v>1316</v>
      </c>
      <c r="G221" s="3" t="s">
        <v>1317</v>
      </c>
      <c r="H221" s="3" t="s">
        <v>1320</v>
      </c>
      <c r="I221" s="4">
        <v>0.644</v>
      </c>
      <c r="J221" s="4">
        <v>0.815</v>
      </c>
      <c r="K221" s="4">
        <v>0.86</v>
      </c>
      <c r="L221" s="4">
        <v>0.3</v>
      </c>
      <c r="M221" s="4">
        <v>0.025</v>
      </c>
      <c r="N221" s="4">
        <v>0.0</v>
      </c>
      <c r="O221" s="4">
        <v>0.747</v>
      </c>
      <c r="P221" s="4">
        <v>0.228</v>
      </c>
      <c r="Q221" s="4">
        <v>143.87</v>
      </c>
      <c r="R221" s="4">
        <v>11.0</v>
      </c>
      <c r="S221" s="4">
        <v>0.0</v>
      </c>
      <c r="T221" s="3" t="s">
        <v>103</v>
      </c>
      <c r="U221" s="3" t="s">
        <v>94</v>
      </c>
      <c r="V221" s="7" t="s">
        <v>36</v>
      </c>
    </row>
    <row r="222">
      <c r="A222" s="3" t="s">
        <v>1322</v>
      </c>
      <c r="B222" s="3" t="s">
        <v>1323</v>
      </c>
      <c r="C222" s="4">
        <v>2011.0</v>
      </c>
      <c r="D222" s="4">
        <v>2.0</v>
      </c>
      <c r="E222" s="4">
        <v>294813.0</v>
      </c>
      <c r="F222" s="3" t="s">
        <v>1324</v>
      </c>
      <c r="G222" s="3" t="s">
        <v>1325</v>
      </c>
      <c r="H222" s="3" t="s">
        <v>1326</v>
      </c>
      <c r="I222" s="4">
        <v>0.218</v>
      </c>
      <c r="J222" s="4">
        <v>0.426</v>
      </c>
      <c r="K222" s="4">
        <v>0.78</v>
      </c>
      <c r="L222" s="4">
        <v>0.031</v>
      </c>
      <c r="M222" s="4">
        <v>0.675</v>
      </c>
      <c r="N222" s="4">
        <v>0.001</v>
      </c>
      <c r="O222" s="4">
        <v>0.242</v>
      </c>
      <c r="P222" s="4">
        <v>0.095</v>
      </c>
      <c r="Q222" s="4">
        <v>153.19</v>
      </c>
      <c r="R222" s="4">
        <v>5.0</v>
      </c>
      <c r="S222" s="4">
        <v>1.0</v>
      </c>
      <c r="T222" s="3" t="s">
        <v>104</v>
      </c>
      <c r="U222" s="3" t="s">
        <v>94</v>
      </c>
      <c r="V222" s="7" t="s">
        <v>75</v>
      </c>
    </row>
    <row r="223">
      <c r="A223" s="3" t="s">
        <v>1328</v>
      </c>
      <c r="B223" s="3" t="s">
        <v>1329</v>
      </c>
      <c r="C223" s="4">
        <v>2019.0</v>
      </c>
      <c r="D223" s="4">
        <v>2.0</v>
      </c>
      <c r="E223" s="4">
        <v>227234.0</v>
      </c>
      <c r="F223" s="3" t="s">
        <v>1331</v>
      </c>
      <c r="G223" s="3" t="s">
        <v>1332</v>
      </c>
      <c r="H223" s="3" t="s">
        <v>1333</v>
      </c>
      <c r="I223" s="4">
        <v>0.408</v>
      </c>
      <c r="J223" s="4">
        <v>0.344</v>
      </c>
      <c r="K223" s="4">
        <v>0.78</v>
      </c>
      <c r="L223" s="4">
        <v>0.034</v>
      </c>
      <c r="M223" s="4">
        <v>0.619</v>
      </c>
      <c r="N223" s="4">
        <v>0.0</v>
      </c>
      <c r="O223" s="4">
        <v>0.111</v>
      </c>
      <c r="P223" s="4">
        <v>0.08</v>
      </c>
      <c r="Q223" s="4">
        <v>92.93</v>
      </c>
      <c r="R223" s="4">
        <v>2.0</v>
      </c>
      <c r="S223" s="4">
        <v>1.0</v>
      </c>
      <c r="T223" s="3" t="s">
        <v>104</v>
      </c>
      <c r="U223" s="3" t="s">
        <v>94</v>
      </c>
      <c r="V223" s="7" t="s">
        <v>75</v>
      </c>
    </row>
    <row r="224">
      <c r="A224" s="3" t="s">
        <v>1334</v>
      </c>
      <c r="B224" s="3" t="s">
        <v>1335</v>
      </c>
      <c r="C224" s="4">
        <v>2015.0</v>
      </c>
      <c r="D224" s="4">
        <v>2.0</v>
      </c>
      <c r="E224" s="4">
        <v>273127.0</v>
      </c>
      <c r="F224" s="3" t="s">
        <v>1336</v>
      </c>
      <c r="G224" s="3" t="s">
        <v>1337</v>
      </c>
      <c r="H224" s="3" t="s">
        <v>1338</v>
      </c>
      <c r="I224" s="4">
        <v>0.387</v>
      </c>
      <c r="J224" s="4">
        <v>0.317</v>
      </c>
      <c r="K224" s="4">
        <v>0.78</v>
      </c>
      <c r="L224" s="4">
        <v>0.041</v>
      </c>
      <c r="M224" s="4">
        <v>0.903</v>
      </c>
      <c r="N224" s="4">
        <v>0.0</v>
      </c>
      <c r="O224" s="4">
        <v>0.252</v>
      </c>
      <c r="P224" s="4">
        <v>0.372</v>
      </c>
      <c r="Q224" s="4">
        <v>170.28</v>
      </c>
      <c r="R224" s="4">
        <v>0.0</v>
      </c>
      <c r="S224" s="4">
        <v>1.0</v>
      </c>
      <c r="T224" s="3" t="s">
        <v>104</v>
      </c>
      <c r="U224" s="3" t="s">
        <v>35</v>
      </c>
      <c r="V224" s="7" t="s">
        <v>45</v>
      </c>
    </row>
    <row r="225">
      <c r="A225" s="3" t="s">
        <v>1341</v>
      </c>
      <c r="B225" s="3" t="s">
        <v>1342</v>
      </c>
      <c r="C225" s="4">
        <v>2011.0</v>
      </c>
      <c r="D225" s="4">
        <v>2.0</v>
      </c>
      <c r="E225" s="4">
        <v>1751668.0</v>
      </c>
      <c r="F225" s="3" t="s">
        <v>1343</v>
      </c>
      <c r="G225" s="3" t="s">
        <v>1344</v>
      </c>
      <c r="H225" s="3" t="s">
        <v>1345</v>
      </c>
      <c r="I225" s="4">
        <v>0.622</v>
      </c>
      <c r="J225" s="4">
        <v>0.583</v>
      </c>
      <c r="K225" s="4">
        <v>0.7</v>
      </c>
      <c r="L225" s="4">
        <v>0.912</v>
      </c>
      <c r="M225" s="4">
        <v>0.975</v>
      </c>
      <c r="N225" s="4">
        <v>0.0</v>
      </c>
      <c r="O225" s="4">
        <v>0.844</v>
      </c>
      <c r="P225" s="4">
        <v>0.21</v>
      </c>
      <c r="Q225" s="4">
        <v>115.24</v>
      </c>
      <c r="R225" s="4">
        <v>6.0</v>
      </c>
      <c r="S225" s="4">
        <v>1.0</v>
      </c>
      <c r="T225" s="3" t="s">
        <v>103</v>
      </c>
      <c r="U225" s="3" t="s">
        <v>68</v>
      </c>
      <c r="V225" s="7" t="s">
        <v>36</v>
      </c>
    </row>
    <row r="226">
      <c r="A226" s="3" t="s">
        <v>1347</v>
      </c>
      <c r="B226" s="3" t="s">
        <v>1349</v>
      </c>
      <c r="C226" s="4">
        <v>2014.0</v>
      </c>
      <c r="D226" s="4">
        <v>2.0</v>
      </c>
      <c r="E226" s="4">
        <v>178365.0</v>
      </c>
      <c r="F226" s="3" t="s">
        <v>1350</v>
      </c>
      <c r="G226" s="3" t="s">
        <v>1352</v>
      </c>
      <c r="H226" s="3" t="s">
        <v>1354</v>
      </c>
      <c r="I226" s="4">
        <v>0.517</v>
      </c>
      <c r="J226" s="4">
        <v>0.946</v>
      </c>
      <c r="K226" s="4">
        <v>0.87</v>
      </c>
      <c r="L226" s="4">
        <v>0.918</v>
      </c>
      <c r="M226" s="4">
        <v>0.509</v>
      </c>
      <c r="N226" s="4">
        <v>0.0</v>
      </c>
      <c r="O226" s="4">
        <v>0.95</v>
      </c>
      <c r="P226" s="4">
        <v>0.235</v>
      </c>
      <c r="Q226" s="4">
        <v>120.77</v>
      </c>
      <c r="R226" s="4">
        <v>11.0</v>
      </c>
      <c r="S226" s="4">
        <v>1.0</v>
      </c>
      <c r="T226" s="3" t="s">
        <v>103</v>
      </c>
      <c r="U226" s="3" t="s">
        <v>68</v>
      </c>
      <c r="V226" s="7" t="s">
        <v>36</v>
      </c>
    </row>
    <row r="227">
      <c r="A227" s="3" t="s">
        <v>1355</v>
      </c>
      <c r="B227" s="3" t="s">
        <v>1356</v>
      </c>
      <c r="C227" s="4">
        <v>2023.0</v>
      </c>
      <c r="D227" s="4">
        <v>2.0</v>
      </c>
      <c r="E227" s="4">
        <v>1784071.0</v>
      </c>
      <c r="F227" s="3" t="s">
        <v>1357</v>
      </c>
      <c r="G227" s="3" t="s">
        <v>1358</v>
      </c>
      <c r="H227" s="3" t="s">
        <v>1359</v>
      </c>
      <c r="I227" s="4">
        <v>0.617</v>
      </c>
      <c r="J227" s="4">
        <v>0.263</v>
      </c>
      <c r="K227" s="4">
        <v>0.72</v>
      </c>
      <c r="L227" s="4">
        <v>0.945</v>
      </c>
      <c r="M227" s="4">
        <v>0.873</v>
      </c>
      <c r="N227" s="4">
        <v>0.0</v>
      </c>
      <c r="O227" s="4">
        <v>0.305</v>
      </c>
      <c r="P227" s="4">
        <v>0.435</v>
      </c>
      <c r="Q227" s="4">
        <v>70.77</v>
      </c>
      <c r="R227" s="4">
        <v>5.0</v>
      </c>
      <c r="S227" s="4">
        <v>1.0</v>
      </c>
      <c r="T227" s="3" t="s">
        <v>103</v>
      </c>
      <c r="U227" s="3" t="s">
        <v>68</v>
      </c>
      <c r="V227" s="7" t="s">
        <v>54</v>
      </c>
    </row>
    <row r="228">
      <c r="A228" s="3" t="s">
        <v>1362</v>
      </c>
      <c r="B228" s="3" t="s">
        <v>1363</v>
      </c>
      <c r="C228" s="4">
        <v>2020.0</v>
      </c>
      <c r="D228" s="4">
        <v>2.0</v>
      </c>
      <c r="E228" s="4">
        <v>141794.0</v>
      </c>
      <c r="F228" s="3" t="s">
        <v>1364</v>
      </c>
      <c r="G228" s="3" t="s">
        <v>1365</v>
      </c>
      <c r="H228" s="3" t="s">
        <v>1363</v>
      </c>
      <c r="I228" s="4">
        <v>0.317</v>
      </c>
      <c r="J228" s="4">
        <v>0.384</v>
      </c>
      <c r="K228" s="4">
        <v>0.7</v>
      </c>
      <c r="L228" s="4">
        <v>0.141</v>
      </c>
      <c r="M228" s="4">
        <v>0.234</v>
      </c>
      <c r="N228" s="4">
        <v>0.003</v>
      </c>
      <c r="O228" s="4">
        <v>0.381</v>
      </c>
      <c r="P228" s="4">
        <v>0.08</v>
      </c>
      <c r="Q228" s="4">
        <v>86.55</v>
      </c>
      <c r="R228" s="4">
        <v>10.0</v>
      </c>
      <c r="S228" s="4">
        <v>0.0</v>
      </c>
      <c r="T228" s="3" t="s">
        <v>104</v>
      </c>
      <c r="U228" s="3" t="s">
        <v>68</v>
      </c>
      <c r="V228" s="7" t="s">
        <v>75</v>
      </c>
    </row>
    <row r="229">
      <c r="A229" s="3" t="s">
        <v>1366</v>
      </c>
      <c r="B229" s="3" t="s">
        <v>1367</v>
      </c>
      <c r="C229" s="4">
        <v>2023.0</v>
      </c>
      <c r="D229" s="4">
        <v>2.0</v>
      </c>
      <c r="E229" s="4">
        <v>200835.0</v>
      </c>
      <c r="F229" s="3" t="s">
        <v>1370</v>
      </c>
      <c r="G229" s="3" t="s">
        <v>1371</v>
      </c>
      <c r="H229" s="3" t="s">
        <v>1367</v>
      </c>
      <c r="I229" s="4">
        <v>0.712</v>
      </c>
      <c r="J229" s="4">
        <v>0.574</v>
      </c>
      <c r="K229" s="4">
        <v>0.75</v>
      </c>
      <c r="L229" s="4">
        <v>0.065</v>
      </c>
      <c r="M229" s="4">
        <v>0.323</v>
      </c>
      <c r="N229" s="4">
        <v>0.03</v>
      </c>
      <c r="O229" s="4">
        <v>0.336</v>
      </c>
      <c r="P229" s="4">
        <v>0.393</v>
      </c>
      <c r="Q229" s="4">
        <v>98.01</v>
      </c>
      <c r="R229" s="4">
        <v>9.0</v>
      </c>
      <c r="S229" s="4">
        <v>1.0</v>
      </c>
      <c r="T229" s="3" t="s">
        <v>103</v>
      </c>
      <c r="U229" s="3" t="s">
        <v>68</v>
      </c>
      <c r="V229" s="7" t="s">
        <v>45</v>
      </c>
    </row>
    <row r="230">
      <c r="A230" s="3" t="s">
        <v>1372</v>
      </c>
      <c r="B230" s="3" t="s">
        <v>1373</v>
      </c>
      <c r="C230" s="4">
        <v>2005.0</v>
      </c>
      <c r="D230" s="4">
        <v>2.0</v>
      </c>
      <c r="E230" s="4">
        <v>1254973.0</v>
      </c>
      <c r="F230" s="3" t="s">
        <v>1375</v>
      </c>
      <c r="G230" s="3" t="s">
        <v>1376</v>
      </c>
      <c r="H230" s="3" t="s">
        <v>1377</v>
      </c>
      <c r="I230" s="4">
        <v>0.454</v>
      </c>
      <c r="J230" s="4">
        <v>0.292</v>
      </c>
      <c r="K230" s="4">
        <v>0.61</v>
      </c>
      <c r="L230" s="4">
        <v>0.278</v>
      </c>
      <c r="M230" s="4">
        <v>0.872</v>
      </c>
      <c r="N230" s="4">
        <v>0.0</v>
      </c>
      <c r="O230" s="4">
        <v>0.088</v>
      </c>
      <c r="P230" s="4">
        <v>0.277</v>
      </c>
      <c r="Q230" s="4">
        <v>61.85</v>
      </c>
      <c r="R230" s="4">
        <v>1.0</v>
      </c>
      <c r="S230" s="4">
        <v>1.0</v>
      </c>
      <c r="T230" s="3" t="s">
        <v>103</v>
      </c>
      <c r="U230" s="3" t="s">
        <v>68</v>
      </c>
      <c r="V230" s="7" t="s">
        <v>36</v>
      </c>
    </row>
    <row r="231">
      <c r="A231" s="3" t="s">
        <v>1380</v>
      </c>
      <c r="B231" s="3" t="s">
        <v>1381</v>
      </c>
      <c r="C231" s="4">
        <v>2024.0</v>
      </c>
      <c r="D231" s="4">
        <v>2.0</v>
      </c>
      <c r="E231" s="4">
        <v>123612.0</v>
      </c>
      <c r="F231" s="3" t="s">
        <v>213</v>
      </c>
      <c r="G231" s="3" t="s">
        <v>1044</v>
      </c>
      <c r="H231" s="3" t="s">
        <v>1046</v>
      </c>
      <c r="I231" s="4">
        <v>0.587</v>
      </c>
      <c r="J231" s="4">
        <v>0.009</v>
      </c>
      <c r="K231" s="4">
        <v>0.45</v>
      </c>
      <c r="L231" s="4">
        <v>0.052</v>
      </c>
      <c r="M231" s="4">
        <v>0.994</v>
      </c>
      <c r="N231" s="4">
        <v>0.921</v>
      </c>
      <c r="O231" s="4">
        <v>0.113</v>
      </c>
      <c r="P231" s="4">
        <v>0.274</v>
      </c>
      <c r="Q231" s="4">
        <v>115.72</v>
      </c>
      <c r="R231" s="4">
        <v>0.0</v>
      </c>
      <c r="S231" s="4">
        <v>1.0</v>
      </c>
      <c r="T231" s="3" t="s">
        <v>103</v>
      </c>
      <c r="U231" s="3" t="s">
        <v>35</v>
      </c>
      <c r="V231" s="7" t="s">
        <v>36</v>
      </c>
    </row>
    <row r="232">
      <c r="A232" s="3" t="s">
        <v>1383</v>
      </c>
      <c r="B232" s="3" t="s">
        <v>1384</v>
      </c>
      <c r="C232" s="4">
        <v>2023.0</v>
      </c>
      <c r="D232" s="4">
        <v>2.0</v>
      </c>
      <c r="E232" s="4">
        <v>201176.0</v>
      </c>
      <c r="F232" s="3" t="s">
        <v>223</v>
      </c>
      <c r="G232" s="3" t="s">
        <v>1076</v>
      </c>
      <c r="H232" s="3" t="s">
        <v>1077</v>
      </c>
      <c r="I232" s="4">
        <v>0.762</v>
      </c>
      <c r="J232" s="4">
        <v>0.118</v>
      </c>
      <c r="K232" s="4">
        <v>0.62</v>
      </c>
      <c r="L232" s="4">
        <v>0.074</v>
      </c>
      <c r="M232" s="4">
        <v>0.989</v>
      </c>
      <c r="N232" s="4">
        <v>0.952</v>
      </c>
      <c r="O232" s="4">
        <v>0.115</v>
      </c>
      <c r="P232" s="4">
        <v>0.441</v>
      </c>
      <c r="Q232" s="4">
        <v>136.01</v>
      </c>
      <c r="R232" s="4">
        <v>1.0</v>
      </c>
      <c r="S232" s="4">
        <v>1.0</v>
      </c>
      <c r="T232" s="3" t="s">
        <v>103</v>
      </c>
      <c r="U232" s="3" t="s">
        <v>35</v>
      </c>
      <c r="V232" s="7" t="s">
        <v>54</v>
      </c>
    </row>
    <row r="233">
      <c r="A233" s="3" t="s">
        <v>1388</v>
      </c>
      <c r="B233" s="3" t="s">
        <v>1389</v>
      </c>
      <c r="C233" s="4">
        <v>2023.0</v>
      </c>
      <c r="D233" s="4">
        <v>2.0</v>
      </c>
      <c r="E233" s="4">
        <v>122735.0</v>
      </c>
      <c r="F233" s="3" t="s">
        <v>1049</v>
      </c>
      <c r="G233" s="3" t="s">
        <v>1052</v>
      </c>
      <c r="H233" s="3" t="s">
        <v>1390</v>
      </c>
      <c r="I233" s="4">
        <v>0.28</v>
      </c>
      <c r="J233" s="4">
        <v>0.318</v>
      </c>
      <c r="K233" s="4">
        <v>0.63</v>
      </c>
      <c r="L233" s="4">
        <v>0.086</v>
      </c>
      <c r="M233" s="4">
        <v>0.974</v>
      </c>
      <c r="N233" s="4">
        <v>0.917</v>
      </c>
      <c r="O233" s="4">
        <v>0.469</v>
      </c>
      <c r="P233" s="4">
        <v>0.113</v>
      </c>
      <c r="Q233" s="4">
        <v>80.8</v>
      </c>
      <c r="R233" s="4">
        <v>2.0</v>
      </c>
      <c r="S233" s="4">
        <v>1.0</v>
      </c>
      <c r="T233" s="3" t="s">
        <v>103</v>
      </c>
      <c r="U233" s="3" t="s">
        <v>35</v>
      </c>
      <c r="V233" s="7" t="s">
        <v>58</v>
      </c>
    </row>
    <row r="234">
      <c r="A234" s="3" t="s">
        <v>1394</v>
      </c>
      <c r="B234" s="3" t="s">
        <v>1396</v>
      </c>
      <c r="C234" s="4">
        <v>2024.0</v>
      </c>
      <c r="D234" s="4">
        <v>2.0</v>
      </c>
      <c r="E234" s="4">
        <v>184152.0</v>
      </c>
      <c r="F234" s="3" t="s">
        <v>259</v>
      </c>
      <c r="G234" s="3" t="s">
        <v>1400</v>
      </c>
      <c r="H234" s="3" t="s">
        <v>1401</v>
      </c>
      <c r="I234" s="4">
        <v>0.714</v>
      </c>
      <c r="J234" s="4">
        <v>0.406</v>
      </c>
      <c r="K234" s="4">
        <v>0.69</v>
      </c>
      <c r="L234" s="4">
        <v>0.141</v>
      </c>
      <c r="M234" s="4">
        <v>0.364</v>
      </c>
      <c r="N234" s="4">
        <v>0.925</v>
      </c>
      <c r="O234" s="4">
        <v>0.121</v>
      </c>
      <c r="P234" s="4">
        <v>0.483</v>
      </c>
      <c r="Q234" s="4">
        <v>164.03</v>
      </c>
      <c r="R234" s="4">
        <v>10.0</v>
      </c>
      <c r="S234" s="4">
        <v>1.0</v>
      </c>
      <c r="T234" s="3" t="s">
        <v>103</v>
      </c>
      <c r="U234" s="3" t="s">
        <v>35</v>
      </c>
      <c r="V234" s="7" t="s">
        <v>54</v>
      </c>
    </row>
    <row r="235">
      <c r="A235" s="3" t="s">
        <v>1403</v>
      </c>
      <c r="B235" s="3" t="s">
        <v>1404</v>
      </c>
      <c r="C235" s="4">
        <v>2018.0</v>
      </c>
      <c r="D235" s="4">
        <v>2.0</v>
      </c>
      <c r="E235" s="4">
        <v>251076.0</v>
      </c>
      <c r="F235" s="3" t="s">
        <v>223</v>
      </c>
      <c r="G235" s="3" t="s">
        <v>1405</v>
      </c>
      <c r="H235" s="3" t="s">
        <v>1407</v>
      </c>
      <c r="I235" s="4">
        <v>0.667</v>
      </c>
      <c r="J235" s="4">
        <v>0.18</v>
      </c>
      <c r="K235" s="4">
        <v>0.53</v>
      </c>
      <c r="L235" s="4">
        <v>0.045</v>
      </c>
      <c r="M235" s="4">
        <v>0.787</v>
      </c>
      <c r="N235" s="4">
        <v>0.919</v>
      </c>
      <c r="O235" s="4">
        <v>0.107</v>
      </c>
      <c r="P235" s="4">
        <v>0.422</v>
      </c>
      <c r="Q235" s="4">
        <v>97.51</v>
      </c>
      <c r="R235" s="4">
        <v>3.0</v>
      </c>
      <c r="S235" s="4">
        <v>0.0</v>
      </c>
      <c r="T235" s="3" t="s">
        <v>103</v>
      </c>
      <c r="U235" s="3" t="s">
        <v>35</v>
      </c>
      <c r="V235" s="7" t="s">
        <v>54</v>
      </c>
    </row>
    <row r="236">
      <c r="A236" s="3" t="s">
        <v>1413</v>
      </c>
      <c r="B236" s="3" t="s">
        <v>1414</v>
      </c>
      <c r="C236" s="4">
        <v>2021.0</v>
      </c>
      <c r="D236" s="4">
        <v>2.0</v>
      </c>
      <c r="E236" s="4">
        <v>134661.0</v>
      </c>
      <c r="F236" s="3" t="s">
        <v>1415</v>
      </c>
      <c r="G236" s="3" t="s">
        <v>1086</v>
      </c>
      <c r="H236" s="3" t="s">
        <v>1087</v>
      </c>
      <c r="I236" s="4">
        <v>0.417</v>
      </c>
      <c r="J236" s="4">
        <v>0.738</v>
      </c>
      <c r="K236" s="4">
        <v>0.88</v>
      </c>
      <c r="L236" s="4">
        <v>0.036</v>
      </c>
      <c r="M236" s="4">
        <v>0.001</v>
      </c>
      <c r="N236" s="4">
        <v>0.708</v>
      </c>
      <c r="O236" s="4">
        <v>0.098</v>
      </c>
      <c r="P236" s="4">
        <v>0.432</v>
      </c>
      <c r="Q236" s="4">
        <v>163.98</v>
      </c>
      <c r="R236" s="4">
        <v>5.0</v>
      </c>
      <c r="S236" s="4">
        <v>1.0</v>
      </c>
      <c r="T236" s="3" t="s">
        <v>103</v>
      </c>
      <c r="U236" s="3" t="s">
        <v>35</v>
      </c>
      <c r="V236" s="7" t="s">
        <v>54</v>
      </c>
    </row>
    <row r="237">
      <c r="A237" s="3" t="s">
        <v>1418</v>
      </c>
      <c r="B237" s="3" t="s">
        <v>1419</v>
      </c>
      <c r="C237" s="4">
        <v>2022.0</v>
      </c>
      <c r="D237" s="4">
        <v>2.0</v>
      </c>
      <c r="E237" s="4">
        <v>238176.0</v>
      </c>
      <c r="F237" s="3" t="s">
        <v>213</v>
      </c>
      <c r="G237" s="3" t="s">
        <v>1420</v>
      </c>
      <c r="H237" s="3" t="s">
        <v>1421</v>
      </c>
      <c r="I237" s="4">
        <v>0.452</v>
      </c>
      <c r="J237" s="4">
        <v>0.762</v>
      </c>
      <c r="K237" s="4">
        <v>0.81</v>
      </c>
      <c r="L237" s="4">
        <v>0.052</v>
      </c>
      <c r="M237" s="4">
        <v>0.036</v>
      </c>
      <c r="N237" s="4">
        <v>0.888</v>
      </c>
      <c r="O237" s="4">
        <v>0.137</v>
      </c>
      <c r="P237" s="4">
        <v>0.339</v>
      </c>
      <c r="Q237" s="4">
        <v>169.99</v>
      </c>
      <c r="R237" s="4">
        <v>4.0</v>
      </c>
      <c r="S237" s="4">
        <v>0.0</v>
      </c>
      <c r="T237" s="3" t="s">
        <v>103</v>
      </c>
      <c r="U237" s="3" t="s">
        <v>68</v>
      </c>
      <c r="V237" s="7" t="s">
        <v>45</v>
      </c>
    </row>
    <row r="238">
      <c r="A238" s="3" t="s">
        <v>1422</v>
      </c>
      <c r="B238" s="3" t="s">
        <v>1423</v>
      </c>
      <c r="C238" s="4">
        <v>2018.0</v>
      </c>
      <c r="D238" s="4">
        <v>2.0</v>
      </c>
      <c r="E238" s="4">
        <v>358466.0</v>
      </c>
      <c r="F238" s="3" t="s">
        <v>926</v>
      </c>
      <c r="G238" s="3" t="s">
        <v>927</v>
      </c>
      <c r="H238" s="3" t="s">
        <v>928</v>
      </c>
      <c r="I238" s="4">
        <v>0.76</v>
      </c>
      <c r="J238" s="4">
        <v>0.754</v>
      </c>
      <c r="K238" s="4">
        <v>0.8</v>
      </c>
      <c r="L238" s="4">
        <v>0.037</v>
      </c>
      <c r="M238" s="4">
        <v>0.004</v>
      </c>
      <c r="N238" s="4">
        <v>0.01</v>
      </c>
      <c r="O238" s="4">
        <v>0.371</v>
      </c>
      <c r="P238" s="4">
        <v>0.44</v>
      </c>
      <c r="Q238" s="4">
        <v>102.0</v>
      </c>
      <c r="R238" s="4">
        <v>5.0</v>
      </c>
      <c r="S238" s="4">
        <v>1.0</v>
      </c>
      <c r="T238" s="3" t="s">
        <v>103</v>
      </c>
      <c r="U238" s="3" t="s">
        <v>35</v>
      </c>
      <c r="V238" s="7" t="s">
        <v>54</v>
      </c>
    </row>
    <row r="239">
      <c r="A239" s="3" t="s">
        <v>1428</v>
      </c>
      <c r="B239" s="3" t="s">
        <v>1429</v>
      </c>
      <c r="C239" s="4">
        <v>2020.0</v>
      </c>
      <c r="D239" s="4">
        <v>2.0</v>
      </c>
      <c r="E239" s="4">
        <v>158625.0</v>
      </c>
      <c r="F239" s="3" t="s">
        <v>1430</v>
      </c>
      <c r="G239" s="3" t="s">
        <v>1431</v>
      </c>
      <c r="H239" s="3" t="s">
        <v>1429</v>
      </c>
      <c r="I239" s="4">
        <v>0.352</v>
      </c>
      <c r="J239" s="4">
        <v>0.36</v>
      </c>
      <c r="K239" s="4">
        <v>0.77</v>
      </c>
      <c r="L239" s="4">
        <v>0.03</v>
      </c>
      <c r="M239" s="4">
        <v>0.864</v>
      </c>
      <c r="N239" s="4">
        <v>0.0</v>
      </c>
      <c r="O239" s="4">
        <v>0.309</v>
      </c>
      <c r="P239" s="4">
        <v>0.206</v>
      </c>
      <c r="Q239" s="4">
        <v>85.25</v>
      </c>
      <c r="R239" s="4">
        <v>9.0</v>
      </c>
      <c r="S239" s="4">
        <v>0.0</v>
      </c>
      <c r="T239" s="3" t="s">
        <v>104</v>
      </c>
      <c r="U239" s="3" t="s">
        <v>35</v>
      </c>
      <c r="V239" s="7" t="s">
        <v>36</v>
      </c>
    </row>
    <row r="240">
      <c r="A240" s="3" t="s">
        <v>1435</v>
      </c>
      <c r="B240" s="3" t="s">
        <v>1436</v>
      </c>
      <c r="C240" s="4">
        <v>2014.0</v>
      </c>
      <c r="D240" s="4">
        <v>2.0</v>
      </c>
      <c r="E240" s="4">
        <v>291213.0</v>
      </c>
      <c r="F240" s="3" t="s">
        <v>1437</v>
      </c>
      <c r="G240" s="3" t="s">
        <v>1439</v>
      </c>
      <c r="H240" s="3" t="s">
        <v>1440</v>
      </c>
      <c r="I240" s="4">
        <v>0.702</v>
      </c>
      <c r="J240" s="4">
        <v>0.503</v>
      </c>
      <c r="K240" s="4">
        <v>0.82</v>
      </c>
      <c r="L240" s="4">
        <v>0.061</v>
      </c>
      <c r="M240" s="4">
        <v>0.061</v>
      </c>
      <c r="N240" s="4">
        <v>0.588</v>
      </c>
      <c r="O240" s="4">
        <v>0.072</v>
      </c>
      <c r="P240" s="4">
        <v>0.42</v>
      </c>
      <c r="Q240" s="4">
        <v>148.01</v>
      </c>
      <c r="R240" s="4">
        <v>8.0</v>
      </c>
      <c r="S240" s="4">
        <v>1.0</v>
      </c>
      <c r="T240" s="3" t="s">
        <v>104</v>
      </c>
      <c r="U240" s="3" t="s">
        <v>35</v>
      </c>
      <c r="V240" s="7" t="s">
        <v>54</v>
      </c>
    </row>
    <row r="241">
      <c r="A241" s="3" t="s">
        <v>1441</v>
      </c>
      <c r="B241" s="3" t="s">
        <v>1442</v>
      </c>
      <c r="C241" s="4">
        <v>2016.0</v>
      </c>
      <c r="D241" s="4">
        <v>2.0</v>
      </c>
      <c r="E241" s="4">
        <v>467256.0</v>
      </c>
      <c r="F241" s="3" t="s">
        <v>255</v>
      </c>
      <c r="G241" s="3" t="s">
        <v>1443</v>
      </c>
      <c r="H241" s="3" t="s">
        <v>1444</v>
      </c>
      <c r="I241" s="4">
        <v>0.322</v>
      </c>
      <c r="J241" s="4">
        <v>0.436</v>
      </c>
      <c r="K241" s="4">
        <v>0.63</v>
      </c>
      <c r="L241" s="4">
        <v>0.06</v>
      </c>
      <c r="M241" s="4">
        <v>0.77</v>
      </c>
      <c r="N241" s="4">
        <v>0.876</v>
      </c>
      <c r="O241" s="4">
        <v>0.717</v>
      </c>
      <c r="P241" s="4">
        <v>0.143</v>
      </c>
      <c r="Q241" s="4">
        <v>140.96</v>
      </c>
      <c r="R241" s="4">
        <v>3.0</v>
      </c>
      <c r="S241" s="4">
        <v>1.0</v>
      </c>
      <c r="T241" s="3" t="s">
        <v>104</v>
      </c>
      <c r="U241" s="3" t="s">
        <v>35</v>
      </c>
      <c r="V241" s="7" t="s">
        <v>58</v>
      </c>
    </row>
    <row r="242">
      <c r="A242" s="3" t="s">
        <v>1447</v>
      </c>
      <c r="B242" s="3" t="s">
        <v>1448</v>
      </c>
      <c r="C242" s="4">
        <v>1955.0</v>
      </c>
      <c r="D242" s="4">
        <v>2.0</v>
      </c>
      <c r="E242" s="4">
        <v>336600.0</v>
      </c>
      <c r="F242" s="3" t="s">
        <v>156</v>
      </c>
      <c r="G242" s="3" t="s">
        <v>1449</v>
      </c>
      <c r="H242" s="3" t="s">
        <v>1450</v>
      </c>
      <c r="I242" s="4">
        <v>0.361</v>
      </c>
      <c r="J242" s="4">
        <v>0.38</v>
      </c>
      <c r="K242" s="4">
        <v>0.73</v>
      </c>
      <c r="L242" s="4">
        <v>0.033</v>
      </c>
      <c r="M242" s="4">
        <v>0.845</v>
      </c>
      <c r="N242" s="4">
        <v>0.0</v>
      </c>
      <c r="O242" s="4">
        <v>0.279</v>
      </c>
      <c r="P242" s="4">
        <v>0.436</v>
      </c>
      <c r="Q242" s="4">
        <v>121.18</v>
      </c>
      <c r="R242" s="4">
        <v>5.0</v>
      </c>
      <c r="S242" s="4">
        <v>1.0</v>
      </c>
      <c r="T242" s="3" t="s">
        <v>104</v>
      </c>
      <c r="U242" s="3" t="s">
        <v>68</v>
      </c>
      <c r="V242" s="7" t="s">
        <v>54</v>
      </c>
    </row>
    <row r="243">
      <c r="A243" s="3" t="s">
        <v>1451</v>
      </c>
      <c r="B243" s="3" t="s">
        <v>1452</v>
      </c>
      <c r="C243" s="4">
        <v>1971.0</v>
      </c>
      <c r="D243" s="4">
        <v>2.0</v>
      </c>
      <c r="E243" s="4">
        <v>233404.0</v>
      </c>
      <c r="F243" s="3" t="s">
        <v>156</v>
      </c>
      <c r="G243" s="3" t="s">
        <v>157</v>
      </c>
      <c r="H243" s="3" t="s">
        <v>1453</v>
      </c>
      <c r="I243" s="4">
        <v>0.485</v>
      </c>
      <c r="J243" s="4">
        <v>0.393</v>
      </c>
      <c r="K243" s="4">
        <v>0.77</v>
      </c>
      <c r="L243" s="4">
        <v>0.028</v>
      </c>
      <c r="M243" s="4">
        <v>0.938</v>
      </c>
      <c r="N243" s="4">
        <v>0.0</v>
      </c>
      <c r="O243" s="4">
        <v>0.203</v>
      </c>
      <c r="P243" s="4">
        <v>0.488</v>
      </c>
      <c r="Q243" s="4">
        <v>82.18</v>
      </c>
      <c r="R243" s="4">
        <v>6.0</v>
      </c>
      <c r="S243" s="4">
        <v>1.0</v>
      </c>
      <c r="T243" s="3" t="s">
        <v>104</v>
      </c>
      <c r="U243" s="3" t="s">
        <v>35</v>
      </c>
      <c r="V243" s="7" t="s">
        <v>54</v>
      </c>
    </row>
    <row r="244">
      <c r="A244" s="3" t="s">
        <v>1457</v>
      </c>
      <c r="B244" s="3" t="s">
        <v>1459</v>
      </c>
      <c r="C244" s="4">
        <v>1990.0</v>
      </c>
      <c r="D244" s="4">
        <v>2.0</v>
      </c>
      <c r="E244" s="4">
        <v>197360.0</v>
      </c>
      <c r="F244" s="3" t="s">
        <v>156</v>
      </c>
      <c r="G244" s="3" t="s">
        <v>1460</v>
      </c>
      <c r="H244" s="3" t="s">
        <v>1461</v>
      </c>
      <c r="I244" s="4">
        <v>0.326</v>
      </c>
      <c r="J244" s="4">
        <v>0.238</v>
      </c>
      <c r="K244" s="4">
        <v>0.69</v>
      </c>
      <c r="L244" s="4">
        <v>0.032</v>
      </c>
      <c r="M244" s="4">
        <v>0.967</v>
      </c>
      <c r="N244" s="4">
        <v>0.115</v>
      </c>
      <c r="O244" s="4">
        <v>0.294</v>
      </c>
      <c r="P244" s="4">
        <v>0.237</v>
      </c>
      <c r="Q244" s="4">
        <v>132.68</v>
      </c>
      <c r="R244" s="4">
        <v>10.0</v>
      </c>
      <c r="S244" s="4">
        <v>1.0</v>
      </c>
      <c r="T244" s="3" t="s">
        <v>104</v>
      </c>
      <c r="U244" s="3" t="s">
        <v>35</v>
      </c>
      <c r="V244" s="7" t="s">
        <v>36</v>
      </c>
    </row>
    <row r="245">
      <c r="A245" s="3" t="s">
        <v>1464</v>
      </c>
      <c r="B245" s="3" t="s">
        <v>1465</v>
      </c>
      <c r="C245" s="4">
        <v>2011.0</v>
      </c>
      <c r="D245" s="4">
        <v>2.0</v>
      </c>
      <c r="E245" s="4">
        <v>3626448.0</v>
      </c>
      <c r="F245" s="3" t="s">
        <v>209</v>
      </c>
      <c r="G245" s="3" t="s">
        <v>1465</v>
      </c>
      <c r="H245" s="3" t="s">
        <v>1469</v>
      </c>
      <c r="I245" s="4">
        <v>0.073</v>
      </c>
      <c r="J245" s="4">
        <v>0.106</v>
      </c>
      <c r="K245" s="4">
        <v>0.5</v>
      </c>
      <c r="L245" s="4">
        <v>0.04</v>
      </c>
      <c r="M245" s="4">
        <v>0.007</v>
      </c>
      <c r="N245" s="4">
        <v>0.11</v>
      </c>
      <c r="O245" s="4">
        <v>0.103</v>
      </c>
      <c r="P245" s="4">
        <v>0.033</v>
      </c>
      <c r="Q245" s="4">
        <v>70.47</v>
      </c>
      <c r="R245" s="4">
        <v>9.0</v>
      </c>
      <c r="S245" s="4">
        <v>0.0</v>
      </c>
      <c r="T245" s="3" t="s">
        <v>104</v>
      </c>
      <c r="U245" s="3" t="s">
        <v>35</v>
      </c>
      <c r="V245" s="7" t="s">
        <v>75</v>
      </c>
    </row>
    <row r="246">
      <c r="A246" s="3" t="s">
        <v>1470</v>
      </c>
      <c r="B246" s="3" t="s">
        <v>1471</v>
      </c>
      <c r="C246" s="4">
        <v>2017.0</v>
      </c>
      <c r="D246" s="4">
        <v>2.0</v>
      </c>
      <c r="E246" s="4">
        <v>314369.0</v>
      </c>
      <c r="F246" s="3" t="s">
        <v>368</v>
      </c>
      <c r="G246" s="3" t="s">
        <v>1474</v>
      </c>
      <c r="H246" s="3" t="s">
        <v>1475</v>
      </c>
      <c r="I246" s="4">
        <v>0.504</v>
      </c>
      <c r="J246" s="4">
        <v>0.391</v>
      </c>
      <c r="K246" s="4">
        <v>0.74</v>
      </c>
      <c r="L246" s="4">
        <v>0.031</v>
      </c>
      <c r="M246" s="4">
        <v>0.479</v>
      </c>
      <c r="N246" s="4">
        <v>0.058</v>
      </c>
      <c r="O246" s="4">
        <v>0.096</v>
      </c>
      <c r="P246" s="4">
        <v>0.251</v>
      </c>
      <c r="Q246" s="4">
        <v>74.98</v>
      </c>
      <c r="R246" s="4">
        <v>7.0</v>
      </c>
      <c r="S246" s="4">
        <v>1.0</v>
      </c>
      <c r="T246" s="3" t="s">
        <v>104</v>
      </c>
      <c r="U246" s="3" t="s">
        <v>35</v>
      </c>
      <c r="V246" s="7" t="s">
        <v>36</v>
      </c>
    </row>
    <row r="247">
      <c r="A247" s="3" t="s">
        <v>1477</v>
      </c>
      <c r="B247" s="3" t="s">
        <v>1478</v>
      </c>
      <c r="C247" s="4">
        <v>2023.0</v>
      </c>
      <c r="D247" s="4">
        <v>2.0</v>
      </c>
      <c r="E247" s="4">
        <v>171353.0</v>
      </c>
      <c r="F247" s="3" t="s">
        <v>255</v>
      </c>
      <c r="G247" s="3" t="s">
        <v>1479</v>
      </c>
      <c r="H247" s="3" t="s">
        <v>1480</v>
      </c>
      <c r="I247" s="4">
        <v>0.535</v>
      </c>
      <c r="J247" s="4">
        <v>0.369</v>
      </c>
      <c r="K247" s="4">
        <v>0.59</v>
      </c>
      <c r="L247" s="4">
        <v>0.051</v>
      </c>
      <c r="M247" s="4">
        <v>0.068</v>
      </c>
      <c r="N247" s="4">
        <v>0.623</v>
      </c>
      <c r="O247" s="4">
        <v>0.106</v>
      </c>
      <c r="P247" s="4">
        <v>0.222</v>
      </c>
      <c r="Q247" s="4">
        <v>91.01</v>
      </c>
      <c r="R247" s="4">
        <v>6.0</v>
      </c>
      <c r="S247" s="4">
        <v>1.0</v>
      </c>
      <c r="T247" s="3" t="s">
        <v>104</v>
      </c>
      <c r="U247" s="3" t="s">
        <v>35</v>
      </c>
      <c r="V247" s="7" t="s">
        <v>36</v>
      </c>
    </row>
    <row r="248">
      <c r="A248" s="3" t="s">
        <v>1484</v>
      </c>
      <c r="B248" s="3" t="s">
        <v>1486</v>
      </c>
      <c r="C248" s="4">
        <v>1980.0</v>
      </c>
      <c r="D248" s="4">
        <v>2.0</v>
      </c>
      <c r="E248" s="4">
        <v>431693.0</v>
      </c>
      <c r="F248" s="3" t="s">
        <v>156</v>
      </c>
      <c r="G248" s="3" t="s">
        <v>157</v>
      </c>
      <c r="H248" s="3" t="s">
        <v>1487</v>
      </c>
      <c r="I248" s="4">
        <v>0.27</v>
      </c>
      <c r="J248" s="4">
        <v>0.332</v>
      </c>
      <c r="K248" s="4">
        <v>0.77</v>
      </c>
      <c r="L248" s="4">
        <v>0.029</v>
      </c>
      <c r="M248" s="4">
        <v>0.716</v>
      </c>
      <c r="N248" s="4">
        <v>0.001</v>
      </c>
      <c r="O248" s="4">
        <v>0.354</v>
      </c>
      <c r="P248" s="4">
        <v>0.212</v>
      </c>
      <c r="Q248" s="4">
        <v>145.64</v>
      </c>
      <c r="R248" s="4">
        <v>3.0</v>
      </c>
      <c r="S248" s="4">
        <v>0.0</v>
      </c>
      <c r="T248" s="3" t="s">
        <v>104</v>
      </c>
      <c r="U248" s="3" t="s">
        <v>68</v>
      </c>
      <c r="V248" s="7" t="s">
        <v>36</v>
      </c>
    </row>
    <row r="249">
      <c r="A249" s="3" t="s">
        <v>1490</v>
      </c>
      <c r="B249" s="3" t="s">
        <v>1491</v>
      </c>
      <c r="C249" s="4">
        <v>1991.0</v>
      </c>
      <c r="D249" s="4">
        <v>2.0</v>
      </c>
      <c r="E249" s="4">
        <v>471037.0</v>
      </c>
      <c r="F249" s="3" t="s">
        <v>368</v>
      </c>
      <c r="G249" s="3" t="s">
        <v>1492</v>
      </c>
      <c r="H249" s="3" t="s">
        <v>1493</v>
      </c>
      <c r="I249" s="4">
        <v>0.263</v>
      </c>
      <c r="J249" s="4">
        <v>0.488</v>
      </c>
      <c r="K249" s="4">
        <v>0.59</v>
      </c>
      <c r="L249" s="4">
        <v>0.099</v>
      </c>
      <c r="M249" s="4">
        <v>0.886</v>
      </c>
      <c r="N249" s="4">
        <v>0.787</v>
      </c>
      <c r="O249" s="4">
        <v>0.19</v>
      </c>
      <c r="P249" s="4">
        <v>0.372</v>
      </c>
      <c r="Q249" s="4">
        <v>195.38</v>
      </c>
      <c r="R249" s="4">
        <v>0.0</v>
      </c>
      <c r="S249" s="4">
        <v>1.0</v>
      </c>
      <c r="T249" s="3" t="s">
        <v>104</v>
      </c>
      <c r="U249" s="3" t="s">
        <v>35</v>
      </c>
      <c r="V249" s="7" t="s">
        <v>45</v>
      </c>
    </row>
    <row r="250">
      <c r="A250" s="3" t="s">
        <v>1497</v>
      </c>
      <c r="B250" s="3" t="s">
        <v>1498</v>
      </c>
      <c r="C250" s="4">
        <v>1989.0</v>
      </c>
      <c r="D250" s="4">
        <v>2.0</v>
      </c>
      <c r="E250" s="4">
        <v>266223.0</v>
      </c>
      <c r="F250" s="3" t="s">
        <v>194</v>
      </c>
      <c r="G250" s="3" t="s">
        <v>1499</v>
      </c>
      <c r="H250" s="3" t="s">
        <v>1500</v>
      </c>
      <c r="I250" s="4">
        <v>0.578</v>
      </c>
      <c r="J250" s="4">
        <v>0.235</v>
      </c>
      <c r="K250" s="4">
        <v>0.56</v>
      </c>
      <c r="L250" s="4">
        <v>0.935</v>
      </c>
      <c r="M250" s="4">
        <v>0.895</v>
      </c>
      <c r="N250" s="4">
        <v>0.0</v>
      </c>
      <c r="O250" s="4">
        <v>0.123</v>
      </c>
      <c r="P250" s="4">
        <v>0.472</v>
      </c>
      <c r="Q250" s="4">
        <v>82.64</v>
      </c>
      <c r="R250" s="4">
        <v>7.0</v>
      </c>
      <c r="S250" s="4">
        <v>1.0</v>
      </c>
      <c r="T250" s="3" t="s">
        <v>104</v>
      </c>
      <c r="U250" s="3" t="s">
        <v>35</v>
      </c>
      <c r="V250" s="7" t="s">
        <v>54</v>
      </c>
    </row>
    <row r="251">
      <c r="A251" s="3" t="s">
        <v>1503</v>
      </c>
      <c r="B251" s="3" t="s">
        <v>1504</v>
      </c>
      <c r="C251" s="4">
        <v>2023.0</v>
      </c>
      <c r="D251" s="4">
        <v>2.0</v>
      </c>
      <c r="E251" s="4">
        <v>380435.0</v>
      </c>
      <c r="F251" s="3" t="s">
        <v>289</v>
      </c>
      <c r="G251" s="3" t="s">
        <v>297</v>
      </c>
      <c r="H251" s="3" t="s">
        <v>1211</v>
      </c>
      <c r="I251" s="4">
        <v>0.398</v>
      </c>
      <c r="J251" s="4">
        <v>0.453</v>
      </c>
      <c r="K251" s="4">
        <v>0.78</v>
      </c>
      <c r="L251" s="4">
        <v>0.043</v>
      </c>
      <c r="M251" s="4">
        <v>0.988</v>
      </c>
      <c r="N251" s="4">
        <v>0.672</v>
      </c>
      <c r="O251" s="4">
        <v>0.095</v>
      </c>
      <c r="P251" s="4">
        <v>0.369</v>
      </c>
      <c r="Q251" s="4">
        <v>123.85</v>
      </c>
      <c r="R251" s="4">
        <v>0.0</v>
      </c>
      <c r="S251" s="4">
        <v>0.0</v>
      </c>
      <c r="T251" s="3" t="s">
        <v>104</v>
      </c>
      <c r="U251" s="3" t="s">
        <v>68</v>
      </c>
      <c r="V251" s="7" t="s">
        <v>45</v>
      </c>
    </row>
    <row r="252">
      <c r="A252" s="3" t="s">
        <v>1505</v>
      </c>
      <c r="B252" s="3" t="s">
        <v>1506</v>
      </c>
      <c r="C252" s="4">
        <v>2020.0</v>
      </c>
      <c r="D252" s="4">
        <v>2.0</v>
      </c>
      <c r="E252" s="4">
        <v>282645.0</v>
      </c>
      <c r="F252" s="3" t="s">
        <v>194</v>
      </c>
      <c r="G252" s="3" t="s">
        <v>1509</v>
      </c>
      <c r="H252" s="3" t="s">
        <v>1510</v>
      </c>
      <c r="I252" s="4">
        <v>0.404</v>
      </c>
      <c r="J252" s="4">
        <v>0.42</v>
      </c>
      <c r="K252" s="4">
        <v>0.85</v>
      </c>
      <c r="L252" s="4">
        <v>0.037</v>
      </c>
      <c r="M252" s="4">
        <v>0.886</v>
      </c>
      <c r="N252" s="4">
        <v>0.0</v>
      </c>
      <c r="O252" s="4">
        <v>0.111</v>
      </c>
      <c r="P252" s="4">
        <v>0.374</v>
      </c>
      <c r="Q252" s="4">
        <v>119.48</v>
      </c>
      <c r="R252" s="4">
        <v>3.0</v>
      </c>
      <c r="S252" s="4">
        <v>0.0</v>
      </c>
      <c r="T252" s="3" t="s">
        <v>104</v>
      </c>
      <c r="U252" s="3" t="s">
        <v>35</v>
      </c>
      <c r="V252" s="7" t="s">
        <v>45</v>
      </c>
    </row>
    <row r="253">
      <c r="A253" s="3" t="s">
        <v>1513</v>
      </c>
      <c r="B253" s="3" t="s">
        <v>104</v>
      </c>
      <c r="C253" s="4">
        <v>2021.0</v>
      </c>
      <c r="D253" s="4">
        <v>2.0</v>
      </c>
      <c r="E253" s="4">
        <v>229153.0</v>
      </c>
      <c r="F253" s="3" t="s">
        <v>255</v>
      </c>
      <c r="G253" s="3" t="s">
        <v>1514</v>
      </c>
      <c r="H253" s="3" t="s">
        <v>104</v>
      </c>
      <c r="I253" s="4">
        <v>0.648</v>
      </c>
      <c r="J253" s="4">
        <v>0.887</v>
      </c>
      <c r="K253" s="4">
        <v>0.87</v>
      </c>
      <c r="L253" s="4">
        <v>0.03</v>
      </c>
      <c r="M253" s="4">
        <v>0.001</v>
      </c>
      <c r="N253" s="4">
        <v>0.002</v>
      </c>
      <c r="O253" s="4">
        <v>0.06</v>
      </c>
      <c r="P253" s="4">
        <v>0.489</v>
      </c>
      <c r="Q253" s="4">
        <v>129.99</v>
      </c>
      <c r="R253" s="4">
        <v>7.0</v>
      </c>
      <c r="S253" s="4">
        <v>0.0</v>
      </c>
      <c r="T253" s="3" t="s">
        <v>104</v>
      </c>
      <c r="U253" s="3" t="s">
        <v>35</v>
      </c>
      <c r="V253" s="7" t="s">
        <v>54</v>
      </c>
    </row>
    <row r="254">
      <c r="A254" s="3" t="s">
        <v>1517</v>
      </c>
      <c r="B254" s="3" t="s">
        <v>1518</v>
      </c>
      <c r="C254" s="4">
        <v>1990.0</v>
      </c>
      <c r="D254" s="4">
        <v>2.0</v>
      </c>
      <c r="E254" s="4">
        <v>240093.0</v>
      </c>
      <c r="F254" s="3" t="s">
        <v>156</v>
      </c>
      <c r="G254" s="3" t="s">
        <v>157</v>
      </c>
      <c r="H254" s="3" t="s">
        <v>1461</v>
      </c>
      <c r="I254" s="4">
        <v>0.321</v>
      </c>
      <c r="J254" s="4">
        <v>0.307</v>
      </c>
      <c r="K254" s="4">
        <v>0.65</v>
      </c>
      <c r="L254" s="4">
        <v>0.033</v>
      </c>
      <c r="M254" s="4">
        <v>0.981</v>
      </c>
      <c r="N254" s="4">
        <v>0.48</v>
      </c>
      <c r="O254" s="4">
        <v>0.364</v>
      </c>
      <c r="P254" s="4">
        <v>0.389</v>
      </c>
      <c r="Q254" s="4">
        <v>80.73</v>
      </c>
      <c r="R254" s="4">
        <v>4.0</v>
      </c>
      <c r="S254" s="4">
        <v>0.0</v>
      </c>
      <c r="T254" s="3" t="s">
        <v>104</v>
      </c>
      <c r="U254" s="3" t="s">
        <v>35</v>
      </c>
      <c r="V254" s="7" t="s">
        <v>45</v>
      </c>
    </row>
    <row r="255">
      <c r="A255" s="3" t="s">
        <v>1520</v>
      </c>
      <c r="B255" s="3" t="s">
        <v>1521</v>
      </c>
      <c r="C255" s="4">
        <v>2024.0</v>
      </c>
      <c r="D255" s="4">
        <v>2.0</v>
      </c>
      <c r="E255" s="4">
        <v>262910.0</v>
      </c>
      <c r="F255" s="3" t="s">
        <v>1177</v>
      </c>
      <c r="G255" s="3" t="s">
        <v>1522</v>
      </c>
      <c r="H255" s="3" t="s">
        <v>220</v>
      </c>
      <c r="I255" s="4">
        <v>0.337</v>
      </c>
      <c r="J255" s="4">
        <v>0.449</v>
      </c>
      <c r="K255" s="4">
        <v>0.76</v>
      </c>
      <c r="L255" s="4">
        <v>0.029</v>
      </c>
      <c r="M255" s="4">
        <v>0.527</v>
      </c>
      <c r="N255" s="4">
        <v>0.0</v>
      </c>
      <c r="O255" s="4">
        <v>0.124</v>
      </c>
      <c r="P255" s="4">
        <v>0.223</v>
      </c>
      <c r="Q255" s="4">
        <v>81.64</v>
      </c>
      <c r="R255" s="4">
        <v>1.0</v>
      </c>
      <c r="S255" s="4">
        <v>0.0</v>
      </c>
      <c r="T255" s="3" t="s">
        <v>104</v>
      </c>
      <c r="U255" s="3" t="s">
        <v>35</v>
      </c>
      <c r="V255" s="7" t="s">
        <v>36</v>
      </c>
    </row>
    <row r="256">
      <c r="A256" s="3" t="s">
        <v>1525</v>
      </c>
      <c r="B256" s="3" t="s">
        <v>1526</v>
      </c>
      <c r="C256" s="4">
        <v>2023.0</v>
      </c>
      <c r="D256" s="4">
        <v>2.0</v>
      </c>
      <c r="E256" s="4">
        <v>179478.0</v>
      </c>
      <c r="F256" s="3" t="s">
        <v>327</v>
      </c>
      <c r="G256" s="3" t="s">
        <v>1527</v>
      </c>
      <c r="H256" s="3" t="s">
        <v>1528</v>
      </c>
      <c r="I256" s="4">
        <v>0.212</v>
      </c>
      <c r="J256" s="4">
        <v>0.029</v>
      </c>
      <c r="K256" s="4">
        <v>0.56</v>
      </c>
      <c r="L256" s="4">
        <v>0.042</v>
      </c>
      <c r="M256" s="4">
        <v>0.992</v>
      </c>
      <c r="N256" s="4">
        <v>0.832</v>
      </c>
      <c r="O256" s="4">
        <v>0.092</v>
      </c>
      <c r="P256" s="4">
        <v>0.09</v>
      </c>
      <c r="Q256" s="4">
        <v>80.86</v>
      </c>
      <c r="R256" s="4">
        <v>10.0</v>
      </c>
      <c r="S256" s="4">
        <v>1.0</v>
      </c>
      <c r="T256" s="3" t="s">
        <v>104</v>
      </c>
      <c r="U256" s="3" t="s">
        <v>35</v>
      </c>
      <c r="V256" s="7" t="s">
        <v>75</v>
      </c>
    </row>
    <row r="257">
      <c r="A257" s="3" t="s">
        <v>1529</v>
      </c>
      <c r="B257" s="3" t="s">
        <v>1530</v>
      </c>
      <c r="C257" s="4">
        <v>2022.0</v>
      </c>
      <c r="D257" s="4">
        <v>2.0</v>
      </c>
      <c r="E257" s="4">
        <v>213913.0</v>
      </c>
      <c r="F257" s="3" t="s">
        <v>235</v>
      </c>
      <c r="G257" s="3" t="s">
        <v>1533</v>
      </c>
      <c r="H257" s="3" t="s">
        <v>1534</v>
      </c>
      <c r="I257" s="4">
        <v>0.576</v>
      </c>
      <c r="J257" s="4">
        <v>0.663</v>
      </c>
      <c r="K257" s="4">
        <v>0.76</v>
      </c>
      <c r="L257" s="4">
        <v>0.034</v>
      </c>
      <c r="M257" s="4">
        <v>0.17</v>
      </c>
      <c r="N257" s="4">
        <v>0.891</v>
      </c>
      <c r="O257" s="4">
        <v>0.22</v>
      </c>
      <c r="P257" s="4">
        <v>0.392</v>
      </c>
      <c r="Q257" s="4">
        <v>100.01</v>
      </c>
      <c r="R257" s="4">
        <v>7.0</v>
      </c>
      <c r="S257" s="4">
        <v>1.0</v>
      </c>
      <c r="T257" s="3" t="s">
        <v>104</v>
      </c>
      <c r="U257" s="3" t="s">
        <v>35</v>
      </c>
      <c r="V257" s="7" t="s">
        <v>45</v>
      </c>
    </row>
    <row r="258">
      <c r="A258" s="3" t="s">
        <v>1535</v>
      </c>
      <c r="B258" s="3" t="s">
        <v>1536</v>
      </c>
      <c r="C258" s="4">
        <v>2022.0</v>
      </c>
      <c r="D258" s="4">
        <v>2.0</v>
      </c>
      <c r="E258" s="4">
        <v>96052.0</v>
      </c>
      <c r="F258" s="3" t="s">
        <v>1125</v>
      </c>
      <c r="G258" s="3" t="s">
        <v>1537</v>
      </c>
      <c r="H258" s="3" t="s">
        <v>1538</v>
      </c>
      <c r="I258" s="4">
        <v>0.483</v>
      </c>
      <c r="J258" s="4">
        <v>0.476</v>
      </c>
      <c r="K258" s="4">
        <v>0.74</v>
      </c>
      <c r="L258" s="4">
        <v>0.097</v>
      </c>
      <c r="M258" s="4">
        <v>0.094</v>
      </c>
      <c r="N258" s="4">
        <v>0.231</v>
      </c>
      <c r="O258" s="4">
        <v>0.111</v>
      </c>
      <c r="P258" s="4">
        <v>0.462</v>
      </c>
      <c r="Q258" s="4">
        <v>61.91</v>
      </c>
      <c r="R258" s="4">
        <v>8.0</v>
      </c>
      <c r="S258" s="4">
        <v>1.0</v>
      </c>
      <c r="T258" s="3" t="s">
        <v>104</v>
      </c>
      <c r="U258" s="3" t="s">
        <v>35</v>
      </c>
      <c r="V258" s="7" t="s">
        <v>54</v>
      </c>
    </row>
    <row r="259">
      <c r="A259" s="3" t="s">
        <v>1541</v>
      </c>
      <c r="B259" s="3" t="s">
        <v>1542</v>
      </c>
      <c r="C259" s="4">
        <v>2011.0</v>
      </c>
      <c r="D259" s="4">
        <v>2.0</v>
      </c>
      <c r="E259" s="4">
        <v>134661.0</v>
      </c>
      <c r="F259" s="3" t="s">
        <v>1543</v>
      </c>
      <c r="G259" s="3" t="s">
        <v>1544</v>
      </c>
      <c r="H259" s="3" t="s">
        <v>1545</v>
      </c>
      <c r="I259" s="4">
        <v>0.769</v>
      </c>
      <c r="J259" s="4">
        <v>0.931</v>
      </c>
      <c r="K259" s="4">
        <v>0.73</v>
      </c>
      <c r="L259" s="4">
        <v>0.043</v>
      </c>
      <c r="M259" s="4">
        <v>0.001</v>
      </c>
      <c r="N259" s="4">
        <v>0.938</v>
      </c>
      <c r="O259" s="4">
        <v>0.121</v>
      </c>
      <c r="P259" s="4">
        <v>0.453</v>
      </c>
      <c r="Q259" s="4">
        <v>100.01</v>
      </c>
      <c r="R259" s="4">
        <v>7.0</v>
      </c>
      <c r="S259" s="4">
        <v>1.0</v>
      </c>
      <c r="T259" s="3" t="s">
        <v>104</v>
      </c>
      <c r="U259" s="3" t="s">
        <v>35</v>
      </c>
      <c r="V259" s="7" t="s">
        <v>54</v>
      </c>
    </row>
    <row r="260">
      <c r="A260" s="3" t="s">
        <v>1546</v>
      </c>
      <c r="B260" s="3" t="s">
        <v>1547</v>
      </c>
      <c r="C260" s="4">
        <v>2016.0</v>
      </c>
      <c r="D260" s="4">
        <v>2.0</v>
      </c>
      <c r="E260" s="4">
        <v>319253.0</v>
      </c>
      <c r="F260" s="3" t="s">
        <v>194</v>
      </c>
      <c r="G260" s="3" t="s">
        <v>1548</v>
      </c>
      <c r="H260" s="3" t="s">
        <v>1549</v>
      </c>
      <c r="I260" s="4">
        <v>0.527</v>
      </c>
      <c r="J260" s="4">
        <v>0.989</v>
      </c>
      <c r="K260" s="4">
        <v>0.87</v>
      </c>
      <c r="L260" s="4">
        <v>0.153</v>
      </c>
      <c r="M260" s="4">
        <v>0.118</v>
      </c>
      <c r="N260" s="4">
        <v>0.0</v>
      </c>
      <c r="O260" s="4">
        <v>0.205</v>
      </c>
      <c r="P260" s="4">
        <v>0.34</v>
      </c>
      <c r="Q260" s="4">
        <v>139.99</v>
      </c>
      <c r="R260" s="4">
        <v>0.0</v>
      </c>
      <c r="S260" s="4">
        <v>1.0</v>
      </c>
      <c r="T260" s="3" t="s">
        <v>104</v>
      </c>
      <c r="U260" s="3" t="s">
        <v>35</v>
      </c>
      <c r="V260" s="7" t="s">
        <v>45</v>
      </c>
    </row>
    <row r="261">
      <c r="A261" s="3" t="s">
        <v>1550</v>
      </c>
      <c r="B261" s="3" t="s">
        <v>1552</v>
      </c>
      <c r="C261" s="4">
        <v>2022.0</v>
      </c>
      <c r="D261" s="4">
        <v>2.0</v>
      </c>
      <c r="E261" s="4">
        <v>266250.0</v>
      </c>
      <c r="F261" s="3" t="s">
        <v>450</v>
      </c>
      <c r="G261" s="3" t="s">
        <v>1554</v>
      </c>
      <c r="H261" s="3" t="s">
        <v>1555</v>
      </c>
      <c r="I261" s="4">
        <v>0.402</v>
      </c>
      <c r="J261" s="4">
        <v>0.263</v>
      </c>
      <c r="K261" s="4">
        <v>0.7</v>
      </c>
      <c r="L261" s="4">
        <v>0.036</v>
      </c>
      <c r="M261" s="4">
        <v>0.911</v>
      </c>
      <c r="N261" s="4">
        <v>0.001</v>
      </c>
      <c r="O261" s="4">
        <v>0.109</v>
      </c>
      <c r="P261" s="4">
        <v>0.234</v>
      </c>
      <c r="Q261" s="4">
        <v>127.96</v>
      </c>
      <c r="R261" s="4">
        <v>8.0</v>
      </c>
      <c r="S261" s="4">
        <v>1.0</v>
      </c>
      <c r="T261" s="3" t="s">
        <v>34</v>
      </c>
      <c r="U261" s="3" t="s">
        <v>35</v>
      </c>
      <c r="V261" s="7" t="s">
        <v>36</v>
      </c>
    </row>
    <row r="262">
      <c r="A262" s="3" t="s">
        <v>1557</v>
      </c>
      <c r="B262" s="3" t="s">
        <v>1558</v>
      </c>
      <c r="C262" s="4">
        <v>1951.0</v>
      </c>
      <c r="D262" s="4">
        <v>2.0</v>
      </c>
      <c r="E262" s="4">
        <v>335973.0</v>
      </c>
      <c r="F262" s="3" t="s">
        <v>347</v>
      </c>
      <c r="G262" s="3" t="s">
        <v>1559</v>
      </c>
      <c r="H262" s="3" t="s">
        <v>1560</v>
      </c>
      <c r="I262" s="4">
        <v>0.366</v>
      </c>
      <c r="J262" s="4">
        <v>0.206</v>
      </c>
      <c r="K262" s="4">
        <v>0.76</v>
      </c>
      <c r="L262" s="4">
        <v>0.057</v>
      </c>
      <c r="M262" s="4">
        <v>0.964</v>
      </c>
      <c r="N262" s="4">
        <v>0.0</v>
      </c>
      <c r="O262" s="4">
        <v>0.059</v>
      </c>
      <c r="P262" s="4">
        <v>0.22</v>
      </c>
      <c r="Q262" s="4">
        <v>55.92</v>
      </c>
      <c r="R262" s="4">
        <v>9.0</v>
      </c>
      <c r="S262" s="4">
        <v>1.0</v>
      </c>
      <c r="T262" s="3" t="s">
        <v>34</v>
      </c>
      <c r="U262" s="3" t="s">
        <v>35</v>
      </c>
      <c r="V262" s="7" t="s">
        <v>36</v>
      </c>
    </row>
    <row r="263">
      <c r="A263" s="3" t="s">
        <v>1563</v>
      </c>
      <c r="B263" s="3" t="s">
        <v>1564</v>
      </c>
      <c r="C263" s="4">
        <v>2019.0</v>
      </c>
      <c r="D263" s="4">
        <v>2.0</v>
      </c>
      <c r="E263" s="4">
        <v>201000.0</v>
      </c>
      <c r="F263" s="3" t="s">
        <v>347</v>
      </c>
      <c r="G263" s="3" t="s">
        <v>1565</v>
      </c>
      <c r="H263" s="3" t="s">
        <v>1564</v>
      </c>
      <c r="I263" s="4">
        <v>0.447</v>
      </c>
      <c r="J263" s="4">
        <v>0.343</v>
      </c>
      <c r="K263" s="4">
        <v>0.77</v>
      </c>
      <c r="L263" s="4">
        <v>0.036</v>
      </c>
      <c r="M263" s="4">
        <v>0.426</v>
      </c>
      <c r="N263" s="4">
        <v>0.0</v>
      </c>
      <c r="O263" s="4">
        <v>0.086</v>
      </c>
      <c r="P263" s="4">
        <v>0.157</v>
      </c>
      <c r="Q263" s="4">
        <v>79.81</v>
      </c>
      <c r="R263" s="4">
        <v>0.0</v>
      </c>
      <c r="S263" s="4">
        <v>1.0</v>
      </c>
      <c r="T263" s="3" t="s">
        <v>34</v>
      </c>
      <c r="U263" s="3" t="s">
        <v>35</v>
      </c>
      <c r="V263" s="7" t="s">
        <v>58</v>
      </c>
    </row>
    <row r="264">
      <c r="A264" s="3" t="s">
        <v>1566</v>
      </c>
      <c r="B264" s="3" t="s">
        <v>1567</v>
      </c>
      <c r="C264" s="4">
        <v>2021.0</v>
      </c>
      <c r="D264" s="4">
        <v>2.0</v>
      </c>
      <c r="E264" s="4">
        <v>204800.0</v>
      </c>
      <c r="F264" s="3" t="s">
        <v>684</v>
      </c>
      <c r="G264" s="3" t="s">
        <v>1570</v>
      </c>
      <c r="H264" s="3" t="s">
        <v>1567</v>
      </c>
      <c r="I264" s="4">
        <v>0.516</v>
      </c>
      <c r="J264" s="4">
        <v>0.635</v>
      </c>
      <c r="K264" s="4">
        <v>0.8</v>
      </c>
      <c r="L264" s="4">
        <v>0.055</v>
      </c>
      <c r="M264" s="4">
        <v>0.482</v>
      </c>
      <c r="N264" s="4">
        <v>0.0</v>
      </c>
      <c r="O264" s="4">
        <v>0.141</v>
      </c>
      <c r="P264" s="4">
        <v>0.377</v>
      </c>
      <c r="Q264" s="4">
        <v>150.04</v>
      </c>
      <c r="R264" s="4">
        <v>4.0</v>
      </c>
      <c r="S264" s="4">
        <v>0.0</v>
      </c>
      <c r="T264" s="3" t="s">
        <v>34</v>
      </c>
      <c r="U264" s="3" t="s">
        <v>35</v>
      </c>
      <c r="V264" s="7" t="s">
        <v>45</v>
      </c>
    </row>
    <row r="265">
      <c r="A265" s="3" t="s">
        <v>1572</v>
      </c>
      <c r="B265" s="3" t="s">
        <v>1573</v>
      </c>
      <c r="C265" s="4">
        <v>2021.0</v>
      </c>
      <c r="D265" s="4">
        <v>2.0</v>
      </c>
      <c r="E265" s="4">
        <v>376500.0</v>
      </c>
      <c r="F265" s="3" t="s">
        <v>26</v>
      </c>
      <c r="G265" s="3" t="s">
        <v>1574</v>
      </c>
      <c r="H265" s="3" t="s">
        <v>1573</v>
      </c>
      <c r="I265" s="4">
        <v>0.354</v>
      </c>
      <c r="J265" s="4">
        <v>0.559</v>
      </c>
      <c r="K265" s="4">
        <v>0.75</v>
      </c>
      <c r="L265" s="4">
        <v>0.073</v>
      </c>
      <c r="M265" s="4">
        <v>0.396</v>
      </c>
      <c r="N265" s="4">
        <v>0.0</v>
      </c>
      <c r="O265" s="4">
        <v>0.102</v>
      </c>
      <c r="P265" s="4">
        <v>0.238</v>
      </c>
      <c r="Q265" s="4">
        <v>78.76</v>
      </c>
      <c r="R265" s="4">
        <v>7.0</v>
      </c>
      <c r="S265" s="4">
        <v>0.0</v>
      </c>
      <c r="T265" s="3" t="s">
        <v>34</v>
      </c>
      <c r="U265" s="3" t="s">
        <v>35</v>
      </c>
      <c r="V265" s="7" t="s">
        <v>36</v>
      </c>
    </row>
    <row r="266">
      <c r="A266" s="3" t="s">
        <v>1577</v>
      </c>
      <c r="B266" s="3" t="s">
        <v>1578</v>
      </c>
      <c r="C266" s="4">
        <v>2019.0</v>
      </c>
      <c r="D266" s="4">
        <v>2.0</v>
      </c>
      <c r="E266" s="4">
        <v>283818.0</v>
      </c>
      <c r="F266" s="3" t="s">
        <v>424</v>
      </c>
      <c r="G266" s="3" t="s">
        <v>1580</v>
      </c>
      <c r="H266" s="3" t="s">
        <v>1578</v>
      </c>
      <c r="I266" s="4">
        <v>0.678</v>
      </c>
      <c r="J266" s="4">
        <v>0.577</v>
      </c>
      <c r="K266" s="4">
        <v>0.83</v>
      </c>
      <c r="L266" s="4">
        <v>0.032</v>
      </c>
      <c r="M266" s="4">
        <v>0.761</v>
      </c>
      <c r="N266" s="4">
        <v>0.0</v>
      </c>
      <c r="O266" s="4">
        <v>0.644</v>
      </c>
      <c r="P266" s="4">
        <v>0.277</v>
      </c>
      <c r="Q266" s="4">
        <v>99.98</v>
      </c>
      <c r="R266" s="4">
        <v>2.0</v>
      </c>
      <c r="S266" s="4">
        <v>1.0</v>
      </c>
      <c r="T266" s="3" t="s">
        <v>34</v>
      </c>
      <c r="U266" s="3" t="s">
        <v>35</v>
      </c>
      <c r="V266" s="7" t="s">
        <v>36</v>
      </c>
    </row>
    <row r="267">
      <c r="A267" s="3" t="s">
        <v>1583</v>
      </c>
      <c r="B267" s="3" t="s">
        <v>1584</v>
      </c>
      <c r="C267" s="4">
        <v>2019.0</v>
      </c>
      <c r="D267" s="4">
        <v>2.0</v>
      </c>
      <c r="E267" s="4">
        <v>347124.0</v>
      </c>
      <c r="F267" s="3" t="s">
        <v>194</v>
      </c>
      <c r="G267" s="3" t="s">
        <v>1585</v>
      </c>
      <c r="H267" s="3" t="s">
        <v>715</v>
      </c>
      <c r="I267" s="4">
        <v>0.43</v>
      </c>
      <c r="J267" s="4">
        <v>0.228</v>
      </c>
      <c r="K267" s="4">
        <v>0.73</v>
      </c>
      <c r="L267" s="4">
        <v>0.032</v>
      </c>
      <c r="M267" s="4">
        <v>0.926</v>
      </c>
      <c r="N267" s="4">
        <v>0.003</v>
      </c>
      <c r="O267" s="4">
        <v>0.098</v>
      </c>
      <c r="P267" s="4">
        <v>0.272</v>
      </c>
      <c r="Q267" s="4">
        <v>128.48</v>
      </c>
      <c r="R267" s="4">
        <v>7.0</v>
      </c>
      <c r="S267" s="4">
        <v>1.0</v>
      </c>
      <c r="T267" s="3" t="s">
        <v>34</v>
      </c>
      <c r="U267" s="3" t="s">
        <v>68</v>
      </c>
      <c r="V267" s="7" t="s">
        <v>36</v>
      </c>
    </row>
    <row r="268">
      <c r="A268" s="3" t="s">
        <v>1589</v>
      </c>
      <c r="B268" s="3" t="s">
        <v>1590</v>
      </c>
      <c r="C268" s="4">
        <v>2019.0</v>
      </c>
      <c r="D268" s="4">
        <v>2.0</v>
      </c>
      <c r="E268" s="4">
        <v>347124.0</v>
      </c>
      <c r="F268" s="3" t="s">
        <v>194</v>
      </c>
      <c r="G268" s="3" t="s">
        <v>1593</v>
      </c>
      <c r="H268" s="3" t="s">
        <v>763</v>
      </c>
      <c r="I268" s="4">
        <v>0.468</v>
      </c>
      <c r="J268" s="4">
        <v>0.293</v>
      </c>
      <c r="K268" s="4">
        <v>0.75</v>
      </c>
      <c r="L268" s="4">
        <v>0.032</v>
      </c>
      <c r="M268" s="4">
        <v>0.953</v>
      </c>
      <c r="N268" s="4">
        <v>0.017</v>
      </c>
      <c r="O268" s="4">
        <v>0.094</v>
      </c>
      <c r="P268" s="4">
        <v>0.273</v>
      </c>
      <c r="Q268" s="4">
        <v>127.93</v>
      </c>
      <c r="R268" s="4">
        <v>7.0</v>
      </c>
      <c r="S268" s="4">
        <v>1.0</v>
      </c>
      <c r="T268" s="3" t="s">
        <v>34</v>
      </c>
      <c r="U268" s="3" t="s">
        <v>35</v>
      </c>
      <c r="V268" s="7" t="s">
        <v>36</v>
      </c>
    </row>
    <row r="269">
      <c r="A269" s="3" t="s">
        <v>1594</v>
      </c>
      <c r="B269" s="3" t="s">
        <v>1595</v>
      </c>
      <c r="C269" s="4">
        <v>2021.0</v>
      </c>
      <c r="D269" s="4">
        <v>2.0</v>
      </c>
      <c r="E269" s="4">
        <v>272066.0</v>
      </c>
      <c r="F269" s="3" t="s">
        <v>424</v>
      </c>
      <c r="G269" s="3" t="s">
        <v>544</v>
      </c>
      <c r="H269" s="3" t="s">
        <v>1595</v>
      </c>
      <c r="I269" s="4">
        <v>0.298</v>
      </c>
      <c r="J269" s="4">
        <v>0.251</v>
      </c>
      <c r="K269" s="4">
        <v>0.78</v>
      </c>
      <c r="L269" s="4">
        <v>0.033</v>
      </c>
      <c r="M269" s="4">
        <v>0.972</v>
      </c>
      <c r="N269" s="4">
        <v>0.0</v>
      </c>
      <c r="O269" s="4">
        <v>0.103</v>
      </c>
      <c r="P269" s="4">
        <v>0.102</v>
      </c>
      <c r="Q269" s="4">
        <v>154.97</v>
      </c>
      <c r="R269" s="4">
        <v>0.0</v>
      </c>
      <c r="S269" s="4">
        <v>1.0</v>
      </c>
      <c r="T269" s="3" t="s">
        <v>34</v>
      </c>
      <c r="U269" s="3" t="s">
        <v>35</v>
      </c>
      <c r="V269" s="7" t="s">
        <v>58</v>
      </c>
    </row>
    <row r="270">
      <c r="A270" s="3" t="s">
        <v>1599</v>
      </c>
      <c r="B270" s="3" t="s">
        <v>1600</v>
      </c>
      <c r="C270" s="4">
        <v>2023.0</v>
      </c>
      <c r="D270" s="4">
        <v>2.0</v>
      </c>
      <c r="E270" s="4">
        <v>170526.0</v>
      </c>
      <c r="F270" s="3" t="s">
        <v>951</v>
      </c>
      <c r="G270" s="3" t="s">
        <v>1601</v>
      </c>
      <c r="H270" s="3" t="s">
        <v>1602</v>
      </c>
      <c r="I270" s="4">
        <v>0.518</v>
      </c>
      <c r="J270" s="4">
        <v>0.451</v>
      </c>
      <c r="K270" s="4">
        <v>0.74</v>
      </c>
      <c r="L270" s="4">
        <v>0.036</v>
      </c>
      <c r="M270" s="4">
        <v>0.555</v>
      </c>
      <c r="N270" s="4">
        <v>0.0</v>
      </c>
      <c r="O270" s="4">
        <v>0.111</v>
      </c>
      <c r="P270" s="4">
        <v>0.32</v>
      </c>
      <c r="Q270" s="4">
        <v>151.22</v>
      </c>
      <c r="R270" s="4">
        <v>9.0</v>
      </c>
      <c r="S270" s="4">
        <v>1.0</v>
      </c>
      <c r="T270" s="3" t="s">
        <v>34</v>
      </c>
      <c r="U270" s="3" t="s">
        <v>35</v>
      </c>
      <c r="V270" s="7" t="s">
        <v>45</v>
      </c>
    </row>
    <row r="271">
      <c r="A271" s="3" t="s">
        <v>1604</v>
      </c>
      <c r="B271" s="3" t="s">
        <v>1606</v>
      </c>
      <c r="C271" s="4">
        <v>2023.0</v>
      </c>
      <c r="D271" s="4">
        <v>2.0</v>
      </c>
      <c r="E271" s="4">
        <v>167710.0</v>
      </c>
      <c r="F271" s="3" t="s">
        <v>951</v>
      </c>
      <c r="G271" s="3" t="s">
        <v>1601</v>
      </c>
      <c r="H271" s="3" t="s">
        <v>1602</v>
      </c>
      <c r="I271" s="4">
        <v>0.595</v>
      </c>
      <c r="J271" s="4">
        <v>0.352</v>
      </c>
      <c r="K271" s="4">
        <v>0.76</v>
      </c>
      <c r="L271" s="4">
        <v>0.037</v>
      </c>
      <c r="M271" s="4">
        <v>0.83</v>
      </c>
      <c r="N271" s="4">
        <v>0.046</v>
      </c>
      <c r="O271" s="4">
        <v>0.094</v>
      </c>
      <c r="P271" s="4">
        <v>0.489</v>
      </c>
      <c r="Q271" s="4">
        <v>83.02</v>
      </c>
      <c r="R271" s="4">
        <v>9.0</v>
      </c>
      <c r="S271" s="4">
        <v>1.0</v>
      </c>
      <c r="T271" s="3" t="s">
        <v>34</v>
      </c>
      <c r="U271" s="3" t="s">
        <v>35</v>
      </c>
      <c r="V271" s="7" t="s">
        <v>54</v>
      </c>
    </row>
    <row r="272">
      <c r="A272" s="3" t="s">
        <v>1610</v>
      </c>
      <c r="B272" s="3" t="s">
        <v>1611</v>
      </c>
      <c r="C272" s="4">
        <v>2019.0</v>
      </c>
      <c r="D272" s="4">
        <v>2.0</v>
      </c>
      <c r="E272" s="4">
        <v>178640.0</v>
      </c>
      <c r="F272" s="3" t="s">
        <v>1267</v>
      </c>
      <c r="G272" s="3" t="s">
        <v>1614</v>
      </c>
      <c r="H272" s="3" t="s">
        <v>1611</v>
      </c>
      <c r="I272" s="4">
        <v>0.777</v>
      </c>
      <c r="J272" s="4">
        <v>0.317</v>
      </c>
      <c r="K272" s="4">
        <v>0.74</v>
      </c>
      <c r="L272" s="4">
        <v>0.308</v>
      </c>
      <c r="M272" s="4">
        <v>0.591</v>
      </c>
      <c r="N272" s="4">
        <v>0.0</v>
      </c>
      <c r="O272" s="4">
        <v>0.088</v>
      </c>
      <c r="P272" s="4">
        <v>0.33</v>
      </c>
      <c r="Q272" s="4">
        <v>139.85</v>
      </c>
      <c r="R272" s="4">
        <v>1.0</v>
      </c>
      <c r="S272" s="4">
        <v>0.0</v>
      </c>
      <c r="T272" s="3" t="s">
        <v>103</v>
      </c>
      <c r="U272" s="3" t="s">
        <v>94</v>
      </c>
      <c r="V272" s="7" t="s">
        <v>45</v>
      </c>
    </row>
    <row r="273">
      <c r="A273" s="3" t="s">
        <v>1618</v>
      </c>
      <c r="B273" s="3" t="s">
        <v>1619</v>
      </c>
      <c r="C273" s="4">
        <v>2018.0</v>
      </c>
      <c r="D273" s="4">
        <v>2.0</v>
      </c>
      <c r="E273" s="4">
        <v>168657.0</v>
      </c>
      <c r="F273" s="3" t="s">
        <v>1620</v>
      </c>
      <c r="G273" s="3" t="s">
        <v>1621</v>
      </c>
      <c r="H273" s="3" t="s">
        <v>1623</v>
      </c>
      <c r="I273" s="4">
        <v>0.687</v>
      </c>
      <c r="J273" s="4">
        <v>0.905</v>
      </c>
      <c r="K273" s="4">
        <v>0.93</v>
      </c>
      <c r="L273" s="4">
        <v>0.125</v>
      </c>
      <c r="M273" s="4">
        <v>0.152</v>
      </c>
      <c r="N273" s="4">
        <v>0.0</v>
      </c>
      <c r="O273" s="4">
        <v>0.171</v>
      </c>
      <c r="P273" s="4">
        <v>0.293</v>
      </c>
      <c r="Q273" s="4">
        <v>101.86</v>
      </c>
      <c r="R273" s="4">
        <v>4.0</v>
      </c>
      <c r="S273" s="4">
        <v>1.0</v>
      </c>
      <c r="T273" s="3" t="s">
        <v>104</v>
      </c>
      <c r="U273" s="3" t="s">
        <v>68</v>
      </c>
      <c r="V273" s="7" t="s">
        <v>36</v>
      </c>
    </row>
    <row r="274">
      <c r="A274" s="3" t="s">
        <v>1627</v>
      </c>
      <c r="B274" s="3" t="s">
        <v>1628</v>
      </c>
      <c r="C274" s="4">
        <v>2018.0</v>
      </c>
      <c r="D274" s="4">
        <v>3.0</v>
      </c>
      <c r="E274" s="4">
        <v>317245.0</v>
      </c>
      <c r="F274" s="3" t="s">
        <v>1629</v>
      </c>
      <c r="G274" s="3" t="s">
        <v>1630</v>
      </c>
      <c r="H274" s="3" t="s">
        <v>1631</v>
      </c>
      <c r="I274" s="4">
        <v>0.705</v>
      </c>
      <c r="J274" s="4">
        <v>0.509</v>
      </c>
      <c r="K274" s="4">
        <v>0.72</v>
      </c>
      <c r="L274" s="4">
        <v>0.038</v>
      </c>
      <c r="M274" s="4">
        <v>0.042</v>
      </c>
      <c r="N274" s="4">
        <v>0.0</v>
      </c>
      <c r="O274" s="4">
        <v>0.098</v>
      </c>
      <c r="P274" s="4">
        <v>0.348</v>
      </c>
      <c r="Q274" s="4">
        <v>136.98</v>
      </c>
      <c r="R274" s="4">
        <v>4.0</v>
      </c>
      <c r="S274" s="4">
        <v>0.0</v>
      </c>
      <c r="T274" s="3" t="s">
        <v>104</v>
      </c>
      <c r="U274" s="3" t="s">
        <v>35</v>
      </c>
      <c r="V274" s="7" t="s">
        <v>45</v>
      </c>
    </row>
    <row r="275">
      <c r="A275" s="3" t="s">
        <v>1635</v>
      </c>
      <c r="B275" s="3" t="s">
        <v>1637</v>
      </c>
      <c r="C275" s="4">
        <v>1992.0</v>
      </c>
      <c r="D275" s="4">
        <v>3.0</v>
      </c>
      <c r="E275" s="4">
        <v>225400.0</v>
      </c>
      <c r="F275" s="3" t="s">
        <v>1639</v>
      </c>
      <c r="G275" s="3" t="s">
        <v>1640</v>
      </c>
      <c r="H275" s="3" t="s">
        <v>1641</v>
      </c>
      <c r="I275" s="4">
        <v>0.455</v>
      </c>
      <c r="J275" s="4">
        <v>0.234</v>
      </c>
      <c r="K275" s="4">
        <v>0.64</v>
      </c>
      <c r="L275" s="4">
        <v>0.058</v>
      </c>
      <c r="M275" s="4">
        <v>0.848</v>
      </c>
      <c r="N275" s="4">
        <v>0.014</v>
      </c>
      <c r="O275" s="4">
        <v>0.177</v>
      </c>
      <c r="P275" s="4">
        <v>0.396</v>
      </c>
      <c r="Q275" s="4">
        <v>187.9</v>
      </c>
      <c r="R275" s="4">
        <v>4.0</v>
      </c>
      <c r="S275" s="4">
        <v>1.0</v>
      </c>
      <c r="T275" s="3" t="s">
        <v>103</v>
      </c>
      <c r="U275" s="3" t="s">
        <v>35</v>
      </c>
      <c r="V275" s="7" t="s">
        <v>45</v>
      </c>
    </row>
    <row r="276">
      <c r="A276" s="3" t="s">
        <v>1642</v>
      </c>
      <c r="B276" s="3" t="s">
        <v>1643</v>
      </c>
      <c r="C276" s="4">
        <v>1981.0</v>
      </c>
      <c r="D276" s="4">
        <v>3.0</v>
      </c>
      <c r="E276" s="4">
        <v>246781.0</v>
      </c>
      <c r="F276" s="3" t="s">
        <v>26</v>
      </c>
      <c r="G276" s="3" t="s">
        <v>1646</v>
      </c>
      <c r="H276" s="3" t="s">
        <v>1643</v>
      </c>
      <c r="I276" s="4">
        <v>0.286</v>
      </c>
      <c r="J276" s="4">
        <v>0.076</v>
      </c>
      <c r="K276" s="4">
        <v>0.63</v>
      </c>
      <c r="L276" s="4">
        <v>0.038</v>
      </c>
      <c r="M276" s="4">
        <v>0.982</v>
      </c>
      <c r="N276" s="4">
        <v>0.0</v>
      </c>
      <c r="O276" s="4">
        <v>0.107</v>
      </c>
      <c r="P276" s="4">
        <v>0.323</v>
      </c>
      <c r="Q276" s="4">
        <v>71.56</v>
      </c>
      <c r="R276" s="4">
        <v>7.0</v>
      </c>
      <c r="S276" s="4">
        <v>1.0</v>
      </c>
      <c r="T276" s="3" t="s">
        <v>34</v>
      </c>
      <c r="U276" s="3" t="s">
        <v>68</v>
      </c>
      <c r="V276" s="7" t="s">
        <v>45</v>
      </c>
    </row>
    <row r="277">
      <c r="A277" s="3" t="s">
        <v>1650</v>
      </c>
      <c r="B277" s="3" t="s">
        <v>1651</v>
      </c>
      <c r="C277" s="4">
        <v>2015.0</v>
      </c>
      <c r="D277" s="4">
        <v>3.0</v>
      </c>
      <c r="E277" s="4">
        <v>233273.0</v>
      </c>
      <c r="F277" s="3" t="s">
        <v>1652</v>
      </c>
      <c r="G277" s="3" t="s">
        <v>1653</v>
      </c>
      <c r="H277" s="3" t="s">
        <v>1651</v>
      </c>
      <c r="I277" s="4">
        <v>0.662</v>
      </c>
      <c r="J277" s="4">
        <v>0.61</v>
      </c>
      <c r="K277" s="4">
        <v>0.82</v>
      </c>
      <c r="L277" s="4">
        <v>0.161</v>
      </c>
      <c r="M277" s="4">
        <v>0.283</v>
      </c>
      <c r="N277" s="4">
        <v>0.0</v>
      </c>
      <c r="O277" s="4">
        <v>0.197</v>
      </c>
      <c r="P277" s="4">
        <v>0.329</v>
      </c>
      <c r="Q277" s="4">
        <v>123.98</v>
      </c>
      <c r="R277" s="4">
        <v>2.0</v>
      </c>
      <c r="S277" s="4">
        <v>1.0</v>
      </c>
      <c r="T277" s="3" t="s">
        <v>103</v>
      </c>
      <c r="U277" s="3" t="s">
        <v>68</v>
      </c>
      <c r="V277" s="7" t="s">
        <v>45</v>
      </c>
    </row>
    <row r="278">
      <c r="A278" s="3" t="s">
        <v>1657</v>
      </c>
      <c r="B278" s="3" t="s">
        <v>1659</v>
      </c>
      <c r="C278" s="4">
        <v>2022.0</v>
      </c>
      <c r="D278" s="4">
        <v>3.0</v>
      </c>
      <c r="E278" s="4">
        <v>206897.0</v>
      </c>
      <c r="F278" s="3" t="s">
        <v>1662</v>
      </c>
      <c r="G278" s="3" t="s">
        <v>1663</v>
      </c>
      <c r="H278" s="3" t="s">
        <v>1664</v>
      </c>
      <c r="I278" s="4">
        <v>0.928</v>
      </c>
      <c r="J278" s="4">
        <v>0.656</v>
      </c>
      <c r="K278" s="4">
        <v>0.87</v>
      </c>
      <c r="L278" s="4">
        <v>0.103</v>
      </c>
      <c r="M278" s="4">
        <v>0.144</v>
      </c>
      <c r="N278" s="4">
        <v>0.0</v>
      </c>
      <c r="O278" s="4">
        <v>0.107</v>
      </c>
      <c r="P278" s="4">
        <v>0.399</v>
      </c>
      <c r="Q278" s="4">
        <v>103.01</v>
      </c>
      <c r="R278" s="4">
        <v>11.0</v>
      </c>
      <c r="S278" s="4">
        <v>1.0</v>
      </c>
      <c r="T278" s="3" t="s">
        <v>103</v>
      </c>
      <c r="U278" s="3" t="s">
        <v>68</v>
      </c>
      <c r="V278" s="7" t="s">
        <v>45</v>
      </c>
    </row>
    <row r="279">
      <c r="A279" s="3" t="s">
        <v>1668</v>
      </c>
      <c r="B279" s="3" t="s">
        <v>1670</v>
      </c>
      <c r="C279" s="4">
        <v>2024.0</v>
      </c>
      <c r="D279" s="4">
        <v>3.0</v>
      </c>
      <c r="E279" s="4">
        <v>137812.0</v>
      </c>
      <c r="F279" s="3" t="s">
        <v>213</v>
      </c>
      <c r="G279" s="3" t="s">
        <v>1044</v>
      </c>
      <c r="H279" s="3" t="s">
        <v>1046</v>
      </c>
      <c r="I279" s="4">
        <v>0.375</v>
      </c>
      <c r="J279" s="4">
        <v>0.08</v>
      </c>
      <c r="K279" s="4">
        <v>0.45</v>
      </c>
      <c r="L279" s="4">
        <v>0.06</v>
      </c>
      <c r="M279" s="4">
        <v>0.996</v>
      </c>
      <c r="N279" s="4">
        <v>0.955</v>
      </c>
      <c r="O279" s="4">
        <v>0.112</v>
      </c>
      <c r="P279" s="4">
        <v>0.21</v>
      </c>
      <c r="Q279" s="4">
        <v>87.85</v>
      </c>
      <c r="R279" s="4">
        <v>5.0</v>
      </c>
      <c r="S279" s="4">
        <v>1.0</v>
      </c>
      <c r="T279" s="3" t="s">
        <v>103</v>
      </c>
      <c r="U279" s="3" t="s">
        <v>35</v>
      </c>
      <c r="V279" s="7" t="s">
        <v>36</v>
      </c>
    </row>
    <row r="280">
      <c r="A280" s="3" t="s">
        <v>1671</v>
      </c>
      <c r="B280" s="3" t="s">
        <v>1672</v>
      </c>
      <c r="C280" s="4">
        <v>2024.0</v>
      </c>
      <c r="D280" s="4">
        <v>3.0</v>
      </c>
      <c r="E280" s="4">
        <v>237979.0</v>
      </c>
      <c r="F280" s="3" t="s">
        <v>1415</v>
      </c>
      <c r="G280" s="3" t="s">
        <v>1675</v>
      </c>
      <c r="H280" s="3" t="s">
        <v>1676</v>
      </c>
      <c r="I280" s="4">
        <v>0.787</v>
      </c>
      <c r="J280" s="4">
        <v>0.433</v>
      </c>
      <c r="K280" s="4">
        <v>0.67</v>
      </c>
      <c r="L280" s="4">
        <v>0.052</v>
      </c>
      <c r="M280" s="4">
        <v>0.003</v>
      </c>
      <c r="N280" s="4">
        <v>0.001</v>
      </c>
      <c r="O280" s="4">
        <v>0.076</v>
      </c>
      <c r="P280" s="4">
        <v>0.325</v>
      </c>
      <c r="Q280" s="4">
        <v>101.02</v>
      </c>
      <c r="R280" s="4">
        <v>1.0</v>
      </c>
      <c r="S280" s="4">
        <v>0.0</v>
      </c>
      <c r="T280" s="3" t="s">
        <v>103</v>
      </c>
      <c r="U280" s="3" t="s">
        <v>35</v>
      </c>
      <c r="V280" s="7" t="s">
        <v>45</v>
      </c>
    </row>
    <row r="281">
      <c r="A281" s="3" t="s">
        <v>1678</v>
      </c>
      <c r="B281" s="3" t="s">
        <v>1679</v>
      </c>
      <c r="C281" s="4">
        <v>2024.0</v>
      </c>
      <c r="D281" s="4">
        <v>3.0</v>
      </c>
      <c r="E281" s="4">
        <v>89840.0</v>
      </c>
      <c r="F281" s="3" t="s">
        <v>316</v>
      </c>
      <c r="G281" s="3" t="s">
        <v>1675</v>
      </c>
      <c r="H281" s="3" t="s">
        <v>1680</v>
      </c>
      <c r="I281" s="4">
        <v>0.79</v>
      </c>
      <c r="J281" s="4">
        <v>0.482</v>
      </c>
      <c r="K281" s="4">
        <v>0.66</v>
      </c>
      <c r="L281" s="4">
        <v>0.084</v>
      </c>
      <c r="M281" s="4">
        <v>0.017</v>
      </c>
      <c r="N281" s="4">
        <v>0.0</v>
      </c>
      <c r="O281" s="4">
        <v>0.09</v>
      </c>
      <c r="P281" s="4">
        <v>0.244</v>
      </c>
      <c r="Q281" s="4">
        <v>125.07</v>
      </c>
      <c r="R281" s="4">
        <v>2.0</v>
      </c>
      <c r="S281" s="4">
        <v>1.0</v>
      </c>
      <c r="T281" s="3" t="s">
        <v>103</v>
      </c>
      <c r="U281" s="3" t="s">
        <v>35</v>
      </c>
      <c r="V281" s="7" t="s">
        <v>36</v>
      </c>
    </row>
    <row r="282">
      <c r="A282" s="3" t="s">
        <v>1686</v>
      </c>
      <c r="B282" s="3" t="s">
        <v>1687</v>
      </c>
      <c r="C282" s="4">
        <v>2023.0</v>
      </c>
      <c r="D282" s="4">
        <v>3.0</v>
      </c>
      <c r="E282" s="4">
        <v>128578.0</v>
      </c>
      <c r="F282" s="3" t="s">
        <v>236</v>
      </c>
      <c r="G282" s="3" t="s">
        <v>1052</v>
      </c>
      <c r="H282" s="3" t="s">
        <v>1689</v>
      </c>
      <c r="I282" s="4">
        <v>0.531</v>
      </c>
      <c r="J282" s="4">
        <v>0.327</v>
      </c>
      <c r="K282" s="4">
        <v>0.55</v>
      </c>
      <c r="L282" s="4">
        <v>0.06</v>
      </c>
      <c r="M282" s="4">
        <v>0.981</v>
      </c>
      <c r="N282" s="4">
        <v>0.914</v>
      </c>
      <c r="O282" s="4">
        <v>0.124</v>
      </c>
      <c r="P282" s="4">
        <v>0.196</v>
      </c>
      <c r="Q282" s="4">
        <v>164.23</v>
      </c>
      <c r="R282" s="4">
        <v>7.0</v>
      </c>
      <c r="S282" s="4">
        <v>1.0</v>
      </c>
      <c r="T282" s="3" t="s">
        <v>103</v>
      </c>
      <c r="U282" s="3" t="s">
        <v>35</v>
      </c>
      <c r="V282" s="7" t="s">
        <v>58</v>
      </c>
    </row>
    <row r="283">
      <c r="A283" s="3" t="s">
        <v>1695</v>
      </c>
      <c r="B283" s="3" t="s">
        <v>1696</v>
      </c>
      <c r="C283" s="4">
        <v>2024.0</v>
      </c>
      <c r="D283" s="4">
        <v>3.0</v>
      </c>
      <c r="E283" s="4">
        <v>112078.0</v>
      </c>
      <c r="F283" s="3" t="s">
        <v>1697</v>
      </c>
      <c r="G283" s="3" t="s">
        <v>1675</v>
      </c>
      <c r="H283" s="3" t="s">
        <v>1698</v>
      </c>
      <c r="I283" s="4">
        <v>0.767</v>
      </c>
      <c r="J283" s="4">
        <v>0.329</v>
      </c>
      <c r="K283" s="4">
        <v>0.6</v>
      </c>
      <c r="L283" s="4">
        <v>0.037</v>
      </c>
      <c r="M283" s="4">
        <v>0.072</v>
      </c>
      <c r="N283" s="4">
        <v>0.05</v>
      </c>
      <c r="O283" s="4">
        <v>0.117</v>
      </c>
      <c r="P283" s="4">
        <v>0.355</v>
      </c>
      <c r="Q283" s="4">
        <v>106.02</v>
      </c>
      <c r="R283" s="4">
        <v>6.0</v>
      </c>
      <c r="S283" s="4">
        <v>1.0</v>
      </c>
      <c r="T283" s="3" t="s">
        <v>103</v>
      </c>
      <c r="U283" s="3" t="s">
        <v>35</v>
      </c>
      <c r="V283" s="7" t="s">
        <v>45</v>
      </c>
    </row>
    <row r="284">
      <c r="A284" s="3" t="s">
        <v>1701</v>
      </c>
      <c r="B284" s="3" t="s">
        <v>1702</v>
      </c>
      <c r="C284" s="4">
        <v>2020.0</v>
      </c>
      <c r="D284" s="4">
        <v>3.0</v>
      </c>
      <c r="E284" s="4">
        <v>172904.0</v>
      </c>
      <c r="F284" s="3" t="s">
        <v>223</v>
      </c>
      <c r="G284" s="3" t="s">
        <v>1704</v>
      </c>
      <c r="H284" s="3" t="s">
        <v>1059</v>
      </c>
      <c r="I284" s="4">
        <v>0.595</v>
      </c>
      <c r="J284" s="4">
        <v>0.584</v>
      </c>
      <c r="K284" s="4">
        <v>0.82</v>
      </c>
      <c r="L284" s="4">
        <v>0.067</v>
      </c>
      <c r="M284" s="4">
        <v>0.023</v>
      </c>
      <c r="N284" s="4">
        <v>0.0</v>
      </c>
      <c r="O284" s="4">
        <v>0.076</v>
      </c>
      <c r="P284" s="4">
        <v>0.415</v>
      </c>
      <c r="Q284" s="4">
        <v>94.1</v>
      </c>
      <c r="R284" s="4">
        <v>4.0</v>
      </c>
      <c r="S284" s="4">
        <v>1.0</v>
      </c>
      <c r="T284" s="3" t="s">
        <v>103</v>
      </c>
      <c r="U284" s="3" t="s">
        <v>35</v>
      </c>
      <c r="V284" s="7" t="s">
        <v>54</v>
      </c>
    </row>
    <row r="285">
      <c r="A285" s="3" t="s">
        <v>1706</v>
      </c>
      <c r="B285" s="3" t="s">
        <v>1707</v>
      </c>
      <c r="C285" s="4">
        <v>2023.0</v>
      </c>
      <c r="D285" s="4">
        <v>3.0</v>
      </c>
      <c r="E285" s="4">
        <v>111046.0</v>
      </c>
      <c r="F285" s="3" t="s">
        <v>199</v>
      </c>
      <c r="G285" s="3" t="s">
        <v>1052</v>
      </c>
      <c r="H285" s="3" t="s">
        <v>1689</v>
      </c>
      <c r="I285" s="4">
        <v>0.505</v>
      </c>
      <c r="J285" s="4">
        <v>0.456</v>
      </c>
      <c r="K285" s="4">
        <v>0.71</v>
      </c>
      <c r="L285" s="4">
        <v>0.137</v>
      </c>
      <c r="M285" s="4">
        <v>0.941</v>
      </c>
      <c r="N285" s="4">
        <v>0.964</v>
      </c>
      <c r="O285" s="4">
        <v>0.148</v>
      </c>
      <c r="P285" s="4">
        <v>0.053</v>
      </c>
      <c r="Q285" s="4">
        <v>74.82</v>
      </c>
      <c r="R285" s="4">
        <v>8.0</v>
      </c>
      <c r="S285" s="4">
        <v>1.0</v>
      </c>
      <c r="T285" s="3" t="s">
        <v>103</v>
      </c>
      <c r="U285" s="3" t="s">
        <v>35</v>
      </c>
      <c r="V285" s="7" t="s">
        <v>75</v>
      </c>
    </row>
    <row r="286">
      <c r="A286" s="3" t="s">
        <v>1713</v>
      </c>
      <c r="B286" s="3" t="s">
        <v>1714</v>
      </c>
      <c r="C286" s="4">
        <v>2024.0</v>
      </c>
      <c r="D286" s="4">
        <v>3.0</v>
      </c>
      <c r="E286" s="4">
        <v>111512.0</v>
      </c>
      <c r="F286" s="3" t="s">
        <v>1415</v>
      </c>
      <c r="G286" s="3" t="s">
        <v>1675</v>
      </c>
      <c r="H286" s="3" t="s">
        <v>1698</v>
      </c>
      <c r="I286" s="4">
        <v>0.754</v>
      </c>
      <c r="J286" s="4">
        <v>0.247</v>
      </c>
      <c r="K286" s="4">
        <v>0.6</v>
      </c>
      <c r="L286" s="4">
        <v>0.093</v>
      </c>
      <c r="M286" s="4">
        <v>0.088</v>
      </c>
      <c r="N286" s="4">
        <v>0.208</v>
      </c>
      <c r="O286" s="4">
        <v>0.121</v>
      </c>
      <c r="P286" s="4">
        <v>0.098</v>
      </c>
      <c r="Q286" s="4">
        <v>105.01</v>
      </c>
      <c r="R286" s="4">
        <v>1.0</v>
      </c>
      <c r="S286" s="4">
        <v>0.0</v>
      </c>
      <c r="T286" s="3" t="s">
        <v>103</v>
      </c>
      <c r="U286" s="3" t="s">
        <v>35</v>
      </c>
      <c r="V286" s="7" t="s">
        <v>75</v>
      </c>
    </row>
    <row r="287">
      <c r="A287" s="3" t="s">
        <v>1716</v>
      </c>
      <c r="B287" s="3" t="s">
        <v>1717</v>
      </c>
      <c r="C287" s="4">
        <v>2018.0</v>
      </c>
      <c r="D287" s="4">
        <v>3.0</v>
      </c>
      <c r="E287" s="4">
        <v>251076.0</v>
      </c>
      <c r="F287" s="3" t="s">
        <v>223</v>
      </c>
      <c r="G287" s="3" t="s">
        <v>1405</v>
      </c>
      <c r="H287" s="3" t="s">
        <v>1407</v>
      </c>
      <c r="I287" s="4">
        <v>0.68</v>
      </c>
      <c r="J287" s="4">
        <v>0.121</v>
      </c>
      <c r="K287" s="4">
        <v>0.48</v>
      </c>
      <c r="L287" s="4">
        <v>0.051</v>
      </c>
      <c r="M287" s="4">
        <v>0.8</v>
      </c>
      <c r="N287" s="4">
        <v>0.926</v>
      </c>
      <c r="O287" s="4">
        <v>0.123</v>
      </c>
      <c r="P287" s="4">
        <v>0.402</v>
      </c>
      <c r="Q287" s="4">
        <v>97.55</v>
      </c>
      <c r="R287" s="4">
        <v>7.0</v>
      </c>
      <c r="S287" s="4">
        <v>0.0</v>
      </c>
      <c r="T287" s="3" t="s">
        <v>103</v>
      </c>
      <c r="U287" s="3" t="s">
        <v>35</v>
      </c>
      <c r="V287" s="7" t="s">
        <v>54</v>
      </c>
    </row>
    <row r="288">
      <c r="A288" s="3" t="s">
        <v>1720</v>
      </c>
      <c r="B288" s="3" t="s">
        <v>1721</v>
      </c>
      <c r="C288" s="4">
        <v>2021.0</v>
      </c>
      <c r="D288" s="4">
        <v>3.0</v>
      </c>
      <c r="E288" s="4">
        <v>137195.0</v>
      </c>
      <c r="F288" s="3" t="s">
        <v>259</v>
      </c>
      <c r="G288" s="3" t="s">
        <v>1725</v>
      </c>
      <c r="H288" s="3" t="s">
        <v>260</v>
      </c>
      <c r="I288" s="4">
        <v>0.448</v>
      </c>
      <c r="J288" s="4">
        <v>0.532</v>
      </c>
      <c r="K288" s="4">
        <v>0.71</v>
      </c>
      <c r="L288" s="4">
        <v>0.045</v>
      </c>
      <c r="M288" s="4">
        <v>0.069</v>
      </c>
      <c r="N288" s="4">
        <v>0.745</v>
      </c>
      <c r="O288" s="4">
        <v>0.296</v>
      </c>
      <c r="P288" s="4">
        <v>0.112</v>
      </c>
      <c r="Q288" s="4">
        <v>168.01</v>
      </c>
      <c r="R288" s="4">
        <v>0.0</v>
      </c>
      <c r="S288" s="4">
        <v>1.0</v>
      </c>
      <c r="T288" s="3" t="s">
        <v>103</v>
      </c>
      <c r="U288" s="3" t="s">
        <v>35</v>
      </c>
      <c r="V288" s="7" t="s">
        <v>58</v>
      </c>
    </row>
    <row r="289">
      <c r="A289" s="3" t="s">
        <v>1731</v>
      </c>
      <c r="B289" s="3" t="s">
        <v>1732</v>
      </c>
      <c r="C289" s="4">
        <v>2022.0</v>
      </c>
      <c r="D289" s="4">
        <v>3.0</v>
      </c>
      <c r="E289" s="4">
        <v>257000.0</v>
      </c>
      <c r="F289" s="3" t="s">
        <v>124</v>
      </c>
      <c r="G289" s="3" t="s">
        <v>1420</v>
      </c>
      <c r="H289" s="3" t="s">
        <v>1421</v>
      </c>
      <c r="I289" s="4">
        <v>0.445</v>
      </c>
      <c r="J289" s="4">
        <v>0.629</v>
      </c>
      <c r="K289" s="4">
        <v>0.78</v>
      </c>
      <c r="L289" s="4">
        <v>0.028</v>
      </c>
      <c r="M289" s="4">
        <v>0.024</v>
      </c>
      <c r="N289" s="4">
        <v>0.699</v>
      </c>
      <c r="O289" s="4">
        <v>0.152</v>
      </c>
      <c r="P289" s="4">
        <v>0.314</v>
      </c>
      <c r="Q289" s="4">
        <v>179.94</v>
      </c>
      <c r="R289" s="4">
        <v>10.0</v>
      </c>
      <c r="S289" s="4">
        <v>1.0</v>
      </c>
      <c r="T289" s="3" t="s">
        <v>103</v>
      </c>
      <c r="U289" s="3" t="s">
        <v>35</v>
      </c>
      <c r="V289" s="7" t="s">
        <v>45</v>
      </c>
    </row>
    <row r="290">
      <c r="A290" s="3" t="s">
        <v>1738</v>
      </c>
      <c r="B290" s="3" t="s">
        <v>1739</v>
      </c>
      <c r="C290" s="4">
        <v>1963.0</v>
      </c>
      <c r="D290" s="4">
        <v>3.0</v>
      </c>
      <c r="E290" s="4">
        <v>262613.0</v>
      </c>
      <c r="F290" s="3" t="s">
        <v>156</v>
      </c>
      <c r="G290" s="3" t="s">
        <v>157</v>
      </c>
      <c r="H290" s="3" t="s">
        <v>1741</v>
      </c>
      <c r="I290" s="4">
        <v>0.372</v>
      </c>
      <c r="J290" s="4">
        <v>0.575</v>
      </c>
      <c r="K290" s="4">
        <v>0.79</v>
      </c>
      <c r="L290" s="4">
        <v>0.066</v>
      </c>
      <c r="M290" s="4">
        <v>0.938</v>
      </c>
      <c r="N290" s="4">
        <v>0.007</v>
      </c>
      <c r="O290" s="4">
        <v>0.274</v>
      </c>
      <c r="P290" s="4">
        <v>0.47</v>
      </c>
      <c r="Q290" s="4">
        <v>74.72</v>
      </c>
      <c r="R290" s="4">
        <v>0.0</v>
      </c>
      <c r="S290" s="4">
        <v>1.0</v>
      </c>
      <c r="T290" s="3" t="s">
        <v>104</v>
      </c>
      <c r="U290" s="3" t="s">
        <v>35</v>
      </c>
      <c r="V290" s="7" t="s">
        <v>54</v>
      </c>
    </row>
    <row r="291">
      <c r="A291" s="3" t="s">
        <v>1746</v>
      </c>
      <c r="B291" s="3" t="s">
        <v>1747</v>
      </c>
      <c r="C291" s="4">
        <v>1981.0</v>
      </c>
      <c r="D291" s="4">
        <v>3.0</v>
      </c>
      <c r="E291" s="4">
        <v>299626.0</v>
      </c>
      <c r="F291" s="3" t="s">
        <v>327</v>
      </c>
      <c r="G291" s="3" t="s">
        <v>123</v>
      </c>
      <c r="H291" s="3" t="s">
        <v>1748</v>
      </c>
      <c r="I291" s="4">
        <v>0.452</v>
      </c>
      <c r="J291" s="4">
        <v>0.384</v>
      </c>
      <c r="K291" s="4">
        <v>0.79</v>
      </c>
      <c r="L291" s="4">
        <v>0.033</v>
      </c>
      <c r="M291" s="4">
        <v>0.475</v>
      </c>
      <c r="N291" s="4">
        <v>0.0</v>
      </c>
      <c r="O291" s="4">
        <v>0.21</v>
      </c>
      <c r="P291" s="4">
        <v>0.483</v>
      </c>
      <c r="Q291" s="4">
        <v>109.88</v>
      </c>
      <c r="R291" s="4">
        <v>7.0</v>
      </c>
      <c r="S291" s="4">
        <v>0.0</v>
      </c>
      <c r="T291" s="3" t="s">
        <v>104</v>
      </c>
      <c r="U291" s="3" t="s">
        <v>35</v>
      </c>
      <c r="V291" s="7" t="s">
        <v>54</v>
      </c>
    </row>
    <row r="292">
      <c r="A292" s="3" t="s">
        <v>1752</v>
      </c>
      <c r="B292" s="3" t="s">
        <v>1754</v>
      </c>
      <c r="C292" s="4">
        <v>1996.0</v>
      </c>
      <c r="D292" s="4">
        <v>3.0</v>
      </c>
      <c r="E292" s="4">
        <v>249533.0</v>
      </c>
      <c r="F292" s="3" t="s">
        <v>194</v>
      </c>
      <c r="G292" s="3" t="s">
        <v>1757</v>
      </c>
      <c r="H292" s="3" t="s">
        <v>1758</v>
      </c>
      <c r="I292" s="4">
        <v>0.618</v>
      </c>
      <c r="J292" s="4">
        <v>0.31</v>
      </c>
      <c r="K292" s="4">
        <v>0.63</v>
      </c>
      <c r="L292" s="4">
        <v>0.048</v>
      </c>
      <c r="M292" s="4">
        <v>0.214</v>
      </c>
      <c r="N292" s="4">
        <v>0.0</v>
      </c>
      <c r="O292" s="4">
        <v>0.101</v>
      </c>
      <c r="P292" s="4">
        <v>0.068</v>
      </c>
      <c r="Q292" s="4">
        <v>110.25</v>
      </c>
      <c r="R292" s="4">
        <v>6.0</v>
      </c>
      <c r="S292" s="4">
        <v>1.0</v>
      </c>
      <c r="T292" s="3" t="s">
        <v>104</v>
      </c>
      <c r="U292" s="3" t="s">
        <v>35</v>
      </c>
      <c r="V292" s="7" t="s">
        <v>75</v>
      </c>
    </row>
    <row r="293">
      <c r="A293" s="3" t="s">
        <v>1761</v>
      </c>
      <c r="B293" s="3" t="s">
        <v>1762</v>
      </c>
      <c r="C293" s="4">
        <v>2022.0</v>
      </c>
      <c r="D293" s="4">
        <v>3.0</v>
      </c>
      <c r="E293" s="4">
        <v>246666.0</v>
      </c>
      <c r="F293" s="3" t="s">
        <v>194</v>
      </c>
      <c r="G293" s="3" t="s">
        <v>1765</v>
      </c>
      <c r="H293" s="3" t="s">
        <v>1766</v>
      </c>
      <c r="I293" s="4">
        <v>0.704</v>
      </c>
      <c r="J293" s="4">
        <v>0.307</v>
      </c>
      <c r="K293" s="4">
        <v>0.69</v>
      </c>
      <c r="L293" s="4">
        <v>0.03</v>
      </c>
      <c r="M293" s="4">
        <v>0.863</v>
      </c>
      <c r="N293" s="4">
        <v>0.001</v>
      </c>
      <c r="O293" s="4">
        <v>0.112</v>
      </c>
      <c r="P293" s="4">
        <v>0.463</v>
      </c>
      <c r="Q293" s="4">
        <v>99.05</v>
      </c>
      <c r="R293" s="4">
        <v>0.0</v>
      </c>
      <c r="S293" s="4">
        <v>1.0</v>
      </c>
      <c r="T293" s="3" t="s">
        <v>104</v>
      </c>
      <c r="U293" s="3" t="s">
        <v>68</v>
      </c>
      <c r="V293" s="7" t="s">
        <v>54</v>
      </c>
    </row>
    <row r="294">
      <c r="A294" s="3" t="s">
        <v>1769</v>
      </c>
      <c r="B294" s="3" t="s">
        <v>1771</v>
      </c>
      <c r="C294" s="4">
        <v>2020.0</v>
      </c>
      <c r="D294" s="4">
        <v>3.0</v>
      </c>
      <c r="E294" s="4">
        <v>147395.0</v>
      </c>
      <c r="F294" s="3" t="s">
        <v>194</v>
      </c>
      <c r="G294" s="3" t="s">
        <v>1774</v>
      </c>
      <c r="H294" s="3" t="s">
        <v>1510</v>
      </c>
      <c r="I294" s="4">
        <v>0.844</v>
      </c>
      <c r="J294" s="4">
        <v>0.772</v>
      </c>
      <c r="K294" s="4">
        <v>0.88</v>
      </c>
      <c r="L294" s="4">
        <v>0.194</v>
      </c>
      <c r="M294" s="4">
        <v>0.284</v>
      </c>
      <c r="N294" s="4">
        <v>0.0</v>
      </c>
      <c r="O294" s="4">
        <v>0.368</v>
      </c>
      <c r="P294" s="4">
        <v>0.336</v>
      </c>
      <c r="Q294" s="4">
        <v>100.01</v>
      </c>
      <c r="R294" s="4">
        <v>7.0</v>
      </c>
      <c r="S294" s="4">
        <v>1.0</v>
      </c>
      <c r="T294" s="3" t="s">
        <v>104</v>
      </c>
      <c r="U294" s="3" t="s">
        <v>35</v>
      </c>
      <c r="V294" s="7" t="s">
        <v>45</v>
      </c>
    </row>
    <row r="295">
      <c r="A295" s="3" t="s">
        <v>1778</v>
      </c>
      <c r="B295" s="3" t="s">
        <v>1780</v>
      </c>
      <c r="C295" s="4">
        <v>2014.0</v>
      </c>
      <c r="D295" s="4">
        <v>3.0</v>
      </c>
      <c r="E295" s="4">
        <v>276108.0</v>
      </c>
      <c r="F295" s="3" t="s">
        <v>1782</v>
      </c>
      <c r="G295" s="3" t="s">
        <v>1439</v>
      </c>
      <c r="H295" s="3" t="s">
        <v>1440</v>
      </c>
      <c r="I295" s="4">
        <v>0.718</v>
      </c>
      <c r="J295" s="4">
        <v>0.619</v>
      </c>
      <c r="K295" s="4">
        <v>0.8</v>
      </c>
      <c r="L295" s="4">
        <v>0.078</v>
      </c>
      <c r="M295" s="4">
        <v>0.038</v>
      </c>
      <c r="N295" s="4">
        <v>0.825</v>
      </c>
      <c r="O295" s="4">
        <v>0.119</v>
      </c>
      <c r="P295" s="4">
        <v>0.203</v>
      </c>
      <c r="Q295" s="4">
        <v>156.01</v>
      </c>
      <c r="R295" s="4">
        <v>5.0</v>
      </c>
      <c r="S295" s="4">
        <v>0.0</v>
      </c>
      <c r="T295" s="3" t="s">
        <v>104</v>
      </c>
      <c r="U295" s="3" t="s">
        <v>35</v>
      </c>
      <c r="V295" s="7" t="s">
        <v>36</v>
      </c>
    </row>
    <row r="296">
      <c r="A296" s="3" t="s">
        <v>1788</v>
      </c>
      <c r="B296" s="3" t="s">
        <v>1789</v>
      </c>
      <c r="C296" s="4">
        <v>2023.0</v>
      </c>
      <c r="D296" s="4">
        <v>3.0</v>
      </c>
      <c r="E296" s="4">
        <v>137325.0</v>
      </c>
      <c r="F296" s="3" t="s">
        <v>147</v>
      </c>
      <c r="G296" s="3" t="s">
        <v>1537</v>
      </c>
      <c r="H296" s="3" t="s">
        <v>1790</v>
      </c>
      <c r="I296" s="4">
        <v>0.799</v>
      </c>
      <c r="J296" s="4">
        <v>0.152</v>
      </c>
      <c r="K296" s="4">
        <v>0.6</v>
      </c>
      <c r="L296" s="4">
        <v>0.056</v>
      </c>
      <c r="M296" s="4">
        <v>0.407</v>
      </c>
      <c r="N296" s="4">
        <v>0.084</v>
      </c>
      <c r="O296" s="4">
        <v>0.142</v>
      </c>
      <c r="P296" s="4">
        <v>0.307</v>
      </c>
      <c r="Q296" s="4">
        <v>133.99</v>
      </c>
      <c r="R296" s="4">
        <v>2.0</v>
      </c>
      <c r="S296" s="4">
        <v>1.0</v>
      </c>
      <c r="T296" s="3" t="s">
        <v>104</v>
      </c>
      <c r="U296" s="3" t="s">
        <v>35</v>
      </c>
      <c r="V296" s="7" t="s">
        <v>45</v>
      </c>
    </row>
    <row r="297">
      <c r="A297" s="3" t="s">
        <v>1791</v>
      </c>
      <c r="B297" s="3" t="s">
        <v>1792</v>
      </c>
      <c r="C297" s="4">
        <v>2023.0</v>
      </c>
      <c r="D297" s="4">
        <v>3.0</v>
      </c>
      <c r="E297" s="4">
        <v>147408.0</v>
      </c>
      <c r="F297" s="3" t="s">
        <v>203</v>
      </c>
      <c r="G297" s="3" t="s">
        <v>1537</v>
      </c>
      <c r="H297" s="3" t="s">
        <v>1793</v>
      </c>
      <c r="I297" s="4">
        <v>0.767</v>
      </c>
      <c r="J297" s="4">
        <v>0.65</v>
      </c>
      <c r="K297" s="4">
        <v>0.83</v>
      </c>
      <c r="L297" s="4">
        <v>0.031</v>
      </c>
      <c r="M297" s="4">
        <v>0.009</v>
      </c>
      <c r="N297" s="4">
        <v>0.001</v>
      </c>
      <c r="O297" s="4">
        <v>0.149</v>
      </c>
      <c r="P297" s="4">
        <v>0.241</v>
      </c>
      <c r="Q297" s="4">
        <v>118.0</v>
      </c>
      <c r="R297" s="4">
        <v>5.0</v>
      </c>
      <c r="S297" s="4">
        <v>0.0</v>
      </c>
      <c r="T297" s="3" t="s">
        <v>104</v>
      </c>
      <c r="U297" s="3" t="s">
        <v>68</v>
      </c>
      <c r="V297" s="7" t="s">
        <v>36</v>
      </c>
    </row>
    <row r="298">
      <c r="A298" s="3" t="s">
        <v>1797</v>
      </c>
      <c r="B298" s="3" t="s">
        <v>1798</v>
      </c>
      <c r="C298" s="4">
        <v>2014.0</v>
      </c>
      <c r="D298" s="4">
        <v>3.0</v>
      </c>
      <c r="E298" s="4">
        <v>319216.0</v>
      </c>
      <c r="F298" s="3" t="s">
        <v>170</v>
      </c>
      <c r="G298" s="3" t="s">
        <v>1439</v>
      </c>
      <c r="H298" s="3" t="s">
        <v>1440</v>
      </c>
      <c r="I298" s="4">
        <v>0.692</v>
      </c>
      <c r="J298" s="4">
        <v>0.486</v>
      </c>
      <c r="K298" s="4">
        <v>0.81</v>
      </c>
      <c r="L298" s="4">
        <v>0.037</v>
      </c>
      <c r="M298" s="4">
        <v>0.088</v>
      </c>
      <c r="N298" s="4">
        <v>0.69</v>
      </c>
      <c r="O298" s="4">
        <v>0.064</v>
      </c>
      <c r="P298" s="4">
        <v>0.11</v>
      </c>
      <c r="Q298" s="4">
        <v>154.06</v>
      </c>
      <c r="R298" s="4">
        <v>1.0</v>
      </c>
      <c r="S298" s="4">
        <v>1.0</v>
      </c>
      <c r="T298" s="3" t="s">
        <v>104</v>
      </c>
      <c r="U298" s="3" t="s">
        <v>68</v>
      </c>
      <c r="V298" s="7" t="s">
        <v>58</v>
      </c>
    </row>
    <row r="299">
      <c r="A299" s="3" t="s">
        <v>1800</v>
      </c>
      <c r="B299" s="3" t="s">
        <v>1801</v>
      </c>
      <c r="C299" s="4">
        <v>1979.0</v>
      </c>
      <c r="D299" s="4">
        <v>3.0</v>
      </c>
      <c r="E299" s="4">
        <v>199640.0</v>
      </c>
      <c r="F299" s="3" t="s">
        <v>368</v>
      </c>
      <c r="G299" s="3" t="s">
        <v>1802</v>
      </c>
      <c r="H299" s="3" t="s">
        <v>286</v>
      </c>
      <c r="I299" s="4">
        <v>0.414</v>
      </c>
      <c r="J299" s="4">
        <v>0.302</v>
      </c>
      <c r="K299" s="4">
        <v>0.61</v>
      </c>
      <c r="L299" s="4">
        <v>0.045</v>
      </c>
      <c r="M299" s="4">
        <v>0.959</v>
      </c>
      <c r="N299" s="4">
        <v>0.0</v>
      </c>
      <c r="O299" s="4">
        <v>0.176</v>
      </c>
      <c r="P299" s="4">
        <v>0.43</v>
      </c>
      <c r="Q299" s="4">
        <v>142.66</v>
      </c>
      <c r="R299" s="4">
        <v>0.0</v>
      </c>
      <c r="S299" s="4">
        <v>1.0</v>
      </c>
      <c r="T299" s="3" t="s">
        <v>34</v>
      </c>
      <c r="U299" s="3" t="s">
        <v>35</v>
      </c>
      <c r="V299" s="7" t="s">
        <v>54</v>
      </c>
    </row>
    <row r="300">
      <c r="A300" s="3" t="s">
        <v>1803</v>
      </c>
      <c r="B300" s="3" t="s">
        <v>1804</v>
      </c>
      <c r="C300" s="4">
        <v>1979.0</v>
      </c>
      <c r="D300" s="4">
        <v>3.0</v>
      </c>
      <c r="E300" s="4">
        <v>214440.0</v>
      </c>
      <c r="F300" s="3" t="s">
        <v>368</v>
      </c>
      <c r="G300" s="3" t="s">
        <v>1802</v>
      </c>
      <c r="H300" s="3" t="s">
        <v>286</v>
      </c>
      <c r="I300" s="4">
        <v>0.361</v>
      </c>
      <c r="J300" s="4">
        <v>0.365</v>
      </c>
      <c r="K300" s="4">
        <v>0.69</v>
      </c>
      <c r="L300" s="4">
        <v>0.044</v>
      </c>
      <c r="M300" s="4">
        <v>0.827</v>
      </c>
      <c r="N300" s="4">
        <v>0.0</v>
      </c>
      <c r="O300" s="4">
        <v>0.301</v>
      </c>
      <c r="P300" s="4">
        <v>0.267</v>
      </c>
      <c r="Q300" s="4">
        <v>152.04</v>
      </c>
      <c r="R300" s="4">
        <v>11.0</v>
      </c>
      <c r="S300" s="4">
        <v>0.0</v>
      </c>
      <c r="T300" s="3" t="s">
        <v>34</v>
      </c>
      <c r="U300" s="3" t="s">
        <v>35</v>
      </c>
      <c r="V300" s="7" t="s">
        <v>36</v>
      </c>
    </row>
    <row r="301">
      <c r="A301" s="3" t="s">
        <v>1805</v>
      </c>
      <c r="B301" s="3" t="s">
        <v>1806</v>
      </c>
      <c r="C301" s="4">
        <v>1972.0</v>
      </c>
      <c r="D301" s="4">
        <v>3.0</v>
      </c>
      <c r="E301" s="4">
        <v>311720.0</v>
      </c>
      <c r="F301" s="3" t="s">
        <v>306</v>
      </c>
      <c r="G301" s="3" t="s">
        <v>1807</v>
      </c>
      <c r="H301" s="3" t="s">
        <v>972</v>
      </c>
      <c r="I301" s="4">
        <v>0.593</v>
      </c>
      <c r="J301" s="4">
        <v>0.2</v>
      </c>
      <c r="K301" s="4">
        <v>0.61</v>
      </c>
      <c r="L301" s="4">
        <v>0.097</v>
      </c>
      <c r="M301" s="4">
        <v>0.898</v>
      </c>
      <c r="N301" s="4">
        <v>0.0</v>
      </c>
      <c r="O301" s="4">
        <v>0.12</v>
      </c>
      <c r="P301" s="4">
        <v>0.469</v>
      </c>
      <c r="Q301" s="4">
        <v>106.79</v>
      </c>
      <c r="R301" s="4">
        <v>1.0</v>
      </c>
      <c r="S301" s="4">
        <v>1.0</v>
      </c>
      <c r="T301" s="3" t="s">
        <v>34</v>
      </c>
      <c r="U301" s="3" t="s">
        <v>68</v>
      </c>
      <c r="V301" s="7" t="s">
        <v>54</v>
      </c>
    </row>
    <row r="302">
      <c r="A302" s="3" t="s">
        <v>1808</v>
      </c>
      <c r="B302" s="3" t="s">
        <v>1809</v>
      </c>
      <c r="C302" s="4">
        <v>1981.0</v>
      </c>
      <c r="D302" s="4">
        <v>3.0</v>
      </c>
      <c r="E302" s="4">
        <v>370007.0</v>
      </c>
      <c r="F302" s="3" t="s">
        <v>289</v>
      </c>
      <c r="G302" s="3" t="s">
        <v>69</v>
      </c>
      <c r="H302" s="3" t="s">
        <v>291</v>
      </c>
      <c r="I302" s="4">
        <v>0.383</v>
      </c>
      <c r="J302" s="4">
        <v>0.088</v>
      </c>
      <c r="K302" s="4">
        <v>0.59</v>
      </c>
      <c r="L302" s="4">
        <v>0.037</v>
      </c>
      <c r="M302" s="4">
        <v>0.994</v>
      </c>
      <c r="N302" s="4">
        <v>0.257</v>
      </c>
      <c r="O302" s="4">
        <v>0.129</v>
      </c>
      <c r="P302" s="4">
        <v>0.158</v>
      </c>
      <c r="Q302" s="4">
        <v>115.86</v>
      </c>
      <c r="R302" s="4">
        <v>0.0</v>
      </c>
      <c r="S302" s="4">
        <v>0.0</v>
      </c>
      <c r="T302" s="3" t="s">
        <v>34</v>
      </c>
      <c r="U302" s="3" t="s">
        <v>35</v>
      </c>
      <c r="V302" s="7" t="s">
        <v>58</v>
      </c>
    </row>
    <row r="303">
      <c r="A303" s="3" t="s">
        <v>1811</v>
      </c>
      <c r="B303" s="3" t="s">
        <v>1812</v>
      </c>
      <c r="C303" s="4">
        <v>2001.0</v>
      </c>
      <c r="D303" s="4">
        <v>3.0</v>
      </c>
      <c r="E303" s="4">
        <v>300546.0</v>
      </c>
      <c r="F303" s="3" t="s">
        <v>413</v>
      </c>
      <c r="G303" s="3" t="s">
        <v>1813</v>
      </c>
      <c r="H303" s="3" t="s">
        <v>953</v>
      </c>
      <c r="I303" s="4">
        <v>0.683</v>
      </c>
      <c r="J303" s="4">
        <v>0.488</v>
      </c>
      <c r="K303" s="4">
        <v>0.71</v>
      </c>
      <c r="L303" s="4">
        <v>0.03</v>
      </c>
      <c r="M303" s="4">
        <v>0.373</v>
      </c>
      <c r="N303" s="4">
        <v>0.0</v>
      </c>
      <c r="O303" s="4">
        <v>0.087</v>
      </c>
      <c r="P303" s="4">
        <v>0.389</v>
      </c>
      <c r="Q303" s="4">
        <v>100.01</v>
      </c>
      <c r="R303" s="4">
        <v>0.0</v>
      </c>
      <c r="S303" s="4">
        <v>1.0</v>
      </c>
      <c r="T303" s="3" t="s">
        <v>34</v>
      </c>
      <c r="U303" s="3" t="s">
        <v>35</v>
      </c>
      <c r="V303" s="7" t="s">
        <v>45</v>
      </c>
    </row>
    <row r="304">
      <c r="A304" s="3" t="s">
        <v>1815</v>
      </c>
      <c r="B304" s="3" t="s">
        <v>1816</v>
      </c>
      <c r="C304" s="4">
        <v>2022.0</v>
      </c>
      <c r="D304" s="4">
        <v>3.0</v>
      </c>
      <c r="E304" s="4">
        <v>246545.0</v>
      </c>
      <c r="F304" s="3" t="s">
        <v>1818</v>
      </c>
      <c r="G304" s="3" t="s">
        <v>1820</v>
      </c>
      <c r="H304" s="3" t="s">
        <v>1821</v>
      </c>
      <c r="I304" s="4">
        <v>0.434</v>
      </c>
      <c r="J304" s="4">
        <v>0.385</v>
      </c>
      <c r="K304" s="4">
        <v>0.75</v>
      </c>
      <c r="L304" s="4">
        <v>0.03</v>
      </c>
      <c r="M304" s="4">
        <v>0.048</v>
      </c>
      <c r="N304" s="4">
        <v>0.007</v>
      </c>
      <c r="O304" s="4">
        <v>0.256</v>
      </c>
      <c r="P304" s="4">
        <v>0.084</v>
      </c>
      <c r="Q304" s="4">
        <v>110.14</v>
      </c>
      <c r="R304" s="4">
        <v>6.0</v>
      </c>
      <c r="S304" s="4">
        <v>0.0</v>
      </c>
      <c r="T304" s="3" t="s">
        <v>34</v>
      </c>
      <c r="U304" s="3" t="s">
        <v>35</v>
      </c>
      <c r="V304" s="7" t="s">
        <v>75</v>
      </c>
    </row>
    <row r="305">
      <c r="A305" s="3" t="s">
        <v>1823</v>
      </c>
      <c r="B305" s="3" t="s">
        <v>1824</v>
      </c>
      <c r="C305" s="4">
        <v>2021.0</v>
      </c>
      <c r="D305" s="4">
        <v>3.0</v>
      </c>
      <c r="E305" s="4">
        <v>333819.0</v>
      </c>
      <c r="F305" s="3" t="s">
        <v>424</v>
      </c>
      <c r="G305" s="3" t="s">
        <v>1825</v>
      </c>
      <c r="H305" s="3" t="s">
        <v>1826</v>
      </c>
      <c r="I305" s="4">
        <v>0.305</v>
      </c>
      <c r="J305" s="4">
        <v>0.511</v>
      </c>
      <c r="K305" s="4">
        <v>0.77</v>
      </c>
      <c r="L305" s="4">
        <v>0.039</v>
      </c>
      <c r="M305" s="4">
        <v>0.764</v>
      </c>
      <c r="N305" s="4">
        <v>0.0</v>
      </c>
      <c r="O305" s="4">
        <v>0.218</v>
      </c>
      <c r="P305" s="4">
        <v>0.229</v>
      </c>
      <c r="Q305" s="4">
        <v>166.01</v>
      </c>
      <c r="R305" s="4">
        <v>0.0</v>
      </c>
      <c r="S305" s="4">
        <v>1.0</v>
      </c>
      <c r="T305" s="3" t="s">
        <v>34</v>
      </c>
      <c r="U305" s="3" t="s">
        <v>35</v>
      </c>
      <c r="V305" s="7" t="s">
        <v>36</v>
      </c>
    </row>
    <row r="306">
      <c r="A306" s="3" t="s">
        <v>1828</v>
      </c>
      <c r="B306" s="3" t="s">
        <v>1829</v>
      </c>
      <c r="C306" s="4">
        <v>2016.0</v>
      </c>
      <c r="D306" s="4">
        <v>3.0</v>
      </c>
      <c r="E306" s="4">
        <v>185344.0</v>
      </c>
      <c r="F306" s="3" t="s">
        <v>964</v>
      </c>
      <c r="G306" s="3" t="s">
        <v>965</v>
      </c>
      <c r="H306" s="3" t="s">
        <v>1830</v>
      </c>
      <c r="I306" s="4">
        <v>0.326</v>
      </c>
      <c r="J306" s="4">
        <v>0.277</v>
      </c>
      <c r="K306" s="4">
        <v>0.64</v>
      </c>
      <c r="L306" s="4">
        <v>0.043</v>
      </c>
      <c r="M306" s="4">
        <v>0.279</v>
      </c>
      <c r="N306" s="4">
        <v>0.006</v>
      </c>
      <c r="O306" s="4">
        <v>0.131</v>
      </c>
      <c r="P306" s="4">
        <v>0.323</v>
      </c>
      <c r="Q306" s="4">
        <v>76.59</v>
      </c>
      <c r="R306" s="4">
        <v>0.0</v>
      </c>
      <c r="S306" s="4">
        <v>1.0</v>
      </c>
      <c r="T306" s="3" t="s">
        <v>34</v>
      </c>
      <c r="U306" s="3" t="s">
        <v>35</v>
      </c>
      <c r="V306" s="7" t="s">
        <v>45</v>
      </c>
    </row>
    <row r="307">
      <c r="A307" s="3" t="s">
        <v>1831</v>
      </c>
      <c r="B307" s="3" t="s">
        <v>1832</v>
      </c>
      <c r="C307" s="4">
        <v>2021.0</v>
      </c>
      <c r="D307" s="4">
        <v>3.0</v>
      </c>
      <c r="E307" s="4">
        <v>260747.0</v>
      </c>
      <c r="F307" s="3" t="s">
        <v>26</v>
      </c>
      <c r="G307" s="3" t="s">
        <v>1835</v>
      </c>
      <c r="H307" s="3" t="s">
        <v>1832</v>
      </c>
      <c r="I307" s="4">
        <v>0.558</v>
      </c>
      <c r="J307" s="4">
        <v>0.382</v>
      </c>
      <c r="K307" s="4">
        <v>0.74</v>
      </c>
      <c r="L307" s="4">
        <v>0.032</v>
      </c>
      <c r="M307" s="4">
        <v>0.803</v>
      </c>
      <c r="N307" s="4">
        <v>0.0</v>
      </c>
      <c r="O307" s="4">
        <v>0.129</v>
      </c>
      <c r="P307" s="4">
        <v>0.473</v>
      </c>
      <c r="Q307" s="4">
        <v>143.9</v>
      </c>
      <c r="R307" s="4">
        <v>11.0</v>
      </c>
      <c r="S307" s="4">
        <v>1.0</v>
      </c>
      <c r="T307" s="3" t="s">
        <v>34</v>
      </c>
      <c r="U307" s="3" t="s">
        <v>35</v>
      </c>
      <c r="V307" s="7" t="s">
        <v>54</v>
      </c>
    </row>
    <row r="308">
      <c r="A308" s="3" t="s">
        <v>1839</v>
      </c>
      <c r="B308" s="3" t="s">
        <v>1840</v>
      </c>
      <c r="C308" s="4">
        <v>2001.0</v>
      </c>
      <c r="D308" s="4">
        <v>3.0</v>
      </c>
      <c r="E308" s="4">
        <v>271952.0</v>
      </c>
      <c r="F308" s="3" t="s">
        <v>341</v>
      </c>
      <c r="G308" s="3" t="s">
        <v>1841</v>
      </c>
      <c r="H308" s="3" t="s">
        <v>1842</v>
      </c>
      <c r="I308" s="4">
        <v>0.44</v>
      </c>
      <c r="J308" s="4">
        <v>0.876</v>
      </c>
      <c r="K308" s="4">
        <v>0.79</v>
      </c>
      <c r="L308" s="4">
        <v>0.101</v>
      </c>
      <c r="M308" s="4">
        <v>0.0</v>
      </c>
      <c r="N308" s="4">
        <v>0.004</v>
      </c>
      <c r="O308" s="4">
        <v>0.202</v>
      </c>
      <c r="P308" s="4">
        <v>0.455</v>
      </c>
      <c r="Q308" s="4">
        <v>157.95</v>
      </c>
      <c r="R308" s="4">
        <v>1.0</v>
      </c>
      <c r="S308" s="4">
        <v>1.0</v>
      </c>
      <c r="T308" s="3" t="s">
        <v>34</v>
      </c>
      <c r="U308" s="3" t="s">
        <v>35</v>
      </c>
      <c r="V308" s="7" t="s">
        <v>54</v>
      </c>
    </row>
    <row r="309">
      <c r="A309" s="3" t="s">
        <v>1843</v>
      </c>
      <c r="B309" s="3" t="s">
        <v>1844</v>
      </c>
      <c r="C309" s="4">
        <v>2020.0</v>
      </c>
      <c r="D309" s="4">
        <v>3.0</v>
      </c>
      <c r="E309" s="4">
        <v>282857.0</v>
      </c>
      <c r="F309" s="3" t="s">
        <v>424</v>
      </c>
      <c r="G309" s="3" t="s">
        <v>1845</v>
      </c>
      <c r="H309" s="3" t="s">
        <v>1844</v>
      </c>
      <c r="I309" s="4">
        <v>0.477</v>
      </c>
      <c r="J309" s="4">
        <v>0.61</v>
      </c>
      <c r="K309" s="4">
        <v>0.82</v>
      </c>
      <c r="L309" s="4">
        <v>0.032</v>
      </c>
      <c r="M309" s="4">
        <v>0.375</v>
      </c>
      <c r="N309" s="4">
        <v>0.009</v>
      </c>
      <c r="O309" s="4">
        <v>0.183</v>
      </c>
      <c r="P309" s="4">
        <v>0.444</v>
      </c>
      <c r="Q309" s="4">
        <v>84.01</v>
      </c>
      <c r="R309" s="4">
        <v>0.0</v>
      </c>
      <c r="S309" s="4">
        <v>0.0</v>
      </c>
      <c r="T309" s="3" t="s">
        <v>34</v>
      </c>
      <c r="U309" s="3" t="s">
        <v>35</v>
      </c>
      <c r="V309" s="7" t="s">
        <v>54</v>
      </c>
    </row>
    <row r="310">
      <c r="A310" s="3" t="s">
        <v>1848</v>
      </c>
      <c r="B310" s="3" t="s">
        <v>1849</v>
      </c>
      <c r="C310" s="4">
        <v>2022.0</v>
      </c>
      <c r="D310" s="4">
        <v>3.0</v>
      </c>
      <c r="E310" s="4">
        <v>203414.0</v>
      </c>
      <c r="F310" s="3" t="s">
        <v>424</v>
      </c>
      <c r="G310" s="3" t="s">
        <v>425</v>
      </c>
      <c r="H310" s="3" t="s">
        <v>1849</v>
      </c>
      <c r="I310" s="4">
        <v>0.328</v>
      </c>
      <c r="J310" s="4">
        <v>0.446</v>
      </c>
      <c r="K310" s="4">
        <v>0.81</v>
      </c>
      <c r="L310" s="4">
        <v>0.037</v>
      </c>
      <c r="M310" s="4">
        <v>0.47</v>
      </c>
      <c r="N310" s="4">
        <v>0.0</v>
      </c>
      <c r="O310" s="4">
        <v>0.16</v>
      </c>
      <c r="P310" s="4">
        <v>0.175</v>
      </c>
      <c r="Q310" s="4">
        <v>83.72</v>
      </c>
      <c r="R310" s="4">
        <v>7.0</v>
      </c>
      <c r="S310" s="4">
        <v>1.0</v>
      </c>
      <c r="T310" s="3" t="s">
        <v>34</v>
      </c>
      <c r="U310" s="3" t="s">
        <v>35</v>
      </c>
      <c r="V310" s="7" t="s">
        <v>58</v>
      </c>
    </row>
    <row r="311">
      <c r="A311" s="3" t="s">
        <v>1850</v>
      </c>
      <c r="B311" s="3" t="s">
        <v>1851</v>
      </c>
      <c r="C311" s="4">
        <v>2022.0</v>
      </c>
      <c r="D311" s="4">
        <v>3.0</v>
      </c>
      <c r="E311" s="4">
        <v>283636.0</v>
      </c>
      <c r="F311" s="3" t="s">
        <v>347</v>
      </c>
      <c r="G311" s="3" t="s">
        <v>1852</v>
      </c>
      <c r="H311" s="3" t="s">
        <v>1851</v>
      </c>
      <c r="I311" s="4">
        <v>0.505</v>
      </c>
      <c r="J311" s="4">
        <v>0.629</v>
      </c>
      <c r="K311" s="4">
        <v>0.8</v>
      </c>
      <c r="L311" s="4">
        <v>0.034</v>
      </c>
      <c r="M311" s="4">
        <v>0.734</v>
      </c>
      <c r="N311" s="4">
        <v>0.001</v>
      </c>
      <c r="O311" s="4">
        <v>0.144</v>
      </c>
      <c r="P311" s="4">
        <v>0.466</v>
      </c>
      <c r="Q311" s="4">
        <v>143.1</v>
      </c>
      <c r="R311" s="4">
        <v>0.0</v>
      </c>
      <c r="S311" s="4">
        <v>0.0</v>
      </c>
      <c r="T311" s="3" t="s">
        <v>34</v>
      </c>
      <c r="U311" s="3" t="s">
        <v>68</v>
      </c>
      <c r="V311" s="7" t="s">
        <v>54</v>
      </c>
    </row>
    <row r="312">
      <c r="A312" s="3" t="s">
        <v>1855</v>
      </c>
      <c r="B312" s="3" t="s">
        <v>1856</v>
      </c>
      <c r="C312" s="4">
        <v>2017.0</v>
      </c>
      <c r="D312" s="4">
        <v>3.0</v>
      </c>
      <c r="E312" s="4">
        <v>380466.0</v>
      </c>
      <c r="F312" s="3" t="s">
        <v>489</v>
      </c>
      <c r="G312" s="3" t="s">
        <v>1494</v>
      </c>
      <c r="H312" s="3" t="s">
        <v>1495</v>
      </c>
      <c r="I312" s="4">
        <v>0.417</v>
      </c>
      <c r="J312" s="4">
        <v>0.303</v>
      </c>
      <c r="K312" s="4">
        <v>0.76</v>
      </c>
      <c r="L312" s="4">
        <v>0.044</v>
      </c>
      <c r="M312" s="4">
        <v>0.926</v>
      </c>
      <c r="N312" s="4">
        <v>0.0</v>
      </c>
      <c r="O312" s="4">
        <v>0.264</v>
      </c>
      <c r="P312" s="4">
        <v>0.321</v>
      </c>
      <c r="Q312" s="4">
        <v>152.07</v>
      </c>
      <c r="R312" s="4">
        <v>1.0</v>
      </c>
      <c r="S312" s="4">
        <v>1.0</v>
      </c>
      <c r="T312" s="3" t="s">
        <v>34</v>
      </c>
      <c r="U312" s="3" t="s">
        <v>35</v>
      </c>
      <c r="V312" s="7" t="s">
        <v>45</v>
      </c>
    </row>
    <row r="313">
      <c r="A313" s="3" t="s">
        <v>1858</v>
      </c>
      <c r="B313" s="3" t="s">
        <v>1859</v>
      </c>
      <c r="C313" s="4">
        <v>2020.0</v>
      </c>
      <c r="D313" s="4">
        <v>3.0</v>
      </c>
      <c r="E313" s="4">
        <v>263835.0</v>
      </c>
      <c r="F313" s="3" t="s">
        <v>194</v>
      </c>
      <c r="G313" s="3" t="s">
        <v>1593</v>
      </c>
      <c r="H313" s="3" t="s">
        <v>1860</v>
      </c>
      <c r="I313" s="4">
        <v>0.622</v>
      </c>
      <c r="J313" s="4">
        <v>0.525</v>
      </c>
      <c r="K313" s="4">
        <v>0.78</v>
      </c>
      <c r="L313" s="4">
        <v>0.039</v>
      </c>
      <c r="M313" s="4">
        <v>0.3</v>
      </c>
      <c r="N313" s="4">
        <v>0.0</v>
      </c>
      <c r="O313" s="4">
        <v>0.055</v>
      </c>
      <c r="P313" s="4">
        <v>0.17</v>
      </c>
      <c r="Q313" s="4">
        <v>145.93</v>
      </c>
      <c r="R313" s="4">
        <v>9.0</v>
      </c>
      <c r="S313" s="4">
        <v>1.0</v>
      </c>
      <c r="T313" s="3" t="s">
        <v>34</v>
      </c>
      <c r="U313" s="3" t="s">
        <v>35</v>
      </c>
      <c r="V313" s="7" t="s">
        <v>58</v>
      </c>
    </row>
    <row r="314">
      <c r="A314" s="3" t="s">
        <v>1863</v>
      </c>
      <c r="B314" s="3" t="s">
        <v>1864</v>
      </c>
      <c r="C314" s="4">
        <v>2020.0</v>
      </c>
      <c r="D314" s="4">
        <v>3.0</v>
      </c>
      <c r="E314" s="4">
        <v>317241.0</v>
      </c>
      <c r="F314" s="3" t="s">
        <v>26</v>
      </c>
      <c r="G314" s="3" t="s">
        <v>1312</v>
      </c>
      <c r="H314" s="3" t="s">
        <v>1867</v>
      </c>
      <c r="I314" s="4">
        <v>0.387</v>
      </c>
      <c r="J314" s="4">
        <v>0.292</v>
      </c>
      <c r="K314" s="4">
        <v>0.76</v>
      </c>
      <c r="L314" s="4">
        <v>0.031</v>
      </c>
      <c r="M314" s="4">
        <v>0.914</v>
      </c>
      <c r="N314" s="4">
        <v>0.0</v>
      </c>
      <c r="O314" s="4">
        <v>0.122</v>
      </c>
      <c r="P314" s="4">
        <v>0.292</v>
      </c>
      <c r="Q314" s="4">
        <v>130.36</v>
      </c>
      <c r="R314" s="4">
        <v>2.0</v>
      </c>
      <c r="S314" s="4">
        <v>1.0</v>
      </c>
      <c r="T314" s="3" t="s">
        <v>34</v>
      </c>
      <c r="U314" s="3" t="s">
        <v>35</v>
      </c>
      <c r="V314" s="7" t="s">
        <v>36</v>
      </c>
    </row>
    <row r="315">
      <c r="A315" s="3" t="s">
        <v>1868</v>
      </c>
      <c r="B315" s="3" t="s">
        <v>1869</v>
      </c>
      <c r="C315" s="4">
        <v>2022.0</v>
      </c>
      <c r="D315" s="4">
        <v>3.0</v>
      </c>
      <c r="E315" s="4">
        <v>222374.0</v>
      </c>
      <c r="F315" s="3" t="s">
        <v>413</v>
      </c>
      <c r="G315" s="3" t="s">
        <v>1870</v>
      </c>
      <c r="H315" s="3" t="s">
        <v>1871</v>
      </c>
      <c r="I315" s="4">
        <v>0.621</v>
      </c>
      <c r="J315" s="4">
        <v>0.706</v>
      </c>
      <c r="K315" s="4">
        <v>0.82</v>
      </c>
      <c r="L315" s="4">
        <v>0.041</v>
      </c>
      <c r="M315" s="4">
        <v>0.064</v>
      </c>
      <c r="N315" s="4">
        <v>0.0</v>
      </c>
      <c r="O315" s="4">
        <v>0.098</v>
      </c>
      <c r="P315" s="4">
        <v>0.287</v>
      </c>
      <c r="Q315" s="4">
        <v>126.63</v>
      </c>
      <c r="R315" s="4">
        <v>8.0</v>
      </c>
      <c r="S315" s="4">
        <v>1.0</v>
      </c>
      <c r="T315" s="3" t="s">
        <v>34</v>
      </c>
      <c r="U315" s="3" t="s">
        <v>35</v>
      </c>
      <c r="V315" s="7" t="s">
        <v>36</v>
      </c>
    </row>
    <row r="316">
      <c r="A316" s="3" t="s">
        <v>1876</v>
      </c>
      <c r="B316" s="3" t="s">
        <v>1877</v>
      </c>
      <c r="C316" s="4">
        <v>2021.0</v>
      </c>
      <c r="D316" s="4">
        <v>3.0</v>
      </c>
      <c r="E316" s="4">
        <v>277455.0</v>
      </c>
      <c r="F316" s="3" t="s">
        <v>26</v>
      </c>
      <c r="G316" s="3" t="s">
        <v>1878</v>
      </c>
      <c r="H316" s="3" t="s">
        <v>1877</v>
      </c>
      <c r="I316" s="4">
        <v>0.585</v>
      </c>
      <c r="J316" s="4">
        <v>0.445</v>
      </c>
      <c r="K316" s="4">
        <v>0.84</v>
      </c>
      <c r="L316" s="4">
        <v>0.031</v>
      </c>
      <c r="M316" s="4">
        <v>0.644</v>
      </c>
      <c r="N316" s="4">
        <v>0.0</v>
      </c>
      <c r="O316" s="4">
        <v>0.068</v>
      </c>
      <c r="P316" s="4">
        <v>0.415</v>
      </c>
      <c r="Q316" s="4">
        <v>160.03</v>
      </c>
      <c r="R316" s="4">
        <v>2.0</v>
      </c>
      <c r="S316" s="4">
        <v>1.0</v>
      </c>
      <c r="T316" s="3" t="s">
        <v>34</v>
      </c>
      <c r="U316" s="3" t="s">
        <v>35</v>
      </c>
      <c r="V316" s="7" t="s">
        <v>54</v>
      </c>
    </row>
    <row r="317">
      <c r="A317" s="3" t="s">
        <v>1879</v>
      </c>
      <c r="B317" s="3" t="s">
        <v>1880</v>
      </c>
      <c r="C317" s="4">
        <v>2020.0</v>
      </c>
      <c r="D317" s="4">
        <v>3.0</v>
      </c>
      <c r="E317" s="4">
        <v>83147.0</v>
      </c>
      <c r="F317" s="3" t="s">
        <v>389</v>
      </c>
      <c r="G317" s="3" t="s">
        <v>1884</v>
      </c>
      <c r="H317" s="3" t="s">
        <v>1885</v>
      </c>
      <c r="I317" s="4">
        <v>0.162</v>
      </c>
      <c r="J317" s="4">
        <v>0.402</v>
      </c>
      <c r="K317" s="4">
        <v>0.73</v>
      </c>
      <c r="L317" s="4">
        <v>0.037</v>
      </c>
      <c r="M317" s="4">
        <v>0.903</v>
      </c>
      <c r="N317" s="4">
        <v>0.892</v>
      </c>
      <c r="O317" s="4">
        <v>0.653</v>
      </c>
      <c r="P317" s="4">
        <v>0.475</v>
      </c>
      <c r="Q317" s="4">
        <v>176.52</v>
      </c>
      <c r="R317" s="4">
        <v>8.0</v>
      </c>
      <c r="S317" s="4">
        <v>1.0</v>
      </c>
      <c r="T317" s="3" t="s">
        <v>34</v>
      </c>
      <c r="U317" s="3" t="s">
        <v>35</v>
      </c>
      <c r="V317" s="7" t="s">
        <v>54</v>
      </c>
    </row>
    <row r="318">
      <c r="A318" s="3" t="s">
        <v>1886</v>
      </c>
      <c r="B318" s="3" t="s">
        <v>1887</v>
      </c>
      <c r="C318" s="4">
        <v>1994.0</v>
      </c>
      <c r="D318" s="4">
        <v>3.0</v>
      </c>
      <c r="E318" s="4">
        <v>346281.0</v>
      </c>
      <c r="F318" s="3" t="s">
        <v>26</v>
      </c>
      <c r="G318" s="3" t="s">
        <v>1888</v>
      </c>
      <c r="H318" s="3" t="s">
        <v>1889</v>
      </c>
      <c r="I318" s="4">
        <v>0.39</v>
      </c>
      <c r="J318" s="4">
        <v>0.226</v>
      </c>
      <c r="K318" s="4">
        <v>0.71</v>
      </c>
      <c r="L318" s="4">
        <v>0.03</v>
      </c>
      <c r="M318" s="4">
        <v>0.919</v>
      </c>
      <c r="N318" s="4">
        <v>0.0</v>
      </c>
      <c r="O318" s="4">
        <v>0.118</v>
      </c>
      <c r="P318" s="4">
        <v>0.289</v>
      </c>
      <c r="Q318" s="4">
        <v>89.13</v>
      </c>
      <c r="R318" s="4">
        <v>3.0</v>
      </c>
      <c r="S318" s="4">
        <v>1.0</v>
      </c>
      <c r="T318" s="3" t="s">
        <v>34</v>
      </c>
      <c r="U318" s="3" t="s">
        <v>35</v>
      </c>
      <c r="V318" s="7" t="s">
        <v>36</v>
      </c>
    </row>
    <row r="319">
      <c r="A319" s="3" t="s">
        <v>1892</v>
      </c>
      <c r="B319" s="3" t="s">
        <v>1893</v>
      </c>
      <c r="C319" s="4">
        <v>2010.0</v>
      </c>
      <c r="D319" s="4">
        <v>3.0</v>
      </c>
      <c r="E319" s="4">
        <v>188824.0</v>
      </c>
      <c r="F319" s="3" t="s">
        <v>1895</v>
      </c>
      <c r="G319" s="3" t="s">
        <v>1896</v>
      </c>
      <c r="H319" s="3" t="s">
        <v>1897</v>
      </c>
      <c r="I319" s="4">
        <v>0.626</v>
      </c>
      <c r="J319" s="4">
        <v>0.267</v>
      </c>
      <c r="K319" s="4">
        <v>0.8</v>
      </c>
      <c r="L319" s="4">
        <v>0.06</v>
      </c>
      <c r="M319" s="4">
        <v>0.984</v>
      </c>
      <c r="N319" s="4">
        <v>0.795</v>
      </c>
      <c r="O319" s="4">
        <v>0.1</v>
      </c>
      <c r="P319" s="4">
        <v>0.371</v>
      </c>
      <c r="Q319" s="4">
        <v>145.26</v>
      </c>
      <c r="R319" s="4">
        <v>10.0</v>
      </c>
      <c r="S319" s="4">
        <v>1.0</v>
      </c>
      <c r="T319" s="3" t="s">
        <v>103</v>
      </c>
      <c r="U319" s="3" t="s">
        <v>35</v>
      </c>
      <c r="V319" s="7" t="s">
        <v>45</v>
      </c>
    </row>
    <row r="320">
      <c r="A320" s="3" t="s">
        <v>1898</v>
      </c>
      <c r="B320" s="3" t="s">
        <v>1899</v>
      </c>
      <c r="C320" s="4">
        <v>2014.0</v>
      </c>
      <c r="D320" s="4">
        <v>4.0</v>
      </c>
      <c r="E320" s="4">
        <v>323004.0</v>
      </c>
      <c r="F320" s="3" t="s">
        <v>26</v>
      </c>
      <c r="G320" s="3" t="s">
        <v>63</v>
      </c>
      <c r="H320" s="3" t="s">
        <v>994</v>
      </c>
      <c r="I320" s="4">
        <v>0.498</v>
      </c>
      <c r="J320" s="4">
        <v>0.049</v>
      </c>
      <c r="K320" s="4">
        <v>0.63</v>
      </c>
      <c r="L320" s="4">
        <v>0.049</v>
      </c>
      <c r="M320" s="4">
        <v>0.964</v>
      </c>
      <c r="N320" s="4">
        <v>0.0</v>
      </c>
      <c r="O320" s="4">
        <v>0.11</v>
      </c>
      <c r="P320" s="4">
        <v>0.327</v>
      </c>
      <c r="Q320" s="4">
        <v>60.9</v>
      </c>
      <c r="R320" s="4">
        <v>4.0</v>
      </c>
      <c r="S320" s="4">
        <v>1.0</v>
      </c>
      <c r="T320" s="3" t="s">
        <v>34</v>
      </c>
      <c r="U320" s="3" t="s">
        <v>35</v>
      </c>
      <c r="V320" s="7" t="s">
        <v>45</v>
      </c>
    </row>
    <row r="321">
      <c r="A321" s="3" t="s">
        <v>1903</v>
      </c>
      <c r="B321" s="3" t="s">
        <v>1904</v>
      </c>
      <c r="C321" s="4">
        <v>2020.0</v>
      </c>
      <c r="D321" s="4">
        <v>4.0</v>
      </c>
      <c r="E321" s="4">
        <v>251640.0</v>
      </c>
      <c r="F321" s="3" t="s">
        <v>67</v>
      </c>
      <c r="G321" s="3" t="s">
        <v>69</v>
      </c>
      <c r="H321" s="3" t="s">
        <v>80</v>
      </c>
      <c r="I321" s="4">
        <v>0.258</v>
      </c>
      <c r="J321" s="4">
        <v>0.547</v>
      </c>
      <c r="K321" s="4">
        <v>0.84</v>
      </c>
      <c r="L321" s="4">
        <v>0.033</v>
      </c>
      <c r="M321" s="4">
        <v>0.821</v>
      </c>
      <c r="N321" s="4">
        <v>0.0</v>
      </c>
      <c r="O321" s="4">
        <v>0.361</v>
      </c>
      <c r="P321" s="4">
        <v>0.12</v>
      </c>
      <c r="Q321" s="4">
        <v>103.48</v>
      </c>
      <c r="R321" s="4">
        <v>11.0</v>
      </c>
      <c r="S321" s="4">
        <v>1.0</v>
      </c>
      <c r="T321" s="3" t="s">
        <v>34</v>
      </c>
      <c r="U321" s="3" t="s">
        <v>35</v>
      </c>
      <c r="V321" s="7" t="s">
        <v>58</v>
      </c>
    </row>
    <row r="322">
      <c r="A322" s="3" t="s">
        <v>1909</v>
      </c>
      <c r="B322" s="3" t="s">
        <v>1910</v>
      </c>
      <c r="C322" s="4">
        <v>2009.0</v>
      </c>
      <c r="D322" s="4">
        <v>4.0</v>
      </c>
      <c r="E322" s="4">
        <v>239253.0</v>
      </c>
      <c r="F322" s="3" t="s">
        <v>1911</v>
      </c>
      <c r="G322" s="3" t="s">
        <v>1912</v>
      </c>
      <c r="H322" s="3" t="s">
        <v>1913</v>
      </c>
      <c r="I322" s="4">
        <v>0.911</v>
      </c>
      <c r="J322" s="4">
        <v>0.575</v>
      </c>
      <c r="K322" s="4">
        <v>0.8</v>
      </c>
      <c r="L322" s="4">
        <v>0.064</v>
      </c>
      <c r="M322" s="4">
        <v>0.001</v>
      </c>
      <c r="N322" s="4">
        <v>0.276</v>
      </c>
      <c r="O322" s="4">
        <v>0.108</v>
      </c>
      <c r="P322" s="4">
        <v>0.211</v>
      </c>
      <c r="Q322" s="4">
        <v>122.88</v>
      </c>
      <c r="R322" s="4">
        <v>0.0</v>
      </c>
      <c r="S322" s="4">
        <v>1.0</v>
      </c>
      <c r="T322" s="3" t="s">
        <v>103</v>
      </c>
      <c r="U322" s="3" t="s">
        <v>68</v>
      </c>
      <c r="V322" s="7" t="s">
        <v>36</v>
      </c>
    </row>
    <row r="323">
      <c r="A323" s="3" t="s">
        <v>1914</v>
      </c>
      <c r="B323" s="3" t="s">
        <v>1915</v>
      </c>
      <c r="C323" s="4">
        <v>2012.0</v>
      </c>
      <c r="D323" s="4">
        <v>4.0</v>
      </c>
      <c r="E323" s="4">
        <v>290400.0</v>
      </c>
      <c r="F323" s="3" t="s">
        <v>1918</v>
      </c>
      <c r="G323" s="3" t="s">
        <v>1919</v>
      </c>
      <c r="H323" s="3" t="s">
        <v>1920</v>
      </c>
      <c r="I323" s="4">
        <v>0.499</v>
      </c>
      <c r="J323" s="4">
        <v>0.547</v>
      </c>
      <c r="K323" s="4">
        <v>0.81</v>
      </c>
      <c r="L323" s="4">
        <v>0.032</v>
      </c>
      <c r="M323" s="4">
        <v>0.605</v>
      </c>
      <c r="N323" s="4">
        <v>0.0</v>
      </c>
      <c r="O323" s="4">
        <v>0.197</v>
      </c>
      <c r="P323" s="4">
        <v>0.39</v>
      </c>
      <c r="Q323" s="4">
        <v>77.94</v>
      </c>
      <c r="R323" s="4">
        <v>11.0</v>
      </c>
      <c r="S323" s="4">
        <v>0.0</v>
      </c>
      <c r="T323" s="3" t="s">
        <v>104</v>
      </c>
      <c r="U323" s="3" t="s">
        <v>35</v>
      </c>
      <c r="V323" s="7" t="s">
        <v>45</v>
      </c>
    </row>
    <row r="324">
      <c r="A324" s="3" t="s">
        <v>1922</v>
      </c>
      <c r="B324" s="3" t="s">
        <v>1923</v>
      </c>
      <c r="C324" s="4">
        <v>2021.0</v>
      </c>
      <c r="D324" s="4">
        <v>4.0</v>
      </c>
      <c r="E324" s="4">
        <v>219004.0</v>
      </c>
      <c r="F324" s="3" t="s">
        <v>1924</v>
      </c>
      <c r="G324" s="3" t="s">
        <v>1925</v>
      </c>
      <c r="H324" s="3" t="s">
        <v>1926</v>
      </c>
      <c r="I324" s="4">
        <v>0.26</v>
      </c>
      <c r="J324" s="4">
        <v>0.545</v>
      </c>
      <c r="K324" s="4">
        <v>0.83</v>
      </c>
      <c r="L324" s="4">
        <v>0.058</v>
      </c>
      <c r="M324" s="4">
        <v>0.853</v>
      </c>
      <c r="N324" s="4">
        <v>0.0</v>
      </c>
      <c r="O324" s="4">
        <v>0.588</v>
      </c>
      <c r="P324" s="4">
        <v>0.158</v>
      </c>
      <c r="Q324" s="4">
        <v>84.82</v>
      </c>
      <c r="R324" s="4">
        <v>6.0</v>
      </c>
      <c r="S324" s="4">
        <v>0.0</v>
      </c>
      <c r="T324" s="3" t="s">
        <v>104</v>
      </c>
      <c r="U324" s="3" t="s">
        <v>68</v>
      </c>
      <c r="V324" s="7" t="s">
        <v>58</v>
      </c>
    </row>
    <row r="325">
      <c r="A325" s="3" t="s">
        <v>1931</v>
      </c>
      <c r="B325" s="3" t="s">
        <v>1932</v>
      </c>
      <c r="C325" s="4">
        <v>2016.0</v>
      </c>
      <c r="D325" s="4">
        <v>4.0</v>
      </c>
      <c r="E325" s="4">
        <v>181159.0</v>
      </c>
      <c r="F325" s="3" t="s">
        <v>1933</v>
      </c>
      <c r="G325" s="3" t="s">
        <v>1934</v>
      </c>
      <c r="H325" s="3" t="s">
        <v>1932</v>
      </c>
      <c r="I325" s="4">
        <v>0.626</v>
      </c>
      <c r="J325" s="4">
        <v>0.755</v>
      </c>
      <c r="K325" s="4">
        <v>0.84</v>
      </c>
      <c r="L325" s="4">
        <v>0.043</v>
      </c>
      <c r="M325" s="4">
        <v>0.157</v>
      </c>
      <c r="N325" s="4">
        <v>0.0</v>
      </c>
      <c r="O325" s="4">
        <v>0.171</v>
      </c>
      <c r="P325" s="4">
        <v>0.459</v>
      </c>
      <c r="Q325" s="4">
        <v>133.99</v>
      </c>
      <c r="R325" s="4">
        <v>3.0</v>
      </c>
      <c r="S325" s="4">
        <v>0.0</v>
      </c>
      <c r="T325" s="3" t="s">
        <v>104</v>
      </c>
      <c r="U325" s="3" t="s">
        <v>94</v>
      </c>
      <c r="V325" s="7" t="s">
        <v>54</v>
      </c>
    </row>
    <row r="326">
      <c r="A326" s="3" t="s">
        <v>1937</v>
      </c>
      <c r="B326" s="3" t="s">
        <v>1938</v>
      </c>
      <c r="C326" s="4">
        <v>2010.0</v>
      </c>
      <c r="D326" s="4">
        <v>4.0</v>
      </c>
      <c r="E326" s="4">
        <v>182293.0</v>
      </c>
      <c r="F326" s="3" t="s">
        <v>1939</v>
      </c>
      <c r="G326" s="3" t="s">
        <v>1940</v>
      </c>
      <c r="H326" s="3" t="s">
        <v>1942</v>
      </c>
      <c r="I326" s="4">
        <v>0.444</v>
      </c>
      <c r="J326" s="4">
        <v>0.245</v>
      </c>
      <c r="K326" s="4">
        <v>0.72</v>
      </c>
      <c r="L326" s="4">
        <v>0.027</v>
      </c>
      <c r="M326" s="4">
        <v>0.853</v>
      </c>
      <c r="N326" s="4">
        <v>0.0</v>
      </c>
      <c r="O326" s="4">
        <v>0.117</v>
      </c>
      <c r="P326" s="4">
        <v>0.245</v>
      </c>
      <c r="Q326" s="4">
        <v>88.15</v>
      </c>
      <c r="R326" s="4">
        <v>2.0</v>
      </c>
      <c r="S326" s="4">
        <v>1.0</v>
      </c>
      <c r="T326" s="3" t="s">
        <v>103</v>
      </c>
      <c r="U326" s="3" t="s">
        <v>68</v>
      </c>
      <c r="V326" s="7" t="s">
        <v>36</v>
      </c>
    </row>
    <row r="327">
      <c r="A327" s="3" t="s">
        <v>1943</v>
      </c>
      <c r="B327" s="3" t="s">
        <v>1944</v>
      </c>
      <c r="C327" s="4">
        <v>2001.0</v>
      </c>
      <c r="D327" s="4">
        <v>4.0</v>
      </c>
      <c r="E327" s="4">
        <v>304800.0</v>
      </c>
      <c r="F327" s="3" t="s">
        <v>1946</v>
      </c>
      <c r="G327" s="3" t="s">
        <v>1948</v>
      </c>
      <c r="H327" s="3" t="s">
        <v>1949</v>
      </c>
      <c r="I327" s="4">
        <v>0.792</v>
      </c>
      <c r="J327" s="4">
        <v>0.896</v>
      </c>
      <c r="K327" s="4">
        <v>0.82</v>
      </c>
      <c r="L327" s="4">
        <v>0.309</v>
      </c>
      <c r="M327" s="4">
        <v>0.055</v>
      </c>
      <c r="N327" s="4">
        <v>0.0</v>
      </c>
      <c r="O327" s="4">
        <v>0.083</v>
      </c>
      <c r="P327" s="4">
        <v>0.295</v>
      </c>
      <c r="Q327" s="4">
        <v>96.88</v>
      </c>
      <c r="R327" s="4">
        <v>5.0</v>
      </c>
      <c r="S327" s="4">
        <v>1.0</v>
      </c>
      <c r="T327" s="3" t="s">
        <v>103</v>
      </c>
      <c r="U327" s="3" t="s">
        <v>68</v>
      </c>
      <c r="V327" s="7" t="s">
        <v>36</v>
      </c>
    </row>
    <row r="328">
      <c r="A328" s="3" t="s">
        <v>1951</v>
      </c>
      <c r="B328" s="3" t="s">
        <v>1952</v>
      </c>
      <c r="C328" s="4">
        <v>2024.0</v>
      </c>
      <c r="D328" s="4">
        <v>4.0</v>
      </c>
      <c r="E328" s="4">
        <v>83551.0</v>
      </c>
      <c r="F328" s="3" t="s">
        <v>316</v>
      </c>
      <c r="G328" s="3" t="s">
        <v>1955</v>
      </c>
      <c r="H328" s="3" t="s">
        <v>1956</v>
      </c>
      <c r="I328" s="4">
        <v>0.514</v>
      </c>
      <c r="J328" s="4">
        <v>0.241</v>
      </c>
      <c r="K328" s="4">
        <v>0.61</v>
      </c>
      <c r="L328" s="4">
        <v>0.035</v>
      </c>
      <c r="M328" s="4">
        <v>0.822</v>
      </c>
      <c r="N328" s="4">
        <v>0.955</v>
      </c>
      <c r="O328" s="4">
        <v>0.109</v>
      </c>
      <c r="P328" s="4">
        <v>0.118</v>
      </c>
      <c r="Q328" s="4">
        <v>163.89</v>
      </c>
      <c r="R328" s="4">
        <v>6.0</v>
      </c>
      <c r="S328" s="4">
        <v>1.0</v>
      </c>
      <c r="T328" s="3" t="s">
        <v>103</v>
      </c>
      <c r="U328" s="3" t="s">
        <v>35</v>
      </c>
      <c r="V328" s="7" t="s">
        <v>58</v>
      </c>
    </row>
    <row r="329">
      <c r="A329" s="3" t="s">
        <v>1958</v>
      </c>
      <c r="B329" s="3" t="s">
        <v>1959</v>
      </c>
      <c r="C329" s="4">
        <v>2024.0</v>
      </c>
      <c r="D329" s="4">
        <v>4.0</v>
      </c>
      <c r="E329" s="4">
        <v>200899.0</v>
      </c>
      <c r="F329" s="3" t="s">
        <v>223</v>
      </c>
      <c r="G329" s="3" t="s">
        <v>1960</v>
      </c>
      <c r="H329" s="3" t="s">
        <v>1961</v>
      </c>
      <c r="I329" s="4">
        <v>0.39</v>
      </c>
      <c r="J329" s="4">
        <v>0.224</v>
      </c>
      <c r="K329" s="4">
        <v>0.59</v>
      </c>
      <c r="L329" s="4">
        <v>0.053</v>
      </c>
      <c r="M329" s="4">
        <v>0.923</v>
      </c>
      <c r="N329" s="4">
        <v>0.932</v>
      </c>
      <c r="O329" s="4">
        <v>0.113</v>
      </c>
      <c r="P329" s="4">
        <v>0.228</v>
      </c>
      <c r="Q329" s="4">
        <v>113.9</v>
      </c>
      <c r="R329" s="4">
        <v>6.0</v>
      </c>
      <c r="S329" s="4">
        <v>0.0</v>
      </c>
      <c r="T329" s="3" t="s">
        <v>103</v>
      </c>
      <c r="U329" s="3" t="s">
        <v>35</v>
      </c>
      <c r="V329" s="7" t="s">
        <v>36</v>
      </c>
    </row>
    <row r="330">
      <c r="A330" s="3" t="s">
        <v>1966</v>
      </c>
      <c r="B330" s="3" t="s">
        <v>1968</v>
      </c>
      <c r="C330" s="4">
        <v>2024.0</v>
      </c>
      <c r="D330" s="4">
        <v>4.0</v>
      </c>
      <c r="E330" s="4">
        <v>142204.0</v>
      </c>
      <c r="F330" s="3" t="s">
        <v>1415</v>
      </c>
      <c r="G330" s="3" t="s">
        <v>1960</v>
      </c>
      <c r="H330" s="3" t="s">
        <v>1969</v>
      </c>
      <c r="I330" s="4">
        <v>0.69</v>
      </c>
      <c r="J330" s="4">
        <v>0.174</v>
      </c>
      <c r="K330" s="4">
        <v>0.6</v>
      </c>
      <c r="L330" s="4">
        <v>0.034</v>
      </c>
      <c r="M330" s="4">
        <v>0.955</v>
      </c>
      <c r="N330" s="4">
        <v>0.954</v>
      </c>
      <c r="O330" s="4">
        <v>0.105</v>
      </c>
      <c r="P330" s="4">
        <v>0.401</v>
      </c>
      <c r="Q330" s="4">
        <v>123.01</v>
      </c>
      <c r="R330" s="4">
        <v>9.0</v>
      </c>
      <c r="S330" s="4">
        <v>1.0</v>
      </c>
      <c r="T330" s="3" t="s">
        <v>103</v>
      </c>
      <c r="U330" s="3" t="s">
        <v>68</v>
      </c>
      <c r="V330" s="7" t="s">
        <v>54</v>
      </c>
    </row>
    <row r="331">
      <c r="A331" s="3" t="s">
        <v>1971</v>
      </c>
      <c r="B331" s="3" t="s">
        <v>1972</v>
      </c>
      <c r="C331" s="4">
        <v>2024.0</v>
      </c>
      <c r="D331" s="4">
        <v>4.0</v>
      </c>
      <c r="E331" s="4">
        <v>210354.0</v>
      </c>
      <c r="F331" s="3" t="s">
        <v>316</v>
      </c>
      <c r="G331" s="3" t="s">
        <v>1675</v>
      </c>
      <c r="H331" s="3" t="s">
        <v>1676</v>
      </c>
      <c r="I331" s="4">
        <v>0.751</v>
      </c>
      <c r="J331" s="4">
        <v>0.403</v>
      </c>
      <c r="K331" s="4">
        <v>0.66</v>
      </c>
      <c r="L331" s="4">
        <v>0.045</v>
      </c>
      <c r="M331" s="4">
        <v>0.067</v>
      </c>
      <c r="N331" s="4">
        <v>0.0</v>
      </c>
      <c r="O331" s="4">
        <v>0.108</v>
      </c>
      <c r="P331" s="4">
        <v>0.325</v>
      </c>
      <c r="Q331" s="4">
        <v>104.98</v>
      </c>
      <c r="R331" s="4">
        <v>11.0</v>
      </c>
      <c r="S331" s="4">
        <v>1.0</v>
      </c>
      <c r="T331" s="3" t="s">
        <v>103</v>
      </c>
      <c r="U331" s="3" t="s">
        <v>35</v>
      </c>
      <c r="V331" s="7" t="s">
        <v>45</v>
      </c>
    </row>
    <row r="332">
      <c r="A332" s="3" t="s">
        <v>1975</v>
      </c>
      <c r="B332" s="3" t="s">
        <v>1976</v>
      </c>
      <c r="C332" s="4">
        <v>2024.0</v>
      </c>
      <c r="D332" s="4">
        <v>4.0</v>
      </c>
      <c r="E332" s="4">
        <v>165160.0</v>
      </c>
      <c r="F332" s="3" t="s">
        <v>303</v>
      </c>
      <c r="G332" s="3" t="s">
        <v>1675</v>
      </c>
      <c r="H332" s="3" t="s">
        <v>1977</v>
      </c>
      <c r="I332" s="4">
        <v>0.784</v>
      </c>
      <c r="J332" s="4">
        <v>0.41</v>
      </c>
      <c r="K332" s="4">
        <v>0.68</v>
      </c>
      <c r="L332" s="4">
        <v>0.092</v>
      </c>
      <c r="M332" s="4">
        <v>0.424</v>
      </c>
      <c r="N332" s="4">
        <v>0.0</v>
      </c>
      <c r="O332" s="4">
        <v>0.095</v>
      </c>
      <c r="P332" s="4">
        <v>0.374</v>
      </c>
      <c r="Q332" s="4">
        <v>105.04</v>
      </c>
      <c r="R332" s="4">
        <v>10.0</v>
      </c>
      <c r="S332" s="4">
        <v>1.0</v>
      </c>
      <c r="T332" s="3" t="s">
        <v>103</v>
      </c>
      <c r="U332" s="3" t="s">
        <v>35</v>
      </c>
      <c r="V332" s="7" t="s">
        <v>45</v>
      </c>
    </row>
    <row r="333">
      <c r="A333" s="3" t="s">
        <v>1980</v>
      </c>
      <c r="B333" s="3" t="s">
        <v>1981</v>
      </c>
      <c r="C333" s="4">
        <v>2011.0</v>
      </c>
      <c r="D333" s="4">
        <v>4.0</v>
      </c>
      <c r="E333" s="4">
        <v>228500.0</v>
      </c>
      <c r="F333" s="3" t="s">
        <v>1982</v>
      </c>
      <c r="G333" s="3" t="s">
        <v>1983</v>
      </c>
      <c r="H333" s="3" t="s">
        <v>1984</v>
      </c>
      <c r="I333" s="4">
        <v>0.51</v>
      </c>
      <c r="J333" s="4">
        <v>0.794</v>
      </c>
      <c r="K333" s="4">
        <v>0.79</v>
      </c>
      <c r="L333" s="4">
        <v>0.363</v>
      </c>
      <c r="M333" s="4">
        <v>0.157</v>
      </c>
      <c r="N333" s="4">
        <v>0.0</v>
      </c>
      <c r="O333" s="4">
        <v>0.45</v>
      </c>
      <c r="P333" s="4">
        <v>0.444</v>
      </c>
      <c r="Q333" s="4">
        <v>119.98</v>
      </c>
      <c r="R333" s="4">
        <v>6.0</v>
      </c>
      <c r="S333" s="4">
        <v>1.0</v>
      </c>
      <c r="T333" s="3" t="s">
        <v>103</v>
      </c>
      <c r="U333" s="3" t="s">
        <v>35</v>
      </c>
      <c r="V333" s="7" t="s">
        <v>54</v>
      </c>
    </row>
    <row r="334">
      <c r="A334" s="3" t="s">
        <v>1985</v>
      </c>
      <c r="B334" s="3" t="s">
        <v>1533</v>
      </c>
      <c r="C334" s="4">
        <v>2024.0</v>
      </c>
      <c r="D334" s="4">
        <v>4.0</v>
      </c>
      <c r="E334" s="4">
        <v>223786.0</v>
      </c>
      <c r="F334" s="3" t="s">
        <v>1170</v>
      </c>
      <c r="G334" s="3" t="s">
        <v>1987</v>
      </c>
      <c r="H334" s="3" t="s">
        <v>1989</v>
      </c>
      <c r="I334" s="4">
        <v>0.546</v>
      </c>
      <c r="J334" s="4">
        <v>0.295</v>
      </c>
      <c r="K334" s="4">
        <v>0.74</v>
      </c>
      <c r="L334" s="4">
        <v>0.03</v>
      </c>
      <c r="M334" s="4">
        <v>0.002</v>
      </c>
      <c r="N334" s="4">
        <v>0.855</v>
      </c>
      <c r="O334" s="4">
        <v>0.176</v>
      </c>
      <c r="P334" s="4">
        <v>0.248</v>
      </c>
      <c r="Q334" s="4">
        <v>155.82</v>
      </c>
      <c r="R334" s="4">
        <v>10.0</v>
      </c>
      <c r="S334" s="4">
        <v>0.0</v>
      </c>
      <c r="T334" s="3" t="s">
        <v>104</v>
      </c>
      <c r="U334" s="3" t="s">
        <v>35</v>
      </c>
      <c r="V334" s="7" t="s">
        <v>36</v>
      </c>
    </row>
    <row r="335">
      <c r="A335" s="3" t="s">
        <v>1990</v>
      </c>
      <c r="B335" s="3" t="s">
        <v>1991</v>
      </c>
      <c r="C335" s="4">
        <v>2018.0</v>
      </c>
      <c r="D335" s="4">
        <v>4.0</v>
      </c>
      <c r="E335" s="4">
        <v>192803.0</v>
      </c>
      <c r="F335" s="3" t="s">
        <v>194</v>
      </c>
      <c r="G335" s="3" t="s">
        <v>1585</v>
      </c>
      <c r="H335" s="3" t="s">
        <v>1992</v>
      </c>
      <c r="I335" s="4">
        <v>0.44</v>
      </c>
      <c r="J335" s="4">
        <v>0.704</v>
      </c>
      <c r="K335" s="4">
        <v>0.85</v>
      </c>
      <c r="L335" s="4">
        <v>0.051</v>
      </c>
      <c r="M335" s="4">
        <v>0.154</v>
      </c>
      <c r="N335" s="4">
        <v>0.0</v>
      </c>
      <c r="O335" s="4">
        <v>0.347</v>
      </c>
      <c r="P335" s="4">
        <v>0.493</v>
      </c>
      <c r="Q335" s="4">
        <v>179.77</v>
      </c>
      <c r="R335" s="4">
        <v>0.0</v>
      </c>
      <c r="S335" s="4">
        <v>1.0</v>
      </c>
      <c r="T335" s="3" t="s">
        <v>104</v>
      </c>
      <c r="U335" s="3" t="s">
        <v>35</v>
      </c>
      <c r="V335" s="7" t="s">
        <v>54</v>
      </c>
    </row>
    <row r="336">
      <c r="A336" s="3" t="s">
        <v>1996</v>
      </c>
      <c r="B336" s="3" t="s">
        <v>1997</v>
      </c>
      <c r="C336" s="4">
        <v>2024.0</v>
      </c>
      <c r="D336" s="4">
        <v>4.0</v>
      </c>
      <c r="E336" s="4">
        <v>94390.0</v>
      </c>
      <c r="F336" s="3" t="s">
        <v>194</v>
      </c>
      <c r="G336" s="3" t="s">
        <v>1164</v>
      </c>
      <c r="H336" s="3" t="s">
        <v>1165</v>
      </c>
      <c r="I336" s="4">
        <v>0.591</v>
      </c>
      <c r="J336" s="4">
        <v>0.441</v>
      </c>
      <c r="K336" s="4">
        <v>0.72</v>
      </c>
      <c r="L336" s="4">
        <v>0.034</v>
      </c>
      <c r="M336" s="4">
        <v>0.219</v>
      </c>
      <c r="N336" s="4">
        <v>0.796</v>
      </c>
      <c r="O336" s="4">
        <v>0.119</v>
      </c>
      <c r="P336" s="4">
        <v>0.299</v>
      </c>
      <c r="Q336" s="4">
        <v>163.98</v>
      </c>
      <c r="R336" s="4">
        <v>1.0</v>
      </c>
      <c r="S336" s="4">
        <v>1.0</v>
      </c>
      <c r="T336" s="3" t="s">
        <v>104</v>
      </c>
      <c r="U336" s="3" t="s">
        <v>68</v>
      </c>
      <c r="V336" s="7" t="s">
        <v>36</v>
      </c>
    </row>
    <row r="337">
      <c r="A337" s="3" t="s">
        <v>2001</v>
      </c>
      <c r="B337" s="3" t="s">
        <v>2002</v>
      </c>
      <c r="C337" s="4">
        <v>2023.0</v>
      </c>
      <c r="D337" s="4">
        <v>4.0</v>
      </c>
      <c r="E337" s="4">
        <v>409026.0</v>
      </c>
      <c r="F337" s="3" t="s">
        <v>209</v>
      </c>
      <c r="G337" s="3" t="s">
        <v>2003</v>
      </c>
      <c r="H337" s="3" t="s">
        <v>1192</v>
      </c>
      <c r="I337" s="4">
        <v>0.613</v>
      </c>
      <c r="J337" s="4">
        <v>0.437</v>
      </c>
      <c r="K337" s="4">
        <v>0.72</v>
      </c>
      <c r="L337" s="4">
        <v>0.032</v>
      </c>
      <c r="M337" s="4">
        <v>0.379</v>
      </c>
      <c r="N337" s="4">
        <v>0.0</v>
      </c>
      <c r="O337" s="4">
        <v>0.139</v>
      </c>
      <c r="P337" s="4">
        <v>0.453</v>
      </c>
      <c r="Q337" s="4">
        <v>108.73</v>
      </c>
      <c r="R337" s="4">
        <v>9.0</v>
      </c>
      <c r="S337" s="4">
        <v>1.0</v>
      </c>
      <c r="T337" s="3" t="s">
        <v>104</v>
      </c>
      <c r="U337" s="3" t="s">
        <v>35</v>
      </c>
      <c r="V337" s="7" t="s">
        <v>54</v>
      </c>
    </row>
    <row r="338">
      <c r="A338" s="3" t="s">
        <v>2004</v>
      </c>
      <c r="B338" s="3" t="s">
        <v>2005</v>
      </c>
      <c r="C338" s="4">
        <v>2022.0</v>
      </c>
      <c r="D338" s="4">
        <v>4.0</v>
      </c>
      <c r="E338" s="4">
        <v>334285.0</v>
      </c>
      <c r="F338" s="3" t="s">
        <v>194</v>
      </c>
      <c r="G338" s="3" t="s">
        <v>2006</v>
      </c>
      <c r="H338" s="3" t="s">
        <v>2007</v>
      </c>
      <c r="I338" s="4">
        <v>0.519</v>
      </c>
      <c r="J338" s="4">
        <v>0.241</v>
      </c>
      <c r="K338" s="4">
        <v>0.7</v>
      </c>
      <c r="L338" s="4">
        <v>0.03</v>
      </c>
      <c r="M338" s="4">
        <v>0.874</v>
      </c>
      <c r="N338" s="4">
        <v>0.0</v>
      </c>
      <c r="O338" s="4">
        <v>0.101</v>
      </c>
      <c r="P338" s="4">
        <v>0.304</v>
      </c>
      <c r="Q338" s="4">
        <v>139.84</v>
      </c>
      <c r="R338" s="4">
        <v>9.0</v>
      </c>
      <c r="S338" s="4">
        <v>1.0</v>
      </c>
      <c r="T338" s="3" t="s">
        <v>104</v>
      </c>
      <c r="U338" s="3" t="s">
        <v>68</v>
      </c>
      <c r="V338" s="7" t="s">
        <v>45</v>
      </c>
    </row>
    <row r="339">
      <c r="A339" s="3" t="s">
        <v>2010</v>
      </c>
      <c r="B339" s="3" t="s">
        <v>2012</v>
      </c>
      <c r="C339" s="4">
        <v>1980.0</v>
      </c>
      <c r="D339" s="4">
        <v>4.0</v>
      </c>
      <c r="E339" s="4">
        <v>317866.0</v>
      </c>
      <c r="F339" s="3" t="s">
        <v>156</v>
      </c>
      <c r="G339" s="3" t="s">
        <v>2014</v>
      </c>
      <c r="H339" s="3" t="s">
        <v>2015</v>
      </c>
      <c r="I339" s="4">
        <v>0.488</v>
      </c>
      <c r="J339" s="4">
        <v>0.452</v>
      </c>
      <c r="K339" s="4">
        <v>0.78</v>
      </c>
      <c r="L339" s="4">
        <v>0.03</v>
      </c>
      <c r="M339" s="4">
        <v>0.73</v>
      </c>
      <c r="N339" s="4">
        <v>0.031</v>
      </c>
      <c r="O339" s="4">
        <v>0.793</v>
      </c>
      <c r="P339" s="4">
        <v>0.339</v>
      </c>
      <c r="Q339" s="4">
        <v>94.83</v>
      </c>
      <c r="R339" s="4">
        <v>2.0</v>
      </c>
      <c r="S339" s="4">
        <v>0.0</v>
      </c>
      <c r="T339" s="3" t="s">
        <v>104</v>
      </c>
      <c r="U339" s="3" t="s">
        <v>35</v>
      </c>
      <c r="V339" s="7" t="s">
        <v>45</v>
      </c>
    </row>
    <row r="340">
      <c r="A340" s="3" t="s">
        <v>2016</v>
      </c>
      <c r="B340" s="3" t="s">
        <v>2017</v>
      </c>
      <c r="C340" s="4">
        <v>2018.0</v>
      </c>
      <c r="D340" s="4">
        <v>4.0</v>
      </c>
      <c r="E340" s="4">
        <v>312666.0</v>
      </c>
      <c r="F340" s="3" t="s">
        <v>1543</v>
      </c>
      <c r="G340" s="3" t="s">
        <v>2020</v>
      </c>
      <c r="H340" s="3" t="s">
        <v>2021</v>
      </c>
      <c r="I340" s="4">
        <v>0.616</v>
      </c>
      <c r="J340" s="4">
        <v>0.259</v>
      </c>
      <c r="K340" s="4">
        <v>0.71</v>
      </c>
      <c r="L340" s="4">
        <v>0.028</v>
      </c>
      <c r="M340" s="4">
        <v>0.904</v>
      </c>
      <c r="N340" s="4">
        <v>0.0</v>
      </c>
      <c r="O340" s="4">
        <v>0.068</v>
      </c>
      <c r="P340" s="4">
        <v>0.158</v>
      </c>
      <c r="Q340" s="4">
        <v>108.86</v>
      </c>
      <c r="R340" s="4">
        <v>9.0</v>
      </c>
      <c r="S340" s="4">
        <v>1.0</v>
      </c>
      <c r="T340" s="3" t="s">
        <v>104</v>
      </c>
      <c r="U340" s="3" t="s">
        <v>35</v>
      </c>
      <c r="V340" s="7" t="s">
        <v>58</v>
      </c>
    </row>
    <row r="341">
      <c r="A341" s="3" t="s">
        <v>2024</v>
      </c>
      <c r="B341" s="3" t="s">
        <v>2025</v>
      </c>
      <c r="C341" s="4">
        <v>2018.0</v>
      </c>
      <c r="D341" s="4">
        <v>4.0</v>
      </c>
      <c r="E341" s="4">
        <v>236325.0</v>
      </c>
      <c r="F341" s="3" t="s">
        <v>209</v>
      </c>
      <c r="G341" s="3" t="s">
        <v>2027</v>
      </c>
      <c r="H341" s="3" t="s">
        <v>2028</v>
      </c>
      <c r="I341" s="4">
        <v>0.325</v>
      </c>
      <c r="J341" s="4">
        <v>0.421</v>
      </c>
      <c r="K341" s="4">
        <v>0.79</v>
      </c>
      <c r="L341" s="4">
        <v>0.056</v>
      </c>
      <c r="M341" s="4">
        <v>0.659</v>
      </c>
      <c r="N341" s="4">
        <v>0.0</v>
      </c>
      <c r="O341" s="4">
        <v>0.083</v>
      </c>
      <c r="P341" s="4">
        <v>0.204</v>
      </c>
      <c r="Q341" s="4">
        <v>170.36</v>
      </c>
      <c r="R341" s="4">
        <v>2.0</v>
      </c>
      <c r="S341" s="4">
        <v>1.0</v>
      </c>
      <c r="T341" s="3" t="s">
        <v>104</v>
      </c>
      <c r="U341" s="3" t="s">
        <v>35</v>
      </c>
      <c r="V341" s="7" t="s">
        <v>36</v>
      </c>
    </row>
    <row r="342">
      <c r="A342" s="3" t="s">
        <v>2031</v>
      </c>
      <c r="B342" s="3" t="s">
        <v>2032</v>
      </c>
      <c r="C342" s="4">
        <v>2018.0</v>
      </c>
      <c r="D342" s="4">
        <v>4.0</v>
      </c>
      <c r="E342" s="4">
        <v>315504.0</v>
      </c>
      <c r="F342" s="3" t="s">
        <v>1437</v>
      </c>
      <c r="G342" s="3" t="s">
        <v>2035</v>
      </c>
      <c r="H342" s="3" t="s">
        <v>2036</v>
      </c>
      <c r="I342" s="4">
        <v>0.627</v>
      </c>
      <c r="J342" s="4">
        <v>0.641</v>
      </c>
      <c r="K342" s="4">
        <v>0.8</v>
      </c>
      <c r="L342" s="4">
        <v>0.037</v>
      </c>
      <c r="M342" s="4">
        <v>0.574</v>
      </c>
      <c r="N342" s="4">
        <v>0.0</v>
      </c>
      <c r="O342" s="4">
        <v>0.105</v>
      </c>
      <c r="P342" s="4">
        <v>0.434</v>
      </c>
      <c r="Q342" s="4">
        <v>89.94</v>
      </c>
      <c r="R342" s="4">
        <v>4.0</v>
      </c>
      <c r="S342" s="4">
        <v>0.0</v>
      </c>
      <c r="T342" s="3" t="s">
        <v>104</v>
      </c>
      <c r="U342" s="3" t="s">
        <v>35</v>
      </c>
      <c r="V342" s="7" t="s">
        <v>54</v>
      </c>
    </row>
    <row r="343">
      <c r="A343" s="3" t="s">
        <v>2037</v>
      </c>
      <c r="B343" s="3" t="s">
        <v>2038</v>
      </c>
      <c r="C343" s="4">
        <v>2023.0</v>
      </c>
      <c r="D343" s="4">
        <v>4.0</v>
      </c>
      <c r="E343" s="4">
        <v>104019.0</v>
      </c>
      <c r="F343" s="3" t="s">
        <v>140</v>
      </c>
      <c r="G343" s="3" t="s">
        <v>1537</v>
      </c>
      <c r="H343" s="3" t="s">
        <v>1793</v>
      </c>
      <c r="I343" s="4">
        <v>0.767</v>
      </c>
      <c r="J343" s="4">
        <v>0.71</v>
      </c>
      <c r="K343" s="4">
        <v>0.89</v>
      </c>
      <c r="L343" s="4">
        <v>0.072</v>
      </c>
      <c r="M343" s="4">
        <v>0.008</v>
      </c>
      <c r="N343" s="4">
        <v>0.557</v>
      </c>
      <c r="O343" s="4">
        <v>0.08</v>
      </c>
      <c r="P343" s="4">
        <v>0.306</v>
      </c>
      <c r="Q343" s="4">
        <v>100.1</v>
      </c>
      <c r="R343" s="4">
        <v>4.0</v>
      </c>
      <c r="S343" s="4">
        <v>1.0</v>
      </c>
      <c r="T343" s="3" t="s">
        <v>104</v>
      </c>
      <c r="U343" s="3" t="s">
        <v>35</v>
      </c>
      <c r="V343" s="7" t="s">
        <v>45</v>
      </c>
    </row>
    <row r="344">
      <c r="A344" s="3" t="s">
        <v>2044</v>
      </c>
      <c r="B344" s="3" t="s">
        <v>2045</v>
      </c>
      <c r="C344" s="4">
        <v>2023.0</v>
      </c>
      <c r="D344" s="4">
        <v>4.0</v>
      </c>
      <c r="E344" s="4">
        <v>193044.0</v>
      </c>
      <c r="F344" s="3" t="s">
        <v>147</v>
      </c>
      <c r="G344" s="3" t="s">
        <v>1537</v>
      </c>
      <c r="H344" s="3" t="s">
        <v>1790</v>
      </c>
      <c r="I344" s="4">
        <v>0.609</v>
      </c>
      <c r="J344" s="4">
        <v>0.344</v>
      </c>
      <c r="K344" s="4">
        <v>0.68</v>
      </c>
      <c r="L344" s="4">
        <v>0.048</v>
      </c>
      <c r="M344" s="4">
        <v>0.567</v>
      </c>
      <c r="N344" s="4">
        <v>0.0</v>
      </c>
      <c r="O344" s="4">
        <v>0.124</v>
      </c>
      <c r="P344" s="4">
        <v>0.257</v>
      </c>
      <c r="Q344" s="4">
        <v>176.06</v>
      </c>
      <c r="R344" s="4">
        <v>7.0</v>
      </c>
      <c r="S344" s="4">
        <v>0.0</v>
      </c>
      <c r="T344" s="3" t="s">
        <v>104</v>
      </c>
      <c r="U344" s="3" t="s">
        <v>68</v>
      </c>
      <c r="V344" s="7" t="s">
        <v>36</v>
      </c>
    </row>
    <row r="345">
      <c r="A345" s="3" t="s">
        <v>2048</v>
      </c>
      <c r="B345" s="3" t="s">
        <v>2049</v>
      </c>
      <c r="C345" s="4">
        <v>1982.0</v>
      </c>
      <c r="D345" s="4">
        <v>4.0</v>
      </c>
      <c r="E345" s="4">
        <v>208826.0</v>
      </c>
      <c r="F345" s="3" t="s">
        <v>361</v>
      </c>
      <c r="G345" s="3" t="s">
        <v>2051</v>
      </c>
      <c r="H345" s="3" t="s">
        <v>286</v>
      </c>
      <c r="I345" s="4">
        <v>0.321</v>
      </c>
      <c r="J345" s="4">
        <v>0.159</v>
      </c>
      <c r="K345" s="4">
        <v>0.61</v>
      </c>
      <c r="L345" s="4">
        <v>0.034</v>
      </c>
      <c r="M345" s="4">
        <v>0.959</v>
      </c>
      <c r="N345" s="4">
        <v>0.007</v>
      </c>
      <c r="O345" s="4">
        <v>0.686</v>
      </c>
      <c r="P345" s="4">
        <v>0.424</v>
      </c>
      <c r="Q345" s="4">
        <v>90.02</v>
      </c>
      <c r="R345" s="4">
        <v>1.0</v>
      </c>
      <c r="S345" s="4">
        <v>1.0</v>
      </c>
      <c r="T345" s="3" t="s">
        <v>34</v>
      </c>
      <c r="U345" s="3" t="s">
        <v>68</v>
      </c>
      <c r="V345" s="7" t="s">
        <v>54</v>
      </c>
    </row>
    <row r="346">
      <c r="A346" s="3" t="s">
        <v>2053</v>
      </c>
      <c r="B346" s="3" t="s">
        <v>2055</v>
      </c>
      <c r="C346" s="4">
        <v>2021.0</v>
      </c>
      <c r="D346" s="4">
        <v>4.0</v>
      </c>
      <c r="E346" s="4">
        <v>203255.0</v>
      </c>
      <c r="F346" s="3" t="s">
        <v>194</v>
      </c>
      <c r="G346" s="3" t="s">
        <v>2057</v>
      </c>
      <c r="H346" s="3" t="s">
        <v>2058</v>
      </c>
      <c r="I346" s="4">
        <v>0.771</v>
      </c>
      <c r="J346" s="4">
        <v>0.722</v>
      </c>
      <c r="K346" s="4">
        <v>0.85</v>
      </c>
      <c r="L346" s="4">
        <v>0.114</v>
      </c>
      <c r="M346" s="4">
        <v>0.543</v>
      </c>
      <c r="N346" s="4">
        <v>0.0</v>
      </c>
      <c r="O346" s="4">
        <v>0.348</v>
      </c>
      <c r="P346" s="4">
        <v>0.415</v>
      </c>
      <c r="Q346" s="4">
        <v>94.01</v>
      </c>
      <c r="R346" s="4">
        <v>9.0</v>
      </c>
      <c r="S346" s="4">
        <v>0.0</v>
      </c>
      <c r="T346" s="3" t="s">
        <v>34</v>
      </c>
      <c r="U346" s="3" t="s">
        <v>35</v>
      </c>
      <c r="V346" s="7" t="s">
        <v>54</v>
      </c>
    </row>
    <row r="347">
      <c r="A347" s="3" t="s">
        <v>2059</v>
      </c>
      <c r="B347" s="3" t="s">
        <v>2060</v>
      </c>
      <c r="C347" s="4">
        <v>2003.0</v>
      </c>
      <c r="D347" s="4">
        <v>4.0</v>
      </c>
      <c r="E347" s="4">
        <v>216555.0</v>
      </c>
      <c r="F347" s="3" t="s">
        <v>489</v>
      </c>
      <c r="G347" s="3" t="s">
        <v>2063</v>
      </c>
      <c r="H347" s="3" t="s">
        <v>2064</v>
      </c>
      <c r="I347" s="4">
        <v>0.296</v>
      </c>
      <c r="J347" s="4">
        <v>0.212</v>
      </c>
      <c r="K347" s="4">
        <v>0.72</v>
      </c>
      <c r="L347" s="4">
        <v>0.034</v>
      </c>
      <c r="M347" s="4">
        <v>0.875</v>
      </c>
      <c r="N347" s="4">
        <v>0.0</v>
      </c>
      <c r="O347" s="4">
        <v>0.111</v>
      </c>
      <c r="P347" s="4">
        <v>0.132</v>
      </c>
      <c r="Q347" s="4">
        <v>126.74</v>
      </c>
      <c r="R347" s="4">
        <v>0.0</v>
      </c>
      <c r="S347" s="4">
        <v>1.0</v>
      </c>
      <c r="T347" s="3" t="s">
        <v>34</v>
      </c>
      <c r="U347" s="3" t="s">
        <v>35</v>
      </c>
      <c r="V347" s="7" t="s">
        <v>58</v>
      </c>
    </row>
    <row r="348">
      <c r="A348" s="3" t="s">
        <v>2068</v>
      </c>
      <c r="B348" s="3" t="s">
        <v>2069</v>
      </c>
      <c r="C348" s="4">
        <v>2014.0</v>
      </c>
      <c r="D348" s="4">
        <v>4.0</v>
      </c>
      <c r="E348" s="4">
        <v>157398.0</v>
      </c>
      <c r="F348" s="3" t="s">
        <v>341</v>
      </c>
      <c r="G348" s="3" t="s">
        <v>2070</v>
      </c>
      <c r="H348" s="3" t="s">
        <v>2071</v>
      </c>
      <c r="I348" s="4">
        <v>0.471</v>
      </c>
      <c r="J348" s="4">
        <v>0.596</v>
      </c>
      <c r="K348" s="4">
        <v>0.87</v>
      </c>
      <c r="L348" s="4">
        <v>0.03</v>
      </c>
      <c r="M348" s="4">
        <v>0.307</v>
      </c>
      <c r="N348" s="4">
        <v>0.0</v>
      </c>
      <c r="O348" s="4">
        <v>0.1</v>
      </c>
      <c r="P348" s="4">
        <v>0.436</v>
      </c>
      <c r="Q348" s="4">
        <v>97.98</v>
      </c>
      <c r="R348" s="4">
        <v>7.0</v>
      </c>
      <c r="S348" s="4">
        <v>1.0</v>
      </c>
      <c r="T348" s="3" t="s">
        <v>34</v>
      </c>
      <c r="U348" s="3" t="s">
        <v>35</v>
      </c>
      <c r="V348" s="7" t="s">
        <v>54</v>
      </c>
    </row>
    <row r="349">
      <c r="A349" s="3" t="s">
        <v>2076</v>
      </c>
      <c r="B349" s="3" t="s">
        <v>2077</v>
      </c>
      <c r="C349" s="4">
        <v>2005.0</v>
      </c>
      <c r="D349" s="4">
        <v>4.0</v>
      </c>
      <c r="E349" s="4">
        <v>296007.0</v>
      </c>
      <c r="F349" s="3" t="s">
        <v>347</v>
      </c>
      <c r="G349" s="3" t="s">
        <v>2078</v>
      </c>
      <c r="H349" s="3" t="s">
        <v>2079</v>
      </c>
      <c r="I349" s="4">
        <v>0.496</v>
      </c>
      <c r="J349" s="4">
        <v>0.58</v>
      </c>
      <c r="K349" s="4">
        <v>0.82</v>
      </c>
      <c r="L349" s="4">
        <v>0.027</v>
      </c>
      <c r="M349" s="4">
        <v>0.516</v>
      </c>
      <c r="N349" s="4">
        <v>0.0</v>
      </c>
      <c r="O349" s="4">
        <v>0.107</v>
      </c>
      <c r="P349" s="4">
        <v>0.131</v>
      </c>
      <c r="Q349" s="4">
        <v>95.91</v>
      </c>
      <c r="R349" s="4">
        <v>9.0</v>
      </c>
      <c r="S349" s="4">
        <v>1.0</v>
      </c>
      <c r="T349" s="3" t="s">
        <v>34</v>
      </c>
      <c r="U349" s="3" t="s">
        <v>35</v>
      </c>
      <c r="V349" s="7" t="s">
        <v>58</v>
      </c>
    </row>
    <row r="350">
      <c r="A350" s="3" t="s">
        <v>2080</v>
      </c>
      <c r="B350" s="3" t="s">
        <v>2082</v>
      </c>
      <c r="C350" s="4">
        <v>2021.0</v>
      </c>
      <c r="D350" s="4">
        <v>4.0</v>
      </c>
      <c r="E350" s="4">
        <v>284000.0</v>
      </c>
      <c r="F350" s="3" t="s">
        <v>341</v>
      </c>
      <c r="G350" s="3" t="s">
        <v>2084</v>
      </c>
      <c r="H350" s="3" t="s">
        <v>2082</v>
      </c>
      <c r="I350" s="4">
        <v>0.542</v>
      </c>
      <c r="J350" s="4">
        <v>0.69</v>
      </c>
      <c r="K350" s="4">
        <v>0.82</v>
      </c>
      <c r="L350" s="4">
        <v>0.033</v>
      </c>
      <c r="M350" s="4">
        <v>0.001</v>
      </c>
      <c r="N350" s="4">
        <v>0.002</v>
      </c>
      <c r="O350" s="4">
        <v>0.159</v>
      </c>
      <c r="P350" s="4">
        <v>0.271</v>
      </c>
      <c r="Q350" s="4">
        <v>123.92</v>
      </c>
      <c r="R350" s="4">
        <v>6.0</v>
      </c>
      <c r="S350" s="4">
        <v>0.0</v>
      </c>
      <c r="T350" s="3" t="s">
        <v>34</v>
      </c>
      <c r="U350" s="3" t="s">
        <v>35</v>
      </c>
      <c r="V350" s="7" t="s">
        <v>36</v>
      </c>
    </row>
    <row r="351">
      <c r="A351" s="3" t="s">
        <v>2088</v>
      </c>
      <c r="B351" s="3" t="s">
        <v>2089</v>
      </c>
      <c r="C351" s="4">
        <v>2022.0</v>
      </c>
      <c r="D351" s="4">
        <v>4.0</v>
      </c>
      <c r="E351" s="4">
        <v>229633.0</v>
      </c>
      <c r="F351" s="3" t="s">
        <v>424</v>
      </c>
      <c r="G351" s="3" t="s">
        <v>2090</v>
      </c>
      <c r="H351" s="3" t="s">
        <v>2092</v>
      </c>
      <c r="I351" s="4">
        <v>0.548</v>
      </c>
      <c r="J351" s="4">
        <v>0.738</v>
      </c>
      <c r="K351" s="4">
        <v>0.85</v>
      </c>
      <c r="L351" s="4">
        <v>0.054</v>
      </c>
      <c r="M351" s="4">
        <v>0.695</v>
      </c>
      <c r="N351" s="4">
        <v>0.0</v>
      </c>
      <c r="O351" s="4">
        <v>0.109</v>
      </c>
      <c r="P351" s="4">
        <v>0.236</v>
      </c>
      <c r="Q351" s="4">
        <v>107.92</v>
      </c>
      <c r="R351" s="4">
        <v>5.0</v>
      </c>
      <c r="S351" s="4">
        <v>0.0</v>
      </c>
      <c r="T351" s="3" t="s">
        <v>34</v>
      </c>
      <c r="U351" s="3" t="s">
        <v>35</v>
      </c>
      <c r="V351" s="7" t="s">
        <v>36</v>
      </c>
    </row>
    <row r="352">
      <c r="A352" s="3" t="s">
        <v>2095</v>
      </c>
      <c r="B352" s="3" t="s">
        <v>2096</v>
      </c>
      <c r="C352" s="4">
        <v>2017.0</v>
      </c>
      <c r="D352" s="4">
        <v>4.0</v>
      </c>
      <c r="E352" s="4">
        <v>209500.0</v>
      </c>
      <c r="F352" s="3" t="s">
        <v>341</v>
      </c>
      <c r="G352" s="3" t="s">
        <v>2100</v>
      </c>
      <c r="H352" s="3" t="s">
        <v>2096</v>
      </c>
      <c r="I352" s="4">
        <v>0.539</v>
      </c>
      <c r="J352" s="4">
        <v>0.124</v>
      </c>
      <c r="K352" s="4">
        <v>0.71</v>
      </c>
      <c r="L352" s="4">
        <v>0.033</v>
      </c>
      <c r="M352" s="4">
        <v>0.948</v>
      </c>
      <c r="N352" s="4">
        <v>0.004</v>
      </c>
      <c r="O352" s="4">
        <v>0.248</v>
      </c>
      <c r="P352" s="4">
        <v>0.171</v>
      </c>
      <c r="Q352" s="4">
        <v>70.02</v>
      </c>
      <c r="R352" s="4">
        <v>2.0</v>
      </c>
      <c r="S352" s="4">
        <v>0.0</v>
      </c>
      <c r="T352" s="3" t="s">
        <v>34</v>
      </c>
      <c r="U352" s="3" t="s">
        <v>35</v>
      </c>
      <c r="V352" s="7" t="s">
        <v>58</v>
      </c>
    </row>
    <row r="353">
      <c r="A353" s="3" t="s">
        <v>2101</v>
      </c>
      <c r="B353" s="3" t="s">
        <v>2102</v>
      </c>
      <c r="C353" s="4">
        <v>2021.0</v>
      </c>
      <c r="D353" s="4">
        <v>4.0</v>
      </c>
      <c r="E353" s="4">
        <v>200666.0</v>
      </c>
      <c r="F353" s="3" t="s">
        <v>26</v>
      </c>
      <c r="G353" s="3" t="s">
        <v>2103</v>
      </c>
      <c r="H353" s="3" t="s">
        <v>2102</v>
      </c>
      <c r="I353" s="4">
        <v>0.474</v>
      </c>
      <c r="J353" s="4">
        <v>0.477</v>
      </c>
      <c r="K353" s="4">
        <v>0.83</v>
      </c>
      <c r="L353" s="4">
        <v>0.034</v>
      </c>
      <c r="M353" s="4">
        <v>0.41</v>
      </c>
      <c r="N353" s="4">
        <v>0.0</v>
      </c>
      <c r="O353" s="4">
        <v>0.088</v>
      </c>
      <c r="P353" s="4">
        <v>0.244</v>
      </c>
      <c r="Q353" s="4">
        <v>179.93</v>
      </c>
      <c r="R353" s="4">
        <v>1.0</v>
      </c>
      <c r="S353" s="4">
        <v>0.0</v>
      </c>
      <c r="T353" s="3" t="s">
        <v>34</v>
      </c>
      <c r="U353" s="3" t="s">
        <v>35</v>
      </c>
      <c r="V353" s="7" t="s">
        <v>36</v>
      </c>
    </row>
    <row r="354">
      <c r="A354" s="3" t="s">
        <v>2108</v>
      </c>
      <c r="B354" s="3" t="s">
        <v>2109</v>
      </c>
      <c r="C354" s="4">
        <v>2024.0</v>
      </c>
      <c r="D354" s="4">
        <v>4.0</v>
      </c>
      <c r="E354" s="4">
        <v>164854.0</v>
      </c>
      <c r="F354" s="3" t="s">
        <v>684</v>
      </c>
      <c r="G354" s="3" t="s">
        <v>2110</v>
      </c>
      <c r="H354" s="3" t="s">
        <v>2109</v>
      </c>
      <c r="I354" s="4">
        <v>0.675</v>
      </c>
      <c r="J354" s="4">
        <v>0.362</v>
      </c>
      <c r="K354" s="4">
        <v>0.7</v>
      </c>
      <c r="L354" s="4">
        <v>0.039</v>
      </c>
      <c r="M354" s="4">
        <v>0.873</v>
      </c>
      <c r="N354" s="4">
        <v>0.547</v>
      </c>
      <c r="O354" s="4">
        <v>0.107</v>
      </c>
      <c r="P354" s="4">
        <v>0.159</v>
      </c>
      <c r="Q354" s="4">
        <v>119.97</v>
      </c>
      <c r="R354" s="4">
        <v>0.0</v>
      </c>
      <c r="S354" s="4">
        <v>0.0</v>
      </c>
      <c r="T354" s="3" t="s">
        <v>34</v>
      </c>
      <c r="U354" s="3" t="s">
        <v>35</v>
      </c>
      <c r="V354" s="7" t="s">
        <v>58</v>
      </c>
    </row>
    <row r="355">
      <c r="A355" s="3" t="s">
        <v>2111</v>
      </c>
      <c r="B355" s="3" t="s">
        <v>2112</v>
      </c>
      <c r="C355" s="4">
        <v>1976.0</v>
      </c>
      <c r="D355" s="4">
        <v>4.0</v>
      </c>
      <c r="E355" s="4">
        <v>85333.0</v>
      </c>
      <c r="F355" s="3" t="s">
        <v>2114</v>
      </c>
      <c r="G355" s="3" t="s">
        <v>2115</v>
      </c>
      <c r="H355" s="3" t="s">
        <v>2116</v>
      </c>
      <c r="I355" s="4">
        <v>0.174</v>
      </c>
      <c r="J355" s="4">
        <v>0.43</v>
      </c>
      <c r="K355" s="4">
        <v>0.44</v>
      </c>
      <c r="L355" s="4">
        <v>0.052</v>
      </c>
      <c r="M355" s="4">
        <v>0.951</v>
      </c>
      <c r="N355" s="4">
        <v>0.936</v>
      </c>
      <c r="O355" s="4">
        <v>0.93</v>
      </c>
      <c r="P355" s="4">
        <v>0.024</v>
      </c>
      <c r="Q355" s="4">
        <v>91.83</v>
      </c>
      <c r="R355" s="4">
        <v>3.0</v>
      </c>
      <c r="S355" s="4">
        <v>0.0</v>
      </c>
      <c r="T355" s="3" t="s">
        <v>103</v>
      </c>
      <c r="U355" s="3" t="s">
        <v>35</v>
      </c>
      <c r="V355" s="7" t="s">
        <v>75</v>
      </c>
    </row>
    <row r="356">
      <c r="A356" s="3" t="s">
        <v>2120</v>
      </c>
      <c r="B356" s="3" t="s">
        <v>2121</v>
      </c>
      <c r="C356" s="4">
        <v>2020.0</v>
      </c>
      <c r="D356" s="4">
        <v>4.0</v>
      </c>
      <c r="E356" s="4">
        <v>161384.0</v>
      </c>
      <c r="F356" s="3" t="s">
        <v>2122</v>
      </c>
      <c r="G356" s="3" t="s">
        <v>2123</v>
      </c>
      <c r="H356" s="3" t="s">
        <v>2124</v>
      </c>
      <c r="I356" s="4">
        <v>0.662</v>
      </c>
      <c r="J356" s="4">
        <v>0.413</v>
      </c>
      <c r="K356" s="4">
        <v>0.82</v>
      </c>
      <c r="L356" s="4">
        <v>0.03</v>
      </c>
      <c r="M356" s="4">
        <v>0.213</v>
      </c>
      <c r="N356" s="4">
        <v>0.0</v>
      </c>
      <c r="O356" s="4">
        <v>0.134</v>
      </c>
      <c r="P356" s="4">
        <v>0.467</v>
      </c>
      <c r="Q356" s="4">
        <v>93.0</v>
      </c>
      <c r="R356" s="4">
        <v>0.0</v>
      </c>
      <c r="S356" s="4">
        <v>1.0</v>
      </c>
      <c r="T356" s="3" t="s">
        <v>103</v>
      </c>
      <c r="U356" s="3" t="s">
        <v>35</v>
      </c>
      <c r="V356" s="7" t="s">
        <v>54</v>
      </c>
    </row>
    <row r="357">
      <c r="A357" s="3" t="s">
        <v>2129</v>
      </c>
      <c r="B357" s="3" t="s">
        <v>2131</v>
      </c>
      <c r="C357" s="4">
        <v>2010.0</v>
      </c>
      <c r="D357" s="4">
        <v>5.0</v>
      </c>
      <c r="E357" s="4">
        <v>190226.0</v>
      </c>
      <c r="F357" s="3" t="s">
        <v>2133</v>
      </c>
      <c r="G357" s="3" t="s">
        <v>2134</v>
      </c>
      <c r="H357" s="3" t="s">
        <v>2135</v>
      </c>
      <c r="I357" s="4">
        <v>0.295</v>
      </c>
      <c r="J357" s="4">
        <v>0.255</v>
      </c>
      <c r="K357" s="4">
        <v>0.52</v>
      </c>
      <c r="L357" s="4">
        <v>0.052</v>
      </c>
      <c r="M357" s="4">
        <v>0.944</v>
      </c>
      <c r="N357" s="4">
        <v>0.024</v>
      </c>
      <c r="O357" s="4">
        <v>0.126</v>
      </c>
      <c r="P357" s="4">
        <v>0.359</v>
      </c>
      <c r="Q357" s="4">
        <v>68.69</v>
      </c>
      <c r="R357" s="4">
        <v>1.0</v>
      </c>
      <c r="S357" s="4">
        <v>1.0</v>
      </c>
      <c r="T357" s="3" t="s">
        <v>103</v>
      </c>
      <c r="U357" s="3" t="s">
        <v>35</v>
      </c>
      <c r="V357" s="7" t="s">
        <v>45</v>
      </c>
    </row>
    <row r="358">
      <c r="A358" s="3" t="s">
        <v>2138</v>
      </c>
      <c r="B358" s="3" t="s">
        <v>2139</v>
      </c>
      <c r="C358" s="4">
        <v>2009.0</v>
      </c>
      <c r="D358" s="4">
        <v>5.0</v>
      </c>
      <c r="E358" s="4">
        <v>315002.0</v>
      </c>
      <c r="F358" s="3" t="s">
        <v>2142</v>
      </c>
      <c r="G358" s="3" t="s">
        <v>2143</v>
      </c>
      <c r="H358" s="3" t="s">
        <v>2144</v>
      </c>
      <c r="I358" s="4">
        <v>0.506</v>
      </c>
      <c r="J358" s="4">
        <v>0.737</v>
      </c>
      <c r="K358" s="4">
        <v>0.8</v>
      </c>
      <c r="L358" s="4">
        <v>0.063</v>
      </c>
      <c r="M358" s="4">
        <v>0.002</v>
      </c>
      <c r="N358" s="4">
        <v>0.548</v>
      </c>
      <c r="O358" s="4">
        <v>0.682</v>
      </c>
      <c r="P358" s="4">
        <v>0.032</v>
      </c>
      <c r="Q358" s="4">
        <v>127.94</v>
      </c>
      <c r="R358" s="4">
        <v>5.0</v>
      </c>
      <c r="S358" s="4">
        <v>1.0</v>
      </c>
      <c r="T358" s="3" t="s">
        <v>103</v>
      </c>
      <c r="U358" s="3" t="s">
        <v>94</v>
      </c>
      <c r="V358" s="7" t="s">
        <v>75</v>
      </c>
    </row>
    <row r="359">
      <c r="A359" s="3" t="s">
        <v>2145</v>
      </c>
      <c r="B359" s="3" t="s">
        <v>2146</v>
      </c>
      <c r="C359" s="4">
        <v>2020.0</v>
      </c>
      <c r="D359" s="4">
        <v>5.0</v>
      </c>
      <c r="E359" s="4">
        <v>245200.0</v>
      </c>
      <c r="F359" s="3" t="s">
        <v>26</v>
      </c>
      <c r="G359" s="3" t="s">
        <v>1009</v>
      </c>
      <c r="H359" s="3" t="s">
        <v>2147</v>
      </c>
      <c r="I359" s="4">
        <v>0.498</v>
      </c>
      <c r="J359" s="4">
        <v>0.506</v>
      </c>
      <c r="K359" s="4">
        <v>0.86</v>
      </c>
      <c r="L359" s="4">
        <v>0.034</v>
      </c>
      <c r="M359" s="4">
        <v>0.815</v>
      </c>
      <c r="N359" s="4">
        <v>0.0</v>
      </c>
      <c r="O359" s="4">
        <v>0.376</v>
      </c>
      <c r="P359" s="4">
        <v>0.266</v>
      </c>
      <c r="Q359" s="4">
        <v>149.85</v>
      </c>
      <c r="R359" s="4">
        <v>9.0</v>
      </c>
      <c r="S359" s="4">
        <v>0.0</v>
      </c>
      <c r="T359" s="3" t="s">
        <v>34</v>
      </c>
      <c r="U359" s="3" t="s">
        <v>68</v>
      </c>
      <c r="V359" s="7" t="s">
        <v>36</v>
      </c>
    </row>
    <row r="360">
      <c r="A360" s="3" t="s">
        <v>2151</v>
      </c>
      <c r="B360" s="3" t="s">
        <v>2152</v>
      </c>
      <c r="C360" s="4">
        <v>2024.0</v>
      </c>
      <c r="D360" s="4">
        <v>5.0</v>
      </c>
      <c r="E360" s="4">
        <v>125819.0</v>
      </c>
      <c r="F360" s="3" t="s">
        <v>2153</v>
      </c>
      <c r="G360" s="3" t="s">
        <v>2154</v>
      </c>
      <c r="H360" s="3" t="s">
        <v>2155</v>
      </c>
      <c r="I360" s="4">
        <v>0.668</v>
      </c>
      <c r="J360" s="4">
        <v>0.768</v>
      </c>
      <c r="K360" s="4">
        <v>0.86</v>
      </c>
      <c r="L360" s="4">
        <v>0.343</v>
      </c>
      <c r="M360" s="4">
        <v>0.191</v>
      </c>
      <c r="N360" s="4">
        <v>0.0</v>
      </c>
      <c r="O360" s="4">
        <v>0.32</v>
      </c>
      <c r="P360" s="4">
        <v>0.486</v>
      </c>
      <c r="Q360" s="4">
        <v>160.07</v>
      </c>
      <c r="R360" s="4">
        <v>1.0</v>
      </c>
      <c r="S360" s="4">
        <v>0.0</v>
      </c>
      <c r="T360" s="3" t="s">
        <v>103</v>
      </c>
      <c r="U360" s="3" t="s">
        <v>68</v>
      </c>
      <c r="V360" s="7" t="s">
        <v>54</v>
      </c>
    </row>
    <row r="361">
      <c r="A361" s="3" t="s">
        <v>2161</v>
      </c>
      <c r="B361" s="3" t="s">
        <v>2162</v>
      </c>
      <c r="C361" s="4">
        <v>1998.0</v>
      </c>
      <c r="D361" s="4">
        <v>5.0</v>
      </c>
      <c r="E361" s="4">
        <v>554266.0</v>
      </c>
      <c r="F361" s="3" t="s">
        <v>2163</v>
      </c>
      <c r="G361" s="3" t="s">
        <v>2164</v>
      </c>
      <c r="H361" s="3" t="s">
        <v>2165</v>
      </c>
      <c r="I361" s="4">
        <v>0.143</v>
      </c>
      <c r="J361" s="4">
        <v>0.713</v>
      </c>
      <c r="K361" s="4">
        <v>0.78</v>
      </c>
      <c r="L361" s="4">
        <v>0.054</v>
      </c>
      <c r="M361" s="4">
        <v>0.401</v>
      </c>
      <c r="N361" s="4">
        <v>0.952</v>
      </c>
      <c r="O361" s="4">
        <v>0.129</v>
      </c>
      <c r="P361" s="4">
        <v>0.062</v>
      </c>
      <c r="Q361" s="4">
        <v>140.03</v>
      </c>
      <c r="R361" s="4">
        <v>7.0</v>
      </c>
      <c r="S361" s="4">
        <v>0.0</v>
      </c>
      <c r="T361" s="3" t="s">
        <v>103</v>
      </c>
      <c r="U361" s="3" t="s">
        <v>68</v>
      </c>
      <c r="V361" s="7" t="s">
        <v>75</v>
      </c>
    </row>
    <row r="362">
      <c r="A362" s="3" t="s">
        <v>2169</v>
      </c>
      <c r="B362" s="3" t="s">
        <v>2170</v>
      </c>
      <c r="C362" s="4">
        <v>2024.0</v>
      </c>
      <c r="D362" s="4">
        <v>5.0</v>
      </c>
      <c r="E362" s="4">
        <v>88375.0</v>
      </c>
      <c r="F362" s="3" t="s">
        <v>236</v>
      </c>
      <c r="G362" s="3" t="s">
        <v>1960</v>
      </c>
      <c r="H362" s="3" t="s">
        <v>2174</v>
      </c>
      <c r="I362" s="4">
        <v>0.58</v>
      </c>
      <c r="J362" s="4">
        <v>0.269</v>
      </c>
      <c r="K362" s="4">
        <v>0.59</v>
      </c>
      <c r="L362" s="4">
        <v>0.037</v>
      </c>
      <c r="M362" s="4">
        <v>0.964</v>
      </c>
      <c r="N362" s="4">
        <v>0.931</v>
      </c>
      <c r="O362" s="4">
        <v>0.095</v>
      </c>
      <c r="P362" s="4">
        <v>0.359</v>
      </c>
      <c r="Q362" s="4">
        <v>105.59</v>
      </c>
      <c r="R362" s="4">
        <v>8.0</v>
      </c>
      <c r="S362" s="4">
        <v>1.0</v>
      </c>
      <c r="T362" s="3" t="s">
        <v>103</v>
      </c>
      <c r="U362" s="3" t="s">
        <v>35</v>
      </c>
      <c r="V362" s="7" t="s">
        <v>45</v>
      </c>
    </row>
    <row r="363">
      <c r="A363" s="3" t="s">
        <v>2175</v>
      </c>
      <c r="B363" s="3" t="s">
        <v>2176</v>
      </c>
      <c r="C363" s="4">
        <v>2024.0</v>
      </c>
      <c r="D363" s="4">
        <v>5.0</v>
      </c>
      <c r="E363" s="4">
        <v>192692.0</v>
      </c>
      <c r="F363" s="3" t="s">
        <v>316</v>
      </c>
      <c r="G363" s="3" t="s">
        <v>1675</v>
      </c>
      <c r="H363" s="3" t="s">
        <v>1676</v>
      </c>
      <c r="I363" s="4">
        <v>0.722</v>
      </c>
      <c r="J363" s="4">
        <v>0.374</v>
      </c>
      <c r="K363" s="4">
        <v>0.68</v>
      </c>
      <c r="L363" s="4">
        <v>0.036</v>
      </c>
      <c r="M363" s="4">
        <v>0.348</v>
      </c>
      <c r="N363" s="4">
        <v>0.0</v>
      </c>
      <c r="O363" s="4">
        <v>0.294</v>
      </c>
      <c r="P363" s="4">
        <v>0.299</v>
      </c>
      <c r="Q363" s="4">
        <v>104.97</v>
      </c>
      <c r="R363" s="4">
        <v>6.0</v>
      </c>
      <c r="S363" s="4">
        <v>1.0</v>
      </c>
      <c r="T363" s="3" t="s">
        <v>103</v>
      </c>
      <c r="U363" s="3" t="s">
        <v>35</v>
      </c>
      <c r="V363" s="7" t="s">
        <v>36</v>
      </c>
    </row>
    <row r="364">
      <c r="A364" s="3" t="s">
        <v>2182</v>
      </c>
      <c r="B364" s="3" t="s">
        <v>2183</v>
      </c>
      <c r="C364" s="4">
        <v>2024.0</v>
      </c>
      <c r="D364" s="4">
        <v>5.0</v>
      </c>
      <c r="E364" s="4">
        <v>182749.0</v>
      </c>
      <c r="F364" s="3" t="s">
        <v>199</v>
      </c>
      <c r="G364" s="3" t="s">
        <v>1675</v>
      </c>
      <c r="H364" s="3" t="s">
        <v>2184</v>
      </c>
      <c r="I364" s="4">
        <v>0.717</v>
      </c>
      <c r="J364" s="4">
        <v>0.208</v>
      </c>
      <c r="K364" s="4">
        <v>0.58</v>
      </c>
      <c r="L364" s="4">
        <v>0.033</v>
      </c>
      <c r="M364" s="4">
        <v>0.129</v>
      </c>
      <c r="N364" s="4">
        <v>0.008</v>
      </c>
      <c r="O364" s="4">
        <v>0.318</v>
      </c>
      <c r="P364" s="4">
        <v>0.039</v>
      </c>
      <c r="Q364" s="4">
        <v>96.08</v>
      </c>
      <c r="R364" s="4">
        <v>0.0</v>
      </c>
      <c r="S364" s="4">
        <v>1.0</v>
      </c>
      <c r="T364" s="3" t="s">
        <v>103</v>
      </c>
      <c r="U364" s="3" t="s">
        <v>35</v>
      </c>
      <c r="V364" s="7" t="s">
        <v>75</v>
      </c>
    </row>
    <row r="365">
      <c r="A365" s="3" t="s">
        <v>2185</v>
      </c>
      <c r="B365" s="3" t="s">
        <v>2187</v>
      </c>
      <c r="C365" s="4">
        <v>2024.0</v>
      </c>
      <c r="D365" s="4">
        <v>5.0</v>
      </c>
      <c r="E365" s="4">
        <v>81624.0</v>
      </c>
      <c r="F365" s="3" t="s">
        <v>223</v>
      </c>
      <c r="G365" s="3" t="s">
        <v>1675</v>
      </c>
      <c r="H365" s="3" t="s">
        <v>1698</v>
      </c>
      <c r="I365" s="4">
        <v>0.724</v>
      </c>
      <c r="J365" s="4">
        <v>0.402</v>
      </c>
      <c r="K365" s="4">
        <v>0.67</v>
      </c>
      <c r="L365" s="4">
        <v>0.042</v>
      </c>
      <c r="M365" s="4">
        <v>0.046</v>
      </c>
      <c r="N365" s="4">
        <v>0.001</v>
      </c>
      <c r="O365" s="4">
        <v>0.205</v>
      </c>
      <c r="P365" s="4">
        <v>0.368</v>
      </c>
      <c r="Q365" s="4">
        <v>100.03</v>
      </c>
      <c r="R365" s="4">
        <v>9.0</v>
      </c>
      <c r="S365" s="4">
        <v>1.0</v>
      </c>
      <c r="T365" s="3" t="s">
        <v>103</v>
      </c>
      <c r="U365" s="3" t="s">
        <v>68</v>
      </c>
      <c r="V365" s="7" t="s">
        <v>45</v>
      </c>
    </row>
    <row r="366">
      <c r="A366" s="3" t="s">
        <v>2191</v>
      </c>
      <c r="B366" s="3" t="s">
        <v>2192</v>
      </c>
      <c r="C366" s="4">
        <v>2016.0</v>
      </c>
      <c r="D366" s="4">
        <v>5.0</v>
      </c>
      <c r="E366" s="4">
        <v>207761.0</v>
      </c>
      <c r="F366" s="3" t="s">
        <v>2193</v>
      </c>
      <c r="G366" s="3" t="s">
        <v>2194</v>
      </c>
      <c r="H366" s="3" t="s">
        <v>2195</v>
      </c>
      <c r="I366" s="4">
        <v>0.802</v>
      </c>
      <c r="J366" s="4">
        <v>0.247</v>
      </c>
      <c r="K366" s="4">
        <v>0.46</v>
      </c>
      <c r="L366" s="4">
        <v>0.094</v>
      </c>
      <c r="M366" s="4">
        <v>0.0</v>
      </c>
      <c r="N366" s="4">
        <v>0.959</v>
      </c>
      <c r="O366" s="4">
        <v>0.03</v>
      </c>
      <c r="P366" s="4">
        <v>0.042</v>
      </c>
      <c r="Q366" s="4">
        <v>134.0</v>
      </c>
      <c r="R366" s="4">
        <v>9.0</v>
      </c>
      <c r="S366" s="4">
        <v>0.0</v>
      </c>
      <c r="T366" s="3" t="s">
        <v>103</v>
      </c>
      <c r="U366" s="3" t="s">
        <v>35</v>
      </c>
      <c r="V366" s="7" t="s">
        <v>75</v>
      </c>
    </row>
    <row r="367">
      <c r="A367" s="3" t="s">
        <v>2199</v>
      </c>
      <c r="B367" s="3" t="s">
        <v>2200</v>
      </c>
      <c r="C367" s="4">
        <v>2024.0</v>
      </c>
      <c r="D367" s="4">
        <v>5.0</v>
      </c>
      <c r="E367" s="4">
        <v>164911.0</v>
      </c>
      <c r="F367" s="3" t="s">
        <v>199</v>
      </c>
      <c r="G367" s="3" t="s">
        <v>1675</v>
      </c>
      <c r="H367" s="3" t="s">
        <v>2184</v>
      </c>
      <c r="I367" s="4">
        <v>0.781</v>
      </c>
      <c r="J367" s="4">
        <v>0.482</v>
      </c>
      <c r="K367" s="4">
        <v>0.68</v>
      </c>
      <c r="L367" s="4">
        <v>0.052</v>
      </c>
      <c r="M367" s="4">
        <v>0.091</v>
      </c>
      <c r="N367" s="4">
        <v>0.0</v>
      </c>
      <c r="O367" s="4">
        <v>0.088</v>
      </c>
      <c r="P367" s="4">
        <v>0.439</v>
      </c>
      <c r="Q367" s="4">
        <v>104.96</v>
      </c>
      <c r="R367" s="4">
        <v>6.0</v>
      </c>
      <c r="S367" s="4">
        <v>0.0</v>
      </c>
      <c r="T367" s="3" t="s">
        <v>103</v>
      </c>
      <c r="U367" s="3" t="s">
        <v>35</v>
      </c>
      <c r="V367" s="7" t="s">
        <v>54</v>
      </c>
    </row>
    <row r="368">
      <c r="A368" s="3" t="s">
        <v>2205</v>
      </c>
      <c r="B368" s="3" t="s">
        <v>2207</v>
      </c>
      <c r="C368" s="4">
        <v>2024.0</v>
      </c>
      <c r="D368" s="4">
        <v>5.0</v>
      </c>
      <c r="E368" s="4">
        <v>192276.0</v>
      </c>
      <c r="F368" s="3" t="s">
        <v>2208</v>
      </c>
      <c r="G368" s="3" t="s">
        <v>2209</v>
      </c>
      <c r="H368" s="3" t="s">
        <v>2210</v>
      </c>
      <c r="I368" s="4">
        <v>0.779</v>
      </c>
      <c r="J368" s="4">
        <v>0.617</v>
      </c>
      <c r="K368" s="4">
        <v>0.83</v>
      </c>
      <c r="L368" s="4">
        <v>0.029</v>
      </c>
      <c r="M368" s="4">
        <v>0.02</v>
      </c>
      <c r="N368" s="4">
        <v>0.0</v>
      </c>
      <c r="O368" s="4">
        <v>0.073</v>
      </c>
      <c r="P368" s="4">
        <v>0.339</v>
      </c>
      <c r="Q368" s="4">
        <v>106.98</v>
      </c>
      <c r="R368" s="4">
        <v>5.0</v>
      </c>
      <c r="S368" s="4">
        <v>1.0</v>
      </c>
      <c r="T368" s="3" t="s">
        <v>103</v>
      </c>
      <c r="U368" s="3" t="s">
        <v>35</v>
      </c>
      <c r="V368" s="7" t="s">
        <v>45</v>
      </c>
    </row>
    <row r="369">
      <c r="A369" s="3" t="s">
        <v>2213</v>
      </c>
      <c r="B369" s="3" t="s">
        <v>2214</v>
      </c>
      <c r="C369" s="4">
        <v>2011.0</v>
      </c>
      <c r="D369" s="4">
        <v>5.0</v>
      </c>
      <c r="E369" s="4">
        <v>168000.0</v>
      </c>
      <c r="F369" s="3" t="s">
        <v>1982</v>
      </c>
      <c r="G369" s="3" t="s">
        <v>1983</v>
      </c>
      <c r="H369" s="3" t="s">
        <v>1984</v>
      </c>
      <c r="I369" s="4">
        <v>0.848</v>
      </c>
      <c r="J369" s="4">
        <v>0.59</v>
      </c>
      <c r="K369" s="4">
        <v>0.72</v>
      </c>
      <c r="L369" s="4">
        <v>0.611</v>
      </c>
      <c r="M369" s="4">
        <v>0.947</v>
      </c>
      <c r="N369" s="4">
        <v>0.805</v>
      </c>
      <c r="O369" s="4">
        <v>0.111</v>
      </c>
      <c r="P369" s="4">
        <v>0.495</v>
      </c>
      <c r="Q369" s="4">
        <v>120.1</v>
      </c>
      <c r="R369" s="4">
        <v>5.0</v>
      </c>
      <c r="S369" s="4">
        <v>1.0</v>
      </c>
      <c r="T369" s="3" t="s">
        <v>103</v>
      </c>
      <c r="U369" s="3" t="s">
        <v>68</v>
      </c>
      <c r="V369" s="7" t="s">
        <v>54</v>
      </c>
    </row>
    <row r="370">
      <c r="A370" s="3" t="s">
        <v>2218</v>
      </c>
      <c r="B370" s="3" t="s">
        <v>2219</v>
      </c>
      <c r="C370" s="4">
        <v>2024.0</v>
      </c>
      <c r="D370" s="4">
        <v>5.0</v>
      </c>
      <c r="E370" s="4">
        <v>226195.0</v>
      </c>
      <c r="F370" s="3" t="s">
        <v>1697</v>
      </c>
      <c r="G370" s="3" t="s">
        <v>2222</v>
      </c>
      <c r="H370" s="3" t="s">
        <v>2223</v>
      </c>
      <c r="I370" s="4">
        <v>0.742</v>
      </c>
      <c r="J370" s="4">
        <v>0.088</v>
      </c>
      <c r="K370" s="4">
        <v>0.58</v>
      </c>
      <c r="L370" s="4">
        <v>0.071</v>
      </c>
      <c r="M370" s="4">
        <v>0.99</v>
      </c>
      <c r="N370" s="4">
        <v>0.953</v>
      </c>
      <c r="O370" s="4">
        <v>0.099</v>
      </c>
      <c r="P370" s="4">
        <v>0.463</v>
      </c>
      <c r="Q370" s="4">
        <v>111.16</v>
      </c>
      <c r="R370" s="4">
        <v>2.0</v>
      </c>
      <c r="S370" s="4">
        <v>1.0</v>
      </c>
      <c r="T370" s="3" t="s">
        <v>103</v>
      </c>
      <c r="U370" s="3" t="s">
        <v>35</v>
      </c>
      <c r="V370" s="7" t="s">
        <v>54</v>
      </c>
    </row>
    <row r="371">
      <c r="A371" s="3" t="s">
        <v>2225</v>
      </c>
      <c r="B371" s="3" t="s">
        <v>2226</v>
      </c>
      <c r="C371" s="4">
        <v>2020.0</v>
      </c>
      <c r="D371" s="4">
        <v>5.0</v>
      </c>
      <c r="E371" s="4">
        <v>196363.0</v>
      </c>
      <c r="F371" s="3" t="s">
        <v>2229</v>
      </c>
      <c r="G371" s="3" t="s">
        <v>2230</v>
      </c>
      <c r="H371" s="3" t="s">
        <v>1046</v>
      </c>
      <c r="I371" s="4">
        <v>0.751</v>
      </c>
      <c r="J371" s="4">
        <v>0.065</v>
      </c>
      <c r="K371" s="4">
        <v>0.54</v>
      </c>
      <c r="L371" s="4">
        <v>0.05</v>
      </c>
      <c r="M371" s="4">
        <v>0.993</v>
      </c>
      <c r="N371" s="4">
        <v>0.946</v>
      </c>
      <c r="O371" s="4">
        <v>0.099</v>
      </c>
      <c r="P371" s="4">
        <v>0.202</v>
      </c>
      <c r="Q371" s="4">
        <v>121.01</v>
      </c>
      <c r="R371" s="4">
        <v>2.0</v>
      </c>
      <c r="S371" s="4">
        <v>0.0</v>
      </c>
      <c r="T371" s="3" t="s">
        <v>103</v>
      </c>
      <c r="U371" s="3" t="s">
        <v>35</v>
      </c>
      <c r="V371" s="7" t="s">
        <v>36</v>
      </c>
    </row>
    <row r="372">
      <c r="A372" s="3" t="s">
        <v>2231</v>
      </c>
      <c r="B372" s="3" t="s">
        <v>2232</v>
      </c>
      <c r="C372" s="4">
        <v>2024.0</v>
      </c>
      <c r="D372" s="4">
        <v>5.0</v>
      </c>
      <c r="E372" s="4">
        <v>293653.0</v>
      </c>
      <c r="F372" s="3" t="s">
        <v>2233</v>
      </c>
      <c r="G372" s="3" t="s">
        <v>2234</v>
      </c>
      <c r="H372" s="3" t="s">
        <v>2235</v>
      </c>
      <c r="I372" s="4">
        <v>0.358</v>
      </c>
      <c r="J372" s="4">
        <v>0.894</v>
      </c>
      <c r="K372" s="4">
        <v>0.81</v>
      </c>
      <c r="L372" s="4">
        <v>0.12</v>
      </c>
      <c r="M372" s="4">
        <v>0.022</v>
      </c>
      <c r="N372" s="4">
        <v>0.049</v>
      </c>
      <c r="O372" s="4">
        <v>0.126</v>
      </c>
      <c r="P372" s="4">
        <v>0.263</v>
      </c>
      <c r="Q372" s="4">
        <v>174.23</v>
      </c>
      <c r="R372" s="4">
        <v>4.0</v>
      </c>
      <c r="S372" s="4">
        <v>0.0</v>
      </c>
      <c r="T372" s="3" t="s">
        <v>103</v>
      </c>
      <c r="U372" s="3" t="s">
        <v>35</v>
      </c>
      <c r="V372" s="7" t="s">
        <v>36</v>
      </c>
    </row>
    <row r="373">
      <c r="A373" s="3" t="s">
        <v>2240</v>
      </c>
      <c r="B373" s="3" t="s">
        <v>2241</v>
      </c>
      <c r="C373" s="4">
        <v>2018.0</v>
      </c>
      <c r="D373" s="4">
        <v>5.0</v>
      </c>
      <c r="E373" s="4">
        <v>358360.0</v>
      </c>
      <c r="F373" s="3" t="s">
        <v>316</v>
      </c>
      <c r="G373" s="3" t="s">
        <v>2242</v>
      </c>
      <c r="H373" s="3" t="s">
        <v>2243</v>
      </c>
      <c r="I373" s="4">
        <v>0.359</v>
      </c>
      <c r="J373" s="4">
        <v>0.607</v>
      </c>
      <c r="K373" s="4">
        <v>0.83</v>
      </c>
      <c r="L373" s="4">
        <v>0.034</v>
      </c>
      <c r="M373" s="4">
        <v>0.014</v>
      </c>
      <c r="N373" s="4">
        <v>0.0</v>
      </c>
      <c r="O373" s="4">
        <v>0.139</v>
      </c>
      <c r="P373" s="4">
        <v>0.052</v>
      </c>
      <c r="Q373" s="4">
        <v>156.25</v>
      </c>
      <c r="R373" s="4">
        <v>4.0</v>
      </c>
      <c r="S373" s="4">
        <v>1.0</v>
      </c>
      <c r="T373" s="3" t="s">
        <v>103</v>
      </c>
      <c r="U373" s="3" t="s">
        <v>35</v>
      </c>
      <c r="V373" s="7" t="s">
        <v>75</v>
      </c>
    </row>
    <row r="374">
      <c r="A374" s="3" t="s">
        <v>2245</v>
      </c>
      <c r="B374" s="3" t="s">
        <v>2247</v>
      </c>
      <c r="C374" s="4">
        <v>2022.0</v>
      </c>
      <c r="D374" s="4">
        <v>5.0</v>
      </c>
      <c r="E374" s="4">
        <v>341899.0</v>
      </c>
      <c r="F374" s="3" t="s">
        <v>194</v>
      </c>
      <c r="G374" s="3" t="s">
        <v>2249</v>
      </c>
      <c r="H374" s="3" t="s">
        <v>2007</v>
      </c>
      <c r="I374" s="4">
        <v>0.537</v>
      </c>
      <c r="J374" s="4">
        <v>0.367</v>
      </c>
      <c r="K374" s="4">
        <v>0.75</v>
      </c>
      <c r="L374" s="4">
        <v>0.027</v>
      </c>
      <c r="M374" s="4">
        <v>0.778</v>
      </c>
      <c r="N374" s="4">
        <v>0.0</v>
      </c>
      <c r="O374" s="4">
        <v>0.107</v>
      </c>
      <c r="P374" s="4">
        <v>0.164</v>
      </c>
      <c r="Q374" s="4">
        <v>140.02</v>
      </c>
      <c r="R374" s="4">
        <v>4.0</v>
      </c>
      <c r="S374" s="4">
        <v>1.0</v>
      </c>
      <c r="T374" s="3" t="s">
        <v>104</v>
      </c>
      <c r="U374" s="3" t="s">
        <v>35</v>
      </c>
      <c r="V374" s="7" t="s">
        <v>58</v>
      </c>
    </row>
    <row r="375">
      <c r="A375" s="3" t="s">
        <v>2250</v>
      </c>
      <c r="B375" s="3" t="s">
        <v>2251</v>
      </c>
      <c r="C375" s="4">
        <v>2023.0</v>
      </c>
      <c r="D375" s="4">
        <v>5.0</v>
      </c>
      <c r="E375" s="4">
        <v>160000.0</v>
      </c>
      <c r="F375" s="3" t="s">
        <v>2252</v>
      </c>
      <c r="G375" s="3" t="s">
        <v>2254</v>
      </c>
      <c r="H375" s="3" t="s">
        <v>2251</v>
      </c>
      <c r="I375" s="4">
        <v>0.472</v>
      </c>
      <c r="J375" s="4">
        <v>0.762</v>
      </c>
      <c r="K375" s="4">
        <v>0.75</v>
      </c>
      <c r="L375" s="4">
        <v>0.068</v>
      </c>
      <c r="M375" s="4">
        <v>0.019</v>
      </c>
      <c r="N375" s="4">
        <v>0.712</v>
      </c>
      <c r="O375" s="4">
        <v>0.092</v>
      </c>
      <c r="P375" s="4">
        <v>0.429</v>
      </c>
      <c r="Q375" s="4">
        <v>179.92</v>
      </c>
      <c r="R375" s="4">
        <v>1.0</v>
      </c>
      <c r="S375" s="4">
        <v>1.0</v>
      </c>
      <c r="T375" s="3" t="s">
        <v>104</v>
      </c>
      <c r="U375" s="3" t="s">
        <v>68</v>
      </c>
      <c r="V375" s="7" t="s">
        <v>54</v>
      </c>
    </row>
    <row r="376">
      <c r="A376" s="3" t="s">
        <v>2256</v>
      </c>
      <c r="B376" s="3" t="s">
        <v>2257</v>
      </c>
      <c r="C376" s="4">
        <v>2023.0</v>
      </c>
      <c r="D376" s="4">
        <v>5.0</v>
      </c>
      <c r="E376" s="4">
        <v>110367.0</v>
      </c>
      <c r="F376" s="3" t="s">
        <v>1125</v>
      </c>
      <c r="G376" s="3" t="s">
        <v>1537</v>
      </c>
      <c r="H376" s="3" t="s">
        <v>1793</v>
      </c>
      <c r="I376" s="4">
        <v>0.761</v>
      </c>
      <c r="J376" s="4">
        <v>0.657</v>
      </c>
      <c r="K376" s="4">
        <v>0.83</v>
      </c>
      <c r="L376" s="4">
        <v>0.114</v>
      </c>
      <c r="M376" s="4">
        <v>0.0</v>
      </c>
      <c r="N376" s="4">
        <v>0.879</v>
      </c>
      <c r="O376" s="4">
        <v>0.432</v>
      </c>
      <c r="P376" s="4">
        <v>0.478</v>
      </c>
      <c r="Q376" s="4">
        <v>100.0</v>
      </c>
      <c r="R376" s="4">
        <v>6.0</v>
      </c>
      <c r="S376" s="4">
        <v>0.0</v>
      </c>
      <c r="T376" s="3" t="s">
        <v>104</v>
      </c>
      <c r="U376" s="3" t="s">
        <v>68</v>
      </c>
      <c r="V376" s="7" t="s">
        <v>54</v>
      </c>
    </row>
    <row r="377">
      <c r="A377" s="3" t="s">
        <v>2263</v>
      </c>
      <c r="B377" s="3" t="s">
        <v>2264</v>
      </c>
      <c r="C377" s="4">
        <v>1973.0</v>
      </c>
      <c r="D377" s="4">
        <v>5.0</v>
      </c>
      <c r="E377" s="4">
        <v>191893.0</v>
      </c>
      <c r="F377" s="3" t="s">
        <v>413</v>
      </c>
      <c r="G377" s="3" t="s">
        <v>2265</v>
      </c>
      <c r="H377" s="3" t="s">
        <v>2266</v>
      </c>
      <c r="I377" s="4">
        <v>0.378</v>
      </c>
      <c r="J377" s="4">
        <v>0.3</v>
      </c>
      <c r="K377" s="4">
        <v>0.66</v>
      </c>
      <c r="L377" s="4">
        <v>0.096</v>
      </c>
      <c r="M377" s="4">
        <v>0.994</v>
      </c>
      <c r="N377" s="4">
        <v>0.646</v>
      </c>
      <c r="O377" s="4">
        <v>0.182</v>
      </c>
      <c r="P377" s="4">
        <v>0.491</v>
      </c>
      <c r="Q377" s="4">
        <v>88.62</v>
      </c>
      <c r="R377" s="4">
        <v>10.0</v>
      </c>
      <c r="S377" s="4">
        <v>1.0</v>
      </c>
      <c r="T377" s="3" t="s">
        <v>34</v>
      </c>
      <c r="U377" s="3" t="s">
        <v>35</v>
      </c>
      <c r="V377" s="7" t="s">
        <v>54</v>
      </c>
    </row>
    <row r="378">
      <c r="A378" s="3" t="s">
        <v>2271</v>
      </c>
      <c r="B378" s="3" t="s">
        <v>2272</v>
      </c>
      <c r="C378" s="4">
        <v>2001.0</v>
      </c>
      <c r="D378" s="4">
        <v>5.0</v>
      </c>
      <c r="E378" s="4">
        <v>264333.0</v>
      </c>
      <c r="F378" s="3" t="s">
        <v>951</v>
      </c>
      <c r="G378" s="3" t="s">
        <v>952</v>
      </c>
      <c r="H378" s="3" t="s">
        <v>953</v>
      </c>
      <c r="I378" s="4">
        <v>0.753</v>
      </c>
      <c r="J378" s="4">
        <v>0.396</v>
      </c>
      <c r="K378" s="4">
        <v>0.66</v>
      </c>
      <c r="L378" s="4">
        <v>0.036</v>
      </c>
      <c r="M378" s="4">
        <v>0.507</v>
      </c>
      <c r="N378" s="4">
        <v>0.0</v>
      </c>
      <c r="O378" s="4">
        <v>0.133</v>
      </c>
      <c r="P378" s="4">
        <v>0.478</v>
      </c>
      <c r="Q378" s="4">
        <v>74.99</v>
      </c>
      <c r="R378" s="4">
        <v>2.0</v>
      </c>
      <c r="S378" s="4">
        <v>1.0</v>
      </c>
      <c r="T378" s="3" t="s">
        <v>34</v>
      </c>
      <c r="U378" s="3" t="s">
        <v>35</v>
      </c>
      <c r="V378" s="7" t="s">
        <v>54</v>
      </c>
    </row>
    <row r="379">
      <c r="A379" s="3" t="s">
        <v>2276</v>
      </c>
      <c r="B379" s="3" t="s">
        <v>2277</v>
      </c>
      <c r="C379" s="4">
        <v>2008.0</v>
      </c>
      <c r="D379" s="4">
        <v>5.0</v>
      </c>
      <c r="E379" s="4">
        <v>236538.0</v>
      </c>
      <c r="F379" s="3" t="s">
        <v>413</v>
      </c>
      <c r="G379" s="3" t="s">
        <v>2278</v>
      </c>
      <c r="H379" s="3" t="s">
        <v>2279</v>
      </c>
      <c r="I379" s="4">
        <v>0.713</v>
      </c>
      <c r="J379" s="4">
        <v>0.41</v>
      </c>
      <c r="K379" s="4">
        <v>0.78</v>
      </c>
      <c r="L379" s="4">
        <v>0.032</v>
      </c>
      <c r="M379" s="4">
        <v>0.68</v>
      </c>
      <c r="N379" s="4">
        <v>0.0</v>
      </c>
      <c r="O379" s="4">
        <v>0.094</v>
      </c>
      <c r="P379" s="4">
        <v>0.346</v>
      </c>
      <c r="Q379" s="4">
        <v>117.92</v>
      </c>
      <c r="R379" s="4">
        <v>5.0</v>
      </c>
      <c r="S379" s="4">
        <v>1.0</v>
      </c>
      <c r="T379" s="3" t="s">
        <v>34</v>
      </c>
      <c r="U379" s="3" t="s">
        <v>35</v>
      </c>
      <c r="V379" s="7" t="s">
        <v>45</v>
      </c>
    </row>
    <row r="380">
      <c r="A380" s="3" t="s">
        <v>2285</v>
      </c>
      <c r="B380" s="3" t="s">
        <v>2286</v>
      </c>
      <c r="C380" s="4">
        <v>2005.0</v>
      </c>
      <c r="D380" s="4">
        <v>5.0</v>
      </c>
      <c r="E380" s="4">
        <v>351266.0</v>
      </c>
      <c r="F380" s="3" t="s">
        <v>951</v>
      </c>
      <c r="G380" s="3" t="s">
        <v>952</v>
      </c>
      <c r="H380" s="3" t="s">
        <v>2287</v>
      </c>
      <c r="I380" s="4">
        <v>0.737</v>
      </c>
      <c r="J380" s="4">
        <v>0.385</v>
      </c>
      <c r="K380" s="4">
        <v>0.84</v>
      </c>
      <c r="L380" s="4">
        <v>0.029</v>
      </c>
      <c r="M380" s="4">
        <v>0.094</v>
      </c>
      <c r="N380" s="4">
        <v>0.0</v>
      </c>
      <c r="O380" s="4">
        <v>0.168</v>
      </c>
      <c r="P380" s="4">
        <v>0.179</v>
      </c>
      <c r="Q380" s="4">
        <v>139.99</v>
      </c>
      <c r="R380" s="4">
        <v>0.0</v>
      </c>
      <c r="S380" s="4">
        <v>1.0</v>
      </c>
      <c r="T380" s="3" t="s">
        <v>34</v>
      </c>
      <c r="U380" s="3" t="s">
        <v>35</v>
      </c>
      <c r="V380" s="7" t="s">
        <v>58</v>
      </c>
    </row>
    <row r="381">
      <c r="A381" s="3" t="s">
        <v>2293</v>
      </c>
      <c r="B381" s="3" t="s">
        <v>2294</v>
      </c>
      <c r="C381" s="4">
        <v>2007.0</v>
      </c>
      <c r="D381" s="4">
        <v>5.0</v>
      </c>
      <c r="E381" s="4">
        <v>304266.0</v>
      </c>
      <c r="F381" s="3" t="s">
        <v>453</v>
      </c>
      <c r="G381" s="3" t="s">
        <v>2295</v>
      </c>
      <c r="H381" s="3" t="s">
        <v>2296</v>
      </c>
      <c r="I381" s="4">
        <v>0.187</v>
      </c>
      <c r="J381" s="4">
        <v>0.692</v>
      </c>
      <c r="K381" s="4">
        <v>0.83</v>
      </c>
      <c r="L381" s="4">
        <v>0.073</v>
      </c>
      <c r="M381" s="4">
        <v>0.006</v>
      </c>
      <c r="N381" s="4">
        <v>0.0</v>
      </c>
      <c r="O381" s="4">
        <v>0.189</v>
      </c>
      <c r="P381" s="4">
        <v>0.453</v>
      </c>
      <c r="Q381" s="4">
        <v>51.18</v>
      </c>
      <c r="R381" s="4">
        <v>1.0</v>
      </c>
      <c r="S381" s="4">
        <v>1.0</v>
      </c>
      <c r="T381" s="3" t="s">
        <v>34</v>
      </c>
      <c r="U381" s="3" t="s">
        <v>35</v>
      </c>
      <c r="V381" s="7" t="s">
        <v>54</v>
      </c>
    </row>
    <row r="382">
      <c r="A382" s="3" t="s">
        <v>2299</v>
      </c>
      <c r="B382" s="3" t="s">
        <v>2300</v>
      </c>
      <c r="C382" s="4">
        <v>2016.0</v>
      </c>
      <c r="D382" s="4">
        <v>5.0</v>
      </c>
      <c r="E382" s="4">
        <v>278543.0</v>
      </c>
      <c r="F382" s="3" t="s">
        <v>413</v>
      </c>
      <c r="G382" s="3" t="s">
        <v>2301</v>
      </c>
      <c r="H382" s="3" t="s">
        <v>2023</v>
      </c>
      <c r="I382" s="4">
        <v>0.637</v>
      </c>
      <c r="J382" s="4">
        <v>0.389</v>
      </c>
      <c r="K382" s="4">
        <v>0.78</v>
      </c>
      <c r="L382" s="4">
        <v>0.027</v>
      </c>
      <c r="M382" s="4">
        <v>0.676</v>
      </c>
      <c r="N382" s="4">
        <v>0.0</v>
      </c>
      <c r="O382" s="4">
        <v>0.106</v>
      </c>
      <c r="P382" s="4">
        <v>0.322</v>
      </c>
      <c r="Q382" s="4">
        <v>116.01</v>
      </c>
      <c r="R382" s="4">
        <v>10.0</v>
      </c>
      <c r="S382" s="4">
        <v>1.0</v>
      </c>
      <c r="T382" s="3" t="s">
        <v>34</v>
      </c>
      <c r="U382" s="3" t="s">
        <v>35</v>
      </c>
      <c r="V382" s="7" t="s">
        <v>45</v>
      </c>
    </row>
    <row r="383">
      <c r="A383" s="3" t="s">
        <v>2302</v>
      </c>
      <c r="B383" s="3" t="s">
        <v>2303</v>
      </c>
      <c r="C383" s="4">
        <v>2022.0</v>
      </c>
      <c r="D383" s="4">
        <v>5.0</v>
      </c>
      <c r="E383" s="4">
        <v>547410.0</v>
      </c>
      <c r="F383" s="3" t="s">
        <v>347</v>
      </c>
      <c r="G383" s="3" t="s">
        <v>2078</v>
      </c>
      <c r="H383" s="3" t="s">
        <v>2305</v>
      </c>
      <c r="I383" s="4">
        <v>0.422</v>
      </c>
      <c r="J383" s="4">
        <v>0.161</v>
      </c>
      <c r="K383" s="4">
        <v>0.56</v>
      </c>
      <c r="L383" s="4">
        <v>0.256</v>
      </c>
      <c r="M383" s="4">
        <v>0.859</v>
      </c>
      <c r="N383" s="4">
        <v>0.0</v>
      </c>
      <c r="O383" s="4">
        <v>0.348</v>
      </c>
      <c r="P383" s="4">
        <v>0.103</v>
      </c>
      <c r="Q383" s="4">
        <v>72.8</v>
      </c>
      <c r="R383" s="4">
        <v>2.0</v>
      </c>
      <c r="S383" s="4">
        <v>0.0</v>
      </c>
      <c r="T383" s="3" t="s">
        <v>34</v>
      </c>
      <c r="U383" s="3" t="s">
        <v>35</v>
      </c>
      <c r="V383" s="7" t="s">
        <v>58</v>
      </c>
    </row>
    <row r="384">
      <c r="A384" s="3" t="s">
        <v>2308</v>
      </c>
      <c r="B384" s="3" t="s">
        <v>2309</v>
      </c>
      <c r="C384" s="4">
        <v>2011.0</v>
      </c>
      <c r="D384" s="4">
        <v>5.0</v>
      </c>
      <c r="E384" s="4">
        <v>254072.0</v>
      </c>
      <c r="F384" s="3" t="s">
        <v>453</v>
      </c>
      <c r="G384" s="3" t="s">
        <v>2295</v>
      </c>
      <c r="H384" s="3" t="s">
        <v>2310</v>
      </c>
      <c r="I384" s="4">
        <v>0.533</v>
      </c>
      <c r="J384" s="4">
        <v>0.457</v>
      </c>
      <c r="K384" s="4">
        <v>0.79</v>
      </c>
      <c r="L384" s="4">
        <v>0.026</v>
      </c>
      <c r="M384" s="4">
        <v>0.782</v>
      </c>
      <c r="N384" s="4">
        <v>0.0</v>
      </c>
      <c r="O384" s="4">
        <v>0.121</v>
      </c>
      <c r="P384" s="4">
        <v>0.499</v>
      </c>
      <c r="Q384" s="4">
        <v>135.78</v>
      </c>
      <c r="R384" s="4">
        <v>6.0</v>
      </c>
      <c r="S384" s="4">
        <v>1.0</v>
      </c>
      <c r="T384" s="3" t="s">
        <v>34</v>
      </c>
      <c r="U384" s="3" t="s">
        <v>35</v>
      </c>
      <c r="V384" s="7" t="s">
        <v>54</v>
      </c>
    </row>
    <row r="385">
      <c r="A385" s="3" t="s">
        <v>2313</v>
      </c>
      <c r="B385" s="3" t="s">
        <v>2314</v>
      </c>
      <c r="C385" s="4">
        <v>2022.0</v>
      </c>
      <c r="D385" s="4">
        <v>5.0</v>
      </c>
      <c r="E385" s="4">
        <v>239973.0</v>
      </c>
      <c r="F385" s="3" t="s">
        <v>26</v>
      </c>
      <c r="G385" s="3" t="s">
        <v>2315</v>
      </c>
      <c r="H385" s="3" t="s">
        <v>2316</v>
      </c>
      <c r="I385" s="4">
        <v>0.619</v>
      </c>
      <c r="J385" s="4">
        <v>0.347</v>
      </c>
      <c r="K385" s="4">
        <v>0.82</v>
      </c>
      <c r="L385" s="4">
        <v>0.03</v>
      </c>
      <c r="M385" s="4">
        <v>0.872</v>
      </c>
      <c r="N385" s="4">
        <v>0.0</v>
      </c>
      <c r="O385" s="4">
        <v>0.12</v>
      </c>
      <c r="P385" s="4">
        <v>0.329</v>
      </c>
      <c r="Q385" s="4">
        <v>120.16</v>
      </c>
      <c r="R385" s="4">
        <v>3.0</v>
      </c>
      <c r="S385" s="4">
        <v>0.0</v>
      </c>
      <c r="T385" s="3" t="s">
        <v>34</v>
      </c>
      <c r="U385" s="3" t="s">
        <v>35</v>
      </c>
      <c r="V385" s="7" t="s">
        <v>45</v>
      </c>
    </row>
    <row r="386">
      <c r="A386" s="3" t="s">
        <v>2317</v>
      </c>
      <c r="B386" s="3" t="s">
        <v>2318</v>
      </c>
      <c r="C386" s="4">
        <v>2013.0</v>
      </c>
      <c r="D386" s="4">
        <v>5.0</v>
      </c>
      <c r="E386" s="4">
        <v>160236.0</v>
      </c>
      <c r="F386" s="3" t="s">
        <v>347</v>
      </c>
      <c r="G386" s="3" t="s">
        <v>2320</v>
      </c>
      <c r="H386" s="3" t="s">
        <v>2322</v>
      </c>
      <c r="I386" s="4">
        <v>0.5</v>
      </c>
      <c r="J386" s="4">
        <v>0.364</v>
      </c>
      <c r="K386" s="4">
        <v>0.86</v>
      </c>
      <c r="L386" s="4">
        <v>0.032</v>
      </c>
      <c r="M386" s="4">
        <v>0.902</v>
      </c>
      <c r="N386" s="4">
        <v>0.0</v>
      </c>
      <c r="O386" s="4">
        <v>0.234</v>
      </c>
      <c r="P386" s="4">
        <v>0.263</v>
      </c>
      <c r="Q386" s="4">
        <v>150.23</v>
      </c>
      <c r="R386" s="4">
        <v>2.0</v>
      </c>
      <c r="S386" s="4">
        <v>0.0</v>
      </c>
      <c r="T386" s="3" t="s">
        <v>34</v>
      </c>
      <c r="U386" s="3" t="s">
        <v>35</v>
      </c>
      <c r="V386" s="7" t="s">
        <v>36</v>
      </c>
    </row>
    <row r="387">
      <c r="A387" s="3" t="s">
        <v>2323</v>
      </c>
      <c r="B387" s="3" t="s">
        <v>2324</v>
      </c>
      <c r="C387" s="4">
        <v>2021.0</v>
      </c>
      <c r="D387" s="4">
        <v>5.0</v>
      </c>
      <c r="E387" s="4">
        <v>272066.0</v>
      </c>
      <c r="F387" s="3" t="s">
        <v>424</v>
      </c>
      <c r="G387" s="3" t="s">
        <v>544</v>
      </c>
      <c r="H387" s="3" t="s">
        <v>2325</v>
      </c>
      <c r="I387" s="4">
        <v>0.298</v>
      </c>
      <c r="J387" s="4">
        <v>0.251</v>
      </c>
      <c r="K387" s="4">
        <v>0.78</v>
      </c>
      <c r="L387" s="4">
        <v>0.033</v>
      </c>
      <c r="M387" s="4">
        <v>0.972</v>
      </c>
      <c r="N387" s="4">
        <v>0.0</v>
      </c>
      <c r="O387" s="4">
        <v>0.103</v>
      </c>
      <c r="P387" s="4">
        <v>0.102</v>
      </c>
      <c r="Q387" s="4">
        <v>154.97</v>
      </c>
      <c r="R387" s="4">
        <v>0.0</v>
      </c>
      <c r="S387" s="4">
        <v>1.0</v>
      </c>
      <c r="T387" s="3" t="s">
        <v>34</v>
      </c>
      <c r="U387" s="3" t="s">
        <v>35</v>
      </c>
      <c r="V387" s="7" t="s">
        <v>58</v>
      </c>
    </row>
    <row r="388">
      <c r="A388" s="3" t="s">
        <v>2329</v>
      </c>
      <c r="B388" s="3" t="s">
        <v>2330</v>
      </c>
      <c r="C388" s="4">
        <v>2014.0</v>
      </c>
      <c r="D388" s="4">
        <v>6.0</v>
      </c>
      <c r="E388" s="4">
        <v>246073.0</v>
      </c>
      <c r="F388" s="3" t="s">
        <v>26</v>
      </c>
      <c r="G388" s="3" t="s">
        <v>63</v>
      </c>
      <c r="H388" s="3" t="s">
        <v>994</v>
      </c>
      <c r="I388" s="4">
        <v>0.608</v>
      </c>
      <c r="J388" s="4">
        <v>0.415</v>
      </c>
      <c r="K388" s="4">
        <v>0.7</v>
      </c>
      <c r="L388" s="4">
        <v>0.24</v>
      </c>
      <c r="M388" s="4">
        <v>0.724</v>
      </c>
      <c r="N388" s="4">
        <v>0.0</v>
      </c>
      <c r="O388" s="4">
        <v>0.157</v>
      </c>
      <c r="P388" s="4">
        <v>0.381</v>
      </c>
      <c r="Q388" s="4">
        <v>173.72</v>
      </c>
      <c r="R388" s="4">
        <v>10.0</v>
      </c>
      <c r="S388" s="4">
        <v>1.0</v>
      </c>
      <c r="T388" s="3" t="s">
        <v>34</v>
      </c>
      <c r="U388" s="3" t="s">
        <v>35</v>
      </c>
      <c r="V388" s="7" t="s">
        <v>45</v>
      </c>
    </row>
    <row r="389">
      <c r="A389" s="3" t="s">
        <v>2333</v>
      </c>
      <c r="B389" s="3" t="s">
        <v>2334</v>
      </c>
      <c r="C389" s="4">
        <v>2014.0</v>
      </c>
      <c r="D389" s="4">
        <v>6.0</v>
      </c>
      <c r="E389" s="4">
        <v>237226.0</v>
      </c>
      <c r="F389" s="3" t="s">
        <v>2336</v>
      </c>
      <c r="G389" s="3" t="s">
        <v>2337</v>
      </c>
      <c r="H389" s="3" t="s">
        <v>2338</v>
      </c>
      <c r="I389" s="4">
        <v>0.524</v>
      </c>
      <c r="J389" s="4">
        <v>0.647</v>
      </c>
      <c r="K389" s="4">
        <v>0.71</v>
      </c>
      <c r="L389" s="4">
        <v>0.056</v>
      </c>
      <c r="M389" s="4">
        <v>0.055</v>
      </c>
      <c r="N389" s="4">
        <v>0.003</v>
      </c>
      <c r="O389" s="4">
        <v>0.074</v>
      </c>
      <c r="P389" s="4">
        <v>0.297</v>
      </c>
      <c r="Q389" s="4">
        <v>102.02</v>
      </c>
      <c r="R389" s="4">
        <v>5.0</v>
      </c>
      <c r="S389" s="4">
        <v>0.0</v>
      </c>
      <c r="T389" s="3" t="s">
        <v>103</v>
      </c>
      <c r="U389" s="3" t="s">
        <v>68</v>
      </c>
      <c r="V389" s="7" t="s">
        <v>36</v>
      </c>
    </row>
    <row r="390">
      <c r="A390" s="3" t="s">
        <v>2340</v>
      </c>
      <c r="B390" s="3" t="s">
        <v>2341</v>
      </c>
      <c r="C390" s="4">
        <v>2021.0</v>
      </c>
      <c r="D390" s="4">
        <v>6.0</v>
      </c>
      <c r="E390" s="4">
        <v>247647.0</v>
      </c>
      <c r="F390" s="3" t="s">
        <v>2343</v>
      </c>
      <c r="G390" s="3" t="s">
        <v>2344</v>
      </c>
      <c r="H390" s="3" t="s">
        <v>2345</v>
      </c>
      <c r="I390" s="4">
        <v>0.388</v>
      </c>
      <c r="J390" s="4">
        <v>0.147</v>
      </c>
      <c r="K390" s="4">
        <v>0.46</v>
      </c>
      <c r="L390" s="4">
        <v>0.049</v>
      </c>
      <c r="M390" s="4">
        <v>0.968</v>
      </c>
      <c r="N390" s="4">
        <v>0.877</v>
      </c>
      <c r="O390" s="4">
        <v>0.072</v>
      </c>
      <c r="P390" s="4">
        <v>0.269</v>
      </c>
      <c r="Q390" s="4">
        <v>204.2</v>
      </c>
      <c r="R390" s="4">
        <v>2.0</v>
      </c>
      <c r="S390" s="4">
        <v>0.0</v>
      </c>
      <c r="T390" s="3" t="s">
        <v>103</v>
      </c>
      <c r="U390" s="3" t="s">
        <v>68</v>
      </c>
      <c r="V390" s="7" t="s">
        <v>36</v>
      </c>
    </row>
    <row r="391">
      <c r="A391" s="3" t="s">
        <v>2346</v>
      </c>
      <c r="B391" s="3" t="s">
        <v>2347</v>
      </c>
      <c r="C391" s="4">
        <v>2003.0</v>
      </c>
      <c r="D391" s="4">
        <v>6.0</v>
      </c>
      <c r="E391" s="4">
        <v>251585.0</v>
      </c>
      <c r="F391" s="3" t="s">
        <v>2349</v>
      </c>
      <c r="G391" s="3" t="s">
        <v>2351</v>
      </c>
      <c r="H391" s="3" t="s">
        <v>2352</v>
      </c>
      <c r="I391" s="4">
        <v>0.479</v>
      </c>
      <c r="J391" s="4">
        <v>0.386</v>
      </c>
      <c r="K391" s="4">
        <v>0.87</v>
      </c>
      <c r="L391" s="4">
        <v>0.042</v>
      </c>
      <c r="M391" s="4">
        <v>0.843</v>
      </c>
      <c r="N391" s="4">
        <v>0.0</v>
      </c>
      <c r="O391" s="4">
        <v>0.184</v>
      </c>
      <c r="P391" s="4">
        <v>0.24</v>
      </c>
      <c r="Q391" s="4">
        <v>114.14</v>
      </c>
      <c r="R391" s="4">
        <v>4.0</v>
      </c>
      <c r="S391" s="4">
        <v>1.0</v>
      </c>
      <c r="T391" s="3" t="s">
        <v>104</v>
      </c>
      <c r="U391" s="3" t="s">
        <v>94</v>
      </c>
      <c r="V391" s="7" t="s">
        <v>36</v>
      </c>
    </row>
    <row r="392">
      <c r="A392" s="3" t="s">
        <v>2355</v>
      </c>
      <c r="B392" s="3" t="s">
        <v>2356</v>
      </c>
      <c r="C392" s="4">
        <v>2024.0</v>
      </c>
      <c r="D392" s="4">
        <v>6.0</v>
      </c>
      <c r="E392" s="4">
        <v>114412.0</v>
      </c>
      <c r="F392" s="3" t="s">
        <v>1697</v>
      </c>
      <c r="G392" s="3" t="s">
        <v>1960</v>
      </c>
      <c r="H392" s="3" t="s">
        <v>2357</v>
      </c>
      <c r="I392" s="4">
        <v>0.78</v>
      </c>
      <c r="J392" s="4">
        <v>0.288</v>
      </c>
      <c r="K392" s="4">
        <v>0.68</v>
      </c>
      <c r="L392" s="4">
        <v>0.071</v>
      </c>
      <c r="M392" s="4">
        <v>0.925</v>
      </c>
      <c r="N392" s="4">
        <v>0.965</v>
      </c>
      <c r="O392" s="4">
        <v>0.111</v>
      </c>
      <c r="P392" s="4">
        <v>0.449</v>
      </c>
      <c r="Q392" s="4">
        <v>106.11</v>
      </c>
      <c r="R392" s="4">
        <v>7.0</v>
      </c>
      <c r="S392" s="4">
        <v>1.0</v>
      </c>
      <c r="T392" s="3" t="s">
        <v>103</v>
      </c>
      <c r="U392" s="3" t="s">
        <v>35</v>
      </c>
      <c r="V392" s="7" t="s">
        <v>54</v>
      </c>
    </row>
    <row r="393">
      <c r="A393" s="3" t="s">
        <v>2358</v>
      </c>
      <c r="B393" s="3" t="s">
        <v>2359</v>
      </c>
      <c r="C393" s="4">
        <v>2024.0</v>
      </c>
      <c r="D393" s="4">
        <v>6.0</v>
      </c>
      <c r="E393" s="4">
        <v>101184.0</v>
      </c>
      <c r="F393" s="3" t="s">
        <v>213</v>
      </c>
      <c r="G393" s="3" t="s">
        <v>1955</v>
      </c>
      <c r="H393" s="3" t="s">
        <v>2360</v>
      </c>
      <c r="I393" s="4">
        <v>0.312</v>
      </c>
      <c r="J393" s="4">
        <v>0.103</v>
      </c>
      <c r="K393" s="4">
        <v>0.5</v>
      </c>
      <c r="L393" s="4">
        <v>0.044</v>
      </c>
      <c r="M393" s="4">
        <v>0.957</v>
      </c>
      <c r="N393" s="4">
        <v>0.95</v>
      </c>
      <c r="O393" s="4">
        <v>0.112</v>
      </c>
      <c r="P393" s="4">
        <v>0.368</v>
      </c>
      <c r="Q393" s="4">
        <v>70.98</v>
      </c>
      <c r="R393" s="4">
        <v>3.0</v>
      </c>
      <c r="S393" s="4">
        <v>1.0</v>
      </c>
      <c r="T393" s="3" t="s">
        <v>103</v>
      </c>
      <c r="U393" s="3" t="s">
        <v>35</v>
      </c>
      <c r="V393" s="7" t="s">
        <v>45</v>
      </c>
    </row>
    <row r="394">
      <c r="A394" s="3" t="s">
        <v>2363</v>
      </c>
      <c r="B394" s="3" t="s">
        <v>2364</v>
      </c>
      <c r="C394" s="4">
        <v>2024.0</v>
      </c>
      <c r="D394" s="4">
        <v>6.0</v>
      </c>
      <c r="E394" s="4">
        <v>240000.0</v>
      </c>
      <c r="F394" s="3" t="s">
        <v>1415</v>
      </c>
      <c r="G394" s="3" t="s">
        <v>1675</v>
      </c>
      <c r="H394" s="3" t="s">
        <v>2366</v>
      </c>
      <c r="I394" s="4">
        <v>0.706</v>
      </c>
      <c r="J394" s="4">
        <v>0.393</v>
      </c>
      <c r="K394" s="4">
        <v>0.63</v>
      </c>
      <c r="L394" s="4">
        <v>0.154</v>
      </c>
      <c r="M394" s="4">
        <v>0.026</v>
      </c>
      <c r="N394" s="4">
        <v>0.0</v>
      </c>
      <c r="O394" s="4">
        <v>0.123</v>
      </c>
      <c r="P394" s="4">
        <v>0.126</v>
      </c>
      <c r="Q394" s="4">
        <v>107.99</v>
      </c>
      <c r="R394" s="4">
        <v>4.0</v>
      </c>
      <c r="S394" s="4">
        <v>1.0</v>
      </c>
      <c r="T394" s="3" t="s">
        <v>103</v>
      </c>
      <c r="U394" s="3" t="s">
        <v>35</v>
      </c>
      <c r="V394" s="7" t="s">
        <v>58</v>
      </c>
    </row>
    <row r="395">
      <c r="A395" s="3" t="s">
        <v>2369</v>
      </c>
      <c r="B395" s="3" t="s">
        <v>2370</v>
      </c>
      <c r="C395" s="4">
        <v>2024.0</v>
      </c>
      <c r="D395" s="4">
        <v>6.0</v>
      </c>
      <c r="E395" s="4">
        <v>335958.0</v>
      </c>
      <c r="F395" s="3" t="s">
        <v>2372</v>
      </c>
      <c r="G395" s="3" t="s">
        <v>2373</v>
      </c>
      <c r="H395" s="3" t="s">
        <v>2370</v>
      </c>
      <c r="I395" s="4">
        <v>0.413</v>
      </c>
      <c r="J395" s="4">
        <v>0.633</v>
      </c>
      <c r="K395" s="4">
        <v>0.8</v>
      </c>
      <c r="L395" s="4">
        <v>0.149</v>
      </c>
      <c r="M395" s="4">
        <v>0.0</v>
      </c>
      <c r="N395" s="4">
        <v>0.137</v>
      </c>
      <c r="O395" s="4">
        <v>0.16</v>
      </c>
      <c r="P395" s="4">
        <v>0.273</v>
      </c>
      <c r="Q395" s="4">
        <v>110.01</v>
      </c>
      <c r="R395" s="4">
        <v>7.0</v>
      </c>
      <c r="S395" s="4">
        <v>1.0</v>
      </c>
      <c r="T395" s="3" t="s">
        <v>103</v>
      </c>
      <c r="U395" s="3" t="s">
        <v>35</v>
      </c>
      <c r="V395" s="7" t="s">
        <v>36</v>
      </c>
    </row>
    <row r="396">
      <c r="A396" s="3" t="s">
        <v>2381</v>
      </c>
      <c r="B396" s="3" t="s">
        <v>2382</v>
      </c>
      <c r="C396" s="4">
        <v>2024.0</v>
      </c>
      <c r="D396" s="4">
        <v>6.0</v>
      </c>
      <c r="E396" s="4">
        <v>163200.0</v>
      </c>
      <c r="F396" s="3" t="s">
        <v>199</v>
      </c>
      <c r="G396" s="3" t="s">
        <v>1675</v>
      </c>
      <c r="H396" s="3" t="s">
        <v>2384</v>
      </c>
      <c r="I396" s="4">
        <v>0.79</v>
      </c>
      <c r="J396" s="4">
        <v>0.523</v>
      </c>
      <c r="K396" s="4">
        <v>0.67</v>
      </c>
      <c r="L396" s="4">
        <v>0.097</v>
      </c>
      <c r="M396" s="4">
        <v>0.274</v>
      </c>
      <c r="N396" s="4">
        <v>0.0</v>
      </c>
      <c r="O396" s="4">
        <v>0.094</v>
      </c>
      <c r="P396" s="4">
        <v>0.215</v>
      </c>
      <c r="Q396" s="4">
        <v>102.03</v>
      </c>
      <c r="R396" s="4">
        <v>4.0</v>
      </c>
      <c r="S396" s="4">
        <v>1.0</v>
      </c>
      <c r="T396" s="3" t="s">
        <v>103</v>
      </c>
      <c r="U396" s="3" t="s">
        <v>35</v>
      </c>
      <c r="V396" s="7" t="s">
        <v>36</v>
      </c>
    </row>
    <row r="397">
      <c r="A397" s="3" t="s">
        <v>2386</v>
      </c>
      <c r="B397" s="3" t="s">
        <v>2388</v>
      </c>
      <c r="C397" s="4">
        <v>2024.0</v>
      </c>
      <c r="D397" s="4">
        <v>6.0</v>
      </c>
      <c r="E397" s="4">
        <v>232024.0</v>
      </c>
      <c r="F397" s="3" t="s">
        <v>213</v>
      </c>
      <c r="G397" s="3" t="s">
        <v>1675</v>
      </c>
      <c r="H397" s="3" t="s">
        <v>2389</v>
      </c>
      <c r="I397" s="4">
        <v>0.699</v>
      </c>
      <c r="J397" s="4">
        <v>0.413</v>
      </c>
      <c r="K397" s="4">
        <v>0.62</v>
      </c>
      <c r="L397" s="4">
        <v>0.043</v>
      </c>
      <c r="M397" s="4">
        <v>0.811</v>
      </c>
      <c r="N397" s="4">
        <v>0.001</v>
      </c>
      <c r="O397" s="4">
        <v>0.117</v>
      </c>
      <c r="P397" s="4">
        <v>0.359</v>
      </c>
      <c r="Q397" s="4">
        <v>107.97</v>
      </c>
      <c r="R397" s="4">
        <v>4.0</v>
      </c>
      <c r="S397" s="4">
        <v>0.0</v>
      </c>
      <c r="T397" s="3" t="s">
        <v>103</v>
      </c>
      <c r="U397" s="3" t="s">
        <v>35</v>
      </c>
      <c r="V397" s="7" t="s">
        <v>45</v>
      </c>
    </row>
    <row r="398">
      <c r="A398" s="3" t="s">
        <v>2392</v>
      </c>
      <c r="B398" s="3" t="s">
        <v>2393</v>
      </c>
      <c r="C398" s="4">
        <v>2015.0</v>
      </c>
      <c r="D398" s="4">
        <v>6.0</v>
      </c>
      <c r="E398" s="4">
        <v>292730.0</v>
      </c>
      <c r="F398" s="3" t="s">
        <v>1415</v>
      </c>
      <c r="G398" s="3" t="s">
        <v>2394</v>
      </c>
      <c r="H398" s="3" t="s">
        <v>2394</v>
      </c>
      <c r="I398" s="4">
        <v>0.55</v>
      </c>
      <c r="J398" s="4">
        <v>0.733</v>
      </c>
      <c r="K398" s="4">
        <v>0.8</v>
      </c>
      <c r="L398" s="4">
        <v>0.05</v>
      </c>
      <c r="M398" s="4">
        <v>0.036</v>
      </c>
      <c r="N398" s="4">
        <v>0.0</v>
      </c>
      <c r="O398" s="4">
        <v>0.405</v>
      </c>
      <c r="P398" s="4">
        <v>0.264</v>
      </c>
      <c r="Q398" s="4">
        <v>133.97</v>
      </c>
      <c r="R398" s="4">
        <v>4.0</v>
      </c>
      <c r="S398" s="4">
        <v>1.0</v>
      </c>
      <c r="T398" s="3" t="s">
        <v>103</v>
      </c>
      <c r="U398" s="3" t="s">
        <v>35</v>
      </c>
      <c r="V398" s="7" t="s">
        <v>36</v>
      </c>
    </row>
    <row r="399">
      <c r="A399" s="3" t="s">
        <v>2397</v>
      </c>
      <c r="B399" s="3" t="s">
        <v>2398</v>
      </c>
      <c r="C399" s="4">
        <v>2024.0</v>
      </c>
      <c r="D399" s="4">
        <v>6.0</v>
      </c>
      <c r="E399" s="4">
        <v>238509.0</v>
      </c>
      <c r="F399" s="3" t="s">
        <v>1437</v>
      </c>
      <c r="G399" s="3" t="s">
        <v>204</v>
      </c>
      <c r="H399" s="3" t="s">
        <v>205</v>
      </c>
      <c r="I399" s="4">
        <v>0.744</v>
      </c>
      <c r="J399" s="4">
        <v>0.39</v>
      </c>
      <c r="K399" s="4">
        <v>0.61</v>
      </c>
      <c r="L399" s="4">
        <v>0.091</v>
      </c>
      <c r="M399" s="4">
        <v>0.184</v>
      </c>
      <c r="N399" s="4">
        <v>0.915</v>
      </c>
      <c r="O399" s="4">
        <v>0.112</v>
      </c>
      <c r="P399" s="4">
        <v>0.243</v>
      </c>
      <c r="Q399" s="4">
        <v>120.73</v>
      </c>
      <c r="R399" s="4">
        <v>1.0</v>
      </c>
      <c r="S399" s="4">
        <v>1.0</v>
      </c>
      <c r="T399" s="3" t="s">
        <v>104</v>
      </c>
      <c r="U399" s="3" t="s">
        <v>35</v>
      </c>
      <c r="V399" s="7" t="s">
        <v>36</v>
      </c>
    </row>
    <row r="400">
      <c r="A400" s="3" t="s">
        <v>2402</v>
      </c>
      <c r="B400" s="3" t="s">
        <v>2403</v>
      </c>
      <c r="C400" s="4">
        <v>2024.0</v>
      </c>
      <c r="D400" s="4">
        <v>6.0</v>
      </c>
      <c r="E400" s="4">
        <v>222000.0</v>
      </c>
      <c r="F400" s="3" t="s">
        <v>194</v>
      </c>
      <c r="G400" s="3" t="s">
        <v>2405</v>
      </c>
      <c r="H400" s="3" t="s">
        <v>1187</v>
      </c>
      <c r="I400" s="4">
        <v>0.745</v>
      </c>
      <c r="J400" s="4">
        <v>0.338</v>
      </c>
      <c r="K400" s="4">
        <v>0.71</v>
      </c>
      <c r="L400" s="4">
        <v>0.031</v>
      </c>
      <c r="M400" s="4">
        <v>0.808</v>
      </c>
      <c r="N400" s="4">
        <v>0.0</v>
      </c>
      <c r="O400" s="4">
        <v>0.102</v>
      </c>
      <c r="P400" s="4">
        <v>0.403</v>
      </c>
      <c r="Q400" s="4">
        <v>120.06</v>
      </c>
      <c r="R400" s="4">
        <v>5.0</v>
      </c>
      <c r="S400" s="4">
        <v>1.0</v>
      </c>
      <c r="T400" s="3" t="s">
        <v>104</v>
      </c>
      <c r="U400" s="3" t="s">
        <v>68</v>
      </c>
      <c r="V400" s="7" t="s">
        <v>54</v>
      </c>
    </row>
    <row r="401">
      <c r="A401" s="3" t="s">
        <v>2407</v>
      </c>
      <c r="B401" s="3" t="s">
        <v>2410</v>
      </c>
      <c r="C401" s="4">
        <v>2021.0</v>
      </c>
      <c r="D401" s="4">
        <v>6.0</v>
      </c>
      <c r="E401" s="4">
        <v>127164.0</v>
      </c>
      <c r="F401" s="3" t="s">
        <v>347</v>
      </c>
      <c r="G401" s="3" t="s">
        <v>1565</v>
      </c>
      <c r="H401" s="3" t="s">
        <v>2412</v>
      </c>
      <c r="I401" s="4">
        <v>0.385</v>
      </c>
      <c r="J401" s="4">
        <v>0.103</v>
      </c>
      <c r="K401" s="4">
        <v>0.69</v>
      </c>
      <c r="L401" s="4">
        <v>0.031</v>
      </c>
      <c r="M401" s="4">
        <v>0.931</v>
      </c>
      <c r="N401" s="4">
        <v>0.0</v>
      </c>
      <c r="O401" s="4">
        <v>0.093</v>
      </c>
      <c r="P401" s="4">
        <v>0.374</v>
      </c>
      <c r="Q401" s="4">
        <v>81.95</v>
      </c>
      <c r="R401" s="4">
        <v>10.0</v>
      </c>
      <c r="S401" s="4">
        <v>1.0</v>
      </c>
      <c r="T401" s="3" t="s">
        <v>34</v>
      </c>
      <c r="U401" s="3" t="s">
        <v>68</v>
      </c>
      <c r="V401" s="7" t="s">
        <v>45</v>
      </c>
    </row>
    <row r="402">
      <c r="A402" s="3" t="s">
        <v>2414</v>
      </c>
      <c r="B402" s="3" t="s">
        <v>2415</v>
      </c>
      <c r="C402" s="4">
        <v>2019.0</v>
      </c>
      <c r="D402" s="4">
        <v>6.0</v>
      </c>
      <c r="E402" s="4">
        <v>347124.0</v>
      </c>
      <c r="F402" s="3" t="s">
        <v>194</v>
      </c>
      <c r="G402" s="3" t="s">
        <v>1585</v>
      </c>
      <c r="H402" s="3" t="s">
        <v>763</v>
      </c>
      <c r="I402" s="4">
        <v>0.43</v>
      </c>
      <c r="J402" s="4">
        <v>0.228</v>
      </c>
      <c r="K402" s="4">
        <v>0.73</v>
      </c>
      <c r="L402" s="4">
        <v>0.032</v>
      </c>
      <c r="M402" s="4">
        <v>0.926</v>
      </c>
      <c r="N402" s="4">
        <v>0.003</v>
      </c>
      <c r="O402" s="4">
        <v>0.098</v>
      </c>
      <c r="P402" s="4">
        <v>0.272</v>
      </c>
      <c r="Q402" s="4">
        <v>128.48</v>
      </c>
      <c r="R402" s="4">
        <v>7.0</v>
      </c>
      <c r="S402" s="4">
        <v>1.0</v>
      </c>
      <c r="T402" s="3" t="s">
        <v>34</v>
      </c>
      <c r="U402" s="3" t="s">
        <v>35</v>
      </c>
      <c r="V402" s="7" t="s">
        <v>36</v>
      </c>
    </row>
    <row r="403">
      <c r="A403" s="3" t="s">
        <v>2420</v>
      </c>
      <c r="B403" s="3" t="s">
        <v>2421</v>
      </c>
      <c r="C403" s="4">
        <v>2024.0</v>
      </c>
      <c r="D403" s="4">
        <v>6.0</v>
      </c>
      <c r="E403" s="4">
        <v>277185.0</v>
      </c>
      <c r="F403" s="3" t="s">
        <v>321</v>
      </c>
      <c r="G403" s="3" t="s">
        <v>2422</v>
      </c>
      <c r="H403" s="3" t="s">
        <v>2424</v>
      </c>
      <c r="I403" s="4">
        <v>0.328</v>
      </c>
      <c r="J403" s="4">
        <v>0.542</v>
      </c>
      <c r="K403" s="4">
        <v>0.79</v>
      </c>
      <c r="L403" s="4">
        <v>0.038</v>
      </c>
      <c r="M403" s="4">
        <v>0.83</v>
      </c>
      <c r="N403" s="4">
        <v>0.006</v>
      </c>
      <c r="O403" s="4">
        <v>0.11</v>
      </c>
      <c r="P403" s="4">
        <v>0.266</v>
      </c>
      <c r="Q403" s="4">
        <v>67.9</v>
      </c>
      <c r="R403" s="4">
        <v>7.0</v>
      </c>
      <c r="S403" s="4">
        <v>0.0</v>
      </c>
      <c r="T403" s="3" t="s">
        <v>34</v>
      </c>
      <c r="U403" s="3" t="s">
        <v>35</v>
      </c>
      <c r="V403" s="7" t="s">
        <v>36</v>
      </c>
    </row>
    <row r="404">
      <c r="A404" s="3" t="s">
        <v>2428</v>
      </c>
      <c r="B404" s="3" t="s">
        <v>2429</v>
      </c>
      <c r="C404" s="4">
        <v>2006.0</v>
      </c>
      <c r="D404" s="4">
        <v>6.0</v>
      </c>
      <c r="E404" s="4">
        <v>329305.0</v>
      </c>
      <c r="F404" s="3" t="s">
        <v>453</v>
      </c>
      <c r="G404" s="3" t="s">
        <v>2295</v>
      </c>
      <c r="H404" s="3" t="s">
        <v>2430</v>
      </c>
      <c r="I404" s="4">
        <v>0.558</v>
      </c>
      <c r="J404" s="4">
        <v>0.567</v>
      </c>
      <c r="K404" s="4">
        <v>0.73</v>
      </c>
      <c r="L404" s="4">
        <v>0.035</v>
      </c>
      <c r="M404" s="4">
        <v>0.563</v>
      </c>
      <c r="N404" s="4">
        <v>0.852</v>
      </c>
      <c r="O404" s="4">
        <v>0.139</v>
      </c>
      <c r="P404" s="4">
        <v>0.369</v>
      </c>
      <c r="Q404" s="4">
        <v>112.02</v>
      </c>
      <c r="R404" s="4">
        <v>2.0</v>
      </c>
      <c r="S404" s="4">
        <v>1.0</v>
      </c>
      <c r="T404" s="3" t="s">
        <v>34</v>
      </c>
      <c r="U404" s="3" t="s">
        <v>35</v>
      </c>
      <c r="V404" s="7" t="s">
        <v>45</v>
      </c>
    </row>
    <row r="405">
      <c r="A405" s="3" t="s">
        <v>2433</v>
      </c>
      <c r="B405" s="3" t="s">
        <v>2434</v>
      </c>
      <c r="C405" s="4">
        <v>2016.0</v>
      </c>
      <c r="D405" s="4">
        <v>6.0</v>
      </c>
      <c r="E405" s="4">
        <v>375902.0</v>
      </c>
      <c r="F405" s="3" t="s">
        <v>341</v>
      </c>
      <c r="G405" s="3" t="s">
        <v>2435</v>
      </c>
      <c r="H405" s="3" t="s">
        <v>2436</v>
      </c>
      <c r="I405" s="4">
        <v>0.579</v>
      </c>
      <c r="J405" s="4">
        <v>0.812</v>
      </c>
      <c r="K405" s="4">
        <v>0.76</v>
      </c>
      <c r="L405" s="4">
        <v>0.051</v>
      </c>
      <c r="M405" s="4">
        <v>0.01</v>
      </c>
      <c r="N405" s="4">
        <v>0.002</v>
      </c>
      <c r="O405" s="4">
        <v>0.395</v>
      </c>
      <c r="P405" s="4">
        <v>0.273</v>
      </c>
      <c r="Q405" s="4">
        <v>111.99</v>
      </c>
      <c r="R405" s="4">
        <v>0.0</v>
      </c>
      <c r="S405" s="4">
        <v>1.0</v>
      </c>
      <c r="T405" s="3" t="s">
        <v>34</v>
      </c>
      <c r="U405" s="3" t="s">
        <v>35</v>
      </c>
      <c r="V405" s="7" t="s">
        <v>36</v>
      </c>
    </row>
    <row r="406">
      <c r="A406" s="3" t="s">
        <v>2440</v>
      </c>
      <c r="B406" s="3" t="s">
        <v>2441</v>
      </c>
      <c r="C406" s="4">
        <v>2022.0</v>
      </c>
      <c r="D406" s="4">
        <v>6.0</v>
      </c>
      <c r="E406" s="4">
        <v>197045.0</v>
      </c>
      <c r="F406" s="3" t="s">
        <v>2443</v>
      </c>
      <c r="G406" s="3" t="s">
        <v>2444</v>
      </c>
      <c r="H406" s="3" t="s">
        <v>2441</v>
      </c>
      <c r="I406" s="4">
        <v>0.377</v>
      </c>
      <c r="J406" s="4">
        <v>0.188</v>
      </c>
      <c r="K406" s="4">
        <v>0.83</v>
      </c>
      <c r="L406" s="4">
        <v>0.03</v>
      </c>
      <c r="M406" s="4">
        <v>0.956</v>
      </c>
      <c r="N406" s="4">
        <v>0.0</v>
      </c>
      <c r="O406" s="4">
        <v>0.119</v>
      </c>
      <c r="P406" s="4">
        <v>0.342</v>
      </c>
      <c r="Q406" s="4">
        <v>84.2</v>
      </c>
      <c r="R406" s="4">
        <v>1.0</v>
      </c>
      <c r="S406" s="4">
        <v>1.0</v>
      </c>
      <c r="T406" s="3" t="s">
        <v>34</v>
      </c>
      <c r="U406" s="3" t="s">
        <v>35</v>
      </c>
      <c r="V406" s="7" t="s">
        <v>45</v>
      </c>
    </row>
    <row r="407">
      <c r="A407" s="3" t="s">
        <v>2446</v>
      </c>
      <c r="B407" s="3" t="s">
        <v>2448</v>
      </c>
      <c r="C407" s="4">
        <v>2021.0</v>
      </c>
      <c r="D407" s="4">
        <v>6.0</v>
      </c>
      <c r="E407" s="4">
        <v>245374.0</v>
      </c>
      <c r="F407" s="3" t="s">
        <v>413</v>
      </c>
      <c r="G407" s="3" t="s">
        <v>2449</v>
      </c>
      <c r="H407" s="3" t="s">
        <v>2451</v>
      </c>
      <c r="I407" s="4">
        <v>0.424</v>
      </c>
      <c r="J407" s="4">
        <v>0.504</v>
      </c>
      <c r="K407" s="4">
        <v>0.76</v>
      </c>
      <c r="L407" s="4">
        <v>0.031</v>
      </c>
      <c r="M407" s="4">
        <v>0.311</v>
      </c>
      <c r="N407" s="4">
        <v>0.742</v>
      </c>
      <c r="O407" s="4">
        <v>0.117</v>
      </c>
      <c r="P407" s="4">
        <v>0.173</v>
      </c>
      <c r="Q407" s="4">
        <v>167.88</v>
      </c>
      <c r="R407" s="4">
        <v>10.0</v>
      </c>
      <c r="S407" s="4">
        <v>0.0</v>
      </c>
      <c r="T407" s="3" t="s">
        <v>34</v>
      </c>
      <c r="U407" s="3" t="s">
        <v>35</v>
      </c>
      <c r="V407" s="7" t="s">
        <v>58</v>
      </c>
    </row>
    <row r="408">
      <c r="A408" s="3" t="s">
        <v>2453</v>
      </c>
      <c r="B408" s="3" t="s">
        <v>2454</v>
      </c>
      <c r="C408" s="4">
        <v>2021.0</v>
      </c>
      <c r="D408" s="4">
        <v>6.0</v>
      </c>
      <c r="E408" s="4">
        <v>249783.0</v>
      </c>
      <c r="F408" s="3" t="s">
        <v>26</v>
      </c>
      <c r="G408" s="3" t="s">
        <v>2457</v>
      </c>
      <c r="H408" s="3" t="s">
        <v>2454</v>
      </c>
      <c r="I408" s="4">
        <v>0.308</v>
      </c>
      <c r="J408" s="4">
        <v>0.538</v>
      </c>
      <c r="K408" s="4">
        <v>0.85</v>
      </c>
      <c r="L408" s="4">
        <v>0.04</v>
      </c>
      <c r="M408" s="4">
        <v>0.004</v>
      </c>
      <c r="N408" s="4">
        <v>0.0</v>
      </c>
      <c r="O408" s="4">
        <v>0.07</v>
      </c>
      <c r="P408" s="4">
        <v>0.287</v>
      </c>
      <c r="Q408" s="4">
        <v>129.75</v>
      </c>
      <c r="R408" s="4">
        <v>2.0</v>
      </c>
      <c r="S408" s="4">
        <v>1.0</v>
      </c>
      <c r="T408" s="3" t="s">
        <v>34</v>
      </c>
      <c r="U408" s="3" t="s">
        <v>35</v>
      </c>
      <c r="V408" s="7" t="s">
        <v>36</v>
      </c>
    </row>
    <row r="409">
      <c r="A409" s="3" t="s">
        <v>2460</v>
      </c>
      <c r="B409" s="3" t="s">
        <v>920</v>
      </c>
      <c r="C409" s="4">
        <v>2015.0</v>
      </c>
      <c r="D409" s="4">
        <v>7.0</v>
      </c>
      <c r="E409" s="4">
        <v>286106.0</v>
      </c>
      <c r="F409" s="3" t="s">
        <v>122</v>
      </c>
      <c r="G409" s="3" t="s">
        <v>123</v>
      </c>
      <c r="H409" s="3" t="s">
        <v>2462</v>
      </c>
      <c r="I409" s="4">
        <v>0.197</v>
      </c>
      <c r="J409" s="4">
        <v>0.719</v>
      </c>
      <c r="K409" s="4">
        <v>0.93</v>
      </c>
      <c r="L409" s="4">
        <v>0.039</v>
      </c>
      <c r="M409" s="4">
        <v>0.911</v>
      </c>
      <c r="N409" s="4">
        <v>0.0</v>
      </c>
      <c r="O409" s="4">
        <v>0.253</v>
      </c>
      <c r="P409" s="4">
        <v>0.417</v>
      </c>
      <c r="Q409" s="4">
        <v>84.7</v>
      </c>
      <c r="R409" s="4">
        <v>1.0</v>
      </c>
      <c r="S409" s="4">
        <v>0.0</v>
      </c>
      <c r="T409" s="3" t="s">
        <v>104</v>
      </c>
      <c r="U409" s="3" t="s">
        <v>94</v>
      </c>
      <c r="V409" s="7" t="s">
        <v>54</v>
      </c>
    </row>
    <row r="410">
      <c r="A410" s="3" t="s">
        <v>2466</v>
      </c>
      <c r="B410" s="3" t="s">
        <v>2467</v>
      </c>
      <c r="C410" s="4">
        <v>2005.0</v>
      </c>
      <c r="D410" s="4">
        <v>7.0</v>
      </c>
      <c r="E410" s="4">
        <v>264173.0</v>
      </c>
      <c r="F410" s="3" t="s">
        <v>1639</v>
      </c>
      <c r="G410" s="3" t="s">
        <v>2468</v>
      </c>
      <c r="H410" s="3" t="s">
        <v>2469</v>
      </c>
      <c r="I410" s="4">
        <v>0.273</v>
      </c>
      <c r="J410" s="4">
        <v>0.111</v>
      </c>
      <c r="K410" s="4">
        <v>0.53</v>
      </c>
      <c r="L410" s="4">
        <v>0.045</v>
      </c>
      <c r="M410" s="4">
        <v>0.992</v>
      </c>
      <c r="N410" s="4">
        <v>0.818</v>
      </c>
      <c r="O410" s="4">
        <v>0.131</v>
      </c>
      <c r="P410" s="4">
        <v>0.15</v>
      </c>
      <c r="Q410" s="4">
        <v>140.02</v>
      </c>
      <c r="R410" s="4">
        <v>9.0</v>
      </c>
      <c r="S410" s="4">
        <v>0.0</v>
      </c>
      <c r="T410" s="3" t="s">
        <v>103</v>
      </c>
      <c r="U410" s="3" t="s">
        <v>68</v>
      </c>
      <c r="V410" s="7" t="s">
        <v>58</v>
      </c>
    </row>
    <row r="411">
      <c r="A411" s="3" t="s">
        <v>2474</v>
      </c>
      <c r="B411" s="3" t="s">
        <v>2475</v>
      </c>
      <c r="C411" s="4">
        <v>2020.0</v>
      </c>
      <c r="D411" s="4">
        <v>7.0</v>
      </c>
      <c r="E411" s="4">
        <v>256002.0</v>
      </c>
      <c r="F411" s="3" t="s">
        <v>26</v>
      </c>
      <c r="G411" s="3" t="s">
        <v>952</v>
      </c>
      <c r="H411" s="3" t="s">
        <v>2477</v>
      </c>
      <c r="I411" s="4">
        <v>0.444</v>
      </c>
      <c r="J411" s="4">
        <v>0.415</v>
      </c>
      <c r="K411" s="4">
        <v>0.78</v>
      </c>
      <c r="L411" s="4">
        <v>0.12</v>
      </c>
      <c r="M411" s="4">
        <v>0.903</v>
      </c>
      <c r="N411" s="4">
        <v>0.0</v>
      </c>
      <c r="O411" s="4">
        <v>0.16</v>
      </c>
      <c r="P411" s="4">
        <v>0.496</v>
      </c>
      <c r="Q411" s="4">
        <v>82.03</v>
      </c>
      <c r="R411" s="4">
        <v>9.0</v>
      </c>
      <c r="S411" s="4">
        <v>1.0</v>
      </c>
      <c r="T411" s="3" t="s">
        <v>34</v>
      </c>
      <c r="U411" s="3" t="s">
        <v>68</v>
      </c>
      <c r="V411" s="7" t="s">
        <v>54</v>
      </c>
    </row>
    <row r="412">
      <c r="A412" s="3" t="s">
        <v>2480</v>
      </c>
      <c r="B412" s="3" t="s">
        <v>2481</v>
      </c>
      <c r="C412" s="4">
        <v>2021.0</v>
      </c>
      <c r="D412" s="4">
        <v>7.0</v>
      </c>
      <c r="E412" s="4">
        <v>329142.0</v>
      </c>
      <c r="F412" s="3" t="s">
        <v>2343</v>
      </c>
      <c r="G412" s="3" t="s">
        <v>2344</v>
      </c>
      <c r="H412" s="3" t="s">
        <v>2345</v>
      </c>
      <c r="I412" s="4">
        <v>0.444</v>
      </c>
      <c r="J412" s="4">
        <v>0.135</v>
      </c>
      <c r="K412" s="4">
        <v>0.53</v>
      </c>
      <c r="L412" s="4">
        <v>0.037</v>
      </c>
      <c r="M412" s="4">
        <v>0.898</v>
      </c>
      <c r="N412" s="4">
        <v>0.946</v>
      </c>
      <c r="O412" s="4">
        <v>0.097</v>
      </c>
      <c r="P412" s="4">
        <v>0.041</v>
      </c>
      <c r="Q412" s="4">
        <v>139.95</v>
      </c>
      <c r="R412" s="4">
        <v>6.0</v>
      </c>
      <c r="S412" s="4">
        <v>1.0</v>
      </c>
      <c r="T412" s="3" t="s">
        <v>103</v>
      </c>
      <c r="U412" s="3" t="s">
        <v>68</v>
      </c>
      <c r="V412" s="7" t="s">
        <v>75</v>
      </c>
    </row>
    <row r="413">
      <c r="A413" s="3" t="s">
        <v>2485</v>
      </c>
      <c r="B413" s="3" t="s">
        <v>2486</v>
      </c>
      <c r="C413" s="4">
        <v>2014.0</v>
      </c>
      <c r="D413" s="4">
        <v>7.0</v>
      </c>
      <c r="E413" s="4">
        <v>2054800.0</v>
      </c>
      <c r="F413" s="3" t="s">
        <v>2489</v>
      </c>
      <c r="G413" s="3" t="s">
        <v>2490</v>
      </c>
      <c r="H413" s="3" t="s">
        <v>2492</v>
      </c>
      <c r="I413" s="4">
        <v>0.479</v>
      </c>
      <c r="J413" s="4">
        <v>0.374</v>
      </c>
      <c r="K413" s="4">
        <v>0.76</v>
      </c>
      <c r="L413" s="4">
        <v>0.044</v>
      </c>
      <c r="M413" s="4">
        <v>0.809</v>
      </c>
      <c r="N413" s="4">
        <v>0.0</v>
      </c>
      <c r="O413" s="4">
        <v>0.982</v>
      </c>
      <c r="P413" s="4">
        <v>0.416</v>
      </c>
      <c r="Q413" s="4">
        <v>98.41</v>
      </c>
      <c r="R413" s="4">
        <v>6.0</v>
      </c>
      <c r="S413" s="4">
        <v>0.0</v>
      </c>
      <c r="T413" s="3" t="s">
        <v>103</v>
      </c>
      <c r="U413" s="3" t="s">
        <v>68</v>
      </c>
      <c r="V413" s="7" t="s">
        <v>54</v>
      </c>
    </row>
    <row r="414">
      <c r="A414" s="3" t="s">
        <v>2493</v>
      </c>
      <c r="B414" s="3" t="s">
        <v>2494</v>
      </c>
      <c r="C414" s="4">
        <v>2022.0</v>
      </c>
      <c r="D414" s="4">
        <v>7.0</v>
      </c>
      <c r="E414" s="4">
        <v>168532.0</v>
      </c>
      <c r="F414" s="3" t="s">
        <v>2153</v>
      </c>
      <c r="G414" s="3" t="s">
        <v>2154</v>
      </c>
      <c r="H414" s="3" t="s">
        <v>2494</v>
      </c>
      <c r="I414" s="4">
        <v>0.625</v>
      </c>
      <c r="J414" s="4">
        <v>0.537</v>
      </c>
      <c r="K414" s="4">
        <v>0.78</v>
      </c>
      <c r="L414" s="4">
        <v>0.252</v>
      </c>
      <c r="M414" s="4">
        <v>0.05</v>
      </c>
      <c r="N414" s="4">
        <v>0.0</v>
      </c>
      <c r="O414" s="4">
        <v>0.212</v>
      </c>
      <c r="P414" s="4">
        <v>0.11</v>
      </c>
      <c r="Q414" s="4">
        <v>134.23</v>
      </c>
      <c r="R414" s="4">
        <v>5.0</v>
      </c>
      <c r="S414" s="4">
        <v>0.0</v>
      </c>
      <c r="T414" s="3" t="s">
        <v>103</v>
      </c>
      <c r="U414" s="3" t="s">
        <v>68</v>
      </c>
      <c r="V414" s="7" t="s">
        <v>58</v>
      </c>
    </row>
    <row r="415">
      <c r="A415" s="3" t="s">
        <v>2500</v>
      </c>
      <c r="B415" s="3" t="s">
        <v>2501</v>
      </c>
      <c r="C415" s="4">
        <v>2013.0</v>
      </c>
      <c r="D415" s="4">
        <v>7.0</v>
      </c>
      <c r="E415" s="4">
        <v>160000.0</v>
      </c>
      <c r="F415" s="3" t="s">
        <v>2503</v>
      </c>
      <c r="G415" s="3" t="s">
        <v>1509</v>
      </c>
      <c r="H415" s="3" t="s">
        <v>2501</v>
      </c>
      <c r="I415" s="4">
        <v>0.597</v>
      </c>
      <c r="J415" s="4">
        <v>0.336</v>
      </c>
      <c r="K415" s="4">
        <v>0.8</v>
      </c>
      <c r="L415" s="4">
        <v>0.03</v>
      </c>
      <c r="M415" s="4">
        <v>0.786</v>
      </c>
      <c r="N415" s="4">
        <v>0.0</v>
      </c>
      <c r="O415" s="4">
        <v>0.155</v>
      </c>
      <c r="P415" s="4">
        <v>0.226</v>
      </c>
      <c r="Q415" s="4">
        <v>90.15</v>
      </c>
      <c r="R415" s="4">
        <v>10.0</v>
      </c>
      <c r="S415" s="4">
        <v>0.0</v>
      </c>
      <c r="T415" s="3" t="s">
        <v>104</v>
      </c>
      <c r="U415" s="3" t="s">
        <v>94</v>
      </c>
      <c r="V415" s="7" t="s">
        <v>36</v>
      </c>
    </row>
    <row r="416">
      <c r="A416" s="3" t="s">
        <v>2509</v>
      </c>
      <c r="B416" s="3" t="s">
        <v>2510</v>
      </c>
      <c r="C416" s="4">
        <v>2024.0</v>
      </c>
      <c r="D416" s="4">
        <v>7.0</v>
      </c>
      <c r="E416" s="4">
        <v>107317.0</v>
      </c>
      <c r="F416" s="3" t="s">
        <v>1415</v>
      </c>
      <c r="G416" s="3" t="s">
        <v>1955</v>
      </c>
      <c r="H416" s="3" t="s">
        <v>2511</v>
      </c>
      <c r="I416" s="4">
        <v>0.336</v>
      </c>
      <c r="J416" s="4">
        <v>0.25</v>
      </c>
      <c r="K416" s="4">
        <v>0.49</v>
      </c>
      <c r="L416" s="4">
        <v>0.036</v>
      </c>
      <c r="M416" s="4">
        <v>0.975</v>
      </c>
      <c r="N416" s="4">
        <v>0.918</v>
      </c>
      <c r="O416" s="4">
        <v>0.1</v>
      </c>
      <c r="P416" s="4">
        <v>0.262</v>
      </c>
      <c r="Q416" s="4">
        <v>161.92</v>
      </c>
      <c r="R416" s="4">
        <v>2.0</v>
      </c>
      <c r="S416" s="4">
        <v>1.0</v>
      </c>
      <c r="T416" s="3" t="s">
        <v>103</v>
      </c>
      <c r="U416" s="3" t="s">
        <v>35</v>
      </c>
      <c r="V416" s="7" t="s">
        <v>36</v>
      </c>
    </row>
    <row r="417">
      <c r="A417" s="3" t="s">
        <v>2517</v>
      </c>
      <c r="B417" s="3" t="s">
        <v>2518</v>
      </c>
      <c r="C417" s="4">
        <v>2024.0</v>
      </c>
      <c r="D417" s="4">
        <v>7.0</v>
      </c>
      <c r="E417" s="4">
        <v>168387.0</v>
      </c>
      <c r="F417" s="3" t="s">
        <v>1697</v>
      </c>
      <c r="G417" s="3" t="s">
        <v>1960</v>
      </c>
      <c r="H417" s="3" t="s">
        <v>2357</v>
      </c>
      <c r="I417" s="4">
        <v>0.434</v>
      </c>
      <c r="J417" s="4">
        <v>0.257</v>
      </c>
      <c r="K417" s="4">
        <v>0.55</v>
      </c>
      <c r="L417" s="4">
        <v>0.032</v>
      </c>
      <c r="M417" s="4">
        <v>0.985</v>
      </c>
      <c r="N417" s="4">
        <v>0.938</v>
      </c>
      <c r="O417" s="4">
        <v>0.122</v>
      </c>
      <c r="P417" s="4">
        <v>0.301</v>
      </c>
      <c r="Q417" s="4">
        <v>164.03</v>
      </c>
      <c r="R417" s="4">
        <v>0.0</v>
      </c>
      <c r="S417" s="4">
        <v>1.0</v>
      </c>
      <c r="T417" s="3" t="s">
        <v>103</v>
      </c>
      <c r="U417" s="3" t="s">
        <v>35</v>
      </c>
      <c r="V417" s="7" t="s">
        <v>45</v>
      </c>
    </row>
    <row r="418">
      <c r="A418" s="3" t="s">
        <v>2522</v>
      </c>
      <c r="B418" s="3" t="s">
        <v>2524</v>
      </c>
      <c r="C418" s="4">
        <v>2024.0</v>
      </c>
      <c r="D418" s="4">
        <v>7.0</v>
      </c>
      <c r="E418" s="4">
        <v>178760.0</v>
      </c>
      <c r="F418" s="3" t="s">
        <v>213</v>
      </c>
      <c r="G418" s="3" t="s">
        <v>1675</v>
      </c>
      <c r="H418" s="3" t="s">
        <v>2384</v>
      </c>
      <c r="I418" s="4">
        <v>0.832</v>
      </c>
      <c r="J418" s="4">
        <v>0.426</v>
      </c>
      <c r="K418" s="4">
        <v>0.67</v>
      </c>
      <c r="L418" s="4">
        <v>0.135</v>
      </c>
      <c r="M418" s="4">
        <v>0.333</v>
      </c>
      <c r="N418" s="4">
        <v>0.0</v>
      </c>
      <c r="O418" s="4">
        <v>0.104</v>
      </c>
      <c r="P418" s="4">
        <v>0.403</v>
      </c>
      <c r="Q418" s="4">
        <v>104.96</v>
      </c>
      <c r="R418" s="4">
        <v>9.0</v>
      </c>
      <c r="S418" s="4">
        <v>1.0</v>
      </c>
      <c r="T418" s="3" t="s">
        <v>103</v>
      </c>
      <c r="U418" s="3" t="s">
        <v>68</v>
      </c>
      <c r="V418" s="7" t="s">
        <v>54</v>
      </c>
    </row>
    <row r="419">
      <c r="A419" s="3" t="s">
        <v>2529</v>
      </c>
      <c r="B419" s="3" t="s">
        <v>2530</v>
      </c>
      <c r="C419" s="4">
        <v>2024.0</v>
      </c>
      <c r="D419" s="4">
        <v>7.0</v>
      </c>
      <c r="E419" s="4">
        <v>143344.0</v>
      </c>
      <c r="F419" s="3" t="s">
        <v>213</v>
      </c>
      <c r="G419" s="3" t="s">
        <v>2533</v>
      </c>
      <c r="H419" s="3" t="s">
        <v>2534</v>
      </c>
      <c r="I419" s="4">
        <v>0.728</v>
      </c>
      <c r="J419" s="4">
        <v>0.287</v>
      </c>
      <c r="K419" s="4">
        <v>0.66</v>
      </c>
      <c r="L419" s="4">
        <v>0.048</v>
      </c>
      <c r="M419" s="4">
        <v>0.858</v>
      </c>
      <c r="N419" s="4">
        <v>0.149</v>
      </c>
      <c r="O419" s="4">
        <v>0.133</v>
      </c>
      <c r="P419" s="4">
        <v>0.14</v>
      </c>
      <c r="Q419" s="4">
        <v>80.98</v>
      </c>
      <c r="R419" s="4">
        <v>2.0</v>
      </c>
      <c r="S419" s="4">
        <v>1.0</v>
      </c>
      <c r="T419" s="3" t="s">
        <v>103</v>
      </c>
      <c r="U419" s="3" t="s">
        <v>35</v>
      </c>
      <c r="V419" s="7" t="s">
        <v>58</v>
      </c>
    </row>
    <row r="420">
      <c r="A420" s="3" t="s">
        <v>2535</v>
      </c>
      <c r="B420" s="3" t="s">
        <v>2536</v>
      </c>
      <c r="C420" s="4">
        <v>2024.0</v>
      </c>
      <c r="D420" s="4">
        <v>7.0</v>
      </c>
      <c r="E420" s="4">
        <v>156240.0</v>
      </c>
      <c r="F420" s="3" t="s">
        <v>316</v>
      </c>
      <c r="G420" s="3" t="s">
        <v>1675</v>
      </c>
      <c r="H420" s="3" t="s">
        <v>2366</v>
      </c>
      <c r="I420" s="4">
        <v>0.892</v>
      </c>
      <c r="J420" s="4">
        <v>0.435</v>
      </c>
      <c r="K420" s="4">
        <v>0.67</v>
      </c>
      <c r="L420" s="4">
        <v>0.083</v>
      </c>
      <c r="M420" s="4">
        <v>0.213</v>
      </c>
      <c r="N420" s="4">
        <v>0.0</v>
      </c>
      <c r="O420" s="4">
        <v>0.144</v>
      </c>
      <c r="P420" s="4">
        <v>0.479</v>
      </c>
      <c r="Q420" s="4">
        <v>99.96</v>
      </c>
      <c r="R420" s="4">
        <v>0.0</v>
      </c>
      <c r="S420" s="4">
        <v>1.0</v>
      </c>
      <c r="T420" s="3" t="s">
        <v>103</v>
      </c>
      <c r="U420" s="3" t="s">
        <v>35</v>
      </c>
      <c r="V420" s="7" t="s">
        <v>54</v>
      </c>
    </row>
    <row r="421">
      <c r="A421" s="3" t="s">
        <v>2542</v>
      </c>
      <c r="B421" s="3" t="s">
        <v>2543</v>
      </c>
      <c r="C421" s="4">
        <v>2024.0</v>
      </c>
      <c r="D421" s="4">
        <v>7.0</v>
      </c>
      <c r="E421" s="4">
        <v>221467.0</v>
      </c>
      <c r="F421" s="3" t="s">
        <v>316</v>
      </c>
      <c r="G421" s="3" t="s">
        <v>1675</v>
      </c>
      <c r="H421" s="3" t="s">
        <v>2389</v>
      </c>
      <c r="I421" s="4">
        <v>0.76</v>
      </c>
      <c r="J421" s="4">
        <v>0.265</v>
      </c>
      <c r="K421" s="4">
        <v>0.67</v>
      </c>
      <c r="L421" s="4">
        <v>0.046</v>
      </c>
      <c r="M421" s="4">
        <v>0.641</v>
      </c>
      <c r="N421" s="4">
        <v>0.0</v>
      </c>
      <c r="O421" s="4">
        <v>0.118</v>
      </c>
      <c r="P421" s="4">
        <v>0.487</v>
      </c>
      <c r="Q421" s="4">
        <v>116.0</v>
      </c>
      <c r="R421" s="4">
        <v>11.0</v>
      </c>
      <c r="S421" s="4">
        <v>0.0</v>
      </c>
      <c r="T421" s="3" t="s">
        <v>103</v>
      </c>
      <c r="U421" s="3" t="s">
        <v>35</v>
      </c>
      <c r="V421" s="7" t="s">
        <v>54</v>
      </c>
    </row>
    <row r="422">
      <c r="A422" s="3" t="s">
        <v>2549</v>
      </c>
      <c r="B422" s="3" t="s">
        <v>2550</v>
      </c>
      <c r="C422" s="4">
        <v>2024.0</v>
      </c>
      <c r="D422" s="4">
        <v>7.0</v>
      </c>
      <c r="E422" s="4">
        <v>185720.0</v>
      </c>
      <c r="F422" s="3" t="s">
        <v>199</v>
      </c>
      <c r="G422" s="3" t="s">
        <v>1675</v>
      </c>
      <c r="H422" s="3" t="s">
        <v>2366</v>
      </c>
      <c r="I422" s="4">
        <v>0.793</v>
      </c>
      <c r="J422" s="4">
        <v>0.485</v>
      </c>
      <c r="K422" s="4">
        <v>0.66</v>
      </c>
      <c r="L422" s="4">
        <v>0.057</v>
      </c>
      <c r="M422" s="4">
        <v>0.274</v>
      </c>
      <c r="N422" s="4">
        <v>0.0</v>
      </c>
      <c r="O422" s="4">
        <v>0.13</v>
      </c>
      <c r="P422" s="4">
        <v>0.488</v>
      </c>
      <c r="Q422" s="4">
        <v>102.02</v>
      </c>
      <c r="R422" s="4">
        <v>11.0</v>
      </c>
      <c r="S422" s="4">
        <v>0.0</v>
      </c>
      <c r="T422" s="3" t="s">
        <v>103</v>
      </c>
      <c r="U422" s="3" t="s">
        <v>35</v>
      </c>
      <c r="V422" s="7" t="s">
        <v>54</v>
      </c>
    </row>
    <row r="423">
      <c r="A423" s="3" t="s">
        <v>2556</v>
      </c>
      <c r="B423" s="3" t="s">
        <v>2557</v>
      </c>
      <c r="C423" s="4">
        <v>2018.0</v>
      </c>
      <c r="D423" s="4">
        <v>7.0</v>
      </c>
      <c r="E423" s="4">
        <v>252500.0</v>
      </c>
      <c r="F423" s="3" t="s">
        <v>926</v>
      </c>
      <c r="G423" s="3" t="s">
        <v>2558</v>
      </c>
      <c r="H423" s="3" t="s">
        <v>2559</v>
      </c>
      <c r="I423" s="4">
        <v>0.408</v>
      </c>
      <c r="J423" s="4">
        <v>0.438</v>
      </c>
      <c r="K423" s="4">
        <v>0.88</v>
      </c>
      <c r="L423" s="4">
        <v>0.03</v>
      </c>
      <c r="M423" s="4">
        <v>0.799</v>
      </c>
      <c r="N423" s="4">
        <v>0.0</v>
      </c>
      <c r="O423" s="4">
        <v>0.172</v>
      </c>
      <c r="P423" s="4">
        <v>0.213</v>
      </c>
      <c r="Q423" s="4">
        <v>117.09</v>
      </c>
      <c r="R423" s="4">
        <v>1.0</v>
      </c>
      <c r="S423" s="4">
        <v>1.0</v>
      </c>
      <c r="T423" s="3" t="s">
        <v>103</v>
      </c>
      <c r="U423" s="3" t="s">
        <v>35</v>
      </c>
      <c r="V423" s="7" t="s">
        <v>36</v>
      </c>
    </row>
    <row r="424">
      <c r="A424" s="3" t="s">
        <v>2562</v>
      </c>
      <c r="B424" s="3" t="s">
        <v>2563</v>
      </c>
      <c r="C424" s="4">
        <v>2020.0</v>
      </c>
      <c r="D424" s="4">
        <v>7.0</v>
      </c>
      <c r="E424" s="4">
        <v>76624.0</v>
      </c>
      <c r="F424" s="3" t="s">
        <v>2565</v>
      </c>
      <c r="G424" s="3" t="s">
        <v>2566</v>
      </c>
      <c r="H424" s="3" t="s">
        <v>2567</v>
      </c>
      <c r="I424" s="4">
        <v>0.632</v>
      </c>
      <c r="J424" s="4">
        <v>0.182</v>
      </c>
      <c r="K424" s="4">
        <v>0.58</v>
      </c>
      <c r="L424" s="4">
        <v>0.078</v>
      </c>
      <c r="M424" s="4">
        <v>0.996</v>
      </c>
      <c r="N424" s="4">
        <v>0.898</v>
      </c>
      <c r="O424" s="4">
        <v>0.263</v>
      </c>
      <c r="P424" s="4">
        <v>0.195</v>
      </c>
      <c r="Q424" s="4">
        <v>117.63</v>
      </c>
      <c r="R424" s="4">
        <v>0.0</v>
      </c>
      <c r="S424" s="4">
        <v>1.0</v>
      </c>
      <c r="T424" s="3" t="s">
        <v>103</v>
      </c>
      <c r="U424" s="3" t="s">
        <v>35</v>
      </c>
      <c r="V424" s="7" t="s">
        <v>58</v>
      </c>
    </row>
    <row r="425">
      <c r="A425" s="3" t="s">
        <v>2568</v>
      </c>
      <c r="B425" s="3" t="s">
        <v>2570</v>
      </c>
      <c r="C425" s="4">
        <v>2020.0</v>
      </c>
      <c r="D425" s="4">
        <v>7.0</v>
      </c>
      <c r="E425" s="4">
        <v>132162.0</v>
      </c>
      <c r="F425" s="3" t="s">
        <v>2229</v>
      </c>
      <c r="G425" s="3" t="s">
        <v>2230</v>
      </c>
      <c r="H425" s="3" t="s">
        <v>1046</v>
      </c>
      <c r="I425" s="4">
        <v>0.712</v>
      </c>
      <c r="J425" s="4">
        <v>0.027</v>
      </c>
      <c r="K425" s="4">
        <v>0.46</v>
      </c>
      <c r="L425" s="4">
        <v>0.05</v>
      </c>
      <c r="M425" s="4">
        <v>0.994</v>
      </c>
      <c r="N425" s="4">
        <v>0.868</v>
      </c>
      <c r="O425" s="4">
        <v>0.141</v>
      </c>
      <c r="P425" s="4">
        <v>0.27</v>
      </c>
      <c r="Q425" s="4">
        <v>73.99</v>
      </c>
      <c r="R425" s="4">
        <v>6.0</v>
      </c>
      <c r="S425" s="4">
        <v>1.0</v>
      </c>
      <c r="T425" s="3" t="s">
        <v>103</v>
      </c>
      <c r="U425" s="3" t="s">
        <v>35</v>
      </c>
      <c r="V425" s="7" t="s">
        <v>36</v>
      </c>
    </row>
    <row r="426">
      <c r="A426" s="3" t="s">
        <v>2573</v>
      </c>
      <c r="B426" s="3" t="s">
        <v>2575</v>
      </c>
      <c r="C426" s="4">
        <v>2023.0</v>
      </c>
      <c r="D426" s="4">
        <v>7.0</v>
      </c>
      <c r="E426" s="4">
        <v>241348.0</v>
      </c>
      <c r="F426" s="3" t="s">
        <v>316</v>
      </c>
      <c r="G426" s="3" t="s">
        <v>2577</v>
      </c>
      <c r="H426" s="3" t="s">
        <v>2578</v>
      </c>
      <c r="I426" s="4">
        <v>0.45</v>
      </c>
      <c r="J426" s="4">
        <v>0.469</v>
      </c>
      <c r="K426" s="4">
        <v>0.88</v>
      </c>
      <c r="L426" s="4">
        <v>0.029</v>
      </c>
      <c r="M426" s="4">
        <v>0.107</v>
      </c>
      <c r="N426" s="4">
        <v>0.0</v>
      </c>
      <c r="O426" s="4">
        <v>0.142</v>
      </c>
      <c r="P426" s="4">
        <v>0.168</v>
      </c>
      <c r="Q426" s="4">
        <v>130.46</v>
      </c>
      <c r="R426" s="4">
        <v>2.0</v>
      </c>
      <c r="S426" s="4">
        <v>1.0</v>
      </c>
      <c r="T426" s="3" t="s">
        <v>103</v>
      </c>
      <c r="U426" s="3" t="s">
        <v>35</v>
      </c>
      <c r="V426" s="7" t="s">
        <v>58</v>
      </c>
    </row>
    <row r="427">
      <c r="A427" s="3" t="s">
        <v>2582</v>
      </c>
      <c r="B427" s="3" t="s">
        <v>2583</v>
      </c>
      <c r="C427" s="4">
        <v>2022.0</v>
      </c>
      <c r="D427" s="4">
        <v>7.0</v>
      </c>
      <c r="E427" s="4">
        <v>202814.0</v>
      </c>
      <c r="F427" s="3" t="s">
        <v>2587</v>
      </c>
      <c r="G427" s="3" t="s">
        <v>2588</v>
      </c>
      <c r="H427" s="3" t="s">
        <v>2589</v>
      </c>
      <c r="I427" s="4">
        <v>0.398</v>
      </c>
      <c r="J427" s="4">
        <v>0.163</v>
      </c>
      <c r="K427" s="4">
        <v>0.6</v>
      </c>
      <c r="L427" s="4">
        <v>0.105</v>
      </c>
      <c r="M427" s="4">
        <v>0.111</v>
      </c>
      <c r="N427" s="4">
        <v>0.02</v>
      </c>
      <c r="O427" s="4">
        <v>0.2</v>
      </c>
      <c r="P427" s="4">
        <v>0.267</v>
      </c>
      <c r="Q427" s="4">
        <v>86.66</v>
      </c>
      <c r="R427" s="4">
        <v>11.0</v>
      </c>
      <c r="S427" s="4">
        <v>1.0</v>
      </c>
      <c r="T427" s="3" t="s">
        <v>103</v>
      </c>
      <c r="U427" s="3" t="s">
        <v>68</v>
      </c>
      <c r="V427" s="7" t="s">
        <v>36</v>
      </c>
    </row>
    <row r="428">
      <c r="A428" s="3" t="s">
        <v>2592</v>
      </c>
      <c r="B428" s="3" t="s">
        <v>2593</v>
      </c>
      <c r="C428" s="4">
        <v>2011.0</v>
      </c>
      <c r="D428" s="4">
        <v>7.0</v>
      </c>
      <c r="E428" s="4">
        <v>170149.0</v>
      </c>
      <c r="F428" s="3" t="s">
        <v>2597</v>
      </c>
      <c r="G428" s="3" t="s">
        <v>2598</v>
      </c>
      <c r="H428" s="3" t="s">
        <v>2593</v>
      </c>
      <c r="I428" s="4">
        <v>0.513</v>
      </c>
      <c r="J428" s="4">
        <v>0.108</v>
      </c>
      <c r="K428" s="4">
        <v>0.57</v>
      </c>
      <c r="L428" s="4">
        <v>0.031</v>
      </c>
      <c r="M428" s="4">
        <v>0.926</v>
      </c>
      <c r="N428" s="4">
        <v>0.0</v>
      </c>
      <c r="O428" s="4">
        <v>0.133</v>
      </c>
      <c r="P428" s="4">
        <v>0.114</v>
      </c>
      <c r="Q428" s="4">
        <v>82.94</v>
      </c>
      <c r="R428" s="4">
        <v>5.0</v>
      </c>
      <c r="S428" s="4">
        <v>1.0</v>
      </c>
      <c r="T428" s="3" t="s">
        <v>104</v>
      </c>
      <c r="U428" s="3" t="s">
        <v>35</v>
      </c>
      <c r="V428" s="7" t="s">
        <v>58</v>
      </c>
    </row>
    <row r="429">
      <c r="A429" s="3" t="s">
        <v>2599</v>
      </c>
      <c r="B429" s="3" t="s">
        <v>2600</v>
      </c>
      <c r="C429" s="4">
        <v>2024.0</v>
      </c>
      <c r="D429" s="4">
        <v>7.0</v>
      </c>
      <c r="E429" s="4">
        <v>162999.0</v>
      </c>
      <c r="F429" s="3" t="s">
        <v>335</v>
      </c>
      <c r="G429" s="3" t="s">
        <v>2603</v>
      </c>
      <c r="H429" s="3" t="s">
        <v>2600</v>
      </c>
      <c r="I429" s="4">
        <v>0.585</v>
      </c>
      <c r="J429" s="4">
        <v>0.282</v>
      </c>
      <c r="K429" s="4">
        <v>0.63</v>
      </c>
      <c r="L429" s="4">
        <v>0.046</v>
      </c>
      <c r="M429" s="4">
        <v>0.863</v>
      </c>
      <c r="N429" s="4">
        <v>0.0</v>
      </c>
      <c r="O429" s="4">
        <v>0.097</v>
      </c>
      <c r="P429" s="4">
        <v>0.289</v>
      </c>
      <c r="Q429" s="4">
        <v>81.01</v>
      </c>
      <c r="R429" s="4">
        <v>3.0</v>
      </c>
      <c r="S429" s="4">
        <v>1.0</v>
      </c>
      <c r="T429" s="3" t="s">
        <v>104</v>
      </c>
      <c r="U429" s="3" t="s">
        <v>68</v>
      </c>
      <c r="V429" s="7" t="s">
        <v>36</v>
      </c>
    </row>
    <row r="430">
      <c r="A430" s="3" t="s">
        <v>2605</v>
      </c>
      <c r="B430" s="3" t="s">
        <v>2606</v>
      </c>
      <c r="C430" s="4">
        <v>2020.0</v>
      </c>
      <c r="D430" s="4">
        <v>7.0</v>
      </c>
      <c r="E430" s="4">
        <v>297391.0</v>
      </c>
      <c r="F430" s="3" t="s">
        <v>164</v>
      </c>
      <c r="G430" s="3" t="s">
        <v>2609</v>
      </c>
      <c r="H430" s="3" t="s">
        <v>2610</v>
      </c>
      <c r="I430" s="4">
        <v>0.57</v>
      </c>
      <c r="J430" s="4">
        <v>0.258</v>
      </c>
      <c r="K430" s="4">
        <v>0.59</v>
      </c>
      <c r="L430" s="4">
        <v>0.033</v>
      </c>
      <c r="M430" s="4">
        <v>0.978</v>
      </c>
      <c r="N430" s="4">
        <v>0.872</v>
      </c>
      <c r="O430" s="4">
        <v>0.089</v>
      </c>
      <c r="P430" s="4">
        <v>0.223</v>
      </c>
      <c r="Q430" s="4">
        <v>138.04</v>
      </c>
      <c r="R430" s="4">
        <v>5.0</v>
      </c>
      <c r="S430" s="4">
        <v>0.0</v>
      </c>
      <c r="T430" s="3" t="s">
        <v>104</v>
      </c>
      <c r="U430" s="3" t="s">
        <v>68</v>
      </c>
      <c r="V430" s="7" t="s">
        <v>36</v>
      </c>
    </row>
    <row r="431">
      <c r="A431" s="3" t="s">
        <v>2614</v>
      </c>
      <c r="B431" s="3" t="s">
        <v>2615</v>
      </c>
      <c r="C431" s="4">
        <v>2020.0</v>
      </c>
      <c r="D431" s="4">
        <v>7.0</v>
      </c>
      <c r="E431" s="4">
        <v>216213.0</v>
      </c>
      <c r="F431" s="3" t="s">
        <v>164</v>
      </c>
      <c r="G431" s="3" t="s">
        <v>2616</v>
      </c>
      <c r="H431" s="3" t="s">
        <v>2610</v>
      </c>
      <c r="I431" s="4">
        <v>0.583</v>
      </c>
      <c r="J431" s="4">
        <v>0.487</v>
      </c>
      <c r="K431" s="4">
        <v>0.79</v>
      </c>
      <c r="L431" s="4">
        <v>0.024</v>
      </c>
      <c r="M431" s="4">
        <v>0.433</v>
      </c>
      <c r="N431" s="4">
        <v>0.341</v>
      </c>
      <c r="O431" s="4">
        <v>0.203</v>
      </c>
      <c r="P431" s="4">
        <v>0.496</v>
      </c>
      <c r="Q431" s="4">
        <v>99.86</v>
      </c>
      <c r="R431" s="4">
        <v>6.0</v>
      </c>
      <c r="S431" s="4">
        <v>0.0</v>
      </c>
      <c r="T431" s="3" t="s">
        <v>104</v>
      </c>
      <c r="U431" s="3" t="s">
        <v>68</v>
      </c>
      <c r="V431" s="7" t="s">
        <v>54</v>
      </c>
    </row>
    <row r="432">
      <c r="A432" s="3" t="s">
        <v>2623</v>
      </c>
      <c r="B432" s="3" t="s">
        <v>2624</v>
      </c>
      <c r="C432" s="4">
        <v>2020.0</v>
      </c>
      <c r="D432" s="4">
        <v>7.0</v>
      </c>
      <c r="E432" s="4">
        <v>150047.0</v>
      </c>
      <c r="F432" s="3" t="s">
        <v>147</v>
      </c>
      <c r="G432" s="3" t="s">
        <v>2625</v>
      </c>
      <c r="H432" s="3" t="s">
        <v>2624</v>
      </c>
      <c r="I432" s="4">
        <v>0.567</v>
      </c>
      <c r="J432" s="4">
        <v>0.531</v>
      </c>
      <c r="K432" s="4">
        <v>0.71</v>
      </c>
      <c r="L432" s="4">
        <v>0.038</v>
      </c>
      <c r="M432" s="4">
        <v>0.381</v>
      </c>
      <c r="N432" s="4">
        <v>0.0</v>
      </c>
      <c r="O432" s="4">
        <v>0.146</v>
      </c>
      <c r="P432" s="4">
        <v>0.211</v>
      </c>
      <c r="Q432" s="4">
        <v>159.98</v>
      </c>
      <c r="R432" s="4">
        <v>9.0</v>
      </c>
      <c r="S432" s="4">
        <v>0.0</v>
      </c>
      <c r="T432" s="3" t="s">
        <v>104</v>
      </c>
      <c r="U432" s="3" t="s">
        <v>68</v>
      </c>
      <c r="V432" s="7" t="s">
        <v>36</v>
      </c>
    </row>
    <row r="433">
      <c r="A433" s="3" t="s">
        <v>2628</v>
      </c>
      <c r="B433" s="3" t="s">
        <v>2629</v>
      </c>
      <c r="C433" s="4">
        <v>2018.0</v>
      </c>
      <c r="D433" s="4">
        <v>7.0</v>
      </c>
      <c r="E433" s="4">
        <v>194693.0</v>
      </c>
      <c r="F433" s="3" t="s">
        <v>731</v>
      </c>
      <c r="G433" s="3" t="s">
        <v>2630</v>
      </c>
      <c r="H433" s="3" t="s">
        <v>2631</v>
      </c>
      <c r="I433" s="4">
        <v>0.464</v>
      </c>
      <c r="J433" s="4">
        <v>0.173</v>
      </c>
      <c r="K433" s="4">
        <v>0.71</v>
      </c>
      <c r="L433" s="4">
        <v>0.029</v>
      </c>
      <c r="M433" s="4">
        <v>0.928</v>
      </c>
      <c r="N433" s="4">
        <v>0.182</v>
      </c>
      <c r="O433" s="4">
        <v>0.139</v>
      </c>
      <c r="P433" s="4">
        <v>0.427</v>
      </c>
      <c r="Q433" s="4">
        <v>92.32</v>
      </c>
      <c r="R433" s="4">
        <v>7.0</v>
      </c>
      <c r="S433" s="4">
        <v>1.0</v>
      </c>
      <c r="T433" s="3" t="s">
        <v>104</v>
      </c>
      <c r="U433" s="3" t="s">
        <v>68</v>
      </c>
      <c r="V433" s="7" t="s">
        <v>54</v>
      </c>
    </row>
    <row r="434">
      <c r="A434" s="3" t="s">
        <v>2634</v>
      </c>
      <c r="B434" s="3" t="s">
        <v>2635</v>
      </c>
      <c r="C434" s="4">
        <v>2014.0</v>
      </c>
      <c r="D434" s="4">
        <v>7.0</v>
      </c>
      <c r="E434" s="4">
        <v>330501.0</v>
      </c>
      <c r="F434" s="3" t="s">
        <v>2637</v>
      </c>
      <c r="G434" s="3" t="s">
        <v>2638</v>
      </c>
      <c r="H434" s="3" t="s">
        <v>2639</v>
      </c>
      <c r="I434" s="4">
        <v>0.793</v>
      </c>
      <c r="J434" s="4">
        <v>0.608</v>
      </c>
      <c r="K434" s="4">
        <v>0.82</v>
      </c>
      <c r="L434" s="4">
        <v>0.053</v>
      </c>
      <c r="M434" s="4">
        <v>0.023</v>
      </c>
      <c r="N434" s="4">
        <v>0.842</v>
      </c>
      <c r="O434" s="4">
        <v>0.097</v>
      </c>
      <c r="P434" s="4">
        <v>0.347</v>
      </c>
      <c r="Q434" s="4">
        <v>130.01</v>
      </c>
      <c r="R434" s="4">
        <v>8.0</v>
      </c>
      <c r="S434" s="4">
        <v>1.0</v>
      </c>
      <c r="T434" s="3" t="s">
        <v>104</v>
      </c>
      <c r="U434" s="3" t="s">
        <v>35</v>
      </c>
      <c r="V434" s="7" t="s">
        <v>45</v>
      </c>
    </row>
    <row r="435">
      <c r="A435" s="3" t="s">
        <v>2640</v>
      </c>
      <c r="B435" s="3" t="s">
        <v>2641</v>
      </c>
      <c r="C435" s="4">
        <v>2023.0</v>
      </c>
      <c r="D435" s="4">
        <v>7.0</v>
      </c>
      <c r="E435" s="4">
        <v>192705.0</v>
      </c>
      <c r="F435" s="3" t="s">
        <v>235</v>
      </c>
      <c r="G435" s="3" t="s">
        <v>2642</v>
      </c>
      <c r="H435" s="3" t="s">
        <v>2644</v>
      </c>
      <c r="I435" s="4">
        <v>0.402</v>
      </c>
      <c r="J435" s="4">
        <v>0.319</v>
      </c>
      <c r="K435" s="4">
        <v>0.75</v>
      </c>
      <c r="L435" s="4">
        <v>0.124</v>
      </c>
      <c r="M435" s="4">
        <v>0.741</v>
      </c>
      <c r="N435" s="4">
        <v>0.0</v>
      </c>
      <c r="O435" s="4">
        <v>0.146</v>
      </c>
      <c r="P435" s="4">
        <v>0.42</v>
      </c>
      <c r="Q435" s="4">
        <v>56.77</v>
      </c>
      <c r="R435" s="4">
        <v>3.0</v>
      </c>
      <c r="S435" s="4">
        <v>1.0</v>
      </c>
      <c r="T435" s="3" t="s">
        <v>104</v>
      </c>
      <c r="U435" s="3" t="s">
        <v>35</v>
      </c>
      <c r="V435" s="7" t="s">
        <v>54</v>
      </c>
    </row>
    <row r="436">
      <c r="A436" s="3" t="s">
        <v>2646</v>
      </c>
      <c r="B436" s="3" t="s">
        <v>2647</v>
      </c>
      <c r="C436" s="4">
        <v>1985.0</v>
      </c>
      <c r="D436" s="4">
        <v>7.0</v>
      </c>
      <c r="E436" s="4">
        <v>216737.0</v>
      </c>
      <c r="F436" s="3" t="s">
        <v>413</v>
      </c>
      <c r="G436" s="3" t="s">
        <v>583</v>
      </c>
      <c r="H436" s="3" t="s">
        <v>584</v>
      </c>
      <c r="I436" s="4">
        <v>0.379</v>
      </c>
      <c r="J436" s="4">
        <v>0.265</v>
      </c>
      <c r="K436" s="4">
        <v>0.74</v>
      </c>
      <c r="L436" s="4">
        <v>0.034</v>
      </c>
      <c r="M436" s="4">
        <v>0.952</v>
      </c>
      <c r="N436" s="4">
        <v>0.0</v>
      </c>
      <c r="O436" s="4">
        <v>0.298</v>
      </c>
      <c r="P436" s="4">
        <v>0.248</v>
      </c>
      <c r="Q436" s="4">
        <v>117.49</v>
      </c>
      <c r="R436" s="4">
        <v>10.0</v>
      </c>
      <c r="S436" s="4">
        <v>1.0</v>
      </c>
      <c r="T436" s="3" t="s">
        <v>34</v>
      </c>
      <c r="U436" s="3" t="s">
        <v>35</v>
      </c>
      <c r="V436" s="7" t="s">
        <v>36</v>
      </c>
    </row>
    <row r="437">
      <c r="A437" s="3" t="s">
        <v>2651</v>
      </c>
      <c r="B437" s="3" t="s">
        <v>2652</v>
      </c>
      <c r="C437" s="4">
        <v>2017.0</v>
      </c>
      <c r="D437" s="4">
        <v>7.0</v>
      </c>
      <c r="E437" s="4">
        <v>249626.0</v>
      </c>
      <c r="F437" s="3" t="s">
        <v>413</v>
      </c>
      <c r="G437" s="3" t="s">
        <v>2654</v>
      </c>
      <c r="H437" s="3" t="s">
        <v>2652</v>
      </c>
      <c r="I437" s="4">
        <v>0.482</v>
      </c>
      <c r="J437" s="4">
        <v>0.39</v>
      </c>
      <c r="K437" s="4">
        <v>0.74</v>
      </c>
      <c r="L437" s="4">
        <v>0.05</v>
      </c>
      <c r="M437" s="4">
        <v>0.947</v>
      </c>
      <c r="N437" s="4">
        <v>0.003</v>
      </c>
      <c r="O437" s="4">
        <v>0.304</v>
      </c>
      <c r="P437" s="4">
        <v>0.385</v>
      </c>
      <c r="Q437" s="4">
        <v>77.59</v>
      </c>
      <c r="R437" s="4">
        <v>0.0</v>
      </c>
      <c r="S437" s="4">
        <v>1.0</v>
      </c>
      <c r="T437" s="3" t="s">
        <v>34</v>
      </c>
      <c r="U437" s="3" t="s">
        <v>35</v>
      </c>
      <c r="V437" s="7" t="s">
        <v>45</v>
      </c>
    </row>
    <row r="438">
      <c r="A438" s="3" t="s">
        <v>2657</v>
      </c>
      <c r="B438" s="3" t="s">
        <v>2658</v>
      </c>
      <c r="C438" s="4">
        <v>2019.0</v>
      </c>
      <c r="D438" s="4">
        <v>7.0</v>
      </c>
      <c r="E438" s="4">
        <v>284321.0</v>
      </c>
      <c r="F438" s="3" t="s">
        <v>453</v>
      </c>
      <c r="G438" s="3" t="s">
        <v>2295</v>
      </c>
      <c r="H438" s="3" t="s">
        <v>2658</v>
      </c>
      <c r="I438" s="4">
        <v>0.365</v>
      </c>
      <c r="J438" s="4">
        <v>0.876</v>
      </c>
      <c r="K438" s="4">
        <v>0.86</v>
      </c>
      <c r="L438" s="4">
        <v>0.076</v>
      </c>
      <c r="M438" s="4">
        <v>0.0</v>
      </c>
      <c r="N438" s="4">
        <v>0.0</v>
      </c>
      <c r="O438" s="4">
        <v>0.099</v>
      </c>
      <c r="P438" s="4">
        <v>0.455</v>
      </c>
      <c r="Q438" s="4">
        <v>168.14</v>
      </c>
      <c r="R438" s="4">
        <v>11.0</v>
      </c>
      <c r="S438" s="4">
        <v>1.0</v>
      </c>
      <c r="T438" s="3" t="s">
        <v>34</v>
      </c>
      <c r="U438" s="3" t="s">
        <v>35</v>
      </c>
      <c r="V438" s="7" t="s">
        <v>54</v>
      </c>
    </row>
    <row r="439">
      <c r="A439" s="3" t="s">
        <v>2661</v>
      </c>
      <c r="B439" s="3" t="s">
        <v>2662</v>
      </c>
      <c r="C439" s="4">
        <v>2017.0</v>
      </c>
      <c r="D439" s="4">
        <v>7.0</v>
      </c>
      <c r="E439" s="4">
        <v>193249.0</v>
      </c>
      <c r="F439" s="3" t="s">
        <v>424</v>
      </c>
      <c r="G439" s="3" t="s">
        <v>544</v>
      </c>
      <c r="H439" s="3" t="s">
        <v>2663</v>
      </c>
      <c r="I439" s="4">
        <v>0.28</v>
      </c>
      <c r="J439" s="4">
        <v>0.211</v>
      </c>
      <c r="K439" s="4">
        <v>0.76</v>
      </c>
      <c r="L439" s="4">
        <v>0.034</v>
      </c>
      <c r="M439" s="4">
        <v>0.978</v>
      </c>
      <c r="N439" s="4">
        <v>0.0</v>
      </c>
      <c r="O439" s="4">
        <v>0.225</v>
      </c>
      <c r="P439" s="4">
        <v>0.248</v>
      </c>
      <c r="Q439" s="4">
        <v>91.16</v>
      </c>
      <c r="R439" s="4">
        <v>9.0</v>
      </c>
      <c r="S439" s="4">
        <v>1.0</v>
      </c>
      <c r="T439" s="3" t="s">
        <v>34</v>
      </c>
      <c r="U439" s="3" t="s">
        <v>35</v>
      </c>
      <c r="V439" s="7" t="s">
        <v>36</v>
      </c>
    </row>
    <row r="440">
      <c r="A440" s="3" t="s">
        <v>2668</v>
      </c>
      <c r="B440" s="3" t="s">
        <v>2669</v>
      </c>
      <c r="C440" s="4">
        <v>2021.0</v>
      </c>
      <c r="D440" s="4">
        <v>7.0</v>
      </c>
      <c r="E440" s="4">
        <v>287400.0</v>
      </c>
      <c r="F440" s="3" t="s">
        <v>341</v>
      </c>
      <c r="G440" s="3" t="s">
        <v>2670</v>
      </c>
      <c r="H440" s="3" t="s">
        <v>2671</v>
      </c>
      <c r="I440" s="4">
        <v>0.35</v>
      </c>
      <c r="J440" s="4">
        <v>0.869</v>
      </c>
      <c r="K440" s="4">
        <v>0.84</v>
      </c>
      <c r="L440" s="4">
        <v>0.068</v>
      </c>
      <c r="M440" s="4">
        <v>0.002</v>
      </c>
      <c r="N440" s="4">
        <v>0.0</v>
      </c>
      <c r="O440" s="4">
        <v>0.132</v>
      </c>
      <c r="P440" s="4">
        <v>0.27</v>
      </c>
      <c r="Q440" s="4">
        <v>150.0</v>
      </c>
      <c r="R440" s="4">
        <v>0.0</v>
      </c>
      <c r="S440" s="4">
        <v>0.0</v>
      </c>
      <c r="T440" s="3" t="s">
        <v>34</v>
      </c>
      <c r="U440" s="3" t="s">
        <v>35</v>
      </c>
      <c r="V440" s="7" t="s">
        <v>36</v>
      </c>
    </row>
    <row r="441">
      <c r="A441" s="3" t="s">
        <v>2676</v>
      </c>
      <c r="B441" s="3" t="s">
        <v>2677</v>
      </c>
      <c r="C441" s="4">
        <v>2021.0</v>
      </c>
      <c r="D441" s="4">
        <v>7.0</v>
      </c>
      <c r="E441" s="4">
        <v>241750.0</v>
      </c>
      <c r="F441" s="3" t="s">
        <v>424</v>
      </c>
      <c r="G441" s="3" t="s">
        <v>959</v>
      </c>
      <c r="H441" s="3" t="s">
        <v>2678</v>
      </c>
      <c r="I441" s="4">
        <v>0.523</v>
      </c>
      <c r="J441" s="4">
        <v>0.325</v>
      </c>
      <c r="K441" s="4">
        <v>0.73</v>
      </c>
      <c r="L441" s="4">
        <v>0.037</v>
      </c>
      <c r="M441" s="4">
        <v>0.87</v>
      </c>
      <c r="N441" s="4">
        <v>0.0</v>
      </c>
      <c r="O441" s="4">
        <v>0.138</v>
      </c>
      <c r="P441" s="4">
        <v>0.262</v>
      </c>
      <c r="Q441" s="4">
        <v>139.4</v>
      </c>
      <c r="R441" s="4">
        <v>5.0</v>
      </c>
      <c r="S441" s="4">
        <v>1.0</v>
      </c>
      <c r="T441" s="3" t="s">
        <v>34</v>
      </c>
      <c r="U441" s="3" t="s">
        <v>35</v>
      </c>
      <c r="V441" s="7" t="s">
        <v>36</v>
      </c>
    </row>
    <row r="442">
      <c r="A442" s="3" t="s">
        <v>2681</v>
      </c>
      <c r="B442" s="3" t="s">
        <v>2682</v>
      </c>
      <c r="C442" s="4">
        <v>2016.0</v>
      </c>
      <c r="D442" s="4">
        <v>7.0</v>
      </c>
      <c r="E442" s="4">
        <v>371069.0</v>
      </c>
      <c r="F442" s="3" t="s">
        <v>194</v>
      </c>
      <c r="G442" s="3" t="s">
        <v>671</v>
      </c>
      <c r="H442" s="3" t="s">
        <v>2683</v>
      </c>
      <c r="I442" s="4">
        <v>0.218</v>
      </c>
      <c r="J442" s="4">
        <v>0.541</v>
      </c>
      <c r="K442" s="4">
        <v>0.77</v>
      </c>
      <c r="L442" s="4">
        <v>0.043</v>
      </c>
      <c r="M442" s="4">
        <v>0.834</v>
      </c>
      <c r="N442" s="4">
        <v>0.0</v>
      </c>
      <c r="O442" s="4">
        <v>0.229</v>
      </c>
      <c r="P442" s="4">
        <v>0.274</v>
      </c>
      <c r="Q442" s="4">
        <v>68.17</v>
      </c>
      <c r="R442" s="4">
        <v>0.0</v>
      </c>
      <c r="S442" s="4">
        <v>1.0</v>
      </c>
      <c r="T442" s="3" t="s">
        <v>34</v>
      </c>
      <c r="U442" s="3" t="s">
        <v>68</v>
      </c>
      <c r="V442" s="7" t="s">
        <v>36</v>
      </c>
    </row>
    <row r="443">
      <c r="A443" s="3" t="s">
        <v>2688</v>
      </c>
      <c r="B443" s="3" t="s">
        <v>2689</v>
      </c>
      <c r="C443" s="4">
        <v>2006.0</v>
      </c>
      <c r="D443" s="4">
        <v>7.0</v>
      </c>
      <c r="E443" s="4">
        <v>196693.0</v>
      </c>
      <c r="F443" s="3" t="s">
        <v>2690</v>
      </c>
      <c r="G443" s="3" t="s">
        <v>2691</v>
      </c>
      <c r="H443" s="3" t="s">
        <v>2692</v>
      </c>
      <c r="I443" s="4">
        <v>0.448</v>
      </c>
      <c r="J443" s="4">
        <v>0.177</v>
      </c>
      <c r="K443" s="4">
        <v>0.71</v>
      </c>
      <c r="L443" s="4">
        <v>0.036</v>
      </c>
      <c r="M443" s="4">
        <v>0.937</v>
      </c>
      <c r="N443" s="4">
        <v>0.0</v>
      </c>
      <c r="O443" s="4">
        <v>0.135</v>
      </c>
      <c r="P443" s="4">
        <v>0.247</v>
      </c>
      <c r="Q443" s="4">
        <v>137.1</v>
      </c>
      <c r="R443" s="4">
        <v>0.0</v>
      </c>
      <c r="S443" s="4">
        <v>0.0</v>
      </c>
      <c r="T443" s="3" t="s">
        <v>103</v>
      </c>
      <c r="U443" s="3" t="s">
        <v>35</v>
      </c>
      <c r="V443" s="7" t="s">
        <v>36</v>
      </c>
    </row>
    <row r="444">
      <c r="A444" s="3" t="s">
        <v>2695</v>
      </c>
      <c r="B444" s="3" t="s">
        <v>2696</v>
      </c>
      <c r="C444" s="4">
        <v>2004.0</v>
      </c>
      <c r="D444" s="4">
        <v>8.0</v>
      </c>
      <c r="E444" s="4">
        <v>279956.0</v>
      </c>
      <c r="F444" s="3" t="s">
        <v>2698</v>
      </c>
      <c r="G444" s="3" t="s">
        <v>2699</v>
      </c>
      <c r="H444" s="3" t="s">
        <v>2700</v>
      </c>
      <c r="I444" s="4">
        <v>0.682</v>
      </c>
      <c r="J444" s="4">
        <v>0.55</v>
      </c>
      <c r="K444" s="4">
        <v>0.76</v>
      </c>
      <c r="L444" s="4">
        <v>0.03</v>
      </c>
      <c r="M444" s="4">
        <v>0.067</v>
      </c>
      <c r="N444" s="4">
        <v>0.0</v>
      </c>
      <c r="O444" s="4">
        <v>0.461</v>
      </c>
      <c r="P444" s="4">
        <v>0.494</v>
      </c>
      <c r="Q444" s="4">
        <v>121.03</v>
      </c>
      <c r="R444" s="4">
        <v>1.0</v>
      </c>
      <c r="S444" s="4">
        <v>0.0</v>
      </c>
      <c r="T444" s="3" t="s">
        <v>103</v>
      </c>
      <c r="U444" s="3" t="s">
        <v>94</v>
      </c>
      <c r="V444" s="7" t="s">
        <v>54</v>
      </c>
    </row>
    <row r="445">
      <c r="A445" s="3" t="s">
        <v>2701</v>
      </c>
      <c r="B445" s="3" t="s">
        <v>2703</v>
      </c>
      <c r="C445" s="4">
        <v>2016.0</v>
      </c>
      <c r="D445" s="4">
        <v>8.0</v>
      </c>
      <c r="E445" s="4">
        <v>331106.0</v>
      </c>
      <c r="F445" s="3" t="s">
        <v>2705</v>
      </c>
      <c r="G445" s="3" t="s">
        <v>1492</v>
      </c>
      <c r="H445" s="3" t="s">
        <v>2706</v>
      </c>
      <c r="I445" s="4">
        <v>0.648</v>
      </c>
      <c r="J445" s="4">
        <v>0.953</v>
      </c>
      <c r="K445" s="4">
        <v>0.83</v>
      </c>
      <c r="L445" s="4">
        <v>0.057</v>
      </c>
      <c r="M445" s="4">
        <v>0.395</v>
      </c>
      <c r="N445" s="4">
        <v>0.11</v>
      </c>
      <c r="O445" s="4">
        <v>0.623</v>
      </c>
      <c r="P445" s="4">
        <v>0.434</v>
      </c>
      <c r="Q445" s="4">
        <v>119.95</v>
      </c>
      <c r="R445" s="4">
        <v>7.0</v>
      </c>
      <c r="S445" s="4">
        <v>1.0</v>
      </c>
      <c r="T445" s="3" t="s">
        <v>104</v>
      </c>
      <c r="U445" s="3" t="s">
        <v>68</v>
      </c>
      <c r="V445" s="7" t="s">
        <v>54</v>
      </c>
    </row>
    <row r="446">
      <c r="A446" s="3" t="s">
        <v>2708</v>
      </c>
      <c r="B446" s="3" t="s">
        <v>2709</v>
      </c>
      <c r="C446" s="4">
        <v>2021.0</v>
      </c>
      <c r="D446" s="4">
        <v>8.0</v>
      </c>
      <c r="E446" s="4">
        <v>233739.0</v>
      </c>
      <c r="F446" s="3" t="s">
        <v>2343</v>
      </c>
      <c r="G446" s="3" t="s">
        <v>2344</v>
      </c>
      <c r="H446" s="3" t="s">
        <v>2345</v>
      </c>
      <c r="I446" s="4">
        <v>0.554</v>
      </c>
      <c r="J446" s="4">
        <v>0.214</v>
      </c>
      <c r="K446" s="4">
        <v>0.57</v>
      </c>
      <c r="L446" s="4">
        <v>0.045</v>
      </c>
      <c r="M446" s="4">
        <v>0.955</v>
      </c>
      <c r="N446" s="4">
        <v>0.901</v>
      </c>
      <c r="O446" s="4">
        <v>0.093</v>
      </c>
      <c r="P446" s="4">
        <v>0.068</v>
      </c>
      <c r="Q446" s="4">
        <v>172.43</v>
      </c>
      <c r="R446" s="4">
        <v>9.0</v>
      </c>
      <c r="S446" s="4">
        <v>1.0</v>
      </c>
      <c r="T446" s="3" t="s">
        <v>103</v>
      </c>
      <c r="U446" s="3" t="s">
        <v>68</v>
      </c>
      <c r="V446" s="7" t="s">
        <v>75</v>
      </c>
    </row>
    <row r="447">
      <c r="A447" s="3" t="s">
        <v>2711</v>
      </c>
      <c r="B447" s="3" t="s">
        <v>1057</v>
      </c>
      <c r="C447" s="4">
        <v>2024.0</v>
      </c>
      <c r="D447" s="4">
        <v>8.0</v>
      </c>
      <c r="E447" s="4">
        <v>221820.0</v>
      </c>
      <c r="F447" s="3" t="s">
        <v>1267</v>
      </c>
      <c r="G447" s="3" t="s">
        <v>2714</v>
      </c>
      <c r="H447" s="3" t="s">
        <v>2715</v>
      </c>
      <c r="I447" s="4">
        <v>0.73</v>
      </c>
      <c r="J447" s="4">
        <v>0.729</v>
      </c>
      <c r="K447" s="4">
        <v>0.9</v>
      </c>
      <c r="L447" s="4">
        <v>0.088</v>
      </c>
      <c r="M447" s="4">
        <v>0.167</v>
      </c>
      <c r="N447" s="4">
        <v>0.0</v>
      </c>
      <c r="O447" s="4">
        <v>0.349</v>
      </c>
      <c r="P447" s="4">
        <v>0.467</v>
      </c>
      <c r="Q447" s="4">
        <v>113.01</v>
      </c>
      <c r="R447" s="4">
        <v>4.0</v>
      </c>
      <c r="S447" s="4">
        <v>0.0</v>
      </c>
      <c r="T447" s="3" t="s">
        <v>103</v>
      </c>
      <c r="U447" s="3" t="s">
        <v>68</v>
      </c>
      <c r="V447" s="7" t="s">
        <v>54</v>
      </c>
    </row>
    <row r="448">
      <c r="A448" s="3" t="s">
        <v>2718</v>
      </c>
      <c r="B448" s="3" t="s">
        <v>2719</v>
      </c>
      <c r="C448" s="4">
        <v>2012.0</v>
      </c>
      <c r="D448" s="4">
        <v>8.0</v>
      </c>
      <c r="E448" s="4">
        <v>194813.0</v>
      </c>
      <c r="F448" s="3" t="s">
        <v>2720</v>
      </c>
      <c r="G448" s="3" t="s">
        <v>2722</v>
      </c>
      <c r="H448" s="3" t="s">
        <v>2719</v>
      </c>
      <c r="I448" s="4">
        <v>0.892</v>
      </c>
      <c r="J448" s="4">
        <v>0.862</v>
      </c>
      <c r="K448" s="4">
        <v>0.87</v>
      </c>
      <c r="L448" s="4">
        <v>0.058</v>
      </c>
      <c r="M448" s="4">
        <v>0.02</v>
      </c>
      <c r="N448" s="4">
        <v>0.0</v>
      </c>
      <c r="O448" s="4">
        <v>0.081</v>
      </c>
      <c r="P448" s="4">
        <v>0.457</v>
      </c>
      <c r="Q448" s="4">
        <v>101.97</v>
      </c>
      <c r="R448" s="4">
        <v>11.0</v>
      </c>
      <c r="S448" s="4">
        <v>1.0</v>
      </c>
      <c r="T448" s="3" t="s">
        <v>104</v>
      </c>
      <c r="U448" s="3" t="s">
        <v>68</v>
      </c>
      <c r="V448" s="7" t="s">
        <v>54</v>
      </c>
    </row>
    <row r="449">
      <c r="A449" s="3" t="s">
        <v>2723</v>
      </c>
      <c r="B449" s="3" t="s">
        <v>2725</v>
      </c>
      <c r="C449" s="4">
        <v>2005.0</v>
      </c>
      <c r="D449" s="4">
        <v>8.0</v>
      </c>
      <c r="E449" s="4">
        <v>173186.0</v>
      </c>
      <c r="F449" s="3" t="s">
        <v>2727</v>
      </c>
      <c r="G449" s="3" t="s">
        <v>2728</v>
      </c>
      <c r="H449" s="3" t="s">
        <v>2729</v>
      </c>
      <c r="I449" s="4">
        <v>0.495</v>
      </c>
      <c r="J449" s="4">
        <v>0.429</v>
      </c>
      <c r="K449" s="4">
        <v>0.33</v>
      </c>
      <c r="L449" s="4">
        <v>0.577</v>
      </c>
      <c r="M449" s="4">
        <v>0.789</v>
      </c>
      <c r="N449" s="4">
        <v>0.0</v>
      </c>
      <c r="O449" s="4">
        <v>0.841</v>
      </c>
      <c r="P449" s="4">
        <v>0.075</v>
      </c>
      <c r="Q449" s="4">
        <v>79.63</v>
      </c>
      <c r="R449" s="4">
        <v>5.0</v>
      </c>
      <c r="S449" s="4">
        <v>0.0</v>
      </c>
      <c r="T449" s="3" t="s">
        <v>103</v>
      </c>
      <c r="U449" s="3" t="s">
        <v>68</v>
      </c>
      <c r="V449" s="7" t="s">
        <v>75</v>
      </c>
    </row>
    <row r="450">
      <c r="A450" s="3" t="s">
        <v>2730</v>
      </c>
      <c r="B450" s="3" t="s">
        <v>2732</v>
      </c>
      <c r="C450" s="4">
        <v>2021.0</v>
      </c>
      <c r="D450" s="4">
        <v>8.0</v>
      </c>
      <c r="E450" s="4">
        <v>261000.0</v>
      </c>
      <c r="F450" s="3" t="s">
        <v>2735</v>
      </c>
      <c r="G450" s="3" t="s">
        <v>2736</v>
      </c>
      <c r="H450" s="3" t="s">
        <v>2732</v>
      </c>
      <c r="I450" s="4">
        <v>0.692</v>
      </c>
      <c r="J450" s="4">
        <v>0.366</v>
      </c>
      <c r="K450" s="4">
        <v>0.72</v>
      </c>
      <c r="L450" s="4">
        <v>0.034</v>
      </c>
      <c r="M450" s="4">
        <v>0.009</v>
      </c>
      <c r="N450" s="4">
        <v>0.0</v>
      </c>
      <c r="O450" s="4">
        <v>0.156</v>
      </c>
      <c r="P450" s="4">
        <v>0.416</v>
      </c>
      <c r="Q450" s="4">
        <v>99.56</v>
      </c>
      <c r="R450" s="4">
        <v>2.0</v>
      </c>
      <c r="S450" s="4">
        <v>1.0</v>
      </c>
      <c r="T450" s="3" t="s">
        <v>103</v>
      </c>
      <c r="U450" s="3" t="s">
        <v>35</v>
      </c>
      <c r="V450" s="7" t="s">
        <v>54</v>
      </c>
    </row>
    <row r="451">
      <c r="A451" s="3" t="s">
        <v>2739</v>
      </c>
      <c r="B451" s="3" t="s">
        <v>2740</v>
      </c>
      <c r="C451" s="4">
        <v>2024.0</v>
      </c>
      <c r="D451" s="4">
        <v>8.0</v>
      </c>
      <c r="E451" s="4">
        <v>144693.0</v>
      </c>
      <c r="F451" s="3" t="s">
        <v>236</v>
      </c>
      <c r="G451" s="3" t="s">
        <v>1675</v>
      </c>
      <c r="H451" s="3" t="s">
        <v>2389</v>
      </c>
      <c r="I451" s="4">
        <v>0.813</v>
      </c>
      <c r="J451" s="4">
        <v>0.39</v>
      </c>
      <c r="K451" s="4">
        <v>0.65</v>
      </c>
      <c r="L451" s="4">
        <v>0.122</v>
      </c>
      <c r="M451" s="4">
        <v>0.417</v>
      </c>
      <c r="N451" s="4">
        <v>0.0</v>
      </c>
      <c r="O451" s="4">
        <v>0.11</v>
      </c>
      <c r="P451" s="4">
        <v>0.351</v>
      </c>
      <c r="Q451" s="4">
        <v>114.02</v>
      </c>
      <c r="R451" s="4">
        <v>0.0</v>
      </c>
      <c r="S451" s="4">
        <v>1.0</v>
      </c>
      <c r="T451" s="3" t="s">
        <v>103</v>
      </c>
      <c r="U451" s="3" t="s">
        <v>35</v>
      </c>
      <c r="V451" s="7" t="s">
        <v>45</v>
      </c>
    </row>
    <row r="452">
      <c r="A452" s="3" t="s">
        <v>2743</v>
      </c>
      <c r="B452" s="3" t="s">
        <v>2744</v>
      </c>
      <c r="C452" s="4">
        <v>2024.0</v>
      </c>
      <c r="D452" s="4">
        <v>8.0</v>
      </c>
      <c r="E452" s="4">
        <v>149450.0</v>
      </c>
      <c r="F452" s="3" t="s">
        <v>223</v>
      </c>
      <c r="G452" s="3" t="s">
        <v>1675</v>
      </c>
      <c r="H452" s="3" t="s">
        <v>2184</v>
      </c>
      <c r="I452" s="4">
        <v>0.741</v>
      </c>
      <c r="J452" s="4">
        <v>0.42</v>
      </c>
      <c r="K452" s="4">
        <v>0.68</v>
      </c>
      <c r="L452" s="4">
        <v>0.039</v>
      </c>
      <c r="M452" s="4">
        <v>0.021</v>
      </c>
      <c r="N452" s="4">
        <v>0.0</v>
      </c>
      <c r="O452" s="4">
        <v>0.396</v>
      </c>
      <c r="P452" s="4">
        <v>0.424</v>
      </c>
      <c r="Q452" s="4">
        <v>104.98</v>
      </c>
      <c r="R452" s="4">
        <v>9.0</v>
      </c>
      <c r="S452" s="4">
        <v>1.0</v>
      </c>
      <c r="T452" s="3" t="s">
        <v>103</v>
      </c>
      <c r="U452" s="3" t="s">
        <v>35</v>
      </c>
      <c r="V452" s="7" t="s">
        <v>54</v>
      </c>
    </row>
    <row r="453">
      <c r="A453" s="3" t="s">
        <v>2747</v>
      </c>
      <c r="B453" s="3" t="s">
        <v>2748</v>
      </c>
      <c r="C453" s="4">
        <v>2024.0</v>
      </c>
      <c r="D453" s="4">
        <v>8.0</v>
      </c>
      <c r="E453" s="4">
        <v>155840.0</v>
      </c>
      <c r="F453" s="3" t="s">
        <v>223</v>
      </c>
      <c r="G453" s="3" t="s">
        <v>1675</v>
      </c>
      <c r="H453" s="3" t="s">
        <v>2749</v>
      </c>
      <c r="I453" s="4">
        <v>0.681</v>
      </c>
      <c r="J453" s="4">
        <v>0.29</v>
      </c>
      <c r="K453" s="4">
        <v>0.63</v>
      </c>
      <c r="L453" s="4">
        <v>0.058</v>
      </c>
      <c r="M453" s="4">
        <v>0.857</v>
      </c>
      <c r="N453" s="4">
        <v>0.0</v>
      </c>
      <c r="O453" s="4">
        <v>0.104</v>
      </c>
      <c r="P453" s="4">
        <v>0.292</v>
      </c>
      <c r="Q453" s="4">
        <v>160.99</v>
      </c>
      <c r="R453" s="4">
        <v>10.0</v>
      </c>
      <c r="S453" s="4">
        <v>0.0</v>
      </c>
      <c r="T453" s="3" t="s">
        <v>103</v>
      </c>
      <c r="U453" s="3" t="s">
        <v>35</v>
      </c>
      <c r="V453" s="7" t="s">
        <v>36</v>
      </c>
    </row>
    <row r="454">
      <c r="A454" s="3" t="s">
        <v>2753</v>
      </c>
      <c r="B454" s="3" t="s">
        <v>2755</v>
      </c>
      <c r="C454" s="4">
        <v>2024.0</v>
      </c>
      <c r="D454" s="4">
        <v>8.0</v>
      </c>
      <c r="E454" s="4">
        <v>128840.0</v>
      </c>
      <c r="F454" s="3" t="s">
        <v>1697</v>
      </c>
      <c r="G454" s="3" t="s">
        <v>1675</v>
      </c>
      <c r="H454" s="3" t="s">
        <v>2749</v>
      </c>
      <c r="I454" s="4">
        <v>0.679</v>
      </c>
      <c r="J454" s="4">
        <v>0.241</v>
      </c>
      <c r="K454" s="4">
        <v>0.61</v>
      </c>
      <c r="L454" s="4">
        <v>0.137</v>
      </c>
      <c r="M454" s="4">
        <v>0.91</v>
      </c>
      <c r="N454" s="4">
        <v>0.0</v>
      </c>
      <c r="O454" s="4">
        <v>0.098</v>
      </c>
      <c r="P454" s="4">
        <v>0.22</v>
      </c>
      <c r="Q454" s="4">
        <v>143.82</v>
      </c>
      <c r="R454" s="4">
        <v>2.0</v>
      </c>
      <c r="S454" s="4">
        <v>1.0</v>
      </c>
      <c r="T454" s="3" t="s">
        <v>103</v>
      </c>
      <c r="U454" s="3" t="s">
        <v>35</v>
      </c>
      <c r="V454" s="7" t="s">
        <v>36</v>
      </c>
    </row>
    <row r="455">
      <c r="A455" s="3" t="s">
        <v>2757</v>
      </c>
      <c r="B455" s="3" t="s">
        <v>2759</v>
      </c>
      <c r="C455" s="4">
        <v>2024.0</v>
      </c>
      <c r="D455" s="4">
        <v>8.0</v>
      </c>
      <c r="E455" s="4">
        <v>144000.0</v>
      </c>
      <c r="F455" s="3" t="s">
        <v>236</v>
      </c>
      <c r="G455" s="3" t="s">
        <v>1675</v>
      </c>
      <c r="H455" s="3" t="s">
        <v>2749</v>
      </c>
      <c r="I455" s="4">
        <v>0.747</v>
      </c>
      <c r="J455" s="4">
        <v>0.337</v>
      </c>
      <c r="K455" s="4">
        <v>0.62</v>
      </c>
      <c r="L455" s="4">
        <v>0.041</v>
      </c>
      <c r="M455" s="4">
        <v>0.773</v>
      </c>
      <c r="N455" s="4">
        <v>0.0</v>
      </c>
      <c r="O455" s="4">
        <v>0.11</v>
      </c>
      <c r="P455" s="4">
        <v>0.337</v>
      </c>
      <c r="Q455" s="4">
        <v>144.96</v>
      </c>
      <c r="R455" s="4">
        <v>3.0</v>
      </c>
      <c r="S455" s="4">
        <v>0.0</v>
      </c>
      <c r="T455" s="3" t="s">
        <v>103</v>
      </c>
      <c r="U455" s="3" t="s">
        <v>35</v>
      </c>
      <c r="V455" s="7" t="s">
        <v>45</v>
      </c>
    </row>
    <row r="456">
      <c r="A456" s="3" t="s">
        <v>2761</v>
      </c>
      <c r="B456" s="3" t="s">
        <v>2762</v>
      </c>
      <c r="C456" s="4">
        <v>2020.0</v>
      </c>
      <c r="D456" s="4">
        <v>8.0</v>
      </c>
      <c r="E456" s="4">
        <v>80624.0</v>
      </c>
      <c r="F456" s="3" t="s">
        <v>2565</v>
      </c>
      <c r="G456" s="3" t="s">
        <v>2566</v>
      </c>
      <c r="H456" s="3" t="s">
        <v>2567</v>
      </c>
      <c r="I456" s="4">
        <v>0.423</v>
      </c>
      <c r="J456" s="4">
        <v>0.129</v>
      </c>
      <c r="K456" s="4">
        <v>0.63</v>
      </c>
      <c r="L456" s="4">
        <v>0.057</v>
      </c>
      <c r="M456" s="4">
        <v>0.994</v>
      </c>
      <c r="N456" s="4">
        <v>0.856</v>
      </c>
      <c r="O456" s="4">
        <v>0.2</v>
      </c>
      <c r="P456" s="4">
        <v>0.396</v>
      </c>
      <c r="Q456" s="4">
        <v>172.19</v>
      </c>
      <c r="R456" s="4">
        <v>10.0</v>
      </c>
      <c r="S456" s="4">
        <v>1.0</v>
      </c>
      <c r="T456" s="3" t="s">
        <v>103</v>
      </c>
      <c r="U456" s="3" t="s">
        <v>35</v>
      </c>
      <c r="V456" s="7" t="s">
        <v>45</v>
      </c>
    </row>
    <row r="457">
      <c r="A457" s="3" t="s">
        <v>2774</v>
      </c>
      <c r="B457" s="3" t="s">
        <v>2775</v>
      </c>
      <c r="C457" s="4">
        <v>2022.0</v>
      </c>
      <c r="D457" s="4">
        <v>8.0</v>
      </c>
      <c r="E457" s="4">
        <v>137760.0</v>
      </c>
      <c r="F457" s="3" t="s">
        <v>2229</v>
      </c>
      <c r="G457" s="3" t="s">
        <v>2230</v>
      </c>
      <c r="H457" s="3" t="s">
        <v>2781</v>
      </c>
      <c r="I457" s="4">
        <v>0.494</v>
      </c>
      <c r="J457" s="4">
        <v>0.033</v>
      </c>
      <c r="K457" s="4">
        <v>0.42</v>
      </c>
      <c r="L457" s="4">
        <v>0.045</v>
      </c>
      <c r="M457" s="4">
        <v>0.993</v>
      </c>
      <c r="N457" s="4">
        <v>0.883</v>
      </c>
      <c r="O457" s="4">
        <v>0.11</v>
      </c>
      <c r="P457" s="4">
        <v>0.171</v>
      </c>
      <c r="Q457" s="4">
        <v>68.82</v>
      </c>
      <c r="R457" s="4">
        <v>2.0</v>
      </c>
      <c r="S457" s="4">
        <v>0.0</v>
      </c>
      <c r="T457" s="3" t="s">
        <v>103</v>
      </c>
      <c r="U457" s="3" t="s">
        <v>35</v>
      </c>
      <c r="V457" s="7" t="s">
        <v>58</v>
      </c>
    </row>
    <row r="458">
      <c r="A458" s="3" t="s">
        <v>2784</v>
      </c>
      <c r="B458" s="3" t="s">
        <v>2785</v>
      </c>
      <c r="C458" s="4">
        <v>2024.0</v>
      </c>
      <c r="D458" s="4">
        <v>8.0</v>
      </c>
      <c r="E458" s="4">
        <v>247885.0</v>
      </c>
      <c r="F458" s="3" t="s">
        <v>213</v>
      </c>
      <c r="G458" s="3" t="s">
        <v>2787</v>
      </c>
      <c r="H458" s="3" t="s">
        <v>2788</v>
      </c>
      <c r="I458" s="4">
        <v>0.32</v>
      </c>
      <c r="J458" s="4">
        <v>0.937</v>
      </c>
      <c r="K458" s="4">
        <v>0.8</v>
      </c>
      <c r="L458" s="4">
        <v>0.177</v>
      </c>
      <c r="M458" s="4">
        <v>0.0</v>
      </c>
      <c r="N458" s="4">
        <v>0.0</v>
      </c>
      <c r="O458" s="4">
        <v>0.325</v>
      </c>
      <c r="P458" s="4">
        <v>0.388</v>
      </c>
      <c r="Q458" s="4">
        <v>174.98</v>
      </c>
      <c r="R458" s="4">
        <v>9.0</v>
      </c>
      <c r="S458" s="4">
        <v>0.0</v>
      </c>
      <c r="T458" s="3" t="s">
        <v>103</v>
      </c>
      <c r="U458" s="3" t="s">
        <v>35</v>
      </c>
      <c r="V458" s="7" t="s">
        <v>45</v>
      </c>
    </row>
    <row r="459">
      <c r="A459" s="3" t="s">
        <v>2791</v>
      </c>
      <c r="B459" s="3" t="s">
        <v>2792</v>
      </c>
      <c r="C459" s="4">
        <v>2022.0</v>
      </c>
      <c r="D459" s="4">
        <v>8.0</v>
      </c>
      <c r="E459" s="4">
        <v>183000.0</v>
      </c>
      <c r="F459" s="3" t="s">
        <v>2587</v>
      </c>
      <c r="G459" s="3" t="s">
        <v>2794</v>
      </c>
      <c r="H459" s="3" t="s">
        <v>2589</v>
      </c>
      <c r="I459" s="4">
        <v>0.374</v>
      </c>
      <c r="J459" s="4">
        <v>0.78</v>
      </c>
      <c r="K459" s="4">
        <v>0.79</v>
      </c>
      <c r="L459" s="4">
        <v>0.036</v>
      </c>
      <c r="M459" s="4">
        <v>0.001</v>
      </c>
      <c r="N459" s="4">
        <v>0.011</v>
      </c>
      <c r="O459" s="4">
        <v>0.376</v>
      </c>
      <c r="P459" s="4">
        <v>0.261</v>
      </c>
      <c r="Q459" s="4">
        <v>90.04</v>
      </c>
      <c r="R459" s="4">
        <v>3.0</v>
      </c>
      <c r="S459" s="4">
        <v>0.0</v>
      </c>
      <c r="T459" s="3" t="s">
        <v>103</v>
      </c>
      <c r="U459" s="3" t="s">
        <v>68</v>
      </c>
      <c r="V459" s="7" t="s">
        <v>36</v>
      </c>
    </row>
    <row r="460">
      <c r="A460" s="3" t="s">
        <v>2798</v>
      </c>
      <c r="B460" s="3" t="s">
        <v>2799</v>
      </c>
      <c r="C460" s="4">
        <v>2018.0</v>
      </c>
      <c r="D460" s="4">
        <v>8.0</v>
      </c>
      <c r="E460" s="4">
        <v>371226.0</v>
      </c>
      <c r="F460" s="3" t="s">
        <v>316</v>
      </c>
      <c r="G460" s="3" t="s">
        <v>2242</v>
      </c>
      <c r="H460" s="3" t="s">
        <v>2799</v>
      </c>
      <c r="I460" s="4">
        <v>0.187</v>
      </c>
      <c r="J460" s="4">
        <v>0.658</v>
      </c>
      <c r="K460" s="4">
        <v>0.85</v>
      </c>
      <c r="L460" s="4">
        <v>0.04</v>
      </c>
      <c r="M460" s="4">
        <v>0.001</v>
      </c>
      <c r="N460" s="4">
        <v>0.0</v>
      </c>
      <c r="O460" s="4">
        <v>0.092</v>
      </c>
      <c r="P460" s="4">
        <v>0.164</v>
      </c>
      <c r="Q460" s="4">
        <v>81.94</v>
      </c>
      <c r="R460" s="4">
        <v>2.0</v>
      </c>
      <c r="S460" s="4">
        <v>1.0</v>
      </c>
      <c r="T460" s="3" t="s">
        <v>103</v>
      </c>
      <c r="U460" s="3" t="s">
        <v>35</v>
      </c>
      <c r="V460" s="7" t="s">
        <v>58</v>
      </c>
    </row>
    <row r="461">
      <c r="A461" s="3" t="s">
        <v>2802</v>
      </c>
      <c r="B461" s="3" t="s">
        <v>2804</v>
      </c>
      <c r="C461" s="4">
        <v>2009.0</v>
      </c>
      <c r="D461" s="4">
        <v>8.0</v>
      </c>
      <c r="E461" s="4">
        <v>211826.0</v>
      </c>
      <c r="F461" s="3" t="s">
        <v>2806</v>
      </c>
      <c r="G461" s="3" t="s">
        <v>2807</v>
      </c>
      <c r="H461" s="3" t="s">
        <v>2808</v>
      </c>
      <c r="I461" s="4">
        <v>0.256</v>
      </c>
      <c r="J461" s="4">
        <v>0.196</v>
      </c>
      <c r="K461" s="4">
        <v>0.63</v>
      </c>
      <c r="L461" s="4">
        <v>0.032</v>
      </c>
      <c r="M461" s="4">
        <v>0.976</v>
      </c>
      <c r="N461" s="4">
        <v>0.866</v>
      </c>
      <c r="O461" s="4">
        <v>0.183</v>
      </c>
      <c r="P461" s="4">
        <v>0.173</v>
      </c>
      <c r="Q461" s="4">
        <v>171.58</v>
      </c>
      <c r="R461" s="4">
        <v>5.0</v>
      </c>
      <c r="S461" s="4">
        <v>1.0</v>
      </c>
      <c r="T461" s="3" t="s">
        <v>104</v>
      </c>
      <c r="U461" s="3" t="s">
        <v>35</v>
      </c>
      <c r="V461" s="7" t="s">
        <v>58</v>
      </c>
    </row>
    <row r="462">
      <c r="A462" s="3" t="s">
        <v>2811</v>
      </c>
      <c r="B462" s="3" t="s">
        <v>2813</v>
      </c>
      <c r="C462" s="4">
        <v>2022.0</v>
      </c>
      <c r="D462" s="4">
        <v>8.0</v>
      </c>
      <c r="E462" s="4">
        <v>120118.0</v>
      </c>
      <c r="F462" s="3" t="s">
        <v>327</v>
      </c>
      <c r="G462" s="3" t="s">
        <v>2814</v>
      </c>
      <c r="H462" s="3" t="s">
        <v>2815</v>
      </c>
      <c r="I462" s="4">
        <v>0.584</v>
      </c>
      <c r="J462" s="4">
        <v>0.649</v>
      </c>
      <c r="K462" s="4">
        <v>0.78</v>
      </c>
      <c r="L462" s="4">
        <v>0.031</v>
      </c>
      <c r="M462" s="4">
        <v>0.479</v>
      </c>
      <c r="N462" s="4">
        <v>0.0</v>
      </c>
      <c r="O462" s="4">
        <v>0.476</v>
      </c>
      <c r="P462" s="4">
        <v>0.27</v>
      </c>
      <c r="Q462" s="4">
        <v>90.1</v>
      </c>
      <c r="R462" s="4">
        <v>0.0</v>
      </c>
      <c r="S462" s="4">
        <v>1.0</v>
      </c>
      <c r="T462" s="3" t="s">
        <v>104</v>
      </c>
      <c r="U462" s="3" t="s">
        <v>35</v>
      </c>
      <c r="V462" s="7" t="s">
        <v>36</v>
      </c>
    </row>
    <row r="463">
      <c r="A463" s="3" t="s">
        <v>2820</v>
      </c>
      <c r="B463" s="3" t="s">
        <v>2821</v>
      </c>
      <c r="C463" s="4">
        <v>2006.0</v>
      </c>
      <c r="D463" s="4">
        <v>8.0</v>
      </c>
      <c r="E463" s="4">
        <v>259893.0</v>
      </c>
      <c r="F463" s="3" t="s">
        <v>2822</v>
      </c>
      <c r="G463" s="3" t="s">
        <v>2823</v>
      </c>
      <c r="H463" s="3" t="s">
        <v>2824</v>
      </c>
      <c r="I463" s="4">
        <v>0.39</v>
      </c>
      <c r="J463" s="4">
        <v>0.61</v>
      </c>
      <c r="K463" s="4">
        <v>0.84</v>
      </c>
      <c r="L463" s="4">
        <v>0.048</v>
      </c>
      <c r="M463" s="4">
        <v>0.571</v>
      </c>
      <c r="N463" s="4">
        <v>0.0</v>
      </c>
      <c r="O463" s="4">
        <v>0.272</v>
      </c>
      <c r="P463" s="4">
        <v>0.191</v>
      </c>
      <c r="Q463" s="4">
        <v>118.76</v>
      </c>
      <c r="R463" s="4">
        <v>7.0</v>
      </c>
      <c r="S463" s="4">
        <v>1.0</v>
      </c>
      <c r="T463" s="3" t="s">
        <v>104</v>
      </c>
      <c r="U463" s="3" t="s">
        <v>68</v>
      </c>
      <c r="V463" s="7" t="s">
        <v>58</v>
      </c>
    </row>
    <row r="464">
      <c r="A464" s="3" t="s">
        <v>2828</v>
      </c>
      <c r="B464" s="3" t="s">
        <v>2829</v>
      </c>
      <c r="C464" s="4">
        <v>2012.0</v>
      </c>
      <c r="D464" s="4">
        <v>8.0</v>
      </c>
      <c r="E464" s="4">
        <v>228333.0</v>
      </c>
      <c r="F464" s="3" t="s">
        <v>255</v>
      </c>
      <c r="G464" s="3" t="s">
        <v>2830</v>
      </c>
      <c r="H464" s="3" t="s">
        <v>2831</v>
      </c>
      <c r="I464" s="4">
        <v>0.703</v>
      </c>
      <c r="J464" s="4">
        <v>0.397</v>
      </c>
      <c r="K464" s="4">
        <v>0.65</v>
      </c>
      <c r="L464" s="4">
        <v>0.031</v>
      </c>
      <c r="M464" s="4">
        <v>0.296</v>
      </c>
      <c r="N464" s="4">
        <v>0.738</v>
      </c>
      <c r="O464" s="4">
        <v>0.073</v>
      </c>
      <c r="P464" s="4">
        <v>0.273</v>
      </c>
      <c r="Q464" s="4">
        <v>99.92</v>
      </c>
      <c r="R464" s="4">
        <v>5.0</v>
      </c>
      <c r="S464" s="4">
        <v>1.0</v>
      </c>
      <c r="T464" s="3" t="s">
        <v>104</v>
      </c>
      <c r="U464" s="3" t="s">
        <v>68</v>
      </c>
      <c r="V464" s="7" t="s">
        <v>36</v>
      </c>
    </row>
    <row r="465">
      <c r="A465" s="3" t="s">
        <v>2835</v>
      </c>
      <c r="B465" s="3" t="s">
        <v>2836</v>
      </c>
      <c r="C465" s="4">
        <v>2019.0</v>
      </c>
      <c r="D465" s="4">
        <v>8.0</v>
      </c>
      <c r="E465" s="4">
        <v>195213.0</v>
      </c>
      <c r="F465" s="3" t="s">
        <v>306</v>
      </c>
      <c r="G465" s="3" t="s">
        <v>2837</v>
      </c>
      <c r="H465" s="3" t="s">
        <v>2839</v>
      </c>
      <c r="I465" s="4">
        <v>0.3</v>
      </c>
      <c r="J465" s="4">
        <v>0.312</v>
      </c>
      <c r="K465" s="4">
        <v>0.8</v>
      </c>
      <c r="L465" s="4">
        <v>0.034</v>
      </c>
      <c r="M465" s="4">
        <v>0.696</v>
      </c>
      <c r="N465" s="4">
        <v>0.0</v>
      </c>
      <c r="O465" s="4">
        <v>0.107</v>
      </c>
      <c r="P465" s="4">
        <v>0.396</v>
      </c>
      <c r="Q465" s="4">
        <v>73.76</v>
      </c>
      <c r="R465" s="4">
        <v>8.0</v>
      </c>
      <c r="S465" s="4">
        <v>0.0</v>
      </c>
      <c r="T465" s="3" t="s">
        <v>34</v>
      </c>
      <c r="U465" s="3" t="s">
        <v>35</v>
      </c>
      <c r="V465" s="7" t="s">
        <v>45</v>
      </c>
    </row>
    <row r="466">
      <c r="A466" s="3" t="s">
        <v>2843</v>
      </c>
      <c r="B466" s="3" t="s">
        <v>2844</v>
      </c>
      <c r="C466" s="4">
        <v>2018.0</v>
      </c>
      <c r="D466" s="4">
        <v>8.0</v>
      </c>
      <c r="E466" s="4">
        <v>256216.0</v>
      </c>
      <c r="F466" s="3" t="s">
        <v>347</v>
      </c>
      <c r="G466" s="3" t="s">
        <v>1852</v>
      </c>
      <c r="H466" s="3" t="s">
        <v>2847</v>
      </c>
      <c r="I466" s="4">
        <v>0.423</v>
      </c>
      <c r="J466" s="4">
        <v>0.103</v>
      </c>
      <c r="K466" s="4">
        <v>0.74</v>
      </c>
      <c r="L466" s="4">
        <v>0.034</v>
      </c>
      <c r="M466" s="4">
        <v>0.951</v>
      </c>
      <c r="N466" s="4">
        <v>0.0</v>
      </c>
      <c r="O466" s="4">
        <v>0.105</v>
      </c>
      <c r="P466" s="4">
        <v>0.417</v>
      </c>
      <c r="Q466" s="4">
        <v>148.18</v>
      </c>
      <c r="R466" s="4">
        <v>2.0</v>
      </c>
      <c r="S466" s="4">
        <v>1.0</v>
      </c>
      <c r="T466" s="3" t="s">
        <v>34</v>
      </c>
      <c r="U466" s="3" t="s">
        <v>35</v>
      </c>
      <c r="V466" s="7" t="s">
        <v>54</v>
      </c>
    </row>
    <row r="467">
      <c r="A467" s="3" t="s">
        <v>2849</v>
      </c>
      <c r="B467" s="3" t="s">
        <v>2851</v>
      </c>
      <c r="C467" s="4">
        <v>2006.0</v>
      </c>
      <c r="D467" s="4">
        <v>8.0</v>
      </c>
      <c r="E467" s="4">
        <v>292478.0</v>
      </c>
      <c r="F467" s="3" t="s">
        <v>453</v>
      </c>
      <c r="G467" s="3" t="s">
        <v>2295</v>
      </c>
      <c r="H467" s="3" t="s">
        <v>2430</v>
      </c>
      <c r="I467" s="4">
        <v>0.412</v>
      </c>
      <c r="J467" s="4">
        <v>0.491</v>
      </c>
      <c r="K467" s="4">
        <v>0.74</v>
      </c>
      <c r="L467" s="4">
        <v>0.026</v>
      </c>
      <c r="M467" s="4">
        <v>0.103</v>
      </c>
      <c r="N467" s="4">
        <v>0.343</v>
      </c>
      <c r="O467" s="4">
        <v>0.203</v>
      </c>
      <c r="P467" s="4">
        <v>0.274</v>
      </c>
      <c r="Q467" s="4">
        <v>179.94</v>
      </c>
      <c r="R467" s="4">
        <v>4.0</v>
      </c>
      <c r="S467" s="4">
        <v>1.0</v>
      </c>
      <c r="T467" s="3" t="s">
        <v>34</v>
      </c>
      <c r="U467" s="3" t="s">
        <v>35</v>
      </c>
      <c r="V467" s="7" t="s">
        <v>36</v>
      </c>
    </row>
    <row r="468">
      <c r="A468" s="3" t="s">
        <v>2856</v>
      </c>
      <c r="B468" s="3" t="s">
        <v>2857</v>
      </c>
      <c r="C468" s="4">
        <v>2024.0</v>
      </c>
      <c r="D468" s="4">
        <v>8.0</v>
      </c>
      <c r="E468" s="4">
        <v>238419.0</v>
      </c>
      <c r="F468" s="3" t="s">
        <v>312</v>
      </c>
      <c r="G468" s="3" t="s">
        <v>2860</v>
      </c>
      <c r="H468" s="3" t="s">
        <v>2424</v>
      </c>
      <c r="I468" s="4">
        <v>0.522</v>
      </c>
      <c r="J468" s="4">
        <v>0.632</v>
      </c>
      <c r="K468" s="4">
        <v>0.77</v>
      </c>
      <c r="L468" s="4">
        <v>0.031</v>
      </c>
      <c r="M468" s="4">
        <v>0.228</v>
      </c>
      <c r="N468" s="4">
        <v>0.0</v>
      </c>
      <c r="O468" s="4">
        <v>0.069</v>
      </c>
      <c r="P468" s="4">
        <v>0.37</v>
      </c>
      <c r="Q468" s="4">
        <v>110.59</v>
      </c>
      <c r="R468" s="4">
        <v>1.0</v>
      </c>
      <c r="S468" s="4">
        <v>0.0</v>
      </c>
      <c r="T468" s="3" t="s">
        <v>34</v>
      </c>
      <c r="U468" s="3" t="s">
        <v>35</v>
      </c>
      <c r="V468" s="7" t="s">
        <v>45</v>
      </c>
    </row>
    <row r="469">
      <c r="A469" s="3" t="s">
        <v>2864</v>
      </c>
      <c r="B469" s="3" t="s">
        <v>2865</v>
      </c>
      <c r="C469" s="4">
        <v>2016.0</v>
      </c>
      <c r="D469" s="4">
        <v>8.0</v>
      </c>
      <c r="E469" s="4">
        <v>292800.0</v>
      </c>
      <c r="F469" s="3" t="s">
        <v>341</v>
      </c>
      <c r="G469" s="3" t="s">
        <v>2100</v>
      </c>
      <c r="H469" s="3" t="s">
        <v>2869</v>
      </c>
      <c r="I469" s="4">
        <v>0.349</v>
      </c>
      <c r="J469" s="4">
        <v>0.841</v>
      </c>
      <c r="K469" s="4">
        <v>0.85</v>
      </c>
      <c r="L469" s="4">
        <v>0.053</v>
      </c>
      <c r="M469" s="4">
        <v>0.165</v>
      </c>
      <c r="N469" s="4">
        <v>0.045</v>
      </c>
      <c r="O469" s="4">
        <v>0.406</v>
      </c>
      <c r="P469" s="4">
        <v>0.29</v>
      </c>
      <c r="Q469" s="4">
        <v>165.58</v>
      </c>
      <c r="R469" s="4">
        <v>3.0</v>
      </c>
      <c r="S469" s="4">
        <v>0.0</v>
      </c>
      <c r="T469" s="3" t="s">
        <v>34</v>
      </c>
      <c r="U469" s="3" t="s">
        <v>35</v>
      </c>
      <c r="V469" s="7" t="s">
        <v>36</v>
      </c>
    </row>
    <row r="470">
      <c r="A470" s="3" t="s">
        <v>2872</v>
      </c>
      <c r="B470" s="3" t="s">
        <v>2873</v>
      </c>
      <c r="C470" s="4">
        <v>2019.0</v>
      </c>
      <c r="D470" s="4">
        <v>8.0</v>
      </c>
      <c r="E470" s="4">
        <v>224416.0</v>
      </c>
      <c r="F470" s="3" t="s">
        <v>424</v>
      </c>
      <c r="G470" s="3" t="s">
        <v>2876</v>
      </c>
      <c r="H470" s="3" t="s">
        <v>2873</v>
      </c>
      <c r="I470" s="4">
        <v>0.441</v>
      </c>
      <c r="J470" s="4">
        <v>0.44</v>
      </c>
      <c r="K470" s="4">
        <v>0.75</v>
      </c>
      <c r="L470" s="4">
        <v>0.034</v>
      </c>
      <c r="M470" s="4">
        <v>0.753</v>
      </c>
      <c r="N470" s="4">
        <v>0.0</v>
      </c>
      <c r="O470" s="4">
        <v>0.116</v>
      </c>
      <c r="P470" s="4">
        <v>0.176</v>
      </c>
      <c r="Q470" s="4">
        <v>148.27</v>
      </c>
      <c r="R470" s="4">
        <v>1.0</v>
      </c>
      <c r="S470" s="4">
        <v>1.0</v>
      </c>
      <c r="T470" s="3" t="s">
        <v>34</v>
      </c>
      <c r="U470" s="3" t="s">
        <v>35</v>
      </c>
      <c r="V470" s="7" t="s">
        <v>58</v>
      </c>
    </row>
    <row r="471">
      <c r="A471" s="3" t="s">
        <v>2882</v>
      </c>
      <c r="B471" s="3" t="s">
        <v>2883</v>
      </c>
      <c r="C471" s="4">
        <v>2020.0</v>
      </c>
      <c r="D471" s="4">
        <v>8.0</v>
      </c>
      <c r="E471" s="4">
        <v>222772.0</v>
      </c>
      <c r="F471" s="3" t="s">
        <v>306</v>
      </c>
      <c r="G471" s="3" t="s">
        <v>2884</v>
      </c>
      <c r="H471" s="3" t="s">
        <v>2883</v>
      </c>
      <c r="I471" s="4">
        <v>0.488</v>
      </c>
      <c r="J471" s="4">
        <v>0.293</v>
      </c>
      <c r="K471" s="4">
        <v>0.68</v>
      </c>
      <c r="L471" s="4">
        <v>0.061</v>
      </c>
      <c r="M471" s="4">
        <v>0.923</v>
      </c>
      <c r="N471" s="4">
        <v>0.0</v>
      </c>
      <c r="O471" s="4">
        <v>0.17</v>
      </c>
      <c r="P471" s="4">
        <v>0.441</v>
      </c>
      <c r="Q471" s="4">
        <v>90.22</v>
      </c>
      <c r="R471" s="4">
        <v>0.0</v>
      </c>
      <c r="S471" s="4">
        <v>1.0</v>
      </c>
      <c r="T471" s="3" t="s">
        <v>34</v>
      </c>
      <c r="U471" s="3" t="s">
        <v>35</v>
      </c>
      <c r="V471" s="7" t="s">
        <v>54</v>
      </c>
    </row>
    <row r="472">
      <c r="A472" s="3" t="s">
        <v>2887</v>
      </c>
      <c r="B472" s="3" t="s">
        <v>2889</v>
      </c>
      <c r="C472" s="4">
        <v>2017.0</v>
      </c>
      <c r="D472" s="4">
        <v>8.0</v>
      </c>
      <c r="E472" s="4">
        <v>179693.0</v>
      </c>
      <c r="F472" s="3" t="s">
        <v>2892</v>
      </c>
      <c r="G472" s="3" t="s">
        <v>2893</v>
      </c>
      <c r="H472" s="3" t="s">
        <v>2894</v>
      </c>
      <c r="I472" s="4">
        <v>0.364</v>
      </c>
      <c r="J472" s="4">
        <v>0.764</v>
      </c>
      <c r="K472" s="4">
        <v>0.75</v>
      </c>
      <c r="L472" s="4">
        <v>0.089</v>
      </c>
      <c r="M472" s="4">
        <v>0.733</v>
      </c>
      <c r="N472" s="4">
        <v>0.0</v>
      </c>
      <c r="O472" s="4">
        <v>0.389</v>
      </c>
      <c r="P472" s="4">
        <v>0.478</v>
      </c>
      <c r="Q472" s="4">
        <v>102.52</v>
      </c>
      <c r="R472" s="4">
        <v>3.0</v>
      </c>
      <c r="S472" s="4">
        <v>1.0</v>
      </c>
      <c r="T472" s="3" t="s">
        <v>103</v>
      </c>
      <c r="U472" s="3" t="s">
        <v>35</v>
      </c>
      <c r="V472" s="7" t="s">
        <v>54</v>
      </c>
    </row>
    <row r="473">
      <c r="A473" s="3" t="s">
        <v>2898</v>
      </c>
      <c r="B473" s="3" t="s">
        <v>2899</v>
      </c>
      <c r="C473" s="4">
        <v>2018.0</v>
      </c>
      <c r="D473" s="4">
        <v>9.0</v>
      </c>
      <c r="E473" s="4">
        <v>275573.0</v>
      </c>
      <c r="F473" s="3" t="s">
        <v>26</v>
      </c>
      <c r="G473" s="3" t="s">
        <v>2900</v>
      </c>
      <c r="H473" s="3" t="s">
        <v>2901</v>
      </c>
      <c r="I473" s="4">
        <v>0.515</v>
      </c>
      <c r="J473" s="4">
        <v>0.177</v>
      </c>
      <c r="K473" s="4">
        <v>0.76</v>
      </c>
      <c r="L473" s="4">
        <v>0.028</v>
      </c>
      <c r="M473" s="4">
        <v>0.968</v>
      </c>
      <c r="N473" s="4">
        <v>0.0</v>
      </c>
      <c r="O473" s="4">
        <v>0.104</v>
      </c>
      <c r="P473" s="4">
        <v>0.127</v>
      </c>
      <c r="Q473" s="4">
        <v>74.86</v>
      </c>
      <c r="R473" s="4">
        <v>9.0</v>
      </c>
      <c r="S473" s="4">
        <v>1.0</v>
      </c>
      <c r="T473" s="3" t="s">
        <v>34</v>
      </c>
      <c r="U473" s="3" t="s">
        <v>68</v>
      </c>
      <c r="V473" s="7" t="s">
        <v>58</v>
      </c>
    </row>
    <row r="474">
      <c r="A474" s="3" t="s">
        <v>2907</v>
      </c>
      <c r="B474" s="3" t="s">
        <v>2908</v>
      </c>
      <c r="C474" s="4">
        <v>2021.0</v>
      </c>
      <c r="D474" s="4">
        <v>9.0</v>
      </c>
      <c r="E474" s="4">
        <v>141805.0</v>
      </c>
      <c r="F474" s="3" t="s">
        <v>2909</v>
      </c>
      <c r="G474" s="3" t="s">
        <v>2123</v>
      </c>
      <c r="H474" s="3" t="s">
        <v>2910</v>
      </c>
      <c r="I474" s="4">
        <v>0.591</v>
      </c>
      <c r="J474" s="4">
        <v>0.764</v>
      </c>
      <c r="K474" s="4">
        <v>0.86</v>
      </c>
      <c r="L474" s="4">
        <v>0.048</v>
      </c>
      <c r="M474" s="4">
        <v>0.038</v>
      </c>
      <c r="N474" s="4">
        <v>0.0</v>
      </c>
      <c r="O474" s="4">
        <v>0.103</v>
      </c>
      <c r="P474" s="4">
        <v>0.478</v>
      </c>
      <c r="Q474" s="4">
        <v>169.93</v>
      </c>
      <c r="R474" s="4">
        <v>1.0</v>
      </c>
      <c r="S474" s="4">
        <v>1.0</v>
      </c>
      <c r="T474" s="3" t="s">
        <v>103</v>
      </c>
      <c r="U474" s="3" t="s">
        <v>68</v>
      </c>
      <c r="V474" s="7" t="s">
        <v>54</v>
      </c>
    </row>
    <row r="475">
      <c r="A475" s="3" t="s">
        <v>2914</v>
      </c>
      <c r="B475" s="3" t="s">
        <v>2915</v>
      </c>
      <c r="C475" s="4">
        <v>2025.0</v>
      </c>
      <c r="D475" s="4">
        <v>9.0</v>
      </c>
      <c r="E475" s="4">
        <v>287950.0</v>
      </c>
      <c r="F475" s="3" t="s">
        <v>2916</v>
      </c>
      <c r="G475" s="3" t="s">
        <v>2917</v>
      </c>
      <c r="H475" s="3" t="s">
        <v>2918</v>
      </c>
      <c r="I475" s="4">
        <v>0.617</v>
      </c>
      <c r="J475" s="4">
        <v>0.814</v>
      </c>
      <c r="K475" s="4">
        <v>0.81</v>
      </c>
      <c r="L475" s="4">
        <v>0.046</v>
      </c>
      <c r="M475" s="4">
        <v>0.007</v>
      </c>
      <c r="N475" s="4">
        <v>0.005</v>
      </c>
      <c r="O475" s="4">
        <v>0.13</v>
      </c>
      <c r="P475" s="4">
        <v>0.038</v>
      </c>
      <c r="Q475" s="4">
        <v>130.93</v>
      </c>
      <c r="R475" s="4">
        <v>5.0</v>
      </c>
      <c r="S475" s="4">
        <v>0.0</v>
      </c>
      <c r="T475" s="3" t="s">
        <v>103</v>
      </c>
      <c r="U475" s="3" t="s">
        <v>35</v>
      </c>
      <c r="V475" s="7" t="s">
        <v>75</v>
      </c>
    </row>
    <row r="476">
      <c r="A476" s="3" t="s">
        <v>2922</v>
      </c>
      <c r="B476" s="3" t="s">
        <v>2923</v>
      </c>
      <c r="C476" s="4">
        <v>2024.0</v>
      </c>
      <c r="D476" s="4">
        <v>9.0</v>
      </c>
      <c r="E476" s="4">
        <v>160440.0</v>
      </c>
      <c r="F476" s="3" t="s">
        <v>259</v>
      </c>
      <c r="G476" s="3" t="s">
        <v>1675</v>
      </c>
      <c r="H476" s="3" t="s">
        <v>2749</v>
      </c>
      <c r="I476" s="4">
        <v>0.824</v>
      </c>
      <c r="J476" s="4">
        <v>0.209</v>
      </c>
      <c r="K476" s="4">
        <v>0.61</v>
      </c>
      <c r="L476" s="4">
        <v>0.041</v>
      </c>
      <c r="M476" s="4">
        <v>0.849</v>
      </c>
      <c r="N476" s="4">
        <v>0.0</v>
      </c>
      <c r="O476" s="4">
        <v>0.107</v>
      </c>
      <c r="P476" s="4">
        <v>0.3</v>
      </c>
      <c r="Q476" s="4">
        <v>106.03</v>
      </c>
      <c r="R476" s="4">
        <v>1.0</v>
      </c>
      <c r="S476" s="4">
        <v>0.0</v>
      </c>
      <c r="T476" s="3" t="s">
        <v>103</v>
      </c>
      <c r="U476" s="3" t="s">
        <v>35</v>
      </c>
      <c r="V476" s="7" t="s">
        <v>45</v>
      </c>
    </row>
    <row r="477">
      <c r="A477" s="3" t="s">
        <v>2928</v>
      </c>
      <c r="B477" s="3" t="s">
        <v>2929</v>
      </c>
      <c r="C477" s="4">
        <v>2020.0</v>
      </c>
      <c r="D477" s="4">
        <v>9.0</v>
      </c>
      <c r="E477" s="4">
        <v>197903.0</v>
      </c>
      <c r="F477" s="3" t="s">
        <v>213</v>
      </c>
      <c r="G477" s="3" t="s">
        <v>2932</v>
      </c>
      <c r="H477" s="3" t="s">
        <v>2933</v>
      </c>
      <c r="I477" s="4">
        <v>0.42</v>
      </c>
      <c r="J477" s="4">
        <v>0.624</v>
      </c>
      <c r="K477" s="4">
        <v>0.85</v>
      </c>
      <c r="L477" s="4">
        <v>0.086</v>
      </c>
      <c r="M477" s="4">
        <v>0.195</v>
      </c>
      <c r="N477" s="4">
        <v>0.0</v>
      </c>
      <c r="O477" s="4">
        <v>0.382</v>
      </c>
      <c r="P477" s="4">
        <v>0.429</v>
      </c>
      <c r="Q477" s="4">
        <v>81.55</v>
      </c>
      <c r="R477" s="4">
        <v>0.0</v>
      </c>
      <c r="S477" s="4">
        <v>1.0</v>
      </c>
      <c r="T477" s="3" t="s">
        <v>103</v>
      </c>
      <c r="U477" s="3" t="s">
        <v>35</v>
      </c>
      <c r="V477" s="7" t="s">
        <v>54</v>
      </c>
    </row>
    <row r="478">
      <c r="A478" s="3" t="s">
        <v>2936</v>
      </c>
      <c r="B478" s="3" t="s">
        <v>2938</v>
      </c>
      <c r="C478" s="4">
        <v>1991.0</v>
      </c>
      <c r="D478" s="4">
        <v>9.0</v>
      </c>
      <c r="E478" s="4">
        <v>358093.0</v>
      </c>
      <c r="F478" s="3" t="s">
        <v>2939</v>
      </c>
      <c r="G478" s="3" t="s">
        <v>2940</v>
      </c>
      <c r="H478" s="3" t="s">
        <v>2941</v>
      </c>
      <c r="I478" s="4">
        <v>0.319</v>
      </c>
      <c r="J478" s="4">
        <v>0.153</v>
      </c>
      <c r="K478" s="4">
        <v>0.67</v>
      </c>
      <c r="L478" s="4">
        <v>0.035</v>
      </c>
      <c r="M478" s="4">
        <v>0.875</v>
      </c>
      <c r="N478" s="4">
        <v>0.0</v>
      </c>
      <c r="O478" s="4">
        <v>0.089</v>
      </c>
      <c r="P478" s="4">
        <v>0.134</v>
      </c>
      <c r="Q478" s="4">
        <v>109.0</v>
      </c>
      <c r="R478" s="4">
        <v>4.0</v>
      </c>
      <c r="S478" s="4">
        <v>1.0</v>
      </c>
      <c r="T478" s="3" t="s">
        <v>103</v>
      </c>
      <c r="U478" s="3" t="s">
        <v>35</v>
      </c>
      <c r="V478" s="7" t="s">
        <v>58</v>
      </c>
    </row>
    <row r="479">
      <c r="A479" s="3" t="s">
        <v>2944</v>
      </c>
      <c r="B479" s="3" t="s">
        <v>2946</v>
      </c>
      <c r="C479" s="4">
        <v>2020.0</v>
      </c>
      <c r="D479" s="4">
        <v>9.0</v>
      </c>
      <c r="E479" s="4">
        <v>68624.0</v>
      </c>
      <c r="F479" s="3" t="s">
        <v>2565</v>
      </c>
      <c r="G479" s="3" t="s">
        <v>2566</v>
      </c>
      <c r="H479" s="3" t="s">
        <v>2567</v>
      </c>
      <c r="I479" s="4">
        <v>0.341</v>
      </c>
      <c r="J479" s="4">
        <v>0.158</v>
      </c>
      <c r="K479" s="4">
        <v>0.47</v>
      </c>
      <c r="L479" s="4">
        <v>0.06</v>
      </c>
      <c r="M479" s="4">
        <v>0.995</v>
      </c>
      <c r="N479" s="4">
        <v>0.916</v>
      </c>
      <c r="O479" s="4">
        <v>0.087</v>
      </c>
      <c r="P479" s="4">
        <v>0.377</v>
      </c>
      <c r="Q479" s="4">
        <v>153.37</v>
      </c>
      <c r="R479" s="4">
        <v>7.0</v>
      </c>
      <c r="S479" s="4">
        <v>1.0</v>
      </c>
      <c r="T479" s="3" t="s">
        <v>103</v>
      </c>
      <c r="U479" s="3" t="s">
        <v>35</v>
      </c>
      <c r="V479" s="7" t="s">
        <v>45</v>
      </c>
    </row>
    <row r="480">
      <c r="A480" s="3" t="s">
        <v>2950</v>
      </c>
      <c r="B480" s="3" t="s">
        <v>2951</v>
      </c>
      <c r="C480" s="4">
        <v>2024.0</v>
      </c>
      <c r="D480" s="4">
        <v>9.0</v>
      </c>
      <c r="E480" s="4">
        <v>245511.0</v>
      </c>
      <c r="F480" s="3" t="s">
        <v>2952</v>
      </c>
      <c r="G480" s="3" t="s">
        <v>2953</v>
      </c>
      <c r="H480" s="3" t="s">
        <v>2954</v>
      </c>
      <c r="I480" s="4">
        <v>0.378</v>
      </c>
      <c r="J480" s="4">
        <v>0.236</v>
      </c>
      <c r="K480" s="4">
        <v>0.73</v>
      </c>
      <c r="L480" s="4">
        <v>0.033</v>
      </c>
      <c r="M480" s="4">
        <v>0.917</v>
      </c>
      <c r="N480" s="4">
        <v>0.016</v>
      </c>
      <c r="O480" s="4">
        <v>0.115</v>
      </c>
      <c r="P480" s="4">
        <v>0.247</v>
      </c>
      <c r="Q480" s="4">
        <v>120.67</v>
      </c>
      <c r="R480" s="4">
        <v>3.0</v>
      </c>
      <c r="S480" s="4">
        <v>1.0</v>
      </c>
      <c r="T480" s="3" t="s">
        <v>103</v>
      </c>
      <c r="U480" s="3" t="s">
        <v>35</v>
      </c>
      <c r="V480" s="7" t="s">
        <v>36</v>
      </c>
    </row>
    <row r="481">
      <c r="A481" s="3" t="s">
        <v>2957</v>
      </c>
      <c r="B481" s="19" t="s">
        <v>2959</v>
      </c>
      <c r="C481" s="4">
        <v>2024.0</v>
      </c>
      <c r="D481" s="4">
        <v>9.0</v>
      </c>
      <c r="E481" s="4">
        <v>159636.0</v>
      </c>
      <c r="F481" s="3" t="s">
        <v>199</v>
      </c>
      <c r="G481" s="19" t="s">
        <v>2963</v>
      </c>
      <c r="H481" s="3" t="s">
        <v>2954</v>
      </c>
      <c r="I481" s="4">
        <v>0.527</v>
      </c>
      <c r="J481" s="4">
        <v>0.551</v>
      </c>
      <c r="K481" s="4">
        <v>0.73</v>
      </c>
      <c r="L481" s="4">
        <v>0.035</v>
      </c>
      <c r="M481" s="4">
        <v>0.384</v>
      </c>
      <c r="N481" s="4">
        <v>0.0</v>
      </c>
      <c r="O481" s="4">
        <v>0.403</v>
      </c>
      <c r="P481" s="4">
        <v>0.443</v>
      </c>
      <c r="Q481" s="4">
        <v>148.04</v>
      </c>
      <c r="R481" s="4">
        <v>7.0</v>
      </c>
      <c r="S481" s="4">
        <v>1.0</v>
      </c>
      <c r="T481" s="3" t="s">
        <v>103</v>
      </c>
      <c r="U481" s="3" t="s">
        <v>68</v>
      </c>
      <c r="V481" s="7" t="s">
        <v>54</v>
      </c>
    </row>
    <row r="482">
      <c r="A482" s="3" t="s">
        <v>2966</v>
      </c>
      <c r="B482" s="3" t="s">
        <v>2968</v>
      </c>
      <c r="C482" s="4">
        <v>2018.0</v>
      </c>
      <c r="D482" s="4">
        <v>9.0</v>
      </c>
      <c r="E482" s="4">
        <v>303066.0</v>
      </c>
      <c r="F482" s="3" t="s">
        <v>316</v>
      </c>
      <c r="G482" s="3" t="s">
        <v>2242</v>
      </c>
      <c r="H482" s="3" t="s">
        <v>2969</v>
      </c>
      <c r="I482" s="4">
        <v>0.108</v>
      </c>
      <c r="J482" s="4">
        <v>0.694</v>
      </c>
      <c r="K482" s="4">
        <v>0.85</v>
      </c>
      <c r="L482" s="4">
        <v>0.039</v>
      </c>
      <c r="M482" s="4">
        <v>0.0</v>
      </c>
      <c r="N482" s="4">
        <v>0.0</v>
      </c>
      <c r="O482" s="4">
        <v>0.083</v>
      </c>
      <c r="P482" s="4">
        <v>0.164</v>
      </c>
      <c r="Q482" s="4">
        <v>70.23</v>
      </c>
      <c r="R482" s="4">
        <v>2.0</v>
      </c>
      <c r="S482" s="4">
        <v>1.0</v>
      </c>
      <c r="T482" s="3" t="s">
        <v>103</v>
      </c>
      <c r="U482" s="3" t="s">
        <v>68</v>
      </c>
      <c r="V482" s="7" t="s">
        <v>58</v>
      </c>
    </row>
    <row r="483">
      <c r="A483" s="3" t="s">
        <v>2974</v>
      </c>
      <c r="B483" s="3" t="s">
        <v>2975</v>
      </c>
      <c r="C483" s="4">
        <v>2023.0</v>
      </c>
      <c r="D483" s="4">
        <v>9.0</v>
      </c>
      <c r="E483" s="4">
        <v>326173.0</v>
      </c>
      <c r="F483" s="3" t="s">
        <v>156</v>
      </c>
      <c r="G483" s="3" t="s">
        <v>2976</v>
      </c>
      <c r="H483" s="3" t="s">
        <v>2978</v>
      </c>
      <c r="I483" s="4">
        <v>0.386</v>
      </c>
      <c r="J483" s="4">
        <v>0.413</v>
      </c>
      <c r="K483" s="4">
        <v>0.74</v>
      </c>
      <c r="L483" s="4">
        <v>0.036</v>
      </c>
      <c r="M483" s="4">
        <v>0.865</v>
      </c>
      <c r="N483" s="4">
        <v>0.012</v>
      </c>
      <c r="O483" s="4">
        <v>0.137</v>
      </c>
      <c r="P483" s="4">
        <v>0.468</v>
      </c>
      <c r="Q483" s="4">
        <v>90.51</v>
      </c>
      <c r="R483" s="4">
        <v>2.0</v>
      </c>
      <c r="S483" s="4">
        <v>0.0</v>
      </c>
      <c r="T483" s="3" t="s">
        <v>104</v>
      </c>
      <c r="U483" s="3" t="s">
        <v>35</v>
      </c>
      <c r="V483" s="7" t="s">
        <v>54</v>
      </c>
    </row>
    <row r="484">
      <c r="A484" s="3" t="s">
        <v>2981</v>
      </c>
      <c r="B484" s="3" t="s">
        <v>2982</v>
      </c>
      <c r="C484" s="4">
        <v>2023.0</v>
      </c>
      <c r="D484" s="4">
        <v>9.0</v>
      </c>
      <c r="E484" s="4">
        <v>252520.0</v>
      </c>
      <c r="F484" s="3" t="s">
        <v>327</v>
      </c>
      <c r="G484" s="3" t="s">
        <v>123</v>
      </c>
      <c r="H484" s="3" t="s">
        <v>2986</v>
      </c>
      <c r="I484" s="4">
        <v>0.36</v>
      </c>
      <c r="J484" s="4">
        <v>0.604</v>
      </c>
      <c r="K484" s="4">
        <v>0.8</v>
      </c>
      <c r="L484" s="4">
        <v>0.038</v>
      </c>
      <c r="M484" s="4">
        <v>0.719</v>
      </c>
      <c r="N484" s="4">
        <v>0.0</v>
      </c>
      <c r="O484" s="4">
        <v>0.204</v>
      </c>
      <c r="P484" s="4">
        <v>0.479</v>
      </c>
      <c r="Q484" s="4">
        <v>139.1</v>
      </c>
      <c r="R484" s="4">
        <v>4.0</v>
      </c>
      <c r="S484" s="4">
        <v>1.0</v>
      </c>
      <c r="T484" s="3" t="s">
        <v>104</v>
      </c>
      <c r="U484" s="3" t="s">
        <v>68</v>
      </c>
      <c r="V484" s="7" t="s">
        <v>54</v>
      </c>
    </row>
    <row r="485">
      <c r="A485" s="3" t="s">
        <v>2987</v>
      </c>
      <c r="B485" s="3" t="s">
        <v>2988</v>
      </c>
      <c r="C485" s="4">
        <v>2023.0</v>
      </c>
      <c r="D485" s="4">
        <v>9.0</v>
      </c>
      <c r="E485" s="4">
        <v>435493.0</v>
      </c>
      <c r="F485" s="3" t="s">
        <v>2989</v>
      </c>
      <c r="G485" s="3" t="s">
        <v>2990</v>
      </c>
      <c r="H485" s="3" t="s">
        <v>2986</v>
      </c>
      <c r="I485" s="4">
        <v>0.478</v>
      </c>
      <c r="J485" s="4">
        <v>0.187</v>
      </c>
      <c r="K485" s="4">
        <v>0.68</v>
      </c>
      <c r="L485" s="4">
        <v>0.033</v>
      </c>
      <c r="M485" s="4">
        <v>0.159</v>
      </c>
      <c r="N485" s="4">
        <v>0.0</v>
      </c>
      <c r="O485" s="4">
        <v>0.096</v>
      </c>
      <c r="P485" s="4">
        <v>0.37</v>
      </c>
      <c r="Q485" s="4">
        <v>100.01</v>
      </c>
      <c r="R485" s="4">
        <v>3.0</v>
      </c>
      <c r="S485" s="4">
        <v>1.0</v>
      </c>
      <c r="T485" s="3" t="s">
        <v>104</v>
      </c>
      <c r="U485" s="3" t="s">
        <v>68</v>
      </c>
      <c r="V485" s="7" t="s">
        <v>45</v>
      </c>
    </row>
    <row r="486">
      <c r="A486" s="3" t="s">
        <v>2993</v>
      </c>
      <c r="B486" s="3" t="s">
        <v>2994</v>
      </c>
      <c r="C486" s="4">
        <v>2020.0</v>
      </c>
      <c r="D486" s="4">
        <v>9.0</v>
      </c>
      <c r="E486" s="4">
        <v>287658.0</v>
      </c>
      <c r="F486" s="3" t="s">
        <v>164</v>
      </c>
      <c r="G486" s="3" t="s">
        <v>2609</v>
      </c>
      <c r="H486" s="3" t="s">
        <v>2610</v>
      </c>
      <c r="I486" s="4">
        <v>0.35</v>
      </c>
      <c r="J486" s="4">
        <v>0.254</v>
      </c>
      <c r="K486" s="4">
        <v>0.67</v>
      </c>
      <c r="L486" s="4">
        <v>0.032</v>
      </c>
      <c r="M486" s="4">
        <v>0.947</v>
      </c>
      <c r="N486" s="4">
        <v>0.815</v>
      </c>
      <c r="O486" s="4">
        <v>0.103</v>
      </c>
      <c r="P486" s="4">
        <v>0.243</v>
      </c>
      <c r="Q486" s="4">
        <v>130.68</v>
      </c>
      <c r="R486" s="4">
        <v>7.0</v>
      </c>
      <c r="S486" s="4">
        <v>1.0</v>
      </c>
      <c r="T486" s="3" t="s">
        <v>104</v>
      </c>
      <c r="U486" s="3" t="s">
        <v>35</v>
      </c>
      <c r="V486" s="7" t="s">
        <v>36</v>
      </c>
    </row>
    <row r="487">
      <c r="A487" s="3" t="s">
        <v>2997</v>
      </c>
      <c r="B487" s="3" t="s">
        <v>2430</v>
      </c>
      <c r="C487" s="4">
        <v>2006.0</v>
      </c>
      <c r="D487" s="4">
        <v>9.0</v>
      </c>
      <c r="E487" s="4">
        <v>281936.0</v>
      </c>
      <c r="F487" s="3" t="s">
        <v>453</v>
      </c>
      <c r="G487" s="3" t="s">
        <v>2295</v>
      </c>
      <c r="H487" s="3" t="s">
        <v>2430</v>
      </c>
      <c r="I487" s="4">
        <v>0.315</v>
      </c>
      <c r="J487" s="4">
        <v>0.481</v>
      </c>
      <c r="K487" s="4">
        <v>0.79</v>
      </c>
      <c r="L487" s="4">
        <v>0.029</v>
      </c>
      <c r="M487" s="4">
        <v>0.015</v>
      </c>
      <c r="N487" s="4">
        <v>0.761</v>
      </c>
      <c r="O487" s="4">
        <v>0.12</v>
      </c>
      <c r="P487" s="4">
        <v>0.446</v>
      </c>
      <c r="Q487" s="4">
        <v>91.93</v>
      </c>
      <c r="R487" s="4">
        <v>2.0</v>
      </c>
      <c r="S487" s="4">
        <v>1.0</v>
      </c>
      <c r="T487" s="3" t="s">
        <v>34</v>
      </c>
      <c r="U487" s="3" t="s">
        <v>35</v>
      </c>
      <c r="V487" s="7" t="s">
        <v>54</v>
      </c>
    </row>
    <row r="488">
      <c r="A488" s="3" t="s">
        <v>3001</v>
      </c>
      <c r="B488" s="3" t="s">
        <v>3003</v>
      </c>
      <c r="C488" s="4">
        <v>2019.0</v>
      </c>
      <c r="D488" s="4">
        <v>9.0</v>
      </c>
      <c r="E488" s="4">
        <v>277630.0</v>
      </c>
      <c r="F488" s="3" t="s">
        <v>26</v>
      </c>
      <c r="G488" s="3" t="s">
        <v>3004</v>
      </c>
      <c r="H488" s="3" t="s">
        <v>3003</v>
      </c>
      <c r="I488" s="4">
        <v>0.463</v>
      </c>
      <c r="J488" s="4">
        <v>0.482</v>
      </c>
      <c r="K488" s="4">
        <v>0.79</v>
      </c>
      <c r="L488" s="4">
        <v>0.03</v>
      </c>
      <c r="M488" s="4">
        <v>0.859</v>
      </c>
      <c r="N488" s="4">
        <v>0.0</v>
      </c>
      <c r="O488" s="4">
        <v>0.175</v>
      </c>
      <c r="P488" s="4">
        <v>0.378</v>
      </c>
      <c r="Q488" s="4">
        <v>156.04</v>
      </c>
      <c r="R488" s="4">
        <v>2.0</v>
      </c>
      <c r="S488" s="4">
        <v>1.0</v>
      </c>
      <c r="T488" s="3" t="s">
        <v>34</v>
      </c>
      <c r="U488" s="3" t="s">
        <v>35</v>
      </c>
      <c r="V488" s="7" t="s">
        <v>45</v>
      </c>
    </row>
    <row r="489">
      <c r="A489" s="3" t="s">
        <v>3006</v>
      </c>
      <c r="B489" s="3" t="s">
        <v>3010</v>
      </c>
      <c r="C489" s="4">
        <v>2019.0</v>
      </c>
      <c r="D489" s="4">
        <v>9.0</v>
      </c>
      <c r="E489" s="4">
        <v>381864.0</v>
      </c>
      <c r="F489" s="3" t="s">
        <v>347</v>
      </c>
      <c r="G489" s="3" t="s">
        <v>3012</v>
      </c>
      <c r="H489" s="3" t="s">
        <v>3010</v>
      </c>
      <c r="I489" s="4">
        <v>0.747</v>
      </c>
      <c r="J489" s="4">
        <v>0.5</v>
      </c>
      <c r="K489" s="4">
        <v>0.8</v>
      </c>
      <c r="L489" s="4">
        <v>0.036</v>
      </c>
      <c r="M489" s="4">
        <v>0.123</v>
      </c>
      <c r="N489" s="4">
        <v>0.001</v>
      </c>
      <c r="O489" s="4">
        <v>0.099</v>
      </c>
      <c r="P489" s="4">
        <v>0.275</v>
      </c>
      <c r="Q489" s="4">
        <v>117.95</v>
      </c>
      <c r="R489" s="4">
        <v>5.0</v>
      </c>
      <c r="S489" s="4">
        <v>1.0</v>
      </c>
      <c r="T489" s="3" t="s">
        <v>34</v>
      </c>
      <c r="U489" s="3" t="s">
        <v>35</v>
      </c>
      <c r="V489" s="7" t="s">
        <v>36</v>
      </c>
    </row>
    <row r="490">
      <c r="A490" s="3" t="s">
        <v>3015</v>
      </c>
      <c r="B490" s="3" t="s">
        <v>3016</v>
      </c>
      <c r="C490" s="4">
        <v>2008.0</v>
      </c>
      <c r="D490" s="4">
        <v>9.0</v>
      </c>
      <c r="E490" s="4">
        <v>218253.0</v>
      </c>
      <c r="F490" s="3" t="s">
        <v>347</v>
      </c>
      <c r="G490" s="3" t="s">
        <v>3018</v>
      </c>
      <c r="H490" s="3" t="s">
        <v>3019</v>
      </c>
      <c r="I490" s="4">
        <v>0.681</v>
      </c>
      <c r="J490" s="4">
        <v>0.25</v>
      </c>
      <c r="K490" s="4">
        <v>0.67</v>
      </c>
      <c r="L490" s="4">
        <v>0.027</v>
      </c>
      <c r="M490" s="4">
        <v>0.456</v>
      </c>
      <c r="N490" s="4">
        <v>0.071</v>
      </c>
      <c r="O490" s="4">
        <v>0.088</v>
      </c>
      <c r="P490" s="4">
        <v>0.354</v>
      </c>
      <c r="Q490" s="4">
        <v>90.0</v>
      </c>
      <c r="R490" s="4">
        <v>2.0</v>
      </c>
      <c r="S490" s="4">
        <v>0.0</v>
      </c>
      <c r="T490" s="3" t="s">
        <v>34</v>
      </c>
      <c r="U490" s="3" t="s">
        <v>35</v>
      </c>
      <c r="V490" s="7" t="s">
        <v>45</v>
      </c>
    </row>
    <row r="491">
      <c r="A491" s="3" t="s">
        <v>3022</v>
      </c>
      <c r="B491" s="3" t="s">
        <v>3024</v>
      </c>
      <c r="C491" s="4">
        <v>2014.0</v>
      </c>
      <c r="D491" s="4">
        <v>9.0</v>
      </c>
      <c r="E491" s="4">
        <v>275666.0</v>
      </c>
      <c r="F491" s="3" t="s">
        <v>413</v>
      </c>
      <c r="G491" s="3" t="s">
        <v>3026</v>
      </c>
      <c r="H491" s="3" t="s">
        <v>3024</v>
      </c>
      <c r="I491" s="4">
        <v>0.621</v>
      </c>
      <c r="J491" s="4">
        <v>0.633</v>
      </c>
      <c r="K491" s="4">
        <v>0.8</v>
      </c>
      <c r="L491" s="4">
        <v>0.036</v>
      </c>
      <c r="M491" s="4">
        <v>0.237</v>
      </c>
      <c r="N491" s="4">
        <v>0.0</v>
      </c>
      <c r="O491" s="4">
        <v>0.28</v>
      </c>
      <c r="P491" s="4">
        <v>0.44</v>
      </c>
      <c r="Q491" s="4">
        <v>127.67</v>
      </c>
      <c r="R491" s="4">
        <v>1.0</v>
      </c>
      <c r="S491" s="4">
        <v>1.0</v>
      </c>
      <c r="T491" s="3" t="s">
        <v>34</v>
      </c>
      <c r="U491" s="3" t="s">
        <v>35</v>
      </c>
      <c r="V491" s="7" t="s">
        <v>54</v>
      </c>
    </row>
    <row r="492">
      <c r="A492" s="3" t="s">
        <v>3027</v>
      </c>
      <c r="B492" s="3" t="s">
        <v>3028</v>
      </c>
      <c r="C492" s="4">
        <v>2021.0</v>
      </c>
      <c r="D492" s="4">
        <v>10.0</v>
      </c>
      <c r="E492" s="4">
        <v>270076.0</v>
      </c>
      <c r="F492" s="3" t="s">
        <v>26</v>
      </c>
      <c r="G492" s="3" t="s">
        <v>3031</v>
      </c>
      <c r="H492" s="3" t="s">
        <v>3032</v>
      </c>
      <c r="I492" s="4">
        <v>0.437</v>
      </c>
      <c r="J492" s="4">
        <v>0.181</v>
      </c>
      <c r="K492" s="4">
        <v>0.78</v>
      </c>
      <c r="L492" s="4">
        <v>0.033</v>
      </c>
      <c r="M492" s="4">
        <v>0.985</v>
      </c>
      <c r="N492" s="4">
        <v>0.0</v>
      </c>
      <c r="O492" s="4">
        <v>0.123</v>
      </c>
      <c r="P492" s="4">
        <v>0.358</v>
      </c>
      <c r="Q492" s="4">
        <v>77.95</v>
      </c>
      <c r="R492" s="4">
        <v>11.0</v>
      </c>
      <c r="S492" s="4">
        <v>1.0</v>
      </c>
      <c r="T492" s="3" t="s">
        <v>34</v>
      </c>
      <c r="U492" s="3" t="s">
        <v>35</v>
      </c>
      <c r="V492" s="7" t="s">
        <v>45</v>
      </c>
    </row>
    <row r="493">
      <c r="A493" s="3" t="s">
        <v>3035</v>
      </c>
      <c r="B493" s="3" t="s">
        <v>3036</v>
      </c>
      <c r="C493" s="4">
        <v>2014.0</v>
      </c>
      <c r="D493" s="4">
        <v>10.0</v>
      </c>
      <c r="E493" s="4">
        <v>294533.0</v>
      </c>
      <c r="F493" s="3" t="s">
        <v>26</v>
      </c>
      <c r="G493" s="3" t="s">
        <v>3037</v>
      </c>
      <c r="H493" s="3" t="s">
        <v>3038</v>
      </c>
      <c r="I493" s="4">
        <v>0.48</v>
      </c>
      <c r="J493" s="4">
        <v>0.244</v>
      </c>
      <c r="K493" s="4">
        <v>0.79</v>
      </c>
      <c r="L493" s="4">
        <v>0.034</v>
      </c>
      <c r="M493" s="4">
        <v>0.763</v>
      </c>
      <c r="N493" s="4">
        <v>0.0</v>
      </c>
      <c r="O493" s="4">
        <v>0.106</v>
      </c>
      <c r="P493" s="4">
        <v>0.288</v>
      </c>
      <c r="Q493" s="4">
        <v>139.94</v>
      </c>
      <c r="R493" s="4">
        <v>7.0</v>
      </c>
      <c r="S493" s="4">
        <v>1.0</v>
      </c>
      <c r="T493" s="3" t="s">
        <v>34</v>
      </c>
      <c r="U493" s="3" t="s">
        <v>35</v>
      </c>
      <c r="V493" s="7" t="s">
        <v>36</v>
      </c>
    </row>
    <row r="494">
      <c r="A494" s="3" t="s">
        <v>3042</v>
      </c>
      <c r="B494" s="3" t="s">
        <v>3043</v>
      </c>
      <c r="C494" s="4">
        <v>2018.0</v>
      </c>
      <c r="D494" s="4">
        <v>10.0</v>
      </c>
      <c r="E494" s="4">
        <v>341000.0</v>
      </c>
      <c r="F494" s="3" t="s">
        <v>3044</v>
      </c>
      <c r="G494" s="3" t="s">
        <v>3045</v>
      </c>
      <c r="H494" s="3" t="s">
        <v>3046</v>
      </c>
      <c r="I494" s="4">
        <v>0.419</v>
      </c>
      <c r="J494" s="4">
        <v>0.932</v>
      </c>
      <c r="K494" s="4">
        <v>0.87</v>
      </c>
      <c r="L494" s="4">
        <v>0.096</v>
      </c>
      <c r="M494" s="4">
        <v>0.194</v>
      </c>
      <c r="N494" s="4">
        <v>0.0</v>
      </c>
      <c r="O494" s="4">
        <v>0.795</v>
      </c>
      <c r="P494" s="4">
        <v>0.342</v>
      </c>
      <c r="Q494" s="4">
        <v>115.47</v>
      </c>
      <c r="R494" s="4">
        <v>7.0</v>
      </c>
      <c r="S494" s="4">
        <v>1.0</v>
      </c>
      <c r="T494" s="3" t="s">
        <v>103</v>
      </c>
      <c r="U494" s="3" t="s">
        <v>68</v>
      </c>
      <c r="V494" s="7" t="s">
        <v>45</v>
      </c>
    </row>
    <row r="495">
      <c r="A495" s="3" t="s">
        <v>3052</v>
      </c>
      <c r="B495" s="3" t="s">
        <v>2002</v>
      </c>
      <c r="C495" s="4">
        <v>2023.0</v>
      </c>
      <c r="D495" s="4">
        <v>10.0</v>
      </c>
      <c r="E495" s="4">
        <v>409026.0</v>
      </c>
      <c r="F495" s="3" t="s">
        <v>880</v>
      </c>
      <c r="G495" s="3" t="s">
        <v>2426</v>
      </c>
      <c r="H495" s="3" t="s">
        <v>1202</v>
      </c>
      <c r="I495" s="4">
        <v>0.613</v>
      </c>
      <c r="J495" s="4">
        <v>0.437</v>
      </c>
      <c r="K495" s="4">
        <v>0.72</v>
      </c>
      <c r="L495" s="4">
        <v>0.032</v>
      </c>
      <c r="M495" s="4">
        <v>0.379</v>
      </c>
      <c r="N495" s="4">
        <v>0.0</v>
      </c>
      <c r="O495" s="4">
        <v>0.139</v>
      </c>
      <c r="P495" s="4">
        <v>0.453</v>
      </c>
      <c r="Q495" s="4">
        <v>108.73</v>
      </c>
      <c r="R495" s="4">
        <v>9.0</v>
      </c>
      <c r="S495" s="4">
        <v>1.0</v>
      </c>
      <c r="T495" s="3" t="s">
        <v>104</v>
      </c>
      <c r="U495" s="3" t="s">
        <v>68</v>
      </c>
      <c r="V495" s="7" t="s">
        <v>54</v>
      </c>
    </row>
    <row r="496">
      <c r="A496" s="3" t="s">
        <v>3055</v>
      </c>
      <c r="B496" s="3" t="s">
        <v>3056</v>
      </c>
      <c r="C496" s="4">
        <v>2024.0</v>
      </c>
      <c r="D496" s="4">
        <v>10.0</v>
      </c>
      <c r="E496" s="4">
        <v>145945.0</v>
      </c>
      <c r="F496" s="3" t="s">
        <v>199</v>
      </c>
      <c r="G496" s="3" t="s">
        <v>1955</v>
      </c>
      <c r="H496" s="3" t="s">
        <v>2360</v>
      </c>
      <c r="I496" s="4">
        <v>0.663</v>
      </c>
      <c r="J496" s="4">
        <v>0.065</v>
      </c>
      <c r="K496" s="4">
        <v>0.54</v>
      </c>
      <c r="L496" s="4">
        <v>0.044</v>
      </c>
      <c r="M496" s="4">
        <v>0.952</v>
      </c>
      <c r="N496" s="4">
        <v>0.0</v>
      </c>
      <c r="O496" s="4">
        <v>0.117</v>
      </c>
      <c r="P496" s="4">
        <v>0.373</v>
      </c>
      <c r="Q496" s="4">
        <v>130.0</v>
      </c>
      <c r="R496" s="4">
        <v>1.0</v>
      </c>
      <c r="S496" s="4">
        <v>1.0</v>
      </c>
      <c r="T496" s="3" t="s">
        <v>103</v>
      </c>
      <c r="U496" s="3" t="s">
        <v>35</v>
      </c>
      <c r="V496" s="7" t="s">
        <v>45</v>
      </c>
    </row>
    <row r="497">
      <c r="A497" s="3" t="s">
        <v>3058</v>
      </c>
      <c r="B497" s="3" t="s">
        <v>3059</v>
      </c>
      <c r="C497" s="4">
        <v>2020.0</v>
      </c>
      <c r="D497" s="4">
        <v>10.0</v>
      </c>
      <c r="E497" s="4">
        <v>134566.0</v>
      </c>
      <c r="F497" s="3" t="s">
        <v>2229</v>
      </c>
      <c r="G497" s="3" t="s">
        <v>2230</v>
      </c>
      <c r="H497" s="3" t="s">
        <v>1046</v>
      </c>
      <c r="I497" s="4">
        <v>0.608</v>
      </c>
      <c r="J497" s="4">
        <v>0.019</v>
      </c>
      <c r="K497" s="4">
        <v>0.48</v>
      </c>
      <c r="L497" s="4">
        <v>0.044</v>
      </c>
      <c r="M497" s="4">
        <v>0.994</v>
      </c>
      <c r="N497" s="4">
        <v>0.948</v>
      </c>
      <c r="O497" s="4">
        <v>0.132</v>
      </c>
      <c r="P497" s="4">
        <v>0.288</v>
      </c>
      <c r="Q497" s="4">
        <v>75.04</v>
      </c>
      <c r="R497" s="4">
        <v>5.0</v>
      </c>
      <c r="S497" s="4">
        <v>0.0</v>
      </c>
      <c r="T497" s="3" t="s">
        <v>103</v>
      </c>
      <c r="U497" s="3" t="s">
        <v>35</v>
      </c>
      <c r="V497" s="7" t="s">
        <v>36</v>
      </c>
    </row>
    <row r="498">
      <c r="A498" s="3" t="s">
        <v>3065</v>
      </c>
      <c r="B498" s="3" t="s">
        <v>3066</v>
      </c>
      <c r="C498" s="4">
        <v>2024.0</v>
      </c>
      <c r="D498" s="4">
        <v>10.0</v>
      </c>
      <c r="E498" s="4">
        <v>153070.0</v>
      </c>
      <c r="F498" s="3" t="s">
        <v>259</v>
      </c>
      <c r="G498" s="3" t="s">
        <v>3067</v>
      </c>
      <c r="H498" s="3" t="s">
        <v>2954</v>
      </c>
      <c r="I498" s="4">
        <v>0.653</v>
      </c>
      <c r="J498" s="4">
        <v>0.617</v>
      </c>
      <c r="K498" s="4">
        <v>0.82</v>
      </c>
      <c r="L498" s="4">
        <v>0.05</v>
      </c>
      <c r="M498" s="4">
        <v>0.018</v>
      </c>
      <c r="N498" s="4">
        <v>0.0</v>
      </c>
      <c r="O498" s="4">
        <v>0.077</v>
      </c>
      <c r="P498" s="4">
        <v>0.435</v>
      </c>
      <c r="Q498" s="4">
        <v>127.18</v>
      </c>
      <c r="R498" s="4">
        <v>9.0</v>
      </c>
      <c r="S498" s="4">
        <v>1.0</v>
      </c>
      <c r="T498" s="3" t="s">
        <v>103</v>
      </c>
      <c r="U498" s="3" t="s">
        <v>35</v>
      </c>
      <c r="V498" s="7" t="s">
        <v>54</v>
      </c>
    </row>
    <row r="499">
      <c r="A499" s="3" t="s">
        <v>3071</v>
      </c>
      <c r="B499" s="3" t="s">
        <v>3072</v>
      </c>
      <c r="C499" s="4">
        <v>2018.0</v>
      </c>
      <c r="D499" s="4">
        <v>10.0</v>
      </c>
      <c r="E499" s="4">
        <v>227178.0</v>
      </c>
      <c r="F499" s="3" t="s">
        <v>3073</v>
      </c>
      <c r="G499" s="3" t="s">
        <v>3075</v>
      </c>
      <c r="H499" s="3" t="s">
        <v>3077</v>
      </c>
      <c r="I499" s="4">
        <v>0.672</v>
      </c>
      <c r="J499" s="4">
        <v>0.096</v>
      </c>
      <c r="K499" s="4">
        <v>0.55</v>
      </c>
      <c r="L499" s="4">
        <v>0.038</v>
      </c>
      <c r="M499" s="4">
        <v>0.987</v>
      </c>
      <c r="N499" s="4">
        <v>0.893</v>
      </c>
      <c r="O499" s="4">
        <v>0.083</v>
      </c>
      <c r="P499" s="4">
        <v>0.402</v>
      </c>
      <c r="Q499" s="4">
        <v>95.02</v>
      </c>
      <c r="R499" s="4">
        <v>4.0</v>
      </c>
      <c r="S499" s="4">
        <v>1.0</v>
      </c>
      <c r="T499" s="3" t="s">
        <v>103</v>
      </c>
      <c r="U499" s="3" t="s">
        <v>35</v>
      </c>
      <c r="V499" s="7" t="s">
        <v>54</v>
      </c>
    </row>
    <row r="500">
      <c r="A500" s="3" t="s">
        <v>3079</v>
      </c>
      <c r="B500" s="3" t="s">
        <v>3080</v>
      </c>
      <c r="C500" s="4">
        <v>2024.0</v>
      </c>
      <c r="D500" s="4">
        <v>10.0</v>
      </c>
      <c r="E500" s="4">
        <v>208592.0</v>
      </c>
      <c r="F500" s="3" t="s">
        <v>199</v>
      </c>
      <c r="G500" s="3" t="s">
        <v>3081</v>
      </c>
      <c r="H500" s="3" t="s">
        <v>3082</v>
      </c>
      <c r="I500" s="4">
        <v>0.544</v>
      </c>
      <c r="J500" s="4">
        <v>0.603</v>
      </c>
      <c r="K500" s="4">
        <v>0.78</v>
      </c>
      <c r="L500" s="4">
        <v>0.026</v>
      </c>
      <c r="M500" s="4">
        <v>0.34</v>
      </c>
      <c r="N500" s="4">
        <v>0.823</v>
      </c>
      <c r="O500" s="4">
        <v>0.099</v>
      </c>
      <c r="P500" s="4">
        <v>0.317</v>
      </c>
      <c r="Q500" s="4">
        <v>99.02</v>
      </c>
      <c r="R500" s="4">
        <v>0.0</v>
      </c>
      <c r="S500" s="4">
        <v>0.0</v>
      </c>
      <c r="T500" s="3" t="s">
        <v>103</v>
      </c>
      <c r="U500" s="3" t="s">
        <v>35</v>
      </c>
      <c r="V500" s="7" t="s">
        <v>45</v>
      </c>
    </row>
    <row r="501">
      <c r="A501" s="3" t="s">
        <v>3085</v>
      </c>
      <c r="B501" s="3" t="s">
        <v>3086</v>
      </c>
      <c r="C501" s="4">
        <v>2018.0</v>
      </c>
      <c r="D501" s="4">
        <v>10.0</v>
      </c>
      <c r="E501" s="4">
        <v>238530.0</v>
      </c>
      <c r="F501" s="3" t="s">
        <v>335</v>
      </c>
      <c r="G501" s="3" t="s">
        <v>3088</v>
      </c>
      <c r="H501" s="3" t="s">
        <v>3089</v>
      </c>
      <c r="I501" s="4">
        <v>0.782</v>
      </c>
      <c r="J501" s="4">
        <v>0.827</v>
      </c>
      <c r="K501" s="4">
        <v>0.88</v>
      </c>
      <c r="L501" s="4">
        <v>0.063</v>
      </c>
      <c r="M501" s="4">
        <v>0.159</v>
      </c>
      <c r="N501" s="4">
        <v>0.0</v>
      </c>
      <c r="O501" s="4">
        <v>0.226</v>
      </c>
      <c r="P501" s="4">
        <v>0.498</v>
      </c>
      <c r="Q501" s="4">
        <v>104.03</v>
      </c>
      <c r="R501" s="4">
        <v>11.0</v>
      </c>
      <c r="S501" s="4">
        <v>0.0</v>
      </c>
      <c r="T501" s="3" t="s">
        <v>104</v>
      </c>
      <c r="U501" s="3" t="s">
        <v>68</v>
      </c>
      <c r="V501" s="7" t="s">
        <v>54</v>
      </c>
    </row>
    <row r="502">
      <c r="A502" s="3" t="s">
        <v>3091</v>
      </c>
      <c r="B502" s="3" t="s">
        <v>3093</v>
      </c>
      <c r="C502" s="4">
        <v>2023.0</v>
      </c>
      <c r="D502" s="4">
        <v>10.0</v>
      </c>
      <c r="E502" s="4">
        <v>167407.0</v>
      </c>
      <c r="F502" s="3" t="s">
        <v>147</v>
      </c>
      <c r="G502" s="3" t="s">
        <v>3094</v>
      </c>
      <c r="H502" s="3" t="s">
        <v>2644</v>
      </c>
      <c r="I502" s="4">
        <v>0.502</v>
      </c>
      <c r="J502" s="4">
        <v>0.315</v>
      </c>
      <c r="K502" s="4">
        <v>0.68</v>
      </c>
      <c r="L502" s="4">
        <v>0.039</v>
      </c>
      <c r="M502" s="4">
        <v>0.868</v>
      </c>
      <c r="N502" s="4">
        <v>0.641</v>
      </c>
      <c r="O502" s="4">
        <v>0.335</v>
      </c>
      <c r="P502" s="4">
        <v>0.472</v>
      </c>
      <c r="Q502" s="4">
        <v>80.78</v>
      </c>
      <c r="R502" s="4">
        <v>5.0</v>
      </c>
      <c r="S502" s="4">
        <v>1.0</v>
      </c>
      <c r="T502" s="3" t="s">
        <v>104</v>
      </c>
      <c r="U502" s="3" t="s">
        <v>35</v>
      </c>
      <c r="V502" s="7" t="s">
        <v>54</v>
      </c>
    </row>
    <row r="503">
      <c r="A503" s="3" t="s">
        <v>3096</v>
      </c>
      <c r="B503" s="3" t="s">
        <v>3097</v>
      </c>
      <c r="C503" s="4">
        <v>2019.0</v>
      </c>
      <c r="D503" s="4">
        <v>10.0</v>
      </c>
      <c r="E503" s="4">
        <v>324000.0</v>
      </c>
      <c r="F503" s="3" t="s">
        <v>3100</v>
      </c>
      <c r="G503" s="3" t="s">
        <v>3101</v>
      </c>
      <c r="H503" s="3" t="s">
        <v>3097</v>
      </c>
      <c r="I503" s="4">
        <v>0.845</v>
      </c>
      <c r="J503" s="4">
        <v>0.432</v>
      </c>
      <c r="K503" s="4">
        <v>0.78</v>
      </c>
      <c r="L503" s="4">
        <v>0.416</v>
      </c>
      <c r="M503" s="4">
        <v>0.326</v>
      </c>
      <c r="N503" s="4">
        <v>0.0</v>
      </c>
      <c r="O503" s="4">
        <v>0.101</v>
      </c>
      <c r="P503" s="4">
        <v>0.433</v>
      </c>
      <c r="Q503" s="4">
        <v>156.13</v>
      </c>
      <c r="R503" s="4">
        <v>0.0</v>
      </c>
      <c r="S503" s="4">
        <v>0.0</v>
      </c>
      <c r="T503" s="3" t="s">
        <v>34</v>
      </c>
      <c r="U503" s="3" t="s">
        <v>35</v>
      </c>
      <c r="V503" s="7" t="s">
        <v>54</v>
      </c>
    </row>
    <row r="504">
      <c r="A504" s="3" t="s">
        <v>3102</v>
      </c>
      <c r="B504" s="3" t="s">
        <v>3103</v>
      </c>
      <c r="C504" s="4">
        <v>2009.0</v>
      </c>
      <c r="D504" s="4">
        <v>10.0</v>
      </c>
      <c r="E504" s="4">
        <v>268236.0</v>
      </c>
      <c r="F504" s="3" t="s">
        <v>413</v>
      </c>
      <c r="G504" s="3" t="s">
        <v>3104</v>
      </c>
      <c r="H504" s="3" t="s">
        <v>3105</v>
      </c>
      <c r="I504" s="4">
        <v>0.632</v>
      </c>
      <c r="J504" s="4">
        <v>0.332</v>
      </c>
      <c r="K504" s="4">
        <v>0.7</v>
      </c>
      <c r="L504" s="4">
        <v>0.034</v>
      </c>
      <c r="M504" s="4">
        <v>0.363</v>
      </c>
      <c r="N504" s="4">
        <v>0.0</v>
      </c>
      <c r="O504" s="4">
        <v>0.38</v>
      </c>
      <c r="P504" s="4">
        <v>0.159</v>
      </c>
      <c r="Q504" s="4">
        <v>120.06</v>
      </c>
      <c r="R504" s="4">
        <v>8.0</v>
      </c>
      <c r="S504" s="4">
        <v>1.0</v>
      </c>
      <c r="T504" s="3" t="s">
        <v>34</v>
      </c>
      <c r="U504" s="3" t="s">
        <v>35</v>
      </c>
      <c r="V504" s="7" t="s">
        <v>58</v>
      </c>
    </row>
    <row r="505">
      <c r="A505" s="3" t="s">
        <v>3111</v>
      </c>
      <c r="B505" s="3" t="s">
        <v>3112</v>
      </c>
      <c r="C505" s="4">
        <v>2024.0</v>
      </c>
      <c r="D505" s="4">
        <v>10.0</v>
      </c>
      <c r="E505" s="4">
        <v>333888.0</v>
      </c>
      <c r="F505" s="3" t="s">
        <v>170</v>
      </c>
      <c r="G505" s="3" t="s">
        <v>3113</v>
      </c>
      <c r="H505" s="3" t="s">
        <v>2424</v>
      </c>
      <c r="I505" s="4">
        <v>0.409</v>
      </c>
      <c r="J505" s="4">
        <v>0.608</v>
      </c>
      <c r="K505" s="4">
        <v>0.85</v>
      </c>
      <c r="L505" s="4">
        <v>0.034</v>
      </c>
      <c r="M505" s="4">
        <v>0.704</v>
      </c>
      <c r="N505" s="4">
        <v>0.0</v>
      </c>
      <c r="O505" s="4">
        <v>0.532</v>
      </c>
      <c r="P505" s="4">
        <v>0.299</v>
      </c>
      <c r="Q505" s="4">
        <v>120.52</v>
      </c>
      <c r="R505" s="4">
        <v>5.0</v>
      </c>
      <c r="S505" s="4">
        <v>1.0</v>
      </c>
      <c r="T505" s="3" t="s">
        <v>34</v>
      </c>
      <c r="U505" s="3" t="s">
        <v>35</v>
      </c>
      <c r="V505" s="7" t="s">
        <v>36</v>
      </c>
    </row>
    <row r="506">
      <c r="A506" s="3" t="s">
        <v>3116</v>
      </c>
      <c r="B506" s="19" t="s">
        <v>3117</v>
      </c>
      <c r="C506" s="4">
        <v>2020.0</v>
      </c>
      <c r="D506" s="4">
        <v>10.0</v>
      </c>
      <c r="E506" s="4">
        <v>251924.0</v>
      </c>
      <c r="F506" s="3" t="s">
        <v>26</v>
      </c>
      <c r="G506" s="3" t="s">
        <v>1312</v>
      </c>
      <c r="H506" s="3" t="s">
        <v>3120</v>
      </c>
      <c r="I506" s="4">
        <v>0.497</v>
      </c>
      <c r="J506" s="4">
        <v>0.304</v>
      </c>
      <c r="K506" s="4">
        <v>0.73</v>
      </c>
      <c r="L506" s="4">
        <v>0.026</v>
      </c>
      <c r="M506" s="4">
        <v>0.581</v>
      </c>
      <c r="N506" s="4">
        <v>0.0</v>
      </c>
      <c r="O506" s="4">
        <v>0.179</v>
      </c>
      <c r="P506" s="4">
        <v>0.351</v>
      </c>
      <c r="Q506" s="4">
        <v>134.89</v>
      </c>
      <c r="R506" s="4">
        <v>5.0</v>
      </c>
      <c r="S506" s="4">
        <v>1.0</v>
      </c>
      <c r="T506" s="3" t="s">
        <v>34</v>
      </c>
      <c r="U506" s="3" t="s">
        <v>35</v>
      </c>
      <c r="V506" s="7" t="s">
        <v>45</v>
      </c>
    </row>
    <row r="507">
      <c r="A507" s="3" t="s">
        <v>3121</v>
      </c>
      <c r="B507" s="3" t="s">
        <v>3122</v>
      </c>
      <c r="C507" s="4">
        <v>2007.0</v>
      </c>
      <c r="D507" s="4">
        <v>10.0</v>
      </c>
      <c r="E507" s="4">
        <v>310746.0</v>
      </c>
      <c r="F507" s="3" t="s">
        <v>413</v>
      </c>
      <c r="G507" s="3" t="s">
        <v>3124</v>
      </c>
      <c r="H507" s="3" t="s">
        <v>3125</v>
      </c>
      <c r="I507" s="4">
        <v>0.619</v>
      </c>
      <c r="J507" s="4">
        <v>0.596</v>
      </c>
      <c r="K507" s="4">
        <v>0.79</v>
      </c>
      <c r="L507" s="4">
        <v>0.041</v>
      </c>
      <c r="M507" s="4">
        <v>0.012</v>
      </c>
      <c r="N507" s="4">
        <v>0.0</v>
      </c>
      <c r="O507" s="4">
        <v>0.14</v>
      </c>
      <c r="P507" s="4">
        <v>0.435</v>
      </c>
      <c r="Q507" s="4">
        <v>74.99</v>
      </c>
      <c r="R507" s="4">
        <v>2.0</v>
      </c>
      <c r="S507" s="4">
        <v>0.0</v>
      </c>
      <c r="T507" s="3" t="s">
        <v>34</v>
      </c>
      <c r="U507" s="3" t="s">
        <v>35</v>
      </c>
      <c r="V507" s="7" t="s">
        <v>54</v>
      </c>
    </row>
    <row r="508">
      <c r="A508" s="3" t="s">
        <v>3128</v>
      </c>
      <c r="B508" s="3" t="s">
        <v>2869</v>
      </c>
      <c r="C508" s="4">
        <v>2016.0</v>
      </c>
      <c r="D508" s="4">
        <v>10.0</v>
      </c>
      <c r="E508" s="4">
        <v>312600.0</v>
      </c>
      <c r="F508" s="3" t="s">
        <v>341</v>
      </c>
      <c r="G508" s="3" t="s">
        <v>2100</v>
      </c>
      <c r="H508" s="3" t="s">
        <v>2869</v>
      </c>
      <c r="I508" s="4">
        <v>0.324</v>
      </c>
      <c r="J508" s="4">
        <v>0.857</v>
      </c>
      <c r="K508" s="4">
        <v>0.84</v>
      </c>
      <c r="L508" s="4">
        <v>0.059</v>
      </c>
      <c r="M508" s="4">
        <v>0.251</v>
      </c>
      <c r="N508" s="4">
        <v>0.002</v>
      </c>
      <c r="O508" s="4">
        <v>0.096</v>
      </c>
      <c r="P508" s="4">
        <v>0.404</v>
      </c>
      <c r="Q508" s="4">
        <v>165.81</v>
      </c>
      <c r="R508" s="4">
        <v>3.0</v>
      </c>
      <c r="S508" s="4">
        <v>0.0</v>
      </c>
      <c r="T508" s="3" t="s">
        <v>34</v>
      </c>
      <c r="U508" s="3" t="s">
        <v>35</v>
      </c>
      <c r="V508" s="7" t="s">
        <v>54</v>
      </c>
    </row>
    <row r="509">
      <c r="A509" s="3" t="s">
        <v>3135</v>
      </c>
      <c r="B509" s="3" t="s">
        <v>3136</v>
      </c>
      <c r="C509" s="4">
        <v>2022.0</v>
      </c>
      <c r="D509" s="4">
        <v>10.0</v>
      </c>
      <c r="E509" s="4">
        <v>280840.0</v>
      </c>
      <c r="F509" s="3" t="s">
        <v>341</v>
      </c>
      <c r="G509" s="3" t="s">
        <v>3137</v>
      </c>
      <c r="H509" s="3" t="s">
        <v>3136</v>
      </c>
      <c r="I509" s="4">
        <v>0.571</v>
      </c>
      <c r="J509" s="4">
        <v>0.588</v>
      </c>
      <c r="K509" s="4">
        <v>0.82</v>
      </c>
      <c r="L509" s="4">
        <v>0.028</v>
      </c>
      <c r="M509" s="4">
        <v>0.203</v>
      </c>
      <c r="N509" s="4">
        <v>0.0</v>
      </c>
      <c r="O509" s="4">
        <v>0.339</v>
      </c>
      <c r="P509" s="4">
        <v>0.256</v>
      </c>
      <c r="Q509" s="4">
        <v>118.95</v>
      </c>
      <c r="R509" s="4">
        <v>3.0</v>
      </c>
      <c r="S509" s="4">
        <v>1.0</v>
      </c>
      <c r="T509" s="3" t="s">
        <v>34</v>
      </c>
      <c r="U509" s="3" t="s">
        <v>35</v>
      </c>
      <c r="V509" s="7" t="s">
        <v>36</v>
      </c>
    </row>
    <row r="510">
      <c r="A510" s="3" t="s">
        <v>3138</v>
      </c>
      <c r="B510" s="3" t="s">
        <v>3139</v>
      </c>
      <c r="C510" s="4">
        <v>2021.0</v>
      </c>
      <c r="D510" s="4">
        <v>10.0</v>
      </c>
      <c r="E510" s="4">
        <v>261573.0</v>
      </c>
      <c r="F510" s="3" t="s">
        <v>424</v>
      </c>
      <c r="G510" s="3" t="s">
        <v>3142</v>
      </c>
      <c r="H510" s="3" t="s">
        <v>3139</v>
      </c>
      <c r="I510" s="4">
        <v>0.36</v>
      </c>
      <c r="J510" s="4">
        <v>0.275</v>
      </c>
      <c r="K510" s="4">
        <v>0.72</v>
      </c>
      <c r="L510" s="4">
        <v>0.03</v>
      </c>
      <c r="M510" s="4">
        <v>0.954</v>
      </c>
      <c r="N510" s="4">
        <v>0.0</v>
      </c>
      <c r="O510" s="4">
        <v>0.112</v>
      </c>
      <c r="P510" s="4">
        <v>0.136</v>
      </c>
      <c r="Q510" s="4">
        <v>150.08</v>
      </c>
      <c r="R510" s="4">
        <v>4.0</v>
      </c>
      <c r="S510" s="4">
        <v>1.0</v>
      </c>
      <c r="T510" s="3" t="s">
        <v>34</v>
      </c>
      <c r="U510" s="3" t="s">
        <v>35</v>
      </c>
      <c r="V510" s="7" t="s">
        <v>58</v>
      </c>
    </row>
    <row r="511">
      <c r="A511" s="3" t="s">
        <v>3146</v>
      </c>
      <c r="B511" s="3" t="s">
        <v>3147</v>
      </c>
      <c r="C511" s="4">
        <v>2022.0</v>
      </c>
      <c r="D511" s="4">
        <v>10.0</v>
      </c>
      <c r="E511" s="4">
        <v>278665.0</v>
      </c>
      <c r="F511" s="3" t="s">
        <v>424</v>
      </c>
      <c r="G511" s="3" t="s">
        <v>3148</v>
      </c>
      <c r="H511" s="3" t="s">
        <v>3147</v>
      </c>
      <c r="I511" s="4">
        <v>0.651</v>
      </c>
      <c r="J511" s="4">
        <v>0.505</v>
      </c>
      <c r="K511" s="4">
        <v>0.81</v>
      </c>
      <c r="L511" s="4">
        <v>0.049</v>
      </c>
      <c r="M511" s="4">
        <v>0.838</v>
      </c>
      <c r="N511" s="4">
        <v>0.012</v>
      </c>
      <c r="O511" s="4">
        <v>0.132</v>
      </c>
      <c r="P511" s="4">
        <v>0.148</v>
      </c>
      <c r="Q511" s="4">
        <v>120.09</v>
      </c>
      <c r="R511" s="4">
        <v>0.0</v>
      </c>
      <c r="S511" s="4">
        <v>1.0</v>
      </c>
      <c r="T511" s="3" t="s">
        <v>34</v>
      </c>
      <c r="U511" s="3" t="s">
        <v>35</v>
      </c>
      <c r="V511" s="7" t="s">
        <v>58</v>
      </c>
    </row>
    <row r="512">
      <c r="A512" s="3" t="s">
        <v>3151</v>
      </c>
      <c r="B512" s="3" t="s">
        <v>3152</v>
      </c>
      <c r="C512" s="4">
        <v>2022.0</v>
      </c>
      <c r="D512" s="4">
        <v>10.0</v>
      </c>
      <c r="E512" s="4">
        <v>273614.0</v>
      </c>
      <c r="F512" s="3" t="s">
        <v>341</v>
      </c>
      <c r="G512" s="3" t="s">
        <v>3154</v>
      </c>
      <c r="H512" s="3" t="s">
        <v>3152</v>
      </c>
      <c r="I512" s="4">
        <v>0.439</v>
      </c>
      <c r="J512" s="4">
        <v>0.661</v>
      </c>
      <c r="K512" s="4">
        <v>0.85</v>
      </c>
      <c r="L512" s="4">
        <v>0.037</v>
      </c>
      <c r="M512" s="4">
        <v>0.005</v>
      </c>
      <c r="N512" s="4">
        <v>0.001</v>
      </c>
      <c r="O512" s="4">
        <v>0.099</v>
      </c>
      <c r="P512" s="4">
        <v>0.351</v>
      </c>
      <c r="Q512" s="4">
        <v>130.03</v>
      </c>
      <c r="R512" s="4">
        <v>0.0</v>
      </c>
      <c r="S512" s="4">
        <v>1.0</v>
      </c>
      <c r="T512" s="3" t="s">
        <v>34</v>
      </c>
      <c r="U512" s="3" t="s">
        <v>35</v>
      </c>
      <c r="V512" s="7" t="s">
        <v>45</v>
      </c>
    </row>
    <row r="513">
      <c r="A513" s="3" t="s">
        <v>3157</v>
      </c>
      <c r="B513" s="3" t="s">
        <v>3159</v>
      </c>
      <c r="C513" s="4">
        <v>1986.0</v>
      </c>
      <c r="D513" s="4">
        <v>10.0</v>
      </c>
      <c r="E513" s="4">
        <v>111160.0</v>
      </c>
      <c r="F513" s="3" t="s">
        <v>3160</v>
      </c>
      <c r="G513" s="3" t="s">
        <v>3161</v>
      </c>
      <c r="H513" s="3" t="s">
        <v>3162</v>
      </c>
      <c r="I513" s="4">
        <v>0.241</v>
      </c>
      <c r="J513" s="4">
        <v>0.468</v>
      </c>
      <c r="K513" s="4">
        <v>0.77</v>
      </c>
      <c r="L513" s="4">
        <v>0.027</v>
      </c>
      <c r="M513" s="4">
        <v>0.534</v>
      </c>
      <c r="N513" s="4">
        <v>0.0</v>
      </c>
      <c r="O513" s="4">
        <v>0.161</v>
      </c>
      <c r="P513" s="4">
        <v>0.451</v>
      </c>
      <c r="Q513" s="4">
        <v>91.58</v>
      </c>
      <c r="R513" s="4">
        <v>2.0</v>
      </c>
      <c r="S513" s="4">
        <v>1.0</v>
      </c>
      <c r="T513" s="3" t="s">
        <v>103</v>
      </c>
      <c r="U513" s="3" t="s">
        <v>35</v>
      </c>
      <c r="V513" s="7" t="s">
        <v>54</v>
      </c>
    </row>
    <row r="514">
      <c r="A514" s="3" t="s">
        <v>3166</v>
      </c>
      <c r="B514" s="3" t="s">
        <v>3168</v>
      </c>
      <c r="C514" s="4">
        <v>2020.0</v>
      </c>
      <c r="D514" s="4">
        <v>10.0</v>
      </c>
      <c r="E514" s="4">
        <v>339093.0</v>
      </c>
      <c r="F514" s="3" t="s">
        <v>3169</v>
      </c>
      <c r="G514" s="3" t="s">
        <v>3170</v>
      </c>
      <c r="H514" s="3" t="s">
        <v>3171</v>
      </c>
      <c r="I514" s="4">
        <v>0.491</v>
      </c>
      <c r="J514" s="4">
        <v>0.849</v>
      </c>
      <c r="K514" s="4">
        <v>0.84</v>
      </c>
      <c r="L514" s="4">
        <v>0.066</v>
      </c>
      <c r="M514" s="4">
        <v>0.567</v>
      </c>
      <c r="N514" s="4">
        <v>0.0</v>
      </c>
      <c r="O514" s="4">
        <v>0.417</v>
      </c>
      <c r="P514" s="4">
        <v>0.499</v>
      </c>
      <c r="Q514" s="4">
        <v>131.53</v>
      </c>
      <c r="R514" s="4">
        <v>0.0</v>
      </c>
      <c r="S514" s="4">
        <v>1.0</v>
      </c>
      <c r="T514" s="3" t="s">
        <v>104</v>
      </c>
      <c r="U514" s="3" t="s">
        <v>35</v>
      </c>
      <c r="V514" s="7" t="s">
        <v>54</v>
      </c>
    </row>
    <row r="515">
      <c r="A515" s="3" t="s">
        <v>3172</v>
      </c>
      <c r="B515" s="3" t="s">
        <v>3173</v>
      </c>
      <c r="C515" s="4">
        <v>2016.0</v>
      </c>
      <c r="D515" s="4">
        <v>10.0</v>
      </c>
      <c r="E515" s="4">
        <v>219386.0</v>
      </c>
      <c r="F515" s="3" t="s">
        <v>3175</v>
      </c>
      <c r="G515" s="3" t="s">
        <v>3177</v>
      </c>
      <c r="H515" s="3" t="s">
        <v>3178</v>
      </c>
      <c r="I515" s="4">
        <v>0.441</v>
      </c>
      <c r="J515" s="4">
        <v>0.052</v>
      </c>
      <c r="K515" s="4">
        <v>0.53</v>
      </c>
      <c r="L515" s="4">
        <v>0.176</v>
      </c>
      <c r="M515" s="4">
        <v>0.935</v>
      </c>
      <c r="N515" s="4">
        <v>0.0</v>
      </c>
      <c r="O515" s="4">
        <v>0.281</v>
      </c>
      <c r="P515" s="4">
        <v>0.04</v>
      </c>
      <c r="Q515" s="4">
        <v>65.57</v>
      </c>
      <c r="R515" s="4">
        <v>9.0</v>
      </c>
      <c r="S515" s="4">
        <v>0.0</v>
      </c>
      <c r="T515" s="3" t="s">
        <v>103</v>
      </c>
      <c r="U515" s="3" t="s">
        <v>35</v>
      </c>
      <c r="V515" s="7" t="s">
        <v>75</v>
      </c>
    </row>
    <row r="516">
      <c r="A516" s="3" t="s">
        <v>3181</v>
      </c>
      <c r="B516" s="3" t="s">
        <v>3182</v>
      </c>
      <c r="C516" s="4">
        <v>2024.0</v>
      </c>
      <c r="D516" s="4">
        <v>10.0</v>
      </c>
      <c r="E516" s="4">
        <v>245099.0</v>
      </c>
      <c r="F516" s="3" t="s">
        <v>1629</v>
      </c>
      <c r="G516" s="3" t="s">
        <v>3183</v>
      </c>
      <c r="H516" s="3" t="s">
        <v>3184</v>
      </c>
      <c r="I516" s="4">
        <v>0.738</v>
      </c>
      <c r="J516" s="4">
        <v>0.873</v>
      </c>
      <c r="K516" s="4">
        <v>0.85</v>
      </c>
      <c r="L516" s="4">
        <v>0.107</v>
      </c>
      <c r="M516" s="4">
        <v>0.075</v>
      </c>
      <c r="N516" s="4">
        <v>0.029</v>
      </c>
      <c r="O516" s="4">
        <v>0.225</v>
      </c>
      <c r="P516" s="4">
        <v>0.484</v>
      </c>
      <c r="Q516" s="4">
        <v>104.98</v>
      </c>
      <c r="R516" s="4">
        <v>2.0</v>
      </c>
      <c r="S516" s="4">
        <v>1.0</v>
      </c>
      <c r="T516" s="3" t="s">
        <v>104</v>
      </c>
      <c r="U516" s="3" t="s">
        <v>35</v>
      </c>
      <c r="V516" s="7" t="s">
        <v>54</v>
      </c>
    </row>
    <row r="517">
      <c r="A517" s="3" t="s">
        <v>3186</v>
      </c>
      <c r="B517" s="3" t="s">
        <v>3188</v>
      </c>
      <c r="C517" s="4">
        <v>1997.0</v>
      </c>
      <c r="D517" s="4">
        <v>10.0</v>
      </c>
      <c r="E517" s="4">
        <v>564895.0</v>
      </c>
      <c r="F517" s="3" t="s">
        <v>3190</v>
      </c>
      <c r="G517" s="3" t="s">
        <v>3191</v>
      </c>
      <c r="H517" s="3" t="s">
        <v>3192</v>
      </c>
      <c r="I517" s="4">
        <v>0.333</v>
      </c>
      <c r="J517" s="4">
        <v>0.742</v>
      </c>
      <c r="K517" s="4">
        <v>0.79</v>
      </c>
      <c r="L517" s="4">
        <v>0.081</v>
      </c>
      <c r="M517" s="4">
        <v>0.336</v>
      </c>
      <c r="N517" s="4">
        <v>0.046</v>
      </c>
      <c r="O517" s="4">
        <v>0.71</v>
      </c>
      <c r="P517" s="4">
        <v>0.345</v>
      </c>
      <c r="Q517" s="4">
        <v>125.95</v>
      </c>
      <c r="R517" s="4">
        <v>0.0</v>
      </c>
      <c r="S517" s="4">
        <v>1.0</v>
      </c>
      <c r="T517" s="3" t="s">
        <v>103</v>
      </c>
      <c r="U517" s="3" t="s">
        <v>35</v>
      </c>
      <c r="V517" s="7" t="s">
        <v>45</v>
      </c>
    </row>
    <row r="518">
      <c r="A518" s="3" t="s">
        <v>3195</v>
      </c>
      <c r="B518" s="3" t="s">
        <v>3196</v>
      </c>
      <c r="C518" s="4">
        <v>2018.0</v>
      </c>
      <c r="D518" s="4">
        <v>10.0</v>
      </c>
      <c r="E518" s="4">
        <v>185782.0</v>
      </c>
      <c r="F518" s="3" t="s">
        <v>3197</v>
      </c>
      <c r="G518" s="3" t="s">
        <v>3198</v>
      </c>
      <c r="H518" s="3" t="s">
        <v>3199</v>
      </c>
      <c r="I518" s="4">
        <v>0.917</v>
      </c>
      <c r="J518" s="4">
        <v>0.584</v>
      </c>
      <c r="K518" s="4">
        <v>0.8</v>
      </c>
      <c r="L518" s="4">
        <v>0.201</v>
      </c>
      <c r="M518" s="4">
        <v>0.058</v>
      </c>
      <c r="N518" s="4">
        <v>0.0</v>
      </c>
      <c r="O518" s="4">
        <v>0.129</v>
      </c>
      <c r="P518" s="4">
        <v>0.329</v>
      </c>
      <c r="Q518" s="4">
        <v>120.79</v>
      </c>
      <c r="R518" s="4">
        <v>9.0</v>
      </c>
      <c r="S518" s="4">
        <v>1.0</v>
      </c>
      <c r="T518" s="3" t="s">
        <v>103</v>
      </c>
      <c r="U518" s="3" t="s">
        <v>68</v>
      </c>
      <c r="V518" s="7" t="s">
        <v>45</v>
      </c>
    </row>
    <row r="519">
      <c r="A519" s="3" t="s">
        <v>3202</v>
      </c>
      <c r="B519" s="3" t="s">
        <v>3203</v>
      </c>
      <c r="C519" s="4">
        <v>2012.0</v>
      </c>
      <c r="D519" s="4">
        <v>11.0</v>
      </c>
      <c r="E519" s="4">
        <v>242685.0</v>
      </c>
      <c r="F519" s="3" t="s">
        <v>26</v>
      </c>
      <c r="G519" s="3" t="s">
        <v>3204</v>
      </c>
      <c r="H519" s="3" t="s">
        <v>3205</v>
      </c>
      <c r="I519" s="4">
        <v>0.427</v>
      </c>
      <c r="J519" s="4">
        <v>0.09</v>
      </c>
      <c r="K519" s="4">
        <v>0.6</v>
      </c>
      <c r="L519" s="4">
        <v>0.035</v>
      </c>
      <c r="M519" s="4">
        <v>0.984</v>
      </c>
      <c r="N519" s="4">
        <v>0.0</v>
      </c>
      <c r="O519" s="4">
        <v>0.145</v>
      </c>
      <c r="P519" s="4">
        <v>0.228</v>
      </c>
      <c r="Q519" s="4">
        <v>131.42</v>
      </c>
      <c r="R519" s="4">
        <v>10.0</v>
      </c>
      <c r="S519" s="4">
        <v>1.0</v>
      </c>
      <c r="T519" s="3" t="s">
        <v>34</v>
      </c>
      <c r="U519" s="3" t="s">
        <v>35</v>
      </c>
      <c r="V519" s="7" t="s">
        <v>36</v>
      </c>
    </row>
    <row r="520">
      <c r="A520" s="3" t="s">
        <v>3207</v>
      </c>
      <c r="B520" s="3" t="s">
        <v>3208</v>
      </c>
      <c r="C520" s="4">
        <v>2020.0</v>
      </c>
      <c r="D520" s="4">
        <v>11.0</v>
      </c>
      <c r="E520" s="4">
        <v>238598.0</v>
      </c>
      <c r="F520" s="3" t="s">
        <v>26</v>
      </c>
      <c r="G520" s="3" t="s">
        <v>3209</v>
      </c>
      <c r="H520" s="3" t="s">
        <v>3208</v>
      </c>
      <c r="I520" s="4">
        <v>0.424</v>
      </c>
      <c r="J520" s="4">
        <v>0.085</v>
      </c>
      <c r="K520" s="4">
        <v>0.67</v>
      </c>
      <c r="L520" s="4">
        <v>0.036</v>
      </c>
      <c r="M520" s="4">
        <v>0.984</v>
      </c>
      <c r="N520" s="4">
        <v>0.0</v>
      </c>
      <c r="O520" s="4">
        <v>0.111</v>
      </c>
      <c r="P520" s="4">
        <v>0.218</v>
      </c>
      <c r="Q520" s="4">
        <v>114.52</v>
      </c>
      <c r="R520" s="4">
        <v>8.0</v>
      </c>
      <c r="S520" s="4">
        <v>1.0</v>
      </c>
      <c r="T520" s="3" t="s">
        <v>34</v>
      </c>
      <c r="U520" s="3" t="s">
        <v>35</v>
      </c>
      <c r="V520" s="7" t="s">
        <v>36</v>
      </c>
    </row>
    <row r="521">
      <c r="A521" s="3" t="s">
        <v>3215</v>
      </c>
      <c r="B521" s="3" t="s">
        <v>3216</v>
      </c>
      <c r="C521" s="4">
        <v>1998.0</v>
      </c>
      <c r="D521" s="4">
        <v>11.0</v>
      </c>
      <c r="E521" s="4">
        <v>345209.0</v>
      </c>
      <c r="F521" s="3" t="s">
        <v>26</v>
      </c>
      <c r="G521" s="3" t="s">
        <v>63</v>
      </c>
      <c r="H521" s="3" t="s">
        <v>3218</v>
      </c>
      <c r="I521" s="4">
        <v>0.595</v>
      </c>
      <c r="J521" s="4">
        <v>0.439</v>
      </c>
      <c r="K521" s="4">
        <v>0.76</v>
      </c>
      <c r="L521" s="4">
        <v>0.03</v>
      </c>
      <c r="M521" s="4">
        <v>0.548</v>
      </c>
      <c r="N521" s="4">
        <v>0.0</v>
      </c>
      <c r="O521" s="4">
        <v>0.067</v>
      </c>
      <c r="P521" s="4">
        <v>0.434</v>
      </c>
      <c r="Q521" s="4">
        <v>134.98</v>
      </c>
      <c r="R521" s="4">
        <v>0.0</v>
      </c>
      <c r="S521" s="4">
        <v>1.0</v>
      </c>
      <c r="T521" s="3" t="s">
        <v>34</v>
      </c>
      <c r="U521" s="3" t="s">
        <v>68</v>
      </c>
      <c r="V521" s="7" t="s">
        <v>54</v>
      </c>
    </row>
    <row r="522">
      <c r="A522" s="3" t="s">
        <v>3219</v>
      </c>
      <c r="B522" s="3" t="s">
        <v>3220</v>
      </c>
      <c r="C522" s="4">
        <v>2023.0</v>
      </c>
      <c r="D522" s="4">
        <v>11.0</v>
      </c>
      <c r="E522" s="4">
        <v>216049.0</v>
      </c>
      <c r="F522" s="3" t="s">
        <v>26</v>
      </c>
      <c r="G522" s="3" t="s">
        <v>1845</v>
      </c>
      <c r="H522" s="3" t="s">
        <v>3220</v>
      </c>
      <c r="I522" s="4">
        <v>0.518</v>
      </c>
      <c r="J522" s="4">
        <v>0.533</v>
      </c>
      <c r="K522" s="4">
        <v>0.84</v>
      </c>
      <c r="L522" s="4">
        <v>0.031</v>
      </c>
      <c r="M522" s="4">
        <v>0.149</v>
      </c>
      <c r="N522" s="4">
        <v>0.0</v>
      </c>
      <c r="O522" s="4">
        <v>0.258</v>
      </c>
      <c r="P522" s="4">
        <v>0.352</v>
      </c>
      <c r="Q522" s="4">
        <v>89.83</v>
      </c>
      <c r="R522" s="4">
        <v>9.0</v>
      </c>
      <c r="S522" s="4">
        <v>0.0</v>
      </c>
      <c r="T522" s="3" t="s">
        <v>34</v>
      </c>
      <c r="U522" s="3" t="s">
        <v>68</v>
      </c>
      <c r="V522" s="7" t="s">
        <v>45</v>
      </c>
    </row>
    <row r="523">
      <c r="A523" s="3" t="s">
        <v>3224</v>
      </c>
      <c r="B523" s="3" t="s">
        <v>3225</v>
      </c>
      <c r="C523" s="4">
        <v>2024.0</v>
      </c>
      <c r="D523" s="4">
        <v>11.0</v>
      </c>
      <c r="E523" s="4">
        <v>196000.0</v>
      </c>
      <c r="F523" s="3" t="s">
        <v>26</v>
      </c>
      <c r="G523" s="3" t="s">
        <v>3228</v>
      </c>
      <c r="H523" s="3" t="s">
        <v>3225</v>
      </c>
      <c r="I523" s="4">
        <v>0.52</v>
      </c>
      <c r="J523" s="4">
        <v>0.106</v>
      </c>
      <c r="K523" s="4">
        <v>0.63</v>
      </c>
      <c r="L523" s="4">
        <v>0.027</v>
      </c>
      <c r="M523" s="4">
        <v>0.907</v>
      </c>
      <c r="N523" s="4">
        <v>0.0</v>
      </c>
      <c r="O523" s="4">
        <v>0.116</v>
      </c>
      <c r="P523" s="4">
        <v>0.133</v>
      </c>
      <c r="Q523" s="4">
        <v>86.73</v>
      </c>
      <c r="R523" s="4">
        <v>11.0</v>
      </c>
      <c r="S523" s="4">
        <v>1.0</v>
      </c>
      <c r="T523" s="3" t="s">
        <v>34</v>
      </c>
      <c r="U523" s="3" t="s">
        <v>68</v>
      </c>
      <c r="V523" s="7" t="s">
        <v>58</v>
      </c>
    </row>
    <row r="524">
      <c r="A524" s="3" t="s">
        <v>3231</v>
      </c>
      <c r="B524" s="3" t="s">
        <v>3232</v>
      </c>
      <c r="C524" s="4">
        <v>2024.0</v>
      </c>
      <c r="D524" s="4">
        <v>11.0</v>
      </c>
      <c r="E524" s="4">
        <v>281666.0</v>
      </c>
      <c r="F524" s="3" t="s">
        <v>901</v>
      </c>
      <c r="G524" s="3" t="s">
        <v>3233</v>
      </c>
      <c r="H524" s="3" t="s">
        <v>3234</v>
      </c>
      <c r="I524" s="4">
        <v>0.512</v>
      </c>
      <c r="J524" s="4">
        <v>0.647</v>
      </c>
      <c r="K524" s="4">
        <v>0.82</v>
      </c>
      <c r="L524" s="4">
        <v>0.031</v>
      </c>
      <c r="M524" s="4">
        <v>0.324</v>
      </c>
      <c r="N524" s="4">
        <v>0.0</v>
      </c>
      <c r="O524" s="4">
        <v>0.089</v>
      </c>
      <c r="P524" s="4">
        <v>0.329</v>
      </c>
      <c r="Q524" s="4">
        <v>144.02</v>
      </c>
      <c r="R524" s="4">
        <v>4.0</v>
      </c>
      <c r="S524" s="4">
        <v>0.0</v>
      </c>
      <c r="T524" s="3" t="s">
        <v>104</v>
      </c>
      <c r="U524" s="3" t="s">
        <v>94</v>
      </c>
      <c r="V524" s="7" t="s">
        <v>45</v>
      </c>
    </row>
    <row r="525">
      <c r="A525" s="3" t="s">
        <v>3236</v>
      </c>
      <c r="B525" s="3" t="s">
        <v>3237</v>
      </c>
      <c r="C525" s="4">
        <v>2020.0</v>
      </c>
      <c r="D525" s="4">
        <v>11.0</v>
      </c>
      <c r="E525" s="4">
        <v>118150.0</v>
      </c>
      <c r="F525" s="3" t="s">
        <v>1982</v>
      </c>
      <c r="G525" s="3" t="s">
        <v>1983</v>
      </c>
      <c r="H525" s="3" t="s">
        <v>3238</v>
      </c>
      <c r="I525" s="4">
        <v>0.382</v>
      </c>
      <c r="J525" s="4">
        <v>0.908</v>
      </c>
      <c r="K525" s="4">
        <v>0.8</v>
      </c>
      <c r="L525" s="4">
        <v>0.207</v>
      </c>
      <c r="M525" s="4">
        <v>0.0</v>
      </c>
      <c r="N525" s="4">
        <v>0.386</v>
      </c>
      <c r="O525" s="4">
        <v>0.133</v>
      </c>
      <c r="P525" s="4">
        <v>0.285</v>
      </c>
      <c r="Q525" s="4">
        <v>150.11</v>
      </c>
      <c r="R525" s="4">
        <v>4.0</v>
      </c>
      <c r="S525" s="4">
        <v>1.0</v>
      </c>
      <c r="T525" s="3" t="s">
        <v>103</v>
      </c>
      <c r="U525" s="3" t="s">
        <v>35</v>
      </c>
      <c r="V525" s="7" t="s">
        <v>36</v>
      </c>
    </row>
    <row r="526">
      <c r="A526" s="3" t="s">
        <v>3244</v>
      </c>
      <c r="B526" s="3" t="s">
        <v>3245</v>
      </c>
      <c r="C526" s="4">
        <v>1999.0</v>
      </c>
      <c r="D526" s="4">
        <v>11.0</v>
      </c>
      <c r="E526" s="4">
        <v>201066.0</v>
      </c>
      <c r="F526" s="3" t="s">
        <v>2754</v>
      </c>
      <c r="G526" s="3" t="s">
        <v>3246</v>
      </c>
      <c r="H526" s="3" t="s">
        <v>3247</v>
      </c>
      <c r="I526" s="4">
        <v>0.318</v>
      </c>
      <c r="J526" s="4">
        <v>0.635</v>
      </c>
      <c r="K526" s="4">
        <v>0.77</v>
      </c>
      <c r="L526" s="4">
        <v>0.032</v>
      </c>
      <c r="M526" s="4">
        <v>0.024</v>
      </c>
      <c r="N526" s="4">
        <v>0.0</v>
      </c>
      <c r="O526" s="4">
        <v>0.144</v>
      </c>
      <c r="P526" s="4">
        <v>0.357</v>
      </c>
      <c r="Q526" s="4">
        <v>174.79</v>
      </c>
      <c r="R526" s="4">
        <v>0.0</v>
      </c>
      <c r="S526" s="4">
        <v>1.0</v>
      </c>
      <c r="T526" s="3" t="s">
        <v>103</v>
      </c>
      <c r="U526" s="3" t="s">
        <v>68</v>
      </c>
      <c r="V526" s="7" t="s">
        <v>45</v>
      </c>
    </row>
    <row r="527">
      <c r="A527" s="3" t="s">
        <v>3250</v>
      </c>
      <c r="B527" s="3" t="s">
        <v>3252</v>
      </c>
      <c r="C527" s="4">
        <v>2024.0</v>
      </c>
      <c r="D527" s="4">
        <v>11.0</v>
      </c>
      <c r="E527" s="4">
        <v>180304.0</v>
      </c>
      <c r="F527" s="3" t="s">
        <v>3254</v>
      </c>
      <c r="G527" s="3" t="s">
        <v>3255</v>
      </c>
      <c r="H527" s="3" t="s">
        <v>2954</v>
      </c>
      <c r="I527" s="4">
        <v>0.467</v>
      </c>
      <c r="J527" s="4">
        <v>0.471</v>
      </c>
      <c r="K527" s="4">
        <v>0.85</v>
      </c>
      <c r="L527" s="4">
        <v>0.07</v>
      </c>
      <c r="M527" s="4">
        <v>0.151</v>
      </c>
      <c r="N527" s="4">
        <v>0.0</v>
      </c>
      <c r="O527" s="4">
        <v>0.14</v>
      </c>
      <c r="P527" s="4">
        <v>0.221</v>
      </c>
      <c r="Q527" s="4">
        <v>105.09</v>
      </c>
      <c r="R527" s="4">
        <v>10.0</v>
      </c>
      <c r="S527" s="4">
        <v>1.0</v>
      </c>
      <c r="T527" s="3" t="s">
        <v>103</v>
      </c>
      <c r="U527" s="3" t="s">
        <v>35</v>
      </c>
      <c r="V527" s="7" t="s">
        <v>36</v>
      </c>
    </row>
    <row r="528">
      <c r="A528" s="3" t="s">
        <v>3258</v>
      </c>
      <c r="B528" s="3" t="s">
        <v>3259</v>
      </c>
      <c r="C528" s="4">
        <v>2023.0</v>
      </c>
      <c r="D528" s="4">
        <v>11.0</v>
      </c>
      <c r="E528" s="4">
        <v>392972.0</v>
      </c>
      <c r="F528" s="3" t="s">
        <v>1697</v>
      </c>
      <c r="G528" s="3" t="s">
        <v>3260</v>
      </c>
      <c r="H528" s="3" t="s">
        <v>3261</v>
      </c>
      <c r="I528" s="4">
        <v>0.572</v>
      </c>
      <c r="J528" s="4">
        <v>0.299</v>
      </c>
      <c r="K528" s="4">
        <v>0.7</v>
      </c>
      <c r="L528" s="4">
        <v>0.052</v>
      </c>
      <c r="M528" s="4">
        <v>0.654</v>
      </c>
      <c r="N528" s="4">
        <v>0.0</v>
      </c>
      <c r="O528" s="4">
        <v>0.079</v>
      </c>
      <c r="P528" s="4">
        <v>0.349</v>
      </c>
      <c r="Q528" s="4">
        <v>115.06</v>
      </c>
      <c r="R528" s="4">
        <v>1.0</v>
      </c>
      <c r="S528" s="4">
        <v>0.0</v>
      </c>
      <c r="T528" s="3" t="s">
        <v>103</v>
      </c>
      <c r="U528" s="3" t="s">
        <v>35</v>
      </c>
      <c r="V528" s="7" t="s">
        <v>45</v>
      </c>
    </row>
    <row r="529">
      <c r="A529" s="3" t="s">
        <v>3262</v>
      </c>
      <c r="B529" s="3" t="s">
        <v>3264</v>
      </c>
      <c r="C529" s="4">
        <v>2024.0</v>
      </c>
      <c r="D529" s="4">
        <v>11.0</v>
      </c>
      <c r="E529" s="4">
        <v>355392.0</v>
      </c>
      <c r="F529" s="3" t="s">
        <v>316</v>
      </c>
      <c r="G529" s="3" t="s">
        <v>3266</v>
      </c>
      <c r="H529" s="3" t="s">
        <v>3264</v>
      </c>
      <c r="I529" s="4">
        <v>0.393</v>
      </c>
      <c r="J529" s="4">
        <v>0.578</v>
      </c>
      <c r="K529" s="4">
        <v>0.89</v>
      </c>
      <c r="L529" s="4">
        <v>0.031</v>
      </c>
      <c r="M529" s="4">
        <v>0.002</v>
      </c>
      <c r="N529" s="4">
        <v>0.0</v>
      </c>
      <c r="O529" s="4">
        <v>0.074</v>
      </c>
      <c r="P529" s="4">
        <v>0.067</v>
      </c>
      <c r="Q529" s="4">
        <v>73.87</v>
      </c>
      <c r="R529" s="4">
        <v>1.0</v>
      </c>
      <c r="S529" s="4">
        <v>1.0</v>
      </c>
      <c r="T529" s="3" t="s">
        <v>103</v>
      </c>
      <c r="U529" s="3" t="s">
        <v>68</v>
      </c>
      <c r="V529" s="7" t="s">
        <v>75</v>
      </c>
    </row>
    <row r="530">
      <c r="A530" s="3" t="s">
        <v>3269</v>
      </c>
      <c r="B530" s="3" t="s">
        <v>3270</v>
      </c>
      <c r="C530" s="4">
        <v>2024.0</v>
      </c>
      <c r="D530" s="4">
        <v>11.0</v>
      </c>
      <c r="E530" s="4">
        <v>185153.0</v>
      </c>
      <c r="F530" s="3" t="s">
        <v>235</v>
      </c>
      <c r="G530" s="3" t="s">
        <v>3273</v>
      </c>
      <c r="H530" s="3" t="s">
        <v>3274</v>
      </c>
      <c r="I530" s="4">
        <v>0.724</v>
      </c>
      <c r="J530" s="4">
        <v>0.428</v>
      </c>
      <c r="K530" s="4">
        <v>0.72</v>
      </c>
      <c r="L530" s="4">
        <v>0.106</v>
      </c>
      <c r="M530" s="4">
        <v>0.259</v>
      </c>
      <c r="N530" s="4">
        <v>0.0</v>
      </c>
      <c r="O530" s="4">
        <v>0.106</v>
      </c>
      <c r="P530" s="4">
        <v>0.248</v>
      </c>
      <c r="Q530" s="4">
        <v>169.92</v>
      </c>
      <c r="R530" s="4">
        <v>0.0</v>
      </c>
      <c r="S530" s="4">
        <v>0.0</v>
      </c>
      <c r="T530" s="3" t="s">
        <v>104</v>
      </c>
      <c r="U530" s="3" t="s">
        <v>35</v>
      </c>
      <c r="V530" s="7" t="s">
        <v>36</v>
      </c>
    </row>
    <row r="531">
      <c r="A531" s="3" t="s">
        <v>3277</v>
      </c>
      <c r="B531" s="3" t="s">
        <v>3278</v>
      </c>
      <c r="C531" s="4">
        <v>2022.0</v>
      </c>
      <c r="D531" s="4">
        <v>11.0</v>
      </c>
      <c r="E531" s="4">
        <v>237373.0</v>
      </c>
      <c r="F531" s="3" t="s">
        <v>209</v>
      </c>
      <c r="G531" s="3" t="s">
        <v>1787</v>
      </c>
      <c r="H531" s="3" t="s">
        <v>2007</v>
      </c>
      <c r="I531" s="4">
        <v>0.631</v>
      </c>
      <c r="J531" s="4">
        <v>0.456</v>
      </c>
      <c r="K531" s="4">
        <v>0.8</v>
      </c>
      <c r="L531" s="4">
        <v>0.029</v>
      </c>
      <c r="M531" s="4">
        <v>0.532</v>
      </c>
      <c r="N531" s="4">
        <v>0.0</v>
      </c>
      <c r="O531" s="4">
        <v>0.1</v>
      </c>
      <c r="P531" s="4">
        <v>0.347</v>
      </c>
      <c r="Q531" s="4">
        <v>85.99</v>
      </c>
      <c r="R531" s="4">
        <v>3.0</v>
      </c>
      <c r="S531" s="4">
        <v>1.0</v>
      </c>
      <c r="T531" s="3" t="s">
        <v>104</v>
      </c>
      <c r="U531" s="3" t="s">
        <v>68</v>
      </c>
      <c r="V531" s="7" t="s">
        <v>45</v>
      </c>
    </row>
    <row r="532">
      <c r="A532" s="3" t="s">
        <v>3281</v>
      </c>
      <c r="B532" s="3" t="s">
        <v>3282</v>
      </c>
      <c r="C532" s="4">
        <v>2024.0</v>
      </c>
      <c r="D532" s="4">
        <v>11.0</v>
      </c>
      <c r="E532" s="4">
        <v>204254.0</v>
      </c>
      <c r="F532" s="3" t="s">
        <v>156</v>
      </c>
      <c r="G532" s="3" t="s">
        <v>2976</v>
      </c>
      <c r="H532" s="3" t="s">
        <v>3283</v>
      </c>
      <c r="I532" s="4">
        <v>0.307</v>
      </c>
      <c r="J532" s="4">
        <v>0.349</v>
      </c>
      <c r="K532" s="4">
        <v>0.81</v>
      </c>
      <c r="L532" s="4">
        <v>0.025</v>
      </c>
      <c r="M532" s="4">
        <v>0.504</v>
      </c>
      <c r="N532" s="4">
        <v>0.0</v>
      </c>
      <c r="O532" s="4">
        <v>0.245</v>
      </c>
      <c r="P532" s="4">
        <v>0.203</v>
      </c>
      <c r="Q532" s="4">
        <v>98.13</v>
      </c>
      <c r="R532" s="4">
        <v>5.0</v>
      </c>
      <c r="S532" s="4">
        <v>1.0</v>
      </c>
      <c r="T532" s="3" t="s">
        <v>104</v>
      </c>
      <c r="U532" s="3" t="s">
        <v>35</v>
      </c>
      <c r="V532" s="7" t="s">
        <v>36</v>
      </c>
    </row>
    <row r="533">
      <c r="A533" s="3" t="s">
        <v>3286</v>
      </c>
      <c r="B533" s="3" t="s">
        <v>3288</v>
      </c>
      <c r="C533" s="4">
        <v>2023.0</v>
      </c>
      <c r="D533" s="4">
        <v>11.0</v>
      </c>
      <c r="E533" s="4">
        <v>246336.0</v>
      </c>
      <c r="F533" s="3" t="s">
        <v>335</v>
      </c>
      <c r="G533" s="3" t="s">
        <v>3289</v>
      </c>
      <c r="H533" s="3" t="s">
        <v>3290</v>
      </c>
      <c r="I533" s="4">
        <v>0.762</v>
      </c>
      <c r="J533" s="4">
        <v>0.496</v>
      </c>
      <c r="K533" s="4">
        <v>0.82</v>
      </c>
      <c r="L533" s="4">
        <v>0.034</v>
      </c>
      <c r="M533" s="4">
        <v>0.261</v>
      </c>
      <c r="N533" s="4">
        <v>0.0</v>
      </c>
      <c r="O533" s="4">
        <v>0.074</v>
      </c>
      <c r="P533" s="4">
        <v>0.158</v>
      </c>
      <c r="Q533" s="4">
        <v>127.99</v>
      </c>
      <c r="R533" s="4">
        <v>11.0</v>
      </c>
      <c r="S533" s="4">
        <v>1.0</v>
      </c>
      <c r="T533" s="3" t="s">
        <v>104</v>
      </c>
      <c r="U533" s="3" t="s">
        <v>35</v>
      </c>
      <c r="V533" s="7" t="s">
        <v>58</v>
      </c>
    </row>
    <row r="534">
      <c r="A534" s="3" t="s">
        <v>3291</v>
      </c>
      <c r="B534" s="3" t="s">
        <v>3292</v>
      </c>
      <c r="C534" s="4">
        <v>2018.0</v>
      </c>
      <c r="D534" s="4">
        <v>11.0</v>
      </c>
      <c r="E534" s="4">
        <v>205106.0</v>
      </c>
      <c r="F534" s="3" t="s">
        <v>731</v>
      </c>
      <c r="G534" s="3" t="s">
        <v>3293</v>
      </c>
      <c r="H534" s="3" t="s">
        <v>2631</v>
      </c>
      <c r="I534" s="4">
        <v>0.289</v>
      </c>
      <c r="J534" s="4">
        <v>0.186</v>
      </c>
      <c r="K534" s="4">
        <v>0.6</v>
      </c>
      <c r="L534" s="4">
        <v>0.037</v>
      </c>
      <c r="M534" s="4">
        <v>0.993</v>
      </c>
      <c r="N534" s="4">
        <v>0.915</v>
      </c>
      <c r="O534" s="4">
        <v>0.114</v>
      </c>
      <c r="P534" s="4">
        <v>0.448</v>
      </c>
      <c r="Q534" s="4">
        <v>162.5</v>
      </c>
      <c r="R534" s="4">
        <v>7.0</v>
      </c>
      <c r="S534" s="4">
        <v>1.0</v>
      </c>
      <c r="T534" s="3" t="s">
        <v>104</v>
      </c>
      <c r="U534" s="3" t="s">
        <v>35</v>
      </c>
      <c r="V534" s="7" t="s">
        <v>54</v>
      </c>
    </row>
    <row r="535">
      <c r="A535" s="3" t="s">
        <v>3296</v>
      </c>
      <c r="B535" s="3" t="s">
        <v>3297</v>
      </c>
      <c r="C535" s="4">
        <v>2019.0</v>
      </c>
      <c r="D535" s="4">
        <v>11.0</v>
      </c>
      <c r="E535" s="4">
        <v>159359.0</v>
      </c>
      <c r="F535" s="3" t="s">
        <v>3298</v>
      </c>
      <c r="G535" s="3" t="s">
        <v>3299</v>
      </c>
      <c r="H535" s="3" t="s">
        <v>3300</v>
      </c>
      <c r="I535" s="4">
        <v>0.738</v>
      </c>
      <c r="J535" s="4">
        <v>0.832</v>
      </c>
      <c r="K535" s="4">
        <v>0.84</v>
      </c>
      <c r="L535" s="4">
        <v>0.221</v>
      </c>
      <c r="M535" s="4">
        <v>0.281</v>
      </c>
      <c r="N535" s="4">
        <v>0.0</v>
      </c>
      <c r="O535" s="4">
        <v>0.452</v>
      </c>
      <c r="P535" s="4">
        <v>0.484</v>
      </c>
      <c r="Q535" s="4">
        <v>97.91</v>
      </c>
      <c r="R535" s="4">
        <v>2.0</v>
      </c>
      <c r="S535" s="4">
        <v>1.0</v>
      </c>
      <c r="T535" s="3" t="s">
        <v>104</v>
      </c>
      <c r="U535" s="3" t="s">
        <v>35</v>
      </c>
      <c r="V535" s="7" t="s">
        <v>54</v>
      </c>
    </row>
    <row r="536">
      <c r="A536" s="3" t="s">
        <v>3301</v>
      </c>
      <c r="B536" s="3" t="s">
        <v>3303</v>
      </c>
      <c r="C536" s="4">
        <v>2011.0</v>
      </c>
      <c r="D536" s="4">
        <v>11.0</v>
      </c>
      <c r="E536" s="4">
        <v>254072.0</v>
      </c>
      <c r="F536" s="3" t="s">
        <v>453</v>
      </c>
      <c r="G536" s="3" t="s">
        <v>2295</v>
      </c>
      <c r="H536" s="3" t="s">
        <v>2310</v>
      </c>
      <c r="I536" s="4">
        <v>0.533</v>
      </c>
      <c r="J536" s="4">
        <v>0.457</v>
      </c>
      <c r="K536" s="4">
        <v>0.79</v>
      </c>
      <c r="L536" s="4">
        <v>0.026</v>
      </c>
      <c r="M536" s="4">
        <v>0.782</v>
      </c>
      <c r="N536" s="4">
        <v>0.0</v>
      </c>
      <c r="O536" s="4">
        <v>0.121</v>
      </c>
      <c r="P536" s="4">
        <v>0.499</v>
      </c>
      <c r="Q536" s="4">
        <v>135.78</v>
      </c>
      <c r="R536" s="4">
        <v>6.0</v>
      </c>
      <c r="S536" s="4">
        <v>1.0</v>
      </c>
      <c r="T536" s="3" t="s">
        <v>34</v>
      </c>
      <c r="U536" s="3" t="s">
        <v>35</v>
      </c>
      <c r="V536" s="7" t="s">
        <v>54</v>
      </c>
    </row>
    <row r="537">
      <c r="A537" s="3" t="s">
        <v>3308</v>
      </c>
      <c r="B537" s="3" t="s">
        <v>3309</v>
      </c>
      <c r="C537" s="4">
        <v>2024.0</v>
      </c>
      <c r="D537" s="4">
        <v>11.0</v>
      </c>
      <c r="E537" s="4">
        <v>327064.0</v>
      </c>
      <c r="F537" s="3" t="s">
        <v>3310</v>
      </c>
      <c r="G537" s="3" t="s">
        <v>3311</v>
      </c>
      <c r="H537" s="3" t="s">
        <v>3312</v>
      </c>
      <c r="I537" s="4">
        <v>0.428</v>
      </c>
      <c r="J537" s="4">
        <v>0.561</v>
      </c>
      <c r="K537" s="4">
        <v>0.8</v>
      </c>
      <c r="L537" s="4">
        <v>0.039</v>
      </c>
      <c r="M537" s="4">
        <v>0.799</v>
      </c>
      <c r="N537" s="4">
        <v>0.014</v>
      </c>
      <c r="O537" s="4">
        <v>0.13</v>
      </c>
      <c r="P537" s="4">
        <v>0.423</v>
      </c>
      <c r="Q537" s="4">
        <v>117.72</v>
      </c>
      <c r="R537" s="4">
        <v>3.0</v>
      </c>
      <c r="S537" s="4">
        <v>1.0</v>
      </c>
      <c r="T537" s="3" t="s">
        <v>34</v>
      </c>
      <c r="U537" s="3" t="s">
        <v>35</v>
      </c>
      <c r="V537" s="7" t="s">
        <v>54</v>
      </c>
    </row>
    <row r="538">
      <c r="A538" s="3" t="s">
        <v>3313</v>
      </c>
      <c r="B538" s="3" t="s">
        <v>3314</v>
      </c>
      <c r="C538" s="4">
        <v>2021.0</v>
      </c>
      <c r="D538" s="4">
        <v>11.0</v>
      </c>
      <c r="E538" s="4">
        <v>300000.0</v>
      </c>
      <c r="F538" s="3" t="s">
        <v>341</v>
      </c>
      <c r="G538" s="3" t="s">
        <v>2670</v>
      </c>
      <c r="H538" s="3" t="s">
        <v>2671</v>
      </c>
      <c r="I538" s="4">
        <v>0.395</v>
      </c>
      <c r="J538" s="4">
        <v>0.435</v>
      </c>
      <c r="K538" s="4">
        <v>0.8</v>
      </c>
      <c r="L538" s="4">
        <v>0.035</v>
      </c>
      <c r="M538" s="4">
        <v>0.129</v>
      </c>
      <c r="N538" s="4">
        <v>0.0</v>
      </c>
      <c r="O538" s="4">
        <v>0.346</v>
      </c>
      <c r="P538" s="4">
        <v>0.081</v>
      </c>
      <c r="Q538" s="4">
        <v>119.91</v>
      </c>
      <c r="R538" s="4">
        <v>0.0</v>
      </c>
      <c r="S538" s="4">
        <v>1.0</v>
      </c>
      <c r="T538" s="3" t="s">
        <v>34</v>
      </c>
      <c r="U538" s="3" t="s">
        <v>35</v>
      </c>
      <c r="V538" s="7" t="s">
        <v>75</v>
      </c>
    </row>
    <row r="539">
      <c r="A539" s="3" t="s">
        <v>3318</v>
      </c>
      <c r="B539" s="3" t="s">
        <v>3319</v>
      </c>
      <c r="C539" s="4">
        <v>2009.0</v>
      </c>
      <c r="D539" s="4">
        <v>12.0</v>
      </c>
      <c r="E539" s="4">
        <v>339031.0</v>
      </c>
      <c r="F539" s="3" t="s">
        <v>26</v>
      </c>
      <c r="G539" s="3" t="s">
        <v>3321</v>
      </c>
      <c r="H539" s="3" t="s">
        <v>3322</v>
      </c>
      <c r="I539" s="4">
        <v>0.4</v>
      </c>
      <c r="J539" s="4">
        <v>0.49</v>
      </c>
      <c r="K539" s="4">
        <v>0.8</v>
      </c>
      <c r="L539" s="4">
        <v>0.034</v>
      </c>
      <c r="M539" s="4">
        <v>0.87</v>
      </c>
      <c r="N539" s="4">
        <v>0.0</v>
      </c>
      <c r="O539" s="4">
        <v>0.595</v>
      </c>
      <c r="P539" s="4">
        <v>0.439</v>
      </c>
      <c r="Q539" s="4">
        <v>122.46</v>
      </c>
      <c r="R539" s="4">
        <v>7.0</v>
      </c>
      <c r="S539" s="4">
        <v>0.0</v>
      </c>
      <c r="T539" s="3" t="s">
        <v>34</v>
      </c>
      <c r="U539" s="3" t="s">
        <v>35</v>
      </c>
      <c r="V539" s="7" t="s">
        <v>54</v>
      </c>
    </row>
    <row r="540">
      <c r="A540" s="3" t="s">
        <v>3326</v>
      </c>
      <c r="B540" s="3" t="s">
        <v>3327</v>
      </c>
      <c r="C540" s="4">
        <v>2024.0</v>
      </c>
      <c r="D540" s="4">
        <v>12.0</v>
      </c>
      <c r="E540" s="4">
        <v>122011.0</v>
      </c>
      <c r="F540" s="3" t="s">
        <v>1415</v>
      </c>
      <c r="G540" s="3" t="s">
        <v>3328</v>
      </c>
      <c r="H540" s="3" t="s">
        <v>3329</v>
      </c>
      <c r="I540" s="4">
        <v>0.778</v>
      </c>
      <c r="J540" s="4">
        <v>0.21</v>
      </c>
      <c r="K540" s="4">
        <v>0.65</v>
      </c>
      <c r="L540" s="4">
        <v>0.056</v>
      </c>
      <c r="M540" s="4">
        <v>0.788</v>
      </c>
      <c r="N540" s="4">
        <v>0.918</v>
      </c>
      <c r="O540" s="4">
        <v>0.107</v>
      </c>
      <c r="P540" s="4">
        <v>0.326</v>
      </c>
      <c r="Q540" s="4">
        <v>129.98</v>
      </c>
      <c r="R540" s="4">
        <v>7.0</v>
      </c>
      <c r="S540" s="4">
        <v>1.0</v>
      </c>
      <c r="T540" s="3" t="s">
        <v>103</v>
      </c>
      <c r="U540" s="3" t="s">
        <v>35</v>
      </c>
      <c r="V540" s="7" t="s">
        <v>45</v>
      </c>
    </row>
    <row r="541">
      <c r="A541" s="3" t="s">
        <v>3332</v>
      </c>
      <c r="B541" s="3" t="s">
        <v>3334</v>
      </c>
      <c r="C541" s="4">
        <v>2024.0</v>
      </c>
      <c r="D541" s="4">
        <v>12.0</v>
      </c>
      <c r="E541" s="4">
        <v>111360.0</v>
      </c>
      <c r="F541" s="3" t="s">
        <v>303</v>
      </c>
      <c r="G541" s="3" t="s">
        <v>1675</v>
      </c>
      <c r="H541" s="3" t="s">
        <v>2749</v>
      </c>
      <c r="I541" s="4">
        <v>0.753</v>
      </c>
      <c r="J541" s="4">
        <v>0.319</v>
      </c>
      <c r="K541" s="4">
        <v>0.63</v>
      </c>
      <c r="L541" s="4">
        <v>0.067</v>
      </c>
      <c r="M541" s="4">
        <v>0.643</v>
      </c>
      <c r="N541" s="4">
        <v>0.0</v>
      </c>
      <c r="O541" s="4">
        <v>0.121</v>
      </c>
      <c r="P541" s="4">
        <v>0.31</v>
      </c>
      <c r="Q541" s="4">
        <v>98.04</v>
      </c>
      <c r="R541" s="4">
        <v>1.0</v>
      </c>
      <c r="S541" s="4">
        <v>0.0</v>
      </c>
      <c r="T541" s="3" t="s">
        <v>103</v>
      </c>
      <c r="U541" s="3" t="s">
        <v>35</v>
      </c>
      <c r="V541" s="7" t="s">
        <v>45</v>
      </c>
    </row>
    <row r="542">
      <c r="A542" s="3" t="s">
        <v>3339</v>
      </c>
      <c r="B542" s="3" t="s">
        <v>3340</v>
      </c>
      <c r="C542" s="4">
        <v>1999.0</v>
      </c>
      <c r="D542" s="4">
        <v>12.0</v>
      </c>
      <c r="E542" s="4">
        <v>226106.0</v>
      </c>
      <c r="F542" s="3" t="s">
        <v>316</v>
      </c>
      <c r="G542" s="3" t="s">
        <v>3341</v>
      </c>
      <c r="H542" s="3" t="s">
        <v>3247</v>
      </c>
      <c r="I542" s="4">
        <v>0.569</v>
      </c>
      <c r="J542" s="4">
        <v>0.456</v>
      </c>
      <c r="K542" s="4">
        <v>0.76</v>
      </c>
      <c r="L542" s="4">
        <v>0.034</v>
      </c>
      <c r="M542" s="4">
        <v>0.642</v>
      </c>
      <c r="N542" s="4">
        <v>0.0</v>
      </c>
      <c r="O542" s="4">
        <v>0.052</v>
      </c>
      <c r="P542" s="4">
        <v>0.212</v>
      </c>
      <c r="Q542" s="4">
        <v>143.96</v>
      </c>
      <c r="R542" s="4">
        <v>6.0</v>
      </c>
      <c r="S542" s="4">
        <v>1.0</v>
      </c>
      <c r="T542" s="3" t="s">
        <v>103</v>
      </c>
      <c r="U542" s="3" t="s">
        <v>35</v>
      </c>
      <c r="V542" s="7" t="s">
        <v>36</v>
      </c>
    </row>
    <row r="543">
      <c r="A543" s="3" t="s">
        <v>3343</v>
      </c>
      <c r="B543" s="3" t="s">
        <v>3344</v>
      </c>
      <c r="C543" s="4">
        <v>2020.0</v>
      </c>
      <c r="D543" s="4">
        <v>12.0</v>
      </c>
      <c r="E543" s="4">
        <v>76285.0</v>
      </c>
      <c r="F543" s="3" t="s">
        <v>2229</v>
      </c>
      <c r="G543" s="3" t="s">
        <v>2230</v>
      </c>
      <c r="H543" s="3" t="s">
        <v>3347</v>
      </c>
      <c r="I543" s="4">
        <v>0.69</v>
      </c>
      <c r="J543" s="4">
        <v>0.019</v>
      </c>
      <c r="K543" s="4">
        <v>0.55</v>
      </c>
      <c r="L543" s="4">
        <v>0.042</v>
      </c>
      <c r="M543" s="4">
        <v>0.995</v>
      </c>
      <c r="N543" s="4">
        <v>0.908</v>
      </c>
      <c r="O543" s="4">
        <v>0.136</v>
      </c>
      <c r="P543" s="4">
        <v>0.392</v>
      </c>
      <c r="Q543" s="4">
        <v>69.91</v>
      </c>
      <c r="R543" s="4">
        <v>3.0</v>
      </c>
      <c r="S543" s="4">
        <v>1.0</v>
      </c>
      <c r="T543" s="3" t="s">
        <v>103</v>
      </c>
      <c r="U543" s="3" t="s">
        <v>68</v>
      </c>
      <c r="V543" s="7" t="s">
        <v>45</v>
      </c>
    </row>
    <row r="544">
      <c r="A544" s="3" t="s">
        <v>3348</v>
      </c>
      <c r="B544" s="3" t="s">
        <v>3349</v>
      </c>
      <c r="C544" s="4">
        <v>2020.0</v>
      </c>
      <c r="D544" s="4">
        <v>12.0</v>
      </c>
      <c r="E544" s="4">
        <v>112625.0</v>
      </c>
      <c r="F544" s="3" t="s">
        <v>2565</v>
      </c>
      <c r="G544" s="3" t="s">
        <v>2566</v>
      </c>
      <c r="H544" s="3" t="s">
        <v>2567</v>
      </c>
      <c r="I544" s="4">
        <v>0.387</v>
      </c>
      <c r="J544" s="4">
        <v>0.136</v>
      </c>
      <c r="K544" s="4">
        <v>0.49</v>
      </c>
      <c r="L544" s="4">
        <v>0.051</v>
      </c>
      <c r="M544" s="4">
        <v>0.996</v>
      </c>
      <c r="N544" s="4">
        <v>0.884</v>
      </c>
      <c r="O544" s="4">
        <v>0.095</v>
      </c>
      <c r="P544" s="4">
        <v>0.39</v>
      </c>
      <c r="Q544" s="4">
        <v>120.03</v>
      </c>
      <c r="R544" s="4">
        <v>6.0</v>
      </c>
      <c r="S544" s="4">
        <v>0.0</v>
      </c>
      <c r="T544" s="3" t="s">
        <v>103</v>
      </c>
      <c r="U544" s="3" t="s">
        <v>68</v>
      </c>
      <c r="V544" s="7" t="s">
        <v>45</v>
      </c>
    </row>
    <row r="545">
      <c r="A545" s="3" t="s">
        <v>3352</v>
      </c>
      <c r="B545" s="3" t="s">
        <v>3353</v>
      </c>
      <c r="C545" s="4">
        <v>2020.0</v>
      </c>
      <c r="D545" s="4">
        <v>12.0</v>
      </c>
      <c r="E545" s="4">
        <v>166739.0</v>
      </c>
      <c r="F545" s="3" t="s">
        <v>2229</v>
      </c>
      <c r="G545" s="3" t="s">
        <v>2230</v>
      </c>
      <c r="H545" s="3" t="s">
        <v>3354</v>
      </c>
      <c r="I545" s="4">
        <v>0.826</v>
      </c>
      <c r="J545" s="4">
        <v>0.052</v>
      </c>
      <c r="K545" s="4">
        <v>0.55</v>
      </c>
      <c r="L545" s="4">
        <v>0.07</v>
      </c>
      <c r="M545" s="4">
        <v>0.994</v>
      </c>
      <c r="N545" s="4">
        <v>0.903</v>
      </c>
      <c r="O545" s="4">
        <v>0.113</v>
      </c>
      <c r="P545" s="4">
        <v>0.285</v>
      </c>
      <c r="Q545" s="4">
        <v>72.02</v>
      </c>
      <c r="R545" s="4">
        <v>5.0</v>
      </c>
      <c r="S545" s="4">
        <v>1.0</v>
      </c>
      <c r="T545" s="3" t="s">
        <v>103</v>
      </c>
      <c r="U545" s="3" t="s">
        <v>68</v>
      </c>
      <c r="V545" s="7" t="s">
        <v>36</v>
      </c>
    </row>
    <row r="546">
      <c r="A546" s="3" t="s">
        <v>3357</v>
      </c>
      <c r="B546" s="3" t="s">
        <v>3360</v>
      </c>
      <c r="C546" s="4">
        <v>2020.0</v>
      </c>
      <c r="D546" s="4">
        <v>12.0</v>
      </c>
      <c r="E546" s="4">
        <v>204930.0</v>
      </c>
      <c r="F546" s="3" t="s">
        <v>2229</v>
      </c>
      <c r="G546" s="3" t="s">
        <v>2230</v>
      </c>
      <c r="H546" s="3" t="s">
        <v>3354</v>
      </c>
      <c r="I546" s="4">
        <v>0.766</v>
      </c>
      <c r="J546" s="4">
        <v>0.038</v>
      </c>
      <c r="K546" s="4">
        <v>0.52</v>
      </c>
      <c r="L546" s="4">
        <v>0.098</v>
      </c>
      <c r="M546" s="4">
        <v>0.995</v>
      </c>
      <c r="N546" s="4">
        <v>0.956</v>
      </c>
      <c r="O546" s="4">
        <v>0.08</v>
      </c>
      <c r="P546" s="4">
        <v>0.087</v>
      </c>
      <c r="Q546" s="4">
        <v>152.14</v>
      </c>
      <c r="R546" s="4">
        <v>2.0</v>
      </c>
      <c r="S546" s="4">
        <v>1.0</v>
      </c>
      <c r="T546" s="3" t="s">
        <v>103</v>
      </c>
      <c r="U546" s="3" t="s">
        <v>35</v>
      </c>
      <c r="V546" s="7" t="s">
        <v>75</v>
      </c>
    </row>
    <row r="547">
      <c r="A547" s="3" t="s">
        <v>3365</v>
      </c>
      <c r="B547" s="3" t="s">
        <v>3366</v>
      </c>
      <c r="C547" s="4">
        <v>2024.0</v>
      </c>
      <c r="D547" s="4">
        <v>12.0</v>
      </c>
      <c r="E547" s="4">
        <v>174492.0</v>
      </c>
      <c r="F547" s="3" t="s">
        <v>124</v>
      </c>
      <c r="G547" s="3" t="s">
        <v>3081</v>
      </c>
      <c r="H547" s="3" t="s">
        <v>3082</v>
      </c>
      <c r="I547" s="4">
        <v>0.612</v>
      </c>
      <c r="J547" s="4">
        <v>0.68</v>
      </c>
      <c r="K547" s="4">
        <v>0.81</v>
      </c>
      <c r="L547" s="4">
        <v>0.032</v>
      </c>
      <c r="M547" s="4">
        <v>0.445</v>
      </c>
      <c r="N547" s="4">
        <v>0.962</v>
      </c>
      <c r="O547" s="4">
        <v>0.231</v>
      </c>
      <c r="P547" s="4">
        <v>0.372</v>
      </c>
      <c r="Q547" s="4">
        <v>95.59</v>
      </c>
      <c r="R547" s="4">
        <v>0.0</v>
      </c>
      <c r="S547" s="4">
        <v>1.0</v>
      </c>
      <c r="T547" s="3" t="s">
        <v>103</v>
      </c>
      <c r="U547" s="3" t="s">
        <v>35</v>
      </c>
      <c r="V547" s="7" t="s">
        <v>45</v>
      </c>
    </row>
    <row r="548">
      <c r="A548" s="3" t="s">
        <v>3371</v>
      </c>
      <c r="B548" s="3" t="s">
        <v>3372</v>
      </c>
      <c r="C548" s="4">
        <v>2022.0</v>
      </c>
      <c r="D548" s="4">
        <v>12.0</v>
      </c>
      <c r="E548" s="4">
        <v>159600.0</v>
      </c>
      <c r="F548" s="3" t="s">
        <v>223</v>
      </c>
      <c r="G548" s="3" t="s">
        <v>3373</v>
      </c>
      <c r="H548" s="3" t="s">
        <v>3375</v>
      </c>
      <c r="I548" s="4">
        <v>0.482</v>
      </c>
      <c r="J548" s="4">
        <v>0.488</v>
      </c>
      <c r="K548" s="4">
        <v>0.83</v>
      </c>
      <c r="L548" s="4">
        <v>0.068</v>
      </c>
      <c r="M548" s="4">
        <v>0.241</v>
      </c>
      <c r="N548" s="4">
        <v>0.637</v>
      </c>
      <c r="O548" s="4">
        <v>0.075</v>
      </c>
      <c r="P548" s="4">
        <v>0.04</v>
      </c>
      <c r="Q548" s="4">
        <v>200.0</v>
      </c>
      <c r="R548" s="4">
        <v>6.0</v>
      </c>
      <c r="S548" s="4">
        <v>0.0</v>
      </c>
      <c r="T548" s="3" t="s">
        <v>103</v>
      </c>
      <c r="U548" s="3" t="s">
        <v>68</v>
      </c>
      <c r="V548" s="7" t="s">
        <v>75</v>
      </c>
    </row>
    <row r="549">
      <c r="A549" s="3" t="s">
        <v>3377</v>
      </c>
      <c r="B549" s="3" t="s">
        <v>3378</v>
      </c>
      <c r="C549" s="4">
        <v>2021.0</v>
      </c>
      <c r="D549" s="4">
        <v>12.0</v>
      </c>
      <c r="E549" s="4">
        <v>186997.0</v>
      </c>
      <c r="F549" s="3" t="s">
        <v>316</v>
      </c>
      <c r="G549" s="3" t="s">
        <v>2242</v>
      </c>
      <c r="H549" s="3" t="s">
        <v>3378</v>
      </c>
      <c r="I549" s="4">
        <v>0.693</v>
      </c>
      <c r="J549" s="4">
        <v>0.738</v>
      </c>
      <c r="K549" s="4">
        <v>0.86</v>
      </c>
      <c r="L549" s="4">
        <v>0.032</v>
      </c>
      <c r="M549" s="4">
        <v>0.062</v>
      </c>
      <c r="N549" s="4">
        <v>0.0</v>
      </c>
      <c r="O549" s="4">
        <v>0.122</v>
      </c>
      <c r="P549" s="4">
        <v>0.268</v>
      </c>
      <c r="Q549" s="4">
        <v>120.0</v>
      </c>
      <c r="R549" s="4">
        <v>0.0</v>
      </c>
      <c r="S549" s="4">
        <v>1.0</v>
      </c>
      <c r="T549" s="3" t="s">
        <v>103</v>
      </c>
      <c r="U549" s="3" t="s">
        <v>68</v>
      </c>
      <c r="V549" s="7" t="s">
        <v>36</v>
      </c>
    </row>
    <row r="550">
      <c r="A550" s="3" t="s">
        <v>3382</v>
      </c>
      <c r="B550" s="3" t="s">
        <v>3383</v>
      </c>
      <c r="C550" s="4">
        <v>2020.0</v>
      </c>
      <c r="D550" s="4">
        <v>12.0</v>
      </c>
      <c r="E550" s="4">
        <v>290400.0</v>
      </c>
      <c r="F550" s="3" t="s">
        <v>164</v>
      </c>
      <c r="G550" s="3" t="s">
        <v>2616</v>
      </c>
      <c r="H550" s="3" t="s">
        <v>2610</v>
      </c>
      <c r="I550" s="4">
        <v>0.67</v>
      </c>
      <c r="J550" s="4">
        <v>0.691</v>
      </c>
      <c r="K550" s="4">
        <v>0.71</v>
      </c>
      <c r="L550" s="4">
        <v>0.033</v>
      </c>
      <c r="M550" s="4">
        <v>0.651</v>
      </c>
      <c r="N550" s="4">
        <v>0.838</v>
      </c>
      <c r="O550" s="4">
        <v>0.099</v>
      </c>
      <c r="P550" s="4">
        <v>0.309</v>
      </c>
      <c r="Q550" s="4">
        <v>99.99</v>
      </c>
      <c r="R550" s="4">
        <v>2.0</v>
      </c>
      <c r="S550" s="4">
        <v>1.0</v>
      </c>
      <c r="T550" s="3" t="s">
        <v>104</v>
      </c>
      <c r="U550" s="3" t="s">
        <v>68</v>
      </c>
      <c r="V550" s="7" t="s">
        <v>45</v>
      </c>
    </row>
    <row r="551">
      <c r="A551" s="3" t="s">
        <v>3386</v>
      </c>
      <c r="B551" s="3" t="s">
        <v>3388</v>
      </c>
      <c r="C551" s="4">
        <v>2018.0</v>
      </c>
      <c r="D551" s="4">
        <v>12.0</v>
      </c>
      <c r="E551" s="4">
        <v>343544.0</v>
      </c>
      <c r="F551" s="3" t="s">
        <v>194</v>
      </c>
      <c r="G551" s="3" t="s">
        <v>3390</v>
      </c>
      <c r="H551" s="3" t="s">
        <v>3391</v>
      </c>
      <c r="I551" s="4">
        <v>0.373</v>
      </c>
      <c r="J551" s="4">
        <v>0.672</v>
      </c>
      <c r="K551" s="4">
        <v>0.85</v>
      </c>
      <c r="L551" s="4">
        <v>0.033</v>
      </c>
      <c r="M551" s="4">
        <v>0.154</v>
      </c>
      <c r="N551" s="4">
        <v>0.0</v>
      </c>
      <c r="O551" s="4">
        <v>0.321</v>
      </c>
      <c r="P551" s="4">
        <v>0.47</v>
      </c>
      <c r="Q551" s="4">
        <v>84.5</v>
      </c>
      <c r="R551" s="4">
        <v>4.0</v>
      </c>
      <c r="S551" s="4">
        <v>1.0</v>
      </c>
      <c r="T551" s="3" t="s">
        <v>104</v>
      </c>
      <c r="U551" s="3" t="s">
        <v>35</v>
      </c>
      <c r="V551" s="7" t="s">
        <v>54</v>
      </c>
    </row>
    <row r="552">
      <c r="A552" s="3" t="s">
        <v>3392</v>
      </c>
      <c r="B552" s="3" t="s">
        <v>3393</v>
      </c>
      <c r="C552" s="4">
        <v>2023.0</v>
      </c>
      <c r="D552" s="4">
        <v>12.0</v>
      </c>
      <c r="E552" s="4">
        <v>221961.0</v>
      </c>
      <c r="F552" s="3" t="s">
        <v>396</v>
      </c>
      <c r="G552" s="3" t="s">
        <v>3394</v>
      </c>
      <c r="H552" s="3" t="s">
        <v>3396</v>
      </c>
      <c r="I552" s="4">
        <v>0.908</v>
      </c>
      <c r="J552" s="4">
        <v>0.819</v>
      </c>
      <c r="K552" s="4">
        <v>0.9</v>
      </c>
      <c r="L552" s="4">
        <v>0.053</v>
      </c>
      <c r="M552" s="4">
        <v>0.064</v>
      </c>
      <c r="N552" s="4">
        <v>0.0</v>
      </c>
      <c r="O552" s="4">
        <v>0.096</v>
      </c>
      <c r="P552" s="4">
        <v>0.414</v>
      </c>
      <c r="Q552" s="4">
        <v>122.05</v>
      </c>
      <c r="R552" s="4">
        <v>2.0</v>
      </c>
      <c r="S552" s="4">
        <v>1.0</v>
      </c>
      <c r="T552" s="3" t="s">
        <v>104</v>
      </c>
      <c r="U552" s="3" t="s">
        <v>68</v>
      </c>
      <c r="V552" s="7" t="s">
        <v>54</v>
      </c>
    </row>
    <row r="553">
      <c r="A553" s="3" t="s">
        <v>3400</v>
      </c>
      <c r="B553" s="3" t="s">
        <v>3401</v>
      </c>
      <c r="C553" s="4">
        <v>2022.0</v>
      </c>
      <c r="D553" s="4">
        <v>12.0</v>
      </c>
      <c r="E553" s="4">
        <v>96052.0</v>
      </c>
      <c r="F553" s="3" t="s">
        <v>209</v>
      </c>
      <c r="G553" s="3" t="s">
        <v>1537</v>
      </c>
      <c r="H553" s="3" t="s">
        <v>1538</v>
      </c>
      <c r="I553" s="4">
        <v>0.825</v>
      </c>
      <c r="J553" s="4">
        <v>0.506</v>
      </c>
      <c r="K553" s="4">
        <v>0.86</v>
      </c>
      <c r="L553" s="4">
        <v>0.067</v>
      </c>
      <c r="M553" s="4">
        <v>0.096</v>
      </c>
      <c r="N553" s="4">
        <v>0.822</v>
      </c>
      <c r="O553" s="4">
        <v>0.114</v>
      </c>
      <c r="P553" s="4">
        <v>0.059</v>
      </c>
      <c r="Q553" s="4">
        <v>129.94</v>
      </c>
      <c r="R553" s="4">
        <v>7.0</v>
      </c>
      <c r="S553" s="4">
        <v>1.0</v>
      </c>
      <c r="T553" s="3" t="s">
        <v>104</v>
      </c>
      <c r="U553" s="3" t="s">
        <v>35</v>
      </c>
      <c r="V553" s="7" t="s">
        <v>75</v>
      </c>
    </row>
    <row r="554">
      <c r="A554" s="3" t="s">
        <v>3404</v>
      </c>
      <c r="B554" s="3" t="s">
        <v>3405</v>
      </c>
      <c r="C554" s="4">
        <v>2007.0</v>
      </c>
      <c r="D554" s="4">
        <v>12.0</v>
      </c>
      <c r="E554" s="4">
        <v>308626.0</v>
      </c>
      <c r="F554" s="3" t="s">
        <v>235</v>
      </c>
      <c r="G554" s="3" t="s">
        <v>3406</v>
      </c>
      <c r="H554" s="3" t="s">
        <v>3408</v>
      </c>
      <c r="I554" s="4">
        <v>0.253</v>
      </c>
      <c r="J554" s="4">
        <v>0.132</v>
      </c>
      <c r="K554" s="4">
        <v>0.56</v>
      </c>
      <c r="L554" s="4">
        <v>0.04</v>
      </c>
      <c r="M554" s="4">
        <v>0.916</v>
      </c>
      <c r="N554" s="4">
        <v>0.933</v>
      </c>
      <c r="O554" s="4">
        <v>0.106</v>
      </c>
      <c r="P554" s="4">
        <v>0.15</v>
      </c>
      <c r="Q554" s="4">
        <v>141.16</v>
      </c>
      <c r="R554" s="4">
        <v>9.0</v>
      </c>
      <c r="S554" s="4">
        <v>0.0</v>
      </c>
      <c r="T554" s="3" t="s">
        <v>104</v>
      </c>
      <c r="U554" s="3" t="s">
        <v>35</v>
      </c>
      <c r="V554" s="7" t="s">
        <v>58</v>
      </c>
    </row>
    <row r="555">
      <c r="A555" s="3" t="s">
        <v>3409</v>
      </c>
      <c r="B555" s="3" t="s">
        <v>3410</v>
      </c>
      <c r="C555" s="4">
        <v>2024.0</v>
      </c>
      <c r="D555" s="4">
        <v>12.0</v>
      </c>
      <c r="E555" s="4">
        <v>288360.0</v>
      </c>
      <c r="F555" s="3" t="s">
        <v>194</v>
      </c>
      <c r="G555" s="3" t="s">
        <v>3413</v>
      </c>
      <c r="H555" s="3" t="s">
        <v>3312</v>
      </c>
      <c r="I555" s="4">
        <v>0.374</v>
      </c>
      <c r="J555" s="4">
        <v>0.588</v>
      </c>
      <c r="K555" s="4">
        <v>0.83</v>
      </c>
      <c r="L555" s="4">
        <v>0.046</v>
      </c>
      <c r="M555" s="4">
        <v>0.888</v>
      </c>
      <c r="N555" s="4">
        <v>0.0</v>
      </c>
      <c r="O555" s="4">
        <v>0.154</v>
      </c>
      <c r="P555" s="4">
        <v>0.459</v>
      </c>
      <c r="Q555" s="4">
        <v>142.53</v>
      </c>
      <c r="R555" s="4">
        <v>3.0</v>
      </c>
      <c r="S555" s="4">
        <v>1.0</v>
      </c>
      <c r="T555" s="3" t="s">
        <v>34</v>
      </c>
      <c r="U555" s="3" t="s">
        <v>35</v>
      </c>
      <c r="V555" s="7" t="s">
        <v>54</v>
      </c>
    </row>
    <row r="556">
      <c r="A556" s="3" t="s">
        <v>3417</v>
      </c>
      <c r="B556" s="3" t="s">
        <v>3418</v>
      </c>
      <c r="C556" s="4">
        <v>2021.0</v>
      </c>
      <c r="D556" s="4">
        <v>12.0</v>
      </c>
      <c r="E556" s="4">
        <v>168666.0</v>
      </c>
      <c r="F556" s="3" t="s">
        <v>3419</v>
      </c>
      <c r="G556" s="3" t="s">
        <v>3420</v>
      </c>
      <c r="H556" s="3" t="s">
        <v>3421</v>
      </c>
      <c r="I556" s="4">
        <v>0.574</v>
      </c>
      <c r="J556" s="4">
        <v>0.696</v>
      </c>
      <c r="K556" s="4">
        <v>0.87</v>
      </c>
      <c r="L556" s="4">
        <v>0.033</v>
      </c>
      <c r="M556" s="4">
        <v>0.005</v>
      </c>
      <c r="N556" s="4">
        <v>0.0</v>
      </c>
      <c r="O556" s="4">
        <v>0.102</v>
      </c>
      <c r="P556" s="4">
        <v>0.401</v>
      </c>
      <c r="Q556" s="4">
        <v>109.88</v>
      </c>
      <c r="R556" s="4">
        <v>6.0</v>
      </c>
      <c r="S556" s="4">
        <v>1.0</v>
      </c>
      <c r="T556" s="3" t="s">
        <v>103</v>
      </c>
      <c r="U556" s="3" t="s">
        <v>35</v>
      </c>
      <c r="V556" s="7" t="s">
        <v>54</v>
      </c>
    </row>
    <row r="557">
      <c r="A557" s="3" t="s">
        <v>3424</v>
      </c>
      <c r="B557" s="3" t="s">
        <v>3425</v>
      </c>
      <c r="C557" s="4">
        <v>2014.0</v>
      </c>
      <c r="D557" s="4">
        <v>13.0</v>
      </c>
      <c r="E557" s="4">
        <v>393613.0</v>
      </c>
      <c r="F557" s="3" t="s">
        <v>26</v>
      </c>
      <c r="G557" s="3" t="s">
        <v>63</v>
      </c>
      <c r="H557" s="3" t="s">
        <v>994</v>
      </c>
      <c r="I557" s="4">
        <v>0.475</v>
      </c>
      <c r="J557" s="4">
        <v>0.298</v>
      </c>
      <c r="K557" s="4">
        <v>0.72</v>
      </c>
      <c r="L557" s="4">
        <v>0.05</v>
      </c>
      <c r="M557" s="4">
        <v>0.777</v>
      </c>
      <c r="N557" s="4">
        <v>0.0</v>
      </c>
      <c r="O557" s="4">
        <v>0.12</v>
      </c>
      <c r="P557" s="4">
        <v>0.421</v>
      </c>
      <c r="Q557" s="4">
        <v>72.7</v>
      </c>
      <c r="R557" s="4">
        <v>0.0</v>
      </c>
      <c r="S557" s="4">
        <v>1.0</v>
      </c>
      <c r="T557" s="3" t="s">
        <v>34</v>
      </c>
      <c r="U557" s="3" t="s">
        <v>94</v>
      </c>
      <c r="V557" s="7" t="s">
        <v>54</v>
      </c>
    </row>
    <row r="558">
      <c r="A558" s="3" t="s">
        <v>3428</v>
      </c>
      <c r="B558" s="3" t="s">
        <v>3429</v>
      </c>
      <c r="C558" s="4">
        <v>2024.0</v>
      </c>
      <c r="D558" s="4">
        <v>13.0</v>
      </c>
      <c r="E558" s="4">
        <v>145490.0</v>
      </c>
      <c r="F558" s="3" t="s">
        <v>3432</v>
      </c>
      <c r="G558" s="3" t="s">
        <v>3433</v>
      </c>
      <c r="H558" s="3" t="s">
        <v>3429</v>
      </c>
      <c r="I558" s="4">
        <v>0.803</v>
      </c>
      <c r="J558" s="4">
        <v>0.774</v>
      </c>
      <c r="K558" s="4">
        <v>0.83</v>
      </c>
      <c r="L558" s="4">
        <v>0.228</v>
      </c>
      <c r="M558" s="4">
        <v>0.008</v>
      </c>
      <c r="N558" s="4">
        <v>0.226</v>
      </c>
      <c r="O558" s="4">
        <v>0.091</v>
      </c>
      <c r="P558" s="4">
        <v>0.479</v>
      </c>
      <c r="Q558" s="4">
        <v>132.01</v>
      </c>
      <c r="R558" s="4">
        <v>1.0</v>
      </c>
      <c r="S558" s="4">
        <v>1.0</v>
      </c>
      <c r="T558" s="3" t="s">
        <v>103</v>
      </c>
      <c r="U558" s="3" t="s">
        <v>68</v>
      </c>
      <c r="V558" s="7" t="s">
        <v>54</v>
      </c>
    </row>
    <row r="559">
      <c r="A559" s="3" t="s">
        <v>3434</v>
      </c>
      <c r="B559" s="3" t="s">
        <v>3435</v>
      </c>
      <c r="C559" s="4">
        <v>2021.0</v>
      </c>
      <c r="D559" s="4">
        <v>13.0</v>
      </c>
      <c r="E559" s="4">
        <v>243786.0</v>
      </c>
      <c r="F559" s="3" t="s">
        <v>3438</v>
      </c>
      <c r="G559" s="3" t="s">
        <v>3440</v>
      </c>
      <c r="H559" s="3" t="s">
        <v>3441</v>
      </c>
      <c r="I559" s="4">
        <v>0.447</v>
      </c>
      <c r="J559" s="4">
        <v>0.236</v>
      </c>
      <c r="K559" s="4">
        <v>0.68</v>
      </c>
      <c r="L559" s="4">
        <v>0.03</v>
      </c>
      <c r="M559" s="4">
        <v>0.956</v>
      </c>
      <c r="N559" s="4">
        <v>0.93</v>
      </c>
      <c r="O559" s="4">
        <v>0.109</v>
      </c>
      <c r="P559" s="4">
        <v>0.128</v>
      </c>
      <c r="Q559" s="4">
        <v>135.94</v>
      </c>
      <c r="R559" s="4">
        <v>0.0</v>
      </c>
      <c r="S559" s="4">
        <v>1.0</v>
      </c>
      <c r="T559" s="3" t="s">
        <v>103</v>
      </c>
      <c r="U559" s="3" t="s">
        <v>68</v>
      </c>
      <c r="V559" s="7" t="s">
        <v>58</v>
      </c>
    </row>
    <row r="560">
      <c r="A560" s="3" t="s">
        <v>3444</v>
      </c>
      <c r="B560" s="3" t="s">
        <v>3445</v>
      </c>
      <c r="C560" s="4">
        <v>2015.0</v>
      </c>
      <c r="D560" s="4">
        <v>13.0</v>
      </c>
      <c r="E560" s="4">
        <v>203343.0</v>
      </c>
      <c r="F560" s="3" t="s">
        <v>2128</v>
      </c>
      <c r="G560" s="3" t="s">
        <v>3242</v>
      </c>
      <c r="H560" s="3" t="s">
        <v>3446</v>
      </c>
      <c r="I560" s="4">
        <v>0.9</v>
      </c>
      <c r="J560" s="4">
        <v>0.482</v>
      </c>
      <c r="K560" s="4">
        <v>0.82</v>
      </c>
      <c r="L560" s="4">
        <v>0.49</v>
      </c>
      <c r="M560" s="4">
        <v>0.105</v>
      </c>
      <c r="N560" s="4">
        <v>0.0</v>
      </c>
      <c r="O560" s="4">
        <v>0.1</v>
      </c>
      <c r="P560" s="4">
        <v>0.336</v>
      </c>
      <c r="Q560" s="4">
        <v>99.99</v>
      </c>
      <c r="R560" s="4">
        <v>9.0</v>
      </c>
      <c r="S560" s="4">
        <v>1.0</v>
      </c>
      <c r="T560" s="3" t="s">
        <v>103</v>
      </c>
      <c r="U560" s="3" t="s">
        <v>94</v>
      </c>
      <c r="V560" s="7" t="s">
        <v>45</v>
      </c>
    </row>
    <row r="561">
      <c r="A561" s="3" t="s">
        <v>3449</v>
      </c>
      <c r="B561" s="3" t="s">
        <v>3450</v>
      </c>
      <c r="C561" s="4">
        <v>2014.0</v>
      </c>
      <c r="D561" s="4">
        <v>13.0</v>
      </c>
      <c r="E561" s="4">
        <v>134964.0</v>
      </c>
      <c r="F561" s="3" t="s">
        <v>1656</v>
      </c>
      <c r="G561" s="3" t="s">
        <v>3452</v>
      </c>
      <c r="H561" s="3" t="s">
        <v>3452</v>
      </c>
      <c r="I561" s="4">
        <v>0.637</v>
      </c>
      <c r="J561" s="4">
        <v>0.079</v>
      </c>
      <c r="K561" s="4">
        <v>0.67</v>
      </c>
      <c r="L561" s="4">
        <v>0.035</v>
      </c>
      <c r="M561" s="4">
        <v>0.914</v>
      </c>
      <c r="N561" s="4">
        <v>0.0</v>
      </c>
      <c r="O561" s="4">
        <v>0.086</v>
      </c>
      <c r="P561" s="4">
        <v>0.37</v>
      </c>
      <c r="Q561" s="4">
        <v>94.0</v>
      </c>
      <c r="R561" s="4">
        <v>5.0</v>
      </c>
      <c r="S561" s="4">
        <v>1.0</v>
      </c>
      <c r="T561" s="3" t="s">
        <v>103</v>
      </c>
      <c r="U561" s="3" t="s">
        <v>35</v>
      </c>
      <c r="V561" s="7" t="s">
        <v>45</v>
      </c>
    </row>
    <row r="562">
      <c r="A562" s="3" t="s">
        <v>3453</v>
      </c>
      <c r="B562" s="3" t="s">
        <v>238</v>
      </c>
      <c r="C562" s="4">
        <v>2023.0</v>
      </c>
      <c r="D562" s="4">
        <v>13.0</v>
      </c>
      <c r="E562" s="4">
        <v>82722.0</v>
      </c>
      <c r="F562" s="3" t="s">
        <v>223</v>
      </c>
      <c r="G562" s="3" t="s">
        <v>1052</v>
      </c>
      <c r="H562" s="3" t="s">
        <v>3455</v>
      </c>
      <c r="I562" s="4">
        <v>0.705</v>
      </c>
      <c r="J562" s="4">
        <v>0.139</v>
      </c>
      <c r="K562" s="4">
        <v>0.57</v>
      </c>
      <c r="L562" s="4">
        <v>0.05</v>
      </c>
      <c r="M562" s="4">
        <v>0.335</v>
      </c>
      <c r="N562" s="4">
        <v>0.919</v>
      </c>
      <c r="O562" s="4">
        <v>0.113</v>
      </c>
      <c r="P562" s="4">
        <v>0.216</v>
      </c>
      <c r="Q562" s="4">
        <v>81.43</v>
      </c>
      <c r="R562" s="4">
        <v>1.0</v>
      </c>
      <c r="S562" s="4">
        <v>1.0</v>
      </c>
      <c r="T562" s="3" t="s">
        <v>103</v>
      </c>
      <c r="U562" s="3" t="s">
        <v>35</v>
      </c>
      <c r="V562" s="7" t="s">
        <v>36</v>
      </c>
    </row>
    <row r="563">
      <c r="A563" s="3" t="s">
        <v>3458</v>
      </c>
      <c r="B563" s="3" t="s">
        <v>3459</v>
      </c>
      <c r="C563" s="4">
        <v>2024.0</v>
      </c>
      <c r="D563" s="4">
        <v>13.0</v>
      </c>
      <c r="E563" s="4">
        <v>127415.0</v>
      </c>
      <c r="F563" s="3" t="s">
        <v>1049</v>
      </c>
      <c r="G563" s="3" t="s">
        <v>3328</v>
      </c>
      <c r="H563" s="3" t="s">
        <v>3329</v>
      </c>
      <c r="I563" s="4">
        <v>0.425</v>
      </c>
      <c r="J563" s="4">
        <v>0.538</v>
      </c>
      <c r="K563" s="4">
        <v>0.61</v>
      </c>
      <c r="L563" s="4">
        <v>0.039</v>
      </c>
      <c r="M563" s="4">
        <v>0.07</v>
      </c>
      <c r="N563" s="4">
        <v>0.879</v>
      </c>
      <c r="O563" s="4">
        <v>0.18</v>
      </c>
      <c r="P563" s="4">
        <v>0.081</v>
      </c>
      <c r="Q563" s="4">
        <v>170.03</v>
      </c>
      <c r="R563" s="4">
        <v>4.0</v>
      </c>
      <c r="S563" s="4">
        <v>1.0</v>
      </c>
      <c r="T563" s="3" t="s">
        <v>103</v>
      </c>
      <c r="U563" s="3" t="s">
        <v>35</v>
      </c>
      <c r="V563" s="7" t="s">
        <v>75</v>
      </c>
    </row>
    <row r="564">
      <c r="A564" s="3" t="s">
        <v>3463</v>
      </c>
      <c r="B564" s="3" t="s">
        <v>3464</v>
      </c>
      <c r="C564" s="4">
        <v>2024.0</v>
      </c>
      <c r="D564" s="4">
        <v>13.0</v>
      </c>
      <c r="E564" s="4">
        <v>141519.0</v>
      </c>
      <c r="F564" s="3" t="s">
        <v>259</v>
      </c>
      <c r="G564" s="3" t="s">
        <v>1675</v>
      </c>
      <c r="H564" s="3" t="s">
        <v>3465</v>
      </c>
      <c r="I564" s="4">
        <v>0.766</v>
      </c>
      <c r="J564" s="4">
        <v>0.391</v>
      </c>
      <c r="K564" s="4">
        <v>0.68</v>
      </c>
      <c r="L564" s="4">
        <v>0.14</v>
      </c>
      <c r="M564" s="4">
        <v>0.409</v>
      </c>
      <c r="N564" s="4">
        <v>0.0</v>
      </c>
      <c r="O564" s="4">
        <v>0.105</v>
      </c>
      <c r="P564" s="4">
        <v>0.303</v>
      </c>
      <c r="Q564" s="4">
        <v>102.99</v>
      </c>
      <c r="R564" s="4">
        <v>2.0</v>
      </c>
      <c r="S564" s="4">
        <v>0.0</v>
      </c>
      <c r="T564" s="3" t="s">
        <v>103</v>
      </c>
      <c r="U564" s="3" t="s">
        <v>68</v>
      </c>
      <c r="V564" s="7" t="s">
        <v>45</v>
      </c>
    </row>
    <row r="565">
      <c r="A565" s="3" t="s">
        <v>3466</v>
      </c>
      <c r="B565" s="3" t="s">
        <v>3468</v>
      </c>
      <c r="C565" s="4">
        <v>2020.0</v>
      </c>
      <c r="D565" s="4">
        <v>13.0</v>
      </c>
      <c r="E565" s="4">
        <v>120624.0</v>
      </c>
      <c r="F565" s="3" t="s">
        <v>2565</v>
      </c>
      <c r="G565" s="3" t="s">
        <v>2566</v>
      </c>
      <c r="H565" s="3" t="s">
        <v>2567</v>
      </c>
      <c r="I565" s="4">
        <v>0.527</v>
      </c>
      <c r="J565" s="4">
        <v>0.154</v>
      </c>
      <c r="K565" s="4">
        <v>0.54</v>
      </c>
      <c r="L565" s="4">
        <v>0.055</v>
      </c>
      <c r="M565" s="4">
        <v>0.996</v>
      </c>
      <c r="N565" s="4">
        <v>0.863</v>
      </c>
      <c r="O565" s="4">
        <v>0.069</v>
      </c>
      <c r="P565" s="4">
        <v>0.176</v>
      </c>
      <c r="Q565" s="4">
        <v>115.46</v>
      </c>
      <c r="R565" s="4">
        <v>4.0</v>
      </c>
      <c r="S565" s="4">
        <v>1.0</v>
      </c>
      <c r="T565" s="3" t="s">
        <v>103</v>
      </c>
      <c r="U565" s="3" t="s">
        <v>35</v>
      </c>
      <c r="V565" s="7" t="s">
        <v>58</v>
      </c>
    </row>
    <row r="566">
      <c r="A566" s="3" t="s">
        <v>3470</v>
      </c>
      <c r="B566" s="3" t="s">
        <v>3471</v>
      </c>
      <c r="C566" s="4">
        <v>2024.0</v>
      </c>
      <c r="D566" s="4">
        <v>13.0</v>
      </c>
      <c r="E566" s="4">
        <v>215826.0</v>
      </c>
      <c r="F566" s="3" t="s">
        <v>1697</v>
      </c>
      <c r="G566" s="3" t="s">
        <v>3081</v>
      </c>
      <c r="H566" s="3" t="s">
        <v>3082</v>
      </c>
      <c r="I566" s="4">
        <v>0.654</v>
      </c>
      <c r="J566" s="4">
        <v>0.534</v>
      </c>
      <c r="K566" s="4">
        <v>0.77</v>
      </c>
      <c r="L566" s="4">
        <v>0.029</v>
      </c>
      <c r="M566" s="4">
        <v>0.616</v>
      </c>
      <c r="N566" s="4">
        <v>0.67</v>
      </c>
      <c r="O566" s="4">
        <v>0.09</v>
      </c>
      <c r="P566" s="4">
        <v>0.4</v>
      </c>
      <c r="Q566" s="4">
        <v>83.96</v>
      </c>
      <c r="R566" s="4">
        <v>7.0</v>
      </c>
      <c r="S566" s="4">
        <v>1.0</v>
      </c>
      <c r="T566" s="3" t="s">
        <v>103</v>
      </c>
      <c r="U566" s="3" t="s">
        <v>35</v>
      </c>
      <c r="V566" s="7" t="s">
        <v>54</v>
      </c>
    </row>
    <row r="567">
      <c r="A567" s="3" t="s">
        <v>3476</v>
      </c>
      <c r="B567" s="3" t="s">
        <v>3477</v>
      </c>
      <c r="C567" s="4">
        <v>2018.0</v>
      </c>
      <c r="D567" s="4">
        <v>13.0</v>
      </c>
      <c r="E567" s="4">
        <v>244446.0</v>
      </c>
      <c r="F567" s="3" t="s">
        <v>3073</v>
      </c>
      <c r="G567" s="3" t="s">
        <v>3075</v>
      </c>
      <c r="H567" s="3" t="s">
        <v>3478</v>
      </c>
      <c r="I567" s="4">
        <v>0.485</v>
      </c>
      <c r="J567" s="4">
        <v>0.085</v>
      </c>
      <c r="K567" s="4">
        <v>0.57</v>
      </c>
      <c r="L567" s="4">
        <v>0.053</v>
      </c>
      <c r="M567" s="4">
        <v>0.984</v>
      </c>
      <c r="N567" s="4">
        <v>0.887</v>
      </c>
      <c r="O567" s="4">
        <v>0.091</v>
      </c>
      <c r="P567" s="4">
        <v>0.054</v>
      </c>
      <c r="Q567" s="4">
        <v>115.93</v>
      </c>
      <c r="R567" s="4">
        <v>9.0</v>
      </c>
      <c r="S567" s="4">
        <v>1.0</v>
      </c>
      <c r="T567" s="3" t="s">
        <v>103</v>
      </c>
      <c r="U567" s="3" t="s">
        <v>35</v>
      </c>
      <c r="V567" s="7" t="s">
        <v>75</v>
      </c>
    </row>
    <row r="568">
      <c r="A568" s="3" t="s">
        <v>3482</v>
      </c>
      <c r="B568" s="3" t="s">
        <v>3483</v>
      </c>
      <c r="C568" s="4">
        <v>2023.0</v>
      </c>
      <c r="D568" s="4">
        <v>13.0</v>
      </c>
      <c r="E568" s="4">
        <v>295266.0</v>
      </c>
      <c r="F568" s="3" t="s">
        <v>1415</v>
      </c>
      <c r="G568" s="3" t="s">
        <v>3484</v>
      </c>
      <c r="H568" s="3" t="s">
        <v>3485</v>
      </c>
      <c r="I568" s="4">
        <v>0.416</v>
      </c>
      <c r="J568" s="4">
        <v>0.983</v>
      </c>
      <c r="K568" s="4">
        <v>0.85</v>
      </c>
      <c r="L568" s="4">
        <v>0.105</v>
      </c>
      <c r="M568" s="4">
        <v>0.0</v>
      </c>
      <c r="N568" s="4">
        <v>0.0</v>
      </c>
      <c r="O568" s="4">
        <v>0.349</v>
      </c>
      <c r="P568" s="4">
        <v>0.333</v>
      </c>
      <c r="Q568" s="4">
        <v>154.23</v>
      </c>
      <c r="R568" s="4">
        <v>1.0</v>
      </c>
      <c r="S568" s="4">
        <v>0.0</v>
      </c>
      <c r="T568" s="3" t="s">
        <v>103</v>
      </c>
      <c r="U568" s="3" t="s">
        <v>68</v>
      </c>
      <c r="V568" s="7" t="s">
        <v>45</v>
      </c>
    </row>
    <row r="569">
      <c r="A569" s="3" t="s">
        <v>3486</v>
      </c>
      <c r="B569" s="3" t="s">
        <v>3488</v>
      </c>
      <c r="C569" s="4">
        <v>2023.0</v>
      </c>
      <c r="D569" s="4">
        <v>13.0</v>
      </c>
      <c r="E569" s="4">
        <v>192546.0</v>
      </c>
      <c r="F569" s="3" t="s">
        <v>327</v>
      </c>
      <c r="G569" s="3" t="s">
        <v>123</v>
      </c>
      <c r="H569" s="3" t="s">
        <v>2978</v>
      </c>
      <c r="I569" s="4">
        <v>0.416</v>
      </c>
      <c r="J569" s="4">
        <v>0.498</v>
      </c>
      <c r="K569" s="4">
        <v>0.85</v>
      </c>
      <c r="L569" s="4">
        <v>0.03</v>
      </c>
      <c r="M569" s="4">
        <v>0.828</v>
      </c>
      <c r="N569" s="4">
        <v>0.0</v>
      </c>
      <c r="O569" s="4">
        <v>0.121</v>
      </c>
      <c r="P569" s="4">
        <v>0.26</v>
      </c>
      <c r="Q569" s="4">
        <v>85.09</v>
      </c>
      <c r="R569" s="4">
        <v>1.0</v>
      </c>
      <c r="S569" s="4">
        <v>1.0</v>
      </c>
      <c r="T569" s="3" t="s">
        <v>104</v>
      </c>
      <c r="U569" s="3" t="s">
        <v>35</v>
      </c>
      <c r="V569" s="7" t="s">
        <v>36</v>
      </c>
    </row>
    <row r="570">
      <c r="A570" s="3" t="s">
        <v>3490</v>
      </c>
      <c r="B570" s="3" t="s">
        <v>3491</v>
      </c>
      <c r="C570" s="4">
        <v>2024.0</v>
      </c>
      <c r="D570" s="4">
        <v>13.0</v>
      </c>
      <c r="E570" s="4">
        <v>308666.0</v>
      </c>
      <c r="F570" s="3" t="s">
        <v>327</v>
      </c>
      <c r="G570" s="3" t="s">
        <v>3492</v>
      </c>
      <c r="H570" s="3" t="s">
        <v>3283</v>
      </c>
      <c r="I570" s="4">
        <v>0.468</v>
      </c>
      <c r="J570" s="4">
        <v>0.426</v>
      </c>
      <c r="K570" s="4">
        <v>0.8</v>
      </c>
      <c r="L570" s="4">
        <v>0.033</v>
      </c>
      <c r="M570" s="4">
        <v>0.608</v>
      </c>
      <c r="N570" s="4">
        <v>0.0</v>
      </c>
      <c r="O570" s="4">
        <v>0.073</v>
      </c>
      <c r="P570" s="4">
        <v>0.319</v>
      </c>
      <c r="Q570" s="4">
        <v>129.86</v>
      </c>
      <c r="R570" s="4">
        <v>1.0</v>
      </c>
      <c r="S570" s="4">
        <v>1.0</v>
      </c>
      <c r="T570" s="3" t="s">
        <v>104</v>
      </c>
      <c r="U570" s="3" t="s">
        <v>35</v>
      </c>
      <c r="V570" s="7" t="s">
        <v>45</v>
      </c>
    </row>
    <row r="571">
      <c r="A571" s="3" t="s">
        <v>3496</v>
      </c>
      <c r="B571" s="3" t="s">
        <v>3497</v>
      </c>
      <c r="C571" s="4">
        <v>2017.0</v>
      </c>
      <c r="D571" s="4">
        <v>13.0</v>
      </c>
      <c r="E571" s="4">
        <v>313651.0</v>
      </c>
      <c r="F571" s="3" t="s">
        <v>368</v>
      </c>
      <c r="G571" s="3" t="s">
        <v>3498</v>
      </c>
      <c r="H571" s="3" t="s">
        <v>3499</v>
      </c>
      <c r="I571" s="4">
        <v>0.48</v>
      </c>
      <c r="J571" s="4">
        <v>0.366</v>
      </c>
      <c r="K571" s="4">
        <v>0.74</v>
      </c>
      <c r="L571" s="4">
        <v>0.028</v>
      </c>
      <c r="M571" s="4">
        <v>0.512</v>
      </c>
      <c r="N571" s="4">
        <v>0.068</v>
      </c>
      <c r="O571" s="4">
        <v>0.096</v>
      </c>
      <c r="P571" s="4">
        <v>0.231</v>
      </c>
      <c r="Q571" s="4">
        <v>75.02</v>
      </c>
      <c r="R571" s="4">
        <v>7.0</v>
      </c>
      <c r="S571" s="4">
        <v>1.0</v>
      </c>
      <c r="T571" s="3" t="s">
        <v>104</v>
      </c>
      <c r="U571" s="3" t="s">
        <v>35</v>
      </c>
      <c r="V571" s="7" t="s">
        <v>36</v>
      </c>
    </row>
    <row r="572">
      <c r="A572" s="3" t="s">
        <v>3503</v>
      </c>
      <c r="B572" s="3" t="s">
        <v>3504</v>
      </c>
      <c r="C572" s="4">
        <v>2023.0</v>
      </c>
      <c r="D572" s="4">
        <v>13.0</v>
      </c>
      <c r="E572" s="4">
        <v>161502.0</v>
      </c>
      <c r="F572" s="3" t="s">
        <v>1782</v>
      </c>
      <c r="G572" s="3" t="s">
        <v>3506</v>
      </c>
      <c r="H572" s="3" t="s">
        <v>3507</v>
      </c>
      <c r="I572" s="4">
        <v>0.49</v>
      </c>
      <c r="J572" s="4">
        <v>0.097</v>
      </c>
      <c r="K572" s="4">
        <v>0.54</v>
      </c>
      <c r="L572" s="4">
        <v>0.066</v>
      </c>
      <c r="M572" s="4">
        <v>0.993</v>
      </c>
      <c r="N572" s="4">
        <v>0.92</v>
      </c>
      <c r="O572" s="4">
        <v>0.095</v>
      </c>
      <c r="P572" s="4">
        <v>0.207</v>
      </c>
      <c r="Q572" s="4">
        <v>162.23</v>
      </c>
      <c r="R572" s="4">
        <v>11.0</v>
      </c>
      <c r="S572" s="4">
        <v>0.0</v>
      </c>
      <c r="T572" s="3" t="s">
        <v>104</v>
      </c>
      <c r="U572" s="3" t="s">
        <v>35</v>
      </c>
      <c r="V572" s="7" t="s">
        <v>36</v>
      </c>
    </row>
    <row r="573">
      <c r="A573" s="3" t="s">
        <v>3509</v>
      </c>
      <c r="B573" s="3" t="s">
        <v>3511</v>
      </c>
      <c r="C573" s="4">
        <v>2020.0</v>
      </c>
      <c r="D573" s="4">
        <v>13.0</v>
      </c>
      <c r="E573" s="4">
        <v>307573.0</v>
      </c>
      <c r="F573" s="3" t="s">
        <v>164</v>
      </c>
      <c r="G573" s="3" t="s">
        <v>2616</v>
      </c>
      <c r="H573" s="3" t="s">
        <v>2610</v>
      </c>
      <c r="I573" s="4">
        <v>0.642</v>
      </c>
      <c r="J573" s="4">
        <v>0.514</v>
      </c>
      <c r="K573" s="4">
        <v>0.78</v>
      </c>
      <c r="L573" s="4">
        <v>0.032</v>
      </c>
      <c r="M573" s="4">
        <v>0.548</v>
      </c>
      <c r="N573" s="4">
        <v>0.902</v>
      </c>
      <c r="O573" s="4">
        <v>0.131</v>
      </c>
      <c r="P573" s="4">
        <v>0.31</v>
      </c>
      <c r="Q573" s="4">
        <v>114.03</v>
      </c>
      <c r="R573" s="4">
        <v>0.0</v>
      </c>
      <c r="S573" s="4">
        <v>0.0</v>
      </c>
      <c r="T573" s="3" t="s">
        <v>104</v>
      </c>
      <c r="U573" s="3" t="s">
        <v>35</v>
      </c>
      <c r="V573" s="7" t="s">
        <v>45</v>
      </c>
    </row>
    <row r="574">
      <c r="A574" s="3" t="s">
        <v>3512</v>
      </c>
      <c r="B574" s="3" t="s">
        <v>3513</v>
      </c>
      <c r="C574" s="4">
        <v>2021.0</v>
      </c>
      <c r="D574" s="4">
        <v>13.0</v>
      </c>
      <c r="E574" s="4">
        <v>329966.0</v>
      </c>
      <c r="F574" s="3" t="s">
        <v>235</v>
      </c>
      <c r="G574" s="3" t="s">
        <v>3514</v>
      </c>
      <c r="H574" s="3" t="s">
        <v>3513</v>
      </c>
      <c r="I574" s="4">
        <v>0.667</v>
      </c>
      <c r="J574" s="4">
        <v>0.693</v>
      </c>
      <c r="K574" s="4">
        <v>0.88</v>
      </c>
      <c r="L574" s="4">
        <v>0.037</v>
      </c>
      <c r="M574" s="4">
        <v>0.032</v>
      </c>
      <c r="N574" s="4">
        <v>0.0</v>
      </c>
      <c r="O574" s="4">
        <v>0.355</v>
      </c>
      <c r="P574" s="4">
        <v>0.447</v>
      </c>
      <c r="Q574" s="4">
        <v>96.02</v>
      </c>
      <c r="R574" s="4">
        <v>9.0</v>
      </c>
      <c r="S574" s="4">
        <v>0.0</v>
      </c>
      <c r="T574" s="3" t="s">
        <v>104</v>
      </c>
      <c r="U574" s="3" t="s">
        <v>35</v>
      </c>
      <c r="V574" s="7" t="s">
        <v>54</v>
      </c>
    </row>
    <row r="575">
      <c r="A575" s="3" t="s">
        <v>3517</v>
      </c>
      <c r="B575" s="3" t="s">
        <v>2831</v>
      </c>
      <c r="C575" s="4">
        <v>2020.0</v>
      </c>
      <c r="D575" s="4">
        <v>13.0</v>
      </c>
      <c r="E575" s="4">
        <v>238999.0</v>
      </c>
      <c r="F575" s="3" t="s">
        <v>235</v>
      </c>
      <c r="G575" s="3" t="s">
        <v>3519</v>
      </c>
      <c r="H575" s="3" t="s">
        <v>3520</v>
      </c>
      <c r="I575" s="4">
        <v>0.672</v>
      </c>
      <c r="J575" s="4">
        <v>0.237</v>
      </c>
      <c r="K575" s="4">
        <v>0.56</v>
      </c>
      <c r="L575" s="4">
        <v>0.034</v>
      </c>
      <c r="M575" s="4">
        <v>0.82</v>
      </c>
      <c r="N575" s="4">
        <v>0.38</v>
      </c>
      <c r="O575" s="4">
        <v>0.115</v>
      </c>
      <c r="P575" s="4">
        <v>0.384</v>
      </c>
      <c r="Q575" s="4">
        <v>126.01</v>
      </c>
      <c r="R575" s="4">
        <v>5.0</v>
      </c>
      <c r="S575" s="4">
        <v>0.0</v>
      </c>
      <c r="T575" s="3" t="s">
        <v>104</v>
      </c>
      <c r="U575" s="3" t="s">
        <v>35</v>
      </c>
      <c r="V575" s="7" t="s">
        <v>45</v>
      </c>
    </row>
    <row r="576">
      <c r="A576" s="3" t="s">
        <v>3525</v>
      </c>
      <c r="B576" s="3" t="s">
        <v>3526</v>
      </c>
      <c r="C576" s="4">
        <v>2022.0</v>
      </c>
      <c r="D576" s="4">
        <v>13.0</v>
      </c>
      <c r="E576" s="4">
        <v>230320.0</v>
      </c>
      <c r="F576" s="3" t="s">
        <v>170</v>
      </c>
      <c r="G576" s="3" t="s">
        <v>3527</v>
      </c>
      <c r="H576" s="3" t="s">
        <v>3528</v>
      </c>
      <c r="I576" s="4">
        <v>0.781</v>
      </c>
      <c r="J576" s="4">
        <v>0.782</v>
      </c>
      <c r="K576" s="4">
        <v>0.79</v>
      </c>
      <c r="L576" s="4">
        <v>0.042</v>
      </c>
      <c r="M576" s="4">
        <v>0.001</v>
      </c>
      <c r="N576" s="4">
        <v>0.74</v>
      </c>
      <c r="O576" s="4">
        <v>0.081</v>
      </c>
      <c r="P576" s="4">
        <v>0.398</v>
      </c>
      <c r="Q576" s="4">
        <v>124.95</v>
      </c>
      <c r="R576" s="4">
        <v>6.0</v>
      </c>
      <c r="S576" s="4">
        <v>0.0</v>
      </c>
      <c r="T576" s="3" t="s">
        <v>104</v>
      </c>
      <c r="U576" s="3" t="s">
        <v>35</v>
      </c>
      <c r="V576" s="7" t="s">
        <v>45</v>
      </c>
    </row>
    <row r="577">
      <c r="A577" s="3" t="s">
        <v>3532</v>
      </c>
      <c r="B577" s="3" t="s">
        <v>3534</v>
      </c>
      <c r="C577" s="4">
        <v>2022.0</v>
      </c>
      <c r="D577" s="4">
        <v>13.0</v>
      </c>
      <c r="E577" s="4">
        <v>270000.0</v>
      </c>
      <c r="F577" s="3" t="s">
        <v>347</v>
      </c>
      <c r="G577" s="3" t="s">
        <v>3535</v>
      </c>
      <c r="H577" s="3" t="s">
        <v>3534</v>
      </c>
      <c r="I577" s="4">
        <v>0.682</v>
      </c>
      <c r="J577" s="4">
        <v>0.853</v>
      </c>
      <c r="K577" s="4">
        <v>0.83</v>
      </c>
      <c r="L577" s="4">
        <v>0.044</v>
      </c>
      <c r="M577" s="4">
        <v>0.374</v>
      </c>
      <c r="N577" s="4">
        <v>0.0</v>
      </c>
      <c r="O577" s="4">
        <v>0.105</v>
      </c>
      <c r="P577" s="4">
        <v>0.475</v>
      </c>
      <c r="Q577" s="4">
        <v>119.9</v>
      </c>
      <c r="R577" s="4">
        <v>9.0</v>
      </c>
      <c r="S577" s="4">
        <v>0.0</v>
      </c>
      <c r="T577" s="3" t="s">
        <v>34</v>
      </c>
      <c r="U577" s="3" t="s">
        <v>35</v>
      </c>
      <c r="V577" s="7" t="s">
        <v>54</v>
      </c>
    </row>
    <row r="578">
      <c r="A578" s="3" t="s">
        <v>3539</v>
      </c>
      <c r="B578" s="3" t="s">
        <v>3541</v>
      </c>
      <c r="C578" s="4">
        <v>2020.0</v>
      </c>
      <c r="D578" s="4">
        <v>13.0</v>
      </c>
      <c r="E578" s="4">
        <v>395428.0</v>
      </c>
      <c r="F578" s="3" t="s">
        <v>3100</v>
      </c>
      <c r="G578" s="3" t="s">
        <v>3101</v>
      </c>
      <c r="H578" s="3" t="s">
        <v>3543</v>
      </c>
      <c r="I578" s="4">
        <v>0.882</v>
      </c>
      <c r="J578" s="4">
        <v>0.509</v>
      </c>
      <c r="K578" s="4">
        <v>0.78</v>
      </c>
      <c r="L578" s="4">
        <v>0.072</v>
      </c>
      <c r="M578" s="4">
        <v>0.115</v>
      </c>
      <c r="N578" s="4">
        <v>0.002</v>
      </c>
      <c r="O578" s="4">
        <v>0.106</v>
      </c>
      <c r="P578" s="4">
        <v>0.433</v>
      </c>
      <c r="Q578" s="4">
        <v>105.0</v>
      </c>
      <c r="R578" s="4">
        <v>8.0</v>
      </c>
      <c r="S578" s="4">
        <v>0.0</v>
      </c>
      <c r="T578" s="3" t="s">
        <v>34</v>
      </c>
      <c r="U578" s="3" t="s">
        <v>35</v>
      </c>
      <c r="V578" s="7" t="s">
        <v>54</v>
      </c>
    </row>
    <row r="579">
      <c r="A579" s="3" t="s">
        <v>3546</v>
      </c>
      <c r="B579" s="3" t="s">
        <v>3548</v>
      </c>
      <c r="C579" s="4">
        <v>2019.0</v>
      </c>
      <c r="D579" s="4">
        <v>13.0</v>
      </c>
      <c r="E579" s="4">
        <v>284839.0</v>
      </c>
      <c r="F579" s="3" t="s">
        <v>347</v>
      </c>
      <c r="G579" s="3" t="s">
        <v>3018</v>
      </c>
      <c r="H579" s="3" t="s">
        <v>3548</v>
      </c>
      <c r="I579" s="4">
        <v>0.687</v>
      </c>
      <c r="J579" s="4">
        <v>0.338</v>
      </c>
      <c r="K579" s="4">
        <v>0.66</v>
      </c>
      <c r="L579" s="4">
        <v>0.046</v>
      </c>
      <c r="M579" s="4">
        <v>0.74</v>
      </c>
      <c r="N579" s="4">
        <v>0.0</v>
      </c>
      <c r="O579" s="4">
        <v>0.092</v>
      </c>
      <c r="P579" s="4">
        <v>0.385</v>
      </c>
      <c r="Q579" s="4">
        <v>138.01</v>
      </c>
      <c r="R579" s="4">
        <v>7.0</v>
      </c>
      <c r="S579" s="4">
        <v>1.0</v>
      </c>
      <c r="T579" s="3" t="s">
        <v>34</v>
      </c>
      <c r="U579" s="3" t="s">
        <v>35</v>
      </c>
      <c r="V579" s="7" t="s">
        <v>45</v>
      </c>
    </row>
    <row r="580">
      <c r="A580" s="3" t="s">
        <v>3552</v>
      </c>
      <c r="B580" s="3" t="s">
        <v>3553</v>
      </c>
      <c r="C580" s="4">
        <v>2020.0</v>
      </c>
      <c r="D580" s="4">
        <v>13.0</v>
      </c>
      <c r="E580" s="4">
        <v>238174.0</v>
      </c>
      <c r="F580" s="3" t="s">
        <v>26</v>
      </c>
      <c r="G580" s="3" t="s">
        <v>3556</v>
      </c>
      <c r="H580" s="3" t="s">
        <v>3553</v>
      </c>
      <c r="I580" s="4">
        <v>0.616</v>
      </c>
      <c r="J580" s="4">
        <v>0.478</v>
      </c>
      <c r="K580" s="4">
        <v>0.76</v>
      </c>
      <c r="L580" s="4">
        <v>0.04</v>
      </c>
      <c r="M580" s="4">
        <v>0.167</v>
      </c>
      <c r="N580" s="4">
        <v>0.0</v>
      </c>
      <c r="O580" s="4">
        <v>0.19</v>
      </c>
      <c r="P580" s="4">
        <v>0.362</v>
      </c>
      <c r="Q580" s="4">
        <v>87.96</v>
      </c>
      <c r="R580" s="4">
        <v>9.0</v>
      </c>
      <c r="S580" s="4">
        <v>1.0</v>
      </c>
      <c r="T580" s="3" t="s">
        <v>34</v>
      </c>
      <c r="U580" s="3" t="s">
        <v>68</v>
      </c>
      <c r="V580" s="7" t="s">
        <v>45</v>
      </c>
    </row>
    <row r="581">
      <c r="A581" s="3" t="s">
        <v>3560</v>
      </c>
      <c r="B581" s="3" t="s">
        <v>3561</v>
      </c>
      <c r="C581" s="4">
        <v>2024.0</v>
      </c>
      <c r="D581" s="4">
        <v>13.0</v>
      </c>
      <c r="E581" s="4">
        <v>282096.0</v>
      </c>
      <c r="F581" s="3" t="s">
        <v>765</v>
      </c>
      <c r="G581" s="3" t="s">
        <v>3562</v>
      </c>
      <c r="H581" s="3" t="s">
        <v>3312</v>
      </c>
      <c r="I581" s="4">
        <v>0.495</v>
      </c>
      <c r="J581" s="4">
        <v>0.392</v>
      </c>
      <c r="K581" s="4">
        <v>0.8</v>
      </c>
      <c r="L581" s="4">
        <v>0.028</v>
      </c>
      <c r="M581" s="4">
        <v>0.736</v>
      </c>
      <c r="N581" s="4">
        <v>0.0</v>
      </c>
      <c r="O581" s="4">
        <v>0.169</v>
      </c>
      <c r="P581" s="4">
        <v>0.375</v>
      </c>
      <c r="Q581" s="4">
        <v>131.13</v>
      </c>
      <c r="R581" s="4">
        <v>2.0</v>
      </c>
      <c r="S581" s="4">
        <v>0.0</v>
      </c>
      <c r="T581" s="3" t="s">
        <v>34</v>
      </c>
      <c r="U581" s="3" t="s">
        <v>35</v>
      </c>
      <c r="V581" s="7" t="s">
        <v>45</v>
      </c>
    </row>
    <row r="582">
      <c r="A582" s="3" t="s">
        <v>3565</v>
      </c>
      <c r="B582" s="3" t="s">
        <v>3566</v>
      </c>
      <c r="C582" s="4">
        <v>2014.0</v>
      </c>
      <c r="D582" s="4">
        <v>13.0</v>
      </c>
      <c r="E582" s="4">
        <v>239606.0</v>
      </c>
      <c r="F582" s="3" t="s">
        <v>413</v>
      </c>
      <c r="G582" s="3" t="s">
        <v>3568</v>
      </c>
      <c r="H582" s="3" t="s">
        <v>3569</v>
      </c>
      <c r="I582" s="4">
        <v>0.618</v>
      </c>
      <c r="J582" s="4">
        <v>0.728</v>
      </c>
      <c r="K582" s="4">
        <v>0.83</v>
      </c>
      <c r="L582" s="4">
        <v>0.031</v>
      </c>
      <c r="M582" s="4">
        <v>0.431</v>
      </c>
      <c r="N582" s="4">
        <v>0.055</v>
      </c>
      <c r="O582" s="4">
        <v>0.406</v>
      </c>
      <c r="P582" s="4">
        <v>0.363</v>
      </c>
      <c r="Q582" s="4">
        <v>125.04</v>
      </c>
      <c r="R582" s="4">
        <v>9.0</v>
      </c>
      <c r="S582" s="4">
        <v>0.0</v>
      </c>
      <c r="T582" s="3" t="s">
        <v>34</v>
      </c>
      <c r="U582" s="3" t="s">
        <v>35</v>
      </c>
      <c r="V582" s="7" t="s">
        <v>45</v>
      </c>
    </row>
    <row r="583">
      <c r="A583" s="3" t="s">
        <v>3572</v>
      </c>
      <c r="B583" s="3" t="s">
        <v>3573</v>
      </c>
      <c r="C583" s="4">
        <v>2023.0</v>
      </c>
      <c r="D583" s="4">
        <v>13.0</v>
      </c>
      <c r="E583" s="4">
        <v>154587.0</v>
      </c>
      <c r="F583" s="3" t="s">
        <v>951</v>
      </c>
      <c r="G583" s="3" t="s">
        <v>1601</v>
      </c>
      <c r="H583" s="3" t="s">
        <v>1602</v>
      </c>
      <c r="I583" s="4">
        <v>0.755</v>
      </c>
      <c r="J583" s="4">
        <v>0.518</v>
      </c>
      <c r="K583" s="4">
        <v>0.79</v>
      </c>
      <c r="L583" s="4">
        <v>0.034</v>
      </c>
      <c r="M583" s="4">
        <v>0.686</v>
      </c>
      <c r="N583" s="4">
        <v>0.0</v>
      </c>
      <c r="O583" s="4">
        <v>0.276</v>
      </c>
      <c r="P583" s="4">
        <v>0.36</v>
      </c>
      <c r="Q583" s="4">
        <v>113.32</v>
      </c>
      <c r="R583" s="4">
        <v>2.0</v>
      </c>
      <c r="S583" s="4">
        <v>1.0</v>
      </c>
      <c r="T583" s="3" t="s">
        <v>34</v>
      </c>
      <c r="U583" s="3" t="s">
        <v>35</v>
      </c>
      <c r="V583" s="7" t="s">
        <v>45</v>
      </c>
    </row>
    <row r="584">
      <c r="A584" s="3" t="s">
        <v>3576</v>
      </c>
      <c r="B584" s="3" t="s">
        <v>3577</v>
      </c>
      <c r="C584" s="4">
        <v>2023.0</v>
      </c>
      <c r="D584" s="4">
        <v>13.0</v>
      </c>
      <c r="E584" s="4">
        <v>179657.0</v>
      </c>
      <c r="F584" s="3" t="s">
        <v>3579</v>
      </c>
      <c r="G584" s="3" t="s">
        <v>1474</v>
      </c>
      <c r="H584" s="3" t="s">
        <v>3581</v>
      </c>
      <c r="I584" s="4">
        <v>0.546</v>
      </c>
      <c r="J584" s="4">
        <v>0.648</v>
      </c>
      <c r="K584" s="4">
        <v>0.83</v>
      </c>
      <c r="L584" s="4">
        <v>0.16</v>
      </c>
      <c r="M584" s="4">
        <v>0.012</v>
      </c>
      <c r="N584" s="4">
        <v>0.0</v>
      </c>
      <c r="O584" s="4">
        <v>0.336</v>
      </c>
      <c r="P584" s="4">
        <v>0.386</v>
      </c>
      <c r="Q584" s="4">
        <v>130.6</v>
      </c>
      <c r="R584" s="4">
        <v>0.0</v>
      </c>
      <c r="S584" s="4">
        <v>0.0</v>
      </c>
      <c r="T584" s="3" t="s">
        <v>104</v>
      </c>
      <c r="U584" s="3" t="s">
        <v>68</v>
      </c>
      <c r="V584" s="7" t="s">
        <v>45</v>
      </c>
    </row>
    <row r="585">
      <c r="A585" s="3" t="s">
        <v>3585</v>
      </c>
      <c r="B585" s="3" t="s">
        <v>3586</v>
      </c>
      <c r="C585" s="4">
        <v>2020.0</v>
      </c>
      <c r="D585" s="4">
        <v>14.0</v>
      </c>
      <c r="E585" s="4">
        <v>236922.0</v>
      </c>
      <c r="F585" s="3" t="s">
        <v>26</v>
      </c>
      <c r="G585" s="3" t="s">
        <v>3587</v>
      </c>
      <c r="H585" s="3" t="s">
        <v>3588</v>
      </c>
      <c r="I585" s="4">
        <v>0.647</v>
      </c>
      <c r="J585" s="4">
        <v>0.52</v>
      </c>
      <c r="K585" s="4">
        <v>0.71</v>
      </c>
      <c r="L585" s="4">
        <v>0.035</v>
      </c>
      <c r="M585" s="4">
        <v>0.62</v>
      </c>
      <c r="N585" s="4">
        <v>0.01</v>
      </c>
      <c r="O585" s="4">
        <v>0.121</v>
      </c>
      <c r="P585" s="4">
        <v>0.345</v>
      </c>
      <c r="Q585" s="4">
        <v>145.13</v>
      </c>
      <c r="R585" s="4">
        <v>0.0</v>
      </c>
      <c r="S585" s="4">
        <v>1.0</v>
      </c>
      <c r="T585" s="3" t="s">
        <v>34</v>
      </c>
      <c r="U585" s="3" t="s">
        <v>35</v>
      </c>
      <c r="V585" s="7" t="s">
        <v>45</v>
      </c>
    </row>
    <row r="586">
      <c r="A586" s="3" t="s">
        <v>3594</v>
      </c>
      <c r="B586" s="3" t="s">
        <v>3595</v>
      </c>
      <c r="C586" s="4">
        <v>2020.0</v>
      </c>
      <c r="D586" s="4">
        <v>14.0</v>
      </c>
      <c r="E586" s="4">
        <v>340000.0</v>
      </c>
      <c r="F586" s="3" t="s">
        <v>26</v>
      </c>
      <c r="G586" s="3" t="s">
        <v>3596</v>
      </c>
      <c r="H586" s="3" t="s">
        <v>3597</v>
      </c>
      <c r="I586" s="4">
        <v>0.387</v>
      </c>
      <c r="J586" s="4">
        <v>0.346</v>
      </c>
      <c r="K586" s="4">
        <v>0.81</v>
      </c>
      <c r="L586" s="4">
        <v>0.032</v>
      </c>
      <c r="M586" s="4">
        <v>0.897</v>
      </c>
      <c r="N586" s="4">
        <v>0.0</v>
      </c>
      <c r="O586" s="4">
        <v>0.108</v>
      </c>
      <c r="P586" s="4">
        <v>0.275</v>
      </c>
      <c r="Q586" s="4">
        <v>121.83</v>
      </c>
      <c r="R586" s="4">
        <v>5.0</v>
      </c>
      <c r="S586" s="4">
        <v>0.0</v>
      </c>
      <c r="T586" s="3" t="s">
        <v>34</v>
      </c>
      <c r="U586" s="3" t="s">
        <v>35</v>
      </c>
      <c r="V586" s="7" t="s">
        <v>36</v>
      </c>
    </row>
    <row r="587">
      <c r="A587" s="3" t="s">
        <v>3600</v>
      </c>
      <c r="B587" s="3" t="s">
        <v>3602</v>
      </c>
      <c r="C587" s="4">
        <v>2006.0</v>
      </c>
      <c r="D587" s="4">
        <v>14.0</v>
      </c>
      <c r="E587" s="4">
        <v>136463.0</v>
      </c>
      <c r="F587" s="3" t="s">
        <v>26</v>
      </c>
      <c r="G587" s="3" t="s">
        <v>1853</v>
      </c>
      <c r="H587" s="3" t="s">
        <v>3604</v>
      </c>
      <c r="I587" s="4">
        <v>0.303</v>
      </c>
      <c r="J587" s="4">
        <v>0.195</v>
      </c>
      <c r="K587" s="4">
        <v>0.64</v>
      </c>
      <c r="L587" s="4">
        <v>0.043</v>
      </c>
      <c r="M587" s="4">
        <v>0.994</v>
      </c>
      <c r="N587" s="4">
        <v>0.141</v>
      </c>
      <c r="O587" s="4">
        <v>0.287</v>
      </c>
      <c r="P587" s="4">
        <v>0.168</v>
      </c>
      <c r="Q587" s="4">
        <v>83.05</v>
      </c>
      <c r="R587" s="4">
        <v>11.0</v>
      </c>
      <c r="S587" s="4">
        <v>1.0</v>
      </c>
      <c r="T587" s="3" t="s">
        <v>34</v>
      </c>
      <c r="U587" s="3" t="s">
        <v>35</v>
      </c>
      <c r="V587" s="7" t="s">
        <v>58</v>
      </c>
    </row>
    <row r="588">
      <c r="A588" s="3" t="s">
        <v>3605</v>
      </c>
      <c r="B588" s="3" t="s">
        <v>3606</v>
      </c>
      <c r="C588" s="4">
        <v>2021.0</v>
      </c>
      <c r="D588" s="4">
        <v>14.0</v>
      </c>
      <c r="E588" s="4">
        <v>210638.0</v>
      </c>
      <c r="F588" s="3" t="s">
        <v>26</v>
      </c>
      <c r="G588" s="3" t="s">
        <v>3607</v>
      </c>
      <c r="H588" s="3" t="s">
        <v>3032</v>
      </c>
      <c r="I588" s="4">
        <v>0.731</v>
      </c>
      <c r="J588" s="4">
        <v>0.331</v>
      </c>
      <c r="K588" s="4">
        <v>0.79</v>
      </c>
      <c r="L588" s="4">
        <v>0.049</v>
      </c>
      <c r="M588" s="4">
        <v>0.877</v>
      </c>
      <c r="N588" s="4">
        <v>0.0</v>
      </c>
      <c r="O588" s="4">
        <v>0.095</v>
      </c>
      <c r="P588" s="4">
        <v>0.427</v>
      </c>
      <c r="Q588" s="4">
        <v>140.89</v>
      </c>
      <c r="R588" s="4">
        <v>8.0</v>
      </c>
      <c r="S588" s="4">
        <v>1.0</v>
      </c>
      <c r="T588" s="3" t="s">
        <v>34</v>
      </c>
      <c r="U588" s="3" t="s">
        <v>35</v>
      </c>
      <c r="V588" s="7" t="s">
        <v>54</v>
      </c>
    </row>
    <row r="589">
      <c r="A589" s="3" t="s">
        <v>3613</v>
      </c>
      <c r="B589" s="3" t="s">
        <v>3614</v>
      </c>
      <c r="C589" s="4">
        <v>2021.0</v>
      </c>
      <c r="D589" s="4">
        <v>14.0</v>
      </c>
      <c r="E589" s="4">
        <v>183600.0</v>
      </c>
      <c r="F589" s="3" t="s">
        <v>26</v>
      </c>
      <c r="G589" s="3" t="s">
        <v>3031</v>
      </c>
      <c r="H589" s="3" t="s">
        <v>3032</v>
      </c>
      <c r="I589" s="4">
        <v>0.545</v>
      </c>
      <c r="J589" s="4">
        <v>0.255</v>
      </c>
      <c r="K589" s="4">
        <v>0.75</v>
      </c>
      <c r="L589" s="4">
        <v>0.037</v>
      </c>
      <c r="M589" s="4">
        <v>0.895</v>
      </c>
      <c r="N589" s="4">
        <v>0.0</v>
      </c>
      <c r="O589" s="4">
        <v>0.106</v>
      </c>
      <c r="P589" s="4">
        <v>0.208</v>
      </c>
      <c r="Q589" s="4">
        <v>149.62</v>
      </c>
      <c r="R589" s="4">
        <v>1.0</v>
      </c>
      <c r="S589" s="4">
        <v>1.0</v>
      </c>
      <c r="T589" s="3" t="s">
        <v>34</v>
      </c>
      <c r="U589" s="3" t="s">
        <v>35</v>
      </c>
      <c r="V589" s="7" t="s">
        <v>36</v>
      </c>
    </row>
    <row r="590">
      <c r="A590" s="3" t="s">
        <v>3618</v>
      </c>
      <c r="B590" s="3" t="s">
        <v>3619</v>
      </c>
      <c r="C590" s="4">
        <v>2010.0</v>
      </c>
      <c r="D590" s="4">
        <v>14.0</v>
      </c>
      <c r="E590" s="4">
        <v>204435.0</v>
      </c>
      <c r="F590" s="3" t="s">
        <v>26</v>
      </c>
      <c r="G590" s="3" t="s">
        <v>544</v>
      </c>
      <c r="H590" s="3" t="s">
        <v>3620</v>
      </c>
      <c r="I590" s="4">
        <v>0.378</v>
      </c>
      <c r="J590" s="4">
        <v>0.022</v>
      </c>
      <c r="K590" s="4">
        <v>0.45</v>
      </c>
      <c r="L590" s="4">
        <v>0.044</v>
      </c>
      <c r="M590" s="4">
        <v>0.983</v>
      </c>
      <c r="N590" s="4">
        <v>0.0</v>
      </c>
      <c r="O590" s="4">
        <v>0.106</v>
      </c>
      <c r="P590" s="4">
        <v>0.319</v>
      </c>
      <c r="Q590" s="4">
        <v>132.11</v>
      </c>
      <c r="R590" s="4">
        <v>10.0</v>
      </c>
      <c r="S590" s="4">
        <v>1.0</v>
      </c>
      <c r="T590" s="3" t="s">
        <v>34</v>
      </c>
      <c r="U590" s="3" t="s">
        <v>35</v>
      </c>
      <c r="V590" s="7" t="s">
        <v>45</v>
      </c>
    </row>
    <row r="591">
      <c r="A591" s="3" t="s">
        <v>3621</v>
      </c>
      <c r="B591" s="3" t="s">
        <v>3622</v>
      </c>
      <c r="C591" s="4">
        <v>2012.0</v>
      </c>
      <c r="D591" s="4">
        <v>14.0</v>
      </c>
      <c r="E591" s="4">
        <v>270605.0</v>
      </c>
      <c r="F591" s="3" t="s">
        <v>3624</v>
      </c>
      <c r="G591" s="3" t="s">
        <v>1593</v>
      </c>
      <c r="H591" s="3" t="s">
        <v>3626</v>
      </c>
      <c r="I591" s="4">
        <v>0.609</v>
      </c>
      <c r="J591" s="4">
        <v>0.448</v>
      </c>
      <c r="K591" s="4">
        <v>0.81</v>
      </c>
      <c r="L591" s="4">
        <v>0.026</v>
      </c>
      <c r="M591" s="4">
        <v>0.745</v>
      </c>
      <c r="N591" s="4">
        <v>0.0</v>
      </c>
      <c r="O591" s="4">
        <v>0.101</v>
      </c>
      <c r="P591" s="4">
        <v>0.26</v>
      </c>
      <c r="Q591" s="4">
        <v>109.98</v>
      </c>
      <c r="R591" s="4">
        <v>2.0</v>
      </c>
      <c r="S591" s="4">
        <v>1.0</v>
      </c>
      <c r="T591" s="3" t="s">
        <v>34</v>
      </c>
      <c r="U591" s="3" t="s">
        <v>68</v>
      </c>
      <c r="V591" s="7" t="s">
        <v>36</v>
      </c>
    </row>
    <row r="592">
      <c r="A592" s="3" t="s">
        <v>3627</v>
      </c>
      <c r="B592" s="3" t="s">
        <v>3628</v>
      </c>
      <c r="C592" s="4">
        <v>2022.0</v>
      </c>
      <c r="D592" s="4">
        <v>14.0</v>
      </c>
      <c r="E592" s="4">
        <v>91000.0</v>
      </c>
      <c r="F592" s="3" t="s">
        <v>3629</v>
      </c>
      <c r="G592" s="3" t="s">
        <v>3591</v>
      </c>
      <c r="H592" s="3" t="s">
        <v>3630</v>
      </c>
      <c r="I592" s="4">
        <v>0.531</v>
      </c>
      <c r="J592" s="4">
        <v>0.787</v>
      </c>
      <c r="K592" s="4">
        <v>0.83</v>
      </c>
      <c r="L592" s="4">
        <v>0.083</v>
      </c>
      <c r="M592" s="4">
        <v>0.003</v>
      </c>
      <c r="N592" s="4">
        <v>0.0</v>
      </c>
      <c r="O592" s="4">
        <v>0.373</v>
      </c>
      <c r="P592" s="4">
        <v>0.369</v>
      </c>
      <c r="Q592" s="4">
        <v>130.07</v>
      </c>
      <c r="R592" s="4">
        <v>0.0</v>
      </c>
      <c r="S592" s="4">
        <v>1.0</v>
      </c>
      <c r="T592" s="3" t="s">
        <v>104</v>
      </c>
      <c r="U592" s="3" t="s">
        <v>68</v>
      </c>
      <c r="V592" s="7" t="s">
        <v>45</v>
      </c>
    </row>
    <row r="593">
      <c r="A593" s="3" t="s">
        <v>3633</v>
      </c>
      <c r="B593" s="3" t="s">
        <v>3634</v>
      </c>
      <c r="C593" s="4">
        <v>2013.0</v>
      </c>
      <c r="D593" s="4">
        <v>14.0</v>
      </c>
      <c r="E593" s="4">
        <v>214853.0</v>
      </c>
      <c r="F593" s="3" t="s">
        <v>1350</v>
      </c>
      <c r="G593" s="3" t="s">
        <v>3635</v>
      </c>
      <c r="H593" s="3" t="s">
        <v>3637</v>
      </c>
      <c r="I593" s="4">
        <v>0.619</v>
      </c>
      <c r="J593" s="4">
        <v>0.927</v>
      </c>
      <c r="K593" s="4">
        <v>0.89</v>
      </c>
      <c r="L593" s="4">
        <v>0.932</v>
      </c>
      <c r="M593" s="4">
        <v>0.784</v>
      </c>
      <c r="N593" s="4">
        <v>0.0</v>
      </c>
      <c r="O593" s="4">
        <v>0.402</v>
      </c>
      <c r="P593" s="4">
        <v>0.277</v>
      </c>
      <c r="Q593" s="4">
        <v>134.84</v>
      </c>
      <c r="R593" s="4">
        <v>5.0</v>
      </c>
      <c r="S593" s="4">
        <v>1.0</v>
      </c>
      <c r="T593" s="3" t="s">
        <v>103</v>
      </c>
      <c r="U593" s="3" t="s">
        <v>68</v>
      </c>
      <c r="V593" s="7" t="s">
        <v>36</v>
      </c>
    </row>
    <row r="594">
      <c r="A594" s="3" t="s">
        <v>3640</v>
      </c>
      <c r="B594" s="3" t="s">
        <v>3641</v>
      </c>
      <c r="C594" s="4">
        <v>2024.0</v>
      </c>
      <c r="D594" s="4">
        <v>14.0</v>
      </c>
      <c r="E594" s="4">
        <v>120000.0</v>
      </c>
      <c r="F594" s="3" t="s">
        <v>259</v>
      </c>
      <c r="G594" s="3" t="s">
        <v>1675</v>
      </c>
      <c r="H594" s="3" t="s">
        <v>3641</v>
      </c>
      <c r="I594" s="4">
        <v>0.766</v>
      </c>
      <c r="J594" s="4">
        <v>0.38</v>
      </c>
      <c r="K594" s="4">
        <v>0.63</v>
      </c>
      <c r="L594" s="4">
        <v>0.046</v>
      </c>
      <c r="M594" s="4">
        <v>0.202</v>
      </c>
      <c r="N594" s="4">
        <v>0.0</v>
      </c>
      <c r="O594" s="4">
        <v>0.354</v>
      </c>
      <c r="P594" s="4">
        <v>0.311</v>
      </c>
      <c r="Q594" s="4">
        <v>100.0</v>
      </c>
      <c r="R594" s="4">
        <v>9.0</v>
      </c>
      <c r="S594" s="4">
        <v>1.0</v>
      </c>
      <c r="T594" s="3" t="s">
        <v>103</v>
      </c>
      <c r="U594" s="3" t="s">
        <v>35</v>
      </c>
      <c r="V594" s="7" t="s">
        <v>45</v>
      </c>
    </row>
    <row r="595">
      <c r="A595" s="3" t="s">
        <v>3642</v>
      </c>
      <c r="B595" s="3" t="s">
        <v>3643</v>
      </c>
      <c r="C595" s="4">
        <v>2020.0</v>
      </c>
      <c r="D595" s="4">
        <v>14.0</v>
      </c>
      <c r="E595" s="4">
        <v>207642.0</v>
      </c>
      <c r="F595" s="3" t="s">
        <v>223</v>
      </c>
      <c r="G595" s="3" t="s">
        <v>3644</v>
      </c>
      <c r="H595" s="3" t="s">
        <v>2559</v>
      </c>
      <c r="I595" s="4">
        <v>0.622</v>
      </c>
      <c r="J595" s="4">
        <v>0.587</v>
      </c>
      <c r="K595" s="4">
        <v>0.81</v>
      </c>
      <c r="L595" s="4">
        <v>0.046</v>
      </c>
      <c r="M595" s="4">
        <v>0.015</v>
      </c>
      <c r="N595" s="4">
        <v>0.0</v>
      </c>
      <c r="O595" s="4">
        <v>0.183</v>
      </c>
      <c r="P595" s="4">
        <v>0.425</v>
      </c>
      <c r="Q595" s="4">
        <v>140.01</v>
      </c>
      <c r="R595" s="4">
        <v>10.0</v>
      </c>
      <c r="S595" s="4">
        <v>1.0</v>
      </c>
      <c r="T595" s="3" t="s">
        <v>103</v>
      </c>
      <c r="U595" s="3" t="s">
        <v>35</v>
      </c>
      <c r="V595" s="7" t="s">
        <v>54</v>
      </c>
    </row>
    <row r="596">
      <c r="A596" s="3" t="s">
        <v>3647</v>
      </c>
      <c r="B596" s="3" t="s">
        <v>3648</v>
      </c>
      <c r="C596" s="4">
        <v>2022.0</v>
      </c>
      <c r="D596" s="4">
        <v>14.0</v>
      </c>
      <c r="E596" s="4">
        <v>138367.0</v>
      </c>
      <c r="F596" s="3" t="s">
        <v>303</v>
      </c>
      <c r="G596" s="3" t="s">
        <v>3649</v>
      </c>
      <c r="H596" s="3" t="s">
        <v>3375</v>
      </c>
      <c r="I596" s="4">
        <v>0.489</v>
      </c>
      <c r="J596" s="4">
        <v>0.842</v>
      </c>
      <c r="K596" s="4">
        <v>0.86</v>
      </c>
      <c r="L596" s="4">
        <v>0.065</v>
      </c>
      <c r="M596" s="4">
        <v>0.03</v>
      </c>
      <c r="N596" s="4">
        <v>0.0</v>
      </c>
      <c r="O596" s="4">
        <v>0.133</v>
      </c>
      <c r="P596" s="4">
        <v>0.379</v>
      </c>
      <c r="Q596" s="4">
        <v>98.03</v>
      </c>
      <c r="R596" s="4">
        <v>9.0</v>
      </c>
      <c r="S596" s="4">
        <v>0.0</v>
      </c>
      <c r="T596" s="3" t="s">
        <v>103</v>
      </c>
      <c r="U596" s="3" t="s">
        <v>68</v>
      </c>
      <c r="V596" s="7" t="s">
        <v>45</v>
      </c>
    </row>
    <row r="597">
      <c r="A597" s="3" t="s">
        <v>3652</v>
      </c>
      <c r="B597" s="3" t="s">
        <v>3653</v>
      </c>
      <c r="C597" s="4">
        <v>1976.0</v>
      </c>
      <c r="D597" s="4">
        <v>14.0</v>
      </c>
      <c r="E597" s="4">
        <v>84413.0</v>
      </c>
      <c r="F597" s="3" t="s">
        <v>3654</v>
      </c>
      <c r="G597" s="3" t="s">
        <v>2115</v>
      </c>
      <c r="H597" s="3" t="s">
        <v>3655</v>
      </c>
      <c r="I597" s="4">
        <v>0.17</v>
      </c>
      <c r="J597" s="4">
        <v>0.513</v>
      </c>
      <c r="K597" s="4">
        <v>0.44</v>
      </c>
      <c r="L597" s="4">
        <v>0.071</v>
      </c>
      <c r="M597" s="4">
        <v>0.947</v>
      </c>
      <c r="N597" s="4">
        <v>0.959</v>
      </c>
      <c r="O597" s="4">
        <v>0.967</v>
      </c>
      <c r="P597" s="4">
        <v>0.024</v>
      </c>
      <c r="Q597" s="4">
        <v>119.69</v>
      </c>
      <c r="R597" s="4">
        <v>3.0</v>
      </c>
      <c r="S597" s="4">
        <v>0.0</v>
      </c>
      <c r="T597" s="3" t="s">
        <v>103</v>
      </c>
      <c r="U597" s="3" t="s">
        <v>68</v>
      </c>
      <c r="V597" s="7" t="s">
        <v>75</v>
      </c>
    </row>
    <row r="598">
      <c r="A598" s="3" t="s">
        <v>3657</v>
      </c>
      <c r="B598" s="3" t="s">
        <v>3658</v>
      </c>
      <c r="C598" s="4">
        <v>2024.0</v>
      </c>
      <c r="D598" s="4">
        <v>14.0</v>
      </c>
      <c r="E598" s="4">
        <v>253280.0</v>
      </c>
      <c r="F598" s="3" t="s">
        <v>327</v>
      </c>
      <c r="G598" s="3" t="s">
        <v>3661</v>
      </c>
      <c r="H598" s="3" t="s">
        <v>3283</v>
      </c>
      <c r="I598" s="4">
        <v>0.605</v>
      </c>
      <c r="J598" s="4">
        <v>0.386</v>
      </c>
      <c r="K598" s="4">
        <v>0.82</v>
      </c>
      <c r="L598" s="4">
        <v>0.027</v>
      </c>
      <c r="M598" s="4">
        <v>0.932</v>
      </c>
      <c r="N598" s="4">
        <v>0.071</v>
      </c>
      <c r="O598" s="4">
        <v>0.089</v>
      </c>
      <c r="P598" s="4">
        <v>0.489</v>
      </c>
      <c r="Q598" s="4">
        <v>113.6</v>
      </c>
      <c r="R598" s="4">
        <v>10.0</v>
      </c>
      <c r="S598" s="4">
        <v>1.0</v>
      </c>
      <c r="T598" s="3" t="s">
        <v>104</v>
      </c>
      <c r="U598" s="3" t="s">
        <v>68</v>
      </c>
      <c r="V598" s="7" t="s">
        <v>54</v>
      </c>
    </row>
    <row r="599">
      <c r="A599" s="3" t="s">
        <v>3663</v>
      </c>
      <c r="B599" s="3" t="s">
        <v>3664</v>
      </c>
      <c r="C599" s="4">
        <v>2024.0</v>
      </c>
      <c r="D599" s="4">
        <v>14.0</v>
      </c>
      <c r="E599" s="4">
        <v>203186.0</v>
      </c>
      <c r="F599" s="3" t="s">
        <v>156</v>
      </c>
      <c r="G599" s="3" t="s">
        <v>3665</v>
      </c>
      <c r="H599" s="3" t="s">
        <v>3283</v>
      </c>
      <c r="I599" s="4">
        <v>0.326</v>
      </c>
      <c r="J599" s="4">
        <v>0.844</v>
      </c>
      <c r="K599" s="4">
        <v>0.91</v>
      </c>
      <c r="L599" s="4">
        <v>0.041</v>
      </c>
      <c r="M599" s="4">
        <v>0.807</v>
      </c>
      <c r="N599" s="4">
        <v>0.0</v>
      </c>
      <c r="O599" s="4">
        <v>0.251</v>
      </c>
      <c r="P599" s="4">
        <v>0.368</v>
      </c>
      <c r="Q599" s="4">
        <v>150.79</v>
      </c>
      <c r="R599" s="4">
        <v>4.0</v>
      </c>
      <c r="S599" s="4">
        <v>1.0</v>
      </c>
      <c r="T599" s="3" t="s">
        <v>104</v>
      </c>
      <c r="U599" s="3" t="s">
        <v>68</v>
      </c>
      <c r="V599" s="7" t="s">
        <v>45</v>
      </c>
    </row>
    <row r="600">
      <c r="A600" s="3" t="s">
        <v>3669</v>
      </c>
      <c r="B600" s="3" t="s">
        <v>3670</v>
      </c>
      <c r="C600" s="4">
        <v>2018.0</v>
      </c>
      <c r="D600" s="4">
        <v>14.0</v>
      </c>
      <c r="E600" s="4">
        <v>180175.0</v>
      </c>
      <c r="F600" s="3" t="s">
        <v>1170</v>
      </c>
      <c r="G600" s="3" t="s">
        <v>3671</v>
      </c>
      <c r="H600" s="3" t="s">
        <v>1992</v>
      </c>
      <c r="I600" s="4">
        <v>0.867</v>
      </c>
      <c r="J600" s="4">
        <v>0.705</v>
      </c>
      <c r="K600" s="4">
        <v>0.89</v>
      </c>
      <c r="L600" s="4">
        <v>0.052</v>
      </c>
      <c r="M600" s="4">
        <v>0.005</v>
      </c>
      <c r="N600" s="4">
        <v>0.0</v>
      </c>
      <c r="O600" s="4">
        <v>0.087</v>
      </c>
      <c r="P600" s="4">
        <v>0.285</v>
      </c>
      <c r="Q600" s="4">
        <v>94.99</v>
      </c>
      <c r="R600" s="4">
        <v>10.0</v>
      </c>
      <c r="S600" s="4">
        <v>0.0</v>
      </c>
      <c r="T600" s="3" t="s">
        <v>104</v>
      </c>
      <c r="U600" s="3" t="s">
        <v>35</v>
      </c>
      <c r="V600" s="7" t="s">
        <v>36</v>
      </c>
    </row>
    <row r="601">
      <c r="A601" s="3" t="s">
        <v>3673</v>
      </c>
      <c r="B601" s="3" t="s">
        <v>3674</v>
      </c>
      <c r="C601" s="4">
        <v>2016.0</v>
      </c>
      <c r="D601" s="4">
        <v>14.0</v>
      </c>
      <c r="E601" s="4">
        <v>345558.0</v>
      </c>
      <c r="F601" s="3" t="s">
        <v>203</v>
      </c>
      <c r="G601" s="3" t="s">
        <v>3675</v>
      </c>
      <c r="H601" s="3" t="s">
        <v>3676</v>
      </c>
      <c r="I601" s="4">
        <v>0.371</v>
      </c>
      <c r="J601" s="4">
        <v>0.668</v>
      </c>
      <c r="K601" s="4">
        <v>0.82</v>
      </c>
      <c r="L601" s="4">
        <v>0.05</v>
      </c>
      <c r="M601" s="4">
        <v>0.636</v>
      </c>
      <c r="N601" s="4">
        <v>0.0</v>
      </c>
      <c r="O601" s="4">
        <v>0.294</v>
      </c>
      <c r="P601" s="4">
        <v>0.403</v>
      </c>
      <c r="Q601" s="4">
        <v>87.46</v>
      </c>
      <c r="R601" s="4">
        <v>11.0</v>
      </c>
      <c r="S601" s="4">
        <v>0.0</v>
      </c>
      <c r="T601" s="3" t="s">
        <v>104</v>
      </c>
      <c r="U601" s="3" t="s">
        <v>35</v>
      </c>
      <c r="V601" s="7" t="s">
        <v>54</v>
      </c>
    </row>
    <row r="602">
      <c r="A602" s="3" t="s">
        <v>3677</v>
      </c>
      <c r="B602" s="3" t="s">
        <v>3678</v>
      </c>
      <c r="C602" s="4">
        <v>2024.0</v>
      </c>
      <c r="D602" s="4">
        <v>14.0</v>
      </c>
      <c r="E602" s="4">
        <v>140146.0</v>
      </c>
      <c r="F602" s="3" t="s">
        <v>140</v>
      </c>
      <c r="G602" s="3" t="s">
        <v>3679</v>
      </c>
      <c r="H602" s="3" t="s">
        <v>3678</v>
      </c>
      <c r="I602" s="4">
        <v>0.766</v>
      </c>
      <c r="J602" s="4">
        <v>0.653</v>
      </c>
      <c r="K602" s="4">
        <v>0.8</v>
      </c>
      <c r="L602" s="4">
        <v>0.307</v>
      </c>
      <c r="M602" s="4">
        <v>0.24</v>
      </c>
      <c r="N602" s="4">
        <v>0.0</v>
      </c>
      <c r="O602" s="4">
        <v>0.109</v>
      </c>
      <c r="P602" s="4">
        <v>0.342</v>
      </c>
      <c r="Q602" s="4">
        <v>98.01</v>
      </c>
      <c r="R602" s="4">
        <v>6.0</v>
      </c>
      <c r="S602" s="4">
        <v>1.0</v>
      </c>
      <c r="T602" s="3" t="s">
        <v>104</v>
      </c>
      <c r="U602" s="3" t="s">
        <v>68</v>
      </c>
      <c r="V602" s="7" t="s">
        <v>45</v>
      </c>
    </row>
    <row r="603">
      <c r="A603" s="3" t="s">
        <v>3683</v>
      </c>
      <c r="B603" s="3" t="s">
        <v>3685</v>
      </c>
      <c r="C603" s="4">
        <v>2016.0</v>
      </c>
      <c r="D603" s="4">
        <v>14.0</v>
      </c>
      <c r="E603" s="4">
        <v>295306.0</v>
      </c>
      <c r="F603" s="3" t="s">
        <v>164</v>
      </c>
      <c r="G603" s="3" t="s">
        <v>3687</v>
      </c>
      <c r="H603" s="3" t="s">
        <v>3688</v>
      </c>
      <c r="I603" s="4">
        <v>0.722</v>
      </c>
      <c r="J603" s="4">
        <v>0.333</v>
      </c>
      <c r="K603" s="4">
        <v>0.68</v>
      </c>
      <c r="L603" s="4">
        <v>0.038</v>
      </c>
      <c r="M603" s="4">
        <v>0.893</v>
      </c>
      <c r="N603" s="4">
        <v>0.861</v>
      </c>
      <c r="O603" s="4">
        <v>0.101</v>
      </c>
      <c r="P603" s="4">
        <v>0.121</v>
      </c>
      <c r="Q603" s="4">
        <v>95.0</v>
      </c>
      <c r="R603" s="4">
        <v>2.0</v>
      </c>
      <c r="S603" s="4">
        <v>1.0</v>
      </c>
      <c r="T603" s="3" t="s">
        <v>104</v>
      </c>
      <c r="U603" s="3" t="s">
        <v>35</v>
      </c>
      <c r="V603" s="7" t="s">
        <v>58</v>
      </c>
    </row>
    <row r="604">
      <c r="A604" s="3" t="s">
        <v>3692</v>
      </c>
      <c r="B604" s="3" t="s">
        <v>3694</v>
      </c>
      <c r="C604" s="4">
        <v>2023.0</v>
      </c>
      <c r="D604" s="4">
        <v>14.0</v>
      </c>
      <c r="E604" s="4">
        <v>201600.0</v>
      </c>
      <c r="F604" s="3" t="s">
        <v>335</v>
      </c>
      <c r="G604" s="3" t="s">
        <v>3696</v>
      </c>
      <c r="H604" s="3" t="s">
        <v>2644</v>
      </c>
      <c r="I604" s="4">
        <v>0.467</v>
      </c>
      <c r="J604" s="4">
        <v>0.432</v>
      </c>
      <c r="K604" s="4">
        <v>0.74</v>
      </c>
      <c r="L604" s="4">
        <v>0.038</v>
      </c>
      <c r="M604" s="4">
        <v>0.518</v>
      </c>
      <c r="N604" s="4">
        <v>0.004</v>
      </c>
      <c r="O604" s="4">
        <v>0.111</v>
      </c>
      <c r="P604" s="4">
        <v>0.239</v>
      </c>
      <c r="Q604" s="4">
        <v>149.95</v>
      </c>
      <c r="R604" s="4">
        <v>4.0</v>
      </c>
      <c r="S604" s="4">
        <v>0.0</v>
      </c>
      <c r="T604" s="3" t="s">
        <v>104</v>
      </c>
      <c r="U604" s="3" t="s">
        <v>35</v>
      </c>
      <c r="V604" s="7" t="s">
        <v>36</v>
      </c>
    </row>
    <row r="605">
      <c r="A605" s="3" t="s">
        <v>3699</v>
      </c>
      <c r="B605" s="3" t="s">
        <v>3700</v>
      </c>
      <c r="C605" s="4">
        <v>1996.0</v>
      </c>
      <c r="D605" s="4">
        <v>14.0</v>
      </c>
      <c r="E605" s="4">
        <v>250133.0</v>
      </c>
      <c r="F605" s="3" t="s">
        <v>389</v>
      </c>
      <c r="G605" s="3" t="s">
        <v>3701</v>
      </c>
      <c r="H605" s="3" t="s">
        <v>3702</v>
      </c>
      <c r="I605" s="4">
        <v>0.618</v>
      </c>
      <c r="J605" s="4">
        <v>0.459</v>
      </c>
      <c r="K605" s="4">
        <v>0.77</v>
      </c>
      <c r="L605" s="4">
        <v>0.048</v>
      </c>
      <c r="M605" s="4">
        <v>0.572</v>
      </c>
      <c r="N605" s="4">
        <v>0.278</v>
      </c>
      <c r="O605" s="4">
        <v>0.114</v>
      </c>
      <c r="P605" s="4">
        <v>0.335</v>
      </c>
      <c r="Q605" s="4">
        <v>83.01</v>
      </c>
      <c r="R605" s="4">
        <v>4.0</v>
      </c>
      <c r="S605" s="4">
        <v>0.0</v>
      </c>
      <c r="T605" s="3" t="s">
        <v>34</v>
      </c>
      <c r="U605" s="3" t="s">
        <v>35</v>
      </c>
      <c r="V605" s="7" t="s">
        <v>45</v>
      </c>
    </row>
    <row r="606">
      <c r="A606" s="3" t="s">
        <v>3703</v>
      </c>
      <c r="B606" s="3" t="s">
        <v>3543</v>
      </c>
      <c r="C606" s="4">
        <v>2020.0</v>
      </c>
      <c r="D606" s="4">
        <v>14.0</v>
      </c>
      <c r="E606" s="4">
        <v>281290.0</v>
      </c>
      <c r="F606" s="3" t="s">
        <v>3100</v>
      </c>
      <c r="G606" s="3" t="s">
        <v>3101</v>
      </c>
      <c r="H606" s="3" t="s">
        <v>3543</v>
      </c>
      <c r="I606" s="4">
        <v>0.858</v>
      </c>
      <c r="J606" s="4">
        <v>0.595</v>
      </c>
      <c r="K606" s="4">
        <v>0.81</v>
      </c>
      <c r="L606" s="4">
        <v>0.113</v>
      </c>
      <c r="M606" s="4">
        <v>0.175</v>
      </c>
      <c r="N606" s="4">
        <v>0.0</v>
      </c>
      <c r="O606" s="4">
        <v>0.107</v>
      </c>
      <c r="P606" s="4">
        <v>0.476</v>
      </c>
      <c r="Q606" s="4">
        <v>92.98</v>
      </c>
      <c r="R606" s="4">
        <v>8.0</v>
      </c>
      <c r="S606" s="4">
        <v>0.0</v>
      </c>
      <c r="T606" s="3" t="s">
        <v>34</v>
      </c>
      <c r="U606" s="3" t="s">
        <v>35</v>
      </c>
      <c r="V606" s="7" t="s">
        <v>54</v>
      </c>
    </row>
    <row r="607">
      <c r="A607" s="3" t="s">
        <v>3709</v>
      </c>
      <c r="B607" s="3" t="s">
        <v>3710</v>
      </c>
      <c r="C607" s="4">
        <v>2015.0</v>
      </c>
      <c r="D607" s="4">
        <v>14.0</v>
      </c>
      <c r="E607" s="4">
        <v>297946.0</v>
      </c>
      <c r="F607" s="3" t="s">
        <v>453</v>
      </c>
      <c r="G607" s="3" t="s">
        <v>3711</v>
      </c>
      <c r="H607" s="3" t="s">
        <v>3712</v>
      </c>
      <c r="I607" s="4">
        <v>0.467</v>
      </c>
      <c r="J607" s="4">
        <v>0.218</v>
      </c>
      <c r="K607" s="4">
        <v>0.72</v>
      </c>
      <c r="L607" s="4">
        <v>0.03</v>
      </c>
      <c r="M607" s="4">
        <v>0.474</v>
      </c>
      <c r="N607" s="4">
        <v>0.017</v>
      </c>
      <c r="O607" s="4">
        <v>0.106</v>
      </c>
      <c r="P607" s="4">
        <v>0.176</v>
      </c>
      <c r="Q607" s="4">
        <v>143.75</v>
      </c>
      <c r="R607" s="4">
        <v>6.0</v>
      </c>
      <c r="S607" s="4">
        <v>1.0</v>
      </c>
      <c r="T607" s="3" t="s">
        <v>34</v>
      </c>
      <c r="U607" s="3" t="s">
        <v>35</v>
      </c>
      <c r="V607" s="7" t="s">
        <v>58</v>
      </c>
    </row>
    <row r="608">
      <c r="A608" s="3" t="s">
        <v>3715</v>
      </c>
      <c r="B608" s="3" t="s">
        <v>3716</v>
      </c>
      <c r="C608" s="4">
        <v>2015.0</v>
      </c>
      <c r="D608" s="4">
        <v>14.0</v>
      </c>
      <c r="E608" s="4">
        <v>267200.0</v>
      </c>
      <c r="F608" s="3" t="s">
        <v>684</v>
      </c>
      <c r="G608" s="3" t="s">
        <v>3717</v>
      </c>
      <c r="H608" s="3" t="s">
        <v>3716</v>
      </c>
      <c r="I608" s="4">
        <v>0.45</v>
      </c>
      <c r="J608" s="4">
        <v>0.586</v>
      </c>
      <c r="K608" s="4">
        <v>0.79</v>
      </c>
      <c r="L608" s="4">
        <v>0.032</v>
      </c>
      <c r="M608" s="4">
        <v>0.406</v>
      </c>
      <c r="N608" s="4">
        <v>0.001</v>
      </c>
      <c r="O608" s="4">
        <v>0.177</v>
      </c>
      <c r="P608" s="4">
        <v>0.146</v>
      </c>
      <c r="Q608" s="4">
        <v>149.92</v>
      </c>
      <c r="R608" s="4">
        <v>2.0</v>
      </c>
      <c r="S608" s="4">
        <v>0.0</v>
      </c>
      <c r="T608" s="3" t="s">
        <v>34</v>
      </c>
      <c r="U608" s="3" t="s">
        <v>35</v>
      </c>
      <c r="V608" s="7" t="s">
        <v>58</v>
      </c>
    </row>
    <row r="609">
      <c r="A609" s="3" t="s">
        <v>3718</v>
      </c>
      <c r="B609" s="3" t="s">
        <v>3719</v>
      </c>
      <c r="C609" s="4">
        <v>2021.0</v>
      </c>
      <c r="D609" s="4">
        <v>14.0</v>
      </c>
      <c r="E609" s="4">
        <v>186908.0</v>
      </c>
      <c r="F609" s="3" t="s">
        <v>424</v>
      </c>
      <c r="G609" s="3" t="s">
        <v>3721</v>
      </c>
      <c r="H609" s="3" t="s">
        <v>3719</v>
      </c>
      <c r="I609" s="4">
        <v>0.459</v>
      </c>
      <c r="J609" s="4">
        <v>0.791</v>
      </c>
      <c r="K609" s="4">
        <v>0.83</v>
      </c>
      <c r="L609" s="4">
        <v>0.213</v>
      </c>
      <c r="M609" s="4">
        <v>0.196</v>
      </c>
      <c r="N609" s="4">
        <v>0.0</v>
      </c>
      <c r="O609" s="4">
        <v>0.101</v>
      </c>
      <c r="P609" s="4">
        <v>0.439</v>
      </c>
      <c r="Q609" s="4">
        <v>135.3</v>
      </c>
      <c r="R609" s="4">
        <v>11.0</v>
      </c>
      <c r="S609" s="4">
        <v>0.0</v>
      </c>
      <c r="T609" s="3" t="s">
        <v>34</v>
      </c>
      <c r="U609" s="3" t="s">
        <v>35</v>
      </c>
      <c r="V609" s="7" t="s">
        <v>54</v>
      </c>
    </row>
    <row r="610">
      <c r="A610" s="3" t="s">
        <v>3723</v>
      </c>
      <c r="B610" s="3" t="s">
        <v>3724</v>
      </c>
      <c r="C610" s="4">
        <v>2021.0</v>
      </c>
      <c r="D610" s="4">
        <v>14.0</v>
      </c>
      <c r="E610" s="4">
        <v>208200.0</v>
      </c>
      <c r="F610" s="3" t="s">
        <v>533</v>
      </c>
      <c r="G610" s="3" t="s">
        <v>3725</v>
      </c>
      <c r="H610" s="3" t="s">
        <v>3724</v>
      </c>
      <c r="I610" s="4">
        <v>0.872</v>
      </c>
      <c r="J610" s="4">
        <v>0.502</v>
      </c>
      <c r="K610" s="4">
        <v>0.77</v>
      </c>
      <c r="L610" s="4">
        <v>0.405</v>
      </c>
      <c r="M610" s="4">
        <v>0.107</v>
      </c>
      <c r="N610" s="4">
        <v>0.0</v>
      </c>
      <c r="O610" s="4">
        <v>0.089</v>
      </c>
      <c r="P610" s="4">
        <v>0.48</v>
      </c>
      <c r="Q610" s="4">
        <v>100.0</v>
      </c>
      <c r="R610" s="4">
        <v>2.0</v>
      </c>
      <c r="S610" s="4">
        <v>0.0</v>
      </c>
      <c r="T610" s="3" t="s">
        <v>34</v>
      </c>
      <c r="U610" s="3" t="s">
        <v>35</v>
      </c>
      <c r="V610" s="7" t="s">
        <v>54</v>
      </c>
    </row>
    <row r="611">
      <c r="A611" s="3" t="s">
        <v>3728</v>
      </c>
      <c r="B611" s="3" t="s">
        <v>3729</v>
      </c>
      <c r="C611" s="4">
        <v>1998.0</v>
      </c>
      <c r="D611" s="4">
        <v>14.0</v>
      </c>
      <c r="E611" s="4">
        <v>125440.0</v>
      </c>
      <c r="F611" s="3" t="s">
        <v>3730</v>
      </c>
      <c r="G611" s="3" t="s">
        <v>3731</v>
      </c>
      <c r="H611" s="3" t="s">
        <v>3733</v>
      </c>
      <c r="I611" s="4">
        <v>0.454</v>
      </c>
      <c r="J611" s="4">
        <v>0.254</v>
      </c>
      <c r="K611" s="4">
        <v>0.71</v>
      </c>
      <c r="L611" s="4">
        <v>0.044</v>
      </c>
      <c r="M611" s="4">
        <v>0.757</v>
      </c>
      <c r="N611" s="4">
        <v>0.004</v>
      </c>
      <c r="O611" s="4">
        <v>0.132</v>
      </c>
      <c r="P611" s="4">
        <v>0.319</v>
      </c>
      <c r="Q611" s="4">
        <v>91.75</v>
      </c>
      <c r="R611" s="4">
        <v>6.0</v>
      </c>
      <c r="S611" s="4">
        <v>1.0</v>
      </c>
      <c r="T611" s="3" t="s">
        <v>103</v>
      </c>
      <c r="U611" s="3" t="s">
        <v>35</v>
      </c>
      <c r="V611" s="7" t="s">
        <v>45</v>
      </c>
    </row>
    <row r="612">
      <c r="A612" s="3" t="s">
        <v>3736</v>
      </c>
      <c r="B612" s="3" t="s">
        <v>3737</v>
      </c>
      <c r="C612" s="4">
        <v>1978.0</v>
      </c>
      <c r="D612" s="4">
        <v>14.0</v>
      </c>
      <c r="E612" s="4">
        <v>291426.0</v>
      </c>
      <c r="F612" s="3" t="s">
        <v>3738</v>
      </c>
      <c r="G612" s="3" t="s">
        <v>3739</v>
      </c>
      <c r="H612" s="3" t="s">
        <v>3737</v>
      </c>
      <c r="I612" s="4">
        <v>0.509</v>
      </c>
      <c r="J612" s="4">
        <v>0.364</v>
      </c>
      <c r="K612" s="4">
        <v>0.64</v>
      </c>
      <c r="L612" s="4">
        <v>0.041</v>
      </c>
      <c r="M612" s="4">
        <v>0.826</v>
      </c>
      <c r="N612" s="4">
        <v>0.897</v>
      </c>
      <c r="O612" s="4">
        <v>0.119</v>
      </c>
      <c r="P612" s="4">
        <v>0.371</v>
      </c>
      <c r="Q612" s="4">
        <v>140.28</v>
      </c>
      <c r="R612" s="4">
        <v>11.0</v>
      </c>
      <c r="S612" s="4">
        <v>0.0</v>
      </c>
      <c r="T612" s="3" t="s">
        <v>103</v>
      </c>
      <c r="U612" s="3" t="s">
        <v>35</v>
      </c>
      <c r="V612" s="7" t="s">
        <v>45</v>
      </c>
    </row>
    <row r="613">
      <c r="A613" s="3" t="s">
        <v>3743</v>
      </c>
      <c r="B613" s="3" t="s">
        <v>3744</v>
      </c>
      <c r="C613" s="4">
        <v>2020.0</v>
      </c>
      <c r="D613" s="4">
        <v>15.0</v>
      </c>
      <c r="E613" s="4">
        <v>214346.0</v>
      </c>
      <c r="F613" s="3" t="s">
        <v>26</v>
      </c>
      <c r="G613" s="3" t="s">
        <v>3745</v>
      </c>
      <c r="H613" s="3" t="s">
        <v>3588</v>
      </c>
      <c r="I613" s="4">
        <v>0.246</v>
      </c>
      <c r="J613" s="4">
        <v>0.155</v>
      </c>
      <c r="K613" s="4">
        <v>0.76</v>
      </c>
      <c r="L613" s="4">
        <v>0.036</v>
      </c>
      <c r="M613" s="4">
        <v>0.939</v>
      </c>
      <c r="N613" s="4">
        <v>0.0</v>
      </c>
      <c r="O613" s="4">
        <v>0.127</v>
      </c>
      <c r="P613" s="4">
        <v>0.357</v>
      </c>
      <c r="Q613" s="4">
        <v>174.85</v>
      </c>
      <c r="R613" s="4">
        <v>10.0</v>
      </c>
      <c r="S613" s="4">
        <v>1.0</v>
      </c>
      <c r="T613" s="3" t="s">
        <v>34</v>
      </c>
      <c r="U613" s="3" t="s">
        <v>35</v>
      </c>
      <c r="V613" s="7" t="s">
        <v>45</v>
      </c>
    </row>
    <row r="614">
      <c r="A614" s="3" t="s">
        <v>3748</v>
      </c>
      <c r="B614" s="3" t="s">
        <v>3750</v>
      </c>
      <c r="C614" s="4">
        <v>2020.0</v>
      </c>
      <c r="D614" s="4">
        <v>15.0</v>
      </c>
      <c r="E614" s="4">
        <v>239210.0</v>
      </c>
      <c r="F614" s="3" t="s">
        <v>26</v>
      </c>
      <c r="G614" s="3" t="s">
        <v>3751</v>
      </c>
      <c r="H614" s="3" t="s">
        <v>3750</v>
      </c>
      <c r="I614" s="4">
        <v>0.223</v>
      </c>
      <c r="J614" s="4">
        <v>0.209</v>
      </c>
      <c r="K614" s="4">
        <v>0.71</v>
      </c>
      <c r="L614" s="4">
        <v>0.033</v>
      </c>
      <c r="M614" s="4">
        <v>0.972</v>
      </c>
      <c r="N614" s="4">
        <v>0.025</v>
      </c>
      <c r="O614" s="4">
        <v>0.09</v>
      </c>
      <c r="P614" s="4">
        <v>0.324</v>
      </c>
      <c r="Q614" s="4">
        <v>76.93</v>
      </c>
      <c r="R614" s="4">
        <v>9.0</v>
      </c>
      <c r="S614" s="4">
        <v>1.0</v>
      </c>
      <c r="T614" s="3" t="s">
        <v>34</v>
      </c>
      <c r="U614" s="3" t="s">
        <v>35</v>
      </c>
      <c r="V614" s="7" t="s">
        <v>45</v>
      </c>
    </row>
    <row r="615">
      <c r="A615" s="3" t="s">
        <v>3754</v>
      </c>
      <c r="B615" s="3" t="s">
        <v>3755</v>
      </c>
      <c r="C615" s="4">
        <v>2010.0</v>
      </c>
      <c r="D615" s="4">
        <v>15.0</v>
      </c>
      <c r="E615" s="4">
        <v>170857.0</v>
      </c>
      <c r="F615" s="3" t="s">
        <v>1267</v>
      </c>
      <c r="G615" s="3" t="s">
        <v>3756</v>
      </c>
      <c r="H615" s="3" t="s">
        <v>3757</v>
      </c>
      <c r="I615" s="4">
        <v>0.726</v>
      </c>
      <c r="J615" s="4">
        <v>0.134</v>
      </c>
      <c r="K615" s="4">
        <v>0.63</v>
      </c>
      <c r="L615" s="4">
        <v>0.078</v>
      </c>
      <c r="M615" s="4">
        <v>0.995</v>
      </c>
      <c r="N615" s="4">
        <v>0.946</v>
      </c>
      <c r="O615" s="4">
        <v>0.091</v>
      </c>
      <c r="P615" s="4">
        <v>0.252</v>
      </c>
      <c r="Q615" s="4">
        <v>117.92</v>
      </c>
      <c r="R615" s="4">
        <v>3.0</v>
      </c>
      <c r="S615" s="4">
        <v>1.0</v>
      </c>
      <c r="T615" s="3" t="s">
        <v>103</v>
      </c>
      <c r="U615" s="3" t="s">
        <v>35</v>
      </c>
      <c r="V615" s="7" t="s">
        <v>36</v>
      </c>
    </row>
    <row r="616">
      <c r="A616" s="3" t="s">
        <v>3758</v>
      </c>
      <c r="B616" s="3" t="s">
        <v>3760</v>
      </c>
      <c r="C616" s="4">
        <v>2015.0</v>
      </c>
      <c r="D616" s="4">
        <v>15.0</v>
      </c>
      <c r="E616" s="4">
        <v>442462.0</v>
      </c>
      <c r="F616" s="3" t="s">
        <v>3763</v>
      </c>
      <c r="G616" s="3" t="s">
        <v>3764</v>
      </c>
      <c r="H616" s="3" t="s">
        <v>3766</v>
      </c>
      <c r="I616" s="4">
        <v>0.518</v>
      </c>
      <c r="J616" s="4">
        <v>0.592</v>
      </c>
      <c r="K616" s="4">
        <v>0.81</v>
      </c>
      <c r="L616" s="4">
        <v>0.037</v>
      </c>
      <c r="M616" s="4">
        <v>0.802</v>
      </c>
      <c r="N616" s="4">
        <v>0.0</v>
      </c>
      <c r="O616" s="4">
        <v>0.077</v>
      </c>
      <c r="P616" s="4">
        <v>0.263</v>
      </c>
      <c r="Q616" s="4">
        <v>79.69</v>
      </c>
      <c r="R616" s="4">
        <v>8.0</v>
      </c>
      <c r="S616" s="4">
        <v>0.0</v>
      </c>
      <c r="T616" s="3" t="s">
        <v>34</v>
      </c>
      <c r="U616" s="3" t="s">
        <v>35</v>
      </c>
      <c r="V616" s="7" t="s">
        <v>36</v>
      </c>
    </row>
    <row r="617">
      <c r="A617" s="3" t="s">
        <v>3767</v>
      </c>
      <c r="B617" s="3" t="s">
        <v>3768</v>
      </c>
      <c r="C617" s="4">
        <v>2013.0</v>
      </c>
      <c r="D617" s="4">
        <v>15.0</v>
      </c>
      <c r="E617" s="4">
        <v>258772.0</v>
      </c>
      <c r="F617" s="3" t="s">
        <v>26</v>
      </c>
      <c r="G617" s="3" t="s">
        <v>3037</v>
      </c>
      <c r="H617" s="3" t="s">
        <v>3772</v>
      </c>
      <c r="I617" s="4">
        <v>0.509</v>
      </c>
      <c r="J617" s="4">
        <v>0.413</v>
      </c>
      <c r="K617" s="4">
        <v>0.79</v>
      </c>
      <c r="L617" s="4">
        <v>0.039</v>
      </c>
      <c r="M617" s="4">
        <v>0.895</v>
      </c>
      <c r="N617" s="4">
        <v>0.0</v>
      </c>
      <c r="O617" s="4">
        <v>0.11</v>
      </c>
      <c r="P617" s="4">
        <v>0.301</v>
      </c>
      <c r="Q617" s="4">
        <v>140.17</v>
      </c>
      <c r="R617" s="4">
        <v>8.0</v>
      </c>
      <c r="S617" s="4">
        <v>1.0</v>
      </c>
      <c r="T617" s="3" t="s">
        <v>34</v>
      </c>
      <c r="U617" s="3" t="s">
        <v>35</v>
      </c>
      <c r="V617" s="7" t="s">
        <v>45</v>
      </c>
    </row>
    <row r="618">
      <c r="A618" s="3" t="s">
        <v>3773</v>
      </c>
      <c r="B618" s="3" t="s">
        <v>3774</v>
      </c>
      <c r="C618" s="4">
        <v>2005.0</v>
      </c>
      <c r="D618" s="4">
        <v>15.0</v>
      </c>
      <c r="E618" s="4">
        <v>248582.0</v>
      </c>
      <c r="F618" s="3" t="s">
        <v>26</v>
      </c>
      <c r="G618" s="3" t="s">
        <v>63</v>
      </c>
      <c r="H618" s="3" t="s">
        <v>3777</v>
      </c>
      <c r="I618" s="4">
        <v>0.783</v>
      </c>
      <c r="J618" s="4">
        <v>0.704</v>
      </c>
      <c r="K618" s="4">
        <v>0.77</v>
      </c>
      <c r="L618" s="4">
        <v>0.059</v>
      </c>
      <c r="M618" s="4">
        <v>0.529</v>
      </c>
      <c r="N618" s="4">
        <v>0.0</v>
      </c>
      <c r="O618" s="4">
        <v>0.09</v>
      </c>
      <c r="P618" s="4">
        <v>0.465</v>
      </c>
      <c r="Q618" s="4">
        <v>92.03</v>
      </c>
      <c r="R618" s="4">
        <v>5.0</v>
      </c>
      <c r="S618" s="4">
        <v>1.0</v>
      </c>
      <c r="T618" s="3" t="s">
        <v>34</v>
      </c>
      <c r="U618" s="3" t="s">
        <v>68</v>
      </c>
      <c r="V618" s="7" t="s">
        <v>54</v>
      </c>
    </row>
    <row r="619">
      <c r="A619" s="3" t="s">
        <v>3778</v>
      </c>
      <c r="B619" s="3" t="s">
        <v>3779</v>
      </c>
      <c r="C619" s="4">
        <v>2021.0</v>
      </c>
      <c r="D619" s="4">
        <v>15.0</v>
      </c>
      <c r="E619" s="4">
        <v>226542.0</v>
      </c>
      <c r="F619" s="3" t="s">
        <v>3780</v>
      </c>
      <c r="G619" s="3" t="s">
        <v>3781</v>
      </c>
      <c r="H619" s="3" t="s">
        <v>3782</v>
      </c>
      <c r="I619" s="4">
        <v>0.496</v>
      </c>
      <c r="J619" s="4">
        <v>0.65</v>
      </c>
      <c r="K619" s="4">
        <v>0.77</v>
      </c>
      <c r="L619" s="4">
        <v>0.109</v>
      </c>
      <c r="M619" s="4">
        <v>0.07</v>
      </c>
      <c r="N619" s="4">
        <v>0.0</v>
      </c>
      <c r="O619" s="4">
        <v>0.087</v>
      </c>
      <c r="P619" s="4">
        <v>0.442</v>
      </c>
      <c r="Q619" s="4">
        <v>106.53</v>
      </c>
      <c r="R619" s="4">
        <v>1.0</v>
      </c>
      <c r="S619" s="4">
        <v>1.0</v>
      </c>
      <c r="T619" s="3" t="s">
        <v>103</v>
      </c>
      <c r="U619" s="3" t="s">
        <v>35</v>
      </c>
      <c r="V619" s="7" t="s">
        <v>54</v>
      </c>
    </row>
    <row r="620">
      <c r="A620" s="3" t="s">
        <v>3785</v>
      </c>
      <c r="B620" s="3" t="s">
        <v>3786</v>
      </c>
      <c r="C620" s="4">
        <v>2023.0</v>
      </c>
      <c r="D620" s="4">
        <v>15.0</v>
      </c>
      <c r="E620" s="4">
        <v>122735.0</v>
      </c>
      <c r="F620" s="3" t="s">
        <v>213</v>
      </c>
      <c r="G620" s="3" t="s">
        <v>1052</v>
      </c>
      <c r="H620" s="3" t="s">
        <v>3788</v>
      </c>
      <c r="I620" s="4">
        <v>0.694</v>
      </c>
      <c r="J620" s="4">
        <v>0.253</v>
      </c>
      <c r="K620" s="4">
        <v>0.69</v>
      </c>
      <c r="L620" s="4">
        <v>0.098</v>
      </c>
      <c r="M620" s="4">
        <v>0.993</v>
      </c>
      <c r="N620" s="4">
        <v>0.939</v>
      </c>
      <c r="O620" s="4">
        <v>0.124</v>
      </c>
      <c r="P620" s="4">
        <v>0.449</v>
      </c>
      <c r="Q620" s="4">
        <v>82.14</v>
      </c>
      <c r="R620" s="4">
        <v>7.0</v>
      </c>
      <c r="S620" s="4">
        <v>0.0</v>
      </c>
      <c r="T620" s="3" t="s">
        <v>103</v>
      </c>
      <c r="U620" s="3" t="s">
        <v>35</v>
      </c>
      <c r="V620" s="7" t="s">
        <v>54</v>
      </c>
    </row>
    <row r="621">
      <c r="A621" s="3" t="s">
        <v>3793</v>
      </c>
      <c r="B621" s="3" t="s">
        <v>3794</v>
      </c>
      <c r="C621" s="4">
        <v>2024.0</v>
      </c>
      <c r="D621" s="4">
        <v>15.0</v>
      </c>
      <c r="E621" s="4">
        <v>163918.0</v>
      </c>
      <c r="F621" s="3" t="s">
        <v>223</v>
      </c>
      <c r="G621" s="3" t="s">
        <v>1675</v>
      </c>
      <c r="H621" s="3" t="s">
        <v>3465</v>
      </c>
      <c r="I621" s="4">
        <v>0.787</v>
      </c>
      <c r="J621" s="4">
        <v>0.409</v>
      </c>
      <c r="K621" s="4">
        <v>0.68</v>
      </c>
      <c r="L621" s="4">
        <v>0.088</v>
      </c>
      <c r="M621" s="4">
        <v>0.437</v>
      </c>
      <c r="N621" s="4">
        <v>0.0</v>
      </c>
      <c r="O621" s="4">
        <v>0.099</v>
      </c>
      <c r="P621" s="4">
        <v>0.392</v>
      </c>
      <c r="Q621" s="4">
        <v>105.04</v>
      </c>
      <c r="R621" s="4">
        <v>10.0</v>
      </c>
      <c r="S621" s="4">
        <v>1.0</v>
      </c>
      <c r="T621" s="3" t="s">
        <v>103</v>
      </c>
      <c r="U621" s="3" t="s">
        <v>35</v>
      </c>
      <c r="V621" s="7" t="s">
        <v>45</v>
      </c>
    </row>
    <row r="622">
      <c r="A622" s="3" t="s">
        <v>3797</v>
      </c>
      <c r="B622" s="3" t="s">
        <v>3798</v>
      </c>
      <c r="C622" s="4">
        <v>2020.0</v>
      </c>
      <c r="D622" s="4">
        <v>15.0</v>
      </c>
      <c r="E622" s="4">
        <v>64864.0</v>
      </c>
      <c r="F622" s="3" t="s">
        <v>2229</v>
      </c>
      <c r="G622" s="3" t="s">
        <v>2230</v>
      </c>
      <c r="H622" s="3" t="s">
        <v>1046</v>
      </c>
      <c r="I622" s="4">
        <v>0.703</v>
      </c>
      <c r="J622" s="4">
        <v>0.03</v>
      </c>
      <c r="K622" s="4">
        <v>0.49</v>
      </c>
      <c r="L622" s="4">
        <v>0.072</v>
      </c>
      <c r="M622" s="4">
        <v>0.995</v>
      </c>
      <c r="N622" s="4">
        <v>0.888</v>
      </c>
      <c r="O622" s="4">
        <v>0.115</v>
      </c>
      <c r="P622" s="4">
        <v>0.342</v>
      </c>
      <c r="Q622" s="4">
        <v>74.06</v>
      </c>
      <c r="R622" s="4">
        <v>6.0</v>
      </c>
      <c r="S622" s="4">
        <v>1.0</v>
      </c>
      <c r="T622" s="3" t="s">
        <v>103</v>
      </c>
      <c r="U622" s="3" t="s">
        <v>35</v>
      </c>
      <c r="V622" s="7" t="s">
        <v>45</v>
      </c>
    </row>
    <row r="623">
      <c r="A623" s="3" t="s">
        <v>3802</v>
      </c>
      <c r="B623" s="3" t="s">
        <v>3803</v>
      </c>
      <c r="C623" s="4">
        <v>2020.0</v>
      </c>
      <c r="D623" s="4">
        <v>15.0</v>
      </c>
      <c r="E623" s="4">
        <v>210612.0</v>
      </c>
      <c r="F623" s="3" t="s">
        <v>303</v>
      </c>
      <c r="G623" s="3" t="s">
        <v>3803</v>
      </c>
      <c r="H623" s="3" t="s">
        <v>3804</v>
      </c>
      <c r="I623" s="4">
        <v>0.805</v>
      </c>
      <c r="J623" s="4">
        <v>0.638</v>
      </c>
      <c r="K623" s="4">
        <v>0.86</v>
      </c>
      <c r="L623" s="4">
        <v>0.073</v>
      </c>
      <c r="M623" s="4">
        <v>0.718</v>
      </c>
      <c r="N623" s="4">
        <v>0.0</v>
      </c>
      <c r="O623" s="4">
        <v>0.112</v>
      </c>
      <c r="P623" s="4">
        <v>0.399</v>
      </c>
      <c r="Q623" s="4">
        <v>98.05</v>
      </c>
      <c r="R623" s="4">
        <v>6.0</v>
      </c>
      <c r="S623" s="4">
        <v>0.0</v>
      </c>
      <c r="T623" s="3" t="s">
        <v>103</v>
      </c>
      <c r="U623" s="3" t="s">
        <v>68</v>
      </c>
      <c r="V623" s="7" t="s">
        <v>45</v>
      </c>
    </row>
    <row r="624">
      <c r="A624" s="3" t="s">
        <v>3807</v>
      </c>
      <c r="B624" s="3" t="s">
        <v>3808</v>
      </c>
      <c r="C624" s="4">
        <v>2020.0</v>
      </c>
      <c r="D624" s="4">
        <v>15.0</v>
      </c>
      <c r="E624" s="4">
        <v>172695.0</v>
      </c>
      <c r="F624" s="3" t="s">
        <v>2229</v>
      </c>
      <c r="G624" s="3" t="s">
        <v>2230</v>
      </c>
      <c r="H624" s="3" t="s">
        <v>3354</v>
      </c>
      <c r="I624" s="4">
        <v>0.725</v>
      </c>
      <c r="J624" s="4">
        <v>0.102</v>
      </c>
      <c r="K624" s="4">
        <v>0.56</v>
      </c>
      <c r="L624" s="4">
        <v>0.052</v>
      </c>
      <c r="M624" s="4">
        <v>0.994</v>
      </c>
      <c r="N624" s="4">
        <v>0.904</v>
      </c>
      <c r="O624" s="4">
        <v>0.081</v>
      </c>
      <c r="P624" s="4">
        <v>0.264</v>
      </c>
      <c r="Q624" s="4">
        <v>113.94</v>
      </c>
      <c r="R624" s="4">
        <v>5.0</v>
      </c>
      <c r="S624" s="4">
        <v>0.0</v>
      </c>
      <c r="T624" s="3" t="s">
        <v>103</v>
      </c>
      <c r="U624" s="3" t="s">
        <v>35</v>
      </c>
      <c r="V624" s="7" t="s">
        <v>36</v>
      </c>
    </row>
    <row r="625">
      <c r="A625" s="3" t="s">
        <v>3811</v>
      </c>
      <c r="B625" s="3" t="s">
        <v>3813</v>
      </c>
      <c r="C625" s="4">
        <v>2015.0</v>
      </c>
      <c r="D625" s="4">
        <v>15.0</v>
      </c>
      <c r="E625" s="4">
        <v>240039.0</v>
      </c>
      <c r="F625" s="3" t="s">
        <v>3814</v>
      </c>
      <c r="G625" s="3" t="s">
        <v>3815</v>
      </c>
      <c r="H625" s="3" t="s">
        <v>3816</v>
      </c>
      <c r="I625" s="4">
        <v>0.454</v>
      </c>
      <c r="J625" s="4">
        <v>0.318</v>
      </c>
      <c r="K625" s="4">
        <v>0.77</v>
      </c>
      <c r="L625" s="4">
        <v>0.037</v>
      </c>
      <c r="M625" s="4">
        <v>0.98</v>
      </c>
      <c r="N625" s="4">
        <v>0.786</v>
      </c>
      <c r="O625" s="4">
        <v>0.302</v>
      </c>
      <c r="P625" s="4">
        <v>0.292</v>
      </c>
      <c r="Q625" s="4">
        <v>82.66</v>
      </c>
      <c r="R625" s="4">
        <v>0.0</v>
      </c>
      <c r="S625" s="4">
        <v>1.0</v>
      </c>
      <c r="T625" s="3" t="s">
        <v>104</v>
      </c>
      <c r="U625" s="3" t="s">
        <v>35</v>
      </c>
      <c r="V625" s="7" t="s">
        <v>36</v>
      </c>
    </row>
    <row r="626">
      <c r="A626" s="3" t="s">
        <v>3819</v>
      </c>
      <c r="B626" s="3" t="s">
        <v>3821</v>
      </c>
      <c r="C626" s="4">
        <v>2016.0</v>
      </c>
      <c r="D626" s="4">
        <v>15.0</v>
      </c>
      <c r="E626" s="4">
        <v>264386.0</v>
      </c>
      <c r="F626" s="3" t="s">
        <v>164</v>
      </c>
      <c r="G626" s="3" t="s">
        <v>3687</v>
      </c>
      <c r="H626" s="3" t="s">
        <v>3688</v>
      </c>
      <c r="I626" s="4">
        <v>0.668</v>
      </c>
      <c r="J626" s="4">
        <v>0.188</v>
      </c>
      <c r="K626" s="4">
        <v>0.63</v>
      </c>
      <c r="L626" s="4">
        <v>0.03</v>
      </c>
      <c r="M626" s="4">
        <v>0.967</v>
      </c>
      <c r="N626" s="4">
        <v>0.662</v>
      </c>
      <c r="O626" s="4">
        <v>0.087</v>
      </c>
      <c r="P626" s="4">
        <v>0.27</v>
      </c>
      <c r="Q626" s="4">
        <v>93.0</v>
      </c>
      <c r="R626" s="4">
        <v>9.0</v>
      </c>
      <c r="S626" s="4">
        <v>0.0</v>
      </c>
      <c r="T626" s="3" t="s">
        <v>104</v>
      </c>
      <c r="U626" s="3" t="s">
        <v>35</v>
      </c>
      <c r="V626" s="7" t="s">
        <v>36</v>
      </c>
    </row>
    <row r="627">
      <c r="A627" s="3" t="s">
        <v>3823</v>
      </c>
      <c r="B627" s="3" t="s">
        <v>3824</v>
      </c>
      <c r="C627" s="4">
        <v>2019.0</v>
      </c>
      <c r="D627" s="4">
        <v>15.0</v>
      </c>
      <c r="E627" s="4">
        <v>196000.0</v>
      </c>
      <c r="F627" s="3" t="s">
        <v>3827</v>
      </c>
      <c r="G627" s="3" t="s">
        <v>3828</v>
      </c>
      <c r="H627" s="3" t="s">
        <v>3824</v>
      </c>
      <c r="I627" s="4">
        <v>0.562</v>
      </c>
      <c r="J627" s="4">
        <v>0.823</v>
      </c>
      <c r="K627" s="4">
        <v>0.73</v>
      </c>
      <c r="L627" s="4">
        <v>0.081</v>
      </c>
      <c r="M627" s="4">
        <v>0.051</v>
      </c>
      <c r="N627" s="4">
        <v>0.0</v>
      </c>
      <c r="O627" s="4">
        <v>0.803</v>
      </c>
      <c r="P627" s="4">
        <v>0.371</v>
      </c>
      <c r="Q627" s="4">
        <v>156.98</v>
      </c>
      <c r="R627" s="4">
        <v>11.0</v>
      </c>
      <c r="S627" s="4">
        <v>0.0</v>
      </c>
      <c r="T627" s="3" t="s">
        <v>34</v>
      </c>
      <c r="U627" s="3" t="s">
        <v>35</v>
      </c>
      <c r="V627" s="7" t="s">
        <v>45</v>
      </c>
    </row>
    <row r="628">
      <c r="A628" s="3" t="s">
        <v>3830</v>
      </c>
      <c r="B628" s="19" t="s">
        <v>3831</v>
      </c>
      <c r="C628" s="4">
        <v>2022.0</v>
      </c>
      <c r="D628" s="4">
        <v>15.0</v>
      </c>
      <c r="E628" s="4">
        <v>286056.0</v>
      </c>
      <c r="F628" s="3" t="s">
        <v>341</v>
      </c>
      <c r="G628" s="3" t="s">
        <v>2100</v>
      </c>
      <c r="H628" s="19" t="s">
        <v>3831</v>
      </c>
      <c r="I628" s="4">
        <v>0.502</v>
      </c>
      <c r="J628" s="4">
        <v>0.716</v>
      </c>
      <c r="K628" s="4">
        <v>0.78</v>
      </c>
      <c r="L628" s="4">
        <v>0.034</v>
      </c>
      <c r="M628" s="4">
        <v>0.002</v>
      </c>
      <c r="N628" s="4">
        <v>0.0</v>
      </c>
      <c r="O628" s="4">
        <v>0.127</v>
      </c>
      <c r="P628" s="4">
        <v>0.487</v>
      </c>
      <c r="Q628" s="4">
        <v>141.95</v>
      </c>
      <c r="R628" s="4">
        <v>3.0</v>
      </c>
      <c r="S628" s="4">
        <v>0.0</v>
      </c>
      <c r="T628" s="3" t="s">
        <v>34</v>
      </c>
      <c r="U628" s="3" t="s">
        <v>35</v>
      </c>
      <c r="V628" s="7" t="s">
        <v>54</v>
      </c>
    </row>
    <row r="629">
      <c r="A629" s="3" t="s">
        <v>3836</v>
      </c>
      <c r="B629" s="3" t="s">
        <v>3837</v>
      </c>
      <c r="C629" s="4">
        <v>2009.0</v>
      </c>
      <c r="D629" s="4">
        <v>15.0</v>
      </c>
      <c r="E629" s="4">
        <v>251693.0</v>
      </c>
      <c r="F629" s="3" t="s">
        <v>1647</v>
      </c>
      <c r="G629" s="3" t="s">
        <v>3838</v>
      </c>
      <c r="H629" s="3" t="s">
        <v>3839</v>
      </c>
      <c r="I629" s="4">
        <v>0.592</v>
      </c>
      <c r="J629" s="4">
        <v>0.083</v>
      </c>
      <c r="K629" s="4">
        <v>0.58</v>
      </c>
      <c r="L629" s="4">
        <v>0.038</v>
      </c>
      <c r="M629" s="4">
        <v>0.924</v>
      </c>
      <c r="N629" s="4">
        <v>0.0</v>
      </c>
      <c r="O629" s="4">
        <v>0.084</v>
      </c>
      <c r="P629" s="4">
        <v>0.455</v>
      </c>
      <c r="Q629" s="4">
        <v>109.83</v>
      </c>
      <c r="R629" s="4">
        <v>4.0</v>
      </c>
      <c r="S629" s="4">
        <v>0.0</v>
      </c>
      <c r="T629" s="3" t="s">
        <v>103</v>
      </c>
      <c r="U629" s="3" t="s">
        <v>35</v>
      </c>
      <c r="V629" s="7" t="s">
        <v>54</v>
      </c>
    </row>
    <row r="630">
      <c r="A630" s="3" t="s">
        <v>3842</v>
      </c>
      <c r="B630" s="3" t="s">
        <v>3843</v>
      </c>
      <c r="C630" s="4">
        <v>2019.0</v>
      </c>
      <c r="D630" s="4">
        <v>16.0</v>
      </c>
      <c r="E630" s="4">
        <v>217418.0</v>
      </c>
      <c r="F630" s="3" t="s">
        <v>26</v>
      </c>
      <c r="G630" s="3" t="s">
        <v>3845</v>
      </c>
      <c r="H630" s="3" t="s">
        <v>3846</v>
      </c>
      <c r="I630" s="4">
        <v>0.35</v>
      </c>
      <c r="J630" s="4">
        <v>0.265</v>
      </c>
      <c r="K630" s="4">
        <v>0.81</v>
      </c>
      <c r="L630" s="4">
        <v>0.032</v>
      </c>
      <c r="M630" s="4">
        <v>0.946</v>
      </c>
      <c r="N630" s="4">
        <v>0.0</v>
      </c>
      <c r="O630" s="4">
        <v>0.144</v>
      </c>
      <c r="P630" s="4">
        <v>0.386</v>
      </c>
      <c r="Q630" s="4">
        <v>163.42</v>
      </c>
      <c r="R630" s="4">
        <v>4.0</v>
      </c>
      <c r="S630" s="4">
        <v>1.0</v>
      </c>
      <c r="T630" s="3" t="s">
        <v>34</v>
      </c>
      <c r="U630" s="3" t="s">
        <v>35</v>
      </c>
      <c r="V630" s="7" t="s">
        <v>45</v>
      </c>
    </row>
    <row r="631">
      <c r="A631" s="3" t="s">
        <v>3847</v>
      </c>
      <c r="B631" s="19" t="s">
        <v>3848</v>
      </c>
      <c r="C631" s="4">
        <v>2016.0</v>
      </c>
      <c r="D631" s="4">
        <v>16.0</v>
      </c>
      <c r="E631" s="4">
        <v>239000.0</v>
      </c>
      <c r="F631" s="3" t="s">
        <v>3852</v>
      </c>
      <c r="G631" s="3" t="s">
        <v>1585</v>
      </c>
      <c r="H631" s="3" t="s">
        <v>3853</v>
      </c>
      <c r="I631" s="4">
        <v>0.505</v>
      </c>
      <c r="J631" s="4">
        <v>0.77</v>
      </c>
      <c r="K631" s="4">
        <v>0.83</v>
      </c>
      <c r="L631" s="4">
        <v>0.041</v>
      </c>
      <c r="M631" s="4">
        <v>0.077</v>
      </c>
      <c r="N631" s="4">
        <v>0.0</v>
      </c>
      <c r="O631" s="4">
        <v>0.335</v>
      </c>
      <c r="P631" s="4">
        <v>0.422</v>
      </c>
      <c r="Q631" s="4">
        <v>169.88</v>
      </c>
      <c r="R631" s="4">
        <v>9.0</v>
      </c>
      <c r="S631" s="4">
        <v>0.0</v>
      </c>
      <c r="T631" s="3" t="s">
        <v>34</v>
      </c>
      <c r="U631" s="3" t="s">
        <v>35</v>
      </c>
      <c r="V631" s="7" t="s">
        <v>54</v>
      </c>
    </row>
    <row r="632">
      <c r="A632" s="3" t="s">
        <v>3856</v>
      </c>
      <c r="B632" s="3" t="s">
        <v>3858</v>
      </c>
      <c r="C632" s="4">
        <v>2013.0</v>
      </c>
      <c r="D632" s="4">
        <v>16.0</v>
      </c>
      <c r="E632" s="4">
        <v>242013.0</v>
      </c>
      <c r="F632" s="3" t="s">
        <v>26</v>
      </c>
      <c r="G632" s="3" t="s">
        <v>41</v>
      </c>
      <c r="H632" s="3" t="s">
        <v>41</v>
      </c>
      <c r="I632" s="4">
        <v>0.512</v>
      </c>
      <c r="J632" s="4">
        <v>0.49</v>
      </c>
      <c r="K632" s="4">
        <v>0.8</v>
      </c>
      <c r="L632" s="4">
        <v>0.03</v>
      </c>
      <c r="M632" s="4">
        <v>0.746</v>
      </c>
      <c r="N632" s="4">
        <v>0.0</v>
      </c>
      <c r="O632" s="4">
        <v>0.074</v>
      </c>
      <c r="P632" s="4">
        <v>0.209</v>
      </c>
      <c r="Q632" s="4">
        <v>149.64</v>
      </c>
      <c r="R632" s="4">
        <v>9.0</v>
      </c>
      <c r="S632" s="4">
        <v>0.0</v>
      </c>
      <c r="T632" s="3" t="s">
        <v>34</v>
      </c>
      <c r="U632" s="3" t="s">
        <v>35</v>
      </c>
      <c r="V632" s="7" t="s">
        <v>36</v>
      </c>
    </row>
    <row r="633">
      <c r="A633" s="3" t="s">
        <v>3864</v>
      </c>
      <c r="B633" s="3" t="s">
        <v>3865</v>
      </c>
      <c r="C633" s="4">
        <v>2010.0</v>
      </c>
      <c r="D633" s="4">
        <v>16.0</v>
      </c>
      <c r="E633" s="4">
        <v>346880.0</v>
      </c>
      <c r="F633" s="3" t="s">
        <v>3867</v>
      </c>
      <c r="G633" s="3" t="s">
        <v>3868</v>
      </c>
      <c r="H633" s="3" t="s">
        <v>3869</v>
      </c>
      <c r="I633" s="4">
        <v>0.539</v>
      </c>
      <c r="J633" s="4">
        <v>0.441</v>
      </c>
      <c r="K633" s="4">
        <v>0.75</v>
      </c>
      <c r="L633" s="4">
        <v>0.039</v>
      </c>
      <c r="M633" s="4">
        <v>0.509</v>
      </c>
      <c r="N633" s="4">
        <v>0.0</v>
      </c>
      <c r="O633" s="4">
        <v>0.113</v>
      </c>
      <c r="P633" s="4">
        <v>0.372</v>
      </c>
      <c r="Q633" s="4">
        <v>81.07</v>
      </c>
      <c r="R633" s="4">
        <v>2.0</v>
      </c>
      <c r="S633" s="4">
        <v>0.0</v>
      </c>
      <c r="T633" s="3" t="s">
        <v>104</v>
      </c>
      <c r="U633" s="3" t="s">
        <v>94</v>
      </c>
      <c r="V633" s="7" t="s">
        <v>45</v>
      </c>
    </row>
    <row r="634">
      <c r="A634" s="3" t="s">
        <v>3873</v>
      </c>
      <c r="B634" s="3" t="s">
        <v>3874</v>
      </c>
      <c r="C634" s="4">
        <v>1995.0</v>
      </c>
      <c r="D634" s="4">
        <v>16.0</v>
      </c>
      <c r="E634" s="4">
        <v>171133.0</v>
      </c>
      <c r="F634" s="3" t="s">
        <v>3875</v>
      </c>
      <c r="G634" s="3" t="s">
        <v>3876</v>
      </c>
      <c r="H634" s="3" t="s">
        <v>3877</v>
      </c>
      <c r="I634" s="4">
        <v>0.688</v>
      </c>
      <c r="J634" s="4">
        <v>0.161</v>
      </c>
      <c r="K634" s="4">
        <v>0.65</v>
      </c>
      <c r="L634" s="4">
        <v>0.039</v>
      </c>
      <c r="M634" s="4">
        <v>0.829</v>
      </c>
      <c r="N634" s="4">
        <v>0.001</v>
      </c>
      <c r="O634" s="4">
        <v>0.228</v>
      </c>
      <c r="P634" s="4">
        <v>0.166</v>
      </c>
      <c r="Q634" s="4">
        <v>74.34</v>
      </c>
      <c r="R634" s="4">
        <v>7.0</v>
      </c>
      <c r="S634" s="4">
        <v>1.0</v>
      </c>
      <c r="T634" s="3" t="s">
        <v>103</v>
      </c>
      <c r="U634" s="3" t="s">
        <v>68</v>
      </c>
      <c r="V634" s="7" t="s">
        <v>58</v>
      </c>
    </row>
    <row r="635">
      <c r="A635" s="3" t="s">
        <v>3881</v>
      </c>
      <c r="B635" s="3" t="s">
        <v>3882</v>
      </c>
      <c r="C635" s="4">
        <v>2021.0</v>
      </c>
      <c r="D635" s="4">
        <v>16.0</v>
      </c>
      <c r="E635" s="4">
        <v>249560.0</v>
      </c>
      <c r="F635" s="3" t="s">
        <v>3438</v>
      </c>
      <c r="G635" s="3" t="s">
        <v>3440</v>
      </c>
      <c r="H635" s="3" t="s">
        <v>3441</v>
      </c>
      <c r="I635" s="4">
        <v>0.142</v>
      </c>
      <c r="J635" s="4">
        <v>0.117</v>
      </c>
      <c r="K635" s="4">
        <v>0.6</v>
      </c>
      <c r="L635" s="4">
        <v>0.037</v>
      </c>
      <c r="M635" s="4">
        <v>0.987</v>
      </c>
      <c r="N635" s="4">
        <v>0.908</v>
      </c>
      <c r="O635" s="4">
        <v>0.059</v>
      </c>
      <c r="P635" s="4">
        <v>0.066</v>
      </c>
      <c r="Q635" s="4">
        <v>97.3</v>
      </c>
      <c r="R635" s="4">
        <v>5.0</v>
      </c>
      <c r="S635" s="4">
        <v>1.0</v>
      </c>
      <c r="T635" s="3" t="s">
        <v>103</v>
      </c>
      <c r="U635" s="3" t="s">
        <v>68</v>
      </c>
      <c r="V635" s="7" t="s">
        <v>75</v>
      </c>
    </row>
    <row r="636">
      <c r="A636" s="3" t="s">
        <v>3886</v>
      </c>
      <c r="B636" s="3" t="s">
        <v>3887</v>
      </c>
      <c r="C636" s="4">
        <v>2016.0</v>
      </c>
      <c r="D636" s="4">
        <v>16.0</v>
      </c>
      <c r="E636" s="4">
        <v>187000.0</v>
      </c>
      <c r="F636" s="3" t="s">
        <v>2128</v>
      </c>
      <c r="G636" s="3" t="s">
        <v>3890</v>
      </c>
      <c r="H636" s="3" t="s">
        <v>3891</v>
      </c>
      <c r="I636" s="4">
        <v>0.85</v>
      </c>
      <c r="J636" s="4">
        <v>0.693</v>
      </c>
      <c r="K636" s="4">
        <v>0.82</v>
      </c>
      <c r="L636" s="4">
        <v>0.163</v>
      </c>
      <c r="M636" s="4">
        <v>0.045</v>
      </c>
      <c r="N636" s="4">
        <v>0.0</v>
      </c>
      <c r="O636" s="4">
        <v>0.068</v>
      </c>
      <c r="P636" s="4">
        <v>0.343</v>
      </c>
      <c r="Q636" s="4">
        <v>119.98</v>
      </c>
      <c r="R636" s="4">
        <v>2.0</v>
      </c>
      <c r="S636" s="4">
        <v>1.0</v>
      </c>
      <c r="T636" s="3" t="s">
        <v>103</v>
      </c>
      <c r="U636" s="3" t="s">
        <v>94</v>
      </c>
      <c r="V636" s="7" t="s">
        <v>45</v>
      </c>
    </row>
    <row r="637">
      <c r="A637" s="3" t="s">
        <v>3892</v>
      </c>
      <c r="B637" s="3" t="s">
        <v>3893</v>
      </c>
      <c r="C637" s="4">
        <v>2020.0</v>
      </c>
      <c r="D637" s="4">
        <v>16.0</v>
      </c>
      <c r="E637" s="4">
        <v>197537.0</v>
      </c>
      <c r="F637" s="3" t="s">
        <v>1415</v>
      </c>
      <c r="G637" s="3" t="s">
        <v>3894</v>
      </c>
      <c r="H637" s="3" t="s">
        <v>2933</v>
      </c>
      <c r="I637" s="4">
        <v>0.491</v>
      </c>
      <c r="J637" s="4">
        <v>0.545</v>
      </c>
      <c r="K637" s="4">
        <v>0.83</v>
      </c>
      <c r="L637" s="4">
        <v>0.036</v>
      </c>
      <c r="M637" s="4">
        <v>0.211</v>
      </c>
      <c r="N637" s="4">
        <v>0.0</v>
      </c>
      <c r="O637" s="4">
        <v>0.164</v>
      </c>
      <c r="P637" s="4">
        <v>0.366</v>
      </c>
      <c r="Q637" s="4">
        <v>157.71</v>
      </c>
      <c r="R637" s="4">
        <v>7.0</v>
      </c>
      <c r="S637" s="4">
        <v>1.0</v>
      </c>
      <c r="T637" s="3" t="s">
        <v>103</v>
      </c>
      <c r="U637" s="3" t="s">
        <v>35</v>
      </c>
      <c r="V637" s="7" t="s">
        <v>45</v>
      </c>
    </row>
    <row r="638">
      <c r="A638" s="3" t="s">
        <v>3898</v>
      </c>
      <c r="B638" s="3" t="s">
        <v>3899</v>
      </c>
      <c r="C638" s="4">
        <v>2022.0</v>
      </c>
      <c r="D638" s="4">
        <v>16.0</v>
      </c>
      <c r="E638" s="4">
        <v>150857.0</v>
      </c>
      <c r="F638" s="3" t="s">
        <v>1697</v>
      </c>
      <c r="G638" s="3" t="s">
        <v>3900</v>
      </c>
      <c r="H638" s="3" t="s">
        <v>3375</v>
      </c>
      <c r="I638" s="4">
        <v>0.528</v>
      </c>
      <c r="J638" s="4">
        <v>0.438</v>
      </c>
      <c r="K638" s="4">
        <v>0.87</v>
      </c>
      <c r="L638" s="4">
        <v>0.041</v>
      </c>
      <c r="M638" s="4">
        <v>0.566</v>
      </c>
      <c r="N638" s="4">
        <v>0.0</v>
      </c>
      <c r="O638" s="4">
        <v>0.244</v>
      </c>
      <c r="P638" s="4">
        <v>0.44</v>
      </c>
      <c r="Q638" s="4">
        <v>209.79</v>
      </c>
      <c r="R638" s="4">
        <v>11.0</v>
      </c>
      <c r="S638" s="4">
        <v>0.0</v>
      </c>
      <c r="T638" s="3" t="s">
        <v>103</v>
      </c>
      <c r="U638" s="3" t="s">
        <v>68</v>
      </c>
      <c r="V638" s="7" t="s">
        <v>54</v>
      </c>
    </row>
    <row r="639">
      <c r="A639" s="3" t="s">
        <v>3903</v>
      </c>
      <c r="B639" s="3" t="s">
        <v>3904</v>
      </c>
      <c r="C639" s="4">
        <v>2024.0</v>
      </c>
      <c r="D639" s="4">
        <v>16.0</v>
      </c>
      <c r="E639" s="4">
        <v>212733.0</v>
      </c>
      <c r="F639" s="3" t="s">
        <v>3906</v>
      </c>
      <c r="G639" s="3" t="s">
        <v>3907</v>
      </c>
      <c r="H639" s="3" t="s">
        <v>2954</v>
      </c>
      <c r="I639" s="4">
        <v>0.714</v>
      </c>
      <c r="J639" s="4">
        <v>0.605</v>
      </c>
      <c r="K639" s="4">
        <v>0.86</v>
      </c>
      <c r="L639" s="4">
        <v>0.043</v>
      </c>
      <c r="M639" s="4">
        <v>0.239</v>
      </c>
      <c r="N639" s="4">
        <v>0.0</v>
      </c>
      <c r="O639" s="4">
        <v>0.189</v>
      </c>
      <c r="P639" s="4">
        <v>0.454</v>
      </c>
      <c r="Q639" s="4">
        <v>122.95</v>
      </c>
      <c r="R639" s="4">
        <v>0.0</v>
      </c>
      <c r="S639" s="4">
        <v>0.0</v>
      </c>
      <c r="T639" s="3" t="s">
        <v>103</v>
      </c>
      <c r="U639" s="3" t="s">
        <v>68</v>
      </c>
      <c r="V639" s="7" t="s">
        <v>54</v>
      </c>
    </row>
    <row r="640">
      <c r="A640" s="3" t="s">
        <v>3908</v>
      </c>
      <c r="B640" s="3" t="s">
        <v>3910</v>
      </c>
      <c r="C640" s="4">
        <v>2022.0</v>
      </c>
      <c r="D640" s="4">
        <v>16.0</v>
      </c>
      <c r="E640" s="4">
        <v>155555.0</v>
      </c>
      <c r="F640" s="3" t="s">
        <v>259</v>
      </c>
      <c r="G640" s="3" t="s">
        <v>3912</v>
      </c>
      <c r="H640" s="3" t="s">
        <v>3375</v>
      </c>
      <c r="I640" s="4">
        <v>0.655</v>
      </c>
      <c r="J640" s="4">
        <v>0.577</v>
      </c>
      <c r="K640" s="4">
        <v>0.82</v>
      </c>
      <c r="L640" s="4">
        <v>0.044</v>
      </c>
      <c r="M640" s="4">
        <v>0.033</v>
      </c>
      <c r="N640" s="4">
        <v>0.917</v>
      </c>
      <c r="O640" s="4">
        <v>0.114</v>
      </c>
      <c r="P640" s="4">
        <v>0.037</v>
      </c>
      <c r="Q640" s="4">
        <v>108.0</v>
      </c>
      <c r="R640" s="4">
        <v>0.0</v>
      </c>
      <c r="S640" s="4">
        <v>1.0</v>
      </c>
      <c r="T640" s="3" t="s">
        <v>103</v>
      </c>
      <c r="U640" s="3" t="s">
        <v>35</v>
      </c>
      <c r="V640" s="7" t="s">
        <v>75</v>
      </c>
    </row>
    <row r="641">
      <c r="A641" s="3" t="s">
        <v>3913</v>
      </c>
      <c r="B641" s="3" t="s">
        <v>3914</v>
      </c>
      <c r="C641" s="4">
        <v>2022.0</v>
      </c>
      <c r="D641" s="4">
        <v>16.0</v>
      </c>
      <c r="E641" s="4">
        <v>148267.0</v>
      </c>
      <c r="F641" s="3" t="s">
        <v>236</v>
      </c>
      <c r="G641" s="3" t="s">
        <v>3917</v>
      </c>
      <c r="H641" s="3" t="s">
        <v>3375</v>
      </c>
      <c r="I641" s="4">
        <v>0.594</v>
      </c>
      <c r="J641" s="4">
        <v>0.959</v>
      </c>
      <c r="K641" s="4">
        <v>0.84</v>
      </c>
      <c r="L641" s="4">
        <v>0.04</v>
      </c>
      <c r="M641" s="4">
        <v>0.001</v>
      </c>
      <c r="N641" s="4">
        <v>0.744</v>
      </c>
      <c r="O641" s="4">
        <v>0.202</v>
      </c>
      <c r="P641" s="4">
        <v>0.433</v>
      </c>
      <c r="Q641" s="4">
        <v>120.0</v>
      </c>
      <c r="R641" s="4">
        <v>8.0</v>
      </c>
      <c r="S641" s="4">
        <v>0.0</v>
      </c>
      <c r="T641" s="3" t="s">
        <v>103</v>
      </c>
      <c r="U641" s="3" t="s">
        <v>35</v>
      </c>
      <c r="V641" s="7" t="s">
        <v>54</v>
      </c>
    </row>
    <row r="642">
      <c r="A642" s="3" t="s">
        <v>3925</v>
      </c>
      <c r="B642" s="3" t="s">
        <v>3927</v>
      </c>
      <c r="C642" s="4">
        <v>2011.0</v>
      </c>
      <c r="D642" s="4">
        <v>16.0</v>
      </c>
      <c r="E642" s="4">
        <v>322002.0</v>
      </c>
      <c r="F642" s="3" t="s">
        <v>3928</v>
      </c>
      <c r="G642" s="3" t="s">
        <v>3929</v>
      </c>
      <c r="H642" s="3" t="s">
        <v>3930</v>
      </c>
      <c r="I642" s="4">
        <v>0.397</v>
      </c>
      <c r="J642" s="4">
        <v>0.426</v>
      </c>
      <c r="K642" s="4">
        <v>0.82</v>
      </c>
      <c r="L642" s="4">
        <v>0.037</v>
      </c>
      <c r="M642" s="4">
        <v>0.426</v>
      </c>
      <c r="N642" s="4">
        <v>0.0</v>
      </c>
      <c r="O642" s="4">
        <v>0.15</v>
      </c>
      <c r="P642" s="4">
        <v>0.491</v>
      </c>
      <c r="Q642" s="4">
        <v>76.02</v>
      </c>
      <c r="R642" s="4">
        <v>0.0</v>
      </c>
      <c r="S642" s="4">
        <v>1.0</v>
      </c>
      <c r="T642" s="3" t="s">
        <v>103</v>
      </c>
      <c r="U642" s="3" t="s">
        <v>35</v>
      </c>
      <c r="V642" s="7" t="s">
        <v>54</v>
      </c>
    </row>
    <row r="643">
      <c r="A643" s="3" t="s">
        <v>3933</v>
      </c>
      <c r="B643" s="3" t="s">
        <v>3934</v>
      </c>
      <c r="C643" s="4">
        <v>2024.0</v>
      </c>
      <c r="D643" s="4">
        <v>16.0</v>
      </c>
      <c r="E643" s="4">
        <v>272200.0</v>
      </c>
      <c r="F643" s="3" t="s">
        <v>3936</v>
      </c>
      <c r="G643" s="3" t="s">
        <v>3937</v>
      </c>
      <c r="H643" s="3" t="s">
        <v>3938</v>
      </c>
      <c r="I643" s="4">
        <v>0.265</v>
      </c>
      <c r="J643" s="4">
        <v>0.034</v>
      </c>
      <c r="K643" s="4">
        <v>0.47</v>
      </c>
      <c r="L643" s="4">
        <v>0.05</v>
      </c>
      <c r="M643" s="4">
        <v>0.97</v>
      </c>
      <c r="N643" s="4">
        <v>0.0</v>
      </c>
      <c r="O643" s="4">
        <v>0.085</v>
      </c>
      <c r="P643" s="4">
        <v>0.076</v>
      </c>
      <c r="Q643" s="4">
        <v>76.4</v>
      </c>
      <c r="R643" s="4">
        <v>6.0</v>
      </c>
      <c r="S643" s="4">
        <v>0.0</v>
      </c>
      <c r="T643" s="3" t="s">
        <v>103</v>
      </c>
      <c r="U643" s="3" t="s">
        <v>68</v>
      </c>
      <c r="V643" s="7" t="s">
        <v>75</v>
      </c>
    </row>
    <row r="644">
      <c r="A644" s="3" t="s">
        <v>3940</v>
      </c>
      <c r="B644" s="3" t="s">
        <v>3942</v>
      </c>
      <c r="C644" s="4">
        <v>2019.0</v>
      </c>
      <c r="D644" s="4">
        <v>16.0</v>
      </c>
      <c r="E644" s="4">
        <v>263377.0</v>
      </c>
      <c r="F644" s="3" t="s">
        <v>194</v>
      </c>
      <c r="G644" s="3" t="s">
        <v>3945</v>
      </c>
      <c r="H644" s="3" t="s">
        <v>3947</v>
      </c>
      <c r="I644" s="4">
        <v>0.674</v>
      </c>
      <c r="J644" s="4">
        <v>0.474</v>
      </c>
      <c r="K644" s="4">
        <v>0.81</v>
      </c>
      <c r="L644" s="4">
        <v>0.028</v>
      </c>
      <c r="M644" s="4">
        <v>0.589</v>
      </c>
      <c r="N644" s="4">
        <v>0.0</v>
      </c>
      <c r="O644" s="4">
        <v>0.065</v>
      </c>
      <c r="P644" s="4">
        <v>0.305</v>
      </c>
      <c r="Q644" s="4">
        <v>130.0</v>
      </c>
      <c r="R644" s="4">
        <v>8.0</v>
      </c>
      <c r="S644" s="4">
        <v>1.0</v>
      </c>
      <c r="T644" s="3" t="s">
        <v>104</v>
      </c>
      <c r="U644" s="3" t="s">
        <v>68</v>
      </c>
      <c r="V644" s="7" t="s">
        <v>45</v>
      </c>
    </row>
    <row r="645">
      <c r="A645" s="3" t="s">
        <v>3949</v>
      </c>
      <c r="B645" s="3" t="s">
        <v>3950</v>
      </c>
      <c r="C645" s="4">
        <v>2016.0</v>
      </c>
      <c r="D645" s="4">
        <v>16.0</v>
      </c>
      <c r="E645" s="4">
        <v>277413.0</v>
      </c>
      <c r="F645" s="3" t="s">
        <v>3952</v>
      </c>
      <c r="G645" s="3" t="s">
        <v>3954</v>
      </c>
      <c r="H645" s="3" t="s">
        <v>3955</v>
      </c>
      <c r="I645" s="4">
        <v>0.577</v>
      </c>
      <c r="J645" s="4">
        <v>0.574</v>
      </c>
      <c r="K645" s="4">
        <v>0.79</v>
      </c>
      <c r="L645" s="4">
        <v>0.03</v>
      </c>
      <c r="M645" s="4">
        <v>0.273</v>
      </c>
      <c r="N645" s="4">
        <v>0.0</v>
      </c>
      <c r="O645" s="4">
        <v>0.314</v>
      </c>
      <c r="P645" s="4">
        <v>0.27</v>
      </c>
      <c r="Q645" s="4">
        <v>134.01</v>
      </c>
      <c r="R645" s="4">
        <v>2.0</v>
      </c>
      <c r="S645" s="4">
        <v>1.0</v>
      </c>
      <c r="T645" s="3" t="s">
        <v>104</v>
      </c>
      <c r="U645" s="3" t="s">
        <v>35</v>
      </c>
      <c r="V645" s="7" t="s">
        <v>36</v>
      </c>
    </row>
    <row r="646">
      <c r="A646" s="3" t="s">
        <v>3957</v>
      </c>
      <c r="B646" s="3" t="s">
        <v>3958</v>
      </c>
      <c r="C646" s="4">
        <v>2018.0</v>
      </c>
      <c r="D646" s="4">
        <v>16.0</v>
      </c>
      <c r="E646" s="4">
        <v>225937.0</v>
      </c>
      <c r="F646" s="3" t="s">
        <v>194</v>
      </c>
      <c r="G646" s="3" t="s">
        <v>2057</v>
      </c>
      <c r="H646" s="3" t="s">
        <v>3391</v>
      </c>
      <c r="I646" s="4">
        <v>0.813</v>
      </c>
      <c r="J646" s="4">
        <v>0.692</v>
      </c>
      <c r="K646" s="4">
        <v>0.87</v>
      </c>
      <c r="L646" s="4">
        <v>0.058</v>
      </c>
      <c r="M646" s="4">
        <v>0.206</v>
      </c>
      <c r="N646" s="4">
        <v>0.0</v>
      </c>
      <c r="O646" s="4">
        <v>0.124</v>
      </c>
      <c r="P646" s="4">
        <v>0.487</v>
      </c>
      <c r="Q646" s="4">
        <v>102.02</v>
      </c>
      <c r="R646" s="4">
        <v>9.0</v>
      </c>
      <c r="S646" s="4">
        <v>0.0</v>
      </c>
      <c r="T646" s="3" t="s">
        <v>104</v>
      </c>
      <c r="U646" s="3" t="s">
        <v>35</v>
      </c>
      <c r="V646" s="7" t="s">
        <v>54</v>
      </c>
    </row>
    <row r="647">
      <c r="A647" s="3" t="s">
        <v>3962</v>
      </c>
      <c r="B647" s="3" t="s">
        <v>3963</v>
      </c>
      <c r="C647" s="4">
        <v>2019.0</v>
      </c>
      <c r="D647" s="4">
        <v>16.0</v>
      </c>
      <c r="E647" s="4">
        <v>480339.0</v>
      </c>
      <c r="F647" s="3" t="s">
        <v>533</v>
      </c>
      <c r="G647" s="3" t="s">
        <v>3964</v>
      </c>
      <c r="H647" s="3" t="s">
        <v>3965</v>
      </c>
      <c r="I647" s="4">
        <v>0.564</v>
      </c>
      <c r="J647" s="4">
        <v>0.868</v>
      </c>
      <c r="K647" s="4">
        <v>0.85</v>
      </c>
      <c r="L647" s="4">
        <v>0.435</v>
      </c>
      <c r="M647" s="4">
        <v>0.171</v>
      </c>
      <c r="N647" s="4">
        <v>0.0</v>
      </c>
      <c r="O647" s="4">
        <v>0.213</v>
      </c>
      <c r="P647" s="4">
        <v>0.493</v>
      </c>
      <c r="Q647" s="4">
        <v>84.75</v>
      </c>
      <c r="R647" s="4">
        <v>4.0</v>
      </c>
      <c r="S647" s="4">
        <v>0.0</v>
      </c>
      <c r="T647" s="3" t="s">
        <v>34</v>
      </c>
      <c r="U647" s="3" t="s">
        <v>35</v>
      </c>
      <c r="V647" s="7" t="s">
        <v>54</v>
      </c>
    </row>
    <row r="648">
      <c r="A648" s="3" t="s">
        <v>3972</v>
      </c>
      <c r="B648" s="3" t="s">
        <v>3973</v>
      </c>
      <c r="C648" s="4">
        <v>2021.0</v>
      </c>
      <c r="D648" s="4">
        <v>16.0</v>
      </c>
      <c r="E648" s="4">
        <v>288000.0</v>
      </c>
      <c r="F648" s="3" t="s">
        <v>26</v>
      </c>
      <c r="G648" s="3" t="s">
        <v>1312</v>
      </c>
      <c r="H648" s="3" t="s">
        <v>3973</v>
      </c>
      <c r="I648" s="4">
        <v>0.566</v>
      </c>
      <c r="J648" s="4">
        <v>0.305</v>
      </c>
      <c r="K648" s="4">
        <v>0.76</v>
      </c>
      <c r="L648" s="4">
        <v>0.031</v>
      </c>
      <c r="M648" s="4">
        <v>0.694</v>
      </c>
      <c r="N648" s="4">
        <v>0.0</v>
      </c>
      <c r="O648" s="4">
        <v>0.126</v>
      </c>
      <c r="P648" s="4">
        <v>0.351</v>
      </c>
      <c r="Q648" s="4">
        <v>129.91</v>
      </c>
      <c r="R648" s="4">
        <v>0.0</v>
      </c>
      <c r="S648" s="4">
        <v>1.0</v>
      </c>
      <c r="T648" s="3" t="s">
        <v>34</v>
      </c>
      <c r="U648" s="3" t="s">
        <v>35</v>
      </c>
      <c r="V648" s="7" t="s">
        <v>45</v>
      </c>
    </row>
    <row r="649">
      <c r="A649" s="3" t="s">
        <v>3976</v>
      </c>
      <c r="B649" s="3" t="s">
        <v>3977</v>
      </c>
      <c r="C649" s="4">
        <v>2011.0</v>
      </c>
      <c r="D649" s="4">
        <v>16.0</v>
      </c>
      <c r="E649" s="4">
        <v>382954.0</v>
      </c>
      <c r="F649" s="3" t="s">
        <v>341</v>
      </c>
      <c r="G649" s="3" t="s">
        <v>1841</v>
      </c>
      <c r="H649" s="3" t="s">
        <v>3981</v>
      </c>
      <c r="I649" s="4">
        <v>0.526</v>
      </c>
      <c r="J649" s="4">
        <v>0.885</v>
      </c>
      <c r="K649" s="4">
        <v>0.85</v>
      </c>
      <c r="L649" s="4">
        <v>0.114</v>
      </c>
      <c r="M649" s="4">
        <v>0.0</v>
      </c>
      <c r="N649" s="4">
        <v>0.005</v>
      </c>
      <c r="O649" s="4">
        <v>0.138</v>
      </c>
      <c r="P649" s="4">
        <v>0.453</v>
      </c>
      <c r="Q649" s="4">
        <v>104.99</v>
      </c>
      <c r="R649" s="4">
        <v>9.0</v>
      </c>
      <c r="S649" s="4">
        <v>1.0</v>
      </c>
      <c r="T649" s="3" t="s">
        <v>34</v>
      </c>
      <c r="U649" s="3" t="s">
        <v>35</v>
      </c>
      <c r="V649" s="7" t="s">
        <v>54</v>
      </c>
    </row>
    <row r="650">
      <c r="A650" s="3" t="s">
        <v>3982</v>
      </c>
      <c r="B650" s="3" t="s">
        <v>3984</v>
      </c>
      <c r="C650" s="4">
        <v>2021.0</v>
      </c>
      <c r="D650" s="4">
        <v>16.0</v>
      </c>
      <c r="E650" s="4">
        <v>354782.0</v>
      </c>
      <c r="F650" s="3" t="s">
        <v>684</v>
      </c>
      <c r="G650" s="3" t="s">
        <v>3986</v>
      </c>
      <c r="H650" s="3" t="s">
        <v>3984</v>
      </c>
      <c r="I650" s="4">
        <v>0.301</v>
      </c>
      <c r="J650" s="4">
        <v>0.485</v>
      </c>
      <c r="K650" s="4">
        <v>0.75</v>
      </c>
      <c r="L650" s="4">
        <v>0.039</v>
      </c>
      <c r="M650" s="4">
        <v>0.412</v>
      </c>
      <c r="N650" s="4">
        <v>0.001</v>
      </c>
      <c r="O650" s="4">
        <v>0.38</v>
      </c>
      <c r="P650" s="4">
        <v>0.203</v>
      </c>
      <c r="Q650" s="4">
        <v>138.03</v>
      </c>
      <c r="R650" s="4">
        <v>8.0</v>
      </c>
      <c r="S650" s="4">
        <v>1.0</v>
      </c>
      <c r="T650" s="3" t="s">
        <v>34</v>
      </c>
      <c r="U650" s="3" t="s">
        <v>35</v>
      </c>
      <c r="V650" s="7" t="s">
        <v>36</v>
      </c>
    </row>
    <row r="651">
      <c r="A651" s="3" t="s">
        <v>3990</v>
      </c>
      <c r="B651" s="3" t="s">
        <v>3991</v>
      </c>
      <c r="C651" s="4">
        <v>2004.0</v>
      </c>
      <c r="D651" s="4">
        <v>16.0</v>
      </c>
      <c r="E651" s="4">
        <v>522613.0</v>
      </c>
      <c r="F651" s="3" t="s">
        <v>413</v>
      </c>
      <c r="G651" s="3" t="s">
        <v>3026</v>
      </c>
      <c r="H651" s="3" t="s">
        <v>3994</v>
      </c>
      <c r="I651" s="4">
        <v>0.441</v>
      </c>
      <c r="J651" s="4">
        <v>0.639</v>
      </c>
      <c r="K651" s="4">
        <v>0.85</v>
      </c>
      <c r="L651" s="4">
        <v>0.04</v>
      </c>
      <c r="M651" s="4">
        <v>0.289</v>
      </c>
      <c r="N651" s="4">
        <v>0.0</v>
      </c>
      <c r="O651" s="4">
        <v>0.336</v>
      </c>
      <c r="P651" s="4">
        <v>0.163</v>
      </c>
      <c r="Q651" s="4">
        <v>117.02</v>
      </c>
      <c r="R651" s="4">
        <v>5.0</v>
      </c>
      <c r="S651" s="4">
        <v>1.0</v>
      </c>
      <c r="T651" s="3" t="s">
        <v>34</v>
      </c>
      <c r="U651" s="3" t="s">
        <v>35</v>
      </c>
      <c r="V651" s="7" t="s">
        <v>58</v>
      </c>
    </row>
    <row r="652">
      <c r="A652" s="3" t="s">
        <v>3999</v>
      </c>
      <c r="B652" s="3" t="s">
        <v>4000</v>
      </c>
      <c r="C652" s="4">
        <v>2022.0</v>
      </c>
      <c r="D652" s="4">
        <v>16.0</v>
      </c>
      <c r="E652" s="4">
        <v>371520.0</v>
      </c>
      <c r="F652" s="3" t="s">
        <v>341</v>
      </c>
      <c r="G652" s="3" t="s">
        <v>4001</v>
      </c>
      <c r="H652" s="3" t="s">
        <v>4000</v>
      </c>
      <c r="I652" s="4">
        <v>0.223</v>
      </c>
      <c r="J652" s="4">
        <v>0.538</v>
      </c>
      <c r="K652" s="4">
        <v>0.79</v>
      </c>
      <c r="L652" s="4">
        <v>0.031</v>
      </c>
      <c r="M652" s="4">
        <v>0.137</v>
      </c>
      <c r="N652" s="4">
        <v>0.001</v>
      </c>
      <c r="O652" s="4">
        <v>0.131</v>
      </c>
      <c r="P652" s="4">
        <v>0.209</v>
      </c>
      <c r="Q652" s="4">
        <v>83.44</v>
      </c>
      <c r="R652" s="4">
        <v>1.0</v>
      </c>
      <c r="S652" s="4">
        <v>1.0</v>
      </c>
      <c r="T652" s="3" t="s">
        <v>34</v>
      </c>
      <c r="U652" s="3" t="s">
        <v>35</v>
      </c>
      <c r="V652" s="7" t="s">
        <v>36</v>
      </c>
    </row>
    <row r="653">
      <c r="A653" s="3" t="s">
        <v>4004</v>
      </c>
      <c r="B653" s="3" t="s">
        <v>4005</v>
      </c>
      <c r="C653" s="4">
        <v>2013.0</v>
      </c>
      <c r="D653" s="4">
        <v>16.0</v>
      </c>
      <c r="E653" s="4">
        <v>182562.0</v>
      </c>
      <c r="F653" s="3" t="s">
        <v>533</v>
      </c>
      <c r="G653" s="3" t="s">
        <v>4007</v>
      </c>
      <c r="H653" s="3" t="s">
        <v>4005</v>
      </c>
      <c r="I653" s="4">
        <v>0.807</v>
      </c>
      <c r="J653" s="4">
        <v>0.723</v>
      </c>
      <c r="K653" s="4">
        <v>0.83</v>
      </c>
      <c r="L653" s="4">
        <v>0.078</v>
      </c>
      <c r="M653" s="4">
        <v>0.435</v>
      </c>
      <c r="N653" s="4">
        <v>0.0</v>
      </c>
      <c r="O653" s="4">
        <v>0.342</v>
      </c>
      <c r="P653" s="4">
        <v>0.481</v>
      </c>
      <c r="Q653" s="4">
        <v>100.0</v>
      </c>
      <c r="R653" s="4">
        <v>6.0</v>
      </c>
      <c r="S653" s="4">
        <v>1.0</v>
      </c>
      <c r="T653" s="3" t="s">
        <v>34</v>
      </c>
      <c r="U653" s="3" t="s">
        <v>35</v>
      </c>
      <c r="V653" s="7" t="s">
        <v>54</v>
      </c>
    </row>
    <row r="654">
      <c r="A654" s="3" t="s">
        <v>4010</v>
      </c>
      <c r="B654" s="3" t="s">
        <v>4011</v>
      </c>
      <c r="C654" s="4">
        <v>2009.0</v>
      </c>
      <c r="D654" s="4">
        <v>16.0</v>
      </c>
      <c r="E654" s="4">
        <v>281280.0</v>
      </c>
      <c r="F654" s="3" t="s">
        <v>4012</v>
      </c>
      <c r="G654" s="3" t="s">
        <v>4014</v>
      </c>
      <c r="H654" s="3" t="s">
        <v>4011</v>
      </c>
      <c r="I654" s="4">
        <v>0.208</v>
      </c>
      <c r="J654" s="4">
        <v>0.872</v>
      </c>
      <c r="K654" s="4">
        <v>0.91</v>
      </c>
      <c r="L654" s="4">
        <v>0.075</v>
      </c>
      <c r="M654" s="4">
        <v>0.217</v>
      </c>
      <c r="N654" s="4">
        <v>0.0</v>
      </c>
      <c r="O654" s="4">
        <v>0.077</v>
      </c>
      <c r="P654" s="4">
        <v>0.294</v>
      </c>
      <c r="Q654" s="4">
        <v>77.46</v>
      </c>
      <c r="R654" s="4">
        <v>9.0</v>
      </c>
      <c r="S654" s="4">
        <v>1.0</v>
      </c>
      <c r="T654" s="3" t="s">
        <v>103</v>
      </c>
      <c r="U654" s="3" t="s">
        <v>35</v>
      </c>
      <c r="V654" s="7" t="s">
        <v>36</v>
      </c>
    </row>
    <row r="655">
      <c r="A655" s="3" t="s">
        <v>4016</v>
      </c>
      <c r="B655" s="3" t="s">
        <v>4017</v>
      </c>
      <c r="C655" s="4">
        <v>2011.0</v>
      </c>
      <c r="D655" s="4">
        <v>16.0</v>
      </c>
      <c r="E655" s="4">
        <v>438138.0</v>
      </c>
      <c r="F655" s="3" t="s">
        <v>4020</v>
      </c>
      <c r="G655" s="3" t="s">
        <v>4021</v>
      </c>
      <c r="H655" s="3" t="s">
        <v>4022</v>
      </c>
      <c r="I655" s="4">
        <v>0.701</v>
      </c>
      <c r="J655" s="4">
        <v>0.664</v>
      </c>
      <c r="K655" s="4">
        <v>0.79</v>
      </c>
      <c r="L655" s="4">
        <v>0.051</v>
      </c>
      <c r="M655" s="4">
        <v>0.0</v>
      </c>
      <c r="N655" s="4">
        <v>0.235</v>
      </c>
      <c r="O655" s="4">
        <v>0.051</v>
      </c>
      <c r="P655" s="4">
        <v>0.089</v>
      </c>
      <c r="Q655" s="4">
        <v>125.98</v>
      </c>
      <c r="R655" s="4">
        <v>0.0</v>
      </c>
      <c r="S655" s="4">
        <v>0.0</v>
      </c>
      <c r="T655" s="3" t="s">
        <v>103</v>
      </c>
      <c r="U655" s="3" t="s">
        <v>68</v>
      </c>
      <c r="V655" s="7" t="s">
        <v>75</v>
      </c>
    </row>
    <row r="656">
      <c r="A656" s="3" t="s">
        <v>4023</v>
      </c>
      <c r="B656" s="3" t="s">
        <v>4024</v>
      </c>
      <c r="C656" s="4">
        <v>1992.0</v>
      </c>
      <c r="D656" s="4">
        <v>17.0</v>
      </c>
      <c r="E656" s="4">
        <v>220577.0</v>
      </c>
      <c r="F656" s="3" t="s">
        <v>26</v>
      </c>
      <c r="G656" s="3" t="s">
        <v>2140</v>
      </c>
      <c r="H656" s="3" t="s">
        <v>4027</v>
      </c>
      <c r="I656" s="4">
        <v>0.429</v>
      </c>
      <c r="J656" s="4">
        <v>0.412</v>
      </c>
      <c r="K656" s="4">
        <v>0.67</v>
      </c>
      <c r="L656" s="4">
        <v>0.114</v>
      </c>
      <c r="M656" s="4">
        <v>0.674</v>
      </c>
      <c r="N656" s="4">
        <v>0.0</v>
      </c>
      <c r="O656" s="4">
        <v>0.201</v>
      </c>
      <c r="P656" s="4">
        <v>0.488</v>
      </c>
      <c r="Q656" s="4">
        <v>159.93</v>
      </c>
      <c r="R656" s="4">
        <v>8.0</v>
      </c>
      <c r="S656" s="4">
        <v>1.0</v>
      </c>
      <c r="T656" s="3" t="s">
        <v>34</v>
      </c>
      <c r="U656" s="3" t="s">
        <v>68</v>
      </c>
      <c r="V656" s="7" t="s">
        <v>54</v>
      </c>
    </row>
    <row r="657">
      <c r="A657" s="3" t="s">
        <v>4028</v>
      </c>
      <c r="B657" s="3" t="s">
        <v>4029</v>
      </c>
      <c r="C657" s="4">
        <v>1983.0</v>
      </c>
      <c r="D657" s="4">
        <v>17.0</v>
      </c>
      <c r="E657" s="4">
        <v>105866.0</v>
      </c>
      <c r="F657" s="3" t="s">
        <v>4030</v>
      </c>
      <c r="G657" s="3" t="s">
        <v>4031</v>
      </c>
      <c r="H657" s="3" t="s">
        <v>4032</v>
      </c>
      <c r="I657" s="4">
        <v>0.3</v>
      </c>
      <c r="J657" s="4">
        <v>0.02</v>
      </c>
      <c r="K657" s="4">
        <v>0.35</v>
      </c>
      <c r="L657" s="4">
        <v>0.046</v>
      </c>
      <c r="M657" s="4">
        <v>0.967</v>
      </c>
      <c r="N657" s="4">
        <v>0.0</v>
      </c>
      <c r="O657" s="4">
        <v>0.285</v>
      </c>
      <c r="P657" s="4">
        <v>0.156</v>
      </c>
      <c r="Q657" s="4">
        <v>112.99</v>
      </c>
      <c r="R657" s="4">
        <v>8.0</v>
      </c>
      <c r="S657" s="4">
        <v>1.0</v>
      </c>
      <c r="T657" s="3" t="s">
        <v>103</v>
      </c>
      <c r="U657" s="3" t="s">
        <v>68</v>
      </c>
      <c r="V657" s="7" t="s">
        <v>58</v>
      </c>
    </row>
    <row r="658">
      <c r="A658" s="3" t="s">
        <v>4036</v>
      </c>
      <c r="B658" s="3" t="s">
        <v>4037</v>
      </c>
      <c r="C658" s="4">
        <v>2010.0</v>
      </c>
      <c r="D658" s="4">
        <v>17.0</v>
      </c>
      <c r="E658" s="4">
        <v>347920.0</v>
      </c>
      <c r="F658" s="3" t="s">
        <v>3867</v>
      </c>
      <c r="G658" s="3" t="s">
        <v>3868</v>
      </c>
      <c r="H658" s="3" t="s">
        <v>4038</v>
      </c>
      <c r="I658" s="4">
        <v>0.307</v>
      </c>
      <c r="J658" s="4">
        <v>0.483</v>
      </c>
      <c r="K658" s="4">
        <v>0.81</v>
      </c>
      <c r="L658" s="4">
        <v>0.032</v>
      </c>
      <c r="M658" s="4">
        <v>0.376</v>
      </c>
      <c r="N658" s="4">
        <v>0.001</v>
      </c>
      <c r="O658" s="4">
        <v>0.118</v>
      </c>
      <c r="P658" s="4">
        <v>0.134</v>
      </c>
      <c r="Q658" s="4">
        <v>155.94</v>
      </c>
      <c r="R658" s="4">
        <v>0.0</v>
      </c>
      <c r="S658" s="4">
        <v>1.0</v>
      </c>
      <c r="T658" s="3" t="s">
        <v>104</v>
      </c>
      <c r="U658" s="3" t="s">
        <v>68</v>
      </c>
      <c r="V658" s="7" t="s">
        <v>58</v>
      </c>
    </row>
    <row r="659">
      <c r="A659" s="3" t="s">
        <v>4044</v>
      </c>
      <c r="B659" s="3" t="s">
        <v>4045</v>
      </c>
      <c r="C659" s="4">
        <v>2024.0</v>
      </c>
      <c r="D659" s="4">
        <v>17.0</v>
      </c>
      <c r="E659" s="4">
        <v>178590.0</v>
      </c>
      <c r="F659" s="3" t="s">
        <v>4046</v>
      </c>
      <c r="G659" s="3" t="s">
        <v>4047</v>
      </c>
      <c r="H659" s="3" t="s">
        <v>4048</v>
      </c>
      <c r="I659" s="4">
        <v>0.584</v>
      </c>
      <c r="J659" s="4">
        <v>0.602</v>
      </c>
      <c r="K659" s="4">
        <v>0.85</v>
      </c>
      <c r="L659" s="4">
        <v>0.031</v>
      </c>
      <c r="M659" s="4">
        <v>0.617</v>
      </c>
      <c r="N659" s="4">
        <v>0.0</v>
      </c>
      <c r="O659" s="4">
        <v>0.194</v>
      </c>
      <c r="P659" s="4">
        <v>0.324</v>
      </c>
      <c r="Q659" s="4">
        <v>136.95</v>
      </c>
      <c r="R659" s="4">
        <v>1.0</v>
      </c>
      <c r="S659" s="4">
        <v>0.0</v>
      </c>
      <c r="T659" s="3" t="s">
        <v>34</v>
      </c>
      <c r="U659" s="3" t="s">
        <v>35</v>
      </c>
      <c r="V659" s="7" t="s">
        <v>45</v>
      </c>
    </row>
    <row r="660">
      <c r="A660" s="3" t="s">
        <v>4051</v>
      </c>
      <c r="B660" s="3" t="s">
        <v>4053</v>
      </c>
      <c r="C660" s="4">
        <v>2024.0</v>
      </c>
      <c r="D660" s="4">
        <v>17.0</v>
      </c>
      <c r="E660" s="4">
        <v>125375.0</v>
      </c>
      <c r="F660" s="3" t="s">
        <v>223</v>
      </c>
      <c r="G660" s="3" t="s">
        <v>3328</v>
      </c>
      <c r="H660" s="3" t="s">
        <v>3329</v>
      </c>
      <c r="I660" s="4">
        <v>0.669</v>
      </c>
      <c r="J660" s="4">
        <v>0.568</v>
      </c>
      <c r="K660" s="4">
        <v>0.66</v>
      </c>
      <c r="L660" s="4">
        <v>0.034</v>
      </c>
      <c r="M660" s="4">
        <v>0.001</v>
      </c>
      <c r="N660" s="4">
        <v>0.08</v>
      </c>
      <c r="O660" s="4">
        <v>0.267</v>
      </c>
      <c r="P660" s="4">
        <v>0.358</v>
      </c>
      <c r="Q660" s="4">
        <v>112.07</v>
      </c>
      <c r="R660" s="4">
        <v>1.0</v>
      </c>
      <c r="S660" s="4">
        <v>1.0</v>
      </c>
      <c r="T660" s="3" t="s">
        <v>103</v>
      </c>
      <c r="U660" s="3" t="s">
        <v>35</v>
      </c>
      <c r="V660" s="7" t="s">
        <v>45</v>
      </c>
    </row>
    <row r="661">
      <c r="A661" s="3" t="s">
        <v>4056</v>
      </c>
      <c r="B661" s="3" t="s">
        <v>4058</v>
      </c>
      <c r="C661" s="4">
        <v>1999.0</v>
      </c>
      <c r="D661" s="4">
        <v>17.0</v>
      </c>
      <c r="E661" s="4">
        <v>209893.0</v>
      </c>
      <c r="F661" s="3" t="s">
        <v>4060</v>
      </c>
      <c r="G661" s="3" t="s">
        <v>4061</v>
      </c>
      <c r="H661" s="3" t="s">
        <v>3247</v>
      </c>
      <c r="I661" s="4">
        <v>0.802</v>
      </c>
      <c r="J661" s="4">
        <v>0.568</v>
      </c>
      <c r="K661" s="4">
        <v>0.87</v>
      </c>
      <c r="L661" s="4">
        <v>0.05</v>
      </c>
      <c r="M661" s="4">
        <v>0.279</v>
      </c>
      <c r="N661" s="4">
        <v>0.0</v>
      </c>
      <c r="O661" s="4">
        <v>0.079</v>
      </c>
      <c r="P661" s="4">
        <v>0.358</v>
      </c>
      <c r="Q661" s="4">
        <v>127.72</v>
      </c>
      <c r="R661" s="4">
        <v>0.0</v>
      </c>
      <c r="S661" s="4">
        <v>1.0</v>
      </c>
      <c r="T661" s="3" t="s">
        <v>103</v>
      </c>
      <c r="U661" s="3" t="s">
        <v>35</v>
      </c>
      <c r="V661" s="7" t="s">
        <v>45</v>
      </c>
    </row>
    <row r="662">
      <c r="A662" s="3" t="s">
        <v>4065</v>
      </c>
      <c r="B662" s="3" t="s">
        <v>4066</v>
      </c>
      <c r="C662" s="4">
        <v>1981.0</v>
      </c>
      <c r="D662" s="4">
        <v>17.0</v>
      </c>
      <c r="E662" s="4">
        <v>330493.0</v>
      </c>
      <c r="F662" s="3" t="s">
        <v>156</v>
      </c>
      <c r="G662" s="3" t="s">
        <v>157</v>
      </c>
      <c r="H662" s="3" t="s">
        <v>4069</v>
      </c>
      <c r="I662" s="4">
        <v>0.304</v>
      </c>
      <c r="J662" s="4">
        <v>0.408</v>
      </c>
      <c r="K662" s="4">
        <v>0.76</v>
      </c>
      <c r="L662" s="4">
        <v>0.034</v>
      </c>
      <c r="M662" s="4">
        <v>0.872</v>
      </c>
      <c r="N662" s="4">
        <v>0.0</v>
      </c>
      <c r="O662" s="4">
        <v>0.16</v>
      </c>
      <c r="P662" s="4">
        <v>0.431</v>
      </c>
      <c r="Q662" s="4">
        <v>172.96</v>
      </c>
      <c r="R662" s="4">
        <v>11.0</v>
      </c>
      <c r="S662" s="4">
        <v>1.0</v>
      </c>
      <c r="T662" s="3" t="s">
        <v>104</v>
      </c>
      <c r="U662" s="3" t="s">
        <v>68</v>
      </c>
      <c r="V662" s="7" t="s">
        <v>54</v>
      </c>
    </row>
    <row r="663">
      <c r="A663" s="3" t="s">
        <v>4072</v>
      </c>
      <c r="B663" s="3" t="s">
        <v>4073</v>
      </c>
      <c r="C663" s="4">
        <v>2020.0</v>
      </c>
      <c r="D663" s="4">
        <v>17.0</v>
      </c>
      <c r="E663" s="4">
        <v>169714.0</v>
      </c>
      <c r="F663" s="3" t="s">
        <v>209</v>
      </c>
      <c r="G663" s="3" t="s">
        <v>1787</v>
      </c>
      <c r="H663" s="3" t="s">
        <v>4074</v>
      </c>
      <c r="I663" s="4">
        <v>0.509</v>
      </c>
      <c r="J663" s="4">
        <v>0.298</v>
      </c>
      <c r="K663" s="4">
        <v>0.79</v>
      </c>
      <c r="L663" s="4">
        <v>0.027</v>
      </c>
      <c r="M663" s="4">
        <v>0.808</v>
      </c>
      <c r="N663" s="4">
        <v>0.0</v>
      </c>
      <c r="O663" s="4">
        <v>0.133</v>
      </c>
      <c r="P663" s="4">
        <v>0.297</v>
      </c>
      <c r="Q663" s="4">
        <v>90.01</v>
      </c>
      <c r="R663" s="4">
        <v>4.0</v>
      </c>
      <c r="S663" s="4">
        <v>0.0</v>
      </c>
      <c r="T663" s="3" t="s">
        <v>104</v>
      </c>
      <c r="U663" s="3" t="s">
        <v>35</v>
      </c>
      <c r="V663" s="7" t="s">
        <v>36</v>
      </c>
    </row>
    <row r="664">
      <c r="A664" s="3" t="s">
        <v>4077</v>
      </c>
      <c r="B664" s="3" t="s">
        <v>4078</v>
      </c>
      <c r="C664" s="4">
        <v>2021.0</v>
      </c>
      <c r="D664" s="4">
        <v>17.0</v>
      </c>
      <c r="E664" s="4">
        <v>321613.0</v>
      </c>
      <c r="F664" s="3" t="s">
        <v>194</v>
      </c>
      <c r="G664" s="3" t="s">
        <v>1585</v>
      </c>
      <c r="H664" s="3" t="s">
        <v>4079</v>
      </c>
      <c r="I664" s="4">
        <v>0.499</v>
      </c>
      <c r="J664" s="4">
        <v>0.683</v>
      </c>
      <c r="K664" s="4">
        <v>0.84</v>
      </c>
      <c r="L664" s="4">
        <v>0.033</v>
      </c>
      <c r="M664" s="4">
        <v>0.703</v>
      </c>
      <c r="N664" s="4">
        <v>0.002</v>
      </c>
      <c r="O664" s="4">
        <v>0.075</v>
      </c>
      <c r="P664" s="4">
        <v>0.295</v>
      </c>
      <c r="Q664" s="4">
        <v>134.95</v>
      </c>
      <c r="R664" s="4">
        <v>6.0</v>
      </c>
      <c r="S664" s="4">
        <v>0.0</v>
      </c>
      <c r="T664" s="3" t="s">
        <v>104</v>
      </c>
      <c r="U664" s="3" t="s">
        <v>35</v>
      </c>
      <c r="V664" s="7" t="s">
        <v>36</v>
      </c>
    </row>
    <row r="665">
      <c r="A665" s="3" t="s">
        <v>4083</v>
      </c>
      <c r="B665" s="3" t="s">
        <v>4084</v>
      </c>
      <c r="C665" s="4">
        <v>2011.0</v>
      </c>
      <c r="D665" s="4">
        <v>17.0</v>
      </c>
      <c r="E665" s="4">
        <v>400554.0</v>
      </c>
      <c r="F665" s="3" t="s">
        <v>453</v>
      </c>
      <c r="G665" s="3" t="s">
        <v>2295</v>
      </c>
      <c r="H665" s="3" t="s">
        <v>2310</v>
      </c>
      <c r="I665" s="4">
        <v>0.448</v>
      </c>
      <c r="J665" s="4">
        <v>0.888</v>
      </c>
      <c r="K665" s="4">
        <v>0.87</v>
      </c>
      <c r="L665" s="4">
        <v>0.04</v>
      </c>
      <c r="M665" s="4">
        <v>0.008</v>
      </c>
      <c r="N665" s="4">
        <v>0.0</v>
      </c>
      <c r="O665" s="4">
        <v>0.091</v>
      </c>
      <c r="P665" s="4">
        <v>0.372</v>
      </c>
      <c r="Q665" s="4">
        <v>93.98</v>
      </c>
      <c r="R665" s="4">
        <v>3.0</v>
      </c>
      <c r="S665" s="4">
        <v>0.0</v>
      </c>
      <c r="T665" s="3" t="s">
        <v>34</v>
      </c>
      <c r="U665" s="3" t="s">
        <v>68</v>
      </c>
      <c r="V665" s="7" t="s">
        <v>45</v>
      </c>
    </row>
    <row r="666">
      <c r="A666" s="3" t="s">
        <v>4088</v>
      </c>
      <c r="B666" s="3" t="s">
        <v>4089</v>
      </c>
      <c r="C666" s="4">
        <v>2021.0</v>
      </c>
      <c r="D666" s="4">
        <v>17.0</v>
      </c>
      <c r="E666" s="4">
        <v>281427.0</v>
      </c>
      <c r="F666" s="3" t="s">
        <v>424</v>
      </c>
      <c r="G666" s="3" t="s">
        <v>3148</v>
      </c>
      <c r="H666" s="3" t="s">
        <v>4089</v>
      </c>
      <c r="I666" s="4">
        <v>0.541</v>
      </c>
      <c r="J666" s="4">
        <v>0.563</v>
      </c>
      <c r="K666" s="4">
        <v>0.85</v>
      </c>
      <c r="L666" s="4">
        <v>0.028</v>
      </c>
      <c r="M666" s="4">
        <v>0.774</v>
      </c>
      <c r="N666" s="4">
        <v>0.0</v>
      </c>
      <c r="O666" s="4">
        <v>0.158</v>
      </c>
      <c r="P666" s="4">
        <v>0.231</v>
      </c>
      <c r="Q666" s="4">
        <v>99.93</v>
      </c>
      <c r="R666" s="4">
        <v>4.0</v>
      </c>
      <c r="S666" s="4">
        <v>1.0</v>
      </c>
      <c r="T666" s="3" t="s">
        <v>34</v>
      </c>
      <c r="U666" s="3" t="s">
        <v>35</v>
      </c>
      <c r="V666" s="7" t="s">
        <v>36</v>
      </c>
    </row>
    <row r="667">
      <c r="A667" s="3" t="s">
        <v>4092</v>
      </c>
      <c r="B667" s="3" t="s">
        <v>4093</v>
      </c>
      <c r="C667" s="4">
        <v>2018.0</v>
      </c>
      <c r="D667" s="4">
        <v>18.0</v>
      </c>
      <c r="E667" s="4">
        <v>271008.0</v>
      </c>
      <c r="F667" s="3" t="s">
        <v>26</v>
      </c>
      <c r="G667" s="3" t="s">
        <v>1009</v>
      </c>
      <c r="H667" s="3" t="s">
        <v>4096</v>
      </c>
      <c r="I667" s="4">
        <v>0.65</v>
      </c>
      <c r="J667" s="4">
        <v>0.086</v>
      </c>
      <c r="K667" s="4">
        <v>0.71</v>
      </c>
      <c r="L667" s="4">
        <v>0.04</v>
      </c>
      <c r="M667" s="4">
        <v>0.933</v>
      </c>
      <c r="N667" s="4">
        <v>0.0</v>
      </c>
      <c r="O667" s="4">
        <v>0.105</v>
      </c>
      <c r="P667" s="4">
        <v>0.276</v>
      </c>
      <c r="Q667" s="4">
        <v>92.72</v>
      </c>
      <c r="R667" s="4">
        <v>11.0</v>
      </c>
      <c r="S667" s="4">
        <v>1.0</v>
      </c>
      <c r="T667" s="3" t="s">
        <v>34</v>
      </c>
      <c r="U667" s="3" t="s">
        <v>35</v>
      </c>
      <c r="V667" s="7" t="s">
        <v>36</v>
      </c>
    </row>
    <row r="668">
      <c r="A668" s="3" t="s">
        <v>4100</v>
      </c>
      <c r="B668" s="3" t="s">
        <v>4101</v>
      </c>
      <c r="C668" s="4">
        <v>2020.0</v>
      </c>
      <c r="D668" s="4">
        <v>18.0</v>
      </c>
      <c r="E668" s="4">
        <v>257587.0</v>
      </c>
      <c r="F668" s="3" t="s">
        <v>26</v>
      </c>
      <c r="G668" s="3" t="s">
        <v>4102</v>
      </c>
      <c r="H668" s="3" t="s">
        <v>4101</v>
      </c>
      <c r="I668" s="4">
        <v>0.519</v>
      </c>
      <c r="J668" s="4">
        <v>0.125</v>
      </c>
      <c r="K668" s="4">
        <v>0.67</v>
      </c>
      <c r="L668" s="4">
        <v>0.033</v>
      </c>
      <c r="M668" s="4">
        <v>0.97</v>
      </c>
      <c r="N668" s="4">
        <v>0.0</v>
      </c>
      <c r="O668" s="4">
        <v>0.118</v>
      </c>
      <c r="P668" s="4">
        <v>0.495</v>
      </c>
      <c r="Q668" s="4">
        <v>139.95</v>
      </c>
      <c r="R668" s="4">
        <v>7.0</v>
      </c>
      <c r="S668" s="4">
        <v>1.0</v>
      </c>
      <c r="T668" s="3" t="s">
        <v>34</v>
      </c>
      <c r="U668" s="3" t="s">
        <v>35</v>
      </c>
      <c r="V668" s="7" t="s">
        <v>54</v>
      </c>
    </row>
    <row r="669">
      <c r="A669" s="3" t="s">
        <v>4107</v>
      </c>
      <c r="B669" s="3" t="s">
        <v>4108</v>
      </c>
      <c r="C669" s="4">
        <v>2021.0</v>
      </c>
      <c r="D669" s="4">
        <v>18.0</v>
      </c>
      <c r="E669" s="4">
        <v>228749.0</v>
      </c>
      <c r="F669" s="3" t="s">
        <v>1918</v>
      </c>
      <c r="G669" s="3" t="s">
        <v>1919</v>
      </c>
      <c r="H669" s="3" t="s">
        <v>4109</v>
      </c>
      <c r="I669" s="4">
        <v>0.74</v>
      </c>
      <c r="J669" s="4">
        <v>0.281</v>
      </c>
      <c r="K669" s="4">
        <v>0.73</v>
      </c>
      <c r="L669" s="4">
        <v>0.038</v>
      </c>
      <c r="M669" s="4">
        <v>0.819</v>
      </c>
      <c r="N669" s="4">
        <v>0.0</v>
      </c>
      <c r="O669" s="4">
        <v>0.129</v>
      </c>
      <c r="P669" s="4">
        <v>0.48</v>
      </c>
      <c r="Q669" s="4">
        <v>112.01</v>
      </c>
      <c r="R669" s="4">
        <v>0.0</v>
      </c>
      <c r="S669" s="4">
        <v>1.0</v>
      </c>
      <c r="T669" s="3" t="s">
        <v>104</v>
      </c>
      <c r="U669" s="3" t="s">
        <v>94</v>
      </c>
      <c r="V669" s="7" t="s">
        <v>54</v>
      </c>
    </row>
    <row r="670">
      <c r="A670" s="3" t="s">
        <v>4112</v>
      </c>
      <c r="B670" s="3" t="s">
        <v>4113</v>
      </c>
      <c r="C670" s="4">
        <v>2006.0</v>
      </c>
      <c r="D670" s="4">
        <v>18.0</v>
      </c>
      <c r="E670" s="4">
        <v>235634.0</v>
      </c>
      <c r="F670" s="3" t="s">
        <v>26</v>
      </c>
      <c r="G670" s="3" t="s">
        <v>1853</v>
      </c>
      <c r="H670" s="3" t="s">
        <v>4115</v>
      </c>
      <c r="I670" s="4">
        <v>0.389</v>
      </c>
      <c r="J670" s="4">
        <v>0.306</v>
      </c>
      <c r="K670" s="4">
        <v>0.69</v>
      </c>
      <c r="L670" s="4">
        <v>0.035</v>
      </c>
      <c r="M670" s="4">
        <v>0.987</v>
      </c>
      <c r="N670" s="4">
        <v>0.61</v>
      </c>
      <c r="O670" s="4">
        <v>0.116</v>
      </c>
      <c r="P670" s="4">
        <v>0.308</v>
      </c>
      <c r="Q670" s="4">
        <v>75.59</v>
      </c>
      <c r="R670" s="4">
        <v>11.0</v>
      </c>
      <c r="S670" s="4">
        <v>1.0</v>
      </c>
      <c r="T670" s="3" t="s">
        <v>34</v>
      </c>
      <c r="U670" s="3" t="s">
        <v>68</v>
      </c>
      <c r="V670" s="7" t="s">
        <v>45</v>
      </c>
    </row>
    <row r="671">
      <c r="A671" s="3" t="s">
        <v>4116</v>
      </c>
      <c r="B671" s="3" t="s">
        <v>4118</v>
      </c>
      <c r="C671" s="4">
        <v>2024.0</v>
      </c>
      <c r="D671" s="4">
        <v>18.0</v>
      </c>
      <c r="E671" s="4">
        <v>114528.0</v>
      </c>
      <c r="F671" s="3" t="s">
        <v>199</v>
      </c>
      <c r="G671" s="3" t="s">
        <v>3328</v>
      </c>
      <c r="H671" s="3" t="s">
        <v>3329</v>
      </c>
      <c r="I671" s="4">
        <v>0.793</v>
      </c>
      <c r="J671" s="4">
        <v>0.557</v>
      </c>
      <c r="K671" s="4">
        <v>0.67</v>
      </c>
      <c r="L671" s="4">
        <v>0.046</v>
      </c>
      <c r="M671" s="4">
        <v>0.084</v>
      </c>
      <c r="N671" s="4">
        <v>0.911</v>
      </c>
      <c r="O671" s="4">
        <v>0.116</v>
      </c>
      <c r="P671" s="4">
        <v>0.244</v>
      </c>
      <c r="Q671" s="4">
        <v>116.02</v>
      </c>
      <c r="R671" s="4">
        <v>6.0</v>
      </c>
      <c r="S671" s="4">
        <v>0.0</v>
      </c>
      <c r="T671" s="3" t="s">
        <v>103</v>
      </c>
      <c r="U671" s="3" t="s">
        <v>68</v>
      </c>
      <c r="V671" s="7" t="s">
        <v>36</v>
      </c>
    </row>
    <row r="672">
      <c r="A672" s="3" t="s">
        <v>4123</v>
      </c>
      <c r="B672" s="3" t="s">
        <v>4124</v>
      </c>
      <c r="C672" s="4">
        <v>2020.0</v>
      </c>
      <c r="D672" s="4">
        <v>18.0</v>
      </c>
      <c r="E672" s="4">
        <v>177000.0</v>
      </c>
      <c r="F672" s="3" t="s">
        <v>2229</v>
      </c>
      <c r="G672" s="3" t="s">
        <v>2230</v>
      </c>
      <c r="H672" s="3" t="s">
        <v>1046</v>
      </c>
      <c r="I672" s="4">
        <v>0.383</v>
      </c>
      <c r="J672" s="4">
        <v>0.05</v>
      </c>
      <c r="K672" s="4">
        <v>0.5</v>
      </c>
      <c r="L672" s="4">
        <v>0.082</v>
      </c>
      <c r="M672" s="4">
        <v>0.995</v>
      </c>
      <c r="N672" s="4">
        <v>0.971</v>
      </c>
      <c r="O672" s="4">
        <v>0.118</v>
      </c>
      <c r="P672" s="4">
        <v>0.107</v>
      </c>
      <c r="Q672" s="4">
        <v>60.0</v>
      </c>
      <c r="R672" s="4">
        <v>0.0</v>
      </c>
      <c r="S672" s="4">
        <v>0.0</v>
      </c>
      <c r="T672" s="3" t="s">
        <v>103</v>
      </c>
      <c r="U672" s="3" t="s">
        <v>35</v>
      </c>
      <c r="V672" s="7" t="s">
        <v>58</v>
      </c>
    </row>
    <row r="673">
      <c r="A673" s="3" t="s">
        <v>4129</v>
      </c>
      <c r="B673" s="3" t="s">
        <v>4130</v>
      </c>
      <c r="C673" s="4">
        <v>2022.0</v>
      </c>
      <c r="D673" s="4">
        <v>18.0</v>
      </c>
      <c r="E673" s="4">
        <v>216476.0</v>
      </c>
      <c r="F673" s="3" t="s">
        <v>1415</v>
      </c>
      <c r="G673" s="3" t="s">
        <v>4131</v>
      </c>
      <c r="H673" s="3" t="s">
        <v>4132</v>
      </c>
      <c r="I673" s="4">
        <v>0.306</v>
      </c>
      <c r="J673" s="4">
        <v>0.015</v>
      </c>
      <c r="K673" s="4">
        <v>0.51</v>
      </c>
      <c r="L673" s="4">
        <v>0.041</v>
      </c>
      <c r="M673" s="4">
        <v>0.99</v>
      </c>
      <c r="N673" s="4">
        <v>0.871</v>
      </c>
      <c r="O673" s="4">
        <v>0.115</v>
      </c>
      <c r="P673" s="4">
        <v>0.227</v>
      </c>
      <c r="Q673" s="4">
        <v>71.2</v>
      </c>
      <c r="R673" s="4">
        <v>5.0</v>
      </c>
      <c r="S673" s="4">
        <v>1.0</v>
      </c>
      <c r="T673" s="3" t="s">
        <v>103</v>
      </c>
      <c r="U673" s="3" t="s">
        <v>35</v>
      </c>
      <c r="V673" s="7" t="s">
        <v>36</v>
      </c>
    </row>
    <row r="674">
      <c r="A674" s="3" t="s">
        <v>4136</v>
      </c>
      <c r="B674" s="3" t="s">
        <v>4137</v>
      </c>
      <c r="C674" s="4">
        <v>2020.0</v>
      </c>
      <c r="D674" s="4">
        <v>18.0</v>
      </c>
      <c r="E674" s="4">
        <v>264000.0</v>
      </c>
      <c r="F674" s="3" t="s">
        <v>164</v>
      </c>
      <c r="G674" s="3" t="s">
        <v>2616</v>
      </c>
      <c r="H674" s="3" t="s">
        <v>2610</v>
      </c>
      <c r="I674" s="4">
        <v>0.762</v>
      </c>
      <c r="J674" s="4">
        <v>0.337</v>
      </c>
      <c r="K674" s="4">
        <v>0.65</v>
      </c>
      <c r="L674" s="4">
        <v>0.031</v>
      </c>
      <c r="M674" s="4">
        <v>0.911</v>
      </c>
      <c r="N674" s="4">
        <v>0.852</v>
      </c>
      <c r="O674" s="4">
        <v>0.1</v>
      </c>
      <c r="P674" s="4">
        <v>0.26</v>
      </c>
      <c r="Q674" s="4">
        <v>110.03</v>
      </c>
      <c r="R674" s="4">
        <v>8.0</v>
      </c>
      <c r="S674" s="4">
        <v>0.0</v>
      </c>
      <c r="T674" s="3" t="s">
        <v>104</v>
      </c>
      <c r="U674" s="3" t="s">
        <v>35</v>
      </c>
      <c r="V674" s="7" t="s">
        <v>36</v>
      </c>
    </row>
    <row r="675">
      <c r="A675" s="3" t="s">
        <v>4142</v>
      </c>
      <c r="B675" s="3" t="s">
        <v>4143</v>
      </c>
      <c r="C675" s="4">
        <v>2022.0</v>
      </c>
      <c r="D675" s="4">
        <v>18.0</v>
      </c>
      <c r="E675" s="4">
        <v>213333.0</v>
      </c>
      <c r="F675" s="3" t="s">
        <v>424</v>
      </c>
      <c r="G675" s="3" t="s">
        <v>425</v>
      </c>
      <c r="H675" s="3" t="s">
        <v>4143</v>
      </c>
      <c r="I675" s="4">
        <v>0.445</v>
      </c>
      <c r="J675" s="4">
        <v>0.225</v>
      </c>
      <c r="K675" s="4">
        <v>0.74</v>
      </c>
      <c r="L675" s="4">
        <v>0.036</v>
      </c>
      <c r="M675" s="4">
        <v>0.88</v>
      </c>
      <c r="N675" s="4">
        <v>0.0</v>
      </c>
      <c r="O675" s="4">
        <v>0.071</v>
      </c>
      <c r="P675" s="4">
        <v>0.411</v>
      </c>
      <c r="Q675" s="4">
        <v>134.95</v>
      </c>
      <c r="R675" s="4">
        <v>9.0</v>
      </c>
      <c r="S675" s="4">
        <v>1.0</v>
      </c>
      <c r="T675" s="3" t="s">
        <v>34</v>
      </c>
      <c r="U675" s="3" t="s">
        <v>35</v>
      </c>
      <c r="V675" s="7" t="s">
        <v>54</v>
      </c>
    </row>
    <row r="676">
      <c r="A676" s="3" t="s">
        <v>4147</v>
      </c>
      <c r="B676" s="3" t="s">
        <v>4149</v>
      </c>
      <c r="C676" s="4">
        <v>2023.0</v>
      </c>
      <c r="D676" s="4">
        <v>18.0</v>
      </c>
      <c r="E676" s="4">
        <v>281500.0</v>
      </c>
      <c r="F676" s="3" t="s">
        <v>453</v>
      </c>
      <c r="G676" s="3" t="s">
        <v>2295</v>
      </c>
      <c r="H676" s="3" t="s">
        <v>4149</v>
      </c>
      <c r="I676" s="4">
        <v>0.523</v>
      </c>
      <c r="J676" s="4">
        <v>0.958</v>
      </c>
      <c r="K676" s="4">
        <v>0.87</v>
      </c>
      <c r="L676" s="4">
        <v>0.039</v>
      </c>
      <c r="M676" s="4">
        <v>0.001</v>
      </c>
      <c r="N676" s="4">
        <v>0.413</v>
      </c>
      <c r="O676" s="4">
        <v>0.224</v>
      </c>
      <c r="P676" s="4">
        <v>0.437</v>
      </c>
      <c r="Q676" s="4">
        <v>120.0</v>
      </c>
      <c r="R676" s="4">
        <v>3.0</v>
      </c>
      <c r="S676" s="4">
        <v>0.0</v>
      </c>
      <c r="T676" s="3" t="s">
        <v>34</v>
      </c>
      <c r="U676" s="3" t="s">
        <v>35</v>
      </c>
      <c r="V676" s="7" t="s">
        <v>54</v>
      </c>
    </row>
    <row r="677">
      <c r="A677" s="3" t="s">
        <v>4152</v>
      </c>
      <c r="B677" s="3" t="s">
        <v>4154</v>
      </c>
      <c r="C677" s="4">
        <v>2011.0</v>
      </c>
      <c r="D677" s="4">
        <v>18.0</v>
      </c>
      <c r="E677" s="4">
        <v>239586.0</v>
      </c>
      <c r="F677" s="3" t="s">
        <v>4156</v>
      </c>
      <c r="G677" s="3" t="s">
        <v>4157</v>
      </c>
      <c r="H677" s="3" t="s">
        <v>4158</v>
      </c>
      <c r="I677" s="4">
        <v>0.248</v>
      </c>
      <c r="J677" s="4">
        <v>0.506</v>
      </c>
      <c r="K677" s="4">
        <v>0.84</v>
      </c>
      <c r="L677" s="4">
        <v>0.029</v>
      </c>
      <c r="M677" s="4">
        <v>0.027</v>
      </c>
      <c r="N677" s="4">
        <v>0.0</v>
      </c>
      <c r="O677" s="4">
        <v>0.163</v>
      </c>
      <c r="P677" s="4">
        <v>0.268</v>
      </c>
      <c r="Q677" s="4">
        <v>173.5</v>
      </c>
      <c r="R677" s="4">
        <v>0.0</v>
      </c>
      <c r="S677" s="4">
        <v>1.0</v>
      </c>
      <c r="T677" s="3" t="s">
        <v>103</v>
      </c>
      <c r="U677" s="3" t="s">
        <v>35</v>
      </c>
      <c r="V677" s="7" t="s">
        <v>36</v>
      </c>
    </row>
    <row r="678">
      <c r="A678" s="3" t="s">
        <v>4160</v>
      </c>
      <c r="B678" s="3" t="s">
        <v>4162</v>
      </c>
      <c r="C678" s="4">
        <v>2019.0</v>
      </c>
      <c r="D678" s="4">
        <v>19.0</v>
      </c>
      <c r="E678" s="4">
        <v>267311.0</v>
      </c>
      <c r="F678" s="3" t="s">
        <v>26</v>
      </c>
      <c r="G678" s="3" t="s">
        <v>4163</v>
      </c>
      <c r="H678" s="3" t="s">
        <v>3846</v>
      </c>
      <c r="I678" s="4">
        <v>0.216</v>
      </c>
      <c r="J678" s="4">
        <v>0.26</v>
      </c>
      <c r="K678" s="4">
        <v>0.74</v>
      </c>
      <c r="L678" s="4">
        <v>0.034</v>
      </c>
      <c r="M678" s="4">
        <v>0.831</v>
      </c>
      <c r="N678" s="4">
        <v>0.0</v>
      </c>
      <c r="O678" s="4">
        <v>0.119</v>
      </c>
      <c r="P678" s="4">
        <v>0.095</v>
      </c>
      <c r="Q678" s="4">
        <v>167.89</v>
      </c>
      <c r="R678" s="4">
        <v>8.0</v>
      </c>
      <c r="S678" s="4">
        <v>1.0</v>
      </c>
      <c r="T678" s="3" t="s">
        <v>34</v>
      </c>
      <c r="U678" s="3" t="s">
        <v>35</v>
      </c>
      <c r="V678" s="7" t="s">
        <v>75</v>
      </c>
    </row>
    <row r="679">
      <c r="A679" s="3" t="s">
        <v>4165</v>
      </c>
      <c r="B679" s="3" t="s">
        <v>4167</v>
      </c>
      <c r="C679" s="4">
        <v>2006.0</v>
      </c>
      <c r="D679" s="4">
        <v>19.0</v>
      </c>
      <c r="E679" s="4">
        <v>181289.0</v>
      </c>
      <c r="F679" s="3" t="s">
        <v>26</v>
      </c>
      <c r="G679" s="3" t="s">
        <v>1853</v>
      </c>
      <c r="H679" s="3" t="s">
        <v>3604</v>
      </c>
      <c r="I679" s="4">
        <v>0.154</v>
      </c>
      <c r="J679" s="4">
        <v>0.123</v>
      </c>
      <c r="K679" s="4">
        <v>0.57</v>
      </c>
      <c r="L679" s="4">
        <v>0.035</v>
      </c>
      <c r="M679" s="4">
        <v>0.993</v>
      </c>
      <c r="N679" s="4">
        <v>0.818</v>
      </c>
      <c r="O679" s="4">
        <v>0.132</v>
      </c>
      <c r="P679" s="4">
        <v>0.247</v>
      </c>
      <c r="Q679" s="4">
        <v>76.01</v>
      </c>
      <c r="R679" s="4">
        <v>6.0</v>
      </c>
      <c r="S679" s="4">
        <v>0.0</v>
      </c>
      <c r="T679" s="3" t="s">
        <v>34</v>
      </c>
      <c r="U679" s="3" t="s">
        <v>35</v>
      </c>
      <c r="V679" s="7" t="s">
        <v>36</v>
      </c>
    </row>
    <row r="680">
      <c r="A680" s="3" t="s">
        <v>4172</v>
      </c>
      <c r="B680" s="3" t="s">
        <v>1184</v>
      </c>
      <c r="C680" s="4">
        <v>2024.0</v>
      </c>
      <c r="D680" s="4">
        <v>19.0</v>
      </c>
      <c r="E680" s="4">
        <v>330693.0</v>
      </c>
      <c r="F680" s="3" t="s">
        <v>4174</v>
      </c>
      <c r="G680" s="3" t="s">
        <v>4176</v>
      </c>
      <c r="H680" s="3" t="s">
        <v>1187</v>
      </c>
      <c r="I680" s="4">
        <v>0.666</v>
      </c>
      <c r="J680" s="4">
        <v>0.66</v>
      </c>
      <c r="K680" s="4">
        <v>0.81</v>
      </c>
      <c r="L680" s="4">
        <v>0.049</v>
      </c>
      <c r="M680" s="4">
        <v>0.138</v>
      </c>
      <c r="N680" s="4">
        <v>0.0</v>
      </c>
      <c r="O680" s="4">
        <v>0.108</v>
      </c>
      <c r="P680" s="4">
        <v>0.383</v>
      </c>
      <c r="Q680" s="4">
        <v>100.02</v>
      </c>
      <c r="R680" s="4">
        <v>0.0</v>
      </c>
      <c r="S680" s="4">
        <v>0.0</v>
      </c>
      <c r="T680" s="3" t="s">
        <v>104</v>
      </c>
      <c r="U680" s="3" t="s">
        <v>68</v>
      </c>
      <c r="V680" s="7" t="s">
        <v>45</v>
      </c>
    </row>
    <row r="681">
      <c r="A681" s="3" t="s">
        <v>4181</v>
      </c>
      <c r="B681" s="3" t="s">
        <v>4182</v>
      </c>
      <c r="C681" s="4">
        <v>2017.0</v>
      </c>
      <c r="D681" s="4">
        <v>19.0</v>
      </c>
      <c r="E681" s="4">
        <v>220840.0</v>
      </c>
      <c r="F681" s="3" t="s">
        <v>26</v>
      </c>
      <c r="G681" s="3" t="s">
        <v>4183</v>
      </c>
      <c r="H681" s="3" t="s">
        <v>4184</v>
      </c>
      <c r="I681" s="4">
        <v>0.419</v>
      </c>
      <c r="J681" s="4">
        <v>0.192</v>
      </c>
      <c r="K681" s="4">
        <v>0.66</v>
      </c>
      <c r="L681" s="4">
        <v>0.038</v>
      </c>
      <c r="M681" s="4">
        <v>0.943</v>
      </c>
      <c r="N681" s="4">
        <v>0.0</v>
      </c>
      <c r="O681" s="4">
        <v>0.119</v>
      </c>
      <c r="P681" s="4">
        <v>0.132</v>
      </c>
      <c r="Q681" s="4">
        <v>89.87</v>
      </c>
      <c r="R681" s="4">
        <v>10.0</v>
      </c>
      <c r="S681" s="4">
        <v>1.0</v>
      </c>
      <c r="T681" s="3" t="s">
        <v>34</v>
      </c>
      <c r="U681" s="3" t="s">
        <v>35</v>
      </c>
      <c r="V681" s="7" t="s">
        <v>58</v>
      </c>
    </row>
    <row r="682">
      <c r="A682" s="3" t="s">
        <v>4188</v>
      </c>
      <c r="B682" s="3" t="s">
        <v>4190</v>
      </c>
      <c r="C682" s="4">
        <v>2020.0</v>
      </c>
      <c r="D682" s="4">
        <v>19.0</v>
      </c>
      <c r="E682" s="4">
        <v>261974.0</v>
      </c>
      <c r="F682" s="3" t="s">
        <v>3852</v>
      </c>
      <c r="G682" s="3" t="s">
        <v>1585</v>
      </c>
      <c r="H682" s="3" t="s">
        <v>4191</v>
      </c>
      <c r="I682" s="4">
        <v>0.529</v>
      </c>
      <c r="J682" s="4">
        <v>0.451</v>
      </c>
      <c r="K682" s="4">
        <v>0.84</v>
      </c>
      <c r="L682" s="4">
        <v>0.025</v>
      </c>
      <c r="M682" s="4">
        <v>0.788</v>
      </c>
      <c r="N682" s="4">
        <v>0.0</v>
      </c>
      <c r="O682" s="4">
        <v>0.122</v>
      </c>
      <c r="P682" s="4">
        <v>0.309</v>
      </c>
      <c r="Q682" s="4">
        <v>94.05</v>
      </c>
      <c r="R682" s="4">
        <v>5.0</v>
      </c>
      <c r="S682" s="4">
        <v>0.0</v>
      </c>
      <c r="T682" s="3" t="s">
        <v>104</v>
      </c>
      <c r="U682" s="3" t="s">
        <v>94</v>
      </c>
      <c r="V682" s="7" t="s">
        <v>45</v>
      </c>
    </row>
    <row r="683">
      <c r="A683" s="3" t="s">
        <v>4194</v>
      </c>
      <c r="B683" s="3" t="s">
        <v>4195</v>
      </c>
      <c r="C683" s="4">
        <v>2023.0</v>
      </c>
      <c r="D683" s="4">
        <v>19.0</v>
      </c>
      <c r="E683" s="4">
        <v>115410.0</v>
      </c>
      <c r="F683" s="3" t="s">
        <v>236</v>
      </c>
      <c r="G683" s="3" t="s">
        <v>4196</v>
      </c>
      <c r="H683" s="3" t="s">
        <v>4197</v>
      </c>
      <c r="I683" s="4">
        <v>0.619</v>
      </c>
      <c r="J683" s="4">
        <v>0.386</v>
      </c>
      <c r="K683" s="4">
        <v>0.79</v>
      </c>
      <c r="L683" s="4">
        <v>0.094</v>
      </c>
      <c r="M683" s="4">
        <v>0.002</v>
      </c>
      <c r="N683" s="4">
        <v>0.011</v>
      </c>
      <c r="O683" s="4">
        <v>0.08</v>
      </c>
      <c r="P683" s="4">
        <v>0.051</v>
      </c>
      <c r="Q683" s="4">
        <v>74.72</v>
      </c>
      <c r="R683" s="4">
        <v>2.0</v>
      </c>
      <c r="S683" s="4">
        <v>1.0</v>
      </c>
      <c r="T683" s="3" t="s">
        <v>103</v>
      </c>
      <c r="U683" s="3" t="s">
        <v>35</v>
      </c>
      <c r="V683" s="7" t="s">
        <v>75</v>
      </c>
    </row>
    <row r="684">
      <c r="A684" s="3" t="s">
        <v>4198</v>
      </c>
      <c r="B684" s="3" t="s">
        <v>4200</v>
      </c>
      <c r="C684" s="4">
        <v>2020.0</v>
      </c>
      <c r="D684" s="4">
        <v>19.0</v>
      </c>
      <c r="E684" s="4">
        <v>225645.0</v>
      </c>
      <c r="F684" s="3" t="s">
        <v>223</v>
      </c>
      <c r="G684" s="3" t="s">
        <v>3644</v>
      </c>
      <c r="H684" s="3" t="s">
        <v>2559</v>
      </c>
      <c r="I684" s="4">
        <v>0.643</v>
      </c>
      <c r="J684" s="4">
        <v>0.526</v>
      </c>
      <c r="K684" s="4">
        <v>0.84</v>
      </c>
      <c r="L684" s="4">
        <v>0.044</v>
      </c>
      <c r="M684" s="4">
        <v>0.054</v>
      </c>
      <c r="N684" s="4">
        <v>0.0</v>
      </c>
      <c r="O684" s="4">
        <v>0.163</v>
      </c>
      <c r="P684" s="4">
        <v>0.267</v>
      </c>
      <c r="Q684" s="4">
        <v>80.02</v>
      </c>
      <c r="R684" s="4">
        <v>10.0</v>
      </c>
      <c r="S684" s="4">
        <v>1.0</v>
      </c>
      <c r="T684" s="3" t="s">
        <v>103</v>
      </c>
      <c r="U684" s="3" t="s">
        <v>35</v>
      </c>
      <c r="V684" s="7" t="s">
        <v>36</v>
      </c>
    </row>
    <row r="685">
      <c r="A685" s="3" t="s">
        <v>4203</v>
      </c>
      <c r="B685" s="3" t="s">
        <v>4204</v>
      </c>
      <c r="C685" s="4">
        <v>2020.0</v>
      </c>
      <c r="D685" s="4">
        <v>19.0</v>
      </c>
      <c r="E685" s="4">
        <v>160052.0</v>
      </c>
      <c r="F685" s="3" t="s">
        <v>2229</v>
      </c>
      <c r="G685" s="3" t="s">
        <v>2230</v>
      </c>
      <c r="H685" s="3" t="s">
        <v>3354</v>
      </c>
      <c r="I685" s="4">
        <v>0.447</v>
      </c>
      <c r="J685" s="4">
        <v>0.031</v>
      </c>
      <c r="K685" s="4">
        <v>0.48</v>
      </c>
      <c r="L685" s="4">
        <v>0.039</v>
      </c>
      <c r="M685" s="4">
        <v>0.992</v>
      </c>
      <c r="N685" s="4">
        <v>0.934</v>
      </c>
      <c r="O685" s="4">
        <v>0.123</v>
      </c>
      <c r="P685" s="4">
        <v>0.33</v>
      </c>
      <c r="Q685" s="4">
        <v>74.69</v>
      </c>
      <c r="R685" s="4">
        <v>0.0</v>
      </c>
      <c r="S685" s="4">
        <v>0.0</v>
      </c>
      <c r="T685" s="3" t="s">
        <v>103</v>
      </c>
      <c r="U685" s="3" t="s">
        <v>35</v>
      </c>
      <c r="V685" s="7" t="s">
        <v>45</v>
      </c>
    </row>
    <row r="686">
      <c r="A686" s="3" t="s">
        <v>4208</v>
      </c>
      <c r="B686" s="3" t="s">
        <v>4209</v>
      </c>
      <c r="C686" s="4">
        <v>2023.0</v>
      </c>
      <c r="D686" s="4">
        <v>19.0</v>
      </c>
      <c r="E686" s="4">
        <v>134060.0</v>
      </c>
      <c r="F686" s="3" t="s">
        <v>124</v>
      </c>
      <c r="G686" s="3" t="s">
        <v>4196</v>
      </c>
      <c r="H686" s="3" t="s">
        <v>4210</v>
      </c>
      <c r="I686" s="4">
        <v>0.702</v>
      </c>
      <c r="J686" s="4">
        <v>0.189</v>
      </c>
      <c r="K686" s="4">
        <v>0.69</v>
      </c>
      <c r="L686" s="4">
        <v>0.263</v>
      </c>
      <c r="M686" s="4">
        <v>0.022</v>
      </c>
      <c r="N686" s="4">
        <v>0.932</v>
      </c>
      <c r="O686" s="4">
        <v>0.063</v>
      </c>
      <c r="P686" s="4">
        <v>0.032</v>
      </c>
      <c r="Q686" s="4">
        <v>74.98</v>
      </c>
      <c r="R686" s="4">
        <v>2.0</v>
      </c>
      <c r="S686" s="4">
        <v>1.0</v>
      </c>
      <c r="T686" s="3" t="s">
        <v>103</v>
      </c>
      <c r="U686" s="3" t="s">
        <v>68</v>
      </c>
      <c r="V686" s="7" t="s">
        <v>75</v>
      </c>
    </row>
    <row r="687">
      <c r="A687" s="3" t="s">
        <v>4213</v>
      </c>
      <c r="B687" s="3" t="s">
        <v>4214</v>
      </c>
      <c r="C687" s="4">
        <v>2017.0</v>
      </c>
      <c r="D687" s="4">
        <v>19.0</v>
      </c>
      <c r="E687" s="4">
        <v>129911.0</v>
      </c>
      <c r="F687" s="3" t="s">
        <v>4215</v>
      </c>
      <c r="G687" s="3" t="s">
        <v>4216</v>
      </c>
      <c r="H687" s="3" t="s">
        <v>4217</v>
      </c>
      <c r="I687" s="4">
        <v>0.423</v>
      </c>
      <c r="J687" s="4">
        <v>0.042</v>
      </c>
      <c r="K687" s="4">
        <v>0.55</v>
      </c>
      <c r="L687" s="4">
        <v>0.039</v>
      </c>
      <c r="M687" s="4">
        <v>0.97</v>
      </c>
      <c r="N687" s="4">
        <v>0.911</v>
      </c>
      <c r="O687" s="4">
        <v>0.125</v>
      </c>
      <c r="P687" s="4">
        <v>0.036</v>
      </c>
      <c r="Q687" s="4">
        <v>70.14</v>
      </c>
      <c r="R687" s="4">
        <v>8.0</v>
      </c>
      <c r="S687" s="4">
        <v>1.0</v>
      </c>
      <c r="T687" s="3" t="s">
        <v>103</v>
      </c>
      <c r="U687" s="3" t="s">
        <v>35</v>
      </c>
      <c r="V687" s="7" t="s">
        <v>75</v>
      </c>
    </row>
    <row r="688">
      <c r="A688" s="3" t="s">
        <v>4220</v>
      </c>
      <c r="B688" s="3" t="s">
        <v>4221</v>
      </c>
      <c r="C688" s="4">
        <v>1976.0</v>
      </c>
      <c r="D688" s="4">
        <v>19.0</v>
      </c>
      <c r="E688" s="4">
        <v>300773.0</v>
      </c>
      <c r="F688" s="3" t="s">
        <v>156</v>
      </c>
      <c r="G688" s="3" t="s">
        <v>4223</v>
      </c>
      <c r="H688" s="3" t="s">
        <v>4224</v>
      </c>
      <c r="I688" s="4">
        <v>0.467</v>
      </c>
      <c r="J688" s="4">
        <v>0.315</v>
      </c>
      <c r="K688" s="4">
        <v>0.71</v>
      </c>
      <c r="L688" s="4">
        <v>0.034</v>
      </c>
      <c r="M688" s="4">
        <v>0.926</v>
      </c>
      <c r="N688" s="4">
        <v>0.0</v>
      </c>
      <c r="O688" s="4">
        <v>0.538</v>
      </c>
      <c r="P688" s="4">
        <v>0.383</v>
      </c>
      <c r="Q688" s="4">
        <v>110.12</v>
      </c>
      <c r="R688" s="4">
        <v>4.0</v>
      </c>
      <c r="S688" s="4">
        <v>1.0</v>
      </c>
      <c r="T688" s="3" t="s">
        <v>104</v>
      </c>
      <c r="U688" s="3" t="s">
        <v>35</v>
      </c>
      <c r="V688" s="7" t="s">
        <v>45</v>
      </c>
    </row>
    <row r="689">
      <c r="A689" s="3" t="s">
        <v>4225</v>
      </c>
      <c r="B689" s="3" t="s">
        <v>4226</v>
      </c>
      <c r="C689" s="4">
        <v>2018.0</v>
      </c>
      <c r="D689" s="4">
        <v>19.0</v>
      </c>
      <c r="E689" s="4">
        <v>231595.0</v>
      </c>
      <c r="F689" s="3" t="s">
        <v>312</v>
      </c>
      <c r="G689" s="3" t="s">
        <v>4229</v>
      </c>
      <c r="H689" s="3" t="s">
        <v>4226</v>
      </c>
      <c r="I689" s="4">
        <v>0.753</v>
      </c>
      <c r="J689" s="4">
        <v>0.792</v>
      </c>
      <c r="K689" s="4">
        <v>0.88</v>
      </c>
      <c r="L689" s="4">
        <v>0.037</v>
      </c>
      <c r="M689" s="4">
        <v>0.033</v>
      </c>
      <c r="N689" s="4">
        <v>0.0</v>
      </c>
      <c r="O689" s="4">
        <v>0.11</v>
      </c>
      <c r="P689" s="4">
        <v>0.32</v>
      </c>
      <c r="Q689" s="4">
        <v>112.04</v>
      </c>
      <c r="R689" s="4">
        <v>7.0</v>
      </c>
      <c r="S689" s="4">
        <v>1.0</v>
      </c>
      <c r="T689" s="3" t="s">
        <v>34</v>
      </c>
      <c r="U689" s="3" t="s">
        <v>35</v>
      </c>
      <c r="V689" s="7" t="s">
        <v>45</v>
      </c>
    </row>
    <row r="690">
      <c r="A690" s="3" t="s">
        <v>4234</v>
      </c>
      <c r="B690" s="3" t="s">
        <v>4236</v>
      </c>
      <c r="C690" s="4">
        <v>2004.0</v>
      </c>
      <c r="D690" s="4">
        <v>19.0</v>
      </c>
      <c r="E690" s="4">
        <v>342543.0</v>
      </c>
      <c r="F690" s="3" t="s">
        <v>413</v>
      </c>
      <c r="G690" s="3" t="s">
        <v>4239</v>
      </c>
      <c r="H690" s="3" t="s">
        <v>4240</v>
      </c>
      <c r="I690" s="4">
        <v>0.628</v>
      </c>
      <c r="J690" s="4">
        <v>0.637</v>
      </c>
      <c r="K690" s="4">
        <v>0.8</v>
      </c>
      <c r="L690" s="4">
        <v>0.066</v>
      </c>
      <c r="M690" s="4">
        <v>0.563</v>
      </c>
      <c r="N690" s="4">
        <v>0.0</v>
      </c>
      <c r="O690" s="4">
        <v>0.095</v>
      </c>
      <c r="P690" s="4">
        <v>0.472</v>
      </c>
      <c r="Q690" s="4">
        <v>159.92</v>
      </c>
      <c r="R690" s="4">
        <v>6.0</v>
      </c>
      <c r="S690" s="4">
        <v>0.0</v>
      </c>
      <c r="T690" s="3" t="s">
        <v>34</v>
      </c>
      <c r="U690" s="3" t="s">
        <v>35</v>
      </c>
      <c r="V690" s="7" t="s">
        <v>54</v>
      </c>
    </row>
    <row r="691">
      <c r="A691" s="3" t="s">
        <v>4244</v>
      </c>
      <c r="B691" s="3" t="s">
        <v>4245</v>
      </c>
      <c r="C691" s="4">
        <v>2006.0</v>
      </c>
      <c r="D691" s="4">
        <v>20.0</v>
      </c>
      <c r="E691" s="4">
        <v>276114.0</v>
      </c>
      <c r="F691" s="3" t="s">
        <v>26</v>
      </c>
      <c r="G691" s="3" t="s">
        <v>1853</v>
      </c>
      <c r="H691" s="3" t="s">
        <v>4246</v>
      </c>
      <c r="I691" s="4">
        <v>0.299</v>
      </c>
      <c r="J691" s="4">
        <v>0.342</v>
      </c>
      <c r="K691" s="4">
        <v>0.68</v>
      </c>
      <c r="L691" s="4">
        <v>0.031</v>
      </c>
      <c r="M691" s="4">
        <v>0.968</v>
      </c>
      <c r="N691" s="4">
        <v>0.011</v>
      </c>
      <c r="O691" s="4">
        <v>0.215</v>
      </c>
      <c r="P691" s="4">
        <v>0.399</v>
      </c>
      <c r="Q691" s="4">
        <v>145.32</v>
      </c>
      <c r="R691" s="4">
        <v>11.0</v>
      </c>
      <c r="S691" s="4">
        <v>1.0</v>
      </c>
      <c r="T691" s="3" t="s">
        <v>34</v>
      </c>
      <c r="U691" s="3" t="s">
        <v>35</v>
      </c>
      <c r="V691" s="7" t="s">
        <v>45</v>
      </c>
    </row>
    <row r="692">
      <c r="A692" s="3" t="s">
        <v>4251</v>
      </c>
      <c r="B692" s="3" t="s">
        <v>4252</v>
      </c>
      <c r="C692" s="4">
        <v>2018.0</v>
      </c>
      <c r="D692" s="4">
        <v>20.0</v>
      </c>
      <c r="E692" s="4">
        <v>358409.0</v>
      </c>
      <c r="F692" s="3" t="s">
        <v>26</v>
      </c>
      <c r="G692" s="3" t="s">
        <v>4254</v>
      </c>
      <c r="H692" s="3" t="s">
        <v>4256</v>
      </c>
      <c r="I692" s="4">
        <v>0.567</v>
      </c>
      <c r="J692" s="4">
        <v>0.555</v>
      </c>
      <c r="K692" s="4">
        <v>0.82</v>
      </c>
      <c r="L692" s="4">
        <v>0.027</v>
      </c>
      <c r="M692" s="4">
        <v>0.012</v>
      </c>
      <c r="N692" s="4">
        <v>0.0</v>
      </c>
      <c r="O692" s="4">
        <v>0.585</v>
      </c>
      <c r="P692" s="4">
        <v>0.232</v>
      </c>
      <c r="Q692" s="4">
        <v>131.94</v>
      </c>
      <c r="R692" s="4">
        <v>5.0</v>
      </c>
      <c r="S692" s="4">
        <v>0.0</v>
      </c>
      <c r="T692" s="3" t="s">
        <v>34</v>
      </c>
      <c r="U692" s="3" t="s">
        <v>35</v>
      </c>
      <c r="V692" s="7" t="s">
        <v>36</v>
      </c>
    </row>
    <row r="693">
      <c r="A693" s="3" t="s">
        <v>4260</v>
      </c>
      <c r="B693" s="3" t="s">
        <v>4262</v>
      </c>
      <c r="C693" s="4">
        <v>2022.0</v>
      </c>
      <c r="D693" s="4">
        <v>20.0</v>
      </c>
      <c r="E693" s="4">
        <v>389700.0</v>
      </c>
      <c r="F693" s="3" t="s">
        <v>26</v>
      </c>
      <c r="G693" s="3" t="s">
        <v>4265</v>
      </c>
      <c r="H693" s="3" t="s">
        <v>4262</v>
      </c>
      <c r="I693" s="4">
        <v>0.56</v>
      </c>
      <c r="J693" s="4">
        <v>0.536</v>
      </c>
      <c r="K693" s="4">
        <v>0.85</v>
      </c>
      <c r="L693" s="4">
        <v>0.026</v>
      </c>
      <c r="M693" s="4">
        <v>0.021</v>
      </c>
      <c r="N693" s="4">
        <v>0.0</v>
      </c>
      <c r="O693" s="4">
        <v>0.097</v>
      </c>
      <c r="P693" s="4">
        <v>0.197</v>
      </c>
      <c r="Q693" s="4">
        <v>100.04</v>
      </c>
      <c r="R693" s="4">
        <v>0.0</v>
      </c>
      <c r="S693" s="4">
        <v>1.0</v>
      </c>
      <c r="T693" s="3" t="s">
        <v>34</v>
      </c>
      <c r="U693" s="3" t="s">
        <v>35</v>
      </c>
      <c r="V693" s="7" t="s">
        <v>58</v>
      </c>
    </row>
    <row r="694">
      <c r="A694" s="3" t="s">
        <v>4269</v>
      </c>
      <c r="B694" s="3" t="s">
        <v>4271</v>
      </c>
      <c r="C694" s="4">
        <v>2023.0</v>
      </c>
      <c r="D694" s="4">
        <v>20.0</v>
      </c>
      <c r="E694" s="4">
        <v>177537.0</v>
      </c>
      <c r="F694" s="3" t="s">
        <v>4274</v>
      </c>
      <c r="G694" s="3" t="s">
        <v>4275</v>
      </c>
      <c r="H694" s="3" t="s">
        <v>4271</v>
      </c>
      <c r="I694" s="4">
        <v>0.343</v>
      </c>
      <c r="J694" s="4">
        <v>0.549</v>
      </c>
      <c r="K694" s="4">
        <v>0.86</v>
      </c>
      <c r="L694" s="4">
        <v>0.097</v>
      </c>
      <c r="M694" s="4">
        <v>0.738</v>
      </c>
      <c r="N694" s="4">
        <v>0.0</v>
      </c>
      <c r="O694" s="4">
        <v>0.089</v>
      </c>
      <c r="P694" s="4">
        <v>0.458</v>
      </c>
      <c r="Q694" s="4">
        <v>198.05</v>
      </c>
      <c r="R694" s="4">
        <v>9.0</v>
      </c>
      <c r="S694" s="4">
        <v>1.0</v>
      </c>
      <c r="T694" s="3" t="s">
        <v>104</v>
      </c>
      <c r="U694" s="3" t="s">
        <v>68</v>
      </c>
      <c r="V694" s="7" t="s">
        <v>54</v>
      </c>
    </row>
    <row r="695">
      <c r="A695" s="3" t="s">
        <v>4280</v>
      </c>
      <c r="B695" s="3" t="s">
        <v>4281</v>
      </c>
      <c r="C695" s="4">
        <v>2020.0</v>
      </c>
      <c r="D695" s="4">
        <v>20.0</v>
      </c>
      <c r="E695" s="4">
        <v>120624.0</v>
      </c>
      <c r="F695" s="3" t="s">
        <v>2565</v>
      </c>
      <c r="G695" s="3" t="s">
        <v>2566</v>
      </c>
      <c r="H695" s="3" t="s">
        <v>2567</v>
      </c>
      <c r="I695" s="4">
        <v>0.491</v>
      </c>
      <c r="J695" s="4">
        <v>0.094</v>
      </c>
      <c r="K695" s="4">
        <v>0.44</v>
      </c>
      <c r="L695" s="4">
        <v>0.04</v>
      </c>
      <c r="M695" s="4">
        <v>0.996</v>
      </c>
      <c r="N695" s="4">
        <v>0.895</v>
      </c>
      <c r="O695" s="4">
        <v>0.196</v>
      </c>
      <c r="P695" s="4">
        <v>0.418</v>
      </c>
      <c r="Q695" s="4">
        <v>113.77</v>
      </c>
      <c r="R695" s="4">
        <v>3.0</v>
      </c>
      <c r="S695" s="4">
        <v>1.0</v>
      </c>
      <c r="T695" s="3" t="s">
        <v>103</v>
      </c>
      <c r="U695" s="3" t="s">
        <v>35</v>
      </c>
      <c r="V695" s="7" t="s">
        <v>54</v>
      </c>
    </row>
    <row r="696">
      <c r="A696" s="3" t="s">
        <v>4286</v>
      </c>
      <c r="B696" s="3" t="s">
        <v>4287</v>
      </c>
      <c r="C696" s="4">
        <v>2021.0</v>
      </c>
      <c r="D696" s="4">
        <v>20.0</v>
      </c>
      <c r="E696" s="4">
        <v>223097.0</v>
      </c>
      <c r="F696" s="3" t="s">
        <v>4289</v>
      </c>
      <c r="G696" s="3" t="s">
        <v>4291</v>
      </c>
      <c r="H696" s="3" t="s">
        <v>4292</v>
      </c>
      <c r="I696" s="4">
        <v>0.432</v>
      </c>
      <c r="J696" s="4">
        <v>0.951</v>
      </c>
      <c r="K696" s="4">
        <v>0.83</v>
      </c>
      <c r="L696" s="4">
        <v>0.049</v>
      </c>
      <c r="M696" s="4">
        <v>0.006</v>
      </c>
      <c r="N696" s="4">
        <v>0.0</v>
      </c>
      <c r="O696" s="4">
        <v>0.083</v>
      </c>
      <c r="P696" s="4">
        <v>0.482</v>
      </c>
      <c r="Q696" s="4">
        <v>127.18</v>
      </c>
      <c r="R696" s="4">
        <v>9.0</v>
      </c>
      <c r="S696" s="4">
        <v>1.0</v>
      </c>
      <c r="T696" s="3" t="s">
        <v>103</v>
      </c>
      <c r="U696" s="3" t="s">
        <v>35</v>
      </c>
      <c r="V696" s="7" t="s">
        <v>54</v>
      </c>
    </row>
    <row r="697">
      <c r="A697" s="3" t="s">
        <v>4298</v>
      </c>
      <c r="B697" s="3" t="s">
        <v>4300</v>
      </c>
      <c r="C697" s="4">
        <v>2024.0</v>
      </c>
      <c r="D697" s="4">
        <v>20.0</v>
      </c>
      <c r="E697" s="4">
        <v>107910.0</v>
      </c>
      <c r="F697" s="3" t="s">
        <v>2229</v>
      </c>
      <c r="G697" s="3" t="s">
        <v>2230</v>
      </c>
      <c r="H697" s="3" t="s">
        <v>4303</v>
      </c>
      <c r="I697" s="4">
        <v>0.512</v>
      </c>
      <c r="J697" s="4">
        <v>0.043</v>
      </c>
      <c r="K697" s="4">
        <v>0.56</v>
      </c>
      <c r="L697" s="4">
        <v>0.035</v>
      </c>
      <c r="M697" s="4">
        <v>0.994</v>
      </c>
      <c r="N697" s="4">
        <v>0.937</v>
      </c>
      <c r="O697" s="4">
        <v>0.104</v>
      </c>
      <c r="P697" s="4">
        <v>0.394</v>
      </c>
      <c r="Q697" s="4">
        <v>67.79</v>
      </c>
      <c r="R697" s="4">
        <v>10.0</v>
      </c>
      <c r="S697" s="4">
        <v>0.0</v>
      </c>
      <c r="T697" s="3" t="s">
        <v>103</v>
      </c>
      <c r="U697" s="3" t="s">
        <v>68</v>
      </c>
      <c r="V697" s="7" t="s">
        <v>45</v>
      </c>
    </row>
    <row r="698">
      <c r="A698" s="3" t="s">
        <v>4306</v>
      </c>
      <c r="B698" s="3" t="s">
        <v>4307</v>
      </c>
      <c r="C698" s="4">
        <v>2020.0</v>
      </c>
      <c r="D698" s="4">
        <v>20.0</v>
      </c>
      <c r="E698" s="4">
        <v>248550.0</v>
      </c>
      <c r="F698" s="3" t="s">
        <v>209</v>
      </c>
      <c r="G698" s="3" t="s">
        <v>4309</v>
      </c>
      <c r="H698" s="3" t="s">
        <v>4074</v>
      </c>
      <c r="I698" s="4">
        <v>0.419</v>
      </c>
      <c r="J698" s="4">
        <v>0.266</v>
      </c>
      <c r="K698" s="4">
        <v>0.7</v>
      </c>
      <c r="L698" s="4">
        <v>0.03</v>
      </c>
      <c r="M698" s="4">
        <v>0.757</v>
      </c>
      <c r="N698" s="4">
        <v>0.0</v>
      </c>
      <c r="O698" s="4">
        <v>0.121</v>
      </c>
      <c r="P698" s="4">
        <v>0.302</v>
      </c>
      <c r="Q698" s="4">
        <v>89.75</v>
      </c>
      <c r="R698" s="4">
        <v>4.0</v>
      </c>
      <c r="S698" s="4">
        <v>0.0</v>
      </c>
      <c r="T698" s="3" t="s">
        <v>104</v>
      </c>
      <c r="U698" s="3" t="s">
        <v>35</v>
      </c>
      <c r="V698" s="7" t="s">
        <v>45</v>
      </c>
    </row>
    <row r="699">
      <c r="A699" s="3" t="s">
        <v>4315</v>
      </c>
      <c r="B699" s="3" t="s">
        <v>4316</v>
      </c>
      <c r="C699" s="4">
        <v>2021.0</v>
      </c>
      <c r="D699" s="4">
        <v>20.0</v>
      </c>
      <c r="E699" s="4">
        <v>282305.0</v>
      </c>
      <c r="F699" s="3" t="s">
        <v>26</v>
      </c>
      <c r="G699" s="3" t="s">
        <v>4319</v>
      </c>
      <c r="H699" s="3" t="s">
        <v>4316</v>
      </c>
      <c r="I699" s="4">
        <v>0.647</v>
      </c>
      <c r="J699" s="4">
        <v>0.513</v>
      </c>
      <c r="K699" s="4">
        <v>0.8</v>
      </c>
      <c r="L699" s="4">
        <v>0.039</v>
      </c>
      <c r="M699" s="4">
        <v>0.65</v>
      </c>
      <c r="N699" s="4">
        <v>0.0</v>
      </c>
      <c r="O699" s="4">
        <v>0.103</v>
      </c>
      <c r="P699" s="4">
        <v>0.385</v>
      </c>
      <c r="Q699" s="4">
        <v>100.03</v>
      </c>
      <c r="R699" s="4">
        <v>8.0</v>
      </c>
      <c r="S699" s="4">
        <v>0.0</v>
      </c>
      <c r="T699" s="3" t="s">
        <v>34</v>
      </c>
      <c r="U699" s="3" t="s">
        <v>35</v>
      </c>
      <c r="V699" s="7" t="s">
        <v>45</v>
      </c>
    </row>
    <row r="700">
      <c r="A700" s="3" t="s">
        <v>4322</v>
      </c>
      <c r="B700" s="3" t="s">
        <v>4324</v>
      </c>
      <c r="C700" s="4">
        <v>2014.0</v>
      </c>
      <c r="D700" s="4">
        <v>20.0</v>
      </c>
      <c r="E700" s="4">
        <v>213577.0</v>
      </c>
      <c r="F700" s="3" t="s">
        <v>347</v>
      </c>
      <c r="G700" s="3" t="s">
        <v>4328</v>
      </c>
      <c r="H700" s="3" t="s">
        <v>4330</v>
      </c>
      <c r="I700" s="4">
        <v>0.491</v>
      </c>
      <c r="J700" s="4">
        <v>0.264</v>
      </c>
      <c r="K700" s="4">
        <v>0.77</v>
      </c>
      <c r="L700" s="4">
        <v>0.03</v>
      </c>
      <c r="M700" s="4">
        <v>0.839</v>
      </c>
      <c r="N700" s="4">
        <v>0.0</v>
      </c>
      <c r="O700" s="4">
        <v>0.121</v>
      </c>
      <c r="P700" s="4">
        <v>0.301</v>
      </c>
      <c r="Q700" s="4">
        <v>139.79</v>
      </c>
      <c r="R700" s="4">
        <v>10.0</v>
      </c>
      <c r="S700" s="4">
        <v>1.0</v>
      </c>
      <c r="T700" s="3" t="s">
        <v>34</v>
      </c>
      <c r="U700" s="3" t="s">
        <v>35</v>
      </c>
      <c r="V700" s="7" t="s">
        <v>45</v>
      </c>
    </row>
    <row r="701">
      <c r="A701" s="3" t="s">
        <v>4333</v>
      </c>
      <c r="B701" s="3" t="s">
        <v>4334</v>
      </c>
      <c r="C701" s="4">
        <v>2014.0</v>
      </c>
      <c r="D701" s="4">
        <v>20.0</v>
      </c>
      <c r="E701" s="4">
        <v>190026.0</v>
      </c>
      <c r="F701" s="3" t="s">
        <v>4336</v>
      </c>
      <c r="G701" s="3" t="s">
        <v>4337</v>
      </c>
      <c r="H701" s="3" t="s">
        <v>4338</v>
      </c>
      <c r="I701" s="4">
        <v>0.689</v>
      </c>
      <c r="J701" s="4">
        <v>0.138</v>
      </c>
      <c r="K701" s="4">
        <v>0.67</v>
      </c>
      <c r="L701" s="4">
        <v>0.036</v>
      </c>
      <c r="M701" s="4">
        <v>0.52</v>
      </c>
      <c r="N701" s="4">
        <v>0.0</v>
      </c>
      <c r="O701" s="4">
        <v>0.113</v>
      </c>
      <c r="P701" s="4">
        <v>0.113</v>
      </c>
      <c r="Q701" s="4">
        <v>94.04</v>
      </c>
      <c r="R701" s="4">
        <v>9.0</v>
      </c>
      <c r="S701" s="4">
        <v>0.0</v>
      </c>
      <c r="T701" s="3" t="s">
        <v>103</v>
      </c>
      <c r="U701" s="3" t="s">
        <v>35</v>
      </c>
      <c r="V701" s="7" t="s">
        <v>58</v>
      </c>
    </row>
    <row r="702">
      <c r="A702" s="3" t="s">
        <v>4342</v>
      </c>
      <c r="B702" s="3" t="s">
        <v>4343</v>
      </c>
      <c r="C702" s="4">
        <v>2000.0</v>
      </c>
      <c r="D702" s="4">
        <v>20.0</v>
      </c>
      <c r="E702" s="4">
        <v>213773.0</v>
      </c>
      <c r="F702" s="3" t="s">
        <v>4344</v>
      </c>
      <c r="G702" s="3" t="s">
        <v>4345</v>
      </c>
      <c r="H702" s="3" t="s">
        <v>4347</v>
      </c>
      <c r="I702" s="4">
        <v>0.567</v>
      </c>
      <c r="J702" s="4">
        <v>0.525</v>
      </c>
      <c r="K702" s="4">
        <v>0.8</v>
      </c>
      <c r="L702" s="4">
        <v>0.035</v>
      </c>
      <c r="M702" s="4">
        <v>0.49</v>
      </c>
      <c r="N702" s="4">
        <v>0.0</v>
      </c>
      <c r="O702" s="4">
        <v>0.172</v>
      </c>
      <c r="P702" s="4">
        <v>0.242</v>
      </c>
      <c r="Q702" s="4">
        <v>75.04</v>
      </c>
      <c r="R702" s="4">
        <v>7.0</v>
      </c>
      <c r="S702" s="4">
        <v>1.0</v>
      </c>
      <c r="T702" s="3" t="s">
        <v>103</v>
      </c>
      <c r="U702" s="3" t="s">
        <v>35</v>
      </c>
      <c r="V702" s="7" t="s">
        <v>36</v>
      </c>
    </row>
    <row r="703">
      <c r="A703" s="3" t="s">
        <v>4351</v>
      </c>
      <c r="B703" s="3" t="s">
        <v>4352</v>
      </c>
      <c r="C703" s="4">
        <v>1978.0</v>
      </c>
      <c r="D703" s="4">
        <v>20.0</v>
      </c>
      <c r="E703" s="4">
        <v>424333.0</v>
      </c>
      <c r="F703" s="3" t="s">
        <v>4355</v>
      </c>
      <c r="G703" s="3" t="s">
        <v>4356</v>
      </c>
      <c r="H703" s="3" t="s">
        <v>4358</v>
      </c>
      <c r="I703" s="4">
        <v>0.417</v>
      </c>
      <c r="J703" s="4">
        <v>0.192</v>
      </c>
      <c r="K703" s="4">
        <v>0.49</v>
      </c>
      <c r="L703" s="4">
        <v>0.04</v>
      </c>
      <c r="M703" s="4">
        <v>0.922</v>
      </c>
      <c r="N703" s="4">
        <v>0.738</v>
      </c>
      <c r="O703" s="4">
        <v>0.954</v>
      </c>
      <c r="P703" s="4">
        <v>0.089</v>
      </c>
      <c r="Q703" s="4">
        <v>85.68</v>
      </c>
      <c r="R703" s="4">
        <v>2.0</v>
      </c>
      <c r="S703" s="4">
        <v>0.0</v>
      </c>
      <c r="T703" s="3" t="s">
        <v>103</v>
      </c>
      <c r="U703" s="3" t="s">
        <v>35</v>
      </c>
      <c r="V703" s="7" t="s">
        <v>75</v>
      </c>
    </row>
    <row r="704">
      <c r="A704" s="3" t="s">
        <v>4364</v>
      </c>
      <c r="B704" s="3" t="s">
        <v>4365</v>
      </c>
      <c r="C704" s="4">
        <v>2000.0</v>
      </c>
      <c r="D704" s="4">
        <v>20.0</v>
      </c>
      <c r="E704" s="4">
        <v>116725.0</v>
      </c>
      <c r="F704" s="3" t="s">
        <v>4369</v>
      </c>
      <c r="G704" s="3" t="s">
        <v>4370</v>
      </c>
      <c r="H704" s="3" t="s">
        <v>4371</v>
      </c>
      <c r="I704" s="4">
        <v>0.265</v>
      </c>
      <c r="J704" s="4">
        <v>0.166</v>
      </c>
      <c r="K704" s="4">
        <v>0.66</v>
      </c>
      <c r="L704" s="4">
        <v>0.032</v>
      </c>
      <c r="M704" s="4">
        <v>0.863</v>
      </c>
      <c r="N704" s="4">
        <v>0.0</v>
      </c>
      <c r="O704" s="4">
        <v>0.197</v>
      </c>
      <c r="P704" s="4">
        <v>0.22</v>
      </c>
      <c r="Q704" s="4">
        <v>138.97</v>
      </c>
      <c r="R704" s="4">
        <v>4.0</v>
      </c>
      <c r="S704" s="4">
        <v>0.0</v>
      </c>
      <c r="T704" s="3" t="s">
        <v>34</v>
      </c>
      <c r="U704" s="3" t="s">
        <v>68</v>
      </c>
      <c r="V704" s="7" t="s">
        <v>36</v>
      </c>
    </row>
    <row r="705">
      <c r="A705" s="3" t="s">
        <v>4374</v>
      </c>
      <c r="B705" s="3" t="s">
        <v>4375</v>
      </c>
      <c r="C705" s="4">
        <v>2018.0</v>
      </c>
      <c r="D705" s="4">
        <v>21.0</v>
      </c>
      <c r="E705" s="4">
        <v>257458.0</v>
      </c>
      <c r="F705" s="3" t="s">
        <v>26</v>
      </c>
      <c r="G705" s="3" t="s">
        <v>4376</v>
      </c>
      <c r="H705" s="3" t="s">
        <v>4375</v>
      </c>
      <c r="I705" s="4">
        <v>0.501</v>
      </c>
      <c r="J705" s="4">
        <v>0.417</v>
      </c>
      <c r="K705" s="4">
        <v>0.79</v>
      </c>
      <c r="L705" s="4">
        <v>0.032</v>
      </c>
      <c r="M705" s="4">
        <v>0.762</v>
      </c>
      <c r="N705" s="4">
        <v>0.0</v>
      </c>
      <c r="O705" s="4">
        <v>0.105</v>
      </c>
      <c r="P705" s="4">
        <v>0.305</v>
      </c>
      <c r="Q705" s="4">
        <v>92.11</v>
      </c>
      <c r="R705" s="4">
        <v>2.0</v>
      </c>
      <c r="S705" s="4">
        <v>1.0</v>
      </c>
      <c r="T705" s="3" t="s">
        <v>34</v>
      </c>
      <c r="U705" s="3" t="s">
        <v>35</v>
      </c>
      <c r="V705" s="7" t="s">
        <v>45</v>
      </c>
    </row>
    <row r="706">
      <c r="A706" s="3" t="s">
        <v>4379</v>
      </c>
      <c r="B706" s="3" t="s">
        <v>4380</v>
      </c>
      <c r="C706" s="4">
        <v>2018.0</v>
      </c>
      <c r="D706" s="4">
        <v>21.0</v>
      </c>
      <c r="E706" s="4">
        <v>284120.0</v>
      </c>
      <c r="F706" s="3" t="s">
        <v>4381</v>
      </c>
      <c r="G706" s="3" t="s">
        <v>4382</v>
      </c>
      <c r="H706" s="3" t="s">
        <v>4383</v>
      </c>
      <c r="I706" s="4">
        <v>0.419</v>
      </c>
      <c r="J706" s="4">
        <v>0.382</v>
      </c>
      <c r="K706" s="4">
        <v>0.69</v>
      </c>
      <c r="L706" s="4">
        <v>0.042</v>
      </c>
      <c r="M706" s="4">
        <v>0.629</v>
      </c>
      <c r="N706" s="4">
        <v>0.162</v>
      </c>
      <c r="O706" s="4">
        <v>0.257</v>
      </c>
      <c r="P706" s="4">
        <v>0.225</v>
      </c>
      <c r="Q706" s="4">
        <v>158.09</v>
      </c>
      <c r="R706" s="4">
        <v>4.0</v>
      </c>
      <c r="S706" s="4">
        <v>1.0</v>
      </c>
      <c r="T706" s="3" t="s">
        <v>34</v>
      </c>
      <c r="U706" s="3" t="s">
        <v>35</v>
      </c>
      <c r="V706" s="7" t="s">
        <v>36</v>
      </c>
    </row>
    <row r="707">
      <c r="A707" s="3" t="s">
        <v>4386</v>
      </c>
      <c r="B707" s="3" t="s">
        <v>4387</v>
      </c>
      <c r="C707" s="4">
        <v>2013.0</v>
      </c>
      <c r="D707" s="4">
        <v>21.0</v>
      </c>
      <c r="E707" s="4">
        <v>330635.0</v>
      </c>
      <c r="F707" s="3" t="s">
        <v>26</v>
      </c>
      <c r="G707" s="3" t="s">
        <v>4391</v>
      </c>
      <c r="H707" s="3" t="s">
        <v>3772</v>
      </c>
      <c r="I707" s="4">
        <v>0.532</v>
      </c>
      <c r="J707" s="4">
        <v>0.348</v>
      </c>
      <c r="K707" s="4">
        <v>0.78</v>
      </c>
      <c r="L707" s="4">
        <v>0.028</v>
      </c>
      <c r="M707" s="4">
        <v>0.894</v>
      </c>
      <c r="N707" s="4">
        <v>0.0</v>
      </c>
      <c r="O707" s="4">
        <v>0.1</v>
      </c>
      <c r="P707" s="4">
        <v>0.135</v>
      </c>
      <c r="Q707" s="4">
        <v>134.9</v>
      </c>
      <c r="R707" s="4">
        <v>9.0</v>
      </c>
      <c r="S707" s="4">
        <v>1.0</v>
      </c>
      <c r="T707" s="3" t="s">
        <v>34</v>
      </c>
      <c r="U707" s="3" t="s">
        <v>35</v>
      </c>
      <c r="V707" s="7" t="s">
        <v>58</v>
      </c>
    </row>
    <row r="708">
      <c r="A708" s="3" t="s">
        <v>4393</v>
      </c>
      <c r="B708" s="3" t="s">
        <v>4395</v>
      </c>
      <c r="C708" s="4">
        <v>2022.0</v>
      </c>
      <c r="D708" s="4">
        <v>21.0</v>
      </c>
      <c r="E708" s="4">
        <v>362666.0</v>
      </c>
      <c r="F708" s="3" t="s">
        <v>26</v>
      </c>
      <c r="G708" s="3" t="s">
        <v>4397</v>
      </c>
      <c r="H708" s="3" t="s">
        <v>4395</v>
      </c>
      <c r="I708" s="4">
        <v>0.591</v>
      </c>
      <c r="J708" s="4">
        <v>0.564</v>
      </c>
      <c r="K708" s="4">
        <v>0.85</v>
      </c>
      <c r="L708" s="4">
        <v>0.028</v>
      </c>
      <c r="M708" s="4">
        <v>0.254</v>
      </c>
      <c r="N708" s="4">
        <v>0.0</v>
      </c>
      <c r="O708" s="4">
        <v>0.082</v>
      </c>
      <c r="P708" s="4">
        <v>0.261</v>
      </c>
      <c r="Q708" s="4">
        <v>90.08</v>
      </c>
      <c r="R708" s="4">
        <v>9.0</v>
      </c>
      <c r="S708" s="4">
        <v>0.0</v>
      </c>
      <c r="T708" s="3" t="s">
        <v>34</v>
      </c>
      <c r="U708" s="3" t="s">
        <v>35</v>
      </c>
      <c r="V708" s="7" t="s">
        <v>36</v>
      </c>
    </row>
    <row r="709">
      <c r="A709" s="3" t="s">
        <v>4400</v>
      </c>
      <c r="B709" s="3" t="s">
        <v>4401</v>
      </c>
      <c r="C709" s="4">
        <v>2024.0</v>
      </c>
      <c r="D709" s="4">
        <v>21.0</v>
      </c>
      <c r="E709" s="4">
        <v>301907.0</v>
      </c>
      <c r="F709" s="3" t="s">
        <v>26</v>
      </c>
      <c r="G709" s="3" t="s">
        <v>4402</v>
      </c>
      <c r="H709" s="3" t="s">
        <v>4403</v>
      </c>
      <c r="I709" s="4">
        <v>0.474</v>
      </c>
      <c r="J709" s="4">
        <v>0.477</v>
      </c>
      <c r="K709" s="4">
        <v>0.8</v>
      </c>
      <c r="L709" s="4">
        <v>0.034</v>
      </c>
      <c r="M709" s="4">
        <v>0.783</v>
      </c>
      <c r="N709" s="4">
        <v>0.0</v>
      </c>
      <c r="O709" s="4">
        <v>0.088</v>
      </c>
      <c r="P709" s="4">
        <v>0.148</v>
      </c>
      <c r="Q709" s="4">
        <v>148.84</v>
      </c>
      <c r="R709" s="4">
        <v>4.0</v>
      </c>
      <c r="S709" s="4">
        <v>1.0</v>
      </c>
      <c r="T709" s="3" t="s">
        <v>104</v>
      </c>
      <c r="U709" s="3" t="s">
        <v>35</v>
      </c>
      <c r="V709" s="7" t="s">
        <v>58</v>
      </c>
    </row>
    <row r="710">
      <c r="A710" s="3" t="s">
        <v>4406</v>
      </c>
      <c r="B710" s="3" t="s">
        <v>4407</v>
      </c>
      <c r="C710" s="4">
        <v>2000.0</v>
      </c>
      <c r="D710" s="4">
        <v>21.0</v>
      </c>
      <c r="E710" s="4">
        <v>221729.0</v>
      </c>
      <c r="F710" s="3" t="s">
        <v>26</v>
      </c>
      <c r="G710" s="3" t="s">
        <v>4370</v>
      </c>
      <c r="H710" s="3" t="s">
        <v>4371</v>
      </c>
      <c r="I710" s="4">
        <v>0.386</v>
      </c>
      <c r="J710" s="4">
        <v>0.207</v>
      </c>
      <c r="K710" s="4">
        <v>0.7</v>
      </c>
      <c r="L710" s="4">
        <v>0.029</v>
      </c>
      <c r="M710" s="4">
        <v>0.808</v>
      </c>
      <c r="N710" s="4">
        <v>0.0</v>
      </c>
      <c r="O710" s="4">
        <v>0.125</v>
      </c>
      <c r="P710" s="4">
        <v>0.335</v>
      </c>
      <c r="Q710" s="4">
        <v>87.72</v>
      </c>
      <c r="R710" s="4">
        <v>10.0</v>
      </c>
      <c r="S710" s="4">
        <v>1.0</v>
      </c>
      <c r="T710" s="3" t="s">
        <v>34</v>
      </c>
      <c r="U710" s="3" t="s">
        <v>68</v>
      </c>
      <c r="V710" s="7" t="s">
        <v>45</v>
      </c>
    </row>
    <row r="711">
      <c r="A711" s="3" t="s">
        <v>4412</v>
      </c>
      <c r="B711" s="3" t="s">
        <v>4413</v>
      </c>
      <c r="C711" s="4">
        <v>2019.0</v>
      </c>
      <c r="D711" s="4">
        <v>21.0</v>
      </c>
      <c r="E711" s="4">
        <v>232000.0</v>
      </c>
      <c r="F711" s="3" t="s">
        <v>3044</v>
      </c>
      <c r="G711" s="3" t="s">
        <v>4414</v>
      </c>
      <c r="H711" s="3" t="s">
        <v>4416</v>
      </c>
      <c r="I711" s="4">
        <v>0.715</v>
      </c>
      <c r="J711" s="4">
        <v>0.512</v>
      </c>
      <c r="K711" s="4">
        <v>0.79</v>
      </c>
      <c r="L711" s="4">
        <v>0.065</v>
      </c>
      <c r="M711" s="4">
        <v>0.111</v>
      </c>
      <c r="N711" s="4">
        <v>0.0</v>
      </c>
      <c r="O711" s="4">
        <v>0.101</v>
      </c>
      <c r="P711" s="4">
        <v>0.292</v>
      </c>
      <c r="Q711" s="4">
        <v>119.96</v>
      </c>
      <c r="R711" s="4">
        <v>11.0</v>
      </c>
      <c r="S711" s="4">
        <v>0.0</v>
      </c>
      <c r="T711" s="3" t="s">
        <v>103</v>
      </c>
      <c r="U711" s="3" t="s">
        <v>68</v>
      </c>
      <c r="V711" s="7" t="s">
        <v>36</v>
      </c>
    </row>
    <row r="712">
      <c r="A712" s="3" t="s">
        <v>4421</v>
      </c>
      <c r="B712" s="4" t="s">
        <v>4422</v>
      </c>
      <c r="C712" s="4">
        <v>2020.0</v>
      </c>
      <c r="D712" s="4">
        <v>21.0</v>
      </c>
      <c r="E712" s="4">
        <v>214814.0</v>
      </c>
      <c r="F712" s="3" t="s">
        <v>124</v>
      </c>
      <c r="G712" s="3" t="s">
        <v>3644</v>
      </c>
      <c r="H712" s="3" t="s">
        <v>2559</v>
      </c>
      <c r="I712" s="4">
        <v>0.45</v>
      </c>
      <c r="J712" s="4">
        <v>0.5</v>
      </c>
      <c r="K712" s="4">
        <v>0.81</v>
      </c>
      <c r="L712" s="4">
        <v>0.215</v>
      </c>
      <c r="M712" s="4">
        <v>0.112</v>
      </c>
      <c r="N712" s="4">
        <v>0.0</v>
      </c>
      <c r="O712" s="4">
        <v>0.117</v>
      </c>
      <c r="P712" s="4">
        <v>0.322</v>
      </c>
      <c r="Q712" s="4">
        <v>80.85</v>
      </c>
      <c r="R712" s="4">
        <v>5.0</v>
      </c>
      <c r="S712" s="4">
        <v>0.0</v>
      </c>
      <c r="T712" s="3" t="s">
        <v>103</v>
      </c>
      <c r="U712" s="3" t="s">
        <v>35</v>
      </c>
      <c r="V712" s="7" t="s">
        <v>45</v>
      </c>
    </row>
    <row r="713">
      <c r="A713" s="3" t="s">
        <v>4429</v>
      </c>
      <c r="B713" s="3" t="s">
        <v>4430</v>
      </c>
      <c r="C713" s="4">
        <v>2020.0</v>
      </c>
      <c r="D713" s="4">
        <v>21.0</v>
      </c>
      <c r="E713" s="4">
        <v>171679.0</v>
      </c>
      <c r="F713" s="3" t="s">
        <v>2229</v>
      </c>
      <c r="G713" s="3" t="s">
        <v>2230</v>
      </c>
      <c r="H713" s="3" t="s">
        <v>3347</v>
      </c>
      <c r="I713" s="4">
        <v>0.683</v>
      </c>
      <c r="J713" s="4">
        <v>0.029</v>
      </c>
      <c r="K713" s="4">
        <v>0.45</v>
      </c>
      <c r="L713" s="4">
        <v>0.047</v>
      </c>
      <c r="M713" s="4">
        <v>0.994</v>
      </c>
      <c r="N713" s="4">
        <v>0.931</v>
      </c>
      <c r="O713" s="4">
        <v>0.117</v>
      </c>
      <c r="P713" s="4">
        <v>0.36</v>
      </c>
      <c r="Q713" s="4">
        <v>134.17</v>
      </c>
      <c r="R713" s="4">
        <v>10.0</v>
      </c>
      <c r="S713" s="4">
        <v>0.0</v>
      </c>
      <c r="T713" s="3" t="s">
        <v>103</v>
      </c>
      <c r="U713" s="3" t="s">
        <v>35</v>
      </c>
      <c r="V713" s="7" t="s">
        <v>45</v>
      </c>
    </row>
    <row r="714">
      <c r="A714" s="3" t="s">
        <v>4436</v>
      </c>
      <c r="B714" s="3" t="s">
        <v>4437</v>
      </c>
      <c r="C714" s="4">
        <v>2022.0</v>
      </c>
      <c r="D714" s="4">
        <v>21.0</v>
      </c>
      <c r="E714" s="4">
        <v>208706.0</v>
      </c>
      <c r="F714" s="3" t="s">
        <v>1267</v>
      </c>
      <c r="G714" s="3" t="s">
        <v>4438</v>
      </c>
      <c r="H714" s="3" t="s">
        <v>4439</v>
      </c>
      <c r="I714" s="4">
        <v>0.506</v>
      </c>
      <c r="J714" s="4">
        <v>0.817</v>
      </c>
      <c r="K714" s="4">
        <v>0.87</v>
      </c>
      <c r="L714" s="4">
        <v>0.034</v>
      </c>
      <c r="M714" s="4">
        <v>0.003</v>
      </c>
      <c r="N714" s="4">
        <v>0.0</v>
      </c>
      <c r="O714" s="4">
        <v>0.049</v>
      </c>
      <c r="P714" s="4">
        <v>0.49</v>
      </c>
      <c r="Q714" s="4">
        <v>109.96</v>
      </c>
      <c r="R714" s="4">
        <v>11.0</v>
      </c>
      <c r="S714" s="4">
        <v>0.0</v>
      </c>
      <c r="T714" s="3" t="s">
        <v>103</v>
      </c>
      <c r="U714" s="3" t="s">
        <v>35</v>
      </c>
      <c r="V714" s="7" t="s">
        <v>54</v>
      </c>
    </row>
    <row r="715">
      <c r="A715" s="3" t="s">
        <v>4445</v>
      </c>
      <c r="B715" s="3" t="s">
        <v>4446</v>
      </c>
      <c r="C715" s="4">
        <v>2016.0</v>
      </c>
      <c r="D715" s="4">
        <v>21.0</v>
      </c>
      <c r="E715" s="4">
        <v>311133.0</v>
      </c>
      <c r="F715" s="3" t="s">
        <v>2343</v>
      </c>
      <c r="G715" s="3" t="s">
        <v>4447</v>
      </c>
      <c r="H715" s="3" t="s">
        <v>4448</v>
      </c>
      <c r="I715" s="4">
        <v>0.475</v>
      </c>
      <c r="J715" s="4">
        <v>0.143</v>
      </c>
      <c r="K715" s="4">
        <v>0.59</v>
      </c>
      <c r="L715" s="4">
        <v>0.034</v>
      </c>
      <c r="M715" s="4">
        <v>0.983</v>
      </c>
      <c r="N715" s="4">
        <v>0.917</v>
      </c>
      <c r="O715" s="4">
        <v>0.097</v>
      </c>
      <c r="P715" s="4">
        <v>0.157</v>
      </c>
      <c r="Q715" s="4">
        <v>109.97</v>
      </c>
      <c r="R715" s="4">
        <v>7.0</v>
      </c>
      <c r="S715" s="4">
        <v>1.0</v>
      </c>
      <c r="T715" s="3" t="s">
        <v>103</v>
      </c>
      <c r="U715" s="3" t="s">
        <v>35</v>
      </c>
      <c r="V715" s="7" t="s">
        <v>58</v>
      </c>
    </row>
    <row r="716">
      <c r="A716" s="3" t="s">
        <v>4451</v>
      </c>
      <c r="B716" s="3" t="s">
        <v>4452</v>
      </c>
      <c r="C716" s="4">
        <v>2022.0</v>
      </c>
      <c r="D716" s="4">
        <v>21.0</v>
      </c>
      <c r="E716" s="4">
        <v>98798.0</v>
      </c>
      <c r="F716" s="3" t="s">
        <v>199</v>
      </c>
      <c r="G716" s="3" t="s">
        <v>4455</v>
      </c>
      <c r="H716" s="3" t="s">
        <v>4456</v>
      </c>
      <c r="I716" s="4">
        <v>0.606</v>
      </c>
      <c r="J716" s="4">
        <v>0.03</v>
      </c>
      <c r="K716" s="4">
        <v>0.5</v>
      </c>
      <c r="L716" s="4">
        <v>0.033</v>
      </c>
      <c r="M716" s="4">
        <v>0.981</v>
      </c>
      <c r="N716" s="4">
        <v>0.956</v>
      </c>
      <c r="O716" s="4">
        <v>0.145</v>
      </c>
      <c r="P716" s="4">
        <v>0.107</v>
      </c>
      <c r="Q716" s="4">
        <v>104.02</v>
      </c>
      <c r="R716" s="4">
        <v>0.0</v>
      </c>
      <c r="S716" s="4">
        <v>1.0</v>
      </c>
      <c r="T716" s="3" t="s">
        <v>103</v>
      </c>
      <c r="U716" s="3" t="s">
        <v>68</v>
      </c>
      <c r="V716" s="7" t="s">
        <v>58</v>
      </c>
    </row>
    <row r="717">
      <c r="A717" s="3" t="s">
        <v>4458</v>
      </c>
      <c r="B717" s="3" t="s">
        <v>4459</v>
      </c>
      <c r="C717" s="4">
        <v>2023.0</v>
      </c>
      <c r="D717" s="4">
        <v>21.0</v>
      </c>
      <c r="E717" s="4">
        <v>296453.0</v>
      </c>
      <c r="F717" s="3" t="s">
        <v>327</v>
      </c>
      <c r="G717" s="3" t="s">
        <v>123</v>
      </c>
      <c r="H717" s="3" t="s">
        <v>2978</v>
      </c>
      <c r="I717" s="4">
        <v>0.365</v>
      </c>
      <c r="J717" s="4">
        <v>0.587</v>
      </c>
      <c r="K717" s="4">
        <v>0.84</v>
      </c>
      <c r="L717" s="4">
        <v>0.033</v>
      </c>
      <c r="M717" s="4">
        <v>0.687</v>
      </c>
      <c r="N717" s="4">
        <v>0.0</v>
      </c>
      <c r="O717" s="4">
        <v>0.153</v>
      </c>
      <c r="P717" s="4">
        <v>0.398</v>
      </c>
      <c r="Q717" s="4">
        <v>109.9</v>
      </c>
      <c r="R717" s="4">
        <v>5.0</v>
      </c>
      <c r="S717" s="4">
        <v>0.0</v>
      </c>
      <c r="T717" s="3" t="s">
        <v>104</v>
      </c>
      <c r="U717" s="3" t="s">
        <v>35</v>
      </c>
      <c r="V717" s="7" t="s">
        <v>45</v>
      </c>
    </row>
    <row r="718">
      <c r="A718" s="3" t="s">
        <v>4464</v>
      </c>
      <c r="B718" s="3" t="s">
        <v>4466</v>
      </c>
      <c r="C718" s="4">
        <v>2019.0</v>
      </c>
      <c r="D718" s="4">
        <v>21.0</v>
      </c>
      <c r="E718" s="4">
        <v>233000.0</v>
      </c>
      <c r="F718" s="3" t="s">
        <v>209</v>
      </c>
      <c r="G718" s="3" t="s">
        <v>4469</v>
      </c>
      <c r="H718" s="3" t="s">
        <v>4470</v>
      </c>
      <c r="I718" s="4">
        <v>0.709</v>
      </c>
      <c r="J718" s="4">
        <v>0.412</v>
      </c>
      <c r="K718" s="4">
        <v>0.76</v>
      </c>
      <c r="L718" s="4">
        <v>0.042</v>
      </c>
      <c r="M718" s="4">
        <v>0.217</v>
      </c>
      <c r="N718" s="4">
        <v>0.0</v>
      </c>
      <c r="O718" s="4">
        <v>0.1</v>
      </c>
      <c r="P718" s="4">
        <v>0.371</v>
      </c>
      <c r="Q718" s="4">
        <v>114.96</v>
      </c>
      <c r="R718" s="4">
        <v>0.0</v>
      </c>
      <c r="S718" s="4">
        <v>1.0</v>
      </c>
      <c r="T718" s="3" t="s">
        <v>104</v>
      </c>
      <c r="U718" s="3" t="s">
        <v>35</v>
      </c>
      <c r="V718" s="7" t="s">
        <v>45</v>
      </c>
    </row>
    <row r="719">
      <c r="A719" s="3" t="s">
        <v>4473</v>
      </c>
      <c r="B719" s="3" t="s">
        <v>4474</v>
      </c>
      <c r="C719" s="4">
        <v>2023.0</v>
      </c>
      <c r="D719" s="4">
        <v>21.0</v>
      </c>
      <c r="E719" s="4">
        <v>141673.0</v>
      </c>
      <c r="F719" s="3" t="s">
        <v>156</v>
      </c>
      <c r="G719" s="3" t="s">
        <v>4477</v>
      </c>
      <c r="H719" s="3" t="s">
        <v>4474</v>
      </c>
      <c r="I719" s="4">
        <v>0.382</v>
      </c>
      <c r="J719" s="4">
        <v>0.979</v>
      </c>
      <c r="K719" s="4">
        <v>0.7</v>
      </c>
      <c r="L719" s="4">
        <v>0.192</v>
      </c>
      <c r="M719" s="4">
        <v>0.212</v>
      </c>
      <c r="N719" s="4">
        <v>0.915</v>
      </c>
      <c r="O719" s="4">
        <v>0.293</v>
      </c>
      <c r="P719" s="4">
        <v>0.316</v>
      </c>
      <c r="Q719" s="4">
        <v>98.03</v>
      </c>
      <c r="R719" s="4">
        <v>8.0</v>
      </c>
      <c r="S719" s="4">
        <v>0.0</v>
      </c>
      <c r="T719" s="3" t="s">
        <v>104</v>
      </c>
      <c r="U719" s="3" t="s">
        <v>35</v>
      </c>
      <c r="V719" s="7" t="s">
        <v>45</v>
      </c>
    </row>
    <row r="720">
      <c r="A720" s="3" t="s">
        <v>4482</v>
      </c>
      <c r="B720" s="3" t="s">
        <v>4484</v>
      </c>
      <c r="C720" s="4">
        <v>2022.0</v>
      </c>
      <c r="D720" s="4">
        <v>21.0</v>
      </c>
      <c r="E720" s="4">
        <v>165236.0</v>
      </c>
      <c r="F720" s="3" t="s">
        <v>209</v>
      </c>
      <c r="G720" s="3" t="s">
        <v>4486</v>
      </c>
      <c r="H720" s="3" t="s">
        <v>4484</v>
      </c>
      <c r="I720" s="4">
        <v>0.606</v>
      </c>
      <c r="J720" s="4">
        <v>0.41</v>
      </c>
      <c r="K720" s="4">
        <v>0.77</v>
      </c>
      <c r="L720" s="4">
        <v>0.03</v>
      </c>
      <c r="M720" s="4">
        <v>0.878</v>
      </c>
      <c r="N720" s="4">
        <v>0.0</v>
      </c>
      <c r="O720" s="4">
        <v>0.124</v>
      </c>
      <c r="P720" s="4">
        <v>0.268</v>
      </c>
      <c r="Q720" s="4">
        <v>103.01</v>
      </c>
      <c r="R720" s="4">
        <v>1.0</v>
      </c>
      <c r="S720" s="4">
        <v>1.0</v>
      </c>
      <c r="T720" s="3" t="s">
        <v>104</v>
      </c>
      <c r="U720" s="3" t="s">
        <v>35</v>
      </c>
      <c r="V720" s="7" t="s">
        <v>36</v>
      </c>
    </row>
    <row r="721">
      <c r="A721" s="3" t="s">
        <v>4490</v>
      </c>
      <c r="B721" s="3" t="s">
        <v>1887</v>
      </c>
      <c r="C721" s="4">
        <v>2021.0</v>
      </c>
      <c r="D721" s="4">
        <v>21.0</v>
      </c>
      <c r="E721" s="4">
        <v>242240.0</v>
      </c>
      <c r="F721" s="3" t="s">
        <v>4493</v>
      </c>
      <c r="G721" s="3" t="s">
        <v>4494</v>
      </c>
      <c r="H721" s="3" t="s">
        <v>1887</v>
      </c>
      <c r="I721" s="4">
        <v>0.343</v>
      </c>
      <c r="J721" s="4">
        <v>0.277</v>
      </c>
      <c r="K721" s="4">
        <v>0.73</v>
      </c>
      <c r="L721" s="4">
        <v>0.033</v>
      </c>
      <c r="M721" s="4">
        <v>0.756</v>
      </c>
      <c r="N721" s="4">
        <v>0.0</v>
      </c>
      <c r="O721" s="4">
        <v>0.127</v>
      </c>
      <c r="P721" s="4">
        <v>0.272</v>
      </c>
      <c r="Q721" s="4">
        <v>200.2</v>
      </c>
      <c r="R721" s="4">
        <v>4.0</v>
      </c>
      <c r="S721" s="4">
        <v>1.0</v>
      </c>
      <c r="T721" s="3" t="s">
        <v>34</v>
      </c>
      <c r="U721" s="3" t="s">
        <v>68</v>
      </c>
      <c r="V721" s="7" t="s">
        <v>36</v>
      </c>
    </row>
    <row r="722">
      <c r="A722" s="3" t="s">
        <v>4497</v>
      </c>
      <c r="B722" s="3" t="s">
        <v>4498</v>
      </c>
      <c r="C722" s="4">
        <v>2017.0</v>
      </c>
      <c r="D722" s="4">
        <v>21.0</v>
      </c>
      <c r="E722" s="4">
        <v>208386.0</v>
      </c>
      <c r="F722" s="3" t="s">
        <v>413</v>
      </c>
      <c r="G722" s="3" t="s">
        <v>4183</v>
      </c>
      <c r="H722" s="3" t="s">
        <v>4502</v>
      </c>
      <c r="I722" s="4">
        <v>0.456</v>
      </c>
      <c r="J722" s="4">
        <v>0.587</v>
      </c>
      <c r="K722" s="4">
        <v>0.79</v>
      </c>
      <c r="L722" s="4">
        <v>0.033</v>
      </c>
      <c r="M722" s="4">
        <v>0.127</v>
      </c>
      <c r="N722" s="4">
        <v>0.0</v>
      </c>
      <c r="O722" s="4">
        <v>0.126</v>
      </c>
      <c r="P722" s="4">
        <v>0.416</v>
      </c>
      <c r="Q722" s="4">
        <v>140.81</v>
      </c>
      <c r="R722" s="4">
        <v>7.0</v>
      </c>
      <c r="S722" s="4">
        <v>0.0</v>
      </c>
      <c r="T722" s="3" t="s">
        <v>34</v>
      </c>
      <c r="U722" s="3" t="s">
        <v>35</v>
      </c>
      <c r="V722" s="7" t="s">
        <v>54</v>
      </c>
    </row>
    <row r="723">
      <c r="A723" s="3" t="s">
        <v>4505</v>
      </c>
      <c r="B723" s="3" t="s">
        <v>4506</v>
      </c>
      <c r="C723" s="4">
        <v>2022.0</v>
      </c>
      <c r="D723" s="4">
        <v>21.0</v>
      </c>
      <c r="E723" s="4">
        <v>302500.0</v>
      </c>
      <c r="F723" s="3" t="s">
        <v>341</v>
      </c>
      <c r="G723" s="3" t="s">
        <v>3137</v>
      </c>
      <c r="H723" s="3" t="s">
        <v>4506</v>
      </c>
      <c r="I723" s="4">
        <v>0.507</v>
      </c>
      <c r="J723" s="4">
        <v>0.766</v>
      </c>
      <c r="K723" s="4">
        <v>0.84</v>
      </c>
      <c r="L723" s="4">
        <v>0.03</v>
      </c>
      <c r="M723" s="4">
        <v>0.008</v>
      </c>
      <c r="N723" s="4">
        <v>0.0</v>
      </c>
      <c r="O723" s="4">
        <v>0.153</v>
      </c>
      <c r="P723" s="4">
        <v>0.145</v>
      </c>
      <c r="Q723" s="4">
        <v>95.98</v>
      </c>
      <c r="R723" s="4">
        <v>3.0</v>
      </c>
      <c r="S723" s="4">
        <v>0.0</v>
      </c>
      <c r="T723" s="3" t="s">
        <v>34</v>
      </c>
      <c r="U723" s="3" t="s">
        <v>35</v>
      </c>
      <c r="V723" s="7" t="s">
        <v>58</v>
      </c>
    </row>
    <row r="724">
      <c r="A724" s="3" t="s">
        <v>4511</v>
      </c>
      <c r="B724" s="3" t="s">
        <v>4512</v>
      </c>
      <c r="C724" s="4">
        <v>2013.0</v>
      </c>
      <c r="D724" s="4">
        <v>21.0</v>
      </c>
      <c r="E724" s="4">
        <v>291013.0</v>
      </c>
      <c r="F724" s="3" t="s">
        <v>341</v>
      </c>
      <c r="G724" s="3" t="s">
        <v>4513</v>
      </c>
      <c r="H724" s="3" t="s">
        <v>4514</v>
      </c>
      <c r="I724" s="4">
        <v>0.68</v>
      </c>
      <c r="J724" s="4">
        <v>0.358</v>
      </c>
      <c r="K724" s="4">
        <v>0.73</v>
      </c>
      <c r="L724" s="4">
        <v>0.032</v>
      </c>
      <c r="M724" s="4">
        <v>0.814</v>
      </c>
      <c r="N724" s="4">
        <v>0.0</v>
      </c>
      <c r="O724" s="4">
        <v>0.122</v>
      </c>
      <c r="P724" s="4">
        <v>0.164</v>
      </c>
      <c r="Q724" s="4">
        <v>111.97</v>
      </c>
      <c r="R724" s="4">
        <v>8.0</v>
      </c>
      <c r="S724" s="4">
        <v>0.0</v>
      </c>
      <c r="T724" s="3" t="s">
        <v>34</v>
      </c>
      <c r="U724" s="3" t="s">
        <v>35</v>
      </c>
      <c r="V724" s="7" t="s">
        <v>58</v>
      </c>
    </row>
    <row r="725">
      <c r="A725" s="3" t="s">
        <v>4517</v>
      </c>
      <c r="B725" s="3" t="s">
        <v>4519</v>
      </c>
      <c r="C725" s="4">
        <v>2016.0</v>
      </c>
      <c r="D725" s="4">
        <v>21.0</v>
      </c>
      <c r="E725" s="4">
        <v>263773.0</v>
      </c>
      <c r="F725" s="3" t="s">
        <v>321</v>
      </c>
      <c r="G725" s="3" t="s">
        <v>4523</v>
      </c>
      <c r="H725" s="3" t="s">
        <v>2683</v>
      </c>
      <c r="I725" s="4">
        <v>0.469</v>
      </c>
      <c r="J725" s="4">
        <v>0.469</v>
      </c>
      <c r="K725" s="4">
        <v>0.72</v>
      </c>
      <c r="L725" s="4">
        <v>0.034</v>
      </c>
      <c r="M725" s="4">
        <v>0.573</v>
      </c>
      <c r="N725" s="4">
        <v>0.002</v>
      </c>
      <c r="O725" s="4">
        <v>0.102</v>
      </c>
      <c r="P725" s="4">
        <v>0.486</v>
      </c>
      <c r="Q725" s="4">
        <v>80.83</v>
      </c>
      <c r="R725" s="4">
        <v>5.0</v>
      </c>
      <c r="S725" s="4">
        <v>1.0</v>
      </c>
      <c r="T725" s="3" t="s">
        <v>34</v>
      </c>
      <c r="U725" s="3" t="s">
        <v>68</v>
      </c>
      <c r="V725" s="7" t="s">
        <v>54</v>
      </c>
    </row>
    <row r="726">
      <c r="A726" s="3" t="s">
        <v>4528</v>
      </c>
      <c r="B726" s="3" t="s">
        <v>4530</v>
      </c>
      <c r="C726" s="4">
        <v>2008.0</v>
      </c>
      <c r="D726" s="4">
        <v>22.0</v>
      </c>
      <c r="E726" s="4">
        <v>284499.0</v>
      </c>
      <c r="F726" s="3" t="s">
        <v>26</v>
      </c>
      <c r="G726" s="3" t="s">
        <v>4370</v>
      </c>
      <c r="H726" s="3" t="s">
        <v>4533</v>
      </c>
      <c r="I726" s="4">
        <v>0.38</v>
      </c>
      <c r="J726" s="4">
        <v>0.166</v>
      </c>
      <c r="K726" s="4">
        <v>0.73</v>
      </c>
      <c r="L726" s="4">
        <v>0.032</v>
      </c>
      <c r="M726" s="4">
        <v>0.916</v>
      </c>
      <c r="N726" s="4">
        <v>0.0</v>
      </c>
      <c r="O726" s="4">
        <v>0.107</v>
      </c>
      <c r="P726" s="4">
        <v>0.225</v>
      </c>
      <c r="Q726" s="4">
        <v>129.25</v>
      </c>
      <c r="R726" s="4">
        <v>5.0</v>
      </c>
      <c r="S726" s="4">
        <v>0.0</v>
      </c>
      <c r="T726" s="3" t="s">
        <v>34</v>
      </c>
      <c r="U726" s="3" t="s">
        <v>35</v>
      </c>
      <c r="V726" s="7" t="s">
        <v>36</v>
      </c>
    </row>
    <row r="727">
      <c r="A727" s="3" t="s">
        <v>4536</v>
      </c>
      <c r="B727" s="3" t="s">
        <v>4537</v>
      </c>
      <c r="C727" s="4">
        <v>2024.0</v>
      </c>
      <c r="D727" s="4">
        <v>22.0</v>
      </c>
      <c r="E727" s="4">
        <v>142978.0</v>
      </c>
      <c r="F727" s="3" t="s">
        <v>3574</v>
      </c>
      <c r="G727" s="3" t="s">
        <v>4539</v>
      </c>
      <c r="H727" s="3" t="s">
        <v>4537</v>
      </c>
      <c r="I727" s="4">
        <v>0.762</v>
      </c>
      <c r="J727" s="4">
        <v>0.797</v>
      </c>
      <c r="K727" s="4">
        <v>0.86</v>
      </c>
      <c r="L727" s="4">
        <v>0.318</v>
      </c>
      <c r="M727" s="4">
        <v>0.117</v>
      </c>
      <c r="N727" s="4">
        <v>0.0</v>
      </c>
      <c r="O727" s="4">
        <v>0.275</v>
      </c>
      <c r="P727" s="4">
        <v>0.436</v>
      </c>
      <c r="Q727" s="4">
        <v>94.11</v>
      </c>
      <c r="R727" s="4">
        <v>1.0</v>
      </c>
      <c r="S727" s="4">
        <v>1.0</v>
      </c>
      <c r="T727" s="3" t="s">
        <v>104</v>
      </c>
      <c r="U727" s="3" t="s">
        <v>68</v>
      </c>
      <c r="V727" s="7" t="s">
        <v>54</v>
      </c>
    </row>
    <row r="728">
      <c r="A728" s="3" t="s">
        <v>4544</v>
      </c>
      <c r="B728" s="3" t="s">
        <v>4545</v>
      </c>
      <c r="C728" s="4">
        <v>2013.0</v>
      </c>
      <c r="D728" s="4">
        <v>22.0</v>
      </c>
      <c r="E728" s="4">
        <v>285782.0</v>
      </c>
      <c r="F728" s="3" t="s">
        <v>1629</v>
      </c>
      <c r="G728" s="3" t="s">
        <v>3183</v>
      </c>
      <c r="H728" s="3" t="s">
        <v>4546</v>
      </c>
      <c r="I728" s="4">
        <v>0.63</v>
      </c>
      <c r="J728" s="4">
        <v>0.977</v>
      </c>
      <c r="K728" s="4">
        <v>0.89</v>
      </c>
      <c r="L728" s="4">
        <v>0.2</v>
      </c>
      <c r="M728" s="4">
        <v>0.019</v>
      </c>
      <c r="N728" s="4">
        <v>0.04</v>
      </c>
      <c r="O728" s="4">
        <v>0.151</v>
      </c>
      <c r="P728" s="4">
        <v>0.468</v>
      </c>
      <c r="Q728" s="4">
        <v>134.94</v>
      </c>
      <c r="R728" s="4">
        <v>0.0</v>
      </c>
      <c r="S728" s="4">
        <v>1.0</v>
      </c>
      <c r="T728" s="3" t="s">
        <v>104</v>
      </c>
      <c r="U728" s="3" t="s">
        <v>68</v>
      </c>
      <c r="V728" s="7" t="s">
        <v>54</v>
      </c>
    </row>
    <row r="729">
      <c r="A729" s="3" t="s">
        <v>4550</v>
      </c>
      <c r="B729" s="3" t="s">
        <v>4551</v>
      </c>
      <c r="C729" s="4">
        <v>1960.0</v>
      </c>
      <c r="D729" s="4">
        <v>22.0</v>
      </c>
      <c r="E729" s="4">
        <v>273666.0</v>
      </c>
      <c r="F729" s="3" t="s">
        <v>4552</v>
      </c>
      <c r="G729" s="3" t="s">
        <v>4553</v>
      </c>
      <c r="H729" s="3" t="s">
        <v>4554</v>
      </c>
      <c r="I729" s="4">
        <v>0.497</v>
      </c>
      <c r="J729" s="4">
        <v>0.317</v>
      </c>
      <c r="K729" s="4">
        <v>0.58</v>
      </c>
      <c r="L729" s="4">
        <v>0.083</v>
      </c>
      <c r="M729" s="4">
        <v>0.613</v>
      </c>
      <c r="N729" s="4">
        <v>0.0</v>
      </c>
      <c r="O729" s="4">
        <v>0.786</v>
      </c>
      <c r="P729" s="4">
        <v>0.298</v>
      </c>
      <c r="Q729" s="4">
        <v>75.49</v>
      </c>
      <c r="R729" s="4">
        <v>11.0</v>
      </c>
      <c r="S729" s="4">
        <v>0.0</v>
      </c>
      <c r="T729" s="3" t="s">
        <v>103</v>
      </c>
      <c r="U729" s="3" t="s">
        <v>68</v>
      </c>
      <c r="V729" s="7" t="s">
        <v>36</v>
      </c>
    </row>
    <row r="730">
      <c r="A730" s="3" t="s">
        <v>4558</v>
      </c>
      <c r="B730" s="3" t="s">
        <v>4559</v>
      </c>
      <c r="C730" s="4">
        <v>2014.0</v>
      </c>
      <c r="D730" s="4">
        <v>22.0</v>
      </c>
      <c r="E730" s="4">
        <v>66382.0</v>
      </c>
      <c r="F730" s="3" t="s">
        <v>213</v>
      </c>
      <c r="G730" s="3" t="s">
        <v>4560</v>
      </c>
      <c r="H730" s="3" t="s">
        <v>4562</v>
      </c>
      <c r="I730" s="4">
        <v>0.598</v>
      </c>
      <c r="J730" s="4">
        <v>0.46</v>
      </c>
      <c r="K730" s="4">
        <v>0.56</v>
      </c>
      <c r="L730" s="4">
        <v>0.047</v>
      </c>
      <c r="M730" s="4">
        <v>0.99</v>
      </c>
      <c r="N730" s="4">
        <v>0.7</v>
      </c>
      <c r="O730" s="4">
        <v>0.109</v>
      </c>
      <c r="P730" s="4">
        <v>0.442</v>
      </c>
      <c r="Q730" s="4">
        <v>94.09</v>
      </c>
      <c r="R730" s="4">
        <v>4.0</v>
      </c>
      <c r="S730" s="4">
        <v>0.0</v>
      </c>
      <c r="T730" s="3" t="s">
        <v>103</v>
      </c>
      <c r="U730" s="3" t="s">
        <v>94</v>
      </c>
      <c r="V730" s="7" t="s">
        <v>54</v>
      </c>
    </row>
    <row r="731">
      <c r="A731" s="3" t="s">
        <v>4565</v>
      </c>
      <c r="B731" s="3" t="s">
        <v>4566</v>
      </c>
      <c r="C731" s="4">
        <v>2022.0</v>
      </c>
      <c r="D731" s="4">
        <v>22.0</v>
      </c>
      <c r="E731" s="4">
        <v>241393.0</v>
      </c>
      <c r="F731" s="3" t="s">
        <v>26</v>
      </c>
      <c r="G731" s="3" t="s">
        <v>795</v>
      </c>
      <c r="H731" s="3" t="s">
        <v>4566</v>
      </c>
      <c r="I731" s="4">
        <v>0.607</v>
      </c>
      <c r="J731" s="4">
        <v>0.42</v>
      </c>
      <c r="K731" s="4">
        <v>0.78</v>
      </c>
      <c r="L731" s="4">
        <v>0.048</v>
      </c>
      <c r="M731" s="4">
        <v>0.675</v>
      </c>
      <c r="N731" s="4">
        <v>0.0</v>
      </c>
      <c r="O731" s="4">
        <v>0.23</v>
      </c>
      <c r="P731" s="4">
        <v>0.341</v>
      </c>
      <c r="Q731" s="4">
        <v>134.83</v>
      </c>
      <c r="R731" s="4">
        <v>4.0</v>
      </c>
      <c r="S731" s="4">
        <v>0.0</v>
      </c>
      <c r="T731" s="3" t="s">
        <v>34</v>
      </c>
      <c r="U731" s="3" t="s">
        <v>68</v>
      </c>
      <c r="V731" s="7" t="s">
        <v>45</v>
      </c>
    </row>
    <row r="732">
      <c r="A732" s="3" t="s">
        <v>4571</v>
      </c>
      <c r="B732" s="3" t="s">
        <v>4573</v>
      </c>
      <c r="C732" s="4">
        <v>2001.0</v>
      </c>
      <c r="D732" s="4">
        <v>22.0</v>
      </c>
      <c r="E732" s="4">
        <v>311733.0</v>
      </c>
      <c r="F732" s="3" t="s">
        <v>4575</v>
      </c>
      <c r="G732" s="3" t="s">
        <v>4576</v>
      </c>
      <c r="H732" s="3" t="s">
        <v>4578</v>
      </c>
      <c r="I732" s="4">
        <v>0.337</v>
      </c>
      <c r="J732" s="4">
        <v>0.246</v>
      </c>
      <c r="K732" s="4">
        <v>0.58</v>
      </c>
      <c r="L732" s="4">
        <v>0.031</v>
      </c>
      <c r="M732" s="4">
        <v>0.144</v>
      </c>
      <c r="N732" s="4">
        <v>0.031</v>
      </c>
      <c r="O732" s="4">
        <v>0.084</v>
      </c>
      <c r="P732" s="4">
        <v>0.242</v>
      </c>
      <c r="Q732" s="4">
        <v>176.08</v>
      </c>
      <c r="R732" s="4">
        <v>2.0</v>
      </c>
      <c r="S732" s="4">
        <v>1.0</v>
      </c>
      <c r="T732" s="3" t="s">
        <v>103</v>
      </c>
      <c r="U732" s="3" t="s">
        <v>35</v>
      </c>
      <c r="V732" s="7" t="s">
        <v>36</v>
      </c>
    </row>
    <row r="733">
      <c r="A733" s="3" t="s">
        <v>4581</v>
      </c>
      <c r="B733" s="3" t="s">
        <v>4582</v>
      </c>
      <c r="C733" s="4">
        <v>1994.0</v>
      </c>
      <c r="D733" s="4">
        <v>22.0</v>
      </c>
      <c r="E733" s="4">
        <v>461800.0</v>
      </c>
      <c r="F733" s="3" t="s">
        <v>4584</v>
      </c>
      <c r="G733" s="3" t="s">
        <v>2940</v>
      </c>
      <c r="H733" s="3" t="s">
        <v>4585</v>
      </c>
      <c r="I733" s="4">
        <v>0.662</v>
      </c>
      <c r="J733" s="4">
        <v>0.493</v>
      </c>
      <c r="K733" s="4">
        <v>0.7</v>
      </c>
      <c r="L733" s="4">
        <v>0.059</v>
      </c>
      <c r="M733" s="4">
        <v>0.263</v>
      </c>
      <c r="N733" s="4">
        <v>0.024</v>
      </c>
      <c r="O733" s="4">
        <v>0.714</v>
      </c>
      <c r="P733" s="4">
        <v>0.211</v>
      </c>
      <c r="Q733" s="4">
        <v>120.2</v>
      </c>
      <c r="R733" s="4">
        <v>9.0</v>
      </c>
      <c r="S733" s="4">
        <v>1.0</v>
      </c>
      <c r="T733" s="3" t="s">
        <v>103</v>
      </c>
      <c r="U733" s="3" t="s">
        <v>35</v>
      </c>
      <c r="V733" s="7" t="s">
        <v>36</v>
      </c>
    </row>
    <row r="734">
      <c r="A734" s="3" t="s">
        <v>4588</v>
      </c>
      <c r="B734" s="3" t="s">
        <v>4590</v>
      </c>
      <c r="C734" s="4">
        <v>2011.0</v>
      </c>
      <c r="D734" s="4">
        <v>22.0</v>
      </c>
      <c r="E734" s="4">
        <v>190073.0</v>
      </c>
      <c r="F734" s="3" t="s">
        <v>1267</v>
      </c>
      <c r="G734" s="3" t="s">
        <v>4593</v>
      </c>
      <c r="H734" s="3" t="s">
        <v>4590</v>
      </c>
      <c r="I734" s="4">
        <v>0.71</v>
      </c>
      <c r="J734" s="4">
        <v>0.701</v>
      </c>
      <c r="K734" s="4">
        <v>0.78</v>
      </c>
      <c r="L734" s="4">
        <v>0.028</v>
      </c>
      <c r="M734" s="4">
        <v>0.011</v>
      </c>
      <c r="N734" s="4">
        <v>0.118</v>
      </c>
      <c r="O734" s="4">
        <v>0.231</v>
      </c>
      <c r="P734" s="4">
        <v>0.452</v>
      </c>
      <c r="Q734" s="4">
        <v>127.96</v>
      </c>
      <c r="R734" s="4">
        <v>8.0</v>
      </c>
      <c r="S734" s="4">
        <v>1.0</v>
      </c>
      <c r="T734" s="3" t="s">
        <v>103</v>
      </c>
      <c r="U734" s="3" t="s">
        <v>35</v>
      </c>
      <c r="V734" s="7" t="s">
        <v>54</v>
      </c>
    </row>
    <row r="735">
      <c r="A735" s="3" t="s">
        <v>4596</v>
      </c>
      <c r="B735" s="3" t="s">
        <v>4597</v>
      </c>
      <c r="C735" s="4">
        <v>2019.0</v>
      </c>
      <c r="D735" s="4">
        <v>23.0</v>
      </c>
      <c r="E735" s="4">
        <v>326571.0</v>
      </c>
      <c r="F735" s="3" t="s">
        <v>26</v>
      </c>
      <c r="G735" s="3" t="s">
        <v>4598</v>
      </c>
      <c r="H735" s="3" t="s">
        <v>4599</v>
      </c>
      <c r="I735" s="4">
        <v>0.511</v>
      </c>
      <c r="J735" s="4">
        <v>0.322</v>
      </c>
      <c r="K735" s="4">
        <v>0.73</v>
      </c>
      <c r="L735" s="4">
        <v>0.048</v>
      </c>
      <c r="M735" s="4">
        <v>0.67</v>
      </c>
      <c r="N735" s="4">
        <v>0.0</v>
      </c>
      <c r="O735" s="4">
        <v>0.124</v>
      </c>
      <c r="P735" s="4">
        <v>0.197</v>
      </c>
      <c r="Q735" s="4">
        <v>139.95</v>
      </c>
      <c r="R735" s="4">
        <v>2.0</v>
      </c>
      <c r="S735" s="4">
        <v>1.0</v>
      </c>
      <c r="T735" s="3" t="s">
        <v>34</v>
      </c>
      <c r="U735" s="3" t="s">
        <v>35</v>
      </c>
      <c r="V735" s="7" t="s">
        <v>58</v>
      </c>
    </row>
    <row r="736">
      <c r="A736" s="3" t="s">
        <v>4604</v>
      </c>
      <c r="B736" s="3" t="s">
        <v>4605</v>
      </c>
      <c r="C736" s="4">
        <v>2020.0</v>
      </c>
      <c r="D736" s="4">
        <v>23.0</v>
      </c>
      <c r="E736" s="4">
        <v>223000.0</v>
      </c>
      <c r="F736" s="3" t="s">
        <v>26</v>
      </c>
      <c r="G736" s="3" t="s">
        <v>4606</v>
      </c>
      <c r="H736" s="3" t="s">
        <v>4605</v>
      </c>
      <c r="I736" s="4">
        <v>0.67</v>
      </c>
      <c r="J736" s="4">
        <v>0.076</v>
      </c>
      <c r="K736" s="4">
        <v>0.65</v>
      </c>
      <c r="L736" s="4">
        <v>0.034</v>
      </c>
      <c r="M736" s="4">
        <v>0.977</v>
      </c>
      <c r="N736" s="4">
        <v>0.0</v>
      </c>
      <c r="O736" s="4">
        <v>0.107</v>
      </c>
      <c r="P736" s="4">
        <v>0.448</v>
      </c>
      <c r="Q736" s="4">
        <v>114.91</v>
      </c>
      <c r="R736" s="4">
        <v>0.0</v>
      </c>
      <c r="S736" s="4">
        <v>1.0</v>
      </c>
      <c r="T736" s="3" t="s">
        <v>34</v>
      </c>
      <c r="U736" s="3" t="s">
        <v>35</v>
      </c>
      <c r="V736" s="7" t="s">
        <v>54</v>
      </c>
    </row>
    <row r="737">
      <c r="A737" s="3" t="s">
        <v>4612</v>
      </c>
      <c r="B737" s="3" t="s">
        <v>4613</v>
      </c>
      <c r="C737" s="4">
        <v>2013.0</v>
      </c>
      <c r="D737" s="4">
        <v>23.0</v>
      </c>
      <c r="E737" s="4">
        <v>339226.0</v>
      </c>
      <c r="F737" s="3" t="s">
        <v>26</v>
      </c>
      <c r="G737" s="3" t="s">
        <v>41</v>
      </c>
      <c r="H737" s="3" t="s">
        <v>41</v>
      </c>
      <c r="I737" s="4">
        <v>0.372</v>
      </c>
      <c r="J737" s="4">
        <v>0.628</v>
      </c>
      <c r="K737" s="4">
        <v>0.81</v>
      </c>
      <c r="L737" s="4">
        <v>0.044</v>
      </c>
      <c r="M737" s="4">
        <v>0.122</v>
      </c>
      <c r="N737" s="4">
        <v>0.0</v>
      </c>
      <c r="O737" s="4">
        <v>0.228</v>
      </c>
      <c r="P737" s="4">
        <v>0.358</v>
      </c>
      <c r="Q737" s="4">
        <v>156.2</v>
      </c>
      <c r="R737" s="4">
        <v>2.0</v>
      </c>
      <c r="S737" s="4">
        <v>0.0</v>
      </c>
      <c r="T737" s="3" t="s">
        <v>34</v>
      </c>
      <c r="U737" s="3" t="s">
        <v>35</v>
      </c>
      <c r="V737" s="7" t="s">
        <v>45</v>
      </c>
    </row>
    <row r="738">
      <c r="A738" s="3" t="s">
        <v>4618</v>
      </c>
      <c r="B738" s="3" t="s">
        <v>4619</v>
      </c>
      <c r="C738" s="4">
        <v>2022.0</v>
      </c>
      <c r="D738" s="4">
        <v>23.0</v>
      </c>
      <c r="E738" s="4">
        <v>268000.0</v>
      </c>
      <c r="F738" s="3" t="s">
        <v>3852</v>
      </c>
      <c r="G738" s="3" t="s">
        <v>1585</v>
      </c>
      <c r="H738" s="3" t="s">
        <v>4620</v>
      </c>
      <c r="I738" s="4">
        <v>0.462</v>
      </c>
      <c r="J738" s="4">
        <v>0.775</v>
      </c>
      <c r="K738" s="4">
        <v>0.83</v>
      </c>
      <c r="L738" s="4">
        <v>0.053</v>
      </c>
      <c r="M738" s="4">
        <v>0.44</v>
      </c>
      <c r="N738" s="4">
        <v>0.0</v>
      </c>
      <c r="O738" s="4">
        <v>0.147</v>
      </c>
      <c r="P738" s="4">
        <v>0.363</v>
      </c>
      <c r="Q738" s="4">
        <v>135.97</v>
      </c>
      <c r="R738" s="4">
        <v>4.0</v>
      </c>
      <c r="S738" s="4">
        <v>1.0</v>
      </c>
      <c r="T738" s="3" t="s">
        <v>34</v>
      </c>
      <c r="U738" s="3" t="s">
        <v>35</v>
      </c>
      <c r="V738" s="7" t="s">
        <v>45</v>
      </c>
    </row>
    <row r="739">
      <c r="A739" s="3" t="s">
        <v>4623</v>
      </c>
      <c r="B739" s="3" t="s">
        <v>4624</v>
      </c>
      <c r="C739" s="4">
        <v>2020.0</v>
      </c>
      <c r="D739" s="4">
        <v>23.0</v>
      </c>
      <c r="E739" s="4">
        <v>290096.0</v>
      </c>
      <c r="F739" s="3" t="s">
        <v>26</v>
      </c>
      <c r="G739" s="3" t="s">
        <v>2295</v>
      </c>
      <c r="H739" s="3" t="s">
        <v>4624</v>
      </c>
      <c r="I739" s="4">
        <v>0.488</v>
      </c>
      <c r="J739" s="4">
        <v>0.552</v>
      </c>
      <c r="K739" s="4">
        <v>0.75</v>
      </c>
      <c r="L739" s="4">
        <v>0.029</v>
      </c>
      <c r="M739" s="4">
        <v>0.407</v>
      </c>
      <c r="N739" s="4">
        <v>0.257</v>
      </c>
      <c r="O739" s="4">
        <v>0.254</v>
      </c>
      <c r="P739" s="4">
        <v>0.233</v>
      </c>
      <c r="Q739" s="4">
        <v>91.04</v>
      </c>
      <c r="R739" s="4">
        <v>11.0</v>
      </c>
      <c r="S739" s="4">
        <v>1.0</v>
      </c>
      <c r="T739" s="3" t="s">
        <v>34</v>
      </c>
      <c r="U739" s="3" t="s">
        <v>68</v>
      </c>
      <c r="V739" s="7" t="s">
        <v>36</v>
      </c>
    </row>
    <row r="740">
      <c r="A740" s="3" t="s">
        <v>4628</v>
      </c>
      <c r="B740" s="3" t="s">
        <v>4629</v>
      </c>
      <c r="C740" s="4">
        <v>2018.0</v>
      </c>
      <c r="D740" s="4">
        <v>23.0</v>
      </c>
      <c r="E740" s="4">
        <v>322272.0</v>
      </c>
      <c r="F740" s="3" t="s">
        <v>26</v>
      </c>
      <c r="G740" s="3" t="s">
        <v>4254</v>
      </c>
      <c r="H740" s="3" t="s">
        <v>4256</v>
      </c>
      <c r="I740" s="4">
        <v>0.503</v>
      </c>
      <c r="J740" s="4">
        <v>0.612</v>
      </c>
      <c r="K740" s="4">
        <v>0.83</v>
      </c>
      <c r="L740" s="4">
        <v>0.032</v>
      </c>
      <c r="M740" s="4">
        <v>0.006</v>
      </c>
      <c r="N740" s="4">
        <v>0.001</v>
      </c>
      <c r="O740" s="4">
        <v>0.275</v>
      </c>
      <c r="P740" s="4">
        <v>0.172</v>
      </c>
      <c r="Q740" s="4">
        <v>140.02</v>
      </c>
      <c r="R740" s="4">
        <v>0.0</v>
      </c>
      <c r="S740" s="4">
        <v>1.0</v>
      </c>
      <c r="T740" s="3" t="s">
        <v>34</v>
      </c>
      <c r="U740" s="3" t="s">
        <v>35</v>
      </c>
      <c r="V740" s="7" t="s">
        <v>58</v>
      </c>
    </row>
    <row r="741">
      <c r="A741" s="3" t="s">
        <v>4632</v>
      </c>
      <c r="B741" s="3" t="s">
        <v>4633</v>
      </c>
      <c r="C741" s="4">
        <v>2001.0</v>
      </c>
      <c r="D741" s="4">
        <v>23.0</v>
      </c>
      <c r="E741" s="4">
        <v>308324.0</v>
      </c>
      <c r="F741" s="3" t="s">
        <v>26</v>
      </c>
      <c r="G741" s="3" t="s">
        <v>63</v>
      </c>
      <c r="H741" s="3" t="s">
        <v>4638</v>
      </c>
      <c r="I741" s="4">
        <v>0.673</v>
      </c>
      <c r="J741" s="4">
        <v>0.533</v>
      </c>
      <c r="K741" s="4">
        <v>0.74</v>
      </c>
      <c r="L741" s="4">
        <v>0.033</v>
      </c>
      <c r="M741" s="4">
        <v>0.484</v>
      </c>
      <c r="N741" s="4">
        <v>0.0</v>
      </c>
      <c r="O741" s="4">
        <v>0.204</v>
      </c>
      <c r="P741" s="4">
        <v>0.497</v>
      </c>
      <c r="Q741" s="4">
        <v>87.02</v>
      </c>
      <c r="R741" s="4">
        <v>2.0</v>
      </c>
      <c r="S741" s="4">
        <v>0.0</v>
      </c>
      <c r="T741" s="3" t="s">
        <v>34</v>
      </c>
      <c r="U741" s="3" t="s">
        <v>35</v>
      </c>
      <c r="V741" s="7" t="s">
        <v>54</v>
      </c>
    </row>
    <row r="742">
      <c r="A742" s="3" t="s">
        <v>4640</v>
      </c>
      <c r="B742" s="3" t="s">
        <v>4642</v>
      </c>
      <c r="C742" s="4">
        <v>2021.0</v>
      </c>
      <c r="D742" s="4">
        <v>23.0</v>
      </c>
      <c r="E742" s="4">
        <v>235000.0</v>
      </c>
      <c r="F742" s="3" t="s">
        <v>1918</v>
      </c>
      <c r="G742" s="3" t="s">
        <v>1919</v>
      </c>
      <c r="H742" s="3" t="s">
        <v>4109</v>
      </c>
      <c r="I742" s="4">
        <v>0.621</v>
      </c>
      <c r="J742" s="4">
        <v>0.359</v>
      </c>
      <c r="K742" s="4">
        <v>0.75</v>
      </c>
      <c r="L742" s="4">
        <v>0.026</v>
      </c>
      <c r="M742" s="4">
        <v>0.603</v>
      </c>
      <c r="N742" s="4">
        <v>0.0</v>
      </c>
      <c r="O742" s="4">
        <v>0.107</v>
      </c>
      <c r="P742" s="4">
        <v>0.251</v>
      </c>
      <c r="Q742" s="4">
        <v>95.97</v>
      </c>
      <c r="R742" s="4">
        <v>7.0</v>
      </c>
      <c r="S742" s="4">
        <v>1.0</v>
      </c>
      <c r="T742" s="3" t="s">
        <v>104</v>
      </c>
      <c r="U742" s="3" t="s">
        <v>35</v>
      </c>
      <c r="V742" s="7" t="s">
        <v>36</v>
      </c>
    </row>
    <row r="743">
      <c r="A743" s="3" t="s">
        <v>4643</v>
      </c>
      <c r="B743" s="3" t="s">
        <v>4644</v>
      </c>
      <c r="C743" s="4">
        <v>2018.0</v>
      </c>
      <c r="D743" s="4">
        <v>23.0</v>
      </c>
      <c r="E743" s="4">
        <v>251707.0</v>
      </c>
      <c r="F743" s="3" t="s">
        <v>4647</v>
      </c>
      <c r="G743" s="3" t="s">
        <v>4648</v>
      </c>
      <c r="H743" s="3" t="s">
        <v>4644</v>
      </c>
      <c r="I743" s="4">
        <v>0.778</v>
      </c>
      <c r="J743" s="4">
        <v>0.603</v>
      </c>
      <c r="K743" s="4">
        <v>0.71</v>
      </c>
      <c r="L743" s="4">
        <v>0.05</v>
      </c>
      <c r="M743" s="4">
        <v>0.048</v>
      </c>
      <c r="N743" s="4">
        <v>0.91</v>
      </c>
      <c r="O743" s="4">
        <v>0.108</v>
      </c>
      <c r="P743" s="4">
        <v>0.397</v>
      </c>
      <c r="Q743" s="4">
        <v>123.01</v>
      </c>
      <c r="R743" s="4">
        <v>10.0</v>
      </c>
      <c r="S743" s="4">
        <v>0.0</v>
      </c>
      <c r="T743" s="3" t="s">
        <v>103</v>
      </c>
      <c r="U743" s="3" t="s">
        <v>35</v>
      </c>
      <c r="V743" s="7" t="s">
        <v>45</v>
      </c>
    </row>
    <row r="744">
      <c r="A744" s="3" t="s">
        <v>4650</v>
      </c>
      <c r="B744" s="3" t="s">
        <v>4651</v>
      </c>
      <c r="C744" s="4">
        <v>2021.0</v>
      </c>
      <c r="D744" s="4">
        <v>23.0</v>
      </c>
      <c r="E744" s="4">
        <v>432000.0</v>
      </c>
      <c r="F744" s="3" t="s">
        <v>4652</v>
      </c>
      <c r="G744" s="3" t="s">
        <v>4653</v>
      </c>
      <c r="H744" s="3" t="s">
        <v>4654</v>
      </c>
      <c r="I744" s="4">
        <v>0.388</v>
      </c>
      <c r="J744" s="4">
        <v>0.261</v>
      </c>
      <c r="K744" s="4">
        <v>0.68</v>
      </c>
      <c r="L744" s="4">
        <v>0.054</v>
      </c>
      <c r="M744" s="4">
        <v>0.968</v>
      </c>
      <c r="N744" s="4">
        <v>0.917</v>
      </c>
      <c r="O744" s="4">
        <v>0.116</v>
      </c>
      <c r="P744" s="4">
        <v>0.365</v>
      </c>
      <c r="Q744" s="4">
        <v>74.18</v>
      </c>
      <c r="R744" s="4">
        <v>2.0</v>
      </c>
      <c r="S744" s="4">
        <v>1.0</v>
      </c>
      <c r="T744" s="3" t="s">
        <v>103</v>
      </c>
      <c r="U744" s="3" t="s">
        <v>94</v>
      </c>
      <c r="V744" s="7" t="s">
        <v>45</v>
      </c>
    </row>
    <row r="745">
      <c r="A745" s="3" t="s">
        <v>4658</v>
      </c>
      <c r="B745" s="3" t="s">
        <v>4659</v>
      </c>
      <c r="C745" s="4">
        <v>2008.0</v>
      </c>
      <c r="D745" s="4">
        <v>23.0</v>
      </c>
      <c r="E745" s="4">
        <v>374779.0</v>
      </c>
      <c r="F745" s="3" t="s">
        <v>1818</v>
      </c>
      <c r="G745" s="3" t="s">
        <v>3518</v>
      </c>
      <c r="H745" s="3" t="s">
        <v>4660</v>
      </c>
      <c r="I745" s="4">
        <v>0.463</v>
      </c>
      <c r="J745" s="4">
        <v>0.771</v>
      </c>
      <c r="K745" s="4">
        <v>0.88</v>
      </c>
      <c r="L745" s="4">
        <v>0.038</v>
      </c>
      <c r="M745" s="4">
        <v>0.179</v>
      </c>
      <c r="N745" s="4">
        <v>0.0</v>
      </c>
      <c r="O745" s="4">
        <v>0.412</v>
      </c>
      <c r="P745" s="4">
        <v>0.453</v>
      </c>
      <c r="Q745" s="4">
        <v>118.02</v>
      </c>
      <c r="R745" s="4">
        <v>4.0</v>
      </c>
      <c r="S745" s="4">
        <v>1.0</v>
      </c>
      <c r="T745" s="3" t="s">
        <v>34</v>
      </c>
      <c r="U745" s="3" t="s">
        <v>68</v>
      </c>
      <c r="V745" s="7" t="s">
        <v>54</v>
      </c>
    </row>
    <row r="746">
      <c r="A746" s="3" t="s">
        <v>4664</v>
      </c>
      <c r="B746" s="3" t="s">
        <v>4665</v>
      </c>
      <c r="C746" s="4">
        <v>2021.0</v>
      </c>
      <c r="D746" s="4">
        <v>23.0</v>
      </c>
      <c r="E746" s="4">
        <v>175537.0</v>
      </c>
      <c r="F746" s="3" t="s">
        <v>4666</v>
      </c>
      <c r="G746" s="3" t="s">
        <v>4667</v>
      </c>
      <c r="H746" s="3" t="s">
        <v>4665</v>
      </c>
      <c r="I746" s="4">
        <v>0.84</v>
      </c>
      <c r="J746" s="4">
        <v>0.512</v>
      </c>
      <c r="K746" s="4">
        <v>0.78</v>
      </c>
      <c r="L746" s="4">
        <v>0.047</v>
      </c>
      <c r="M746" s="4">
        <v>0.241</v>
      </c>
      <c r="N746" s="4">
        <v>0.024</v>
      </c>
      <c r="O746" s="4">
        <v>0.124</v>
      </c>
      <c r="P746" s="4">
        <v>0.266</v>
      </c>
      <c r="Q746" s="4">
        <v>120.98</v>
      </c>
      <c r="R746" s="4">
        <v>2.0</v>
      </c>
      <c r="S746" s="4">
        <v>1.0</v>
      </c>
      <c r="T746" s="3" t="s">
        <v>103</v>
      </c>
      <c r="U746" s="3" t="s">
        <v>35</v>
      </c>
      <c r="V746" s="7" t="s">
        <v>36</v>
      </c>
    </row>
    <row r="747">
      <c r="A747" s="3" t="s">
        <v>4670</v>
      </c>
      <c r="B747" s="3" t="s">
        <v>4671</v>
      </c>
      <c r="C747" s="4">
        <v>2016.0</v>
      </c>
      <c r="D747" s="4">
        <v>24.0</v>
      </c>
      <c r="E747" s="4">
        <v>288208.0</v>
      </c>
      <c r="F747" s="3" t="s">
        <v>3624</v>
      </c>
      <c r="G747" s="3" t="s">
        <v>1593</v>
      </c>
      <c r="H747" s="3" t="s">
        <v>4675</v>
      </c>
      <c r="I747" s="4">
        <v>0.613</v>
      </c>
      <c r="J747" s="4">
        <v>0.498</v>
      </c>
      <c r="K747" s="4">
        <v>0.8</v>
      </c>
      <c r="L747" s="4">
        <v>0.032</v>
      </c>
      <c r="M747" s="4">
        <v>0.415</v>
      </c>
      <c r="N747" s="4">
        <v>0.002</v>
      </c>
      <c r="O747" s="4">
        <v>0.093</v>
      </c>
      <c r="P747" s="4">
        <v>0.119</v>
      </c>
      <c r="Q747" s="4">
        <v>105.9</v>
      </c>
      <c r="R747" s="4">
        <v>0.0</v>
      </c>
      <c r="S747" s="4">
        <v>1.0</v>
      </c>
      <c r="T747" s="3" t="s">
        <v>34</v>
      </c>
      <c r="U747" s="3" t="s">
        <v>35</v>
      </c>
      <c r="V747" s="7" t="s">
        <v>58</v>
      </c>
    </row>
    <row r="748">
      <c r="A748" s="3" t="s">
        <v>4677</v>
      </c>
      <c r="B748" s="3" t="s">
        <v>4679</v>
      </c>
      <c r="C748" s="4">
        <v>2015.0</v>
      </c>
      <c r="D748" s="4">
        <v>24.0</v>
      </c>
      <c r="E748" s="4">
        <v>320344.0</v>
      </c>
      <c r="F748" s="3" t="s">
        <v>26</v>
      </c>
      <c r="G748" s="3" t="s">
        <v>4680</v>
      </c>
      <c r="H748" s="3" t="s">
        <v>4679</v>
      </c>
      <c r="I748" s="4">
        <v>0.474</v>
      </c>
      <c r="J748" s="4">
        <v>0.357</v>
      </c>
      <c r="K748" s="4">
        <v>0.71</v>
      </c>
      <c r="L748" s="4">
        <v>0.03</v>
      </c>
      <c r="M748" s="4">
        <v>0.837</v>
      </c>
      <c r="N748" s="4">
        <v>0.0</v>
      </c>
      <c r="O748" s="4">
        <v>0.392</v>
      </c>
      <c r="P748" s="4">
        <v>0.371</v>
      </c>
      <c r="Q748" s="4">
        <v>150.22</v>
      </c>
      <c r="R748" s="4">
        <v>6.0</v>
      </c>
      <c r="S748" s="4">
        <v>1.0</v>
      </c>
      <c r="T748" s="3" t="s">
        <v>34</v>
      </c>
      <c r="U748" s="3" t="s">
        <v>35</v>
      </c>
      <c r="V748" s="7" t="s">
        <v>45</v>
      </c>
    </row>
    <row r="749">
      <c r="A749" s="3" t="s">
        <v>4682</v>
      </c>
      <c r="B749" s="3" t="s">
        <v>4683</v>
      </c>
      <c r="C749" s="4">
        <v>2012.0</v>
      </c>
      <c r="D749" s="4">
        <v>24.0</v>
      </c>
      <c r="E749" s="4">
        <v>317466.0</v>
      </c>
      <c r="F749" s="3" t="s">
        <v>3624</v>
      </c>
      <c r="G749" s="3" t="s">
        <v>1593</v>
      </c>
      <c r="H749" s="3" t="s">
        <v>4686</v>
      </c>
      <c r="I749" s="4">
        <v>0.56</v>
      </c>
      <c r="J749" s="4">
        <v>0.217</v>
      </c>
      <c r="K749" s="4">
        <v>0.7</v>
      </c>
      <c r="L749" s="4">
        <v>0.029</v>
      </c>
      <c r="M749" s="4">
        <v>0.829</v>
      </c>
      <c r="N749" s="4">
        <v>0.001</v>
      </c>
      <c r="O749" s="4">
        <v>0.116</v>
      </c>
      <c r="P749" s="4">
        <v>0.216</v>
      </c>
      <c r="Q749" s="4">
        <v>74.93</v>
      </c>
      <c r="R749" s="4">
        <v>5.0</v>
      </c>
      <c r="S749" s="4">
        <v>1.0</v>
      </c>
      <c r="T749" s="3" t="s">
        <v>104</v>
      </c>
      <c r="U749" s="3" t="s">
        <v>35</v>
      </c>
      <c r="V749" s="7" t="s">
        <v>36</v>
      </c>
    </row>
    <row r="750">
      <c r="A750" s="3" t="s">
        <v>4687</v>
      </c>
      <c r="B750" s="3" t="s">
        <v>4688</v>
      </c>
      <c r="C750" s="4">
        <v>2023.0</v>
      </c>
      <c r="D750" s="4">
        <v>24.0</v>
      </c>
      <c r="E750" s="4">
        <v>167160.0</v>
      </c>
      <c r="F750" s="3" t="s">
        <v>2128</v>
      </c>
      <c r="G750" s="3" t="s">
        <v>4689</v>
      </c>
      <c r="H750" s="3" t="s">
        <v>4688</v>
      </c>
      <c r="I750" s="4">
        <v>0.803</v>
      </c>
      <c r="J750" s="4">
        <v>0.642</v>
      </c>
      <c r="K750" s="4">
        <v>0.84</v>
      </c>
      <c r="L750" s="4">
        <v>0.063</v>
      </c>
      <c r="M750" s="4">
        <v>0.163</v>
      </c>
      <c r="N750" s="4">
        <v>0.0</v>
      </c>
      <c r="O750" s="4">
        <v>0.108</v>
      </c>
      <c r="P750" s="4">
        <v>0.427</v>
      </c>
      <c r="Q750" s="4">
        <v>106.02</v>
      </c>
      <c r="R750" s="4">
        <v>7.0</v>
      </c>
      <c r="S750" s="4">
        <v>0.0</v>
      </c>
      <c r="T750" s="3" t="s">
        <v>103</v>
      </c>
      <c r="U750" s="3" t="s">
        <v>68</v>
      </c>
      <c r="V750" s="7" t="s">
        <v>54</v>
      </c>
    </row>
    <row r="751">
      <c r="A751" s="3" t="s">
        <v>4693</v>
      </c>
      <c r="B751" s="3" t="s">
        <v>4694</v>
      </c>
      <c r="C751" s="4">
        <v>2020.0</v>
      </c>
      <c r="D751" s="4">
        <v>24.0</v>
      </c>
      <c r="E751" s="4">
        <v>240288.0</v>
      </c>
      <c r="F751" s="3" t="s">
        <v>124</v>
      </c>
      <c r="G751" s="3" t="s">
        <v>4695</v>
      </c>
      <c r="H751" s="3" t="s">
        <v>4696</v>
      </c>
      <c r="I751" s="4">
        <v>0.494</v>
      </c>
      <c r="J751" s="4">
        <v>0.92</v>
      </c>
      <c r="K751" s="4">
        <v>0.9</v>
      </c>
      <c r="L751" s="4">
        <v>0.046</v>
      </c>
      <c r="M751" s="4">
        <v>0.005</v>
      </c>
      <c r="N751" s="4">
        <v>0.001</v>
      </c>
      <c r="O751" s="4">
        <v>0.102</v>
      </c>
      <c r="P751" s="4">
        <v>0.198</v>
      </c>
      <c r="Q751" s="4">
        <v>126.01</v>
      </c>
      <c r="R751" s="4">
        <v>2.0</v>
      </c>
      <c r="S751" s="4">
        <v>0.0</v>
      </c>
      <c r="T751" s="3" t="s">
        <v>103</v>
      </c>
      <c r="U751" s="3" t="s">
        <v>68</v>
      </c>
      <c r="V751" s="7" t="s">
        <v>58</v>
      </c>
    </row>
    <row r="752">
      <c r="A752" s="3" t="s">
        <v>4700</v>
      </c>
      <c r="B752" s="3" t="s">
        <v>4701</v>
      </c>
      <c r="C752" s="4">
        <v>1999.0</v>
      </c>
      <c r="D752" s="4">
        <v>24.0</v>
      </c>
      <c r="E752" s="4">
        <v>286933.0</v>
      </c>
      <c r="F752" s="3" t="s">
        <v>4702</v>
      </c>
      <c r="G752" s="3" t="s">
        <v>1273</v>
      </c>
      <c r="H752" s="3" t="s">
        <v>4703</v>
      </c>
      <c r="I752" s="4">
        <v>0.297</v>
      </c>
      <c r="J752" s="4">
        <v>0.585</v>
      </c>
      <c r="K752" s="4">
        <v>0.79</v>
      </c>
      <c r="L752" s="4">
        <v>0.035</v>
      </c>
      <c r="M752" s="4">
        <v>0.162</v>
      </c>
      <c r="N752" s="4">
        <v>0.0</v>
      </c>
      <c r="O752" s="4">
        <v>0.071</v>
      </c>
      <c r="P752" s="4">
        <v>0.462</v>
      </c>
      <c r="Q752" s="4">
        <v>118.16</v>
      </c>
      <c r="R752" s="4">
        <v>7.0</v>
      </c>
      <c r="S752" s="4">
        <v>1.0</v>
      </c>
      <c r="T752" s="3" t="s">
        <v>103</v>
      </c>
      <c r="U752" s="3" t="s">
        <v>35</v>
      </c>
      <c r="V752" s="7" t="s">
        <v>54</v>
      </c>
    </row>
    <row r="753">
      <c r="A753" s="3" t="s">
        <v>4706</v>
      </c>
      <c r="B753" s="3" t="s">
        <v>4707</v>
      </c>
      <c r="C753" s="4">
        <v>2021.0</v>
      </c>
      <c r="D753" s="4">
        <v>24.0</v>
      </c>
      <c r="E753" s="4">
        <v>532000.0</v>
      </c>
      <c r="F753" s="3" t="s">
        <v>223</v>
      </c>
      <c r="G753" s="3" t="s">
        <v>4709</v>
      </c>
      <c r="H753" s="3" t="s">
        <v>4710</v>
      </c>
      <c r="I753" s="4">
        <v>0.059</v>
      </c>
      <c r="J753" s="4">
        <v>0.886</v>
      </c>
      <c r="K753" s="4">
        <v>0.34</v>
      </c>
      <c r="L753" s="4">
        <v>0.057</v>
      </c>
      <c r="M753" s="4">
        <v>0.186</v>
      </c>
      <c r="N753" s="4">
        <v>0.899</v>
      </c>
      <c r="O753" s="4">
        <v>0.408</v>
      </c>
      <c r="P753" s="4">
        <v>0.0</v>
      </c>
      <c r="Q753" s="4">
        <v>59.68</v>
      </c>
      <c r="R753" s="4">
        <v>10.0</v>
      </c>
      <c r="S753" s="4">
        <v>0.0</v>
      </c>
      <c r="T753" s="3" t="s">
        <v>103</v>
      </c>
      <c r="U753" s="3" t="s">
        <v>35</v>
      </c>
      <c r="V753" s="7" t="s">
        <v>75</v>
      </c>
    </row>
    <row r="754">
      <c r="A754" s="3" t="s">
        <v>4713</v>
      </c>
      <c r="B754" s="3" t="s">
        <v>4714</v>
      </c>
      <c r="C754" s="4">
        <v>2018.0</v>
      </c>
      <c r="D754" s="4">
        <v>24.0</v>
      </c>
      <c r="E754" s="4">
        <v>278480.0</v>
      </c>
      <c r="F754" s="3" t="s">
        <v>194</v>
      </c>
      <c r="G754" s="3" t="s">
        <v>4715</v>
      </c>
      <c r="H754" s="3" t="s">
        <v>4716</v>
      </c>
      <c r="I754" s="4">
        <v>0.719</v>
      </c>
      <c r="J754" s="4">
        <v>0.252</v>
      </c>
      <c r="K754" s="4">
        <v>0.72</v>
      </c>
      <c r="L754" s="4">
        <v>0.031</v>
      </c>
      <c r="M754" s="4">
        <v>0.865</v>
      </c>
      <c r="N754" s="4">
        <v>0.0</v>
      </c>
      <c r="O754" s="4">
        <v>0.243</v>
      </c>
      <c r="P754" s="4">
        <v>0.313</v>
      </c>
      <c r="Q754" s="4">
        <v>114.92</v>
      </c>
      <c r="R754" s="4">
        <v>6.0</v>
      </c>
      <c r="S754" s="4">
        <v>0.0</v>
      </c>
      <c r="T754" s="3" t="s">
        <v>104</v>
      </c>
      <c r="U754" s="3" t="s">
        <v>68</v>
      </c>
      <c r="V754" s="7" t="s">
        <v>45</v>
      </c>
    </row>
    <row r="755">
      <c r="A755" s="3" t="s">
        <v>4721</v>
      </c>
      <c r="B755" s="3" t="s">
        <v>4723</v>
      </c>
      <c r="C755" s="4">
        <v>2009.0</v>
      </c>
      <c r="D755" s="4">
        <v>24.0</v>
      </c>
      <c r="E755" s="4">
        <v>272906.0</v>
      </c>
      <c r="F755" s="3" t="s">
        <v>255</v>
      </c>
      <c r="G755" s="3" t="s">
        <v>4724</v>
      </c>
      <c r="H755" s="3" t="s">
        <v>2831</v>
      </c>
      <c r="I755" s="4">
        <v>0.294</v>
      </c>
      <c r="J755" s="4">
        <v>0.262</v>
      </c>
      <c r="K755" s="4">
        <v>0.78</v>
      </c>
      <c r="L755" s="4">
        <v>0.034</v>
      </c>
      <c r="M755" s="4">
        <v>0.963</v>
      </c>
      <c r="N755" s="4">
        <v>0.577</v>
      </c>
      <c r="O755" s="4">
        <v>0.103</v>
      </c>
      <c r="P755" s="4">
        <v>0.038</v>
      </c>
      <c r="Q755" s="4">
        <v>140.06</v>
      </c>
      <c r="R755" s="4">
        <v>1.0</v>
      </c>
      <c r="S755" s="4">
        <v>1.0</v>
      </c>
      <c r="T755" s="3" t="s">
        <v>104</v>
      </c>
      <c r="U755" s="3" t="s">
        <v>35</v>
      </c>
      <c r="V755" s="7" t="s">
        <v>75</v>
      </c>
    </row>
    <row r="756">
      <c r="A756" s="3" t="s">
        <v>4727</v>
      </c>
      <c r="B756" s="3" t="s">
        <v>4729</v>
      </c>
      <c r="C756" s="4">
        <v>1996.0</v>
      </c>
      <c r="D756" s="4">
        <v>24.0</v>
      </c>
      <c r="E756" s="4">
        <v>181733.0</v>
      </c>
      <c r="F756" s="3" t="s">
        <v>4730</v>
      </c>
      <c r="G756" s="3" t="s">
        <v>4731</v>
      </c>
      <c r="H756" s="3" t="s">
        <v>4732</v>
      </c>
      <c r="I756" s="4">
        <v>0.491</v>
      </c>
      <c r="J756" s="4">
        <v>0.176</v>
      </c>
      <c r="K756" s="4">
        <v>0.69</v>
      </c>
      <c r="L756" s="4">
        <v>0.031</v>
      </c>
      <c r="M756" s="4">
        <v>0.874</v>
      </c>
      <c r="N756" s="4">
        <v>0.0</v>
      </c>
      <c r="O756" s="4">
        <v>0.086</v>
      </c>
      <c r="P756" s="4">
        <v>0.138</v>
      </c>
      <c r="Q756" s="4">
        <v>123.33</v>
      </c>
      <c r="R756" s="4">
        <v>4.0</v>
      </c>
      <c r="S756" s="4">
        <v>1.0</v>
      </c>
      <c r="T756" s="3" t="s">
        <v>103</v>
      </c>
      <c r="U756" s="3" t="s">
        <v>35</v>
      </c>
      <c r="V756" s="7" t="s">
        <v>58</v>
      </c>
    </row>
    <row r="757">
      <c r="A757" s="3" t="s">
        <v>4734</v>
      </c>
      <c r="B757" s="3" t="s">
        <v>4736</v>
      </c>
      <c r="C757" s="4">
        <v>2017.0</v>
      </c>
      <c r="D757" s="4">
        <v>24.0</v>
      </c>
      <c r="E757" s="4">
        <v>235053.0</v>
      </c>
      <c r="F757" s="3" t="s">
        <v>1629</v>
      </c>
      <c r="G757" s="3" t="s">
        <v>3165</v>
      </c>
      <c r="H757" s="3" t="s">
        <v>4736</v>
      </c>
      <c r="I757" s="4">
        <v>0.81</v>
      </c>
      <c r="J757" s="4">
        <v>0.541</v>
      </c>
      <c r="K757" s="4">
        <v>0.78</v>
      </c>
      <c r="L757" s="4">
        <v>0.1</v>
      </c>
      <c r="M757" s="4">
        <v>0.021</v>
      </c>
      <c r="N757" s="4">
        <v>0.0</v>
      </c>
      <c r="O757" s="4">
        <v>0.256</v>
      </c>
      <c r="P757" s="4">
        <v>0.26</v>
      </c>
      <c r="Q757" s="4">
        <v>105.94</v>
      </c>
      <c r="R757" s="4">
        <v>1.0</v>
      </c>
      <c r="S757" s="4">
        <v>1.0</v>
      </c>
      <c r="T757" s="3" t="s">
        <v>104</v>
      </c>
      <c r="U757" s="3" t="s">
        <v>68</v>
      </c>
      <c r="V757" s="7" t="s">
        <v>36</v>
      </c>
    </row>
    <row r="758">
      <c r="A758" s="3" t="s">
        <v>4738</v>
      </c>
      <c r="B758" s="3" t="s">
        <v>4739</v>
      </c>
      <c r="C758" s="4">
        <v>2019.0</v>
      </c>
      <c r="D758" s="4">
        <v>25.0</v>
      </c>
      <c r="E758" s="4">
        <v>287843.0</v>
      </c>
      <c r="F758" s="3" t="s">
        <v>26</v>
      </c>
      <c r="G758" s="3" t="s">
        <v>28</v>
      </c>
      <c r="H758" s="3" t="s">
        <v>4742</v>
      </c>
      <c r="I758" s="4">
        <v>0.554</v>
      </c>
      <c r="J758" s="4">
        <v>0.652</v>
      </c>
      <c r="K758" s="4">
        <v>0.77</v>
      </c>
      <c r="L758" s="4">
        <v>0.028</v>
      </c>
      <c r="M758" s="4">
        <v>0.101</v>
      </c>
      <c r="N758" s="4">
        <v>0.091</v>
      </c>
      <c r="O758" s="4">
        <v>0.116</v>
      </c>
      <c r="P758" s="4">
        <v>0.132</v>
      </c>
      <c r="Q758" s="4">
        <v>127.93</v>
      </c>
      <c r="R758" s="4">
        <v>8.0</v>
      </c>
      <c r="S758" s="4">
        <v>0.0</v>
      </c>
      <c r="T758" s="3" t="s">
        <v>34</v>
      </c>
      <c r="U758" s="3" t="s">
        <v>35</v>
      </c>
      <c r="V758" s="7" t="s">
        <v>58</v>
      </c>
    </row>
    <row r="759">
      <c r="A759" s="3" t="s">
        <v>4745</v>
      </c>
      <c r="B759" s="3" t="s">
        <v>4746</v>
      </c>
      <c r="C759" s="4">
        <v>2017.0</v>
      </c>
      <c r="D759" s="4">
        <v>25.0</v>
      </c>
      <c r="E759" s="4">
        <v>440693.0</v>
      </c>
      <c r="F759" s="3" t="s">
        <v>26</v>
      </c>
      <c r="G759" s="3" t="s">
        <v>544</v>
      </c>
      <c r="H759" s="3" t="s">
        <v>4747</v>
      </c>
      <c r="I759" s="4">
        <v>0.26</v>
      </c>
      <c r="J759" s="4">
        <v>0.351</v>
      </c>
      <c r="K759" s="4">
        <v>0.84</v>
      </c>
      <c r="L759" s="4">
        <v>0.032</v>
      </c>
      <c r="M759" s="4">
        <v>0.889</v>
      </c>
      <c r="N759" s="4">
        <v>0.0</v>
      </c>
      <c r="O759" s="4">
        <v>0.151</v>
      </c>
      <c r="P759" s="4">
        <v>0.214</v>
      </c>
      <c r="Q759" s="4">
        <v>184.59</v>
      </c>
      <c r="R759" s="4">
        <v>4.0</v>
      </c>
      <c r="S759" s="4">
        <v>1.0</v>
      </c>
      <c r="T759" s="3" t="s">
        <v>34</v>
      </c>
      <c r="U759" s="3" t="s">
        <v>35</v>
      </c>
      <c r="V759" s="7" t="s">
        <v>36</v>
      </c>
    </row>
    <row r="760">
      <c r="A760" s="3" t="s">
        <v>4752</v>
      </c>
      <c r="B760" s="3" t="s">
        <v>4753</v>
      </c>
      <c r="C760" s="4">
        <v>2025.0</v>
      </c>
      <c r="D760" s="4">
        <v>25.0</v>
      </c>
      <c r="E760" s="4">
        <v>171373.0</v>
      </c>
      <c r="F760" s="3" t="s">
        <v>4754</v>
      </c>
      <c r="G760" s="3" t="s">
        <v>4755</v>
      </c>
      <c r="H760" s="3" t="s">
        <v>4756</v>
      </c>
      <c r="I760" s="4">
        <v>0.274</v>
      </c>
      <c r="J760" s="4">
        <v>0.962</v>
      </c>
      <c r="K760" s="4">
        <v>0.88</v>
      </c>
      <c r="L760" s="4">
        <v>0.093</v>
      </c>
      <c r="M760" s="4">
        <v>0.0</v>
      </c>
      <c r="N760" s="4">
        <v>0.287</v>
      </c>
      <c r="O760" s="4">
        <v>0.469</v>
      </c>
      <c r="P760" s="4">
        <v>0.142</v>
      </c>
      <c r="Q760" s="4">
        <v>203.07</v>
      </c>
      <c r="R760" s="4">
        <v>0.0</v>
      </c>
      <c r="S760" s="4">
        <v>1.0</v>
      </c>
      <c r="T760" s="3" t="s">
        <v>103</v>
      </c>
      <c r="U760" s="3" t="s">
        <v>68</v>
      </c>
      <c r="V760" s="7" t="s">
        <v>58</v>
      </c>
    </row>
    <row r="761">
      <c r="A761" s="3" t="s">
        <v>4760</v>
      </c>
      <c r="B761" s="3" t="s">
        <v>4761</v>
      </c>
      <c r="C761" s="4">
        <v>2008.0</v>
      </c>
      <c r="D761" s="4">
        <v>25.0</v>
      </c>
      <c r="E761" s="4">
        <v>213466.0</v>
      </c>
      <c r="F761" s="3" t="s">
        <v>4763</v>
      </c>
      <c r="G761" s="3" t="s">
        <v>4764</v>
      </c>
      <c r="H761" s="3" t="s">
        <v>4765</v>
      </c>
      <c r="I761" s="4">
        <v>0.485</v>
      </c>
      <c r="J761" s="4">
        <v>0.987</v>
      </c>
      <c r="K761" s="4">
        <v>0.86</v>
      </c>
      <c r="L761" s="4">
        <v>0.12</v>
      </c>
      <c r="M761" s="4">
        <v>0.023</v>
      </c>
      <c r="N761" s="4">
        <v>0.024</v>
      </c>
      <c r="O761" s="4">
        <v>0.232</v>
      </c>
      <c r="P761" s="4">
        <v>0.385</v>
      </c>
      <c r="Q761" s="4">
        <v>139.93</v>
      </c>
      <c r="R761" s="4">
        <v>8.0</v>
      </c>
      <c r="S761" s="4">
        <v>1.0</v>
      </c>
      <c r="T761" s="3" t="s">
        <v>103</v>
      </c>
      <c r="U761" s="3" t="s">
        <v>94</v>
      </c>
      <c r="V761" s="7" t="s">
        <v>45</v>
      </c>
    </row>
    <row r="762">
      <c r="A762" s="3" t="s">
        <v>4768</v>
      </c>
      <c r="B762" s="3" t="s">
        <v>4769</v>
      </c>
      <c r="C762" s="4">
        <v>2020.0</v>
      </c>
      <c r="D762" s="4">
        <v>25.0</v>
      </c>
      <c r="E762" s="4">
        <v>214648.0</v>
      </c>
      <c r="F762" s="3" t="s">
        <v>2229</v>
      </c>
      <c r="G762" s="3" t="s">
        <v>2230</v>
      </c>
      <c r="H762" s="3" t="s">
        <v>3354</v>
      </c>
      <c r="I762" s="4">
        <v>0.598</v>
      </c>
      <c r="J762" s="4">
        <v>0.117</v>
      </c>
      <c r="K762" s="4">
        <v>0.51</v>
      </c>
      <c r="L762" s="4">
        <v>0.092</v>
      </c>
      <c r="M762" s="4">
        <v>0.994</v>
      </c>
      <c r="N762" s="4">
        <v>0.956</v>
      </c>
      <c r="O762" s="4">
        <v>0.094</v>
      </c>
      <c r="P762" s="4">
        <v>0.256</v>
      </c>
      <c r="Q762" s="4">
        <v>169.9</v>
      </c>
      <c r="R762" s="4">
        <v>2.0</v>
      </c>
      <c r="S762" s="4">
        <v>1.0</v>
      </c>
      <c r="T762" s="3" t="s">
        <v>103</v>
      </c>
      <c r="U762" s="3" t="s">
        <v>68</v>
      </c>
      <c r="V762" s="7" t="s">
        <v>36</v>
      </c>
    </row>
    <row r="763">
      <c r="A763" s="3" t="s">
        <v>4771</v>
      </c>
      <c r="B763" s="3" t="s">
        <v>4773</v>
      </c>
      <c r="C763" s="4">
        <v>2017.0</v>
      </c>
      <c r="D763" s="4">
        <v>25.0</v>
      </c>
      <c r="E763" s="4">
        <v>213437.0</v>
      </c>
      <c r="F763" s="3" t="s">
        <v>4774</v>
      </c>
      <c r="G763" s="3" t="s">
        <v>4775</v>
      </c>
      <c r="H763" s="3" t="s">
        <v>4777</v>
      </c>
      <c r="I763" s="4">
        <v>0.549</v>
      </c>
      <c r="J763" s="4">
        <v>0.86</v>
      </c>
      <c r="K763" s="4">
        <v>0.89</v>
      </c>
      <c r="L763" s="4">
        <v>0.25</v>
      </c>
      <c r="M763" s="4">
        <v>0.0</v>
      </c>
      <c r="N763" s="4">
        <v>0.0</v>
      </c>
      <c r="O763" s="4">
        <v>0.208</v>
      </c>
      <c r="P763" s="4">
        <v>0.472</v>
      </c>
      <c r="Q763" s="4">
        <v>93.05</v>
      </c>
      <c r="R763" s="4">
        <v>9.0</v>
      </c>
      <c r="S763" s="4">
        <v>1.0</v>
      </c>
      <c r="T763" s="3" t="s">
        <v>103</v>
      </c>
      <c r="U763" s="3" t="s">
        <v>68</v>
      </c>
      <c r="V763" s="7" t="s">
        <v>54</v>
      </c>
    </row>
    <row r="764">
      <c r="A764" s="3" t="s">
        <v>4778</v>
      </c>
      <c r="B764" s="3" t="s">
        <v>4779</v>
      </c>
      <c r="C764" s="4">
        <v>2018.0</v>
      </c>
      <c r="D764" s="4">
        <v>25.0</v>
      </c>
      <c r="E764" s="4">
        <v>254285.0</v>
      </c>
      <c r="F764" s="3" t="s">
        <v>194</v>
      </c>
      <c r="G764" s="3" t="s">
        <v>4780</v>
      </c>
      <c r="H764" s="3" t="s">
        <v>4716</v>
      </c>
      <c r="I764" s="4">
        <v>0.4</v>
      </c>
      <c r="J764" s="4">
        <v>0.275</v>
      </c>
      <c r="K764" s="4">
        <v>0.72</v>
      </c>
      <c r="L764" s="4">
        <v>0.037</v>
      </c>
      <c r="M764" s="4">
        <v>0.874</v>
      </c>
      <c r="N764" s="4">
        <v>0.0</v>
      </c>
      <c r="O764" s="4">
        <v>0.111</v>
      </c>
      <c r="P764" s="4">
        <v>0.379</v>
      </c>
      <c r="Q764" s="4">
        <v>82.16</v>
      </c>
      <c r="R764" s="4">
        <v>7.0</v>
      </c>
      <c r="S764" s="4">
        <v>1.0</v>
      </c>
      <c r="T764" s="3" t="s">
        <v>104</v>
      </c>
      <c r="U764" s="3" t="s">
        <v>35</v>
      </c>
      <c r="V764" s="7" t="s">
        <v>45</v>
      </c>
    </row>
    <row r="765">
      <c r="A765" s="3" t="s">
        <v>4785</v>
      </c>
      <c r="B765" s="3" t="s">
        <v>4786</v>
      </c>
      <c r="C765" s="4">
        <v>1980.0</v>
      </c>
      <c r="D765" s="4">
        <v>25.0</v>
      </c>
      <c r="E765" s="4">
        <v>336653.0</v>
      </c>
      <c r="F765" s="3" t="s">
        <v>156</v>
      </c>
      <c r="G765" s="3" t="s">
        <v>4787</v>
      </c>
      <c r="H765" s="3" t="s">
        <v>4788</v>
      </c>
      <c r="I765" s="4">
        <v>0.341</v>
      </c>
      <c r="J765" s="4">
        <v>0.427</v>
      </c>
      <c r="K765" s="4">
        <v>0.72</v>
      </c>
      <c r="L765" s="4">
        <v>0.034</v>
      </c>
      <c r="M765" s="4">
        <v>0.903</v>
      </c>
      <c r="N765" s="4">
        <v>0.0</v>
      </c>
      <c r="O765" s="4">
        <v>0.298</v>
      </c>
      <c r="P765" s="4">
        <v>0.491</v>
      </c>
      <c r="Q765" s="4">
        <v>128.0</v>
      </c>
      <c r="R765" s="4">
        <v>3.0</v>
      </c>
      <c r="S765" s="4">
        <v>1.0</v>
      </c>
      <c r="T765" s="3" t="s">
        <v>104</v>
      </c>
      <c r="U765" s="3" t="s">
        <v>35</v>
      </c>
      <c r="V765" s="7" t="s">
        <v>54</v>
      </c>
    </row>
    <row r="766">
      <c r="A766" s="3" t="s">
        <v>4792</v>
      </c>
      <c r="B766" s="3" t="s">
        <v>4793</v>
      </c>
      <c r="C766" s="4">
        <v>2016.0</v>
      </c>
      <c r="D766" s="4">
        <v>25.0</v>
      </c>
      <c r="E766" s="4">
        <v>212832.0</v>
      </c>
      <c r="F766" s="3" t="s">
        <v>241</v>
      </c>
      <c r="G766" s="3" t="s">
        <v>4794</v>
      </c>
      <c r="H766" s="3" t="s">
        <v>3676</v>
      </c>
      <c r="I766" s="4">
        <v>0.488</v>
      </c>
      <c r="J766" s="4">
        <v>0.403</v>
      </c>
      <c r="K766" s="4">
        <v>0.82</v>
      </c>
      <c r="L766" s="4">
        <v>0.027</v>
      </c>
      <c r="M766" s="4">
        <v>0.598</v>
      </c>
      <c r="N766" s="4">
        <v>0.0</v>
      </c>
      <c r="O766" s="4">
        <v>0.434</v>
      </c>
      <c r="P766" s="4">
        <v>0.495</v>
      </c>
      <c r="Q766" s="4">
        <v>131.5</v>
      </c>
      <c r="R766" s="4">
        <v>5.0</v>
      </c>
      <c r="S766" s="4">
        <v>1.0</v>
      </c>
      <c r="T766" s="3" t="s">
        <v>104</v>
      </c>
      <c r="U766" s="3" t="s">
        <v>35</v>
      </c>
      <c r="V766" s="7" t="s">
        <v>54</v>
      </c>
    </row>
    <row r="767">
      <c r="A767" s="3" t="s">
        <v>4798</v>
      </c>
      <c r="B767" s="3" t="s">
        <v>4799</v>
      </c>
      <c r="C767" s="4">
        <v>2010.0</v>
      </c>
      <c r="D767" s="4">
        <v>25.0</v>
      </c>
      <c r="E767" s="4">
        <v>288755.0</v>
      </c>
      <c r="F767" s="3" t="s">
        <v>1629</v>
      </c>
      <c r="G767" s="3" t="s">
        <v>3165</v>
      </c>
      <c r="H767" s="3" t="s">
        <v>4800</v>
      </c>
      <c r="I767" s="4">
        <v>0.787</v>
      </c>
      <c r="J767" s="4">
        <v>0.875</v>
      </c>
      <c r="K767" s="4">
        <v>0.88</v>
      </c>
      <c r="L767" s="4">
        <v>0.042</v>
      </c>
      <c r="M767" s="4">
        <v>0.049</v>
      </c>
      <c r="N767" s="4">
        <v>0.055</v>
      </c>
      <c r="O767" s="4">
        <v>0.103</v>
      </c>
      <c r="P767" s="4">
        <v>0.313</v>
      </c>
      <c r="Q767" s="4">
        <v>112.03</v>
      </c>
      <c r="R767" s="4">
        <v>9.0</v>
      </c>
      <c r="S767" s="4">
        <v>0.0</v>
      </c>
      <c r="T767" s="3" t="s">
        <v>104</v>
      </c>
      <c r="U767" s="3" t="s">
        <v>68</v>
      </c>
      <c r="V767" s="7" t="s">
        <v>45</v>
      </c>
    </row>
    <row r="768">
      <c r="A768" s="3" t="s">
        <v>4801</v>
      </c>
      <c r="B768" s="3" t="s">
        <v>4803</v>
      </c>
      <c r="C768" s="4">
        <v>2017.0</v>
      </c>
      <c r="D768" s="4">
        <v>26.0</v>
      </c>
      <c r="E768" s="4">
        <v>262504.0</v>
      </c>
      <c r="F768" s="3" t="s">
        <v>26</v>
      </c>
      <c r="G768" s="3" t="s">
        <v>4805</v>
      </c>
      <c r="H768" s="3" t="s">
        <v>4806</v>
      </c>
      <c r="I768" s="4">
        <v>0.523</v>
      </c>
      <c r="J768" s="4">
        <v>0.24</v>
      </c>
      <c r="K768" s="4">
        <v>0.73</v>
      </c>
      <c r="L768" s="4">
        <v>0.032</v>
      </c>
      <c r="M768" s="4">
        <v>0.771</v>
      </c>
      <c r="N768" s="4">
        <v>0.0</v>
      </c>
      <c r="O768" s="4">
        <v>0.114</v>
      </c>
      <c r="P768" s="4">
        <v>0.253</v>
      </c>
      <c r="Q768" s="4">
        <v>120.0</v>
      </c>
      <c r="R768" s="4">
        <v>0.0</v>
      </c>
      <c r="S768" s="4">
        <v>1.0</v>
      </c>
      <c r="T768" s="3" t="s">
        <v>34</v>
      </c>
      <c r="U768" s="3" t="s">
        <v>35</v>
      </c>
      <c r="V768" s="7" t="s">
        <v>36</v>
      </c>
    </row>
    <row r="769">
      <c r="A769" s="3" t="s">
        <v>4808</v>
      </c>
      <c r="B769" s="3" t="s">
        <v>4809</v>
      </c>
      <c r="C769" s="4">
        <v>2021.0</v>
      </c>
      <c r="D769" s="4">
        <v>26.0</v>
      </c>
      <c r="E769" s="4">
        <v>237297.0</v>
      </c>
      <c r="F769" s="3" t="s">
        <v>3624</v>
      </c>
      <c r="G769" s="3" t="s">
        <v>1593</v>
      </c>
      <c r="H769" s="3" t="s">
        <v>4812</v>
      </c>
      <c r="I769" s="4">
        <v>0.426</v>
      </c>
      <c r="J769" s="4">
        <v>0.378</v>
      </c>
      <c r="K769" s="4">
        <v>0.73</v>
      </c>
      <c r="L769" s="4">
        <v>0.04</v>
      </c>
      <c r="M769" s="4">
        <v>0.831</v>
      </c>
      <c r="N769" s="4">
        <v>0.015</v>
      </c>
      <c r="O769" s="4">
        <v>0.093</v>
      </c>
      <c r="P769" s="4">
        <v>0.274</v>
      </c>
      <c r="Q769" s="4">
        <v>160.04</v>
      </c>
      <c r="R769" s="4">
        <v>1.0</v>
      </c>
      <c r="S769" s="4">
        <v>1.0</v>
      </c>
      <c r="T769" s="3" t="s">
        <v>34</v>
      </c>
      <c r="U769" s="3" t="s">
        <v>35</v>
      </c>
      <c r="V769" s="7" t="s">
        <v>36</v>
      </c>
    </row>
    <row r="770">
      <c r="A770" s="3" t="s">
        <v>4816</v>
      </c>
      <c r="B770" s="3" t="s">
        <v>4817</v>
      </c>
      <c r="C770" s="4">
        <v>2017.0</v>
      </c>
      <c r="D770" s="4">
        <v>26.0</v>
      </c>
      <c r="E770" s="4">
        <v>217503.0</v>
      </c>
      <c r="F770" s="3" t="s">
        <v>26</v>
      </c>
      <c r="G770" s="3" t="s">
        <v>2070</v>
      </c>
      <c r="H770" s="3" t="s">
        <v>4819</v>
      </c>
      <c r="I770" s="4">
        <v>0.512</v>
      </c>
      <c r="J770" s="4">
        <v>0.728</v>
      </c>
      <c r="K770" s="4">
        <v>0.87</v>
      </c>
      <c r="L770" s="4">
        <v>0.032</v>
      </c>
      <c r="M770" s="4">
        <v>0.387</v>
      </c>
      <c r="N770" s="4">
        <v>0.0</v>
      </c>
      <c r="O770" s="4">
        <v>0.145</v>
      </c>
      <c r="P770" s="4">
        <v>0.262</v>
      </c>
      <c r="Q770" s="4">
        <v>128.02</v>
      </c>
      <c r="R770" s="4">
        <v>4.0</v>
      </c>
      <c r="S770" s="4">
        <v>1.0</v>
      </c>
      <c r="T770" s="3" t="s">
        <v>34</v>
      </c>
      <c r="U770" s="3" t="s">
        <v>35</v>
      </c>
      <c r="V770" s="7" t="s">
        <v>36</v>
      </c>
    </row>
    <row r="771">
      <c r="A771" s="3" t="s">
        <v>4823</v>
      </c>
      <c r="B771" s="3" t="s">
        <v>4824</v>
      </c>
      <c r="C771" s="4">
        <v>2009.0</v>
      </c>
      <c r="D771" s="4">
        <v>26.0</v>
      </c>
      <c r="E771" s="4">
        <v>220019.0</v>
      </c>
      <c r="F771" s="3" t="s">
        <v>26</v>
      </c>
      <c r="G771" s="3" t="s">
        <v>2070</v>
      </c>
      <c r="H771" s="3" t="s">
        <v>4824</v>
      </c>
      <c r="I771" s="4">
        <v>0.503</v>
      </c>
      <c r="J771" s="4">
        <v>0.849</v>
      </c>
      <c r="K771" s="4">
        <v>0.86</v>
      </c>
      <c r="L771" s="4">
        <v>0.039</v>
      </c>
      <c r="M771" s="4">
        <v>0.147</v>
      </c>
      <c r="N771" s="4">
        <v>0.0</v>
      </c>
      <c r="O771" s="4">
        <v>0.296</v>
      </c>
      <c r="P771" s="4">
        <v>0.382</v>
      </c>
      <c r="Q771" s="4">
        <v>96.05</v>
      </c>
      <c r="R771" s="4">
        <v>1.0</v>
      </c>
      <c r="S771" s="4">
        <v>0.0</v>
      </c>
      <c r="T771" s="3" t="s">
        <v>34</v>
      </c>
      <c r="U771" s="3" t="s">
        <v>35</v>
      </c>
      <c r="V771" s="7" t="s">
        <v>45</v>
      </c>
    </row>
    <row r="772">
      <c r="A772" s="3" t="s">
        <v>4827</v>
      </c>
      <c r="B772" s="3" t="s">
        <v>4829</v>
      </c>
      <c r="C772" s="4">
        <v>1998.0</v>
      </c>
      <c r="D772" s="4">
        <v>26.0</v>
      </c>
      <c r="E772" s="4">
        <v>352523.0</v>
      </c>
      <c r="F772" s="3" t="s">
        <v>26</v>
      </c>
      <c r="G772" s="3" t="s">
        <v>63</v>
      </c>
      <c r="H772" s="3" t="s">
        <v>3218</v>
      </c>
      <c r="I772" s="4">
        <v>0.542</v>
      </c>
      <c r="J772" s="4">
        <v>0.332</v>
      </c>
      <c r="K772" s="4">
        <v>0.83</v>
      </c>
      <c r="L772" s="4">
        <v>0.03</v>
      </c>
      <c r="M772" s="4">
        <v>0.779</v>
      </c>
      <c r="N772" s="4">
        <v>0.0</v>
      </c>
      <c r="O772" s="4">
        <v>0.141</v>
      </c>
      <c r="P772" s="4">
        <v>0.327</v>
      </c>
      <c r="Q772" s="4">
        <v>138.59</v>
      </c>
      <c r="R772" s="4">
        <v>2.0</v>
      </c>
      <c r="S772" s="4">
        <v>1.0</v>
      </c>
      <c r="T772" s="3" t="s">
        <v>34</v>
      </c>
      <c r="U772" s="3" t="s">
        <v>35</v>
      </c>
      <c r="V772" s="7" t="s">
        <v>45</v>
      </c>
    </row>
    <row r="773">
      <c r="A773" s="3" t="s">
        <v>4833</v>
      </c>
      <c r="B773" s="3" t="s">
        <v>4834</v>
      </c>
      <c r="C773" s="4">
        <v>2020.0</v>
      </c>
      <c r="D773" s="4">
        <v>26.0</v>
      </c>
      <c r="E773" s="4">
        <v>198906.0</v>
      </c>
      <c r="F773" s="3" t="s">
        <v>1918</v>
      </c>
      <c r="G773" s="3" t="s">
        <v>1919</v>
      </c>
      <c r="H773" s="3" t="s">
        <v>4837</v>
      </c>
      <c r="I773" s="4">
        <v>0.77</v>
      </c>
      <c r="J773" s="4">
        <v>0.246</v>
      </c>
      <c r="K773" s="4">
        <v>0.71</v>
      </c>
      <c r="L773" s="4">
        <v>0.033</v>
      </c>
      <c r="M773" s="4">
        <v>0.849</v>
      </c>
      <c r="N773" s="4">
        <v>0.012</v>
      </c>
      <c r="O773" s="4">
        <v>0.138</v>
      </c>
      <c r="P773" s="4">
        <v>0.283</v>
      </c>
      <c r="Q773" s="4">
        <v>96.01</v>
      </c>
      <c r="R773" s="4">
        <v>10.0</v>
      </c>
      <c r="S773" s="4">
        <v>1.0</v>
      </c>
      <c r="T773" s="3" t="s">
        <v>104</v>
      </c>
      <c r="U773" s="3" t="s">
        <v>35</v>
      </c>
      <c r="V773" s="7" t="s">
        <v>36</v>
      </c>
    </row>
    <row r="774">
      <c r="A774" s="3" t="s">
        <v>4839</v>
      </c>
      <c r="B774" s="3" t="s">
        <v>4840</v>
      </c>
      <c r="C774" s="4">
        <v>2023.0</v>
      </c>
      <c r="D774" s="4">
        <v>26.0</v>
      </c>
      <c r="E774" s="4">
        <v>155642.0</v>
      </c>
      <c r="F774" s="3" t="s">
        <v>223</v>
      </c>
      <c r="G774" s="3" t="s">
        <v>4843</v>
      </c>
      <c r="H774" s="3" t="s">
        <v>4844</v>
      </c>
      <c r="I774" s="4">
        <v>0.682</v>
      </c>
      <c r="J774" s="4">
        <v>0.677</v>
      </c>
      <c r="K774" s="4">
        <v>0.85</v>
      </c>
      <c r="L774" s="4">
        <v>0.096</v>
      </c>
      <c r="M774" s="4">
        <v>0.029</v>
      </c>
      <c r="N774" s="4">
        <v>0.0</v>
      </c>
      <c r="O774" s="4">
        <v>0.221</v>
      </c>
      <c r="P774" s="4">
        <v>0.277</v>
      </c>
      <c r="Q774" s="4">
        <v>93.44</v>
      </c>
      <c r="R774" s="4">
        <v>10.0</v>
      </c>
      <c r="S774" s="4">
        <v>0.0</v>
      </c>
      <c r="T774" s="3" t="s">
        <v>103</v>
      </c>
      <c r="U774" s="3" t="s">
        <v>68</v>
      </c>
      <c r="V774" s="7" t="s">
        <v>36</v>
      </c>
    </row>
    <row r="775">
      <c r="A775" s="3" t="s">
        <v>4847</v>
      </c>
      <c r="B775" s="3" t="s">
        <v>4848</v>
      </c>
      <c r="C775" s="4">
        <v>2018.0</v>
      </c>
      <c r="D775" s="4">
        <v>26.0</v>
      </c>
      <c r="E775" s="4">
        <v>248533.0</v>
      </c>
      <c r="F775" s="3" t="s">
        <v>194</v>
      </c>
      <c r="G775" s="3" t="s">
        <v>4849</v>
      </c>
      <c r="H775" s="3" t="s">
        <v>4716</v>
      </c>
      <c r="I775" s="4">
        <v>0.588</v>
      </c>
      <c r="J775" s="4">
        <v>0.295</v>
      </c>
      <c r="K775" s="4">
        <v>0.71</v>
      </c>
      <c r="L775" s="4">
        <v>0.041</v>
      </c>
      <c r="M775" s="4">
        <v>0.695</v>
      </c>
      <c r="N775" s="4">
        <v>0.001</v>
      </c>
      <c r="O775" s="4">
        <v>0.123</v>
      </c>
      <c r="P775" s="4">
        <v>0.422</v>
      </c>
      <c r="Q775" s="4">
        <v>160.08</v>
      </c>
      <c r="R775" s="4">
        <v>5.0</v>
      </c>
      <c r="S775" s="4">
        <v>0.0</v>
      </c>
      <c r="T775" s="3" t="s">
        <v>104</v>
      </c>
      <c r="U775" s="3" t="s">
        <v>68</v>
      </c>
      <c r="V775" s="7" t="s">
        <v>54</v>
      </c>
    </row>
    <row r="776">
      <c r="A776" s="3" t="s">
        <v>4855</v>
      </c>
      <c r="B776" s="3" t="s">
        <v>4856</v>
      </c>
      <c r="C776" s="4">
        <v>2018.0</v>
      </c>
      <c r="D776" s="4">
        <v>26.0</v>
      </c>
      <c r="E776" s="4">
        <v>283226.0</v>
      </c>
      <c r="F776" s="3" t="s">
        <v>194</v>
      </c>
      <c r="G776" s="3" t="s">
        <v>4857</v>
      </c>
      <c r="H776" s="3" t="s">
        <v>4716</v>
      </c>
      <c r="I776" s="4">
        <v>0.611</v>
      </c>
      <c r="J776" s="4">
        <v>0.354</v>
      </c>
      <c r="K776" s="4">
        <v>0.71</v>
      </c>
      <c r="L776" s="4">
        <v>0.031</v>
      </c>
      <c r="M776" s="4">
        <v>0.738</v>
      </c>
      <c r="N776" s="4">
        <v>0.0</v>
      </c>
      <c r="O776" s="4">
        <v>0.183</v>
      </c>
      <c r="P776" s="4">
        <v>0.154</v>
      </c>
      <c r="Q776" s="4">
        <v>112.97</v>
      </c>
      <c r="R776" s="4">
        <v>9.0</v>
      </c>
      <c r="S776" s="4">
        <v>1.0</v>
      </c>
      <c r="T776" s="3" t="s">
        <v>104</v>
      </c>
      <c r="U776" s="3" t="s">
        <v>35</v>
      </c>
      <c r="V776" s="7" t="s">
        <v>58</v>
      </c>
    </row>
    <row r="777">
      <c r="A777" s="3" t="s">
        <v>4860</v>
      </c>
      <c r="B777" s="3" t="s">
        <v>4861</v>
      </c>
      <c r="C777" s="4">
        <v>2018.0</v>
      </c>
      <c r="D777" s="4">
        <v>26.0</v>
      </c>
      <c r="E777" s="4">
        <v>240047.0</v>
      </c>
      <c r="F777" s="3" t="s">
        <v>401</v>
      </c>
      <c r="G777" s="3" t="s">
        <v>4863</v>
      </c>
      <c r="H777" s="3" t="s">
        <v>4864</v>
      </c>
      <c r="I777" s="4">
        <v>0.512</v>
      </c>
      <c r="J777" s="4">
        <v>0.563</v>
      </c>
      <c r="K777" s="4">
        <v>0.82</v>
      </c>
      <c r="L777" s="4">
        <v>0.027</v>
      </c>
      <c r="M777" s="4">
        <v>0.447</v>
      </c>
      <c r="N777" s="4">
        <v>0.0</v>
      </c>
      <c r="O777" s="4">
        <v>0.167</v>
      </c>
      <c r="P777" s="4">
        <v>0.379</v>
      </c>
      <c r="Q777" s="4">
        <v>145.9</v>
      </c>
      <c r="R777" s="4">
        <v>0.0</v>
      </c>
      <c r="S777" s="4">
        <v>1.0</v>
      </c>
      <c r="T777" s="3" t="s">
        <v>34</v>
      </c>
      <c r="U777" s="3" t="s">
        <v>35</v>
      </c>
      <c r="V777" s="7" t="s">
        <v>45</v>
      </c>
    </row>
    <row r="778">
      <c r="A778" s="3" t="s">
        <v>4867</v>
      </c>
      <c r="B778" s="3" t="s">
        <v>4869</v>
      </c>
      <c r="C778" s="4">
        <v>2018.0</v>
      </c>
      <c r="D778" s="4">
        <v>26.0</v>
      </c>
      <c r="E778" s="4">
        <v>281290.0</v>
      </c>
      <c r="F778" s="3" t="s">
        <v>3987</v>
      </c>
      <c r="G778" s="3" t="s">
        <v>4874</v>
      </c>
      <c r="H778" s="3" t="s">
        <v>4869</v>
      </c>
      <c r="I778" s="4">
        <v>0.353</v>
      </c>
      <c r="J778" s="4">
        <v>0.576</v>
      </c>
      <c r="K778" s="4">
        <v>0.78</v>
      </c>
      <c r="L778" s="4">
        <v>0.138</v>
      </c>
      <c r="M778" s="4">
        <v>0.013</v>
      </c>
      <c r="N778" s="4">
        <v>0.0</v>
      </c>
      <c r="O778" s="4">
        <v>0.179</v>
      </c>
      <c r="P778" s="4">
        <v>0.256</v>
      </c>
      <c r="Q778" s="4">
        <v>91.35</v>
      </c>
      <c r="R778" s="4">
        <v>8.0</v>
      </c>
      <c r="S778" s="4">
        <v>1.0</v>
      </c>
      <c r="T778" s="3" t="s">
        <v>34</v>
      </c>
      <c r="U778" s="3" t="s">
        <v>35</v>
      </c>
      <c r="V778" s="7" t="s">
        <v>36</v>
      </c>
    </row>
    <row r="779">
      <c r="A779" s="3" t="s">
        <v>4876</v>
      </c>
      <c r="B779" s="3" t="s">
        <v>4878</v>
      </c>
      <c r="C779" s="4">
        <v>2013.0</v>
      </c>
      <c r="D779" s="4">
        <v>26.0</v>
      </c>
      <c r="E779" s="4">
        <v>279621.0</v>
      </c>
      <c r="F779" s="3" t="s">
        <v>4879</v>
      </c>
      <c r="G779" s="3" t="s">
        <v>4880</v>
      </c>
      <c r="H779" s="3" t="s">
        <v>4882</v>
      </c>
      <c r="I779" s="4">
        <v>0.543</v>
      </c>
      <c r="J779" s="4">
        <v>0.706</v>
      </c>
      <c r="K779" s="4">
        <v>0.84</v>
      </c>
      <c r="L779" s="4">
        <v>0.028</v>
      </c>
      <c r="M779" s="4">
        <v>0.082</v>
      </c>
      <c r="N779" s="4">
        <v>0.0</v>
      </c>
      <c r="O779" s="4">
        <v>0.154</v>
      </c>
      <c r="P779" s="4">
        <v>0.478</v>
      </c>
      <c r="Q779" s="4">
        <v>99.94</v>
      </c>
      <c r="R779" s="4">
        <v>3.0</v>
      </c>
      <c r="S779" s="4">
        <v>0.0</v>
      </c>
      <c r="T779" s="3" t="s">
        <v>104</v>
      </c>
      <c r="U779" s="3" t="s">
        <v>35</v>
      </c>
      <c r="V779" s="7" t="s">
        <v>54</v>
      </c>
    </row>
    <row r="780">
      <c r="A780" s="3" t="s">
        <v>4886</v>
      </c>
      <c r="B780" s="3" t="s">
        <v>4887</v>
      </c>
      <c r="C780" s="4">
        <v>1998.0</v>
      </c>
      <c r="D780" s="4">
        <v>26.0</v>
      </c>
      <c r="E780" s="4">
        <v>169773.0</v>
      </c>
      <c r="F780" s="3" t="s">
        <v>1639</v>
      </c>
      <c r="G780" s="3" t="s">
        <v>4890</v>
      </c>
      <c r="H780" s="3" t="s">
        <v>4891</v>
      </c>
      <c r="I780" s="4">
        <v>0.412</v>
      </c>
      <c r="J780" s="4">
        <v>0.302</v>
      </c>
      <c r="K780" s="4">
        <v>0.72</v>
      </c>
      <c r="L780" s="4">
        <v>0.026</v>
      </c>
      <c r="M780" s="4">
        <v>0.816</v>
      </c>
      <c r="N780" s="4">
        <v>0.0</v>
      </c>
      <c r="O780" s="4">
        <v>0.136</v>
      </c>
      <c r="P780" s="4">
        <v>0.318</v>
      </c>
      <c r="Q780" s="4">
        <v>84.02</v>
      </c>
      <c r="R780" s="4">
        <v>0.0</v>
      </c>
      <c r="S780" s="4">
        <v>1.0</v>
      </c>
      <c r="T780" s="3" t="s">
        <v>103</v>
      </c>
      <c r="U780" s="3" t="s">
        <v>35</v>
      </c>
      <c r="V780" s="7" t="s">
        <v>45</v>
      </c>
    </row>
    <row r="781">
      <c r="A781" s="3" t="s">
        <v>4893</v>
      </c>
      <c r="B781" s="3" t="s">
        <v>4894</v>
      </c>
      <c r="C781" s="4">
        <v>2009.0</v>
      </c>
      <c r="D781" s="4">
        <v>26.0</v>
      </c>
      <c r="E781" s="4">
        <v>211973.0</v>
      </c>
      <c r="F781" s="3" t="s">
        <v>2074</v>
      </c>
      <c r="G781" s="3" t="s">
        <v>4895</v>
      </c>
      <c r="H781" s="3" t="s">
        <v>4896</v>
      </c>
      <c r="I781" s="4">
        <v>0.587</v>
      </c>
      <c r="J781" s="4">
        <v>0.717</v>
      </c>
      <c r="K781" s="4">
        <v>0.84</v>
      </c>
      <c r="L781" s="4">
        <v>0.031</v>
      </c>
      <c r="M781" s="4">
        <v>0.011</v>
      </c>
      <c r="N781" s="4">
        <v>0.307</v>
      </c>
      <c r="O781" s="4">
        <v>0.261</v>
      </c>
      <c r="P781" s="4">
        <v>0.435</v>
      </c>
      <c r="Q781" s="4">
        <v>130.98</v>
      </c>
      <c r="R781" s="4">
        <v>7.0</v>
      </c>
      <c r="S781" s="4">
        <v>1.0</v>
      </c>
      <c r="T781" s="3" t="s">
        <v>103</v>
      </c>
      <c r="U781" s="3" t="s">
        <v>35</v>
      </c>
      <c r="V781" s="7" t="s">
        <v>54</v>
      </c>
    </row>
    <row r="782">
      <c r="A782" s="3" t="s">
        <v>4901</v>
      </c>
      <c r="B782" s="3" t="s">
        <v>4902</v>
      </c>
      <c r="C782" s="4">
        <v>2017.0</v>
      </c>
      <c r="D782" s="4">
        <v>26.0</v>
      </c>
      <c r="E782" s="4">
        <v>257560.0</v>
      </c>
      <c r="F782" s="3" t="s">
        <v>4903</v>
      </c>
      <c r="G782" s="3" t="s">
        <v>4904</v>
      </c>
      <c r="H782" s="3" t="s">
        <v>4905</v>
      </c>
      <c r="I782" s="4">
        <v>0.701</v>
      </c>
      <c r="J782" s="4">
        <v>0.424</v>
      </c>
      <c r="K782" s="4">
        <v>0.72</v>
      </c>
      <c r="L782" s="4">
        <v>0.39</v>
      </c>
      <c r="M782" s="4">
        <v>0.005</v>
      </c>
      <c r="N782" s="4">
        <v>0.008</v>
      </c>
      <c r="O782" s="4">
        <v>0.483</v>
      </c>
      <c r="P782" s="4">
        <v>0.199</v>
      </c>
      <c r="Q782" s="4">
        <v>149.99</v>
      </c>
      <c r="R782" s="4">
        <v>2.0</v>
      </c>
      <c r="S782" s="4">
        <v>1.0</v>
      </c>
      <c r="T782" s="3" t="s">
        <v>103</v>
      </c>
      <c r="U782" s="3" t="s">
        <v>68</v>
      </c>
      <c r="V782" s="7" t="s">
        <v>58</v>
      </c>
    </row>
    <row r="783">
      <c r="A783" s="3" t="s">
        <v>4911</v>
      </c>
      <c r="B783" s="3" t="s">
        <v>4912</v>
      </c>
      <c r="C783" s="4">
        <v>2018.0</v>
      </c>
      <c r="D783" s="4">
        <v>27.0</v>
      </c>
      <c r="E783" s="4">
        <v>313171.0</v>
      </c>
      <c r="F783" s="3" t="s">
        <v>4913</v>
      </c>
      <c r="G783" s="3" t="s">
        <v>4914</v>
      </c>
      <c r="H783" s="3" t="s">
        <v>4915</v>
      </c>
      <c r="I783" s="4">
        <v>0.529</v>
      </c>
      <c r="J783" s="4">
        <v>0.402</v>
      </c>
      <c r="K783" s="4">
        <v>0.72</v>
      </c>
      <c r="L783" s="4">
        <v>0.15</v>
      </c>
      <c r="M783" s="4">
        <v>0.218</v>
      </c>
      <c r="N783" s="4">
        <v>0.0</v>
      </c>
      <c r="O783" s="4">
        <v>0.125</v>
      </c>
      <c r="P783" s="4">
        <v>0.422</v>
      </c>
      <c r="Q783" s="4">
        <v>149.84</v>
      </c>
      <c r="R783" s="4">
        <v>8.0</v>
      </c>
      <c r="S783" s="4">
        <v>1.0</v>
      </c>
      <c r="T783" s="3" t="s">
        <v>34</v>
      </c>
      <c r="U783" s="3" t="s">
        <v>35</v>
      </c>
      <c r="V783" s="7" t="s">
        <v>54</v>
      </c>
    </row>
    <row r="784">
      <c r="A784" s="3" t="s">
        <v>4918</v>
      </c>
      <c r="B784" s="3" t="s">
        <v>4919</v>
      </c>
      <c r="C784" s="4">
        <v>1979.0</v>
      </c>
      <c r="D784" s="4">
        <v>27.0</v>
      </c>
      <c r="E784" s="4">
        <v>276138.0</v>
      </c>
      <c r="F784" s="3" t="s">
        <v>4924</v>
      </c>
      <c r="G784" s="3" t="s">
        <v>297</v>
      </c>
      <c r="H784" s="3" t="s">
        <v>4925</v>
      </c>
      <c r="I784" s="4">
        <v>0.352</v>
      </c>
      <c r="J784" s="4">
        <v>0.23</v>
      </c>
      <c r="K784" s="4">
        <v>0.71</v>
      </c>
      <c r="L784" s="4">
        <v>0.03</v>
      </c>
      <c r="M784" s="4">
        <v>0.964</v>
      </c>
      <c r="N784" s="4">
        <v>0.0</v>
      </c>
      <c r="O784" s="4">
        <v>0.276</v>
      </c>
      <c r="P784" s="4">
        <v>0.367</v>
      </c>
      <c r="Q784" s="4">
        <v>97.45</v>
      </c>
      <c r="R784" s="4">
        <v>5.0</v>
      </c>
      <c r="S784" s="4">
        <v>1.0</v>
      </c>
      <c r="T784" s="3" t="s">
        <v>34</v>
      </c>
      <c r="U784" s="3" t="s">
        <v>35</v>
      </c>
      <c r="V784" s="7" t="s">
        <v>45</v>
      </c>
    </row>
    <row r="785">
      <c r="A785" s="3" t="s">
        <v>4928</v>
      </c>
      <c r="B785" s="3" t="s">
        <v>4929</v>
      </c>
      <c r="C785" s="4">
        <v>2024.0</v>
      </c>
      <c r="D785" s="4">
        <v>27.0</v>
      </c>
      <c r="E785" s="4">
        <v>202622.0</v>
      </c>
      <c r="F785" s="3" t="s">
        <v>31</v>
      </c>
      <c r="G785" s="3" t="s">
        <v>4931</v>
      </c>
      <c r="H785" s="3" t="s">
        <v>4929</v>
      </c>
      <c r="I785" s="4">
        <v>0.722</v>
      </c>
      <c r="J785" s="4">
        <v>0.751</v>
      </c>
      <c r="K785" s="4">
        <v>0.84</v>
      </c>
      <c r="L785" s="4">
        <v>0.038</v>
      </c>
      <c r="M785" s="4">
        <v>0.186</v>
      </c>
      <c r="N785" s="4">
        <v>0.036</v>
      </c>
      <c r="O785" s="4">
        <v>0.163</v>
      </c>
      <c r="P785" s="4">
        <v>0.44</v>
      </c>
      <c r="Q785" s="4">
        <v>121.94</v>
      </c>
      <c r="R785" s="4">
        <v>4.0</v>
      </c>
      <c r="S785" s="4">
        <v>0.0</v>
      </c>
      <c r="T785" s="3" t="s">
        <v>34</v>
      </c>
      <c r="U785" s="3" t="s">
        <v>68</v>
      </c>
      <c r="V785" s="7" t="s">
        <v>54</v>
      </c>
    </row>
    <row r="786">
      <c r="A786" s="3" t="s">
        <v>4934</v>
      </c>
      <c r="B786" s="3" t="s">
        <v>4935</v>
      </c>
      <c r="C786" s="4">
        <v>2023.0</v>
      </c>
      <c r="D786" s="4">
        <v>27.0</v>
      </c>
      <c r="E786" s="4">
        <v>273587.0</v>
      </c>
      <c r="F786" s="3" t="s">
        <v>26</v>
      </c>
      <c r="G786" s="3" t="s">
        <v>4936</v>
      </c>
      <c r="H786" s="3" t="s">
        <v>4937</v>
      </c>
      <c r="I786" s="4">
        <v>0.491</v>
      </c>
      <c r="J786" s="4">
        <v>0.442</v>
      </c>
      <c r="K786" s="4">
        <v>0.77</v>
      </c>
      <c r="L786" s="4">
        <v>0.035</v>
      </c>
      <c r="M786" s="4">
        <v>0.799</v>
      </c>
      <c r="N786" s="4">
        <v>0.0</v>
      </c>
      <c r="O786" s="4">
        <v>0.101</v>
      </c>
      <c r="P786" s="4">
        <v>0.391</v>
      </c>
      <c r="Q786" s="4">
        <v>147.89</v>
      </c>
      <c r="R786" s="4">
        <v>2.0</v>
      </c>
      <c r="S786" s="4">
        <v>1.0</v>
      </c>
      <c r="T786" s="3" t="s">
        <v>34</v>
      </c>
      <c r="U786" s="3" t="s">
        <v>35</v>
      </c>
      <c r="V786" s="7" t="s">
        <v>45</v>
      </c>
    </row>
    <row r="787">
      <c r="A787" s="3" t="s">
        <v>4939</v>
      </c>
      <c r="B787" s="3" t="s">
        <v>4940</v>
      </c>
      <c r="C787" s="4">
        <v>2022.0</v>
      </c>
      <c r="D787" s="4">
        <v>27.0</v>
      </c>
      <c r="E787" s="4">
        <v>301500.0</v>
      </c>
      <c r="F787" s="3" t="s">
        <v>3852</v>
      </c>
      <c r="G787" s="3" t="s">
        <v>1585</v>
      </c>
      <c r="H787" s="3" t="s">
        <v>4620</v>
      </c>
      <c r="I787" s="4">
        <v>0.504</v>
      </c>
      <c r="J787" s="4">
        <v>0.515</v>
      </c>
      <c r="K787" s="4">
        <v>0.84</v>
      </c>
      <c r="L787" s="4">
        <v>0.032</v>
      </c>
      <c r="M787" s="4">
        <v>0.556</v>
      </c>
      <c r="N787" s="4">
        <v>0.0</v>
      </c>
      <c r="O787" s="4">
        <v>0.118</v>
      </c>
      <c r="P787" s="4">
        <v>0.362</v>
      </c>
      <c r="Q787" s="4">
        <v>127.77</v>
      </c>
      <c r="R787" s="4">
        <v>2.0</v>
      </c>
      <c r="S787" s="4">
        <v>1.0</v>
      </c>
      <c r="T787" s="3" t="s">
        <v>34</v>
      </c>
      <c r="U787" s="3" t="s">
        <v>68</v>
      </c>
      <c r="V787" s="7" t="s">
        <v>45</v>
      </c>
    </row>
    <row r="788">
      <c r="A788" s="3" t="s">
        <v>4943</v>
      </c>
      <c r="B788" s="3" t="s">
        <v>4944</v>
      </c>
      <c r="C788" s="4">
        <v>2021.0</v>
      </c>
      <c r="D788" s="4">
        <v>27.0</v>
      </c>
      <c r="E788" s="4">
        <v>242117.0</v>
      </c>
      <c r="F788" s="3" t="s">
        <v>31</v>
      </c>
      <c r="G788" s="3" t="s">
        <v>4946</v>
      </c>
      <c r="H788" s="3" t="s">
        <v>4944</v>
      </c>
      <c r="I788" s="4">
        <v>0.276</v>
      </c>
      <c r="J788" s="4">
        <v>0.334</v>
      </c>
      <c r="K788" s="4">
        <v>0.76</v>
      </c>
      <c r="L788" s="4">
        <v>0.031</v>
      </c>
      <c r="M788" s="4">
        <v>0.652</v>
      </c>
      <c r="N788" s="4">
        <v>0.0</v>
      </c>
      <c r="O788" s="4">
        <v>0.113</v>
      </c>
      <c r="P788" s="4">
        <v>0.206</v>
      </c>
      <c r="Q788" s="4">
        <v>202.73</v>
      </c>
      <c r="R788" s="4">
        <v>2.0</v>
      </c>
      <c r="S788" s="4">
        <v>1.0</v>
      </c>
      <c r="T788" s="3" t="s">
        <v>34</v>
      </c>
      <c r="U788" s="3" t="s">
        <v>35</v>
      </c>
      <c r="V788" s="7" t="s">
        <v>36</v>
      </c>
    </row>
    <row r="789">
      <c r="A789" s="3" t="s">
        <v>4948</v>
      </c>
      <c r="B789" s="3" t="s">
        <v>4949</v>
      </c>
      <c r="C789" s="4">
        <v>2016.0</v>
      </c>
      <c r="D789" s="4">
        <v>27.0</v>
      </c>
      <c r="E789" s="4">
        <v>253226.0</v>
      </c>
      <c r="F789" s="3" t="s">
        <v>122</v>
      </c>
      <c r="G789" s="3" t="s">
        <v>123</v>
      </c>
      <c r="H789" s="3" t="s">
        <v>4950</v>
      </c>
      <c r="I789" s="4">
        <v>0.368</v>
      </c>
      <c r="J789" s="4">
        <v>0.61</v>
      </c>
      <c r="K789" s="4">
        <v>0.81</v>
      </c>
      <c r="L789" s="4">
        <v>0.035</v>
      </c>
      <c r="M789" s="4">
        <v>0.822</v>
      </c>
      <c r="N789" s="4">
        <v>0.0</v>
      </c>
      <c r="O789" s="4">
        <v>0.307</v>
      </c>
      <c r="P789" s="4">
        <v>0.391</v>
      </c>
      <c r="Q789" s="4">
        <v>139.15</v>
      </c>
      <c r="R789" s="4">
        <v>4.0</v>
      </c>
      <c r="S789" s="4">
        <v>1.0</v>
      </c>
      <c r="T789" s="3" t="s">
        <v>104</v>
      </c>
      <c r="U789" s="3" t="s">
        <v>35</v>
      </c>
      <c r="V789" s="7" t="s">
        <v>45</v>
      </c>
    </row>
    <row r="790">
      <c r="A790" s="3" t="s">
        <v>4956</v>
      </c>
      <c r="B790" s="3" t="s">
        <v>4957</v>
      </c>
      <c r="C790" s="4">
        <v>1993.0</v>
      </c>
      <c r="D790" s="4">
        <v>27.0</v>
      </c>
      <c r="E790" s="4">
        <v>247200.0</v>
      </c>
      <c r="F790" s="3" t="s">
        <v>4958</v>
      </c>
      <c r="G790" s="3" t="s">
        <v>4959</v>
      </c>
      <c r="H790" s="3" t="s">
        <v>4960</v>
      </c>
      <c r="I790" s="4">
        <v>0.529</v>
      </c>
      <c r="J790" s="4">
        <v>0.746</v>
      </c>
      <c r="K790" s="4">
        <v>0.86</v>
      </c>
      <c r="L790" s="4">
        <v>0.027</v>
      </c>
      <c r="M790" s="4">
        <v>0.0</v>
      </c>
      <c r="N790" s="4">
        <v>0.0</v>
      </c>
      <c r="O790" s="4">
        <v>0.193</v>
      </c>
      <c r="P790" s="4">
        <v>0.164</v>
      </c>
      <c r="Q790" s="4">
        <v>148.29</v>
      </c>
      <c r="R790" s="4">
        <v>5.0</v>
      </c>
      <c r="S790" s="4">
        <v>0.0</v>
      </c>
      <c r="T790" s="3" t="s">
        <v>103</v>
      </c>
      <c r="U790" s="3" t="s">
        <v>35</v>
      </c>
      <c r="V790" s="7" t="s">
        <v>58</v>
      </c>
    </row>
    <row r="791">
      <c r="A791" s="3" t="s">
        <v>4964</v>
      </c>
      <c r="B791" s="3" t="s">
        <v>4965</v>
      </c>
      <c r="C791" s="4">
        <v>2014.0</v>
      </c>
      <c r="D791" s="4">
        <v>27.0</v>
      </c>
      <c r="E791" s="4">
        <v>630933.0</v>
      </c>
      <c r="F791" s="3" t="s">
        <v>4966</v>
      </c>
      <c r="G791" s="3" t="s">
        <v>4967</v>
      </c>
      <c r="H791" s="3" t="s">
        <v>4968</v>
      </c>
      <c r="I791" s="4">
        <v>0.465</v>
      </c>
      <c r="J791" s="4">
        <v>0.141</v>
      </c>
      <c r="K791" s="4">
        <v>0.67</v>
      </c>
      <c r="L791" s="4">
        <v>0.047</v>
      </c>
      <c r="M791" s="4">
        <v>0.936</v>
      </c>
      <c r="N791" s="4">
        <v>0.015</v>
      </c>
      <c r="O791" s="4">
        <v>0.108</v>
      </c>
      <c r="P791" s="4">
        <v>0.472</v>
      </c>
      <c r="Q791" s="4">
        <v>123.07</v>
      </c>
      <c r="R791" s="4">
        <v>4.0</v>
      </c>
      <c r="S791" s="4">
        <v>1.0</v>
      </c>
      <c r="T791" s="3" t="s">
        <v>103</v>
      </c>
      <c r="U791" s="3" t="s">
        <v>94</v>
      </c>
      <c r="V791" s="7" t="s">
        <v>54</v>
      </c>
    </row>
    <row r="792">
      <c r="A792" s="3" t="s">
        <v>4970</v>
      </c>
      <c r="B792" s="3" t="s">
        <v>4972</v>
      </c>
      <c r="C792" s="4">
        <v>2008.0</v>
      </c>
      <c r="D792" s="4">
        <v>27.0</v>
      </c>
      <c r="E792" s="4">
        <v>298826.0</v>
      </c>
      <c r="F792" s="3" t="s">
        <v>303</v>
      </c>
      <c r="G792" s="3" t="s">
        <v>4973</v>
      </c>
      <c r="H792" s="3" t="s">
        <v>4975</v>
      </c>
      <c r="I792" s="4">
        <v>0.737</v>
      </c>
      <c r="J792" s="4">
        <v>0.663</v>
      </c>
      <c r="K792" s="4">
        <v>0.74</v>
      </c>
      <c r="L792" s="4">
        <v>0.062</v>
      </c>
      <c r="M792" s="4">
        <v>0.104</v>
      </c>
      <c r="N792" s="4">
        <v>0.872</v>
      </c>
      <c r="O792" s="4">
        <v>0.165</v>
      </c>
      <c r="P792" s="4">
        <v>0.354</v>
      </c>
      <c r="Q792" s="4">
        <v>102.0</v>
      </c>
      <c r="R792" s="4">
        <v>7.0</v>
      </c>
      <c r="S792" s="4">
        <v>1.0</v>
      </c>
      <c r="T792" s="3" t="s">
        <v>103</v>
      </c>
      <c r="U792" s="3" t="s">
        <v>35</v>
      </c>
      <c r="V792" s="7" t="s">
        <v>45</v>
      </c>
    </row>
    <row r="793">
      <c r="A793" s="3" t="s">
        <v>4977</v>
      </c>
      <c r="B793" s="3" t="s">
        <v>4978</v>
      </c>
      <c r="C793" s="4">
        <v>2010.0</v>
      </c>
      <c r="D793" s="4">
        <v>27.0</v>
      </c>
      <c r="E793" s="4">
        <v>198440.0</v>
      </c>
      <c r="F793" s="3" t="s">
        <v>4980</v>
      </c>
      <c r="G793" s="3" t="s">
        <v>4982</v>
      </c>
      <c r="H793" s="3" t="s">
        <v>4983</v>
      </c>
      <c r="I793" s="4">
        <v>0.425</v>
      </c>
      <c r="J793" s="4">
        <v>0.355</v>
      </c>
      <c r="K793" s="4">
        <v>0.74</v>
      </c>
      <c r="L793" s="4">
        <v>0.024</v>
      </c>
      <c r="M793" s="4">
        <v>0.696</v>
      </c>
      <c r="N793" s="4">
        <v>0.0</v>
      </c>
      <c r="O793" s="4">
        <v>0.118</v>
      </c>
      <c r="P793" s="4">
        <v>0.462</v>
      </c>
      <c r="Q793" s="4">
        <v>94.47</v>
      </c>
      <c r="R793" s="4">
        <v>11.0</v>
      </c>
      <c r="S793" s="4">
        <v>0.0</v>
      </c>
      <c r="T793" s="3" t="s">
        <v>103</v>
      </c>
      <c r="U793" s="3" t="s">
        <v>35</v>
      </c>
      <c r="V793" s="7" t="s">
        <v>54</v>
      </c>
    </row>
    <row r="794">
      <c r="A794" s="3" t="s">
        <v>4986</v>
      </c>
      <c r="B794" s="3" t="s">
        <v>4987</v>
      </c>
      <c r="C794" s="4">
        <v>2018.0</v>
      </c>
      <c r="D794" s="4">
        <v>27.0</v>
      </c>
      <c r="E794" s="4">
        <v>213626.0</v>
      </c>
      <c r="F794" s="3" t="s">
        <v>194</v>
      </c>
      <c r="G794" s="3" t="s">
        <v>4849</v>
      </c>
      <c r="H794" s="3" t="s">
        <v>4716</v>
      </c>
      <c r="I794" s="4">
        <v>0.633</v>
      </c>
      <c r="J794" s="4">
        <v>0.297</v>
      </c>
      <c r="K794" s="4">
        <v>0.71</v>
      </c>
      <c r="L794" s="4">
        <v>0.033</v>
      </c>
      <c r="M794" s="4">
        <v>0.864</v>
      </c>
      <c r="N794" s="4">
        <v>0.002</v>
      </c>
      <c r="O794" s="4">
        <v>0.112</v>
      </c>
      <c r="P794" s="4">
        <v>0.294</v>
      </c>
      <c r="Q794" s="4">
        <v>136.5</v>
      </c>
      <c r="R794" s="4">
        <v>11.0</v>
      </c>
      <c r="S794" s="4">
        <v>0.0</v>
      </c>
      <c r="T794" s="3" t="s">
        <v>104</v>
      </c>
      <c r="U794" s="3" t="s">
        <v>35</v>
      </c>
      <c r="V794" s="7" t="s">
        <v>36</v>
      </c>
    </row>
    <row r="795">
      <c r="A795" s="3" t="s">
        <v>4992</v>
      </c>
      <c r="B795" s="3" t="s">
        <v>4994</v>
      </c>
      <c r="C795" s="4">
        <v>2018.0</v>
      </c>
      <c r="D795" s="4">
        <v>27.0</v>
      </c>
      <c r="E795" s="4">
        <v>194946.0</v>
      </c>
      <c r="F795" s="3" t="s">
        <v>194</v>
      </c>
      <c r="G795" s="3" t="s">
        <v>4857</v>
      </c>
      <c r="H795" s="3" t="s">
        <v>4716</v>
      </c>
      <c r="I795" s="4">
        <v>0.617</v>
      </c>
      <c r="J795" s="4">
        <v>0.314</v>
      </c>
      <c r="K795" s="4">
        <v>0.73</v>
      </c>
      <c r="L795" s="4">
        <v>0.031</v>
      </c>
      <c r="M795" s="4">
        <v>0.831</v>
      </c>
      <c r="N795" s="4">
        <v>0.0</v>
      </c>
      <c r="O795" s="4">
        <v>0.168</v>
      </c>
      <c r="P795" s="4">
        <v>0.29</v>
      </c>
      <c r="Q795" s="4">
        <v>94.9</v>
      </c>
      <c r="R795" s="4">
        <v>6.0</v>
      </c>
      <c r="S795" s="4">
        <v>1.0</v>
      </c>
      <c r="T795" s="3" t="s">
        <v>104</v>
      </c>
      <c r="U795" s="3" t="s">
        <v>35</v>
      </c>
      <c r="V795" s="7" t="s">
        <v>36</v>
      </c>
    </row>
    <row r="796">
      <c r="A796" s="3" t="s">
        <v>4997</v>
      </c>
      <c r="B796" s="3" t="s">
        <v>4998</v>
      </c>
      <c r="C796" s="4">
        <v>2019.0</v>
      </c>
      <c r="D796" s="4">
        <v>27.0</v>
      </c>
      <c r="E796" s="4">
        <v>314032.0</v>
      </c>
      <c r="F796" s="3" t="s">
        <v>424</v>
      </c>
      <c r="G796" s="3" t="s">
        <v>544</v>
      </c>
      <c r="H796" s="3" t="s">
        <v>4999</v>
      </c>
      <c r="I796" s="4">
        <v>0.503</v>
      </c>
      <c r="J796" s="4">
        <v>0.464</v>
      </c>
      <c r="K796" s="4">
        <v>0.87</v>
      </c>
      <c r="L796" s="4">
        <v>0.03</v>
      </c>
      <c r="M796" s="4">
        <v>0.826</v>
      </c>
      <c r="N796" s="4">
        <v>0.0</v>
      </c>
      <c r="O796" s="4">
        <v>0.081</v>
      </c>
      <c r="P796" s="4">
        <v>0.276</v>
      </c>
      <c r="Q796" s="4">
        <v>124.16</v>
      </c>
      <c r="R796" s="4">
        <v>0.0</v>
      </c>
      <c r="S796" s="4">
        <v>1.0</v>
      </c>
      <c r="T796" s="3" t="s">
        <v>34</v>
      </c>
      <c r="U796" s="3" t="s">
        <v>35</v>
      </c>
      <c r="V796" s="7" t="s">
        <v>36</v>
      </c>
    </row>
    <row r="797">
      <c r="A797" s="3" t="s">
        <v>5000</v>
      </c>
      <c r="B797" s="3" t="s">
        <v>5002</v>
      </c>
      <c r="C797" s="4">
        <v>2013.0</v>
      </c>
      <c r="D797" s="4">
        <v>27.0</v>
      </c>
      <c r="E797" s="4">
        <v>200085.0</v>
      </c>
      <c r="F797" s="3" t="s">
        <v>5004</v>
      </c>
      <c r="G797" s="3" t="s">
        <v>5005</v>
      </c>
      <c r="H797" s="3" t="s">
        <v>5006</v>
      </c>
      <c r="I797" s="4">
        <v>0.723</v>
      </c>
      <c r="J797" s="4">
        <v>0.723</v>
      </c>
      <c r="K797" s="4">
        <v>0.82</v>
      </c>
      <c r="L797" s="4">
        <v>0.234</v>
      </c>
      <c r="M797" s="4">
        <v>0.0</v>
      </c>
      <c r="N797" s="4">
        <v>0.094</v>
      </c>
      <c r="O797" s="4">
        <v>0.12</v>
      </c>
      <c r="P797" s="4">
        <v>0.488</v>
      </c>
      <c r="Q797" s="4">
        <v>120.19</v>
      </c>
      <c r="R797" s="4">
        <v>6.0</v>
      </c>
      <c r="S797" s="4">
        <v>0.0</v>
      </c>
      <c r="T797" s="3" t="s">
        <v>103</v>
      </c>
      <c r="U797" s="3" t="s">
        <v>35</v>
      </c>
      <c r="V797" s="7" t="s">
        <v>54</v>
      </c>
    </row>
    <row r="798">
      <c r="A798" s="3" t="s">
        <v>5007</v>
      </c>
      <c r="B798" s="3" t="s">
        <v>5008</v>
      </c>
      <c r="C798" s="4">
        <v>2010.0</v>
      </c>
      <c r="D798" s="4">
        <v>27.0</v>
      </c>
      <c r="E798" s="4">
        <v>182400.0</v>
      </c>
      <c r="F798" s="3" t="s">
        <v>5009</v>
      </c>
      <c r="G798" s="3" t="s">
        <v>5011</v>
      </c>
      <c r="H798" s="3" t="s">
        <v>5013</v>
      </c>
      <c r="I798" s="4">
        <v>0.265</v>
      </c>
      <c r="J798" s="4">
        <v>0.287</v>
      </c>
      <c r="K798" s="4">
        <v>0.74</v>
      </c>
      <c r="L798" s="4">
        <v>0.029</v>
      </c>
      <c r="M798" s="4">
        <v>0.743</v>
      </c>
      <c r="N798" s="4">
        <v>0.0</v>
      </c>
      <c r="O798" s="4">
        <v>0.161</v>
      </c>
      <c r="P798" s="4">
        <v>0.231</v>
      </c>
      <c r="Q798" s="4">
        <v>147.04</v>
      </c>
      <c r="R798" s="4">
        <v>0.0</v>
      </c>
      <c r="S798" s="4">
        <v>0.0</v>
      </c>
      <c r="T798" s="3" t="s">
        <v>103</v>
      </c>
      <c r="U798" s="3" t="s">
        <v>35</v>
      </c>
      <c r="V798" s="7" t="s">
        <v>36</v>
      </c>
    </row>
    <row r="799">
      <c r="A799" s="3" t="s">
        <v>5016</v>
      </c>
      <c r="B799" s="3" t="s">
        <v>5017</v>
      </c>
      <c r="C799" s="4">
        <v>2007.0</v>
      </c>
      <c r="D799" s="4">
        <v>27.0</v>
      </c>
      <c r="E799" s="4">
        <v>205200.0</v>
      </c>
      <c r="F799" s="3" t="s">
        <v>5018</v>
      </c>
      <c r="G799" s="3" t="s">
        <v>5019</v>
      </c>
      <c r="H799" s="3" t="s">
        <v>5020</v>
      </c>
      <c r="I799" s="4">
        <v>0.447</v>
      </c>
      <c r="J799" s="4">
        <v>0.848</v>
      </c>
      <c r="K799" s="4">
        <v>0.84</v>
      </c>
      <c r="L799" s="4">
        <v>0.222</v>
      </c>
      <c r="M799" s="4">
        <v>0.033</v>
      </c>
      <c r="N799" s="4">
        <v>0.0</v>
      </c>
      <c r="O799" s="4">
        <v>0.65</v>
      </c>
      <c r="P799" s="4">
        <v>0.485</v>
      </c>
      <c r="Q799" s="4">
        <v>172.25</v>
      </c>
      <c r="R799" s="4">
        <v>2.0</v>
      </c>
      <c r="S799" s="4">
        <v>1.0</v>
      </c>
      <c r="T799" s="3" t="s">
        <v>103</v>
      </c>
      <c r="U799" s="3" t="s">
        <v>35</v>
      </c>
      <c r="V799" s="7" t="s">
        <v>54</v>
      </c>
    </row>
    <row r="800">
      <c r="A800" s="3" t="s">
        <v>5023</v>
      </c>
      <c r="B800" s="3" t="s">
        <v>5024</v>
      </c>
      <c r="C800" s="4">
        <v>2017.0</v>
      </c>
      <c r="D800" s="4">
        <v>28.0</v>
      </c>
      <c r="E800" s="4">
        <v>322000.0</v>
      </c>
      <c r="F800" s="3" t="s">
        <v>3852</v>
      </c>
      <c r="G800" s="3" t="s">
        <v>1585</v>
      </c>
      <c r="H800" s="3" t="s">
        <v>5026</v>
      </c>
      <c r="I800" s="4">
        <v>0.588</v>
      </c>
      <c r="J800" s="4">
        <v>0.622</v>
      </c>
      <c r="K800" s="4">
        <v>0.82</v>
      </c>
      <c r="L800" s="4">
        <v>0.056</v>
      </c>
      <c r="M800" s="4">
        <v>0.736</v>
      </c>
      <c r="N800" s="4">
        <v>0.0</v>
      </c>
      <c r="O800" s="4">
        <v>0.361</v>
      </c>
      <c r="P800" s="4">
        <v>0.422</v>
      </c>
      <c r="Q800" s="4">
        <v>97.97</v>
      </c>
      <c r="R800" s="4">
        <v>11.0</v>
      </c>
      <c r="S800" s="4">
        <v>1.0</v>
      </c>
      <c r="T800" s="3" t="s">
        <v>34</v>
      </c>
      <c r="U800" s="3" t="s">
        <v>68</v>
      </c>
      <c r="V800" s="7" t="s">
        <v>54</v>
      </c>
    </row>
    <row r="801">
      <c r="A801" s="3" t="s">
        <v>5030</v>
      </c>
      <c r="B801" s="3" t="s">
        <v>4207</v>
      </c>
      <c r="C801" s="4">
        <v>2017.0</v>
      </c>
      <c r="D801" s="4">
        <v>28.0</v>
      </c>
      <c r="E801" s="4">
        <v>345964.0</v>
      </c>
      <c r="F801" s="3" t="s">
        <v>26</v>
      </c>
      <c r="G801" s="3" t="s">
        <v>2295</v>
      </c>
      <c r="H801" s="3" t="s">
        <v>4207</v>
      </c>
      <c r="I801" s="4">
        <v>0.287</v>
      </c>
      <c r="J801" s="4">
        <v>0.879</v>
      </c>
      <c r="K801" s="4">
        <v>0.86</v>
      </c>
      <c r="L801" s="4">
        <v>0.06</v>
      </c>
      <c r="M801" s="4">
        <v>0.005</v>
      </c>
      <c r="N801" s="4">
        <v>0.166</v>
      </c>
      <c r="O801" s="4">
        <v>0.07</v>
      </c>
      <c r="P801" s="4">
        <v>0.384</v>
      </c>
      <c r="Q801" s="4">
        <v>100.05</v>
      </c>
      <c r="R801" s="4">
        <v>1.0</v>
      </c>
      <c r="S801" s="4">
        <v>1.0</v>
      </c>
      <c r="T801" s="3" t="s">
        <v>34</v>
      </c>
      <c r="U801" s="3" t="s">
        <v>68</v>
      </c>
      <c r="V801" s="7" t="s">
        <v>45</v>
      </c>
    </row>
    <row r="802">
      <c r="A802" s="3" t="s">
        <v>5033</v>
      </c>
      <c r="B802" s="3" t="s">
        <v>5034</v>
      </c>
      <c r="C802" s="4">
        <v>1996.0</v>
      </c>
      <c r="D802" s="4">
        <v>28.0</v>
      </c>
      <c r="E802" s="4">
        <v>364016.0</v>
      </c>
      <c r="F802" s="3" t="s">
        <v>26</v>
      </c>
      <c r="G802" s="3" t="s">
        <v>5035</v>
      </c>
      <c r="H802" s="3" t="s">
        <v>5034</v>
      </c>
      <c r="I802" s="4">
        <v>0.406</v>
      </c>
      <c r="J802" s="4">
        <v>0.662</v>
      </c>
      <c r="K802" s="4">
        <v>0.87</v>
      </c>
      <c r="L802" s="4">
        <v>0.03</v>
      </c>
      <c r="M802" s="4">
        <v>0.365</v>
      </c>
      <c r="N802" s="4">
        <v>0.0</v>
      </c>
      <c r="O802" s="4">
        <v>0.115</v>
      </c>
      <c r="P802" s="4">
        <v>0.403</v>
      </c>
      <c r="Q802" s="4">
        <v>142.59</v>
      </c>
      <c r="R802" s="4">
        <v>10.0</v>
      </c>
      <c r="S802" s="4">
        <v>0.0</v>
      </c>
      <c r="T802" s="3" t="s">
        <v>34</v>
      </c>
      <c r="U802" s="3" t="s">
        <v>35</v>
      </c>
      <c r="V802" s="7" t="s">
        <v>54</v>
      </c>
    </row>
    <row r="803">
      <c r="A803" s="3" t="s">
        <v>5039</v>
      </c>
      <c r="B803" s="3" t="s">
        <v>5041</v>
      </c>
      <c r="C803" s="4">
        <v>2017.0</v>
      </c>
      <c r="D803" s="4">
        <v>28.0</v>
      </c>
      <c r="E803" s="4">
        <v>374000.0</v>
      </c>
      <c r="F803" s="3" t="s">
        <v>26</v>
      </c>
      <c r="G803" s="3" t="s">
        <v>5042</v>
      </c>
      <c r="H803" s="3" t="s">
        <v>5044</v>
      </c>
      <c r="I803" s="4">
        <v>0.584</v>
      </c>
      <c r="J803" s="4">
        <v>0.857</v>
      </c>
      <c r="K803" s="4">
        <v>0.88</v>
      </c>
      <c r="L803" s="4">
        <v>0.081</v>
      </c>
      <c r="M803" s="4">
        <v>0.381</v>
      </c>
      <c r="N803" s="4">
        <v>0.0</v>
      </c>
      <c r="O803" s="4">
        <v>0.276</v>
      </c>
      <c r="P803" s="4">
        <v>0.49</v>
      </c>
      <c r="Q803" s="4">
        <v>148.03</v>
      </c>
      <c r="R803" s="4">
        <v>0.0</v>
      </c>
      <c r="S803" s="4">
        <v>1.0</v>
      </c>
      <c r="T803" s="3" t="s">
        <v>34</v>
      </c>
      <c r="U803" s="3" t="s">
        <v>35</v>
      </c>
      <c r="V803" s="7" t="s">
        <v>54</v>
      </c>
    </row>
    <row r="804">
      <c r="A804" s="3" t="s">
        <v>5048</v>
      </c>
      <c r="B804" s="3" t="s">
        <v>5049</v>
      </c>
      <c r="C804" s="4">
        <v>2020.0</v>
      </c>
      <c r="D804" s="4">
        <v>28.0</v>
      </c>
      <c r="E804" s="4">
        <v>285000.0</v>
      </c>
      <c r="F804" s="3" t="s">
        <v>26</v>
      </c>
      <c r="G804" s="3" t="s">
        <v>5050</v>
      </c>
      <c r="H804" s="3" t="s">
        <v>5049</v>
      </c>
      <c r="I804" s="4">
        <v>0.442</v>
      </c>
      <c r="J804" s="4">
        <v>0.49</v>
      </c>
      <c r="K804" s="4">
        <v>0.86</v>
      </c>
      <c r="L804" s="4">
        <v>0.028</v>
      </c>
      <c r="M804" s="4">
        <v>0.157</v>
      </c>
      <c r="N804" s="4">
        <v>0.001</v>
      </c>
      <c r="O804" s="4">
        <v>0.119</v>
      </c>
      <c r="P804" s="4">
        <v>0.185</v>
      </c>
      <c r="Q804" s="4">
        <v>137.04</v>
      </c>
      <c r="R804" s="4">
        <v>1.0</v>
      </c>
      <c r="S804" s="4">
        <v>1.0</v>
      </c>
      <c r="T804" s="3" t="s">
        <v>34</v>
      </c>
      <c r="U804" s="3" t="s">
        <v>35</v>
      </c>
      <c r="V804" s="7" t="s">
        <v>58</v>
      </c>
    </row>
    <row r="805">
      <c r="A805" s="3" t="s">
        <v>5053</v>
      </c>
      <c r="B805" s="3" t="s">
        <v>5054</v>
      </c>
      <c r="C805" s="4">
        <v>2016.0</v>
      </c>
      <c r="D805" s="4">
        <v>28.0</v>
      </c>
      <c r="E805" s="4">
        <v>334331.0</v>
      </c>
      <c r="F805" s="3" t="s">
        <v>4046</v>
      </c>
      <c r="G805" s="3" t="s">
        <v>4047</v>
      </c>
      <c r="H805" s="3" t="s">
        <v>5055</v>
      </c>
      <c r="I805" s="4">
        <v>0.567</v>
      </c>
      <c r="J805" s="4">
        <v>0.577</v>
      </c>
      <c r="K805" s="4">
        <v>0.84</v>
      </c>
      <c r="L805" s="4">
        <v>0.026</v>
      </c>
      <c r="M805" s="4">
        <v>0.628</v>
      </c>
      <c r="N805" s="4">
        <v>0.0</v>
      </c>
      <c r="O805" s="4">
        <v>0.132</v>
      </c>
      <c r="P805" s="4">
        <v>0.217</v>
      </c>
      <c r="Q805" s="4">
        <v>101.99</v>
      </c>
      <c r="R805" s="4">
        <v>11.0</v>
      </c>
      <c r="S805" s="4">
        <v>0.0</v>
      </c>
      <c r="T805" s="3" t="s">
        <v>104</v>
      </c>
      <c r="U805" s="3" t="s">
        <v>35</v>
      </c>
      <c r="V805" s="7" t="s">
        <v>36</v>
      </c>
    </row>
    <row r="806">
      <c r="A806" s="3" t="s">
        <v>5059</v>
      </c>
      <c r="B806" s="3" t="s">
        <v>5060</v>
      </c>
      <c r="C806" s="4">
        <v>2024.0</v>
      </c>
      <c r="D806" s="4">
        <v>28.0</v>
      </c>
      <c r="E806" s="4">
        <v>187800.0</v>
      </c>
      <c r="F806" s="3" t="s">
        <v>5061</v>
      </c>
      <c r="G806" s="3" t="s">
        <v>5062</v>
      </c>
      <c r="H806" s="3" t="s">
        <v>5060</v>
      </c>
      <c r="I806" s="4">
        <v>0.894</v>
      </c>
      <c r="J806" s="4">
        <v>0.767</v>
      </c>
      <c r="K806" s="4">
        <v>0.94</v>
      </c>
      <c r="L806" s="4">
        <v>0.083</v>
      </c>
      <c r="M806" s="4">
        <v>0.316</v>
      </c>
      <c r="N806" s="4">
        <v>0.001</v>
      </c>
      <c r="O806" s="4">
        <v>0.056</v>
      </c>
      <c r="P806" s="4">
        <v>0.389</v>
      </c>
      <c r="Q806" s="4">
        <v>100.04</v>
      </c>
      <c r="R806" s="4">
        <v>2.0</v>
      </c>
      <c r="S806" s="4">
        <v>1.0</v>
      </c>
      <c r="T806" s="3" t="s">
        <v>104</v>
      </c>
      <c r="U806" s="3" t="s">
        <v>68</v>
      </c>
      <c r="V806" s="7" t="s">
        <v>45</v>
      </c>
    </row>
    <row r="807">
      <c r="A807" s="3" t="s">
        <v>5065</v>
      </c>
      <c r="B807" s="3" t="s">
        <v>5066</v>
      </c>
      <c r="C807" s="4">
        <v>2024.0</v>
      </c>
      <c r="D807" s="4">
        <v>28.0</v>
      </c>
      <c r="E807" s="4">
        <v>110390.0</v>
      </c>
      <c r="F807" s="3" t="s">
        <v>5061</v>
      </c>
      <c r="G807" s="3" t="s">
        <v>5062</v>
      </c>
      <c r="H807" s="3" t="s">
        <v>5066</v>
      </c>
      <c r="I807" s="4">
        <v>0.87</v>
      </c>
      <c r="J807" s="4">
        <v>0.693</v>
      </c>
      <c r="K807" s="4">
        <v>0.79</v>
      </c>
      <c r="L807" s="4">
        <v>0.421</v>
      </c>
      <c r="M807" s="4">
        <v>0.697</v>
      </c>
      <c r="N807" s="4">
        <v>0.0</v>
      </c>
      <c r="O807" s="4">
        <v>0.56</v>
      </c>
      <c r="P807" s="4">
        <v>0.437</v>
      </c>
      <c r="Q807" s="4">
        <v>95.96</v>
      </c>
      <c r="R807" s="4">
        <v>0.0</v>
      </c>
      <c r="S807" s="4">
        <v>0.0</v>
      </c>
      <c r="T807" s="3" t="s">
        <v>104</v>
      </c>
      <c r="U807" s="3" t="s">
        <v>35</v>
      </c>
      <c r="V807" s="7" t="s">
        <v>54</v>
      </c>
    </row>
    <row r="808">
      <c r="A808" s="3" t="s">
        <v>5071</v>
      </c>
      <c r="B808" s="3" t="s">
        <v>4688</v>
      </c>
      <c r="C808" s="4">
        <v>2023.0</v>
      </c>
      <c r="D808" s="4">
        <v>28.0</v>
      </c>
      <c r="E808" s="4">
        <v>167160.0</v>
      </c>
      <c r="F808" s="3" t="s">
        <v>2128</v>
      </c>
      <c r="G808" s="3" t="s">
        <v>4689</v>
      </c>
      <c r="H808" s="3" t="s">
        <v>5074</v>
      </c>
      <c r="I808" s="4">
        <v>0.803</v>
      </c>
      <c r="J808" s="4">
        <v>0.642</v>
      </c>
      <c r="K808" s="4">
        <v>0.84</v>
      </c>
      <c r="L808" s="4">
        <v>0.063</v>
      </c>
      <c r="M808" s="4">
        <v>0.163</v>
      </c>
      <c r="N808" s="4">
        <v>0.0</v>
      </c>
      <c r="O808" s="4">
        <v>0.108</v>
      </c>
      <c r="P808" s="4">
        <v>0.427</v>
      </c>
      <c r="Q808" s="4">
        <v>106.02</v>
      </c>
      <c r="R808" s="4">
        <v>7.0</v>
      </c>
      <c r="S808" s="4">
        <v>0.0</v>
      </c>
      <c r="T808" s="3" t="s">
        <v>103</v>
      </c>
      <c r="U808" s="3" t="s">
        <v>35</v>
      </c>
      <c r="V808" s="7" t="s">
        <v>54</v>
      </c>
    </row>
    <row r="809">
      <c r="A809" s="3" t="s">
        <v>5075</v>
      </c>
      <c r="B809" s="3" t="s">
        <v>5077</v>
      </c>
      <c r="C809" s="4">
        <v>2025.0</v>
      </c>
      <c r="D809" s="4">
        <v>28.0</v>
      </c>
      <c r="E809" s="4">
        <v>216986.0</v>
      </c>
      <c r="F809" s="3" t="s">
        <v>5078</v>
      </c>
      <c r="G809" s="3" t="s">
        <v>5079</v>
      </c>
      <c r="H809" s="3" t="s">
        <v>5081</v>
      </c>
      <c r="I809" s="4">
        <v>0.686</v>
      </c>
      <c r="J809" s="4">
        <v>0.536</v>
      </c>
      <c r="K809" s="4">
        <v>0.82</v>
      </c>
      <c r="L809" s="4">
        <v>0.071</v>
      </c>
      <c r="M809" s="4">
        <v>0.24</v>
      </c>
      <c r="N809" s="4">
        <v>0.0</v>
      </c>
      <c r="O809" s="4">
        <v>0.213</v>
      </c>
      <c r="P809" s="4">
        <v>0.484</v>
      </c>
      <c r="Q809" s="4">
        <v>145.93</v>
      </c>
      <c r="R809" s="4">
        <v>7.0</v>
      </c>
      <c r="S809" s="4">
        <v>0.0</v>
      </c>
      <c r="T809" s="3" t="s">
        <v>104</v>
      </c>
      <c r="U809" s="3" t="s">
        <v>35</v>
      </c>
      <c r="V809" s="7" t="s">
        <v>54</v>
      </c>
    </row>
    <row r="810">
      <c r="A810" s="3" t="s">
        <v>5084</v>
      </c>
      <c r="B810" s="3" t="s">
        <v>5085</v>
      </c>
      <c r="C810" s="4">
        <v>2024.0</v>
      </c>
      <c r="D810" s="4">
        <v>28.0</v>
      </c>
      <c r="E810" s="4">
        <v>434666.0</v>
      </c>
      <c r="F810" s="3" t="s">
        <v>2189</v>
      </c>
      <c r="G810" s="3" t="s">
        <v>2190</v>
      </c>
      <c r="H810" s="3" t="s">
        <v>5085</v>
      </c>
      <c r="I810" s="4">
        <v>0.594</v>
      </c>
      <c r="J810" s="4">
        <v>0.787</v>
      </c>
      <c r="K810" s="4">
        <v>0.86</v>
      </c>
      <c r="L810" s="4">
        <v>0.296</v>
      </c>
      <c r="M810" s="4">
        <v>0.214</v>
      </c>
      <c r="N810" s="4">
        <v>0.0</v>
      </c>
      <c r="O810" s="4">
        <v>0.146</v>
      </c>
      <c r="P810" s="4">
        <v>0.411</v>
      </c>
      <c r="Q810" s="4">
        <v>89.56</v>
      </c>
      <c r="R810" s="4">
        <v>1.0</v>
      </c>
      <c r="S810" s="4">
        <v>1.0</v>
      </c>
      <c r="T810" s="3" t="s">
        <v>104</v>
      </c>
      <c r="U810" s="3" t="s">
        <v>68</v>
      </c>
      <c r="V810" s="7" t="s">
        <v>54</v>
      </c>
    </row>
    <row r="811">
      <c r="A811" s="3" t="s">
        <v>5089</v>
      </c>
      <c r="B811" s="3" t="s">
        <v>5090</v>
      </c>
      <c r="C811" s="4">
        <v>2022.0</v>
      </c>
      <c r="D811" s="4">
        <v>28.0</v>
      </c>
      <c r="E811" s="4">
        <v>650866.0</v>
      </c>
      <c r="F811" s="3" t="s">
        <v>5093</v>
      </c>
      <c r="G811" s="3" t="s">
        <v>5094</v>
      </c>
      <c r="H811" s="3" t="s">
        <v>5095</v>
      </c>
      <c r="I811" s="4">
        <v>0.316</v>
      </c>
      <c r="J811" s="4">
        <v>0.862</v>
      </c>
      <c r="K811" s="4">
        <v>0.86</v>
      </c>
      <c r="L811" s="4">
        <v>0.086</v>
      </c>
      <c r="M811" s="4">
        <v>0.024</v>
      </c>
      <c r="N811" s="4">
        <v>0.022</v>
      </c>
      <c r="O811" s="4">
        <v>0.258</v>
      </c>
      <c r="P811" s="4">
        <v>0.132</v>
      </c>
      <c r="Q811" s="4">
        <v>140.85</v>
      </c>
      <c r="R811" s="4">
        <v>6.0</v>
      </c>
      <c r="S811" s="4">
        <v>1.0</v>
      </c>
      <c r="T811" s="3" t="s">
        <v>103</v>
      </c>
      <c r="U811" s="3" t="s">
        <v>68</v>
      </c>
      <c r="V811" s="7" t="s">
        <v>58</v>
      </c>
    </row>
    <row r="812">
      <c r="A812" s="3" t="s">
        <v>5096</v>
      </c>
      <c r="B812" s="3" t="s">
        <v>5097</v>
      </c>
      <c r="C812" s="4">
        <v>2005.0</v>
      </c>
      <c r="D812" s="4">
        <v>28.0</v>
      </c>
      <c r="E812" s="4">
        <v>219820.0</v>
      </c>
      <c r="F812" s="3" t="s">
        <v>5098</v>
      </c>
      <c r="G812" s="3" t="s">
        <v>5100</v>
      </c>
      <c r="H812" s="3" t="s">
        <v>5102</v>
      </c>
      <c r="I812" s="4">
        <v>0.5</v>
      </c>
      <c r="J812" s="4">
        <v>0.069</v>
      </c>
      <c r="K812" s="4">
        <v>0.38</v>
      </c>
      <c r="L812" s="4">
        <v>0.062</v>
      </c>
      <c r="M812" s="4">
        <v>0.647</v>
      </c>
      <c r="N812" s="4">
        <v>0.951</v>
      </c>
      <c r="O812" s="4">
        <v>0.103</v>
      </c>
      <c r="P812" s="4">
        <v>0.215</v>
      </c>
      <c r="Q812" s="4">
        <v>84.88</v>
      </c>
      <c r="R812" s="4">
        <v>0.0</v>
      </c>
      <c r="S812" s="4">
        <v>1.0</v>
      </c>
      <c r="T812" s="3" t="s">
        <v>103</v>
      </c>
      <c r="U812" s="3" t="s">
        <v>35</v>
      </c>
      <c r="V812" s="7" t="s">
        <v>36</v>
      </c>
    </row>
    <row r="813">
      <c r="A813" s="3" t="s">
        <v>5104</v>
      </c>
      <c r="B813" s="3" t="s">
        <v>5105</v>
      </c>
      <c r="C813" s="4">
        <v>2020.0</v>
      </c>
      <c r="D813" s="4">
        <v>28.0</v>
      </c>
      <c r="E813" s="4">
        <v>180000.0</v>
      </c>
      <c r="F813" s="3" t="s">
        <v>2343</v>
      </c>
      <c r="G813" s="3" t="s">
        <v>5106</v>
      </c>
      <c r="H813" s="3" t="s">
        <v>5108</v>
      </c>
      <c r="I813" s="4">
        <v>0.33</v>
      </c>
      <c r="J813" s="4">
        <v>0.015</v>
      </c>
      <c r="K813" s="4">
        <v>0.36</v>
      </c>
      <c r="L813" s="4">
        <v>0.042</v>
      </c>
      <c r="M813" s="4">
        <v>0.977</v>
      </c>
      <c r="N813" s="4">
        <v>0.859</v>
      </c>
      <c r="O813" s="4">
        <v>0.112</v>
      </c>
      <c r="P813" s="4">
        <v>0.1</v>
      </c>
      <c r="Q813" s="4">
        <v>141.18</v>
      </c>
      <c r="R813" s="4">
        <v>7.0</v>
      </c>
      <c r="S813" s="4">
        <v>1.0</v>
      </c>
      <c r="T813" s="3" t="s">
        <v>103</v>
      </c>
      <c r="U813" s="3" t="s">
        <v>35</v>
      </c>
      <c r="V813" s="7" t="s">
        <v>75</v>
      </c>
    </row>
    <row r="814">
      <c r="A814" s="3" t="s">
        <v>5111</v>
      </c>
      <c r="B814" s="3" t="s">
        <v>5112</v>
      </c>
      <c r="C814" s="4">
        <v>2018.0</v>
      </c>
      <c r="D814" s="4">
        <v>28.0</v>
      </c>
      <c r="E814" s="4">
        <v>224853.0</v>
      </c>
      <c r="F814" s="3" t="s">
        <v>731</v>
      </c>
      <c r="G814" s="3" t="s">
        <v>5113</v>
      </c>
      <c r="H814" s="3" t="s">
        <v>2631</v>
      </c>
      <c r="I814" s="4">
        <v>0.354</v>
      </c>
      <c r="J814" s="4">
        <v>0.331</v>
      </c>
      <c r="K814" s="4">
        <v>0.72</v>
      </c>
      <c r="L814" s="4">
        <v>0.039</v>
      </c>
      <c r="M814" s="4">
        <v>0.932</v>
      </c>
      <c r="N814" s="4">
        <v>0.296</v>
      </c>
      <c r="O814" s="4">
        <v>0.2</v>
      </c>
      <c r="P814" s="4">
        <v>0.344</v>
      </c>
      <c r="Q814" s="4">
        <v>73.76</v>
      </c>
      <c r="R814" s="4">
        <v>8.0</v>
      </c>
      <c r="S814" s="4">
        <v>1.0</v>
      </c>
      <c r="T814" s="3" t="s">
        <v>104</v>
      </c>
      <c r="U814" s="3" t="s">
        <v>35</v>
      </c>
      <c r="V814" s="7" t="s">
        <v>45</v>
      </c>
    </row>
    <row r="815">
      <c r="A815" s="3" t="s">
        <v>5117</v>
      </c>
      <c r="B815" s="3" t="s">
        <v>5118</v>
      </c>
      <c r="C815" s="4">
        <v>2018.0</v>
      </c>
      <c r="D815" s="4">
        <v>28.0</v>
      </c>
      <c r="E815" s="4">
        <v>237763.0</v>
      </c>
      <c r="F815" s="3" t="s">
        <v>347</v>
      </c>
      <c r="G815" s="3" t="s">
        <v>1565</v>
      </c>
      <c r="H815" s="3" t="s">
        <v>5118</v>
      </c>
      <c r="I815" s="4">
        <v>0.606</v>
      </c>
      <c r="J815" s="4">
        <v>0.409</v>
      </c>
      <c r="K815" s="4">
        <v>0.75</v>
      </c>
      <c r="L815" s="4">
        <v>0.036</v>
      </c>
      <c r="M815" s="4">
        <v>0.83</v>
      </c>
      <c r="N815" s="4">
        <v>0.001</v>
      </c>
      <c r="O815" s="4">
        <v>0.109</v>
      </c>
      <c r="P815" s="4">
        <v>0.195</v>
      </c>
      <c r="Q815" s="4">
        <v>151.58</v>
      </c>
      <c r="R815" s="4">
        <v>8.0</v>
      </c>
      <c r="S815" s="4">
        <v>0.0</v>
      </c>
      <c r="T815" s="3" t="s">
        <v>34</v>
      </c>
      <c r="U815" s="3" t="s">
        <v>68</v>
      </c>
      <c r="V815" s="7" t="s">
        <v>58</v>
      </c>
    </row>
    <row r="816">
      <c r="A816" s="3" t="s">
        <v>5121</v>
      </c>
      <c r="B816" s="3" t="s">
        <v>5122</v>
      </c>
      <c r="C816" s="4">
        <v>2015.0</v>
      </c>
      <c r="D816" s="4">
        <v>28.0</v>
      </c>
      <c r="E816" s="4">
        <v>248733.0</v>
      </c>
      <c r="F816" s="3" t="s">
        <v>5123</v>
      </c>
      <c r="G816" s="3" t="s">
        <v>5124</v>
      </c>
      <c r="H816" s="3" t="s">
        <v>5125</v>
      </c>
      <c r="I816" s="4">
        <v>0.563</v>
      </c>
      <c r="J816" s="4">
        <v>0.339</v>
      </c>
      <c r="K816" s="4">
        <v>0.79</v>
      </c>
      <c r="L816" s="4">
        <v>0.029</v>
      </c>
      <c r="M816" s="4">
        <v>0.803</v>
      </c>
      <c r="N816" s="4">
        <v>0.0</v>
      </c>
      <c r="O816" s="4">
        <v>0.161</v>
      </c>
      <c r="P816" s="4">
        <v>0.204</v>
      </c>
      <c r="Q816" s="4">
        <v>111.94</v>
      </c>
      <c r="R816" s="4">
        <v>2.0</v>
      </c>
      <c r="S816" s="4">
        <v>1.0</v>
      </c>
      <c r="T816" s="3" t="s">
        <v>103</v>
      </c>
      <c r="U816" s="3" t="s">
        <v>35</v>
      </c>
      <c r="V816" s="7" t="s">
        <v>36</v>
      </c>
    </row>
    <row r="817">
      <c r="A817" s="3" t="s">
        <v>5128</v>
      </c>
      <c r="B817" s="3" t="s">
        <v>5130</v>
      </c>
      <c r="C817" s="4">
        <v>2002.0</v>
      </c>
      <c r="D817" s="4">
        <v>29.0</v>
      </c>
      <c r="E817" s="4">
        <v>408320.0</v>
      </c>
      <c r="F817" s="3" t="s">
        <v>26</v>
      </c>
      <c r="G817" s="3" t="s">
        <v>5131</v>
      </c>
      <c r="H817" s="3" t="s">
        <v>5132</v>
      </c>
      <c r="I817" s="4">
        <v>0.483</v>
      </c>
      <c r="J817" s="4">
        <v>0.682</v>
      </c>
      <c r="K817" s="4">
        <v>0.84</v>
      </c>
      <c r="L817" s="4">
        <v>0.03</v>
      </c>
      <c r="M817" s="4">
        <v>0.051</v>
      </c>
      <c r="N817" s="4">
        <v>0.0</v>
      </c>
      <c r="O817" s="4">
        <v>0.158</v>
      </c>
      <c r="P817" s="4">
        <v>0.369</v>
      </c>
      <c r="Q817" s="4">
        <v>89.8</v>
      </c>
      <c r="R817" s="4">
        <v>6.0</v>
      </c>
      <c r="S817" s="4">
        <v>1.0</v>
      </c>
      <c r="T817" s="3" t="s">
        <v>34</v>
      </c>
      <c r="U817" s="3" t="s">
        <v>35</v>
      </c>
      <c r="V817" s="7" t="s">
        <v>45</v>
      </c>
    </row>
    <row r="818">
      <c r="A818" s="3" t="s">
        <v>5135</v>
      </c>
      <c r="B818" s="3" t="s">
        <v>5136</v>
      </c>
      <c r="C818" s="4">
        <v>2007.0</v>
      </c>
      <c r="D818" s="4">
        <v>29.0</v>
      </c>
      <c r="E818" s="4">
        <v>312066.0</v>
      </c>
      <c r="F818" s="3" t="s">
        <v>5137</v>
      </c>
      <c r="G818" s="3" t="s">
        <v>5138</v>
      </c>
      <c r="H818" s="3" t="s">
        <v>5139</v>
      </c>
      <c r="I818" s="4">
        <v>0.558</v>
      </c>
      <c r="J818" s="4">
        <v>0.717</v>
      </c>
      <c r="K818" s="4">
        <v>0.76</v>
      </c>
      <c r="L818" s="4">
        <v>0.065</v>
      </c>
      <c r="M818" s="4">
        <v>0.027</v>
      </c>
      <c r="N818" s="4">
        <v>0.0</v>
      </c>
      <c r="O818" s="4">
        <v>0.698</v>
      </c>
      <c r="P818" s="4">
        <v>0.446</v>
      </c>
      <c r="Q818" s="4">
        <v>101.88</v>
      </c>
      <c r="R818" s="4">
        <v>4.0</v>
      </c>
      <c r="S818" s="4">
        <v>0.0</v>
      </c>
      <c r="T818" s="3" t="s">
        <v>103</v>
      </c>
      <c r="U818" s="3" t="s">
        <v>35</v>
      </c>
      <c r="V818" s="7" t="s">
        <v>54</v>
      </c>
    </row>
    <row r="819">
      <c r="A819" s="3" t="s">
        <v>5141</v>
      </c>
      <c r="B819" s="3" t="s">
        <v>5142</v>
      </c>
      <c r="C819" s="4">
        <v>2016.0</v>
      </c>
      <c r="D819" s="4">
        <v>29.0</v>
      </c>
      <c r="E819" s="4">
        <v>293503.0</v>
      </c>
      <c r="F819" s="3" t="s">
        <v>31</v>
      </c>
      <c r="G819" s="3" t="s">
        <v>4946</v>
      </c>
      <c r="H819" s="3" t="s">
        <v>5145</v>
      </c>
      <c r="I819" s="4">
        <v>0.223</v>
      </c>
      <c r="J819" s="4">
        <v>0.268</v>
      </c>
      <c r="K819" s="4">
        <v>0.76</v>
      </c>
      <c r="L819" s="4">
        <v>0.031</v>
      </c>
      <c r="M819" s="4">
        <v>0.729</v>
      </c>
      <c r="N819" s="4">
        <v>0.0</v>
      </c>
      <c r="O819" s="4">
        <v>0.237</v>
      </c>
      <c r="P819" s="4">
        <v>0.248</v>
      </c>
      <c r="Q819" s="4">
        <v>171.79</v>
      </c>
      <c r="R819" s="4">
        <v>2.0</v>
      </c>
      <c r="S819" s="4">
        <v>1.0</v>
      </c>
      <c r="T819" s="3" t="s">
        <v>34</v>
      </c>
      <c r="U819" s="3" t="s">
        <v>35</v>
      </c>
      <c r="V819" s="7" t="s">
        <v>36</v>
      </c>
    </row>
    <row r="820">
      <c r="A820" s="3" t="s">
        <v>5148</v>
      </c>
      <c r="B820" s="3" t="s">
        <v>5149</v>
      </c>
      <c r="C820" s="4">
        <v>2016.0</v>
      </c>
      <c r="D820" s="4">
        <v>29.0</v>
      </c>
      <c r="E820" s="4">
        <v>360150.0</v>
      </c>
      <c r="F820" s="3" t="s">
        <v>26</v>
      </c>
      <c r="G820" s="3" t="s">
        <v>544</v>
      </c>
      <c r="H820" s="3" t="s">
        <v>5150</v>
      </c>
      <c r="I820" s="4">
        <v>0.375</v>
      </c>
      <c r="J820" s="4">
        <v>0.182</v>
      </c>
      <c r="K820" s="4">
        <v>0.77</v>
      </c>
      <c r="L820" s="4">
        <v>0.033</v>
      </c>
      <c r="M820" s="4">
        <v>0.969</v>
      </c>
      <c r="N820" s="4">
        <v>0.0</v>
      </c>
      <c r="O820" s="4">
        <v>0.108</v>
      </c>
      <c r="P820" s="4">
        <v>0.189</v>
      </c>
      <c r="Q820" s="4">
        <v>119.95</v>
      </c>
      <c r="R820" s="4">
        <v>6.0</v>
      </c>
      <c r="S820" s="4">
        <v>0.0</v>
      </c>
      <c r="T820" s="3" t="s">
        <v>34</v>
      </c>
      <c r="U820" s="3" t="s">
        <v>35</v>
      </c>
      <c r="V820" s="7" t="s">
        <v>58</v>
      </c>
    </row>
    <row r="821">
      <c r="A821" s="3" t="s">
        <v>5154</v>
      </c>
      <c r="B821" s="3" t="s">
        <v>5155</v>
      </c>
      <c r="C821" s="4">
        <v>2017.0</v>
      </c>
      <c r="D821" s="4">
        <v>29.0</v>
      </c>
      <c r="E821" s="4">
        <v>206253.0</v>
      </c>
      <c r="F821" s="3" t="s">
        <v>26</v>
      </c>
      <c r="G821" s="3" t="s">
        <v>5156</v>
      </c>
      <c r="H821" s="3" t="s">
        <v>5157</v>
      </c>
      <c r="I821" s="4">
        <v>0.525</v>
      </c>
      <c r="J821" s="4">
        <v>0.257</v>
      </c>
      <c r="K821" s="4">
        <v>0.7</v>
      </c>
      <c r="L821" s="4">
        <v>0.027</v>
      </c>
      <c r="M821" s="4">
        <v>0.945</v>
      </c>
      <c r="N821" s="4">
        <v>0.0</v>
      </c>
      <c r="O821" s="4">
        <v>0.112</v>
      </c>
      <c r="P821" s="4">
        <v>0.28</v>
      </c>
      <c r="Q821" s="4">
        <v>109.97</v>
      </c>
      <c r="R821" s="4">
        <v>2.0</v>
      </c>
      <c r="S821" s="4">
        <v>1.0</v>
      </c>
      <c r="T821" s="3" t="s">
        <v>34</v>
      </c>
      <c r="U821" s="3" t="s">
        <v>35</v>
      </c>
      <c r="V821" s="7" t="s">
        <v>36</v>
      </c>
    </row>
    <row r="822">
      <c r="A822" s="3" t="s">
        <v>5161</v>
      </c>
      <c r="B822" s="3" t="s">
        <v>5163</v>
      </c>
      <c r="C822" s="4">
        <v>2020.0</v>
      </c>
      <c r="D822" s="4">
        <v>29.0</v>
      </c>
      <c r="E822" s="4">
        <v>190538.0</v>
      </c>
      <c r="F822" s="3" t="s">
        <v>3624</v>
      </c>
      <c r="G822" s="3" t="s">
        <v>1593</v>
      </c>
      <c r="H822" s="3" t="s">
        <v>5165</v>
      </c>
      <c r="I822" s="4">
        <v>0.533</v>
      </c>
      <c r="J822" s="4">
        <v>0.515</v>
      </c>
      <c r="K822" s="4">
        <v>0.79</v>
      </c>
      <c r="L822" s="4">
        <v>0.032</v>
      </c>
      <c r="M822" s="4">
        <v>0.797</v>
      </c>
      <c r="N822" s="4">
        <v>0.0</v>
      </c>
      <c r="O822" s="4">
        <v>0.112</v>
      </c>
      <c r="P822" s="4">
        <v>0.364</v>
      </c>
      <c r="Q822" s="4">
        <v>126.77</v>
      </c>
      <c r="R822" s="4">
        <v>0.0</v>
      </c>
      <c r="S822" s="4">
        <v>1.0</v>
      </c>
      <c r="T822" s="3" t="s">
        <v>34</v>
      </c>
      <c r="U822" s="3" t="s">
        <v>35</v>
      </c>
      <c r="V822" s="7" t="s">
        <v>45</v>
      </c>
    </row>
    <row r="823">
      <c r="A823" s="3" t="s">
        <v>5168</v>
      </c>
      <c r="B823" s="3" t="s">
        <v>5169</v>
      </c>
      <c r="C823" s="4">
        <v>2019.0</v>
      </c>
      <c r="D823" s="4">
        <v>29.0</v>
      </c>
      <c r="E823" s="4">
        <v>276610.0</v>
      </c>
      <c r="F823" s="3" t="s">
        <v>5171</v>
      </c>
      <c r="G823" s="3" t="s">
        <v>5173</v>
      </c>
      <c r="H823" s="3" t="s">
        <v>5169</v>
      </c>
      <c r="I823" s="4">
        <v>0.612</v>
      </c>
      <c r="J823" s="4">
        <v>0.584</v>
      </c>
      <c r="K823" s="4">
        <v>0.77</v>
      </c>
      <c r="L823" s="4">
        <v>0.029</v>
      </c>
      <c r="M823" s="4">
        <v>0.001</v>
      </c>
      <c r="N823" s="4">
        <v>0.003</v>
      </c>
      <c r="O823" s="4">
        <v>0.1</v>
      </c>
      <c r="P823" s="4">
        <v>0.237</v>
      </c>
      <c r="Q823" s="4">
        <v>110.01</v>
      </c>
      <c r="R823" s="4">
        <v>11.0</v>
      </c>
      <c r="S823" s="4">
        <v>0.0</v>
      </c>
      <c r="T823" s="3" t="s">
        <v>34</v>
      </c>
      <c r="U823" s="3" t="s">
        <v>35</v>
      </c>
      <c r="V823" s="7" t="s">
        <v>36</v>
      </c>
    </row>
    <row r="824">
      <c r="A824" s="3" t="s">
        <v>5175</v>
      </c>
      <c r="B824" s="3" t="s">
        <v>5176</v>
      </c>
      <c r="C824" s="4">
        <v>2016.0</v>
      </c>
      <c r="D824" s="4">
        <v>29.0</v>
      </c>
      <c r="E824" s="4">
        <v>349936.0</v>
      </c>
      <c r="F824" s="3" t="s">
        <v>5177</v>
      </c>
      <c r="G824" s="3" t="s">
        <v>5179</v>
      </c>
      <c r="H824" s="3" t="s">
        <v>5180</v>
      </c>
      <c r="I824" s="4">
        <v>0.455</v>
      </c>
      <c r="J824" s="4">
        <v>0.701</v>
      </c>
      <c r="K824" s="4">
        <v>0.78</v>
      </c>
      <c r="L824" s="4">
        <v>0.036</v>
      </c>
      <c r="M824" s="4">
        <v>0.0</v>
      </c>
      <c r="N824" s="4">
        <v>0.0</v>
      </c>
      <c r="O824" s="4">
        <v>0.115</v>
      </c>
      <c r="P824" s="4">
        <v>0.447</v>
      </c>
      <c r="Q824" s="4">
        <v>175.89</v>
      </c>
      <c r="R824" s="4">
        <v>1.0</v>
      </c>
      <c r="S824" s="4">
        <v>0.0</v>
      </c>
      <c r="T824" s="3" t="s">
        <v>34</v>
      </c>
      <c r="U824" s="3" t="s">
        <v>35</v>
      </c>
      <c r="V824" s="7" t="s">
        <v>54</v>
      </c>
    </row>
    <row r="825">
      <c r="A825" s="3" t="s">
        <v>5185</v>
      </c>
      <c r="B825" s="3" t="s">
        <v>5186</v>
      </c>
      <c r="C825" s="4">
        <v>2020.0</v>
      </c>
      <c r="D825" s="4">
        <v>29.0</v>
      </c>
      <c r="E825" s="4">
        <v>249425.0</v>
      </c>
      <c r="F825" s="3" t="s">
        <v>26</v>
      </c>
      <c r="G825" s="3" t="s">
        <v>5187</v>
      </c>
      <c r="H825" s="3" t="s">
        <v>5186</v>
      </c>
      <c r="I825" s="4">
        <v>0.509</v>
      </c>
      <c r="J825" s="4">
        <v>0.898</v>
      </c>
      <c r="K825" s="4">
        <v>0.8</v>
      </c>
      <c r="L825" s="4">
        <v>0.036</v>
      </c>
      <c r="M825" s="4">
        <v>0.0</v>
      </c>
      <c r="N825" s="4">
        <v>0.754</v>
      </c>
      <c r="O825" s="4">
        <v>0.293</v>
      </c>
      <c r="P825" s="4">
        <v>0.468</v>
      </c>
      <c r="Q825" s="4">
        <v>129.97</v>
      </c>
      <c r="R825" s="4">
        <v>11.0</v>
      </c>
      <c r="S825" s="4">
        <v>1.0</v>
      </c>
      <c r="T825" s="3" t="s">
        <v>34</v>
      </c>
      <c r="U825" s="3" t="s">
        <v>35</v>
      </c>
      <c r="V825" s="7" t="s">
        <v>54</v>
      </c>
    </row>
    <row r="826">
      <c r="A826" s="3" t="s">
        <v>5188</v>
      </c>
      <c r="B826" s="3" t="s">
        <v>5190</v>
      </c>
      <c r="C826" s="4">
        <v>2005.0</v>
      </c>
      <c r="D826" s="4">
        <v>29.0</v>
      </c>
      <c r="E826" s="4">
        <v>254119.0</v>
      </c>
      <c r="F826" s="3" t="s">
        <v>26</v>
      </c>
      <c r="G826" s="3" t="s">
        <v>3025</v>
      </c>
      <c r="H826" s="3" t="s">
        <v>5190</v>
      </c>
      <c r="I826" s="4">
        <v>0.418</v>
      </c>
      <c r="J826" s="4">
        <v>0.673</v>
      </c>
      <c r="K826" s="4">
        <v>0.78</v>
      </c>
      <c r="L826" s="4">
        <v>0.027</v>
      </c>
      <c r="M826" s="4">
        <v>0.001</v>
      </c>
      <c r="N826" s="4">
        <v>0.0</v>
      </c>
      <c r="O826" s="4">
        <v>0.074</v>
      </c>
      <c r="P826" s="4">
        <v>0.448</v>
      </c>
      <c r="Q826" s="4">
        <v>176.09</v>
      </c>
      <c r="R826" s="4">
        <v>0.0</v>
      </c>
      <c r="S826" s="4">
        <v>0.0</v>
      </c>
      <c r="T826" s="3" t="s">
        <v>34</v>
      </c>
      <c r="U826" s="3" t="s">
        <v>35</v>
      </c>
      <c r="V826" s="7" t="s">
        <v>54</v>
      </c>
    </row>
    <row r="827">
      <c r="A827" s="3" t="s">
        <v>5195</v>
      </c>
      <c r="B827" s="3" t="s">
        <v>5196</v>
      </c>
      <c r="C827" s="4">
        <v>2021.0</v>
      </c>
      <c r="D827" s="4">
        <v>29.0</v>
      </c>
      <c r="E827" s="4">
        <v>221161.0</v>
      </c>
      <c r="F827" s="3" t="s">
        <v>5199</v>
      </c>
      <c r="G827" s="3" t="s">
        <v>5200</v>
      </c>
      <c r="H827" s="3" t="s">
        <v>5196</v>
      </c>
      <c r="I827" s="4">
        <v>0.579</v>
      </c>
      <c r="J827" s="4">
        <v>0.534</v>
      </c>
      <c r="K827" s="4">
        <v>0.8</v>
      </c>
      <c r="L827" s="4">
        <v>0.025</v>
      </c>
      <c r="M827" s="4">
        <v>0.353</v>
      </c>
      <c r="N827" s="4">
        <v>0.0</v>
      </c>
      <c r="O827" s="4">
        <v>0.111</v>
      </c>
      <c r="P827" s="4">
        <v>0.273</v>
      </c>
      <c r="Q827" s="4">
        <v>93.91</v>
      </c>
      <c r="R827" s="4">
        <v>9.0</v>
      </c>
      <c r="S827" s="4">
        <v>0.0</v>
      </c>
      <c r="T827" s="3" t="s">
        <v>104</v>
      </c>
      <c r="U827" s="3" t="s">
        <v>35</v>
      </c>
      <c r="V827" s="7" t="s">
        <v>36</v>
      </c>
    </row>
    <row r="828">
      <c r="A828" s="3" t="s">
        <v>5205</v>
      </c>
      <c r="B828" s="3" t="s">
        <v>5206</v>
      </c>
      <c r="C828" s="4">
        <v>2021.0</v>
      </c>
      <c r="D828" s="4">
        <v>29.0</v>
      </c>
      <c r="E828" s="4">
        <v>277223.0</v>
      </c>
      <c r="F828" s="3" t="s">
        <v>880</v>
      </c>
      <c r="G828" s="3" t="s">
        <v>5211</v>
      </c>
      <c r="H828" s="3" t="s">
        <v>5206</v>
      </c>
      <c r="I828" s="4">
        <v>0.56</v>
      </c>
      <c r="J828" s="4">
        <v>0.473</v>
      </c>
      <c r="K828" s="4">
        <v>0.82</v>
      </c>
      <c r="L828" s="4">
        <v>0.031</v>
      </c>
      <c r="M828" s="4">
        <v>0.671</v>
      </c>
      <c r="N828" s="4">
        <v>0.0</v>
      </c>
      <c r="O828" s="4">
        <v>0.277</v>
      </c>
      <c r="P828" s="4">
        <v>0.31</v>
      </c>
      <c r="Q828" s="4">
        <v>126.99</v>
      </c>
      <c r="R828" s="4">
        <v>7.0</v>
      </c>
      <c r="S828" s="4">
        <v>0.0</v>
      </c>
      <c r="T828" s="3" t="s">
        <v>104</v>
      </c>
      <c r="U828" s="3" t="s">
        <v>68</v>
      </c>
      <c r="V828" s="7" t="s">
        <v>45</v>
      </c>
    </row>
    <row r="829">
      <c r="A829" s="3" t="s">
        <v>5217</v>
      </c>
      <c r="B829" s="3" t="s">
        <v>5218</v>
      </c>
      <c r="C829" s="4">
        <v>2020.0</v>
      </c>
      <c r="D829" s="4">
        <v>29.0</v>
      </c>
      <c r="E829" s="4">
        <v>323761.0</v>
      </c>
      <c r="F829" s="3" t="s">
        <v>4274</v>
      </c>
      <c r="G829" s="3" t="s">
        <v>5219</v>
      </c>
      <c r="H829" s="3" t="s">
        <v>5218</v>
      </c>
      <c r="I829" s="4">
        <v>0.516</v>
      </c>
      <c r="J829" s="4">
        <v>0.653</v>
      </c>
      <c r="K829" s="4">
        <v>0.86</v>
      </c>
      <c r="L829" s="4">
        <v>0.105</v>
      </c>
      <c r="M829" s="4">
        <v>0.293</v>
      </c>
      <c r="N829" s="4">
        <v>0.0</v>
      </c>
      <c r="O829" s="4">
        <v>0.476</v>
      </c>
      <c r="P829" s="4">
        <v>0.123</v>
      </c>
      <c r="Q829" s="4">
        <v>171.91</v>
      </c>
      <c r="R829" s="4">
        <v>5.0</v>
      </c>
      <c r="S829" s="4">
        <v>0.0</v>
      </c>
      <c r="T829" s="3" t="s">
        <v>104</v>
      </c>
      <c r="U829" s="3" t="s">
        <v>35</v>
      </c>
      <c r="V829" s="7" t="s">
        <v>58</v>
      </c>
    </row>
    <row r="830">
      <c r="A830" s="3" t="s">
        <v>5225</v>
      </c>
      <c r="B830" s="3" t="s">
        <v>5226</v>
      </c>
      <c r="C830" s="4">
        <v>2015.0</v>
      </c>
      <c r="D830" s="4">
        <v>29.0</v>
      </c>
      <c r="E830" s="4">
        <v>107363.0</v>
      </c>
      <c r="F830" s="3" t="s">
        <v>2343</v>
      </c>
      <c r="G830" s="3" t="s">
        <v>5229</v>
      </c>
      <c r="H830" s="3" t="s">
        <v>5230</v>
      </c>
      <c r="I830" s="4">
        <v>0.6</v>
      </c>
      <c r="J830" s="4">
        <v>0.171</v>
      </c>
      <c r="K830" s="4">
        <v>0.55</v>
      </c>
      <c r="L830" s="4">
        <v>0.033</v>
      </c>
      <c r="M830" s="4">
        <v>0.927</v>
      </c>
      <c r="N830" s="4">
        <v>0.066</v>
      </c>
      <c r="O830" s="4">
        <v>0.119</v>
      </c>
      <c r="P830" s="4">
        <v>0.324</v>
      </c>
      <c r="Q830" s="4">
        <v>85.0</v>
      </c>
      <c r="R830" s="4">
        <v>7.0</v>
      </c>
      <c r="S830" s="4">
        <v>1.0</v>
      </c>
      <c r="T830" s="3" t="s">
        <v>103</v>
      </c>
      <c r="U830" s="3" t="s">
        <v>35</v>
      </c>
      <c r="V830" s="7" t="s">
        <v>45</v>
      </c>
    </row>
    <row r="831">
      <c r="A831" s="3" t="s">
        <v>5232</v>
      </c>
      <c r="B831" s="3" t="s">
        <v>5234</v>
      </c>
      <c r="C831" s="4">
        <v>2017.0</v>
      </c>
      <c r="D831" s="4">
        <v>29.0</v>
      </c>
      <c r="E831" s="4">
        <v>181800.0</v>
      </c>
      <c r="F831" s="3" t="s">
        <v>1656</v>
      </c>
      <c r="G831" s="3" t="s">
        <v>5236</v>
      </c>
      <c r="H831" s="3" t="s">
        <v>5238</v>
      </c>
      <c r="I831" s="4">
        <v>0.171</v>
      </c>
      <c r="J831" s="4">
        <v>0.131</v>
      </c>
      <c r="K831" s="4">
        <v>0.71</v>
      </c>
      <c r="L831" s="4">
        <v>0.035</v>
      </c>
      <c r="M831" s="4">
        <v>0.989</v>
      </c>
      <c r="N831" s="4">
        <v>0.0</v>
      </c>
      <c r="O831" s="4">
        <v>0.111</v>
      </c>
      <c r="P831" s="4">
        <v>0.226</v>
      </c>
      <c r="Q831" s="4">
        <v>173.47</v>
      </c>
      <c r="R831" s="4">
        <v>10.0</v>
      </c>
      <c r="S831" s="4">
        <v>1.0</v>
      </c>
      <c r="T831" s="3" t="s">
        <v>103</v>
      </c>
      <c r="U831" s="3" t="s">
        <v>35</v>
      </c>
      <c r="V831" s="7" t="s">
        <v>36</v>
      </c>
    </row>
    <row r="832">
      <c r="A832" s="3" t="s">
        <v>5239</v>
      </c>
      <c r="B832" s="3" t="s">
        <v>5240</v>
      </c>
      <c r="C832" s="4">
        <v>2009.0</v>
      </c>
      <c r="D832" s="4">
        <v>29.0</v>
      </c>
      <c r="E832" s="4">
        <v>162493.0</v>
      </c>
      <c r="F832" s="3" t="s">
        <v>1437</v>
      </c>
      <c r="G832" s="3" t="s">
        <v>4724</v>
      </c>
      <c r="H832" s="3" t="s">
        <v>2831</v>
      </c>
      <c r="I832" s="4">
        <v>0.613</v>
      </c>
      <c r="J832" s="4">
        <v>0.336</v>
      </c>
      <c r="K832" s="4">
        <v>0.69</v>
      </c>
      <c r="L832" s="4">
        <v>0.034</v>
      </c>
      <c r="M832" s="4">
        <v>0.4</v>
      </c>
      <c r="N832" s="4">
        <v>0.127</v>
      </c>
      <c r="O832" s="4">
        <v>0.075</v>
      </c>
      <c r="P832" s="4">
        <v>0.102</v>
      </c>
      <c r="Q832" s="4">
        <v>119.65</v>
      </c>
      <c r="R832" s="4">
        <v>0.0</v>
      </c>
      <c r="S832" s="4">
        <v>1.0</v>
      </c>
      <c r="T832" s="3" t="s">
        <v>104</v>
      </c>
      <c r="U832" s="3" t="s">
        <v>35</v>
      </c>
      <c r="V832" s="7" t="s">
        <v>58</v>
      </c>
    </row>
    <row r="833">
      <c r="A833" s="3" t="s">
        <v>5245</v>
      </c>
      <c r="B833" s="3" t="s">
        <v>5246</v>
      </c>
      <c r="C833" s="4">
        <v>2017.0</v>
      </c>
      <c r="D833" s="4">
        <v>29.0</v>
      </c>
      <c r="E833" s="4">
        <v>258142.0</v>
      </c>
      <c r="F833" s="3" t="s">
        <v>347</v>
      </c>
      <c r="G833" s="3" t="s">
        <v>1565</v>
      </c>
      <c r="H833" s="3" t="s">
        <v>5246</v>
      </c>
      <c r="I833" s="4">
        <v>0.673</v>
      </c>
      <c r="J833" s="4">
        <v>0.38</v>
      </c>
      <c r="K833" s="4">
        <v>0.74</v>
      </c>
      <c r="L833" s="4">
        <v>0.033</v>
      </c>
      <c r="M833" s="4">
        <v>0.557</v>
      </c>
      <c r="N833" s="4">
        <v>0.0</v>
      </c>
      <c r="O833" s="4">
        <v>0.099</v>
      </c>
      <c r="P833" s="4">
        <v>0.375</v>
      </c>
      <c r="Q833" s="4">
        <v>138.0</v>
      </c>
      <c r="R833" s="4">
        <v>6.0</v>
      </c>
      <c r="S833" s="4">
        <v>1.0</v>
      </c>
      <c r="T833" s="3" t="s">
        <v>34</v>
      </c>
      <c r="U833" s="3" t="s">
        <v>35</v>
      </c>
      <c r="V833" s="7" t="s">
        <v>45</v>
      </c>
    </row>
    <row r="834">
      <c r="A834" s="3" t="s">
        <v>5249</v>
      </c>
      <c r="B834" s="3" t="s">
        <v>5250</v>
      </c>
      <c r="C834" s="4">
        <v>2019.0</v>
      </c>
      <c r="D834" s="4">
        <v>29.0</v>
      </c>
      <c r="E834" s="4">
        <v>252613.0</v>
      </c>
      <c r="F834" s="3" t="s">
        <v>5251</v>
      </c>
      <c r="G834" s="31" t="s">
        <v>5254</v>
      </c>
      <c r="H834" s="3" t="s">
        <v>5259</v>
      </c>
      <c r="I834" s="4">
        <v>0.76</v>
      </c>
      <c r="J834" s="4">
        <v>0.724</v>
      </c>
      <c r="K834" s="4">
        <v>0.88</v>
      </c>
      <c r="L834" s="4">
        <v>0.046</v>
      </c>
      <c r="M834" s="4">
        <v>0.082</v>
      </c>
      <c r="N834" s="4">
        <v>0.0</v>
      </c>
      <c r="O834" s="4">
        <v>0.09</v>
      </c>
      <c r="P834" s="4">
        <v>0.431</v>
      </c>
      <c r="Q834" s="4">
        <v>99.99</v>
      </c>
      <c r="R834" s="4">
        <v>5.0</v>
      </c>
      <c r="S834" s="4">
        <v>0.0</v>
      </c>
      <c r="T834" s="3" t="s">
        <v>103</v>
      </c>
      <c r="U834" s="3" t="s">
        <v>35</v>
      </c>
      <c r="V834" s="7" t="s">
        <v>54</v>
      </c>
    </row>
    <row r="835">
      <c r="A835" s="3" t="s">
        <v>5261</v>
      </c>
      <c r="B835" s="3" t="s">
        <v>5262</v>
      </c>
      <c r="C835" s="4">
        <v>2012.0</v>
      </c>
      <c r="D835" s="4">
        <v>29.0</v>
      </c>
      <c r="E835" s="4">
        <v>182026.0</v>
      </c>
      <c r="F835" s="3" t="s">
        <v>5263</v>
      </c>
      <c r="G835" s="3" t="s">
        <v>5264</v>
      </c>
      <c r="H835" s="3" t="s">
        <v>5265</v>
      </c>
      <c r="I835" s="4">
        <v>0.542</v>
      </c>
      <c r="J835" s="4">
        <v>0.961</v>
      </c>
      <c r="K835" s="4">
        <v>0.93</v>
      </c>
      <c r="L835" s="4">
        <v>0.041</v>
      </c>
      <c r="M835" s="4">
        <v>0.001</v>
      </c>
      <c r="N835" s="4">
        <v>0.003</v>
      </c>
      <c r="O835" s="4">
        <v>0.225</v>
      </c>
      <c r="P835" s="4">
        <v>0.431</v>
      </c>
      <c r="Q835" s="4">
        <v>174.96</v>
      </c>
      <c r="R835" s="4">
        <v>2.0</v>
      </c>
      <c r="S835" s="4">
        <v>1.0</v>
      </c>
      <c r="T835" s="3" t="s">
        <v>103</v>
      </c>
      <c r="U835" s="3" t="s">
        <v>35</v>
      </c>
      <c r="V835" s="7" t="s">
        <v>54</v>
      </c>
    </row>
    <row r="836">
      <c r="A836" s="3" t="s">
        <v>5268</v>
      </c>
      <c r="B836" s="3" t="s">
        <v>5269</v>
      </c>
      <c r="C836" s="4">
        <v>2020.0</v>
      </c>
      <c r="D836" s="4">
        <v>30.0</v>
      </c>
      <c r="E836" s="4">
        <v>251328.0</v>
      </c>
      <c r="F836" s="3" t="s">
        <v>26</v>
      </c>
      <c r="G836" s="3" t="s">
        <v>3228</v>
      </c>
      <c r="H836" s="3" t="s">
        <v>5269</v>
      </c>
      <c r="I836" s="4">
        <v>0.358</v>
      </c>
      <c r="J836" s="4">
        <v>0.332</v>
      </c>
      <c r="K836" s="4">
        <v>0.76</v>
      </c>
      <c r="L836" s="4">
        <v>0.041</v>
      </c>
      <c r="M836" s="4">
        <v>0.687</v>
      </c>
      <c r="N836" s="4">
        <v>0.0</v>
      </c>
      <c r="O836" s="4">
        <v>0.119</v>
      </c>
      <c r="P836" s="4">
        <v>0.377</v>
      </c>
      <c r="Q836" s="4">
        <v>139.64</v>
      </c>
      <c r="R836" s="4">
        <v>4.0</v>
      </c>
      <c r="S836" s="4">
        <v>1.0</v>
      </c>
      <c r="T836" s="3" t="s">
        <v>34</v>
      </c>
      <c r="U836" s="3" t="s">
        <v>35</v>
      </c>
      <c r="V836" s="7" t="s">
        <v>45</v>
      </c>
    </row>
    <row r="837">
      <c r="A837" s="3" t="s">
        <v>5271</v>
      </c>
      <c r="B837" s="3" t="s">
        <v>5272</v>
      </c>
      <c r="C837" s="4">
        <v>2017.0</v>
      </c>
      <c r="D837" s="4">
        <v>30.0</v>
      </c>
      <c r="E837" s="4">
        <v>259296.0</v>
      </c>
      <c r="F837" s="3" t="s">
        <v>26</v>
      </c>
      <c r="G837" s="3" t="s">
        <v>5273</v>
      </c>
      <c r="H837" s="3" t="s">
        <v>5274</v>
      </c>
      <c r="I837" s="4">
        <v>0.497</v>
      </c>
      <c r="J837" s="4">
        <v>0.758</v>
      </c>
      <c r="K837" s="4">
        <v>0.86</v>
      </c>
      <c r="L837" s="4">
        <v>0.078</v>
      </c>
      <c r="M837" s="4">
        <v>0.022</v>
      </c>
      <c r="N837" s="4">
        <v>0.0</v>
      </c>
      <c r="O837" s="4">
        <v>0.126</v>
      </c>
      <c r="P837" s="4">
        <v>0.461</v>
      </c>
      <c r="Q837" s="4">
        <v>124.15</v>
      </c>
      <c r="R837" s="4">
        <v>1.0</v>
      </c>
      <c r="S837" s="4">
        <v>1.0</v>
      </c>
      <c r="T837" s="3" t="s">
        <v>34</v>
      </c>
      <c r="U837" s="3" t="s">
        <v>35</v>
      </c>
      <c r="V837" s="7" t="s">
        <v>54</v>
      </c>
    </row>
    <row r="838">
      <c r="A838" s="3" t="s">
        <v>5277</v>
      </c>
      <c r="B838" s="3" t="s">
        <v>5278</v>
      </c>
      <c r="C838" s="4">
        <v>2019.0</v>
      </c>
      <c r="D838" s="4">
        <v>30.0</v>
      </c>
      <c r="E838" s="4">
        <v>227456.0</v>
      </c>
      <c r="F838" s="3" t="s">
        <v>31</v>
      </c>
      <c r="G838" s="3" t="s">
        <v>4946</v>
      </c>
      <c r="H838" s="3" t="s">
        <v>5278</v>
      </c>
      <c r="I838" s="4">
        <v>0.751</v>
      </c>
      <c r="J838" s="4">
        <v>0.595</v>
      </c>
      <c r="K838" s="4">
        <v>0.85</v>
      </c>
      <c r="L838" s="4">
        <v>0.036</v>
      </c>
      <c r="M838" s="4">
        <v>0.309</v>
      </c>
      <c r="N838" s="4">
        <v>0.0</v>
      </c>
      <c r="O838" s="4">
        <v>0.09</v>
      </c>
      <c r="P838" s="4">
        <v>0.34</v>
      </c>
      <c r="Q838" s="4">
        <v>119.97</v>
      </c>
      <c r="R838" s="4">
        <v>0.0</v>
      </c>
      <c r="S838" s="4">
        <v>1.0</v>
      </c>
      <c r="T838" s="3" t="s">
        <v>34</v>
      </c>
      <c r="U838" s="3" t="s">
        <v>35</v>
      </c>
      <c r="V838" s="7" t="s">
        <v>45</v>
      </c>
    </row>
    <row r="839">
      <c r="A839" s="3" t="s">
        <v>5282</v>
      </c>
      <c r="B839" s="3" t="s">
        <v>5283</v>
      </c>
      <c r="C839" s="4">
        <v>2016.0</v>
      </c>
      <c r="D839" s="4">
        <v>30.0</v>
      </c>
      <c r="E839" s="4">
        <v>305400.0</v>
      </c>
      <c r="F839" s="3" t="s">
        <v>26</v>
      </c>
      <c r="G839" s="3" t="s">
        <v>2100</v>
      </c>
      <c r="H839" s="3" t="s">
        <v>2869</v>
      </c>
      <c r="I839" s="4">
        <v>0.474</v>
      </c>
      <c r="J839" s="4">
        <v>0.917</v>
      </c>
      <c r="K839" s="4">
        <v>0.89</v>
      </c>
      <c r="L839" s="4">
        <v>0.046</v>
      </c>
      <c r="M839" s="4">
        <v>0.279</v>
      </c>
      <c r="N839" s="4">
        <v>0.0</v>
      </c>
      <c r="O839" s="4">
        <v>0.092</v>
      </c>
      <c r="P839" s="4">
        <v>0.415</v>
      </c>
      <c r="Q839" s="4">
        <v>99.97</v>
      </c>
      <c r="R839" s="4">
        <v>1.0</v>
      </c>
      <c r="S839" s="4">
        <v>0.0</v>
      </c>
      <c r="T839" s="3" t="s">
        <v>34</v>
      </c>
      <c r="U839" s="3" t="s">
        <v>35</v>
      </c>
      <c r="V839" s="7" t="s">
        <v>54</v>
      </c>
    </row>
    <row r="840">
      <c r="A840" s="3" t="s">
        <v>5287</v>
      </c>
      <c r="B840" s="3" t="s">
        <v>5288</v>
      </c>
      <c r="C840" s="4">
        <v>2015.0</v>
      </c>
      <c r="D840" s="4">
        <v>30.0</v>
      </c>
      <c r="E840" s="4">
        <v>260573.0</v>
      </c>
      <c r="F840" s="3" t="s">
        <v>26</v>
      </c>
      <c r="G840" s="3" t="s">
        <v>5291</v>
      </c>
      <c r="H840" s="3" t="s">
        <v>5293</v>
      </c>
      <c r="I840" s="4">
        <v>0.582</v>
      </c>
      <c r="J840" s="4">
        <v>0.465</v>
      </c>
      <c r="K840" s="4">
        <v>0.8</v>
      </c>
      <c r="L840" s="4">
        <v>0.031</v>
      </c>
      <c r="M840" s="4">
        <v>0.436</v>
      </c>
      <c r="N840" s="4">
        <v>0.0</v>
      </c>
      <c r="O840" s="4">
        <v>0.359</v>
      </c>
      <c r="P840" s="4">
        <v>0.298</v>
      </c>
      <c r="Q840" s="4">
        <v>126.19</v>
      </c>
      <c r="R840" s="4">
        <v>1.0</v>
      </c>
      <c r="S840" s="4">
        <v>1.0</v>
      </c>
      <c r="T840" s="3" t="s">
        <v>34</v>
      </c>
      <c r="U840" s="3" t="s">
        <v>35</v>
      </c>
      <c r="V840" s="7" t="s">
        <v>36</v>
      </c>
    </row>
    <row r="841">
      <c r="A841" s="3" t="s">
        <v>5294</v>
      </c>
      <c r="B841" s="3" t="s">
        <v>5295</v>
      </c>
      <c r="C841" s="4">
        <v>2016.0</v>
      </c>
      <c r="D841" s="4">
        <v>30.0</v>
      </c>
      <c r="E841" s="4">
        <v>256050.0</v>
      </c>
      <c r="F841" s="3" t="s">
        <v>26</v>
      </c>
      <c r="G841" s="3" t="s">
        <v>2100</v>
      </c>
      <c r="H841" s="3" t="s">
        <v>2869</v>
      </c>
      <c r="I841" s="4">
        <v>0.348</v>
      </c>
      <c r="J841" s="4">
        <v>0.758</v>
      </c>
      <c r="K841" s="4">
        <v>0.86</v>
      </c>
      <c r="L841" s="4">
        <v>0.036</v>
      </c>
      <c r="M841" s="4">
        <v>0.56</v>
      </c>
      <c r="N841" s="4">
        <v>0.001</v>
      </c>
      <c r="O841" s="4">
        <v>0.094</v>
      </c>
      <c r="P841" s="4">
        <v>0.259</v>
      </c>
      <c r="Q841" s="4">
        <v>145.87</v>
      </c>
      <c r="R841" s="4">
        <v>8.0</v>
      </c>
      <c r="S841" s="4">
        <v>0.0</v>
      </c>
      <c r="T841" s="3" t="s">
        <v>34</v>
      </c>
      <c r="U841" s="3" t="s">
        <v>35</v>
      </c>
      <c r="V841" s="7" t="s">
        <v>36</v>
      </c>
    </row>
    <row r="842">
      <c r="A842" s="3" t="s">
        <v>5299</v>
      </c>
      <c r="B842" s="3" t="s">
        <v>5300</v>
      </c>
      <c r="C842" s="4">
        <v>2002.0</v>
      </c>
      <c r="D842" s="4">
        <v>30.0</v>
      </c>
      <c r="E842" s="4">
        <v>202480.0</v>
      </c>
      <c r="F842" s="3" t="s">
        <v>5301</v>
      </c>
      <c r="G842" s="3" t="s">
        <v>5302</v>
      </c>
      <c r="H842" s="3" t="s">
        <v>5303</v>
      </c>
      <c r="I842" s="4">
        <v>0.354</v>
      </c>
      <c r="J842" s="4">
        <v>0.144</v>
      </c>
      <c r="K842" s="4">
        <v>0.64</v>
      </c>
      <c r="L842" s="4">
        <v>0.033</v>
      </c>
      <c r="M842" s="4">
        <v>0.878</v>
      </c>
      <c r="N842" s="4">
        <v>0.0</v>
      </c>
      <c r="O842" s="4">
        <v>0.116</v>
      </c>
      <c r="P842" s="4">
        <v>0.26</v>
      </c>
      <c r="Q842" s="4">
        <v>129.63</v>
      </c>
      <c r="R842" s="4">
        <v>2.0</v>
      </c>
      <c r="S842" s="4">
        <v>1.0</v>
      </c>
      <c r="T842" s="3" t="s">
        <v>103</v>
      </c>
      <c r="U842" s="3" t="s">
        <v>35</v>
      </c>
      <c r="V842" s="7" t="s">
        <v>36</v>
      </c>
    </row>
    <row r="843">
      <c r="A843" s="3" t="s">
        <v>5306</v>
      </c>
      <c r="B843" s="3" t="s">
        <v>5307</v>
      </c>
      <c r="C843" s="4">
        <v>2020.0</v>
      </c>
      <c r="D843" s="4">
        <v>30.0</v>
      </c>
      <c r="E843" s="4">
        <v>105050.0</v>
      </c>
      <c r="F843" s="3" t="s">
        <v>5308</v>
      </c>
      <c r="G843" s="3" t="s">
        <v>5310</v>
      </c>
      <c r="H843" s="3" t="s">
        <v>5307</v>
      </c>
      <c r="I843" s="4">
        <v>0.843</v>
      </c>
      <c r="J843" s="4">
        <v>0.43</v>
      </c>
      <c r="K843" s="4">
        <v>0.76</v>
      </c>
      <c r="L843" s="4">
        <v>0.345</v>
      </c>
      <c r="M843" s="4">
        <v>0.033</v>
      </c>
      <c r="N843" s="4">
        <v>0.0</v>
      </c>
      <c r="O843" s="4">
        <v>0.087</v>
      </c>
      <c r="P843" s="4">
        <v>0.338</v>
      </c>
      <c r="Q843" s="4">
        <v>102.28</v>
      </c>
      <c r="R843" s="4">
        <v>5.0</v>
      </c>
      <c r="S843" s="4">
        <v>0.0</v>
      </c>
      <c r="T843" s="3" t="s">
        <v>103</v>
      </c>
      <c r="U843" s="3" t="s">
        <v>35</v>
      </c>
      <c r="V843" s="7" t="s">
        <v>45</v>
      </c>
    </row>
    <row r="844">
      <c r="A844" s="3" t="s">
        <v>5312</v>
      </c>
      <c r="B844" s="3" t="s">
        <v>5313</v>
      </c>
      <c r="C844" s="4">
        <v>2020.0</v>
      </c>
      <c r="D844" s="4">
        <v>30.0</v>
      </c>
      <c r="E844" s="4">
        <v>154571.0</v>
      </c>
      <c r="F844" s="3" t="s">
        <v>3223</v>
      </c>
      <c r="G844" s="3" t="s">
        <v>3226</v>
      </c>
      <c r="H844" s="3" t="s">
        <v>5316</v>
      </c>
      <c r="I844" s="4">
        <v>0.935</v>
      </c>
      <c r="J844" s="4">
        <v>0.612</v>
      </c>
      <c r="K844" s="4">
        <v>0.82</v>
      </c>
      <c r="L844" s="4">
        <v>0.178</v>
      </c>
      <c r="M844" s="4">
        <v>0.222</v>
      </c>
      <c r="N844" s="4">
        <v>0.0</v>
      </c>
      <c r="O844" s="4">
        <v>0.279</v>
      </c>
      <c r="P844" s="4">
        <v>0.368</v>
      </c>
      <c r="Q844" s="4">
        <v>105.02</v>
      </c>
      <c r="R844" s="4">
        <v>0.0</v>
      </c>
      <c r="S844" s="4">
        <v>1.0</v>
      </c>
      <c r="T844" s="3" t="s">
        <v>104</v>
      </c>
      <c r="U844" s="3" t="s">
        <v>94</v>
      </c>
      <c r="V844" s="7" t="s">
        <v>45</v>
      </c>
    </row>
    <row r="845">
      <c r="A845" s="3" t="s">
        <v>5319</v>
      </c>
      <c r="B845" s="3" t="s">
        <v>5320</v>
      </c>
      <c r="C845" s="4">
        <v>2019.0</v>
      </c>
      <c r="D845" s="4">
        <v>30.0</v>
      </c>
      <c r="E845" s="4">
        <v>137168.0</v>
      </c>
      <c r="F845" s="3" t="s">
        <v>5321</v>
      </c>
      <c r="G845" s="3" t="s">
        <v>5322</v>
      </c>
      <c r="H845" s="3" t="s">
        <v>5320</v>
      </c>
      <c r="I845" s="4">
        <v>0.583</v>
      </c>
      <c r="J845" s="4">
        <v>0.651</v>
      </c>
      <c r="K845" s="4">
        <v>0.75</v>
      </c>
      <c r="L845" s="4">
        <v>0.286</v>
      </c>
      <c r="M845" s="4">
        <v>0.146</v>
      </c>
      <c r="N845" s="4">
        <v>0.0</v>
      </c>
      <c r="O845" s="4">
        <v>0.31</v>
      </c>
      <c r="P845" s="4">
        <v>0.163</v>
      </c>
      <c r="Q845" s="4">
        <v>88.65</v>
      </c>
      <c r="R845" s="4">
        <v>8.0</v>
      </c>
      <c r="S845" s="4">
        <v>1.0</v>
      </c>
      <c r="T845" s="3" t="s">
        <v>103</v>
      </c>
      <c r="U845" s="3" t="s">
        <v>68</v>
      </c>
      <c r="V845" s="7" t="s">
        <v>58</v>
      </c>
    </row>
    <row r="846">
      <c r="A846" s="3" t="s">
        <v>5327</v>
      </c>
      <c r="B846" s="3" t="s">
        <v>5328</v>
      </c>
      <c r="C846" s="4">
        <v>2019.0</v>
      </c>
      <c r="D846" s="4">
        <v>30.0</v>
      </c>
      <c r="E846" s="4">
        <v>342000.0</v>
      </c>
      <c r="F846" s="3" t="s">
        <v>5308</v>
      </c>
      <c r="G846" s="3" t="s">
        <v>5329</v>
      </c>
      <c r="H846" s="3" t="s">
        <v>5328</v>
      </c>
      <c r="I846" s="4">
        <v>0.409</v>
      </c>
      <c r="J846" s="4">
        <v>0.992</v>
      </c>
      <c r="K846" s="4">
        <v>1.0</v>
      </c>
      <c r="L846" s="4">
        <v>0.413</v>
      </c>
      <c r="M846" s="4">
        <v>0.154</v>
      </c>
      <c r="N846" s="4">
        <v>0.0</v>
      </c>
      <c r="O846" s="4">
        <v>0.347</v>
      </c>
      <c r="P846" s="4">
        <v>0.443</v>
      </c>
      <c r="Q846" s="4">
        <v>131.93</v>
      </c>
      <c r="R846" s="4">
        <v>1.0</v>
      </c>
      <c r="S846" s="4">
        <v>0.0</v>
      </c>
      <c r="T846" s="3" t="s">
        <v>103</v>
      </c>
      <c r="U846" s="3" t="s">
        <v>94</v>
      </c>
      <c r="V846" s="7" t="s">
        <v>54</v>
      </c>
    </row>
    <row r="847">
      <c r="A847" s="3" t="s">
        <v>5332</v>
      </c>
      <c r="B847" s="3" t="s">
        <v>5333</v>
      </c>
      <c r="C847" s="4">
        <v>2017.0</v>
      </c>
      <c r="D847" s="4">
        <v>30.0</v>
      </c>
      <c r="E847" s="4">
        <v>151971.0</v>
      </c>
      <c r="F847" s="3" t="s">
        <v>2343</v>
      </c>
      <c r="G847" s="3" t="s">
        <v>5334</v>
      </c>
      <c r="H847" s="3" t="s">
        <v>5335</v>
      </c>
      <c r="I847" s="4">
        <v>0.358</v>
      </c>
      <c r="J847" s="4">
        <v>0.162</v>
      </c>
      <c r="K847" s="4">
        <v>0.56</v>
      </c>
      <c r="L847" s="4">
        <v>0.061</v>
      </c>
      <c r="M847" s="4">
        <v>0.954</v>
      </c>
      <c r="N847" s="4">
        <v>0.489</v>
      </c>
      <c r="O847" s="4">
        <v>0.376</v>
      </c>
      <c r="P847" s="4">
        <v>0.159</v>
      </c>
      <c r="Q847" s="4">
        <v>83.75</v>
      </c>
      <c r="R847" s="4">
        <v>2.0</v>
      </c>
      <c r="S847" s="4">
        <v>1.0</v>
      </c>
      <c r="T847" s="3" t="s">
        <v>103</v>
      </c>
      <c r="U847" s="3" t="s">
        <v>35</v>
      </c>
      <c r="V847" s="7" t="s">
        <v>58</v>
      </c>
    </row>
    <row r="848">
      <c r="A848" s="3" t="s">
        <v>5338</v>
      </c>
      <c r="B848" s="3" t="s">
        <v>5339</v>
      </c>
      <c r="C848" s="4">
        <v>2015.0</v>
      </c>
      <c r="D848" s="4">
        <v>30.0</v>
      </c>
      <c r="E848" s="4">
        <v>304049.0</v>
      </c>
      <c r="F848" s="3" t="s">
        <v>194</v>
      </c>
      <c r="G848" s="3" t="s">
        <v>5343</v>
      </c>
      <c r="H848" s="3" t="s">
        <v>5344</v>
      </c>
      <c r="I848" s="4">
        <v>0.509</v>
      </c>
      <c r="J848" s="4">
        <v>0.617</v>
      </c>
      <c r="K848" s="4">
        <v>0.93</v>
      </c>
      <c r="L848" s="4">
        <v>0.025</v>
      </c>
      <c r="M848" s="4">
        <v>0.304</v>
      </c>
      <c r="N848" s="4">
        <v>0.0</v>
      </c>
      <c r="O848" s="4">
        <v>0.164</v>
      </c>
      <c r="P848" s="4">
        <v>0.339</v>
      </c>
      <c r="Q848" s="4">
        <v>86.03</v>
      </c>
      <c r="R848" s="4">
        <v>7.0</v>
      </c>
      <c r="S848" s="4">
        <v>0.0</v>
      </c>
      <c r="T848" s="3" t="s">
        <v>104</v>
      </c>
      <c r="U848" s="3" t="s">
        <v>35</v>
      </c>
      <c r="V848" s="7" t="s">
        <v>45</v>
      </c>
    </row>
    <row r="849">
      <c r="A849" s="3" t="s">
        <v>5345</v>
      </c>
      <c r="B849" s="3" t="s">
        <v>5346</v>
      </c>
      <c r="C849" s="4">
        <v>2015.0</v>
      </c>
      <c r="D849" s="4">
        <v>30.0</v>
      </c>
      <c r="E849" s="4">
        <v>306586.0</v>
      </c>
      <c r="F849" s="3" t="s">
        <v>164</v>
      </c>
      <c r="G849" s="3" t="s">
        <v>5349</v>
      </c>
      <c r="H849" s="3" t="s">
        <v>5351</v>
      </c>
      <c r="I849" s="4">
        <v>0.299</v>
      </c>
      <c r="J849" s="4">
        <v>0.29</v>
      </c>
      <c r="K849" s="4">
        <v>0.68</v>
      </c>
      <c r="L849" s="4">
        <v>0.041</v>
      </c>
      <c r="M849" s="4">
        <v>0.971</v>
      </c>
      <c r="N849" s="4">
        <v>0.881</v>
      </c>
      <c r="O849" s="4">
        <v>0.123</v>
      </c>
      <c r="P849" s="4">
        <v>0.133</v>
      </c>
      <c r="Q849" s="4">
        <v>89.78</v>
      </c>
      <c r="R849" s="4">
        <v>2.0</v>
      </c>
      <c r="S849" s="4">
        <v>1.0</v>
      </c>
      <c r="T849" s="3" t="s">
        <v>104</v>
      </c>
      <c r="U849" s="3" t="s">
        <v>35</v>
      </c>
      <c r="V849" s="7" t="s">
        <v>58</v>
      </c>
    </row>
    <row r="850">
      <c r="A850" s="3" t="s">
        <v>5352</v>
      </c>
      <c r="B850" s="3" t="s">
        <v>5353</v>
      </c>
      <c r="C850" s="4">
        <v>2023.0</v>
      </c>
      <c r="D850" s="4">
        <v>30.0</v>
      </c>
      <c r="E850" s="4">
        <v>114098.0</v>
      </c>
      <c r="F850" s="3" t="s">
        <v>1543</v>
      </c>
      <c r="G850" s="3" t="s">
        <v>5354</v>
      </c>
      <c r="H850" s="3" t="s">
        <v>5355</v>
      </c>
      <c r="I850" s="4">
        <v>0.683</v>
      </c>
      <c r="J850" s="4">
        <v>0.666</v>
      </c>
      <c r="K850" s="4">
        <v>0.72</v>
      </c>
      <c r="L850" s="4">
        <v>0.031</v>
      </c>
      <c r="M850" s="4">
        <v>0.899</v>
      </c>
      <c r="N850" s="4">
        <v>0.8</v>
      </c>
      <c r="O850" s="4">
        <v>0.111</v>
      </c>
      <c r="P850" s="4">
        <v>0.406</v>
      </c>
      <c r="Q850" s="4">
        <v>122.03</v>
      </c>
      <c r="R850" s="4">
        <v>4.0</v>
      </c>
      <c r="S850" s="4">
        <v>0.0</v>
      </c>
      <c r="T850" s="3" t="s">
        <v>104</v>
      </c>
      <c r="U850" s="3" t="s">
        <v>68</v>
      </c>
      <c r="V850" s="7" t="s">
        <v>54</v>
      </c>
    </row>
    <row r="851">
      <c r="A851" s="3" t="s">
        <v>5358</v>
      </c>
      <c r="B851" s="3" t="s">
        <v>5359</v>
      </c>
      <c r="C851" s="4">
        <v>2020.0</v>
      </c>
      <c r="D851" s="4">
        <v>30.0</v>
      </c>
      <c r="E851" s="4">
        <v>406999.0</v>
      </c>
      <c r="F851" s="3" t="s">
        <v>209</v>
      </c>
      <c r="G851" s="3" t="s">
        <v>1941</v>
      </c>
      <c r="H851" s="3" t="s">
        <v>5361</v>
      </c>
      <c r="I851" s="4">
        <v>0.165</v>
      </c>
      <c r="J851" s="4">
        <v>0.035</v>
      </c>
      <c r="K851" s="4">
        <v>0.39</v>
      </c>
      <c r="L851" s="4">
        <v>0.049</v>
      </c>
      <c r="M851" s="4">
        <v>0.959</v>
      </c>
      <c r="N851" s="4">
        <v>0.921</v>
      </c>
      <c r="O851" s="4">
        <v>0.111</v>
      </c>
      <c r="P851" s="4">
        <v>0.033</v>
      </c>
      <c r="Q851" s="4">
        <v>129.09</v>
      </c>
      <c r="R851" s="4">
        <v>7.0</v>
      </c>
      <c r="S851" s="4">
        <v>0.0</v>
      </c>
      <c r="T851" s="3" t="s">
        <v>104</v>
      </c>
      <c r="U851" s="3" t="s">
        <v>68</v>
      </c>
      <c r="V851" s="7" t="s">
        <v>75</v>
      </c>
    </row>
    <row r="852">
      <c r="A852" s="3" t="s">
        <v>5362</v>
      </c>
      <c r="B852" s="3" t="s">
        <v>5363</v>
      </c>
      <c r="C852" s="4">
        <v>2006.0</v>
      </c>
      <c r="D852" s="4">
        <v>30.0</v>
      </c>
      <c r="E852" s="4">
        <v>264614.0</v>
      </c>
      <c r="F852" s="3" t="s">
        <v>453</v>
      </c>
      <c r="G852" s="3" t="s">
        <v>2295</v>
      </c>
      <c r="H852" s="3" t="s">
        <v>2430</v>
      </c>
      <c r="I852" s="4">
        <v>0.659</v>
      </c>
      <c r="J852" s="4">
        <v>0.37</v>
      </c>
      <c r="K852" s="4">
        <v>0.7</v>
      </c>
      <c r="L852" s="4">
        <v>0.04</v>
      </c>
      <c r="M852" s="4">
        <v>0.883</v>
      </c>
      <c r="N852" s="4">
        <v>0.033</v>
      </c>
      <c r="O852" s="4">
        <v>0.101</v>
      </c>
      <c r="P852" s="4">
        <v>0.263</v>
      </c>
      <c r="Q852" s="4">
        <v>73.98</v>
      </c>
      <c r="R852" s="4">
        <v>2.0</v>
      </c>
      <c r="S852" s="4">
        <v>0.0</v>
      </c>
      <c r="T852" s="3" t="s">
        <v>34</v>
      </c>
      <c r="U852" s="3" t="s">
        <v>68</v>
      </c>
      <c r="V852" s="7" t="s">
        <v>36</v>
      </c>
    </row>
    <row r="853">
      <c r="A853" s="3" t="s">
        <v>5367</v>
      </c>
      <c r="B853" s="3" t="s">
        <v>5368</v>
      </c>
      <c r="C853" s="4">
        <v>2020.0</v>
      </c>
      <c r="D853" s="4">
        <v>30.0</v>
      </c>
      <c r="E853" s="4">
        <v>243554.0</v>
      </c>
      <c r="F853" s="3" t="s">
        <v>26</v>
      </c>
      <c r="G853" s="3" t="s">
        <v>795</v>
      </c>
      <c r="H853" s="3" t="s">
        <v>5368</v>
      </c>
      <c r="I853" s="4">
        <v>0.571</v>
      </c>
      <c r="J853" s="4">
        <v>0.785</v>
      </c>
      <c r="K853" s="4">
        <v>0.85</v>
      </c>
      <c r="L853" s="4">
        <v>0.046</v>
      </c>
      <c r="M853" s="4">
        <v>0.67</v>
      </c>
      <c r="N853" s="4">
        <v>0.0</v>
      </c>
      <c r="O853" s="4">
        <v>0.106</v>
      </c>
      <c r="P853" s="4">
        <v>0.472</v>
      </c>
      <c r="Q853" s="4">
        <v>136.04</v>
      </c>
      <c r="R853" s="4">
        <v>4.0</v>
      </c>
      <c r="S853" s="4">
        <v>0.0</v>
      </c>
      <c r="T853" s="3" t="s">
        <v>34</v>
      </c>
      <c r="U853" s="3" t="s">
        <v>35</v>
      </c>
      <c r="V853" s="7" t="s">
        <v>54</v>
      </c>
    </row>
    <row r="854">
      <c r="A854" s="3" t="s">
        <v>5372</v>
      </c>
      <c r="B854" s="3" t="s">
        <v>5373</v>
      </c>
      <c r="C854" s="4">
        <v>2001.0</v>
      </c>
      <c r="D854" s="4">
        <v>30.0</v>
      </c>
      <c r="E854" s="4">
        <v>191893.0</v>
      </c>
      <c r="F854" s="3" t="s">
        <v>5375</v>
      </c>
      <c r="G854" s="3" t="s">
        <v>5376</v>
      </c>
      <c r="H854" s="3" t="s">
        <v>5377</v>
      </c>
      <c r="I854" s="4">
        <v>0.444</v>
      </c>
      <c r="J854" s="4">
        <v>0.556</v>
      </c>
      <c r="K854" s="4">
        <v>0.79</v>
      </c>
      <c r="L854" s="4">
        <v>0.068</v>
      </c>
      <c r="M854" s="4">
        <v>0.171</v>
      </c>
      <c r="N854" s="4">
        <v>0.002</v>
      </c>
      <c r="O854" s="4">
        <v>0.114</v>
      </c>
      <c r="P854" s="4">
        <v>0.234</v>
      </c>
      <c r="Q854" s="4">
        <v>123.97</v>
      </c>
      <c r="R854" s="4">
        <v>7.0</v>
      </c>
      <c r="S854" s="4">
        <v>1.0</v>
      </c>
      <c r="T854" s="3" t="s">
        <v>103</v>
      </c>
      <c r="U854" s="3" t="s">
        <v>35</v>
      </c>
      <c r="V854" s="7" t="s">
        <v>36</v>
      </c>
    </row>
    <row r="855">
      <c r="A855" s="3" t="s">
        <v>5378</v>
      </c>
      <c r="B855" s="3" t="s">
        <v>5379</v>
      </c>
      <c r="C855" s="4">
        <v>2016.0</v>
      </c>
      <c r="D855" s="4">
        <v>31.0</v>
      </c>
      <c r="E855" s="4">
        <v>279009.0</v>
      </c>
      <c r="F855" s="3" t="s">
        <v>26</v>
      </c>
      <c r="G855" s="3" t="s">
        <v>4402</v>
      </c>
      <c r="H855" s="3" t="s">
        <v>5382</v>
      </c>
      <c r="I855" s="4">
        <v>0.331</v>
      </c>
      <c r="J855" s="4">
        <v>0.176</v>
      </c>
      <c r="K855" s="4">
        <v>0.73</v>
      </c>
      <c r="L855" s="4">
        <v>0.031</v>
      </c>
      <c r="M855" s="4">
        <v>0.738</v>
      </c>
      <c r="N855" s="4">
        <v>0.002</v>
      </c>
      <c r="O855" s="4">
        <v>0.103</v>
      </c>
      <c r="P855" s="4">
        <v>0.079</v>
      </c>
      <c r="Q855" s="4">
        <v>103.57</v>
      </c>
      <c r="R855" s="4">
        <v>6.0</v>
      </c>
      <c r="S855" s="4">
        <v>1.0</v>
      </c>
      <c r="T855" s="3" t="s">
        <v>34</v>
      </c>
      <c r="U855" s="3" t="s">
        <v>35</v>
      </c>
      <c r="V855" s="7" t="s">
        <v>75</v>
      </c>
    </row>
    <row r="856">
      <c r="A856" s="3" t="s">
        <v>5385</v>
      </c>
      <c r="B856" s="3" t="s">
        <v>5386</v>
      </c>
      <c r="C856" s="4">
        <v>2017.0</v>
      </c>
      <c r="D856" s="4">
        <v>31.0</v>
      </c>
      <c r="E856" s="4">
        <v>135026.0</v>
      </c>
      <c r="F856" s="3" t="s">
        <v>26</v>
      </c>
      <c r="G856" s="3" t="s">
        <v>4183</v>
      </c>
      <c r="H856" s="3" t="s">
        <v>4184</v>
      </c>
      <c r="I856" s="4">
        <v>0.454</v>
      </c>
      <c r="J856" s="4">
        <v>0.209</v>
      </c>
      <c r="K856" s="4">
        <v>0.67</v>
      </c>
      <c r="L856" s="4">
        <v>0.028</v>
      </c>
      <c r="M856" s="4">
        <v>0.695</v>
      </c>
      <c r="N856" s="4">
        <v>0.0</v>
      </c>
      <c r="O856" s="4">
        <v>0.116</v>
      </c>
      <c r="P856" s="4">
        <v>0.399</v>
      </c>
      <c r="Q856" s="4">
        <v>78.02</v>
      </c>
      <c r="R856" s="4">
        <v>8.0</v>
      </c>
      <c r="S856" s="4">
        <v>1.0</v>
      </c>
      <c r="T856" s="3" t="s">
        <v>34</v>
      </c>
      <c r="U856" s="3" t="s">
        <v>68</v>
      </c>
      <c r="V856" s="7" t="s">
        <v>45</v>
      </c>
    </row>
    <row r="857">
      <c r="A857" s="3" t="s">
        <v>5390</v>
      </c>
      <c r="B857" s="3" t="s">
        <v>5391</v>
      </c>
      <c r="C857" s="4">
        <v>2018.0</v>
      </c>
      <c r="D857" s="4">
        <v>31.0</v>
      </c>
      <c r="E857" s="4">
        <v>247092.0</v>
      </c>
      <c r="F857" s="3" t="s">
        <v>3624</v>
      </c>
      <c r="G857" s="3" t="s">
        <v>1593</v>
      </c>
      <c r="H857" s="3" t="s">
        <v>5392</v>
      </c>
      <c r="I857" s="4">
        <v>0.611</v>
      </c>
      <c r="J857" s="4">
        <v>0.565</v>
      </c>
      <c r="K857" s="4">
        <v>0.76</v>
      </c>
      <c r="L857" s="4">
        <v>0.03</v>
      </c>
      <c r="M857" s="4">
        <v>0.413</v>
      </c>
      <c r="N857" s="4">
        <v>0.0</v>
      </c>
      <c r="O857" s="4">
        <v>0.26</v>
      </c>
      <c r="P857" s="4">
        <v>0.387</v>
      </c>
      <c r="Q857" s="4">
        <v>136.0</v>
      </c>
      <c r="R857" s="4">
        <v>4.0</v>
      </c>
      <c r="S857" s="4">
        <v>0.0</v>
      </c>
      <c r="T857" s="3" t="s">
        <v>34</v>
      </c>
      <c r="U857" s="3" t="s">
        <v>35</v>
      </c>
      <c r="V857" s="7" t="s">
        <v>45</v>
      </c>
    </row>
    <row r="858">
      <c r="A858" s="3" t="s">
        <v>5394</v>
      </c>
      <c r="B858" s="3" t="s">
        <v>5395</v>
      </c>
      <c r="C858" s="4">
        <v>2020.0</v>
      </c>
      <c r="D858" s="4">
        <v>31.0</v>
      </c>
      <c r="E858" s="4">
        <v>326040.0</v>
      </c>
      <c r="F858" s="3" t="s">
        <v>31</v>
      </c>
      <c r="G858" s="3" t="s">
        <v>4946</v>
      </c>
      <c r="H858" s="3" t="s">
        <v>5398</v>
      </c>
      <c r="I858" s="4">
        <v>0.687</v>
      </c>
      <c r="J858" s="4">
        <v>0.191</v>
      </c>
      <c r="K858" s="4">
        <v>0.71</v>
      </c>
      <c r="L858" s="4">
        <v>0.031</v>
      </c>
      <c r="M858" s="4">
        <v>0.926</v>
      </c>
      <c r="N858" s="4">
        <v>0.001</v>
      </c>
      <c r="O858" s="4">
        <v>0.1</v>
      </c>
      <c r="P858" s="4">
        <v>0.371</v>
      </c>
      <c r="Q858" s="4">
        <v>106.03</v>
      </c>
      <c r="R858" s="4">
        <v>7.0</v>
      </c>
      <c r="S858" s="4">
        <v>1.0</v>
      </c>
      <c r="T858" s="3" t="s">
        <v>34</v>
      </c>
      <c r="U858" s="3" t="s">
        <v>35</v>
      </c>
      <c r="V858" s="7" t="s">
        <v>45</v>
      </c>
    </row>
    <row r="859">
      <c r="A859" s="3" t="s">
        <v>5400</v>
      </c>
      <c r="B859" s="3" t="s">
        <v>5401</v>
      </c>
      <c r="C859" s="4">
        <v>2012.0</v>
      </c>
      <c r="D859" s="4">
        <v>31.0</v>
      </c>
      <c r="E859" s="4">
        <v>257688.0</v>
      </c>
      <c r="F859" s="3" t="s">
        <v>4270</v>
      </c>
      <c r="G859" s="3" t="s">
        <v>5402</v>
      </c>
      <c r="H859" s="3" t="s">
        <v>5403</v>
      </c>
      <c r="I859" s="4">
        <v>0.628</v>
      </c>
      <c r="J859" s="4">
        <v>0.688</v>
      </c>
      <c r="K859" s="4">
        <v>0.75</v>
      </c>
      <c r="L859" s="4">
        <v>0.041</v>
      </c>
      <c r="M859" s="4">
        <v>0.033</v>
      </c>
      <c r="N859" s="4">
        <v>0.012</v>
      </c>
      <c r="O859" s="4">
        <v>0.193</v>
      </c>
      <c r="P859" s="4">
        <v>0.429</v>
      </c>
      <c r="Q859" s="4">
        <v>128.03</v>
      </c>
      <c r="R859" s="4">
        <v>0.0</v>
      </c>
      <c r="S859" s="4">
        <v>1.0</v>
      </c>
      <c r="T859" s="3" t="s">
        <v>104</v>
      </c>
      <c r="U859" s="3" t="s">
        <v>35</v>
      </c>
      <c r="V859" s="7" t="s">
        <v>54</v>
      </c>
    </row>
    <row r="860">
      <c r="A860" s="3" t="s">
        <v>5406</v>
      </c>
      <c r="B860" s="3" t="s">
        <v>5407</v>
      </c>
      <c r="C860" s="4">
        <v>2017.0</v>
      </c>
      <c r="D860" s="4">
        <v>31.0</v>
      </c>
      <c r="E860" s="4">
        <v>240000.0</v>
      </c>
      <c r="F860" s="3" t="s">
        <v>5408</v>
      </c>
      <c r="G860" s="3" t="s">
        <v>5410</v>
      </c>
      <c r="H860" s="3" t="s">
        <v>5411</v>
      </c>
      <c r="I860" s="4">
        <v>0.656</v>
      </c>
      <c r="J860" s="4">
        <v>0.493</v>
      </c>
      <c r="K860" s="4">
        <v>0.75</v>
      </c>
      <c r="L860" s="4">
        <v>0.274</v>
      </c>
      <c r="M860" s="4">
        <v>0.289</v>
      </c>
      <c r="N860" s="4">
        <v>0.336</v>
      </c>
      <c r="O860" s="4">
        <v>0.092</v>
      </c>
      <c r="P860" s="4">
        <v>0.486</v>
      </c>
      <c r="Q860" s="4">
        <v>199.9</v>
      </c>
      <c r="R860" s="4">
        <v>0.0</v>
      </c>
      <c r="S860" s="4">
        <v>1.0</v>
      </c>
      <c r="T860" s="3" t="s">
        <v>103</v>
      </c>
      <c r="U860" s="3" t="s">
        <v>68</v>
      </c>
      <c r="V860" s="7" t="s">
        <v>54</v>
      </c>
    </row>
    <row r="861">
      <c r="A861" s="3" t="s">
        <v>5412</v>
      </c>
      <c r="B861" s="3" t="s">
        <v>5413</v>
      </c>
      <c r="C861" s="4">
        <v>2018.0</v>
      </c>
      <c r="D861" s="4">
        <v>31.0</v>
      </c>
      <c r="E861" s="4">
        <v>316013.0</v>
      </c>
      <c r="F861" s="3" t="s">
        <v>194</v>
      </c>
      <c r="G861" s="3" t="s">
        <v>1765</v>
      </c>
      <c r="H861" s="3" t="s">
        <v>4716</v>
      </c>
      <c r="I861" s="4">
        <v>0.608</v>
      </c>
      <c r="J861" s="4">
        <v>0.278</v>
      </c>
      <c r="K861" s="4">
        <v>0.67</v>
      </c>
      <c r="L861" s="4">
        <v>0.036</v>
      </c>
      <c r="M861" s="4">
        <v>0.82</v>
      </c>
      <c r="N861" s="4">
        <v>0.001</v>
      </c>
      <c r="O861" s="4">
        <v>0.103</v>
      </c>
      <c r="P861" s="4">
        <v>0.317</v>
      </c>
      <c r="Q861" s="4">
        <v>125.88</v>
      </c>
      <c r="R861" s="4">
        <v>11.0</v>
      </c>
      <c r="S861" s="4">
        <v>0.0</v>
      </c>
      <c r="T861" s="3" t="s">
        <v>104</v>
      </c>
      <c r="U861" s="3" t="s">
        <v>68</v>
      </c>
      <c r="V861" s="7" t="s">
        <v>45</v>
      </c>
    </row>
    <row r="862">
      <c r="A862" s="3" t="s">
        <v>5416</v>
      </c>
      <c r="B862" s="3" t="s">
        <v>5417</v>
      </c>
      <c r="C862" s="4">
        <v>2016.0</v>
      </c>
      <c r="D862" s="4">
        <v>31.0</v>
      </c>
      <c r="E862" s="4">
        <v>250240.0</v>
      </c>
      <c r="F862" s="3" t="s">
        <v>164</v>
      </c>
      <c r="G862" s="3" t="s">
        <v>5418</v>
      </c>
      <c r="H862" s="3" t="s">
        <v>5419</v>
      </c>
      <c r="I862" s="4">
        <v>0.59</v>
      </c>
      <c r="J862" s="4">
        <v>0.315</v>
      </c>
      <c r="K862" s="4">
        <v>0.68</v>
      </c>
      <c r="L862" s="4">
        <v>0.029</v>
      </c>
      <c r="M862" s="4">
        <v>0.782</v>
      </c>
      <c r="N862" s="4">
        <v>0.658</v>
      </c>
      <c r="O862" s="4">
        <v>0.113</v>
      </c>
      <c r="P862" s="4">
        <v>0.423</v>
      </c>
      <c r="Q862" s="4">
        <v>159.86</v>
      </c>
      <c r="R862" s="4">
        <v>5.0</v>
      </c>
      <c r="S862" s="4">
        <v>0.0</v>
      </c>
      <c r="T862" s="3" t="s">
        <v>104</v>
      </c>
      <c r="U862" s="3" t="s">
        <v>35</v>
      </c>
      <c r="V862" s="7" t="s">
        <v>54</v>
      </c>
    </row>
    <row r="863">
      <c r="A863" s="3" t="s">
        <v>5422</v>
      </c>
      <c r="B863" s="3" t="s">
        <v>5423</v>
      </c>
      <c r="C863" s="4">
        <v>2011.0</v>
      </c>
      <c r="D863" s="4">
        <v>31.0</v>
      </c>
      <c r="E863" s="4">
        <v>127346.0</v>
      </c>
      <c r="F863" s="3" t="s">
        <v>880</v>
      </c>
      <c r="G863" s="3" t="s">
        <v>5424</v>
      </c>
      <c r="H863" s="3" t="s">
        <v>5425</v>
      </c>
      <c r="I863" s="4">
        <v>0.771</v>
      </c>
      <c r="J863" s="4">
        <v>0.964</v>
      </c>
      <c r="K863" s="4">
        <v>0.79</v>
      </c>
      <c r="L863" s="4">
        <v>0.136</v>
      </c>
      <c r="M863" s="4">
        <v>0.072</v>
      </c>
      <c r="N863" s="4">
        <v>0.0</v>
      </c>
      <c r="O863" s="4">
        <v>0.199</v>
      </c>
      <c r="P863" s="4">
        <v>0.488</v>
      </c>
      <c r="Q863" s="4">
        <v>132.02</v>
      </c>
      <c r="R863" s="4">
        <v>0.0</v>
      </c>
      <c r="S863" s="4">
        <v>1.0</v>
      </c>
      <c r="T863" s="3" t="s">
        <v>104</v>
      </c>
      <c r="U863" s="3" t="s">
        <v>68</v>
      </c>
      <c r="V863" s="7" t="s">
        <v>54</v>
      </c>
    </row>
    <row r="864">
      <c r="A864" s="3" t="s">
        <v>5427</v>
      </c>
      <c r="B864" s="3" t="s">
        <v>5429</v>
      </c>
      <c r="C864" s="4">
        <v>1998.0</v>
      </c>
      <c r="D864" s="4">
        <v>31.0</v>
      </c>
      <c r="E864" s="4">
        <v>369493.0</v>
      </c>
      <c r="F864" s="3" t="s">
        <v>5430</v>
      </c>
      <c r="G864" s="3" t="s">
        <v>4098</v>
      </c>
      <c r="H864" s="3" t="s">
        <v>5431</v>
      </c>
      <c r="I864" s="4">
        <v>0.63</v>
      </c>
      <c r="J864" s="4">
        <v>0.522</v>
      </c>
      <c r="K864" s="4">
        <v>0.78</v>
      </c>
      <c r="L864" s="4">
        <v>0.073</v>
      </c>
      <c r="M864" s="4">
        <v>0.318</v>
      </c>
      <c r="N864" s="4">
        <v>0.001</v>
      </c>
      <c r="O864" s="4">
        <v>0.277</v>
      </c>
      <c r="P864" s="4">
        <v>0.201</v>
      </c>
      <c r="Q864" s="4">
        <v>112.63</v>
      </c>
      <c r="R864" s="4">
        <v>5.0</v>
      </c>
      <c r="S864" s="4">
        <v>1.0</v>
      </c>
      <c r="T864" s="3" t="s">
        <v>104</v>
      </c>
      <c r="U864" s="3" t="s">
        <v>94</v>
      </c>
      <c r="V864" s="7" t="s">
        <v>36</v>
      </c>
    </row>
    <row r="865">
      <c r="A865" s="3" t="s">
        <v>5434</v>
      </c>
      <c r="B865" s="3" t="s">
        <v>5435</v>
      </c>
      <c r="C865" s="4">
        <v>2020.0</v>
      </c>
      <c r="D865" s="4">
        <v>32.0</v>
      </c>
      <c r="E865" s="4">
        <v>154736.0</v>
      </c>
      <c r="F865" s="3" t="s">
        <v>5436</v>
      </c>
      <c r="G865" s="3" t="s">
        <v>5437</v>
      </c>
      <c r="H865" s="3" t="s">
        <v>5435</v>
      </c>
      <c r="I865" s="4">
        <v>0.365</v>
      </c>
      <c r="J865" s="4">
        <v>0.184</v>
      </c>
      <c r="K865" s="4">
        <v>0.72</v>
      </c>
      <c r="L865" s="4">
        <v>0.028</v>
      </c>
      <c r="M865" s="4">
        <v>0.847</v>
      </c>
      <c r="N865" s="4">
        <v>0.0</v>
      </c>
      <c r="O865" s="4">
        <v>0.122</v>
      </c>
      <c r="P865" s="4">
        <v>0.224</v>
      </c>
      <c r="Q865" s="4">
        <v>75.8</v>
      </c>
      <c r="R865" s="4">
        <v>2.0</v>
      </c>
      <c r="S865" s="4">
        <v>0.0</v>
      </c>
      <c r="T865" s="3" t="s">
        <v>34</v>
      </c>
      <c r="U865" s="3" t="s">
        <v>35</v>
      </c>
      <c r="V865" s="7" t="s">
        <v>36</v>
      </c>
    </row>
    <row r="866">
      <c r="A866" s="3" t="s">
        <v>5441</v>
      </c>
      <c r="B866" s="3" t="s">
        <v>5442</v>
      </c>
      <c r="C866" s="4">
        <v>2018.0</v>
      </c>
      <c r="D866" s="4">
        <v>32.0</v>
      </c>
      <c r="E866" s="4">
        <v>318500.0</v>
      </c>
      <c r="F866" s="3" t="s">
        <v>26</v>
      </c>
      <c r="G866" s="3" t="s">
        <v>5443</v>
      </c>
      <c r="H866" s="3" t="s">
        <v>5442</v>
      </c>
      <c r="I866" s="4">
        <v>0.652</v>
      </c>
      <c r="J866" s="4">
        <v>0.148</v>
      </c>
      <c r="K866" s="4">
        <v>0.62</v>
      </c>
      <c r="L866" s="4">
        <v>0.036</v>
      </c>
      <c r="M866" s="4">
        <v>0.78</v>
      </c>
      <c r="N866" s="4">
        <v>0.075</v>
      </c>
      <c r="O866" s="4">
        <v>0.097</v>
      </c>
      <c r="P866" s="4">
        <v>0.125</v>
      </c>
      <c r="Q866" s="4">
        <v>127.89</v>
      </c>
      <c r="R866" s="4">
        <v>8.0</v>
      </c>
      <c r="S866" s="4">
        <v>0.0</v>
      </c>
      <c r="T866" s="3" t="s">
        <v>34</v>
      </c>
      <c r="U866" s="3" t="s">
        <v>35</v>
      </c>
      <c r="V866" s="7" t="s">
        <v>58</v>
      </c>
    </row>
    <row r="867">
      <c r="A867" s="3" t="s">
        <v>5445</v>
      </c>
      <c r="B867" s="3" t="s">
        <v>5447</v>
      </c>
      <c r="C867" s="4">
        <v>2016.0</v>
      </c>
      <c r="D867" s="4">
        <v>32.0</v>
      </c>
      <c r="E867" s="4">
        <v>445520.0</v>
      </c>
      <c r="F867" s="3" t="s">
        <v>1607</v>
      </c>
      <c r="G867" s="3" t="s">
        <v>1608</v>
      </c>
      <c r="H867" s="3" t="s">
        <v>5449</v>
      </c>
      <c r="I867" s="4">
        <v>0.695</v>
      </c>
      <c r="J867" s="4">
        <v>0.504</v>
      </c>
      <c r="K867" s="4">
        <v>0.67</v>
      </c>
      <c r="L867" s="4">
        <v>0.115</v>
      </c>
      <c r="M867" s="4">
        <v>0.094</v>
      </c>
      <c r="N867" s="4">
        <v>0.0</v>
      </c>
      <c r="O867" s="4">
        <v>0.269</v>
      </c>
      <c r="P867" s="4">
        <v>0.345</v>
      </c>
      <c r="Q867" s="4">
        <v>91.02</v>
      </c>
      <c r="R867" s="4">
        <v>3.0</v>
      </c>
      <c r="S867" s="4">
        <v>0.0</v>
      </c>
      <c r="T867" s="3" t="s">
        <v>104</v>
      </c>
      <c r="U867" s="3" t="s">
        <v>68</v>
      </c>
      <c r="V867" s="7" t="s">
        <v>45</v>
      </c>
    </row>
    <row r="868">
      <c r="A868" s="3" t="s">
        <v>5451</v>
      </c>
      <c r="B868" s="3" t="s">
        <v>5452</v>
      </c>
      <c r="C868" s="4">
        <v>2024.0</v>
      </c>
      <c r="D868" s="4">
        <v>32.0</v>
      </c>
      <c r="E868" s="4">
        <v>133347.0</v>
      </c>
      <c r="F868" s="3" t="s">
        <v>5061</v>
      </c>
      <c r="G868" s="3" t="s">
        <v>5062</v>
      </c>
      <c r="H868" s="3" t="s">
        <v>5452</v>
      </c>
      <c r="I868" s="4">
        <v>0.661</v>
      </c>
      <c r="J868" s="4">
        <v>0.72</v>
      </c>
      <c r="K868" s="4">
        <v>0.81</v>
      </c>
      <c r="L868" s="4">
        <v>0.043</v>
      </c>
      <c r="M868" s="4">
        <v>0.697</v>
      </c>
      <c r="N868" s="4">
        <v>0.0</v>
      </c>
      <c r="O868" s="4">
        <v>0.104</v>
      </c>
      <c r="P868" s="4">
        <v>0.459</v>
      </c>
      <c r="Q868" s="4">
        <v>117.96</v>
      </c>
      <c r="R868" s="4">
        <v>2.0</v>
      </c>
      <c r="S868" s="4">
        <v>1.0</v>
      </c>
      <c r="T868" s="3" t="s">
        <v>104</v>
      </c>
      <c r="U868" s="3" t="s">
        <v>35</v>
      </c>
      <c r="V868" s="7" t="s">
        <v>54</v>
      </c>
    </row>
    <row r="869">
      <c r="A869" s="3" t="s">
        <v>5455</v>
      </c>
      <c r="B869" s="3" t="s">
        <v>5456</v>
      </c>
      <c r="C869" s="4">
        <v>2023.0</v>
      </c>
      <c r="D869" s="4">
        <v>32.0</v>
      </c>
      <c r="E869" s="4">
        <v>288973.0</v>
      </c>
      <c r="F869" s="3" t="s">
        <v>5457</v>
      </c>
      <c r="G869" s="3" t="s">
        <v>5458</v>
      </c>
      <c r="H869" s="3" t="s">
        <v>5460</v>
      </c>
      <c r="I869" s="4">
        <v>0.281</v>
      </c>
      <c r="J869" s="4">
        <v>0.836</v>
      </c>
      <c r="K869" s="4">
        <v>0.83</v>
      </c>
      <c r="L869" s="4">
        <v>0.064</v>
      </c>
      <c r="M869" s="4">
        <v>0.0</v>
      </c>
      <c r="N869" s="4">
        <v>0.012</v>
      </c>
      <c r="O869" s="4">
        <v>0.484</v>
      </c>
      <c r="P869" s="4">
        <v>0.453</v>
      </c>
      <c r="Q869" s="4">
        <v>152.17</v>
      </c>
      <c r="R869" s="4">
        <v>11.0</v>
      </c>
      <c r="S869" s="4">
        <v>1.0</v>
      </c>
      <c r="T869" s="3" t="s">
        <v>103</v>
      </c>
      <c r="U869" s="3" t="s">
        <v>94</v>
      </c>
      <c r="V869" s="7" t="s">
        <v>54</v>
      </c>
    </row>
    <row r="870">
      <c r="A870" s="3" t="s">
        <v>5464</v>
      </c>
      <c r="B870" s="3" t="s">
        <v>5465</v>
      </c>
      <c r="C870" s="4">
        <v>2021.0</v>
      </c>
      <c r="D870" s="4">
        <v>32.0</v>
      </c>
      <c r="E870" s="4">
        <v>175562.0</v>
      </c>
      <c r="F870" s="3" t="s">
        <v>1350</v>
      </c>
      <c r="G870" s="3" t="s">
        <v>5466</v>
      </c>
      <c r="H870" s="3" t="s">
        <v>5465</v>
      </c>
      <c r="I870" s="4">
        <v>0.84</v>
      </c>
      <c r="J870" s="4">
        <v>0.612</v>
      </c>
      <c r="K870" s="4">
        <v>0.79</v>
      </c>
      <c r="L870" s="4">
        <v>0.305</v>
      </c>
      <c r="M870" s="4">
        <v>0.119</v>
      </c>
      <c r="N870" s="4">
        <v>0.0</v>
      </c>
      <c r="O870" s="4">
        <v>0.13</v>
      </c>
      <c r="P870" s="4">
        <v>0.415</v>
      </c>
      <c r="Q870" s="4">
        <v>96.17</v>
      </c>
      <c r="R870" s="4">
        <v>9.0</v>
      </c>
      <c r="S870" s="4">
        <v>0.0</v>
      </c>
      <c r="T870" s="3" t="s">
        <v>103</v>
      </c>
      <c r="U870" s="3" t="s">
        <v>68</v>
      </c>
      <c r="V870" s="7" t="s">
        <v>54</v>
      </c>
    </row>
    <row r="871">
      <c r="A871" s="3" t="s">
        <v>5470</v>
      </c>
      <c r="B871" s="3" t="s">
        <v>5471</v>
      </c>
      <c r="C871" s="4">
        <v>2020.0</v>
      </c>
      <c r="D871" s="4">
        <v>32.0</v>
      </c>
      <c r="E871" s="4">
        <v>214834.0</v>
      </c>
      <c r="F871" s="3" t="s">
        <v>5472</v>
      </c>
      <c r="G871" s="3" t="s">
        <v>5473</v>
      </c>
      <c r="H871" s="3" t="s">
        <v>4696</v>
      </c>
      <c r="I871" s="4">
        <v>0.559</v>
      </c>
      <c r="J871" s="4">
        <v>0.837</v>
      </c>
      <c r="K871" s="4">
        <v>0.89</v>
      </c>
      <c r="L871" s="4">
        <v>0.039</v>
      </c>
      <c r="M871" s="4">
        <v>0.062</v>
      </c>
      <c r="N871" s="4">
        <v>0.0</v>
      </c>
      <c r="O871" s="4">
        <v>0.393</v>
      </c>
      <c r="P871" s="4">
        <v>0.446</v>
      </c>
      <c r="Q871" s="4">
        <v>119.96</v>
      </c>
      <c r="R871" s="4">
        <v>4.0</v>
      </c>
      <c r="S871" s="4">
        <v>0.0</v>
      </c>
      <c r="T871" s="3" t="s">
        <v>103</v>
      </c>
      <c r="U871" s="3" t="s">
        <v>35</v>
      </c>
      <c r="V871" s="7" t="s">
        <v>54</v>
      </c>
    </row>
    <row r="872">
      <c r="A872" s="3" t="s">
        <v>5476</v>
      </c>
      <c r="B872" s="3" t="s">
        <v>5477</v>
      </c>
      <c r="C872" s="4">
        <v>2020.0</v>
      </c>
      <c r="D872" s="4">
        <v>32.0</v>
      </c>
      <c r="E872" s="4">
        <v>228372.0</v>
      </c>
      <c r="F872" s="3" t="s">
        <v>199</v>
      </c>
      <c r="G872" s="3" t="s">
        <v>5481</v>
      </c>
      <c r="H872" s="3" t="s">
        <v>5482</v>
      </c>
      <c r="I872" s="4">
        <v>0.299</v>
      </c>
      <c r="J872" s="4">
        <v>0.226</v>
      </c>
      <c r="K872" s="4">
        <v>0.75</v>
      </c>
      <c r="L872" s="4">
        <v>0.043</v>
      </c>
      <c r="M872" s="4">
        <v>0.79</v>
      </c>
      <c r="N872" s="4">
        <v>0.0</v>
      </c>
      <c r="O872" s="4">
        <v>0.122</v>
      </c>
      <c r="P872" s="4">
        <v>0.189</v>
      </c>
      <c r="Q872" s="4">
        <v>98.03</v>
      </c>
      <c r="R872" s="4">
        <v>2.0</v>
      </c>
      <c r="S872" s="4">
        <v>1.0</v>
      </c>
      <c r="T872" s="3" t="s">
        <v>103</v>
      </c>
      <c r="U872" s="3" t="s">
        <v>68</v>
      </c>
      <c r="V872" s="7" t="s">
        <v>58</v>
      </c>
    </row>
    <row r="873">
      <c r="A873" s="3" t="s">
        <v>5483</v>
      </c>
      <c r="B873" s="3" t="s">
        <v>5485</v>
      </c>
      <c r="C873" s="4">
        <v>1976.0</v>
      </c>
      <c r="D873" s="4">
        <v>32.0</v>
      </c>
      <c r="E873" s="4">
        <v>298579.0</v>
      </c>
      <c r="F873" s="3" t="s">
        <v>327</v>
      </c>
      <c r="G873" s="3" t="s">
        <v>5486</v>
      </c>
      <c r="H873" s="3" t="s">
        <v>4224</v>
      </c>
      <c r="I873" s="4">
        <v>0.506</v>
      </c>
      <c r="J873" s="4">
        <v>0.315</v>
      </c>
      <c r="K873" s="4">
        <v>0.75</v>
      </c>
      <c r="L873" s="4">
        <v>0.032</v>
      </c>
      <c r="M873" s="4">
        <v>0.979</v>
      </c>
      <c r="N873" s="4">
        <v>0.0</v>
      </c>
      <c r="O873" s="4">
        <v>0.626</v>
      </c>
      <c r="P873" s="4">
        <v>0.398</v>
      </c>
      <c r="Q873" s="4">
        <v>110.7</v>
      </c>
      <c r="R873" s="4">
        <v>4.0</v>
      </c>
      <c r="S873" s="4">
        <v>1.0</v>
      </c>
      <c r="T873" s="3" t="s">
        <v>104</v>
      </c>
      <c r="U873" s="3" t="s">
        <v>68</v>
      </c>
      <c r="V873" s="7" t="s">
        <v>45</v>
      </c>
    </row>
    <row r="874">
      <c r="A874" s="3" t="s">
        <v>5489</v>
      </c>
      <c r="B874" s="3" t="s">
        <v>5490</v>
      </c>
      <c r="C874" s="4">
        <v>2024.0</v>
      </c>
      <c r="D874" s="4">
        <v>32.0</v>
      </c>
      <c r="E874" s="4">
        <v>175172.0</v>
      </c>
      <c r="F874" s="3" t="s">
        <v>2252</v>
      </c>
      <c r="G874" s="3" t="s">
        <v>5491</v>
      </c>
      <c r="H874" s="3" t="s">
        <v>5492</v>
      </c>
      <c r="I874" s="4">
        <v>0.265</v>
      </c>
      <c r="J874" s="4">
        <v>0.878</v>
      </c>
      <c r="K874" s="4">
        <v>0.81</v>
      </c>
      <c r="L874" s="4">
        <v>0.176</v>
      </c>
      <c r="M874" s="4">
        <v>0.148</v>
      </c>
      <c r="N874" s="4">
        <v>0.886</v>
      </c>
      <c r="O874" s="4">
        <v>0.077</v>
      </c>
      <c r="P874" s="4">
        <v>0.133</v>
      </c>
      <c r="Q874" s="4">
        <v>108.17</v>
      </c>
      <c r="R874" s="4">
        <v>0.0</v>
      </c>
      <c r="S874" s="4">
        <v>0.0</v>
      </c>
      <c r="T874" s="3" t="s">
        <v>104</v>
      </c>
      <c r="U874" s="3" t="s">
        <v>35</v>
      </c>
      <c r="V874" s="7" t="s">
        <v>58</v>
      </c>
    </row>
    <row r="875">
      <c r="A875" s="3" t="s">
        <v>5494</v>
      </c>
      <c r="B875" s="3" t="s">
        <v>5495</v>
      </c>
      <c r="C875" s="4">
        <v>2020.0</v>
      </c>
      <c r="D875" s="4">
        <v>32.0</v>
      </c>
      <c r="E875" s="4">
        <v>201655.0</v>
      </c>
      <c r="F875" s="3" t="s">
        <v>5496</v>
      </c>
      <c r="G875" s="3" t="s">
        <v>3165</v>
      </c>
      <c r="H875" s="3" t="s">
        <v>5497</v>
      </c>
      <c r="I875" s="4">
        <v>0.807</v>
      </c>
      <c r="J875" s="4">
        <v>0.913</v>
      </c>
      <c r="K875" s="4">
        <v>0.87</v>
      </c>
      <c r="L875" s="4">
        <v>0.07</v>
      </c>
      <c r="M875" s="4">
        <v>0.041</v>
      </c>
      <c r="N875" s="4">
        <v>0.001</v>
      </c>
      <c r="O875" s="4">
        <v>0.292</v>
      </c>
      <c r="P875" s="4">
        <v>0.464</v>
      </c>
      <c r="Q875" s="4">
        <v>114.04</v>
      </c>
      <c r="R875" s="4">
        <v>7.0</v>
      </c>
      <c r="S875" s="4">
        <v>1.0</v>
      </c>
      <c r="T875" s="3" t="s">
        <v>104</v>
      </c>
      <c r="U875" s="3" t="s">
        <v>68</v>
      </c>
      <c r="V875" s="7" t="s">
        <v>54</v>
      </c>
    </row>
    <row r="876">
      <c r="A876" s="3" t="s">
        <v>5498</v>
      </c>
      <c r="B876" s="3" t="s">
        <v>5499</v>
      </c>
      <c r="C876" s="4">
        <v>2020.0</v>
      </c>
      <c r="D876" s="4">
        <v>32.0</v>
      </c>
      <c r="E876" s="4">
        <v>251996.0</v>
      </c>
      <c r="F876" s="3" t="s">
        <v>5500</v>
      </c>
      <c r="G876" s="3" t="s">
        <v>5501</v>
      </c>
      <c r="H876" s="3" t="s">
        <v>5499</v>
      </c>
      <c r="I876" s="4">
        <v>0.765</v>
      </c>
      <c r="J876" s="4">
        <v>0.688</v>
      </c>
      <c r="K876" s="4">
        <v>0.86</v>
      </c>
      <c r="L876" s="4">
        <v>0.07</v>
      </c>
      <c r="M876" s="4">
        <v>0.006</v>
      </c>
      <c r="N876" s="4">
        <v>0.0</v>
      </c>
      <c r="O876" s="4">
        <v>0.044</v>
      </c>
      <c r="P876" s="4">
        <v>0.493</v>
      </c>
      <c r="Q876" s="4">
        <v>130.0</v>
      </c>
      <c r="R876" s="4">
        <v>7.0</v>
      </c>
      <c r="S876" s="4">
        <v>0.0</v>
      </c>
      <c r="T876" s="3" t="s">
        <v>104</v>
      </c>
      <c r="U876" s="3" t="s">
        <v>68</v>
      </c>
      <c r="V876" s="7" t="s">
        <v>54</v>
      </c>
    </row>
    <row r="877">
      <c r="A877" s="3" t="s">
        <v>5504</v>
      </c>
      <c r="B877" s="3" t="s">
        <v>5505</v>
      </c>
      <c r="C877" s="4">
        <v>2017.0</v>
      </c>
      <c r="D877" s="4">
        <v>32.0</v>
      </c>
      <c r="E877" s="4">
        <v>342856.0</v>
      </c>
      <c r="F877" s="3" t="s">
        <v>5506</v>
      </c>
      <c r="G877" s="3" t="s">
        <v>5507</v>
      </c>
      <c r="H877" s="3" t="s">
        <v>5509</v>
      </c>
      <c r="I877" s="4">
        <v>0.824</v>
      </c>
      <c r="J877" s="4">
        <v>0.697</v>
      </c>
      <c r="K877" s="4">
        <v>0.8</v>
      </c>
      <c r="L877" s="4">
        <v>0.037</v>
      </c>
      <c r="M877" s="4">
        <v>0.009</v>
      </c>
      <c r="N877" s="4">
        <v>0.682</v>
      </c>
      <c r="O877" s="4">
        <v>0.065</v>
      </c>
      <c r="P877" s="4">
        <v>0.261</v>
      </c>
      <c r="Q877" s="4">
        <v>126.0</v>
      </c>
      <c r="R877" s="4">
        <v>3.0</v>
      </c>
      <c r="S877" s="4">
        <v>0.0</v>
      </c>
      <c r="T877" s="3" t="s">
        <v>103</v>
      </c>
      <c r="U877" s="3" t="s">
        <v>35</v>
      </c>
      <c r="V877" s="7" t="s">
        <v>36</v>
      </c>
    </row>
    <row r="878">
      <c r="A878" s="3" t="s">
        <v>5513</v>
      </c>
      <c r="B878" s="3" t="s">
        <v>5514</v>
      </c>
      <c r="C878" s="4">
        <v>2006.0</v>
      </c>
      <c r="D878" s="4">
        <v>33.0</v>
      </c>
      <c r="E878" s="4">
        <v>236094.0</v>
      </c>
      <c r="F878" s="3" t="s">
        <v>26</v>
      </c>
      <c r="G878" s="3" t="s">
        <v>5131</v>
      </c>
      <c r="H878" s="3" t="s">
        <v>5515</v>
      </c>
      <c r="I878" s="4">
        <v>0.518</v>
      </c>
      <c r="J878" s="4">
        <v>0.37</v>
      </c>
      <c r="K878" s="4">
        <v>0.79</v>
      </c>
      <c r="L878" s="4">
        <v>0.029</v>
      </c>
      <c r="M878" s="4">
        <v>0.856</v>
      </c>
      <c r="N878" s="4">
        <v>0.0</v>
      </c>
      <c r="O878" s="4">
        <v>0.155</v>
      </c>
      <c r="P878" s="4">
        <v>0.246</v>
      </c>
      <c r="Q878" s="4">
        <v>147.74</v>
      </c>
      <c r="R878" s="4">
        <v>8.0</v>
      </c>
      <c r="S878" s="4">
        <v>1.0</v>
      </c>
      <c r="T878" s="3" t="s">
        <v>34</v>
      </c>
      <c r="U878" s="3" t="s">
        <v>35</v>
      </c>
      <c r="V878" s="7" t="s">
        <v>36</v>
      </c>
    </row>
    <row r="879">
      <c r="A879" s="3" t="s">
        <v>5518</v>
      </c>
      <c r="B879" s="3" t="s">
        <v>3331</v>
      </c>
      <c r="C879" s="4">
        <v>1968.0</v>
      </c>
      <c r="D879" s="4">
        <v>33.0</v>
      </c>
      <c r="E879" s="4">
        <v>161106.0</v>
      </c>
      <c r="F879" s="3" t="s">
        <v>5519</v>
      </c>
      <c r="G879" s="3" t="s">
        <v>5521</v>
      </c>
      <c r="H879" s="3" t="s">
        <v>5523</v>
      </c>
      <c r="I879" s="4">
        <v>0.518</v>
      </c>
      <c r="J879" s="4">
        <v>0.442</v>
      </c>
      <c r="K879" s="4">
        <v>0.87</v>
      </c>
      <c r="L879" s="4">
        <v>0.025</v>
      </c>
      <c r="M879" s="4">
        <v>0.452</v>
      </c>
      <c r="N879" s="4">
        <v>0.0</v>
      </c>
      <c r="O879" s="4">
        <v>0.176</v>
      </c>
      <c r="P879" s="4">
        <v>0.417</v>
      </c>
      <c r="Q879" s="4">
        <v>88.48</v>
      </c>
      <c r="R879" s="4">
        <v>9.0</v>
      </c>
      <c r="S879" s="4">
        <v>1.0</v>
      </c>
      <c r="T879" s="3" t="s">
        <v>103</v>
      </c>
      <c r="U879" s="3" t="s">
        <v>35</v>
      </c>
      <c r="V879" s="7" t="s">
        <v>54</v>
      </c>
    </row>
    <row r="880">
      <c r="A880" s="3" t="s">
        <v>5524</v>
      </c>
      <c r="B880" s="3" t="s">
        <v>5525</v>
      </c>
      <c r="C880" s="4">
        <v>2023.0</v>
      </c>
      <c r="D880" s="4">
        <v>33.0</v>
      </c>
      <c r="E880" s="4">
        <v>195000.0</v>
      </c>
      <c r="F880" s="3" t="s">
        <v>26</v>
      </c>
      <c r="G880" s="3" t="s">
        <v>5527</v>
      </c>
      <c r="H880" s="3" t="s">
        <v>5528</v>
      </c>
      <c r="I880" s="4">
        <v>0.594</v>
      </c>
      <c r="J880" s="4">
        <v>0.714</v>
      </c>
      <c r="K880" s="4">
        <v>0.82</v>
      </c>
      <c r="L880" s="4">
        <v>0.056</v>
      </c>
      <c r="M880" s="4">
        <v>0.462</v>
      </c>
      <c r="N880" s="4">
        <v>0.0</v>
      </c>
      <c r="O880" s="4">
        <v>0.121</v>
      </c>
      <c r="P880" s="4">
        <v>0.498</v>
      </c>
      <c r="Q880" s="4">
        <v>96.0</v>
      </c>
      <c r="R880" s="4">
        <v>9.0</v>
      </c>
      <c r="S880" s="4">
        <v>1.0</v>
      </c>
      <c r="T880" s="3" t="s">
        <v>34</v>
      </c>
      <c r="U880" s="3" t="s">
        <v>35</v>
      </c>
      <c r="V880" s="7" t="s">
        <v>54</v>
      </c>
    </row>
    <row r="881">
      <c r="A881" s="3" t="s">
        <v>5530</v>
      </c>
      <c r="B881" s="3" t="s">
        <v>5531</v>
      </c>
      <c r="C881" s="4">
        <v>2016.0</v>
      </c>
      <c r="D881" s="4">
        <v>33.0</v>
      </c>
      <c r="E881" s="4">
        <v>327315.0</v>
      </c>
      <c r="F881" s="3" t="s">
        <v>26</v>
      </c>
      <c r="G881" s="3" t="s">
        <v>5532</v>
      </c>
      <c r="H881" s="3" t="s">
        <v>5533</v>
      </c>
      <c r="I881" s="4">
        <v>0.405</v>
      </c>
      <c r="J881" s="4">
        <v>0.697</v>
      </c>
      <c r="K881" s="4">
        <v>0.88</v>
      </c>
      <c r="L881" s="4">
        <v>0.031</v>
      </c>
      <c r="M881" s="4">
        <v>0.235</v>
      </c>
      <c r="N881" s="4">
        <v>0.0</v>
      </c>
      <c r="O881" s="4">
        <v>0.133</v>
      </c>
      <c r="P881" s="4">
        <v>0.332</v>
      </c>
      <c r="Q881" s="4">
        <v>89.98</v>
      </c>
      <c r="R881" s="4">
        <v>2.0</v>
      </c>
      <c r="S881" s="4">
        <v>1.0</v>
      </c>
      <c r="T881" s="3" t="s">
        <v>34</v>
      </c>
      <c r="U881" s="3" t="s">
        <v>35</v>
      </c>
      <c r="V881" s="7" t="s">
        <v>45</v>
      </c>
    </row>
    <row r="882">
      <c r="A882" s="3" t="s">
        <v>5537</v>
      </c>
      <c r="B882" s="3" t="s">
        <v>5538</v>
      </c>
      <c r="C882" s="4">
        <v>2015.0</v>
      </c>
      <c r="D882" s="4">
        <v>33.0</v>
      </c>
      <c r="E882" s="4">
        <v>305666.0</v>
      </c>
      <c r="F882" s="3" t="s">
        <v>26</v>
      </c>
      <c r="G882" s="3" t="s">
        <v>3026</v>
      </c>
      <c r="H882" s="3" t="s">
        <v>5540</v>
      </c>
      <c r="I882" s="4">
        <v>0.623</v>
      </c>
      <c r="J882" s="4">
        <v>0.546</v>
      </c>
      <c r="K882" s="4">
        <v>0.83</v>
      </c>
      <c r="L882" s="4">
        <v>0.032</v>
      </c>
      <c r="M882" s="4">
        <v>0.698</v>
      </c>
      <c r="N882" s="4">
        <v>0.0</v>
      </c>
      <c r="O882" s="4">
        <v>0.318</v>
      </c>
      <c r="P882" s="4">
        <v>0.284</v>
      </c>
      <c r="Q882" s="4">
        <v>142.02</v>
      </c>
      <c r="R882" s="4">
        <v>3.0</v>
      </c>
      <c r="S882" s="4">
        <v>1.0</v>
      </c>
      <c r="T882" s="3" t="s">
        <v>34</v>
      </c>
      <c r="U882" s="3" t="s">
        <v>35</v>
      </c>
      <c r="V882" s="7" t="s">
        <v>36</v>
      </c>
    </row>
    <row r="883">
      <c r="A883" s="3" t="s">
        <v>5541</v>
      </c>
      <c r="B883" s="3" t="s">
        <v>4613</v>
      </c>
      <c r="C883" s="4">
        <v>2022.0</v>
      </c>
      <c r="D883" s="4">
        <v>33.0</v>
      </c>
      <c r="E883" s="4">
        <v>336500.0</v>
      </c>
      <c r="F883" s="3" t="s">
        <v>26</v>
      </c>
      <c r="G883" s="3" t="s">
        <v>41</v>
      </c>
      <c r="H883" s="3" t="s">
        <v>4613</v>
      </c>
      <c r="I883" s="4">
        <v>0.383</v>
      </c>
      <c r="J883" s="4">
        <v>0.604</v>
      </c>
      <c r="K883" s="4">
        <v>0.81</v>
      </c>
      <c r="L883" s="4">
        <v>0.042</v>
      </c>
      <c r="M883" s="4">
        <v>0.165</v>
      </c>
      <c r="N883" s="4">
        <v>0.0</v>
      </c>
      <c r="O883" s="4">
        <v>0.257</v>
      </c>
      <c r="P883" s="4">
        <v>0.302</v>
      </c>
      <c r="Q883" s="4">
        <v>155.85</v>
      </c>
      <c r="R883" s="4">
        <v>2.0</v>
      </c>
      <c r="S883" s="4">
        <v>0.0</v>
      </c>
      <c r="T883" s="3" t="s">
        <v>34</v>
      </c>
      <c r="U883" s="3" t="s">
        <v>35</v>
      </c>
      <c r="V883" s="7" t="s">
        <v>45</v>
      </c>
    </row>
    <row r="884">
      <c r="A884" s="3" t="s">
        <v>5547</v>
      </c>
      <c r="B884" s="3" t="s">
        <v>5548</v>
      </c>
      <c r="C884" s="4">
        <v>2010.0</v>
      </c>
      <c r="D884" s="4">
        <v>33.0</v>
      </c>
      <c r="E884" s="4">
        <v>287560.0</v>
      </c>
      <c r="F884" s="3" t="s">
        <v>26</v>
      </c>
      <c r="G884" s="3" t="s">
        <v>3026</v>
      </c>
      <c r="H884" s="3" t="s">
        <v>5549</v>
      </c>
      <c r="I884" s="4">
        <v>0.621</v>
      </c>
      <c r="J884" s="4">
        <v>0.689</v>
      </c>
      <c r="K884" s="4">
        <v>0.88</v>
      </c>
      <c r="L884" s="4">
        <v>0.026</v>
      </c>
      <c r="M884" s="4">
        <v>0.212</v>
      </c>
      <c r="N884" s="4">
        <v>0.0</v>
      </c>
      <c r="O884" s="4">
        <v>0.413</v>
      </c>
      <c r="P884" s="4">
        <v>0.294</v>
      </c>
      <c r="Q884" s="4">
        <v>132.03</v>
      </c>
      <c r="R884" s="4">
        <v>2.0</v>
      </c>
      <c r="S884" s="4">
        <v>1.0</v>
      </c>
      <c r="T884" s="3" t="s">
        <v>34</v>
      </c>
      <c r="U884" s="3" t="s">
        <v>35</v>
      </c>
      <c r="V884" s="7" t="s">
        <v>36</v>
      </c>
    </row>
    <row r="885">
      <c r="A885" s="3" t="s">
        <v>5552</v>
      </c>
      <c r="B885" s="3" t="s">
        <v>5553</v>
      </c>
      <c r="C885" s="4">
        <v>2023.0</v>
      </c>
      <c r="D885" s="4">
        <v>33.0</v>
      </c>
      <c r="E885" s="4">
        <v>217961.0</v>
      </c>
      <c r="F885" s="3" t="s">
        <v>5556</v>
      </c>
      <c r="G885" s="3" t="s">
        <v>5557</v>
      </c>
      <c r="H885" s="3" t="s">
        <v>5558</v>
      </c>
      <c r="I885" s="4">
        <v>0.709</v>
      </c>
      <c r="J885" s="4">
        <v>0.477</v>
      </c>
      <c r="K885" s="4">
        <v>0.82</v>
      </c>
      <c r="L885" s="4">
        <v>0.041</v>
      </c>
      <c r="M885" s="4">
        <v>0.569</v>
      </c>
      <c r="N885" s="4">
        <v>0.0</v>
      </c>
      <c r="O885" s="4">
        <v>0.412</v>
      </c>
      <c r="P885" s="4">
        <v>0.277</v>
      </c>
      <c r="Q885" s="4">
        <v>130.07</v>
      </c>
      <c r="R885" s="4">
        <v>1.0</v>
      </c>
      <c r="S885" s="4">
        <v>0.0</v>
      </c>
      <c r="T885" s="3" t="s">
        <v>103</v>
      </c>
      <c r="U885" s="3" t="s">
        <v>94</v>
      </c>
      <c r="V885" s="7" t="s">
        <v>36</v>
      </c>
    </row>
    <row r="886">
      <c r="A886" s="3" t="s">
        <v>5559</v>
      </c>
      <c r="B886" s="3" t="s">
        <v>5560</v>
      </c>
      <c r="C886" s="4">
        <v>2003.0</v>
      </c>
      <c r="D886" s="4">
        <v>33.0</v>
      </c>
      <c r="E886" s="4">
        <v>296000.0</v>
      </c>
      <c r="F886" s="3" t="s">
        <v>880</v>
      </c>
      <c r="G886" s="3" t="s">
        <v>2426</v>
      </c>
      <c r="H886" s="3" t="s">
        <v>5563</v>
      </c>
      <c r="I886" s="4">
        <v>0.499</v>
      </c>
      <c r="J886" s="4">
        <v>0.655</v>
      </c>
      <c r="K886" s="4">
        <v>0.82</v>
      </c>
      <c r="L886" s="4">
        <v>0.053</v>
      </c>
      <c r="M886" s="4">
        <v>0.335</v>
      </c>
      <c r="N886" s="4">
        <v>0.0</v>
      </c>
      <c r="O886" s="4">
        <v>0.331</v>
      </c>
      <c r="P886" s="4">
        <v>0.429</v>
      </c>
      <c r="Q886" s="4">
        <v>83.72</v>
      </c>
      <c r="R886" s="4">
        <v>5.0</v>
      </c>
      <c r="S886" s="4">
        <v>1.0</v>
      </c>
      <c r="T886" s="3" t="s">
        <v>104</v>
      </c>
      <c r="U886" s="3" t="s">
        <v>68</v>
      </c>
      <c r="V886" s="7" t="s">
        <v>54</v>
      </c>
    </row>
    <row r="887">
      <c r="A887" s="3" t="s">
        <v>5568</v>
      </c>
      <c r="B887" s="19" t="s">
        <v>5569</v>
      </c>
      <c r="C887" s="4">
        <v>2024.0</v>
      </c>
      <c r="D887" s="4">
        <v>33.0</v>
      </c>
      <c r="E887" s="4">
        <v>177699.0</v>
      </c>
      <c r="F887" s="3" t="s">
        <v>5570</v>
      </c>
      <c r="G887" s="3" t="s">
        <v>5571</v>
      </c>
      <c r="H887" s="19" t="s">
        <v>5572</v>
      </c>
      <c r="I887" s="4">
        <v>0.613</v>
      </c>
      <c r="J887" s="4">
        <v>0.801</v>
      </c>
      <c r="K887" s="4">
        <v>0.83</v>
      </c>
      <c r="L887" s="4">
        <v>0.317</v>
      </c>
      <c r="M887" s="4">
        <v>0.029</v>
      </c>
      <c r="N887" s="4">
        <v>0.0</v>
      </c>
      <c r="O887" s="4">
        <v>0.174</v>
      </c>
      <c r="P887" s="4">
        <v>0.436</v>
      </c>
      <c r="Q887" s="4">
        <v>140.09</v>
      </c>
      <c r="R887" s="4">
        <v>1.0</v>
      </c>
      <c r="S887" s="4">
        <v>0.0</v>
      </c>
      <c r="T887" s="3" t="s">
        <v>103</v>
      </c>
      <c r="U887" s="3" t="s">
        <v>68</v>
      </c>
      <c r="V887" s="7" t="s">
        <v>54</v>
      </c>
    </row>
    <row r="888">
      <c r="A888" s="3" t="s">
        <v>5575</v>
      </c>
      <c r="B888" s="3" t="s">
        <v>5576</v>
      </c>
      <c r="C888" s="4">
        <v>2024.0</v>
      </c>
      <c r="D888" s="4">
        <v>33.0</v>
      </c>
      <c r="E888" s="4">
        <v>129896.0</v>
      </c>
      <c r="F888" s="3" t="s">
        <v>1629</v>
      </c>
      <c r="G888" s="3" t="s">
        <v>1511</v>
      </c>
      <c r="H888" s="3" t="s">
        <v>5576</v>
      </c>
      <c r="I888" s="4">
        <v>0.778</v>
      </c>
      <c r="J888" s="4">
        <v>0.567</v>
      </c>
      <c r="K888" s="4">
        <v>0.84</v>
      </c>
      <c r="L888" s="4">
        <v>0.058</v>
      </c>
      <c r="M888" s="4">
        <v>0.01</v>
      </c>
      <c r="N888" s="4">
        <v>0.006</v>
      </c>
      <c r="O888" s="4">
        <v>0.314</v>
      </c>
      <c r="P888" s="4">
        <v>0.263</v>
      </c>
      <c r="Q888" s="4">
        <v>97.01</v>
      </c>
      <c r="R888" s="4">
        <v>9.0</v>
      </c>
      <c r="S888" s="4">
        <v>1.0</v>
      </c>
      <c r="T888" s="3" t="s">
        <v>104</v>
      </c>
      <c r="U888" s="3" t="s">
        <v>68</v>
      </c>
      <c r="V888" s="7" t="s">
        <v>36</v>
      </c>
    </row>
    <row r="889">
      <c r="A889" s="3" t="s">
        <v>5577</v>
      </c>
      <c r="B889" s="3" t="s">
        <v>5578</v>
      </c>
      <c r="C889" s="4">
        <v>2015.0</v>
      </c>
      <c r="D889" s="4">
        <v>33.0</v>
      </c>
      <c r="E889" s="4">
        <v>297573.0</v>
      </c>
      <c r="F889" s="3" t="s">
        <v>1782</v>
      </c>
      <c r="G889" s="3" t="s">
        <v>5580</v>
      </c>
      <c r="H889" s="3" t="s">
        <v>5582</v>
      </c>
      <c r="I889" s="4">
        <v>0.551</v>
      </c>
      <c r="J889" s="4">
        <v>0.512</v>
      </c>
      <c r="K889" s="4">
        <v>0.84</v>
      </c>
      <c r="L889" s="4">
        <v>0.032</v>
      </c>
      <c r="M889" s="4">
        <v>0.392</v>
      </c>
      <c r="N889" s="4">
        <v>0.0</v>
      </c>
      <c r="O889" s="4">
        <v>0.254</v>
      </c>
      <c r="P889" s="4">
        <v>0.301</v>
      </c>
      <c r="Q889" s="4">
        <v>133.86</v>
      </c>
      <c r="R889" s="4">
        <v>4.0</v>
      </c>
      <c r="S889" s="4">
        <v>1.0</v>
      </c>
      <c r="T889" s="3" t="s">
        <v>104</v>
      </c>
      <c r="U889" s="3" t="s">
        <v>35</v>
      </c>
      <c r="V889" s="7" t="s">
        <v>45</v>
      </c>
    </row>
    <row r="890">
      <c r="A890" s="3" t="s">
        <v>5583</v>
      </c>
      <c r="B890" s="3" t="s">
        <v>5584</v>
      </c>
      <c r="C890" s="4">
        <v>2023.0</v>
      </c>
      <c r="D890" s="4">
        <v>33.0</v>
      </c>
      <c r="E890" s="4">
        <v>146494.0</v>
      </c>
      <c r="F890" s="3" t="s">
        <v>327</v>
      </c>
      <c r="G890" s="3" t="s">
        <v>4486</v>
      </c>
      <c r="H890" s="3" t="s">
        <v>5584</v>
      </c>
      <c r="I890" s="4">
        <v>0.54</v>
      </c>
      <c r="J890" s="4">
        <v>0.474</v>
      </c>
      <c r="K890" s="4">
        <v>0.7</v>
      </c>
      <c r="L890" s="4">
        <v>0.134</v>
      </c>
      <c r="M890" s="4">
        <v>0.596</v>
      </c>
      <c r="N890" s="4">
        <v>0.0</v>
      </c>
      <c r="O890" s="4">
        <v>0.359</v>
      </c>
      <c r="P890" s="4">
        <v>0.169</v>
      </c>
      <c r="Q890" s="4">
        <v>140.05</v>
      </c>
      <c r="R890" s="4">
        <v>9.0</v>
      </c>
      <c r="S890" s="4">
        <v>0.0</v>
      </c>
      <c r="T890" s="3" t="s">
        <v>104</v>
      </c>
      <c r="U890" s="3" t="s">
        <v>35</v>
      </c>
      <c r="V890" s="7" t="s">
        <v>58</v>
      </c>
    </row>
    <row r="891">
      <c r="A891" s="3" t="s">
        <v>5588</v>
      </c>
      <c r="B891" s="3" t="s">
        <v>5589</v>
      </c>
      <c r="C891" s="4">
        <v>2016.0</v>
      </c>
      <c r="D891" s="4">
        <v>33.0</v>
      </c>
      <c r="E891" s="4">
        <v>460986.0</v>
      </c>
      <c r="F891" s="3" t="s">
        <v>194</v>
      </c>
      <c r="G891" s="3" t="s">
        <v>5590</v>
      </c>
      <c r="H891" s="3" t="s">
        <v>5449</v>
      </c>
      <c r="I891" s="4">
        <v>0.638</v>
      </c>
      <c r="J891" s="4">
        <v>0.324</v>
      </c>
      <c r="K891" s="4">
        <v>0.75</v>
      </c>
      <c r="L891" s="4">
        <v>0.027</v>
      </c>
      <c r="M891" s="4">
        <v>0.838</v>
      </c>
      <c r="N891" s="4">
        <v>0.0</v>
      </c>
      <c r="O891" s="4">
        <v>0.073</v>
      </c>
      <c r="P891" s="4">
        <v>0.408</v>
      </c>
      <c r="Q891" s="4">
        <v>100.14</v>
      </c>
      <c r="R891" s="4">
        <v>0.0</v>
      </c>
      <c r="S891" s="4">
        <v>1.0</v>
      </c>
      <c r="T891" s="3" t="s">
        <v>104</v>
      </c>
      <c r="U891" s="3" t="s">
        <v>68</v>
      </c>
      <c r="V891" s="7" t="s">
        <v>54</v>
      </c>
    </row>
    <row r="892">
      <c r="A892" s="3" t="s">
        <v>5591</v>
      </c>
      <c r="B892" s="3" t="s">
        <v>5592</v>
      </c>
      <c r="C892" s="4">
        <v>2010.0</v>
      </c>
      <c r="D892" s="4">
        <v>34.0</v>
      </c>
      <c r="E892" s="4">
        <v>194861.0</v>
      </c>
      <c r="F892" s="3" t="s">
        <v>26</v>
      </c>
      <c r="G892" s="3" t="s">
        <v>544</v>
      </c>
      <c r="H892" s="3" t="s">
        <v>5593</v>
      </c>
      <c r="I892" s="4">
        <v>0.435</v>
      </c>
      <c r="J892" s="4">
        <v>0.266</v>
      </c>
      <c r="K892" s="4">
        <v>0.79</v>
      </c>
      <c r="L892" s="4">
        <v>0.048</v>
      </c>
      <c r="M892" s="4">
        <v>0.922</v>
      </c>
      <c r="N892" s="4">
        <v>0.0</v>
      </c>
      <c r="O892" s="4">
        <v>0.08</v>
      </c>
      <c r="P892" s="4">
        <v>0.342</v>
      </c>
      <c r="Q892" s="4">
        <v>71.02</v>
      </c>
      <c r="R892" s="4">
        <v>11.0</v>
      </c>
      <c r="S892" s="4">
        <v>1.0</v>
      </c>
      <c r="T892" s="3" t="s">
        <v>34</v>
      </c>
      <c r="U892" s="3" t="s">
        <v>35</v>
      </c>
      <c r="V892" s="7" t="s">
        <v>45</v>
      </c>
    </row>
    <row r="893">
      <c r="A893" s="3" t="s">
        <v>5596</v>
      </c>
      <c r="B893" s="3" t="s">
        <v>5597</v>
      </c>
      <c r="C893" s="4">
        <v>2012.0</v>
      </c>
      <c r="D893" s="4">
        <v>34.0</v>
      </c>
      <c r="E893" s="4">
        <v>347093.0</v>
      </c>
      <c r="F893" s="3" t="s">
        <v>3624</v>
      </c>
      <c r="G893" s="3" t="s">
        <v>1593</v>
      </c>
      <c r="H893" s="3" t="s">
        <v>5598</v>
      </c>
      <c r="I893" s="4">
        <v>0.471</v>
      </c>
      <c r="J893" s="4">
        <v>0.195</v>
      </c>
      <c r="K893" s="4">
        <v>0.68</v>
      </c>
      <c r="L893" s="4">
        <v>0.033</v>
      </c>
      <c r="M893" s="4">
        <v>0.951</v>
      </c>
      <c r="N893" s="4">
        <v>0.0</v>
      </c>
      <c r="O893" s="4">
        <v>0.096</v>
      </c>
      <c r="P893" s="4">
        <v>0.439</v>
      </c>
      <c r="Q893" s="4">
        <v>84.72</v>
      </c>
      <c r="R893" s="4">
        <v>1.0</v>
      </c>
      <c r="S893" s="4">
        <v>1.0</v>
      </c>
      <c r="T893" s="3" t="s">
        <v>34</v>
      </c>
      <c r="U893" s="3" t="s">
        <v>35</v>
      </c>
      <c r="V893" s="7" t="s">
        <v>54</v>
      </c>
    </row>
    <row r="894">
      <c r="A894" s="3" t="s">
        <v>5601</v>
      </c>
      <c r="B894" s="3" t="s">
        <v>5602</v>
      </c>
      <c r="C894" s="4">
        <v>2019.0</v>
      </c>
      <c r="D894" s="4">
        <v>34.0</v>
      </c>
      <c r="E894" s="4">
        <v>251742.0</v>
      </c>
      <c r="F894" s="3" t="s">
        <v>26</v>
      </c>
      <c r="G894" s="3" t="s">
        <v>28</v>
      </c>
      <c r="H894" s="3" t="s">
        <v>5603</v>
      </c>
      <c r="I894" s="4">
        <v>0.453</v>
      </c>
      <c r="J894" s="4">
        <v>0.432</v>
      </c>
      <c r="K894" s="4">
        <v>0.7</v>
      </c>
      <c r="L894" s="4">
        <v>0.033</v>
      </c>
      <c r="M894" s="4">
        <v>0.004</v>
      </c>
      <c r="N894" s="4">
        <v>0.001</v>
      </c>
      <c r="O894" s="4">
        <v>0.1</v>
      </c>
      <c r="P894" s="4">
        <v>0.462</v>
      </c>
      <c r="Q894" s="4">
        <v>159.32</v>
      </c>
      <c r="R894" s="4">
        <v>1.0</v>
      </c>
      <c r="S894" s="4">
        <v>1.0</v>
      </c>
      <c r="T894" s="3" t="s">
        <v>34</v>
      </c>
      <c r="U894" s="3" t="s">
        <v>35</v>
      </c>
      <c r="V894" s="7" t="s">
        <v>54</v>
      </c>
    </row>
    <row r="895">
      <c r="A895" s="3" t="s">
        <v>5604</v>
      </c>
      <c r="B895" s="3" t="s">
        <v>5605</v>
      </c>
      <c r="C895" s="4">
        <v>2019.0</v>
      </c>
      <c r="D895" s="4">
        <v>34.0</v>
      </c>
      <c r="E895" s="4">
        <v>259004.0</v>
      </c>
      <c r="F895" s="3" t="s">
        <v>26</v>
      </c>
      <c r="G895" s="3" t="s">
        <v>41</v>
      </c>
      <c r="H895" s="3" t="s">
        <v>5606</v>
      </c>
      <c r="I895" s="4">
        <v>0.565</v>
      </c>
      <c r="J895" s="4">
        <v>0.519</v>
      </c>
      <c r="K895" s="4">
        <v>0.82</v>
      </c>
      <c r="L895" s="4">
        <v>0.025</v>
      </c>
      <c r="M895" s="4">
        <v>0.352</v>
      </c>
      <c r="N895" s="4">
        <v>0.0</v>
      </c>
      <c r="O895" s="4">
        <v>0.094</v>
      </c>
      <c r="P895" s="4">
        <v>0.32</v>
      </c>
      <c r="Q895" s="4">
        <v>90.0</v>
      </c>
      <c r="R895" s="4">
        <v>5.0</v>
      </c>
      <c r="S895" s="4">
        <v>1.0</v>
      </c>
      <c r="T895" s="3" t="s">
        <v>34</v>
      </c>
      <c r="U895" s="3" t="s">
        <v>35</v>
      </c>
      <c r="V895" s="7" t="s">
        <v>45</v>
      </c>
    </row>
    <row r="896">
      <c r="A896" s="3" t="s">
        <v>5612</v>
      </c>
      <c r="B896" s="3" t="s">
        <v>5613</v>
      </c>
      <c r="C896" s="4">
        <v>2018.0</v>
      </c>
      <c r="D896" s="4">
        <v>34.0</v>
      </c>
      <c r="E896" s="4">
        <v>303250.0</v>
      </c>
      <c r="F896" s="3" t="s">
        <v>26</v>
      </c>
      <c r="G896" s="3" t="s">
        <v>5614</v>
      </c>
      <c r="H896" s="3" t="s">
        <v>5613</v>
      </c>
      <c r="I896" s="4">
        <v>0.592</v>
      </c>
      <c r="J896" s="4">
        <v>0.368</v>
      </c>
      <c r="K896" s="4">
        <v>0.76</v>
      </c>
      <c r="L896" s="4">
        <v>0.028</v>
      </c>
      <c r="M896" s="4">
        <v>0.718</v>
      </c>
      <c r="N896" s="4">
        <v>0.0</v>
      </c>
      <c r="O896" s="4">
        <v>0.136</v>
      </c>
      <c r="P896" s="4">
        <v>0.24</v>
      </c>
      <c r="Q896" s="4">
        <v>139.97</v>
      </c>
      <c r="R896" s="4">
        <v>4.0</v>
      </c>
      <c r="S896" s="4">
        <v>0.0</v>
      </c>
      <c r="T896" s="3" t="s">
        <v>34</v>
      </c>
      <c r="U896" s="3" t="s">
        <v>35</v>
      </c>
      <c r="V896" s="7" t="s">
        <v>36</v>
      </c>
    </row>
    <row r="897">
      <c r="A897" s="3" t="s">
        <v>5617</v>
      </c>
      <c r="B897" s="3" t="s">
        <v>5618</v>
      </c>
      <c r="C897" s="4">
        <v>2020.0</v>
      </c>
      <c r="D897" s="4">
        <v>34.0</v>
      </c>
      <c r="E897" s="4">
        <v>170625.0</v>
      </c>
      <c r="F897" s="3" t="s">
        <v>5436</v>
      </c>
      <c r="G897" s="3" t="s">
        <v>5437</v>
      </c>
      <c r="H897" s="3" t="s">
        <v>5618</v>
      </c>
      <c r="I897" s="4">
        <v>0.414</v>
      </c>
      <c r="J897" s="4">
        <v>0.324</v>
      </c>
      <c r="K897" s="4">
        <v>0.78</v>
      </c>
      <c r="L897" s="4">
        <v>0.027</v>
      </c>
      <c r="M897" s="4">
        <v>0.949</v>
      </c>
      <c r="N897" s="4">
        <v>0.0</v>
      </c>
      <c r="O897" s="4">
        <v>0.113</v>
      </c>
      <c r="P897" s="4">
        <v>0.404</v>
      </c>
      <c r="Q897" s="4">
        <v>79.59</v>
      </c>
      <c r="R897" s="4">
        <v>7.0</v>
      </c>
      <c r="S897" s="4">
        <v>1.0</v>
      </c>
      <c r="T897" s="3" t="s">
        <v>34</v>
      </c>
      <c r="U897" s="3" t="s">
        <v>35</v>
      </c>
      <c r="V897" s="7" t="s">
        <v>54</v>
      </c>
    </row>
    <row r="898">
      <c r="A898" s="3" t="s">
        <v>5621</v>
      </c>
      <c r="B898" s="3" t="s">
        <v>5622</v>
      </c>
      <c r="C898" s="4">
        <v>2024.0</v>
      </c>
      <c r="D898" s="4">
        <v>34.0</v>
      </c>
      <c r="E898" s="4">
        <v>299533.0</v>
      </c>
      <c r="F898" s="3" t="s">
        <v>26</v>
      </c>
      <c r="G898" s="3" t="s">
        <v>1554</v>
      </c>
      <c r="H898" s="3" t="s">
        <v>5622</v>
      </c>
      <c r="I898" s="4">
        <v>0.627</v>
      </c>
      <c r="J898" s="4">
        <v>0.305</v>
      </c>
      <c r="K898" s="4">
        <v>0.74</v>
      </c>
      <c r="L898" s="4">
        <v>0.03</v>
      </c>
      <c r="M898" s="4">
        <v>0.708</v>
      </c>
      <c r="N898" s="4">
        <v>0.0</v>
      </c>
      <c r="O898" s="4">
        <v>0.089</v>
      </c>
      <c r="P898" s="4">
        <v>0.328</v>
      </c>
      <c r="Q898" s="4">
        <v>139.93</v>
      </c>
      <c r="R898" s="4">
        <v>3.0</v>
      </c>
      <c r="S898" s="4">
        <v>1.0</v>
      </c>
      <c r="T898" s="3" t="s">
        <v>34</v>
      </c>
      <c r="U898" s="3" t="s">
        <v>68</v>
      </c>
      <c r="V898" s="7" t="s">
        <v>45</v>
      </c>
    </row>
    <row r="899">
      <c r="A899" s="3" t="s">
        <v>5625</v>
      </c>
      <c r="B899" s="3" t="s">
        <v>5627</v>
      </c>
      <c r="C899" s="4">
        <v>2016.0</v>
      </c>
      <c r="D899" s="4">
        <v>34.0</v>
      </c>
      <c r="E899" s="4">
        <v>347124.0</v>
      </c>
      <c r="F899" s="3" t="s">
        <v>3624</v>
      </c>
      <c r="G899" s="3" t="s">
        <v>1593</v>
      </c>
      <c r="H899" s="3" t="s">
        <v>5629</v>
      </c>
      <c r="I899" s="4">
        <v>0.468</v>
      </c>
      <c r="J899" s="4">
        <v>0.293</v>
      </c>
      <c r="K899" s="4">
        <v>0.75</v>
      </c>
      <c r="L899" s="4">
        <v>0.032</v>
      </c>
      <c r="M899" s="4">
        <v>0.953</v>
      </c>
      <c r="N899" s="4">
        <v>0.017</v>
      </c>
      <c r="O899" s="4">
        <v>0.094</v>
      </c>
      <c r="P899" s="4">
        <v>0.273</v>
      </c>
      <c r="Q899" s="4">
        <v>127.93</v>
      </c>
      <c r="R899" s="4">
        <v>7.0</v>
      </c>
      <c r="S899" s="4">
        <v>1.0</v>
      </c>
      <c r="T899" s="3" t="s">
        <v>34</v>
      </c>
      <c r="U899" s="3" t="s">
        <v>68</v>
      </c>
      <c r="V899" s="7" t="s">
        <v>36</v>
      </c>
    </row>
    <row r="900">
      <c r="A900" s="3" t="s">
        <v>5630</v>
      </c>
      <c r="B900" s="3" t="s">
        <v>5631</v>
      </c>
      <c r="C900" s="4">
        <v>2010.0</v>
      </c>
      <c r="D900" s="4">
        <v>34.0</v>
      </c>
      <c r="E900" s="4">
        <v>351666.0</v>
      </c>
      <c r="F900" s="3" t="s">
        <v>26</v>
      </c>
      <c r="G900" s="3" t="s">
        <v>42</v>
      </c>
      <c r="H900" s="3" t="s">
        <v>5633</v>
      </c>
      <c r="I900" s="4">
        <v>0.398</v>
      </c>
      <c r="J900" s="4">
        <v>0.722</v>
      </c>
      <c r="K900" s="4">
        <v>0.84</v>
      </c>
      <c r="L900" s="4">
        <v>0.036</v>
      </c>
      <c r="M900" s="4">
        <v>0.431</v>
      </c>
      <c r="N900" s="4">
        <v>0.0</v>
      </c>
      <c r="O900" s="4">
        <v>0.147</v>
      </c>
      <c r="P900" s="4">
        <v>0.371</v>
      </c>
      <c r="Q900" s="4">
        <v>137.22</v>
      </c>
      <c r="R900" s="4">
        <v>7.0</v>
      </c>
      <c r="S900" s="4">
        <v>1.0</v>
      </c>
      <c r="T900" s="3" t="s">
        <v>34</v>
      </c>
      <c r="U900" s="3" t="s">
        <v>35</v>
      </c>
      <c r="V900" s="7" t="s">
        <v>45</v>
      </c>
    </row>
    <row r="901">
      <c r="A901" s="3" t="s">
        <v>5638</v>
      </c>
      <c r="B901" s="3">
        <v>1996.0</v>
      </c>
      <c r="C901" s="4">
        <v>2021.0</v>
      </c>
      <c r="D901" s="4">
        <v>34.0</v>
      </c>
      <c r="E901" s="4">
        <v>376677.0</v>
      </c>
      <c r="F901" s="3" t="s">
        <v>26</v>
      </c>
      <c r="G901" s="3" t="s">
        <v>5640</v>
      </c>
      <c r="H901" s="3" t="s">
        <v>5642</v>
      </c>
      <c r="I901" s="4">
        <v>0.48</v>
      </c>
      <c r="J901" s="4">
        <v>0.661</v>
      </c>
      <c r="K901" s="4">
        <v>0.83</v>
      </c>
      <c r="L901" s="4">
        <v>0.04</v>
      </c>
      <c r="M901" s="4">
        <v>0.035</v>
      </c>
      <c r="N901" s="4">
        <v>0.26</v>
      </c>
      <c r="O901" s="4">
        <v>0.161</v>
      </c>
      <c r="P901" s="4">
        <v>0.212</v>
      </c>
      <c r="Q901" s="4">
        <v>130.11</v>
      </c>
      <c r="R901" s="4">
        <v>4.0</v>
      </c>
      <c r="S901" s="4">
        <v>1.0</v>
      </c>
      <c r="T901" s="3" t="s">
        <v>34</v>
      </c>
      <c r="U901" s="3" t="s">
        <v>35</v>
      </c>
      <c r="V901" s="7" t="s">
        <v>36</v>
      </c>
    </row>
    <row r="902">
      <c r="A902" s="3" t="s">
        <v>5643</v>
      </c>
      <c r="B902" s="3" t="s">
        <v>5644</v>
      </c>
      <c r="C902" s="4">
        <v>2023.0</v>
      </c>
      <c r="D902" s="4">
        <v>34.0</v>
      </c>
      <c r="E902" s="4">
        <v>177600.0</v>
      </c>
      <c r="F902" s="3" t="s">
        <v>5061</v>
      </c>
      <c r="G902" s="3" t="s">
        <v>5062</v>
      </c>
      <c r="H902" s="3" t="s">
        <v>5644</v>
      </c>
      <c r="I902" s="4">
        <v>0.649</v>
      </c>
      <c r="J902" s="4">
        <v>0.577</v>
      </c>
      <c r="K902" s="4">
        <v>0.8</v>
      </c>
      <c r="L902" s="4">
        <v>0.051</v>
      </c>
      <c r="M902" s="4">
        <v>0.72</v>
      </c>
      <c r="N902" s="4">
        <v>0.045</v>
      </c>
      <c r="O902" s="4">
        <v>0.374</v>
      </c>
      <c r="P902" s="4">
        <v>0.123</v>
      </c>
      <c r="Q902" s="4">
        <v>124.98</v>
      </c>
      <c r="R902" s="4">
        <v>3.0</v>
      </c>
      <c r="S902" s="4">
        <v>1.0</v>
      </c>
      <c r="T902" s="3" t="s">
        <v>104</v>
      </c>
      <c r="U902" s="3" t="s">
        <v>35</v>
      </c>
      <c r="V902" s="7" t="s">
        <v>58</v>
      </c>
    </row>
    <row r="903">
      <c r="A903" s="3" t="s">
        <v>5647</v>
      </c>
      <c r="B903" s="3" t="s">
        <v>5648</v>
      </c>
      <c r="C903" s="4">
        <v>1972.0</v>
      </c>
      <c r="D903" s="4">
        <v>34.0</v>
      </c>
      <c r="E903" s="4">
        <v>355453.0</v>
      </c>
      <c r="F903" s="3" t="s">
        <v>163</v>
      </c>
      <c r="G903" s="3" t="s">
        <v>157</v>
      </c>
      <c r="H903" s="3" t="s">
        <v>5650</v>
      </c>
      <c r="I903" s="4">
        <v>0.384</v>
      </c>
      <c r="J903" s="4">
        <v>0.383</v>
      </c>
      <c r="K903" s="4">
        <v>0.74</v>
      </c>
      <c r="L903" s="4">
        <v>0.033</v>
      </c>
      <c r="M903" s="4">
        <v>0.835</v>
      </c>
      <c r="N903" s="4">
        <v>0.0</v>
      </c>
      <c r="O903" s="4">
        <v>0.452</v>
      </c>
      <c r="P903" s="4">
        <v>0.486</v>
      </c>
      <c r="Q903" s="4">
        <v>96.96</v>
      </c>
      <c r="R903" s="4">
        <v>2.0</v>
      </c>
      <c r="S903" s="4">
        <v>1.0</v>
      </c>
      <c r="T903" s="3" t="s">
        <v>104</v>
      </c>
      <c r="U903" s="3" t="s">
        <v>68</v>
      </c>
      <c r="V903" s="7" t="s">
        <v>54</v>
      </c>
    </row>
    <row r="904">
      <c r="A904" s="3" t="s">
        <v>5651</v>
      </c>
      <c r="B904" s="3" t="s">
        <v>5652</v>
      </c>
      <c r="C904" s="4">
        <v>2021.0</v>
      </c>
      <c r="D904" s="4">
        <v>34.0</v>
      </c>
      <c r="E904" s="4">
        <v>261648.0</v>
      </c>
      <c r="F904" s="3" t="s">
        <v>5654</v>
      </c>
      <c r="G904" s="3" t="s">
        <v>5656</v>
      </c>
      <c r="H904" s="3" t="s">
        <v>5652</v>
      </c>
      <c r="I904" s="4">
        <v>0.707</v>
      </c>
      <c r="J904" s="4">
        <v>0.796</v>
      </c>
      <c r="K904" s="4">
        <v>0.89</v>
      </c>
      <c r="L904" s="4">
        <v>0.061</v>
      </c>
      <c r="M904" s="4">
        <v>0.019</v>
      </c>
      <c r="N904" s="4">
        <v>0.0</v>
      </c>
      <c r="O904" s="4">
        <v>0.098</v>
      </c>
      <c r="P904" s="4">
        <v>0.488</v>
      </c>
      <c r="Q904" s="4">
        <v>100.0</v>
      </c>
      <c r="R904" s="4">
        <v>1.0</v>
      </c>
      <c r="S904" s="4">
        <v>0.0</v>
      </c>
      <c r="T904" s="3" t="s">
        <v>104</v>
      </c>
      <c r="U904" s="3" t="s">
        <v>35</v>
      </c>
      <c r="V904" s="7" t="s">
        <v>54</v>
      </c>
    </row>
    <row r="905">
      <c r="A905" s="3" t="s">
        <v>5660</v>
      </c>
      <c r="B905" s="3" t="s">
        <v>5661</v>
      </c>
      <c r="C905" s="4">
        <v>2010.0</v>
      </c>
      <c r="D905" s="4">
        <v>34.0</v>
      </c>
      <c r="E905" s="4">
        <v>241666.0</v>
      </c>
      <c r="F905" s="3" t="s">
        <v>5662</v>
      </c>
      <c r="G905" s="3" t="s">
        <v>5663</v>
      </c>
      <c r="H905" s="3" t="s">
        <v>5664</v>
      </c>
      <c r="I905" s="4">
        <v>0.67</v>
      </c>
      <c r="J905" s="4">
        <v>0.599</v>
      </c>
      <c r="K905" s="4">
        <v>0.77</v>
      </c>
      <c r="L905" s="4">
        <v>0.041</v>
      </c>
      <c r="M905" s="4">
        <v>0.232</v>
      </c>
      <c r="N905" s="4">
        <v>0.0</v>
      </c>
      <c r="O905" s="4">
        <v>0.163</v>
      </c>
      <c r="P905" s="4">
        <v>0.361</v>
      </c>
      <c r="Q905" s="4">
        <v>115.26</v>
      </c>
      <c r="R905" s="4">
        <v>0.0</v>
      </c>
      <c r="S905" s="4">
        <v>1.0</v>
      </c>
      <c r="T905" s="3" t="s">
        <v>103</v>
      </c>
      <c r="U905" s="3" t="s">
        <v>35</v>
      </c>
      <c r="V905" s="7" t="s">
        <v>45</v>
      </c>
    </row>
    <row r="906">
      <c r="A906" s="3" t="s">
        <v>5667</v>
      </c>
      <c r="B906" s="3" t="s">
        <v>5668</v>
      </c>
      <c r="C906" s="4">
        <v>2019.0</v>
      </c>
      <c r="D906" s="4">
        <v>35.0</v>
      </c>
      <c r="E906" s="4">
        <v>210980.0</v>
      </c>
      <c r="F906" s="3" t="s">
        <v>5671</v>
      </c>
      <c r="G906" s="3" t="s">
        <v>3390</v>
      </c>
      <c r="H906" s="3" t="s">
        <v>5672</v>
      </c>
      <c r="I906" s="4">
        <v>0.667</v>
      </c>
      <c r="J906" s="4">
        <v>0.719</v>
      </c>
      <c r="K906" s="4">
        <v>0.82</v>
      </c>
      <c r="L906" s="4">
        <v>0.1</v>
      </c>
      <c r="M906" s="4">
        <v>0.199</v>
      </c>
      <c r="N906" s="4">
        <v>0.0</v>
      </c>
      <c r="O906" s="4">
        <v>0.09</v>
      </c>
      <c r="P906" s="4">
        <v>0.462</v>
      </c>
      <c r="Q906" s="4">
        <v>96.02</v>
      </c>
      <c r="R906" s="4">
        <v>9.0</v>
      </c>
      <c r="S906" s="4">
        <v>0.0</v>
      </c>
      <c r="T906" s="3" t="s">
        <v>34</v>
      </c>
      <c r="U906" s="3" t="s">
        <v>35</v>
      </c>
      <c r="V906" s="7" t="s">
        <v>54</v>
      </c>
    </row>
    <row r="907">
      <c r="A907" s="3" t="s">
        <v>5673</v>
      </c>
      <c r="B907" s="3" t="s">
        <v>5674</v>
      </c>
      <c r="C907" s="4">
        <v>2020.0</v>
      </c>
      <c r="D907" s="4">
        <v>35.0</v>
      </c>
      <c r="E907" s="4">
        <v>266000.0</v>
      </c>
      <c r="F907" s="3" t="s">
        <v>26</v>
      </c>
      <c r="G907" s="3" t="s">
        <v>5675</v>
      </c>
      <c r="H907" s="3" t="s">
        <v>5674</v>
      </c>
      <c r="I907" s="4">
        <v>0.521</v>
      </c>
      <c r="J907" s="4">
        <v>0.497</v>
      </c>
      <c r="K907" s="4">
        <v>0.86</v>
      </c>
      <c r="L907" s="4">
        <v>0.142</v>
      </c>
      <c r="M907" s="4">
        <v>0.663</v>
      </c>
      <c r="N907" s="4">
        <v>0.0</v>
      </c>
      <c r="O907" s="4">
        <v>0.126</v>
      </c>
      <c r="P907" s="4">
        <v>0.427</v>
      </c>
      <c r="Q907" s="4">
        <v>92.39</v>
      </c>
      <c r="R907" s="4">
        <v>11.0</v>
      </c>
      <c r="S907" s="4">
        <v>1.0</v>
      </c>
      <c r="T907" s="3" t="s">
        <v>34</v>
      </c>
      <c r="U907" s="3" t="s">
        <v>35</v>
      </c>
      <c r="V907" s="7" t="s">
        <v>54</v>
      </c>
    </row>
    <row r="908">
      <c r="A908" s="3" t="s">
        <v>5678</v>
      </c>
      <c r="B908" s="3" t="s">
        <v>5679</v>
      </c>
      <c r="C908" s="4">
        <v>2015.0</v>
      </c>
      <c r="D908" s="4">
        <v>35.0</v>
      </c>
      <c r="E908" s="4">
        <v>318760.0</v>
      </c>
      <c r="F908" s="3" t="s">
        <v>26</v>
      </c>
      <c r="G908" s="3" t="s">
        <v>3568</v>
      </c>
      <c r="H908" s="3" t="s">
        <v>3569</v>
      </c>
      <c r="I908" s="4">
        <v>0.609</v>
      </c>
      <c r="J908" s="4">
        <v>0.526</v>
      </c>
      <c r="K908" s="4">
        <v>0.81</v>
      </c>
      <c r="L908" s="4">
        <v>0.028</v>
      </c>
      <c r="M908" s="4">
        <v>0.328</v>
      </c>
      <c r="N908" s="4">
        <v>0.002</v>
      </c>
      <c r="O908" s="4">
        <v>0.666</v>
      </c>
      <c r="P908" s="4">
        <v>0.342</v>
      </c>
      <c r="Q908" s="4">
        <v>121.99</v>
      </c>
      <c r="R908" s="4">
        <v>1.0</v>
      </c>
      <c r="S908" s="4">
        <v>0.0</v>
      </c>
      <c r="T908" s="3" t="s">
        <v>34</v>
      </c>
      <c r="U908" s="3" t="s">
        <v>35</v>
      </c>
      <c r="V908" s="7" t="s">
        <v>45</v>
      </c>
    </row>
    <row r="909">
      <c r="A909" s="3" t="s">
        <v>5682</v>
      </c>
      <c r="B909" s="3" t="s">
        <v>5684</v>
      </c>
      <c r="C909" s="4">
        <v>2013.0</v>
      </c>
      <c r="D909" s="4">
        <v>35.0</v>
      </c>
      <c r="E909" s="4">
        <v>269855.0</v>
      </c>
      <c r="F909" s="3" t="s">
        <v>3987</v>
      </c>
      <c r="G909" s="3" t="s">
        <v>5687</v>
      </c>
      <c r="H909" s="3" t="s">
        <v>5688</v>
      </c>
      <c r="I909" s="4">
        <v>0.785</v>
      </c>
      <c r="J909" s="4">
        <v>0.971</v>
      </c>
      <c r="K909" s="4">
        <v>0.84</v>
      </c>
      <c r="L909" s="4">
        <v>0.106</v>
      </c>
      <c r="M909" s="4">
        <v>0.312</v>
      </c>
      <c r="N909" s="4">
        <v>0.004</v>
      </c>
      <c r="O909" s="4">
        <v>0.112</v>
      </c>
      <c r="P909" s="4">
        <v>0.469</v>
      </c>
      <c r="Q909" s="4">
        <v>132.37</v>
      </c>
      <c r="R909" s="4">
        <v>11.0</v>
      </c>
      <c r="S909" s="4">
        <v>0.0</v>
      </c>
      <c r="T909" s="3" t="s">
        <v>104</v>
      </c>
      <c r="U909" s="3" t="s">
        <v>35</v>
      </c>
      <c r="V909" s="7" t="s">
        <v>54</v>
      </c>
    </row>
    <row r="910">
      <c r="A910" s="3" t="s">
        <v>5691</v>
      </c>
      <c r="B910" s="3" t="s">
        <v>5692</v>
      </c>
      <c r="C910" s="4">
        <v>2019.0</v>
      </c>
      <c r="D910" s="4">
        <v>35.0</v>
      </c>
      <c r="E910" s="4">
        <v>233101.0</v>
      </c>
      <c r="F910" s="3" t="s">
        <v>26</v>
      </c>
      <c r="G910" s="3" t="s">
        <v>5694</v>
      </c>
      <c r="H910" s="3" t="s">
        <v>5695</v>
      </c>
      <c r="I910" s="4">
        <v>0.421</v>
      </c>
      <c r="J910" s="4">
        <v>0.573</v>
      </c>
      <c r="K910" s="4">
        <v>0.85</v>
      </c>
      <c r="L910" s="4">
        <v>0.06</v>
      </c>
      <c r="M910" s="4">
        <v>0.276</v>
      </c>
      <c r="N910" s="4">
        <v>0.0</v>
      </c>
      <c r="O910" s="4">
        <v>0.275</v>
      </c>
      <c r="P910" s="4">
        <v>0.184</v>
      </c>
      <c r="Q910" s="4">
        <v>84.02</v>
      </c>
      <c r="R910" s="4">
        <v>1.0</v>
      </c>
      <c r="S910" s="4">
        <v>1.0</v>
      </c>
      <c r="T910" s="3" t="s">
        <v>34</v>
      </c>
      <c r="U910" s="3" t="s">
        <v>35</v>
      </c>
      <c r="V910" s="7" t="s">
        <v>58</v>
      </c>
    </row>
    <row r="911">
      <c r="A911" s="3" t="s">
        <v>5696</v>
      </c>
      <c r="B911" s="3" t="s">
        <v>5697</v>
      </c>
      <c r="C911" s="4">
        <v>2023.0</v>
      </c>
      <c r="D911" s="4">
        <v>35.0</v>
      </c>
      <c r="E911" s="4">
        <v>233846.0</v>
      </c>
      <c r="F911" s="3" t="s">
        <v>26</v>
      </c>
      <c r="G911" s="3" t="s">
        <v>1554</v>
      </c>
      <c r="H911" s="3" t="s">
        <v>5699</v>
      </c>
      <c r="I911" s="4">
        <v>0.467</v>
      </c>
      <c r="J911" s="4">
        <v>0.488</v>
      </c>
      <c r="K911" s="4">
        <v>0.8</v>
      </c>
      <c r="L911" s="4">
        <v>0.029</v>
      </c>
      <c r="M911" s="4">
        <v>0.493</v>
      </c>
      <c r="N911" s="4">
        <v>0.0</v>
      </c>
      <c r="O911" s="4">
        <v>0.235</v>
      </c>
      <c r="P911" s="4">
        <v>0.254</v>
      </c>
      <c r="Q911" s="4">
        <v>116.87</v>
      </c>
      <c r="R911" s="4">
        <v>6.0</v>
      </c>
      <c r="S911" s="4">
        <v>0.0</v>
      </c>
      <c r="T911" s="3" t="s">
        <v>34</v>
      </c>
      <c r="U911" s="3" t="s">
        <v>35</v>
      </c>
      <c r="V911" s="7" t="s">
        <v>36</v>
      </c>
    </row>
    <row r="912">
      <c r="A912" s="3" t="s">
        <v>5704</v>
      </c>
      <c r="B912" s="3" t="s">
        <v>5705</v>
      </c>
      <c r="C912" s="4">
        <v>2013.0</v>
      </c>
      <c r="D912" s="4">
        <v>35.0</v>
      </c>
      <c r="E912" s="4">
        <v>295506.0</v>
      </c>
      <c r="F912" s="3" t="s">
        <v>31</v>
      </c>
      <c r="G912" s="3" t="s">
        <v>4946</v>
      </c>
      <c r="H912" s="3" t="s">
        <v>5706</v>
      </c>
      <c r="I912" s="4">
        <v>0.408</v>
      </c>
      <c r="J912" s="4">
        <v>0.266</v>
      </c>
      <c r="K912" s="4">
        <v>0.76</v>
      </c>
      <c r="L912" s="4">
        <v>0.027</v>
      </c>
      <c r="M912" s="4">
        <v>0.711</v>
      </c>
      <c r="N912" s="4">
        <v>0.0</v>
      </c>
      <c r="O912" s="4">
        <v>0.109</v>
      </c>
      <c r="P912" s="4">
        <v>0.211</v>
      </c>
      <c r="Q912" s="4">
        <v>85.22</v>
      </c>
      <c r="R912" s="4">
        <v>2.0</v>
      </c>
      <c r="S912" s="4">
        <v>1.0</v>
      </c>
      <c r="T912" s="3" t="s">
        <v>34</v>
      </c>
      <c r="U912" s="3" t="s">
        <v>35</v>
      </c>
      <c r="V912" s="7" t="s">
        <v>36</v>
      </c>
    </row>
    <row r="913">
      <c r="A913" s="3" t="s">
        <v>5710</v>
      </c>
      <c r="B913" s="3" t="s">
        <v>5711</v>
      </c>
      <c r="C913" s="4">
        <v>2024.0</v>
      </c>
      <c r="D913" s="4">
        <v>35.0</v>
      </c>
      <c r="E913" s="4">
        <v>151680.0</v>
      </c>
      <c r="F913" s="3" t="s">
        <v>5061</v>
      </c>
      <c r="G913" s="3" t="s">
        <v>5062</v>
      </c>
      <c r="H913" s="3" t="s">
        <v>5711</v>
      </c>
      <c r="I913" s="4">
        <v>0.568</v>
      </c>
      <c r="J913" s="4">
        <v>0.488</v>
      </c>
      <c r="K913" s="4">
        <v>0.75</v>
      </c>
      <c r="L913" s="4">
        <v>0.051</v>
      </c>
      <c r="M913" s="4">
        <v>0.775</v>
      </c>
      <c r="N913" s="4">
        <v>0.004</v>
      </c>
      <c r="O913" s="4">
        <v>0.127</v>
      </c>
      <c r="P913" s="4">
        <v>0.357</v>
      </c>
      <c r="Q913" s="4">
        <v>124.92</v>
      </c>
      <c r="R913" s="4">
        <v>8.0</v>
      </c>
      <c r="S913" s="4">
        <v>1.0</v>
      </c>
      <c r="T913" s="3" t="s">
        <v>104</v>
      </c>
      <c r="U913" s="3" t="s">
        <v>35</v>
      </c>
      <c r="V913" s="7" t="s">
        <v>45</v>
      </c>
    </row>
    <row r="914">
      <c r="A914" s="3" t="s">
        <v>5714</v>
      </c>
      <c r="B914" s="3" t="s">
        <v>5715</v>
      </c>
      <c r="C914" s="4">
        <v>2010.0</v>
      </c>
      <c r="D914" s="4">
        <v>35.0</v>
      </c>
      <c r="E914" s="4">
        <v>260351.0</v>
      </c>
      <c r="F914" s="3" t="s">
        <v>880</v>
      </c>
      <c r="G914" s="3" t="s">
        <v>3591</v>
      </c>
      <c r="H914" s="3" t="s">
        <v>5715</v>
      </c>
      <c r="I914" s="4">
        <v>0.42</v>
      </c>
      <c r="J914" s="4">
        <v>0.532</v>
      </c>
      <c r="K914" s="4">
        <v>0.78</v>
      </c>
      <c r="L914" s="4">
        <v>0.043</v>
      </c>
      <c r="M914" s="4">
        <v>0.336</v>
      </c>
      <c r="N914" s="4">
        <v>0.0</v>
      </c>
      <c r="O914" s="4">
        <v>0.111</v>
      </c>
      <c r="P914" s="4">
        <v>0.233</v>
      </c>
      <c r="Q914" s="4">
        <v>151.54</v>
      </c>
      <c r="R914" s="4">
        <v>11.0</v>
      </c>
      <c r="S914" s="4">
        <v>0.0</v>
      </c>
      <c r="T914" s="3" t="s">
        <v>104</v>
      </c>
      <c r="U914" s="3" t="s">
        <v>35</v>
      </c>
      <c r="V914" s="7" t="s">
        <v>36</v>
      </c>
    </row>
    <row r="915">
      <c r="A915" s="3" t="s">
        <v>5719</v>
      </c>
      <c r="B915" s="3" t="s">
        <v>5720</v>
      </c>
      <c r="C915" s="4">
        <v>2017.0</v>
      </c>
      <c r="D915" s="4">
        <v>35.0</v>
      </c>
      <c r="E915" s="4">
        <v>208532.0</v>
      </c>
      <c r="F915" s="3" t="s">
        <v>880</v>
      </c>
      <c r="G915" s="3" t="s">
        <v>1822</v>
      </c>
      <c r="H915" s="3" t="s">
        <v>5722</v>
      </c>
      <c r="I915" s="4">
        <v>0.569</v>
      </c>
      <c r="J915" s="4">
        <v>0.789</v>
      </c>
      <c r="K915" s="4">
        <v>0.86</v>
      </c>
      <c r="L915" s="4">
        <v>0.031</v>
      </c>
      <c r="M915" s="4">
        <v>0.202</v>
      </c>
      <c r="N915" s="4">
        <v>0.0</v>
      </c>
      <c r="O915" s="4">
        <v>0.348</v>
      </c>
      <c r="P915" s="4">
        <v>0.403</v>
      </c>
      <c r="Q915" s="4">
        <v>125.97</v>
      </c>
      <c r="R915" s="4">
        <v>4.0</v>
      </c>
      <c r="S915" s="4">
        <v>1.0</v>
      </c>
      <c r="T915" s="3" t="s">
        <v>104</v>
      </c>
      <c r="U915" s="3" t="s">
        <v>68</v>
      </c>
      <c r="V915" s="7" t="s">
        <v>54</v>
      </c>
    </row>
    <row r="916">
      <c r="A916" s="3" t="s">
        <v>5726</v>
      </c>
      <c r="B916" s="3" t="s">
        <v>5727</v>
      </c>
      <c r="C916" s="4">
        <v>2022.0</v>
      </c>
      <c r="D916" s="4">
        <v>35.0</v>
      </c>
      <c r="E916" s="4">
        <v>253316.0</v>
      </c>
      <c r="F916" s="3" t="s">
        <v>1918</v>
      </c>
      <c r="G916" s="3" t="s">
        <v>1919</v>
      </c>
      <c r="H916" s="3" t="s">
        <v>5728</v>
      </c>
      <c r="I916" s="4">
        <v>0.616</v>
      </c>
      <c r="J916" s="4">
        <v>0.43</v>
      </c>
      <c r="K916" s="4">
        <v>0.81</v>
      </c>
      <c r="L916" s="4">
        <v>0.028</v>
      </c>
      <c r="M916" s="4">
        <v>0.728</v>
      </c>
      <c r="N916" s="4">
        <v>0.0</v>
      </c>
      <c r="O916" s="4">
        <v>0.151</v>
      </c>
      <c r="P916" s="4">
        <v>0.484</v>
      </c>
      <c r="Q916" s="4">
        <v>98.01</v>
      </c>
      <c r="R916" s="4">
        <v>4.0</v>
      </c>
      <c r="S916" s="4">
        <v>0.0</v>
      </c>
      <c r="T916" s="3" t="s">
        <v>104</v>
      </c>
      <c r="U916" s="3" t="s">
        <v>35</v>
      </c>
      <c r="V916" s="7" t="s">
        <v>54</v>
      </c>
    </row>
    <row r="917">
      <c r="A917" s="3" t="s">
        <v>5731</v>
      </c>
      <c r="B917" s="3" t="s">
        <v>5732</v>
      </c>
      <c r="C917" s="4">
        <v>2021.0</v>
      </c>
      <c r="D917" s="4">
        <v>35.0</v>
      </c>
      <c r="E917" s="4">
        <v>196946.0</v>
      </c>
      <c r="F917" s="3" t="s">
        <v>5733</v>
      </c>
      <c r="G917" s="3" t="s">
        <v>5734</v>
      </c>
      <c r="H917" s="3" t="s">
        <v>5735</v>
      </c>
      <c r="I917" s="4">
        <v>0.622</v>
      </c>
      <c r="J917" s="4">
        <v>0.794</v>
      </c>
      <c r="K917" s="4">
        <v>0.88</v>
      </c>
      <c r="L917" s="4">
        <v>0.438</v>
      </c>
      <c r="M917" s="4">
        <v>0.228</v>
      </c>
      <c r="N917" s="4">
        <v>0.0</v>
      </c>
      <c r="O917" s="4">
        <v>0.547</v>
      </c>
      <c r="P917" s="4">
        <v>0.216</v>
      </c>
      <c r="Q917" s="4">
        <v>71.05</v>
      </c>
      <c r="R917" s="4">
        <v>7.0</v>
      </c>
      <c r="S917" s="4">
        <v>0.0</v>
      </c>
      <c r="T917" s="3" t="s">
        <v>103</v>
      </c>
      <c r="U917" s="3" t="s">
        <v>94</v>
      </c>
      <c r="V917" s="7" t="s">
        <v>36</v>
      </c>
    </row>
    <row r="918">
      <c r="A918" s="3" t="s">
        <v>5739</v>
      </c>
      <c r="B918" s="3" t="s">
        <v>5740</v>
      </c>
      <c r="C918" s="4">
        <v>2019.0</v>
      </c>
      <c r="D918" s="4">
        <v>35.0</v>
      </c>
      <c r="E918" s="4">
        <v>222360.0</v>
      </c>
      <c r="F918" s="3" t="s">
        <v>3325</v>
      </c>
      <c r="G918" s="3" t="s">
        <v>5742</v>
      </c>
      <c r="H918" s="3" t="s">
        <v>5743</v>
      </c>
      <c r="I918" s="4">
        <v>0.588</v>
      </c>
      <c r="J918" s="4">
        <v>0.978</v>
      </c>
      <c r="K918" s="4">
        <v>0.9</v>
      </c>
      <c r="L918" s="4">
        <v>0.223</v>
      </c>
      <c r="M918" s="4">
        <v>0.001</v>
      </c>
      <c r="N918" s="4">
        <v>0.003</v>
      </c>
      <c r="O918" s="4">
        <v>0.13</v>
      </c>
      <c r="P918" s="4">
        <v>0.329</v>
      </c>
      <c r="Q918" s="4">
        <v>193.97</v>
      </c>
      <c r="R918" s="4">
        <v>1.0</v>
      </c>
      <c r="S918" s="4">
        <v>1.0</v>
      </c>
      <c r="T918" s="3" t="s">
        <v>103</v>
      </c>
      <c r="U918" s="3" t="s">
        <v>68</v>
      </c>
      <c r="V918" s="7" t="s">
        <v>45</v>
      </c>
    </row>
    <row r="919">
      <c r="A919" s="3" t="s">
        <v>5745</v>
      </c>
      <c r="B919" s="3" t="s">
        <v>5746</v>
      </c>
      <c r="C919" s="4">
        <v>2018.0</v>
      </c>
      <c r="D919" s="4">
        <v>35.0</v>
      </c>
      <c r="E919" s="4">
        <v>180175.0</v>
      </c>
      <c r="F919" s="3" t="s">
        <v>1170</v>
      </c>
      <c r="G919" s="3" t="s">
        <v>3671</v>
      </c>
      <c r="H919" s="3" t="s">
        <v>5749</v>
      </c>
      <c r="I919" s="4">
        <v>0.867</v>
      </c>
      <c r="J919" s="4">
        <v>0.705</v>
      </c>
      <c r="K919" s="4">
        <v>0.89</v>
      </c>
      <c r="L919" s="4">
        <v>0.052</v>
      </c>
      <c r="M919" s="4">
        <v>0.005</v>
      </c>
      <c r="N919" s="4">
        <v>0.0</v>
      </c>
      <c r="O919" s="4">
        <v>0.087</v>
      </c>
      <c r="P919" s="4">
        <v>0.285</v>
      </c>
      <c r="Q919" s="4">
        <v>94.99</v>
      </c>
      <c r="R919" s="4">
        <v>10.0</v>
      </c>
      <c r="S919" s="4">
        <v>0.0</v>
      </c>
      <c r="T919" s="3" t="s">
        <v>104</v>
      </c>
      <c r="U919" s="3" t="s">
        <v>35</v>
      </c>
      <c r="V919" s="7" t="s">
        <v>36</v>
      </c>
    </row>
    <row r="920">
      <c r="A920" s="3" t="s">
        <v>5751</v>
      </c>
      <c r="B920" s="3" t="s">
        <v>5753</v>
      </c>
      <c r="C920" s="4">
        <v>2022.0</v>
      </c>
      <c r="D920" s="4">
        <v>35.0</v>
      </c>
      <c r="E920" s="4">
        <v>268349.0</v>
      </c>
      <c r="F920" s="3" t="s">
        <v>26</v>
      </c>
      <c r="G920" s="3" t="s">
        <v>795</v>
      </c>
      <c r="H920" s="3" t="s">
        <v>5753</v>
      </c>
      <c r="I920" s="4">
        <v>0.475</v>
      </c>
      <c r="J920" s="4">
        <v>0.44</v>
      </c>
      <c r="K920" s="4">
        <v>0.78</v>
      </c>
      <c r="L920" s="4">
        <v>0.034</v>
      </c>
      <c r="M920" s="4">
        <v>0.784</v>
      </c>
      <c r="N920" s="4">
        <v>0.0</v>
      </c>
      <c r="O920" s="4">
        <v>0.105</v>
      </c>
      <c r="P920" s="4">
        <v>0.3</v>
      </c>
      <c r="Q920" s="4">
        <v>119.94</v>
      </c>
      <c r="R920" s="4">
        <v>2.0</v>
      </c>
      <c r="S920" s="4">
        <v>0.0</v>
      </c>
      <c r="T920" s="3" t="s">
        <v>34</v>
      </c>
      <c r="U920" s="3" t="s">
        <v>68</v>
      </c>
      <c r="V920" s="7" t="s">
        <v>45</v>
      </c>
    </row>
    <row r="921">
      <c r="A921" s="3" t="s">
        <v>5755</v>
      </c>
      <c r="B921" s="3" t="s">
        <v>3837</v>
      </c>
      <c r="C921" s="4">
        <v>1995.0</v>
      </c>
      <c r="D921" s="4">
        <v>35.0</v>
      </c>
      <c r="E921" s="4">
        <v>223800.0</v>
      </c>
      <c r="F921" s="3" t="s">
        <v>1267</v>
      </c>
      <c r="G921" s="3" t="s">
        <v>3838</v>
      </c>
      <c r="H921" s="3" t="s">
        <v>5758</v>
      </c>
      <c r="I921" s="4">
        <v>0.509</v>
      </c>
      <c r="J921" s="4">
        <v>0.022</v>
      </c>
      <c r="K921" s="4">
        <v>0.45</v>
      </c>
      <c r="L921" s="4">
        <v>0.037</v>
      </c>
      <c r="M921" s="4">
        <v>0.969</v>
      </c>
      <c r="N921" s="4">
        <v>0.0</v>
      </c>
      <c r="O921" s="4">
        <v>0.112</v>
      </c>
      <c r="P921" s="4">
        <v>0.259</v>
      </c>
      <c r="Q921" s="4">
        <v>100.25</v>
      </c>
      <c r="R921" s="4">
        <v>5.0</v>
      </c>
      <c r="S921" s="4">
        <v>0.0</v>
      </c>
      <c r="T921" s="3" t="s">
        <v>103</v>
      </c>
      <c r="U921" s="3" t="s">
        <v>35</v>
      </c>
      <c r="V921" s="7" t="s">
        <v>36</v>
      </c>
    </row>
    <row r="922">
      <c r="A922" s="3" t="s">
        <v>5760</v>
      </c>
      <c r="B922" s="3" t="s">
        <v>5761</v>
      </c>
      <c r="C922" s="4">
        <v>2019.0</v>
      </c>
      <c r="D922" s="4">
        <v>36.0</v>
      </c>
      <c r="E922" s="4">
        <v>356388.0</v>
      </c>
      <c r="F922" s="3" t="s">
        <v>26</v>
      </c>
      <c r="G922" s="3" t="s">
        <v>5764</v>
      </c>
      <c r="H922" s="3" t="s">
        <v>5765</v>
      </c>
      <c r="I922" s="4">
        <v>0.495</v>
      </c>
      <c r="J922" s="4">
        <v>0.573</v>
      </c>
      <c r="K922" s="4">
        <v>0.78</v>
      </c>
      <c r="L922" s="4">
        <v>0.028</v>
      </c>
      <c r="M922" s="4">
        <v>0.085</v>
      </c>
      <c r="N922" s="4">
        <v>0.0</v>
      </c>
      <c r="O922" s="4">
        <v>0.335</v>
      </c>
      <c r="P922" s="4">
        <v>0.331</v>
      </c>
      <c r="Q922" s="4">
        <v>139.87</v>
      </c>
      <c r="R922" s="4">
        <v>2.0</v>
      </c>
      <c r="S922" s="4">
        <v>1.0</v>
      </c>
      <c r="T922" s="3" t="s">
        <v>34</v>
      </c>
      <c r="U922" s="3" t="s">
        <v>35</v>
      </c>
      <c r="V922" s="7" t="s">
        <v>45</v>
      </c>
    </row>
    <row r="923">
      <c r="A923" s="3" t="s">
        <v>5767</v>
      </c>
      <c r="B923" s="3" t="s">
        <v>5768</v>
      </c>
      <c r="C923" s="4">
        <v>2015.0</v>
      </c>
      <c r="D923" s="4">
        <v>36.0</v>
      </c>
      <c r="E923" s="4">
        <v>229520.0</v>
      </c>
      <c r="F923" s="3" t="s">
        <v>26</v>
      </c>
      <c r="G923" s="3" t="s">
        <v>1591</v>
      </c>
      <c r="H923" s="3" t="s">
        <v>5769</v>
      </c>
      <c r="I923" s="4">
        <v>0.276</v>
      </c>
      <c r="J923" s="4">
        <v>0.18</v>
      </c>
      <c r="K923" s="4">
        <v>0.68</v>
      </c>
      <c r="L923" s="4">
        <v>0.032</v>
      </c>
      <c r="M923" s="4">
        <v>0.737</v>
      </c>
      <c r="N923" s="4">
        <v>0.0</v>
      </c>
      <c r="O923" s="4">
        <v>0.127</v>
      </c>
      <c r="P923" s="4">
        <v>0.424</v>
      </c>
      <c r="Q923" s="4">
        <v>168.18</v>
      </c>
      <c r="R923" s="4">
        <v>3.0</v>
      </c>
      <c r="S923" s="4">
        <v>1.0</v>
      </c>
      <c r="T923" s="3" t="s">
        <v>34</v>
      </c>
      <c r="U923" s="3" t="s">
        <v>35</v>
      </c>
      <c r="V923" s="7" t="s">
        <v>54</v>
      </c>
    </row>
    <row r="924">
      <c r="A924" s="3" t="s">
        <v>5773</v>
      </c>
      <c r="B924" s="3" t="s">
        <v>5774</v>
      </c>
      <c r="C924" s="4">
        <v>2011.0</v>
      </c>
      <c r="D924" s="4">
        <v>36.0</v>
      </c>
      <c r="E924" s="4">
        <v>305861.0</v>
      </c>
      <c r="F924" s="3" t="s">
        <v>26</v>
      </c>
      <c r="G924" s="3" t="s">
        <v>1841</v>
      </c>
      <c r="H924" s="3" t="s">
        <v>3981</v>
      </c>
      <c r="I924" s="4">
        <v>0.313</v>
      </c>
      <c r="J924" s="4">
        <v>0.897</v>
      </c>
      <c r="K924" s="4">
        <v>0.85</v>
      </c>
      <c r="L924" s="4">
        <v>0.084</v>
      </c>
      <c r="M924" s="4">
        <v>0.004</v>
      </c>
      <c r="N924" s="4">
        <v>0.0</v>
      </c>
      <c r="O924" s="4">
        <v>0.107</v>
      </c>
      <c r="P924" s="4">
        <v>0.372</v>
      </c>
      <c r="Q924" s="4">
        <v>88.73</v>
      </c>
      <c r="R924" s="4">
        <v>3.0</v>
      </c>
      <c r="S924" s="4">
        <v>1.0</v>
      </c>
      <c r="T924" s="3" t="s">
        <v>34</v>
      </c>
      <c r="U924" s="3" t="s">
        <v>35</v>
      </c>
      <c r="V924" s="7" t="s">
        <v>45</v>
      </c>
    </row>
    <row r="925">
      <c r="A925" s="3" t="s">
        <v>5777</v>
      </c>
      <c r="B925" s="3" t="s">
        <v>5778</v>
      </c>
      <c r="C925" s="4">
        <v>2016.0</v>
      </c>
      <c r="D925" s="4">
        <v>36.0</v>
      </c>
      <c r="E925" s="4">
        <v>301500.0</v>
      </c>
      <c r="F925" s="3" t="s">
        <v>26</v>
      </c>
      <c r="G925" s="3" t="s">
        <v>5779</v>
      </c>
      <c r="H925" s="3" t="s">
        <v>5778</v>
      </c>
      <c r="I925" s="4">
        <v>0.608</v>
      </c>
      <c r="J925" s="4">
        <v>0.509</v>
      </c>
      <c r="K925" s="4">
        <v>0.84</v>
      </c>
      <c r="L925" s="4">
        <v>0.024</v>
      </c>
      <c r="M925" s="4">
        <v>0.37</v>
      </c>
      <c r="N925" s="4">
        <v>0.0</v>
      </c>
      <c r="O925" s="4">
        <v>0.136</v>
      </c>
      <c r="P925" s="4">
        <v>0.157</v>
      </c>
      <c r="Q925" s="4">
        <v>100.02</v>
      </c>
      <c r="R925" s="4">
        <v>1.0</v>
      </c>
      <c r="S925" s="4">
        <v>0.0</v>
      </c>
      <c r="T925" s="3" t="s">
        <v>34</v>
      </c>
      <c r="U925" s="3" t="s">
        <v>35</v>
      </c>
      <c r="V925" s="7" t="s">
        <v>58</v>
      </c>
    </row>
    <row r="926">
      <c r="A926" s="3" t="s">
        <v>5784</v>
      </c>
      <c r="B926" s="3" t="s">
        <v>5785</v>
      </c>
      <c r="C926" s="4">
        <v>2013.0</v>
      </c>
      <c r="D926" s="4">
        <v>36.0</v>
      </c>
      <c r="E926" s="4">
        <v>191368.0</v>
      </c>
      <c r="F926" s="3" t="s">
        <v>2909</v>
      </c>
      <c r="G926" s="3" t="s">
        <v>5786</v>
      </c>
      <c r="H926" s="3" t="s">
        <v>5787</v>
      </c>
      <c r="I926" s="4">
        <v>0.728</v>
      </c>
      <c r="J926" s="4">
        <v>0.626</v>
      </c>
      <c r="K926" s="4">
        <v>0.84</v>
      </c>
      <c r="L926" s="4">
        <v>0.055</v>
      </c>
      <c r="M926" s="4">
        <v>0.104</v>
      </c>
      <c r="N926" s="4">
        <v>0.0</v>
      </c>
      <c r="O926" s="4">
        <v>0.074</v>
      </c>
      <c r="P926" s="4">
        <v>0.404</v>
      </c>
      <c r="Q926" s="4">
        <v>117.02</v>
      </c>
      <c r="R926" s="4">
        <v>1.0</v>
      </c>
      <c r="S926" s="4">
        <v>0.0</v>
      </c>
      <c r="T926" s="3" t="s">
        <v>103</v>
      </c>
      <c r="U926" s="3" t="s">
        <v>68</v>
      </c>
      <c r="V926" s="7" t="s">
        <v>54</v>
      </c>
    </row>
    <row r="927">
      <c r="A927" s="3" t="s">
        <v>5788</v>
      </c>
      <c r="B927" s="3" t="s">
        <v>5790</v>
      </c>
      <c r="C927" s="4">
        <v>2023.0</v>
      </c>
      <c r="D927" s="4">
        <v>36.0</v>
      </c>
      <c r="E927" s="4">
        <v>267290.0</v>
      </c>
      <c r="F927" s="3" t="s">
        <v>5792</v>
      </c>
      <c r="G927" s="3" t="s">
        <v>5793</v>
      </c>
      <c r="H927" s="3" t="s">
        <v>5790</v>
      </c>
      <c r="I927" s="4">
        <v>0.466</v>
      </c>
      <c r="J927" s="4">
        <v>0.759</v>
      </c>
      <c r="K927" s="4">
        <v>0.82</v>
      </c>
      <c r="L927" s="4">
        <v>0.189</v>
      </c>
      <c r="M927" s="4">
        <v>0.033</v>
      </c>
      <c r="N927" s="4">
        <v>0.0</v>
      </c>
      <c r="O927" s="4">
        <v>0.069</v>
      </c>
      <c r="P927" s="4">
        <v>0.453</v>
      </c>
      <c r="Q927" s="4">
        <v>137.02</v>
      </c>
      <c r="R927" s="4">
        <v>7.0</v>
      </c>
      <c r="S927" s="4">
        <v>1.0</v>
      </c>
      <c r="T927" s="3" t="s">
        <v>104</v>
      </c>
      <c r="U927" s="3" t="s">
        <v>35</v>
      </c>
      <c r="V927" s="7" t="s">
        <v>54</v>
      </c>
    </row>
    <row r="928">
      <c r="A928" s="3" t="s">
        <v>5797</v>
      </c>
      <c r="B928" s="3" t="s">
        <v>5798</v>
      </c>
      <c r="C928" s="4">
        <v>2002.0</v>
      </c>
      <c r="D928" s="4">
        <v>36.0</v>
      </c>
      <c r="E928" s="4">
        <v>340546.0</v>
      </c>
      <c r="F928" s="3" t="s">
        <v>3153</v>
      </c>
      <c r="G928" s="3" t="s">
        <v>5800</v>
      </c>
      <c r="H928" s="3" t="s">
        <v>5801</v>
      </c>
      <c r="I928" s="4">
        <v>0.63</v>
      </c>
      <c r="J928" s="4">
        <v>0.678</v>
      </c>
      <c r="K928" s="4">
        <v>0.84</v>
      </c>
      <c r="L928" s="4">
        <v>0.127</v>
      </c>
      <c r="M928" s="4">
        <v>0.436</v>
      </c>
      <c r="N928" s="4">
        <v>0.0</v>
      </c>
      <c r="O928" s="4">
        <v>0.248</v>
      </c>
      <c r="P928" s="4">
        <v>0.42</v>
      </c>
      <c r="Q928" s="4">
        <v>96.9</v>
      </c>
      <c r="R928" s="4">
        <v>1.0</v>
      </c>
      <c r="S928" s="4">
        <v>1.0</v>
      </c>
      <c r="T928" s="3" t="s">
        <v>104</v>
      </c>
      <c r="U928" s="3" t="s">
        <v>68</v>
      </c>
      <c r="V928" s="7" t="s">
        <v>54</v>
      </c>
    </row>
    <row r="929">
      <c r="A929" s="3" t="s">
        <v>5806</v>
      </c>
      <c r="B929" s="3" t="s">
        <v>5808</v>
      </c>
      <c r="C929" s="4">
        <v>2009.0</v>
      </c>
      <c r="D929" s="4">
        <v>36.0</v>
      </c>
      <c r="E929" s="4">
        <v>239537.0</v>
      </c>
      <c r="F929" s="3" t="s">
        <v>26</v>
      </c>
      <c r="G929" s="3" t="s">
        <v>5809</v>
      </c>
      <c r="H929" s="3" t="s">
        <v>5810</v>
      </c>
      <c r="I929" s="4">
        <v>0.587</v>
      </c>
      <c r="J929" s="4">
        <v>0.826</v>
      </c>
      <c r="K929" s="4">
        <v>0.78</v>
      </c>
      <c r="L929" s="4">
        <v>0.045</v>
      </c>
      <c r="M929" s="4">
        <v>0.034</v>
      </c>
      <c r="N929" s="4">
        <v>0.077</v>
      </c>
      <c r="O929" s="4">
        <v>0.107</v>
      </c>
      <c r="P929" s="4">
        <v>0.225</v>
      </c>
      <c r="Q929" s="4">
        <v>105.97</v>
      </c>
      <c r="R929" s="4">
        <v>0.0</v>
      </c>
      <c r="S929" s="4">
        <v>1.0</v>
      </c>
      <c r="T929" s="3" t="s">
        <v>104</v>
      </c>
      <c r="U929" s="3" t="s">
        <v>68</v>
      </c>
      <c r="V929" s="7" t="s">
        <v>36</v>
      </c>
    </row>
    <row r="930">
      <c r="A930" s="3" t="s">
        <v>5811</v>
      </c>
      <c r="B930" s="3" t="s">
        <v>5812</v>
      </c>
      <c r="C930" s="4">
        <v>1992.0</v>
      </c>
      <c r="D930" s="4">
        <v>36.0</v>
      </c>
      <c r="E930" s="4">
        <v>231133.0</v>
      </c>
      <c r="F930" s="3" t="s">
        <v>5814</v>
      </c>
      <c r="G930" s="3" t="s">
        <v>5816</v>
      </c>
      <c r="H930" s="3" t="s">
        <v>5817</v>
      </c>
      <c r="I930" s="4">
        <v>0.404</v>
      </c>
      <c r="J930" s="4">
        <v>0.946</v>
      </c>
      <c r="K930" s="4">
        <v>0.73</v>
      </c>
      <c r="L930" s="4">
        <v>0.088</v>
      </c>
      <c r="M930" s="4">
        <v>0.0</v>
      </c>
      <c r="N930" s="4">
        <v>0.002</v>
      </c>
      <c r="O930" s="4">
        <v>0.411</v>
      </c>
      <c r="P930" s="4">
        <v>0.437</v>
      </c>
      <c r="Q930" s="4">
        <v>151.72</v>
      </c>
      <c r="R930" s="4">
        <v>2.0</v>
      </c>
      <c r="S930" s="4">
        <v>0.0</v>
      </c>
      <c r="T930" s="3" t="s">
        <v>103</v>
      </c>
      <c r="U930" s="3" t="s">
        <v>94</v>
      </c>
      <c r="V930" s="7" t="s">
        <v>54</v>
      </c>
    </row>
    <row r="931">
      <c r="A931" s="3" t="s">
        <v>5818</v>
      </c>
      <c r="B931" s="3" t="s">
        <v>5819</v>
      </c>
      <c r="C931" s="4">
        <v>2015.0</v>
      </c>
      <c r="D931" s="4">
        <v>36.0</v>
      </c>
      <c r="E931" s="4">
        <v>237912.0</v>
      </c>
      <c r="F931" s="3" t="s">
        <v>5820</v>
      </c>
      <c r="G931" s="3" t="s">
        <v>5821</v>
      </c>
      <c r="H931" s="3" t="s">
        <v>5822</v>
      </c>
      <c r="I931" s="4">
        <v>0.773</v>
      </c>
      <c r="J931" s="4">
        <v>0.836</v>
      </c>
      <c r="K931" s="4">
        <v>0.88</v>
      </c>
      <c r="L931" s="4">
        <v>0.086</v>
      </c>
      <c r="M931" s="4">
        <v>0.042</v>
      </c>
      <c r="N931" s="4">
        <v>0.401</v>
      </c>
      <c r="O931" s="4">
        <v>0.293</v>
      </c>
      <c r="P931" s="4">
        <v>0.079</v>
      </c>
      <c r="Q931" s="4">
        <v>99.99</v>
      </c>
      <c r="R931" s="4">
        <v>6.0</v>
      </c>
      <c r="S931" s="4">
        <v>0.0</v>
      </c>
      <c r="T931" s="3" t="s">
        <v>103</v>
      </c>
      <c r="U931" s="3" t="s">
        <v>94</v>
      </c>
      <c r="V931" s="7" t="s">
        <v>75</v>
      </c>
    </row>
    <row r="932">
      <c r="A932" s="3" t="s">
        <v>5825</v>
      </c>
      <c r="B932" s="3" t="s">
        <v>5826</v>
      </c>
      <c r="C932" s="4">
        <v>2018.0</v>
      </c>
      <c r="D932" s="4">
        <v>36.0</v>
      </c>
      <c r="E932" s="4">
        <v>142184.0</v>
      </c>
      <c r="F932" s="3" t="s">
        <v>5828</v>
      </c>
      <c r="G932" s="3" t="s">
        <v>5829</v>
      </c>
      <c r="H932" s="3" t="s">
        <v>5830</v>
      </c>
      <c r="I932" s="4">
        <v>0.481</v>
      </c>
      <c r="J932" s="4">
        <v>0.631</v>
      </c>
      <c r="K932" s="4">
        <v>0.8</v>
      </c>
      <c r="L932" s="4">
        <v>0.078</v>
      </c>
      <c r="M932" s="4">
        <v>0.005</v>
      </c>
      <c r="N932" s="4">
        <v>0.0</v>
      </c>
      <c r="O932" s="4">
        <v>0.198</v>
      </c>
      <c r="P932" s="4">
        <v>0.37</v>
      </c>
      <c r="Q932" s="4">
        <v>159.99</v>
      </c>
      <c r="R932" s="4">
        <v>6.0</v>
      </c>
      <c r="S932" s="4">
        <v>0.0</v>
      </c>
      <c r="T932" s="3" t="s">
        <v>103</v>
      </c>
      <c r="U932" s="3" t="s">
        <v>68</v>
      </c>
      <c r="V932" s="7" t="s">
        <v>45</v>
      </c>
    </row>
    <row r="933">
      <c r="A933" s="3" t="s">
        <v>5832</v>
      </c>
      <c r="B933" s="3" t="s">
        <v>5833</v>
      </c>
      <c r="C933" s="4">
        <v>2024.0</v>
      </c>
      <c r="D933" s="4">
        <v>36.0</v>
      </c>
      <c r="E933" s="4">
        <v>196778.0</v>
      </c>
      <c r="F933" s="3" t="s">
        <v>5834</v>
      </c>
      <c r="G933" s="3" t="s">
        <v>5836</v>
      </c>
      <c r="H933" s="3" t="s">
        <v>5833</v>
      </c>
      <c r="I933" s="4">
        <v>0.702</v>
      </c>
      <c r="J933" s="4">
        <v>0.631</v>
      </c>
      <c r="K933" s="4">
        <v>0.82</v>
      </c>
      <c r="L933" s="4">
        <v>0.044</v>
      </c>
      <c r="M933" s="4">
        <v>0.458</v>
      </c>
      <c r="N933" s="4">
        <v>0.0</v>
      </c>
      <c r="O933" s="4">
        <v>0.233</v>
      </c>
      <c r="P933" s="4">
        <v>0.3</v>
      </c>
      <c r="Q933" s="4">
        <v>100.03</v>
      </c>
      <c r="R933" s="4">
        <v>10.0</v>
      </c>
      <c r="S933" s="4">
        <v>1.0</v>
      </c>
      <c r="T933" s="3" t="s">
        <v>103</v>
      </c>
      <c r="U933" s="3" t="s">
        <v>68</v>
      </c>
      <c r="V933" s="7" t="s">
        <v>45</v>
      </c>
    </row>
    <row r="934">
      <c r="A934" s="3" t="s">
        <v>5839</v>
      </c>
      <c r="B934" s="3" t="s">
        <v>5840</v>
      </c>
      <c r="C934" s="4">
        <v>2021.0</v>
      </c>
      <c r="D934" s="4">
        <v>36.0</v>
      </c>
      <c r="E934" s="4">
        <v>286316.0</v>
      </c>
      <c r="F934" s="3" t="s">
        <v>901</v>
      </c>
      <c r="G934" s="3" t="s">
        <v>5841</v>
      </c>
      <c r="H934" s="3" t="s">
        <v>5840</v>
      </c>
      <c r="I934" s="4">
        <v>0.327</v>
      </c>
      <c r="J934" s="4">
        <v>0.564</v>
      </c>
      <c r="K934" s="4">
        <v>0.82</v>
      </c>
      <c r="L934" s="4">
        <v>0.052</v>
      </c>
      <c r="M934" s="4">
        <v>0.729</v>
      </c>
      <c r="N934" s="4">
        <v>0.0</v>
      </c>
      <c r="O934" s="4">
        <v>0.109</v>
      </c>
      <c r="P934" s="4">
        <v>0.347</v>
      </c>
      <c r="Q934" s="4">
        <v>82.89</v>
      </c>
      <c r="R934" s="4">
        <v>4.0</v>
      </c>
      <c r="S934" s="4">
        <v>0.0</v>
      </c>
      <c r="T934" s="3" t="s">
        <v>104</v>
      </c>
      <c r="U934" s="3" t="s">
        <v>94</v>
      </c>
      <c r="V934" s="7" t="s">
        <v>45</v>
      </c>
    </row>
    <row r="935">
      <c r="A935" s="3" t="s">
        <v>5843</v>
      </c>
      <c r="B935" s="3" t="s">
        <v>5845</v>
      </c>
      <c r="C935" s="4">
        <v>2008.0</v>
      </c>
      <c r="D935" s="4">
        <v>36.0</v>
      </c>
      <c r="E935" s="4">
        <v>250173.0</v>
      </c>
      <c r="F935" s="3" t="s">
        <v>5093</v>
      </c>
      <c r="G935" s="3" t="s">
        <v>5094</v>
      </c>
      <c r="H935" s="3" t="s">
        <v>5848</v>
      </c>
      <c r="I935" s="4">
        <v>0.487</v>
      </c>
      <c r="J935" s="4">
        <v>0.936</v>
      </c>
      <c r="K935" s="4">
        <v>0.8</v>
      </c>
      <c r="L935" s="4">
        <v>0.138</v>
      </c>
      <c r="M935" s="4">
        <v>0.006</v>
      </c>
      <c r="N935" s="4">
        <v>0.389</v>
      </c>
      <c r="O935" s="4">
        <v>0.842</v>
      </c>
      <c r="P935" s="4">
        <v>0.226</v>
      </c>
      <c r="Q935" s="4">
        <v>130.02</v>
      </c>
      <c r="R935" s="4">
        <v>6.0</v>
      </c>
      <c r="S935" s="4">
        <v>1.0</v>
      </c>
      <c r="T935" s="3" t="s">
        <v>103</v>
      </c>
      <c r="U935" s="3" t="s">
        <v>94</v>
      </c>
      <c r="V935" s="7" t="s">
        <v>36</v>
      </c>
    </row>
    <row r="936">
      <c r="A936" s="3" t="s">
        <v>5851</v>
      </c>
      <c r="B936" s="3" t="s">
        <v>5852</v>
      </c>
      <c r="C936" s="4">
        <v>2009.0</v>
      </c>
      <c r="D936" s="4">
        <v>36.0</v>
      </c>
      <c r="E936" s="4">
        <v>122019.0</v>
      </c>
      <c r="F936" s="3" t="s">
        <v>5853</v>
      </c>
      <c r="G936" s="3" t="s">
        <v>5854</v>
      </c>
      <c r="H936" s="3" t="s">
        <v>5855</v>
      </c>
      <c r="I936" s="4">
        <v>0.432</v>
      </c>
      <c r="J936" s="4">
        <v>0.072</v>
      </c>
      <c r="K936" s="4">
        <v>0.63</v>
      </c>
      <c r="L936" s="4">
        <v>0.042</v>
      </c>
      <c r="M936" s="4">
        <v>0.954</v>
      </c>
      <c r="N936" s="4">
        <v>0.914</v>
      </c>
      <c r="O936" s="4">
        <v>0.106</v>
      </c>
      <c r="P936" s="4">
        <v>0.222</v>
      </c>
      <c r="Q936" s="4">
        <v>132.53</v>
      </c>
      <c r="R936" s="4">
        <v>8.0</v>
      </c>
      <c r="S936" s="4">
        <v>1.0</v>
      </c>
      <c r="T936" s="3" t="s">
        <v>103</v>
      </c>
      <c r="U936" s="3" t="s">
        <v>35</v>
      </c>
      <c r="V936" s="7" t="s">
        <v>36</v>
      </c>
    </row>
    <row r="937">
      <c r="A937" s="3" t="s">
        <v>5857</v>
      </c>
      <c r="B937" s="3" t="s">
        <v>5858</v>
      </c>
      <c r="C937" s="4">
        <v>2018.0</v>
      </c>
      <c r="D937" s="4">
        <v>36.0</v>
      </c>
      <c r="E937" s="4">
        <v>204187.0</v>
      </c>
      <c r="F937" s="3" t="s">
        <v>223</v>
      </c>
      <c r="G937" s="3" t="s">
        <v>5859</v>
      </c>
      <c r="H937" s="3" t="s">
        <v>5860</v>
      </c>
      <c r="I937" s="4">
        <v>0.636</v>
      </c>
      <c r="J937" s="4">
        <v>0.754</v>
      </c>
      <c r="K937" s="4">
        <v>0.84</v>
      </c>
      <c r="L937" s="4">
        <v>0.071</v>
      </c>
      <c r="M937" s="4">
        <v>0.182</v>
      </c>
      <c r="N937" s="4">
        <v>0.0</v>
      </c>
      <c r="O937" s="4">
        <v>0.129</v>
      </c>
      <c r="P937" s="4">
        <v>0.423</v>
      </c>
      <c r="Q937" s="4">
        <v>80.01</v>
      </c>
      <c r="R937" s="4">
        <v>1.0</v>
      </c>
      <c r="S937" s="4">
        <v>0.0</v>
      </c>
      <c r="T937" s="3" t="s">
        <v>103</v>
      </c>
      <c r="U937" s="3" t="s">
        <v>68</v>
      </c>
      <c r="V937" s="7" t="s">
        <v>54</v>
      </c>
    </row>
    <row r="938">
      <c r="A938" s="3" t="s">
        <v>5861</v>
      </c>
      <c r="B938" s="3" t="s">
        <v>5862</v>
      </c>
      <c r="C938" s="4">
        <v>2018.0</v>
      </c>
      <c r="D938" s="4">
        <v>36.0</v>
      </c>
      <c r="E938" s="4">
        <v>238530.0</v>
      </c>
      <c r="F938" s="3" t="s">
        <v>335</v>
      </c>
      <c r="G938" s="3" t="s">
        <v>3088</v>
      </c>
      <c r="H938" s="3" t="s">
        <v>5749</v>
      </c>
      <c r="I938" s="4">
        <v>0.782</v>
      </c>
      <c r="J938" s="4">
        <v>0.827</v>
      </c>
      <c r="K938" s="4">
        <v>0.88</v>
      </c>
      <c r="L938" s="4">
        <v>0.063</v>
      </c>
      <c r="M938" s="4">
        <v>0.159</v>
      </c>
      <c r="N938" s="4">
        <v>0.0</v>
      </c>
      <c r="O938" s="4">
        <v>0.226</v>
      </c>
      <c r="P938" s="4">
        <v>0.498</v>
      </c>
      <c r="Q938" s="4">
        <v>104.03</v>
      </c>
      <c r="R938" s="4">
        <v>11.0</v>
      </c>
      <c r="S938" s="4">
        <v>0.0</v>
      </c>
      <c r="T938" s="3" t="s">
        <v>104</v>
      </c>
      <c r="U938" s="3" t="s">
        <v>35</v>
      </c>
      <c r="V938" s="7" t="s">
        <v>54</v>
      </c>
    </row>
    <row r="939">
      <c r="A939" s="3" t="s">
        <v>5868</v>
      </c>
      <c r="B939" s="3" t="s">
        <v>5869</v>
      </c>
      <c r="C939" s="4">
        <v>2005.0</v>
      </c>
      <c r="D939" s="4">
        <v>36.0</v>
      </c>
      <c r="E939" s="4">
        <v>279920.0</v>
      </c>
      <c r="F939" s="3" t="s">
        <v>5870</v>
      </c>
      <c r="G939" s="3" t="s">
        <v>5871</v>
      </c>
      <c r="H939" s="3" t="s">
        <v>5872</v>
      </c>
      <c r="I939" s="4">
        <v>0.618</v>
      </c>
      <c r="J939" s="4">
        <v>0.942</v>
      </c>
      <c r="K939" s="4">
        <v>0.87</v>
      </c>
      <c r="L939" s="4">
        <v>0.072</v>
      </c>
      <c r="M939" s="4">
        <v>0.022</v>
      </c>
      <c r="N939" s="4">
        <v>0.028</v>
      </c>
      <c r="O939" s="4">
        <v>0.063</v>
      </c>
      <c r="P939" s="4">
        <v>0.269</v>
      </c>
      <c r="Q939" s="4">
        <v>91.95</v>
      </c>
      <c r="R939" s="4">
        <v>9.0</v>
      </c>
      <c r="S939" s="4">
        <v>1.0</v>
      </c>
      <c r="T939" s="3" t="s">
        <v>103</v>
      </c>
      <c r="U939" s="3" t="s">
        <v>35</v>
      </c>
      <c r="V939" s="7" t="s">
        <v>36</v>
      </c>
    </row>
    <row r="940">
      <c r="A940" s="3" t="s">
        <v>5876</v>
      </c>
      <c r="B940" s="3" t="s">
        <v>5877</v>
      </c>
      <c r="C940" s="4">
        <v>1996.0</v>
      </c>
      <c r="D940" s="4">
        <v>36.0</v>
      </c>
      <c r="E940" s="4">
        <v>421293.0</v>
      </c>
      <c r="F940" s="3" t="s">
        <v>5878</v>
      </c>
      <c r="G940" s="3" t="s">
        <v>5879</v>
      </c>
      <c r="H940" s="3" t="s">
        <v>5877</v>
      </c>
      <c r="I940" s="4">
        <v>0.517</v>
      </c>
      <c r="J940" s="4">
        <v>0.647</v>
      </c>
      <c r="K940" s="4">
        <v>0.72</v>
      </c>
      <c r="L940" s="4">
        <v>0.038</v>
      </c>
      <c r="M940" s="4">
        <v>0.124</v>
      </c>
      <c r="N940" s="4">
        <v>0.725</v>
      </c>
      <c r="O940" s="4">
        <v>0.177</v>
      </c>
      <c r="P940" s="4">
        <v>0.254</v>
      </c>
      <c r="Q940" s="4">
        <v>115.02</v>
      </c>
      <c r="R940" s="4">
        <v>8.0</v>
      </c>
      <c r="S940" s="4">
        <v>1.0</v>
      </c>
      <c r="T940" s="3" t="s">
        <v>103</v>
      </c>
      <c r="U940" s="3" t="s">
        <v>35</v>
      </c>
      <c r="V940" s="7" t="s">
        <v>36</v>
      </c>
    </row>
    <row r="941">
      <c r="A941" s="3" t="s">
        <v>5880</v>
      </c>
      <c r="B941" s="3" t="s">
        <v>5881</v>
      </c>
      <c r="C941" s="4">
        <v>2018.0</v>
      </c>
      <c r="D941" s="4">
        <v>37.0</v>
      </c>
      <c r="E941" s="4">
        <v>309966.0</v>
      </c>
      <c r="F941" s="3" t="s">
        <v>3852</v>
      </c>
      <c r="G941" s="3" t="s">
        <v>1585</v>
      </c>
      <c r="H941" s="3" t="s">
        <v>5882</v>
      </c>
      <c r="I941" s="4">
        <v>0.617</v>
      </c>
      <c r="J941" s="4">
        <v>0.398</v>
      </c>
      <c r="K941" s="4">
        <v>0.84</v>
      </c>
      <c r="L941" s="4">
        <v>0.03</v>
      </c>
      <c r="M941" s="4">
        <v>0.597</v>
      </c>
      <c r="N941" s="4">
        <v>0.0</v>
      </c>
      <c r="O941" s="4">
        <v>0.101</v>
      </c>
      <c r="P941" s="4">
        <v>0.235</v>
      </c>
      <c r="Q941" s="4">
        <v>127.97</v>
      </c>
      <c r="R941" s="4">
        <v>2.0</v>
      </c>
      <c r="S941" s="4">
        <v>1.0</v>
      </c>
      <c r="T941" s="3" t="s">
        <v>34</v>
      </c>
      <c r="U941" s="3" t="s">
        <v>35</v>
      </c>
      <c r="V941" s="7" t="s">
        <v>36</v>
      </c>
    </row>
    <row r="942">
      <c r="A942" s="3" t="s">
        <v>5886</v>
      </c>
      <c r="B942" s="3" t="s">
        <v>5888</v>
      </c>
      <c r="C942" s="4">
        <v>2019.0</v>
      </c>
      <c r="D942" s="4">
        <v>37.0</v>
      </c>
      <c r="E942" s="4">
        <v>218592.0</v>
      </c>
      <c r="F942" s="3" t="s">
        <v>26</v>
      </c>
      <c r="G942" s="3" t="s">
        <v>5443</v>
      </c>
      <c r="H942" s="3" t="s">
        <v>5890</v>
      </c>
      <c r="I942" s="4">
        <v>0.635</v>
      </c>
      <c r="J942" s="4">
        <v>0.346</v>
      </c>
      <c r="K942" s="4">
        <v>0.78</v>
      </c>
      <c r="L942" s="4">
        <v>0.031</v>
      </c>
      <c r="M942" s="4">
        <v>0.647</v>
      </c>
      <c r="N942" s="4">
        <v>0.0</v>
      </c>
      <c r="O942" s="4">
        <v>0.22</v>
      </c>
      <c r="P942" s="4">
        <v>0.403</v>
      </c>
      <c r="Q942" s="4">
        <v>126.12</v>
      </c>
      <c r="R942" s="4">
        <v>4.0</v>
      </c>
      <c r="S942" s="4">
        <v>1.0</v>
      </c>
      <c r="T942" s="3" t="s">
        <v>34</v>
      </c>
      <c r="U942" s="3" t="s">
        <v>35</v>
      </c>
      <c r="V942" s="7" t="s">
        <v>54</v>
      </c>
    </row>
    <row r="943">
      <c r="A943" s="3" t="s">
        <v>5892</v>
      </c>
      <c r="B943" s="3" t="s">
        <v>5893</v>
      </c>
      <c r="C943" s="4">
        <v>2001.0</v>
      </c>
      <c r="D943" s="4">
        <v>37.0</v>
      </c>
      <c r="E943" s="4">
        <v>276585.0</v>
      </c>
      <c r="F943" s="3" t="s">
        <v>26</v>
      </c>
      <c r="G943" s="3" t="s">
        <v>63</v>
      </c>
      <c r="H943" s="3" t="s">
        <v>4638</v>
      </c>
      <c r="I943" s="4">
        <v>0.543</v>
      </c>
      <c r="J943" s="4">
        <v>0.148</v>
      </c>
      <c r="K943" s="4">
        <v>0.72</v>
      </c>
      <c r="L943" s="4">
        <v>0.036</v>
      </c>
      <c r="M943" s="4">
        <v>0.861</v>
      </c>
      <c r="N943" s="4">
        <v>0.0</v>
      </c>
      <c r="O943" s="4">
        <v>0.103</v>
      </c>
      <c r="P943" s="4">
        <v>0.376</v>
      </c>
      <c r="Q943" s="4">
        <v>120.97</v>
      </c>
      <c r="R943" s="4">
        <v>7.0</v>
      </c>
      <c r="S943" s="4">
        <v>1.0</v>
      </c>
      <c r="T943" s="3" t="s">
        <v>34</v>
      </c>
      <c r="U943" s="3" t="s">
        <v>35</v>
      </c>
      <c r="V943" s="7" t="s">
        <v>45</v>
      </c>
    </row>
    <row r="944">
      <c r="A944" s="3" t="s">
        <v>5899</v>
      </c>
      <c r="B944" s="3" t="s">
        <v>5900</v>
      </c>
      <c r="C944" s="4">
        <v>2022.0</v>
      </c>
      <c r="D944" s="4">
        <v>37.0</v>
      </c>
      <c r="E944" s="4">
        <v>253489.0</v>
      </c>
      <c r="F944" s="3" t="s">
        <v>26</v>
      </c>
      <c r="G944" s="3" t="s">
        <v>5901</v>
      </c>
      <c r="H944" s="3" t="s">
        <v>5902</v>
      </c>
      <c r="I944" s="4">
        <v>0.454</v>
      </c>
      <c r="J944" s="4">
        <v>0.378</v>
      </c>
      <c r="K944" s="4">
        <v>0.77</v>
      </c>
      <c r="L944" s="4">
        <v>0.03</v>
      </c>
      <c r="M944" s="4">
        <v>0.778</v>
      </c>
      <c r="N944" s="4">
        <v>0.001</v>
      </c>
      <c r="O944" s="4">
        <v>0.148</v>
      </c>
      <c r="P944" s="4">
        <v>0.184</v>
      </c>
      <c r="Q944" s="4">
        <v>139.86</v>
      </c>
      <c r="R944" s="4">
        <v>0.0</v>
      </c>
      <c r="S944" s="4">
        <v>1.0</v>
      </c>
      <c r="T944" s="3" t="s">
        <v>34</v>
      </c>
      <c r="U944" s="3" t="s">
        <v>35</v>
      </c>
      <c r="V944" s="7" t="s">
        <v>58</v>
      </c>
    </row>
    <row r="945">
      <c r="A945" s="3" t="s">
        <v>5903</v>
      </c>
      <c r="B945" s="3" t="s">
        <v>5904</v>
      </c>
      <c r="C945" s="4">
        <v>2020.0</v>
      </c>
      <c r="D945" s="4">
        <v>37.0</v>
      </c>
      <c r="E945" s="4">
        <v>334883.0</v>
      </c>
      <c r="F945" s="3" t="s">
        <v>26</v>
      </c>
      <c r="G945" s="3" t="s">
        <v>5187</v>
      </c>
      <c r="H945" s="3" t="s">
        <v>5186</v>
      </c>
      <c r="I945" s="4">
        <v>0.556</v>
      </c>
      <c r="J945" s="4">
        <v>0.82</v>
      </c>
      <c r="K945" s="4">
        <v>0.81</v>
      </c>
      <c r="L945" s="4">
        <v>0.029</v>
      </c>
      <c r="M945" s="4">
        <v>0.009</v>
      </c>
      <c r="N945" s="4">
        <v>0.398</v>
      </c>
      <c r="O945" s="4">
        <v>0.341</v>
      </c>
      <c r="P945" s="4">
        <v>0.433</v>
      </c>
      <c r="Q945" s="4">
        <v>96.03</v>
      </c>
      <c r="R945" s="4">
        <v>11.0</v>
      </c>
      <c r="S945" s="4">
        <v>1.0</v>
      </c>
      <c r="T945" s="3" t="s">
        <v>34</v>
      </c>
      <c r="U945" s="3" t="s">
        <v>35</v>
      </c>
      <c r="V945" s="7" t="s">
        <v>54</v>
      </c>
    </row>
    <row r="946">
      <c r="A946" s="3" t="s">
        <v>5908</v>
      </c>
      <c r="B946" s="3" t="s">
        <v>5909</v>
      </c>
      <c r="C946" s="4">
        <v>2020.0</v>
      </c>
      <c r="D946" s="4">
        <v>37.0</v>
      </c>
      <c r="E946" s="4">
        <v>403766.0</v>
      </c>
      <c r="F946" s="3" t="s">
        <v>26</v>
      </c>
      <c r="G946" s="3" t="s">
        <v>5910</v>
      </c>
      <c r="H946" s="3" t="s">
        <v>5911</v>
      </c>
      <c r="I946" s="4">
        <v>0.492</v>
      </c>
      <c r="J946" s="4">
        <v>0.515</v>
      </c>
      <c r="K946" s="4">
        <v>0.79</v>
      </c>
      <c r="L946" s="4">
        <v>0.037</v>
      </c>
      <c r="M946" s="4">
        <v>0.331</v>
      </c>
      <c r="N946" s="4">
        <v>0.0</v>
      </c>
      <c r="O946" s="4">
        <v>0.107</v>
      </c>
      <c r="P946" s="4">
        <v>0.363</v>
      </c>
      <c r="Q946" s="4">
        <v>116.8</v>
      </c>
      <c r="R946" s="4">
        <v>5.0</v>
      </c>
      <c r="S946" s="4">
        <v>1.0</v>
      </c>
      <c r="T946" s="3" t="s">
        <v>34</v>
      </c>
      <c r="U946" s="3" t="s">
        <v>35</v>
      </c>
      <c r="V946" s="7" t="s">
        <v>45</v>
      </c>
    </row>
    <row r="947">
      <c r="A947" s="3" t="s">
        <v>5913</v>
      </c>
      <c r="B947" s="3" t="s">
        <v>5915</v>
      </c>
      <c r="C947" s="4">
        <v>2016.0</v>
      </c>
      <c r="D947" s="4">
        <v>37.0</v>
      </c>
      <c r="E947" s="4">
        <v>294760.0</v>
      </c>
      <c r="F947" s="3" t="s">
        <v>880</v>
      </c>
      <c r="G947" s="3" t="s">
        <v>1822</v>
      </c>
      <c r="H947" s="3" t="s">
        <v>5916</v>
      </c>
      <c r="I947" s="4">
        <v>0.405</v>
      </c>
      <c r="J947" s="4">
        <v>0.733</v>
      </c>
      <c r="K947" s="4">
        <v>0.89</v>
      </c>
      <c r="L947" s="4">
        <v>0.088</v>
      </c>
      <c r="M947" s="4">
        <v>0.593</v>
      </c>
      <c r="N947" s="4">
        <v>0.0</v>
      </c>
      <c r="O947" s="4">
        <v>0.383</v>
      </c>
      <c r="P947" s="4">
        <v>0.468</v>
      </c>
      <c r="Q947" s="4">
        <v>77.56</v>
      </c>
      <c r="R947" s="4">
        <v>2.0</v>
      </c>
      <c r="S947" s="4">
        <v>1.0</v>
      </c>
      <c r="T947" s="3" t="s">
        <v>104</v>
      </c>
      <c r="U947" s="3" t="s">
        <v>35</v>
      </c>
      <c r="V947" s="7" t="s">
        <v>54</v>
      </c>
    </row>
    <row r="948">
      <c r="A948" s="3" t="s">
        <v>5919</v>
      </c>
      <c r="B948" s="3" t="s">
        <v>5920</v>
      </c>
      <c r="C948" s="4">
        <v>2021.0</v>
      </c>
      <c r="D948" s="4">
        <v>37.0</v>
      </c>
      <c r="E948" s="4">
        <v>130063.0</v>
      </c>
      <c r="F948" s="3" t="s">
        <v>5921</v>
      </c>
      <c r="G948" s="3" t="s">
        <v>5922</v>
      </c>
      <c r="H948" s="3" t="s">
        <v>5923</v>
      </c>
      <c r="I948" s="4">
        <v>0.568</v>
      </c>
      <c r="J948" s="4">
        <v>0.031</v>
      </c>
      <c r="K948" s="4">
        <v>0.34</v>
      </c>
      <c r="L948" s="4">
        <v>0.047</v>
      </c>
      <c r="M948" s="4">
        <v>0.979</v>
      </c>
      <c r="N948" s="4">
        <v>0.949</v>
      </c>
      <c r="O948" s="4">
        <v>0.096</v>
      </c>
      <c r="P948" s="4">
        <v>0.219</v>
      </c>
      <c r="Q948" s="4">
        <v>75.0</v>
      </c>
      <c r="R948" s="4">
        <v>6.0</v>
      </c>
      <c r="S948" s="4">
        <v>1.0</v>
      </c>
      <c r="T948" s="3" t="s">
        <v>103</v>
      </c>
      <c r="U948" s="3" t="s">
        <v>35</v>
      </c>
      <c r="V948" s="7" t="s">
        <v>36</v>
      </c>
    </row>
    <row r="949">
      <c r="A949" s="3" t="s">
        <v>5924</v>
      </c>
      <c r="B949" s="3" t="s">
        <v>5925</v>
      </c>
      <c r="C949" s="4">
        <v>2017.0</v>
      </c>
      <c r="D949" s="4">
        <v>37.0</v>
      </c>
      <c r="E949" s="4">
        <v>40760.0</v>
      </c>
      <c r="F949" s="3" t="s">
        <v>5926</v>
      </c>
      <c r="G949" s="3" t="s">
        <v>5927</v>
      </c>
      <c r="H949" s="3" t="s">
        <v>5928</v>
      </c>
      <c r="I949" s="4">
        <v>0.651</v>
      </c>
      <c r="J949" s="4">
        <v>0.433</v>
      </c>
      <c r="K949" s="4">
        <v>0.85</v>
      </c>
      <c r="L949" s="4">
        <v>0.033</v>
      </c>
      <c r="M949" s="4">
        <v>0.984</v>
      </c>
      <c r="N949" s="4">
        <v>0.901</v>
      </c>
      <c r="O949" s="4">
        <v>0.1</v>
      </c>
      <c r="P949" s="4">
        <v>0.342</v>
      </c>
      <c r="Q949" s="4">
        <v>110.92</v>
      </c>
      <c r="R949" s="4">
        <v>4.0</v>
      </c>
      <c r="S949" s="4">
        <v>0.0</v>
      </c>
      <c r="T949" s="3" t="s">
        <v>103</v>
      </c>
      <c r="U949" s="3" t="s">
        <v>35</v>
      </c>
      <c r="V949" s="7" t="s">
        <v>45</v>
      </c>
    </row>
    <row r="950">
      <c r="A950" s="3" t="s">
        <v>5931</v>
      </c>
      <c r="B950" s="3" t="s">
        <v>5932</v>
      </c>
      <c r="C950" s="4">
        <v>2019.0</v>
      </c>
      <c r="D950" s="4">
        <v>37.0</v>
      </c>
      <c r="E950" s="4">
        <v>169714.0</v>
      </c>
      <c r="F950" s="3" t="s">
        <v>241</v>
      </c>
      <c r="G950" s="3" t="s">
        <v>5933</v>
      </c>
      <c r="H950" s="3" t="s">
        <v>5932</v>
      </c>
      <c r="I950" s="4">
        <v>0.509</v>
      </c>
      <c r="J950" s="4">
        <v>0.298</v>
      </c>
      <c r="K950" s="4">
        <v>0.79</v>
      </c>
      <c r="L950" s="4">
        <v>0.027</v>
      </c>
      <c r="M950" s="4">
        <v>0.808</v>
      </c>
      <c r="N950" s="4">
        <v>0.0</v>
      </c>
      <c r="O950" s="4">
        <v>0.133</v>
      </c>
      <c r="P950" s="4">
        <v>0.297</v>
      </c>
      <c r="Q950" s="4">
        <v>90.01</v>
      </c>
      <c r="R950" s="4">
        <v>4.0</v>
      </c>
      <c r="S950" s="4">
        <v>0.0</v>
      </c>
      <c r="T950" s="3" t="s">
        <v>104</v>
      </c>
      <c r="U950" s="3" t="s">
        <v>35</v>
      </c>
      <c r="V950" s="7" t="s">
        <v>36</v>
      </c>
    </row>
    <row r="951">
      <c r="A951" s="3" t="s">
        <v>5934</v>
      </c>
      <c r="B951" s="3" t="s">
        <v>5936</v>
      </c>
      <c r="C951" s="4">
        <v>2011.0</v>
      </c>
      <c r="D951" s="4">
        <v>37.0</v>
      </c>
      <c r="E951" s="4">
        <v>291960.0</v>
      </c>
      <c r="F951" s="3" t="s">
        <v>3419</v>
      </c>
      <c r="G951" s="3" t="s">
        <v>5939</v>
      </c>
      <c r="H951" s="3" t="s">
        <v>5940</v>
      </c>
      <c r="I951" s="4">
        <v>0.427</v>
      </c>
      <c r="J951" s="4">
        <v>0.446</v>
      </c>
      <c r="K951" s="4">
        <v>0.76</v>
      </c>
      <c r="L951" s="4">
        <v>0.046</v>
      </c>
      <c r="M951" s="4">
        <v>0.344</v>
      </c>
      <c r="N951" s="4">
        <v>0.0</v>
      </c>
      <c r="O951" s="4">
        <v>0.17</v>
      </c>
      <c r="P951" s="4">
        <v>0.359</v>
      </c>
      <c r="Q951" s="4">
        <v>117.0</v>
      </c>
      <c r="R951" s="4">
        <v>1.0</v>
      </c>
      <c r="S951" s="4">
        <v>1.0</v>
      </c>
      <c r="T951" s="3" t="s">
        <v>103</v>
      </c>
      <c r="U951" s="3" t="s">
        <v>35</v>
      </c>
      <c r="V951" s="7" t="s">
        <v>45</v>
      </c>
    </row>
    <row r="952">
      <c r="A952" s="3" t="s">
        <v>5943</v>
      </c>
      <c r="B952" s="3" t="s">
        <v>5944</v>
      </c>
      <c r="C952" s="4">
        <v>2020.0</v>
      </c>
      <c r="D952" s="4">
        <v>38.0</v>
      </c>
      <c r="E952" s="4">
        <v>229015.0</v>
      </c>
      <c r="F952" s="3" t="s">
        <v>3624</v>
      </c>
      <c r="G952" s="3" t="s">
        <v>1593</v>
      </c>
      <c r="H952" s="3" t="s">
        <v>5945</v>
      </c>
      <c r="I952" s="4">
        <v>0.651</v>
      </c>
      <c r="J952" s="4">
        <v>0.259</v>
      </c>
      <c r="K952" s="4">
        <v>0.74</v>
      </c>
      <c r="L952" s="4">
        <v>0.037</v>
      </c>
      <c r="M952" s="4">
        <v>0.747</v>
      </c>
      <c r="N952" s="4">
        <v>0.0</v>
      </c>
      <c r="O952" s="4">
        <v>0.101</v>
      </c>
      <c r="P952" s="4">
        <v>0.367</v>
      </c>
      <c r="Q952" s="4">
        <v>112.47</v>
      </c>
      <c r="R952" s="4">
        <v>7.0</v>
      </c>
      <c r="S952" s="4">
        <v>1.0</v>
      </c>
      <c r="T952" s="3" t="s">
        <v>34</v>
      </c>
      <c r="U952" s="3" t="s">
        <v>35</v>
      </c>
      <c r="V952" s="7" t="s">
        <v>45</v>
      </c>
    </row>
    <row r="953">
      <c r="A953" s="3" t="s">
        <v>5950</v>
      </c>
      <c r="B953" s="3" t="s">
        <v>5951</v>
      </c>
      <c r="C953" s="4">
        <v>2017.0</v>
      </c>
      <c r="D953" s="4">
        <v>38.0</v>
      </c>
      <c r="E953" s="4">
        <v>230833.0</v>
      </c>
      <c r="F953" s="3" t="s">
        <v>5952</v>
      </c>
      <c r="G953" s="3" t="s">
        <v>1580</v>
      </c>
      <c r="H953" s="3" t="s">
        <v>5953</v>
      </c>
      <c r="I953" s="4">
        <v>0.614</v>
      </c>
      <c r="J953" s="4">
        <v>0.393</v>
      </c>
      <c r="K953" s="4">
        <v>0.77</v>
      </c>
      <c r="L953" s="4">
        <v>0.033</v>
      </c>
      <c r="M953" s="4">
        <v>0.171</v>
      </c>
      <c r="N953" s="4">
        <v>0.0</v>
      </c>
      <c r="O953" s="4">
        <v>0.14</v>
      </c>
      <c r="P953" s="4">
        <v>0.209</v>
      </c>
      <c r="Q953" s="4">
        <v>144.1</v>
      </c>
      <c r="R953" s="4">
        <v>11.0</v>
      </c>
      <c r="S953" s="4">
        <v>0.0</v>
      </c>
      <c r="T953" s="3" t="s">
        <v>34</v>
      </c>
      <c r="U953" s="3" t="s">
        <v>35</v>
      </c>
      <c r="V953" s="7" t="s">
        <v>36</v>
      </c>
    </row>
    <row r="954">
      <c r="A954" s="3" t="s">
        <v>5956</v>
      </c>
      <c r="B954" s="3" t="s">
        <v>5957</v>
      </c>
      <c r="C954" s="4">
        <v>2012.0</v>
      </c>
      <c r="D954" s="4">
        <v>38.0</v>
      </c>
      <c r="E954" s="4">
        <v>313190.0</v>
      </c>
      <c r="F954" s="3" t="s">
        <v>1629</v>
      </c>
      <c r="G954" s="3" t="s">
        <v>3165</v>
      </c>
      <c r="H954" s="3" t="s">
        <v>5960</v>
      </c>
      <c r="I954" s="4">
        <v>0.631</v>
      </c>
      <c r="J954" s="4">
        <v>0.468</v>
      </c>
      <c r="K954" s="4">
        <v>0.77</v>
      </c>
      <c r="L954" s="4">
        <v>0.039</v>
      </c>
      <c r="M954" s="4">
        <v>0.835</v>
      </c>
      <c r="N954" s="4">
        <v>0.0</v>
      </c>
      <c r="O954" s="4">
        <v>0.202</v>
      </c>
      <c r="P954" s="4">
        <v>0.471</v>
      </c>
      <c r="Q954" s="4">
        <v>131.97</v>
      </c>
      <c r="R954" s="4">
        <v>6.0</v>
      </c>
      <c r="S954" s="4">
        <v>1.0</v>
      </c>
      <c r="T954" s="3" t="s">
        <v>34</v>
      </c>
      <c r="U954" s="3" t="s">
        <v>68</v>
      </c>
      <c r="V954" s="7" t="s">
        <v>54</v>
      </c>
    </row>
    <row r="955">
      <c r="A955" s="3" t="s">
        <v>5962</v>
      </c>
      <c r="B955" s="3" t="s">
        <v>5963</v>
      </c>
      <c r="C955" s="4">
        <v>2023.0</v>
      </c>
      <c r="D955" s="4">
        <v>38.0</v>
      </c>
      <c r="E955" s="4">
        <v>220774.0</v>
      </c>
      <c r="F955" s="3" t="s">
        <v>26</v>
      </c>
      <c r="G955" s="3" t="s">
        <v>5964</v>
      </c>
      <c r="H955" s="3" t="s">
        <v>5965</v>
      </c>
      <c r="I955" s="4">
        <v>0.536</v>
      </c>
      <c r="J955" s="4">
        <v>0.356</v>
      </c>
      <c r="K955" s="4">
        <v>0.68</v>
      </c>
      <c r="L955" s="4">
        <v>0.029</v>
      </c>
      <c r="M955" s="4">
        <v>0.461</v>
      </c>
      <c r="N955" s="4">
        <v>0.0</v>
      </c>
      <c r="O955" s="4">
        <v>0.106</v>
      </c>
      <c r="P955" s="4">
        <v>0.411</v>
      </c>
      <c r="Q955" s="4">
        <v>133.85</v>
      </c>
      <c r="R955" s="4">
        <v>6.0</v>
      </c>
      <c r="S955" s="4">
        <v>0.0</v>
      </c>
      <c r="T955" s="3" t="s">
        <v>34</v>
      </c>
      <c r="U955" s="3" t="s">
        <v>35</v>
      </c>
      <c r="V955" s="7" t="s">
        <v>54</v>
      </c>
    </row>
    <row r="956">
      <c r="A956" s="3" t="s">
        <v>5968</v>
      </c>
      <c r="B956" s="3" t="s">
        <v>5970</v>
      </c>
      <c r="C956" s="4">
        <v>2018.0</v>
      </c>
      <c r="D956" s="4">
        <v>38.0</v>
      </c>
      <c r="E956" s="4">
        <v>344491.0</v>
      </c>
      <c r="F956" s="3" t="s">
        <v>3624</v>
      </c>
      <c r="G956" s="3" t="s">
        <v>1593</v>
      </c>
      <c r="H956" s="3" t="s">
        <v>5973</v>
      </c>
      <c r="I956" s="4">
        <v>0.272</v>
      </c>
      <c r="J956" s="4">
        <v>0.532</v>
      </c>
      <c r="K956" s="4">
        <v>0.8</v>
      </c>
      <c r="L956" s="4">
        <v>0.043</v>
      </c>
      <c r="M956" s="4">
        <v>0.8</v>
      </c>
      <c r="N956" s="4">
        <v>0.0</v>
      </c>
      <c r="O956" s="4">
        <v>0.108</v>
      </c>
      <c r="P956" s="4">
        <v>0.46</v>
      </c>
      <c r="Q956" s="4">
        <v>169.09</v>
      </c>
      <c r="R956" s="4">
        <v>0.0</v>
      </c>
      <c r="S956" s="4">
        <v>1.0</v>
      </c>
      <c r="T956" s="3" t="s">
        <v>34</v>
      </c>
      <c r="U956" s="3" t="s">
        <v>68</v>
      </c>
      <c r="V956" s="7" t="s">
        <v>54</v>
      </c>
    </row>
    <row r="957">
      <c r="A957" s="3" t="s">
        <v>5974</v>
      </c>
      <c r="B957" s="3" t="s">
        <v>5975</v>
      </c>
      <c r="C957" s="4">
        <v>2018.0</v>
      </c>
      <c r="D957" s="4">
        <v>38.0</v>
      </c>
      <c r="E957" s="4">
        <v>247092.0</v>
      </c>
      <c r="F957" s="3" t="s">
        <v>3852</v>
      </c>
      <c r="G957" s="3" t="s">
        <v>1585</v>
      </c>
      <c r="H957" s="3" t="s">
        <v>5392</v>
      </c>
      <c r="I957" s="4">
        <v>0.614</v>
      </c>
      <c r="J957" s="4">
        <v>0.478</v>
      </c>
      <c r="K957" s="4">
        <v>0.74</v>
      </c>
      <c r="L957" s="4">
        <v>0.03</v>
      </c>
      <c r="M957" s="4">
        <v>0.823</v>
      </c>
      <c r="N957" s="4">
        <v>0.0</v>
      </c>
      <c r="O957" s="4">
        <v>0.357</v>
      </c>
      <c r="P957" s="4">
        <v>0.325</v>
      </c>
      <c r="Q957" s="4">
        <v>135.98</v>
      </c>
      <c r="R957" s="4">
        <v>4.0</v>
      </c>
      <c r="S957" s="4">
        <v>0.0</v>
      </c>
      <c r="T957" s="3" t="s">
        <v>34</v>
      </c>
      <c r="U957" s="3" t="s">
        <v>35</v>
      </c>
      <c r="V957" s="7" t="s">
        <v>45</v>
      </c>
    </row>
    <row r="958">
      <c r="A958" s="3" t="s">
        <v>5978</v>
      </c>
      <c r="B958" s="3" t="s">
        <v>5979</v>
      </c>
      <c r="C958" s="4">
        <v>2009.0</v>
      </c>
      <c r="D958" s="4">
        <v>38.0</v>
      </c>
      <c r="E958" s="4">
        <v>241295.0</v>
      </c>
      <c r="F958" s="3" t="s">
        <v>26</v>
      </c>
      <c r="G958" s="3" t="s">
        <v>2070</v>
      </c>
      <c r="H958" s="3" t="s">
        <v>4824</v>
      </c>
      <c r="I958" s="4">
        <v>0.678</v>
      </c>
      <c r="J958" s="4">
        <v>0.374</v>
      </c>
      <c r="K958" s="4">
        <v>0.8</v>
      </c>
      <c r="L958" s="4">
        <v>0.032</v>
      </c>
      <c r="M958" s="4">
        <v>0.764</v>
      </c>
      <c r="N958" s="4">
        <v>0.0</v>
      </c>
      <c r="O958" s="4">
        <v>0.171</v>
      </c>
      <c r="P958" s="4">
        <v>0.334</v>
      </c>
      <c r="Q958" s="4">
        <v>133.95</v>
      </c>
      <c r="R958" s="4">
        <v>4.0</v>
      </c>
      <c r="S958" s="4">
        <v>1.0</v>
      </c>
      <c r="T958" s="3" t="s">
        <v>34</v>
      </c>
      <c r="U958" s="3" t="s">
        <v>35</v>
      </c>
      <c r="V958" s="7" t="s">
        <v>45</v>
      </c>
    </row>
    <row r="959">
      <c r="A959" s="3" t="s">
        <v>5980</v>
      </c>
      <c r="B959" s="3" t="s">
        <v>5981</v>
      </c>
      <c r="C959" s="4">
        <v>2003.0</v>
      </c>
      <c r="D959" s="4">
        <v>38.0</v>
      </c>
      <c r="E959" s="4">
        <v>390146.0</v>
      </c>
      <c r="F959" s="3" t="s">
        <v>26</v>
      </c>
      <c r="G959" s="3" t="s">
        <v>63</v>
      </c>
      <c r="H959" s="3" t="s">
        <v>5985</v>
      </c>
      <c r="I959" s="4">
        <v>0.648</v>
      </c>
      <c r="J959" s="4">
        <v>0.51</v>
      </c>
      <c r="K959" s="4">
        <v>0.82</v>
      </c>
      <c r="L959" s="4">
        <v>0.025</v>
      </c>
      <c r="M959" s="4">
        <v>0.367</v>
      </c>
      <c r="N959" s="4">
        <v>0.0</v>
      </c>
      <c r="O959" s="4">
        <v>0.213</v>
      </c>
      <c r="P959" s="4">
        <v>0.341</v>
      </c>
      <c r="Q959" s="4">
        <v>79.99</v>
      </c>
      <c r="R959" s="4">
        <v>9.0</v>
      </c>
      <c r="S959" s="4">
        <v>1.0</v>
      </c>
      <c r="T959" s="3" t="s">
        <v>34</v>
      </c>
      <c r="U959" s="3" t="s">
        <v>35</v>
      </c>
      <c r="V959" s="7" t="s">
        <v>45</v>
      </c>
    </row>
    <row r="960">
      <c r="A960" s="3" t="s">
        <v>5988</v>
      </c>
      <c r="B960" s="3" t="s">
        <v>5989</v>
      </c>
      <c r="C960" s="4">
        <v>2015.0</v>
      </c>
      <c r="D960" s="4">
        <v>38.0</v>
      </c>
      <c r="E960" s="4">
        <v>311250.0</v>
      </c>
      <c r="F960" s="3" t="s">
        <v>26</v>
      </c>
      <c r="G960" s="3" t="s">
        <v>57</v>
      </c>
      <c r="H960" s="3" t="s">
        <v>5989</v>
      </c>
      <c r="I960" s="4">
        <v>0.662</v>
      </c>
      <c r="J960" s="4">
        <v>0.225</v>
      </c>
      <c r="K960" s="4">
        <v>0.74</v>
      </c>
      <c r="L960" s="4">
        <v>0.032</v>
      </c>
      <c r="M960" s="4">
        <v>0.711</v>
      </c>
      <c r="N960" s="4">
        <v>0.0</v>
      </c>
      <c r="O960" s="4">
        <v>0.289</v>
      </c>
      <c r="P960" s="4">
        <v>0.377</v>
      </c>
      <c r="Q960" s="4">
        <v>145.91</v>
      </c>
      <c r="R960" s="4">
        <v>6.0</v>
      </c>
      <c r="S960" s="4">
        <v>1.0</v>
      </c>
      <c r="T960" s="3" t="s">
        <v>34</v>
      </c>
      <c r="U960" s="3" t="s">
        <v>35</v>
      </c>
      <c r="V960" s="7" t="s">
        <v>45</v>
      </c>
    </row>
    <row r="961">
      <c r="A961" s="3" t="s">
        <v>5992</v>
      </c>
      <c r="B961" s="3" t="s">
        <v>5993</v>
      </c>
      <c r="C961" s="4">
        <v>2016.0</v>
      </c>
      <c r="D961" s="4">
        <v>38.0</v>
      </c>
      <c r="E961" s="4">
        <v>281685.0</v>
      </c>
      <c r="F961" s="3" t="s">
        <v>31</v>
      </c>
      <c r="G961" s="3" t="s">
        <v>4946</v>
      </c>
      <c r="H961" s="3" t="s">
        <v>5994</v>
      </c>
      <c r="I961" s="4">
        <v>0.665</v>
      </c>
      <c r="J961" s="4">
        <v>0.539</v>
      </c>
      <c r="K961" s="4">
        <v>0.84</v>
      </c>
      <c r="L961" s="4">
        <v>0.033</v>
      </c>
      <c r="M961" s="4">
        <v>0.714</v>
      </c>
      <c r="N961" s="4">
        <v>0.0</v>
      </c>
      <c r="O961" s="4">
        <v>0.109</v>
      </c>
      <c r="P961" s="4">
        <v>0.441</v>
      </c>
      <c r="Q961" s="4">
        <v>115.87</v>
      </c>
      <c r="R961" s="4">
        <v>0.0</v>
      </c>
      <c r="S961" s="4">
        <v>1.0</v>
      </c>
      <c r="T961" s="3" t="s">
        <v>34</v>
      </c>
      <c r="U961" s="3" t="s">
        <v>35</v>
      </c>
      <c r="V961" s="7" t="s">
        <v>54</v>
      </c>
    </row>
    <row r="962">
      <c r="A962" s="3" t="s">
        <v>5995</v>
      </c>
      <c r="B962" s="3" t="s">
        <v>5996</v>
      </c>
      <c r="C962" s="4">
        <v>2021.0</v>
      </c>
      <c r="D962" s="4">
        <v>38.0</v>
      </c>
      <c r="E962" s="4">
        <v>149655.0</v>
      </c>
      <c r="F962" s="3" t="s">
        <v>5921</v>
      </c>
      <c r="G962" s="3" t="s">
        <v>5997</v>
      </c>
      <c r="H962" s="3" t="s">
        <v>5923</v>
      </c>
      <c r="I962" s="4">
        <v>0.424</v>
      </c>
      <c r="J962" s="4">
        <v>0.024</v>
      </c>
      <c r="K962" s="4">
        <v>0.36</v>
      </c>
      <c r="L962" s="4">
        <v>0.052</v>
      </c>
      <c r="M962" s="4">
        <v>0.98</v>
      </c>
      <c r="N962" s="4">
        <v>0.939</v>
      </c>
      <c r="O962" s="4">
        <v>0.117</v>
      </c>
      <c r="P962" s="4">
        <v>0.078</v>
      </c>
      <c r="Q962" s="4">
        <v>180.06</v>
      </c>
      <c r="R962" s="4">
        <v>3.0</v>
      </c>
      <c r="S962" s="4">
        <v>1.0</v>
      </c>
      <c r="T962" s="3" t="s">
        <v>103</v>
      </c>
      <c r="U962" s="3" t="s">
        <v>35</v>
      </c>
      <c r="V962" s="7" t="s">
        <v>75</v>
      </c>
    </row>
    <row r="963">
      <c r="A963" s="3" t="s">
        <v>6001</v>
      </c>
      <c r="B963" s="3" t="s">
        <v>6002</v>
      </c>
      <c r="C963" s="4">
        <v>2024.0</v>
      </c>
      <c r="D963" s="4">
        <v>38.0</v>
      </c>
      <c r="E963" s="4">
        <v>195093.0</v>
      </c>
      <c r="F963" s="3" t="s">
        <v>6004</v>
      </c>
      <c r="G963" s="3" t="s">
        <v>6005</v>
      </c>
      <c r="H963" s="3" t="s">
        <v>6006</v>
      </c>
      <c r="I963" s="4">
        <v>0.605</v>
      </c>
      <c r="J963" s="4">
        <v>0.883</v>
      </c>
      <c r="K963" s="4">
        <v>0.85</v>
      </c>
      <c r="L963" s="4">
        <v>0.121</v>
      </c>
      <c r="M963" s="4">
        <v>0.03</v>
      </c>
      <c r="N963" s="4">
        <v>0.005</v>
      </c>
      <c r="O963" s="4">
        <v>0.118</v>
      </c>
      <c r="P963" s="4">
        <v>0.455</v>
      </c>
      <c r="Q963" s="4">
        <v>180.02</v>
      </c>
      <c r="R963" s="4">
        <v>1.0</v>
      </c>
      <c r="S963" s="4">
        <v>1.0</v>
      </c>
      <c r="T963" s="3" t="s">
        <v>104</v>
      </c>
      <c r="U963" s="3" t="s">
        <v>35</v>
      </c>
      <c r="V963" s="7" t="s">
        <v>54</v>
      </c>
    </row>
    <row r="964">
      <c r="A964" s="3" t="s">
        <v>6009</v>
      </c>
      <c r="B964" s="3" t="s">
        <v>6010</v>
      </c>
      <c r="C964" s="4">
        <v>2021.0</v>
      </c>
      <c r="D964" s="4">
        <v>38.0</v>
      </c>
      <c r="E964" s="4">
        <v>380113.0</v>
      </c>
      <c r="F964" s="3" t="s">
        <v>194</v>
      </c>
      <c r="G964" s="3" t="s">
        <v>195</v>
      </c>
      <c r="H964" s="3" t="s">
        <v>6011</v>
      </c>
      <c r="I964" s="4">
        <v>0.582</v>
      </c>
      <c r="J964" s="4">
        <v>0.858</v>
      </c>
      <c r="K964" s="4">
        <v>0.76</v>
      </c>
      <c r="L964" s="4">
        <v>0.079</v>
      </c>
      <c r="M964" s="4">
        <v>0.013</v>
      </c>
      <c r="N964" s="4">
        <v>0.0</v>
      </c>
      <c r="O964" s="4">
        <v>0.09</v>
      </c>
      <c r="P964" s="4">
        <v>0.483</v>
      </c>
      <c r="Q964" s="4">
        <v>133.55</v>
      </c>
      <c r="R964" s="4">
        <v>6.0</v>
      </c>
      <c r="S964" s="4">
        <v>0.0</v>
      </c>
      <c r="T964" s="3" t="s">
        <v>104</v>
      </c>
      <c r="U964" s="3" t="s">
        <v>35</v>
      </c>
      <c r="V964" s="7" t="s">
        <v>54</v>
      </c>
    </row>
    <row r="965">
      <c r="A965" s="3" t="s">
        <v>6012</v>
      </c>
      <c r="B965" s="3" t="s">
        <v>5957</v>
      </c>
      <c r="C965" s="4">
        <v>2020.0</v>
      </c>
      <c r="D965" s="4">
        <v>38.0</v>
      </c>
      <c r="E965" s="4">
        <v>270040.0</v>
      </c>
      <c r="F965" s="3" t="s">
        <v>6015</v>
      </c>
      <c r="G965" s="3" t="s">
        <v>4946</v>
      </c>
      <c r="H965" s="3" t="s">
        <v>5957</v>
      </c>
      <c r="I965" s="4">
        <v>0.535</v>
      </c>
      <c r="J965" s="4">
        <v>0.236</v>
      </c>
      <c r="K965" s="4">
        <v>0.72</v>
      </c>
      <c r="L965" s="4">
        <v>0.038</v>
      </c>
      <c r="M965" s="4">
        <v>0.912</v>
      </c>
      <c r="N965" s="4">
        <v>0.0</v>
      </c>
      <c r="O965" s="4">
        <v>0.108</v>
      </c>
      <c r="P965" s="4">
        <v>0.306</v>
      </c>
      <c r="Q965" s="4">
        <v>127.34</v>
      </c>
      <c r="R965" s="4">
        <v>3.0</v>
      </c>
      <c r="S965" s="4">
        <v>1.0</v>
      </c>
      <c r="T965" s="3" t="s">
        <v>34</v>
      </c>
      <c r="U965" s="3" t="s">
        <v>68</v>
      </c>
      <c r="V965" s="7" t="s">
        <v>45</v>
      </c>
    </row>
    <row r="966">
      <c r="A966" s="3" t="s">
        <v>6017</v>
      </c>
      <c r="B966" s="3" t="s">
        <v>6018</v>
      </c>
      <c r="C966" s="4">
        <v>2021.0</v>
      </c>
      <c r="D966" s="4">
        <v>38.0</v>
      </c>
      <c r="E966" s="4">
        <v>176322.0</v>
      </c>
      <c r="F966" s="3" t="s">
        <v>6019</v>
      </c>
      <c r="G966" s="3" t="s">
        <v>6020</v>
      </c>
      <c r="H966" s="3" t="s">
        <v>6021</v>
      </c>
      <c r="I966" s="4">
        <v>0.836</v>
      </c>
      <c r="J966" s="4">
        <v>0.786</v>
      </c>
      <c r="K966" s="4">
        <v>0.89</v>
      </c>
      <c r="L966" s="4">
        <v>0.111</v>
      </c>
      <c r="M966" s="4">
        <v>0.002</v>
      </c>
      <c r="N966" s="4">
        <v>0.0</v>
      </c>
      <c r="O966" s="4">
        <v>0.069</v>
      </c>
      <c r="P966" s="4">
        <v>0.386</v>
      </c>
      <c r="Q966" s="4">
        <v>94.0</v>
      </c>
      <c r="R966" s="4">
        <v>1.0</v>
      </c>
      <c r="S966" s="4">
        <v>0.0</v>
      </c>
      <c r="T966" s="3" t="s">
        <v>103</v>
      </c>
      <c r="U966" s="3" t="s">
        <v>68</v>
      </c>
      <c r="V966" s="7" t="s">
        <v>45</v>
      </c>
    </row>
    <row r="967">
      <c r="A967" s="3" t="s">
        <v>6025</v>
      </c>
      <c r="B967" s="3" t="s">
        <v>6026</v>
      </c>
      <c r="C967" s="4">
        <v>2000.0</v>
      </c>
      <c r="D967" s="4">
        <v>39.0</v>
      </c>
      <c r="E967" s="4">
        <v>250357.0</v>
      </c>
      <c r="F967" s="3" t="s">
        <v>26</v>
      </c>
      <c r="G967" s="3" t="s">
        <v>4370</v>
      </c>
      <c r="H967" s="3" t="s">
        <v>6027</v>
      </c>
      <c r="I967" s="4">
        <v>0.469</v>
      </c>
      <c r="J967" s="4">
        <v>0.314</v>
      </c>
      <c r="K967" s="4">
        <v>0.69</v>
      </c>
      <c r="L967" s="4">
        <v>0.04</v>
      </c>
      <c r="M967" s="4">
        <v>0.172</v>
      </c>
      <c r="N967" s="4">
        <v>0.0</v>
      </c>
      <c r="O967" s="4">
        <v>0.257</v>
      </c>
      <c r="P967" s="4">
        <v>0.403</v>
      </c>
      <c r="Q967" s="4">
        <v>89.8</v>
      </c>
      <c r="R967" s="4">
        <v>0.0</v>
      </c>
      <c r="S967" s="4">
        <v>0.0</v>
      </c>
      <c r="T967" s="3" t="s">
        <v>34</v>
      </c>
      <c r="U967" s="3" t="s">
        <v>35</v>
      </c>
      <c r="V967" s="7" t="s">
        <v>54</v>
      </c>
    </row>
    <row r="968">
      <c r="A968" s="3" t="s">
        <v>6028</v>
      </c>
      <c r="B968" s="3" t="s">
        <v>6029</v>
      </c>
      <c r="C968" s="4">
        <v>2018.0</v>
      </c>
      <c r="D968" s="4">
        <v>39.0</v>
      </c>
      <c r="E968" s="4">
        <v>351021.0</v>
      </c>
      <c r="F968" s="3" t="s">
        <v>6031</v>
      </c>
      <c r="G968" s="3" t="s">
        <v>6032</v>
      </c>
      <c r="H968" s="3" t="s">
        <v>6033</v>
      </c>
      <c r="I968" s="4">
        <v>0.214</v>
      </c>
      <c r="J968" s="4">
        <v>0.508</v>
      </c>
      <c r="K968" s="4">
        <v>0.79</v>
      </c>
      <c r="L968" s="4">
        <v>0.032</v>
      </c>
      <c r="M968" s="4">
        <v>0.094</v>
      </c>
      <c r="N968" s="4">
        <v>0.0</v>
      </c>
      <c r="O968" s="4">
        <v>0.154</v>
      </c>
      <c r="P968" s="4">
        <v>0.089</v>
      </c>
      <c r="Q968" s="4">
        <v>146.94</v>
      </c>
      <c r="R968" s="4">
        <v>0.0</v>
      </c>
      <c r="S968" s="4">
        <v>1.0</v>
      </c>
      <c r="T968" s="3" t="s">
        <v>103</v>
      </c>
      <c r="U968" s="3" t="s">
        <v>68</v>
      </c>
      <c r="V968" s="7" t="s">
        <v>75</v>
      </c>
    </row>
    <row r="969">
      <c r="A969" s="3" t="s">
        <v>6036</v>
      </c>
      <c r="B969" s="3" t="s">
        <v>3973</v>
      </c>
      <c r="C969" s="4">
        <v>2023.0</v>
      </c>
      <c r="D969" s="4">
        <v>39.0</v>
      </c>
      <c r="E969" s="4">
        <v>291000.0</v>
      </c>
      <c r="F969" s="3" t="s">
        <v>26</v>
      </c>
      <c r="G969" s="3" t="s">
        <v>4163</v>
      </c>
      <c r="H969" s="3" t="s">
        <v>5699</v>
      </c>
      <c r="I969" s="4">
        <v>0.474</v>
      </c>
      <c r="J969" s="4">
        <v>0.333</v>
      </c>
      <c r="K969" s="4">
        <v>0.71</v>
      </c>
      <c r="L969" s="4">
        <v>0.035</v>
      </c>
      <c r="M969" s="4">
        <v>0.843</v>
      </c>
      <c r="N969" s="4">
        <v>0.004</v>
      </c>
      <c r="O969" s="4">
        <v>0.232</v>
      </c>
      <c r="P969" s="4">
        <v>0.427</v>
      </c>
      <c r="Q969" s="4">
        <v>120.06</v>
      </c>
      <c r="R969" s="4">
        <v>9.0</v>
      </c>
      <c r="S969" s="4">
        <v>1.0</v>
      </c>
      <c r="T969" s="3" t="s">
        <v>34</v>
      </c>
      <c r="U969" s="3" t="s">
        <v>35</v>
      </c>
      <c r="V969" s="7" t="s">
        <v>54</v>
      </c>
    </row>
    <row r="970">
      <c r="A970" s="3" t="s">
        <v>6038</v>
      </c>
      <c r="B970" s="3" t="s">
        <v>6039</v>
      </c>
      <c r="C970" s="4">
        <v>2017.0</v>
      </c>
      <c r="D970" s="4">
        <v>39.0</v>
      </c>
      <c r="E970" s="4">
        <v>272561.0</v>
      </c>
      <c r="F970" s="3" t="s">
        <v>3852</v>
      </c>
      <c r="G970" s="3" t="s">
        <v>1585</v>
      </c>
      <c r="H970" s="3" t="s">
        <v>6042</v>
      </c>
      <c r="I970" s="4">
        <v>0.421</v>
      </c>
      <c r="J970" s="4">
        <v>0.686</v>
      </c>
      <c r="K970" s="4">
        <v>0.83</v>
      </c>
      <c r="L970" s="4">
        <v>0.041</v>
      </c>
      <c r="M970" s="4">
        <v>0.704</v>
      </c>
      <c r="N970" s="4">
        <v>0.0</v>
      </c>
      <c r="O970" s="4">
        <v>0.166</v>
      </c>
      <c r="P970" s="4">
        <v>0.378</v>
      </c>
      <c r="Q970" s="4">
        <v>111.87</v>
      </c>
      <c r="R970" s="4">
        <v>11.0</v>
      </c>
      <c r="S970" s="4">
        <v>0.0</v>
      </c>
      <c r="T970" s="3" t="s">
        <v>34</v>
      </c>
      <c r="U970" s="3" t="s">
        <v>35</v>
      </c>
      <c r="V970" s="7" t="s">
        <v>45</v>
      </c>
    </row>
    <row r="971">
      <c r="A971" s="3" t="s">
        <v>6046</v>
      </c>
      <c r="B971" s="3" t="s">
        <v>6047</v>
      </c>
      <c r="C971" s="4">
        <v>2016.0</v>
      </c>
      <c r="D971" s="4">
        <v>39.0</v>
      </c>
      <c r="E971" s="4">
        <v>214965.0</v>
      </c>
      <c r="F971" s="3" t="s">
        <v>1918</v>
      </c>
      <c r="G971" s="3" t="s">
        <v>1919</v>
      </c>
      <c r="H971" s="3" t="s">
        <v>6048</v>
      </c>
      <c r="I971" s="4">
        <v>0.782</v>
      </c>
      <c r="J971" s="4">
        <v>0.812</v>
      </c>
      <c r="K971" s="4">
        <v>0.84</v>
      </c>
      <c r="L971" s="4">
        <v>0.033</v>
      </c>
      <c r="M971" s="4">
        <v>0.005</v>
      </c>
      <c r="N971" s="4">
        <v>0.009</v>
      </c>
      <c r="O971" s="4">
        <v>0.062</v>
      </c>
      <c r="P971" s="4">
        <v>0.23</v>
      </c>
      <c r="Q971" s="4">
        <v>128.04</v>
      </c>
      <c r="R971" s="4">
        <v>8.0</v>
      </c>
      <c r="S971" s="4">
        <v>1.0</v>
      </c>
      <c r="T971" s="3" t="s">
        <v>104</v>
      </c>
      <c r="U971" s="3" t="s">
        <v>35</v>
      </c>
      <c r="V971" s="7" t="s">
        <v>36</v>
      </c>
    </row>
    <row r="972">
      <c r="A972" s="3" t="s">
        <v>6050</v>
      </c>
      <c r="B972" s="3" t="s">
        <v>6052</v>
      </c>
      <c r="C972" s="4">
        <v>2010.0</v>
      </c>
      <c r="D972" s="4">
        <v>39.0</v>
      </c>
      <c r="E972" s="4">
        <v>242462.0</v>
      </c>
      <c r="F972" s="3" t="s">
        <v>880</v>
      </c>
      <c r="G972" s="3" t="s">
        <v>3591</v>
      </c>
      <c r="H972" s="3" t="s">
        <v>6053</v>
      </c>
      <c r="I972" s="4">
        <v>0.604</v>
      </c>
      <c r="J972" s="4">
        <v>0.347</v>
      </c>
      <c r="K972" s="4">
        <v>0.8</v>
      </c>
      <c r="L972" s="4">
        <v>0.025</v>
      </c>
      <c r="M972" s="4">
        <v>0.737</v>
      </c>
      <c r="N972" s="4">
        <v>0.0</v>
      </c>
      <c r="O972" s="4">
        <v>0.118</v>
      </c>
      <c r="P972" s="4">
        <v>0.271</v>
      </c>
      <c r="Q972" s="4">
        <v>100.96</v>
      </c>
      <c r="R972" s="4">
        <v>7.0</v>
      </c>
      <c r="S972" s="4">
        <v>1.0</v>
      </c>
      <c r="T972" s="3" t="s">
        <v>104</v>
      </c>
      <c r="U972" s="3" t="s">
        <v>35</v>
      </c>
      <c r="V972" s="7" t="s">
        <v>36</v>
      </c>
    </row>
    <row r="973">
      <c r="A973" s="3" t="s">
        <v>6055</v>
      </c>
      <c r="B973" s="3" t="s">
        <v>6056</v>
      </c>
      <c r="C973" s="4">
        <v>2018.0</v>
      </c>
      <c r="D973" s="4">
        <v>39.0</v>
      </c>
      <c r="E973" s="4">
        <v>259680.0</v>
      </c>
      <c r="F973" s="3" t="s">
        <v>6057</v>
      </c>
      <c r="G973" s="3" t="s">
        <v>6058</v>
      </c>
      <c r="H973" s="3" t="s">
        <v>6059</v>
      </c>
      <c r="I973" s="4">
        <v>0.707</v>
      </c>
      <c r="J973" s="4">
        <v>0.333</v>
      </c>
      <c r="K973" s="4">
        <v>0.76</v>
      </c>
      <c r="L973" s="4">
        <v>0.028</v>
      </c>
      <c r="M973" s="4">
        <v>0.685</v>
      </c>
      <c r="N973" s="4">
        <v>0.37</v>
      </c>
      <c r="O973" s="4">
        <v>0.102</v>
      </c>
      <c r="P973" s="4">
        <v>0.217</v>
      </c>
      <c r="Q973" s="4">
        <v>120.0</v>
      </c>
      <c r="R973" s="4">
        <v>9.0</v>
      </c>
      <c r="S973" s="4">
        <v>0.0</v>
      </c>
      <c r="T973" s="3" t="s">
        <v>103</v>
      </c>
      <c r="U973" s="3" t="s">
        <v>68</v>
      </c>
      <c r="V973" s="7" t="s">
        <v>36</v>
      </c>
    </row>
    <row r="974">
      <c r="A974" s="3" t="s">
        <v>6062</v>
      </c>
      <c r="B974" s="3" t="s">
        <v>6063</v>
      </c>
      <c r="C974" s="4">
        <v>2016.0</v>
      </c>
      <c r="D974" s="4">
        <v>39.0</v>
      </c>
      <c r="E974" s="4">
        <v>347124.0</v>
      </c>
      <c r="F974" s="3" t="s">
        <v>3852</v>
      </c>
      <c r="G974" s="3" t="s">
        <v>1585</v>
      </c>
      <c r="H974" s="3" t="s">
        <v>5629</v>
      </c>
      <c r="I974" s="4">
        <v>0.43</v>
      </c>
      <c r="J974" s="4">
        <v>0.228</v>
      </c>
      <c r="K974" s="4">
        <v>0.73</v>
      </c>
      <c r="L974" s="4">
        <v>0.032</v>
      </c>
      <c r="M974" s="4">
        <v>0.926</v>
      </c>
      <c r="N974" s="4">
        <v>0.003</v>
      </c>
      <c r="O974" s="4">
        <v>0.098</v>
      </c>
      <c r="P974" s="4">
        <v>0.272</v>
      </c>
      <c r="Q974" s="4">
        <v>128.48</v>
      </c>
      <c r="R974" s="4">
        <v>7.0</v>
      </c>
      <c r="S974" s="4">
        <v>1.0</v>
      </c>
      <c r="T974" s="3" t="s">
        <v>34</v>
      </c>
      <c r="U974" s="3" t="s">
        <v>35</v>
      </c>
      <c r="V974" s="7" t="s">
        <v>36</v>
      </c>
    </row>
    <row r="975">
      <c r="A975" s="3" t="s">
        <v>6066</v>
      </c>
      <c r="B975" s="3" t="s">
        <v>3882</v>
      </c>
      <c r="C975" s="4">
        <v>2010.0</v>
      </c>
      <c r="D975" s="4">
        <v>39.0</v>
      </c>
      <c r="E975" s="4">
        <v>133375.0</v>
      </c>
      <c r="F975" s="3" t="s">
        <v>6069</v>
      </c>
      <c r="G975" s="3" t="s">
        <v>6070</v>
      </c>
      <c r="H975" s="3" t="s">
        <v>6070</v>
      </c>
      <c r="I975" s="4">
        <v>0.35</v>
      </c>
      <c r="J975" s="4">
        <v>0.192</v>
      </c>
      <c r="K975" s="4">
        <v>0.76</v>
      </c>
      <c r="L975" s="4">
        <v>0.033</v>
      </c>
      <c r="M975" s="4">
        <v>0.293</v>
      </c>
      <c r="N975" s="4">
        <v>0.0</v>
      </c>
      <c r="O975" s="4">
        <v>0.091</v>
      </c>
      <c r="P975" s="4">
        <v>0.264</v>
      </c>
      <c r="Q975" s="4">
        <v>177.91</v>
      </c>
      <c r="R975" s="4">
        <v>5.0</v>
      </c>
      <c r="S975" s="4">
        <v>1.0</v>
      </c>
      <c r="T975" s="3" t="s">
        <v>103</v>
      </c>
      <c r="U975" s="3" t="s">
        <v>35</v>
      </c>
      <c r="V975" s="7" t="s">
        <v>36</v>
      </c>
    </row>
    <row r="976">
      <c r="A976" s="3" t="s">
        <v>6072</v>
      </c>
      <c r="B976" s="3" t="s">
        <v>6073</v>
      </c>
      <c r="C976" s="4">
        <v>2023.0</v>
      </c>
      <c r="D976" s="4">
        <v>39.0</v>
      </c>
      <c r="E976" s="4">
        <v>260255.0</v>
      </c>
      <c r="F976" s="3" t="s">
        <v>6074</v>
      </c>
      <c r="G976" s="3" t="s">
        <v>6075</v>
      </c>
      <c r="H976" s="3" t="s">
        <v>6073</v>
      </c>
      <c r="I976" s="4">
        <v>0.602</v>
      </c>
      <c r="J976" s="4">
        <v>0.505</v>
      </c>
      <c r="K976" s="4">
        <v>0.8</v>
      </c>
      <c r="L976" s="4">
        <v>0.058</v>
      </c>
      <c r="M976" s="4">
        <v>0.112</v>
      </c>
      <c r="N976" s="4">
        <v>0.0</v>
      </c>
      <c r="O976" s="4">
        <v>0.155</v>
      </c>
      <c r="P976" s="4">
        <v>0.457</v>
      </c>
      <c r="Q976" s="4">
        <v>67.13</v>
      </c>
      <c r="R976" s="4">
        <v>1.0</v>
      </c>
      <c r="S976" s="4">
        <v>0.0</v>
      </c>
      <c r="T976" s="3" t="s">
        <v>103</v>
      </c>
      <c r="U976" s="3" t="s">
        <v>35</v>
      </c>
      <c r="V976" s="7" t="s">
        <v>54</v>
      </c>
    </row>
    <row r="977">
      <c r="A977" s="3" t="s">
        <v>6078</v>
      </c>
      <c r="B977" s="3" t="s">
        <v>6079</v>
      </c>
      <c r="C977" s="4">
        <v>2021.0</v>
      </c>
      <c r="D977" s="4">
        <v>39.0</v>
      </c>
      <c r="E977" s="4">
        <v>235944.0</v>
      </c>
      <c r="F977" s="3" t="s">
        <v>1629</v>
      </c>
      <c r="G977" s="3" t="s">
        <v>3165</v>
      </c>
      <c r="H977" s="3" t="s">
        <v>6080</v>
      </c>
      <c r="I977" s="4">
        <v>0.72</v>
      </c>
      <c r="J977" s="4">
        <v>0.558</v>
      </c>
      <c r="K977" s="4">
        <v>0.81</v>
      </c>
      <c r="L977" s="4">
        <v>0.127</v>
      </c>
      <c r="M977" s="4">
        <v>0.021</v>
      </c>
      <c r="N977" s="4">
        <v>0.001</v>
      </c>
      <c r="O977" s="4">
        <v>0.205</v>
      </c>
      <c r="P977" s="4">
        <v>0.198</v>
      </c>
      <c r="Q977" s="4">
        <v>105.88</v>
      </c>
      <c r="R977" s="4">
        <v>1.0</v>
      </c>
      <c r="S977" s="4">
        <v>1.0</v>
      </c>
      <c r="T977" s="3" t="s">
        <v>104</v>
      </c>
      <c r="U977" s="3" t="s">
        <v>35</v>
      </c>
      <c r="V977" s="7" t="s">
        <v>58</v>
      </c>
    </row>
    <row r="978">
      <c r="A978" s="3" t="s">
        <v>6081</v>
      </c>
      <c r="B978" s="3" t="s">
        <v>6082</v>
      </c>
      <c r="C978" s="4">
        <v>2023.0</v>
      </c>
      <c r="D978" s="4">
        <v>40.0</v>
      </c>
      <c r="E978" s="4">
        <v>264472.0</v>
      </c>
      <c r="F978" s="3" t="s">
        <v>3852</v>
      </c>
      <c r="G978" s="3" t="s">
        <v>1585</v>
      </c>
      <c r="H978" s="3" t="s">
        <v>6082</v>
      </c>
      <c r="I978" s="4">
        <v>0.555</v>
      </c>
      <c r="J978" s="4">
        <v>0.682</v>
      </c>
      <c r="K978" s="4">
        <v>0.81</v>
      </c>
      <c r="L978" s="4">
        <v>0.061</v>
      </c>
      <c r="M978" s="4">
        <v>0.82</v>
      </c>
      <c r="N978" s="4">
        <v>0.0</v>
      </c>
      <c r="O978" s="4">
        <v>0.119</v>
      </c>
      <c r="P978" s="4">
        <v>0.331</v>
      </c>
      <c r="Q978" s="4">
        <v>76.14</v>
      </c>
      <c r="R978" s="4">
        <v>7.0</v>
      </c>
      <c r="S978" s="4">
        <v>1.0</v>
      </c>
      <c r="T978" s="3" t="s">
        <v>104</v>
      </c>
      <c r="U978" s="3" t="s">
        <v>68</v>
      </c>
      <c r="V978" s="7" t="s">
        <v>45</v>
      </c>
    </row>
    <row r="979">
      <c r="A979" s="3" t="s">
        <v>6087</v>
      </c>
      <c r="B979" s="3" t="s">
        <v>6088</v>
      </c>
      <c r="C979" s="4">
        <v>2009.0</v>
      </c>
      <c r="D979" s="4">
        <v>40.0</v>
      </c>
      <c r="E979" s="4">
        <v>257805.0</v>
      </c>
      <c r="F979" s="3" t="s">
        <v>6089</v>
      </c>
      <c r="G979" s="3" t="s">
        <v>6090</v>
      </c>
      <c r="H979" s="3" t="s">
        <v>6091</v>
      </c>
      <c r="I979" s="4">
        <v>0.44</v>
      </c>
      <c r="J979" s="4">
        <v>0.376</v>
      </c>
      <c r="K979" s="4">
        <v>0.77</v>
      </c>
      <c r="L979" s="4">
        <v>0.04</v>
      </c>
      <c r="M979" s="4">
        <v>0.314</v>
      </c>
      <c r="N979" s="4">
        <v>0.005</v>
      </c>
      <c r="O979" s="4">
        <v>0.128</v>
      </c>
      <c r="P979" s="4">
        <v>0.214</v>
      </c>
      <c r="Q979" s="4">
        <v>165.11</v>
      </c>
      <c r="R979" s="4">
        <v>9.0</v>
      </c>
      <c r="S979" s="4">
        <v>0.0</v>
      </c>
      <c r="T979" s="3" t="s">
        <v>103</v>
      </c>
      <c r="U979" s="3" t="s">
        <v>35</v>
      </c>
      <c r="V979" s="7" t="s">
        <v>36</v>
      </c>
    </row>
    <row r="980">
      <c r="A980" s="3" t="s">
        <v>6092</v>
      </c>
      <c r="B980" s="3" t="s">
        <v>6093</v>
      </c>
      <c r="C980" s="4">
        <v>2018.0</v>
      </c>
      <c r="D980" s="4">
        <v>40.0</v>
      </c>
      <c r="E980" s="4">
        <v>253773.0</v>
      </c>
      <c r="F980" s="3" t="s">
        <v>26</v>
      </c>
      <c r="G980" s="3" t="s">
        <v>5694</v>
      </c>
      <c r="H980" s="3" t="s">
        <v>6096</v>
      </c>
      <c r="I980" s="4">
        <v>0.651</v>
      </c>
      <c r="J980" s="4">
        <v>0.362</v>
      </c>
      <c r="K980" s="4">
        <v>0.73</v>
      </c>
      <c r="L980" s="4">
        <v>0.03</v>
      </c>
      <c r="M980" s="4">
        <v>0.358</v>
      </c>
      <c r="N980" s="4">
        <v>0.0</v>
      </c>
      <c r="O980" s="4">
        <v>0.438</v>
      </c>
      <c r="P980" s="4">
        <v>0.112</v>
      </c>
      <c r="Q980" s="4">
        <v>132.0</v>
      </c>
      <c r="R980" s="4">
        <v>2.0</v>
      </c>
      <c r="S980" s="4">
        <v>1.0</v>
      </c>
      <c r="T980" s="3" t="s">
        <v>34</v>
      </c>
      <c r="U980" s="3" t="s">
        <v>35</v>
      </c>
      <c r="V980" s="7" t="s">
        <v>58</v>
      </c>
    </row>
    <row r="981">
      <c r="A981" s="3" t="s">
        <v>6099</v>
      </c>
      <c r="B981" s="3" t="s">
        <v>6100</v>
      </c>
      <c r="C981" s="4">
        <v>2021.0</v>
      </c>
      <c r="D981" s="4">
        <v>40.0</v>
      </c>
      <c r="E981" s="4">
        <v>239389.0</v>
      </c>
      <c r="F981" s="3" t="s">
        <v>26</v>
      </c>
      <c r="G981" s="3" t="s">
        <v>3228</v>
      </c>
      <c r="H981" s="3" t="s">
        <v>6100</v>
      </c>
      <c r="I981" s="4">
        <v>0.285</v>
      </c>
      <c r="J981" s="4">
        <v>0.299</v>
      </c>
      <c r="K981" s="4">
        <v>0.74</v>
      </c>
      <c r="L981" s="4">
        <v>0.031</v>
      </c>
      <c r="M981" s="4">
        <v>0.671</v>
      </c>
      <c r="N981" s="4">
        <v>0.0</v>
      </c>
      <c r="O981" s="4">
        <v>0.102</v>
      </c>
      <c r="P981" s="4">
        <v>0.202</v>
      </c>
      <c r="Q981" s="4">
        <v>96.83</v>
      </c>
      <c r="R981" s="4">
        <v>5.0</v>
      </c>
      <c r="S981" s="4">
        <v>1.0</v>
      </c>
      <c r="T981" s="3" t="s">
        <v>34</v>
      </c>
      <c r="U981" s="3" t="s">
        <v>35</v>
      </c>
      <c r="V981" s="7" t="s">
        <v>36</v>
      </c>
    </row>
    <row r="982">
      <c r="A982" s="3" t="s">
        <v>6105</v>
      </c>
      <c r="B982" s="3" t="s">
        <v>6106</v>
      </c>
      <c r="C982" s="4">
        <v>2022.0</v>
      </c>
      <c r="D982" s="4">
        <v>40.0</v>
      </c>
      <c r="E982" s="4">
        <v>281767.0</v>
      </c>
      <c r="F982" s="3" t="s">
        <v>3852</v>
      </c>
      <c r="G982" s="3" t="s">
        <v>1585</v>
      </c>
      <c r="H982" s="3" t="s">
        <v>6107</v>
      </c>
      <c r="I982" s="4">
        <v>0.396</v>
      </c>
      <c r="J982" s="4">
        <v>0.664</v>
      </c>
      <c r="K982" s="4">
        <v>0.83</v>
      </c>
      <c r="L982" s="4">
        <v>0.052</v>
      </c>
      <c r="M982" s="4">
        <v>0.438</v>
      </c>
      <c r="N982" s="4">
        <v>0.0</v>
      </c>
      <c r="O982" s="4">
        <v>0.124</v>
      </c>
      <c r="P982" s="4">
        <v>0.302</v>
      </c>
      <c r="Q982" s="4">
        <v>83.71</v>
      </c>
      <c r="R982" s="4">
        <v>11.0</v>
      </c>
      <c r="S982" s="4">
        <v>1.0</v>
      </c>
      <c r="T982" s="3" t="s">
        <v>34</v>
      </c>
      <c r="U982" s="3" t="s">
        <v>35</v>
      </c>
      <c r="V982" s="7" t="s">
        <v>45</v>
      </c>
    </row>
    <row r="983">
      <c r="A983" s="3" t="s">
        <v>6109</v>
      </c>
      <c r="B983" s="3" t="s">
        <v>6110</v>
      </c>
      <c r="C983" s="4">
        <v>2016.0</v>
      </c>
      <c r="D983" s="4">
        <v>40.0</v>
      </c>
      <c r="E983" s="4">
        <v>295613.0</v>
      </c>
      <c r="F983" s="3" t="s">
        <v>31</v>
      </c>
      <c r="G983" s="3" t="s">
        <v>4946</v>
      </c>
      <c r="H983" s="3" t="s">
        <v>5994</v>
      </c>
      <c r="I983" s="4">
        <v>0.609</v>
      </c>
      <c r="J983" s="4">
        <v>0.586</v>
      </c>
      <c r="K983" s="4">
        <v>0.84</v>
      </c>
      <c r="L983" s="4">
        <v>0.032</v>
      </c>
      <c r="M983" s="4">
        <v>0.842</v>
      </c>
      <c r="N983" s="4">
        <v>0.0</v>
      </c>
      <c r="O983" s="4">
        <v>0.187</v>
      </c>
      <c r="P983" s="4">
        <v>0.27</v>
      </c>
      <c r="Q983" s="4">
        <v>122.07</v>
      </c>
      <c r="R983" s="4">
        <v>9.0</v>
      </c>
      <c r="S983" s="4">
        <v>0.0</v>
      </c>
      <c r="T983" s="3" t="s">
        <v>34</v>
      </c>
      <c r="U983" s="3" t="s">
        <v>68</v>
      </c>
      <c r="V983" s="7" t="s">
        <v>36</v>
      </c>
    </row>
    <row r="984">
      <c r="A984" s="3" t="s">
        <v>6112</v>
      </c>
      <c r="B984" s="3" t="s">
        <v>6113</v>
      </c>
      <c r="C984" s="4">
        <v>2013.0</v>
      </c>
      <c r="D984" s="4">
        <v>40.0</v>
      </c>
      <c r="E984" s="4">
        <v>270169.0</v>
      </c>
      <c r="F984" s="3" t="s">
        <v>901</v>
      </c>
      <c r="G984" s="3" t="s">
        <v>6116</v>
      </c>
      <c r="H984" s="3" t="s">
        <v>6117</v>
      </c>
      <c r="I984" s="4">
        <v>0.237</v>
      </c>
      <c r="J984" s="4">
        <v>0.423</v>
      </c>
      <c r="K984" s="4">
        <v>0.78</v>
      </c>
      <c r="L984" s="4">
        <v>0.03</v>
      </c>
      <c r="M984" s="4">
        <v>0.329</v>
      </c>
      <c r="N984" s="4">
        <v>0.0</v>
      </c>
      <c r="O984" s="4">
        <v>0.148</v>
      </c>
      <c r="P984" s="4">
        <v>0.154</v>
      </c>
      <c r="Q984" s="4">
        <v>78.05</v>
      </c>
      <c r="R984" s="4">
        <v>7.0</v>
      </c>
      <c r="S984" s="4">
        <v>1.0</v>
      </c>
      <c r="T984" s="3" t="s">
        <v>104</v>
      </c>
      <c r="U984" s="3" t="s">
        <v>35</v>
      </c>
      <c r="V984" s="7" t="s">
        <v>58</v>
      </c>
    </row>
    <row r="985">
      <c r="A985" s="3" t="s">
        <v>6118</v>
      </c>
      <c r="B985" s="3" t="s">
        <v>6119</v>
      </c>
      <c r="C985" s="4">
        <v>2021.0</v>
      </c>
      <c r="D985" s="4">
        <v>40.0</v>
      </c>
      <c r="E985" s="4">
        <v>145847.0</v>
      </c>
      <c r="F985" s="3" t="s">
        <v>4666</v>
      </c>
      <c r="G985" s="3" t="s">
        <v>4667</v>
      </c>
      <c r="H985" s="3" t="s">
        <v>6119</v>
      </c>
      <c r="I985" s="4">
        <v>0.699</v>
      </c>
      <c r="J985" s="4">
        <v>0.607</v>
      </c>
      <c r="K985" s="4">
        <v>0.79</v>
      </c>
      <c r="L985" s="4">
        <v>0.036</v>
      </c>
      <c r="M985" s="4">
        <v>0.363</v>
      </c>
      <c r="N985" s="4">
        <v>0.082</v>
      </c>
      <c r="O985" s="4">
        <v>0.128</v>
      </c>
      <c r="P985" s="4">
        <v>0.17</v>
      </c>
      <c r="Q985" s="4">
        <v>120.95</v>
      </c>
      <c r="R985" s="4">
        <v>10.0</v>
      </c>
      <c r="S985" s="4">
        <v>1.0</v>
      </c>
      <c r="T985" s="3" t="s">
        <v>103</v>
      </c>
      <c r="U985" s="3" t="s">
        <v>35</v>
      </c>
      <c r="V985" s="7" t="s">
        <v>58</v>
      </c>
    </row>
    <row r="986">
      <c r="A986" s="3" t="s">
        <v>6124</v>
      </c>
      <c r="B986" s="3" t="s">
        <v>6125</v>
      </c>
      <c r="C986" s="4">
        <v>2006.0</v>
      </c>
      <c r="D986" s="4">
        <v>40.0</v>
      </c>
      <c r="E986" s="4">
        <v>279133.0</v>
      </c>
      <c r="F986" s="3" t="s">
        <v>6127</v>
      </c>
      <c r="G986" s="3" t="s">
        <v>6128</v>
      </c>
      <c r="H986" s="3" t="s">
        <v>6129</v>
      </c>
      <c r="I986" s="4">
        <v>0.324</v>
      </c>
      <c r="J986" s="4">
        <v>0.913</v>
      </c>
      <c r="K986" s="4">
        <v>0.89</v>
      </c>
      <c r="L986" s="4">
        <v>0.07</v>
      </c>
      <c r="M986" s="4">
        <v>0.0</v>
      </c>
      <c r="N986" s="4">
        <v>0.0</v>
      </c>
      <c r="O986" s="4">
        <v>0.17</v>
      </c>
      <c r="P986" s="4">
        <v>0.22</v>
      </c>
      <c r="Q986" s="4">
        <v>174.7</v>
      </c>
      <c r="R986" s="4">
        <v>1.0</v>
      </c>
      <c r="S986" s="4">
        <v>0.0</v>
      </c>
      <c r="T986" s="3" t="s">
        <v>103</v>
      </c>
      <c r="U986" s="3" t="s">
        <v>94</v>
      </c>
      <c r="V986" s="7" t="s">
        <v>36</v>
      </c>
    </row>
    <row r="987">
      <c r="A987" s="3" t="s">
        <v>6131</v>
      </c>
      <c r="B987" s="3" t="s">
        <v>6133</v>
      </c>
      <c r="C987" s="4">
        <v>2018.0</v>
      </c>
      <c r="D987" s="4">
        <v>40.0</v>
      </c>
      <c r="E987" s="4">
        <v>272969.0</v>
      </c>
      <c r="F987" s="3" t="s">
        <v>6134</v>
      </c>
      <c r="G987" s="3" t="s">
        <v>6135</v>
      </c>
      <c r="H987" s="3" t="s">
        <v>6137</v>
      </c>
      <c r="I987" s="4">
        <v>0.765</v>
      </c>
      <c r="J987" s="4">
        <v>0.529</v>
      </c>
      <c r="K987" s="4">
        <v>0.78</v>
      </c>
      <c r="L987" s="4">
        <v>0.05</v>
      </c>
      <c r="M987" s="4">
        <v>0.022</v>
      </c>
      <c r="N987" s="4">
        <v>0.017</v>
      </c>
      <c r="O987" s="4">
        <v>0.086</v>
      </c>
      <c r="P987" s="4">
        <v>0.49</v>
      </c>
      <c r="Q987" s="4">
        <v>123.0</v>
      </c>
      <c r="R987" s="4">
        <v>8.0</v>
      </c>
      <c r="S987" s="4">
        <v>0.0</v>
      </c>
      <c r="T987" s="3" t="s">
        <v>103</v>
      </c>
      <c r="U987" s="3" t="s">
        <v>94</v>
      </c>
      <c r="V987" s="7" t="s">
        <v>54</v>
      </c>
    </row>
    <row r="988">
      <c r="A988" s="3" t="s">
        <v>6138</v>
      </c>
      <c r="B988" s="3" t="s">
        <v>6139</v>
      </c>
      <c r="C988" s="4">
        <v>2023.0</v>
      </c>
      <c r="D988" s="4">
        <v>40.0</v>
      </c>
      <c r="E988" s="4">
        <v>236866.0</v>
      </c>
      <c r="F988" s="3" t="s">
        <v>2128</v>
      </c>
      <c r="G988" s="3" t="s">
        <v>6142</v>
      </c>
      <c r="H988" s="3" t="s">
        <v>6143</v>
      </c>
      <c r="I988" s="4">
        <v>0.802</v>
      </c>
      <c r="J988" s="4">
        <v>0.951</v>
      </c>
      <c r="K988" s="4">
        <v>0.91</v>
      </c>
      <c r="L988" s="4">
        <v>0.248</v>
      </c>
      <c r="M988" s="4">
        <v>0.213</v>
      </c>
      <c r="N988" s="4">
        <v>0.0</v>
      </c>
      <c r="O988" s="4">
        <v>0.201</v>
      </c>
      <c r="P988" s="4">
        <v>0.499</v>
      </c>
      <c r="Q988" s="4">
        <v>147.02</v>
      </c>
      <c r="R988" s="4">
        <v>7.0</v>
      </c>
      <c r="S988" s="4">
        <v>1.0</v>
      </c>
      <c r="T988" s="3" t="s">
        <v>103</v>
      </c>
      <c r="U988" s="3" t="s">
        <v>94</v>
      </c>
      <c r="V988" s="7" t="s">
        <v>54</v>
      </c>
    </row>
    <row r="989">
      <c r="A989" s="3" t="s">
        <v>6147</v>
      </c>
      <c r="B989" s="3" t="s">
        <v>6148</v>
      </c>
      <c r="C989" s="4">
        <v>2023.0</v>
      </c>
      <c r="D989" s="4">
        <v>40.0</v>
      </c>
      <c r="E989" s="4">
        <v>212250.0</v>
      </c>
      <c r="F989" s="3" t="s">
        <v>6149</v>
      </c>
      <c r="G989" s="3" t="s">
        <v>6150</v>
      </c>
      <c r="H989" s="3" t="s">
        <v>6152</v>
      </c>
      <c r="I989" s="4">
        <v>0.415</v>
      </c>
      <c r="J989" s="4">
        <v>0.562</v>
      </c>
      <c r="K989" s="4">
        <v>0.82</v>
      </c>
      <c r="L989" s="4">
        <v>0.033</v>
      </c>
      <c r="M989" s="4">
        <v>0.563</v>
      </c>
      <c r="N989" s="4">
        <v>0.011</v>
      </c>
      <c r="O989" s="4">
        <v>0.106</v>
      </c>
      <c r="P989" s="4">
        <v>0.057</v>
      </c>
      <c r="Q989" s="4">
        <v>79.96</v>
      </c>
      <c r="R989" s="4">
        <v>5.0</v>
      </c>
      <c r="S989" s="4">
        <v>1.0</v>
      </c>
      <c r="T989" s="3" t="s">
        <v>104</v>
      </c>
      <c r="U989" s="3" t="s">
        <v>68</v>
      </c>
      <c r="V989" s="7" t="s">
        <v>75</v>
      </c>
    </row>
    <row r="990">
      <c r="A990" s="3" t="s">
        <v>6157</v>
      </c>
      <c r="B990" s="3" t="s">
        <v>6158</v>
      </c>
      <c r="C990" s="4">
        <v>2021.0</v>
      </c>
      <c r="D990" s="4">
        <v>40.0</v>
      </c>
      <c r="E990" s="4">
        <v>111729.0</v>
      </c>
      <c r="F990" s="3" t="s">
        <v>6159</v>
      </c>
      <c r="G990" s="3" t="s">
        <v>6160</v>
      </c>
      <c r="H990" s="3" t="s">
        <v>6162</v>
      </c>
      <c r="I990" s="4">
        <v>0.774</v>
      </c>
      <c r="J990" s="4">
        <v>0.72</v>
      </c>
      <c r="K990" s="4">
        <v>0.86</v>
      </c>
      <c r="L990" s="4">
        <v>0.072</v>
      </c>
      <c r="M990" s="4">
        <v>0.04</v>
      </c>
      <c r="N990" s="4">
        <v>0.0</v>
      </c>
      <c r="O990" s="4">
        <v>0.191</v>
      </c>
      <c r="P990" s="4">
        <v>0.35</v>
      </c>
      <c r="Q990" s="4">
        <v>118.12</v>
      </c>
      <c r="R990" s="4">
        <v>0.0</v>
      </c>
      <c r="S990" s="4">
        <v>1.0</v>
      </c>
      <c r="T990" s="3" t="s">
        <v>103</v>
      </c>
      <c r="U990" s="3" t="s">
        <v>68</v>
      </c>
      <c r="V990" s="7" t="s">
        <v>45</v>
      </c>
    </row>
    <row r="991">
      <c r="A991" s="3" t="s">
        <v>6167</v>
      </c>
      <c r="B991" s="3" t="s">
        <v>6168</v>
      </c>
      <c r="C991" s="4">
        <v>1999.0</v>
      </c>
      <c r="D991" s="4">
        <v>40.0</v>
      </c>
      <c r="E991" s="4">
        <v>273160.0</v>
      </c>
      <c r="F991" s="3" t="s">
        <v>6169</v>
      </c>
      <c r="G991" s="3" t="s">
        <v>6170</v>
      </c>
      <c r="H991" s="3" t="s">
        <v>3247</v>
      </c>
      <c r="I991" s="4">
        <v>0.617</v>
      </c>
      <c r="J991" s="4">
        <v>0.509</v>
      </c>
      <c r="K991" s="4">
        <v>0.81</v>
      </c>
      <c r="L991" s="4">
        <v>0.031</v>
      </c>
      <c r="M991" s="4">
        <v>0.303</v>
      </c>
      <c r="N991" s="4">
        <v>0.0</v>
      </c>
      <c r="O991" s="4">
        <v>0.098</v>
      </c>
      <c r="P991" s="4">
        <v>0.187</v>
      </c>
      <c r="Q991" s="4">
        <v>119.89</v>
      </c>
      <c r="R991" s="4">
        <v>1.0</v>
      </c>
      <c r="S991" s="4">
        <v>1.0</v>
      </c>
      <c r="T991" s="3" t="s">
        <v>103</v>
      </c>
      <c r="U991" s="3" t="s">
        <v>68</v>
      </c>
      <c r="V991" s="7" t="s">
        <v>58</v>
      </c>
    </row>
    <row r="992">
      <c r="A992" s="3" t="s">
        <v>6173</v>
      </c>
      <c r="B992" s="3" t="s">
        <v>6174</v>
      </c>
      <c r="C992" s="4">
        <v>1989.0</v>
      </c>
      <c r="D992" s="4">
        <v>40.0</v>
      </c>
      <c r="E992" s="4">
        <v>414213.0</v>
      </c>
      <c r="F992" s="3" t="s">
        <v>368</v>
      </c>
      <c r="G992" s="3" t="s">
        <v>1492</v>
      </c>
      <c r="H992" s="3" t="s">
        <v>1500</v>
      </c>
      <c r="I992" s="4">
        <v>0.548</v>
      </c>
      <c r="J992" s="4">
        <v>0.347</v>
      </c>
      <c r="K992" s="4">
        <v>0.66</v>
      </c>
      <c r="L992" s="4">
        <v>0.036</v>
      </c>
      <c r="M992" s="4">
        <v>0.771</v>
      </c>
      <c r="N992" s="4">
        <v>0.002</v>
      </c>
      <c r="O992" s="4">
        <v>0.124</v>
      </c>
      <c r="P992" s="4">
        <v>0.498</v>
      </c>
      <c r="Q992" s="4">
        <v>117.75</v>
      </c>
      <c r="R992" s="4">
        <v>7.0</v>
      </c>
      <c r="S992" s="4">
        <v>0.0</v>
      </c>
      <c r="T992" s="3" t="s">
        <v>104</v>
      </c>
      <c r="U992" s="3" t="s">
        <v>35</v>
      </c>
      <c r="V992" s="7" t="s">
        <v>54</v>
      </c>
    </row>
    <row r="993">
      <c r="A993" s="3" t="s">
        <v>6176</v>
      </c>
      <c r="B993" s="3" t="s">
        <v>6178</v>
      </c>
      <c r="C993" s="4">
        <v>1976.0</v>
      </c>
      <c r="D993" s="4">
        <v>40.0</v>
      </c>
      <c r="E993" s="4">
        <v>270434.0</v>
      </c>
      <c r="F993" s="3" t="s">
        <v>6181</v>
      </c>
      <c r="G993" s="3" t="s">
        <v>6184</v>
      </c>
      <c r="H993" s="3" t="s">
        <v>6185</v>
      </c>
      <c r="I993" s="4">
        <v>0.485</v>
      </c>
      <c r="J993" s="4">
        <v>0.432</v>
      </c>
      <c r="K993" s="4">
        <v>0.8</v>
      </c>
      <c r="L993" s="4">
        <v>0.032</v>
      </c>
      <c r="M993" s="4">
        <v>0.416</v>
      </c>
      <c r="N993" s="4">
        <v>0.007</v>
      </c>
      <c r="O993" s="4">
        <v>0.197</v>
      </c>
      <c r="P993" s="4">
        <v>0.214</v>
      </c>
      <c r="Q993" s="4">
        <v>74.77</v>
      </c>
      <c r="R993" s="4">
        <v>0.0</v>
      </c>
      <c r="S993" s="4">
        <v>0.0</v>
      </c>
      <c r="T993" s="3" t="s">
        <v>103</v>
      </c>
      <c r="U993" s="3" t="s">
        <v>35</v>
      </c>
      <c r="V993" s="7" t="s">
        <v>36</v>
      </c>
    </row>
    <row r="994">
      <c r="A994" s="3" t="s">
        <v>6187</v>
      </c>
      <c r="B994" s="3" t="s">
        <v>6189</v>
      </c>
      <c r="C994" s="4">
        <v>2008.0</v>
      </c>
      <c r="D994" s="4">
        <v>40.0</v>
      </c>
      <c r="E994" s="4">
        <v>325720.0</v>
      </c>
      <c r="F994" s="3" t="s">
        <v>6190</v>
      </c>
      <c r="G994" s="3" t="s">
        <v>6192</v>
      </c>
      <c r="H994" s="3" t="s">
        <v>6193</v>
      </c>
      <c r="I994" s="4">
        <v>0.631</v>
      </c>
      <c r="J994" s="4">
        <v>0.847</v>
      </c>
      <c r="K994" s="4">
        <v>0.88</v>
      </c>
      <c r="L994" s="4">
        <v>0.259</v>
      </c>
      <c r="M994" s="4">
        <v>0.019</v>
      </c>
      <c r="N994" s="4">
        <v>0.0</v>
      </c>
      <c r="O994" s="4">
        <v>0.057</v>
      </c>
      <c r="P994" s="4">
        <v>0.489</v>
      </c>
      <c r="Q994" s="4">
        <v>154.12</v>
      </c>
      <c r="R994" s="4">
        <v>9.0</v>
      </c>
      <c r="S994" s="4">
        <v>0.0</v>
      </c>
      <c r="T994" s="3" t="s">
        <v>103</v>
      </c>
      <c r="U994" s="3" t="s">
        <v>35</v>
      </c>
      <c r="V994" s="7" t="s">
        <v>54</v>
      </c>
    </row>
    <row r="995">
      <c r="A995" s="3" t="s">
        <v>6194</v>
      </c>
      <c r="B995" s="3" t="s">
        <v>6195</v>
      </c>
      <c r="C995" s="4">
        <v>2020.0</v>
      </c>
      <c r="D995" s="4">
        <v>41.0</v>
      </c>
      <c r="E995" s="4">
        <v>203493.0</v>
      </c>
      <c r="F995" s="3" t="s">
        <v>67</v>
      </c>
      <c r="G995" s="3" t="s">
        <v>69</v>
      </c>
      <c r="H995" s="3" t="s">
        <v>80</v>
      </c>
      <c r="I995" s="4">
        <v>0.172</v>
      </c>
      <c r="J995" s="4">
        <v>0.416</v>
      </c>
      <c r="K995" s="4">
        <v>0.75</v>
      </c>
      <c r="L995" s="4">
        <v>0.035</v>
      </c>
      <c r="M995" s="4">
        <v>0.94</v>
      </c>
      <c r="N995" s="4">
        <v>0.909</v>
      </c>
      <c r="O995" s="4">
        <v>0.152</v>
      </c>
      <c r="P995" s="4">
        <v>0.129</v>
      </c>
      <c r="Q995" s="4">
        <v>76.28</v>
      </c>
      <c r="R995" s="4">
        <v>0.0</v>
      </c>
      <c r="S995" s="4">
        <v>0.0</v>
      </c>
      <c r="T995" s="3" t="s">
        <v>34</v>
      </c>
      <c r="U995" s="3" t="s">
        <v>35</v>
      </c>
      <c r="V995" s="7" t="s">
        <v>58</v>
      </c>
    </row>
    <row r="996">
      <c r="A996" s="3" t="s">
        <v>6200</v>
      </c>
      <c r="B996" s="3" t="s">
        <v>6201</v>
      </c>
      <c r="C996" s="4">
        <v>2011.0</v>
      </c>
      <c r="D996" s="4">
        <v>41.0</v>
      </c>
      <c r="E996" s="4">
        <v>160106.0</v>
      </c>
      <c r="F996" s="3" t="s">
        <v>6203</v>
      </c>
      <c r="G996" s="3" t="s">
        <v>6205</v>
      </c>
      <c r="H996" s="3" t="s">
        <v>6206</v>
      </c>
      <c r="I996" s="4">
        <v>0.189</v>
      </c>
      <c r="J996" s="4">
        <v>0.069</v>
      </c>
      <c r="K996" s="4">
        <v>0.54</v>
      </c>
      <c r="L996" s="4">
        <v>0.04</v>
      </c>
      <c r="M996" s="4">
        <v>0.951</v>
      </c>
      <c r="N996" s="4">
        <v>0.045</v>
      </c>
      <c r="O996" s="4">
        <v>0.131</v>
      </c>
      <c r="P996" s="4">
        <v>0.04</v>
      </c>
      <c r="Q996" s="4">
        <v>95.17</v>
      </c>
      <c r="R996" s="4">
        <v>5.0</v>
      </c>
      <c r="S996" s="4">
        <v>1.0</v>
      </c>
      <c r="T996" s="3" t="s">
        <v>103</v>
      </c>
      <c r="U996" s="3" t="s">
        <v>35</v>
      </c>
      <c r="V996" s="7" t="s">
        <v>75</v>
      </c>
    </row>
    <row r="997">
      <c r="A997" s="3" t="s">
        <v>6207</v>
      </c>
      <c r="B997" s="3" t="s">
        <v>6208</v>
      </c>
      <c r="C997" s="4">
        <v>2017.0</v>
      </c>
      <c r="D997" s="4">
        <v>41.0</v>
      </c>
      <c r="E997" s="4">
        <v>250370.0</v>
      </c>
      <c r="F997" s="3" t="s">
        <v>3852</v>
      </c>
      <c r="G997" s="3" t="s">
        <v>1585</v>
      </c>
      <c r="H997" s="3" t="s">
        <v>6211</v>
      </c>
      <c r="I997" s="4">
        <v>0.619</v>
      </c>
      <c r="J997" s="4">
        <v>0.5</v>
      </c>
      <c r="K997" s="4">
        <v>0.86</v>
      </c>
      <c r="L997" s="4">
        <v>0.034</v>
      </c>
      <c r="M997" s="4">
        <v>0.767</v>
      </c>
      <c r="N997" s="4">
        <v>0.0</v>
      </c>
      <c r="O997" s="4">
        <v>0.338</v>
      </c>
      <c r="P997" s="4">
        <v>0.385</v>
      </c>
      <c r="Q997" s="4">
        <v>120.0</v>
      </c>
      <c r="R997" s="4">
        <v>7.0</v>
      </c>
      <c r="S997" s="4">
        <v>0.0</v>
      </c>
      <c r="T997" s="3" t="s">
        <v>34</v>
      </c>
      <c r="U997" s="3" t="s">
        <v>35</v>
      </c>
      <c r="V997" s="7" t="s">
        <v>45</v>
      </c>
    </row>
    <row r="998">
      <c r="A998" s="3" t="s">
        <v>6213</v>
      </c>
      <c r="B998" s="3" t="s">
        <v>6214</v>
      </c>
      <c r="C998" s="4">
        <v>2020.0</v>
      </c>
      <c r="D998" s="4">
        <v>41.0</v>
      </c>
      <c r="E998" s="4">
        <v>242000.0</v>
      </c>
      <c r="F998" s="3" t="s">
        <v>26</v>
      </c>
      <c r="G998" s="3" t="s">
        <v>1554</v>
      </c>
      <c r="H998" s="3" t="s">
        <v>6216</v>
      </c>
      <c r="I998" s="4">
        <v>0.63</v>
      </c>
      <c r="J998" s="4">
        <v>0.319</v>
      </c>
      <c r="K998" s="4">
        <v>0.82</v>
      </c>
      <c r="L998" s="4">
        <v>0.037</v>
      </c>
      <c r="M998" s="4">
        <v>0.876</v>
      </c>
      <c r="N998" s="4">
        <v>0.0</v>
      </c>
      <c r="O998" s="4">
        <v>0.279</v>
      </c>
      <c r="P998" s="4">
        <v>0.469</v>
      </c>
      <c r="Q998" s="4">
        <v>123.88</v>
      </c>
      <c r="R998" s="4">
        <v>10.0</v>
      </c>
      <c r="S998" s="4">
        <v>1.0</v>
      </c>
      <c r="T998" s="3" t="s">
        <v>34</v>
      </c>
      <c r="U998" s="3" t="s">
        <v>35</v>
      </c>
      <c r="V998" s="7" t="s">
        <v>54</v>
      </c>
    </row>
    <row r="999">
      <c r="A999" s="3" t="s">
        <v>6218</v>
      </c>
      <c r="B999" s="3" t="s">
        <v>6219</v>
      </c>
      <c r="C999" s="4">
        <v>2014.0</v>
      </c>
      <c r="D999" s="4">
        <v>41.0</v>
      </c>
      <c r="E999" s="4">
        <v>220610.0</v>
      </c>
      <c r="F999" s="3" t="s">
        <v>26</v>
      </c>
      <c r="G999" s="3" t="s">
        <v>3717</v>
      </c>
      <c r="H999" s="3" t="s">
        <v>6220</v>
      </c>
      <c r="I999" s="4">
        <v>0.627</v>
      </c>
      <c r="J999" s="4">
        <v>0.458</v>
      </c>
      <c r="K999" s="4">
        <v>0.75</v>
      </c>
      <c r="L999" s="4">
        <v>0.027</v>
      </c>
      <c r="M999" s="4">
        <v>0.232</v>
      </c>
      <c r="N999" s="4">
        <v>0.0</v>
      </c>
      <c r="O999" s="4">
        <v>0.06</v>
      </c>
      <c r="P999" s="4">
        <v>0.356</v>
      </c>
      <c r="Q999" s="4">
        <v>135.95</v>
      </c>
      <c r="R999" s="4">
        <v>4.0</v>
      </c>
      <c r="S999" s="4">
        <v>1.0</v>
      </c>
      <c r="T999" s="3" t="s">
        <v>34</v>
      </c>
      <c r="U999" s="3" t="s">
        <v>35</v>
      </c>
      <c r="V999" s="7" t="s">
        <v>45</v>
      </c>
    </row>
    <row r="1000">
      <c r="A1000" s="3" t="s">
        <v>6226</v>
      </c>
      <c r="B1000" s="3" t="s">
        <v>6227</v>
      </c>
      <c r="C1000" s="4">
        <v>2018.0</v>
      </c>
      <c r="D1000" s="4">
        <v>41.0</v>
      </c>
      <c r="E1000" s="4">
        <v>390844.0</v>
      </c>
      <c r="F1000" s="3" t="s">
        <v>3852</v>
      </c>
      <c r="G1000" s="3" t="s">
        <v>1585</v>
      </c>
      <c r="H1000" s="3" t="s">
        <v>6230</v>
      </c>
      <c r="I1000" s="4">
        <v>0.602</v>
      </c>
      <c r="J1000" s="4">
        <v>0.539</v>
      </c>
      <c r="K1000" s="4">
        <v>0.83</v>
      </c>
      <c r="L1000" s="4">
        <v>0.027</v>
      </c>
      <c r="M1000" s="4">
        <v>0.064</v>
      </c>
      <c r="N1000" s="4">
        <v>0.0</v>
      </c>
      <c r="O1000" s="4">
        <v>0.128</v>
      </c>
      <c r="P1000" s="4">
        <v>0.465</v>
      </c>
      <c r="Q1000" s="4">
        <v>95.04</v>
      </c>
      <c r="R1000" s="4">
        <v>0.0</v>
      </c>
      <c r="S1000" s="4">
        <v>1.0</v>
      </c>
      <c r="T1000" s="3" t="s">
        <v>104</v>
      </c>
      <c r="U1000" s="3" t="s">
        <v>35</v>
      </c>
      <c r="V1000" s="7" t="s">
        <v>54</v>
      </c>
    </row>
    <row r="1001">
      <c r="A1001" s="3" t="s">
        <v>6234</v>
      </c>
      <c r="B1001" s="3" t="s">
        <v>6235</v>
      </c>
      <c r="C1001" s="4">
        <v>2016.0</v>
      </c>
      <c r="D1001" s="4">
        <v>41.0</v>
      </c>
      <c r="E1001" s="4">
        <v>271461.0</v>
      </c>
      <c r="F1001" s="3" t="s">
        <v>3852</v>
      </c>
      <c r="G1001" s="3" t="s">
        <v>1585</v>
      </c>
      <c r="H1001" s="3" t="s">
        <v>6238</v>
      </c>
      <c r="I1001" s="4">
        <v>0.555</v>
      </c>
      <c r="J1001" s="4">
        <v>0.488</v>
      </c>
      <c r="K1001" s="4">
        <v>0.8</v>
      </c>
      <c r="L1001" s="4">
        <v>0.037</v>
      </c>
      <c r="M1001" s="4">
        <v>0.698</v>
      </c>
      <c r="N1001" s="4">
        <v>0.0</v>
      </c>
      <c r="O1001" s="4">
        <v>0.112</v>
      </c>
      <c r="P1001" s="4">
        <v>0.297</v>
      </c>
      <c r="Q1001" s="4">
        <v>146.77</v>
      </c>
      <c r="R1001" s="4">
        <v>8.0</v>
      </c>
      <c r="S1001" s="4">
        <v>1.0</v>
      </c>
      <c r="T1001" s="3" t="s">
        <v>104</v>
      </c>
      <c r="U1001" s="3" t="s">
        <v>68</v>
      </c>
      <c r="V1001" s="7" t="s">
        <v>36</v>
      </c>
    </row>
    <row r="1002">
      <c r="A1002" s="3" t="s">
        <v>6240</v>
      </c>
      <c r="B1002" s="3" t="s">
        <v>6242</v>
      </c>
      <c r="C1002" s="4">
        <v>2024.0</v>
      </c>
      <c r="D1002" s="4">
        <v>41.0</v>
      </c>
      <c r="E1002" s="4">
        <v>58250.0</v>
      </c>
      <c r="F1002" s="3" t="s">
        <v>1697</v>
      </c>
      <c r="G1002" s="3" t="s">
        <v>6244</v>
      </c>
      <c r="H1002" s="3" t="s">
        <v>6246</v>
      </c>
      <c r="I1002" s="4">
        <v>0.578</v>
      </c>
      <c r="J1002" s="4">
        <v>0.214</v>
      </c>
      <c r="K1002" s="4">
        <v>0.42</v>
      </c>
      <c r="L1002" s="4">
        <v>0.037</v>
      </c>
      <c r="M1002" s="4">
        <v>0.993</v>
      </c>
      <c r="N1002" s="4">
        <v>0.878</v>
      </c>
      <c r="O1002" s="4">
        <v>0.169</v>
      </c>
      <c r="P1002" s="4">
        <v>0.418</v>
      </c>
      <c r="Q1002" s="4">
        <v>78.0</v>
      </c>
      <c r="R1002" s="4">
        <v>10.0</v>
      </c>
      <c r="S1002" s="4">
        <v>1.0</v>
      </c>
      <c r="T1002" s="3" t="s">
        <v>103</v>
      </c>
      <c r="U1002" s="3" t="s">
        <v>35</v>
      </c>
      <c r="V1002" s="7" t="s">
        <v>54</v>
      </c>
    </row>
    <row r="1003">
      <c r="A1003" s="3" t="s">
        <v>6248</v>
      </c>
      <c r="B1003" s="3" t="s">
        <v>6249</v>
      </c>
      <c r="C1003" s="4">
        <v>2010.0</v>
      </c>
      <c r="D1003" s="4">
        <v>41.0</v>
      </c>
      <c r="E1003" s="4">
        <v>184013.0</v>
      </c>
      <c r="F1003" s="3" t="s">
        <v>6251</v>
      </c>
      <c r="G1003" s="3" t="s">
        <v>6253</v>
      </c>
      <c r="H1003" s="3" t="s">
        <v>6254</v>
      </c>
      <c r="I1003" s="4">
        <v>0.42</v>
      </c>
      <c r="J1003" s="4">
        <v>0.174</v>
      </c>
      <c r="K1003" s="4">
        <v>0.69</v>
      </c>
      <c r="L1003" s="4">
        <v>0.03</v>
      </c>
      <c r="M1003" s="4">
        <v>0.982</v>
      </c>
      <c r="N1003" s="4">
        <v>0.129</v>
      </c>
      <c r="O1003" s="4">
        <v>0.108</v>
      </c>
      <c r="P1003" s="4">
        <v>0.079</v>
      </c>
      <c r="Q1003" s="4">
        <v>81.01</v>
      </c>
      <c r="R1003" s="4">
        <v>0.0</v>
      </c>
      <c r="S1003" s="4">
        <v>0.0</v>
      </c>
      <c r="T1003" s="3" t="s">
        <v>103</v>
      </c>
      <c r="U1003" s="3" t="s">
        <v>68</v>
      </c>
      <c r="V1003" s="7" t="s">
        <v>75</v>
      </c>
    </row>
    <row r="1004">
      <c r="A1004" s="3" t="s">
        <v>6256</v>
      </c>
      <c r="B1004" s="3" t="s">
        <v>6257</v>
      </c>
      <c r="C1004" s="4">
        <v>2019.0</v>
      </c>
      <c r="D1004" s="4">
        <v>41.0</v>
      </c>
      <c r="E1004" s="4">
        <v>172853.0</v>
      </c>
      <c r="F1004" s="3" t="s">
        <v>6258</v>
      </c>
      <c r="G1004" s="3" t="s">
        <v>6259</v>
      </c>
      <c r="H1004" s="3" t="s">
        <v>6261</v>
      </c>
      <c r="I1004" s="4">
        <v>0.367</v>
      </c>
      <c r="J1004" s="4">
        <v>0.783</v>
      </c>
      <c r="K1004" s="4">
        <v>0.82</v>
      </c>
      <c r="L1004" s="4">
        <v>0.092</v>
      </c>
      <c r="M1004" s="4">
        <v>0.299</v>
      </c>
      <c r="N1004" s="4">
        <v>0.001</v>
      </c>
      <c r="O1004" s="4">
        <v>0.153</v>
      </c>
      <c r="P1004" s="4">
        <v>0.29</v>
      </c>
      <c r="Q1004" s="4">
        <v>154.9</v>
      </c>
      <c r="R1004" s="4">
        <v>7.0</v>
      </c>
      <c r="S1004" s="4">
        <v>1.0</v>
      </c>
      <c r="T1004" s="3" t="s">
        <v>103</v>
      </c>
      <c r="U1004" s="3" t="s">
        <v>35</v>
      </c>
      <c r="V1004" s="7" t="s">
        <v>36</v>
      </c>
    </row>
    <row r="1005">
      <c r="A1005" s="3" t="s">
        <v>6265</v>
      </c>
      <c r="B1005" s="3" t="s">
        <v>6266</v>
      </c>
      <c r="C1005" s="4">
        <v>2024.0</v>
      </c>
      <c r="D1005" s="4">
        <v>41.0</v>
      </c>
      <c r="E1005" s="4">
        <v>195093.0</v>
      </c>
      <c r="F1005" s="3" t="s">
        <v>6004</v>
      </c>
      <c r="G1005" s="3" t="s">
        <v>6005</v>
      </c>
      <c r="H1005" s="3" t="s">
        <v>6266</v>
      </c>
      <c r="I1005" s="4">
        <v>0.605</v>
      </c>
      <c r="J1005" s="4">
        <v>0.883</v>
      </c>
      <c r="K1005" s="4">
        <v>0.85</v>
      </c>
      <c r="L1005" s="4">
        <v>0.121</v>
      </c>
      <c r="M1005" s="4">
        <v>0.03</v>
      </c>
      <c r="N1005" s="4">
        <v>0.005</v>
      </c>
      <c r="O1005" s="4">
        <v>0.118</v>
      </c>
      <c r="P1005" s="4">
        <v>0.455</v>
      </c>
      <c r="Q1005" s="4">
        <v>180.02</v>
      </c>
      <c r="R1005" s="4">
        <v>1.0</v>
      </c>
      <c r="S1005" s="4">
        <v>1.0</v>
      </c>
      <c r="T1005" s="3" t="s">
        <v>104</v>
      </c>
      <c r="U1005" s="3" t="s">
        <v>35</v>
      </c>
      <c r="V1005" s="7" t="s">
        <v>54</v>
      </c>
    </row>
    <row r="1006">
      <c r="A1006" s="3" t="s">
        <v>6269</v>
      </c>
      <c r="B1006" s="3" t="s">
        <v>6270</v>
      </c>
      <c r="C1006" s="4">
        <v>2024.0</v>
      </c>
      <c r="D1006" s="4">
        <v>41.0</v>
      </c>
      <c r="E1006" s="4">
        <v>270185.0</v>
      </c>
      <c r="F1006" s="3" t="s">
        <v>335</v>
      </c>
      <c r="G1006" s="3" t="s">
        <v>6271</v>
      </c>
      <c r="H1006" s="3" t="s">
        <v>6273</v>
      </c>
      <c r="I1006" s="4">
        <v>0.21</v>
      </c>
      <c r="J1006" s="4">
        <v>0.58</v>
      </c>
      <c r="K1006" s="4">
        <v>0.73</v>
      </c>
      <c r="L1006" s="4">
        <v>0.051</v>
      </c>
      <c r="M1006" s="4">
        <v>0.7</v>
      </c>
      <c r="N1006" s="4">
        <v>0.0</v>
      </c>
      <c r="O1006" s="4">
        <v>0.077</v>
      </c>
      <c r="P1006" s="4">
        <v>0.36</v>
      </c>
      <c r="Q1006" s="4">
        <v>169.48</v>
      </c>
      <c r="R1006" s="4">
        <v>10.0</v>
      </c>
      <c r="S1006" s="4">
        <v>0.0</v>
      </c>
      <c r="T1006" s="3" t="s">
        <v>104</v>
      </c>
      <c r="U1006" s="3" t="s">
        <v>35</v>
      </c>
      <c r="V1006" s="7" t="s">
        <v>45</v>
      </c>
    </row>
    <row r="1007">
      <c r="A1007" s="3" t="s">
        <v>6276</v>
      </c>
      <c r="B1007" s="3" t="s">
        <v>6277</v>
      </c>
      <c r="C1007" s="4">
        <v>2018.0</v>
      </c>
      <c r="D1007" s="4">
        <v>41.0</v>
      </c>
      <c r="E1007" s="4">
        <v>222909.0</v>
      </c>
      <c r="F1007" s="3" t="s">
        <v>347</v>
      </c>
      <c r="G1007" s="3" t="s">
        <v>6279</v>
      </c>
      <c r="H1007" s="3" t="s">
        <v>6280</v>
      </c>
      <c r="I1007" s="4">
        <v>0.525</v>
      </c>
      <c r="J1007" s="4">
        <v>0.56</v>
      </c>
      <c r="K1007" s="4">
        <v>0.82</v>
      </c>
      <c r="L1007" s="4">
        <v>0.028</v>
      </c>
      <c r="M1007" s="4">
        <v>0.223</v>
      </c>
      <c r="N1007" s="4">
        <v>0.0</v>
      </c>
      <c r="O1007" s="4">
        <v>0.583</v>
      </c>
      <c r="P1007" s="4">
        <v>0.357</v>
      </c>
      <c r="Q1007" s="4">
        <v>137.9</v>
      </c>
      <c r="R1007" s="4">
        <v>10.0</v>
      </c>
      <c r="S1007" s="4">
        <v>0.0</v>
      </c>
      <c r="T1007" s="3" t="s">
        <v>34</v>
      </c>
      <c r="U1007" s="3" t="s">
        <v>35</v>
      </c>
      <c r="V1007" s="7" t="s">
        <v>45</v>
      </c>
    </row>
    <row r="1008">
      <c r="A1008" s="3" t="s">
        <v>6285</v>
      </c>
      <c r="B1008" s="3" t="s">
        <v>6286</v>
      </c>
      <c r="C1008" s="4">
        <v>2019.0</v>
      </c>
      <c r="D1008" s="4">
        <v>42.0</v>
      </c>
      <c r="E1008" s="4">
        <v>346280.0</v>
      </c>
      <c r="F1008" s="3" t="s">
        <v>31</v>
      </c>
      <c r="G1008" s="3" t="s">
        <v>4946</v>
      </c>
      <c r="H1008" s="3" t="s">
        <v>6288</v>
      </c>
      <c r="I1008" s="4">
        <v>0.41</v>
      </c>
      <c r="J1008" s="4">
        <v>0.48</v>
      </c>
      <c r="K1008" s="4">
        <v>0.77</v>
      </c>
      <c r="L1008" s="4">
        <v>0.032</v>
      </c>
      <c r="M1008" s="4">
        <v>0.534</v>
      </c>
      <c r="N1008" s="4">
        <v>0.0</v>
      </c>
      <c r="O1008" s="4">
        <v>0.101</v>
      </c>
      <c r="P1008" s="4">
        <v>0.332</v>
      </c>
      <c r="Q1008" s="4">
        <v>167.73</v>
      </c>
      <c r="R1008" s="4">
        <v>2.0</v>
      </c>
      <c r="S1008" s="4">
        <v>1.0</v>
      </c>
      <c r="T1008" s="3" t="s">
        <v>34</v>
      </c>
      <c r="U1008" s="3" t="s">
        <v>35</v>
      </c>
      <c r="V1008" s="7" t="s">
        <v>45</v>
      </c>
    </row>
    <row r="1009">
      <c r="A1009" s="3" t="s">
        <v>6290</v>
      </c>
      <c r="B1009" s="3" t="s">
        <v>6291</v>
      </c>
      <c r="C1009" s="4">
        <v>2012.0</v>
      </c>
      <c r="D1009" s="4">
        <v>42.0</v>
      </c>
      <c r="E1009" s="4">
        <v>319946.0</v>
      </c>
      <c r="F1009" s="3" t="s">
        <v>31</v>
      </c>
      <c r="G1009" s="3" t="s">
        <v>4946</v>
      </c>
      <c r="H1009" s="3" t="s">
        <v>6292</v>
      </c>
      <c r="I1009" s="4">
        <v>0.566</v>
      </c>
      <c r="J1009" s="4">
        <v>0.419</v>
      </c>
      <c r="K1009" s="4">
        <v>0.81</v>
      </c>
      <c r="L1009" s="4">
        <v>0.039</v>
      </c>
      <c r="M1009" s="4">
        <v>0.77</v>
      </c>
      <c r="N1009" s="4">
        <v>0.0</v>
      </c>
      <c r="O1009" s="4">
        <v>0.28</v>
      </c>
      <c r="P1009" s="4">
        <v>0.186</v>
      </c>
      <c r="Q1009" s="4">
        <v>147.88</v>
      </c>
      <c r="R1009" s="4">
        <v>7.0</v>
      </c>
      <c r="S1009" s="4">
        <v>1.0</v>
      </c>
      <c r="T1009" s="3" t="s">
        <v>34</v>
      </c>
      <c r="U1009" s="3" t="s">
        <v>35</v>
      </c>
      <c r="V1009" s="7" t="s">
        <v>58</v>
      </c>
    </row>
    <row r="1010">
      <c r="A1010" s="3" t="s">
        <v>6297</v>
      </c>
      <c r="B1010" s="3" t="s">
        <v>6298</v>
      </c>
      <c r="C1010" s="4">
        <v>2014.0</v>
      </c>
      <c r="D1010" s="4">
        <v>42.0</v>
      </c>
      <c r="E1010" s="4">
        <v>452597.0</v>
      </c>
      <c r="F1010" s="3" t="s">
        <v>31</v>
      </c>
      <c r="G1010" s="3" t="s">
        <v>4946</v>
      </c>
      <c r="H1010" s="3" t="s">
        <v>6299</v>
      </c>
      <c r="I1010" s="4">
        <v>0.573</v>
      </c>
      <c r="J1010" s="4">
        <v>0.479</v>
      </c>
      <c r="K1010" s="4">
        <v>0.74</v>
      </c>
      <c r="L1010" s="4">
        <v>0.038</v>
      </c>
      <c r="M1010" s="4">
        <v>0.675</v>
      </c>
      <c r="N1010" s="4">
        <v>0.0</v>
      </c>
      <c r="O1010" s="4">
        <v>0.101</v>
      </c>
      <c r="P1010" s="4">
        <v>0.336</v>
      </c>
      <c r="Q1010" s="4">
        <v>75.03</v>
      </c>
      <c r="R1010" s="4">
        <v>5.0</v>
      </c>
      <c r="S1010" s="4">
        <v>1.0</v>
      </c>
      <c r="T1010" s="3" t="s">
        <v>34</v>
      </c>
      <c r="U1010" s="3" t="s">
        <v>35</v>
      </c>
      <c r="V1010" s="7" t="s">
        <v>45</v>
      </c>
    </row>
    <row r="1011">
      <c r="A1011" s="3" t="s">
        <v>6304</v>
      </c>
      <c r="B1011" s="3" t="s">
        <v>6305</v>
      </c>
      <c r="C1011" s="4">
        <v>2016.0</v>
      </c>
      <c r="D1011" s="4">
        <v>42.0</v>
      </c>
      <c r="E1011" s="4">
        <v>227839.0</v>
      </c>
      <c r="F1011" s="3" t="s">
        <v>880</v>
      </c>
      <c r="G1011" s="3" t="s">
        <v>3591</v>
      </c>
      <c r="H1011" s="3" t="s">
        <v>6306</v>
      </c>
      <c r="I1011" s="4">
        <v>0.548</v>
      </c>
      <c r="J1011" s="4">
        <v>0.693</v>
      </c>
      <c r="K1011" s="4">
        <v>0.85</v>
      </c>
      <c r="L1011" s="4">
        <v>0.037</v>
      </c>
      <c r="M1011" s="4">
        <v>0.72</v>
      </c>
      <c r="N1011" s="4">
        <v>0.0</v>
      </c>
      <c r="O1011" s="4">
        <v>0.15</v>
      </c>
      <c r="P1011" s="4">
        <v>0.429</v>
      </c>
      <c r="Q1011" s="4">
        <v>134.0</v>
      </c>
      <c r="R1011" s="4">
        <v>9.0</v>
      </c>
      <c r="S1011" s="4">
        <v>1.0</v>
      </c>
      <c r="T1011" s="3" t="s">
        <v>104</v>
      </c>
      <c r="U1011" s="3" t="s">
        <v>35</v>
      </c>
      <c r="V1011" s="7" t="s">
        <v>54</v>
      </c>
    </row>
    <row r="1012">
      <c r="A1012" s="3" t="s">
        <v>6309</v>
      </c>
      <c r="B1012" s="3" t="s">
        <v>6310</v>
      </c>
      <c r="C1012" s="4">
        <v>2024.0</v>
      </c>
      <c r="D1012" s="4">
        <v>42.0</v>
      </c>
      <c r="E1012" s="4">
        <v>196818.0</v>
      </c>
      <c r="F1012" s="3" t="s">
        <v>880</v>
      </c>
      <c r="G1012" s="3" t="s">
        <v>2426</v>
      </c>
      <c r="H1012" s="3" t="s">
        <v>6311</v>
      </c>
      <c r="I1012" s="4">
        <v>0.659</v>
      </c>
      <c r="J1012" s="4">
        <v>0.862</v>
      </c>
      <c r="K1012" s="4">
        <v>0.89</v>
      </c>
      <c r="L1012" s="4">
        <v>0.089</v>
      </c>
      <c r="M1012" s="4">
        <v>0.004</v>
      </c>
      <c r="N1012" s="4">
        <v>0.0</v>
      </c>
      <c r="O1012" s="4">
        <v>0.437</v>
      </c>
      <c r="P1012" s="4">
        <v>0.375</v>
      </c>
      <c r="Q1012" s="4">
        <v>99.95</v>
      </c>
      <c r="R1012" s="4">
        <v>7.0</v>
      </c>
      <c r="S1012" s="4">
        <v>0.0</v>
      </c>
      <c r="T1012" s="3" t="s">
        <v>104</v>
      </c>
      <c r="U1012" s="3" t="s">
        <v>35</v>
      </c>
      <c r="V1012" s="7" t="s">
        <v>45</v>
      </c>
    </row>
    <row r="1013">
      <c r="A1013" s="3" t="s">
        <v>6315</v>
      </c>
      <c r="B1013" s="3" t="s">
        <v>6316</v>
      </c>
      <c r="C1013" s="4">
        <v>2021.0</v>
      </c>
      <c r="D1013" s="4">
        <v>42.0</v>
      </c>
      <c r="E1013" s="4">
        <v>208732.0</v>
      </c>
      <c r="F1013" s="3" t="s">
        <v>6317</v>
      </c>
      <c r="G1013" s="3" t="s">
        <v>6318</v>
      </c>
      <c r="H1013" s="3" t="s">
        <v>6316</v>
      </c>
      <c r="I1013" s="4">
        <v>0.309</v>
      </c>
      <c r="J1013" s="4">
        <v>0.296</v>
      </c>
      <c r="K1013" s="4">
        <v>0.78</v>
      </c>
      <c r="L1013" s="4">
        <v>0.034</v>
      </c>
      <c r="M1013" s="4">
        <v>0.766</v>
      </c>
      <c r="N1013" s="4">
        <v>0.0</v>
      </c>
      <c r="O1013" s="4">
        <v>0.113</v>
      </c>
      <c r="P1013" s="4">
        <v>0.308</v>
      </c>
      <c r="Q1013" s="4">
        <v>185.56</v>
      </c>
      <c r="R1013" s="4">
        <v>8.0</v>
      </c>
      <c r="S1013" s="4">
        <v>1.0</v>
      </c>
      <c r="T1013" s="3" t="s">
        <v>103</v>
      </c>
      <c r="U1013" s="3" t="s">
        <v>94</v>
      </c>
      <c r="V1013" s="7" t="s">
        <v>45</v>
      </c>
    </row>
    <row r="1014">
      <c r="A1014" s="3" t="s">
        <v>6321</v>
      </c>
      <c r="B1014" s="3" t="s">
        <v>6322</v>
      </c>
      <c r="C1014" s="4">
        <v>2023.0</v>
      </c>
      <c r="D1014" s="4">
        <v>42.0</v>
      </c>
      <c r="E1014" s="4">
        <v>142307.0</v>
      </c>
      <c r="F1014" s="3" t="s">
        <v>213</v>
      </c>
      <c r="G1014" s="3" t="s">
        <v>6323</v>
      </c>
      <c r="H1014" s="3" t="s">
        <v>6324</v>
      </c>
      <c r="I1014" s="4">
        <v>0.519</v>
      </c>
      <c r="J1014" s="4">
        <v>0.035</v>
      </c>
      <c r="K1014" s="4">
        <v>0.54</v>
      </c>
      <c r="L1014" s="4">
        <v>0.063</v>
      </c>
      <c r="M1014" s="4">
        <v>0.993</v>
      </c>
      <c r="N1014" s="4">
        <v>0.951</v>
      </c>
      <c r="O1014" s="4">
        <v>0.106</v>
      </c>
      <c r="P1014" s="4">
        <v>0.29</v>
      </c>
      <c r="Q1014" s="4">
        <v>77.85</v>
      </c>
      <c r="R1014" s="4">
        <v>0.0</v>
      </c>
      <c r="S1014" s="4">
        <v>1.0</v>
      </c>
      <c r="T1014" s="3" t="s">
        <v>103</v>
      </c>
      <c r="U1014" s="3" t="s">
        <v>35</v>
      </c>
      <c r="V1014" s="7" t="s">
        <v>36</v>
      </c>
    </row>
    <row r="1015">
      <c r="A1015" s="3" t="s">
        <v>6327</v>
      </c>
      <c r="B1015" s="3" t="s">
        <v>6328</v>
      </c>
      <c r="C1015" s="4">
        <v>2003.0</v>
      </c>
      <c r="D1015" s="4">
        <v>42.0</v>
      </c>
      <c r="E1015" s="4">
        <v>209733.0</v>
      </c>
      <c r="F1015" s="3" t="s">
        <v>1267</v>
      </c>
      <c r="G1015" s="3" t="s">
        <v>6330</v>
      </c>
      <c r="H1015" s="3" t="s">
        <v>6330</v>
      </c>
      <c r="I1015" s="4">
        <v>0.404</v>
      </c>
      <c r="J1015" s="4">
        <v>0.139</v>
      </c>
      <c r="K1015" s="4">
        <v>0.67</v>
      </c>
      <c r="L1015" s="4">
        <v>0.044</v>
      </c>
      <c r="M1015" s="4">
        <v>0.956</v>
      </c>
      <c r="N1015" s="4">
        <v>0.0</v>
      </c>
      <c r="O1015" s="4">
        <v>0.105</v>
      </c>
      <c r="P1015" s="4">
        <v>0.254</v>
      </c>
      <c r="Q1015" s="4">
        <v>122.1</v>
      </c>
      <c r="R1015" s="4">
        <v>7.0</v>
      </c>
      <c r="S1015" s="4">
        <v>1.0</v>
      </c>
      <c r="T1015" s="3" t="s">
        <v>103</v>
      </c>
      <c r="U1015" s="3" t="s">
        <v>35</v>
      </c>
      <c r="V1015" s="7" t="s">
        <v>36</v>
      </c>
    </row>
    <row r="1016">
      <c r="A1016" s="3" t="s">
        <v>6334</v>
      </c>
      <c r="B1016" s="3" t="s">
        <v>6335</v>
      </c>
      <c r="C1016" s="4">
        <v>2005.0</v>
      </c>
      <c r="D1016" s="4">
        <v>42.0</v>
      </c>
      <c r="E1016" s="4">
        <v>581226.0</v>
      </c>
      <c r="F1016" s="3" t="s">
        <v>6336</v>
      </c>
      <c r="G1016" s="3" t="s">
        <v>6337</v>
      </c>
      <c r="H1016" s="3" t="s">
        <v>6338</v>
      </c>
      <c r="I1016" s="4">
        <v>0.774</v>
      </c>
      <c r="J1016" s="4">
        <v>0.7</v>
      </c>
      <c r="K1016" s="4">
        <v>0.77</v>
      </c>
      <c r="L1016" s="4">
        <v>0.038</v>
      </c>
      <c r="M1016" s="4">
        <v>0.001</v>
      </c>
      <c r="N1016" s="4">
        <v>0.196</v>
      </c>
      <c r="O1016" s="4">
        <v>0.072</v>
      </c>
      <c r="P1016" s="4">
        <v>0.22</v>
      </c>
      <c r="Q1016" s="4">
        <v>119.98</v>
      </c>
      <c r="R1016" s="4">
        <v>0.0</v>
      </c>
      <c r="S1016" s="4">
        <v>1.0</v>
      </c>
      <c r="T1016" s="3" t="s">
        <v>103</v>
      </c>
      <c r="U1016" s="3" t="s">
        <v>35</v>
      </c>
      <c r="V1016" s="7" t="s">
        <v>36</v>
      </c>
    </row>
    <row r="1017">
      <c r="A1017" s="3" t="s">
        <v>6341</v>
      </c>
      <c r="B1017" s="3" t="s">
        <v>6342</v>
      </c>
      <c r="C1017" s="4">
        <v>2017.0</v>
      </c>
      <c r="D1017" s="4">
        <v>42.0</v>
      </c>
      <c r="E1017" s="4">
        <v>179278.0</v>
      </c>
      <c r="F1017" s="3" t="s">
        <v>2503</v>
      </c>
      <c r="G1017" s="3" t="s">
        <v>1509</v>
      </c>
      <c r="H1017" s="3" t="s">
        <v>6344</v>
      </c>
      <c r="I1017" s="4">
        <v>0.715</v>
      </c>
      <c r="J1017" s="4">
        <v>0.676</v>
      </c>
      <c r="K1017" s="4">
        <v>0.87</v>
      </c>
      <c r="L1017" s="4">
        <v>0.066</v>
      </c>
      <c r="M1017" s="4">
        <v>0.0</v>
      </c>
      <c r="N1017" s="4">
        <v>0.003</v>
      </c>
      <c r="O1017" s="4">
        <v>0.289</v>
      </c>
      <c r="P1017" s="4">
        <v>0.398</v>
      </c>
      <c r="Q1017" s="4">
        <v>98.01</v>
      </c>
      <c r="R1017" s="4">
        <v>7.0</v>
      </c>
      <c r="S1017" s="4">
        <v>1.0</v>
      </c>
      <c r="T1017" s="3" t="s">
        <v>104</v>
      </c>
      <c r="U1017" s="3" t="s">
        <v>68</v>
      </c>
      <c r="V1017" s="7" t="s">
        <v>45</v>
      </c>
    </row>
    <row r="1018">
      <c r="A1018" s="3" t="s">
        <v>6347</v>
      </c>
      <c r="B1018" s="3" t="s">
        <v>6349</v>
      </c>
      <c r="C1018" s="4">
        <v>2019.0</v>
      </c>
      <c r="D1018" s="4">
        <v>43.0</v>
      </c>
      <c r="E1018" s="4">
        <v>267999.0</v>
      </c>
      <c r="F1018" s="3" t="s">
        <v>5436</v>
      </c>
      <c r="G1018" s="3" t="s">
        <v>5437</v>
      </c>
      <c r="H1018" s="3" t="s">
        <v>6350</v>
      </c>
      <c r="I1018" s="4">
        <v>0.386</v>
      </c>
      <c r="J1018" s="4">
        <v>0.675</v>
      </c>
      <c r="K1018" s="4">
        <v>0.83</v>
      </c>
      <c r="L1018" s="4">
        <v>0.053</v>
      </c>
      <c r="M1018" s="4">
        <v>0.78</v>
      </c>
      <c r="N1018" s="4">
        <v>0.0</v>
      </c>
      <c r="O1018" s="4">
        <v>0.261</v>
      </c>
      <c r="P1018" s="4">
        <v>0.359</v>
      </c>
      <c r="Q1018" s="4">
        <v>87.89</v>
      </c>
      <c r="R1018" s="4">
        <v>6.0</v>
      </c>
      <c r="S1018" s="4">
        <v>1.0</v>
      </c>
      <c r="T1018" s="3" t="s">
        <v>34</v>
      </c>
      <c r="U1018" s="3" t="s">
        <v>35</v>
      </c>
      <c r="V1018" s="7" t="s">
        <v>45</v>
      </c>
    </row>
    <row r="1019">
      <c r="A1019" s="3" t="s">
        <v>6353</v>
      </c>
      <c r="B1019" s="3" t="s">
        <v>6354</v>
      </c>
      <c r="C1019" s="4">
        <v>2020.0</v>
      </c>
      <c r="D1019" s="4">
        <v>43.0</v>
      </c>
      <c r="E1019" s="4">
        <v>201891.0</v>
      </c>
      <c r="F1019" s="3" t="s">
        <v>6355</v>
      </c>
      <c r="G1019" s="3" t="s">
        <v>6356</v>
      </c>
      <c r="H1019" s="3" t="s">
        <v>6357</v>
      </c>
      <c r="I1019" s="4">
        <v>0.54</v>
      </c>
      <c r="J1019" s="4">
        <v>0.371</v>
      </c>
      <c r="K1019" s="4">
        <v>0.79</v>
      </c>
      <c r="L1019" s="4">
        <v>0.025</v>
      </c>
      <c r="M1019" s="4">
        <v>0.828</v>
      </c>
      <c r="N1019" s="4">
        <v>0.0</v>
      </c>
      <c r="O1019" s="4">
        <v>0.092</v>
      </c>
      <c r="P1019" s="4">
        <v>0.351</v>
      </c>
      <c r="Q1019" s="4">
        <v>74.02</v>
      </c>
      <c r="R1019" s="4">
        <v>4.0</v>
      </c>
      <c r="S1019" s="4">
        <v>1.0</v>
      </c>
      <c r="T1019" s="3" t="s">
        <v>34</v>
      </c>
      <c r="U1019" s="3" t="s">
        <v>35</v>
      </c>
      <c r="V1019" s="7" t="s">
        <v>45</v>
      </c>
    </row>
    <row r="1020">
      <c r="A1020" s="3" t="s">
        <v>6364</v>
      </c>
      <c r="B1020" s="3" t="s">
        <v>6365</v>
      </c>
      <c r="C1020" s="4">
        <v>2020.0</v>
      </c>
      <c r="D1020" s="4">
        <v>43.0</v>
      </c>
      <c r="E1020" s="4">
        <v>323036.0</v>
      </c>
      <c r="F1020" s="3" t="s">
        <v>3852</v>
      </c>
      <c r="G1020" s="3" t="s">
        <v>1585</v>
      </c>
      <c r="H1020" s="3" t="s">
        <v>6366</v>
      </c>
      <c r="I1020" s="4">
        <v>0.398</v>
      </c>
      <c r="J1020" s="4">
        <v>0.585</v>
      </c>
      <c r="K1020" s="4">
        <v>0.84</v>
      </c>
      <c r="L1020" s="4">
        <v>0.041</v>
      </c>
      <c r="M1020" s="4">
        <v>0.6</v>
      </c>
      <c r="N1020" s="4">
        <v>0.0</v>
      </c>
      <c r="O1020" s="4">
        <v>0.351</v>
      </c>
      <c r="P1020" s="4">
        <v>0.456</v>
      </c>
      <c r="Q1020" s="4">
        <v>89.9</v>
      </c>
      <c r="R1020" s="4">
        <v>0.0</v>
      </c>
      <c r="S1020" s="4">
        <v>0.0</v>
      </c>
      <c r="T1020" s="3" t="s">
        <v>34</v>
      </c>
      <c r="U1020" s="3" t="s">
        <v>35</v>
      </c>
      <c r="V1020" s="7" t="s">
        <v>54</v>
      </c>
    </row>
    <row r="1021">
      <c r="A1021" s="3" t="s">
        <v>6372</v>
      </c>
      <c r="B1021" s="3" t="s">
        <v>6373</v>
      </c>
      <c r="C1021" s="4">
        <v>2004.0</v>
      </c>
      <c r="D1021" s="4">
        <v>43.0</v>
      </c>
      <c r="E1021" s="4">
        <v>412030.0</v>
      </c>
      <c r="F1021" s="3" t="s">
        <v>26</v>
      </c>
      <c r="G1021" s="3" t="s">
        <v>6374</v>
      </c>
      <c r="H1021" s="3" t="s">
        <v>6375</v>
      </c>
      <c r="I1021" s="4">
        <v>0.587</v>
      </c>
      <c r="J1021" s="4">
        <v>0.523</v>
      </c>
      <c r="K1021" s="4">
        <v>0.87</v>
      </c>
      <c r="L1021" s="4">
        <v>0.028</v>
      </c>
      <c r="M1021" s="4">
        <v>0.551</v>
      </c>
      <c r="N1021" s="4">
        <v>0.0</v>
      </c>
      <c r="O1021" s="4">
        <v>0.125</v>
      </c>
      <c r="P1021" s="4">
        <v>0.149</v>
      </c>
      <c r="Q1021" s="4">
        <v>72.52</v>
      </c>
      <c r="R1021" s="4">
        <v>4.0</v>
      </c>
      <c r="S1021" s="4">
        <v>0.0</v>
      </c>
      <c r="T1021" s="3" t="s">
        <v>34</v>
      </c>
      <c r="U1021" s="3" t="s">
        <v>35</v>
      </c>
      <c r="V1021" s="7" t="s">
        <v>58</v>
      </c>
    </row>
    <row r="1022">
      <c r="A1022" s="3" t="s">
        <v>6380</v>
      </c>
      <c r="B1022" s="3" t="s">
        <v>6381</v>
      </c>
      <c r="C1022" s="4">
        <v>2022.0</v>
      </c>
      <c r="D1022" s="4">
        <v>43.0</v>
      </c>
      <c r="E1022" s="4">
        <v>354330.0</v>
      </c>
      <c r="F1022" s="3" t="s">
        <v>26</v>
      </c>
      <c r="G1022" s="3" t="s">
        <v>5443</v>
      </c>
      <c r="H1022" s="3" t="s">
        <v>6381</v>
      </c>
      <c r="I1022" s="4">
        <v>0.271</v>
      </c>
      <c r="J1022" s="4">
        <v>0.192</v>
      </c>
      <c r="K1022" s="4">
        <v>0.66</v>
      </c>
      <c r="L1022" s="4">
        <v>0.034</v>
      </c>
      <c r="M1022" s="4">
        <v>0.815</v>
      </c>
      <c r="N1022" s="4">
        <v>0.013</v>
      </c>
      <c r="O1022" s="4">
        <v>0.113</v>
      </c>
      <c r="P1022" s="4">
        <v>0.188</v>
      </c>
      <c r="Q1022" s="4">
        <v>126.64</v>
      </c>
      <c r="R1022" s="4">
        <v>8.0</v>
      </c>
      <c r="S1022" s="4">
        <v>1.0</v>
      </c>
      <c r="T1022" s="3" t="s">
        <v>34</v>
      </c>
      <c r="U1022" s="3" t="s">
        <v>35</v>
      </c>
      <c r="V1022" s="7" t="s">
        <v>58</v>
      </c>
    </row>
    <row r="1023">
      <c r="A1023" s="3" t="s">
        <v>6385</v>
      </c>
      <c r="B1023" s="3" t="s">
        <v>6386</v>
      </c>
      <c r="C1023" s="4">
        <v>2011.0</v>
      </c>
      <c r="D1023" s="4">
        <v>43.0</v>
      </c>
      <c r="E1023" s="4">
        <v>298933.0</v>
      </c>
      <c r="F1023" s="3" t="s">
        <v>31</v>
      </c>
      <c r="G1023" s="3" t="s">
        <v>4946</v>
      </c>
      <c r="H1023" s="3" t="s">
        <v>6388</v>
      </c>
      <c r="I1023" s="4">
        <v>0.544</v>
      </c>
      <c r="J1023" s="4">
        <v>0.411</v>
      </c>
      <c r="K1023" s="4">
        <v>0.76</v>
      </c>
      <c r="L1023" s="4">
        <v>0.032</v>
      </c>
      <c r="M1023" s="4">
        <v>0.298</v>
      </c>
      <c r="N1023" s="4">
        <v>0.0</v>
      </c>
      <c r="O1023" s="4">
        <v>0.106</v>
      </c>
      <c r="P1023" s="4">
        <v>0.422</v>
      </c>
      <c r="Q1023" s="4">
        <v>139.95</v>
      </c>
      <c r="R1023" s="4">
        <v>9.0</v>
      </c>
      <c r="S1023" s="4">
        <v>1.0</v>
      </c>
      <c r="T1023" s="3" t="s">
        <v>34</v>
      </c>
      <c r="U1023" s="3" t="s">
        <v>35</v>
      </c>
      <c r="V1023" s="7" t="s">
        <v>54</v>
      </c>
    </row>
    <row r="1024">
      <c r="A1024" s="3" t="s">
        <v>6391</v>
      </c>
      <c r="B1024" s="3" t="s">
        <v>3674</v>
      </c>
      <c r="C1024" s="4">
        <v>2016.0</v>
      </c>
      <c r="D1024" s="4">
        <v>43.0</v>
      </c>
      <c r="E1024" s="4">
        <v>345558.0</v>
      </c>
      <c r="F1024" s="3" t="s">
        <v>880</v>
      </c>
      <c r="G1024" s="3" t="s">
        <v>1822</v>
      </c>
      <c r="H1024" s="3" t="s">
        <v>6392</v>
      </c>
      <c r="I1024" s="4">
        <v>0.371</v>
      </c>
      <c r="J1024" s="4">
        <v>0.668</v>
      </c>
      <c r="K1024" s="4">
        <v>0.82</v>
      </c>
      <c r="L1024" s="4">
        <v>0.05</v>
      </c>
      <c r="M1024" s="4">
        <v>0.636</v>
      </c>
      <c r="N1024" s="4">
        <v>0.0</v>
      </c>
      <c r="O1024" s="4">
        <v>0.294</v>
      </c>
      <c r="P1024" s="4">
        <v>0.403</v>
      </c>
      <c r="Q1024" s="4">
        <v>87.46</v>
      </c>
      <c r="R1024" s="4">
        <v>11.0</v>
      </c>
      <c r="S1024" s="4">
        <v>0.0</v>
      </c>
      <c r="T1024" s="3" t="s">
        <v>104</v>
      </c>
      <c r="U1024" s="3" t="s">
        <v>68</v>
      </c>
      <c r="V1024" s="7" t="s">
        <v>54</v>
      </c>
    </row>
    <row r="1025">
      <c r="A1025" s="3" t="s">
        <v>6393</v>
      </c>
      <c r="B1025" s="3" t="s">
        <v>6395</v>
      </c>
      <c r="C1025" s="4">
        <v>2018.0</v>
      </c>
      <c r="D1025" s="4">
        <v>43.0</v>
      </c>
      <c r="E1025" s="4">
        <v>292000.0</v>
      </c>
      <c r="F1025" s="3" t="s">
        <v>2503</v>
      </c>
      <c r="G1025" s="3" t="s">
        <v>6397</v>
      </c>
      <c r="H1025" s="3" t="s">
        <v>6398</v>
      </c>
      <c r="I1025" s="4">
        <v>0.611</v>
      </c>
      <c r="J1025" s="4">
        <v>0.708</v>
      </c>
      <c r="K1025" s="4">
        <v>0.85</v>
      </c>
      <c r="L1025" s="4">
        <v>0.033</v>
      </c>
      <c r="M1025" s="4">
        <v>0.47</v>
      </c>
      <c r="N1025" s="4">
        <v>0.0</v>
      </c>
      <c r="O1025" s="4">
        <v>0.141</v>
      </c>
      <c r="P1025" s="4">
        <v>0.454</v>
      </c>
      <c r="Q1025" s="4">
        <v>119.93</v>
      </c>
      <c r="R1025" s="4">
        <v>3.0</v>
      </c>
      <c r="S1025" s="4">
        <v>1.0</v>
      </c>
      <c r="T1025" s="3" t="s">
        <v>104</v>
      </c>
      <c r="U1025" s="3" t="s">
        <v>68</v>
      </c>
      <c r="V1025" s="7" t="s">
        <v>54</v>
      </c>
    </row>
    <row r="1026">
      <c r="A1026" s="3" t="s">
        <v>6399</v>
      </c>
      <c r="B1026" s="3" t="s">
        <v>6400</v>
      </c>
      <c r="C1026" s="4">
        <v>2004.0</v>
      </c>
      <c r="D1026" s="4">
        <v>43.0</v>
      </c>
      <c r="E1026" s="4">
        <v>220760.0</v>
      </c>
      <c r="F1026" s="3" t="s">
        <v>4278</v>
      </c>
      <c r="G1026" s="3" t="s">
        <v>6401</v>
      </c>
      <c r="H1026" s="3" t="s">
        <v>6402</v>
      </c>
      <c r="I1026" s="4">
        <v>0.783</v>
      </c>
      <c r="J1026" s="4">
        <v>0.875</v>
      </c>
      <c r="K1026" s="4">
        <v>0.88</v>
      </c>
      <c r="L1026" s="4">
        <v>0.066</v>
      </c>
      <c r="M1026" s="4">
        <v>0.017</v>
      </c>
      <c r="N1026" s="4">
        <v>0.023</v>
      </c>
      <c r="O1026" s="4">
        <v>0.217</v>
      </c>
      <c r="P1026" s="4">
        <v>0.385</v>
      </c>
      <c r="Q1026" s="4">
        <v>103.95</v>
      </c>
      <c r="R1026" s="4">
        <v>8.0</v>
      </c>
      <c r="S1026" s="4">
        <v>1.0</v>
      </c>
      <c r="T1026" s="3" t="s">
        <v>103</v>
      </c>
      <c r="U1026" s="3" t="s">
        <v>35</v>
      </c>
      <c r="V1026" s="7" t="s">
        <v>45</v>
      </c>
    </row>
    <row r="1027">
      <c r="A1027" s="3" t="s">
        <v>6405</v>
      </c>
      <c r="B1027" s="3" t="s">
        <v>6407</v>
      </c>
      <c r="C1027" s="4">
        <v>2016.0</v>
      </c>
      <c r="D1027" s="4">
        <v>43.0</v>
      </c>
      <c r="E1027" s="4">
        <v>237896.0</v>
      </c>
      <c r="F1027" s="3" t="s">
        <v>203</v>
      </c>
      <c r="G1027" s="3" t="s">
        <v>3675</v>
      </c>
      <c r="H1027" s="3" t="s">
        <v>6392</v>
      </c>
      <c r="I1027" s="4">
        <v>0.301</v>
      </c>
      <c r="J1027" s="4">
        <v>0.581</v>
      </c>
      <c r="K1027" s="4">
        <v>0.82</v>
      </c>
      <c r="L1027" s="4">
        <v>0.042</v>
      </c>
      <c r="M1027" s="4">
        <v>0.601</v>
      </c>
      <c r="N1027" s="4">
        <v>0.0</v>
      </c>
      <c r="O1027" s="4">
        <v>0.076</v>
      </c>
      <c r="P1027" s="4">
        <v>0.235</v>
      </c>
      <c r="Q1027" s="4">
        <v>132.05</v>
      </c>
      <c r="R1027" s="4">
        <v>11.0</v>
      </c>
      <c r="S1027" s="4">
        <v>0.0</v>
      </c>
      <c r="T1027" s="3" t="s">
        <v>104</v>
      </c>
      <c r="U1027" s="3" t="s">
        <v>35</v>
      </c>
      <c r="V1027" s="7" t="s">
        <v>36</v>
      </c>
    </row>
    <row r="1028">
      <c r="A1028" s="3" t="s">
        <v>6410</v>
      </c>
      <c r="B1028" s="3" t="s">
        <v>6411</v>
      </c>
      <c r="C1028" s="4">
        <v>1996.0</v>
      </c>
      <c r="D1028" s="4">
        <v>43.0</v>
      </c>
      <c r="E1028" s="4">
        <v>365573.0</v>
      </c>
      <c r="F1028" s="3" t="s">
        <v>1016</v>
      </c>
      <c r="G1028" s="3" t="s">
        <v>1017</v>
      </c>
      <c r="H1028" s="3" t="s">
        <v>6413</v>
      </c>
      <c r="I1028" s="4">
        <v>0.334</v>
      </c>
      <c r="J1028" s="4">
        <v>0.476</v>
      </c>
      <c r="K1028" s="4">
        <v>0.73</v>
      </c>
      <c r="L1028" s="4">
        <v>0.031</v>
      </c>
      <c r="M1028" s="4">
        <v>0.493</v>
      </c>
      <c r="N1028" s="4">
        <v>0.0</v>
      </c>
      <c r="O1028" s="4">
        <v>0.083</v>
      </c>
      <c r="P1028" s="4">
        <v>0.288</v>
      </c>
      <c r="Q1028" s="4">
        <v>144.1</v>
      </c>
      <c r="R1028" s="4">
        <v>5.0</v>
      </c>
      <c r="S1028" s="4">
        <v>1.0</v>
      </c>
      <c r="T1028" s="3" t="s">
        <v>104</v>
      </c>
      <c r="U1028" s="3" t="s">
        <v>35</v>
      </c>
      <c r="V1028" s="7" t="s">
        <v>36</v>
      </c>
    </row>
    <row r="1029">
      <c r="A1029" s="3" t="s">
        <v>6418</v>
      </c>
      <c r="B1029" s="3" t="s">
        <v>6419</v>
      </c>
      <c r="C1029" s="4">
        <v>2024.0</v>
      </c>
      <c r="D1029" s="4">
        <v>43.0</v>
      </c>
      <c r="E1029" s="4">
        <v>191684.0</v>
      </c>
      <c r="F1029" s="3" t="s">
        <v>3538</v>
      </c>
      <c r="G1029" s="3" t="s">
        <v>1787</v>
      </c>
      <c r="H1029" s="3" t="s">
        <v>6419</v>
      </c>
      <c r="I1029" s="4">
        <v>0.709</v>
      </c>
      <c r="J1029" s="4">
        <v>0.568</v>
      </c>
      <c r="K1029" s="4">
        <v>0.85</v>
      </c>
      <c r="L1029" s="4">
        <v>0.187</v>
      </c>
      <c r="M1029" s="4">
        <v>0.838</v>
      </c>
      <c r="N1029" s="4">
        <v>0.0</v>
      </c>
      <c r="O1029" s="4">
        <v>0.178</v>
      </c>
      <c r="P1029" s="4">
        <v>0.462</v>
      </c>
      <c r="Q1029" s="4">
        <v>126.75</v>
      </c>
      <c r="R1029" s="4">
        <v>11.0</v>
      </c>
      <c r="S1029" s="4">
        <v>0.0</v>
      </c>
      <c r="T1029" s="3" t="s">
        <v>34</v>
      </c>
      <c r="U1029" s="3" t="s">
        <v>68</v>
      </c>
      <c r="V1029" s="7" t="s">
        <v>54</v>
      </c>
    </row>
    <row r="1030">
      <c r="A1030" s="3" t="s">
        <v>6423</v>
      </c>
      <c r="B1030" s="3" t="s">
        <v>6424</v>
      </c>
      <c r="C1030" s="4">
        <v>2019.0</v>
      </c>
      <c r="D1030" s="4">
        <v>43.0</v>
      </c>
      <c r="E1030" s="4">
        <v>180720.0</v>
      </c>
      <c r="F1030" s="3" t="s">
        <v>6425</v>
      </c>
      <c r="G1030" s="3" t="s">
        <v>101</v>
      </c>
      <c r="H1030" s="3" t="s">
        <v>6427</v>
      </c>
      <c r="I1030" s="4">
        <v>0.67</v>
      </c>
      <c r="J1030" s="4">
        <v>0.622</v>
      </c>
      <c r="K1030" s="4">
        <v>0.85</v>
      </c>
      <c r="L1030" s="4">
        <v>0.253</v>
      </c>
      <c r="M1030" s="4">
        <v>0.032</v>
      </c>
      <c r="N1030" s="4">
        <v>0.0</v>
      </c>
      <c r="O1030" s="4">
        <v>0.158</v>
      </c>
      <c r="P1030" s="4">
        <v>0.41</v>
      </c>
      <c r="Q1030" s="4">
        <v>142.93</v>
      </c>
      <c r="R1030" s="4">
        <v>2.0</v>
      </c>
      <c r="S1030" s="4">
        <v>1.0</v>
      </c>
      <c r="T1030" s="3" t="s">
        <v>103</v>
      </c>
      <c r="U1030" s="3" t="s">
        <v>68</v>
      </c>
      <c r="V1030" s="7" t="s">
        <v>54</v>
      </c>
    </row>
    <row r="1031">
      <c r="A1031" s="3" t="s">
        <v>6428</v>
      </c>
      <c r="B1031" s="3" t="s">
        <v>6429</v>
      </c>
      <c r="C1031" s="4">
        <v>2020.0</v>
      </c>
      <c r="D1031" s="4">
        <v>44.0</v>
      </c>
      <c r="E1031" s="4">
        <v>178026.0</v>
      </c>
      <c r="F1031" s="3" t="s">
        <v>26</v>
      </c>
      <c r="G1031" s="3" t="s">
        <v>6432</v>
      </c>
      <c r="H1031" s="3" t="s">
        <v>6433</v>
      </c>
      <c r="I1031" s="4">
        <v>0.775</v>
      </c>
      <c r="J1031" s="4">
        <v>0.287</v>
      </c>
      <c r="K1031" s="4">
        <v>0.76</v>
      </c>
      <c r="L1031" s="4">
        <v>0.032</v>
      </c>
      <c r="M1031" s="4">
        <v>0.875</v>
      </c>
      <c r="N1031" s="4">
        <v>0.0</v>
      </c>
      <c r="O1031" s="4">
        <v>0.111</v>
      </c>
      <c r="P1031" s="4">
        <v>0.429</v>
      </c>
      <c r="Q1031" s="4">
        <v>104.92</v>
      </c>
      <c r="R1031" s="4">
        <v>4.0</v>
      </c>
      <c r="S1031" s="4">
        <v>1.0</v>
      </c>
      <c r="T1031" s="3" t="s">
        <v>34</v>
      </c>
      <c r="U1031" s="3" t="s">
        <v>35</v>
      </c>
      <c r="V1031" s="7" t="s">
        <v>54</v>
      </c>
    </row>
    <row r="1032">
      <c r="A1032" s="3" t="s">
        <v>6435</v>
      </c>
      <c r="B1032" s="3" t="s">
        <v>6436</v>
      </c>
      <c r="C1032" s="4">
        <v>2013.0</v>
      </c>
      <c r="D1032" s="4">
        <v>44.0</v>
      </c>
      <c r="E1032" s="4">
        <v>315493.0</v>
      </c>
      <c r="F1032" s="3" t="s">
        <v>6439</v>
      </c>
      <c r="G1032" s="3" t="s">
        <v>6440</v>
      </c>
      <c r="H1032" s="3" t="s">
        <v>6441</v>
      </c>
      <c r="I1032" s="4">
        <v>0.528</v>
      </c>
      <c r="J1032" s="4">
        <v>0.317</v>
      </c>
      <c r="K1032" s="4">
        <v>0.76</v>
      </c>
      <c r="L1032" s="4">
        <v>0.029</v>
      </c>
      <c r="M1032" s="4">
        <v>0.865</v>
      </c>
      <c r="N1032" s="4">
        <v>0.002</v>
      </c>
      <c r="O1032" s="4">
        <v>0.102</v>
      </c>
      <c r="P1032" s="4">
        <v>0.277</v>
      </c>
      <c r="Q1032" s="4">
        <v>96.45</v>
      </c>
      <c r="R1032" s="4">
        <v>9.0</v>
      </c>
      <c r="S1032" s="4">
        <v>0.0</v>
      </c>
      <c r="T1032" s="3" t="s">
        <v>103</v>
      </c>
      <c r="U1032" s="3" t="s">
        <v>35</v>
      </c>
      <c r="V1032" s="7" t="s">
        <v>36</v>
      </c>
    </row>
    <row r="1033">
      <c r="A1033" s="3" t="s">
        <v>6443</v>
      </c>
      <c r="B1033" s="3" t="s">
        <v>6444</v>
      </c>
      <c r="C1033" s="4">
        <v>2007.0</v>
      </c>
      <c r="D1033" s="4">
        <v>44.0</v>
      </c>
      <c r="E1033" s="4">
        <v>299293.0</v>
      </c>
      <c r="F1033" s="3" t="s">
        <v>26</v>
      </c>
      <c r="G1033" s="3" t="s">
        <v>4680</v>
      </c>
      <c r="H1033" s="3" t="s">
        <v>3125</v>
      </c>
      <c r="I1033" s="4">
        <v>0.683</v>
      </c>
      <c r="J1033" s="4">
        <v>0.701</v>
      </c>
      <c r="K1033" s="4">
        <v>0.85</v>
      </c>
      <c r="L1033" s="4">
        <v>0.032</v>
      </c>
      <c r="M1033" s="4">
        <v>0.114</v>
      </c>
      <c r="N1033" s="4">
        <v>0.0</v>
      </c>
      <c r="O1033" s="4">
        <v>0.19</v>
      </c>
      <c r="P1033" s="4">
        <v>0.342</v>
      </c>
      <c r="Q1033" s="4">
        <v>79.98</v>
      </c>
      <c r="R1033" s="4">
        <v>0.0</v>
      </c>
      <c r="S1033" s="4">
        <v>1.0</v>
      </c>
      <c r="T1033" s="3" t="s">
        <v>34</v>
      </c>
      <c r="U1033" s="3" t="s">
        <v>35</v>
      </c>
      <c r="V1033" s="7" t="s">
        <v>45</v>
      </c>
    </row>
    <row r="1034">
      <c r="A1034" s="3" t="s">
        <v>6448</v>
      </c>
      <c r="B1034" s="3" t="s">
        <v>6449</v>
      </c>
      <c r="C1034" s="4">
        <v>2020.0</v>
      </c>
      <c r="D1034" s="4">
        <v>44.0</v>
      </c>
      <c r="E1034" s="4">
        <v>199800.0</v>
      </c>
      <c r="F1034" s="3" t="s">
        <v>1267</v>
      </c>
      <c r="G1034" s="3" t="s">
        <v>6450</v>
      </c>
      <c r="H1034" s="3" t="s">
        <v>6449</v>
      </c>
      <c r="I1034" s="4">
        <v>0.616</v>
      </c>
      <c r="J1034" s="4">
        <v>0.714</v>
      </c>
      <c r="K1034" s="4">
        <v>0.85</v>
      </c>
      <c r="L1034" s="4">
        <v>0.033</v>
      </c>
      <c r="M1034" s="4">
        <v>0.313</v>
      </c>
      <c r="N1034" s="4">
        <v>0.0</v>
      </c>
      <c r="O1034" s="4">
        <v>0.158</v>
      </c>
      <c r="P1034" s="4">
        <v>0.18</v>
      </c>
      <c r="Q1034" s="4">
        <v>99.96</v>
      </c>
      <c r="R1034" s="4">
        <v>7.0</v>
      </c>
      <c r="S1034" s="4">
        <v>1.0</v>
      </c>
      <c r="T1034" s="3" t="s">
        <v>103</v>
      </c>
      <c r="U1034" s="3" t="s">
        <v>35</v>
      </c>
      <c r="V1034" s="7" t="s">
        <v>58</v>
      </c>
    </row>
    <row r="1035">
      <c r="A1035" s="3" t="s">
        <v>6454</v>
      </c>
      <c r="B1035" s="3" t="s">
        <v>6455</v>
      </c>
      <c r="C1035" s="4">
        <v>2019.0</v>
      </c>
      <c r="D1035" s="4">
        <v>44.0</v>
      </c>
      <c r="E1035" s="4">
        <v>240533.0</v>
      </c>
      <c r="F1035" s="3" t="s">
        <v>880</v>
      </c>
      <c r="G1035" s="3" t="s">
        <v>1822</v>
      </c>
      <c r="H1035" s="3" t="s">
        <v>6456</v>
      </c>
      <c r="I1035" s="4">
        <v>0.562</v>
      </c>
      <c r="J1035" s="4">
        <v>0.368</v>
      </c>
      <c r="K1035" s="4">
        <v>0.78</v>
      </c>
      <c r="L1035" s="4">
        <v>0.027</v>
      </c>
      <c r="M1035" s="4">
        <v>0.973</v>
      </c>
      <c r="N1035" s="4">
        <v>0.0</v>
      </c>
      <c r="O1035" s="4">
        <v>0.105</v>
      </c>
      <c r="P1035" s="4">
        <v>0.25</v>
      </c>
      <c r="Q1035" s="4">
        <v>107.91</v>
      </c>
      <c r="R1035" s="4">
        <v>1.0</v>
      </c>
      <c r="S1035" s="4">
        <v>1.0</v>
      </c>
      <c r="T1035" s="3" t="s">
        <v>104</v>
      </c>
      <c r="U1035" s="3" t="s">
        <v>35</v>
      </c>
      <c r="V1035" s="7" t="s">
        <v>36</v>
      </c>
    </row>
    <row r="1036">
      <c r="A1036" s="3" t="s">
        <v>6459</v>
      </c>
      <c r="B1036" s="3" t="s">
        <v>6460</v>
      </c>
      <c r="C1036" s="4">
        <v>2010.0</v>
      </c>
      <c r="D1036" s="4">
        <v>44.0</v>
      </c>
      <c r="E1036" s="4">
        <v>300826.0</v>
      </c>
      <c r="F1036" s="3" t="s">
        <v>880</v>
      </c>
      <c r="G1036" s="3" t="s">
        <v>1822</v>
      </c>
      <c r="H1036" s="3" t="s">
        <v>6462</v>
      </c>
      <c r="I1036" s="4">
        <v>0.541</v>
      </c>
      <c r="J1036" s="4">
        <v>0.825</v>
      </c>
      <c r="K1036" s="4">
        <v>0.9</v>
      </c>
      <c r="L1036" s="4">
        <v>0.034</v>
      </c>
      <c r="M1036" s="4">
        <v>0.376</v>
      </c>
      <c r="N1036" s="4">
        <v>0.0</v>
      </c>
      <c r="O1036" s="4">
        <v>0.071</v>
      </c>
      <c r="P1036" s="4">
        <v>0.422</v>
      </c>
      <c r="Q1036" s="4">
        <v>97.93</v>
      </c>
      <c r="R1036" s="4">
        <v>10.0</v>
      </c>
      <c r="S1036" s="4">
        <v>0.0</v>
      </c>
      <c r="T1036" s="3" t="s">
        <v>104</v>
      </c>
      <c r="U1036" s="3" t="s">
        <v>35</v>
      </c>
      <c r="V1036" s="7" t="s">
        <v>54</v>
      </c>
    </row>
    <row r="1037">
      <c r="A1037" s="3" t="s">
        <v>6466</v>
      </c>
      <c r="B1037" s="3" t="s">
        <v>6468</v>
      </c>
      <c r="C1037" s="4">
        <v>2019.0</v>
      </c>
      <c r="D1037" s="4">
        <v>44.0</v>
      </c>
      <c r="E1037" s="4">
        <v>341731.0</v>
      </c>
      <c r="F1037" s="3" t="s">
        <v>880</v>
      </c>
      <c r="G1037" s="3" t="s">
        <v>1822</v>
      </c>
      <c r="H1037" s="3" t="s">
        <v>6468</v>
      </c>
      <c r="I1037" s="4">
        <v>0.524</v>
      </c>
      <c r="J1037" s="4">
        <v>0.784</v>
      </c>
      <c r="K1037" s="4">
        <v>0.83</v>
      </c>
      <c r="L1037" s="4">
        <v>0.096</v>
      </c>
      <c r="M1037" s="4">
        <v>0.607</v>
      </c>
      <c r="N1037" s="4">
        <v>0.007</v>
      </c>
      <c r="O1037" s="4">
        <v>0.088</v>
      </c>
      <c r="P1037" s="4">
        <v>0.365</v>
      </c>
      <c r="Q1037" s="4">
        <v>103.99</v>
      </c>
      <c r="R1037" s="4">
        <v>4.0</v>
      </c>
      <c r="S1037" s="4">
        <v>0.0</v>
      </c>
      <c r="T1037" s="3" t="s">
        <v>104</v>
      </c>
      <c r="U1037" s="3" t="s">
        <v>35</v>
      </c>
      <c r="V1037" s="7" t="s">
        <v>45</v>
      </c>
    </row>
    <row r="1038">
      <c r="A1038" s="3" t="s">
        <v>6471</v>
      </c>
      <c r="B1038" s="3" t="s">
        <v>6472</v>
      </c>
      <c r="C1038" s="4">
        <v>2021.0</v>
      </c>
      <c r="D1038" s="4">
        <v>44.0</v>
      </c>
      <c r="E1038" s="4">
        <v>278653.0</v>
      </c>
      <c r="F1038" s="3" t="s">
        <v>1918</v>
      </c>
      <c r="G1038" s="3" t="s">
        <v>1919</v>
      </c>
      <c r="H1038" s="3" t="s">
        <v>4109</v>
      </c>
      <c r="I1038" s="4">
        <v>0.398</v>
      </c>
      <c r="J1038" s="4">
        <v>0.29</v>
      </c>
      <c r="K1038" s="4">
        <v>0.75</v>
      </c>
      <c r="L1038" s="4">
        <v>0.031</v>
      </c>
      <c r="M1038" s="4">
        <v>0.875</v>
      </c>
      <c r="N1038" s="4">
        <v>0.0</v>
      </c>
      <c r="O1038" s="4">
        <v>0.152</v>
      </c>
      <c r="P1038" s="4">
        <v>0.215</v>
      </c>
      <c r="Q1038" s="4">
        <v>138.32</v>
      </c>
      <c r="R1038" s="4">
        <v>0.0</v>
      </c>
      <c r="S1038" s="4">
        <v>1.0</v>
      </c>
      <c r="T1038" s="3" t="s">
        <v>104</v>
      </c>
      <c r="U1038" s="3" t="s">
        <v>35</v>
      </c>
      <c r="V1038" s="7" t="s">
        <v>36</v>
      </c>
    </row>
    <row r="1039">
      <c r="A1039" s="3" t="s">
        <v>6476</v>
      </c>
      <c r="B1039" s="3" t="s">
        <v>6477</v>
      </c>
      <c r="C1039" s="4">
        <v>2025.0</v>
      </c>
      <c r="D1039" s="4">
        <v>44.0</v>
      </c>
      <c r="E1039" s="4">
        <v>199066.0</v>
      </c>
      <c r="F1039" s="3" t="s">
        <v>6480</v>
      </c>
      <c r="G1039" s="3" t="s">
        <v>6481</v>
      </c>
      <c r="H1039" s="3" t="s">
        <v>6477</v>
      </c>
      <c r="I1039" s="4">
        <v>0.677</v>
      </c>
      <c r="J1039" s="4">
        <v>0.495</v>
      </c>
      <c r="K1039" s="4">
        <v>0.77</v>
      </c>
      <c r="L1039" s="4">
        <v>0.032</v>
      </c>
      <c r="M1039" s="4">
        <v>0.024</v>
      </c>
      <c r="N1039" s="4">
        <v>0.903</v>
      </c>
      <c r="O1039" s="4">
        <v>0.152</v>
      </c>
      <c r="P1039" s="4">
        <v>0.234</v>
      </c>
      <c r="Q1039" s="4">
        <v>114.02</v>
      </c>
      <c r="R1039" s="4">
        <v>1.0</v>
      </c>
      <c r="S1039" s="4">
        <v>1.0</v>
      </c>
      <c r="T1039" s="3" t="s">
        <v>103</v>
      </c>
      <c r="U1039" s="3" t="s">
        <v>35</v>
      </c>
      <c r="V1039" s="7" t="s">
        <v>36</v>
      </c>
    </row>
    <row r="1040">
      <c r="A1040" s="3" t="s">
        <v>6485</v>
      </c>
      <c r="B1040" s="3" t="s">
        <v>2168</v>
      </c>
      <c r="C1040" s="4">
        <v>2009.0</v>
      </c>
      <c r="D1040" s="4">
        <v>44.0</v>
      </c>
      <c r="E1040" s="4">
        <v>305840.0</v>
      </c>
      <c r="F1040" s="3" t="s">
        <v>6488</v>
      </c>
      <c r="G1040" s="3" t="s">
        <v>6489</v>
      </c>
      <c r="H1040" s="3" t="s">
        <v>6490</v>
      </c>
      <c r="I1040" s="4">
        <v>0.081</v>
      </c>
      <c r="J1040" s="4">
        <v>0.003</v>
      </c>
      <c r="K1040" s="4">
        <v>0.08</v>
      </c>
      <c r="L1040" s="4">
        <v>0.04</v>
      </c>
      <c r="M1040" s="4">
        <v>0.984</v>
      </c>
      <c r="N1040" s="4">
        <v>0.666</v>
      </c>
      <c r="O1040" s="4">
        <v>0.074</v>
      </c>
      <c r="P1040" s="4">
        <v>0.038</v>
      </c>
      <c r="Q1040" s="4">
        <v>64.48</v>
      </c>
      <c r="R1040" s="4">
        <v>4.0</v>
      </c>
      <c r="S1040" s="4">
        <v>0.0</v>
      </c>
      <c r="T1040" s="3" t="s">
        <v>103</v>
      </c>
      <c r="U1040" s="3" t="s">
        <v>35</v>
      </c>
      <c r="V1040" s="7" t="s">
        <v>75</v>
      </c>
    </row>
    <row r="1041">
      <c r="A1041" s="3" t="s">
        <v>6493</v>
      </c>
      <c r="B1041" s="3" t="s">
        <v>6494</v>
      </c>
      <c r="C1041" s="4">
        <v>2010.0</v>
      </c>
      <c r="D1041" s="4">
        <v>44.0</v>
      </c>
      <c r="E1041" s="4">
        <v>151773.0</v>
      </c>
      <c r="F1041" s="3" t="s">
        <v>6496</v>
      </c>
      <c r="G1041" s="3" t="s">
        <v>6497</v>
      </c>
      <c r="H1041" s="3" t="s">
        <v>6498</v>
      </c>
      <c r="I1041" s="4">
        <v>0.663</v>
      </c>
      <c r="J1041" s="4">
        <v>0.726</v>
      </c>
      <c r="K1041" s="4">
        <v>0.85</v>
      </c>
      <c r="L1041" s="4">
        <v>0.064</v>
      </c>
      <c r="M1041" s="4">
        <v>0.039</v>
      </c>
      <c r="N1041" s="4">
        <v>0.0</v>
      </c>
      <c r="O1041" s="4">
        <v>0.103</v>
      </c>
      <c r="P1041" s="4">
        <v>0.236</v>
      </c>
      <c r="Q1041" s="4">
        <v>79.05</v>
      </c>
      <c r="R1041" s="4">
        <v>6.0</v>
      </c>
      <c r="S1041" s="4">
        <v>1.0</v>
      </c>
      <c r="T1041" s="3" t="s">
        <v>103</v>
      </c>
      <c r="U1041" s="3" t="s">
        <v>35</v>
      </c>
      <c r="V1041" s="7" t="s">
        <v>36</v>
      </c>
    </row>
    <row r="1042">
      <c r="A1042" s="3" t="s">
        <v>6504</v>
      </c>
      <c r="B1042" s="3" t="s">
        <v>6505</v>
      </c>
      <c r="C1042" s="4">
        <v>1995.0</v>
      </c>
      <c r="D1042" s="4">
        <v>44.0</v>
      </c>
      <c r="E1042" s="4">
        <v>374466.0</v>
      </c>
      <c r="F1042" s="3" t="s">
        <v>901</v>
      </c>
      <c r="G1042" s="3" t="s">
        <v>671</v>
      </c>
      <c r="H1042" s="3" t="s">
        <v>6506</v>
      </c>
      <c r="I1042" s="4">
        <v>0.501</v>
      </c>
      <c r="J1042" s="4">
        <v>0.643</v>
      </c>
      <c r="K1042" s="4">
        <v>0.75</v>
      </c>
      <c r="L1042" s="4">
        <v>0.041</v>
      </c>
      <c r="M1042" s="4">
        <v>0.47</v>
      </c>
      <c r="N1042" s="4">
        <v>0.0</v>
      </c>
      <c r="O1042" s="4">
        <v>0.085</v>
      </c>
      <c r="P1042" s="4">
        <v>0.36</v>
      </c>
      <c r="Q1042" s="4">
        <v>82.64</v>
      </c>
      <c r="R1042" s="4">
        <v>6.0</v>
      </c>
      <c r="S1042" s="4">
        <v>0.0</v>
      </c>
      <c r="T1042" s="3" t="s">
        <v>104</v>
      </c>
      <c r="U1042" s="3" t="s">
        <v>94</v>
      </c>
      <c r="V1042" s="7" t="s">
        <v>45</v>
      </c>
    </row>
    <row r="1043">
      <c r="A1043" s="3" t="s">
        <v>6510</v>
      </c>
      <c r="B1043" s="3" t="s">
        <v>6511</v>
      </c>
      <c r="C1043" s="4">
        <v>1994.0</v>
      </c>
      <c r="D1043" s="4">
        <v>44.0</v>
      </c>
      <c r="E1043" s="4">
        <v>308453.0</v>
      </c>
      <c r="F1043" s="3" t="s">
        <v>6512</v>
      </c>
      <c r="G1043" s="3" t="s">
        <v>6513</v>
      </c>
      <c r="H1043" s="3" t="s">
        <v>6514</v>
      </c>
      <c r="I1043" s="4">
        <v>0.317</v>
      </c>
      <c r="J1043" s="4">
        <v>0.931</v>
      </c>
      <c r="K1043" s="4">
        <v>0.92</v>
      </c>
      <c r="L1043" s="4">
        <v>0.057</v>
      </c>
      <c r="M1043" s="4">
        <v>0.014</v>
      </c>
      <c r="N1043" s="4">
        <v>0.12</v>
      </c>
      <c r="O1043" s="4">
        <v>0.687</v>
      </c>
      <c r="P1043" s="4">
        <v>0.16</v>
      </c>
      <c r="Q1043" s="4">
        <v>95.92</v>
      </c>
      <c r="R1043" s="4">
        <v>4.0</v>
      </c>
      <c r="S1043" s="4">
        <v>1.0</v>
      </c>
      <c r="T1043" s="3" t="s">
        <v>103</v>
      </c>
      <c r="U1043" s="3" t="s">
        <v>35</v>
      </c>
      <c r="V1043" s="7" t="s">
        <v>58</v>
      </c>
    </row>
    <row r="1044">
      <c r="A1044" s="3" t="s">
        <v>6518</v>
      </c>
      <c r="B1044" s="3" t="s">
        <v>6291</v>
      </c>
      <c r="C1044" s="4">
        <v>2012.0</v>
      </c>
      <c r="D1044" s="4">
        <v>45.0</v>
      </c>
      <c r="E1044" s="4">
        <v>319933.0</v>
      </c>
      <c r="F1044" s="3" t="s">
        <v>31</v>
      </c>
      <c r="G1044" s="3" t="s">
        <v>4946</v>
      </c>
      <c r="H1044" s="3" t="s">
        <v>6292</v>
      </c>
      <c r="I1044" s="4">
        <v>0.57</v>
      </c>
      <c r="J1044" s="4">
        <v>0.417</v>
      </c>
      <c r="K1044" s="4">
        <v>0.81</v>
      </c>
      <c r="L1044" s="4">
        <v>0.039</v>
      </c>
      <c r="M1044" s="4">
        <v>0.758</v>
      </c>
      <c r="N1044" s="4">
        <v>0.0</v>
      </c>
      <c r="O1044" s="4">
        <v>0.216</v>
      </c>
      <c r="P1044" s="4">
        <v>0.189</v>
      </c>
      <c r="Q1044" s="4">
        <v>147.78</v>
      </c>
      <c r="R1044" s="4">
        <v>7.0</v>
      </c>
      <c r="S1044" s="4">
        <v>1.0</v>
      </c>
      <c r="T1044" s="3" t="s">
        <v>34</v>
      </c>
      <c r="U1044" s="3" t="s">
        <v>35</v>
      </c>
      <c r="V1044" s="7" t="s">
        <v>58</v>
      </c>
    </row>
    <row r="1045">
      <c r="A1045" s="3" t="s">
        <v>6523</v>
      </c>
      <c r="B1045" s="3" t="s">
        <v>6524</v>
      </c>
      <c r="C1045" s="4">
        <v>2016.0</v>
      </c>
      <c r="D1045" s="4">
        <v>45.0</v>
      </c>
      <c r="E1045" s="4">
        <v>286816.0</v>
      </c>
      <c r="F1045" s="3" t="s">
        <v>31</v>
      </c>
      <c r="G1045" s="3" t="s">
        <v>4946</v>
      </c>
      <c r="H1045" s="3" t="s">
        <v>5145</v>
      </c>
      <c r="I1045" s="4">
        <v>0.64</v>
      </c>
      <c r="J1045" s="4">
        <v>0.547</v>
      </c>
      <c r="K1045" s="4">
        <v>0.83</v>
      </c>
      <c r="L1045" s="4">
        <v>0.038</v>
      </c>
      <c r="M1045" s="4">
        <v>0.627</v>
      </c>
      <c r="N1045" s="4">
        <v>0.0</v>
      </c>
      <c r="O1045" s="4">
        <v>0.111</v>
      </c>
      <c r="P1045" s="4">
        <v>0.289</v>
      </c>
      <c r="Q1045" s="4">
        <v>127.9</v>
      </c>
      <c r="R1045" s="4">
        <v>0.0</v>
      </c>
      <c r="S1045" s="4">
        <v>1.0</v>
      </c>
      <c r="T1045" s="3" t="s">
        <v>34</v>
      </c>
      <c r="U1045" s="3" t="s">
        <v>68</v>
      </c>
      <c r="V1045" s="7" t="s">
        <v>36</v>
      </c>
    </row>
    <row r="1046">
      <c r="A1046" s="3" t="s">
        <v>6527</v>
      </c>
      <c r="B1046" s="3" t="s">
        <v>6529</v>
      </c>
      <c r="C1046" s="4">
        <v>2023.0</v>
      </c>
      <c r="D1046" s="4">
        <v>45.0</v>
      </c>
      <c r="E1046" s="4">
        <v>343153.0</v>
      </c>
      <c r="F1046" s="3" t="s">
        <v>3852</v>
      </c>
      <c r="G1046" s="3" t="s">
        <v>1585</v>
      </c>
      <c r="H1046" s="3" t="s">
        <v>6529</v>
      </c>
      <c r="I1046" s="4">
        <v>0.43</v>
      </c>
      <c r="J1046" s="4">
        <v>0.415</v>
      </c>
      <c r="K1046" s="4">
        <v>0.8</v>
      </c>
      <c r="L1046" s="4">
        <v>0.039</v>
      </c>
      <c r="M1046" s="4">
        <v>0.846</v>
      </c>
      <c r="N1046" s="4">
        <v>0.0</v>
      </c>
      <c r="O1046" s="4">
        <v>0.122</v>
      </c>
      <c r="P1046" s="4">
        <v>0.218</v>
      </c>
      <c r="Q1046" s="4">
        <v>129.3</v>
      </c>
      <c r="R1046" s="4">
        <v>4.0</v>
      </c>
      <c r="S1046" s="4">
        <v>1.0</v>
      </c>
      <c r="T1046" s="3" t="s">
        <v>34</v>
      </c>
      <c r="U1046" s="3" t="s">
        <v>68</v>
      </c>
      <c r="V1046" s="7" t="s">
        <v>36</v>
      </c>
    </row>
    <row r="1047">
      <c r="A1047" s="3" t="s">
        <v>6530</v>
      </c>
      <c r="B1047" s="3" t="s">
        <v>6531</v>
      </c>
      <c r="C1047" s="4">
        <v>2021.0</v>
      </c>
      <c r="D1047" s="4">
        <v>45.0</v>
      </c>
      <c r="E1047" s="4">
        <v>255000.0</v>
      </c>
      <c r="F1047" s="3" t="s">
        <v>31</v>
      </c>
      <c r="G1047" s="3" t="s">
        <v>4946</v>
      </c>
      <c r="H1047" s="3" t="s">
        <v>6535</v>
      </c>
      <c r="I1047" s="4">
        <v>0.688</v>
      </c>
      <c r="J1047" s="4">
        <v>0.602</v>
      </c>
      <c r="K1047" s="4">
        <v>0.8</v>
      </c>
      <c r="L1047" s="4">
        <v>0.049</v>
      </c>
      <c r="M1047" s="4">
        <v>0.215</v>
      </c>
      <c r="N1047" s="4">
        <v>0.0</v>
      </c>
      <c r="O1047" s="4">
        <v>0.356</v>
      </c>
      <c r="P1047" s="4">
        <v>0.436</v>
      </c>
      <c r="Q1047" s="4">
        <v>96.06</v>
      </c>
      <c r="R1047" s="4">
        <v>7.0</v>
      </c>
      <c r="S1047" s="4">
        <v>1.0</v>
      </c>
      <c r="T1047" s="3" t="s">
        <v>34</v>
      </c>
      <c r="U1047" s="3" t="s">
        <v>68</v>
      </c>
      <c r="V1047" s="7" t="s">
        <v>54</v>
      </c>
    </row>
    <row r="1048">
      <c r="A1048" s="3" t="s">
        <v>6538</v>
      </c>
      <c r="B1048" s="3" t="s">
        <v>6540</v>
      </c>
      <c r="C1048" s="4">
        <v>2025.0</v>
      </c>
      <c r="D1048" s="4">
        <v>45.0</v>
      </c>
      <c r="E1048" s="4">
        <v>183562.0</v>
      </c>
      <c r="F1048" s="3" t="s">
        <v>3852</v>
      </c>
      <c r="G1048" s="3" t="s">
        <v>1585</v>
      </c>
      <c r="H1048" s="3" t="s">
        <v>6543</v>
      </c>
      <c r="I1048" s="4">
        <v>0.542</v>
      </c>
      <c r="J1048" s="4">
        <v>0.491</v>
      </c>
      <c r="K1048" s="4">
        <v>0.86</v>
      </c>
      <c r="L1048" s="4">
        <v>0.032</v>
      </c>
      <c r="M1048" s="4">
        <v>0.518</v>
      </c>
      <c r="N1048" s="4">
        <v>0.0</v>
      </c>
      <c r="O1048" s="4">
        <v>0.093</v>
      </c>
      <c r="P1048" s="4">
        <v>0.209</v>
      </c>
      <c r="Q1048" s="4">
        <v>159.73</v>
      </c>
      <c r="R1048" s="4">
        <v>4.0</v>
      </c>
      <c r="S1048" s="4">
        <v>0.0</v>
      </c>
      <c r="T1048" s="3" t="s">
        <v>104</v>
      </c>
      <c r="U1048" s="3" t="s">
        <v>68</v>
      </c>
      <c r="V1048" s="7" t="s">
        <v>36</v>
      </c>
    </row>
    <row r="1049">
      <c r="A1049" s="3" t="s">
        <v>6547</v>
      </c>
      <c r="B1049" s="3" t="s">
        <v>6549</v>
      </c>
      <c r="C1049" s="4">
        <v>2015.0</v>
      </c>
      <c r="D1049" s="4">
        <v>45.0</v>
      </c>
      <c r="E1049" s="4">
        <v>553590.0</v>
      </c>
      <c r="F1049" s="3" t="s">
        <v>1918</v>
      </c>
      <c r="G1049" s="3" t="s">
        <v>1919</v>
      </c>
      <c r="H1049" s="3" t="s">
        <v>6551</v>
      </c>
      <c r="I1049" s="4">
        <v>0.541</v>
      </c>
      <c r="J1049" s="4">
        <v>0.513</v>
      </c>
      <c r="K1049" s="4">
        <v>0.8</v>
      </c>
      <c r="L1049" s="4">
        <v>0.052</v>
      </c>
      <c r="M1049" s="4">
        <v>0.47</v>
      </c>
      <c r="N1049" s="4">
        <v>0.0</v>
      </c>
      <c r="O1049" s="4">
        <v>0.071</v>
      </c>
      <c r="P1049" s="4">
        <v>0.375</v>
      </c>
      <c r="Q1049" s="4">
        <v>159.9</v>
      </c>
      <c r="R1049" s="4">
        <v>2.0</v>
      </c>
      <c r="S1049" s="4">
        <v>1.0</v>
      </c>
      <c r="T1049" s="3" t="s">
        <v>104</v>
      </c>
      <c r="U1049" s="3" t="s">
        <v>68</v>
      </c>
      <c r="V1049" s="7" t="s">
        <v>45</v>
      </c>
    </row>
    <row r="1050">
      <c r="A1050" s="3" t="s">
        <v>6554</v>
      </c>
      <c r="B1050" s="3" t="s">
        <v>6555</v>
      </c>
      <c r="C1050" s="4">
        <v>1969.0</v>
      </c>
      <c r="D1050" s="4">
        <v>45.0</v>
      </c>
      <c r="E1050" s="4">
        <v>259106.0</v>
      </c>
      <c r="F1050" s="3" t="s">
        <v>6557</v>
      </c>
      <c r="G1050" s="3" t="s">
        <v>6559</v>
      </c>
      <c r="H1050" s="3" t="s">
        <v>6561</v>
      </c>
      <c r="I1050" s="4">
        <v>0.371</v>
      </c>
      <c r="J1050" s="4">
        <v>0.482</v>
      </c>
      <c r="K1050" s="4">
        <v>0.72</v>
      </c>
      <c r="L1050" s="4">
        <v>0.036</v>
      </c>
      <c r="M1050" s="4">
        <v>0.278</v>
      </c>
      <c r="N1050" s="4">
        <v>0.005</v>
      </c>
      <c r="O1050" s="4">
        <v>0.116</v>
      </c>
      <c r="P1050" s="4">
        <v>0.295</v>
      </c>
      <c r="Q1050" s="4">
        <v>184.36</v>
      </c>
      <c r="R1050" s="4">
        <v>10.0</v>
      </c>
      <c r="S1050" s="4">
        <v>1.0</v>
      </c>
      <c r="T1050" s="3" t="s">
        <v>103</v>
      </c>
      <c r="U1050" s="3" t="s">
        <v>35</v>
      </c>
      <c r="V1050" s="7" t="s">
        <v>36</v>
      </c>
    </row>
    <row r="1051">
      <c r="A1051" s="3" t="s">
        <v>6562</v>
      </c>
      <c r="B1051" s="3" t="s">
        <v>6564</v>
      </c>
      <c r="C1051" s="4">
        <v>2021.0</v>
      </c>
      <c r="D1051" s="4">
        <v>45.0</v>
      </c>
      <c r="E1051" s="4">
        <v>216750.0</v>
      </c>
      <c r="F1051" s="3" t="s">
        <v>6567</v>
      </c>
      <c r="G1051" s="3" t="s">
        <v>6570</v>
      </c>
      <c r="H1051" s="3" t="s">
        <v>6564</v>
      </c>
      <c r="I1051" s="4">
        <v>0.55</v>
      </c>
      <c r="J1051" s="4">
        <v>0.459</v>
      </c>
      <c r="K1051" s="4">
        <v>0.76</v>
      </c>
      <c r="L1051" s="4">
        <v>0.03</v>
      </c>
      <c r="M1051" s="4">
        <v>0.771</v>
      </c>
      <c r="N1051" s="4">
        <v>0.078</v>
      </c>
      <c r="O1051" s="4">
        <v>0.119</v>
      </c>
      <c r="P1051" s="4">
        <v>0.302</v>
      </c>
      <c r="Q1051" s="4">
        <v>80.02</v>
      </c>
      <c r="R1051" s="4">
        <v>6.0</v>
      </c>
      <c r="S1051" s="4">
        <v>0.0</v>
      </c>
      <c r="T1051" s="3" t="s">
        <v>103</v>
      </c>
      <c r="U1051" s="3" t="s">
        <v>94</v>
      </c>
      <c r="V1051" s="7" t="s">
        <v>45</v>
      </c>
    </row>
    <row r="1052">
      <c r="A1052" s="3" t="s">
        <v>6571</v>
      </c>
      <c r="B1052" s="3" t="s">
        <v>6573</v>
      </c>
      <c r="C1052" s="4">
        <v>2022.0</v>
      </c>
      <c r="D1052" s="4">
        <v>45.0</v>
      </c>
      <c r="E1052" s="4">
        <v>212413.0</v>
      </c>
      <c r="F1052" s="3" t="s">
        <v>6575</v>
      </c>
      <c r="G1052" s="3" t="s">
        <v>6577</v>
      </c>
      <c r="H1052" s="3" t="s">
        <v>6573</v>
      </c>
      <c r="I1052" s="4">
        <v>0.626</v>
      </c>
      <c r="J1052" s="4">
        <v>0.768</v>
      </c>
      <c r="K1052" s="4">
        <v>0.78</v>
      </c>
      <c r="L1052" s="4">
        <v>0.079</v>
      </c>
      <c r="M1052" s="4">
        <v>0.026</v>
      </c>
      <c r="N1052" s="4">
        <v>0.0</v>
      </c>
      <c r="O1052" s="4">
        <v>0.175</v>
      </c>
      <c r="P1052" s="4">
        <v>0.28</v>
      </c>
      <c r="Q1052" s="4">
        <v>86.99</v>
      </c>
      <c r="R1052" s="4">
        <v>10.0</v>
      </c>
      <c r="S1052" s="4">
        <v>0.0</v>
      </c>
      <c r="T1052" s="3" t="s">
        <v>103</v>
      </c>
      <c r="U1052" s="3" t="s">
        <v>68</v>
      </c>
      <c r="V1052" s="7" t="s">
        <v>36</v>
      </c>
    </row>
    <row r="1053">
      <c r="A1053" s="3" t="s">
        <v>6582</v>
      </c>
      <c r="B1053" s="3" t="s">
        <v>6583</v>
      </c>
      <c r="C1053" s="4">
        <v>2021.0</v>
      </c>
      <c r="D1053" s="4">
        <v>45.0</v>
      </c>
      <c r="E1053" s="4">
        <v>86749.0</v>
      </c>
      <c r="F1053" s="3" t="s">
        <v>6149</v>
      </c>
      <c r="G1053" s="3" t="s">
        <v>6586</v>
      </c>
      <c r="H1053" s="3" t="s">
        <v>6583</v>
      </c>
      <c r="I1053" s="4">
        <v>0.71</v>
      </c>
      <c r="J1053" s="4">
        <v>0.415</v>
      </c>
      <c r="K1053" s="4">
        <v>0.77</v>
      </c>
      <c r="L1053" s="4">
        <v>0.091</v>
      </c>
      <c r="M1053" s="4">
        <v>0.902</v>
      </c>
      <c r="N1053" s="4">
        <v>0.002</v>
      </c>
      <c r="O1053" s="4">
        <v>0.149</v>
      </c>
      <c r="P1053" s="4">
        <v>0.418</v>
      </c>
      <c r="Q1053" s="4">
        <v>92.02</v>
      </c>
      <c r="R1053" s="4">
        <v>8.0</v>
      </c>
      <c r="S1053" s="4">
        <v>1.0</v>
      </c>
      <c r="T1053" s="3" t="s">
        <v>103</v>
      </c>
      <c r="U1053" s="3" t="s">
        <v>68</v>
      </c>
      <c r="V1053" s="7" t="s">
        <v>54</v>
      </c>
    </row>
    <row r="1054">
      <c r="A1054" s="3" t="s">
        <v>6590</v>
      </c>
      <c r="B1054" s="3" t="s">
        <v>6591</v>
      </c>
      <c r="C1054" s="4">
        <v>2019.0</v>
      </c>
      <c r="D1054" s="4">
        <v>46.0</v>
      </c>
      <c r="E1054" s="4">
        <v>217894.0</v>
      </c>
      <c r="F1054" s="3" t="s">
        <v>26</v>
      </c>
      <c r="G1054" s="3" t="s">
        <v>6592</v>
      </c>
      <c r="H1054" s="3" t="s">
        <v>6591</v>
      </c>
      <c r="I1054" s="4">
        <v>0.749</v>
      </c>
      <c r="J1054" s="4">
        <v>0.341</v>
      </c>
      <c r="K1054" s="4">
        <v>0.76</v>
      </c>
      <c r="L1054" s="4">
        <v>0.035</v>
      </c>
      <c r="M1054" s="4">
        <v>0.89</v>
      </c>
      <c r="N1054" s="4">
        <v>0.0</v>
      </c>
      <c r="O1054" s="4">
        <v>0.322</v>
      </c>
      <c r="P1054" s="4">
        <v>0.359</v>
      </c>
      <c r="Q1054" s="4">
        <v>113.99</v>
      </c>
      <c r="R1054" s="4">
        <v>0.0</v>
      </c>
      <c r="S1054" s="4">
        <v>1.0</v>
      </c>
      <c r="T1054" s="3" t="s">
        <v>34</v>
      </c>
      <c r="U1054" s="3" t="s">
        <v>35</v>
      </c>
      <c r="V1054" s="7" t="s">
        <v>45</v>
      </c>
    </row>
    <row r="1055">
      <c r="A1055" s="3" t="s">
        <v>6595</v>
      </c>
      <c r="B1055" s="3" t="s">
        <v>6596</v>
      </c>
      <c r="C1055" s="4">
        <v>2012.0</v>
      </c>
      <c r="D1055" s="4">
        <v>46.0</v>
      </c>
      <c r="E1055" s="4">
        <v>364383.0</v>
      </c>
      <c r="F1055" s="3" t="s">
        <v>26</v>
      </c>
      <c r="G1055" s="3" t="s">
        <v>6597</v>
      </c>
      <c r="H1055" s="3" t="s">
        <v>6598</v>
      </c>
      <c r="I1055" s="4">
        <v>0.379</v>
      </c>
      <c r="J1055" s="4">
        <v>0.383</v>
      </c>
      <c r="K1055" s="4">
        <v>0.67</v>
      </c>
      <c r="L1055" s="4">
        <v>0.033</v>
      </c>
      <c r="M1055" s="4">
        <v>0.387</v>
      </c>
      <c r="N1055" s="4">
        <v>0.0</v>
      </c>
      <c r="O1055" s="4">
        <v>0.055</v>
      </c>
      <c r="P1055" s="4">
        <v>0.287</v>
      </c>
      <c r="Q1055" s="4">
        <v>153.08</v>
      </c>
      <c r="R1055" s="4">
        <v>0.0</v>
      </c>
      <c r="S1055" s="4">
        <v>1.0</v>
      </c>
      <c r="T1055" s="3" t="s">
        <v>34</v>
      </c>
      <c r="U1055" s="3" t="s">
        <v>35</v>
      </c>
      <c r="V1055" s="7" t="s">
        <v>36</v>
      </c>
    </row>
    <row r="1056">
      <c r="A1056" s="3" t="s">
        <v>6602</v>
      </c>
      <c r="B1056" s="3" t="s">
        <v>6603</v>
      </c>
      <c r="C1056" s="4">
        <v>2014.0</v>
      </c>
      <c r="D1056" s="4">
        <v>46.0</v>
      </c>
      <c r="E1056" s="4">
        <v>354064.0</v>
      </c>
      <c r="F1056" s="3" t="s">
        <v>880</v>
      </c>
      <c r="G1056" s="3" t="s">
        <v>3591</v>
      </c>
      <c r="H1056" s="3" t="s">
        <v>6604</v>
      </c>
      <c r="I1056" s="4">
        <v>0.46</v>
      </c>
      <c r="J1056" s="4">
        <v>0.691</v>
      </c>
      <c r="K1056" s="4">
        <v>0.86</v>
      </c>
      <c r="L1056" s="4">
        <v>0.042</v>
      </c>
      <c r="M1056" s="4">
        <v>0.495</v>
      </c>
      <c r="N1056" s="4">
        <v>0.0</v>
      </c>
      <c r="O1056" s="4">
        <v>0.12</v>
      </c>
      <c r="P1056" s="4">
        <v>0.422</v>
      </c>
      <c r="Q1056" s="4">
        <v>155.9</v>
      </c>
      <c r="R1056" s="4">
        <v>9.0</v>
      </c>
      <c r="S1056" s="4">
        <v>0.0</v>
      </c>
      <c r="T1056" s="3" t="s">
        <v>104</v>
      </c>
      <c r="U1056" s="3" t="s">
        <v>35</v>
      </c>
      <c r="V1056" s="7" t="s">
        <v>54</v>
      </c>
    </row>
    <row r="1057">
      <c r="A1057" s="3" t="s">
        <v>6608</v>
      </c>
      <c r="B1057" s="3" t="s">
        <v>6609</v>
      </c>
      <c r="C1057" s="4">
        <v>2008.0</v>
      </c>
      <c r="D1057" s="4">
        <v>46.0</v>
      </c>
      <c r="E1057" s="4">
        <v>377493.0</v>
      </c>
      <c r="F1057" s="3" t="s">
        <v>3153</v>
      </c>
      <c r="G1057" s="3" t="s">
        <v>6611</v>
      </c>
      <c r="H1057" s="3" t="s">
        <v>6613</v>
      </c>
      <c r="I1057" s="4">
        <v>0.513</v>
      </c>
      <c r="J1057" s="4">
        <v>0.76</v>
      </c>
      <c r="K1057" s="4">
        <v>0.82</v>
      </c>
      <c r="L1057" s="4">
        <v>0.041</v>
      </c>
      <c r="M1057" s="4">
        <v>0.015</v>
      </c>
      <c r="N1057" s="4">
        <v>0.002</v>
      </c>
      <c r="O1057" s="4">
        <v>0.113</v>
      </c>
      <c r="P1057" s="4">
        <v>0.316</v>
      </c>
      <c r="Q1057" s="4">
        <v>86.05</v>
      </c>
      <c r="R1057" s="4">
        <v>11.0</v>
      </c>
      <c r="S1057" s="4">
        <v>0.0</v>
      </c>
      <c r="T1057" s="3" t="s">
        <v>104</v>
      </c>
      <c r="U1057" s="3" t="s">
        <v>94</v>
      </c>
      <c r="V1057" s="7" t="s">
        <v>45</v>
      </c>
    </row>
    <row r="1058">
      <c r="A1058" s="3" t="s">
        <v>6614</v>
      </c>
      <c r="B1058" s="3" t="s">
        <v>6615</v>
      </c>
      <c r="C1058" s="4">
        <v>2016.0</v>
      </c>
      <c r="D1058" s="4">
        <v>46.0</v>
      </c>
      <c r="E1058" s="4">
        <v>287717.0</v>
      </c>
      <c r="F1058" s="3" t="s">
        <v>26</v>
      </c>
      <c r="G1058" s="3" t="s">
        <v>1009</v>
      </c>
      <c r="H1058" s="3" t="s">
        <v>5994</v>
      </c>
      <c r="I1058" s="4">
        <v>0.582</v>
      </c>
      <c r="J1058" s="4">
        <v>0.454</v>
      </c>
      <c r="K1058" s="4">
        <v>0.81</v>
      </c>
      <c r="L1058" s="4">
        <v>0.032</v>
      </c>
      <c r="M1058" s="4">
        <v>0.803</v>
      </c>
      <c r="N1058" s="4">
        <v>0.0</v>
      </c>
      <c r="O1058" s="4">
        <v>0.113</v>
      </c>
      <c r="P1058" s="4">
        <v>0.33</v>
      </c>
      <c r="Q1058" s="4">
        <v>121.77</v>
      </c>
      <c r="R1058" s="4">
        <v>4.0</v>
      </c>
      <c r="S1058" s="4">
        <v>0.0</v>
      </c>
      <c r="T1058" s="3" t="s">
        <v>34</v>
      </c>
      <c r="U1058" s="3" t="s">
        <v>35</v>
      </c>
      <c r="V1058" s="7" t="s">
        <v>45</v>
      </c>
    </row>
    <row r="1059">
      <c r="A1059" s="3" t="s">
        <v>6621</v>
      </c>
      <c r="B1059" s="3" t="s">
        <v>6623</v>
      </c>
      <c r="C1059" s="4">
        <v>2007.0</v>
      </c>
      <c r="D1059" s="4">
        <v>46.0</v>
      </c>
      <c r="E1059" s="4">
        <v>402920.0</v>
      </c>
      <c r="F1059" s="3" t="s">
        <v>6625</v>
      </c>
      <c r="G1059" s="3" t="s">
        <v>6627</v>
      </c>
      <c r="H1059" s="3" t="s">
        <v>6628</v>
      </c>
      <c r="I1059" s="4">
        <v>0.408</v>
      </c>
      <c r="J1059" s="4">
        <v>0.465</v>
      </c>
      <c r="K1059" s="4">
        <v>0.72</v>
      </c>
      <c r="L1059" s="4">
        <v>0.034</v>
      </c>
      <c r="M1059" s="4">
        <v>0.365</v>
      </c>
      <c r="N1059" s="4">
        <v>0.0</v>
      </c>
      <c r="O1059" s="4">
        <v>0.215</v>
      </c>
      <c r="P1059" s="4">
        <v>0.151</v>
      </c>
      <c r="Q1059" s="4">
        <v>135.67</v>
      </c>
      <c r="R1059" s="4">
        <v>4.0</v>
      </c>
      <c r="S1059" s="4">
        <v>0.0</v>
      </c>
      <c r="T1059" s="3" t="s">
        <v>103</v>
      </c>
      <c r="U1059" s="3" t="s">
        <v>35</v>
      </c>
      <c r="V1059" s="7" t="s">
        <v>58</v>
      </c>
    </row>
    <row r="1060">
      <c r="A1060" s="3" t="s">
        <v>6632</v>
      </c>
      <c r="B1060" s="3" t="s">
        <v>6635</v>
      </c>
      <c r="C1060" s="4">
        <v>2008.0</v>
      </c>
      <c r="D1060" s="4">
        <v>46.0</v>
      </c>
      <c r="E1060" s="4">
        <v>308240.0</v>
      </c>
      <c r="F1060" s="3" t="s">
        <v>6636</v>
      </c>
      <c r="G1060" s="3" t="s">
        <v>6637</v>
      </c>
      <c r="H1060" s="3" t="s">
        <v>6638</v>
      </c>
      <c r="I1060" s="4">
        <v>0.449</v>
      </c>
      <c r="J1060" s="4">
        <v>0.736</v>
      </c>
      <c r="K1060" s="4">
        <v>0.81</v>
      </c>
      <c r="L1060" s="4">
        <v>0.043</v>
      </c>
      <c r="M1060" s="4">
        <v>0.067</v>
      </c>
      <c r="N1060" s="4">
        <v>0.0</v>
      </c>
      <c r="O1060" s="4">
        <v>0.084</v>
      </c>
      <c r="P1060" s="4">
        <v>0.218</v>
      </c>
      <c r="Q1060" s="4">
        <v>146.03</v>
      </c>
      <c r="R1060" s="4">
        <v>9.0</v>
      </c>
      <c r="S1060" s="4">
        <v>1.0</v>
      </c>
      <c r="T1060" s="3" t="s">
        <v>103</v>
      </c>
      <c r="U1060" s="3" t="s">
        <v>35</v>
      </c>
      <c r="V1060" s="7" t="s">
        <v>36</v>
      </c>
    </row>
    <row r="1061">
      <c r="A1061" s="3" t="s">
        <v>6643</v>
      </c>
      <c r="B1061" s="3" t="s">
        <v>6645</v>
      </c>
      <c r="C1061" s="4">
        <v>2016.0</v>
      </c>
      <c r="D1061" s="4">
        <v>47.0</v>
      </c>
      <c r="E1061" s="4">
        <v>311376.0</v>
      </c>
      <c r="F1061" s="3" t="s">
        <v>26</v>
      </c>
      <c r="G1061" s="3" t="s">
        <v>4402</v>
      </c>
      <c r="H1061" s="3" t="s">
        <v>5382</v>
      </c>
      <c r="I1061" s="4">
        <v>0.605</v>
      </c>
      <c r="J1061" s="4">
        <v>0.546</v>
      </c>
      <c r="K1061" s="4">
        <v>0.8</v>
      </c>
      <c r="L1061" s="4">
        <v>0.031</v>
      </c>
      <c r="M1061" s="4">
        <v>0.179</v>
      </c>
      <c r="N1061" s="4">
        <v>0.002</v>
      </c>
      <c r="O1061" s="4">
        <v>0.069</v>
      </c>
      <c r="P1061" s="4">
        <v>0.315</v>
      </c>
      <c r="Q1061" s="4">
        <v>124.0</v>
      </c>
      <c r="R1061" s="4">
        <v>8.0</v>
      </c>
      <c r="S1061" s="4">
        <v>1.0</v>
      </c>
      <c r="T1061" s="3" t="s">
        <v>34</v>
      </c>
      <c r="U1061" s="3" t="s">
        <v>35</v>
      </c>
      <c r="V1061" s="7" t="s">
        <v>45</v>
      </c>
    </row>
    <row r="1062">
      <c r="A1062" s="3" t="s">
        <v>6650</v>
      </c>
      <c r="B1062" s="3" t="s">
        <v>6651</v>
      </c>
      <c r="C1062" s="4">
        <v>1966.0</v>
      </c>
      <c r="D1062" s="4">
        <v>47.0</v>
      </c>
      <c r="E1062" s="4">
        <v>221533.0</v>
      </c>
      <c r="F1062" s="3" t="s">
        <v>6557</v>
      </c>
      <c r="G1062" s="3" t="s">
        <v>6559</v>
      </c>
      <c r="H1062" s="3" t="s">
        <v>6652</v>
      </c>
      <c r="I1062" s="4">
        <v>0.327</v>
      </c>
      <c r="J1062" s="4">
        <v>0.92</v>
      </c>
      <c r="K1062" s="4">
        <v>0.86</v>
      </c>
      <c r="L1062" s="4">
        <v>0.061</v>
      </c>
      <c r="M1062" s="4">
        <v>0.144</v>
      </c>
      <c r="N1062" s="4">
        <v>0.84</v>
      </c>
      <c r="O1062" s="4">
        <v>0.774</v>
      </c>
      <c r="P1062" s="4">
        <v>0.439</v>
      </c>
      <c r="Q1062" s="4">
        <v>167.97</v>
      </c>
      <c r="R1062" s="4">
        <v>9.0</v>
      </c>
      <c r="S1062" s="4">
        <v>1.0</v>
      </c>
      <c r="T1062" s="3" t="s">
        <v>103</v>
      </c>
      <c r="U1062" s="3" t="s">
        <v>35</v>
      </c>
      <c r="V1062" s="7" t="s">
        <v>54</v>
      </c>
    </row>
    <row r="1063">
      <c r="A1063" s="3" t="s">
        <v>6656</v>
      </c>
      <c r="B1063" s="3" t="s">
        <v>6657</v>
      </c>
      <c r="C1063" s="4">
        <v>2020.0</v>
      </c>
      <c r="D1063" s="4">
        <v>47.0</v>
      </c>
      <c r="E1063" s="4">
        <v>243880.0</v>
      </c>
      <c r="F1063" s="3" t="s">
        <v>26</v>
      </c>
      <c r="G1063" s="3" t="s">
        <v>6660</v>
      </c>
      <c r="H1063" s="3" t="s">
        <v>6661</v>
      </c>
      <c r="I1063" s="4">
        <v>0.433</v>
      </c>
      <c r="J1063" s="4">
        <v>0.507</v>
      </c>
      <c r="K1063" s="4">
        <v>0.82</v>
      </c>
      <c r="L1063" s="4">
        <v>0.03</v>
      </c>
      <c r="M1063" s="4">
        <v>0.702</v>
      </c>
      <c r="N1063" s="4">
        <v>0.0</v>
      </c>
      <c r="O1063" s="4">
        <v>0.126</v>
      </c>
      <c r="P1063" s="4">
        <v>0.336</v>
      </c>
      <c r="Q1063" s="4">
        <v>119.77</v>
      </c>
      <c r="R1063" s="4">
        <v>0.0</v>
      </c>
      <c r="S1063" s="4">
        <v>1.0</v>
      </c>
      <c r="T1063" s="3" t="s">
        <v>34</v>
      </c>
      <c r="U1063" s="3" t="s">
        <v>35</v>
      </c>
      <c r="V1063" s="7" t="s">
        <v>45</v>
      </c>
    </row>
    <row r="1064">
      <c r="A1064" s="3" t="s">
        <v>6663</v>
      </c>
      <c r="B1064" s="3" t="s">
        <v>6665</v>
      </c>
      <c r="C1064" s="4">
        <v>2019.0</v>
      </c>
      <c r="D1064" s="4">
        <v>47.0</v>
      </c>
      <c r="E1064" s="4">
        <v>176000.0</v>
      </c>
      <c r="F1064" s="3" t="s">
        <v>3624</v>
      </c>
      <c r="G1064" s="3" t="s">
        <v>1593</v>
      </c>
      <c r="H1064" s="3" t="s">
        <v>6667</v>
      </c>
      <c r="I1064" s="4">
        <v>0.665</v>
      </c>
      <c r="J1064" s="4">
        <v>0.283</v>
      </c>
      <c r="K1064" s="4">
        <v>0.78</v>
      </c>
      <c r="L1064" s="4">
        <v>0.035</v>
      </c>
      <c r="M1064" s="4">
        <v>0.962</v>
      </c>
      <c r="N1064" s="4">
        <v>0.0</v>
      </c>
      <c r="O1064" s="4">
        <v>0.119</v>
      </c>
      <c r="P1064" s="4">
        <v>0.352</v>
      </c>
      <c r="Q1064" s="4">
        <v>119.9</v>
      </c>
      <c r="R1064" s="4">
        <v>0.0</v>
      </c>
      <c r="S1064" s="4">
        <v>1.0</v>
      </c>
      <c r="T1064" s="3" t="s">
        <v>34</v>
      </c>
      <c r="U1064" s="3" t="s">
        <v>35</v>
      </c>
      <c r="V1064" s="7" t="s">
        <v>45</v>
      </c>
    </row>
    <row r="1065">
      <c r="A1065" s="3" t="s">
        <v>6668</v>
      </c>
      <c r="B1065" s="3" t="s">
        <v>6669</v>
      </c>
      <c r="C1065" s="4">
        <v>2017.0</v>
      </c>
      <c r="D1065" s="4">
        <v>47.0</v>
      </c>
      <c r="E1065" s="4">
        <v>210050.0</v>
      </c>
      <c r="F1065" s="3" t="s">
        <v>26</v>
      </c>
      <c r="G1065" s="3" t="s">
        <v>4183</v>
      </c>
      <c r="H1065" s="3" t="s">
        <v>6673</v>
      </c>
      <c r="I1065" s="4">
        <v>0.684</v>
      </c>
      <c r="J1065" s="4">
        <v>0.252</v>
      </c>
      <c r="K1065" s="4">
        <v>0.52</v>
      </c>
      <c r="L1065" s="4">
        <v>0.035</v>
      </c>
      <c r="M1065" s="4">
        <v>0.444</v>
      </c>
      <c r="N1065" s="4">
        <v>0.0</v>
      </c>
      <c r="O1065" s="4">
        <v>0.109</v>
      </c>
      <c r="P1065" s="4">
        <v>0.295</v>
      </c>
      <c r="Q1065" s="4">
        <v>129.97</v>
      </c>
      <c r="R1065" s="4">
        <v>4.0</v>
      </c>
      <c r="S1065" s="4">
        <v>1.0</v>
      </c>
      <c r="T1065" s="3" t="s">
        <v>34</v>
      </c>
      <c r="U1065" s="3" t="s">
        <v>35</v>
      </c>
      <c r="V1065" s="7" t="s">
        <v>36</v>
      </c>
    </row>
    <row r="1066">
      <c r="A1066" s="3" t="s">
        <v>6676</v>
      </c>
      <c r="B1066" s="3" t="s">
        <v>6677</v>
      </c>
      <c r="C1066" s="4">
        <v>2021.0</v>
      </c>
      <c r="D1066" s="4">
        <v>47.0</v>
      </c>
      <c r="E1066" s="4">
        <v>180275.0</v>
      </c>
      <c r="F1066" s="3" t="s">
        <v>1267</v>
      </c>
      <c r="G1066" s="3" t="s">
        <v>6679</v>
      </c>
      <c r="H1066" s="3" t="s">
        <v>6680</v>
      </c>
      <c r="I1066" s="4">
        <v>0.405</v>
      </c>
      <c r="J1066" s="4">
        <v>0.573</v>
      </c>
      <c r="K1066" s="4">
        <v>0.84</v>
      </c>
      <c r="L1066" s="4">
        <v>0.055</v>
      </c>
      <c r="M1066" s="4">
        <v>0.269</v>
      </c>
      <c r="N1066" s="4">
        <v>0.0</v>
      </c>
      <c r="O1066" s="4">
        <v>0.1</v>
      </c>
      <c r="P1066" s="4">
        <v>0.401</v>
      </c>
      <c r="Q1066" s="4">
        <v>187.07</v>
      </c>
      <c r="R1066" s="4">
        <v>6.0</v>
      </c>
      <c r="S1066" s="4">
        <v>1.0</v>
      </c>
      <c r="T1066" s="3" t="s">
        <v>103</v>
      </c>
      <c r="U1066" s="3" t="s">
        <v>35</v>
      </c>
      <c r="V1066" s="7" t="s">
        <v>54</v>
      </c>
    </row>
    <row r="1067">
      <c r="A1067" s="3" t="s">
        <v>6684</v>
      </c>
      <c r="B1067" s="19" t="s">
        <v>6685</v>
      </c>
      <c r="C1067" s="4">
        <v>2016.0</v>
      </c>
      <c r="D1067" s="4">
        <v>47.0</v>
      </c>
      <c r="E1067" s="4">
        <v>349493.0</v>
      </c>
      <c r="F1067" s="3" t="s">
        <v>880</v>
      </c>
      <c r="G1067" s="19" t="s">
        <v>881</v>
      </c>
      <c r="H1067" s="19" t="s">
        <v>6686</v>
      </c>
      <c r="I1067" s="4">
        <v>0.726</v>
      </c>
      <c r="J1067" s="4">
        <v>0.323</v>
      </c>
      <c r="K1067" s="4">
        <v>0.71</v>
      </c>
      <c r="L1067" s="4">
        <v>0.037</v>
      </c>
      <c r="M1067" s="4">
        <v>0.588</v>
      </c>
      <c r="N1067" s="4">
        <v>0.0</v>
      </c>
      <c r="O1067" s="4">
        <v>0.095</v>
      </c>
      <c r="P1067" s="4">
        <v>0.481</v>
      </c>
      <c r="Q1067" s="4">
        <v>121.96</v>
      </c>
      <c r="R1067" s="4">
        <v>11.0</v>
      </c>
      <c r="S1067" s="4">
        <v>0.0</v>
      </c>
      <c r="T1067" s="3" t="s">
        <v>104</v>
      </c>
      <c r="U1067" s="3" t="s">
        <v>35</v>
      </c>
      <c r="V1067" s="7" t="s">
        <v>54</v>
      </c>
    </row>
    <row r="1068">
      <c r="A1068" s="3" t="s">
        <v>6690</v>
      </c>
      <c r="B1068" s="3" t="s">
        <v>6691</v>
      </c>
      <c r="C1068" s="4">
        <v>2016.0</v>
      </c>
      <c r="D1068" s="4">
        <v>47.0</v>
      </c>
      <c r="E1068" s="4">
        <v>171119.0</v>
      </c>
      <c r="F1068" s="3" t="s">
        <v>3629</v>
      </c>
      <c r="G1068" s="3" t="s">
        <v>6692</v>
      </c>
      <c r="H1068" s="3" t="s">
        <v>6048</v>
      </c>
      <c r="I1068" s="4">
        <v>0.494</v>
      </c>
      <c r="J1068" s="4">
        <v>0.712</v>
      </c>
      <c r="K1068" s="4">
        <v>0.83</v>
      </c>
      <c r="L1068" s="4">
        <v>0.035</v>
      </c>
      <c r="M1068" s="4">
        <v>0.195</v>
      </c>
      <c r="N1068" s="4">
        <v>0.0</v>
      </c>
      <c r="O1068" s="4">
        <v>0.108</v>
      </c>
      <c r="P1068" s="4">
        <v>0.386</v>
      </c>
      <c r="Q1068" s="4">
        <v>156.06</v>
      </c>
      <c r="R1068" s="4">
        <v>2.0</v>
      </c>
      <c r="S1068" s="4">
        <v>0.0</v>
      </c>
      <c r="T1068" s="3" t="s">
        <v>104</v>
      </c>
      <c r="U1068" s="3" t="s">
        <v>68</v>
      </c>
      <c r="V1068" s="7" t="s">
        <v>45</v>
      </c>
    </row>
    <row r="1069">
      <c r="A1069" s="3" t="s">
        <v>6696</v>
      </c>
      <c r="B1069" s="3" t="s">
        <v>6697</v>
      </c>
      <c r="C1069" s="4">
        <v>2021.0</v>
      </c>
      <c r="D1069" s="4">
        <v>47.0</v>
      </c>
      <c r="E1069" s="4">
        <v>211200.0</v>
      </c>
      <c r="F1069" s="3" t="s">
        <v>6698</v>
      </c>
      <c r="G1069" s="3" t="s">
        <v>6699</v>
      </c>
      <c r="H1069" s="3" t="s">
        <v>6700</v>
      </c>
      <c r="I1069" s="4">
        <v>0.741</v>
      </c>
      <c r="J1069" s="4">
        <v>0.933</v>
      </c>
      <c r="K1069" s="4">
        <v>0.88</v>
      </c>
      <c r="L1069" s="4">
        <v>0.081</v>
      </c>
      <c r="M1069" s="4">
        <v>0.099</v>
      </c>
      <c r="N1069" s="4">
        <v>0.0</v>
      </c>
      <c r="O1069" s="4">
        <v>0.112</v>
      </c>
      <c r="P1069" s="4">
        <v>0.332</v>
      </c>
      <c r="Q1069" s="4">
        <v>124.98</v>
      </c>
      <c r="R1069" s="4">
        <v>10.0</v>
      </c>
      <c r="S1069" s="4">
        <v>1.0</v>
      </c>
      <c r="T1069" s="3" t="s">
        <v>103</v>
      </c>
      <c r="U1069" s="3" t="s">
        <v>94</v>
      </c>
      <c r="V1069" s="7" t="s">
        <v>45</v>
      </c>
    </row>
    <row r="1070">
      <c r="A1070" s="3" t="s">
        <v>6704</v>
      </c>
      <c r="B1070" s="3" t="s">
        <v>6705</v>
      </c>
      <c r="C1070" s="4">
        <v>2017.0</v>
      </c>
      <c r="D1070" s="4">
        <v>47.0</v>
      </c>
      <c r="E1070" s="4">
        <v>214306.0</v>
      </c>
      <c r="F1070" s="3" t="s">
        <v>223</v>
      </c>
      <c r="G1070" s="3" t="s">
        <v>6706</v>
      </c>
      <c r="H1070" s="3" t="s">
        <v>2894</v>
      </c>
      <c r="I1070" s="4">
        <v>0.601</v>
      </c>
      <c r="J1070" s="4">
        <v>0.187</v>
      </c>
      <c r="K1070" s="4">
        <v>0.75</v>
      </c>
      <c r="L1070" s="4">
        <v>0.032</v>
      </c>
      <c r="M1070" s="4">
        <v>0.863</v>
      </c>
      <c r="N1070" s="4">
        <v>0.0</v>
      </c>
      <c r="O1070" s="4">
        <v>0.208</v>
      </c>
      <c r="P1070" s="4">
        <v>0.365</v>
      </c>
      <c r="Q1070" s="4">
        <v>85.19</v>
      </c>
      <c r="R1070" s="4">
        <v>11.0</v>
      </c>
      <c r="S1070" s="4">
        <v>1.0</v>
      </c>
      <c r="T1070" s="3" t="s">
        <v>103</v>
      </c>
      <c r="U1070" s="3" t="s">
        <v>35</v>
      </c>
      <c r="V1070" s="7" t="s">
        <v>45</v>
      </c>
    </row>
    <row r="1071">
      <c r="A1071" s="3" t="s">
        <v>6711</v>
      </c>
      <c r="B1071" s="3" t="s">
        <v>6712</v>
      </c>
      <c r="C1071" s="4">
        <v>2003.0</v>
      </c>
      <c r="D1071" s="4">
        <v>47.0</v>
      </c>
      <c r="E1071" s="4">
        <v>368546.0</v>
      </c>
      <c r="F1071" s="3" t="s">
        <v>1629</v>
      </c>
      <c r="G1071" s="3" t="s">
        <v>3165</v>
      </c>
      <c r="H1071" s="3" t="s">
        <v>6713</v>
      </c>
      <c r="I1071" s="4">
        <v>0.569</v>
      </c>
      <c r="J1071" s="4">
        <v>0.596</v>
      </c>
      <c r="K1071" s="4">
        <v>0.78</v>
      </c>
      <c r="L1071" s="4">
        <v>0.033</v>
      </c>
      <c r="M1071" s="4">
        <v>0.178</v>
      </c>
      <c r="N1071" s="4">
        <v>0.0</v>
      </c>
      <c r="O1071" s="4">
        <v>0.336</v>
      </c>
      <c r="P1071" s="4">
        <v>0.341</v>
      </c>
      <c r="Q1071" s="4">
        <v>119.97</v>
      </c>
      <c r="R1071" s="4">
        <v>2.0</v>
      </c>
      <c r="S1071" s="4">
        <v>1.0</v>
      </c>
      <c r="T1071" s="3" t="s">
        <v>104</v>
      </c>
      <c r="U1071" s="3" t="s">
        <v>35</v>
      </c>
      <c r="V1071" s="7" t="s">
        <v>45</v>
      </c>
    </row>
    <row r="1072">
      <c r="A1072" s="3" t="s">
        <v>6714</v>
      </c>
      <c r="B1072" s="3" t="s">
        <v>6715</v>
      </c>
      <c r="C1072" s="4">
        <v>2017.0</v>
      </c>
      <c r="D1072" s="4">
        <v>47.0</v>
      </c>
      <c r="E1072" s="4">
        <v>239293.0</v>
      </c>
      <c r="F1072" s="3" t="s">
        <v>3298</v>
      </c>
      <c r="G1072" s="3" t="s">
        <v>6716</v>
      </c>
      <c r="H1072" s="3" t="s">
        <v>6717</v>
      </c>
      <c r="I1072" s="4">
        <v>0.697</v>
      </c>
      <c r="J1072" s="4">
        <v>0.691</v>
      </c>
      <c r="K1072" s="4">
        <v>0.87</v>
      </c>
      <c r="L1072" s="4">
        <v>0.146</v>
      </c>
      <c r="M1072" s="4">
        <v>0.214</v>
      </c>
      <c r="N1072" s="4">
        <v>0.0</v>
      </c>
      <c r="O1072" s="4">
        <v>0.185</v>
      </c>
      <c r="P1072" s="4">
        <v>0.305</v>
      </c>
      <c r="Q1072" s="4">
        <v>137.85</v>
      </c>
      <c r="R1072" s="4">
        <v>2.0</v>
      </c>
      <c r="S1072" s="4">
        <v>1.0</v>
      </c>
      <c r="T1072" s="3" t="s">
        <v>103</v>
      </c>
      <c r="U1072" s="3" t="s">
        <v>94</v>
      </c>
      <c r="V1072" s="7" t="s">
        <v>45</v>
      </c>
    </row>
    <row r="1073">
      <c r="A1073" s="3" t="s">
        <v>6721</v>
      </c>
      <c r="B1073" s="3" t="s">
        <v>6722</v>
      </c>
      <c r="C1073" s="4">
        <v>2018.0</v>
      </c>
      <c r="D1073" s="4">
        <v>48.0</v>
      </c>
      <c r="E1073" s="4">
        <v>382066.0</v>
      </c>
      <c r="F1073" s="3" t="s">
        <v>26</v>
      </c>
      <c r="G1073" s="3" t="s">
        <v>6723</v>
      </c>
      <c r="H1073" s="3" t="s">
        <v>6722</v>
      </c>
      <c r="I1073" s="4">
        <v>0.216</v>
      </c>
      <c r="J1073" s="4">
        <v>0.411</v>
      </c>
      <c r="K1073" s="4">
        <v>0.74</v>
      </c>
      <c r="L1073" s="4">
        <v>0.043</v>
      </c>
      <c r="M1073" s="4">
        <v>0.117</v>
      </c>
      <c r="N1073" s="4">
        <v>0.001</v>
      </c>
      <c r="O1073" s="4">
        <v>0.063</v>
      </c>
      <c r="P1073" s="4">
        <v>0.054</v>
      </c>
      <c r="Q1073" s="4">
        <v>160.0</v>
      </c>
      <c r="R1073" s="4">
        <v>2.0</v>
      </c>
      <c r="S1073" s="4">
        <v>1.0</v>
      </c>
      <c r="T1073" s="3" t="s">
        <v>34</v>
      </c>
      <c r="U1073" s="3" t="s">
        <v>68</v>
      </c>
      <c r="V1073" s="7" t="s">
        <v>75</v>
      </c>
    </row>
    <row r="1074">
      <c r="A1074" s="3" t="s">
        <v>6726</v>
      </c>
      <c r="B1074" s="3" t="s">
        <v>6727</v>
      </c>
      <c r="C1074" s="4">
        <v>2009.0</v>
      </c>
      <c r="D1074" s="4">
        <v>48.0</v>
      </c>
      <c r="E1074" s="4">
        <v>213960.0</v>
      </c>
      <c r="F1074" s="3" t="s">
        <v>6728</v>
      </c>
      <c r="G1074" s="3" t="s">
        <v>6730</v>
      </c>
      <c r="H1074" s="3" t="s">
        <v>6732</v>
      </c>
      <c r="I1074" s="4">
        <v>0.884</v>
      </c>
      <c r="J1074" s="4">
        <v>0.962</v>
      </c>
      <c r="K1074" s="4">
        <v>0.88</v>
      </c>
      <c r="L1074" s="4">
        <v>0.198</v>
      </c>
      <c r="M1074" s="4">
        <v>0.003</v>
      </c>
      <c r="N1074" s="4">
        <v>0.436</v>
      </c>
      <c r="O1074" s="4">
        <v>0.098</v>
      </c>
      <c r="P1074" s="4">
        <v>0.238</v>
      </c>
      <c r="Q1074" s="4">
        <v>126.98</v>
      </c>
      <c r="R1074" s="4">
        <v>0.0</v>
      </c>
      <c r="S1074" s="4">
        <v>1.0</v>
      </c>
      <c r="T1074" s="3" t="s">
        <v>103</v>
      </c>
      <c r="U1074" s="3" t="s">
        <v>35</v>
      </c>
      <c r="V1074" s="7" t="s">
        <v>36</v>
      </c>
    </row>
    <row r="1075">
      <c r="A1075" s="3" t="s">
        <v>6733</v>
      </c>
      <c r="B1075" s="3" t="s">
        <v>6734</v>
      </c>
      <c r="C1075" s="4">
        <v>1984.0</v>
      </c>
      <c r="D1075" s="4">
        <v>48.0</v>
      </c>
      <c r="E1075" s="4">
        <v>390293.0</v>
      </c>
      <c r="F1075" s="3" t="s">
        <v>6735</v>
      </c>
      <c r="G1075" s="3" t="s">
        <v>6145</v>
      </c>
      <c r="H1075" s="3" t="s">
        <v>6739</v>
      </c>
      <c r="I1075" s="4">
        <v>0.239</v>
      </c>
      <c r="J1075" s="4">
        <v>0.323</v>
      </c>
      <c r="K1075" s="4">
        <v>0.64</v>
      </c>
      <c r="L1075" s="4">
        <v>0.035</v>
      </c>
      <c r="M1075" s="4">
        <v>0.402</v>
      </c>
      <c r="N1075" s="4">
        <v>0.0</v>
      </c>
      <c r="O1075" s="4">
        <v>0.978</v>
      </c>
      <c r="P1075" s="4">
        <v>0.366</v>
      </c>
      <c r="Q1075" s="4">
        <v>83.62</v>
      </c>
      <c r="R1075" s="4">
        <v>2.0</v>
      </c>
      <c r="S1075" s="4">
        <v>1.0</v>
      </c>
      <c r="T1075" s="3" t="s">
        <v>103</v>
      </c>
      <c r="U1075" s="3" t="s">
        <v>68</v>
      </c>
      <c r="V1075" s="7" t="s">
        <v>45</v>
      </c>
    </row>
    <row r="1076">
      <c r="A1076" s="3" t="s">
        <v>6740</v>
      </c>
      <c r="B1076" s="3" t="s">
        <v>6741</v>
      </c>
      <c r="C1076" s="4">
        <v>2014.0</v>
      </c>
      <c r="D1076" s="4">
        <v>48.0</v>
      </c>
      <c r="E1076" s="4">
        <v>212727.0</v>
      </c>
      <c r="F1076" s="3" t="s">
        <v>4320</v>
      </c>
      <c r="G1076" s="3" t="s">
        <v>4321</v>
      </c>
      <c r="H1076" s="3" t="s">
        <v>6742</v>
      </c>
      <c r="I1076" s="4">
        <v>0.593</v>
      </c>
      <c r="J1076" s="4">
        <v>0.972</v>
      </c>
      <c r="K1076" s="4">
        <v>0.91</v>
      </c>
      <c r="L1076" s="4">
        <v>0.323</v>
      </c>
      <c r="M1076" s="4">
        <v>0.222</v>
      </c>
      <c r="N1076" s="4">
        <v>0.0</v>
      </c>
      <c r="O1076" s="4">
        <v>0.192</v>
      </c>
      <c r="P1076" s="4">
        <v>0.413</v>
      </c>
      <c r="Q1076" s="4">
        <v>138.13</v>
      </c>
      <c r="R1076" s="4">
        <v>2.0</v>
      </c>
      <c r="S1076" s="4">
        <v>1.0</v>
      </c>
      <c r="T1076" s="3" t="s">
        <v>34</v>
      </c>
      <c r="U1076" s="3" t="s">
        <v>35</v>
      </c>
      <c r="V1076" s="7" t="s">
        <v>54</v>
      </c>
    </row>
    <row r="1077">
      <c r="A1077" s="3" t="s">
        <v>6745</v>
      </c>
      <c r="B1077" s="3" t="s">
        <v>6746</v>
      </c>
      <c r="C1077" s="4">
        <v>2021.0</v>
      </c>
      <c r="D1077" s="4">
        <v>48.0</v>
      </c>
      <c r="E1077" s="4">
        <v>210500.0</v>
      </c>
      <c r="F1077" s="3" t="s">
        <v>26</v>
      </c>
      <c r="G1077" s="3" t="s">
        <v>1554</v>
      </c>
      <c r="H1077" s="3" t="s">
        <v>6749</v>
      </c>
      <c r="I1077" s="4">
        <v>0.636</v>
      </c>
      <c r="J1077" s="4">
        <v>0.206</v>
      </c>
      <c r="K1077" s="4">
        <v>0.7</v>
      </c>
      <c r="L1077" s="4">
        <v>0.04</v>
      </c>
      <c r="M1077" s="4">
        <v>0.923</v>
      </c>
      <c r="N1077" s="4">
        <v>0.0</v>
      </c>
      <c r="O1077" s="4">
        <v>0.119</v>
      </c>
      <c r="P1077" s="4">
        <v>0.488</v>
      </c>
      <c r="Q1077" s="4">
        <v>139.82</v>
      </c>
      <c r="R1077" s="4">
        <v>0.0</v>
      </c>
      <c r="S1077" s="4">
        <v>1.0</v>
      </c>
      <c r="T1077" s="3" t="s">
        <v>34</v>
      </c>
      <c r="U1077" s="3" t="s">
        <v>35</v>
      </c>
      <c r="V1077" s="7" t="s">
        <v>54</v>
      </c>
    </row>
    <row r="1078">
      <c r="A1078" s="3" t="s">
        <v>6752</v>
      </c>
      <c r="B1078" s="3" t="s">
        <v>6753</v>
      </c>
      <c r="C1078" s="4">
        <v>2011.0</v>
      </c>
      <c r="D1078" s="4">
        <v>48.0</v>
      </c>
      <c r="E1078" s="4">
        <v>224528.0</v>
      </c>
      <c r="F1078" s="3" t="s">
        <v>3108</v>
      </c>
      <c r="G1078" s="3" t="s">
        <v>6756</v>
      </c>
      <c r="H1078" s="3" t="e">
        <v>#ERROR!</v>
      </c>
      <c r="I1078" s="4">
        <v>0.843</v>
      </c>
      <c r="J1078" s="4">
        <v>0.425</v>
      </c>
      <c r="K1078" s="4">
        <v>0.79</v>
      </c>
      <c r="L1078" s="4">
        <v>0.035</v>
      </c>
      <c r="M1078" s="4">
        <v>0.565</v>
      </c>
      <c r="N1078" s="4">
        <v>0.0</v>
      </c>
      <c r="O1078" s="4">
        <v>0.102</v>
      </c>
      <c r="P1078" s="4">
        <v>0.284</v>
      </c>
      <c r="Q1078" s="4">
        <v>104.02</v>
      </c>
      <c r="R1078" s="4">
        <v>8.0</v>
      </c>
      <c r="S1078" s="4">
        <v>1.0</v>
      </c>
      <c r="T1078" s="3" t="s">
        <v>103</v>
      </c>
      <c r="U1078" s="3" t="s">
        <v>35</v>
      </c>
      <c r="V1078" s="7" t="s">
        <v>36</v>
      </c>
    </row>
    <row r="1079">
      <c r="A1079" s="3" t="s">
        <v>6760</v>
      </c>
      <c r="B1079" s="3" t="s">
        <v>6761</v>
      </c>
      <c r="C1079" s="4">
        <v>2020.0</v>
      </c>
      <c r="D1079" s="4">
        <v>48.0</v>
      </c>
      <c r="E1079" s="4">
        <v>200991.0</v>
      </c>
      <c r="F1079" s="3" t="s">
        <v>901</v>
      </c>
      <c r="G1079" s="3" t="s">
        <v>6764</v>
      </c>
      <c r="H1079" s="3" t="s">
        <v>6765</v>
      </c>
      <c r="I1079" s="4">
        <v>0.718</v>
      </c>
      <c r="J1079" s="4">
        <v>0.382</v>
      </c>
      <c r="K1079" s="4">
        <v>0.8</v>
      </c>
      <c r="L1079" s="4">
        <v>0.047</v>
      </c>
      <c r="M1079" s="4">
        <v>0.585</v>
      </c>
      <c r="N1079" s="4">
        <v>0.0</v>
      </c>
      <c r="O1079" s="4">
        <v>0.128</v>
      </c>
      <c r="P1079" s="4">
        <v>0.499</v>
      </c>
      <c r="Q1079" s="4">
        <v>87.03</v>
      </c>
      <c r="R1079" s="4">
        <v>7.0</v>
      </c>
      <c r="S1079" s="4">
        <v>1.0</v>
      </c>
      <c r="T1079" s="3" t="s">
        <v>104</v>
      </c>
      <c r="U1079" s="3" t="s">
        <v>35</v>
      </c>
      <c r="V1079" s="7" t="s">
        <v>54</v>
      </c>
    </row>
    <row r="1080">
      <c r="A1080" s="3" t="s">
        <v>6769</v>
      </c>
      <c r="B1080" s="3" t="s">
        <v>6770</v>
      </c>
      <c r="C1080" s="4">
        <v>2019.0</v>
      </c>
      <c r="D1080" s="4">
        <v>48.0</v>
      </c>
      <c r="E1080" s="4">
        <v>247247.0</v>
      </c>
      <c r="F1080" s="3" t="s">
        <v>3624</v>
      </c>
      <c r="G1080" s="3" t="s">
        <v>1593</v>
      </c>
      <c r="H1080" s="3" t="s">
        <v>6770</v>
      </c>
      <c r="I1080" s="4">
        <v>0.574</v>
      </c>
      <c r="J1080" s="4">
        <v>0.738</v>
      </c>
      <c r="K1080" s="4">
        <v>0.86</v>
      </c>
      <c r="L1080" s="4">
        <v>0.096</v>
      </c>
      <c r="M1080" s="4">
        <v>0.024</v>
      </c>
      <c r="N1080" s="4">
        <v>0.0</v>
      </c>
      <c r="O1080" s="4">
        <v>0.096</v>
      </c>
      <c r="P1080" s="4">
        <v>0.307</v>
      </c>
      <c r="Q1080" s="4">
        <v>110.0</v>
      </c>
      <c r="R1080" s="4">
        <v>10.0</v>
      </c>
      <c r="S1080" s="4">
        <v>1.0</v>
      </c>
      <c r="T1080" s="3" t="s">
        <v>104</v>
      </c>
      <c r="U1080" s="3" t="s">
        <v>35</v>
      </c>
      <c r="V1080" s="7" t="s">
        <v>45</v>
      </c>
    </row>
    <row r="1081">
      <c r="A1081" s="3" t="s">
        <v>6774</v>
      </c>
      <c r="B1081" s="3" t="s">
        <v>6775</v>
      </c>
      <c r="C1081" s="4">
        <v>2006.0</v>
      </c>
      <c r="D1081" s="4">
        <v>48.0</v>
      </c>
      <c r="E1081" s="4">
        <v>306773.0</v>
      </c>
      <c r="F1081" s="3" t="s">
        <v>880</v>
      </c>
      <c r="G1081" s="3" t="s">
        <v>3591</v>
      </c>
      <c r="H1081" s="3" t="s">
        <v>6778</v>
      </c>
      <c r="I1081" s="4">
        <v>0.674</v>
      </c>
      <c r="J1081" s="4">
        <v>0.705</v>
      </c>
      <c r="K1081" s="4">
        <v>0.8</v>
      </c>
      <c r="L1081" s="4">
        <v>0.054</v>
      </c>
      <c r="M1081" s="4">
        <v>0.307</v>
      </c>
      <c r="N1081" s="4">
        <v>0.0</v>
      </c>
      <c r="O1081" s="4">
        <v>0.08</v>
      </c>
      <c r="P1081" s="4">
        <v>0.487</v>
      </c>
      <c r="Q1081" s="4">
        <v>93.0</v>
      </c>
      <c r="R1081" s="4">
        <v>10.0</v>
      </c>
      <c r="S1081" s="4">
        <v>0.0</v>
      </c>
      <c r="T1081" s="3" t="s">
        <v>104</v>
      </c>
      <c r="U1081" s="3" t="s">
        <v>68</v>
      </c>
      <c r="V1081" s="7" t="s">
        <v>54</v>
      </c>
    </row>
    <row r="1082">
      <c r="A1082" s="3" t="s">
        <v>6779</v>
      </c>
      <c r="B1082" s="3" t="s">
        <v>6781</v>
      </c>
      <c r="C1082" s="4">
        <v>2013.0</v>
      </c>
      <c r="D1082" s="4">
        <v>48.0</v>
      </c>
      <c r="E1082" s="4">
        <v>290880.0</v>
      </c>
      <c r="F1082" s="3" t="s">
        <v>1918</v>
      </c>
      <c r="G1082" s="3" t="s">
        <v>1919</v>
      </c>
      <c r="H1082" s="3" t="s">
        <v>6786</v>
      </c>
      <c r="I1082" s="4">
        <v>0.352</v>
      </c>
      <c r="J1082" s="4">
        <v>0.461</v>
      </c>
      <c r="K1082" s="4">
        <v>0.8</v>
      </c>
      <c r="L1082" s="4">
        <v>0.031</v>
      </c>
      <c r="M1082" s="4">
        <v>0.691</v>
      </c>
      <c r="N1082" s="4">
        <v>0.002</v>
      </c>
      <c r="O1082" s="4">
        <v>0.106</v>
      </c>
      <c r="P1082" s="4">
        <v>0.22</v>
      </c>
      <c r="Q1082" s="4">
        <v>128.23</v>
      </c>
      <c r="R1082" s="4">
        <v>6.0</v>
      </c>
      <c r="S1082" s="4">
        <v>1.0</v>
      </c>
      <c r="T1082" s="3" t="s">
        <v>104</v>
      </c>
      <c r="U1082" s="3" t="s">
        <v>35</v>
      </c>
      <c r="V1082" s="7" t="s">
        <v>36</v>
      </c>
    </row>
    <row r="1083">
      <c r="A1083" s="3" t="s">
        <v>6789</v>
      </c>
      <c r="B1083" s="3" t="s">
        <v>6791</v>
      </c>
      <c r="C1083" s="4">
        <v>2019.0</v>
      </c>
      <c r="D1083" s="4">
        <v>48.0</v>
      </c>
      <c r="E1083" s="4">
        <v>235920.0</v>
      </c>
      <c r="F1083" s="3" t="s">
        <v>6794</v>
      </c>
      <c r="G1083" s="3" t="s">
        <v>6795</v>
      </c>
      <c r="H1083" s="3" t="s">
        <v>6795</v>
      </c>
      <c r="I1083" s="4">
        <v>0.518</v>
      </c>
      <c r="J1083" s="4">
        <v>0.545</v>
      </c>
      <c r="K1083" s="4">
        <v>0.88</v>
      </c>
      <c r="L1083" s="4">
        <v>0.096</v>
      </c>
      <c r="M1083" s="4">
        <v>0.159</v>
      </c>
      <c r="N1083" s="4">
        <v>0.0</v>
      </c>
      <c r="O1083" s="4">
        <v>0.108</v>
      </c>
      <c r="P1083" s="4">
        <v>0.37</v>
      </c>
      <c r="Q1083" s="4">
        <v>120.08</v>
      </c>
      <c r="R1083" s="4">
        <v>1.0</v>
      </c>
      <c r="S1083" s="4">
        <v>1.0</v>
      </c>
      <c r="T1083" s="3" t="s">
        <v>103</v>
      </c>
      <c r="U1083" s="3" t="s">
        <v>94</v>
      </c>
      <c r="V1083" s="7" t="s">
        <v>45</v>
      </c>
    </row>
    <row r="1084">
      <c r="A1084" s="3" t="s">
        <v>6798</v>
      </c>
      <c r="B1084" s="3" t="s">
        <v>6799</v>
      </c>
      <c r="C1084" s="4">
        <v>2023.0</v>
      </c>
      <c r="D1084" s="4">
        <v>48.0</v>
      </c>
      <c r="E1084" s="4">
        <v>149142.0</v>
      </c>
      <c r="F1084" s="3" t="s">
        <v>5570</v>
      </c>
      <c r="G1084" s="3" t="s">
        <v>5571</v>
      </c>
      <c r="H1084" s="3" t="s">
        <v>6800</v>
      </c>
      <c r="I1084" s="4">
        <v>0.699</v>
      </c>
      <c r="J1084" s="4">
        <v>0.683</v>
      </c>
      <c r="K1084" s="4">
        <v>0.77</v>
      </c>
      <c r="L1084" s="4">
        <v>0.303</v>
      </c>
      <c r="M1084" s="4">
        <v>0.019</v>
      </c>
      <c r="N1084" s="4">
        <v>0.0</v>
      </c>
      <c r="O1084" s="4">
        <v>0.13</v>
      </c>
      <c r="P1084" s="4">
        <v>0.245</v>
      </c>
      <c r="Q1084" s="4">
        <v>139.98</v>
      </c>
      <c r="R1084" s="4">
        <v>1.0</v>
      </c>
      <c r="S1084" s="4">
        <v>0.0</v>
      </c>
      <c r="T1084" s="3" t="s">
        <v>103</v>
      </c>
      <c r="U1084" s="3" t="s">
        <v>35</v>
      </c>
      <c r="V1084" s="7" t="s">
        <v>36</v>
      </c>
    </row>
    <row r="1085">
      <c r="A1085" s="3" t="s">
        <v>6803</v>
      </c>
      <c r="B1085" s="3" t="s">
        <v>6804</v>
      </c>
      <c r="C1085" s="4">
        <v>2014.0</v>
      </c>
      <c r="D1085" s="4">
        <v>48.0</v>
      </c>
      <c r="E1085" s="4">
        <v>267426.0</v>
      </c>
      <c r="F1085" s="3" t="s">
        <v>3108</v>
      </c>
      <c r="G1085" s="3" t="s">
        <v>3109</v>
      </c>
      <c r="H1085" s="3" t="s">
        <v>6805</v>
      </c>
      <c r="I1085" s="4">
        <v>0.413</v>
      </c>
      <c r="J1085" s="4">
        <v>0.816</v>
      </c>
      <c r="K1085" s="4">
        <v>0.89</v>
      </c>
      <c r="L1085" s="4">
        <v>0.048</v>
      </c>
      <c r="M1085" s="4">
        <v>0.236</v>
      </c>
      <c r="N1085" s="4">
        <v>0.0</v>
      </c>
      <c r="O1085" s="4">
        <v>0.079</v>
      </c>
      <c r="P1085" s="4">
        <v>0.1</v>
      </c>
      <c r="Q1085" s="4">
        <v>128.1</v>
      </c>
      <c r="R1085" s="4">
        <v>9.0</v>
      </c>
      <c r="S1085" s="4">
        <v>1.0</v>
      </c>
      <c r="T1085" s="3" t="s">
        <v>103</v>
      </c>
      <c r="U1085" s="3" t="s">
        <v>35</v>
      </c>
      <c r="V1085" s="7" t="s">
        <v>75</v>
      </c>
    </row>
    <row r="1086">
      <c r="A1086" s="3" t="s">
        <v>6807</v>
      </c>
      <c r="B1086" s="3" t="s">
        <v>6808</v>
      </c>
      <c r="C1086" s="4">
        <v>2012.0</v>
      </c>
      <c r="D1086" s="4">
        <v>48.0</v>
      </c>
      <c r="E1086" s="4">
        <v>403493.0</v>
      </c>
      <c r="F1086" s="3" t="s">
        <v>6809</v>
      </c>
      <c r="G1086" s="3" t="s">
        <v>6810</v>
      </c>
      <c r="H1086" s="3" t="s">
        <v>6808</v>
      </c>
      <c r="I1086" s="4">
        <v>0.632</v>
      </c>
      <c r="J1086" s="4">
        <v>0.88</v>
      </c>
      <c r="K1086" s="4">
        <v>0.89</v>
      </c>
      <c r="L1086" s="4">
        <v>0.046</v>
      </c>
      <c r="M1086" s="4">
        <v>0.014</v>
      </c>
      <c r="N1086" s="4">
        <v>0.002</v>
      </c>
      <c r="O1086" s="4">
        <v>0.118</v>
      </c>
      <c r="P1086" s="4">
        <v>0.338</v>
      </c>
      <c r="Q1086" s="4">
        <v>129.01</v>
      </c>
      <c r="R1086" s="4">
        <v>2.0</v>
      </c>
      <c r="S1086" s="4">
        <v>1.0</v>
      </c>
      <c r="T1086" s="3" t="s">
        <v>103</v>
      </c>
      <c r="U1086" s="3" t="s">
        <v>35</v>
      </c>
      <c r="V1086" s="7" t="s">
        <v>45</v>
      </c>
    </row>
    <row r="1087">
      <c r="A1087" s="3" t="s">
        <v>6813</v>
      </c>
      <c r="B1087" s="3" t="s">
        <v>6814</v>
      </c>
      <c r="C1087" s="4">
        <v>2011.0</v>
      </c>
      <c r="D1087" s="4">
        <v>48.0</v>
      </c>
      <c r="E1087" s="4">
        <v>299026.0</v>
      </c>
      <c r="F1087" s="3" t="s">
        <v>880</v>
      </c>
      <c r="G1087" s="3" t="s">
        <v>1822</v>
      </c>
      <c r="H1087" s="3" t="s">
        <v>6815</v>
      </c>
      <c r="I1087" s="4">
        <v>0.739</v>
      </c>
      <c r="J1087" s="4">
        <v>0.898</v>
      </c>
      <c r="K1087" s="4">
        <v>0.87</v>
      </c>
      <c r="L1087" s="4">
        <v>0.069</v>
      </c>
      <c r="M1087" s="4">
        <v>0.184</v>
      </c>
      <c r="N1087" s="4">
        <v>0.059</v>
      </c>
      <c r="O1087" s="4">
        <v>0.215</v>
      </c>
      <c r="P1087" s="4">
        <v>0.365</v>
      </c>
      <c r="Q1087" s="4">
        <v>131.99</v>
      </c>
      <c r="R1087" s="4">
        <v>8.0</v>
      </c>
      <c r="S1087" s="4">
        <v>1.0</v>
      </c>
      <c r="T1087" s="3" t="s">
        <v>104</v>
      </c>
      <c r="U1087" s="3" t="s">
        <v>68</v>
      </c>
      <c r="V1087" s="7" t="s">
        <v>45</v>
      </c>
    </row>
    <row r="1088">
      <c r="A1088" s="3" t="s">
        <v>6821</v>
      </c>
      <c r="B1088" s="3" t="s">
        <v>6822</v>
      </c>
      <c r="C1088" s="4">
        <v>2020.0</v>
      </c>
      <c r="D1088" s="4">
        <v>49.0</v>
      </c>
      <c r="E1088" s="4">
        <v>307840.0</v>
      </c>
      <c r="F1088" s="3" t="s">
        <v>3852</v>
      </c>
      <c r="G1088" s="3" t="s">
        <v>1585</v>
      </c>
      <c r="H1088" s="3" t="s">
        <v>6822</v>
      </c>
      <c r="I1088" s="4">
        <v>0.446</v>
      </c>
      <c r="J1088" s="4">
        <v>0.533</v>
      </c>
      <c r="K1088" s="4">
        <v>0.8</v>
      </c>
      <c r="L1088" s="4">
        <v>0.038</v>
      </c>
      <c r="M1088" s="4">
        <v>0.61</v>
      </c>
      <c r="N1088" s="4">
        <v>0.0</v>
      </c>
      <c r="O1088" s="4">
        <v>0.411</v>
      </c>
      <c r="P1088" s="4">
        <v>0.169</v>
      </c>
      <c r="Q1088" s="4">
        <v>156.08</v>
      </c>
      <c r="R1088" s="4">
        <v>9.0</v>
      </c>
      <c r="S1088" s="4">
        <v>1.0</v>
      </c>
      <c r="T1088" s="3" t="s">
        <v>34</v>
      </c>
      <c r="U1088" s="3" t="s">
        <v>35</v>
      </c>
      <c r="V1088" s="7" t="s">
        <v>58</v>
      </c>
    </row>
    <row r="1089">
      <c r="A1089" s="3" t="s">
        <v>6828</v>
      </c>
      <c r="B1089" s="3" t="s">
        <v>6829</v>
      </c>
      <c r="C1089" s="4">
        <v>2023.0</v>
      </c>
      <c r="D1089" s="4">
        <v>49.0</v>
      </c>
      <c r="E1089" s="4">
        <v>204852.0</v>
      </c>
      <c r="F1089" s="3" t="s">
        <v>6830</v>
      </c>
      <c r="G1089" s="3" t="s">
        <v>6831</v>
      </c>
      <c r="H1089" s="3" t="s">
        <v>6833</v>
      </c>
      <c r="I1089" s="4">
        <v>0.64</v>
      </c>
      <c r="J1089" s="4">
        <v>0.623</v>
      </c>
      <c r="K1089" s="4">
        <v>0.82</v>
      </c>
      <c r="L1089" s="4">
        <v>0.094</v>
      </c>
      <c r="M1089" s="4">
        <v>0.079</v>
      </c>
      <c r="N1089" s="4">
        <v>0.0</v>
      </c>
      <c r="O1089" s="4">
        <v>0.501</v>
      </c>
      <c r="P1089" s="4">
        <v>0.106</v>
      </c>
      <c r="Q1089" s="4">
        <v>90.0</v>
      </c>
      <c r="R1089" s="4">
        <v>8.0</v>
      </c>
      <c r="S1089" s="4">
        <v>1.0</v>
      </c>
      <c r="T1089" s="3" t="s">
        <v>103</v>
      </c>
      <c r="U1089" s="3" t="s">
        <v>35</v>
      </c>
      <c r="V1089" s="7" t="s">
        <v>58</v>
      </c>
    </row>
    <row r="1090">
      <c r="A1090" s="3" t="s">
        <v>6837</v>
      </c>
      <c r="B1090" s="3" t="s">
        <v>6838</v>
      </c>
      <c r="C1090" s="4">
        <v>2023.0</v>
      </c>
      <c r="D1090" s="4">
        <v>49.0</v>
      </c>
      <c r="E1090" s="4">
        <v>197098.0</v>
      </c>
      <c r="F1090" s="3" t="s">
        <v>3108</v>
      </c>
      <c r="G1090" s="3" t="s">
        <v>6756</v>
      </c>
      <c r="H1090" s="3"/>
      <c r="I1090" s="4">
        <v>0.692</v>
      </c>
      <c r="J1090" s="4">
        <v>0.323</v>
      </c>
      <c r="K1090" s="4">
        <v>0.82</v>
      </c>
      <c r="L1090" s="4">
        <v>0.03</v>
      </c>
      <c r="M1090" s="4">
        <v>0.786</v>
      </c>
      <c r="N1090" s="4">
        <v>0.0</v>
      </c>
      <c r="O1090" s="4">
        <v>0.094</v>
      </c>
      <c r="P1090" s="4">
        <v>0.377</v>
      </c>
      <c r="Q1090" s="4">
        <v>119.97</v>
      </c>
      <c r="R1090" s="4">
        <v>1.0</v>
      </c>
      <c r="S1090" s="4">
        <v>0.0</v>
      </c>
      <c r="T1090" s="3" t="s">
        <v>103</v>
      </c>
      <c r="U1090" s="3" t="s">
        <v>35</v>
      </c>
      <c r="V1090" s="7" t="s">
        <v>45</v>
      </c>
    </row>
    <row r="1091">
      <c r="A1091" s="3" t="s">
        <v>6842</v>
      </c>
      <c r="B1091" s="3" t="s">
        <v>6843</v>
      </c>
      <c r="C1091" s="4">
        <v>2024.0</v>
      </c>
      <c r="D1091" s="4">
        <v>49.0</v>
      </c>
      <c r="E1091" s="4">
        <v>270067.0</v>
      </c>
      <c r="F1091" s="3" t="s">
        <v>3852</v>
      </c>
      <c r="G1091" s="3" t="s">
        <v>1585</v>
      </c>
      <c r="H1091" s="3" t="s">
        <v>6843</v>
      </c>
      <c r="I1091" s="4">
        <v>0.276</v>
      </c>
      <c r="J1091" s="4">
        <v>0.676</v>
      </c>
      <c r="K1091" s="4">
        <v>0.86</v>
      </c>
      <c r="L1091" s="4">
        <v>0.036</v>
      </c>
      <c r="M1091" s="4">
        <v>0.733</v>
      </c>
      <c r="N1091" s="4">
        <v>0.0</v>
      </c>
      <c r="O1091" s="4">
        <v>0.096</v>
      </c>
      <c r="P1091" s="4">
        <v>0.433</v>
      </c>
      <c r="Q1091" s="4">
        <v>162.23</v>
      </c>
      <c r="R1091" s="4">
        <v>6.0</v>
      </c>
      <c r="S1091" s="4">
        <v>0.0</v>
      </c>
      <c r="T1091" s="3" t="s">
        <v>104</v>
      </c>
      <c r="U1091" s="3" t="s">
        <v>68</v>
      </c>
      <c r="V1091" s="7" t="s">
        <v>54</v>
      </c>
    </row>
    <row r="1092">
      <c r="A1092" s="3" t="s">
        <v>6848</v>
      </c>
      <c r="B1092" s="3" t="s">
        <v>6850</v>
      </c>
      <c r="C1092" s="4">
        <v>2010.0</v>
      </c>
      <c r="D1092" s="4">
        <v>49.0</v>
      </c>
      <c r="E1092" s="4">
        <v>344773.0</v>
      </c>
      <c r="F1092" s="3" t="s">
        <v>3153</v>
      </c>
      <c r="G1092" s="3" t="s">
        <v>6618</v>
      </c>
      <c r="H1092" s="3" t="s">
        <v>6853</v>
      </c>
      <c r="I1092" s="4">
        <v>0.558</v>
      </c>
      <c r="J1092" s="4">
        <v>0.572</v>
      </c>
      <c r="K1092" s="4">
        <v>0.81</v>
      </c>
      <c r="L1092" s="4">
        <v>0.043</v>
      </c>
      <c r="M1092" s="4">
        <v>0.257</v>
      </c>
      <c r="N1092" s="4">
        <v>0.001</v>
      </c>
      <c r="O1092" s="4">
        <v>0.069</v>
      </c>
      <c r="P1092" s="4">
        <v>0.337</v>
      </c>
      <c r="Q1092" s="4">
        <v>94.11</v>
      </c>
      <c r="R1092" s="4">
        <v>3.0</v>
      </c>
      <c r="S1092" s="4">
        <v>0.0</v>
      </c>
      <c r="T1092" s="3" t="s">
        <v>104</v>
      </c>
      <c r="U1092" s="3" t="s">
        <v>68</v>
      </c>
      <c r="V1092" s="7" t="s">
        <v>45</v>
      </c>
    </row>
    <row r="1093">
      <c r="A1093" s="3" t="s">
        <v>6856</v>
      </c>
      <c r="B1093" s="3" t="s">
        <v>6857</v>
      </c>
      <c r="C1093" s="4">
        <v>2016.0</v>
      </c>
      <c r="D1093" s="4">
        <v>49.0</v>
      </c>
      <c r="E1093" s="4">
        <v>309106.0</v>
      </c>
      <c r="F1093" s="3" t="s">
        <v>163</v>
      </c>
      <c r="G1093" s="3" t="s">
        <v>157</v>
      </c>
      <c r="H1093" s="3" t="s">
        <v>6859</v>
      </c>
      <c r="I1093" s="4">
        <v>0.767</v>
      </c>
      <c r="J1093" s="4">
        <v>0.503</v>
      </c>
      <c r="K1093" s="4">
        <v>0.69</v>
      </c>
      <c r="L1093" s="4">
        <v>0.083</v>
      </c>
      <c r="M1093" s="4">
        <v>0.12</v>
      </c>
      <c r="N1093" s="4">
        <v>0.0</v>
      </c>
      <c r="O1093" s="4">
        <v>0.158</v>
      </c>
      <c r="P1093" s="4">
        <v>0.483</v>
      </c>
      <c r="Q1093" s="4">
        <v>142.0</v>
      </c>
      <c r="R1093" s="4">
        <v>9.0</v>
      </c>
      <c r="S1093" s="4">
        <v>1.0</v>
      </c>
      <c r="T1093" s="3" t="s">
        <v>104</v>
      </c>
      <c r="U1093" s="3" t="s">
        <v>35</v>
      </c>
      <c r="V1093" s="7" t="s">
        <v>54</v>
      </c>
    </row>
    <row r="1094">
      <c r="A1094" s="3" t="s">
        <v>6863</v>
      </c>
      <c r="B1094" s="3" t="s">
        <v>6864</v>
      </c>
      <c r="C1094" s="4">
        <v>2017.0</v>
      </c>
      <c r="D1094" s="4">
        <v>49.0</v>
      </c>
      <c r="E1094" s="4">
        <v>225360.0</v>
      </c>
      <c r="F1094" s="3" t="s">
        <v>6865</v>
      </c>
      <c r="G1094" s="3" t="s">
        <v>6866</v>
      </c>
      <c r="H1094" s="3" t="s">
        <v>6864</v>
      </c>
      <c r="I1094" s="4">
        <v>0.617</v>
      </c>
      <c r="J1094" s="4">
        <v>0.468</v>
      </c>
      <c r="K1094" s="4">
        <v>0.83</v>
      </c>
      <c r="L1094" s="4">
        <v>0.029</v>
      </c>
      <c r="M1094" s="4">
        <v>0.65</v>
      </c>
      <c r="N1094" s="4">
        <v>0.0</v>
      </c>
      <c r="O1094" s="4">
        <v>0.141</v>
      </c>
      <c r="P1094" s="4">
        <v>0.333</v>
      </c>
      <c r="Q1094" s="4">
        <v>119.92</v>
      </c>
      <c r="R1094" s="4">
        <v>2.0</v>
      </c>
      <c r="S1094" s="4">
        <v>1.0</v>
      </c>
      <c r="T1094" s="3" t="s">
        <v>103</v>
      </c>
      <c r="U1094" s="3" t="s">
        <v>68</v>
      </c>
      <c r="V1094" s="7" t="s">
        <v>45</v>
      </c>
    </row>
    <row r="1095">
      <c r="A1095" s="3" t="s">
        <v>6869</v>
      </c>
      <c r="B1095" s="3" t="s">
        <v>6870</v>
      </c>
      <c r="C1095" s="4">
        <v>2020.0</v>
      </c>
      <c r="D1095" s="4">
        <v>49.0</v>
      </c>
      <c r="E1095" s="4">
        <v>280665.0</v>
      </c>
      <c r="F1095" s="3" t="s">
        <v>5733</v>
      </c>
      <c r="G1095" s="3" t="s">
        <v>4904</v>
      </c>
      <c r="H1095" s="3" t="s">
        <v>6870</v>
      </c>
      <c r="I1095" s="4">
        <v>0.801</v>
      </c>
      <c r="J1095" s="4">
        <v>0.596</v>
      </c>
      <c r="K1095" s="4">
        <v>0.87</v>
      </c>
      <c r="L1095" s="4">
        <v>0.053</v>
      </c>
      <c r="M1095" s="4">
        <v>0.003</v>
      </c>
      <c r="N1095" s="4">
        <v>0.0</v>
      </c>
      <c r="O1095" s="4">
        <v>0.162</v>
      </c>
      <c r="P1095" s="4">
        <v>0.134</v>
      </c>
      <c r="Q1095" s="4">
        <v>120.03</v>
      </c>
      <c r="R1095" s="4">
        <v>1.0</v>
      </c>
      <c r="S1095" s="4">
        <v>1.0</v>
      </c>
      <c r="T1095" s="3" t="s">
        <v>103</v>
      </c>
      <c r="U1095" s="3" t="s">
        <v>94</v>
      </c>
      <c r="V1095" s="7" t="s">
        <v>58</v>
      </c>
    </row>
    <row r="1096">
      <c r="A1096" s="3" t="s">
        <v>6873</v>
      </c>
      <c r="B1096" s="3" t="s">
        <v>6874</v>
      </c>
      <c r="C1096" s="4">
        <v>1995.0</v>
      </c>
      <c r="D1096" s="4">
        <v>49.0</v>
      </c>
      <c r="E1096" s="4">
        <v>224426.0</v>
      </c>
      <c r="F1096" s="3" t="s">
        <v>6512</v>
      </c>
      <c r="G1096" s="3" t="s">
        <v>6513</v>
      </c>
      <c r="H1096" s="3" t="s">
        <v>6875</v>
      </c>
      <c r="I1096" s="4">
        <v>0.334</v>
      </c>
      <c r="J1096" s="4">
        <v>0.98</v>
      </c>
      <c r="K1096" s="4">
        <v>0.93</v>
      </c>
      <c r="L1096" s="4">
        <v>0.077</v>
      </c>
      <c r="M1096" s="4">
        <v>0.01</v>
      </c>
      <c r="N1096" s="4">
        <v>0.004</v>
      </c>
      <c r="O1096" s="4">
        <v>0.35</v>
      </c>
      <c r="P1096" s="4">
        <v>0.182</v>
      </c>
      <c r="Q1096" s="4">
        <v>139.6</v>
      </c>
      <c r="R1096" s="4">
        <v>7.0</v>
      </c>
      <c r="S1096" s="4">
        <v>1.0</v>
      </c>
      <c r="T1096" s="3" t="s">
        <v>103</v>
      </c>
      <c r="U1096" s="3" t="s">
        <v>68</v>
      </c>
      <c r="V1096" s="7" t="s">
        <v>58</v>
      </c>
    </row>
    <row r="1097">
      <c r="A1097" s="3" t="s">
        <v>6881</v>
      </c>
      <c r="B1097" s="3" t="s">
        <v>6882</v>
      </c>
      <c r="C1097" s="4">
        <v>2013.0</v>
      </c>
      <c r="D1097" s="4">
        <v>50.0</v>
      </c>
      <c r="E1097" s="4">
        <v>286720.0</v>
      </c>
      <c r="F1097" s="3" t="s">
        <v>26</v>
      </c>
      <c r="G1097" s="3" t="s">
        <v>57</v>
      </c>
      <c r="H1097" s="3" t="s">
        <v>6883</v>
      </c>
      <c r="I1097" s="4">
        <v>0.478</v>
      </c>
      <c r="J1097" s="4">
        <v>0.493</v>
      </c>
      <c r="K1097" s="4">
        <v>0.84</v>
      </c>
      <c r="L1097" s="4">
        <v>0.035</v>
      </c>
      <c r="M1097" s="4">
        <v>0.44</v>
      </c>
      <c r="N1097" s="4">
        <v>0.0</v>
      </c>
      <c r="O1097" s="4">
        <v>0.067</v>
      </c>
      <c r="P1097" s="4">
        <v>0.311</v>
      </c>
      <c r="Q1097" s="4">
        <v>135.2</v>
      </c>
      <c r="R1097" s="4">
        <v>3.0</v>
      </c>
      <c r="S1097" s="4">
        <v>1.0</v>
      </c>
      <c r="T1097" s="3" t="s">
        <v>34</v>
      </c>
      <c r="U1097" s="3" t="s">
        <v>35</v>
      </c>
      <c r="V1097" s="7" t="s">
        <v>45</v>
      </c>
    </row>
    <row r="1098">
      <c r="A1098" s="3" t="s">
        <v>6887</v>
      </c>
      <c r="B1098" s="3" t="s">
        <v>6890</v>
      </c>
      <c r="C1098" s="4">
        <v>2022.0</v>
      </c>
      <c r="D1098" s="4">
        <v>50.0</v>
      </c>
      <c r="E1098" s="4">
        <v>192830.0</v>
      </c>
      <c r="F1098" s="3" t="s">
        <v>6891</v>
      </c>
      <c r="G1098" s="3" t="s">
        <v>6892</v>
      </c>
      <c r="H1098" s="3" t="s">
        <v>6893</v>
      </c>
      <c r="I1098" s="4">
        <v>0.445</v>
      </c>
      <c r="J1098" s="4">
        <v>0.881</v>
      </c>
      <c r="K1098" s="4">
        <v>0.85</v>
      </c>
      <c r="L1098" s="4">
        <v>0.074</v>
      </c>
      <c r="M1098" s="4">
        <v>0.004</v>
      </c>
      <c r="N1098" s="4">
        <v>0.0</v>
      </c>
      <c r="O1098" s="4">
        <v>0.279</v>
      </c>
      <c r="P1098" s="4">
        <v>0.368</v>
      </c>
      <c r="Q1098" s="4">
        <v>142.64</v>
      </c>
      <c r="R1098" s="4">
        <v>6.0</v>
      </c>
      <c r="S1098" s="4">
        <v>1.0</v>
      </c>
      <c r="T1098" s="3" t="s">
        <v>103</v>
      </c>
      <c r="U1098" s="3" t="s">
        <v>35</v>
      </c>
      <c r="V1098" s="7" t="s">
        <v>45</v>
      </c>
    </row>
    <row r="1099">
      <c r="A1099" s="3" t="s">
        <v>6897</v>
      </c>
      <c r="B1099" s="3" t="s">
        <v>6898</v>
      </c>
      <c r="C1099" s="4">
        <v>2011.0</v>
      </c>
      <c r="D1099" s="4">
        <v>50.0</v>
      </c>
      <c r="E1099" s="4">
        <v>229613.0</v>
      </c>
      <c r="F1099" s="3" t="s">
        <v>3108</v>
      </c>
      <c r="G1099" s="3" t="s">
        <v>6756</v>
      </c>
      <c r="H1099" s="3" t="e">
        <v>#ERROR!</v>
      </c>
      <c r="I1099" s="4">
        <v>0.616</v>
      </c>
      <c r="J1099" s="4">
        <v>0.209</v>
      </c>
      <c r="K1099" s="4">
        <v>0.69</v>
      </c>
      <c r="L1099" s="4">
        <v>0.406</v>
      </c>
      <c r="M1099" s="4">
        <v>0.902</v>
      </c>
      <c r="N1099" s="4">
        <v>0.0</v>
      </c>
      <c r="O1099" s="4">
        <v>0.139</v>
      </c>
      <c r="P1099" s="4">
        <v>0.336</v>
      </c>
      <c r="Q1099" s="4">
        <v>86.89</v>
      </c>
      <c r="R1099" s="4">
        <v>9.0</v>
      </c>
      <c r="S1099" s="4">
        <v>1.0</v>
      </c>
      <c r="T1099" s="3" t="s">
        <v>103</v>
      </c>
      <c r="U1099" s="3" t="s">
        <v>35</v>
      </c>
      <c r="V1099" s="7" t="s">
        <v>45</v>
      </c>
    </row>
    <row r="1100">
      <c r="A1100" s="3" t="s">
        <v>6900</v>
      </c>
      <c r="B1100" s="3" t="s">
        <v>6901</v>
      </c>
      <c r="C1100" s="4">
        <v>2023.0</v>
      </c>
      <c r="D1100" s="4">
        <v>50.0</v>
      </c>
      <c r="E1100" s="4">
        <v>170075.0</v>
      </c>
      <c r="F1100" s="3" t="s">
        <v>3108</v>
      </c>
      <c r="G1100" s="3" t="s">
        <v>6756</v>
      </c>
      <c r="H1100" s="3"/>
      <c r="I1100" s="4">
        <v>0.581</v>
      </c>
      <c r="J1100" s="4">
        <v>0.341</v>
      </c>
      <c r="K1100" s="4">
        <v>0.8</v>
      </c>
      <c r="L1100" s="4">
        <v>0.034</v>
      </c>
      <c r="M1100" s="4">
        <v>0.719</v>
      </c>
      <c r="N1100" s="4">
        <v>0.0</v>
      </c>
      <c r="O1100" s="4">
        <v>0.239</v>
      </c>
      <c r="P1100" s="4">
        <v>0.367</v>
      </c>
      <c r="Q1100" s="4">
        <v>134.12</v>
      </c>
      <c r="R1100" s="4">
        <v>0.0</v>
      </c>
      <c r="S1100" s="4">
        <v>1.0</v>
      </c>
      <c r="T1100" s="3" t="s">
        <v>103</v>
      </c>
      <c r="U1100" s="3" t="s">
        <v>35</v>
      </c>
      <c r="V1100" s="7" t="s">
        <v>45</v>
      </c>
    </row>
    <row r="1101">
      <c r="A1101" s="3" t="s">
        <v>6906</v>
      </c>
      <c r="B1101" s="3" t="s">
        <v>4078</v>
      </c>
      <c r="C1101" s="4">
        <v>2017.0</v>
      </c>
      <c r="D1101" s="4">
        <v>50.0</v>
      </c>
      <c r="E1101" s="4">
        <v>321613.0</v>
      </c>
      <c r="F1101" s="3" t="s">
        <v>3852</v>
      </c>
      <c r="G1101" s="3" t="s">
        <v>1585</v>
      </c>
      <c r="H1101" s="3" t="s">
        <v>6907</v>
      </c>
      <c r="I1101" s="4">
        <v>0.499</v>
      </c>
      <c r="J1101" s="4">
        <v>0.683</v>
      </c>
      <c r="K1101" s="4">
        <v>0.84</v>
      </c>
      <c r="L1101" s="4">
        <v>0.033</v>
      </c>
      <c r="M1101" s="4">
        <v>0.702</v>
      </c>
      <c r="N1101" s="4">
        <v>0.002</v>
      </c>
      <c r="O1101" s="4">
        <v>0.075</v>
      </c>
      <c r="P1101" s="4">
        <v>0.297</v>
      </c>
      <c r="Q1101" s="4">
        <v>134.96</v>
      </c>
      <c r="R1101" s="4">
        <v>6.0</v>
      </c>
      <c r="S1101" s="4">
        <v>0.0</v>
      </c>
      <c r="T1101" s="3" t="s">
        <v>104</v>
      </c>
      <c r="U1101" s="3" t="s">
        <v>35</v>
      </c>
      <c r="V1101" s="7" t="s">
        <v>36</v>
      </c>
    </row>
    <row r="1102">
      <c r="A1102" s="3" t="s">
        <v>6908</v>
      </c>
      <c r="B1102" s="3" t="s">
        <v>6909</v>
      </c>
      <c r="C1102" s="4">
        <v>2019.0</v>
      </c>
      <c r="D1102" s="4">
        <v>50.0</v>
      </c>
      <c r="E1102" s="4">
        <v>198857.0</v>
      </c>
      <c r="F1102" s="3" t="s">
        <v>6911</v>
      </c>
      <c r="G1102" s="3" t="s">
        <v>6913</v>
      </c>
      <c r="H1102" s="3" t="s">
        <v>6909</v>
      </c>
      <c r="I1102" s="4">
        <v>0.634</v>
      </c>
      <c r="J1102" s="4">
        <v>0.884</v>
      </c>
      <c r="K1102" s="4">
        <v>0.84</v>
      </c>
      <c r="L1102" s="4">
        <v>0.334</v>
      </c>
      <c r="M1102" s="4">
        <v>0.099</v>
      </c>
      <c r="N1102" s="4">
        <v>0.0</v>
      </c>
      <c r="O1102" s="4">
        <v>0.266</v>
      </c>
      <c r="P1102" s="4">
        <v>0.39</v>
      </c>
      <c r="Q1102" s="4">
        <v>103.97</v>
      </c>
      <c r="R1102" s="4">
        <v>6.0</v>
      </c>
      <c r="S1102" s="4">
        <v>1.0</v>
      </c>
      <c r="T1102" s="3" t="s">
        <v>104</v>
      </c>
      <c r="U1102" s="3" t="s">
        <v>35</v>
      </c>
      <c r="V1102" s="7" t="s">
        <v>45</v>
      </c>
    </row>
    <row r="1103">
      <c r="A1103" s="3" t="s">
        <v>6915</v>
      </c>
      <c r="B1103" s="3" t="s">
        <v>6916</v>
      </c>
      <c r="C1103" s="4">
        <v>1982.0</v>
      </c>
      <c r="D1103" s="4">
        <v>50.0</v>
      </c>
      <c r="E1103" s="4">
        <v>170240.0</v>
      </c>
      <c r="F1103" s="3" t="s">
        <v>6917</v>
      </c>
      <c r="G1103" s="3" t="s">
        <v>6918</v>
      </c>
      <c r="H1103" s="3" t="s">
        <v>6919</v>
      </c>
      <c r="I1103" s="4">
        <v>0.415</v>
      </c>
      <c r="J1103" s="4">
        <v>0.538</v>
      </c>
      <c r="K1103" s="4">
        <v>0.7</v>
      </c>
      <c r="L1103" s="4">
        <v>0.037</v>
      </c>
      <c r="M1103" s="4">
        <v>0.4</v>
      </c>
      <c r="N1103" s="4">
        <v>0.767</v>
      </c>
      <c r="O1103" s="4">
        <v>0.067</v>
      </c>
      <c r="P1103" s="4">
        <v>0.449</v>
      </c>
      <c r="Q1103" s="4">
        <v>95.12</v>
      </c>
      <c r="R1103" s="4">
        <v>9.0</v>
      </c>
      <c r="S1103" s="4">
        <v>0.0</v>
      </c>
      <c r="T1103" s="3" t="s">
        <v>103</v>
      </c>
      <c r="U1103" s="3" t="s">
        <v>35</v>
      </c>
      <c r="V1103" s="7" t="s">
        <v>54</v>
      </c>
    </row>
    <row r="1104">
      <c r="A1104" s="3" t="s">
        <v>6922</v>
      </c>
      <c r="B1104" s="3" t="s">
        <v>6924</v>
      </c>
      <c r="C1104" s="4">
        <v>2018.0</v>
      </c>
      <c r="D1104" s="4">
        <v>50.0</v>
      </c>
      <c r="E1104" s="4">
        <v>328800.0</v>
      </c>
      <c r="F1104" s="3" t="s">
        <v>223</v>
      </c>
      <c r="G1104" s="3" t="s">
        <v>6926</v>
      </c>
      <c r="H1104" s="3" t="s">
        <v>6924</v>
      </c>
      <c r="I1104" s="4">
        <v>0.826</v>
      </c>
      <c r="J1104" s="4">
        <v>0.728</v>
      </c>
      <c r="K1104" s="4">
        <v>0.84</v>
      </c>
      <c r="L1104" s="4">
        <v>0.114</v>
      </c>
      <c r="M1104" s="4">
        <v>0.102</v>
      </c>
      <c r="N1104" s="4">
        <v>0.0</v>
      </c>
      <c r="O1104" s="4">
        <v>0.413</v>
      </c>
      <c r="P1104" s="4">
        <v>0.454</v>
      </c>
      <c r="Q1104" s="4">
        <v>99.98</v>
      </c>
      <c r="R1104" s="4">
        <v>7.0</v>
      </c>
      <c r="S1104" s="4">
        <v>1.0</v>
      </c>
      <c r="T1104" s="3" t="s">
        <v>103</v>
      </c>
      <c r="U1104" s="3" t="s">
        <v>35</v>
      </c>
      <c r="V1104" s="7" t="s">
        <v>54</v>
      </c>
    </row>
    <row r="1105">
      <c r="A1105" s="3" t="s">
        <v>6927</v>
      </c>
      <c r="B1105" s="3" t="s">
        <v>6928</v>
      </c>
      <c r="C1105" s="4">
        <v>2007.0</v>
      </c>
      <c r="D1105" s="4">
        <v>50.0</v>
      </c>
      <c r="E1105" s="4">
        <v>275413.0</v>
      </c>
      <c r="F1105" s="3" t="s">
        <v>880</v>
      </c>
      <c r="G1105" s="3" t="s">
        <v>1822</v>
      </c>
      <c r="H1105" s="3" t="s">
        <v>6930</v>
      </c>
      <c r="I1105" s="4">
        <v>0.658</v>
      </c>
      <c r="J1105" s="4">
        <v>0.537</v>
      </c>
      <c r="K1105" s="4">
        <v>0.81</v>
      </c>
      <c r="L1105" s="4">
        <v>0.028</v>
      </c>
      <c r="M1105" s="4">
        <v>0.156</v>
      </c>
      <c r="N1105" s="4">
        <v>0.0</v>
      </c>
      <c r="O1105" s="4">
        <v>0.176</v>
      </c>
      <c r="P1105" s="4">
        <v>0.231</v>
      </c>
      <c r="Q1105" s="4">
        <v>121.97</v>
      </c>
      <c r="R1105" s="4">
        <v>0.0</v>
      </c>
      <c r="S1105" s="4">
        <v>1.0</v>
      </c>
      <c r="T1105" s="3" t="s">
        <v>104</v>
      </c>
      <c r="U1105" s="3" t="s">
        <v>94</v>
      </c>
      <c r="V1105" s="7" t="s">
        <v>36</v>
      </c>
    </row>
    <row r="1106">
      <c r="A1106" s="3" t="s">
        <v>6934</v>
      </c>
      <c r="B1106" s="3" t="s">
        <v>6935</v>
      </c>
      <c r="C1106" s="4">
        <v>2017.0</v>
      </c>
      <c r="D1106" s="4">
        <v>51.0</v>
      </c>
      <c r="E1106" s="4">
        <v>263010.0</v>
      </c>
      <c r="F1106" s="3" t="s">
        <v>26</v>
      </c>
      <c r="G1106" s="3" t="s">
        <v>5779</v>
      </c>
      <c r="H1106" s="3" t="s">
        <v>6936</v>
      </c>
      <c r="I1106" s="4">
        <v>0.487</v>
      </c>
      <c r="J1106" s="4">
        <v>0.629</v>
      </c>
      <c r="K1106" s="4">
        <v>0.84</v>
      </c>
      <c r="L1106" s="4">
        <v>0.034</v>
      </c>
      <c r="M1106" s="4">
        <v>0.029</v>
      </c>
      <c r="N1106" s="4">
        <v>0.0</v>
      </c>
      <c r="O1106" s="4">
        <v>0.279</v>
      </c>
      <c r="P1106" s="4">
        <v>0.275</v>
      </c>
      <c r="Q1106" s="4">
        <v>130.15</v>
      </c>
      <c r="R1106" s="4">
        <v>7.0</v>
      </c>
      <c r="S1106" s="4">
        <v>1.0</v>
      </c>
      <c r="T1106" s="3" t="s">
        <v>34</v>
      </c>
      <c r="U1106" s="3" t="s">
        <v>35</v>
      </c>
      <c r="V1106" s="7" t="s">
        <v>36</v>
      </c>
    </row>
    <row r="1107">
      <c r="A1107" s="3" t="s">
        <v>6937</v>
      </c>
      <c r="B1107" s="3" t="s">
        <v>6938</v>
      </c>
      <c r="C1107" s="4">
        <v>2022.0</v>
      </c>
      <c r="D1107" s="4">
        <v>51.0</v>
      </c>
      <c r="E1107" s="4">
        <v>242020.0</v>
      </c>
      <c r="F1107" s="3" t="s">
        <v>26</v>
      </c>
      <c r="G1107" s="3" t="s">
        <v>6941</v>
      </c>
      <c r="H1107" s="3" t="s">
        <v>6938</v>
      </c>
      <c r="I1107" s="4">
        <v>0.516</v>
      </c>
      <c r="J1107" s="4">
        <v>0.427</v>
      </c>
      <c r="K1107" s="4">
        <v>0.73</v>
      </c>
      <c r="L1107" s="4">
        <v>0.029</v>
      </c>
      <c r="M1107" s="4">
        <v>0.115</v>
      </c>
      <c r="N1107" s="4">
        <v>0.0</v>
      </c>
      <c r="O1107" s="4">
        <v>0.192</v>
      </c>
      <c r="P1107" s="4">
        <v>0.181</v>
      </c>
      <c r="Q1107" s="4">
        <v>120.07</v>
      </c>
      <c r="R1107" s="4">
        <v>0.0</v>
      </c>
      <c r="S1107" s="4">
        <v>1.0</v>
      </c>
      <c r="T1107" s="3" t="s">
        <v>34</v>
      </c>
      <c r="U1107" s="3" t="s">
        <v>35</v>
      </c>
      <c r="V1107" s="7" t="s">
        <v>58</v>
      </c>
    </row>
    <row r="1108">
      <c r="A1108" s="3" t="s">
        <v>6943</v>
      </c>
      <c r="B1108" s="3" t="s">
        <v>6944</v>
      </c>
      <c r="C1108" s="4">
        <v>2021.0</v>
      </c>
      <c r="D1108" s="4">
        <v>51.0</v>
      </c>
      <c r="E1108" s="4">
        <v>185586.0</v>
      </c>
      <c r="F1108" s="3" t="s">
        <v>3108</v>
      </c>
      <c r="G1108" s="3" t="s">
        <v>6756</v>
      </c>
      <c r="H1108" s="3" t="e">
        <v>#ERROR!</v>
      </c>
      <c r="I1108" s="4">
        <v>0.567</v>
      </c>
      <c r="J1108" s="4">
        <v>0.211</v>
      </c>
      <c r="K1108" s="4">
        <v>0.76</v>
      </c>
      <c r="L1108" s="4">
        <v>0.032</v>
      </c>
      <c r="M1108" s="4">
        <v>0.952</v>
      </c>
      <c r="N1108" s="4">
        <v>0.0</v>
      </c>
      <c r="O1108" s="4">
        <v>0.275</v>
      </c>
      <c r="P1108" s="4">
        <v>0.289</v>
      </c>
      <c r="Q1108" s="4">
        <v>134.02</v>
      </c>
      <c r="R1108" s="4">
        <v>0.0</v>
      </c>
      <c r="S1108" s="4">
        <v>1.0</v>
      </c>
      <c r="T1108" s="3" t="s">
        <v>103</v>
      </c>
      <c r="U1108" s="3" t="s">
        <v>35</v>
      </c>
      <c r="V1108" s="7" t="s">
        <v>36</v>
      </c>
    </row>
    <row r="1109">
      <c r="A1109" s="3" t="s">
        <v>6947</v>
      </c>
      <c r="B1109" s="3" t="s">
        <v>6948</v>
      </c>
      <c r="C1109" s="4">
        <v>2014.0</v>
      </c>
      <c r="D1109" s="4">
        <v>51.0</v>
      </c>
      <c r="E1109" s="4">
        <v>228533.0</v>
      </c>
      <c r="F1109" s="3" t="s">
        <v>3108</v>
      </c>
      <c r="G1109" s="3" t="s">
        <v>6756</v>
      </c>
      <c r="H1109" s="3" t="s">
        <v>6949</v>
      </c>
      <c r="I1109" s="4">
        <v>0.58</v>
      </c>
      <c r="J1109" s="4">
        <v>0.318</v>
      </c>
      <c r="K1109" s="4">
        <v>0.78</v>
      </c>
      <c r="L1109" s="4">
        <v>0.028</v>
      </c>
      <c r="M1109" s="4">
        <v>0.756</v>
      </c>
      <c r="N1109" s="4">
        <v>0.0</v>
      </c>
      <c r="O1109" s="4">
        <v>0.117</v>
      </c>
      <c r="P1109" s="4">
        <v>0.295</v>
      </c>
      <c r="Q1109" s="4">
        <v>129.76</v>
      </c>
      <c r="R1109" s="4">
        <v>2.0</v>
      </c>
      <c r="S1109" s="4">
        <v>1.0</v>
      </c>
      <c r="T1109" s="3" t="s">
        <v>103</v>
      </c>
      <c r="U1109" s="3" t="s">
        <v>35</v>
      </c>
      <c r="V1109" s="7" t="s">
        <v>36</v>
      </c>
    </row>
    <row r="1110">
      <c r="A1110" s="3" t="s">
        <v>6952</v>
      </c>
      <c r="B1110" s="3" t="s">
        <v>6953</v>
      </c>
      <c r="C1110" s="4">
        <v>2023.0</v>
      </c>
      <c r="D1110" s="4">
        <v>51.0</v>
      </c>
      <c r="E1110" s="4">
        <v>214846.0</v>
      </c>
      <c r="F1110" s="3" t="s">
        <v>3108</v>
      </c>
      <c r="G1110" s="3" t="s">
        <v>6756</v>
      </c>
      <c r="H1110" s="3"/>
      <c r="I1110" s="4">
        <v>0.564</v>
      </c>
      <c r="J1110" s="4">
        <v>0.591</v>
      </c>
      <c r="K1110" s="4">
        <v>0.82</v>
      </c>
      <c r="L1110" s="4">
        <v>0.032</v>
      </c>
      <c r="M1110" s="4">
        <v>0.745</v>
      </c>
      <c r="N1110" s="4">
        <v>0.0</v>
      </c>
      <c r="O1110" s="4">
        <v>0.094</v>
      </c>
      <c r="P1110" s="4">
        <v>0.403</v>
      </c>
      <c r="Q1110" s="4">
        <v>172.06</v>
      </c>
      <c r="R1110" s="4">
        <v>0.0</v>
      </c>
      <c r="S1110" s="4">
        <v>0.0</v>
      </c>
      <c r="T1110" s="3" t="s">
        <v>103</v>
      </c>
      <c r="U1110" s="3" t="s">
        <v>35</v>
      </c>
      <c r="V1110" s="7" t="s">
        <v>54</v>
      </c>
    </row>
    <row r="1111">
      <c r="A1111" s="3" t="s">
        <v>6956</v>
      </c>
      <c r="B1111" s="3" t="s">
        <v>6957</v>
      </c>
      <c r="C1111" s="4">
        <v>2017.0</v>
      </c>
      <c r="D1111" s="4">
        <v>51.0</v>
      </c>
      <c r="E1111" s="4">
        <v>300274.0</v>
      </c>
      <c r="F1111" s="3" t="s">
        <v>3852</v>
      </c>
      <c r="G1111" s="3" t="s">
        <v>1585</v>
      </c>
      <c r="H1111" s="3" t="s">
        <v>6907</v>
      </c>
      <c r="I1111" s="4">
        <v>0.568</v>
      </c>
      <c r="J1111" s="4">
        <v>0.55</v>
      </c>
      <c r="K1111" s="4">
        <v>0.84</v>
      </c>
      <c r="L1111" s="4">
        <v>0.026</v>
      </c>
      <c r="M1111" s="4">
        <v>0.728</v>
      </c>
      <c r="N1111" s="4">
        <v>0.0</v>
      </c>
      <c r="O1111" s="4">
        <v>0.251</v>
      </c>
      <c r="P1111" s="4">
        <v>0.436</v>
      </c>
      <c r="Q1111" s="4">
        <v>110.08</v>
      </c>
      <c r="R1111" s="4">
        <v>11.0</v>
      </c>
      <c r="S1111" s="4">
        <v>0.0</v>
      </c>
      <c r="T1111" s="3" t="s">
        <v>104</v>
      </c>
      <c r="U1111" s="3" t="s">
        <v>35</v>
      </c>
      <c r="V1111" s="7" t="s">
        <v>54</v>
      </c>
    </row>
    <row r="1112">
      <c r="A1112" s="3" t="s">
        <v>6964</v>
      </c>
      <c r="B1112" s="3" t="s">
        <v>6965</v>
      </c>
      <c r="C1112" s="4">
        <v>2017.0</v>
      </c>
      <c r="D1112" s="4">
        <v>51.0</v>
      </c>
      <c r="E1112" s="4">
        <v>365669.0</v>
      </c>
      <c r="F1112" s="3" t="s">
        <v>880</v>
      </c>
      <c r="G1112" s="3" t="s">
        <v>1822</v>
      </c>
      <c r="H1112" s="3" t="s">
        <v>6966</v>
      </c>
      <c r="I1112" s="4">
        <v>0.307</v>
      </c>
      <c r="J1112" s="4">
        <v>0.604</v>
      </c>
      <c r="K1112" s="4">
        <v>0.85</v>
      </c>
      <c r="L1112" s="4">
        <v>0.04</v>
      </c>
      <c r="M1112" s="4">
        <v>0.593</v>
      </c>
      <c r="N1112" s="4">
        <v>0.0</v>
      </c>
      <c r="O1112" s="4">
        <v>0.079</v>
      </c>
      <c r="P1112" s="4">
        <v>0.452</v>
      </c>
      <c r="Q1112" s="4">
        <v>85.64</v>
      </c>
      <c r="R1112" s="4">
        <v>7.0</v>
      </c>
      <c r="S1112" s="4">
        <v>1.0</v>
      </c>
      <c r="T1112" s="3" t="s">
        <v>104</v>
      </c>
      <c r="U1112" s="3" t="s">
        <v>68</v>
      </c>
      <c r="V1112" s="7" t="s">
        <v>54</v>
      </c>
    </row>
    <row r="1113">
      <c r="A1113" s="3" t="s">
        <v>6970</v>
      </c>
      <c r="B1113" s="3" t="s">
        <v>2988</v>
      </c>
      <c r="C1113" s="4">
        <v>1994.0</v>
      </c>
      <c r="D1113" s="4">
        <v>51.0</v>
      </c>
      <c r="E1113" s="4">
        <v>435493.0</v>
      </c>
      <c r="F1113" s="3" t="s">
        <v>3763</v>
      </c>
      <c r="G1113" s="3" t="s">
        <v>3764</v>
      </c>
      <c r="H1113" s="3" t="s">
        <v>6971</v>
      </c>
      <c r="I1113" s="4">
        <v>0.445</v>
      </c>
      <c r="J1113" s="4">
        <v>0.188</v>
      </c>
      <c r="K1113" s="4">
        <v>0.68</v>
      </c>
      <c r="L1113" s="4">
        <v>0.034</v>
      </c>
      <c r="M1113" s="4">
        <v>0.158</v>
      </c>
      <c r="N1113" s="4">
        <v>0.0</v>
      </c>
      <c r="O1113" s="4">
        <v>0.096</v>
      </c>
      <c r="P1113" s="4">
        <v>0.357</v>
      </c>
      <c r="Q1113" s="4">
        <v>99.72</v>
      </c>
      <c r="R1113" s="4">
        <v>3.0</v>
      </c>
      <c r="S1113" s="4">
        <v>1.0</v>
      </c>
      <c r="T1113" s="3" t="s">
        <v>104</v>
      </c>
      <c r="U1113" s="3" t="s">
        <v>35</v>
      </c>
      <c r="V1113" s="7" t="s">
        <v>45</v>
      </c>
    </row>
    <row r="1114">
      <c r="A1114" s="3" t="s">
        <v>6974</v>
      </c>
      <c r="B1114" s="3" t="s">
        <v>6976</v>
      </c>
      <c r="C1114" s="4">
        <v>2023.0</v>
      </c>
      <c r="D1114" s="4">
        <v>51.0</v>
      </c>
      <c r="E1114" s="4">
        <v>348231.0</v>
      </c>
      <c r="F1114" s="3" t="s">
        <v>880</v>
      </c>
      <c r="G1114" s="3" t="s">
        <v>1822</v>
      </c>
      <c r="H1114" s="3" t="s">
        <v>6978</v>
      </c>
      <c r="I1114" s="4">
        <v>0.595</v>
      </c>
      <c r="J1114" s="4">
        <v>0.565</v>
      </c>
      <c r="K1114" s="4">
        <v>0.77</v>
      </c>
      <c r="L1114" s="4">
        <v>0.042</v>
      </c>
      <c r="M1114" s="4">
        <v>0.621</v>
      </c>
      <c r="N1114" s="4">
        <v>0.0</v>
      </c>
      <c r="O1114" s="4">
        <v>0.097</v>
      </c>
      <c r="P1114" s="4">
        <v>0.329</v>
      </c>
      <c r="Q1114" s="4">
        <v>109.0</v>
      </c>
      <c r="R1114" s="4">
        <v>9.0</v>
      </c>
      <c r="S1114" s="4">
        <v>1.0</v>
      </c>
      <c r="T1114" s="3" t="s">
        <v>104</v>
      </c>
      <c r="U1114" s="3" t="s">
        <v>35</v>
      </c>
      <c r="V1114" s="7" t="s">
        <v>45</v>
      </c>
    </row>
    <row r="1115">
      <c r="A1115" s="3" t="s">
        <v>6981</v>
      </c>
      <c r="B1115" s="3" t="s">
        <v>6982</v>
      </c>
      <c r="C1115" s="4">
        <v>2002.0</v>
      </c>
      <c r="D1115" s="4">
        <v>51.0</v>
      </c>
      <c r="E1115" s="4">
        <v>326893.0</v>
      </c>
      <c r="F1115" s="3" t="s">
        <v>3624</v>
      </c>
      <c r="G1115" s="3" t="s">
        <v>1593</v>
      </c>
      <c r="H1115" s="3" t="s">
        <v>5801</v>
      </c>
      <c r="I1115" s="4">
        <v>0.557</v>
      </c>
      <c r="J1115" s="4">
        <v>0.575</v>
      </c>
      <c r="K1115" s="4">
        <v>0.77</v>
      </c>
      <c r="L1115" s="4">
        <v>0.07</v>
      </c>
      <c r="M1115" s="4">
        <v>0.563</v>
      </c>
      <c r="N1115" s="4">
        <v>0.0</v>
      </c>
      <c r="O1115" s="4">
        <v>0.084</v>
      </c>
      <c r="P1115" s="4">
        <v>0.234</v>
      </c>
      <c r="Q1115" s="4">
        <v>138.85</v>
      </c>
      <c r="R1115" s="4">
        <v>0.0</v>
      </c>
      <c r="S1115" s="4">
        <v>1.0</v>
      </c>
      <c r="T1115" s="3" t="s">
        <v>104</v>
      </c>
      <c r="U1115" s="3" t="s">
        <v>68</v>
      </c>
      <c r="V1115" s="7" t="s">
        <v>36</v>
      </c>
    </row>
    <row r="1116">
      <c r="A1116" s="3" t="s">
        <v>6984</v>
      </c>
      <c r="B1116" s="3" t="s">
        <v>6985</v>
      </c>
      <c r="C1116" s="4">
        <v>2020.0</v>
      </c>
      <c r="D1116" s="4">
        <v>51.0</v>
      </c>
      <c r="E1116" s="4">
        <v>121142.0</v>
      </c>
      <c r="F1116" s="3" t="s">
        <v>6987</v>
      </c>
      <c r="G1116" s="3" t="s">
        <v>6988</v>
      </c>
      <c r="H1116" s="3" t="s">
        <v>6989</v>
      </c>
      <c r="I1116" s="4">
        <v>0.742</v>
      </c>
      <c r="J1116" s="4">
        <v>0.814</v>
      </c>
      <c r="K1116" s="4">
        <v>0.87</v>
      </c>
      <c r="L1116" s="4">
        <v>0.035</v>
      </c>
      <c r="M1116" s="4">
        <v>0.0</v>
      </c>
      <c r="N1116" s="4">
        <v>0.836</v>
      </c>
      <c r="O1116" s="4">
        <v>0.339</v>
      </c>
      <c r="P1116" s="4">
        <v>0.178</v>
      </c>
      <c r="Q1116" s="4">
        <v>105.04</v>
      </c>
      <c r="R1116" s="4">
        <v>10.0</v>
      </c>
      <c r="S1116" s="4">
        <v>0.0</v>
      </c>
      <c r="T1116" s="3" t="s">
        <v>103</v>
      </c>
      <c r="U1116" s="3" t="s">
        <v>35</v>
      </c>
      <c r="V1116" s="7" t="s">
        <v>58</v>
      </c>
    </row>
    <row r="1117">
      <c r="A1117" s="3" t="s">
        <v>6992</v>
      </c>
      <c r="B1117" s="3" t="s">
        <v>6993</v>
      </c>
      <c r="C1117" s="4">
        <v>2017.0</v>
      </c>
      <c r="D1117" s="4">
        <v>51.0</v>
      </c>
      <c r="E1117" s="4">
        <v>374493.0</v>
      </c>
      <c r="F1117" s="3" t="s">
        <v>6932</v>
      </c>
      <c r="G1117" s="3" t="s">
        <v>6994</v>
      </c>
      <c r="H1117" s="3" t="s">
        <v>6995</v>
      </c>
      <c r="I1117" s="4">
        <v>0.659</v>
      </c>
      <c r="J1117" s="4">
        <v>0.694</v>
      </c>
      <c r="K1117" s="4">
        <v>0.84</v>
      </c>
      <c r="L1117" s="4">
        <v>0.091</v>
      </c>
      <c r="M1117" s="4">
        <v>0.537</v>
      </c>
      <c r="N1117" s="4">
        <v>0.0</v>
      </c>
      <c r="O1117" s="4">
        <v>0.173</v>
      </c>
      <c r="P1117" s="4">
        <v>0.489</v>
      </c>
      <c r="Q1117" s="4">
        <v>159.99</v>
      </c>
      <c r="R1117" s="4">
        <v>1.0</v>
      </c>
      <c r="S1117" s="4">
        <v>1.0</v>
      </c>
      <c r="T1117" s="3" t="s">
        <v>104</v>
      </c>
      <c r="U1117" s="3" t="s">
        <v>94</v>
      </c>
      <c r="V1117" s="7" t="s">
        <v>54</v>
      </c>
    </row>
    <row r="1118">
      <c r="A1118" s="3" t="s">
        <v>6996</v>
      </c>
      <c r="B1118" s="3" t="s">
        <v>6998</v>
      </c>
      <c r="C1118" s="4">
        <v>2012.0</v>
      </c>
      <c r="D1118" s="4">
        <v>51.0</v>
      </c>
      <c r="E1118" s="4">
        <v>202524.0</v>
      </c>
      <c r="F1118" s="3" t="s">
        <v>880</v>
      </c>
      <c r="G1118" s="3" t="s">
        <v>5343</v>
      </c>
      <c r="H1118" s="3" t="s">
        <v>7000</v>
      </c>
      <c r="I1118" s="4">
        <v>0.784</v>
      </c>
      <c r="J1118" s="4">
        <v>0.857</v>
      </c>
      <c r="K1118" s="4">
        <v>0.83</v>
      </c>
      <c r="L1118" s="4">
        <v>0.043</v>
      </c>
      <c r="M1118" s="4">
        <v>0.023</v>
      </c>
      <c r="N1118" s="4">
        <v>0.0</v>
      </c>
      <c r="O1118" s="4">
        <v>0.356</v>
      </c>
      <c r="P1118" s="4">
        <v>0.474</v>
      </c>
      <c r="Q1118" s="4">
        <v>131.97</v>
      </c>
      <c r="R1118" s="4">
        <v>9.0</v>
      </c>
      <c r="S1118" s="4">
        <v>1.0</v>
      </c>
      <c r="T1118" s="3" t="s">
        <v>104</v>
      </c>
      <c r="U1118" s="3" t="s">
        <v>68</v>
      </c>
      <c r="V1118" s="7" t="s">
        <v>54</v>
      </c>
    </row>
    <row r="1119">
      <c r="A1119" s="3" t="s">
        <v>7002</v>
      </c>
      <c r="B1119" s="3" t="s">
        <v>7003</v>
      </c>
      <c r="C1119" s="4">
        <v>2019.0</v>
      </c>
      <c r="D1119" s="4">
        <v>52.0</v>
      </c>
      <c r="E1119" s="4">
        <v>359630.0</v>
      </c>
      <c r="F1119" s="3" t="s">
        <v>26</v>
      </c>
      <c r="G1119" s="3" t="s">
        <v>42</v>
      </c>
      <c r="H1119" s="3" t="s">
        <v>7006</v>
      </c>
      <c r="I1119" s="4">
        <v>0.578</v>
      </c>
      <c r="J1119" s="4">
        <v>0.712</v>
      </c>
      <c r="K1119" s="4">
        <v>0.82</v>
      </c>
      <c r="L1119" s="4">
        <v>0.032</v>
      </c>
      <c r="M1119" s="4">
        <v>0.547</v>
      </c>
      <c r="N1119" s="4">
        <v>0.0</v>
      </c>
      <c r="O1119" s="4">
        <v>0.19</v>
      </c>
      <c r="P1119" s="4">
        <v>0.368</v>
      </c>
      <c r="Q1119" s="4">
        <v>119.96</v>
      </c>
      <c r="R1119" s="4">
        <v>3.0</v>
      </c>
      <c r="S1119" s="4">
        <v>1.0</v>
      </c>
      <c r="T1119" s="3" t="s">
        <v>34</v>
      </c>
      <c r="U1119" s="3" t="s">
        <v>35</v>
      </c>
      <c r="V1119" s="7" t="s">
        <v>45</v>
      </c>
    </row>
    <row r="1120">
      <c r="A1120" s="3" t="s">
        <v>7008</v>
      </c>
      <c r="B1120" s="3" t="s">
        <v>7009</v>
      </c>
      <c r="C1120" s="4">
        <v>2001.0</v>
      </c>
      <c r="D1120" s="4">
        <v>52.0</v>
      </c>
      <c r="E1120" s="4">
        <v>404245.0</v>
      </c>
      <c r="F1120" s="3" t="s">
        <v>26</v>
      </c>
      <c r="G1120" s="3" t="s">
        <v>6374</v>
      </c>
      <c r="H1120" s="3" t="s">
        <v>6374</v>
      </c>
      <c r="I1120" s="4">
        <v>0.393</v>
      </c>
      <c r="J1120" s="4">
        <v>0.475</v>
      </c>
      <c r="K1120" s="4">
        <v>0.71</v>
      </c>
      <c r="L1120" s="4">
        <v>0.034</v>
      </c>
      <c r="M1120" s="4">
        <v>0.073</v>
      </c>
      <c r="N1120" s="4">
        <v>0.001</v>
      </c>
      <c r="O1120" s="4">
        <v>0.044</v>
      </c>
      <c r="P1120" s="4">
        <v>0.157</v>
      </c>
      <c r="Q1120" s="4">
        <v>137.14</v>
      </c>
      <c r="R1120" s="4">
        <v>8.0</v>
      </c>
      <c r="S1120" s="4">
        <v>1.0</v>
      </c>
      <c r="T1120" s="3" t="s">
        <v>34</v>
      </c>
      <c r="U1120" s="3" t="s">
        <v>35</v>
      </c>
      <c r="V1120" s="7" t="s">
        <v>58</v>
      </c>
    </row>
    <row r="1121">
      <c r="A1121" s="3" t="s">
        <v>7013</v>
      </c>
      <c r="B1121" s="3" t="s">
        <v>7014</v>
      </c>
      <c r="C1121" s="4">
        <v>2013.0</v>
      </c>
      <c r="D1121" s="4">
        <v>52.0</v>
      </c>
      <c r="E1121" s="4">
        <v>199797.0</v>
      </c>
      <c r="F1121" s="3" t="s">
        <v>2074</v>
      </c>
      <c r="G1121" s="3" t="s">
        <v>7016</v>
      </c>
      <c r="H1121" s="3" t="s">
        <v>7018</v>
      </c>
      <c r="I1121" s="4">
        <v>0.595</v>
      </c>
      <c r="J1121" s="4">
        <v>0.252</v>
      </c>
      <c r="K1121" s="4">
        <v>0.82</v>
      </c>
      <c r="L1121" s="4">
        <v>0.036</v>
      </c>
      <c r="M1121" s="4">
        <v>0.864</v>
      </c>
      <c r="N1121" s="4">
        <v>0.0</v>
      </c>
      <c r="O1121" s="4">
        <v>0.124</v>
      </c>
      <c r="P1121" s="4">
        <v>0.293</v>
      </c>
      <c r="Q1121" s="4">
        <v>111.33</v>
      </c>
      <c r="R1121" s="4">
        <v>3.0</v>
      </c>
      <c r="S1121" s="4">
        <v>1.0</v>
      </c>
      <c r="T1121" s="3" t="s">
        <v>103</v>
      </c>
      <c r="U1121" s="3" t="s">
        <v>35</v>
      </c>
      <c r="V1121" s="7" t="s">
        <v>36</v>
      </c>
    </row>
    <row r="1122">
      <c r="A1122" s="3" t="s">
        <v>7020</v>
      </c>
      <c r="B1122" s="3" t="s">
        <v>7021</v>
      </c>
      <c r="C1122" s="4">
        <v>2016.0</v>
      </c>
      <c r="D1122" s="4">
        <v>52.0</v>
      </c>
      <c r="E1122" s="4">
        <v>325857.0</v>
      </c>
      <c r="F1122" s="3" t="s">
        <v>3852</v>
      </c>
      <c r="G1122" s="3" t="s">
        <v>1585</v>
      </c>
      <c r="H1122" s="3" t="s">
        <v>7022</v>
      </c>
      <c r="I1122" s="4">
        <v>0.54</v>
      </c>
      <c r="J1122" s="4">
        <v>0.705</v>
      </c>
      <c r="K1122" s="4">
        <v>0.83</v>
      </c>
      <c r="L1122" s="4">
        <v>0.035</v>
      </c>
      <c r="M1122" s="4">
        <v>0.688</v>
      </c>
      <c r="N1122" s="4">
        <v>0.0</v>
      </c>
      <c r="O1122" s="4">
        <v>0.297</v>
      </c>
      <c r="P1122" s="4">
        <v>0.373</v>
      </c>
      <c r="Q1122" s="4">
        <v>104.97</v>
      </c>
      <c r="R1122" s="4">
        <v>9.0</v>
      </c>
      <c r="S1122" s="4">
        <v>1.0</v>
      </c>
      <c r="T1122" s="3" t="s">
        <v>104</v>
      </c>
      <c r="U1122" s="3" t="s">
        <v>68</v>
      </c>
      <c r="V1122" s="7" t="s">
        <v>45</v>
      </c>
    </row>
    <row r="1123">
      <c r="A1123" s="3" t="s">
        <v>7025</v>
      </c>
      <c r="B1123" s="3" t="s">
        <v>7026</v>
      </c>
      <c r="C1123" s="4">
        <v>2012.0</v>
      </c>
      <c r="D1123" s="4">
        <v>52.0</v>
      </c>
      <c r="E1123" s="4">
        <v>292075.0</v>
      </c>
      <c r="F1123" s="3" t="s">
        <v>1918</v>
      </c>
      <c r="G1123" s="3" t="s">
        <v>1919</v>
      </c>
      <c r="H1123" s="3" t="s">
        <v>7027</v>
      </c>
      <c r="I1123" s="4">
        <v>0.446</v>
      </c>
      <c r="J1123" s="4">
        <v>0.398</v>
      </c>
      <c r="K1123" s="4">
        <v>0.73</v>
      </c>
      <c r="L1123" s="4">
        <v>0.036</v>
      </c>
      <c r="M1123" s="4">
        <v>0.421</v>
      </c>
      <c r="N1123" s="4">
        <v>0.0</v>
      </c>
      <c r="O1123" s="4">
        <v>0.112</v>
      </c>
      <c r="P1123" s="4">
        <v>0.259</v>
      </c>
      <c r="Q1123" s="4">
        <v>149.84</v>
      </c>
      <c r="R1123" s="4">
        <v>2.0</v>
      </c>
      <c r="S1123" s="4">
        <v>0.0</v>
      </c>
      <c r="T1123" s="3" t="s">
        <v>104</v>
      </c>
      <c r="U1123" s="3" t="s">
        <v>35</v>
      </c>
      <c r="V1123" s="7" t="s">
        <v>36</v>
      </c>
    </row>
    <row r="1124">
      <c r="A1124" s="3" t="s">
        <v>7030</v>
      </c>
      <c r="B1124" s="3" t="s">
        <v>7031</v>
      </c>
      <c r="C1124" s="4">
        <v>2022.0</v>
      </c>
      <c r="D1124" s="4">
        <v>52.0</v>
      </c>
      <c r="E1124" s="4">
        <v>421165.0</v>
      </c>
      <c r="F1124" s="3" t="s">
        <v>7032</v>
      </c>
      <c r="G1124" s="3" t="s">
        <v>7034</v>
      </c>
      <c r="H1124" s="3" t="s">
        <v>7035</v>
      </c>
      <c r="I1124" s="4">
        <v>0.331</v>
      </c>
      <c r="J1124" s="4">
        <v>0.671</v>
      </c>
      <c r="K1124" s="4">
        <v>0.81</v>
      </c>
      <c r="L1124" s="4">
        <v>0.11</v>
      </c>
      <c r="M1124" s="4">
        <v>0.357</v>
      </c>
      <c r="N1124" s="4">
        <v>0.0</v>
      </c>
      <c r="O1124" s="4">
        <v>0.122</v>
      </c>
      <c r="P1124" s="4">
        <v>0.467</v>
      </c>
      <c r="Q1124" s="4">
        <v>109.9</v>
      </c>
      <c r="R1124" s="4">
        <v>8.0</v>
      </c>
      <c r="S1124" s="4">
        <v>1.0</v>
      </c>
      <c r="T1124" s="3" t="s">
        <v>103</v>
      </c>
      <c r="U1124" s="3" t="s">
        <v>35</v>
      </c>
      <c r="V1124" s="7" t="s">
        <v>54</v>
      </c>
    </row>
    <row r="1125">
      <c r="A1125" s="3" t="s">
        <v>7036</v>
      </c>
      <c r="B1125" s="3" t="s">
        <v>7037</v>
      </c>
      <c r="C1125" s="4">
        <v>1979.0</v>
      </c>
      <c r="D1125" s="4">
        <v>52.0</v>
      </c>
      <c r="E1125" s="4">
        <v>154133.0</v>
      </c>
      <c r="F1125" s="3" t="s">
        <v>6917</v>
      </c>
      <c r="G1125" s="3" t="s">
        <v>6918</v>
      </c>
      <c r="H1125" s="3" t="s">
        <v>7038</v>
      </c>
      <c r="I1125" s="4">
        <v>0.627</v>
      </c>
      <c r="J1125" s="4">
        <v>0.536</v>
      </c>
      <c r="K1125" s="4">
        <v>0.66</v>
      </c>
      <c r="L1125" s="4">
        <v>0.044</v>
      </c>
      <c r="M1125" s="4">
        <v>0.667</v>
      </c>
      <c r="N1125" s="4">
        <v>0.661</v>
      </c>
      <c r="O1125" s="4">
        <v>0.089</v>
      </c>
      <c r="P1125" s="4">
        <v>0.492</v>
      </c>
      <c r="Q1125" s="4">
        <v>79.73</v>
      </c>
      <c r="R1125" s="4">
        <v>0.0</v>
      </c>
      <c r="S1125" s="4">
        <v>1.0</v>
      </c>
      <c r="T1125" s="3" t="s">
        <v>103</v>
      </c>
      <c r="U1125" s="3" t="s">
        <v>35</v>
      </c>
      <c r="V1125" s="7" t="s">
        <v>54</v>
      </c>
    </row>
    <row r="1126">
      <c r="A1126" s="3" t="s">
        <v>7042</v>
      </c>
      <c r="B1126" s="3" t="s">
        <v>7043</v>
      </c>
      <c r="C1126" s="4">
        <v>2023.0</v>
      </c>
      <c r="D1126" s="4">
        <v>52.0</v>
      </c>
      <c r="E1126" s="4">
        <v>277237.0</v>
      </c>
      <c r="F1126" s="3" t="s">
        <v>880</v>
      </c>
      <c r="G1126" s="3" t="s">
        <v>1822</v>
      </c>
      <c r="H1126" s="3" t="s">
        <v>7046</v>
      </c>
      <c r="I1126" s="4">
        <v>0.462</v>
      </c>
      <c r="J1126" s="4">
        <v>0.92</v>
      </c>
      <c r="K1126" s="4">
        <v>0.85</v>
      </c>
      <c r="L1126" s="4">
        <v>0.144</v>
      </c>
      <c r="M1126" s="4">
        <v>0.166</v>
      </c>
      <c r="N1126" s="4">
        <v>0.0</v>
      </c>
      <c r="O1126" s="4">
        <v>0.098</v>
      </c>
      <c r="P1126" s="4">
        <v>0.487</v>
      </c>
      <c r="Q1126" s="4">
        <v>173.13</v>
      </c>
      <c r="R1126" s="4">
        <v>4.0</v>
      </c>
      <c r="S1126" s="4">
        <v>0.0</v>
      </c>
      <c r="T1126" s="3" t="s">
        <v>104</v>
      </c>
      <c r="U1126" s="3" t="s">
        <v>35</v>
      </c>
      <c r="V1126" s="7" t="s">
        <v>54</v>
      </c>
    </row>
    <row r="1127">
      <c r="A1127" s="3" t="s">
        <v>7047</v>
      </c>
      <c r="B1127" s="3" t="s">
        <v>7048</v>
      </c>
      <c r="C1127" s="4">
        <v>2019.0</v>
      </c>
      <c r="D1127" s="4">
        <v>53.0</v>
      </c>
      <c r="E1127" s="4">
        <v>265142.0</v>
      </c>
      <c r="F1127" s="3" t="s">
        <v>26</v>
      </c>
      <c r="G1127" s="3" t="s">
        <v>7049</v>
      </c>
      <c r="H1127" s="3" t="s">
        <v>7048</v>
      </c>
      <c r="I1127" s="4">
        <v>0.548</v>
      </c>
      <c r="J1127" s="4">
        <v>0.719</v>
      </c>
      <c r="K1127" s="4">
        <v>0.86</v>
      </c>
      <c r="L1127" s="4">
        <v>0.031</v>
      </c>
      <c r="M1127" s="4">
        <v>0.011</v>
      </c>
      <c r="N1127" s="4">
        <v>0.0</v>
      </c>
      <c r="O1127" s="4">
        <v>0.087</v>
      </c>
      <c r="P1127" s="4">
        <v>0.368</v>
      </c>
      <c r="Q1127" s="4">
        <v>105.03</v>
      </c>
      <c r="R1127" s="4">
        <v>11.0</v>
      </c>
      <c r="S1127" s="4">
        <v>1.0</v>
      </c>
      <c r="T1127" s="3" t="s">
        <v>34</v>
      </c>
      <c r="U1127" s="3" t="s">
        <v>35</v>
      </c>
      <c r="V1127" s="7" t="s">
        <v>45</v>
      </c>
    </row>
    <row r="1128">
      <c r="A1128" s="3" t="s">
        <v>7053</v>
      </c>
      <c r="B1128" s="3" t="s">
        <v>7054</v>
      </c>
      <c r="C1128" s="4">
        <v>2023.0</v>
      </c>
      <c r="D1128" s="4">
        <v>53.0</v>
      </c>
      <c r="E1128" s="4">
        <v>239770.0</v>
      </c>
      <c r="F1128" s="3" t="s">
        <v>3108</v>
      </c>
      <c r="G1128" s="3" t="s">
        <v>6756</v>
      </c>
      <c r="H1128" s="3"/>
      <c r="I1128" s="4">
        <v>0.586</v>
      </c>
      <c r="J1128" s="4">
        <v>0.373</v>
      </c>
      <c r="K1128" s="4">
        <v>0.78</v>
      </c>
      <c r="L1128" s="4">
        <v>0.036</v>
      </c>
      <c r="M1128" s="4">
        <v>0.587</v>
      </c>
      <c r="N1128" s="4">
        <v>0.0</v>
      </c>
      <c r="O1128" s="4">
        <v>0.07</v>
      </c>
      <c r="P1128" s="4">
        <v>0.288</v>
      </c>
      <c r="Q1128" s="4">
        <v>147.06</v>
      </c>
      <c r="R1128" s="4">
        <v>4.0</v>
      </c>
      <c r="S1128" s="4">
        <v>1.0</v>
      </c>
      <c r="T1128" s="3" t="s">
        <v>103</v>
      </c>
      <c r="U1128" s="3" t="s">
        <v>35</v>
      </c>
      <c r="V1128" s="7" t="s">
        <v>36</v>
      </c>
    </row>
    <row r="1129">
      <c r="A1129" s="3" t="s">
        <v>7055</v>
      </c>
      <c r="B1129" s="3" t="s">
        <v>7056</v>
      </c>
      <c r="C1129" s="4">
        <v>2023.0</v>
      </c>
      <c r="D1129" s="4">
        <v>53.0</v>
      </c>
      <c r="E1129" s="4">
        <v>195083.0</v>
      </c>
      <c r="F1129" s="3" t="s">
        <v>3108</v>
      </c>
      <c r="G1129" s="3" t="s">
        <v>6756</v>
      </c>
      <c r="H1129" s="3"/>
      <c r="I1129" s="4">
        <v>0.322</v>
      </c>
      <c r="J1129" s="4">
        <v>0.202</v>
      </c>
      <c r="K1129" s="4">
        <v>0.81</v>
      </c>
      <c r="L1129" s="4">
        <v>0.038</v>
      </c>
      <c r="M1129" s="4">
        <v>0.878</v>
      </c>
      <c r="N1129" s="4">
        <v>0.0</v>
      </c>
      <c r="O1129" s="4">
        <v>0.098</v>
      </c>
      <c r="P1129" s="4">
        <v>0.26</v>
      </c>
      <c r="Q1129" s="4">
        <v>52.99</v>
      </c>
      <c r="R1129" s="4">
        <v>7.0</v>
      </c>
      <c r="S1129" s="4">
        <v>1.0</v>
      </c>
      <c r="T1129" s="3" t="s">
        <v>103</v>
      </c>
      <c r="U1129" s="3" t="s">
        <v>35</v>
      </c>
      <c r="V1129" s="7" t="s">
        <v>36</v>
      </c>
    </row>
    <row r="1130">
      <c r="A1130" s="3" t="s">
        <v>7060</v>
      </c>
      <c r="B1130" s="3" t="s">
        <v>7061</v>
      </c>
      <c r="C1130" s="4">
        <v>2012.0</v>
      </c>
      <c r="D1130" s="4">
        <v>53.0</v>
      </c>
      <c r="E1130" s="4">
        <v>342668.0</v>
      </c>
      <c r="F1130" s="3" t="s">
        <v>880</v>
      </c>
      <c r="G1130" s="3" t="s">
        <v>3591</v>
      </c>
      <c r="H1130" s="3" t="s">
        <v>7062</v>
      </c>
      <c r="I1130" s="4">
        <v>0.566</v>
      </c>
      <c r="J1130" s="4">
        <v>0.634</v>
      </c>
      <c r="K1130" s="4">
        <v>0.86</v>
      </c>
      <c r="L1130" s="4">
        <v>0.044</v>
      </c>
      <c r="M1130" s="4">
        <v>0.145</v>
      </c>
      <c r="N1130" s="4">
        <v>0.001</v>
      </c>
      <c r="O1130" s="4">
        <v>0.081</v>
      </c>
      <c r="P1130" s="4">
        <v>0.36</v>
      </c>
      <c r="Q1130" s="4">
        <v>143.89</v>
      </c>
      <c r="R1130" s="4">
        <v>2.0</v>
      </c>
      <c r="S1130" s="4">
        <v>1.0</v>
      </c>
      <c r="T1130" s="3" t="s">
        <v>104</v>
      </c>
      <c r="U1130" s="3" t="s">
        <v>35</v>
      </c>
      <c r="V1130" s="7" t="s">
        <v>45</v>
      </c>
    </row>
    <row r="1131">
      <c r="A1131" s="3" t="s">
        <v>7066</v>
      </c>
      <c r="B1131" s="3" t="s">
        <v>7067</v>
      </c>
      <c r="C1131" s="4">
        <v>2019.0</v>
      </c>
      <c r="D1131" s="4">
        <v>53.0</v>
      </c>
      <c r="E1131" s="4">
        <v>311367.0</v>
      </c>
      <c r="F1131" s="3" t="s">
        <v>3624</v>
      </c>
      <c r="G1131" s="3" t="s">
        <v>1593</v>
      </c>
      <c r="H1131" s="3" t="s">
        <v>7069</v>
      </c>
      <c r="I1131" s="4">
        <v>0.552</v>
      </c>
      <c r="J1131" s="4">
        <v>0.428</v>
      </c>
      <c r="K1131" s="4">
        <v>0.77</v>
      </c>
      <c r="L1131" s="4">
        <v>0.035</v>
      </c>
      <c r="M1131" s="4">
        <v>0.607</v>
      </c>
      <c r="N1131" s="4">
        <v>0.001</v>
      </c>
      <c r="O1131" s="4">
        <v>0.115</v>
      </c>
      <c r="P1131" s="4">
        <v>0.197</v>
      </c>
      <c r="Q1131" s="4">
        <v>131.75</v>
      </c>
      <c r="R1131" s="4">
        <v>2.0</v>
      </c>
      <c r="S1131" s="4">
        <v>1.0</v>
      </c>
      <c r="T1131" s="3" t="s">
        <v>104</v>
      </c>
      <c r="U1131" s="3" t="s">
        <v>68</v>
      </c>
      <c r="V1131" s="7" t="s">
        <v>58</v>
      </c>
    </row>
    <row r="1132">
      <c r="A1132" s="3" t="s">
        <v>7070</v>
      </c>
      <c r="B1132" s="3" t="s">
        <v>7071</v>
      </c>
      <c r="C1132" s="4">
        <v>2012.0</v>
      </c>
      <c r="D1132" s="4">
        <v>53.0</v>
      </c>
      <c r="E1132" s="4">
        <v>341100.0</v>
      </c>
      <c r="F1132" s="3" t="s">
        <v>880</v>
      </c>
      <c r="G1132" s="3" t="s">
        <v>5343</v>
      </c>
      <c r="H1132" s="3" t="s">
        <v>7072</v>
      </c>
      <c r="I1132" s="4">
        <v>0.794</v>
      </c>
      <c r="J1132" s="4">
        <v>0.919</v>
      </c>
      <c r="K1132" s="4">
        <v>0.84</v>
      </c>
      <c r="L1132" s="4">
        <v>0.193</v>
      </c>
      <c r="M1132" s="4">
        <v>0.221</v>
      </c>
      <c r="N1132" s="4">
        <v>0.0</v>
      </c>
      <c r="O1132" s="4">
        <v>0.068</v>
      </c>
      <c r="P1132" s="4">
        <v>0.49</v>
      </c>
      <c r="Q1132" s="4">
        <v>127.01</v>
      </c>
      <c r="R1132" s="4">
        <v>9.0</v>
      </c>
      <c r="S1132" s="4">
        <v>1.0</v>
      </c>
      <c r="T1132" s="3" t="s">
        <v>104</v>
      </c>
      <c r="U1132" s="3" t="s">
        <v>35</v>
      </c>
      <c r="V1132" s="7" t="s">
        <v>54</v>
      </c>
    </row>
    <row r="1133">
      <c r="A1133" s="3" t="s">
        <v>7075</v>
      </c>
      <c r="B1133" s="3" t="s">
        <v>7077</v>
      </c>
      <c r="C1133" s="4">
        <v>2018.0</v>
      </c>
      <c r="D1133" s="4">
        <v>53.0</v>
      </c>
      <c r="E1133" s="4">
        <v>304586.0</v>
      </c>
      <c r="F1133" s="3" t="s">
        <v>7078</v>
      </c>
      <c r="G1133" s="3" t="s">
        <v>7079</v>
      </c>
      <c r="H1133" s="3" t="s">
        <v>7080</v>
      </c>
      <c r="I1133" s="4">
        <v>0.307</v>
      </c>
      <c r="J1133" s="4">
        <v>0.503</v>
      </c>
      <c r="K1133" s="4">
        <v>0.69</v>
      </c>
      <c r="L1133" s="4">
        <v>0.104</v>
      </c>
      <c r="M1133" s="4">
        <v>0.27</v>
      </c>
      <c r="N1133" s="4">
        <v>0.003</v>
      </c>
      <c r="O1133" s="4">
        <v>0.08</v>
      </c>
      <c r="P1133" s="4">
        <v>0.095</v>
      </c>
      <c r="Q1133" s="4">
        <v>134.76</v>
      </c>
      <c r="R1133" s="4">
        <v>4.0</v>
      </c>
      <c r="S1133" s="4">
        <v>1.0</v>
      </c>
      <c r="T1133" s="3" t="s">
        <v>103</v>
      </c>
      <c r="U1133" s="3" t="s">
        <v>35</v>
      </c>
      <c r="V1133" s="7" t="s">
        <v>75</v>
      </c>
    </row>
    <row r="1134">
      <c r="A1134" s="3" t="s">
        <v>7081</v>
      </c>
      <c r="B1134" s="3" t="s">
        <v>7082</v>
      </c>
      <c r="C1134" s="4">
        <v>2018.0</v>
      </c>
      <c r="D1134" s="4">
        <v>53.0</v>
      </c>
      <c r="E1134" s="4">
        <v>280743.0</v>
      </c>
      <c r="F1134" s="3" t="s">
        <v>7084</v>
      </c>
      <c r="G1134" s="3" t="s">
        <v>7086</v>
      </c>
      <c r="H1134" s="3" t="s">
        <v>7082</v>
      </c>
      <c r="I1134" s="4">
        <v>0.519</v>
      </c>
      <c r="J1134" s="4">
        <v>0.563</v>
      </c>
      <c r="K1134" s="4">
        <v>0.87</v>
      </c>
      <c r="L1134" s="4">
        <v>0.036</v>
      </c>
      <c r="M1134" s="4">
        <v>0.095</v>
      </c>
      <c r="N1134" s="4">
        <v>0.0</v>
      </c>
      <c r="O1134" s="4">
        <v>0.09</v>
      </c>
      <c r="P1134" s="4">
        <v>0.345</v>
      </c>
      <c r="Q1134" s="4">
        <v>124.02</v>
      </c>
      <c r="R1134" s="4">
        <v>11.0</v>
      </c>
      <c r="S1134" s="4">
        <v>1.0</v>
      </c>
      <c r="T1134" s="3" t="s">
        <v>103</v>
      </c>
      <c r="U1134" s="3" t="s">
        <v>35</v>
      </c>
      <c r="V1134" s="7" t="s">
        <v>45</v>
      </c>
    </row>
    <row r="1135">
      <c r="A1135" s="3" t="s">
        <v>7091</v>
      </c>
      <c r="B1135" s="3" t="s">
        <v>7092</v>
      </c>
      <c r="C1135" s="4">
        <v>2015.0</v>
      </c>
      <c r="D1135" s="4">
        <v>53.0</v>
      </c>
      <c r="E1135" s="4">
        <v>251946.0</v>
      </c>
      <c r="F1135" s="3" t="s">
        <v>1267</v>
      </c>
      <c r="G1135" s="3" t="s">
        <v>7093</v>
      </c>
      <c r="H1135" s="3" t="s">
        <v>7094</v>
      </c>
      <c r="I1135" s="4">
        <v>0.424</v>
      </c>
      <c r="J1135" s="4">
        <v>0.298</v>
      </c>
      <c r="K1135" s="4">
        <v>0.72</v>
      </c>
      <c r="L1135" s="4">
        <v>0.026</v>
      </c>
      <c r="M1135" s="4">
        <v>0.016</v>
      </c>
      <c r="N1135" s="4">
        <v>0.001</v>
      </c>
      <c r="O1135" s="4">
        <v>0.073</v>
      </c>
      <c r="P1135" s="4">
        <v>0.093</v>
      </c>
      <c r="Q1135" s="4">
        <v>75.04</v>
      </c>
      <c r="R1135" s="4">
        <v>1.0</v>
      </c>
      <c r="S1135" s="4">
        <v>0.0</v>
      </c>
      <c r="T1135" s="3" t="s">
        <v>103</v>
      </c>
      <c r="U1135" s="3" t="s">
        <v>35</v>
      </c>
      <c r="V1135" s="7" t="s">
        <v>75</v>
      </c>
    </row>
    <row r="1136">
      <c r="A1136" s="3" t="s">
        <v>7096</v>
      </c>
      <c r="B1136" s="3" t="s">
        <v>7097</v>
      </c>
      <c r="C1136" s="4">
        <v>2017.0</v>
      </c>
      <c r="D1136" s="4">
        <v>53.0</v>
      </c>
      <c r="E1136" s="4">
        <v>223962.0</v>
      </c>
      <c r="F1136" s="3" t="s">
        <v>6019</v>
      </c>
      <c r="G1136" s="3" t="s">
        <v>7099</v>
      </c>
      <c r="H1136" s="3" t="s">
        <v>7097</v>
      </c>
      <c r="I1136" s="4">
        <v>0.929</v>
      </c>
      <c r="J1136" s="4">
        <v>0.723</v>
      </c>
      <c r="K1136" s="4">
        <v>0.85</v>
      </c>
      <c r="L1136" s="4">
        <v>0.109</v>
      </c>
      <c r="M1136" s="4">
        <v>0.067</v>
      </c>
      <c r="N1136" s="4">
        <v>0.0</v>
      </c>
      <c r="O1136" s="4">
        <v>0.346</v>
      </c>
      <c r="P1136" s="4">
        <v>0.458</v>
      </c>
      <c r="Q1136" s="4">
        <v>125.02</v>
      </c>
      <c r="R1136" s="4">
        <v>11.0</v>
      </c>
      <c r="S1136" s="4">
        <v>0.0</v>
      </c>
      <c r="T1136" s="3" t="s">
        <v>103</v>
      </c>
      <c r="U1136" s="3" t="s">
        <v>94</v>
      </c>
      <c r="V1136" s="7" t="s">
        <v>54</v>
      </c>
    </row>
    <row r="1137">
      <c r="A1137" s="3" t="s">
        <v>7101</v>
      </c>
      <c r="B1137" s="3" t="s">
        <v>7102</v>
      </c>
      <c r="C1137" s="4">
        <v>2015.0</v>
      </c>
      <c r="D1137" s="4">
        <v>54.0</v>
      </c>
      <c r="E1137" s="4">
        <v>253043.0</v>
      </c>
      <c r="F1137" s="3" t="s">
        <v>3852</v>
      </c>
      <c r="G1137" s="3" t="s">
        <v>1585</v>
      </c>
      <c r="H1137" s="3" t="s">
        <v>7103</v>
      </c>
      <c r="I1137" s="4">
        <v>0.486</v>
      </c>
      <c r="J1137" s="4">
        <v>0.581</v>
      </c>
      <c r="K1137" s="4">
        <v>0.83</v>
      </c>
      <c r="L1137" s="4">
        <v>0.03</v>
      </c>
      <c r="M1137" s="4">
        <v>0.359</v>
      </c>
      <c r="N1137" s="4">
        <v>0.0</v>
      </c>
      <c r="O1137" s="4">
        <v>0.133</v>
      </c>
      <c r="P1137" s="4">
        <v>0.353</v>
      </c>
      <c r="Q1137" s="4">
        <v>89.88</v>
      </c>
      <c r="R1137" s="4">
        <v>2.0</v>
      </c>
      <c r="S1137" s="4">
        <v>1.0</v>
      </c>
      <c r="T1137" s="3" t="s">
        <v>34</v>
      </c>
      <c r="U1137" s="3" t="s">
        <v>35</v>
      </c>
      <c r="V1137" s="7" t="s">
        <v>45</v>
      </c>
    </row>
    <row r="1138">
      <c r="A1138" s="3" t="s">
        <v>7106</v>
      </c>
      <c r="B1138" s="3" t="s">
        <v>7108</v>
      </c>
      <c r="C1138" s="4">
        <v>2003.0</v>
      </c>
      <c r="D1138" s="4">
        <v>54.0</v>
      </c>
      <c r="E1138" s="4">
        <v>270600.0</v>
      </c>
      <c r="F1138" s="3" t="s">
        <v>7109</v>
      </c>
      <c r="G1138" s="3" t="s">
        <v>7110</v>
      </c>
      <c r="H1138" s="3" t="s">
        <v>7111</v>
      </c>
      <c r="I1138" s="4">
        <v>0.561</v>
      </c>
      <c r="J1138" s="4">
        <v>0.313</v>
      </c>
      <c r="K1138" s="4">
        <v>0.75</v>
      </c>
      <c r="L1138" s="4">
        <v>0.029</v>
      </c>
      <c r="M1138" s="4">
        <v>0.711</v>
      </c>
      <c r="N1138" s="4">
        <v>0.0</v>
      </c>
      <c r="O1138" s="4">
        <v>0.248</v>
      </c>
      <c r="P1138" s="4">
        <v>0.276</v>
      </c>
      <c r="Q1138" s="4">
        <v>125.52</v>
      </c>
      <c r="R1138" s="4">
        <v>2.0</v>
      </c>
      <c r="S1138" s="4">
        <v>1.0</v>
      </c>
      <c r="T1138" s="3" t="s">
        <v>103</v>
      </c>
      <c r="U1138" s="3" t="s">
        <v>35</v>
      </c>
      <c r="V1138" s="7" t="s">
        <v>36</v>
      </c>
    </row>
    <row r="1139">
      <c r="A1139" s="3" t="s">
        <v>7115</v>
      </c>
      <c r="B1139" s="3" t="s">
        <v>7116</v>
      </c>
      <c r="C1139" s="4">
        <v>2009.0</v>
      </c>
      <c r="D1139" s="4">
        <v>54.0</v>
      </c>
      <c r="E1139" s="4">
        <v>293653.0</v>
      </c>
      <c r="F1139" s="3" t="s">
        <v>1629</v>
      </c>
      <c r="G1139" s="3" t="s">
        <v>3531</v>
      </c>
      <c r="H1139" s="3" t="s">
        <v>7117</v>
      </c>
      <c r="I1139" s="4">
        <v>0.566</v>
      </c>
      <c r="J1139" s="4">
        <v>0.558</v>
      </c>
      <c r="K1139" s="4">
        <v>0.81</v>
      </c>
      <c r="L1139" s="4">
        <v>0.041</v>
      </c>
      <c r="M1139" s="4">
        <v>0.523</v>
      </c>
      <c r="N1139" s="4">
        <v>0.0</v>
      </c>
      <c r="O1139" s="4">
        <v>0.246</v>
      </c>
      <c r="P1139" s="4">
        <v>0.495</v>
      </c>
      <c r="Q1139" s="4">
        <v>141.92</v>
      </c>
      <c r="R1139" s="4">
        <v>0.0</v>
      </c>
      <c r="S1139" s="4">
        <v>1.0</v>
      </c>
      <c r="T1139" s="3" t="s">
        <v>104</v>
      </c>
      <c r="U1139" s="3" t="s">
        <v>68</v>
      </c>
      <c r="V1139" s="7" t="s">
        <v>54</v>
      </c>
    </row>
    <row r="1140">
      <c r="A1140" s="3" t="s">
        <v>7118</v>
      </c>
      <c r="B1140" s="3" t="s">
        <v>7119</v>
      </c>
      <c r="C1140" s="4">
        <v>2015.0</v>
      </c>
      <c r="D1140" s="4">
        <v>54.0</v>
      </c>
      <c r="E1140" s="4">
        <v>255498.0</v>
      </c>
      <c r="F1140" s="3" t="s">
        <v>7122</v>
      </c>
      <c r="G1140" s="3" t="s">
        <v>7123</v>
      </c>
      <c r="H1140" s="3" t="s">
        <v>7124</v>
      </c>
      <c r="I1140" s="4">
        <v>0.528</v>
      </c>
      <c r="J1140" s="4">
        <v>0.688</v>
      </c>
      <c r="K1140" s="4">
        <v>0.81</v>
      </c>
      <c r="L1140" s="4">
        <v>0.031</v>
      </c>
      <c r="M1140" s="4">
        <v>0.023</v>
      </c>
      <c r="N1140" s="4">
        <v>0.0</v>
      </c>
      <c r="O1140" s="4">
        <v>0.107</v>
      </c>
      <c r="P1140" s="4">
        <v>0.301</v>
      </c>
      <c r="Q1140" s="4">
        <v>73.0</v>
      </c>
      <c r="R1140" s="4">
        <v>5.0</v>
      </c>
      <c r="S1140" s="4">
        <v>0.0</v>
      </c>
      <c r="T1140" s="3" t="s">
        <v>103</v>
      </c>
      <c r="U1140" s="3" t="s">
        <v>35</v>
      </c>
      <c r="V1140" s="7" t="s">
        <v>45</v>
      </c>
    </row>
    <row r="1141">
      <c r="A1141" s="3" t="s">
        <v>7125</v>
      </c>
      <c r="B1141" s="3" t="s">
        <v>7126</v>
      </c>
      <c r="C1141" s="4">
        <v>1997.0</v>
      </c>
      <c r="D1141" s="4">
        <v>54.0</v>
      </c>
      <c r="E1141" s="4">
        <v>212961.0</v>
      </c>
      <c r="F1141" s="3" t="s">
        <v>6439</v>
      </c>
      <c r="G1141" s="3" t="s">
        <v>6440</v>
      </c>
      <c r="H1141" s="3" t="s">
        <v>7129</v>
      </c>
      <c r="I1141" s="4">
        <v>0.375</v>
      </c>
      <c r="J1141" s="4">
        <v>0.219</v>
      </c>
      <c r="K1141" s="4">
        <v>0.69</v>
      </c>
      <c r="L1141" s="4">
        <v>0.029</v>
      </c>
      <c r="M1141" s="4">
        <v>0.78</v>
      </c>
      <c r="N1141" s="4">
        <v>0.001</v>
      </c>
      <c r="O1141" s="4">
        <v>0.109</v>
      </c>
      <c r="P1141" s="4">
        <v>0.197</v>
      </c>
      <c r="Q1141" s="4">
        <v>143.45</v>
      </c>
      <c r="R1141" s="4">
        <v>1.0</v>
      </c>
      <c r="S1141" s="4">
        <v>1.0</v>
      </c>
      <c r="T1141" s="3" t="s">
        <v>103</v>
      </c>
      <c r="U1141" s="3" t="s">
        <v>35</v>
      </c>
      <c r="V1141" s="7" t="s">
        <v>58</v>
      </c>
    </row>
    <row r="1142">
      <c r="A1142" s="3" t="s">
        <v>7131</v>
      </c>
      <c r="B1142" s="3" t="s">
        <v>7132</v>
      </c>
      <c r="C1142" s="4">
        <v>2017.0</v>
      </c>
      <c r="D1142" s="4">
        <v>54.0</v>
      </c>
      <c r="E1142" s="4">
        <v>235944.0</v>
      </c>
      <c r="F1142" s="3" t="s">
        <v>1629</v>
      </c>
      <c r="G1142" s="3" t="s">
        <v>3165</v>
      </c>
      <c r="H1142" s="3" t="s">
        <v>7134</v>
      </c>
      <c r="I1142" s="4">
        <v>0.825</v>
      </c>
      <c r="J1142" s="4">
        <v>0.559</v>
      </c>
      <c r="K1142" s="4">
        <v>0.81</v>
      </c>
      <c r="L1142" s="4">
        <v>0.072</v>
      </c>
      <c r="M1142" s="4">
        <v>0.021</v>
      </c>
      <c r="N1142" s="4">
        <v>0.001</v>
      </c>
      <c r="O1142" s="4">
        <v>0.205</v>
      </c>
      <c r="P1142" s="4">
        <v>0.207</v>
      </c>
      <c r="Q1142" s="4">
        <v>105.96</v>
      </c>
      <c r="R1142" s="4">
        <v>1.0</v>
      </c>
      <c r="S1142" s="4">
        <v>1.0</v>
      </c>
      <c r="T1142" s="3" t="s">
        <v>104</v>
      </c>
      <c r="U1142" s="3" t="s">
        <v>94</v>
      </c>
      <c r="V1142" s="7" t="s">
        <v>36</v>
      </c>
    </row>
    <row r="1143">
      <c r="A1143" s="3" t="s">
        <v>7137</v>
      </c>
      <c r="B1143" s="3" t="s">
        <v>7138</v>
      </c>
      <c r="C1143" s="4">
        <v>2007.0</v>
      </c>
      <c r="D1143" s="4">
        <v>54.0</v>
      </c>
      <c r="E1143" s="4">
        <v>329760.0</v>
      </c>
      <c r="F1143" s="3" t="s">
        <v>7139</v>
      </c>
      <c r="G1143" s="3" t="s">
        <v>6627</v>
      </c>
      <c r="H1143" s="3" t="s">
        <v>6628</v>
      </c>
      <c r="I1143" s="4">
        <v>0.444</v>
      </c>
      <c r="J1143" s="4">
        <v>0.892</v>
      </c>
      <c r="K1143" s="4">
        <v>0.73</v>
      </c>
      <c r="L1143" s="4">
        <v>0.424</v>
      </c>
      <c r="M1143" s="4">
        <v>0.063</v>
      </c>
      <c r="N1143" s="4">
        <v>0.035</v>
      </c>
      <c r="O1143" s="4">
        <v>0.417</v>
      </c>
      <c r="P1143" s="4">
        <v>0.394</v>
      </c>
      <c r="Q1143" s="4">
        <v>88.06</v>
      </c>
      <c r="R1143" s="4">
        <v>9.0</v>
      </c>
      <c r="S1143" s="4">
        <v>1.0</v>
      </c>
      <c r="T1143" s="3" t="s">
        <v>103</v>
      </c>
      <c r="U1143" s="3" t="s">
        <v>94</v>
      </c>
      <c r="V1143" s="7" t="s">
        <v>45</v>
      </c>
    </row>
    <row r="1144">
      <c r="A1144" s="3" t="s">
        <v>7143</v>
      </c>
      <c r="B1144" s="3" t="s">
        <v>7145</v>
      </c>
      <c r="C1144" s="4">
        <v>2006.0</v>
      </c>
      <c r="D1144" s="4">
        <v>55.0</v>
      </c>
      <c r="E1144" s="4">
        <v>234893.0</v>
      </c>
      <c r="F1144" s="3" t="s">
        <v>7147</v>
      </c>
      <c r="G1144" s="3" t="s">
        <v>7148</v>
      </c>
      <c r="H1144" s="3" t="s">
        <v>7149</v>
      </c>
      <c r="I1144" s="4">
        <v>0.586</v>
      </c>
      <c r="J1144" s="4">
        <v>0.983</v>
      </c>
      <c r="K1144" s="4">
        <v>0.84</v>
      </c>
      <c r="L1144" s="4">
        <v>0.255</v>
      </c>
      <c r="M1144" s="4">
        <v>0.005</v>
      </c>
      <c r="N1144" s="4">
        <v>0.006</v>
      </c>
      <c r="O1144" s="4">
        <v>0.293</v>
      </c>
      <c r="P1144" s="4">
        <v>0.145</v>
      </c>
      <c r="Q1144" s="4">
        <v>152.57</v>
      </c>
      <c r="R1144" s="4">
        <v>7.0</v>
      </c>
      <c r="S1144" s="4">
        <v>1.0</v>
      </c>
      <c r="T1144" s="3" t="s">
        <v>103</v>
      </c>
      <c r="U1144" s="3" t="s">
        <v>68</v>
      </c>
      <c r="V1144" s="7" t="s">
        <v>58</v>
      </c>
    </row>
    <row r="1145">
      <c r="A1145" s="3" t="s">
        <v>7153</v>
      </c>
      <c r="B1145" s="3" t="s">
        <v>7154</v>
      </c>
      <c r="C1145" s="4">
        <v>2017.0</v>
      </c>
      <c r="D1145" s="4">
        <v>55.0</v>
      </c>
      <c r="E1145" s="4">
        <v>268866.0</v>
      </c>
      <c r="F1145" s="3" t="s">
        <v>1267</v>
      </c>
      <c r="G1145" s="3" t="s">
        <v>7156</v>
      </c>
      <c r="H1145" s="3" t="s">
        <v>7158</v>
      </c>
      <c r="I1145" s="4">
        <v>0.555</v>
      </c>
      <c r="J1145" s="4">
        <v>0.718</v>
      </c>
      <c r="K1145" s="4">
        <v>0.84</v>
      </c>
      <c r="L1145" s="4">
        <v>0.113</v>
      </c>
      <c r="M1145" s="4">
        <v>0.057</v>
      </c>
      <c r="N1145" s="4">
        <v>0.0</v>
      </c>
      <c r="O1145" s="4">
        <v>0.294</v>
      </c>
      <c r="P1145" s="4">
        <v>0.206</v>
      </c>
      <c r="Q1145" s="4">
        <v>87.81</v>
      </c>
      <c r="R1145" s="4">
        <v>2.0</v>
      </c>
      <c r="S1145" s="4">
        <v>1.0</v>
      </c>
      <c r="T1145" s="3" t="s">
        <v>103</v>
      </c>
      <c r="U1145" s="3" t="s">
        <v>35</v>
      </c>
      <c r="V1145" s="7" t="s">
        <v>36</v>
      </c>
    </row>
    <row r="1146">
      <c r="A1146" s="3" t="s">
        <v>7159</v>
      </c>
      <c r="B1146" s="3" t="s">
        <v>7160</v>
      </c>
      <c r="C1146" s="4">
        <v>2025.0</v>
      </c>
      <c r="D1146" s="4">
        <v>55.0</v>
      </c>
      <c r="E1146" s="4">
        <v>251919.0</v>
      </c>
      <c r="F1146" s="3" t="s">
        <v>3852</v>
      </c>
      <c r="G1146" s="3" t="s">
        <v>1585</v>
      </c>
      <c r="H1146" s="3" t="s">
        <v>7163</v>
      </c>
      <c r="I1146" s="4">
        <v>0.424</v>
      </c>
      <c r="J1146" s="4">
        <v>0.372</v>
      </c>
      <c r="K1146" s="4">
        <v>0.67</v>
      </c>
      <c r="L1146" s="4">
        <v>0.042</v>
      </c>
      <c r="M1146" s="4">
        <v>0.818</v>
      </c>
      <c r="N1146" s="4">
        <v>0.0</v>
      </c>
      <c r="O1146" s="4">
        <v>0.118</v>
      </c>
      <c r="P1146" s="4">
        <v>0.294</v>
      </c>
      <c r="Q1146" s="4">
        <v>87.85</v>
      </c>
      <c r="R1146" s="4">
        <v>3.0</v>
      </c>
      <c r="S1146" s="4">
        <v>1.0</v>
      </c>
      <c r="T1146" s="3" t="s">
        <v>104</v>
      </c>
      <c r="U1146" s="3" t="s">
        <v>35</v>
      </c>
      <c r="V1146" s="7" t="s">
        <v>36</v>
      </c>
    </row>
    <row r="1147">
      <c r="A1147" s="3" t="s">
        <v>7165</v>
      </c>
      <c r="B1147" s="3" t="s">
        <v>7166</v>
      </c>
      <c r="C1147" s="4">
        <v>2025.0</v>
      </c>
      <c r="D1147" s="4">
        <v>55.0</v>
      </c>
      <c r="E1147" s="4">
        <v>284721.0</v>
      </c>
      <c r="F1147" s="3" t="s">
        <v>7167</v>
      </c>
      <c r="G1147" s="3" t="s">
        <v>1474</v>
      </c>
      <c r="H1147" s="3" t="s">
        <v>7166</v>
      </c>
      <c r="I1147" s="4">
        <v>0.442</v>
      </c>
      <c r="J1147" s="4">
        <v>0.377</v>
      </c>
      <c r="K1147" s="4">
        <v>0.8</v>
      </c>
      <c r="L1147" s="4">
        <v>0.028</v>
      </c>
      <c r="M1147" s="4">
        <v>0.773</v>
      </c>
      <c r="N1147" s="4">
        <v>0.0</v>
      </c>
      <c r="O1147" s="4">
        <v>0.117</v>
      </c>
      <c r="P1147" s="4">
        <v>0.146</v>
      </c>
      <c r="Q1147" s="4">
        <v>131.79</v>
      </c>
      <c r="R1147" s="4">
        <v>0.0</v>
      </c>
      <c r="S1147" s="4">
        <v>1.0</v>
      </c>
      <c r="T1147" s="3" t="s">
        <v>104</v>
      </c>
      <c r="U1147" s="3" t="s">
        <v>68</v>
      </c>
      <c r="V1147" s="7" t="s">
        <v>58</v>
      </c>
    </row>
    <row r="1148">
      <c r="A1148" s="3" t="s">
        <v>7172</v>
      </c>
      <c r="B1148" s="3" t="s">
        <v>7173</v>
      </c>
      <c r="C1148" s="4">
        <v>1999.0</v>
      </c>
      <c r="D1148" s="4">
        <v>55.0</v>
      </c>
      <c r="E1148" s="4">
        <v>268866.0</v>
      </c>
      <c r="F1148" s="3" t="s">
        <v>880</v>
      </c>
      <c r="G1148" s="3" t="s">
        <v>3591</v>
      </c>
      <c r="H1148" s="3" t="s">
        <v>7174</v>
      </c>
      <c r="I1148" s="4">
        <v>0.64</v>
      </c>
      <c r="J1148" s="4">
        <v>0.498</v>
      </c>
      <c r="K1148" s="4">
        <v>0.8</v>
      </c>
      <c r="L1148" s="4">
        <v>0.029</v>
      </c>
      <c r="M1148" s="4">
        <v>0.733</v>
      </c>
      <c r="N1148" s="4">
        <v>0.0</v>
      </c>
      <c r="O1148" s="4">
        <v>0.136</v>
      </c>
      <c r="P1148" s="4">
        <v>0.207</v>
      </c>
      <c r="Q1148" s="4">
        <v>113.9</v>
      </c>
      <c r="R1148" s="4">
        <v>5.0</v>
      </c>
      <c r="S1148" s="4">
        <v>1.0</v>
      </c>
      <c r="T1148" s="3" t="s">
        <v>104</v>
      </c>
      <c r="U1148" s="3" t="s">
        <v>35</v>
      </c>
      <c r="V1148" s="7" t="s">
        <v>36</v>
      </c>
    </row>
    <row r="1149">
      <c r="A1149" s="3" t="s">
        <v>7177</v>
      </c>
      <c r="B1149" s="3" t="s">
        <v>7178</v>
      </c>
      <c r="C1149" s="4">
        <v>2007.0</v>
      </c>
      <c r="D1149" s="4">
        <v>55.0</v>
      </c>
      <c r="E1149" s="4">
        <v>338586.0</v>
      </c>
      <c r="F1149" s="3" t="s">
        <v>880</v>
      </c>
      <c r="G1149" s="3" t="s">
        <v>1822</v>
      </c>
      <c r="H1149" s="3" t="s">
        <v>6930</v>
      </c>
      <c r="I1149" s="4">
        <v>0.287</v>
      </c>
      <c r="J1149" s="4">
        <v>0.654</v>
      </c>
      <c r="K1149" s="4">
        <v>0.86</v>
      </c>
      <c r="L1149" s="4">
        <v>0.037</v>
      </c>
      <c r="M1149" s="4">
        <v>0.593</v>
      </c>
      <c r="N1149" s="4">
        <v>0.0</v>
      </c>
      <c r="O1149" s="4">
        <v>0.11</v>
      </c>
      <c r="P1149" s="4">
        <v>0.241</v>
      </c>
      <c r="Q1149" s="4">
        <v>84.02</v>
      </c>
      <c r="R1149" s="4">
        <v>2.0</v>
      </c>
      <c r="S1149" s="4">
        <v>1.0</v>
      </c>
      <c r="T1149" s="3" t="s">
        <v>104</v>
      </c>
      <c r="U1149" s="3" t="s">
        <v>35</v>
      </c>
      <c r="V1149" s="7" t="s">
        <v>36</v>
      </c>
    </row>
    <row r="1150">
      <c r="A1150" s="3" t="s">
        <v>7182</v>
      </c>
      <c r="B1150" s="3" t="s">
        <v>4334</v>
      </c>
      <c r="C1150" s="4">
        <v>2010.0</v>
      </c>
      <c r="D1150" s="4">
        <v>55.0</v>
      </c>
      <c r="E1150" s="4">
        <v>190132.0</v>
      </c>
      <c r="F1150" s="3" t="s">
        <v>4336</v>
      </c>
      <c r="G1150" s="3" t="s">
        <v>4337</v>
      </c>
      <c r="H1150" s="3" t="s">
        <v>7186</v>
      </c>
      <c r="I1150" s="4">
        <v>0.693</v>
      </c>
      <c r="J1150" s="4">
        <v>0.141</v>
      </c>
      <c r="K1150" s="4">
        <v>0.67</v>
      </c>
      <c r="L1150" s="4">
        <v>0.037</v>
      </c>
      <c r="M1150" s="4">
        <v>0.541</v>
      </c>
      <c r="N1150" s="4">
        <v>0.001</v>
      </c>
      <c r="O1150" s="4">
        <v>0.113</v>
      </c>
      <c r="P1150" s="4">
        <v>0.091</v>
      </c>
      <c r="Q1150" s="4">
        <v>94.0</v>
      </c>
      <c r="R1150" s="4">
        <v>9.0</v>
      </c>
      <c r="S1150" s="4">
        <v>0.0</v>
      </c>
      <c r="T1150" s="3" t="s">
        <v>103</v>
      </c>
      <c r="U1150" s="3" t="s">
        <v>35</v>
      </c>
      <c r="V1150" s="7" t="s">
        <v>75</v>
      </c>
    </row>
    <row r="1151">
      <c r="A1151" s="3" t="s">
        <v>7187</v>
      </c>
      <c r="B1151" s="3" t="s">
        <v>7188</v>
      </c>
      <c r="C1151" s="4">
        <v>1967.0</v>
      </c>
      <c r="D1151" s="4">
        <v>55.0</v>
      </c>
      <c r="E1151" s="4">
        <v>170626.0</v>
      </c>
      <c r="F1151" s="3" t="s">
        <v>7192</v>
      </c>
      <c r="G1151" s="3" t="s">
        <v>7193</v>
      </c>
      <c r="H1151" s="3" t="s">
        <v>7194</v>
      </c>
      <c r="I1151" s="4">
        <v>0.59</v>
      </c>
      <c r="J1151" s="4">
        <v>0.356</v>
      </c>
      <c r="K1151" s="4">
        <v>0.66</v>
      </c>
      <c r="L1151" s="4">
        <v>0.04</v>
      </c>
      <c r="M1151" s="4">
        <v>0.065</v>
      </c>
      <c r="N1151" s="4">
        <v>0.0</v>
      </c>
      <c r="O1151" s="4">
        <v>0.167</v>
      </c>
      <c r="P1151" s="4">
        <v>0.375</v>
      </c>
      <c r="Q1151" s="4">
        <v>129.64</v>
      </c>
      <c r="R1151" s="4">
        <v>2.0</v>
      </c>
      <c r="S1151" s="4">
        <v>0.0</v>
      </c>
      <c r="T1151" s="3" t="s">
        <v>103</v>
      </c>
      <c r="U1151" s="3" t="s">
        <v>35</v>
      </c>
      <c r="V1151" s="7" t="s">
        <v>45</v>
      </c>
    </row>
    <row r="1152">
      <c r="A1152" s="3" t="s">
        <v>7195</v>
      </c>
      <c r="B1152" s="3" t="s">
        <v>7196</v>
      </c>
      <c r="C1152" s="4">
        <v>1966.0</v>
      </c>
      <c r="D1152" s="4">
        <v>55.0</v>
      </c>
      <c r="E1152" s="4">
        <v>162386.0</v>
      </c>
      <c r="F1152" s="3" t="s">
        <v>7197</v>
      </c>
      <c r="G1152" s="3" t="s">
        <v>7198</v>
      </c>
      <c r="H1152" s="3" t="s">
        <v>7199</v>
      </c>
      <c r="I1152" s="4">
        <v>0.326</v>
      </c>
      <c r="J1152" s="4">
        <v>0.895</v>
      </c>
      <c r="K1152" s="4">
        <v>0.87</v>
      </c>
      <c r="L1152" s="4">
        <v>0.139</v>
      </c>
      <c r="M1152" s="4">
        <v>0.626</v>
      </c>
      <c r="N1152" s="4">
        <v>0.843</v>
      </c>
      <c r="O1152" s="4">
        <v>0.109</v>
      </c>
      <c r="P1152" s="4">
        <v>0.068</v>
      </c>
      <c r="Q1152" s="4">
        <v>107.61</v>
      </c>
      <c r="R1152" s="4">
        <v>2.0</v>
      </c>
      <c r="S1152" s="4">
        <v>0.0</v>
      </c>
      <c r="T1152" s="3" t="s">
        <v>103</v>
      </c>
      <c r="U1152" s="3" t="s">
        <v>35</v>
      </c>
      <c r="V1152" s="7" t="s">
        <v>75</v>
      </c>
    </row>
    <row r="1153">
      <c r="A1153" s="3" t="s">
        <v>7205</v>
      </c>
      <c r="B1153" s="3" t="s">
        <v>7206</v>
      </c>
      <c r="C1153" s="4">
        <v>1996.0</v>
      </c>
      <c r="D1153" s="4">
        <v>55.0</v>
      </c>
      <c r="E1153" s="4">
        <v>279413.0</v>
      </c>
      <c r="F1153" s="3" t="s">
        <v>7207</v>
      </c>
      <c r="G1153" s="3" t="s">
        <v>7208</v>
      </c>
      <c r="H1153" s="3" t="s">
        <v>7209</v>
      </c>
      <c r="I1153" s="4">
        <v>0.527</v>
      </c>
      <c r="J1153" s="4">
        <v>0.584</v>
      </c>
      <c r="K1153" s="4">
        <v>0.8</v>
      </c>
      <c r="L1153" s="4">
        <v>0.031</v>
      </c>
      <c r="M1153" s="4">
        <v>0.088</v>
      </c>
      <c r="N1153" s="4">
        <v>0.0</v>
      </c>
      <c r="O1153" s="4">
        <v>0.117</v>
      </c>
      <c r="P1153" s="4">
        <v>0.271</v>
      </c>
      <c r="Q1153" s="4">
        <v>114.94</v>
      </c>
      <c r="R1153" s="4">
        <v>10.0</v>
      </c>
      <c r="S1153" s="4">
        <v>1.0</v>
      </c>
      <c r="T1153" s="3" t="s">
        <v>103</v>
      </c>
      <c r="U1153" s="3" t="s">
        <v>68</v>
      </c>
      <c r="V1153" s="7" t="s">
        <v>36</v>
      </c>
    </row>
    <row r="1154">
      <c r="A1154" s="3" t="s">
        <v>7214</v>
      </c>
      <c r="B1154" s="3" t="s">
        <v>7215</v>
      </c>
      <c r="C1154" s="4">
        <v>2016.0</v>
      </c>
      <c r="D1154" s="4">
        <v>55.0</v>
      </c>
      <c r="E1154" s="4">
        <v>284830.0</v>
      </c>
      <c r="F1154" s="3" t="s">
        <v>7216</v>
      </c>
      <c r="G1154" s="3" t="s">
        <v>7217</v>
      </c>
      <c r="H1154" s="3" t="s">
        <v>7218</v>
      </c>
      <c r="I1154" s="4">
        <v>0.564</v>
      </c>
      <c r="J1154" s="4">
        <v>0.717</v>
      </c>
      <c r="K1154" s="4">
        <v>0.84</v>
      </c>
      <c r="L1154" s="4">
        <v>0.397</v>
      </c>
      <c r="M1154" s="4">
        <v>0.097</v>
      </c>
      <c r="N1154" s="4">
        <v>0.0</v>
      </c>
      <c r="O1154" s="4">
        <v>0.493</v>
      </c>
      <c r="P1154" s="4">
        <v>0.423</v>
      </c>
      <c r="Q1154" s="4">
        <v>117.49</v>
      </c>
      <c r="R1154" s="4">
        <v>10.0</v>
      </c>
      <c r="S1154" s="4">
        <v>0.0</v>
      </c>
      <c r="T1154" s="3" t="s">
        <v>103</v>
      </c>
      <c r="U1154" s="3" t="s">
        <v>68</v>
      </c>
      <c r="V1154" s="7" t="s">
        <v>54</v>
      </c>
    </row>
    <row r="1155">
      <c r="A1155" s="3" t="s">
        <v>7222</v>
      </c>
      <c r="B1155" s="3" t="s">
        <v>5812</v>
      </c>
      <c r="C1155" s="4">
        <v>1992.0</v>
      </c>
      <c r="D1155" s="4">
        <v>56.0</v>
      </c>
      <c r="E1155" s="4">
        <v>231133.0</v>
      </c>
      <c r="F1155" s="3" t="s">
        <v>7225</v>
      </c>
      <c r="G1155" s="3" t="s">
        <v>5816</v>
      </c>
      <c r="H1155" s="3" t="s">
        <v>5817</v>
      </c>
      <c r="I1155" s="4">
        <v>0.394</v>
      </c>
      <c r="J1155" s="4">
        <v>0.965</v>
      </c>
      <c r="K1155" s="4">
        <v>0.79</v>
      </c>
      <c r="L1155" s="4">
        <v>0.139</v>
      </c>
      <c r="M1155" s="4">
        <v>0.001</v>
      </c>
      <c r="N1155" s="4">
        <v>0.016</v>
      </c>
      <c r="O1155" s="4">
        <v>0.337</v>
      </c>
      <c r="P1155" s="4">
        <v>0.346</v>
      </c>
      <c r="Q1155" s="4">
        <v>151.92</v>
      </c>
      <c r="R1155" s="4">
        <v>3.0</v>
      </c>
      <c r="S1155" s="4">
        <v>1.0</v>
      </c>
      <c r="T1155" s="3" t="s">
        <v>103</v>
      </c>
      <c r="U1155" s="3" t="s">
        <v>35</v>
      </c>
      <c r="V1155" s="7" t="s">
        <v>45</v>
      </c>
    </row>
    <row r="1156">
      <c r="A1156" s="3" t="s">
        <v>7228</v>
      </c>
      <c r="B1156" s="3" t="s">
        <v>7229</v>
      </c>
      <c r="C1156" s="4">
        <v>2023.0</v>
      </c>
      <c r="D1156" s="4">
        <v>56.0</v>
      </c>
      <c r="E1156" s="4">
        <v>210208.0</v>
      </c>
      <c r="F1156" s="3" t="s">
        <v>3108</v>
      </c>
      <c r="G1156" s="3" t="s">
        <v>6756</v>
      </c>
      <c r="H1156" s="3"/>
      <c r="I1156" s="4">
        <v>0.58</v>
      </c>
      <c r="J1156" s="4">
        <v>0.302</v>
      </c>
      <c r="K1156" s="4">
        <v>0.81</v>
      </c>
      <c r="L1156" s="4">
        <v>0.033</v>
      </c>
      <c r="M1156" s="4">
        <v>0.805</v>
      </c>
      <c r="N1156" s="4">
        <v>0.0</v>
      </c>
      <c r="O1156" s="4">
        <v>0.192</v>
      </c>
      <c r="P1156" s="4">
        <v>0.46</v>
      </c>
      <c r="Q1156" s="4">
        <v>153.96</v>
      </c>
      <c r="R1156" s="4">
        <v>1.0</v>
      </c>
      <c r="S1156" s="4">
        <v>1.0</v>
      </c>
      <c r="T1156" s="3" t="s">
        <v>103</v>
      </c>
      <c r="U1156" s="3" t="s">
        <v>35</v>
      </c>
      <c r="V1156" s="7" t="s">
        <v>54</v>
      </c>
    </row>
    <row r="1157">
      <c r="A1157" s="3" t="s">
        <v>7231</v>
      </c>
      <c r="B1157" s="3" t="s">
        <v>7232</v>
      </c>
      <c r="C1157" s="4">
        <v>2017.0</v>
      </c>
      <c r="D1157" s="4">
        <v>56.0</v>
      </c>
      <c r="E1157" s="4">
        <v>213632.0</v>
      </c>
      <c r="F1157" s="3" t="s">
        <v>7167</v>
      </c>
      <c r="G1157" s="3" t="s">
        <v>1474</v>
      </c>
      <c r="H1157" s="3" t="s">
        <v>7232</v>
      </c>
      <c r="I1157" s="4">
        <v>0.717</v>
      </c>
      <c r="J1157" s="4">
        <v>0.415</v>
      </c>
      <c r="K1157" s="4">
        <v>0.76</v>
      </c>
      <c r="L1157" s="4">
        <v>0.03</v>
      </c>
      <c r="M1157" s="4">
        <v>0.637</v>
      </c>
      <c r="N1157" s="4">
        <v>0.0</v>
      </c>
      <c r="O1157" s="4">
        <v>0.098</v>
      </c>
      <c r="P1157" s="4">
        <v>0.379</v>
      </c>
      <c r="Q1157" s="4">
        <v>100.02</v>
      </c>
      <c r="R1157" s="4">
        <v>7.0</v>
      </c>
      <c r="S1157" s="4">
        <v>0.0</v>
      </c>
      <c r="T1157" s="3" t="s">
        <v>104</v>
      </c>
      <c r="U1157" s="3" t="s">
        <v>35</v>
      </c>
      <c r="V1157" s="7" t="s">
        <v>45</v>
      </c>
    </row>
    <row r="1158">
      <c r="A1158" s="3" t="s">
        <v>7237</v>
      </c>
      <c r="B1158" s="3" t="s">
        <v>7238</v>
      </c>
      <c r="C1158" s="4">
        <v>2024.0</v>
      </c>
      <c r="D1158" s="4">
        <v>56.0</v>
      </c>
      <c r="E1158" s="4">
        <v>315011.0</v>
      </c>
      <c r="F1158" s="3" t="s">
        <v>880</v>
      </c>
      <c r="G1158" s="3" t="s">
        <v>1822</v>
      </c>
      <c r="H1158" s="3" t="s">
        <v>7240</v>
      </c>
      <c r="I1158" s="4">
        <v>0.603</v>
      </c>
      <c r="J1158" s="4">
        <v>0.825</v>
      </c>
      <c r="K1158" s="4">
        <v>0.83</v>
      </c>
      <c r="L1158" s="4">
        <v>0.085</v>
      </c>
      <c r="M1158" s="4">
        <v>0.577</v>
      </c>
      <c r="N1158" s="4">
        <v>0.0</v>
      </c>
      <c r="O1158" s="4">
        <v>0.164</v>
      </c>
      <c r="P1158" s="4">
        <v>0.482</v>
      </c>
      <c r="Q1158" s="4">
        <v>114.99</v>
      </c>
      <c r="R1158" s="4">
        <v>8.0</v>
      </c>
      <c r="S1158" s="4">
        <v>1.0</v>
      </c>
      <c r="T1158" s="3" t="s">
        <v>104</v>
      </c>
      <c r="U1158" s="3" t="s">
        <v>35</v>
      </c>
      <c r="V1158" s="7" t="s">
        <v>54</v>
      </c>
    </row>
    <row r="1159">
      <c r="A1159" s="3" t="s">
        <v>7242</v>
      </c>
      <c r="B1159" s="3" t="s">
        <v>6870</v>
      </c>
      <c r="C1159" s="4">
        <v>2020.0</v>
      </c>
      <c r="D1159" s="4">
        <v>56.0</v>
      </c>
      <c r="E1159" s="4">
        <v>280665.0</v>
      </c>
      <c r="F1159" s="3" t="s">
        <v>5733</v>
      </c>
      <c r="G1159" s="3" t="s">
        <v>4904</v>
      </c>
      <c r="H1159" s="3" t="s">
        <v>7243</v>
      </c>
      <c r="I1159" s="4">
        <v>0.801</v>
      </c>
      <c r="J1159" s="4">
        <v>0.596</v>
      </c>
      <c r="K1159" s="4">
        <v>0.87</v>
      </c>
      <c r="L1159" s="4">
        <v>0.053</v>
      </c>
      <c r="M1159" s="4">
        <v>0.003</v>
      </c>
      <c r="N1159" s="4">
        <v>0.0</v>
      </c>
      <c r="O1159" s="4">
        <v>0.162</v>
      </c>
      <c r="P1159" s="4">
        <v>0.134</v>
      </c>
      <c r="Q1159" s="4">
        <v>120.03</v>
      </c>
      <c r="R1159" s="4">
        <v>1.0</v>
      </c>
      <c r="S1159" s="4">
        <v>1.0</v>
      </c>
      <c r="T1159" s="3" t="s">
        <v>103</v>
      </c>
      <c r="U1159" s="3" t="s">
        <v>35</v>
      </c>
      <c r="V1159" s="7" t="s">
        <v>58</v>
      </c>
    </row>
    <row r="1160">
      <c r="A1160" s="3" t="s">
        <v>7247</v>
      </c>
      <c r="B1160" s="3" t="s">
        <v>4190</v>
      </c>
      <c r="C1160" s="4">
        <v>2020.0</v>
      </c>
      <c r="D1160" s="4">
        <v>56.0</v>
      </c>
      <c r="E1160" s="4">
        <v>261974.0</v>
      </c>
      <c r="F1160" s="3" t="s">
        <v>194</v>
      </c>
      <c r="G1160" s="3" t="s">
        <v>1585</v>
      </c>
      <c r="H1160" s="3" t="s">
        <v>7250</v>
      </c>
      <c r="I1160" s="4">
        <v>0.529</v>
      </c>
      <c r="J1160" s="4">
        <v>0.451</v>
      </c>
      <c r="K1160" s="4">
        <v>0.84</v>
      </c>
      <c r="L1160" s="4">
        <v>0.025</v>
      </c>
      <c r="M1160" s="4">
        <v>0.788</v>
      </c>
      <c r="N1160" s="4">
        <v>0.0</v>
      </c>
      <c r="O1160" s="4">
        <v>0.122</v>
      </c>
      <c r="P1160" s="4">
        <v>0.309</v>
      </c>
      <c r="Q1160" s="4">
        <v>94.05</v>
      </c>
      <c r="R1160" s="4">
        <v>5.0</v>
      </c>
      <c r="S1160" s="4">
        <v>0.0</v>
      </c>
      <c r="T1160" s="3" t="s">
        <v>104</v>
      </c>
      <c r="U1160" s="3" t="s">
        <v>35</v>
      </c>
      <c r="V1160" s="7" t="s">
        <v>45</v>
      </c>
    </row>
    <row r="1161">
      <c r="A1161" s="3" t="s">
        <v>7253</v>
      </c>
      <c r="B1161" s="3" t="s">
        <v>7254</v>
      </c>
      <c r="C1161" s="4">
        <v>1976.0</v>
      </c>
      <c r="D1161" s="4">
        <v>56.0</v>
      </c>
      <c r="E1161" s="4">
        <v>207693.0</v>
      </c>
      <c r="F1161" s="3" t="s">
        <v>7255</v>
      </c>
      <c r="G1161" s="3" t="s">
        <v>7256</v>
      </c>
      <c r="H1161" s="3" t="s">
        <v>7257</v>
      </c>
      <c r="I1161" s="4">
        <v>0.514</v>
      </c>
      <c r="J1161" s="4">
        <v>0.487</v>
      </c>
      <c r="K1161" s="4">
        <v>0.73</v>
      </c>
      <c r="L1161" s="4">
        <v>0.102</v>
      </c>
      <c r="M1161" s="4">
        <v>0.154</v>
      </c>
      <c r="N1161" s="4">
        <v>0.0</v>
      </c>
      <c r="O1161" s="4">
        <v>0.112</v>
      </c>
      <c r="P1161" s="4">
        <v>0.306</v>
      </c>
      <c r="Q1161" s="4">
        <v>78.54</v>
      </c>
      <c r="R1161" s="4">
        <v>0.0</v>
      </c>
      <c r="S1161" s="4">
        <v>0.0</v>
      </c>
      <c r="T1161" s="3" t="s">
        <v>103</v>
      </c>
      <c r="U1161" s="3" t="s">
        <v>35</v>
      </c>
      <c r="V1161" s="7" t="s">
        <v>45</v>
      </c>
    </row>
    <row r="1162">
      <c r="A1162" s="3" t="s">
        <v>7259</v>
      </c>
      <c r="B1162" s="3" t="s">
        <v>7261</v>
      </c>
      <c r="C1162" s="4">
        <v>2015.0</v>
      </c>
      <c r="D1162" s="4">
        <v>56.0</v>
      </c>
      <c r="E1162" s="4">
        <v>246047.0</v>
      </c>
      <c r="F1162" s="3" t="s">
        <v>6019</v>
      </c>
      <c r="G1162" s="3" t="s">
        <v>873</v>
      </c>
      <c r="H1162" s="3" t="s">
        <v>7263</v>
      </c>
      <c r="I1162" s="4">
        <v>0.845</v>
      </c>
      <c r="J1162" s="4">
        <v>0.705</v>
      </c>
      <c r="K1162" s="4">
        <v>0.88</v>
      </c>
      <c r="L1162" s="4">
        <v>0.243</v>
      </c>
      <c r="M1162" s="4">
        <v>0.022</v>
      </c>
      <c r="N1162" s="4">
        <v>0.0</v>
      </c>
      <c r="O1162" s="4">
        <v>0.339</v>
      </c>
      <c r="P1162" s="4">
        <v>0.334</v>
      </c>
      <c r="Q1162" s="4">
        <v>132.05</v>
      </c>
      <c r="R1162" s="4">
        <v>6.0</v>
      </c>
      <c r="S1162" s="4">
        <v>0.0</v>
      </c>
      <c r="T1162" s="3" t="s">
        <v>103</v>
      </c>
      <c r="U1162" s="3" t="s">
        <v>68</v>
      </c>
      <c r="V1162" s="7" t="s">
        <v>45</v>
      </c>
    </row>
    <row r="1163">
      <c r="A1163" s="3" t="s">
        <v>7264</v>
      </c>
      <c r="B1163" s="3" t="s">
        <v>7265</v>
      </c>
      <c r="C1163" s="4">
        <v>2004.0</v>
      </c>
      <c r="D1163" s="4">
        <v>56.0</v>
      </c>
      <c r="E1163" s="4">
        <v>375118.0</v>
      </c>
      <c r="F1163" s="3" t="s">
        <v>880</v>
      </c>
      <c r="G1163" s="3" t="s">
        <v>1822</v>
      </c>
      <c r="H1163" s="3" t="s">
        <v>7267</v>
      </c>
      <c r="I1163" s="4">
        <v>0.778</v>
      </c>
      <c r="J1163" s="4">
        <v>0.918</v>
      </c>
      <c r="K1163" s="4">
        <v>0.87</v>
      </c>
      <c r="L1163" s="4">
        <v>0.12</v>
      </c>
      <c r="M1163" s="4">
        <v>0.055</v>
      </c>
      <c r="N1163" s="4">
        <v>0.0</v>
      </c>
      <c r="O1163" s="4">
        <v>0.348</v>
      </c>
      <c r="P1163" s="4">
        <v>0.487</v>
      </c>
      <c r="Q1163" s="4">
        <v>101.44</v>
      </c>
      <c r="R1163" s="4">
        <v>11.0</v>
      </c>
      <c r="S1163" s="4">
        <v>0.0</v>
      </c>
      <c r="T1163" s="3" t="s">
        <v>104</v>
      </c>
      <c r="U1163" s="3" t="s">
        <v>94</v>
      </c>
      <c r="V1163" s="7" t="s">
        <v>54</v>
      </c>
    </row>
    <row r="1164">
      <c r="A1164" s="3" t="s">
        <v>7269</v>
      </c>
      <c r="B1164" s="3" t="s">
        <v>7271</v>
      </c>
      <c r="C1164" s="4">
        <v>2016.0</v>
      </c>
      <c r="D1164" s="4">
        <v>57.0</v>
      </c>
      <c r="E1164" s="4">
        <v>165986.0</v>
      </c>
      <c r="F1164" s="3" t="s">
        <v>7272</v>
      </c>
      <c r="G1164" s="3" t="s">
        <v>7273</v>
      </c>
      <c r="H1164" s="3" t="s">
        <v>7274</v>
      </c>
      <c r="I1164" s="4">
        <v>0.752</v>
      </c>
      <c r="J1164" s="4">
        <v>0.643</v>
      </c>
      <c r="K1164" s="4">
        <v>0.81</v>
      </c>
      <c r="L1164" s="4">
        <v>0.028</v>
      </c>
      <c r="M1164" s="4">
        <v>0.141</v>
      </c>
      <c r="N1164" s="4">
        <v>0.0</v>
      </c>
      <c r="O1164" s="4">
        <v>0.08</v>
      </c>
      <c r="P1164" s="4">
        <v>0.462</v>
      </c>
      <c r="Q1164" s="4">
        <v>120.0</v>
      </c>
      <c r="R1164" s="4">
        <v>0.0</v>
      </c>
      <c r="S1164" s="4">
        <v>1.0</v>
      </c>
      <c r="T1164" s="3" t="s">
        <v>104</v>
      </c>
      <c r="U1164" s="3" t="s">
        <v>68</v>
      </c>
      <c r="V1164" s="7" t="s">
        <v>54</v>
      </c>
    </row>
    <row r="1165">
      <c r="A1165" s="3" t="s">
        <v>7279</v>
      </c>
      <c r="B1165" s="3" t="s">
        <v>7280</v>
      </c>
      <c r="C1165" s="4">
        <v>2019.0</v>
      </c>
      <c r="D1165" s="4">
        <v>57.0</v>
      </c>
      <c r="E1165" s="4">
        <v>150333.0</v>
      </c>
      <c r="F1165" s="3" t="s">
        <v>2584</v>
      </c>
      <c r="G1165" s="3" t="s">
        <v>7281</v>
      </c>
      <c r="H1165" s="3" t="s">
        <v>7280</v>
      </c>
      <c r="I1165" s="4">
        <v>0.514</v>
      </c>
      <c r="J1165" s="4">
        <v>0.618</v>
      </c>
      <c r="K1165" s="4">
        <v>0.88</v>
      </c>
      <c r="L1165" s="4">
        <v>0.032</v>
      </c>
      <c r="M1165" s="4">
        <v>0.175</v>
      </c>
      <c r="N1165" s="4">
        <v>0.0</v>
      </c>
      <c r="O1165" s="4">
        <v>0.117</v>
      </c>
      <c r="P1165" s="4">
        <v>0.401</v>
      </c>
      <c r="Q1165" s="4">
        <v>84.26</v>
      </c>
      <c r="R1165" s="4">
        <v>11.0</v>
      </c>
      <c r="S1165" s="4">
        <v>0.0</v>
      </c>
      <c r="T1165" s="3" t="s">
        <v>103</v>
      </c>
      <c r="U1165" s="3" t="s">
        <v>35</v>
      </c>
      <c r="V1165" s="7" t="s">
        <v>54</v>
      </c>
    </row>
    <row r="1166">
      <c r="A1166" s="3" t="s">
        <v>7284</v>
      </c>
      <c r="B1166" s="3" t="s">
        <v>7286</v>
      </c>
      <c r="C1166" s="4">
        <v>2003.0</v>
      </c>
      <c r="D1166" s="4">
        <v>57.0</v>
      </c>
      <c r="E1166" s="4">
        <v>319560.0</v>
      </c>
      <c r="F1166" s="3" t="s">
        <v>3867</v>
      </c>
      <c r="G1166" s="3" t="s">
        <v>3868</v>
      </c>
      <c r="H1166" s="3" t="s">
        <v>7288</v>
      </c>
      <c r="I1166" s="4">
        <v>0.674</v>
      </c>
      <c r="J1166" s="4">
        <v>0.661</v>
      </c>
      <c r="K1166" s="4">
        <v>0.8</v>
      </c>
      <c r="L1166" s="4">
        <v>0.062</v>
      </c>
      <c r="M1166" s="4">
        <v>0.128</v>
      </c>
      <c r="N1166" s="4">
        <v>0.0</v>
      </c>
      <c r="O1166" s="4">
        <v>0.283</v>
      </c>
      <c r="P1166" s="4">
        <v>0.458</v>
      </c>
      <c r="Q1166" s="4">
        <v>95.97</v>
      </c>
      <c r="R1166" s="4">
        <v>7.0</v>
      </c>
      <c r="S1166" s="4">
        <v>1.0</v>
      </c>
      <c r="T1166" s="3" t="s">
        <v>104</v>
      </c>
      <c r="U1166" s="3" t="s">
        <v>35</v>
      </c>
      <c r="V1166" s="7" t="s">
        <v>54</v>
      </c>
    </row>
    <row r="1167">
      <c r="A1167" s="3" t="s">
        <v>7292</v>
      </c>
      <c r="B1167" s="3" t="s">
        <v>7293</v>
      </c>
      <c r="C1167" s="4">
        <v>2019.0</v>
      </c>
      <c r="D1167" s="4">
        <v>57.0</v>
      </c>
      <c r="E1167" s="4">
        <v>157000.0</v>
      </c>
      <c r="F1167" s="3" t="s">
        <v>7296</v>
      </c>
      <c r="G1167" s="3" t="s">
        <v>7297</v>
      </c>
      <c r="H1167" s="3" t="s">
        <v>7293</v>
      </c>
      <c r="I1167" s="4">
        <v>0.807</v>
      </c>
      <c r="J1167" s="4">
        <v>0.5</v>
      </c>
      <c r="K1167" s="4">
        <v>0.75</v>
      </c>
      <c r="L1167" s="4">
        <v>0.058</v>
      </c>
      <c r="M1167" s="4">
        <v>0.034</v>
      </c>
      <c r="N1167" s="4">
        <v>0.0</v>
      </c>
      <c r="O1167" s="4">
        <v>0.097</v>
      </c>
      <c r="P1167" s="4">
        <v>0.243</v>
      </c>
      <c r="Q1167" s="4">
        <v>97.09</v>
      </c>
      <c r="R1167" s="4">
        <v>9.0</v>
      </c>
      <c r="S1167" s="4">
        <v>1.0</v>
      </c>
      <c r="T1167" s="3" t="s">
        <v>104</v>
      </c>
      <c r="U1167" s="3" t="s">
        <v>68</v>
      </c>
      <c r="V1167" s="7" t="s">
        <v>36</v>
      </c>
    </row>
    <row r="1168">
      <c r="A1168" s="3" t="s">
        <v>7298</v>
      </c>
      <c r="B1168" s="3" t="s">
        <v>7299</v>
      </c>
      <c r="C1168" s="4">
        <v>2025.0</v>
      </c>
      <c r="D1168" s="4">
        <v>57.0</v>
      </c>
      <c r="E1168" s="4">
        <v>240294.0</v>
      </c>
      <c r="F1168" s="3" t="s">
        <v>2720</v>
      </c>
      <c r="G1168" s="3" t="s">
        <v>2722</v>
      </c>
      <c r="H1168" s="3" t="s">
        <v>7303</v>
      </c>
      <c r="I1168" s="4">
        <v>0.486</v>
      </c>
      <c r="J1168" s="4">
        <v>0.548</v>
      </c>
      <c r="K1168" s="4">
        <v>0.82</v>
      </c>
      <c r="L1168" s="4">
        <v>0.037</v>
      </c>
      <c r="M1168" s="4">
        <v>0.66</v>
      </c>
      <c r="N1168" s="4">
        <v>0.0</v>
      </c>
      <c r="O1168" s="4">
        <v>0.068</v>
      </c>
      <c r="P1168" s="4">
        <v>0.198</v>
      </c>
      <c r="Q1168" s="4">
        <v>102.04</v>
      </c>
      <c r="R1168" s="4">
        <v>9.0</v>
      </c>
      <c r="S1168" s="4">
        <v>0.0</v>
      </c>
      <c r="T1168" s="3" t="s">
        <v>104</v>
      </c>
      <c r="U1168" s="3" t="s">
        <v>35</v>
      </c>
      <c r="V1168" s="7" t="s">
        <v>58</v>
      </c>
    </row>
    <row r="1169">
      <c r="A1169" s="3" t="s">
        <v>7306</v>
      </c>
      <c r="B1169" s="3" t="s">
        <v>7307</v>
      </c>
      <c r="C1169" s="4">
        <v>2019.0</v>
      </c>
      <c r="D1169" s="4">
        <v>57.0</v>
      </c>
      <c r="E1169" s="4">
        <v>201313.0</v>
      </c>
      <c r="F1169" s="3" t="s">
        <v>2074</v>
      </c>
      <c r="G1169" s="3" t="s">
        <v>4895</v>
      </c>
      <c r="H1169" s="3" t="s">
        <v>7310</v>
      </c>
      <c r="I1169" s="4">
        <v>0.6</v>
      </c>
      <c r="J1169" s="4">
        <v>0.982</v>
      </c>
      <c r="K1169" s="4">
        <v>0.89</v>
      </c>
      <c r="L1169" s="4">
        <v>0.034</v>
      </c>
      <c r="M1169" s="4">
        <v>0.003</v>
      </c>
      <c r="N1169" s="4">
        <v>0.48</v>
      </c>
      <c r="O1169" s="4">
        <v>0.124</v>
      </c>
      <c r="P1169" s="4">
        <v>0.212</v>
      </c>
      <c r="Q1169" s="4">
        <v>127.99</v>
      </c>
      <c r="R1169" s="4">
        <v>11.0</v>
      </c>
      <c r="S1169" s="4">
        <v>1.0</v>
      </c>
      <c r="T1169" s="3" t="s">
        <v>103</v>
      </c>
      <c r="U1169" s="3" t="s">
        <v>35</v>
      </c>
      <c r="V1169" s="7" t="s">
        <v>36</v>
      </c>
    </row>
    <row r="1170">
      <c r="A1170" s="3" t="s">
        <v>7313</v>
      </c>
      <c r="B1170" s="3" t="s">
        <v>7314</v>
      </c>
      <c r="C1170" s="4">
        <v>2024.0</v>
      </c>
      <c r="D1170" s="4">
        <v>57.0</v>
      </c>
      <c r="E1170" s="4">
        <v>171232.0</v>
      </c>
      <c r="F1170" s="3" t="s">
        <v>4278</v>
      </c>
      <c r="G1170" s="3" t="s">
        <v>7315</v>
      </c>
      <c r="H1170" s="3" t="s">
        <v>7316</v>
      </c>
      <c r="I1170" s="4">
        <v>0.737</v>
      </c>
      <c r="J1170" s="4">
        <v>0.667</v>
      </c>
      <c r="K1170" s="4">
        <v>0.85</v>
      </c>
      <c r="L1170" s="4">
        <v>0.104</v>
      </c>
      <c r="M1170" s="4">
        <v>0.019</v>
      </c>
      <c r="N1170" s="4">
        <v>0.0</v>
      </c>
      <c r="O1170" s="4">
        <v>0.089</v>
      </c>
      <c r="P1170" s="4">
        <v>0.384</v>
      </c>
      <c r="Q1170" s="4">
        <v>146.05</v>
      </c>
      <c r="R1170" s="4">
        <v>2.0</v>
      </c>
      <c r="S1170" s="4">
        <v>0.0</v>
      </c>
      <c r="T1170" s="3" t="s">
        <v>103</v>
      </c>
      <c r="U1170" s="3" t="s">
        <v>94</v>
      </c>
      <c r="V1170" s="7" t="s">
        <v>45</v>
      </c>
    </row>
    <row r="1171">
      <c r="A1171" s="3" t="s">
        <v>7321</v>
      </c>
      <c r="B1171" s="3" t="s">
        <v>7322</v>
      </c>
      <c r="C1171" s="4">
        <v>2012.0</v>
      </c>
      <c r="D1171" s="4">
        <v>57.0</v>
      </c>
      <c r="E1171" s="4">
        <v>278800.0</v>
      </c>
      <c r="F1171" s="3" t="s">
        <v>7323</v>
      </c>
      <c r="G1171" s="3" t="s">
        <v>7324</v>
      </c>
      <c r="H1171" s="3" t="s">
        <v>7325</v>
      </c>
      <c r="I1171" s="4">
        <v>0.617</v>
      </c>
      <c r="J1171" s="4">
        <v>0.771</v>
      </c>
      <c r="K1171" s="4">
        <v>0.85</v>
      </c>
      <c r="L1171" s="4">
        <v>0.252</v>
      </c>
      <c r="M1171" s="4">
        <v>0.051</v>
      </c>
      <c r="N1171" s="4">
        <v>0.0</v>
      </c>
      <c r="O1171" s="4">
        <v>0.204</v>
      </c>
      <c r="P1171" s="4">
        <v>0.146</v>
      </c>
      <c r="Q1171" s="4">
        <v>133.78</v>
      </c>
      <c r="R1171" s="4">
        <v>1.0</v>
      </c>
      <c r="S1171" s="4">
        <v>1.0</v>
      </c>
      <c r="T1171" s="3" t="s">
        <v>103</v>
      </c>
      <c r="U1171" s="3" t="s">
        <v>68</v>
      </c>
      <c r="V1171" s="7" t="s">
        <v>58</v>
      </c>
    </row>
    <row r="1172">
      <c r="A1172" s="3" t="s">
        <v>7328</v>
      </c>
      <c r="B1172" s="3" t="s">
        <v>7329</v>
      </c>
      <c r="C1172" s="4">
        <v>2002.0</v>
      </c>
      <c r="D1172" s="4">
        <v>58.0</v>
      </c>
      <c r="E1172" s="4">
        <v>153200.0</v>
      </c>
      <c r="F1172" s="3" t="s">
        <v>7330</v>
      </c>
      <c r="G1172" s="3" t="s">
        <v>7331</v>
      </c>
      <c r="H1172" s="3" t="s">
        <v>7332</v>
      </c>
      <c r="I1172" s="4">
        <v>0.531</v>
      </c>
      <c r="J1172" s="4">
        <v>0.658</v>
      </c>
      <c r="K1172" s="4">
        <v>0.82</v>
      </c>
      <c r="L1172" s="4">
        <v>0.038</v>
      </c>
      <c r="M1172" s="4">
        <v>0.412</v>
      </c>
      <c r="N1172" s="4">
        <v>0.003</v>
      </c>
      <c r="O1172" s="4">
        <v>0.16</v>
      </c>
      <c r="P1172" s="4">
        <v>0.461</v>
      </c>
      <c r="Q1172" s="4">
        <v>78.9</v>
      </c>
      <c r="R1172" s="4">
        <v>4.0</v>
      </c>
      <c r="S1172" s="4">
        <v>1.0</v>
      </c>
      <c r="T1172" s="3" t="s">
        <v>103</v>
      </c>
      <c r="U1172" s="3" t="s">
        <v>35</v>
      </c>
      <c r="V1172" s="7" t="s">
        <v>54</v>
      </c>
    </row>
    <row r="1173">
      <c r="A1173" s="3" t="s">
        <v>7335</v>
      </c>
      <c r="B1173" s="3" t="s">
        <v>7336</v>
      </c>
      <c r="C1173" s="4">
        <v>2003.0</v>
      </c>
      <c r="D1173" s="4">
        <v>58.0</v>
      </c>
      <c r="E1173" s="4">
        <v>215106.0</v>
      </c>
      <c r="F1173" s="3" t="s">
        <v>7337</v>
      </c>
      <c r="G1173" s="3" t="s">
        <v>7339</v>
      </c>
      <c r="H1173" s="3" t="s">
        <v>7340</v>
      </c>
      <c r="I1173" s="4">
        <v>0.58</v>
      </c>
      <c r="J1173" s="4">
        <v>0.865</v>
      </c>
      <c r="K1173" s="4">
        <v>0.86</v>
      </c>
      <c r="L1173" s="4">
        <v>0.035</v>
      </c>
      <c r="M1173" s="4">
        <v>0.01</v>
      </c>
      <c r="N1173" s="4">
        <v>0.0</v>
      </c>
      <c r="O1173" s="4">
        <v>0.137</v>
      </c>
      <c r="P1173" s="4">
        <v>0.429</v>
      </c>
      <c r="Q1173" s="4">
        <v>140.0</v>
      </c>
      <c r="R1173" s="4">
        <v>3.0</v>
      </c>
      <c r="S1173" s="4">
        <v>0.0</v>
      </c>
      <c r="T1173" s="3" t="s">
        <v>103</v>
      </c>
      <c r="U1173" s="3" t="s">
        <v>35</v>
      </c>
      <c r="V1173" s="7" t="s">
        <v>54</v>
      </c>
    </row>
    <row r="1174">
      <c r="A1174" s="3" t="s">
        <v>7343</v>
      </c>
      <c r="B1174" s="3" t="s">
        <v>7344</v>
      </c>
      <c r="C1174" s="4">
        <v>2014.0</v>
      </c>
      <c r="D1174" s="4">
        <v>58.0</v>
      </c>
      <c r="E1174" s="4">
        <v>191412.0</v>
      </c>
      <c r="F1174" s="3" t="s">
        <v>2074</v>
      </c>
      <c r="G1174" s="3" t="s">
        <v>2106</v>
      </c>
      <c r="H1174" s="3" t="s">
        <v>7346</v>
      </c>
      <c r="I1174" s="4">
        <v>0.347</v>
      </c>
      <c r="J1174" s="4">
        <v>0.772</v>
      </c>
      <c r="K1174" s="4">
        <v>0.88</v>
      </c>
      <c r="L1174" s="4">
        <v>0.055</v>
      </c>
      <c r="M1174" s="4">
        <v>0.06</v>
      </c>
      <c r="N1174" s="4">
        <v>0.033</v>
      </c>
      <c r="O1174" s="4">
        <v>0.115</v>
      </c>
      <c r="P1174" s="4">
        <v>0.035</v>
      </c>
      <c r="Q1174" s="4">
        <v>192.12</v>
      </c>
      <c r="R1174" s="4">
        <v>5.0</v>
      </c>
      <c r="S1174" s="4">
        <v>0.0</v>
      </c>
      <c r="T1174" s="3" t="s">
        <v>103</v>
      </c>
      <c r="U1174" s="3" t="s">
        <v>35</v>
      </c>
      <c r="V1174" s="7" t="s">
        <v>75</v>
      </c>
    </row>
    <row r="1175">
      <c r="A1175" s="3" t="s">
        <v>7347</v>
      </c>
      <c r="B1175" s="3" t="s">
        <v>7348</v>
      </c>
      <c r="C1175" s="4">
        <v>1998.0</v>
      </c>
      <c r="D1175" s="4">
        <v>58.0</v>
      </c>
      <c r="E1175" s="4">
        <v>405706.0</v>
      </c>
      <c r="F1175" s="3" t="s">
        <v>7167</v>
      </c>
      <c r="G1175" s="3" t="s">
        <v>1474</v>
      </c>
      <c r="H1175" s="3" t="s">
        <v>7351</v>
      </c>
      <c r="I1175" s="4">
        <v>0.844</v>
      </c>
      <c r="J1175" s="4">
        <v>0.442</v>
      </c>
      <c r="K1175" s="4">
        <v>0.62</v>
      </c>
      <c r="L1175" s="4">
        <v>0.069</v>
      </c>
      <c r="M1175" s="4">
        <v>0.009</v>
      </c>
      <c r="N1175" s="4">
        <v>0.0</v>
      </c>
      <c r="O1175" s="4">
        <v>0.088</v>
      </c>
      <c r="P1175" s="4">
        <v>0.436</v>
      </c>
      <c r="Q1175" s="4">
        <v>105.99</v>
      </c>
      <c r="R1175" s="4">
        <v>9.0</v>
      </c>
      <c r="S1175" s="4">
        <v>1.0</v>
      </c>
      <c r="T1175" s="3" t="s">
        <v>104</v>
      </c>
      <c r="U1175" s="3" t="s">
        <v>68</v>
      </c>
      <c r="V1175" s="7" t="s">
        <v>54</v>
      </c>
    </row>
    <row r="1176">
      <c r="A1176" s="3" t="s">
        <v>7354</v>
      </c>
      <c r="B1176" s="3" t="s">
        <v>7119</v>
      </c>
      <c r="C1176" s="4">
        <v>2024.0</v>
      </c>
      <c r="D1176" s="4">
        <v>58.0</v>
      </c>
      <c r="E1176" s="4">
        <v>180121.0</v>
      </c>
      <c r="F1176" s="3" t="s">
        <v>7357</v>
      </c>
      <c r="G1176" s="3" t="s">
        <v>7358</v>
      </c>
      <c r="H1176" s="3" t="s">
        <v>7119</v>
      </c>
      <c r="I1176" s="4">
        <v>0.592</v>
      </c>
      <c r="J1176" s="4">
        <v>0.671</v>
      </c>
      <c r="K1176" s="4">
        <v>0.87</v>
      </c>
      <c r="L1176" s="4">
        <v>0.039</v>
      </c>
      <c r="M1176" s="4">
        <v>0.015</v>
      </c>
      <c r="N1176" s="4">
        <v>0.0</v>
      </c>
      <c r="O1176" s="4">
        <v>0.318</v>
      </c>
      <c r="P1176" s="4">
        <v>0.207</v>
      </c>
      <c r="Q1176" s="4">
        <v>76.04</v>
      </c>
      <c r="R1176" s="4">
        <v>9.0</v>
      </c>
      <c r="S1176" s="4">
        <v>1.0</v>
      </c>
      <c r="T1176" s="3" t="s">
        <v>103</v>
      </c>
      <c r="U1176" s="3" t="s">
        <v>94</v>
      </c>
      <c r="V1176" s="7" t="s">
        <v>36</v>
      </c>
    </row>
    <row r="1177">
      <c r="A1177" s="3" t="s">
        <v>7361</v>
      </c>
      <c r="B1177" s="3" t="s">
        <v>7362</v>
      </c>
      <c r="C1177" s="4">
        <v>1997.0</v>
      </c>
      <c r="D1177" s="4">
        <v>58.0</v>
      </c>
      <c r="E1177" s="4">
        <v>400226.0</v>
      </c>
      <c r="F1177" s="3" t="s">
        <v>901</v>
      </c>
      <c r="G1177" s="3" t="s">
        <v>671</v>
      </c>
      <c r="H1177" s="3" t="s">
        <v>7365</v>
      </c>
      <c r="I1177" s="4">
        <v>0.6</v>
      </c>
      <c r="J1177" s="4">
        <v>0.505</v>
      </c>
      <c r="K1177" s="4">
        <v>0.67</v>
      </c>
      <c r="L1177" s="4">
        <v>0.039</v>
      </c>
      <c r="M1177" s="4">
        <v>0.126</v>
      </c>
      <c r="N1177" s="4">
        <v>0.0</v>
      </c>
      <c r="O1177" s="4">
        <v>0.084</v>
      </c>
      <c r="P1177" s="4">
        <v>0.418</v>
      </c>
      <c r="Q1177" s="4">
        <v>93.91</v>
      </c>
      <c r="R1177" s="4">
        <v>10.0</v>
      </c>
      <c r="S1177" s="4">
        <v>1.0</v>
      </c>
      <c r="T1177" s="3" t="s">
        <v>104</v>
      </c>
      <c r="U1177" s="3" t="s">
        <v>68</v>
      </c>
      <c r="V1177" s="7" t="s">
        <v>54</v>
      </c>
    </row>
    <row r="1178">
      <c r="A1178" s="3" t="s">
        <v>7367</v>
      </c>
      <c r="B1178" s="3" t="s">
        <v>7368</v>
      </c>
      <c r="C1178" s="4">
        <v>2024.0</v>
      </c>
      <c r="D1178" s="4">
        <v>58.0</v>
      </c>
      <c r="E1178" s="4">
        <v>137141.0</v>
      </c>
      <c r="F1178" s="3" t="s">
        <v>859</v>
      </c>
      <c r="G1178" s="3" t="s">
        <v>7371</v>
      </c>
      <c r="H1178" s="3" t="s">
        <v>7368</v>
      </c>
      <c r="I1178" s="4">
        <v>0.764</v>
      </c>
      <c r="J1178" s="4">
        <v>0.463</v>
      </c>
      <c r="K1178" s="4">
        <v>0.8</v>
      </c>
      <c r="L1178" s="4">
        <v>0.033</v>
      </c>
      <c r="M1178" s="4">
        <v>0.389</v>
      </c>
      <c r="N1178" s="4">
        <v>0.0</v>
      </c>
      <c r="O1178" s="4">
        <v>0.112</v>
      </c>
      <c r="P1178" s="4">
        <v>0.346</v>
      </c>
      <c r="Q1178" s="4">
        <v>92.95</v>
      </c>
      <c r="R1178" s="4">
        <v>10.0</v>
      </c>
      <c r="S1178" s="4">
        <v>1.0</v>
      </c>
      <c r="T1178" s="3" t="s">
        <v>103</v>
      </c>
      <c r="U1178" s="3" t="s">
        <v>68</v>
      </c>
      <c r="V1178" s="7" t="s">
        <v>45</v>
      </c>
    </row>
    <row r="1179">
      <c r="A1179" s="3" t="s">
        <v>7375</v>
      </c>
      <c r="B1179" s="3" t="s">
        <v>7376</v>
      </c>
      <c r="C1179" s="4">
        <v>2008.0</v>
      </c>
      <c r="D1179" s="4">
        <v>58.0</v>
      </c>
      <c r="E1179" s="4">
        <v>214386.0</v>
      </c>
      <c r="F1179" s="3" t="s">
        <v>7377</v>
      </c>
      <c r="G1179" s="3" t="s">
        <v>7378</v>
      </c>
      <c r="H1179" s="3" t="s">
        <v>7379</v>
      </c>
      <c r="I1179" s="4">
        <v>0.722</v>
      </c>
      <c r="J1179" s="4">
        <v>0.891</v>
      </c>
      <c r="K1179" s="4">
        <v>0.86</v>
      </c>
      <c r="L1179" s="4">
        <v>0.03</v>
      </c>
      <c r="M1179" s="4">
        <v>0.017</v>
      </c>
      <c r="N1179" s="4">
        <v>0.001</v>
      </c>
      <c r="O1179" s="4">
        <v>0.125</v>
      </c>
      <c r="P1179" s="4">
        <v>0.466</v>
      </c>
      <c r="Q1179" s="4">
        <v>127.11</v>
      </c>
      <c r="R1179" s="4">
        <v>7.0</v>
      </c>
      <c r="S1179" s="4">
        <v>1.0</v>
      </c>
      <c r="T1179" s="3" t="s">
        <v>103</v>
      </c>
      <c r="U1179" s="3" t="s">
        <v>94</v>
      </c>
      <c r="V1179" s="7" t="s">
        <v>54</v>
      </c>
    </row>
    <row r="1180">
      <c r="A1180" s="3" t="s">
        <v>7382</v>
      </c>
      <c r="B1180" s="3" t="s">
        <v>7383</v>
      </c>
      <c r="C1180" s="4">
        <v>1976.0</v>
      </c>
      <c r="D1180" s="4">
        <v>58.0</v>
      </c>
      <c r="E1180" s="4">
        <v>169133.0</v>
      </c>
      <c r="F1180" s="3" t="s">
        <v>7385</v>
      </c>
      <c r="G1180" s="3" t="s">
        <v>7386</v>
      </c>
      <c r="H1180" s="3" t="s">
        <v>7387</v>
      </c>
      <c r="I1180" s="4">
        <v>0.789</v>
      </c>
      <c r="J1180" s="4">
        <v>0.411</v>
      </c>
      <c r="K1180" s="4">
        <v>0.66</v>
      </c>
      <c r="L1180" s="4">
        <v>0.049</v>
      </c>
      <c r="M1180" s="4">
        <v>0.409</v>
      </c>
      <c r="N1180" s="4">
        <v>0.583</v>
      </c>
      <c r="O1180" s="4">
        <v>0.144</v>
      </c>
      <c r="P1180" s="4">
        <v>0.39</v>
      </c>
      <c r="Q1180" s="4">
        <v>104.35</v>
      </c>
      <c r="R1180" s="4">
        <v>6.0</v>
      </c>
      <c r="S1180" s="4">
        <v>1.0</v>
      </c>
      <c r="T1180" s="3" t="s">
        <v>103</v>
      </c>
      <c r="U1180" s="3" t="s">
        <v>35</v>
      </c>
      <c r="V1180" s="7" t="s">
        <v>45</v>
      </c>
    </row>
    <row r="1181">
      <c r="A1181" s="3" t="s">
        <v>7390</v>
      </c>
      <c r="B1181" s="3" t="s">
        <v>7391</v>
      </c>
      <c r="C1181" s="4">
        <v>2012.0</v>
      </c>
      <c r="D1181" s="4">
        <v>58.0</v>
      </c>
      <c r="E1181" s="4">
        <v>237381.0</v>
      </c>
      <c r="F1181" s="3" t="s">
        <v>7392</v>
      </c>
      <c r="G1181" s="3" t="s">
        <v>7394</v>
      </c>
      <c r="H1181" s="3" t="s">
        <v>7395</v>
      </c>
      <c r="I1181" s="4">
        <v>0.474</v>
      </c>
      <c r="J1181" s="4">
        <v>0.951</v>
      </c>
      <c r="K1181" s="4">
        <v>0.91</v>
      </c>
      <c r="L1181" s="4">
        <v>0.07</v>
      </c>
      <c r="M1181" s="4">
        <v>0.0</v>
      </c>
      <c r="N1181" s="4">
        <v>0.57</v>
      </c>
      <c r="O1181" s="4">
        <v>0.672</v>
      </c>
      <c r="P1181" s="4">
        <v>0.078</v>
      </c>
      <c r="Q1181" s="4">
        <v>174.12</v>
      </c>
      <c r="R1181" s="4">
        <v>5.0</v>
      </c>
      <c r="S1181" s="4">
        <v>1.0</v>
      </c>
      <c r="T1181" s="3" t="s">
        <v>103</v>
      </c>
      <c r="U1181" s="3" t="s">
        <v>68</v>
      </c>
      <c r="V1181" s="7" t="s">
        <v>75</v>
      </c>
    </row>
    <row r="1182">
      <c r="A1182" s="3" t="s">
        <v>7396</v>
      </c>
      <c r="B1182" s="3" t="s">
        <v>7397</v>
      </c>
      <c r="C1182" s="4">
        <v>1994.0</v>
      </c>
      <c r="D1182" s="4">
        <v>58.0</v>
      </c>
      <c r="E1182" s="4">
        <v>289373.0</v>
      </c>
      <c r="F1182" s="3" t="s">
        <v>6512</v>
      </c>
      <c r="G1182" s="3" t="s">
        <v>6513</v>
      </c>
      <c r="H1182" s="3" t="s">
        <v>6514</v>
      </c>
      <c r="I1182" s="4">
        <v>0.292</v>
      </c>
      <c r="J1182" s="4">
        <v>0.759</v>
      </c>
      <c r="K1182" s="4">
        <v>0.93</v>
      </c>
      <c r="L1182" s="4">
        <v>0.046</v>
      </c>
      <c r="M1182" s="4">
        <v>0.0</v>
      </c>
      <c r="N1182" s="4">
        <v>0.037</v>
      </c>
      <c r="O1182" s="4">
        <v>0.16</v>
      </c>
      <c r="P1182" s="4">
        <v>0.451</v>
      </c>
      <c r="Q1182" s="4">
        <v>114.76</v>
      </c>
      <c r="R1182" s="4">
        <v>2.0</v>
      </c>
      <c r="S1182" s="4">
        <v>1.0</v>
      </c>
      <c r="T1182" s="3" t="s">
        <v>103</v>
      </c>
      <c r="U1182" s="3" t="s">
        <v>35</v>
      </c>
      <c r="V1182" s="7" t="s">
        <v>54</v>
      </c>
    </row>
    <row r="1183">
      <c r="A1183" s="3" t="s">
        <v>7402</v>
      </c>
      <c r="B1183" s="3" t="s">
        <v>7403</v>
      </c>
      <c r="C1183" s="4">
        <v>2024.0</v>
      </c>
      <c r="D1183" s="4">
        <v>59.0</v>
      </c>
      <c r="E1183" s="4">
        <v>260866.0</v>
      </c>
      <c r="F1183" s="3" t="s">
        <v>3108</v>
      </c>
      <c r="G1183" s="3" t="s">
        <v>6756</v>
      </c>
      <c r="H1183" s="3" t="s">
        <v>7404</v>
      </c>
      <c r="I1183" s="4">
        <v>0.432</v>
      </c>
      <c r="J1183" s="4">
        <v>0.377</v>
      </c>
      <c r="K1183" s="4">
        <v>0.85</v>
      </c>
      <c r="L1183" s="4">
        <v>0.03</v>
      </c>
      <c r="M1183" s="4">
        <v>0.459</v>
      </c>
      <c r="N1183" s="4">
        <v>0.0</v>
      </c>
      <c r="O1183" s="4">
        <v>0.114</v>
      </c>
      <c r="P1183" s="4">
        <v>0.394</v>
      </c>
      <c r="Q1183" s="4">
        <v>94.97</v>
      </c>
      <c r="R1183" s="4">
        <v>7.0</v>
      </c>
      <c r="S1183" s="4">
        <v>1.0</v>
      </c>
      <c r="T1183" s="3" t="s">
        <v>103</v>
      </c>
      <c r="U1183" s="3" t="s">
        <v>35</v>
      </c>
      <c r="V1183" s="7" t="s">
        <v>45</v>
      </c>
    </row>
    <row r="1184">
      <c r="A1184" s="3" t="s">
        <v>7407</v>
      </c>
      <c r="B1184" s="3" t="s">
        <v>7408</v>
      </c>
      <c r="C1184" s="4">
        <v>2011.0</v>
      </c>
      <c r="D1184" s="4">
        <v>59.0</v>
      </c>
      <c r="E1184" s="4">
        <v>311533.0</v>
      </c>
      <c r="F1184" s="3" t="s">
        <v>3419</v>
      </c>
      <c r="G1184" s="3" t="s">
        <v>3420</v>
      </c>
      <c r="H1184" s="3" t="s">
        <v>7411</v>
      </c>
      <c r="I1184" s="4">
        <v>0.57</v>
      </c>
      <c r="J1184" s="4">
        <v>0.879</v>
      </c>
      <c r="K1184" s="4">
        <v>0.86</v>
      </c>
      <c r="L1184" s="4">
        <v>0.051</v>
      </c>
      <c r="M1184" s="4">
        <v>0.069</v>
      </c>
      <c r="N1184" s="4">
        <v>0.001</v>
      </c>
      <c r="O1184" s="4">
        <v>0.101</v>
      </c>
      <c r="P1184" s="4">
        <v>0.119</v>
      </c>
      <c r="Q1184" s="4">
        <v>123.08</v>
      </c>
      <c r="R1184" s="4">
        <v>11.0</v>
      </c>
      <c r="S1184" s="4">
        <v>0.0</v>
      </c>
      <c r="T1184" s="3" t="s">
        <v>103</v>
      </c>
      <c r="U1184" s="3" t="s">
        <v>35</v>
      </c>
      <c r="V1184" s="7" t="s">
        <v>58</v>
      </c>
    </row>
    <row r="1185">
      <c r="A1185" s="3" t="s">
        <v>7413</v>
      </c>
      <c r="B1185" s="3" t="s">
        <v>7415</v>
      </c>
      <c r="C1185" s="4">
        <v>2009.0</v>
      </c>
      <c r="D1185" s="4">
        <v>59.0</v>
      </c>
      <c r="E1185" s="4">
        <v>343026.0</v>
      </c>
      <c r="F1185" s="3" t="s">
        <v>7416</v>
      </c>
      <c r="G1185" s="3" t="s">
        <v>3420</v>
      </c>
      <c r="H1185" s="3" t="s">
        <v>3418</v>
      </c>
      <c r="I1185" s="4">
        <v>0.702</v>
      </c>
      <c r="J1185" s="4">
        <v>0.502</v>
      </c>
      <c r="K1185" s="4">
        <v>0.82</v>
      </c>
      <c r="L1185" s="4">
        <v>0.098</v>
      </c>
      <c r="M1185" s="4">
        <v>0.11</v>
      </c>
      <c r="N1185" s="4">
        <v>0.459</v>
      </c>
      <c r="O1185" s="4">
        <v>0.085</v>
      </c>
      <c r="P1185" s="4">
        <v>0.383</v>
      </c>
      <c r="Q1185" s="4">
        <v>129.99</v>
      </c>
      <c r="R1185" s="4">
        <v>0.0</v>
      </c>
      <c r="S1185" s="4">
        <v>1.0</v>
      </c>
      <c r="T1185" s="3" t="s">
        <v>103</v>
      </c>
      <c r="U1185" s="3" t="s">
        <v>35</v>
      </c>
      <c r="V1185" s="7" t="s">
        <v>45</v>
      </c>
    </row>
    <row r="1186">
      <c r="A1186" s="3" t="s">
        <v>7418</v>
      </c>
      <c r="B1186" s="3" t="s">
        <v>7419</v>
      </c>
      <c r="C1186" s="4">
        <v>2018.0</v>
      </c>
      <c r="D1186" s="4">
        <v>59.0</v>
      </c>
      <c r="E1186" s="4">
        <v>160444.0</v>
      </c>
      <c r="F1186" s="3" t="s">
        <v>1267</v>
      </c>
      <c r="G1186" s="3" t="s">
        <v>7421</v>
      </c>
      <c r="H1186" s="3" t="s">
        <v>7419</v>
      </c>
      <c r="I1186" s="4">
        <v>0.617</v>
      </c>
      <c r="J1186" s="4">
        <v>0.463</v>
      </c>
      <c r="K1186" s="4">
        <v>0.8</v>
      </c>
      <c r="L1186" s="4">
        <v>0.04</v>
      </c>
      <c r="M1186" s="4">
        <v>0.019</v>
      </c>
      <c r="N1186" s="4">
        <v>0.0</v>
      </c>
      <c r="O1186" s="4">
        <v>0.187</v>
      </c>
      <c r="P1186" s="4">
        <v>0.24</v>
      </c>
      <c r="Q1186" s="4">
        <v>83.93</v>
      </c>
      <c r="R1186" s="4">
        <v>11.0</v>
      </c>
      <c r="S1186" s="4">
        <v>0.0</v>
      </c>
      <c r="T1186" s="3" t="s">
        <v>103</v>
      </c>
      <c r="U1186" s="3" t="s">
        <v>35</v>
      </c>
      <c r="V1186" s="7" t="s">
        <v>36</v>
      </c>
    </row>
    <row r="1187">
      <c r="A1187" s="3" t="s">
        <v>7423</v>
      </c>
      <c r="B1187" s="3" t="s">
        <v>7424</v>
      </c>
      <c r="C1187" s="4">
        <v>2012.0</v>
      </c>
      <c r="D1187" s="4">
        <v>59.0</v>
      </c>
      <c r="E1187" s="4">
        <v>245040.0</v>
      </c>
      <c r="F1187" s="3" t="s">
        <v>2074</v>
      </c>
      <c r="G1187" s="3" t="s">
        <v>2106</v>
      </c>
      <c r="H1187" s="3" t="s">
        <v>7426</v>
      </c>
      <c r="I1187" s="4">
        <v>0.604</v>
      </c>
      <c r="J1187" s="4">
        <v>0.787</v>
      </c>
      <c r="K1187" s="4">
        <v>0.9</v>
      </c>
      <c r="L1187" s="4">
        <v>0.103</v>
      </c>
      <c r="M1187" s="4">
        <v>0.068</v>
      </c>
      <c r="N1187" s="4">
        <v>0.15</v>
      </c>
      <c r="O1187" s="4">
        <v>0.127</v>
      </c>
      <c r="P1187" s="4">
        <v>0.301</v>
      </c>
      <c r="Q1187" s="4">
        <v>126.06</v>
      </c>
      <c r="R1187" s="4">
        <v>0.0</v>
      </c>
      <c r="S1187" s="4">
        <v>0.0</v>
      </c>
      <c r="T1187" s="3" t="s">
        <v>103</v>
      </c>
      <c r="U1187" s="3" t="s">
        <v>35</v>
      </c>
      <c r="V1187" s="7" t="s">
        <v>45</v>
      </c>
    </row>
    <row r="1188">
      <c r="A1188" s="3" t="s">
        <v>7430</v>
      </c>
      <c r="B1188" s="3" t="s">
        <v>7431</v>
      </c>
      <c r="C1188" s="4">
        <v>2018.0</v>
      </c>
      <c r="D1188" s="4">
        <v>59.0</v>
      </c>
      <c r="E1188" s="4">
        <v>182623.0</v>
      </c>
      <c r="F1188" s="3" t="s">
        <v>2074</v>
      </c>
      <c r="G1188" s="3" t="s">
        <v>7432</v>
      </c>
      <c r="H1188" s="3" t="s">
        <v>7433</v>
      </c>
      <c r="I1188" s="4">
        <v>0.575</v>
      </c>
      <c r="J1188" s="4">
        <v>0.758</v>
      </c>
      <c r="K1188" s="4">
        <v>0.87</v>
      </c>
      <c r="L1188" s="4">
        <v>0.062</v>
      </c>
      <c r="M1188" s="4">
        <v>0.095</v>
      </c>
      <c r="N1188" s="4">
        <v>0.0</v>
      </c>
      <c r="O1188" s="4">
        <v>0.394</v>
      </c>
      <c r="P1188" s="4">
        <v>0.493</v>
      </c>
      <c r="Q1188" s="4">
        <v>144.11</v>
      </c>
      <c r="R1188" s="4">
        <v>1.0</v>
      </c>
      <c r="S1188" s="4">
        <v>0.0</v>
      </c>
      <c r="T1188" s="3" t="s">
        <v>103</v>
      </c>
      <c r="U1188" s="3" t="s">
        <v>35</v>
      </c>
      <c r="V1188" s="7" t="s">
        <v>54</v>
      </c>
    </row>
    <row r="1189">
      <c r="A1189" s="3" t="s">
        <v>7436</v>
      </c>
      <c r="B1189" s="3" t="s">
        <v>7437</v>
      </c>
      <c r="C1189" s="4">
        <v>2017.0</v>
      </c>
      <c r="D1189" s="4">
        <v>59.0</v>
      </c>
      <c r="E1189" s="4">
        <v>248413.0</v>
      </c>
      <c r="F1189" s="3" t="s">
        <v>3108</v>
      </c>
      <c r="G1189" s="3" t="s">
        <v>6756</v>
      </c>
      <c r="H1189" s="3" t="s">
        <v>7439</v>
      </c>
      <c r="I1189" s="4">
        <v>0.604</v>
      </c>
      <c r="J1189" s="4">
        <v>0.366</v>
      </c>
      <c r="K1189" s="4">
        <v>0.81</v>
      </c>
      <c r="L1189" s="4">
        <v>0.027</v>
      </c>
      <c r="M1189" s="4">
        <v>0.719</v>
      </c>
      <c r="N1189" s="4">
        <v>0.0</v>
      </c>
      <c r="O1189" s="4">
        <v>0.162</v>
      </c>
      <c r="P1189" s="4">
        <v>0.181</v>
      </c>
      <c r="Q1189" s="4">
        <v>105.18</v>
      </c>
      <c r="R1189" s="4">
        <v>7.0</v>
      </c>
      <c r="S1189" s="4">
        <v>1.0</v>
      </c>
      <c r="T1189" s="3" t="s">
        <v>103</v>
      </c>
      <c r="U1189" s="3" t="s">
        <v>35</v>
      </c>
      <c r="V1189" s="7" t="s">
        <v>58</v>
      </c>
    </row>
    <row r="1190">
      <c r="A1190" s="3" t="s">
        <v>7440</v>
      </c>
      <c r="B1190" s="3" t="s">
        <v>7442</v>
      </c>
      <c r="C1190" s="4">
        <v>2021.0</v>
      </c>
      <c r="D1190" s="4">
        <v>59.0</v>
      </c>
      <c r="E1190" s="4">
        <v>185853.0</v>
      </c>
      <c r="F1190" s="3" t="s">
        <v>3108</v>
      </c>
      <c r="G1190" s="3" t="s">
        <v>6756</v>
      </c>
      <c r="H1190" s="3" t="e">
        <v>#ERROR!</v>
      </c>
      <c r="I1190" s="4">
        <v>0.587</v>
      </c>
      <c r="J1190" s="4">
        <v>0.267</v>
      </c>
      <c r="K1190" s="4">
        <v>0.78</v>
      </c>
      <c r="L1190" s="4">
        <v>0.035</v>
      </c>
      <c r="M1190" s="4">
        <v>0.84</v>
      </c>
      <c r="N1190" s="4">
        <v>0.0</v>
      </c>
      <c r="O1190" s="4">
        <v>0.121</v>
      </c>
      <c r="P1190" s="4">
        <v>0.352</v>
      </c>
      <c r="Q1190" s="4">
        <v>98.85</v>
      </c>
      <c r="R1190" s="4">
        <v>8.0</v>
      </c>
      <c r="S1190" s="4">
        <v>1.0</v>
      </c>
      <c r="T1190" s="3" t="s">
        <v>103</v>
      </c>
      <c r="U1190" s="3" t="s">
        <v>35</v>
      </c>
      <c r="V1190" s="7" t="s">
        <v>45</v>
      </c>
    </row>
    <row r="1191">
      <c r="A1191" s="3" t="s">
        <v>7446</v>
      </c>
      <c r="B1191" s="3" t="s">
        <v>7447</v>
      </c>
      <c r="C1191" s="4">
        <v>2023.0</v>
      </c>
      <c r="D1191" s="4">
        <v>59.0</v>
      </c>
      <c r="E1191" s="4">
        <v>185675.0</v>
      </c>
      <c r="F1191" s="3" t="s">
        <v>3108</v>
      </c>
      <c r="G1191" s="3" t="s">
        <v>6756</v>
      </c>
      <c r="H1191" s="3"/>
      <c r="I1191" s="4">
        <v>0.715</v>
      </c>
      <c r="J1191" s="4">
        <v>0.194</v>
      </c>
      <c r="K1191" s="4">
        <v>0.79</v>
      </c>
      <c r="L1191" s="4">
        <v>0.033</v>
      </c>
      <c r="M1191" s="4">
        <v>0.726</v>
      </c>
      <c r="N1191" s="4">
        <v>0.0</v>
      </c>
      <c r="O1191" s="4">
        <v>0.36</v>
      </c>
      <c r="P1191" s="4">
        <v>0.367</v>
      </c>
      <c r="Q1191" s="4">
        <v>102.86</v>
      </c>
      <c r="R1191" s="4">
        <v>4.0</v>
      </c>
      <c r="S1191" s="4">
        <v>1.0</v>
      </c>
      <c r="T1191" s="3" t="s">
        <v>103</v>
      </c>
      <c r="U1191" s="3" t="s">
        <v>35</v>
      </c>
      <c r="V1191" s="7" t="s">
        <v>45</v>
      </c>
    </row>
    <row r="1192">
      <c r="A1192" s="3" t="s">
        <v>7451</v>
      </c>
      <c r="B1192" s="3" t="s">
        <v>7453</v>
      </c>
      <c r="C1192" s="4">
        <v>2019.0</v>
      </c>
      <c r="D1192" s="4">
        <v>59.0</v>
      </c>
      <c r="E1192" s="4">
        <v>197093.0</v>
      </c>
      <c r="F1192" s="3" t="s">
        <v>3108</v>
      </c>
      <c r="G1192" s="3" t="s">
        <v>6756</v>
      </c>
      <c r="H1192" s="3" t="s">
        <v>7454</v>
      </c>
      <c r="I1192" s="4">
        <v>0.627</v>
      </c>
      <c r="J1192" s="4">
        <v>0.594</v>
      </c>
      <c r="K1192" s="4">
        <v>0.8</v>
      </c>
      <c r="L1192" s="4">
        <v>0.048</v>
      </c>
      <c r="M1192" s="4">
        <v>0.256</v>
      </c>
      <c r="N1192" s="4">
        <v>0.0</v>
      </c>
      <c r="O1192" s="4">
        <v>0.373</v>
      </c>
      <c r="P1192" s="4">
        <v>0.388</v>
      </c>
      <c r="Q1192" s="4">
        <v>101.01</v>
      </c>
      <c r="R1192" s="4">
        <v>7.0</v>
      </c>
      <c r="S1192" s="4">
        <v>1.0</v>
      </c>
      <c r="T1192" s="3" t="s">
        <v>103</v>
      </c>
      <c r="U1192" s="3" t="s">
        <v>35</v>
      </c>
      <c r="V1192" s="7" t="s">
        <v>45</v>
      </c>
    </row>
    <row r="1193">
      <c r="A1193" s="3" t="s">
        <v>7457</v>
      </c>
      <c r="B1193" s="3" t="s">
        <v>7458</v>
      </c>
      <c r="C1193" s="4">
        <v>2020.0</v>
      </c>
      <c r="D1193" s="4">
        <v>59.0</v>
      </c>
      <c r="E1193" s="4">
        <v>340671.0</v>
      </c>
      <c r="F1193" s="3" t="s">
        <v>880</v>
      </c>
      <c r="G1193" s="3" t="s">
        <v>7462</v>
      </c>
      <c r="H1193" s="3" t="s">
        <v>7458</v>
      </c>
      <c r="I1193" s="4">
        <v>0.285</v>
      </c>
      <c r="J1193" s="4">
        <v>0.238</v>
      </c>
      <c r="K1193" s="4">
        <v>0.77</v>
      </c>
      <c r="L1193" s="4">
        <v>0.038</v>
      </c>
      <c r="M1193" s="4">
        <v>0.663</v>
      </c>
      <c r="N1193" s="4">
        <v>0.0</v>
      </c>
      <c r="O1193" s="4">
        <v>0.079</v>
      </c>
      <c r="P1193" s="4">
        <v>0.213</v>
      </c>
      <c r="Q1193" s="4">
        <v>179.92</v>
      </c>
      <c r="R1193" s="4">
        <v>5.0</v>
      </c>
      <c r="S1193" s="4">
        <v>0.0</v>
      </c>
      <c r="T1193" s="3" t="s">
        <v>104</v>
      </c>
      <c r="U1193" s="3" t="s">
        <v>35</v>
      </c>
      <c r="V1193" s="7" t="s">
        <v>36</v>
      </c>
    </row>
    <row r="1194">
      <c r="A1194" s="3" t="s">
        <v>7464</v>
      </c>
      <c r="B1194" s="3" t="s">
        <v>7465</v>
      </c>
      <c r="C1194" s="4">
        <v>2013.0</v>
      </c>
      <c r="D1194" s="4">
        <v>59.0</v>
      </c>
      <c r="E1194" s="4">
        <v>243319.0</v>
      </c>
      <c r="F1194" s="3" t="s">
        <v>7468</v>
      </c>
      <c r="G1194" s="3" t="s">
        <v>6578</v>
      </c>
      <c r="H1194" s="3" t="s">
        <v>7469</v>
      </c>
      <c r="I1194" s="4">
        <v>0.794</v>
      </c>
      <c r="J1194" s="4">
        <v>0.878</v>
      </c>
      <c r="K1194" s="4">
        <v>0.81</v>
      </c>
      <c r="L1194" s="4">
        <v>0.078</v>
      </c>
      <c r="M1194" s="4">
        <v>0.001</v>
      </c>
      <c r="N1194" s="4">
        <v>0.029</v>
      </c>
      <c r="O1194" s="4">
        <v>0.197</v>
      </c>
      <c r="P1194" s="4">
        <v>0.352</v>
      </c>
      <c r="Q1194" s="4">
        <v>129.98</v>
      </c>
      <c r="R1194" s="4">
        <v>11.0</v>
      </c>
      <c r="S1194" s="4">
        <v>0.0</v>
      </c>
      <c r="T1194" s="3" t="s">
        <v>104</v>
      </c>
      <c r="U1194" s="3" t="s">
        <v>35</v>
      </c>
      <c r="V1194" s="7" t="s">
        <v>45</v>
      </c>
    </row>
    <row r="1195">
      <c r="A1195" s="3" t="s">
        <v>7470</v>
      </c>
      <c r="B1195" s="3" t="s">
        <v>7471</v>
      </c>
      <c r="C1195" s="4">
        <v>2011.0</v>
      </c>
      <c r="D1195" s="4">
        <v>59.0</v>
      </c>
      <c r="E1195" s="4">
        <v>327300.0</v>
      </c>
      <c r="F1195" s="3" t="s">
        <v>880</v>
      </c>
      <c r="G1195" s="3" t="s">
        <v>1822</v>
      </c>
      <c r="H1195" s="3" t="s">
        <v>7474</v>
      </c>
      <c r="I1195" s="4">
        <v>0.574</v>
      </c>
      <c r="J1195" s="4">
        <v>0.816</v>
      </c>
      <c r="K1195" s="4">
        <v>0.85</v>
      </c>
      <c r="L1195" s="4">
        <v>0.077</v>
      </c>
      <c r="M1195" s="4">
        <v>0.39</v>
      </c>
      <c r="N1195" s="4">
        <v>0.0</v>
      </c>
      <c r="O1195" s="4">
        <v>0.399</v>
      </c>
      <c r="P1195" s="4">
        <v>0.478</v>
      </c>
      <c r="Q1195" s="4">
        <v>90.02</v>
      </c>
      <c r="R1195" s="4">
        <v>2.0</v>
      </c>
      <c r="S1195" s="4">
        <v>1.0</v>
      </c>
      <c r="T1195" s="3" t="s">
        <v>104</v>
      </c>
      <c r="U1195" s="3" t="s">
        <v>68</v>
      </c>
      <c r="V1195" s="7" t="s">
        <v>54</v>
      </c>
    </row>
    <row r="1196">
      <c r="A1196" s="3" t="s">
        <v>7478</v>
      </c>
      <c r="B1196" s="3" t="s">
        <v>7479</v>
      </c>
      <c r="C1196" s="4">
        <v>1967.0</v>
      </c>
      <c r="D1196" s="4">
        <v>59.0</v>
      </c>
      <c r="E1196" s="4">
        <v>207240.0</v>
      </c>
      <c r="F1196" s="3" t="s">
        <v>7480</v>
      </c>
      <c r="G1196" s="3" t="s">
        <v>7481</v>
      </c>
      <c r="H1196" s="3" t="s">
        <v>7482</v>
      </c>
      <c r="I1196" s="4">
        <v>0.414</v>
      </c>
      <c r="J1196" s="4">
        <v>0.167</v>
      </c>
      <c r="K1196" s="4">
        <v>0.62</v>
      </c>
      <c r="L1196" s="4">
        <v>0.048</v>
      </c>
      <c r="M1196" s="4">
        <v>0.804</v>
      </c>
      <c r="N1196" s="4">
        <v>0.0</v>
      </c>
      <c r="O1196" s="4">
        <v>0.117</v>
      </c>
      <c r="P1196" s="4">
        <v>0.384</v>
      </c>
      <c r="Q1196" s="4">
        <v>133.45</v>
      </c>
      <c r="R1196" s="4">
        <v>9.0</v>
      </c>
      <c r="S1196" s="4">
        <v>1.0</v>
      </c>
      <c r="T1196" s="3" t="s">
        <v>103</v>
      </c>
      <c r="U1196" s="3" t="s">
        <v>94</v>
      </c>
      <c r="V1196" s="7" t="s">
        <v>45</v>
      </c>
    </row>
    <row r="1197">
      <c r="A1197" s="3" t="s">
        <v>7488</v>
      </c>
      <c r="B1197" s="3" t="s">
        <v>7489</v>
      </c>
      <c r="C1197" s="4">
        <v>1995.0</v>
      </c>
      <c r="D1197" s="4">
        <v>59.0</v>
      </c>
      <c r="E1197" s="4">
        <v>265320.0</v>
      </c>
      <c r="F1197" s="3" t="s">
        <v>7084</v>
      </c>
      <c r="G1197" s="3" t="s">
        <v>7086</v>
      </c>
      <c r="H1197" s="3" t="s">
        <v>7491</v>
      </c>
      <c r="I1197" s="4">
        <v>0.489</v>
      </c>
      <c r="J1197" s="4">
        <v>0.693</v>
      </c>
      <c r="K1197" s="4">
        <v>0.87</v>
      </c>
      <c r="L1197" s="4">
        <v>0.043</v>
      </c>
      <c r="M1197" s="4">
        <v>0.018</v>
      </c>
      <c r="N1197" s="4">
        <v>0.0</v>
      </c>
      <c r="O1197" s="4">
        <v>0.304</v>
      </c>
      <c r="P1197" s="4">
        <v>0.453</v>
      </c>
      <c r="Q1197" s="4">
        <v>185.76</v>
      </c>
      <c r="R1197" s="4">
        <v>6.0</v>
      </c>
      <c r="S1197" s="4">
        <v>1.0</v>
      </c>
      <c r="T1197" s="3" t="s">
        <v>103</v>
      </c>
      <c r="U1197" s="3" t="s">
        <v>94</v>
      </c>
      <c r="V1197" s="7" t="s">
        <v>54</v>
      </c>
    </row>
    <row r="1198">
      <c r="A1198" s="3" t="s">
        <v>7494</v>
      </c>
      <c r="B1198" s="3" t="s">
        <v>7496</v>
      </c>
      <c r="C1198" s="4">
        <v>2004.0</v>
      </c>
      <c r="D1198" s="4">
        <v>59.0</v>
      </c>
      <c r="E1198" s="4">
        <v>222360.0</v>
      </c>
      <c r="F1198" s="3" t="s">
        <v>3325</v>
      </c>
      <c r="G1198" s="3" t="s">
        <v>5742</v>
      </c>
      <c r="H1198" s="3" t="s">
        <v>7499</v>
      </c>
      <c r="I1198" s="4">
        <v>0.567</v>
      </c>
      <c r="J1198" s="4">
        <v>0.976</v>
      </c>
      <c r="K1198" s="4">
        <v>0.89</v>
      </c>
      <c r="L1198" s="4">
        <v>0.263</v>
      </c>
      <c r="M1198" s="4">
        <v>0.001</v>
      </c>
      <c r="N1198" s="4">
        <v>0.003</v>
      </c>
      <c r="O1198" s="4">
        <v>0.114</v>
      </c>
      <c r="P1198" s="4">
        <v>0.349</v>
      </c>
      <c r="Q1198" s="4">
        <v>193.97</v>
      </c>
      <c r="R1198" s="4">
        <v>1.0</v>
      </c>
      <c r="S1198" s="4">
        <v>1.0</v>
      </c>
      <c r="T1198" s="3" t="s">
        <v>103</v>
      </c>
      <c r="U1198" s="3" t="s">
        <v>68</v>
      </c>
      <c r="V1198" s="7" t="s">
        <v>45</v>
      </c>
    </row>
    <row r="1199">
      <c r="A1199" s="3" t="s">
        <v>7502</v>
      </c>
      <c r="B1199" s="3" t="s">
        <v>7503</v>
      </c>
      <c r="C1199" s="4">
        <v>1997.0</v>
      </c>
      <c r="D1199" s="4">
        <v>59.0</v>
      </c>
      <c r="E1199" s="4">
        <v>310706.0</v>
      </c>
      <c r="F1199" s="3" t="s">
        <v>7504</v>
      </c>
      <c r="G1199" s="3" t="s">
        <v>7505</v>
      </c>
      <c r="H1199" s="3" t="s">
        <v>7506</v>
      </c>
      <c r="I1199" s="4">
        <v>0.218</v>
      </c>
      <c r="J1199" s="4">
        <v>0.12</v>
      </c>
      <c r="K1199" s="4">
        <v>0.54</v>
      </c>
      <c r="L1199" s="4">
        <v>0.033</v>
      </c>
      <c r="M1199" s="4">
        <v>0.803</v>
      </c>
      <c r="N1199" s="4">
        <v>0.001</v>
      </c>
      <c r="O1199" s="4">
        <v>0.126</v>
      </c>
      <c r="P1199" s="4">
        <v>0.039</v>
      </c>
      <c r="Q1199" s="4">
        <v>96.35</v>
      </c>
      <c r="R1199" s="4">
        <v>1.0</v>
      </c>
      <c r="S1199" s="4">
        <v>0.0</v>
      </c>
      <c r="T1199" s="3" t="s">
        <v>103</v>
      </c>
      <c r="U1199" s="3" t="s">
        <v>35</v>
      </c>
      <c r="V1199" s="7" t="s">
        <v>75</v>
      </c>
    </row>
    <row r="1200">
      <c r="A1200" s="3" t="s">
        <v>7508</v>
      </c>
      <c r="B1200" s="3" t="s">
        <v>7509</v>
      </c>
      <c r="C1200" s="4">
        <v>2016.0</v>
      </c>
      <c r="D1200" s="4">
        <v>59.0</v>
      </c>
      <c r="E1200" s="4">
        <v>159011.0</v>
      </c>
      <c r="F1200" s="3" t="s">
        <v>7512</v>
      </c>
      <c r="G1200" s="3" t="s">
        <v>4846</v>
      </c>
      <c r="H1200" s="3" t="s">
        <v>7513</v>
      </c>
      <c r="I1200" s="4">
        <v>0.668</v>
      </c>
      <c r="J1200" s="4">
        <v>0.892</v>
      </c>
      <c r="K1200" s="4">
        <v>0.91</v>
      </c>
      <c r="L1200" s="4">
        <v>0.065</v>
      </c>
      <c r="M1200" s="4">
        <v>0.298</v>
      </c>
      <c r="N1200" s="4">
        <v>0.0</v>
      </c>
      <c r="O1200" s="4">
        <v>0.735</v>
      </c>
      <c r="P1200" s="4">
        <v>0.478</v>
      </c>
      <c r="Q1200" s="4">
        <v>95.93</v>
      </c>
      <c r="R1200" s="4">
        <v>5.0</v>
      </c>
      <c r="S1200" s="4">
        <v>0.0</v>
      </c>
      <c r="T1200" s="3" t="s">
        <v>103</v>
      </c>
      <c r="U1200" s="3" t="s">
        <v>68</v>
      </c>
      <c r="V1200" s="7" t="s">
        <v>54</v>
      </c>
    </row>
    <row r="1201">
      <c r="A1201" s="3" t="s">
        <v>7515</v>
      </c>
      <c r="B1201" s="33">
        <v>46227.0</v>
      </c>
      <c r="C1201" s="4">
        <v>2021.0</v>
      </c>
      <c r="D1201" s="4">
        <v>60.0</v>
      </c>
      <c r="E1201" s="4">
        <v>184478.0</v>
      </c>
      <c r="F1201" s="3" t="s">
        <v>1267</v>
      </c>
      <c r="G1201" s="3" t="s">
        <v>7519</v>
      </c>
      <c r="H1201" s="3" t="s">
        <v>7520</v>
      </c>
      <c r="I1201" s="4">
        <v>0.706</v>
      </c>
      <c r="J1201" s="4">
        <v>0.636</v>
      </c>
      <c r="K1201" s="4">
        <v>0.91</v>
      </c>
      <c r="L1201" s="4">
        <v>0.073</v>
      </c>
      <c r="M1201" s="4">
        <v>0.388</v>
      </c>
      <c r="N1201" s="4">
        <v>0.0</v>
      </c>
      <c r="O1201" s="4">
        <v>0.068</v>
      </c>
      <c r="P1201" s="4">
        <v>0.385</v>
      </c>
      <c r="Q1201" s="4">
        <v>108.0</v>
      </c>
      <c r="R1201" s="4">
        <v>10.0</v>
      </c>
      <c r="S1201" s="4">
        <v>1.0</v>
      </c>
      <c r="T1201" s="3" t="s">
        <v>103</v>
      </c>
      <c r="U1201" s="3" t="s">
        <v>35</v>
      </c>
      <c r="V1201" s="7" t="s">
        <v>45</v>
      </c>
    </row>
    <row r="1202">
      <c r="A1202" s="3" t="s">
        <v>7523</v>
      </c>
      <c r="B1202" s="3" t="s">
        <v>7524</v>
      </c>
      <c r="C1202" s="4">
        <v>2018.0</v>
      </c>
      <c r="D1202" s="4">
        <v>60.0</v>
      </c>
      <c r="E1202" s="4">
        <v>240333.0</v>
      </c>
      <c r="F1202" s="3" t="s">
        <v>2074</v>
      </c>
      <c r="G1202" s="3" t="s">
        <v>7528</v>
      </c>
      <c r="H1202" s="3" t="s">
        <v>7529</v>
      </c>
      <c r="I1202" s="4">
        <v>0.478</v>
      </c>
      <c r="J1202" s="4">
        <v>0.633</v>
      </c>
      <c r="K1202" s="4">
        <v>0.84</v>
      </c>
      <c r="L1202" s="4">
        <v>0.035</v>
      </c>
      <c r="M1202" s="4">
        <v>0.123</v>
      </c>
      <c r="N1202" s="4">
        <v>0.0</v>
      </c>
      <c r="O1202" s="4">
        <v>0.41</v>
      </c>
      <c r="P1202" s="4">
        <v>0.287</v>
      </c>
      <c r="Q1202" s="4">
        <v>89.91</v>
      </c>
      <c r="R1202" s="4">
        <v>0.0</v>
      </c>
      <c r="S1202" s="4">
        <v>1.0</v>
      </c>
      <c r="T1202" s="3" t="s">
        <v>103</v>
      </c>
      <c r="U1202" s="3" t="s">
        <v>35</v>
      </c>
      <c r="V1202" s="7" t="s">
        <v>36</v>
      </c>
    </row>
    <row r="1203">
      <c r="A1203" s="3" t="s">
        <v>7530</v>
      </c>
      <c r="B1203" s="3" t="s">
        <v>7533</v>
      </c>
      <c r="C1203" s="4">
        <v>2014.0</v>
      </c>
      <c r="D1203" s="4">
        <v>60.0</v>
      </c>
      <c r="E1203" s="4">
        <v>244573.0</v>
      </c>
      <c r="F1203" s="3" t="s">
        <v>3108</v>
      </c>
      <c r="G1203" s="3" t="s">
        <v>6756</v>
      </c>
      <c r="H1203" s="3" t="s">
        <v>6949</v>
      </c>
      <c r="I1203" s="4">
        <v>0.697</v>
      </c>
      <c r="J1203" s="4">
        <v>0.377</v>
      </c>
      <c r="K1203" s="4">
        <v>0.81</v>
      </c>
      <c r="L1203" s="4">
        <v>0.04</v>
      </c>
      <c r="M1203" s="4">
        <v>0.556</v>
      </c>
      <c r="N1203" s="4">
        <v>0.0</v>
      </c>
      <c r="O1203" s="4">
        <v>0.1</v>
      </c>
      <c r="P1203" s="4">
        <v>0.336</v>
      </c>
      <c r="Q1203" s="4">
        <v>138.75</v>
      </c>
      <c r="R1203" s="4">
        <v>3.0</v>
      </c>
      <c r="S1203" s="4">
        <v>1.0</v>
      </c>
      <c r="T1203" s="3" t="s">
        <v>103</v>
      </c>
      <c r="U1203" s="3" t="s">
        <v>35</v>
      </c>
      <c r="V1203" s="7" t="s">
        <v>45</v>
      </c>
    </row>
    <row r="1204">
      <c r="A1204" s="3" t="s">
        <v>7540</v>
      </c>
      <c r="B1204" s="3" t="s">
        <v>7541</v>
      </c>
      <c r="C1204" s="4">
        <v>2013.0</v>
      </c>
      <c r="D1204" s="4">
        <v>60.0</v>
      </c>
      <c r="E1204" s="4">
        <v>387169.0</v>
      </c>
      <c r="F1204" s="3" t="s">
        <v>7542</v>
      </c>
      <c r="G1204" s="3" t="s">
        <v>7545</v>
      </c>
      <c r="H1204" s="3" t="s">
        <v>7546</v>
      </c>
      <c r="I1204" s="4">
        <v>0.512</v>
      </c>
      <c r="J1204" s="4">
        <v>0.67</v>
      </c>
      <c r="K1204" s="4">
        <v>0.85</v>
      </c>
      <c r="L1204" s="4">
        <v>0.027</v>
      </c>
      <c r="M1204" s="4">
        <v>0.034</v>
      </c>
      <c r="N1204" s="4">
        <v>0.0</v>
      </c>
      <c r="O1204" s="4">
        <v>0.309</v>
      </c>
      <c r="P1204" s="4">
        <v>0.446</v>
      </c>
      <c r="Q1204" s="4">
        <v>105.96</v>
      </c>
      <c r="R1204" s="4">
        <v>3.0</v>
      </c>
      <c r="S1204" s="4">
        <v>1.0</v>
      </c>
      <c r="T1204" s="3" t="s">
        <v>104</v>
      </c>
      <c r="U1204" s="3" t="s">
        <v>35</v>
      </c>
      <c r="V1204" s="7" t="s">
        <v>54</v>
      </c>
    </row>
    <row r="1205">
      <c r="A1205" s="3" t="s">
        <v>7550</v>
      </c>
      <c r="B1205" s="3" t="s">
        <v>3670</v>
      </c>
      <c r="C1205" s="4">
        <v>2018.0</v>
      </c>
      <c r="D1205" s="4">
        <v>60.0</v>
      </c>
      <c r="E1205" s="4">
        <v>180175.0</v>
      </c>
      <c r="F1205" s="3" t="s">
        <v>3223</v>
      </c>
      <c r="G1205" s="3" t="s">
        <v>3226</v>
      </c>
      <c r="H1205" s="3" t="s">
        <v>7551</v>
      </c>
      <c r="I1205" s="4">
        <v>0.867</v>
      </c>
      <c r="J1205" s="4">
        <v>0.705</v>
      </c>
      <c r="K1205" s="4">
        <v>0.89</v>
      </c>
      <c r="L1205" s="4">
        <v>0.052</v>
      </c>
      <c r="M1205" s="4">
        <v>0.005</v>
      </c>
      <c r="N1205" s="4">
        <v>0.0</v>
      </c>
      <c r="O1205" s="4">
        <v>0.087</v>
      </c>
      <c r="P1205" s="4">
        <v>0.285</v>
      </c>
      <c r="Q1205" s="4">
        <v>94.99</v>
      </c>
      <c r="R1205" s="4">
        <v>10.0</v>
      </c>
      <c r="S1205" s="4">
        <v>0.0</v>
      </c>
      <c r="T1205" s="3" t="s">
        <v>104</v>
      </c>
      <c r="U1205" s="3" t="s">
        <v>35</v>
      </c>
      <c r="V1205" s="7" t="s">
        <v>36</v>
      </c>
    </row>
    <row r="1206">
      <c r="A1206" s="3" t="s">
        <v>7556</v>
      </c>
      <c r="B1206" s="3" t="s">
        <v>7557</v>
      </c>
      <c r="C1206" s="4">
        <v>1999.0</v>
      </c>
      <c r="D1206" s="4">
        <v>60.0</v>
      </c>
      <c r="E1206" s="4">
        <v>397773.0</v>
      </c>
      <c r="F1206" s="3" t="s">
        <v>880</v>
      </c>
      <c r="G1206" s="3" t="s">
        <v>3591</v>
      </c>
      <c r="H1206" s="3" t="s">
        <v>7558</v>
      </c>
      <c r="I1206" s="4">
        <v>0.468</v>
      </c>
      <c r="J1206" s="4">
        <v>0.462</v>
      </c>
      <c r="K1206" s="4">
        <v>0.75</v>
      </c>
      <c r="L1206" s="4">
        <v>0.127</v>
      </c>
      <c r="M1206" s="4">
        <v>0.514</v>
      </c>
      <c r="N1206" s="4">
        <v>0.0</v>
      </c>
      <c r="O1206" s="4">
        <v>0.162</v>
      </c>
      <c r="P1206" s="4">
        <v>0.161</v>
      </c>
      <c r="Q1206" s="4">
        <v>160.31</v>
      </c>
      <c r="R1206" s="4">
        <v>2.0</v>
      </c>
      <c r="S1206" s="4">
        <v>1.0</v>
      </c>
      <c r="T1206" s="3" t="s">
        <v>104</v>
      </c>
      <c r="U1206" s="3" t="s">
        <v>35</v>
      </c>
      <c r="V1206" s="7" t="s">
        <v>58</v>
      </c>
    </row>
    <row r="1207">
      <c r="A1207" s="3" t="s">
        <v>7562</v>
      </c>
      <c r="B1207" s="3" t="s">
        <v>7564</v>
      </c>
      <c r="C1207" s="4">
        <v>2010.0</v>
      </c>
      <c r="D1207" s="4">
        <v>60.0</v>
      </c>
      <c r="E1207" s="4">
        <v>188533.0</v>
      </c>
      <c r="F1207" s="3" t="s">
        <v>4278</v>
      </c>
      <c r="G1207" s="3" t="s">
        <v>7566</v>
      </c>
      <c r="H1207" s="3" t="s">
        <v>7567</v>
      </c>
      <c r="I1207" s="4">
        <v>0.759</v>
      </c>
      <c r="J1207" s="4">
        <v>0.966</v>
      </c>
      <c r="K1207" s="4">
        <v>0.93</v>
      </c>
      <c r="L1207" s="4">
        <v>0.042</v>
      </c>
      <c r="M1207" s="4">
        <v>0.022</v>
      </c>
      <c r="N1207" s="4">
        <v>0.0</v>
      </c>
      <c r="O1207" s="4">
        <v>0.229</v>
      </c>
      <c r="P1207" s="4">
        <v>0.44</v>
      </c>
      <c r="Q1207" s="4">
        <v>143.99</v>
      </c>
      <c r="R1207" s="4">
        <v>2.0</v>
      </c>
      <c r="S1207" s="4">
        <v>0.0</v>
      </c>
      <c r="T1207" s="3" t="s">
        <v>103</v>
      </c>
      <c r="U1207" s="3" t="s">
        <v>35</v>
      </c>
      <c r="V1207" s="7" t="s">
        <v>54</v>
      </c>
    </row>
    <row r="1208">
      <c r="A1208" s="3" t="s">
        <v>7570</v>
      </c>
      <c r="B1208" s="3" t="s">
        <v>7571</v>
      </c>
      <c r="C1208" s="4">
        <v>2018.0</v>
      </c>
      <c r="D1208" s="4">
        <v>60.0</v>
      </c>
      <c r="E1208" s="4">
        <v>214002.0</v>
      </c>
      <c r="F1208" s="3" t="s">
        <v>7573</v>
      </c>
      <c r="G1208" s="3" t="s">
        <v>7574</v>
      </c>
      <c r="H1208" s="3" t="s">
        <v>7571</v>
      </c>
      <c r="I1208" s="4">
        <v>0.426</v>
      </c>
      <c r="J1208" s="4">
        <v>0.688</v>
      </c>
      <c r="K1208" s="4">
        <v>0.86</v>
      </c>
      <c r="L1208" s="4">
        <v>0.044</v>
      </c>
      <c r="M1208" s="4">
        <v>0.351</v>
      </c>
      <c r="N1208" s="4">
        <v>0.0</v>
      </c>
      <c r="O1208" s="4">
        <v>0.1</v>
      </c>
      <c r="P1208" s="4">
        <v>0.239</v>
      </c>
      <c r="Q1208" s="4">
        <v>118.59</v>
      </c>
      <c r="R1208" s="4">
        <v>2.0</v>
      </c>
      <c r="S1208" s="4">
        <v>1.0</v>
      </c>
      <c r="T1208" s="3" t="s">
        <v>104</v>
      </c>
      <c r="U1208" s="3" t="s">
        <v>94</v>
      </c>
      <c r="V1208" s="7" t="s">
        <v>36</v>
      </c>
    </row>
    <row r="1209">
      <c r="A1209" s="3" t="s">
        <v>7576</v>
      </c>
      <c r="B1209" s="3" t="s">
        <v>7578</v>
      </c>
      <c r="C1209" s="4">
        <v>2020.0</v>
      </c>
      <c r="D1209" s="4">
        <v>60.0</v>
      </c>
      <c r="E1209" s="4">
        <v>236325.0</v>
      </c>
      <c r="F1209" s="3" t="s">
        <v>209</v>
      </c>
      <c r="G1209" s="3" t="s">
        <v>2027</v>
      </c>
      <c r="H1209" s="3" t="s">
        <v>7580</v>
      </c>
      <c r="I1209" s="4">
        <v>0.325</v>
      </c>
      <c r="J1209" s="4">
        <v>0.421</v>
      </c>
      <c r="K1209" s="4">
        <v>0.79</v>
      </c>
      <c r="L1209" s="4">
        <v>0.057</v>
      </c>
      <c r="M1209" s="4">
        <v>0.661</v>
      </c>
      <c r="N1209" s="4">
        <v>0.0</v>
      </c>
      <c r="O1209" s="4">
        <v>0.083</v>
      </c>
      <c r="P1209" s="4">
        <v>0.203</v>
      </c>
      <c r="Q1209" s="4">
        <v>170.38</v>
      </c>
      <c r="R1209" s="4">
        <v>2.0</v>
      </c>
      <c r="S1209" s="4">
        <v>1.0</v>
      </c>
      <c r="T1209" s="3" t="s">
        <v>104</v>
      </c>
      <c r="U1209" s="3" t="s">
        <v>35</v>
      </c>
      <c r="V1209" s="7" t="s">
        <v>36</v>
      </c>
    </row>
    <row r="1210">
      <c r="A1210" s="3" t="s">
        <v>7583</v>
      </c>
      <c r="B1210" s="3" t="s">
        <v>7584</v>
      </c>
      <c r="C1210" s="4">
        <v>2018.0</v>
      </c>
      <c r="D1210" s="4">
        <v>60.0</v>
      </c>
      <c r="E1210" s="4">
        <v>215229.0</v>
      </c>
      <c r="F1210" s="3" t="s">
        <v>1267</v>
      </c>
      <c r="G1210" s="3" t="s">
        <v>7586</v>
      </c>
      <c r="H1210" s="3" t="s">
        <v>7588</v>
      </c>
      <c r="I1210" s="4">
        <v>0.604</v>
      </c>
      <c r="J1210" s="4">
        <v>0.462</v>
      </c>
      <c r="K1210" s="4">
        <v>0.82</v>
      </c>
      <c r="L1210" s="4">
        <v>0.061</v>
      </c>
      <c r="M1210" s="4">
        <v>0.558</v>
      </c>
      <c r="N1210" s="4">
        <v>0.0</v>
      </c>
      <c r="O1210" s="4">
        <v>0.131</v>
      </c>
      <c r="P1210" s="4">
        <v>0.378</v>
      </c>
      <c r="Q1210" s="4">
        <v>60.26</v>
      </c>
      <c r="R1210" s="4">
        <v>0.0</v>
      </c>
      <c r="S1210" s="4">
        <v>1.0</v>
      </c>
      <c r="T1210" s="3" t="s">
        <v>103</v>
      </c>
      <c r="U1210" s="3" t="s">
        <v>35</v>
      </c>
      <c r="V1210" s="7" t="s">
        <v>45</v>
      </c>
    </row>
    <row r="1211">
      <c r="A1211" s="3" t="s">
        <v>7590</v>
      </c>
      <c r="B1211" s="3" t="s">
        <v>7591</v>
      </c>
      <c r="C1211" s="4">
        <v>2017.0</v>
      </c>
      <c r="D1211" s="4">
        <v>60.0</v>
      </c>
      <c r="E1211" s="4">
        <v>191900.0</v>
      </c>
      <c r="F1211" s="3" t="s">
        <v>3996</v>
      </c>
      <c r="G1211" s="3" t="s">
        <v>7217</v>
      </c>
      <c r="H1211" s="3" t="s">
        <v>7593</v>
      </c>
      <c r="I1211" s="4">
        <v>0.414</v>
      </c>
      <c r="J1211" s="4">
        <v>0.807</v>
      </c>
      <c r="K1211" s="4">
        <v>0.89</v>
      </c>
      <c r="L1211" s="4">
        <v>0.348</v>
      </c>
      <c r="M1211" s="4">
        <v>0.043</v>
      </c>
      <c r="N1211" s="4">
        <v>0.0</v>
      </c>
      <c r="O1211" s="4">
        <v>0.822</v>
      </c>
      <c r="P1211" s="4">
        <v>0.409</v>
      </c>
      <c r="Q1211" s="4">
        <v>175.16</v>
      </c>
      <c r="R1211" s="4">
        <v>10.0</v>
      </c>
      <c r="S1211" s="4">
        <v>0.0</v>
      </c>
      <c r="T1211" s="3" t="s">
        <v>103</v>
      </c>
      <c r="U1211" s="3" t="s">
        <v>35</v>
      </c>
      <c r="V1211" s="7" t="s">
        <v>54</v>
      </c>
    </row>
    <row r="1212">
      <c r="A1212" s="3" t="s">
        <v>7598</v>
      </c>
      <c r="B1212" s="3" t="s">
        <v>7599</v>
      </c>
      <c r="C1212" s="4">
        <v>1999.0</v>
      </c>
      <c r="D1212" s="4">
        <v>60.0</v>
      </c>
      <c r="E1212" s="4">
        <v>459426.0</v>
      </c>
      <c r="F1212" s="3" t="s">
        <v>901</v>
      </c>
      <c r="G1212" s="3" t="s">
        <v>671</v>
      </c>
      <c r="H1212" s="3" t="s">
        <v>7600</v>
      </c>
      <c r="I1212" s="4">
        <v>0.461</v>
      </c>
      <c r="J1212" s="4">
        <v>0.73</v>
      </c>
      <c r="K1212" s="4">
        <v>0.78</v>
      </c>
      <c r="L1212" s="4">
        <v>0.054</v>
      </c>
      <c r="M1212" s="4">
        <v>0.153</v>
      </c>
      <c r="N1212" s="4">
        <v>0.0</v>
      </c>
      <c r="O1212" s="4">
        <v>0.172</v>
      </c>
      <c r="P1212" s="4">
        <v>0.462</v>
      </c>
      <c r="Q1212" s="4">
        <v>162.12</v>
      </c>
      <c r="R1212" s="4">
        <v>7.0</v>
      </c>
      <c r="S1212" s="4">
        <v>0.0</v>
      </c>
      <c r="T1212" s="3" t="s">
        <v>104</v>
      </c>
      <c r="U1212" s="3" t="s">
        <v>35</v>
      </c>
      <c r="V1212" s="7" t="s">
        <v>54</v>
      </c>
    </row>
    <row r="1213">
      <c r="A1213" s="3" t="s">
        <v>7603</v>
      </c>
      <c r="B1213" s="3" t="s">
        <v>7604</v>
      </c>
      <c r="C1213" s="4">
        <v>2004.0</v>
      </c>
      <c r="D1213" s="4">
        <v>60.0</v>
      </c>
      <c r="E1213" s="4">
        <v>206773.0</v>
      </c>
      <c r="F1213" s="3" t="s">
        <v>7605</v>
      </c>
      <c r="G1213" s="3" t="s">
        <v>7606</v>
      </c>
      <c r="H1213" s="3" t="s">
        <v>7607</v>
      </c>
      <c r="I1213" s="4">
        <v>0.421</v>
      </c>
      <c r="J1213" s="4">
        <v>0.858</v>
      </c>
      <c r="K1213" s="4">
        <v>0.88</v>
      </c>
      <c r="L1213" s="4">
        <v>0.096</v>
      </c>
      <c r="M1213" s="4">
        <v>0.013</v>
      </c>
      <c r="N1213" s="4">
        <v>0.0</v>
      </c>
      <c r="O1213" s="4">
        <v>0.067</v>
      </c>
      <c r="P1213" s="4">
        <v>0.491</v>
      </c>
      <c r="Q1213" s="4">
        <v>173.26</v>
      </c>
      <c r="R1213" s="4">
        <v>1.0</v>
      </c>
      <c r="S1213" s="4">
        <v>1.0</v>
      </c>
      <c r="T1213" s="3" t="s">
        <v>103</v>
      </c>
      <c r="U1213" s="3" t="s">
        <v>35</v>
      </c>
      <c r="V1213" s="7" t="s">
        <v>54</v>
      </c>
    </row>
    <row r="1214">
      <c r="A1214" s="3" t="s">
        <v>7608</v>
      </c>
      <c r="B1214" s="3" t="s">
        <v>7610</v>
      </c>
      <c r="C1214" s="4">
        <v>2013.0</v>
      </c>
      <c r="D1214" s="4">
        <v>61.0</v>
      </c>
      <c r="E1214" s="4">
        <v>285782.0</v>
      </c>
      <c r="F1214" s="3" t="s">
        <v>1629</v>
      </c>
      <c r="G1214" s="3" t="s">
        <v>3183</v>
      </c>
      <c r="H1214" s="3" t="s">
        <v>7612</v>
      </c>
      <c r="I1214" s="4">
        <v>0.63</v>
      </c>
      <c r="J1214" s="4">
        <v>0.977</v>
      </c>
      <c r="K1214" s="4">
        <v>0.89</v>
      </c>
      <c r="L1214" s="4">
        <v>0.2</v>
      </c>
      <c r="M1214" s="4">
        <v>0.019</v>
      </c>
      <c r="N1214" s="4">
        <v>0.04</v>
      </c>
      <c r="O1214" s="4">
        <v>0.151</v>
      </c>
      <c r="P1214" s="4">
        <v>0.468</v>
      </c>
      <c r="Q1214" s="4">
        <v>134.94</v>
      </c>
      <c r="R1214" s="4">
        <v>0.0</v>
      </c>
      <c r="S1214" s="4">
        <v>1.0</v>
      </c>
      <c r="T1214" s="3" t="s">
        <v>104</v>
      </c>
      <c r="U1214" s="3" t="s">
        <v>94</v>
      </c>
      <c r="V1214" s="7" t="s">
        <v>54</v>
      </c>
    </row>
    <row r="1215">
      <c r="A1215" s="3" t="s">
        <v>7614</v>
      </c>
      <c r="B1215" s="3" t="s">
        <v>7615</v>
      </c>
      <c r="C1215" s="4">
        <v>2014.0</v>
      </c>
      <c r="D1215" s="4">
        <v>61.0</v>
      </c>
      <c r="E1215" s="4">
        <v>173960.0</v>
      </c>
      <c r="F1215" s="3" t="s">
        <v>6074</v>
      </c>
      <c r="G1215" s="3" t="s">
        <v>887</v>
      </c>
      <c r="H1215" s="3" t="s">
        <v>7618</v>
      </c>
      <c r="I1215" s="4">
        <v>0.365</v>
      </c>
      <c r="J1215" s="4">
        <v>0.277</v>
      </c>
      <c r="K1215" s="4">
        <v>0.71</v>
      </c>
      <c r="L1215" s="4">
        <v>0.035</v>
      </c>
      <c r="M1215" s="4">
        <v>0.541</v>
      </c>
      <c r="N1215" s="4">
        <v>0.0</v>
      </c>
      <c r="O1215" s="4">
        <v>0.38</v>
      </c>
      <c r="P1215" s="4">
        <v>0.2</v>
      </c>
      <c r="Q1215" s="4">
        <v>173.26</v>
      </c>
      <c r="R1215" s="4">
        <v>5.0</v>
      </c>
      <c r="S1215" s="4">
        <v>0.0</v>
      </c>
      <c r="T1215" s="3" t="s">
        <v>103</v>
      </c>
      <c r="U1215" s="3" t="s">
        <v>35</v>
      </c>
      <c r="V1215" s="7" t="s">
        <v>36</v>
      </c>
    </row>
    <row r="1216">
      <c r="A1216" s="3" t="s">
        <v>7620</v>
      </c>
      <c r="B1216" s="3" t="s">
        <v>7621</v>
      </c>
      <c r="C1216" s="4">
        <v>2014.0</v>
      </c>
      <c r="D1216" s="4">
        <v>61.0</v>
      </c>
      <c r="E1216" s="4">
        <v>215611.0</v>
      </c>
      <c r="F1216" s="3" t="s">
        <v>880</v>
      </c>
      <c r="G1216" s="3" t="s">
        <v>7622</v>
      </c>
      <c r="H1216" s="3" t="s">
        <v>7621</v>
      </c>
      <c r="I1216" s="4">
        <v>0.643</v>
      </c>
      <c r="J1216" s="4">
        <v>0.256</v>
      </c>
      <c r="K1216" s="4">
        <v>0.77</v>
      </c>
      <c r="L1216" s="4">
        <v>0.025</v>
      </c>
      <c r="M1216" s="4">
        <v>0.729</v>
      </c>
      <c r="N1216" s="4">
        <v>0.0</v>
      </c>
      <c r="O1216" s="4">
        <v>0.099</v>
      </c>
      <c r="P1216" s="4">
        <v>0.444</v>
      </c>
      <c r="Q1216" s="4">
        <v>95.0</v>
      </c>
      <c r="R1216" s="4">
        <v>10.0</v>
      </c>
      <c r="S1216" s="4">
        <v>1.0</v>
      </c>
      <c r="T1216" s="3" t="s">
        <v>104</v>
      </c>
      <c r="U1216" s="3" t="s">
        <v>35</v>
      </c>
      <c r="V1216" s="7" t="s">
        <v>54</v>
      </c>
    </row>
    <row r="1217">
      <c r="A1217" s="3" t="s">
        <v>7626</v>
      </c>
      <c r="B1217" s="3" t="s">
        <v>7627</v>
      </c>
      <c r="C1217" s="4">
        <v>2022.0</v>
      </c>
      <c r="D1217" s="4">
        <v>61.0</v>
      </c>
      <c r="E1217" s="4">
        <v>155526.0</v>
      </c>
      <c r="F1217" s="3" t="s">
        <v>7628</v>
      </c>
      <c r="G1217" s="3" t="s">
        <v>7629</v>
      </c>
      <c r="H1217" s="3" t="s">
        <v>7627</v>
      </c>
      <c r="I1217" s="4">
        <v>0.555</v>
      </c>
      <c r="J1217" s="4">
        <v>0.497</v>
      </c>
      <c r="K1217" s="4">
        <v>0.83</v>
      </c>
      <c r="L1217" s="4">
        <v>0.155</v>
      </c>
      <c r="M1217" s="4">
        <v>0.462</v>
      </c>
      <c r="N1217" s="4">
        <v>0.0</v>
      </c>
      <c r="O1217" s="4">
        <v>0.143</v>
      </c>
      <c r="P1217" s="4">
        <v>0.152</v>
      </c>
      <c r="Q1217" s="4">
        <v>94.84</v>
      </c>
      <c r="R1217" s="4">
        <v>4.0</v>
      </c>
      <c r="S1217" s="4">
        <v>1.0</v>
      </c>
      <c r="T1217" s="3" t="s">
        <v>104</v>
      </c>
      <c r="U1217" s="3" t="s">
        <v>35</v>
      </c>
      <c r="V1217" s="7" t="s">
        <v>58</v>
      </c>
    </row>
    <row r="1218">
      <c r="A1218" s="3" t="s">
        <v>7634</v>
      </c>
      <c r="B1218" s="3" t="s">
        <v>7636</v>
      </c>
      <c r="C1218" s="4">
        <v>2024.0</v>
      </c>
      <c r="D1218" s="4">
        <v>61.0</v>
      </c>
      <c r="E1218" s="4">
        <v>211869.0</v>
      </c>
      <c r="F1218" s="3" t="s">
        <v>7637</v>
      </c>
      <c r="G1218" s="3" t="s">
        <v>7639</v>
      </c>
      <c r="H1218" s="3" t="s">
        <v>7636</v>
      </c>
      <c r="I1218" s="4">
        <v>0.617</v>
      </c>
      <c r="J1218" s="4">
        <v>0.715</v>
      </c>
      <c r="K1218" s="4">
        <v>0.87</v>
      </c>
      <c r="L1218" s="4">
        <v>0.101</v>
      </c>
      <c r="M1218" s="4">
        <v>0.254</v>
      </c>
      <c r="N1218" s="4">
        <v>0.0</v>
      </c>
      <c r="O1218" s="4">
        <v>0.084</v>
      </c>
      <c r="P1218" s="4">
        <v>0.495</v>
      </c>
      <c r="Q1218" s="4">
        <v>94.87</v>
      </c>
      <c r="R1218" s="4">
        <v>2.0</v>
      </c>
      <c r="S1218" s="4">
        <v>0.0</v>
      </c>
      <c r="T1218" s="3" t="s">
        <v>104</v>
      </c>
      <c r="U1218" s="3" t="s">
        <v>68</v>
      </c>
      <c r="V1218" s="7" t="s">
        <v>54</v>
      </c>
    </row>
    <row r="1219">
      <c r="A1219" s="3" t="s">
        <v>7642</v>
      </c>
      <c r="B1219" s="3" t="s">
        <v>7643</v>
      </c>
      <c r="C1219" s="4">
        <v>2024.0</v>
      </c>
      <c r="D1219" s="4">
        <v>61.0</v>
      </c>
      <c r="E1219" s="4">
        <v>262763.0</v>
      </c>
      <c r="F1219" s="3" t="s">
        <v>7645</v>
      </c>
      <c r="G1219" s="3" t="s">
        <v>7647</v>
      </c>
      <c r="H1219" s="3" t="s">
        <v>7643</v>
      </c>
      <c r="I1219" s="4">
        <v>0.757</v>
      </c>
      <c r="J1219" s="4">
        <v>0.791</v>
      </c>
      <c r="K1219" s="4">
        <v>0.82</v>
      </c>
      <c r="L1219" s="4">
        <v>0.037</v>
      </c>
      <c r="M1219" s="4">
        <v>0.088</v>
      </c>
      <c r="N1219" s="4">
        <v>0.061</v>
      </c>
      <c r="O1219" s="4">
        <v>0.086</v>
      </c>
      <c r="P1219" s="4">
        <v>0.271</v>
      </c>
      <c r="Q1219" s="4">
        <v>123.0</v>
      </c>
      <c r="R1219" s="4">
        <v>2.0</v>
      </c>
      <c r="S1219" s="4">
        <v>0.0</v>
      </c>
      <c r="T1219" s="3" t="s">
        <v>103</v>
      </c>
      <c r="U1219" s="3" t="s">
        <v>94</v>
      </c>
      <c r="V1219" s="7" t="s">
        <v>36</v>
      </c>
    </row>
    <row r="1220">
      <c r="A1220" s="3" t="s">
        <v>7649</v>
      </c>
      <c r="B1220" s="3" t="s">
        <v>7650</v>
      </c>
      <c r="C1220" s="4">
        <v>2022.0</v>
      </c>
      <c r="D1220" s="4">
        <v>61.0</v>
      </c>
      <c r="E1220" s="4">
        <v>177976.0</v>
      </c>
      <c r="F1220" s="3" t="s">
        <v>4278</v>
      </c>
      <c r="G1220" s="3" t="s">
        <v>7653</v>
      </c>
      <c r="H1220" s="3" t="s">
        <v>7654</v>
      </c>
      <c r="I1220" s="4">
        <v>0.609</v>
      </c>
      <c r="J1220" s="4">
        <v>0.64</v>
      </c>
      <c r="K1220" s="4">
        <v>0.85</v>
      </c>
      <c r="L1220" s="4">
        <v>0.054</v>
      </c>
      <c r="M1220" s="4">
        <v>0.167</v>
      </c>
      <c r="N1220" s="4">
        <v>0.0</v>
      </c>
      <c r="O1220" s="4">
        <v>0.096</v>
      </c>
      <c r="P1220" s="4">
        <v>0.442</v>
      </c>
      <c r="Q1220" s="4">
        <v>145.2</v>
      </c>
      <c r="R1220" s="4">
        <v>3.0</v>
      </c>
      <c r="S1220" s="4">
        <v>0.0</v>
      </c>
      <c r="T1220" s="3" t="s">
        <v>103</v>
      </c>
      <c r="U1220" s="3" t="s">
        <v>68</v>
      </c>
      <c r="V1220" s="7" t="s">
        <v>54</v>
      </c>
    </row>
    <row r="1221">
      <c r="A1221" s="3" t="s">
        <v>7657</v>
      </c>
      <c r="B1221" s="3" t="s">
        <v>7658</v>
      </c>
      <c r="C1221" s="4">
        <v>1997.0</v>
      </c>
      <c r="D1221" s="4">
        <v>61.0</v>
      </c>
      <c r="E1221" s="4">
        <v>271160.0</v>
      </c>
      <c r="F1221" s="3" t="s">
        <v>6557</v>
      </c>
      <c r="G1221" s="3" t="s">
        <v>6559</v>
      </c>
      <c r="H1221" s="3" t="s">
        <v>7659</v>
      </c>
      <c r="I1221" s="4">
        <v>0.603</v>
      </c>
      <c r="J1221" s="4">
        <v>0.742</v>
      </c>
      <c r="K1221" s="4">
        <v>0.88</v>
      </c>
      <c r="L1221" s="4">
        <v>0.033</v>
      </c>
      <c r="M1221" s="4">
        <v>0.003</v>
      </c>
      <c r="N1221" s="4">
        <v>0.001</v>
      </c>
      <c r="O1221" s="4">
        <v>0.256</v>
      </c>
      <c r="P1221" s="4">
        <v>0.47</v>
      </c>
      <c r="Q1221" s="4">
        <v>105.04</v>
      </c>
      <c r="R1221" s="4">
        <v>4.0</v>
      </c>
      <c r="S1221" s="4">
        <v>0.0</v>
      </c>
      <c r="T1221" s="3" t="s">
        <v>103</v>
      </c>
      <c r="U1221" s="3" t="s">
        <v>68</v>
      </c>
      <c r="V1221" s="7" t="s">
        <v>54</v>
      </c>
    </row>
    <row r="1222">
      <c r="A1222" s="3" t="s">
        <v>7662</v>
      </c>
      <c r="B1222" s="3" t="s">
        <v>7663</v>
      </c>
      <c r="C1222" s="4">
        <v>2017.0</v>
      </c>
      <c r="D1222" s="4">
        <v>61.0</v>
      </c>
      <c r="E1222" s="4">
        <v>189796.0</v>
      </c>
      <c r="F1222" s="3" t="s">
        <v>7664</v>
      </c>
      <c r="G1222" s="3" t="s">
        <v>7665</v>
      </c>
      <c r="H1222" s="3" t="s">
        <v>7666</v>
      </c>
      <c r="I1222" s="4">
        <v>0.771</v>
      </c>
      <c r="J1222" s="4">
        <v>0.431</v>
      </c>
      <c r="K1222" s="4">
        <v>0.86</v>
      </c>
      <c r="L1222" s="4">
        <v>0.058</v>
      </c>
      <c r="M1222" s="4">
        <v>0.287</v>
      </c>
      <c r="N1222" s="4">
        <v>0.0</v>
      </c>
      <c r="O1222" s="4">
        <v>0.093</v>
      </c>
      <c r="P1222" s="4">
        <v>0.268</v>
      </c>
      <c r="Q1222" s="4">
        <v>107.05</v>
      </c>
      <c r="R1222" s="4">
        <v>10.0</v>
      </c>
      <c r="S1222" s="4">
        <v>1.0</v>
      </c>
      <c r="T1222" s="3" t="s">
        <v>103</v>
      </c>
      <c r="U1222" s="3" t="s">
        <v>35</v>
      </c>
      <c r="V1222" s="7" t="s">
        <v>36</v>
      </c>
    </row>
    <row r="1223">
      <c r="A1223" s="3" t="s">
        <v>7667</v>
      </c>
      <c r="B1223" s="3" t="s">
        <v>7668</v>
      </c>
      <c r="C1223" s="4">
        <v>2022.0</v>
      </c>
      <c r="D1223" s="4">
        <v>61.0</v>
      </c>
      <c r="E1223" s="4">
        <v>188369.0</v>
      </c>
      <c r="F1223" s="3" t="s">
        <v>4278</v>
      </c>
      <c r="G1223" s="3" t="s">
        <v>7671</v>
      </c>
      <c r="H1223" s="3" t="s">
        <v>7668</v>
      </c>
      <c r="I1223" s="4">
        <v>0.68</v>
      </c>
      <c r="J1223" s="4">
        <v>0.584</v>
      </c>
      <c r="K1223" s="4">
        <v>0.88</v>
      </c>
      <c r="L1223" s="4">
        <v>0.034</v>
      </c>
      <c r="M1223" s="4">
        <v>0.443</v>
      </c>
      <c r="N1223" s="4">
        <v>0.0</v>
      </c>
      <c r="O1223" s="4">
        <v>0.063</v>
      </c>
      <c r="P1223" s="4">
        <v>0.239</v>
      </c>
      <c r="Q1223" s="4">
        <v>118.06</v>
      </c>
      <c r="R1223" s="4">
        <v>8.0</v>
      </c>
      <c r="S1223" s="4">
        <v>1.0</v>
      </c>
      <c r="T1223" s="3" t="s">
        <v>103</v>
      </c>
      <c r="U1223" s="3" t="s">
        <v>35</v>
      </c>
      <c r="V1223" s="7" t="s">
        <v>36</v>
      </c>
    </row>
    <row r="1224">
      <c r="A1224" s="3" t="s">
        <v>7675</v>
      </c>
      <c r="B1224" s="3" t="s">
        <v>7676</v>
      </c>
      <c r="C1224" s="4">
        <v>2014.0</v>
      </c>
      <c r="D1224" s="4">
        <v>61.0</v>
      </c>
      <c r="E1224" s="4">
        <v>276040.0</v>
      </c>
      <c r="F1224" s="3" t="s">
        <v>7677</v>
      </c>
      <c r="G1224" s="3" t="s">
        <v>7678</v>
      </c>
      <c r="H1224" s="3" t="s">
        <v>7676</v>
      </c>
      <c r="I1224" s="4">
        <v>0.483</v>
      </c>
      <c r="J1224" s="4">
        <v>0.894</v>
      </c>
      <c r="K1224" s="4">
        <v>0.89</v>
      </c>
      <c r="L1224" s="4">
        <v>0.223</v>
      </c>
      <c r="M1224" s="4">
        <v>0.041</v>
      </c>
      <c r="N1224" s="4">
        <v>0.0</v>
      </c>
      <c r="O1224" s="4">
        <v>0.282</v>
      </c>
      <c r="P1224" s="4">
        <v>0.278</v>
      </c>
      <c r="Q1224" s="4">
        <v>139.86</v>
      </c>
      <c r="R1224" s="4">
        <v>9.0</v>
      </c>
      <c r="S1224" s="4">
        <v>1.0</v>
      </c>
      <c r="T1224" s="3" t="s">
        <v>103</v>
      </c>
      <c r="U1224" s="3" t="s">
        <v>68</v>
      </c>
      <c r="V1224" s="7" t="s">
        <v>36</v>
      </c>
    </row>
    <row r="1225">
      <c r="A1225" s="3" t="s">
        <v>7683</v>
      </c>
      <c r="B1225" s="3" t="s">
        <v>7684</v>
      </c>
      <c r="C1225" s="4">
        <v>2017.0</v>
      </c>
      <c r="D1225" s="4">
        <v>61.0</v>
      </c>
      <c r="E1225" s="4">
        <v>198988.0</v>
      </c>
      <c r="F1225" s="3" t="s">
        <v>5520</v>
      </c>
      <c r="G1225" s="3" t="s">
        <v>7685</v>
      </c>
      <c r="H1225" s="3" t="s">
        <v>7687</v>
      </c>
      <c r="I1225" s="4">
        <v>0.751</v>
      </c>
      <c r="J1225" s="4">
        <v>0.579</v>
      </c>
      <c r="K1225" s="4">
        <v>0.89</v>
      </c>
      <c r="L1225" s="4">
        <v>0.032</v>
      </c>
      <c r="M1225" s="4">
        <v>0.398</v>
      </c>
      <c r="N1225" s="4">
        <v>0.0</v>
      </c>
      <c r="O1225" s="4">
        <v>0.133</v>
      </c>
      <c r="P1225" s="4">
        <v>0.349</v>
      </c>
      <c r="Q1225" s="4">
        <v>105.03</v>
      </c>
      <c r="R1225" s="4">
        <v>2.0</v>
      </c>
      <c r="S1225" s="4">
        <v>1.0</v>
      </c>
      <c r="T1225" s="3" t="s">
        <v>103</v>
      </c>
      <c r="U1225" s="3" t="s">
        <v>68</v>
      </c>
      <c r="V1225" s="7" t="s">
        <v>45</v>
      </c>
    </row>
    <row r="1226">
      <c r="A1226" s="3" t="s">
        <v>7692</v>
      </c>
      <c r="B1226" s="3" t="s">
        <v>7693</v>
      </c>
      <c r="C1226" s="4">
        <v>2010.0</v>
      </c>
      <c r="D1226" s="4">
        <v>61.0</v>
      </c>
      <c r="E1226" s="4">
        <v>380186.0</v>
      </c>
      <c r="F1226" s="3" t="s">
        <v>6512</v>
      </c>
      <c r="G1226" s="3" t="s">
        <v>6513</v>
      </c>
      <c r="H1226" s="3" t="s">
        <v>7694</v>
      </c>
      <c r="I1226" s="4">
        <v>0.264</v>
      </c>
      <c r="J1226" s="4">
        <v>0.898</v>
      </c>
      <c r="K1226" s="4">
        <v>0.91</v>
      </c>
      <c r="L1226" s="4">
        <v>0.036</v>
      </c>
      <c r="M1226" s="4">
        <v>0.014</v>
      </c>
      <c r="N1226" s="4">
        <v>0.032</v>
      </c>
      <c r="O1226" s="4">
        <v>0.613</v>
      </c>
      <c r="P1226" s="4">
        <v>0.314</v>
      </c>
      <c r="Q1226" s="4">
        <v>90.71</v>
      </c>
      <c r="R1226" s="4">
        <v>7.0</v>
      </c>
      <c r="S1226" s="4">
        <v>1.0</v>
      </c>
      <c r="T1226" s="3" t="s">
        <v>103</v>
      </c>
      <c r="U1226" s="3" t="s">
        <v>94</v>
      </c>
      <c r="V1226" s="7" t="s">
        <v>45</v>
      </c>
    </row>
    <row r="1227">
      <c r="A1227" s="3" t="s">
        <v>7699</v>
      </c>
      <c r="B1227" s="3" t="s">
        <v>7700</v>
      </c>
      <c r="C1227" s="4">
        <v>2014.0</v>
      </c>
      <c r="D1227" s="4">
        <v>62.0</v>
      </c>
      <c r="E1227" s="4">
        <v>212666.0</v>
      </c>
      <c r="F1227" s="3" t="s">
        <v>7701</v>
      </c>
      <c r="G1227" s="3" t="s">
        <v>7702</v>
      </c>
      <c r="H1227" s="3" t="s">
        <v>7703</v>
      </c>
      <c r="I1227" s="4">
        <v>0.615</v>
      </c>
      <c r="J1227" s="4">
        <v>0.641</v>
      </c>
      <c r="K1227" s="4">
        <v>0.86</v>
      </c>
      <c r="L1227" s="4">
        <v>0.029</v>
      </c>
      <c r="M1227" s="4">
        <v>0.221</v>
      </c>
      <c r="N1227" s="4">
        <v>0.0</v>
      </c>
      <c r="O1227" s="4">
        <v>0.069</v>
      </c>
      <c r="P1227" s="4">
        <v>0.318</v>
      </c>
      <c r="Q1227" s="4">
        <v>113.98</v>
      </c>
      <c r="R1227" s="4">
        <v>2.0</v>
      </c>
      <c r="S1227" s="4">
        <v>0.0</v>
      </c>
      <c r="T1227" s="3" t="s">
        <v>103</v>
      </c>
      <c r="U1227" s="3" t="s">
        <v>35</v>
      </c>
      <c r="V1227" s="7" t="s">
        <v>45</v>
      </c>
    </row>
    <row r="1228">
      <c r="A1228" s="3" t="s">
        <v>7707</v>
      </c>
      <c r="B1228" s="3" t="s">
        <v>7709</v>
      </c>
      <c r="C1228" s="4">
        <v>2013.0</v>
      </c>
      <c r="D1228" s="4">
        <v>62.0</v>
      </c>
      <c r="E1228" s="4">
        <v>347011.0</v>
      </c>
      <c r="F1228" s="3" t="s">
        <v>3852</v>
      </c>
      <c r="G1228" s="3" t="s">
        <v>1585</v>
      </c>
      <c r="H1228" s="3" t="s">
        <v>7710</v>
      </c>
      <c r="I1228" s="4">
        <v>0.636</v>
      </c>
      <c r="J1228" s="4">
        <v>0.649</v>
      </c>
      <c r="K1228" s="4">
        <v>0.9</v>
      </c>
      <c r="L1228" s="4">
        <v>0.048</v>
      </c>
      <c r="M1228" s="4">
        <v>0.764</v>
      </c>
      <c r="N1228" s="4">
        <v>0.0</v>
      </c>
      <c r="O1228" s="4">
        <v>0.125</v>
      </c>
      <c r="P1228" s="4">
        <v>0.448</v>
      </c>
      <c r="Q1228" s="4">
        <v>140.01</v>
      </c>
      <c r="R1228" s="4">
        <v>4.0</v>
      </c>
      <c r="S1228" s="4">
        <v>1.0</v>
      </c>
      <c r="T1228" s="3" t="s">
        <v>104</v>
      </c>
      <c r="U1228" s="3" t="s">
        <v>35</v>
      </c>
      <c r="V1228" s="7" t="s">
        <v>54</v>
      </c>
    </row>
    <row r="1229">
      <c r="A1229" s="3" t="s">
        <v>7712</v>
      </c>
      <c r="B1229" s="3" t="s">
        <v>7714</v>
      </c>
      <c r="C1229" s="4">
        <v>2011.0</v>
      </c>
      <c r="D1229" s="4">
        <v>62.0</v>
      </c>
      <c r="E1229" s="4">
        <v>200093.0</v>
      </c>
      <c r="F1229" s="3" t="s">
        <v>3108</v>
      </c>
      <c r="G1229" s="3" t="s">
        <v>6756</v>
      </c>
      <c r="H1229" s="3" t="e">
        <v>#ERROR!</v>
      </c>
      <c r="I1229" s="4">
        <v>0.733</v>
      </c>
      <c r="J1229" s="4">
        <v>0.652</v>
      </c>
      <c r="K1229" s="4">
        <v>0.78</v>
      </c>
      <c r="L1229" s="4">
        <v>0.07</v>
      </c>
      <c r="M1229" s="4">
        <v>0.419</v>
      </c>
      <c r="N1229" s="4">
        <v>0.0</v>
      </c>
      <c r="O1229" s="4">
        <v>0.521</v>
      </c>
      <c r="P1229" s="4">
        <v>0.459</v>
      </c>
      <c r="Q1229" s="4">
        <v>100.0</v>
      </c>
      <c r="R1229" s="4">
        <v>7.0</v>
      </c>
      <c r="S1229" s="4">
        <v>1.0</v>
      </c>
      <c r="T1229" s="3" t="s">
        <v>103</v>
      </c>
      <c r="U1229" s="3" t="s">
        <v>35</v>
      </c>
      <c r="V1229" s="7" t="s">
        <v>54</v>
      </c>
    </row>
    <row r="1230">
      <c r="A1230" s="3" t="s">
        <v>7717</v>
      </c>
      <c r="B1230" s="3" t="s">
        <v>7718</v>
      </c>
      <c r="C1230" s="4">
        <v>2025.0</v>
      </c>
      <c r="D1230" s="4">
        <v>62.0</v>
      </c>
      <c r="E1230" s="4">
        <v>215075.0</v>
      </c>
      <c r="F1230" s="3" t="s">
        <v>880</v>
      </c>
      <c r="G1230" s="3" t="s">
        <v>1822</v>
      </c>
      <c r="H1230" s="3" t="s">
        <v>7718</v>
      </c>
      <c r="I1230" s="4">
        <v>0.537</v>
      </c>
      <c r="J1230" s="4">
        <v>0.441</v>
      </c>
      <c r="K1230" s="4">
        <v>0.82</v>
      </c>
      <c r="L1230" s="4">
        <v>0.039</v>
      </c>
      <c r="M1230" s="4">
        <v>0.834</v>
      </c>
      <c r="N1230" s="4">
        <v>0.0</v>
      </c>
      <c r="O1230" s="4">
        <v>0.126</v>
      </c>
      <c r="P1230" s="4">
        <v>0.095</v>
      </c>
      <c r="Q1230" s="4">
        <v>95.9</v>
      </c>
      <c r="R1230" s="4">
        <v>7.0</v>
      </c>
      <c r="S1230" s="4">
        <v>1.0</v>
      </c>
      <c r="T1230" s="3" t="s">
        <v>104</v>
      </c>
      <c r="U1230" s="3" t="s">
        <v>35</v>
      </c>
      <c r="V1230" s="7" t="s">
        <v>75</v>
      </c>
    </row>
    <row r="1231">
      <c r="A1231" s="3" t="s">
        <v>7722</v>
      </c>
      <c r="B1231" s="3" t="s">
        <v>7723</v>
      </c>
      <c r="C1231" s="4">
        <v>2012.0</v>
      </c>
      <c r="D1231" s="4">
        <v>62.0</v>
      </c>
      <c r="E1231" s="4">
        <v>305613.0</v>
      </c>
      <c r="F1231" s="3" t="s">
        <v>880</v>
      </c>
      <c r="G1231" s="3" t="s">
        <v>1822</v>
      </c>
      <c r="H1231" s="3" t="s">
        <v>7724</v>
      </c>
      <c r="I1231" s="4">
        <v>0.237</v>
      </c>
      <c r="J1231" s="4">
        <v>0.543</v>
      </c>
      <c r="K1231" s="4">
        <v>0.78</v>
      </c>
      <c r="L1231" s="4">
        <v>0.037</v>
      </c>
      <c r="M1231" s="4">
        <v>0.838</v>
      </c>
      <c r="N1231" s="4">
        <v>0.0</v>
      </c>
      <c r="O1231" s="4">
        <v>0.096</v>
      </c>
      <c r="P1231" s="4">
        <v>0.316</v>
      </c>
      <c r="Q1231" s="4">
        <v>73.9</v>
      </c>
      <c r="R1231" s="4">
        <v>7.0</v>
      </c>
      <c r="S1231" s="4">
        <v>1.0</v>
      </c>
      <c r="T1231" s="3" t="s">
        <v>104</v>
      </c>
      <c r="U1231" s="3" t="s">
        <v>68</v>
      </c>
      <c r="V1231" s="7" t="s">
        <v>45</v>
      </c>
    </row>
    <row r="1232">
      <c r="A1232" s="3" t="s">
        <v>7728</v>
      </c>
      <c r="B1232" s="3" t="s">
        <v>7730</v>
      </c>
      <c r="C1232" s="4">
        <v>2016.0</v>
      </c>
      <c r="D1232" s="4">
        <v>62.0</v>
      </c>
      <c r="E1232" s="4">
        <v>287422.0</v>
      </c>
      <c r="F1232" s="3" t="s">
        <v>3852</v>
      </c>
      <c r="G1232" s="3" t="s">
        <v>1585</v>
      </c>
      <c r="H1232" s="3" t="s">
        <v>7731</v>
      </c>
      <c r="I1232" s="4">
        <v>0.405</v>
      </c>
      <c r="J1232" s="4">
        <v>0.665</v>
      </c>
      <c r="K1232" s="4">
        <v>0.86</v>
      </c>
      <c r="L1232" s="4">
        <v>0.033</v>
      </c>
      <c r="M1232" s="4">
        <v>0.614</v>
      </c>
      <c r="N1232" s="4">
        <v>0.0</v>
      </c>
      <c r="O1232" s="4">
        <v>0.525</v>
      </c>
      <c r="P1232" s="4">
        <v>0.404</v>
      </c>
      <c r="Q1232" s="4">
        <v>81.92</v>
      </c>
      <c r="R1232" s="4">
        <v>4.0</v>
      </c>
      <c r="S1232" s="4">
        <v>1.0</v>
      </c>
      <c r="T1232" s="3" t="s">
        <v>104</v>
      </c>
      <c r="U1232" s="3" t="s">
        <v>68</v>
      </c>
      <c r="V1232" s="7" t="s">
        <v>54</v>
      </c>
    </row>
    <row r="1233">
      <c r="A1233" s="3" t="s">
        <v>7735</v>
      </c>
      <c r="B1233" s="3" t="s">
        <v>7736</v>
      </c>
      <c r="C1233" s="4">
        <v>2007.0</v>
      </c>
      <c r="D1233" s="4">
        <v>62.0</v>
      </c>
      <c r="E1233" s="4">
        <v>397026.0</v>
      </c>
      <c r="F1233" s="3" t="s">
        <v>880</v>
      </c>
      <c r="G1233" s="3" t="s">
        <v>1822</v>
      </c>
      <c r="H1233" s="3" t="s">
        <v>6930</v>
      </c>
      <c r="I1233" s="4">
        <v>0.41</v>
      </c>
      <c r="J1233" s="4">
        <v>0.633</v>
      </c>
      <c r="K1233" s="4">
        <v>0.82</v>
      </c>
      <c r="L1233" s="4">
        <v>0.038</v>
      </c>
      <c r="M1233" s="4">
        <v>0.513</v>
      </c>
      <c r="N1233" s="4">
        <v>0.0</v>
      </c>
      <c r="O1233" s="4">
        <v>0.116</v>
      </c>
      <c r="P1233" s="4">
        <v>0.344</v>
      </c>
      <c r="Q1233" s="4">
        <v>101.46</v>
      </c>
      <c r="R1233" s="4">
        <v>0.0</v>
      </c>
      <c r="S1233" s="4">
        <v>1.0</v>
      </c>
      <c r="T1233" s="3" t="s">
        <v>104</v>
      </c>
      <c r="U1233" s="3" t="s">
        <v>35</v>
      </c>
      <c r="V1233" s="7" t="s">
        <v>45</v>
      </c>
    </row>
    <row r="1234">
      <c r="A1234" s="3" t="s">
        <v>7739</v>
      </c>
      <c r="B1234" s="3" t="s">
        <v>7740</v>
      </c>
      <c r="C1234" s="4">
        <v>2008.0</v>
      </c>
      <c r="D1234" s="4">
        <v>62.0</v>
      </c>
      <c r="E1234" s="4">
        <v>343741.0</v>
      </c>
      <c r="F1234" s="3" t="s">
        <v>1629</v>
      </c>
      <c r="G1234" s="3" t="s">
        <v>1796</v>
      </c>
      <c r="H1234" s="3" t="s">
        <v>7741</v>
      </c>
      <c r="I1234" s="4">
        <v>0.59</v>
      </c>
      <c r="J1234" s="4">
        <v>0.414</v>
      </c>
      <c r="K1234" s="4">
        <v>0.71</v>
      </c>
      <c r="L1234" s="4">
        <v>0.035</v>
      </c>
      <c r="M1234" s="4">
        <v>0.781</v>
      </c>
      <c r="N1234" s="4">
        <v>0.001</v>
      </c>
      <c r="O1234" s="4">
        <v>0.146</v>
      </c>
      <c r="P1234" s="4">
        <v>0.292</v>
      </c>
      <c r="Q1234" s="4">
        <v>82.0</v>
      </c>
      <c r="R1234" s="4">
        <v>10.0</v>
      </c>
      <c r="S1234" s="4">
        <v>1.0</v>
      </c>
      <c r="T1234" s="3" t="s">
        <v>104</v>
      </c>
      <c r="U1234" s="3" t="s">
        <v>35</v>
      </c>
      <c r="V1234" s="7" t="s">
        <v>36</v>
      </c>
    </row>
    <row r="1235">
      <c r="A1235" s="3" t="s">
        <v>7745</v>
      </c>
      <c r="B1235" s="3" t="s">
        <v>7747</v>
      </c>
      <c r="C1235" s="4">
        <v>2014.0</v>
      </c>
      <c r="D1235" s="4">
        <v>62.0</v>
      </c>
      <c r="E1235" s="4">
        <v>242668.0</v>
      </c>
      <c r="F1235" s="3" t="s">
        <v>7748</v>
      </c>
      <c r="G1235" s="3" t="s">
        <v>1548</v>
      </c>
      <c r="H1235" s="3" t="s">
        <v>7749</v>
      </c>
      <c r="I1235" s="4">
        <v>0.388</v>
      </c>
      <c r="J1235" s="4">
        <v>0.532</v>
      </c>
      <c r="K1235" s="4">
        <v>0.84</v>
      </c>
      <c r="L1235" s="4">
        <v>0.041</v>
      </c>
      <c r="M1235" s="4">
        <v>0.456</v>
      </c>
      <c r="N1235" s="4">
        <v>0.0</v>
      </c>
      <c r="O1235" s="4">
        <v>0.167</v>
      </c>
      <c r="P1235" s="4">
        <v>0.444</v>
      </c>
      <c r="Q1235" s="4">
        <v>179.64</v>
      </c>
      <c r="R1235" s="4">
        <v>8.0</v>
      </c>
      <c r="S1235" s="4">
        <v>1.0</v>
      </c>
      <c r="T1235" s="3" t="s">
        <v>104</v>
      </c>
      <c r="U1235" s="3" t="s">
        <v>94</v>
      </c>
      <c r="V1235" s="7" t="s">
        <v>54</v>
      </c>
    </row>
    <row r="1236">
      <c r="A1236" s="3" t="s">
        <v>7750</v>
      </c>
      <c r="B1236" s="3" t="s">
        <v>7751</v>
      </c>
      <c r="C1236" s="4">
        <v>2025.0</v>
      </c>
      <c r="D1236" s="4">
        <v>62.0</v>
      </c>
      <c r="E1236" s="4">
        <v>166800.0</v>
      </c>
      <c r="F1236" s="3" t="s">
        <v>7754</v>
      </c>
      <c r="G1236" s="3" t="s">
        <v>7755</v>
      </c>
      <c r="H1236" s="3" t="s">
        <v>7751</v>
      </c>
      <c r="I1236" s="4">
        <v>0.705</v>
      </c>
      <c r="J1236" s="4">
        <v>0.366</v>
      </c>
      <c r="K1236" s="4">
        <v>0.66</v>
      </c>
      <c r="L1236" s="4">
        <v>0.042</v>
      </c>
      <c r="M1236" s="4">
        <v>0.306</v>
      </c>
      <c r="N1236" s="4">
        <v>0.807</v>
      </c>
      <c r="O1236" s="4">
        <v>0.107</v>
      </c>
      <c r="P1236" s="4">
        <v>0.281</v>
      </c>
      <c r="Q1236" s="4">
        <v>99.99</v>
      </c>
      <c r="R1236" s="4">
        <v>0.0</v>
      </c>
      <c r="S1236" s="4">
        <v>1.0</v>
      </c>
      <c r="T1236" s="3" t="s">
        <v>103</v>
      </c>
      <c r="U1236" s="3" t="s">
        <v>94</v>
      </c>
      <c r="V1236" s="7" t="s">
        <v>36</v>
      </c>
    </row>
    <row r="1237">
      <c r="A1237" s="3" t="s">
        <v>7758</v>
      </c>
      <c r="B1237" s="3" t="s">
        <v>7760</v>
      </c>
      <c r="C1237" s="4">
        <v>1974.0</v>
      </c>
      <c r="D1237" s="4">
        <v>62.0</v>
      </c>
      <c r="E1237" s="4">
        <v>177404.0</v>
      </c>
      <c r="F1237" s="3" t="s">
        <v>6865</v>
      </c>
      <c r="G1237" s="3" t="s">
        <v>7761</v>
      </c>
      <c r="H1237" s="3" t="s">
        <v>7763</v>
      </c>
      <c r="I1237" s="4">
        <v>0.446</v>
      </c>
      <c r="J1237" s="4">
        <v>0.142</v>
      </c>
      <c r="K1237" s="4">
        <v>0.69</v>
      </c>
      <c r="L1237" s="4">
        <v>0.034</v>
      </c>
      <c r="M1237" s="4">
        <v>0.96</v>
      </c>
      <c r="N1237" s="4">
        <v>0.001</v>
      </c>
      <c r="O1237" s="4">
        <v>0.101</v>
      </c>
      <c r="P1237" s="4">
        <v>0.156</v>
      </c>
      <c r="Q1237" s="4">
        <v>135.72</v>
      </c>
      <c r="R1237" s="4">
        <v>9.0</v>
      </c>
      <c r="S1237" s="4">
        <v>1.0</v>
      </c>
      <c r="T1237" s="3" t="s">
        <v>103</v>
      </c>
      <c r="U1237" s="3" t="s">
        <v>35</v>
      </c>
      <c r="V1237" s="7" t="s">
        <v>58</v>
      </c>
    </row>
    <row r="1238">
      <c r="A1238" s="3" t="s">
        <v>7767</v>
      </c>
      <c r="B1238" s="3" t="s">
        <v>7768</v>
      </c>
      <c r="C1238" s="4">
        <v>2006.0</v>
      </c>
      <c r="D1238" s="4">
        <v>62.0</v>
      </c>
      <c r="E1238" s="4">
        <v>285133.0</v>
      </c>
      <c r="F1238" s="3" t="s">
        <v>7769</v>
      </c>
      <c r="G1238" s="3" t="s">
        <v>7770</v>
      </c>
      <c r="H1238" s="3" t="s">
        <v>7771</v>
      </c>
      <c r="I1238" s="4">
        <v>0.619</v>
      </c>
      <c r="J1238" s="4">
        <v>0.437</v>
      </c>
      <c r="K1238" s="4">
        <v>0.72</v>
      </c>
      <c r="L1238" s="4">
        <v>0.031</v>
      </c>
      <c r="M1238" s="4">
        <v>0.465</v>
      </c>
      <c r="N1238" s="4">
        <v>0.006</v>
      </c>
      <c r="O1238" s="4">
        <v>0.097</v>
      </c>
      <c r="P1238" s="4">
        <v>0.408</v>
      </c>
      <c r="Q1238" s="4">
        <v>89.51</v>
      </c>
      <c r="R1238" s="4">
        <v>7.0</v>
      </c>
      <c r="S1238" s="4">
        <v>1.0</v>
      </c>
      <c r="T1238" s="3" t="s">
        <v>103</v>
      </c>
      <c r="U1238" s="3" t="s">
        <v>35</v>
      </c>
      <c r="V1238" s="7" t="s">
        <v>54</v>
      </c>
    </row>
    <row r="1239">
      <c r="A1239" s="3" t="s">
        <v>7774</v>
      </c>
      <c r="B1239" s="3" t="s">
        <v>7775</v>
      </c>
      <c r="C1239" s="4">
        <v>1962.0</v>
      </c>
      <c r="D1239" s="4">
        <v>62.0</v>
      </c>
      <c r="E1239" s="4">
        <v>162933.0</v>
      </c>
      <c r="F1239" s="3" t="s">
        <v>7480</v>
      </c>
      <c r="G1239" s="3" t="s">
        <v>7481</v>
      </c>
      <c r="H1239" s="3" t="s">
        <v>7481</v>
      </c>
      <c r="I1239" s="4">
        <v>0.436</v>
      </c>
      <c r="J1239" s="4">
        <v>0.07</v>
      </c>
      <c r="K1239" s="4">
        <v>0.55</v>
      </c>
      <c r="L1239" s="4">
        <v>0.03</v>
      </c>
      <c r="M1239" s="4">
        <v>0.858</v>
      </c>
      <c r="N1239" s="4">
        <v>0.0</v>
      </c>
      <c r="O1239" s="4">
        <v>0.107</v>
      </c>
      <c r="P1239" s="4">
        <v>0.255</v>
      </c>
      <c r="Q1239" s="4">
        <v>97.13</v>
      </c>
      <c r="R1239" s="4">
        <v>7.0</v>
      </c>
      <c r="S1239" s="4">
        <v>1.0</v>
      </c>
      <c r="T1239" s="3" t="s">
        <v>103</v>
      </c>
      <c r="U1239" s="3" t="s">
        <v>35</v>
      </c>
      <c r="V1239" s="7" t="s">
        <v>36</v>
      </c>
    </row>
    <row r="1240">
      <c r="A1240" s="3" t="s">
        <v>7776</v>
      </c>
      <c r="B1240" s="3" t="s">
        <v>7777</v>
      </c>
      <c r="C1240" s="4">
        <v>2007.0</v>
      </c>
      <c r="D1240" s="4">
        <v>62.0</v>
      </c>
      <c r="E1240" s="4">
        <v>325933.0</v>
      </c>
      <c r="F1240" s="3" t="s">
        <v>880</v>
      </c>
      <c r="G1240" s="3" t="s">
        <v>1822</v>
      </c>
      <c r="H1240" s="3" t="s">
        <v>7779</v>
      </c>
      <c r="I1240" s="4">
        <v>0.504</v>
      </c>
      <c r="J1240" s="4">
        <v>0.787</v>
      </c>
      <c r="K1240" s="4">
        <v>0.85</v>
      </c>
      <c r="L1240" s="4">
        <v>0.061</v>
      </c>
      <c r="M1240" s="4">
        <v>0.412</v>
      </c>
      <c r="N1240" s="4">
        <v>0.0</v>
      </c>
      <c r="O1240" s="4">
        <v>0.323</v>
      </c>
      <c r="P1240" s="4">
        <v>0.49</v>
      </c>
      <c r="Q1240" s="4">
        <v>114.77</v>
      </c>
      <c r="R1240" s="4">
        <v>7.0</v>
      </c>
      <c r="S1240" s="4">
        <v>0.0</v>
      </c>
      <c r="T1240" s="3" t="s">
        <v>104</v>
      </c>
      <c r="U1240" s="3" t="s">
        <v>94</v>
      </c>
      <c r="V1240" s="7" t="s">
        <v>54</v>
      </c>
    </row>
    <row r="1241">
      <c r="A1241" s="3" t="s">
        <v>7782</v>
      </c>
      <c r="B1241" s="3" t="s">
        <v>7783</v>
      </c>
      <c r="C1241" s="4">
        <v>2017.0</v>
      </c>
      <c r="D1241" s="4">
        <v>63.0</v>
      </c>
      <c r="E1241" s="4">
        <v>282126.0</v>
      </c>
      <c r="F1241" s="3" t="s">
        <v>7784</v>
      </c>
      <c r="G1241" s="3" t="s">
        <v>725</v>
      </c>
      <c r="H1241" s="3" t="s">
        <v>7785</v>
      </c>
      <c r="I1241" s="4">
        <v>0.844</v>
      </c>
      <c r="J1241" s="4">
        <v>0.651</v>
      </c>
      <c r="K1241" s="4">
        <v>0.83</v>
      </c>
      <c r="L1241" s="4">
        <v>0.267</v>
      </c>
      <c r="M1241" s="4">
        <v>0.344</v>
      </c>
      <c r="N1241" s="4">
        <v>0.0</v>
      </c>
      <c r="O1241" s="4">
        <v>0.245</v>
      </c>
      <c r="P1241" s="4">
        <v>0.456</v>
      </c>
      <c r="Q1241" s="4">
        <v>124.01</v>
      </c>
      <c r="R1241" s="4">
        <v>7.0</v>
      </c>
      <c r="S1241" s="4">
        <v>1.0</v>
      </c>
      <c r="T1241" s="3" t="s">
        <v>104</v>
      </c>
      <c r="U1241" s="3" t="s">
        <v>35</v>
      </c>
      <c r="V1241" s="7" t="s">
        <v>54</v>
      </c>
    </row>
    <row r="1242">
      <c r="A1242" s="3" t="s">
        <v>7790</v>
      </c>
      <c r="B1242" s="3" t="s">
        <v>7792</v>
      </c>
      <c r="C1242" s="4">
        <v>2021.0</v>
      </c>
      <c r="D1242" s="4">
        <v>63.0</v>
      </c>
      <c r="E1242" s="4">
        <v>193667.0</v>
      </c>
      <c r="F1242" s="3" t="s">
        <v>2074</v>
      </c>
      <c r="G1242" s="3" t="s">
        <v>7793</v>
      </c>
      <c r="H1242" s="3" t="s">
        <v>7794</v>
      </c>
      <c r="I1242" s="4">
        <v>0.596</v>
      </c>
      <c r="J1242" s="4">
        <v>0.366</v>
      </c>
      <c r="K1242" s="4">
        <v>0.74</v>
      </c>
      <c r="L1242" s="4">
        <v>0.115</v>
      </c>
      <c r="M1242" s="4">
        <v>0.63</v>
      </c>
      <c r="N1242" s="4">
        <v>0.0</v>
      </c>
      <c r="O1242" s="4">
        <v>0.055</v>
      </c>
      <c r="P1242" s="4">
        <v>0.229</v>
      </c>
      <c r="Q1242" s="4">
        <v>84.39</v>
      </c>
      <c r="R1242" s="4">
        <v>7.0</v>
      </c>
      <c r="S1242" s="4">
        <v>1.0</v>
      </c>
      <c r="T1242" s="3" t="s">
        <v>103</v>
      </c>
      <c r="U1242" s="3" t="s">
        <v>35</v>
      </c>
      <c r="V1242" s="7" t="s">
        <v>36</v>
      </c>
    </row>
    <row r="1243">
      <c r="A1243" s="3" t="s">
        <v>7797</v>
      </c>
      <c r="B1243" s="3" t="s">
        <v>7798</v>
      </c>
      <c r="C1243" s="4">
        <v>2024.0</v>
      </c>
      <c r="D1243" s="4">
        <v>63.0</v>
      </c>
      <c r="E1243" s="4">
        <v>139318.0</v>
      </c>
      <c r="F1243" s="3" t="s">
        <v>5061</v>
      </c>
      <c r="G1243" s="3" t="s">
        <v>7799</v>
      </c>
      <c r="H1243" s="3" t="s">
        <v>7798</v>
      </c>
      <c r="I1243" s="4">
        <v>0.391</v>
      </c>
      <c r="J1243" s="4">
        <v>0.276</v>
      </c>
      <c r="K1243" s="4">
        <v>0.78</v>
      </c>
      <c r="L1243" s="4">
        <v>0.034</v>
      </c>
      <c r="M1243" s="4">
        <v>0.84</v>
      </c>
      <c r="N1243" s="4">
        <v>0.0</v>
      </c>
      <c r="O1243" s="4">
        <v>0.097</v>
      </c>
      <c r="P1243" s="4">
        <v>0.255</v>
      </c>
      <c r="Q1243" s="4">
        <v>130.16</v>
      </c>
      <c r="R1243" s="4">
        <v>6.0</v>
      </c>
      <c r="S1243" s="4">
        <v>0.0</v>
      </c>
      <c r="T1243" s="3" t="s">
        <v>104</v>
      </c>
      <c r="U1243" s="3" t="s">
        <v>35</v>
      </c>
      <c r="V1243" s="7" t="s">
        <v>36</v>
      </c>
    </row>
    <row r="1244">
      <c r="A1244" s="3" t="s">
        <v>7802</v>
      </c>
      <c r="B1244" s="3" t="s">
        <v>7803</v>
      </c>
      <c r="C1244" s="4">
        <v>2016.0</v>
      </c>
      <c r="D1244" s="4">
        <v>63.0</v>
      </c>
      <c r="E1244" s="4">
        <v>232505.0</v>
      </c>
      <c r="F1244" s="3" t="s">
        <v>1918</v>
      </c>
      <c r="G1244" s="3" t="s">
        <v>1919</v>
      </c>
      <c r="H1244" s="3" t="s">
        <v>6048</v>
      </c>
      <c r="I1244" s="4">
        <v>0.688</v>
      </c>
      <c r="J1244" s="4">
        <v>0.701</v>
      </c>
      <c r="K1244" s="4">
        <v>0.81</v>
      </c>
      <c r="L1244" s="4">
        <v>0.03</v>
      </c>
      <c r="M1244" s="4">
        <v>0.06</v>
      </c>
      <c r="N1244" s="4">
        <v>0.03</v>
      </c>
      <c r="O1244" s="4">
        <v>0.271</v>
      </c>
      <c r="P1244" s="4">
        <v>0.385</v>
      </c>
      <c r="Q1244" s="4">
        <v>110.02</v>
      </c>
      <c r="R1244" s="4">
        <v>3.0</v>
      </c>
      <c r="S1244" s="4">
        <v>1.0</v>
      </c>
      <c r="T1244" s="3" t="s">
        <v>104</v>
      </c>
      <c r="U1244" s="3" t="s">
        <v>35</v>
      </c>
      <c r="V1244" s="7" t="s">
        <v>45</v>
      </c>
    </row>
    <row r="1245">
      <c r="A1245" s="3" t="s">
        <v>7807</v>
      </c>
      <c r="B1245" s="3" t="s">
        <v>7808</v>
      </c>
      <c r="C1245" s="4">
        <v>2014.0</v>
      </c>
      <c r="D1245" s="4">
        <v>63.0</v>
      </c>
      <c r="E1245" s="4">
        <v>325581.0</v>
      </c>
      <c r="F1245" s="3" t="s">
        <v>3852</v>
      </c>
      <c r="G1245" s="3" t="s">
        <v>1585</v>
      </c>
      <c r="H1245" s="3" t="s">
        <v>7809</v>
      </c>
      <c r="I1245" s="4">
        <v>0.619</v>
      </c>
      <c r="J1245" s="4">
        <v>0.88</v>
      </c>
      <c r="K1245" s="4">
        <v>0.88</v>
      </c>
      <c r="L1245" s="4">
        <v>0.054</v>
      </c>
      <c r="M1245" s="4">
        <v>0.017</v>
      </c>
      <c r="N1245" s="4">
        <v>0.001</v>
      </c>
      <c r="O1245" s="4">
        <v>0.166</v>
      </c>
      <c r="P1245" s="4">
        <v>0.392</v>
      </c>
      <c r="Q1245" s="4">
        <v>129.97</v>
      </c>
      <c r="R1245" s="4">
        <v>1.0</v>
      </c>
      <c r="S1245" s="4">
        <v>0.0</v>
      </c>
      <c r="T1245" s="3" t="s">
        <v>104</v>
      </c>
      <c r="U1245" s="3" t="s">
        <v>35</v>
      </c>
      <c r="V1245" s="7" t="s">
        <v>45</v>
      </c>
    </row>
    <row r="1246">
      <c r="A1246" s="3" t="s">
        <v>7812</v>
      </c>
      <c r="B1246" s="3" t="s">
        <v>7813</v>
      </c>
      <c r="C1246" s="4">
        <v>2018.0</v>
      </c>
      <c r="D1246" s="4">
        <v>63.0</v>
      </c>
      <c r="E1246" s="4">
        <v>244484.0</v>
      </c>
      <c r="F1246" s="3" t="s">
        <v>7815</v>
      </c>
      <c r="G1246" s="3" t="s">
        <v>7419</v>
      </c>
      <c r="H1246" s="3" t="s">
        <v>7816</v>
      </c>
      <c r="I1246" s="4">
        <v>0.671</v>
      </c>
      <c r="J1246" s="4">
        <v>0.698</v>
      </c>
      <c r="K1246" s="4">
        <v>0.81</v>
      </c>
      <c r="L1246" s="4">
        <v>0.047</v>
      </c>
      <c r="M1246" s="4">
        <v>0.395</v>
      </c>
      <c r="N1246" s="4">
        <v>0.0</v>
      </c>
      <c r="O1246" s="4">
        <v>0.094</v>
      </c>
      <c r="P1246" s="4">
        <v>0.464</v>
      </c>
      <c r="Q1246" s="4">
        <v>113.73</v>
      </c>
      <c r="R1246" s="4">
        <v>2.0</v>
      </c>
      <c r="S1246" s="4">
        <v>1.0</v>
      </c>
      <c r="T1246" s="3" t="s">
        <v>103</v>
      </c>
      <c r="U1246" s="3" t="s">
        <v>35</v>
      </c>
      <c r="V1246" s="7" t="s">
        <v>54</v>
      </c>
    </row>
    <row r="1247">
      <c r="A1247" s="3" t="s">
        <v>7817</v>
      </c>
      <c r="B1247" s="3" t="s">
        <v>7818</v>
      </c>
      <c r="C1247" s="4">
        <v>2006.0</v>
      </c>
      <c r="D1247" s="4">
        <v>63.0</v>
      </c>
      <c r="E1247" s="4">
        <v>345240.0</v>
      </c>
      <c r="F1247" s="3" t="s">
        <v>880</v>
      </c>
      <c r="G1247" s="3" t="s">
        <v>1822</v>
      </c>
      <c r="H1247" s="3" t="s">
        <v>7819</v>
      </c>
      <c r="I1247" s="4">
        <v>0.311</v>
      </c>
      <c r="J1247" s="4">
        <v>0.663</v>
      </c>
      <c r="K1247" s="4">
        <v>0.85</v>
      </c>
      <c r="L1247" s="4">
        <v>0.036</v>
      </c>
      <c r="M1247" s="4">
        <v>0.065</v>
      </c>
      <c r="N1247" s="4">
        <v>0.0</v>
      </c>
      <c r="O1247" s="4">
        <v>0.131</v>
      </c>
      <c r="P1247" s="4">
        <v>0.246</v>
      </c>
      <c r="Q1247" s="4">
        <v>151.88</v>
      </c>
      <c r="R1247" s="4">
        <v>0.0</v>
      </c>
      <c r="S1247" s="4">
        <v>1.0</v>
      </c>
      <c r="T1247" s="3" t="s">
        <v>104</v>
      </c>
      <c r="U1247" s="3" t="s">
        <v>35</v>
      </c>
      <c r="V1247" s="7" t="s">
        <v>36</v>
      </c>
    </row>
    <row r="1248">
      <c r="A1248" s="3" t="s">
        <v>7823</v>
      </c>
      <c r="B1248" s="3" t="s">
        <v>7825</v>
      </c>
      <c r="C1248" s="4">
        <v>2018.0</v>
      </c>
      <c r="D1248" s="4">
        <v>63.0</v>
      </c>
      <c r="E1248" s="4">
        <v>235545.0</v>
      </c>
      <c r="F1248" s="3" t="s">
        <v>7826</v>
      </c>
      <c r="G1248" s="3" t="s">
        <v>7586</v>
      </c>
      <c r="H1248" s="3" t="s">
        <v>7827</v>
      </c>
      <c r="I1248" s="4">
        <v>0.779</v>
      </c>
      <c r="J1248" s="4">
        <v>0.541</v>
      </c>
      <c r="K1248" s="4">
        <v>0.83</v>
      </c>
      <c r="L1248" s="4">
        <v>0.066</v>
      </c>
      <c r="M1248" s="4">
        <v>0.566</v>
      </c>
      <c r="N1248" s="4">
        <v>0.0</v>
      </c>
      <c r="O1248" s="4">
        <v>0.13</v>
      </c>
      <c r="P1248" s="4">
        <v>0.447</v>
      </c>
      <c r="Q1248" s="4">
        <v>124.94</v>
      </c>
      <c r="R1248" s="4">
        <v>0.0</v>
      </c>
      <c r="S1248" s="4">
        <v>1.0</v>
      </c>
      <c r="T1248" s="3" t="s">
        <v>103</v>
      </c>
      <c r="U1248" s="3" t="s">
        <v>68</v>
      </c>
      <c r="V1248" s="7" t="s">
        <v>54</v>
      </c>
    </row>
    <row r="1249">
      <c r="A1249" s="3" t="s">
        <v>7828</v>
      </c>
      <c r="B1249" s="3" t="s">
        <v>7829</v>
      </c>
      <c r="C1249" s="4">
        <v>2014.0</v>
      </c>
      <c r="D1249" s="4">
        <v>64.0</v>
      </c>
      <c r="E1249" s="4">
        <v>231211.0</v>
      </c>
      <c r="F1249" s="3" t="s">
        <v>7832</v>
      </c>
      <c r="G1249" s="3" t="s">
        <v>7432</v>
      </c>
      <c r="H1249" s="3" t="s">
        <v>7833</v>
      </c>
      <c r="I1249" s="4">
        <v>0.559</v>
      </c>
      <c r="J1249" s="4">
        <v>0.777</v>
      </c>
      <c r="K1249" s="4">
        <v>0.87</v>
      </c>
      <c r="L1249" s="4">
        <v>0.043</v>
      </c>
      <c r="M1249" s="4">
        <v>0.31</v>
      </c>
      <c r="N1249" s="4">
        <v>0.0</v>
      </c>
      <c r="O1249" s="4">
        <v>0.105</v>
      </c>
      <c r="P1249" s="4">
        <v>0.329</v>
      </c>
      <c r="Q1249" s="4">
        <v>87.02</v>
      </c>
      <c r="R1249" s="4">
        <v>1.0</v>
      </c>
      <c r="S1249" s="4">
        <v>1.0</v>
      </c>
      <c r="T1249" s="3" t="s">
        <v>103</v>
      </c>
      <c r="U1249" s="3" t="s">
        <v>68</v>
      </c>
      <c r="V1249" s="7" t="s">
        <v>45</v>
      </c>
    </row>
    <row r="1250">
      <c r="A1250" s="3" t="s">
        <v>7836</v>
      </c>
      <c r="B1250" s="3" t="s">
        <v>7837</v>
      </c>
      <c r="C1250" s="4">
        <v>2014.0</v>
      </c>
      <c r="D1250" s="4">
        <v>64.0</v>
      </c>
      <c r="E1250" s="4">
        <v>202213.0</v>
      </c>
      <c r="F1250" s="3" t="s">
        <v>7838</v>
      </c>
      <c r="G1250" s="3" t="s">
        <v>7839</v>
      </c>
      <c r="H1250" s="3" t="s">
        <v>7840</v>
      </c>
      <c r="I1250" s="4">
        <v>0.443</v>
      </c>
      <c r="J1250" s="4">
        <v>0.844</v>
      </c>
      <c r="K1250" s="4">
        <v>0.86</v>
      </c>
      <c r="L1250" s="4">
        <v>0.043</v>
      </c>
      <c r="M1250" s="4">
        <v>0.003</v>
      </c>
      <c r="N1250" s="4">
        <v>0.0</v>
      </c>
      <c r="O1250" s="4">
        <v>0.085</v>
      </c>
      <c r="P1250" s="4">
        <v>0.452</v>
      </c>
      <c r="Q1250" s="4">
        <v>76.0</v>
      </c>
      <c r="R1250" s="4">
        <v>11.0</v>
      </c>
      <c r="S1250" s="4">
        <v>0.0</v>
      </c>
      <c r="T1250" s="3" t="s">
        <v>103</v>
      </c>
      <c r="U1250" s="3" t="s">
        <v>35</v>
      </c>
      <c r="V1250" s="7" t="s">
        <v>54</v>
      </c>
    </row>
    <row r="1251">
      <c r="A1251" s="3" t="s">
        <v>7842</v>
      </c>
      <c r="B1251" s="3" t="s">
        <v>7843</v>
      </c>
      <c r="C1251" s="4">
        <v>2023.0</v>
      </c>
      <c r="D1251" s="4">
        <v>64.0</v>
      </c>
      <c r="E1251" s="4">
        <v>251109.0</v>
      </c>
      <c r="F1251" s="3" t="s">
        <v>7844</v>
      </c>
      <c r="G1251" s="3" t="s">
        <v>7845</v>
      </c>
      <c r="H1251" s="3" t="s">
        <v>7843</v>
      </c>
      <c r="I1251" s="4">
        <v>0.263</v>
      </c>
      <c r="J1251" s="4">
        <v>0.616</v>
      </c>
      <c r="K1251" s="4">
        <v>0.86</v>
      </c>
      <c r="L1251" s="4">
        <v>0.04</v>
      </c>
      <c r="M1251" s="4">
        <v>0.533</v>
      </c>
      <c r="N1251" s="4">
        <v>0.0</v>
      </c>
      <c r="O1251" s="4">
        <v>0.086</v>
      </c>
      <c r="P1251" s="4">
        <v>0.298</v>
      </c>
      <c r="Q1251" s="4">
        <v>78.35</v>
      </c>
      <c r="R1251" s="4">
        <v>5.0</v>
      </c>
      <c r="S1251" s="4">
        <v>1.0</v>
      </c>
      <c r="T1251" s="3" t="s">
        <v>104</v>
      </c>
      <c r="U1251" s="3" t="s">
        <v>35</v>
      </c>
      <c r="V1251" s="7" t="s">
        <v>36</v>
      </c>
    </row>
    <row r="1252">
      <c r="A1252" s="3" t="s">
        <v>7848</v>
      </c>
      <c r="B1252" s="3" t="s">
        <v>7849</v>
      </c>
      <c r="C1252" s="4">
        <v>2018.0</v>
      </c>
      <c r="D1252" s="4">
        <v>64.0</v>
      </c>
      <c r="E1252" s="4">
        <v>331443.0</v>
      </c>
      <c r="F1252" s="3" t="s">
        <v>7850</v>
      </c>
      <c r="G1252" s="3" t="s">
        <v>7851</v>
      </c>
      <c r="H1252" s="3" t="s">
        <v>7852</v>
      </c>
      <c r="I1252" s="4">
        <v>0.602</v>
      </c>
      <c r="J1252" s="4">
        <v>0.801</v>
      </c>
      <c r="K1252" s="4">
        <v>0.83</v>
      </c>
      <c r="L1252" s="4">
        <v>0.037</v>
      </c>
      <c r="M1252" s="4">
        <v>0.16</v>
      </c>
      <c r="N1252" s="4">
        <v>0.0</v>
      </c>
      <c r="O1252" s="4">
        <v>0.314</v>
      </c>
      <c r="P1252" s="4">
        <v>0.347</v>
      </c>
      <c r="Q1252" s="4">
        <v>109.99</v>
      </c>
      <c r="R1252" s="4">
        <v>3.0</v>
      </c>
      <c r="S1252" s="4">
        <v>0.0</v>
      </c>
      <c r="T1252" s="3" t="s">
        <v>104</v>
      </c>
      <c r="U1252" s="3" t="s">
        <v>68</v>
      </c>
      <c r="V1252" s="7" t="s">
        <v>45</v>
      </c>
    </row>
    <row r="1253">
      <c r="A1253" s="3" t="s">
        <v>7855</v>
      </c>
      <c r="B1253" s="3" t="s">
        <v>7857</v>
      </c>
      <c r="C1253" s="4">
        <v>2021.0</v>
      </c>
      <c r="D1253" s="4">
        <v>64.0</v>
      </c>
      <c r="E1253" s="4">
        <v>230400.0</v>
      </c>
      <c r="F1253" s="3" t="s">
        <v>3223</v>
      </c>
      <c r="G1253" s="3" t="s">
        <v>3226</v>
      </c>
      <c r="H1253" s="3" t="s">
        <v>7857</v>
      </c>
      <c r="I1253" s="4">
        <v>0.716</v>
      </c>
      <c r="J1253" s="4">
        <v>0.803</v>
      </c>
      <c r="K1253" s="4">
        <v>0.86</v>
      </c>
      <c r="L1253" s="4">
        <v>0.045</v>
      </c>
      <c r="M1253" s="4">
        <v>0.03</v>
      </c>
      <c r="N1253" s="4">
        <v>0.0</v>
      </c>
      <c r="O1253" s="4">
        <v>0.082</v>
      </c>
      <c r="P1253" s="4">
        <v>0.325</v>
      </c>
      <c r="Q1253" s="4">
        <v>124.96</v>
      </c>
      <c r="R1253" s="4">
        <v>10.0</v>
      </c>
      <c r="S1253" s="4">
        <v>0.0</v>
      </c>
      <c r="T1253" s="3" t="s">
        <v>104</v>
      </c>
      <c r="U1253" s="3" t="s">
        <v>35</v>
      </c>
      <c r="V1253" s="7" t="s">
        <v>45</v>
      </c>
    </row>
    <row r="1254">
      <c r="A1254" s="3" t="s">
        <v>7863</v>
      </c>
      <c r="B1254" s="3" t="s">
        <v>7864</v>
      </c>
      <c r="C1254" s="4">
        <v>2015.0</v>
      </c>
      <c r="D1254" s="4">
        <v>64.0</v>
      </c>
      <c r="E1254" s="4">
        <v>242864.0</v>
      </c>
      <c r="F1254" s="3" t="s">
        <v>880</v>
      </c>
      <c r="G1254" s="3" t="s">
        <v>1822</v>
      </c>
      <c r="H1254" s="3" t="s">
        <v>7865</v>
      </c>
      <c r="I1254" s="4">
        <v>0.576</v>
      </c>
      <c r="J1254" s="4">
        <v>0.591</v>
      </c>
      <c r="K1254" s="4">
        <v>0.81</v>
      </c>
      <c r="L1254" s="4">
        <v>0.033</v>
      </c>
      <c r="M1254" s="4">
        <v>0.795</v>
      </c>
      <c r="N1254" s="4">
        <v>0.0</v>
      </c>
      <c r="O1254" s="4">
        <v>0.266</v>
      </c>
      <c r="P1254" s="4">
        <v>0.478</v>
      </c>
      <c r="Q1254" s="4">
        <v>124.01</v>
      </c>
      <c r="R1254" s="4">
        <v>0.0</v>
      </c>
      <c r="S1254" s="4">
        <v>1.0</v>
      </c>
      <c r="T1254" s="3" t="s">
        <v>104</v>
      </c>
      <c r="U1254" s="3" t="s">
        <v>35</v>
      </c>
      <c r="V1254" s="7" t="s">
        <v>54</v>
      </c>
    </row>
    <row r="1255">
      <c r="A1255" s="3" t="s">
        <v>7866</v>
      </c>
      <c r="B1255" s="3" t="s">
        <v>7867</v>
      </c>
      <c r="C1255" s="4">
        <v>1969.0</v>
      </c>
      <c r="D1255" s="4">
        <v>64.0</v>
      </c>
      <c r="E1255" s="4">
        <v>401066.0</v>
      </c>
      <c r="F1255" s="3" t="s">
        <v>6625</v>
      </c>
      <c r="G1255" s="3" t="s">
        <v>6627</v>
      </c>
      <c r="H1255" s="3" t="s">
        <v>6627</v>
      </c>
      <c r="I1255" s="4">
        <v>0.404</v>
      </c>
      <c r="J1255" s="4">
        <v>0.435</v>
      </c>
      <c r="K1255" s="4">
        <v>0.72</v>
      </c>
      <c r="L1255" s="4">
        <v>0.032</v>
      </c>
      <c r="M1255" s="4">
        <v>0.246</v>
      </c>
      <c r="N1255" s="4">
        <v>0.001</v>
      </c>
      <c r="O1255" s="4">
        <v>0.156</v>
      </c>
      <c r="P1255" s="4">
        <v>0.156</v>
      </c>
      <c r="Q1255" s="4">
        <v>136.06</v>
      </c>
      <c r="R1255" s="4">
        <v>4.0</v>
      </c>
      <c r="S1255" s="4">
        <v>0.0</v>
      </c>
      <c r="T1255" s="3" t="s">
        <v>103</v>
      </c>
      <c r="U1255" s="3" t="s">
        <v>94</v>
      </c>
      <c r="V1255" s="7" t="s">
        <v>58</v>
      </c>
    </row>
    <row r="1256">
      <c r="A1256" s="3" t="s">
        <v>7870</v>
      </c>
      <c r="B1256" s="3" t="s">
        <v>7871</v>
      </c>
      <c r="C1256" s="4">
        <v>2015.0</v>
      </c>
      <c r="D1256" s="4">
        <v>64.0</v>
      </c>
      <c r="E1256" s="4">
        <v>227065.0</v>
      </c>
      <c r="F1256" s="3" t="s">
        <v>3108</v>
      </c>
      <c r="G1256" s="3" t="s">
        <v>7872</v>
      </c>
      <c r="H1256" s="3">
        <v>25.0</v>
      </c>
      <c r="I1256" s="4">
        <v>0.72</v>
      </c>
      <c r="J1256" s="4">
        <v>0.274</v>
      </c>
      <c r="K1256" s="4">
        <v>0.81</v>
      </c>
      <c r="L1256" s="4">
        <v>0.028</v>
      </c>
      <c r="M1256" s="4">
        <v>0.742</v>
      </c>
      <c r="N1256" s="4">
        <v>0.0</v>
      </c>
      <c r="O1256" s="4">
        <v>0.11</v>
      </c>
      <c r="P1256" s="4">
        <v>0.179</v>
      </c>
      <c r="Q1256" s="4">
        <v>105.93</v>
      </c>
      <c r="R1256" s="4">
        <v>1.0</v>
      </c>
      <c r="S1256" s="4">
        <v>0.0</v>
      </c>
      <c r="T1256" s="3" t="s">
        <v>103</v>
      </c>
      <c r="U1256" s="3" t="s">
        <v>94</v>
      </c>
      <c r="V1256" s="7" t="s">
        <v>58</v>
      </c>
    </row>
    <row r="1257">
      <c r="A1257" s="3" t="s">
        <v>7877</v>
      </c>
      <c r="B1257" s="3" t="s">
        <v>7878</v>
      </c>
      <c r="C1257" s="4">
        <v>2023.0</v>
      </c>
      <c r="D1257" s="4">
        <v>64.0</v>
      </c>
      <c r="E1257" s="4">
        <v>212253.0</v>
      </c>
      <c r="F1257" s="3" t="s">
        <v>4278</v>
      </c>
      <c r="G1257" s="3" t="s">
        <v>7879</v>
      </c>
      <c r="H1257" s="3" t="s">
        <v>7880</v>
      </c>
      <c r="I1257" s="4">
        <v>0.623</v>
      </c>
      <c r="J1257" s="4">
        <v>0.755</v>
      </c>
      <c r="K1257" s="4">
        <v>0.86</v>
      </c>
      <c r="L1257" s="4">
        <v>0.042</v>
      </c>
      <c r="M1257" s="4">
        <v>0.003</v>
      </c>
      <c r="N1257" s="4">
        <v>0.0</v>
      </c>
      <c r="O1257" s="4">
        <v>0.387</v>
      </c>
      <c r="P1257" s="4">
        <v>0.32</v>
      </c>
      <c r="Q1257" s="4">
        <v>119.96</v>
      </c>
      <c r="R1257" s="4">
        <v>7.0</v>
      </c>
      <c r="S1257" s="4">
        <v>1.0</v>
      </c>
      <c r="T1257" s="3" t="s">
        <v>103</v>
      </c>
      <c r="U1257" s="3" t="s">
        <v>94</v>
      </c>
      <c r="V1257" s="7" t="s">
        <v>45</v>
      </c>
    </row>
    <row r="1258">
      <c r="A1258" s="3" t="s">
        <v>7884</v>
      </c>
      <c r="B1258" s="3" t="s">
        <v>7885</v>
      </c>
      <c r="C1258" s="4">
        <v>1994.0</v>
      </c>
      <c r="D1258" s="4">
        <v>64.0</v>
      </c>
      <c r="E1258" s="4">
        <v>302563.0</v>
      </c>
      <c r="F1258" s="3" t="s">
        <v>4529</v>
      </c>
      <c r="G1258" s="3" t="s">
        <v>7886</v>
      </c>
      <c r="H1258" s="3" t="s">
        <v>5796</v>
      </c>
      <c r="I1258" s="4">
        <v>0.528</v>
      </c>
      <c r="J1258" s="4">
        <v>0.362</v>
      </c>
      <c r="K1258" s="4">
        <v>0.75</v>
      </c>
      <c r="L1258" s="4">
        <v>0.032</v>
      </c>
      <c r="M1258" s="4">
        <v>0.193</v>
      </c>
      <c r="N1258" s="4">
        <v>0.0</v>
      </c>
      <c r="O1258" s="4">
        <v>0.794</v>
      </c>
      <c r="P1258" s="4">
        <v>0.305</v>
      </c>
      <c r="Q1258" s="4">
        <v>78.8</v>
      </c>
      <c r="R1258" s="4">
        <v>9.0</v>
      </c>
      <c r="S1258" s="4">
        <v>1.0</v>
      </c>
      <c r="T1258" s="3" t="s">
        <v>103</v>
      </c>
      <c r="U1258" s="3" t="s">
        <v>35</v>
      </c>
      <c r="V1258" s="7" t="s">
        <v>45</v>
      </c>
    </row>
    <row r="1259">
      <c r="A1259" s="3" t="s">
        <v>7888</v>
      </c>
      <c r="B1259" s="3" t="s">
        <v>7889</v>
      </c>
      <c r="C1259" s="4">
        <v>1982.0</v>
      </c>
      <c r="D1259" s="4">
        <v>64.0</v>
      </c>
      <c r="E1259" s="4">
        <v>298251.0</v>
      </c>
      <c r="F1259" s="3" t="s">
        <v>7892</v>
      </c>
      <c r="G1259" s="3" t="s">
        <v>7893</v>
      </c>
      <c r="H1259" s="3" t="s">
        <v>7894</v>
      </c>
      <c r="I1259" s="4">
        <v>0.662</v>
      </c>
      <c r="J1259" s="4">
        <v>0.344</v>
      </c>
      <c r="K1259" s="4">
        <v>0.68</v>
      </c>
      <c r="L1259" s="4">
        <v>0.049</v>
      </c>
      <c r="M1259" s="4">
        <v>0.369</v>
      </c>
      <c r="N1259" s="4">
        <v>0.0</v>
      </c>
      <c r="O1259" s="4">
        <v>0.059</v>
      </c>
      <c r="P1259" s="4">
        <v>0.436</v>
      </c>
      <c r="Q1259" s="4">
        <v>146.02</v>
      </c>
      <c r="R1259" s="4">
        <v>9.0</v>
      </c>
      <c r="S1259" s="4">
        <v>0.0</v>
      </c>
      <c r="T1259" s="3" t="s">
        <v>103</v>
      </c>
      <c r="U1259" s="3" t="s">
        <v>35</v>
      </c>
      <c r="V1259" s="7" t="s">
        <v>54</v>
      </c>
    </row>
    <row r="1260">
      <c r="A1260" s="3" t="s">
        <v>7897</v>
      </c>
      <c r="B1260" s="3" t="s">
        <v>7898</v>
      </c>
      <c r="C1260" s="4">
        <v>2022.0</v>
      </c>
      <c r="D1260" s="4">
        <v>64.0</v>
      </c>
      <c r="E1260" s="4">
        <v>196363.0</v>
      </c>
      <c r="F1260" s="3" t="s">
        <v>7899</v>
      </c>
      <c r="G1260" s="3" t="s">
        <v>7900</v>
      </c>
      <c r="H1260" s="3" t="s">
        <v>7898</v>
      </c>
      <c r="I1260" s="4">
        <v>0.816</v>
      </c>
      <c r="J1260" s="4">
        <v>0.875</v>
      </c>
      <c r="K1260" s="4">
        <v>0.87</v>
      </c>
      <c r="L1260" s="4">
        <v>0.031</v>
      </c>
      <c r="M1260" s="4">
        <v>0.203</v>
      </c>
      <c r="N1260" s="4">
        <v>0.0</v>
      </c>
      <c r="O1260" s="4">
        <v>0.209</v>
      </c>
      <c r="P1260" s="4">
        <v>0.491</v>
      </c>
      <c r="Q1260" s="4">
        <v>131.96</v>
      </c>
      <c r="R1260" s="4">
        <v>11.0</v>
      </c>
      <c r="S1260" s="4">
        <v>1.0</v>
      </c>
      <c r="T1260" s="3" t="s">
        <v>103</v>
      </c>
      <c r="U1260" s="3" t="s">
        <v>94</v>
      </c>
      <c r="V1260" s="7" t="s">
        <v>54</v>
      </c>
    </row>
    <row r="1261">
      <c r="A1261" s="3" t="s">
        <v>7903</v>
      </c>
      <c r="B1261" s="3" t="s">
        <v>7904</v>
      </c>
      <c r="C1261" s="4">
        <v>2024.0</v>
      </c>
      <c r="D1261" s="4">
        <v>65.0</v>
      </c>
      <c r="E1261" s="4">
        <v>263133.0</v>
      </c>
      <c r="F1261" s="3" t="s">
        <v>194</v>
      </c>
      <c r="G1261" s="3" t="s">
        <v>2405</v>
      </c>
      <c r="H1261" s="3" t="s">
        <v>220</v>
      </c>
      <c r="I1261" s="4">
        <v>0.531</v>
      </c>
      <c r="J1261" s="4">
        <v>0.302</v>
      </c>
      <c r="K1261" s="4">
        <v>0.73</v>
      </c>
      <c r="L1261" s="4">
        <v>0.029</v>
      </c>
      <c r="M1261" s="4">
        <v>0.773</v>
      </c>
      <c r="N1261" s="4">
        <v>0.0</v>
      </c>
      <c r="O1261" s="4">
        <v>0.105</v>
      </c>
      <c r="P1261" s="4">
        <v>0.181</v>
      </c>
      <c r="Q1261" s="4">
        <v>134.93</v>
      </c>
      <c r="R1261" s="4">
        <v>6.0</v>
      </c>
      <c r="S1261" s="4">
        <v>0.0</v>
      </c>
      <c r="T1261" s="3" t="s">
        <v>104</v>
      </c>
      <c r="U1261" s="3" t="s">
        <v>35</v>
      </c>
      <c r="V1261" s="7" t="s">
        <v>58</v>
      </c>
    </row>
    <row r="1262">
      <c r="A1262" s="3" t="s">
        <v>7908</v>
      </c>
      <c r="B1262" s="3" t="s">
        <v>7910</v>
      </c>
      <c r="C1262" s="4">
        <v>1963.0</v>
      </c>
      <c r="D1262" s="4">
        <v>65.0</v>
      </c>
      <c r="E1262" s="4">
        <v>199426.0</v>
      </c>
      <c r="F1262" s="3" t="s">
        <v>156</v>
      </c>
      <c r="G1262" s="3" t="s">
        <v>157</v>
      </c>
      <c r="H1262" s="3" t="s">
        <v>7911</v>
      </c>
      <c r="I1262" s="4">
        <v>0.363</v>
      </c>
      <c r="J1262" s="4">
        <v>0.097</v>
      </c>
      <c r="K1262" s="4">
        <v>0.61</v>
      </c>
      <c r="L1262" s="4">
        <v>0.06</v>
      </c>
      <c r="M1262" s="4">
        <v>0.992</v>
      </c>
      <c r="N1262" s="4">
        <v>0.553</v>
      </c>
      <c r="O1262" s="4">
        <v>0.16</v>
      </c>
      <c r="P1262" s="4">
        <v>0.282</v>
      </c>
      <c r="Q1262" s="4">
        <v>85.96</v>
      </c>
      <c r="R1262" s="4">
        <v>7.0</v>
      </c>
      <c r="S1262" s="4">
        <v>0.0</v>
      </c>
      <c r="T1262" s="3" t="s">
        <v>104</v>
      </c>
      <c r="U1262" s="3" t="s">
        <v>35</v>
      </c>
      <c r="V1262" s="7" t="s">
        <v>36</v>
      </c>
    </row>
    <row r="1263">
      <c r="A1263" s="3" t="s">
        <v>7916</v>
      </c>
      <c r="B1263" s="3" t="s">
        <v>7917</v>
      </c>
      <c r="C1263" s="4">
        <v>1992.0</v>
      </c>
      <c r="D1263" s="4">
        <v>65.0</v>
      </c>
      <c r="E1263" s="4">
        <v>238826.0</v>
      </c>
      <c r="F1263" s="3" t="s">
        <v>327</v>
      </c>
      <c r="G1263" s="3" t="s">
        <v>7918</v>
      </c>
      <c r="H1263" s="3" t="s">
        <v>2399</v>
      </c>
      <c r="I1263" s="4">
        <v>0.385</v>
      </c>
      <c r="J1263" s="4">
        <v>0.398</v>
      </c>
      <c r="K1263" s="4">
        <v>0.7</v>
      </c>
      <c r="L1263" s="4">
        <v>0.045</v>
      </c>
      <c r="M1263" s="4">
        <v>0.571</v>
      </c>
      <c r="N1263" s="4">
        <v>0.001</v>
      </c>
      <c r="O1263" s="4">
        <v>0.655</v>
      </c>
      <c r="P1263" s="4">
        <v>0.441</v>
      </c>
      <c r="Q1263" s="4">
        <v>62.71</v>
      </c>
      <c r="R1263" s="4">
        <v>10.0</v>
      </c>
      <c r="S1263" s="4">
        <v>1.0</v>
      </c>
      <c r="T1263" s="3" t="s">
        <v>104</v>
      </c>
      <c r="U1263" s="3" t="s">
        <v>35</v>
      </c>
      <c r="V1263" s="7" t="s">
        <v>54</v>
      </c>
    </row>
    <row r="1264">
      <c r="A1264" s="3" t="s">
        <v>7922</v>
      </c>
      <c r="B1264" s="3" t="s">
        <v>7923</v>
      </c>
      <c r="C1264" s="4">
        <v>1994.0</v>
      </c>
      <c r="D1264" s="4">
        <v>65.0</v>
      </c>
      <c r="E1264" s="4">
        <v>104666.0</v>
      </c>
      <c r="F1264" s="3" t="s">
        <v>209</v>
      </c>
      <c r="G1264" s="3" t="s">
        <v>2426</v>
      </c>
      <c r="H1264" s="3" t="s">
        <v>7924</v>
      </c>
      <c r="I1264" s="4">
        <v>0.236</v>
      </c>
      <c r="J1264" s="4">
        <v>0.462</v>
      </c>
      <c r="K1264" s="4">
        <v>0.73</v>
      </c>
      <c r="L1264" s="4">
        <v>0.041</v>
      </c>
      <c r="M1264" s="4">
        <v>0.637</v>
      </c>
      <c r="N1264" s="4">
        <v>0.001</v>
      </c>
      <c r="O1264" s="4">
        <v>0.129</v>
      </c>
      <c r="P1264" s="4">
        <v>0.397</v>
      </c>
      <c r="Q1264" s="4">
        <v>141.94</v>
      </c>
      <c r="R1264" s="4">
        <v>11.0</v>
      </c>
      <c r="S1264" s="4">
        <v>1.0</v>
      </c>
      <c r="T1264" s="3" t="s">
        <v>104</v>
      </c>
      <c r="U1264" s="3" t="s">
        <v>68</v>
      </c>
      <c r="V1264" s="7" t="s">
        <v>45</v>
      </c>
    </row>
    <row r="1265">
      <c r="A1265" s="3" t="s">
        <v>7929</v>
      </c>
      <c r="B1265" s="3" t="s">
        <v>7930</v>
      </c>
      <c r="C1265" s="4">
        <v>2022.0</v>
      </c>
      <c r="D1265" s="4">
        <v>65.0</v>
      </c>
      <c r="E1265" s="4">
        <v>166145.0</v>
      </c>
      <c r="F1265" s="3" t="s">
        <v>2252</v>
      </c>
      <c r="G1265" s="3" t="s">
        <v>2254</v>
      </c>
      <c r="H1265" s="3" t="s">
        <v>7931</v>
      </c>
      <c r="I1265" s="4">
        <v>0.442</v>
      </c>
      <c r="J1265" s="4">
        <v>0.787</v>
      </c>
      <c r="K1265" s="4">
        <v>0.83</v>
      </c>
      <c r="L1265" s="4">
        <v>0.13</v>
      </c>
      <c r="M1265" s="4">
        <v>0.027</v>
      </c>
      <c r="N1265" s="4">
        <v>0.022</v>
      </c>
      <c r="O1265" s="4">
        <v>0.387</v>
      </c>
      <c r="P1265" s="4">
        <v>0.203</v>
      </c>
      <c r="Q1265" s="4">
        <v>120.18</v>
      </c>
      <c r="R1265" s="4">
        <v>1.0</v>
      </c>
      <c r="S1265" s="4">
        <v>1.0</v>
      </c>
      <c r="T1265" s="3" t="s">
        <v>104</v>
      </c>
      <c r="U1265" s="3" t="s">
        <v>35</v>
      </c>
      <c r="V1265" s="7" t="s">
        <v>36</v>
      </c>
    </row>
    <row r="1266">
      <c r="A1266" s="3" t="s">
        <v>7936</v>
      </c>
      <c r="B1266" s="3" t="s">
        <v>7937</v>
      </c>
      <c r="C1266" s="4">
        <v>2019.0</v>
      </c>
      <c r="D1266" s="4">
        <v>65.0</v>
      </c>
      <c r="E1266" s="4">
        <v>262173.0</v>
      </c>
      <c r="F1266" s="3" t="s">
        <v>7938</v>
      </c>
      <c r="G1266" s="3" t="s">
        <v>7939</v>
      </c>
      <c r="H1266" s="3" t="s">
        <v>7940</v>
      </c>
      <c r="I1266" s="4">
        <v>0.526</v>
      </c>
      <c r="J1266" s="4">
        <v>0.104</v>
      </c>
      <c r="K1266" s="4">
        <v>0.53</v>
      </c>
      <c r="L1266" s="4">
        <v>0.035</v>
      </c>
      <c r="M1266" s="4">
        <v>0.95</v>
      </c>
      <c r="N1266" s="4">
        <v>0.027</v>
      </c>
      <c r="O1266" s="4">
        <v>0.109</v>
      </c>
      <c r="P1266" s="4">
        <v>0.413</v>
      </c>
      <c r="Q1266" s="4">
        <v>117.44</v>
      </c>
      <c r="R1266" s="4">
        <v>0.0</v>
      </c>
      <c r="S1266" s="4">
        <v>1.0</v>
      </c>
      <c r="T1266" s="3" t="s">
        <v>104</v>
      </c>
      <c r="U1266" s="3" t="s">
        <v>35</v>
      </c>
      <c r="V1266" s="7" t="s">
        <v>54</v>
      </c>
    </row>
    <row r="1267">
      <c r="A1267" s="3" t="s">
        <v>7944</v>
      </c>
      <c r="B1267" s="3" t="s">
        <v>7945</v>
      </c>
      <c r="C1267" s="4">
        <v>2019.0</v>
      </c>
      <c r="D1267" s="4">
        <v>65.0</v>
      </c>
      <c r="E1267" s="4">
        <v>225000.0</v>
      </c>
      <c r="F1267" s="3" t="s">
        <v>7938</v>
      </c>
      <c r="G1267" s="3" t="s">
        <v>7939</v>
      </c>
      <c r="H1267" s="3" t="s">
        <v>7940</v>
      </c>
      <c r="I1267" s="4">
        <v>0.575</v>
      </c>
      <c r="J1267" s="4">
        <v>0.218</v>
      </c>
      <c r="K1267" s="4">
        <v>0.66</v>
      </c>
      <c r="L1267" s="4">
        <v>0.028</v>
      </c>
      <c r="M1267" s="4">
        <v>0.762</v>
      </c>
      <c r="N1267" s="4">
        <v>0.0</v>
      </c>
      <c r="O1267" s="4">
        <v>0.113</v>
      </c>
      <c r="P1267" s="4">
        <v>0.36</v>
      </c>
      <c r="Q1267" s="4">
        <v>84.08</v>
      </c>
      <c r="R1267" s="4">
        <v>2.0</v>
      </c>
      <c r="S1267" s="4">
        <v>1.0</v>
      </c>
      <c r="T1267" s="3" t="s">
        <v>104</v>
      </c>
      <c r="U1267" s="3" t="s">
        <v>35</v>
      </c>
      <c r="V1267" s="7" t="s">
        <v>45</v>
      </c>
    </row>
    <row r="1268">
      <c r="A1268" s="3" t="s">
        <v>7948</v>
      </c>
      <c r="B1268" s="3" t="s">
        <v>7949</v>
      </c>
      <c r="C1268" s="4">
        <v>2019.0</v>
      </c>
      <c r="D1268" s="4">
        <v>65.0</v>
      </c>
      <c r="E1268" s="4">
        <v>218000.0</v>
      </c>
      <c r="F1268" s="3" t="s">
        <v>7938</v>
      </c>
      <c r="G1268" s="3" t="s">
        <v>7939</v>
      </c>
      <c r="H1268" s="3" t="s">
        <v>7940</v>
      </c>
      <c r="I1268" s="4">
        <v>0.615</v>
      </c>
      <c r="J1268" s="4">
        <v>0.163</v>
      </c>
      <c r="K1268" s="4">
        <v>0.65</v>
      </c>
      <c r="L1268" s="4">
        <v>0.034</v>
      </c>
      <c r="M1268" s="4">
        <v>0.861</v>
      </c>
      <c r="N1268" s="4">
        <v>0.005</v>
      </c>
      <c r="O1268" s="4">
        <v>0.082</v>
      </c>
      <c r="P1268" s="4">
        <v>0.246</v>
      </c>
      <c r="Q1268" s="4">
        <v>89.65</v>
      </c>
      <c r="R1268" s="4">
        <v>7.0</v>
      </c>
      <c r="S1268" s="4">
        <v>1.0</v>
      </c>
      <c r="T1268" s="3" t="s">
        <v>104</v>
      </c>
      <c r="U1268" s="3" t="s">
        <v>35</v>
      </c>
      <c r="V1268" s="7" t="s">
        <v>36</v>
      </c>
    </row>
    <row r="1269">
      <c r="A1269" s="3" t="s">
        <v>7953</v>
      </c>
      <c r="B1269" s="3" t="s">
        <v>7954</v>
      </c>
      <c r="C1269" s="4">
        <v>2022.0</v>
      </c>
      <c r="D1269" s="4">
        <v>65.0</v>
      </c>
      <c r="E1269" s="4">
        <v>96052.0</v>
      </c>
      <c r="F1269" s="3" t="s">
        <v>1782</v>
      </c>
      <c r="G1269" s="3" t="s">
        <v>1537</v>
      </c>
      <c r="H1269" s="3" t="s">
        <v>1538</v>
      </c>
      <c r="I1269" s="4">
        <v>0.812</v>
      </c>
      <c r="J1269" s="4">
        <v>0.569</v>
      </c>
      <c r="K1269" s="4">
        <v>0.81</v>
      </c>
      <c r="L1269" s="4">
        <v>0.049</v>
      </c>
      <c r="M1269" s="4">
        <v>0.16</v>
      </c>
      <c r="N1269" s="4">
        <v>0.94</v>
      </c>
      <c r="O1269" s="4">
        <v>0.11</v>
      </c>
      <c r="P1269" s="4">
        <v>0.14</v>
      </c>
      <c r="Q1269" s="4">
        <v>129.93</v>
      </c>
      <c r="R1269" s="4">
        <v>6.0</v>
      </c>
      <c r="S1269" s="4">
        <v>1.0</v>
      </c>
      <c r="T1269" s="3" t="s">
        <v>104</v>
      </c>
      <c r="U1269" s="3" t="s">
        <v>35</v>
      </c>
      <c r="V1269" s="7" t="s">
        <v>58</v>
      </c>
    </row>
    <row r="1270">
      <c r="A1270" s="3" t="s">
        <v>7961</v>
      </c>
      <c r="B1270" s="3" t="s">
        <v>7962</v>
      </c>
      <c r="C1270" s="4">
        <v>2014.0</v>
      </c>
      <c r="D1270" s="4">
        <v>65.0</v>
      </c>
      <c r="E1270" s="4">
        <v>278813.0</v>
      </c>
      <c r="F1270" s="3" t="s">
        <v>1782</v>
      </c>
      <c r="G1270" s="3" t="s">
        <v>7963</v>
      </c>
      <c r="H1270" s="3" t="s">
        <v>7964</v>
      </c>
      <c r="I1270" s="4">
        <v>0.77</v>
      </c>
      <c r="J1270" s="4">
        <v>0.59</v>
      </c>
      <c r="K1270" s="4">
        <v>0.72</v>
      </c>
      <c r="L1270" s="4">
        <v>0.072</v>
      </c>
      <c r="M1270" s="4">
        <v>0.002</v>
      </c>
      <c r="N1270" s="4">
        <v>0.75</v>
      </c>
      <c r="O1270" s="4">
        <v>0.084</v>
      </c>
      <c r="P1270" s="4">
        <v>0.208</v>
      </c>
      <c r="Q1270" s="4">
        <v>114.99</v>
      </c>
      <c r="R1270" s="4">
        <v>0.0</v>
      </c>
      <c r="S1270" s="4">
        <v>1.0</v>
      </c>
      <c r="T1270" s="3" t="s">
        <v>104</v>
      </c>
      <c r="U1270" s="3" t="s">
        <v>68</v>
      </c>
      <c r="V1270" s="7" t="s">
        <v>36</v>
      </c>
    </row>
    <row r="1271">
      <c r="A1271" s="3" t="s">
        <v>7967</v>
      </c>
      <c r="B1271" s="3" t="s">
        <v>7968</v>
      </c>
      <c r="C1271" s="4">
        <v>1979.0</v>
      </c>
      <c r="D1271" s="4">
        <v>65.0</v>
      </c>
      <c r="E1271" s="4">
        <v>201760.0</v>
      </c>
      <c r="F1271" s="3" t="s">
        <v>368</v>
      </c>
      <c r="G1271" s="3" t="s">
        <v>1802</v>
      </c>
      <c r="H1271" s="3" t="s">
        <v>286</v>
      </c>
      <c r="I1271" s="4">
        <v>0.48</v>
      </c>
      <c r="J1271" s="4">
        <v>0.308</v>
      </c>
      <c r="K1271" s="4">
        <v>0.67</v>
      </c>
      <c r="L1271" s="4">
        <v>0.032</v>
      </c>
      <c r="M1271" s="4">
        <v>0.977</v>
      </c>
      <c r="N1271" s="4">
        <v>0.0</v>
      </c>
      <c r="O1271" s="4">
        <v>0.139</v>
      </c>
      <c r="P1271" s="4">
        <v>0.459</v>
      </c>
      <c r="Q1271" s="4">
        <v>97.32</v>
      </c>
      <c r="R1271" s="4">
        <v>3.0</v>
      </c>
      <c r="S1271" s="4">
        <v>1.0</v>
      </c>
      <c r="T1271" s="3" t="s">
        <v>34</v>
      </c>
      <c r="U1271" s="3" t="s">
        <v>35</v>
      </c>
      <c r="V1271" s="7" t="s">
        <v>54</v>
      </c>
    </row>
    <row r="1272">
      <c r="A1272" s="3" t="s">
        <v>7972</v>
      </c>
      <c r="B1272" s="3" t="s">
        <v>7973</v>
      </c>
      <c r="C1272" s="4">
        <v>1979.0</v>
      </c>
      <c r="D1272" s="4">
        <v>65.0</v>
      </c>
      <c r="E1272" s="4">
        <v>164120.0</v>
      </c>
      <c r="F1272" s="3" t="s">
        <v>445</v>
      </c>
      <c r="G1272" s="3" t="s">
        <v>7975</v>
      </c>
      <c r="H1272" s="3" t="s">
        <v>7976</v>
      </c>
      <c r="I1272" s="4">
        <v>0.411</v>
      </c>
      <c r="J1272" s="4">
        <v>0.227</v>
      </c>
      <c r="K1272" s="4">
        <v>0.62</v>
      </c>
      <c r="L1272" s="4">
        <v>0.043</v>
      </c>
      <c r="M1272" s="4">
        <v>0.987</v>
      </c>
      <c r="N1272" s="4">
        <v>0.658</v>
      </c>
      <c r="O1272" s="4">
        <v>0.192</v>
      </c>
      <c r="P1272" s="4">
        <v>0.462</v>
      </c>
      <c r="Q1272" s="4">
        <v>124.86</v>
      </c>
      <c r="R1272" s="4">
        <v>0.0</v>
      </c>
      <c r="S1272" s="4">
        <v>1.0</v>
      </c>
      <c r="T1272" s="3" t="s">
        <v>34</v>
      </c>
      <c r="U1272" s="3" t="s">
        <v>35</v>
      </c>
      <c r="V1272" s="7" t="s">
        <v>54</v>
      </c>
    </row>
    <row r="1273">
      <c r="A1273" s="3" t="s">
        <v>7979</v>
      </c>
      <c r="B1273" s="3" t="s">
        <v>7980</v>
      </c>
      <c r="C1273" s="4">
        <v>2003.0</v>
      </c>
      <c r="D1273" s="4">
        <v>65.0</v>
      </c>
      <c r="E1273" s="4">
        <v>277720.0</v>
      </c>
      <c r="F1273" s="3" t="s">
        <v>7769</v>
      </c>
      <c r="G1273" s="3" t="s">
        <v>7981</v>
      </c>
      <c r="H1273" s="3" t="s">
        <v>7982</v>
      </c>
      <c r="I1273" s="4">
        <v>0.28</v>
      </c>
      <c r="J1273" s="4">
        <v>0.344</v>
      </c>
      <c r="K1273" s="4">
        <v>0.71</v>
      </c>
      <c r="L1273" s="4">
        <v>0.029</v>
      </c>
      <c r="M1273" s="4">
        <v>0.715</v>
      </c>
      <c r="N1273" s="4">
        <v>0.006</v>
      </c>
      <c r="O1273" s="4">
        <v>0.133</v>
      </c>
      <c r="P1273" s="4">
        <v>0.232</v>
      </c>
      <c r="Q1273" s="4">
        <v>171.14</v>
      </c>
      <c r="R1273" s="4">
        <v>0.0</v>
      </c>
      <c r="S1273" s="4">
        <v>1.0</v>
      </c>
      <c r="T1273" s="3" t="s">
        <v>103</v>
      </c>
      <c r="U1273" s="3" t="s">
        <v>35</v>
      </c>
      <c r="V1273" s="7" t="s">
        <v>36</v>
      </c>
    </row>
    <row r="1274">
      <c r="A1274" s="3" t="s">
        <v>7985</v>
      </c>
      <c r="B1274" s="3" t="s">
        <v>7986</v>
      </c>
      <c r="C1274" s="4">
        <v>2014.0</v>
      </c>
      <c r="D1274" s="4">
        <v>65.0</v>
      </c>
      <c r="E1274" s="4">
        <v>395986.0</v>
      </c>
      <c r="F1274" s="3" t="s">
        <v>7989</v>
      </c>
      <c r="G1274" s="3" t="s">
        <v>7460</v>
      </c>
      <c r="H1274" s="3" t="s">
        <v>7986</v>
      </c>
      <c r="I1274" s="4">
        <v>0.508</v>
      </c>
      <c r="J1274" s="4">
        <v>0.763</v>
      </c>
      <c r="K1274" s="4">
        <v>0.9</v>
      </c>
      <c r="L1274" s="4">
        <v>0.052</v>
      </c>
      <c r="M1274" s="4">
        <v>0.16</v>
      </c>
      <c r="N1274" s="4">
        <v>0.0</v>
      </c>
      <c r="O1274" s="4">
        <v>0.118</v>
      </c>
      <c r="P1274" s="4">
        <v>0.476</v>
      </c>
      <c r="Q1274" s="4">
        <v>139.65</v>
      </c>
      <c r="R1274" s="4">
        <v>8.0</v>
      </c>
      <c r="S1274" s="4">
        <v>1.0</v>
      </c>
      <c r="T1274" s="3" t="s">
        <v>103</v>
      </c>
      <c r="U1274" s="3" t="s">
        <v>68</v>
      </c>
      <c r="V1274" s="7" t="s">
        <v>54</v>
      </c>
    </row>
    <row r="1275">
      <c r="A1275" s="3" t="s">
        <v>7991</v>
      </c>
      <c r="B1275" s="3" t="s">
        <v>7993</v>
      </c>
      <c r="C1275" s="4">
        <v>2021.0</v>
      </c>
      <c r="D1275" s="4">
        <v>65.0</v>
      </c>
      <c r="E1275" s="4">
        <v>268717.0</v>
      </c>
      <c r="F1275" s="3" t="s">
        <v>1267</v>
      </c>
      <c r="G1275" s="3" t="s">
        <v>7995</v>
      </c>
      <c r="H1275" s="3" t="s">
        <v>7996</v>
      </c>
      <c r="I1275" s="4">
        <v>0.33</v>
      </c>
      <c r="J1275" s="4">
        <v>0.709</v>
      </c>
      <c r="K1275" s="4">
        <v>0.9</v>
      </c>
      <c r="L1275" s="4">
        <v>0.031</v>
      </c>
      <c r="M1275" s="4">
        <v>0.041</v>
      </c>
      <c r="N1275" s="4">
        <v>0.0</v>
      </c>
      <c r="O1275" s="4">
        <v>0.09</v>
      </c>
      <c r="P1275" s="4">
        <v>0.222</v>
      </c>
      <c r="Q1275" s="4">
        <v>101.67</v>
      </c>
      <c r="R1275" s="4">
        <v>8.0</v>
      </c>
      <c r="S1275" s="4">
        <v>0.0</v>
      </c>
      <c r="T1275" s="3" t="s">
        <v>103</v>
      </c>
      <c r="U1275" s="3" t="s">
        <v>35</v>
      </c>
      <c r="V1275" s="7" t="s">
        <v>36</v>
      </c>
    </row>
    <row r="1276">
      <c r="A1276" s="3" t="s">
        <v>8002</v>
      </c>
      <c r="B1276" s="3" t="s">
        <v>8003</v>
      </c>
      <c r="C1276" s="4">
        <v>2010.0</v>
      </c>
      <c r="D1276" s="4">
        <v>65.0</v>
      </c>
      <c r="E1276" s="4">
        <v>293040.0</v>
      </c>
      <c r="F1276" s="3" t="s">
        <v>8004</v>
      </c>
      <c r="G1276" s="3" t="s">
        <v>6831</v>
      </c>
      <c r="H1276" s="3" t="s">
        <v>8005</v>
      </c>
      <c r="I1276" s="4">
        <v>0.517</v>
      </c>
      <c r="J1276" s="4">
        <v>0.606</v>
      </c>
      <c r="K1276" s="4">
        <v>0.85</v>
      </c>
      <c r="L1276" s="4">
        <v>0.029</v>
      </c>
      <c r="M1276" s="4">
        <v>0.02</v>
      </c>
      <c r="N1276" s="4">
        <v>0.0</v>
      </c>
      <c r="O1276" s="4">
        <v>0.324</v>
      </c>
      <c r="P1276" s="4">
        <v>0.296</v>
      </c>
      <c r="Q1276" s="4">
        <v>141.93</v>
      </c>
      <c r="R1276" s="4">
        <v>2.0</v>
      </c>
      <c r="S1276" s="4">
        <v>1.0</v>
      </c>
      <c r="T1276" s="3" t="s">
        <v>103</v>
      </c>
      <c r="U1276" s="3" t="s">
        <v>35</v>
      </c>
      <c r="V1276" s="7" t="s">
        <v>36</v>
      </c>
    </row>
    <row r="1277">
      <c r="A1277" s="3" t="s">
        <v>8008</v>
      </c>
      <c r="B1277" s="3" t="s">
        <v>5242</v>
      </c>
      <c r="C1277" s="4">
        <v>2019.0</v>
      </c>
      <c r="D1277" s="4">
        <v>65.0</v>
      </c>
      <c r="E1277" s="4">
        <v>226789.0</v>
      </c>
      <c r="F1277" s="3" t="s">
        <v>3852</v>
      </c>
      <c r="G1277" s="3" t="s">
        <v>1585</v>
      </c>
      <c r="H1277" s="3" t="s">
        <v>5242</v>
      </c>
      <c r="I1277" s="4">
        <v>0.515</v>
      </c>
      <c r="J1277" s="4">
        <v>0.691</v>
      </c>
      <c r="K1277" s="4">
        <v>0.89</v>
      </c>
      <c r="L1277" s="4">
        <v>0.034</v>
      </c>
      <c r="M1277" s="4">
        <v>0.624</v>
      </c>
      <c r="N1277" s="4">
        <v>0.0</v>
      </c>
      <c r="O1277" s="4">
        <v>0.121</v>
      </c>
      <c r="P1277" s="4">
        <v>0.484</v>
      </c>
      <c r="Q1277" s="4">
        <v>169.52</v>
      </c>
      <c r="R1277" s="4">
        <v>5.0</v>
      </c>
      <c r="S1277" s="4">
        <v>0.0</v>
      </c>
      <c r="T1277" s="3" t="s">
        <v>104</v>
      </c>
      <c r="U1277" s="3" t="s">
        <v>68</v>
      </c>
      <c r="V1277" s="7" t="s">
        <v>54</v>
      </c>
    </row>
    <row r="1278">
      <c r="A1278" s="3" t="s">
        <v>8014</v>
      </c>
      <c r="B1278" s="3" t="s">
        <v>8015</v>
      </c>
      <c r="C1278" s="4">
        <v>2018.0</v>
      </c>
      <c r="D1278" s="4">
        <v>65.0</v>
      </c>
      <c r="E1278" s="4">
        <v>238369.0</v>
      </c>
      <c r="F1278" s="3" t="s">
        <v>1918</v>
      </c>
      <c r="G1278" s="3" t="s">
        <v>1919</v>
      </c>
      <c r="H1278" s="3" t="s">
        <v>8016</v>
      </c>
      <c r="I1278" s="4">
        <v>0.481</v>
      </c>
      <c r="J1278" s="4">
        <v>0.392</v>
      </c>
      <c r="K1278" s="4">
        <v>0.8</v>
      </c>
      <c r="L1278" s="4">
        <v>0.025</v>
      </c>
      <c r="M1278" s="4">
        <v>0.478</v>
      </c>
      <c r="N1278" s="4">
        <v>0.0</v>
      </c>
      <c r="O1278" s="4">
        <v>0.122</v>
      </c>
      <c r="P1278" s="4">
        <v>0.257</v>
      </c>
      <c r="Q1278" s="4">
        <v>91.79</v>
      </c>
      <c r="R1278" s="4">
        <v>4.0</v>
      </c>
      <c r="S1278" s="4">
        <v>1.0</v>
      </c>
      <c r="T1278" s="3" t="s">
        <v>104</v>
      </c>
      <c r="U1278" s="3" t="s">
        <v>35</v>
      </c>
      <c r="V1278" s="7" t="s">
        <v>36</v>
      </c>
    </row>
    <row r="1279">
      <c r="A1279" s="3" t="s">
        <v>8021</v>
      </c>
      <c r="B1279" s="3" t="s">
        <v>8022</v>
      </c>
      <c r="C1279" s="4">
        <v>2013.0</v>
      </c>
      <c r="D1279" s="4">
        <v>65.0</v>
      </c>
      <c r="E1279" s="4">
        <v>256093.0</v>
      </c>
      <c r="F1279" s="3" t="s">
        <v>5733</v>
      </c>
      <c r="G1279" s="3" t="s">
        <v>8023</v>
      </c>
      <c r="H1279" s="3" t="s">
        <v>8024</v>
      </c>
      <c r="I1279" s="4">
        <v>0.506</v>
      </c>
      <c r="J1279" s="4">
        <v>0.59</v>
      </c>
      <c r="K1279" s="4">
        <v>0.88</v>
      </c>
      <c r="L1279" s="4">
        <v>0.076</v>
      </c>
      <c r="M1279" s="4">
        <v>0.165</v>
      </c>
      <c r="N1279" s="4">
        <v>0.0</v>
      </c>
      <c r="O1279" s="4">
        <v>0.096</v>
      </c>
      <c r="P1279" s="4">
        <v>0.359</v>
      </c>
      <c r="Q1279" s="4">
        <v>141.1</v>
      </c>
      <c r="R1279" s="4">
        <v>1.0</v>
      </c>
      <c r="S1279" s="4">
        <v>1.0</v>
      </c>
      <c r="T1279" s="3" t="s">
        <v>103</v>
      </c>
      <c r="U1279" s="3" t="s">
        <v>68</v>
      </c>
      <c r="V1279" s="7" t="s">
        <v>45</v>
      </c>
    </row>
    <row r="1280">
      <c r="A1280" s="3" t="s">
        <v>8029</v>
      </c>
      <c r="B1280" s="3" t="s">
        <v>8030</v>
      </c>
      <c r="C1280" s="4">
        <v>2024.0</v>
      </c>
      <c r="D1280" s="4">
        <v>65.0</v>
      </c>
      <c r="E1280" s="4">
        <v>211330.0</v>
      </c>
      <c r="F1280" s="3" t="s">
        <v>8031</v>
      </c>
      <c r="G1280" s="3" t="s">
        <v>8032</v>
      </c>
      <c r="H1280" s="3" t="s">
        <v>8030</v>
      </c>
      <c r="I1280" s="4">
        <v>0.633</v>
      </c>
      <c r="J1280" s="4">
        <v>0.752</v>
      </c>
      <c r="K1280" s="4">
        <v>0.88</v>
      </c>
      <c r="L1280" s="4">
        <v>0.073</v>
      </c>
      <c r="M1280" s="4">
        <v>0.003</v>
      </c>
      <c r="N1280" s="4">
        <v>0.0</v>
      </c>
      <c r="O1280" s="4">
        <v>0.097</v>
      </c>
      <c r="P1280" s="4">
        <v>0.408</v>
      </c>
      <c r="Q1280" s="4">
        <v>149.95</v>
      </c>
      <c r="R1280" s="4">
        <v>10.0</v>
      </c>
      <c r="S1280" s="4">
        <v>0.0</v>
      </c>
      <c r="T1280" s="3" t="s">
        <v>103</v>
      </c>
      <c r="U1280" s="3" t="s">
        <v>94</v>
      </c>
      <c r="V1280" s="7" t="s">
        <v>54</v>
      </c>
    </row>
    <row r="1281">
      <c r="A1281" s="3" t="s">
        <v>8036</v>
      </c>
      <c r="B1281" s="3" t="s">
        <v>8037</v>
      </c>
      <c r="C1281" s="4">
        <v>2024.0</v>
      </c>
      <c r="D1281" s="4">
        <v>65.0</v>
      </c>
      <c r="E1281" s="4">
        <v>183990.0</v>
      </c>
      <c r="F1281" s="3" t="s">
        <v>8038</v>
      </c>
      <c r="G1281" s="3" t="s">
        <v>8039</v>
      </c>
      <c r="H1281" s="3" t="s">
        <v>8040</v>
      </c>
      <c r="I1281" s="4">
        <v>0.433</v>
      </c>
      <c r="J1281" s="4">
        <v>0.477</v>
      </c>
      <c r="K1281" s="4">
        <v>0.8</v>
      </c>
      <c r="L1281" s="4">
        <v>0.045</v>
      </c>
      <c r="M1281" s="4">
        <v>0.058</v>
      </c>
      <c r="N1281" s="4">
        <v>0.0</v>
      </c>
      <c r="O1281" s="4">
        <v>0.228</v>
      </c>
      <c r="P1281" s="4">
        <v>0.144</v>
      </c>
      <c r="Q1281" s="4">
        <v>170.31</v>
      </c>
      <c r="R1281" s="4">
        <v>4.0</v>
      </c>
      <c r="S1281" s="4">
        <v>0.0</v>
      </c>
      <c r="T1281" s="3" t="s">
        <v>103</v>
      </c>
      <c r="U1281" s="3" t="s">
        <v>68</v>
      </c>
      <c r="V1281" s="7" t="s">
        <v>58</v>
      </c>
    </row>
    <row r="1282">
      <c r="A1282" s="3" t="s">
        <v>8044</v>
      </c>
      <c r="B1282" s="3" t="s">
        <v>8045</v>
      </c>
      <c r="C1282" s="4">
        <v>1983.0</v>
      </c>
      <c r="D1282" s="4">
        <v>65.0</v>
      </c>
      <c r="E1282" s="4">
        <v>151733.0</v>
      </c>
      <c r="F1282" s="3" t="s">
        <v>8048</v>
      </c>
      <c r="G1282" s="3" t="s">
        <v>8049</v>
      </c>
      <c r="H1282" s="3" t="s">
        <v>8050</v>
      </c>
      <c r="I1282" s="4">
        <v>0.218</v>
      </c>
      <c r="J1282" s="4">
        <v>0.111</v>
      </c>
      <c r="K1282" s="4">
        <v>0.52</v>
      </c>
      <c r="L1282" s="4">
        <v>0.069</v>
      </c>
      <c r="M1282" s="4">
        <v>0.895</v>
      </c>
      <c r="N1282" s="4">
        <v>0.834</v>
      </c>
      <c r="O1282" s="4">
        <v>0.165</v>
      </c>
      <c r="P1282" s="4">
        <v>0.27</v>
      </c>
      <c r="Q1282" s="4">
        <v>77.42</v>
      </c>
      <c r="R1282" s="4">
        <v>7.0</v>
      </c>
      <c r="S1282" s="4">
        <v>1.0</v>
      </c>
      <c r="T1282" s="3" t="s">
        <v>103</v>
      </c>
      <c r="U1282" s="3" t="s">
        <v>35</v>
      </c>
      <c r="V1282" s="7" t="s">
        <v>36</v>
      </c>
    </row>
    <row r="1283">
      <c r="A1283" s="3" t="s">
        <v>8051</v>
      </c>
      <c r="B1283" s="3" t="s">
        <v>8052</v>
      </c>
      <c r="C1283" s="4">
        <v>1994.0</v>
      </c>
      <c r="D1283" s="4">
        <v>65.0</v>
      </c>
      <c r="E1283" s="4">
        <v>320013.0</v>
      </c>
      <c r="F1283" s="3" t="s">
        <v>7167</v>
      </c>
      <c r="G1283" s="3" t="s">
        <v>1474</v>
      </c>
      <c r="H1283" s="3" t="s">
        <v>8053</v>
      </c>
      <c r="I1283" s="4">
        <v>0.64</v>
      </c>
      <c r="J1283" s="4">
        <v>0.295</v>
      </c>
      <c r="K1283" s="4">
        <v>0.62</v>
      </c>
      <c r="L1283" s="4">
        <v>0.04</v>
      </c>
      <c r="M1283" s="4">
        <v>0.425</v>
      </c>
      <c r="N1283" s="4">
        <v>0.0</v>
      </c>
      <c r="O1283" s="4">
        <v>0.08</v>
      </c>
      <c r="P1283" s="4">
        <v>0.107</v>
      </c>
      <c r="Q1283" s="4">
        <v>121.9</v>
      </c>
      <c r="R1283" s="4">
        <v>5.0</v>
      </c>
      <c r="S1283" s="4">
        <v>1.0</v>
      </c>
      <c r="T1283" s="3" t="s">
        <v>104</v>
      </c>
      <c r="U1283" s="3" t="s">
        <v>35</v>
      </c>
      <c r="V1283" s="7" t="s">
        <v>58</v>
      </c>
    </row>
    <row r="1284">
      <c r="A1284" s="3" t="s">
        <v>8058</v>
      </c>
      <c r="B1284" s="3" t="s">
        <v>8059</v>
      </c>
      <c r="C1284" s="4">
        <v>2012.0</v>
      </c>
      <c r="D1284" s="4">
        <v>65.0</v>
      </c>
      <c r="E1284" s="4">
        <v>262573.0</v>
      </c>
      <c r="F1284" s="3" t="s">
        <v>4046</v>
      </c>
      <c r="G1284" s="3" t="s">
        <v>4047</v>
      </c>
      <c r="H1284" s="3" t="s">
        <v>8060</v>
      </c>
      <c r="I1284" s="4">
        <v>0.653</v>
      </c>
      <c r="J1284" s="4">
        <v>0.402</v>
      </c>
      <c r="K1284" s="4">
        <v>0.84</v>
      </c>
      <c r="L1284" s="4">
        <v>0.032</v>
      </c>
      <c r="M1284" s="4">
        <v>0.61</v>
      </c>
      <c r="N1284" s="4">
        <v>0.0</v>
      </c>
      <c r="O1284" s="4">
        <v>0.109</v>
      </c>
      <c r="P1284" s="4">
        <v>0.271</v>
      </c>
      <c r="Q1284" s="4">
        <v>134.82</v>
      </c>
      <c r="R1284" s="4">
        <v>4.0</v>
      </c>
      <c r="S1284" s="4">
        <v>0.0</v>
      </c>
      <c r="T1284" s="3" t="s">
        <v>104</v>
      </c>
      <c r="U1284" s="3" t="s">
        <v>94</v>
      </c>
      <c r="V1284" s="7" t="s">
        <v>36</v>
      </c>
    </row>
    <row r="1285">
      <c r="A1285" s="3" t="s">
        <v>8064</v>
      </c>
      <c r="B1285" s="3" t="s">
        <v>8065</v>
      </c>
      <c r="C1285" s="4">
        <v>1979.0</v>
      </c>
      <c r="D1285" s="4">
        <v>66.0</v>
      </c>
      <c r="E1285" s="4">
        <v>235466.0</v>
      </c>
      <c r="F1285" s="3" t="s">
        <v>194</v>
      </c>
      <c r="G1285" s="3" t="s">
        <v>8066</v>
      </c>
      <c r="H1285" s="3" t="s">
        <v>286</v>
      </c>
      <c r="I1285" s="4">
        <v>0.57</v>
      </c>
      <c r="J1285" s="4">
        <v>0.296</v>
      </c>
      <c r="K1285" s="4">
        <v>0.65</v>
      </c>
      <c r="L1285" s="4">
        <v>0.032</v>
      </c>
      <c r="M1285" s="4">
        <v>0.524</v>
      </c>
      <c r="N1285" s="4">
        <v>0.0</v>
      </c>
      <c r="O1285" s="4">
        <v>0.094</v>
      </c>
      <c r="P1285" s="4">
        <v>0.494</v>
      </c>
      <c r="Q1285" s="4">
        <v>111.35</v>
      </c>
      <c r="R1285" s="4">
        <v>5.0</v>
      </c>
      <c r="S1285" s="4">
        <v>1.0</v>
      </c>
      <c r="T1285" s="3" t="s">
        <v>34</v>
      </c>
      <c r="U1285" s="3" t="s">
        <v>35</v>
      </c>
      <c r="V1285" s="7" t="s">
        <v>54</v>
      </c>
    </row>
    <row r="1286">
      <c r="A1286" s="3" t="s">
        <v>8070</v>
      </c>
      <c r="B1286" s="3" t="s">
        <v>8072</v>
      </c>
      <c r="C1286" s="4">
        <v>1979.0</v>
      </c>
      <c r="D1286" s="4">
        <v>66.0</v>
      </c>
      <c r="E1286" s="4">
        <v>229653.0</v>
      </c>
      <c r="F1286" s="3" t="s">
        <v>368</v>
      </c>
      <c r="G1286" s="3" t="s">
        <v>1802</v>
      </c>
      <c r="H1286" s="3" t="s">
        <v>286</v>
      </c>
      <c r="I1286" s="4">
        <v>0.441</v>
      </c>
      <c r="J1286" s="4">
        <v>0.32</v>
      </c>
      <c r="K1286" s="4">
        <v>0.69</v>
      </c>
      <c r="L1286" s="4">
        <v>0.038</v>
      </c>
      <c r="M1286" s="4">
        <v>0.945</v>
      </c>
      <c r="N1286" s="4">
        <v>0.0</v>
      </c>
      <c r="O1286" s="4">
        <v>0.146</v>
      </c>
      <c r="P1286" s="4">
        <v>0.476</v>
      </c>
      <c r="Q1286" s="4">
        <v>109.61</v>
      </c>
      <c r="R1286" s="4">
        <v>7.0</v>
      </c>
      <c r="S1286" s="4">
        <v>0.0</v>
      </c>
      <c r="T1286" s="3" t="s">
        <v>34</v>
      </c>
      <c r="U1286" s="3" t="s">
        <v>35</v>
      </c>
      <c r="V1286" s="7" t="s">
        <v>54</v>
      </c>
    </row>
    <row r="1287">
      <c r="A1287" s="3" t="s">
        <v>8075</v>
      </c>
      <c r="B1287" s="3" t="s">
        <v>8077</v>
      </c>
      <c r="C1287" s="4">
        <v>1979.0</v>
      </c>
      <c r="D1287" s="4">
        <v>66.0</v>
      </c>
      <c r="E1287" s="4">
        <v>339560.0</v>
      </c>
      <c r="F1287" s="3" t="s">
        <v>445</v>
      </c>
      <c r="G1287" s="3" t="s">
        <v>7975</v>
      </c>
      <c r="H1287" s="3" t="s">
        <v>7976</v>
      </c>
      <c r="I1287" s="4">
        <v>0.37</v>
      </c>
      <c r="J1287" s="4">
        <v>0.158</v>
      </c>
      <c r="K1287" s="4">
        <v>0.58</v>
      </c>
      <c r="L1287" s="4">
        <v>0.037</v>
      </c>
      <c r="M1287" s="4">
        <v>0.991</v>
      </c>
      <c r="N1287" s="4">
        <v>0.262</v>
      </c>
      <c r="O1287" s="4">
        <v>0.105</v>
      </c>
      <c r="P1287" s="4">
        <v>0.203</v>
      </c>
      <c r="Q1287" s="4">
        <v>104.28</v>
      </c>
      <c r="R1287" s="4">
        <v>4.0</v>
      </c>
      <c r="S1287" s="4">
        <v>0.0</v>
      </c>
      <c r="T1287" s="3" t="s">
        <v>34</v>
      </c>
      <c r="U1287" s="3" t="s">
        <v>35</v>
      </c>
      <c r="V1287" s="7" t="s">
        <v>36</v>
      </c>
    </row>
    <row r="1288">
      <c r="A1288" s="3" t="s">
        <v>8080</v>
      </c>
      <c r="B1288" s="3" t="s">
        <v>8082</v>
      </c>
      <c r="C1288" s="4">
        <v>1971.0</v>
      </c>
      <c r="D1288" s="4">
        <v>66.0</v>
      </c>
      <c r="E1288" s="4">
        <v>174720.0</v>
      </c>
      <c r="F1288" s="3" t="s">
        <v>284</v>
      </c>
      <c r="G1288" s="3" t="s">
        <v>433</v>
      </c>
      <c r="H1288" s="3" t="s">
        <v>286</v>
      </c>
      <c r="I1288" s="4">
        <v>0.453</v>
      </c>
      <c r="J1288" s="4">
        <v>0.234</v>
      </c>
      <c r="K1288" s="4">
        <v>0.7</v>
      </c>
      <c r="L1288" s="4">
        <v>0.032</v>
      </c>
      <c r="M1288" s="4">
        <v>0.822</v>
      </c>
      <c r="N1288" s="4">
        <v>0.0</v>
      </c>
      <c r="O1288" s="4">
        <v>0.134</v>
      </c>
      <c r="P1288" s="4">
        <v>0.232</v>
      </c>
      <c r="Q1288" s="4">
        <v>144.04</v>
      </c>
      <c r="R1288" s="4">
        <v>6.0</v>
      </c>
      <c r="S1288" s="4">
        <v>1.0</v>
      </c>
      <c r="T1288" s="3" t="s">
        <v>34</v>
      </c>
      <c r="U1288" s="3" t="s">
        <v>35</v>
      </c>
      <c r="V1288" s="7" t="s">
        <v>36</v>
      </c>
    </row>
    <row r="1289">
      <c r="A1289" s="3" t="s">
        <v>8086</v>
      </c>
      <c r="B1289" s="3" t="s">
        <v>8087</v>
      </c>
      <c r="C1289" s="4">
        <v>1940.0</v>
      </c>
      <c r="D1289" s="4">
        <v>66.0</v>
      </c>
      <c r="E1289" s="4">
        <v>216317.0</v>
      </c>
      <c r="F1289" s="3" t="s">
        <v>731</v>
      </c>
      <c r="G1289" s="3" t="s">
        <v>732</v>
      </c>
      <c r="H1289" s="3" t="s">
        <v>733</v>
      </c>
      <c r="I1289" s="4">
        <v>0.381</v>
      </c>
      <c r="J1289" s="4">
        <v>0.18</v>
      </c>
      <c r="K1289" s="4">
        <v>0.52</v>
      </c>
      <c r="L1289" s="4">
        <v>0.04</v>
      </c>
      <c r="M1289" s="4">
        <v>0.993</v>
      </c>
      <c r="N1289" s="4">
        <v>0.888</v>
      </c>
      <c r="O1289" s="4">
        <v>0.103</v>
      </c>
      <c r="P1289" s="4">
        <v>0.26</v>
      </c>
      <c r="Q1289" s="4">
        <v>76.39</v>
      </c>
      <c r="R1289" s="4">
        <v>0.0</v>
      </c>
      <c r="S1289" s="4">
        <v>0.0</v>
      </c>
      <c r="T1289" s="3" t="s">
        <v>34</v>
      </c>
      <c r="U1289" s="3" t="s">
        <v>35</v>
      </c>
      <c r="V1289" s="7" t="s">
        <v>36</v>
      </c>
    </row>
    <row r="1290">
      <c r="A1290" s="3" t="s">
        <v>8090</v>
      </c>
      <c r="B1290" s="3" t="s">
        <v>8091</v>
      </c>
      <c r="C1290" s="4">
        <v>1972.0</v>
      </c>
      <c r="D1290" s="4">
        <v>66.0</v>
      </c>
      <c r="E1290" s="4">
        <v>201186.0</v>
      </c>
      <c r="F1290" s="3" t="s">
        <v>306</v>
      </c>
      <c r="G1290" s="3" t="s">
        <v>8092</v>
      </c>
      <c r="H1290" s="3" t="s">
        <v>972</v>
      </c>
      <c r="I1290" s="4">
        <v>0.461</v>
      </c>
      <c r="J1290" s="4">
        <v>0.181</v>
      </c>
      <c r="K1290" s="4">
        <v>0.58</v>
      </c>
      <c r="L1290" s="4">
        <v>0.054</v>
      </c>
      <c r="M1290" s="4">
        <v>0.99</v>
      </c>
      <c r="N1290" s="4">
        <v>0.0</v>
      </c>
      <c r="O1290" s="4">
        <v>0.204</v>
      </c>
      <c r="P1290" s="4">
        <v>0.386</v>
      </c>
      <c r="Q1290" s="4">
        <v>149.95</v>
      </c>
      <c r="R1290" s="4">
        <v>4.0</v>
      </c>
      <c r="S1290" s="4">
        <v>1.0</v>
      </c>
      <c r="T1290" s="3" t="s">
        <v>34</v>
      </c>
      <c r="U1290" s="3" t="s">
        <v>35</v>
      </c>
      <c r="V1290" s="7" t="s">
        <v>45</v>
      </c>
    </row>
    <row r="1291">
      <c r="A1291" s="3" t="s">
        <v>8095</v>
      </c>
      <c r="B1291" s="3" t="s">
        <v>8096</v>
      </c>
      <c r="C1291" s="4">
        <v>1972.0</v>
      </c>
      <c r="D1291" s="4">
        <v>66.0</v>
      </c>
      <c r="E1291" s="4">
        <v>277106.0</v>
      </c>
      <c r="F1291" s="3" t="s">
        <v>306</v>
      </c>
      <c r="G1291" s="3" t="s">
        <v>1807</v>
      </c>
      <c r="H1291" s="3" t="s">
        <v>972</v>
      </c>
      <c r="I1291" s="4">
        <v>0.489</v>
      </c>
      <c r="J1291" s="4">
        <v>0.291</v>
      </c>
      <c r="K1291" s="4">
        <v>0.69</v>
      </c>
      <c r="L1291" s="4">
        <v>0.069</v>
      </c>
      <c r="M1291" s="4">
        <v>0.891</v>
      </c>
      <c r="N1291" s="4">
        <v>0.003</v>
      </c>
      <c r="O1291" s="4">
        <v>0.135</v>
      </c>
      <c r="P1291" s="4">
        <v>0.429</v>
      </c>
      <c r="Q1291" s="4">
        <v>85.01</v>
      </c>
      <c r="R1291" s="4">
        <v>4.0</v>
      </c>
      <c r="S1291" s="4">
        <v>1.0</v>
      </c>
      <c r="T1291" s="3" t="s">
        <v>34</v>
      </c>
      <c r="U1291" s="3" t="s">
        <v>35</v>
      </c>
      <c r="V1291" s="7" t="s">
        <v>54</v>
      </c>
    </row>
    <row r="1292">
      <c r="A1292" s="3" t="s">
        <v>8100</v>
      </c>
      <c r="B1292" s="3" t="s">
        <v>8102</v>
      </c>
      <c r="C1292" s="4">
        <v>2006.0</v>
      </c>
      <c r="D1292" s="4">
        <v>66.0</v>
      </c>
      <c r="E1292" s="4">
        <v>219346.0</v>
      </c>
      <c r="F1292" s="3" t="s">
        <v>368</v>
      </c>
      <c r="G1292" s="3" t="s">
        <v>1802</v>
      </c>
      <c r="H1292" s="3" t="s">
        <v>291</v>
      </c>
      <c r="I1292" s="4">
        <v>0.424</v>
      </c>
      <c r="J1292" s="4">
        <v>0.335</v>
      </c>
      <c r="K1292" s="4">
        <v>0.71</v>
      </c>
      <c r="L1292" s="4">
        <v>0.031</v>
      </c>
      <c r="M1292" s="4">
        <v>0.935</v>
      </c>
      <c r="N1292" s="4">
        <v>0.0</v>
      </c>
      <c r="O1292" s="4">
        <v>0.159</v>
      </c>
      <c r="P1292" s="4">
        <v>0.331</v>
      </c>
      <c r="Q1292" s="4">
        <v>104.06</v>
      </c>
      <c r="R1292" s="4">
        <v>4.0</v>
      </c>
      <c r="S1292" s="4">
        <v>1.0</v>
      </c>
      <c r="T1292" s="3" t="s">
        <v>34</v>
      </c>
      <c r="U1292" s="3" t="s">
        <v>35</v>
      </c>
      <c r="V1292" s="7" t="s">
        <v>45</v>
      </c>
    </row>
    <row r="1293">
      <c r="A1293" s="3" t="s">
        <v>8105</v>
      </c>
      <c r="B1293" s="3" t="s">
        <v>8106</v>
      </c>
      <c r="C1293" s="4">
        <v>2000.0</v>
      </c>
      <c r="D1293" s="4">
        <v>66.0</v>
      </c>
      <c r="E1293" s="4">
        <v>327173.0</v>
      </c>
      <c r="F1293" s="3" t="s">
        <v>194</v>
      </c>
      <c r="G1293" s="3" t="s">
        <v>671</v>
      </c>
      <c r="H1293" s="3" t="s">
        <v>624</v>
      </c>
      <c r="I1293" s="4">
        <v>0.501</v>
      </c>
      <c r="J1293" s="4">
        <v>0.398</v>
      </c>
      <c r="K1293" s="4">
        <v>0.71</v>
      </c>
      <c r="L1293" s="4">
        <v>0.052</v>
      </c>
      <c r="M1293" s="4">
        <v>0.778</v>
      </c>
      <c r="N1293" s="4">
        <v>0.0</v>
      </c>
      <c r="O1293" s="4">
        <v>0.069</v>
      </c>
      <c r="P1293" s="4">
        <v>0.363</v>
      </c>
      <c r="Q1293" s="4">
        <v>172.76</v>
      </c>
      <c r="R1293" s="4">
        <v>2.0</v>
      </c>
      <c r="S1293" s="4">
        <v>1.0</v>
      </c>
      <c r="T1293" s="3" t="s">
        <v>34</v>
      </c>
      <c r="U1293" s="3" t="s">
        <v>35</v>
      </c>
      <c r="V1293" s="7" t="s">
        <v>45</v>
      </c>
    </row>
    <row r="1294">
      <c r="A1294" s="3" t="s">
        <v>8112</v>
      </c>
      <c r="B1294" s="3" t="s">
        <v>8113</v>
      </c>
      <c r="C1294" s="4">
        <v>1997.0</v>
      </c>
      <c r="D1294" s="4">
        <v>66.0</v>
      </c>
      <c r="E1294" s="4">
        <v>203440.0</v>
      </c>
      <c r="F1294" s="3" t="s">
        <v>8114</v>
      </c>
      <c r="G1294" s="3" t="s">
        <v>8115</v>
      </c>
      <c r="H1294" s="3" t="s">
        <v>8116</v>
      </c>
      <c r="I1294" s="4">
        <v>0.702</v>
      </c>
      <c r="J1294" s="4">
        <v>0.802</v>
      </c>
      <c r="K1294" s="4">
        <v>0.73</v>
      </c>
      <c r="L1294" s="4">
        <v>0.053</v>
      </c>
      <c r="M1294" s="4">
        <v>0.146</v>
      </c>
      <c r="N1294" s="4">
        <v>0.0</v>
      </c>
      <c r="O1294" s="4">
        <v>0.068</v>
      </c>
      <c r="P1294" s="4">
        <v>0.496</v>
      </c>
      <c r="Q1294" s="4">
        <v>139.97</v>
      </c>
      <c r="R1294" s="4">
        <v>0.0</v>
      </c>
      <c r="S1294" s="4">
        <v>0.0</v>
      </c>
      <c r="T1294" s="3" t="s">
        <v>103</v>
      </c>
      <c r="U1294" s="3" t="s">
        <v>35</v>
      </c>
      <c r="V1294" s="7" t="s">
        <v>54</v>
      </c>
    </row>
    <row r="1295">
      <c r="A1295" s="3" t="s">
        <v>8121</v>
      </c>
      <c r="B1295" s="3" t="s">
        <v>8123</v>
      </c>
      <c r="C1295" s="4">
        <v>2021.0</v>
      </c>
      <c r="D1295" s="4">
        <v>66.0</v>
      </c>
      <c r="E1295" s="4">
        <v>215506.0</v>
      </c>
      <c r="F1295" s="3" t="s">
        <v>3108</v>
      </c>
      <c r="G1295" s="3" t="s">
        <v>6756</v>
      </c>
      <c r="H1295" s="3" t="e">
        <v>#ERROR!</v>
      </c>
      <c r="I1295" s="4">
        <v>0.471</v>
      </c>
      <c r="J1295" s="4">
        <v>0.396</v>
      </c>
      <c r="K1295" s="4">
        <v>0.83</v>
      </c>
      <c r="L1295" s="4">
        <v>0.034</v>
      </c>
      <c r="M1295" s="4">
        <v>0.77</v>
      </c>
      <c r="N1295" s="4">
        <v>0.0</v>
      </c>
      <c r="O1295" s="4">
        <v>0.073</v>
      </c>
      <c r="P1295" s="4">
        <v>0.263</v>
      </c>
      <c r="Q1295" s="4">
        <v>149.61</v>
      </c>
      <c r="R1295" s="4">
        <v>8.0</v>
      </c>
      <c r="S1295" s="4">
        <v>1.0</v>
      </c>
      <c r="T1295" s="3" t="s">
        <v>103</v>
      </c>
      <c r="U1295" s="3" t="s">
        <v>68</v>
      </c>
      <c r="V1295" s="7" t="s">
        <v>36</v>
      </c>
    </row>
    <row r="1296">
      <c r="A1296" s="3" t="s">
        <v>8127</v>
      </c>
      <c r="B1296" s="3" t="s">
        <v>4793</v>
      </c>
      <c r="C1296" s="4">
        <v>2016.0</v>
      </c>
      <c r="D1296" s="4">
        <v>66.0</v>
      </c>
      <c r="E1296" s="4">
        <v>212832.0</v>
      </c>
      <c r="F1296" s="3" t="s">
        <v>2503</v>
      </c>
      <c r="G1296" s="3" t="s">
        <v>6397</v>
      </c>
      <c r="H1296" s="3" t="s">
        <v>4793</v>
      </c>
      <c r="I1296" s="4">
        <v>0.488</v>
      </c>
      <c r="J1296" s="4">
        <v>0.403</v>
      </c>
      <c r="K1296" s="4">
        <v>0.82</v>
      </c>
      <c r="L1296" s="4">
        <v>0.027</v>
      </c>
      <c r="M1296" s="4">
        <v>0.598</v>
      </c>
      <c r="N1296" s="4">
        <v>0.0</v>
      </c>
      <c r="O1296" s="4">
        <v>0.434</v>
      </c>
      <c r="P1296" s="4">
        <v>0.497</v>
      </c>
      <c r="Q1296" s="4">
        <v>131.49</v>
      </c>
      <c r="R1296" s="4">
        <v>5.0</v>
      </c>
      <c r="S1296" s="4">
        <v>1.0</v>
      </c>
      <c r="T1296" s="3" t="s">
        <v>104</v>
      </c>
      <c r="U1296" s="3" t="s">
        <v>68</v>
      </c>
      <c r="V1296" s="7" t="s">
        <v>54</v>
      </c>
    </row>
    <row r="1297">
      <c r="A1297" s="3" t="s">
        <v>8131</v>
      </c>
      <c r="B1297" s="3" t="s">
        <v>8133</v>
      </c>
      <c r="C1297" s="4">
        <v>2017.0</v>
      </c>
      <c r="D1297" s="4">
        <v>66.0</v>
      </c>
      <c r="E1297" s="4">
        <v>296377.0</v>
      </c>
      <c r="F1297" s="3" t="s">
        <v>8135</v>
      </c>
      <c r="G1297" s="3" t="s">
        <v>8136</v>
      </c>
      <c r="H1297" s="3" t="s">
        <v>8137</v>
      </c>
      <c r="I1297" s="4">
        <v>0.517</v>
      </c>
      <c r="J1297" s="4">
        <v>0.456</v>
      </c>
      <c r="K1297" s="4">
        <v>0.83</v>
      </c>
      <c r="L1297" s="4">
        <v>0.029</v>
      </c>
      <c r="M1297" s="4">
        <v>0.898</v>
      </c>
      <c r="N1297" s="4">
        <v>0.0</v>
      </c>
      <c r="O1297" s="4">
        <v>0.084</v>
      </c>
      <c r="P1297" s="4">
        <v>0.43</v>
      </c>
      <c r="Q1297" s="4">
        <v>89.98</v>
      </c>
      <c r="R1297" s="4">
        <v>9.0</v>
      </c>
      <c r="S1297" s="4">
        <v>1.0</v>
      </c>
      <c r="T1297" s="3" t="s">
        <v>104</v>
      </c>
      <c r="U1297" s="3" t="s">
        <v>35</v>
      </c>
      <c r="V1297" s="7" t="s">
        <v>54</v>
      </c>
    </row>
    <row r="1298">
      <c r="A1298" s="3" t="s">
        <v>8139</v>
      </c>
      <c r="B1298" s="3" t="s">
        <v>8140</v>
      </c>
      <c r="C1298" s="4">
        <v>2021.0</v>
      </c>
      <c r="D1298" s="4">
        <v>66.0</v>
      </c>
      <c r="E1298" s="4">
        <v>291462.0</v>
      </c>
      <c r="F1298" s="3" t="s">
        <v>7167</v>
      </c>
      <c r="G1298" s="3" t="s">
        <v>1474</v>
      </c>
      <c r="H1298" s="3" t="s">
        <v>8140</v>
      </c>
      <c r="I1298" s="4">
        <v>0.563</v>
      </c>
      <c r="J1298" s="4">
        <v>0.495</v>
      </c>
      <c r="K1298" s="4">
        <v>0.75</v>
      </c>
      <c r="L1298" s="4">
        <v>0.036</v>
      </c>
      <c r="M1298" s="4">
        <v>0.781</v>
      </c>
      <c r="N1298" s="4">
        <v>0.0</v>
      </c>
      <c r="O1298" s="4">
        <v>0.084</v>
      </c>
      <c r="P1298" s="4">
        <v>0.244</v>
      </c>
      <c r="Q1298" s="4">
        <v>126.0</v>
      </c>
      <c r="R1298" s="4">
        <v>2.0</v>
      </c>
      <c r="S1298" s="4">
        <v>1.0</v>
      </c>
      <c r="T1298" s="3" t="s">
        <v>104</v>
      </c>
      <c r="U1298" s="3" t="s">
        <v>68</v>
      </c>
      <c r="V1298" s="7" t="s">
        <v>36</v>
      </c>
    </row>
    <row r="1299">
      <c r="A1299" s="3" t="s">
        <v>8143</v>
      </c>
      <c r="B1299" s="3" t="s">
        <v>8144</v>
      </c>
      <c r="C1299" s="4">
        <v>2014.0</v>
      </c>
      <c r="D1299" s="4">
        <v>66.0</v>
      </c>
      <c r="E1299" s="4">
        <v>272772.0</v>
      </c>
      <c r="F1299" s="3" t="s">
        <v>2720</v>
      </c>
      <c r="G1299" s="3" t="s">
        <v>2722</v>
      </c>
      <c r="H1299" s="3" t="s">
        <v>8145</v>
      </c>
      <c r="I1299" s="4">
        <v>0.299</v>
      </c>
      <c r="J1299" s="4">
        <v>0.436</v>
      </c>
      <c r="K1299" s="4">
        <v>0.82</v>
      </c>
      <c r="L1299" s="4">
        <v>0.101</v>
      </c>
      <c r="M1299" s="4">
        <v>0.738</v>
      </c>
      <c r="N1299" s="4">
        <v>0.0</v>
      </c>
      <c r="O1299" s="4">
        <v>0.112</v>
      </c>
      <c r="P1299" s="4">
        <v>0.269</v>
      </c>
      <c r="Q1299" s="4">
        <v>76.11</v>
      </c>
      <c r="R1299" s="4">
        <v>3.0</v>
      </c>
      <c r="S1299" s="4">
        <v>1.0</v>
      </c>
      <c r="T1299" s="3" t="s">
        <v>104</v>
      </c>
      <c r="U1299" s="3" t="s">
        <v>35</v>
      </c>
      <c r="V1299" s="7" t="s">
        <v>36</v>
      </c>
    </row>
    <row r="1300">
      <c r="A1300" s="3" t="s">
        <v>8148</v>
      </c>
      <c r="B1300" s="3" t="s">
        <v>8149</v>
      </c>
      <c r="C1300" s="4">
        <v>2018.0</v>
      </c>
      <c r="D1300" s="4">
        <v>66.0</v>
      </c>
      <c r="E1300" s="4">
        <v>264805.0</v>
      </c>
      <c r="F1300" s="3" t="s">
        <v>901</v>
      </c>
      <c r="G1300" s="3" t="s">
        <v>6764</v>
      </c>
      <c r="H1300" s="3" t="s">
        <v>8151</v>
      </c>
      <c r="I1300" s="4">
        <v>0.559</v>
      </c>
      <c r="J1300" s="4">
        <v>0.541</v>
      </c>
      <c r="K1300" s="4">
        <v>0.86</v>
      </c>
      <c r="L1300" s="4">
        <v>0.031</v>
      </c>
      <c r="M1300" s="4">
        <v>0.34</v>
      </c>
      <c r="N1300" s="4">
        <v>0.0</v>
      </c>
      <c r="O1300" s="4">
        <v>0.102</v>
      </c>
      <c r="P1300" s="4">
        <v>0.309</v>
      </c>
      <c r="Q1300" s="4">
        <v>83.98</v>
      </c>
      <c r="R1300" s="4">
        <v>10.0</v>
      </c>
      <c r="S1300" s="4">
        <v>1.0</v>
      </c>
      <c r="T1300" s="3" t="s">
        <v>104</v>
      </c>
      <c r="U1300" s="3" t="s">
        <v>35</v>
      </c>
      <c r="V1300" s="7" t="s">
        <v>45</v>
      </c>
    </row>
    <row r="1301">
      <c r="A1301" s="3" t="s">
        <v>8152</v>
      </c>
      <c r="B1301" s="3" t="s">
        <v>8153</v>
      </c>
      <c r="C1301" s="4">
        <v>2006.0</v>
      </c>
      <c r="D1301" s="4">
        <v>66.0</v>
      </c>
      <c r="E1301" s="4">
        <v>287213.0</v>
      </c>
      <c r="F1301" s="3" t="s">
        <v>880</v>
      </c>
      <c r="G1301" s="3" t="s">
        <v>3591</v>
      </c>
      <c r="H1301" s="3" t="s">
        <v>6778</v>
      </c>
      <c r="I1301" s="4">
        <v>0.576</v>
      </c>
      <c r="J1301" s="4">
        <v>0.735</v>
      </c>
      <c r="K1301" s="4">
        <v>0.85</v>
      </c>
      <c r="L1301" s="4">
        <v>0.035</v>
      </c>
      <c r="M1301" s="4">
        <v>0.023</v>
      </c>
      <c r="N1301" s="4">
        <v>0.001</v>
      </c>
      <c r="O1301" s="4">
        <v>0.188</v>
      </c>
      <c r="P1301" s="4">
        <v>0.301</v>
      </c>
      <c r="Q1301" s="4">
        <v>105.06</v>
      </c>
      <c r="R1301" s="4">
        <v>11.0</v>
      </c>
      <c r="S1301" s="4">
        <v>0.0</v>
      </c>
      <c r="T1301" s="3" t="s">
        <v>104</v>
      </c>
      <c r="U1301" s="3" t="s">
        <v>35</v>
      </c>
      <c r="V1301" s="7" t="s">
        <v>45</v>
      </c>
    </row>
    <row r="1302">
      <c r="A1302" s="3" t="s">
        <v>8157</v>
      </c>
      <c r="B1302" s="3" t="s">
        <v>8158</v>
      </c>
      <c r="C1302" s="4">
        <v>1997.0</v>
      </c>
      <c r="D1302" s="4">
        <v>66.0</v>
      </c>
      <c r="E1302" s="4">
        <v>426400.0</v>
      </c>
      <c r="F1302" s="3" t="s">
        <v>1607</v>
      </c>
      <c r="G1302" s="3" t="s">
        <v>1608</v>
      </c>
      <c r="H1302" s="3" t="s">
        <v>7365</v>
      </c>
      <c r="I1302" s="4">
        <v>0.776</v>
      </c>
      <c r="J1302" s="4">
        <v>0.5</v>
      </c>
      <c r="K1302" s="4">
        <v>0.71</v>
      </c>
      <c r="L1302" s="4">
        <v>0.042</v>
      </c>
      <c r="M1302" s="4">
        <v>0.201</v>
      </c>
      <c r="N1302" s="4">
        <v>0.002</v>
      </c>
      <c r="O1302" s="4">
        <v>0.054</v>
      </c>
      <c r="P1302" s="4">
        <v>0.232</v>
      </c>
      <c r="Q1302" s="4">
        <v>109.98</v>
      </c>
      <c r="R1302" s="4">
        <v>0.0</v>
      </c>
      <c r="S1302" s="4">
        <v>1.0</v>
      </c>
      <c r="T1302" s="3" t="s">
        <v>104</v>
      </c>
      <c r="U1302" s="3" t="s">
        <v>94</v>
      </c>
      <c r="V1302" s="7" t="s">
        <v>36</v>
      </c>
    </row>
    <row r="1303">
      <c r="A1303" s="3" t="s">
        <v>8162</v>
      </c>
      <c r="B1303" s="3" t="s">
        <v>8163</v>
      </c>
      <c r="C1303" s="4">
        <v>1995.0</v>
      </c>
      <c r="D1303" s="4">
        <v>66.0</v>
      </c>
      <c r="E1303" s="4">
        <v>214400.0</v>
      </c>
      <c r="F1303" s="3" t="s">
        <v>1267</v>
      </c>
      <c r="G1303" s="3" t="s">
        <v>8164</v>
      </c>
      <c r="H1303" s="3" t="s">
        <v>8165</v>
      </c>
      <c r="I1303" s="4">
        <v>0.307</v>
      </c>
      <c r="J1303" s="4">
        <v>0.164</v>
      </c>
      <c r="K1303" s="4">
        <v>0.61</v>
      </c>
      <c r="L1303" s="4">
        <v>0.046</v>
      </c>
      <c r="M1303" s="4">
        <v>0.929</v>
      </c>
      <c r="N1303" s="4">
        <v>0.001</v>
      </c>
      <c r="O1303" s="4">
        <v>0.109</v>
      </c>
      <c r="P1303" s="4">
        <v>0.229</v>
      </c>
      <c r="Q1303" s="4">
        <v>79.1</v>
      </c>
      <c r="R1303" s="4">
        <v>1.0</v>
      </c>
      <c r="S1303" s="4">
        <v>1.0</v>
      </c>
      <c r="T1303" s="3" t="s">
        <v>103</v>
      </c>
      <c r="U1303" s="3" t="s">
        <v>35</v>
      </c>
      <c r="V1303" s="7" t="s">
        <v>36</v>
      </c>
    </row>
    <row r="1304">
      <c r="A1304" s="3" t="s">
        <v>8170</v>
      </c>
      <c r="B1304" s="3" t="s">
        <v>8171</v>
      </c>
      <c r="C1304" s="4">
        <v>2019.0</v>
      </c>
      <c r="D1304" s="4">
        <v>66.0</v>
      </c>
      <c r="E1304" s="4">
        <v>214960.0</v>
      </c>
      <c r="F1304" s="3" t="s">
        <v>100</v>
      </c>
      <c r="G1304" s="3" t="s">
        <v>101</v>
      </c>
      <c r="H1304" s="3" t="s">
        <v>8172</v>
      </c>
      <c r="I1304" s="4">
        <v>0.63</v>
      </c>
      <c r="J1304" s="4">
        <v>0.724</v>
      </c>
      <c r="K1304" s="4">
        <v>0.86</v>
      </c>
      <c r="L1304" s="4">
        <v>0.105</v>
      </c>
      <c r="M1304" s="4">
        <v>0.014</v>
      </c>
      <c r="N1304" s="4">
        <v>0.0</v>
      </c>
      <c r="O1304" s="4">
        <v>0.196</v>
      </c>
      <c r="P1304" s="4">
        <v>0.237</v>
      </c>
      <c r="Q1304" s="4">
        <v>143.02</v>
      </c>
      <c r="R1304" s="4">
        <v>2.0</v>
      </c>
      <c r="S1304" s="4">
        <v>1.0</v>
      </c>
      <c r="T1304" s="3" t="s">
        <v>103</v>
      </c>
      <c r="U1304" s="3" t="s">
        <v>35</v>
      </c>
      <c r="V1304" s="7" t="s">
        <v>36</v>
      </c>
    </row>
    <row r="1305">
      <c r="A1305" s="3" t="s">
        <v>8176</v>
      </c>
      <c r="B1305" s="3" t="s">
        <v>5746</v>
      </c>
      <c r="C1305" s="4">
        <v>2020.0</v>
      </c>
      <c r="D1305" s="4">
        <v>66.0</v>
      </c>
      <c r="E1305" s="4">
        <v>180175.0</v>
      </c>
      <c r="F1305" s="3" t="s">
        <v>8177</v>
      </c>
      <c r="G1305" s="3" t="s">
        <v>3226</v>
      </c>
      <c r="H1305" s="3" t="s">
        <v>8178</v>
      </c>
      <c r="I1305" s="4">
        <v>0.867</v>
      </c>
      <c r="J1305" s="4">
        <v>0.705</v>
      </c>
      <c r="K1305" s="4">
        <v>0.89</v>
      </c>
      <c r="L1305" s="4">
        <v>0.052</v>
      </c>
      <c r="M1305" s="4">
        <v>0.005</v>
      </c>
      <c r="N1305" s="4">
        <v>0.0</v>
      </c>
      <c r="O1305" s="4">
        <v>0.087</v>
      </c>
      <c r="P1305" s="4">
        <v>0.285</v>
      </c>
      <c r="Q1305" s="4">
        <v>94.99</v>
      </c>
      <c r="R1305" s="4">
        <v>10.0</v>
      </c>
      <c r="S1305" s="4">
        <v>0.0</v>
      </c>
      <c r="T1305" s="3" t="s">
        <v>104</v>
      </c>
      <c r="U1305" s="3" t="s">
        <v>35</v>
      </c>
      <c r="V1305" s="7" t="s">
        <v>36</v>
      </c>
    </row>
    <row r="1306">
      <c r="A1306" s="3" t="s">
        <v>8181</v>
      </c>
      <c r="B1306" s="3" t="s">
        <v>8182</v>
      </c>
      <c r="C1306" s="4">
        <v>2020.0</v>
      </c>
      <c r="D1306" s="4">
        <v>66.0</v>
      </c>
      <c r="E1306" s="4">
        <v>188606.0</v>
      </c>
      <c r="F1306" s="3" t="s">
        <v>8184</v>
      </c>
      <c r="G1306" s="3" t="s">
        <v>8185</v>
      </c>
      <c r="H1306" s="3" t="s">
        <v>8182</v>
      </c>
      <c r="I1306" s="4">
        <v>0.805</v>
      </c>
      <c r="J1306" s="4">
        <v>0.919</v>
      </c>
      <c r="K1306" s="4">
        <v>0.95</v>
      </c>
      <c r="L1306" s="4">
        <v>0.094</v>
      </c>
      <c r="M1306" s="4">
        <v>0.101</v>
      </c>
      <c r="N1306" s="4">
        <v>0.003</v>
      </c>
      <c r="O1306" s="4">
        <v>0.06</v>
      </c>
      <c r="P1306" s="4">
        <v>0.494</v>
      </c>
      <c r="Q1306" s="4">
        <v>94.99</v>
      </c>
      <c r="R1306" s="4">
        <v>1.0</v>
      </c>
      <c r="S1306" s="4">
        <v>1.0</v>
      </c>
      <c r="T1306" s="3" t="s">
        <v>104</v>
      </c>
      <c r="U1306" s="3" t="s">
        <v>68</v>
      </c>
      <c r="V1306" s="7" t="s">
        <v>54</v>
      </c>
    </row>
    <row r="1307">
      <c r="A1307" s="3" t="s">
        <v>8186</v>
      </c>
      <c r="B1307" s="3" t="s">
        <v>8188</v>
      </c>
      <c r="C1307" s="4">
        <v>2002.0</v>
      </c>
      <c r="D1307" s="4">
        <v>66.0</v>
      </c>
      <c r="E1307" s="4">
        <v>230546.0</v>
      </c>
      <c r="F1307" s="3" t="s">
        <v>8191</v>
      </c>
      <c r="G1307" s="3" t="s">
        <v>8192</v>
      </c>
      <c r="H1307" s="3" t="s">
        <v>8194</v>
      </c>
      <c r="I1307" s="4">
        <v>0.571</v>
      </c>
      <c r="J1307" s="4">
        <v>0.438</v>
      </c>
      <c r="K1307" s="4">
        <v>0.82</v>
      </c>
      <c r="L1307" s="4">
        <v>0.028</v>
      </c>
      <c r="M1307" s="4">
        <v>0.534</v>
      </c>
      <c r="N1307" s="4">
        <v>0.0</v>
      </c>
      <c r="O1307" s="4">
        <v>0.187</v>
      </c>
      <c r="P1307" s="4">
        <v>0.444</v>
      </c>
      <c r="Q1307" s="4">
        <v>145.95</v>
      </c>
      <c r="R1307" s="4">
        <v>2.0</v>
      </c>
      <c r="S1307" s="4">
        <v>1.0</v>
      </c>
      <c r="T1307" s="3" t="s">
        <v>103</v>
      </c>
      <c r="U1307" s="3" t="s">
        <v>68</v>
      </c>
      <c r="V1307" s="7" t="s">
        <v>54</v>
      </c>
    </row>
    <row r="1308">
      <c r="A1308" s="3" t="s">
        <v>8197</v>
      </c>
      <c r="B1308" s="3" t="s">
        <v>8198</v>
      </c>
      <c r="C1308" s="4">
        <v>2019.0</v>
      </c>
      <c r="D1308" s="4">
        <v>66.0</v>
      </c>
      <c r="E1308" s="4">
        <v>221306.0</v>
      </c>
      <c r="F1308" s="3" t="s">
        <v>1267</v>
      </c>
      <c r="G1308" s="3" t="s">
        <v>6831</v>
      </c>
      <c r="H1308" s="3" t="s">
        <v>8198</v>
      </c>
      <c r="I1308" s="4">
        <v>0.448</v>
      </c>
      <c r="J1308" s="4">
        <v>0.603</v>
      </c>
      <c r="K1308" s="4">
        <v>0.82</v>
      </c>
      <c r="L1308" s="4">
        <v>0.064</v>
      </c>
      <c r="M1308" s="4">
        <v>0.433</v>
      </c>
      <c r="N1308" s="4">
        <v>0.0</v>
      </c>
      <c r="O1308" s="4">
        <v>0.086</v>
      </c>
      <c r="P1308" s="4">
        <v>0.422</v>
      </c>
      <c r="Q1308" s="4">
        <v>205.27</v>
      </c>
      <c r="R1308" s="4">
        <v>7.0</v>
      </c>
      <c r="S1308" s="4">
        <v>1.0</v>
      </c>
      <c r="T1308" s="3" t="s">
        <v>103</v>
      </c>
      <c r="U1308" s="3" t="s">
        <v>68</v>
      </c>
      <c r="V1308" s="7" t="s">
        <v>54</v>
      </c>
    </row>
    <row r="1309">
      <c r="A1309" s="3" t="s">
        <v>8202</v>
      </c>
      <c r="B1309" s="3" t="s">
        <v>8203</v>
      </c>
      <c r="C1309" s="4">
        <v>2017.0</v>
      </c>
      <c r="D1309" s="4">
        <v>66.0</v>
      </c>
      <c r="E1309" s="4">
        <v>214254.0</v>
      </c>
      <c r="F1309" s="3" t="s">
        <v>1267</v>
      </c>
      <c r="G1309" s="3" t="s">
        <v>7665</v>
      </c>
      <c r="H1309" s="3" t="s">
        <v>8204</v>
      </c>
      <c r="I1309" s="4">
        <v>0.781</v>
      </c>
      <c r="J1309" s="4">
        <v>0.548</v>
      </c>
      <c r="K1309" s="4">
        <v>0.87</v>
      </c>
      <c r="L1309" s="4">
        <v>0.076</v>
      </c>
      <c r="M1309" s="4">
        <v>0.229</v>
      </c>
      <c r="N1309" s="4">
        <v>0.0</v>
      </c>
      <c r="O1309" s="4">
        <v>0.127</v>
      </c>
      <c r="P1309" s="4">
        <v>0.175</v>
      </c>
      <c r="Q1309" s="4">
        <v>107.0</v>
      </c>
      <c r="R1309" s="4">
        <v>0.0</v>
      </c>
      <c r="S1309" s="4">
        <v>0.0</v>
      </c>
      <c r="T1309" s="3" t="s">
        <v>103</v>
      </c>
      <c r="U1309" s="3" t="s">
        <v>68</v>
      </c>
      <c r="V1309" s="7" t="s">
        <v>58</v>
      </c>
    </row>
    <row r="1310">
      <c r="A1310" s="3" t="s">
        <v>8209</v>
      </c>
      <c r="B1310" s="3" t="s">
        <v>8211</v>
      </c>
      <c r="C1310" s="4">
        <v>2013.0</v>
      </c>
      <c r="D1310" s="4">
        <v>66.0</v>
      </c>
      <c r="E1310" s="4">
        <v>157293.0</v>
      </c>
      <c r="F1310" s="3" t="s">
        <v>8212</v>
      </c>
      <c r="G1310" s="3" t="s">
        <v>8213</v>
      </c>
      <c r="H1310" s="3" t="s">
        <v>8214</v>
      </c>
      <c r="I1310" s="4">
        <v>0.489</v>
      </c>
      <c r="J1310" s="4">
        <v>0.867</v>
      </c>
      <c r="K1310" s="4">
        <v>0.91</v>
      </c>
      <c r="L1310" s="4">
        <v>0.071</v>
      </c>
      <c r="M1310" s="4">
        <v>0.025</v>
      </c>
      <c r="N1310" s="4">
        <v>0.0</v>
      </c>
      <c r="O1310" s="4">
        <v>0.586</v>
      </c>
      <c r="P1310" s="4">
        <v>0.409</v>
      </c>
      <c r="Q1310" s="4">
        <v>162.13</v>
      </c>
      <c r="R1310" s="4">
        <v>4.0</v>
      </c>
      <c r="S1310" s="4">
        <v>0.0</v>
      </c>
      <c r="T1310" s="3" t="s">
        <v>103</v>
      </c>
      <c r="U1310" s="3" t="s">
        <v>94</v>
      </c>
      <c r="V1310" s="7" t="s">
        <v>54</v>
      </c>
    </row>
    <row r="1311">
      <c r="A1311" s="3" t="s">
        <v>8216</v>
      </c>
      <c r="B1311" s="3" t="s">
        <v>8217</v>
      </c>
      <c r="C1311" s="4">
        <v>2014.0</v>
      </c>
      <c r="D1311" s="4">
        <v>66.0</v>
      </c>
      <c r="E1311" s="4">
        <v>170625.0</v>
      </c>
      <c r="F1311" s="3" t="s">
        <v>8218</v>
      </c>
      <c r="G1311" s="3" t="s">
        <v>2106</v>
      </c>
      <c r="H1311" s="3" t="s">
        <v>8219</v>
      </c>
      <c r="I1311" s="4">
        <v>0.614</v>
      </c>
      <c r="J1311" s="4">
        <v>0.972</v>
      </c>
      <c r="K1311" s="4">
        <v>0.89</v>
      </c>
      <c r="L1311" s="4">
        <v>0.088</v>
      </c>
      <c r="M1311" s="4">
        <v>0.001</v>
      </c>
      <c r="N1311" s="4">
        <v>0.019</v>
      </c>
      <c r="O1311" s="4">
        <v>0.328</v>
      </c>
      <c r="P1311" s="4">
        <v>0.411</v>
      </c>
      <c r="Q1311" s="4">
        <v>127.97</v>
      </c>
      <c r="R1311" s="4">
        <v>5.0</v>
      </c>
      <c r="S1311" s="4">
        <v>0.0</v>
      </c>
      <c r="T1311" s="3" t="s">
        <v>103</v>
      </c>
      <c r="U1311" s="3" t="s">
        <v>94</v>
      </c>
      <c r="V1311" s="7" t="s">
        <v>54</v>
      </c>
    </row>
    <row r="1312">
      <c r="A1312" s="3" t="s">
        <v>8225</v>
      </c>
      <c r="B1312" s="3" t="s">
        <v>8226</v>
      </c>
      <c r="C1312" s="4">
        <v>1957.0</v>
      </c>
      <c r="D1312" s="4">
        <v>67.0</v>
      </c>
      <c r="E1312" s="4">
        <v>289253.0</v>
      </c>
      <c r="F1312" s="3" t="s">
        <v>289</v>
      </c>
      <c r="G1312" s="3" t="s">
        <v>297</v>
      </c>
      <c r="H1312" s="3" t="s">
        <v>8227</v>
      </c>
      <c r="I1312" s="4">
        <v>0.644</v>
      </c>
      <c r="J1312" s="4">
        <v>0.242</v>
      </c>
      <c r="K1312" s="4">
        <v>0.61</v>
      </c>
      <c r="L1312" s="4">
        <v>0.039</v>
      </c>
      <c r="M1312" s="4">
        <v>0.921</v>
      </c>
      <c r="N1312" s="4">
        <v>0.0</v>
      </c>
      <c r="O1312" s="4">
        <v>0.119</v>
      </c>
      <c r="P1312" s="4">
        <v>0.467</v>
      </c>
      <c r="Q1312" s="4">
        <v>100.77</v>
      </c>
      <c r="R1312" s="4">
        <v>5.0</v>
      </c>
      <c r="S1312" s="4">
        <v>1.0</v>
      </c>
      <c r="T1312" s="3" t="s">
        <v>34</v>
      </c>
      <c r="U1312" s="3" t="s">
        <v>35</v>
      </c>
      <c r="V1312" s="7" t="s">
        <v>54</v>
      </c>
    </row>
    <row r="1313">
      <c r="A1313" s="3" t="s">
        <v>8230</v>
      </c>
      <c r="B1313" s="3" t="s">
        <v>8231</v>
      </c>
      <c r="C1313" s="4">
        <v>1981.0</v>
      </c>
      <c r="D1313" s="4">
        <v>67.0</v>
      </c>
      <c r="E1313" s="4">
        <v>398773.0</v>
      </c>
      <c r="F1313" s="3" t="s">
        <v>289</v>
      </c>
      <c r="G1313" s="3" t="s">
        <v>69</v>
      </c>
      <c r="H1313" s="3" t="s">
        <v>291</v>
      </c>
      <c r="I1313" s="4">
        <v>0.284</v>
      </c>
      <c r="J1313" s="4">
        <v>0.087</v>
      </c>
      <c r="K1313" s="4">
        <v>0.54</v>
      </c>
      <c r="L1313" s="4">
        <v>0.037</v>
      </c>
      <c r="M1313" s="4">
        <v>0.981</v>
      </c>
      <c r="N1313" s="4">
        <v>0.359</v>
      </c>
      <c r="O1313" s="4">
        <v>0.148</v>
      </c>
      <c r="P1313" s="4">
        <v>0.173</v>
      </c>
      <c r="Q1313" s="4">
        <v>105.28</v>
      </c>
      <c r="R1313" s="4">
        <v>8.0</v>
      </c>
      <c r="S1313" s="4">
        <v>1.0</v>
      </c>
      <c r="T1313" s="3" t="s">
        <v>34</v>
      </c>
      <c r="U1313" s="3" t="s">
        <v>35</v>
      </c>
      <c r="V1313" s="7" t="s">
        <v>58</v>
      </c>
    </row>
    <row r="1314">
      <c r="A1314" s="3" t="s">
        <v>8235</v>
      </c>
      <c r="B1314" s="3" t="s">
        <v>4387</v>
      </c>
      <c r="C1314" s="4">
        <v>2014.0</v>
      </c>
      <c r="D1314" s="4">
        <v>67.0</v>
      </c>
      <c r="E1314" s="4">
        <v>296308.0</v>
      </c>
      <c r="F1314" s="3" t="s">
        <v>1818</v>
      </c>
      <c r="G1314" s="3" t="s">
        <v>6191</v>
      </c>
      <c r="H1314" s="3" t="s">
        <v>8237</v>
      </c>
      <c r="I1314" s="4">
        <v>0.437</v>
      </c>
      <c r="J1314" s="4">
        <v>0.343</v>
      </c>
      <c r="K1314" s="4">
        <v>0.73</v>
      </c>
      <c r="L1314" s="4">
        <v>0.029</v>
      </c>
      <c r="M1314" s="4">
        <v>0.802</v>
      </c>
      <c r="N1314" s="4">
        <v>0.0</v>
      </c>
      <c r="O1314" s="4">
        <v>0.333</v>
      </c>
      <c r="P1314" s="4">
        <v>0.365</v>
      </c>
      <c r="Q1314" s="4">
        <v>133.72</v>
      </c>
      <c r="R1314" s="4">
        <v>0.0</v>
      </c>
      <c r="S1314" s="4">
        <v>1.0</v>
      </c>
      <c r="T1314" s="3" t="s">
        <v>34</v>
      </c>
      <c r="U1314" s="3" t="s">
        <v>35</v>
      </c>
      <c r="V1314" s="7" t="s">
        <v>45</v>
      </c>
    </row>
    <row r="1315">
      <c r="A1315" s="3" t="s">
        <v>8239</v>
      </c>
      <c r="B1315" s="3" t="s">
        <v>8240</v>
      </c>
      <c r="C1315" s="4">
        <v>1981.0</v>
      </c>
      <c r="D1315" s="4">
        <v>67.0</v>
      </c>
      <c r="E1315" s="4">
        <v>188666.0</v>
      </c>
      <c r="F1315" s="3" t="s">
        <v>289</v>
      </c>
      <c r="G1315" s="3" t="s">
        <v>69</v>
      </c>
      <c r="H1315" s="3" t="s">
        <v>291</v>
      </c>
      <c r="I1315" s="4">
        <v>0.418</v>
      </c>
      <c r="J1315" s="4">
        <v>0.235</v>
      </c>
      <c r="K1315" s="4">
        <v>0.67</v>
      </c>
      <c r="L1315" s="4">
        <v>0.035</v>
      </c>
      <c r="M1315" s="4">
        <v>0.901</v>
      </c>
      <c r="N1315" s="4">
        <v>0.0</v>
      </c>
      <c r="O1315" s="4">
        <v>0.175</v>
      </c>
      <c r="P1315" s="4">
        <v>0.35</v>
      </c>
      <c r="Q1315" s="4">
        <v>90.71</v>
      </c>
      <c r="R1315" s="4">
        <v>8.0</v>
      </c>
      <c r="S1315" s="4">
        <v>1.0</v>
      </c>
      <c r="T1315" s="3" t="s">
        <v>34</v>
      </c>
      <c r="U1315" s="3" t="s">
        <v>35</v>
      </c>
      <c r="V1315" s="7" t="s">
        <v>45</v>
      </c>
    </row>
    <row r="1316">
      <c r="A1316" s="3" t="s">
        <v>8241</v>
      </c>
      <c r="B1316" s="3" t="s">
        <v>8242</v>
      </c>
      <c r="C1316" s="4">
        <v>2016.0</v>
      </c>
      <c r="D1316" s="4">
        <v>67.0</v>
      </c>
      <c r="E1316" s="4">
        <v>193000.0</v>
      </c>
      <c r="F1316" s="3" t="s">
        <v>445</v>
      </c>
      <c r="G1316" s="3" t="s">
        <v>4614</v>
      </c>
      <c r="H1316" s="3" t="s">
        <v>4617</v>
      </c>
      <c r="I1316" s="4">
        <v>0.576</v>
      </c>
      <c r="J1316" s="4">
        <v>0.043</v>
      </c>
      <c r="K1316" s="4">
        <v>0.54</v>
      </c>
      <c r="L1316" s="4">
        <v>0.044</v>
      </c>
      <c r="M1316" s="4">
        <v>0.932</v>
      </c>
      <c r="N1316" s="4">
        <v>0.053</v>
      </c>
      <c r="O1316" s="4">
        <v>0.17</v>
      </c>
      <c r="P1316" s="4">
        <v>0.311</v>
      </c>
      <c r="Q1316" s="4">
        <v>116.23</v>
      </c>
      <c r="R1316" s="4">
        <v>5.0</v>
      </c>
      <c r="S1316" s="4">
        <v>1.0</v>
      </c>
      <c r="T1316" s="3" t="s">
        <v>34</v>
      </c>
      <c r="U1316" s="3" t="s">
        <v>35</v>
      </c>
      <c r="V1316" s="7" t="s">
        <v>45</v>
      </c>
    </row>
    <row r="1317">
      <c r="A1317" s="3" t="s">
        <v>8245</v>
      </c>
      <c r="B1317" s="3" t="s">
        <v>8246</v>
      </c>
      <c r="C1317" s="4">
        <v>2001.0</v>
      </c>
      <c r="D1317" s="4">
        <v>67.0</v>
      </c>
      <c r="E1317" s="4">
        <v>333626.0</v>
      </c>
      <c r="F1317" s="3" t="s">
        <v>964</v>
      </c>
      <c r="G1317" s="3" t="s">
        <v>965</v>
      </c>
      <c r="H1317" s="3" t="s">
        <v>953</v>
      </c>
      <c r="I1317" s="4">
        <v>0.399</v>
      </c>
      <c r="J1317" s="4">
        <v>0.297</v>
      </c>
      <c r="K1317" s="4">
        <v>0.68</v>
      </c>
      <c r="L1317" s="4">
        <v>0.033</v>
      </c>
      <c r="M1317" s="4">
        <v>0.402</v>
      </c>
      <c r="N1317" s="4">
        <v>0.001</v>
      </c>
      <c r="O1317" s="4">
        <v>0.185</v>
      </c>
      <c r="P1317" s="4">
        <v>0.385</v>
      </c>
      <c r="Q1317" s="4">
        <v>81.8</v>
      </c>
      <c r="R1317" s="4">
        <v>2.0</v>
      </c>
      <c r="S1317" s="4">
        <v>1.0</v>
      </c>
      <c r="T1317" s="3" t="s">
        <v>34</v>
      </c>
      <c r="U1317" s="3" t="s">
        <v>35</v>
      </c>
      <c r="V1317" s="7" t="s">
        <v>45</v>
      </c>
    </row>
    <row r="1318">
      <c r="A1318" s="3" t="s">
        <v>8251</v>
      </c>
      <c r="B1318" s="3" t="s">
        <v>8252</v>
      </c>
      <c r="C1318" s="4">
        <v>2020.0</v>
      </c>
      <c r="D1318" s="4">
        <v>67.0</v>
      </c>
      <c r="E1318" s="4">
        <v>208724.0</v>
      </c>
      <c r="F1318" s="3" t="s">
        <v>306</v>
      </c>
      <c r="G1318" s="3" t="s">
        <v>8253</v>
      </c>
      <c r="H1318" s="3" t="s">
        <v>8254</v>
      </c>
      <c r="I1318" s="4">
        <v>0.387</v>
      </c>
      <c r="J1318" s="4">
        <v>0.974</v>
      </c>
      <c r="K1318" s="4">
        <v>0.86</v>
      </c>
      <c r="L1318" s="4">
        <v>0.078</v>
      </c>
      <c r="M1318" s="4">
        <v>0.001</v>
      </c>
      <c r="N1318" s="4">
        <v>0.005</v>
      </c>
      <c r="O1318" s="4">
        <v>0.624</v>
      </c>
      <c r="P1318" s="4">
        <v>0.382</v>
      </c>
      <c r="Q1318" s="4">
        <v>146.93</v>
      </c>
      <c r="R1318" s="4">
        <v>9.0</v>
      </c>
      <c r="S1318" s="4">
        <v>1.0</v>
      </c>
      <c r="T1318" s="3" t="s">
        <v>34</v>
      </c>
      <c r="U1318" s="3" t="s">
        <v>35</v>
      </c>
      <c r="V1318" s="7" t="s">
        <v>45</v>
      </c>
    </row>
    <row r="1319">
      <c r="A1319" s="3" t="s">
        <v>8258</v>
      </c>
      <c r="B1319" s="3" t="s">
        <v>8259</v>
      </c>
      <c r="C1319" s="4">
        <v>2019.0</v>
      </c>
      <c r="D1319" s="4">
        <v>67.0</v>
      </c>
      <c r="E1319" s="4">
        <v>185945.0</v>
      </c>
      <c r="F1319" s="3" t="s">
        <v>533</v>
      </c>
      <c r="G1319" s="3" t="s">
        <v>8260</v>
      </c>
      <c r="H1319" s="3" t="s">
        <v>8261</v>
      </c>
      <c r="I1319" s="4">
        <v>0.768</v>
      </c>
      <c r="J1319" s="4">
        <v>0.741</v>
      </c>
      <c r="K1319" s="4">
        <v>0.8</v>
      </c>
      <c r="L1319" s="4">
        <v>0.21</v>
      </c>
      <c r="M1319" s="4">
        <v>0.029</v>
      </c>
      <c r="N1319" s="4">
        <v>0.0</v>
      </c>
      <c r="O1319" s="4">
        <v>0.193</v>
      </c>
      <c r="P1319" s="4">
        <v>0.173</v>
      </c>
      <c r="Q1319" s="4">
        <v>123.07</v>
      </c>
      <c r="R1319" s="4">
        <v>5.0</v>
      </c>
      <c r="S1319" s="4">
        <v>0.0</v>
      </c>
      <c r="T1319" s="3" t="s">
        <v>34</v>
      </c>
      <c r="U1319" s="3" t="s">
        <v>35</v>
      </c>
      <c r="V1319" s="7" t="s">
        <v>58</v>
      </c>
    </row>
    <row r="1320">
      <c r="A1320" s="3" t="s">
        <v>8264</v>
      </c>
      <c r="B1320" s="3" t="s">
        <v>8265</v>
      </c>
      <c r="C1320" s="4">
        <v>2023.0</v>
      </c>
      <c r="D1320" s="4">
        <v>67.0</v>
      </c>
      <c r="E1320" s="4">
        <v>95440.0</v>
      </c>
      <c r="F1320" s="3" t="s">
        <v>1267</v>
      </c>
      <c r="G1320" s="3" t="s">
        <v>8266</v>
      </c>
      <c r="H1320" s="3" t="s">
        <v>8265</v>
      </c>
      <c r="I1320" s="4">
        <v>0.698</v>
      </c>
      <c r="J1320" s="4">
        <v>0.312</v>
      </c>
      <c r="K1320" s="4">
        <v>0.74</v>
      </c>
      <c r="L1320" s="4">
        <v>0.048</v>
      </c>
      <c r="M1320" s="4">
        <v>0.797</v>
      </c>
      <c r="N1320" s="4">
        <v>0.0</v>
      </c>
      <c r="O1320" s="4">
        <v>0.1</v>
      </c>
      <c r="P1320" s="4">
        <v>0.419</v>
      </c>
      <c r="Q1320" s="4">
        <v>92.14</v>
      </c>
      <c r="R1320" s="4">
        <v>10.0</v>
      </c>
      <c r="S1320" s="4">
        <v>0.0</v>
      </c>
      <c r="T1320" s="3" t="s">
        <v>103</v>
      </c>
      <c r="U1320" s="3" t="s">
        <v>35</v>
      </c>
      <c r="V1320" s="7" t="s">
        <v>54</v>
      </c>
    </row>
    <row r="1321">
      <c r="A1321" s="3" t="s">
        <v>8268</v>
      </c>
      <c r="B1321" s="3" t="s">
        <v>8270</v>
      </c>
      <c r="C1321" s="4">
        <v>2011.0</v>
      </c>
      <c r="D1321" s="4">
        <v>67.0</v>
      </c>
      <c r="E1321" s="4">
        <v>258373.0</v>
      </c>
      <c r="F1321" s="3" t="s">
        <v>3108</v>
      </c>
      <c r="G1321" s="3" t="s">
        <v>6756</v>
      </c>
      <c r="H1321" s="3" t="e">
        <v>#ERROR!</v>
      </c>
      <c r="I1321" s="4">
        <v>0.642</v>
      </c>
      <c r="J1321" s="4">
        <v>0.289</v>
      </c>
      <c r="K1321" s="4">
        <v>0.76</v>
      </c>
      <c r="L1321" s="4">
        <v>0.037</v>
      </c>
      <c r="M1321" s="4">
        <v>0.669</v>
      </c>
      <c r="N1321" s="4">
        <v>0.0</v>
      </c>
      <c r="O1321" s="4">
        <v>0.18</v>
      </c>
      <c r="P1321" s="4">
        <v>0.407</v>
      </c>
      <c r="Q1321" s="4">
        <v>85.0</v>
      </c>
      <c r="R1321" s="4">
        <v>9.0</v>
      </c>
      <c r="S1321" s="4">
        <v>1.0</v>
      </c>
      <c r="T1321" s="3" t="s">
        <v>103</v>
      </c>
      <c r="U1321" s="3" t="s">
        <v>35</v>
      </c>
      <c r="V1321" s="7" t="s">
        <v>54</v>
      </c>
    </row>
    <row r="1322">
      <c r="A1322" s="3" t="s">
        <v>8272</v>
      </c>
      <c r="B1322" s="3" t="s">
        <v>8273</v>
      </c>
      <c r="C1322" s="4">
        <v>2014.0</v>
      </c>
      <c r="D1322" s="4">
        <v>67.0</v>
      </c>
      <c r="E1322" s="4">
        <v>334331.0</v>
      </c>
      <c r="F1322" s="3" t="s">
        <v>4046</v>
      </c>
      <c r="G1322" s="3" t="s">
        <v>4047</v>
      </c>
      <c r="H1322" s="3" t="s">
        <v>8274</v>
      </c>
      <c r="I1322" s="4">
        <v>0.567</v>
      </c>
      <c r="J1322" s="4">
        <v>0.577</v>
      </c>
      <c r="K1322" s="4">
        <v>0.84</v>
      </c>
      <c r="L1322" s="4">
        <v>0.026</v>
      </c>
      <c r="M1322" s="4">
        <v>0.628</v>
      </c>
      <c r="N1322" s="4">
        <v>0.0</v>
      </c>
      <c r="O1322" s="4">
        <v>0.132</v>
      </c>
      <c r="P1322" s="4">
        <v>0.217</v>
      </c>
      <c r="Q1322" s="4">
        <v>101.99</v>
      </c>
      <c r="R1322" s="4">
        <v>11.0</v>
      </c>
      <c r="S1322" s="4">
        <v>0.0</v>
      </c>
      <c r="T1322" s="3" t="s">
        <v>104</v>
      </c>
      <c r="U1322" s="3" t="s">
        <v>35</v>
      </c>
      <c r="V1322" s="7" t="s">
        <v>36</v>
      </c>
    </row>
    <row r="1323">
      <c r="A1323" s="3" t="s">
        <v>8277</v>
      </c>
      <c r="B1323" s="3" t="s">
        <v>8278</v>
      </c>
      <c r="C1323" s="4">
        <v>2013.0</v>
      </c>
      <c r="D1323" s="4">
        <v>67.0</v>
      </c>
      <c r="E1323" s="4">
        <v>286120.0</v>
      </c>
      <c r="F1323" s="3" t="s">
        <v>880</v>
      </c>
      <c r="G1323" s="3" t="s">
        <v>8281</v>
      </c>
      <c r="H1323" s="3" t="s">
        <v>8282</v>
      </c>
      <c r="I1323" s="4">
        <v>0.501</v>
      </c>
      <c r="J1323" s="4">
        <v>0.587</v>
      </c>
      <c r="K1323" s="4">
        <v>0.81</v>
      </c>
      <c r="L1323" s="4">
        <v>0.036</v>
      </c>
      <c r="M1323" s="4">
        <v>0.638</v>
      </c>
      <c r="N1323" s="4">
        <v>0.0</v>
      </c>
      <c r="O1323" s="4">
        <v>0.327</v>
      </c>
      <c r="P1323" s="4">
        <v>0.347</v>
      </c>
      <c r="Q1323" s="4">
        <v>81.98</v>
      </c>
      <c r="R1323" s="4">
        <v>4.0</v>
      </c>
      <c r="S1323" s="4">
        <v>0.0</v>
      </c>
      <c r="T1323" s="3" t="s">
        <v>104</v>
      </c>
      <c r="U1323" s="3" t="s">
        <v>35</v>
      </c>
      <c r="V1323" s="7" t="s">
        <v>45</v>
      </c>
    </row>
    <row r="1324">
      <c r="A1324" s="3" t="s">
        <v>8284</v>
      </c>
      <c r="B1324" s="3" t="s">
        <v>8286</v>
      </c>
      <c r="C1324" s="4">
        <v>2007.0</v>
      </c>
      <c r="D1324" s="4">
        <v>67.0</v>
      </c>
      <c r="E1324" s="4">
        <v>308158.0</v>
      </c>
      <c r="F1324" s="3" t="s">
        <v>1629</v>
      </c>
      <c r="G1324" s="3" t="s">
        <v>3165</v>
      </c>
      <c r="H1324" s="3" t="s">
        <v>8287</v>
      </c>
      <c r="I1324" s="4">
        <v>0.533</v>
      </c>
      <c r="J1324" s="4">
        <v>0.436</v>
      </c>
      <c r="K1324" s="4">
        <v>0.81</v>
      </c>
      <c r="L1324" s="4">
        <v>0.028</v>
      </c>
      <c r="M1324" s="4">
        <v>0.234</v>
      </c>
      <c r="N1324" s="4">
        <v>0.0</v>
      </c>
      <c r="O1324" s="4">
        <v>0.46</v>
      </c>
      <c r="P1324" s="4">
        <v>0.371</v>
      </c>
      <c r="Q1324" s="4">
        <v>146.87</v>
      </c>
      <c r="R1324" s="4">
        <v>5.0</v>
      </c>
      <c r="S1324" s="4">
        <v>0.0</v>
      </c>
      <c r="T1324" s="3" t="s">
        <v>104</v>
      </c>
      <c r="U1324" s="3" t="s">
        <v>35</v>
      </c>
      <c r="V1324" s="7" t="s">
        <v>45</v>
      </c>
    </row>
    <row r="1325">
      <c r="A1325" s="3" t="s">
        <v>8289</v>
      </c>
      <c r="B1325" s="3" t="s">
        <v>8290</v>
      </c>
      <c r="C1325" s="4">
        <v>2024.0</v>
      </c>
      <c r="D1325" s="4">
        <v>67.0</v>
      </c>
      <c r="E1325" s="4">
        <v>169073.0</v>
      </c>
      <c r="F1325" s="3" t="s">
        <v>4278</v>
      </c>
      <c r="G1325" s="3" t="s">
        <v>8293</v>
      </c>
      <c r="H1325" s="3" t="s">
        <v>8294</v>
      </c>
      <c r="I1325" s="4">
        <v>0.944</v>
      </c>
      <c r="J1325" s="4">
        <v>0.593</v>
      </c>
      <c r="K1325" s="4">
        <v>0.83</v>
      </c>
      <c r="L1325" s="4">
        <v>0.124</v>
      </c>
      <c r="M1325" s="4">
        <v>0.014</v>
      </c>
      <c r="N1325" s="4">
        <v>0.0</v>
      </c>
      <c r="O1325" s="4">
        <v>0.04</v>
      </c>
      <c r="P1325" s="4">
        <v>0.417</v>
      </c>
      <c r="Q1325" s="4">
        <v>135.01</v>
      </c>
      <c r="R1325" s="4">
        <v>9.0</v>
      </c>
      <c r="S1325" s="4">
        <v>1.0</v>
      </c>
      <c r="T1325" s="3" t="s">
        <v>103</v>
      </c>
      <c r="U1325" s="3" t="s">
        <v>94</v>
      </c>
      <c r="V1325" s="7" t="s">
        <v>54</v>
      </c>
    </row>
    <row r="1326">
      <c r="A1326" s="3" t="s">
        <v>8297</v>
      </c>
      <c r="B1326" s="3" t="s">
        <v>8298</v>
      </c>
      <c r="C1326" s="4">
        <v>2005.0</v>
      </c>
      <c r="D1326" s="4">
        <v>67.0</v>
      </c>
      <c r="E1326" s="4">
        <v>258920.0</v>
      </c>
      <c r="F1326" s="3" t="s">
        <v>8301</v>
      </c>
      <c r="G1326" s="3" t="s">
        <v>8302</v>
      </c>
      <c r="H1326" s="3" t="s">
        <v>8304</v>
      </c>
      <c r="I1326" s="4">
        <v>0.515</v>
      </c>
      <c r="J1326" s="4">
        <v>0.876</v>
      </c>
      <c r="K1326" s="4">
        <v>0.89</v>
      </c>
      <c r="L1326" s="4">
        <v>0.029</v>
      </c>
      <c r="M1326" s="4">
        <v>0.001</v>
      </c>
      <c r="N1326" s="4">
        <v>0.0</v>
      </c>
      <c r="O1326" s="4">
        <v>0.136</v>
      </c>
      <c r="P1326" s="4">
        <v>0.385</v>
      </c>
      <c r="Q1326" s="4">
        <v>145.92</v>
      </c>
      <c r="R1326" s="4">
        <v>8.0</v>
      </c>
      <c r="S1326" s="4">
        <v>1.0</v>
      </c>
      <c r="T1326" s="3" t="s">
        <v>103</v>
      </c>
      <c r="U1326" s="3" t="s">
        <v>94</v>
      </c>
      <c r="V1326" s="7" t="s">
        <v>45</v>
      </c>
    </row>
    <row r="1327">
      <c r="A1327" s="3" t="s">
        <v>8306</v>
      </c>
      <c r="B1327" s="3" t="s">
        <v>8307</v>
      </c>
      <c r="C1327" s="4">
        <v>2015.0</v>
      </c>
      <c r="D1327" s="4">
        <v>67.0</v>
      </c>
      <c r="E1327" s="4">
        <v>200106.0</v>
      </c>
      <c r="F1327" s="3" t="s">
        <v>8310</v>
      </c>
      <c r="G1327" s="3" t="s">
        <v>6831</v>
      </c>
      <c r="H1327" s="3" t="s">
        <v>8307</v>
      </c>
      <c r="I1327" s="4">
        <v>0.654</v>
      </c>
      <c r="J1327" s="4">
        <v>0.655</v>
      </c>
      <c r="K1327" s="4">
        <v>0.82</v>
      </c>
      <c r="L1327" s="4">
        <v>0.106</v>
      </c>
      <c r="M1327" s="4">
        <v>0.029</v>
      </c>
      <c r="N1327" s="4">
        <v>0.0</v>
      </c>
      <c r="O1327" s="4">
        <v>0.139</v>
      </c>
      <c r="P1327" s="4">
        <v>0.221</v>
      </c>
      <c r="Q1327" s="4">
        <v>170.16</v>
      </c>
      <c r="R1327" s="4">
        <v>11.0</v>
      </c>
      <c r="S1327" s="4">
        <v>0.0</v>
      </c>
      <c r="T1327" s="3" t="s">
        <v>103</v>
      </c>
      <c r="U1327" s="3" t="s">
        <v>35</v>
      </c>
      <c r="V1327" s="7" t="s">
        <v>36</v>
      </c>
    </row>
    <row r="1328">
      <c r="A1328" s="3" t="s">
        <v>8311</v>
      </c>
      <c r="B1328" s="3" t="s">
        <v>8313</v>
      </c>
      <c r="C1328" s="4">
        <v>2021.0</v>
      </c>
      <c r="D1328" s="4">
        <v>67.0</v>
      </c>
      <c r="E1328" s="4">
        <v>155883.0</v>
      </c>
      <c r="F1328" s="3" t="s">
        <v>8314</v>
      </c>
      <c r="G1328" s="3" t="s">
        <v>6020</v>
      </c>
      <c r="H1328" s="3" t="s">
        <v>8313</v>
      </c>
      <c r="I1328" s="4">
        <v>0.84</v>
      </c>
      <c r="J1328" s="4">
        <v>0.766</v>
      </c>
      <c r="K1328" s="4">
        <v>0.89</v>
      </c>
      <c r="L1328" s="4">
        <v>0.136</v>
      </c>
      <c r="M1328" s="4">
        <v>0.003</v>
      </c>
      <c r="N1328" s="4">
        <v>0.0</v>
      </c>
      <c r="O1328" s="4">
        <v>0.068</v>
      </c>
      <c r="P1328" s="4">
        <v>0.402</v>
      </c>
      <c r="Q1328" s="4">
        <v>94.02</v>
      </c>
      <c r="R1328" s="4">
        <v>4.0</v>
      </c>
      <c r="S1328" s="4">
        <v>1.0</v>
      </c>
      <c r="T1328" s="3" t="s">
        <v>103</v>
      </c>
      <c r="U1328" s="3" t="s">
        <v>35</v>
      </c>
      <c r="V1328" s="7" t="s">
        <v>54</v>
      </c>
    </row>
    <row r="1329">
      <c r="A1329" s="3" t="s">
        <v>8322</v>
      </c>
      <c r="B1329" s="3" t="s">
        <v>8323</v>
      </c>
      <c r="C1329" s="4">
        <v>2008.0</v>
      </c>
      <c r="D1329" s="4">
        <v>67.0</v>
      </c>
      <c r="E1329" s="4">
        <v>249146.0</v>
      </c>
      <c r="F1329" s="3" t="s">
        <v>8325</v>
      </c>
      <c r="G1329" s="3" t="s">
        <v>7460</v>
      </c>
      <c r="H1329" s="3" t="s">
        <v>8326</v>
      </c>
      <c r="I1329" s="4">
        <v>0.63</v>
      </c>
      <c r="J1329" s="4">
        <v>0.504</v>
      </c>
      <c r="K1329" s="4">
        <v>0.84</v>
      </c>
      <c r="L1329" s="4">
        <v>0.033</v>
      </c>
      <c r="M1329" s="4">
        <v>0.095</v>
      </c>
      <c r="N1329" s="4">
        <v>0.0</v>
      </c>
      <c r="O1329" s="4">
        <v>0.308</v>
      </c>
      <c r="P1329" s="4">
        <v>0.487</v>
      </c>
      <c r="Q1329" s="4">
        <v>89.95</v>
      </c>
      <c r="R1329" s="4">
        <v>6.0</v>
      </c>
      <c r="S1329" s="4">
        <v>1.0</v>
      </c>
      <c r="T1329" s="3" t="s">
        <v>103</v>
      </c>
      <c r="U1329" s="3" t="s">
        <v>35</v>
      </c>
      <c r="V1329" s="7" t="s">
        <v>54</v>
      </c>
    </row>
    <row r="1330">
      <c r="A1330" s="3" t="s">
        <v>8327</v>
      </c>
      <c r="B1330" s="3" t="s">
        <v>8329</v>
      </c>
      <c r="C1330" s="4">
        <v>2017.0</v>
      </c>
      <c r="D1330" s="4">
        <v>67.0</v>
      </c>
      <c r="E1330" s="4">
        <v>334294.0</v>
      </c>
      <c r="F1330" s="3" t="s">
        <v>8331</v>
      </c>
      <c r="G1330" s="3" t="s">
        <v>8332</v>
      </c>
      <c r="H1330" s="3" t="s">
        <v>8333</v>
      </c>
      <c r="I1330" s="4">
        <v>0.205</v>
      </c>
      <c r="J1330" s="4">
        <v>0.472</v>
      </c>
      <c r="K1330" s="4">
        <v>0.75</v>
      </c>
      <c r="L1330" s="4">
        <v>0.072</v>
      </c>
      <c r="M1330" s="4">
        <v>0.498</v>
      </c>
      <c r="N1330" s="4">
        <v>0.001</v>
      </c>
      <c r="O1330" s="4">
        <v>0.095</v>
      </c>
      <c r="P1330" s="4">
        <v>0.039</v>
      </c>
      <c r="Q1330" s="4">
        <v>203.94</v>
      </c>
      <c r="R1330" s="4">
        <v>10.0</v>
      </c>
      <c r="S1330" s="4">
        <v>1.0</v>
      </c>
      <c r="T1330" s="3" t="s">
        <v>103</v>
      </c>
      <c r="U1330" s="3" t="s">
        <v>94</v>
      </c>
      <c r="V1330" s="7" t="s">
        <v>75</v>
      </c>
    </row>
    <row r="1331">
      <c r="A1331" s="3" t="s">
        <v>8336</v>
      </c>
      <c r="B1331" s="3" t="s">
        <v>8338</v>
      </c>
      <c r="C1331" s="4">
        <v>1993.0</v>
      </c>
      <c r="D1331" s="4">
        <v>68.0</v>
      </c>
      <c r="E1331" s="4">
        <v>255466.0</v>
      </c>
      <c r="F1331" s="3" t="s">
        <v>8339</v>
      </c>
      <c r="G1331" s="3" t="s">
        <v>8341</v>
      </c>
      <c r="H1331" s="3" t="s">
        <v>8343</v>
      </c>
      <c r="I1331" s="4">
        <v>0.476</v>
      </c>
      <c r="J1331" s="4">
        <v>0.584</v>
      </c>
      <c r="K1331" s="4">
        <v>0.71</v>
      </c>
      <c r="L1331" s="4">
        <v>0.038</v>
      </c>
      <c r="M1331" s="4">
        <v>0.119</v>
      </c>
      <c r="N1331" s="4">
        <v>0.0</v>
      </c>
      <c r="O1331" s="4">
        <v>0.274</v>
      </c>
      <c r="P1331" s="4">
        <v>0.417</v>
      </c>
      <c r="Q1331" s="4">
        <v>88.03</v>
      </c>
      <c r="R1331" s="4">
        <v>10.0</v>
      </c>
      <c r="S1331" s="4">
        <v>1.0</v>
      </c>
      <c r="T1331" s="3" t="s">
        <v>103</v>
      </c>
      <c r="U1331" s="3" t="s">
        <v>35</v>
      </c>
      <c r="V1331" s="7" t="s">
        <v>54</v>
      </c>
    </row>
    <row r="1332">
      <c r="A1332" s="3" t="s">
        <v>8345</v>
      </c>
      <c r="B1332" s="3" t="s">
        <v>8346</v>
      </c>
      <c r="C1332" s="4">
        <v>2017.0</v>
      </c>
      <c r="D1332" s="4">
        <v>68.0</v>
      </c>
      <c r="E1332" s="4">
        <v>274687.0</v>
      </c>
      <c r="F1332" s="3" t="s">
        <v>880</v>
      </c>
      <c r="G1332" s="3" t="s">
        <v>1822</v>
      </c>
      <c r="H1332" s="3" t="s">
        <v>8349</v>
      </c>
      <c r="I1332" s="4">
        <v>0.512</v>
      </c>
      <c r="J1332" s="4">
        <v>0.752</v>
      </c>
      <c r="K1332" s="4">
        <v>0.87</v>
      </c>
      <c r="L1332" s="4">
        <v>0.053</v>
      </c>
      <c r="M1332" s="4">
        <v>0.305</v>
      </c>
      <c r="N1332" s="4">
        <v>0.0</v>
      </c>
      <c r="O1332" s="4">
        <v>0.708</v>
      </c>
      <c r="P1332" s="4">
        <v>0.428</v>
      </c>
      <c r="Q1332" s="4">
        <v>127.97</v>
      </c>
      <c r="R1332" s="4">
        <v>4.0</v>
      </c>
      <c r="S1332" s="4">
        <v>0.0</v>
      </c>
      <c r="T1332" s="3" t="s">
        <v>104</v>
      </c>
      <c r="U1332" s="3" t="s">
        <v>94</v>
      </c>
      <c r="V1332" s="7" t="s">
        <v>54</v>
      </c>
    </row>
    <row r="1333">
      <c r="A1333" s="3" t="s">
        <v>8351</v>
      </c>
      <c r="B1333" s="3" t="s">
        <v>8352</v>
      </c>
      <c r="C1333" s="4">
        <v>2018.0</v>
      </c>
      <c r="D1333" s="4">
        <v>68.0</v>
      </c>
      <c r="E1333" s="4">
        <v>283070.0</v>
      </c>
      <c r="F1333" s="3" t="s">
        <v>1918</v>
      </c>
      <c r="G1333" s="3" t="s">
        <v>1919</v>
      </c>
      <c r="H1333" s="3" t="s">
        <v>8353</v>
      </c>
      <c r="I1333" s="4">
        <v>0.45</v>
      </c>
      <c r="J1333" s="4">
        <v>0.42</v>
      </c>
      <c r="K1333" s="4">
        <v>0.78</v>
      </c>
      <c r="L1333" s="4">
        <v>0.027</v>
      </c>
      <c r="M1333" s="4">
        <v>0.386</v>
      </c>
      <c r="N1333" s="4">
        <v>0.0</v>
      </c>
      <c r="O1333" s="4">
        <v>0.11</v>
      </c>
      <c r="P1333" s="4">
        <v>0.201</v>
      </c>
      <c r="Q1333" s="4">
        <v>163.75</v>
      </c>
      <c r="R1333" s="4">
        <v>4.0</v>
      </c>
      <c r="S1333" s="4">
        <v>1.0</v>
      </c>
      <c r="T1333" s="3" t="s">
        <v>104</v>
      </c>
      <c r="U1333" s="3" t="s">
        <v>35</v>
      </c>
      <c r="V1333" s="7" t="s">
        <v>36</v>
      </c>
    </row>
    <row r="1334">
      <c r="A1334" s="3" t="s">
        <v>8357</v>
      </c>
      <c r="B1334" s="3" t="s">
        <v>8359</v>
      </c>
      <c r="C1334" s="4">
        <v>2015.0</v>
      </c>
      <c r="D1334" s="4">
        <v>68.0</v>
      </c>
      <c r="E1334" s="4">
        <v>264854.0</v>
      </c>
      <c r="F1334" s="3" t="s">
        <v>880</v>
      </c>
      <c r="G1334" s="3" t="s">
        <v>4828</v>
      </c>
      <c r="H1334" s="3" t="s">
        <v>8361</v>
      </c>
      <c r="I1334" s="4">
        <v>0.616</v>
      </c>
      <c r="J1334" s="4">
        <v>0.75</v>
      </c>
      <c r="K1334" s="4">
        <v>0.88</v>
      </c>
      <c r="L1334" s="4">
        <v>0.059</v>
      </c>
      <c r="M1334" s="4">
        <v>0.172</v>
      </c>
      <c r="N1334" s="4">
        <v>0.0</v>
      </c>
      <c r="O1334" s="4">
        <v>0.137</v>
      </c>
      <c r="P1334" s="4">
        <v>0.434</v>
      </c>
      <c r="Q1334" s="4">
        <v>128.05</v>
      </c>
      <c r="R1334" s="4">
        <v>2.0</v>
      </c>
      <c r="S1334" s="4">
        <v>1.0</v>
      </c>
      <c r="T1334" s="3" t="s">
        <v>104</v>
      </c>
      <c r="U1334" s="3" t="s">
        <v>35</v>
      </c>
      <c r="V1334" s="7" t="s">
        <v>54</v>
      </c>
    </row>
    <row r="1335">
      <c r="A1335" s="3" t="s">
        <v>8365</v>
      </c>
      <c r="B1335" s="3" t="s">
        <v>8366</v>
      </c>
      <c r="C1335" s="4">
        <v>2023.0</v>
      </c>
      <c r="D1335" s="4">
        <v>68.0</v>
      </c>
      <c r="E1335" s="4">
        <v>243953.0</v>
      </c>
      <c r="F1335" s="3" t="s">
        <v>8367</v>
      </c>
      <c r="G1335" s="3" t="s">
        <v>8369</v>
      </c>
      <c r="H1335" s="3" t="s">
        <v>8366</v>
      </c>
      <c r="I1335" s="4">
        <v>0.569</v>
      </c>
      <c r="J1335" s="4">
        <v>0.642</v>
      </c>
      <c r="K1335" s="4">
        <v>0.82</v>
      </c>
      <c r="L1335" s="4">
        <v>0.034</v>
      </c>
      <c r="M1335" s="4">
        <v>0.318</v>
      </c>
      <c r="N1335" s="4">
        <v>0.0</v>
      </c>
      <c r="O1335" s="4">
        <v>0.097</v>
      </c>
      <c r="P1335" s="4">
        <v>0.408</v>
      </c>
      <c r="Q1335" s="4">
        <v>128.89</v>
      </c>
      <c r="R1335" s="4">
        <v>9.0</v>
      </c>
      <c r="S1335" s="4">
        <v>0.0</v>
      </c>
      <c r="T1335" s="3" t="s">
        <v>104</v>
      </c>
      <c r="U1335" s="3" t="s">
        <v>35</v>
      </c>
      <c r="V1335" s="7" t="s">
        <v>54</v>
      </c>
    </row>
    <row r="1336">
      <c r="A1336" s="3" t="s">
        <v>8370</v>
      </c>
      <c r="B1336" s="3" t="s">
        <v>8372</v>
      </c>
      <c r="C1336" s="4">
        <v>2020.0</v>
      </c>
      <c r="D1336" s="4">
        <v>68.0</v>
      </c>
      <c r="E1336" s="4">
        <v>199122.0</v>
      </c>
      <c r="F1336" s="3" t="s">
        <v>4278</v>
      </c>
      <c r="G1336" s="3" t="s">
        <v>8374</v>
      </c>
      <c r="H1336" s="3" t="s">
        <v>8375</v>
      </c>
      <c r="I1336" s="4">
        <v>0.699</v>
      </c>
      <c r="J1336" s="4">
        <v>0.588</v>
      </c>
      <c r="K1336" s="4">
        <v>0.83</v>
      </c>
      <c r="L1336" s="4">
        <v>0.04</v>
      </c>
      <c r="M1336" s="4">
        <v>0.008</v>
      </c>
      <c r="N1336" s="4">
        <v>0.0</v>
      </c>
      <c r="O1336" s="4">
        <v>0.107</v>
      </c>
      <c r="P1336" s="4">
        <v>0.35</v>
      </c>
      <c r="Q1336" s="4">
        <v>151.97</v>
      </c>
      <c r="R1336" s="4">
        <v>9.0</v>
      </c>
      <c r="S1336" s="4">
        <v>0.0</v>
      </c>
      <c r="T1336" s="3" t="s">
        <v>103</v>
      </c>
      <c r="U1336" s="3" t="s">
        <v>68</v>
      </c>
      <c r="V1336" s="7" t="s">
        <v>45</v>
      </c>
    </row>
    <row r="1337">
      <c r="A1337" s="3" t="s">
        <v>8377</v>
      </c>
      <c r="B1337" s="3" t="s">
        <v>8378</v>
      </c>
      <c r="C1337" s="4">
        <v>2019.0</v>
      </c>
      <c r="D1337" s="4">
        <v>68.0</v>
      </c>
      <c r="E1337" s="4">
        <v>249126.0</v>
      </c>
      <c r="F1337" s="3" t="s">
        <v>241</v>
      </c>
      <c r="G1337" s="3" t="s">
        <v>5933</v>
      </c>
      <c r="H1337" s="3" t="s">
        <v>8378</v>
      </c>
      <c r="I1337" s="4">
        <v>0.473</v>
      </c>
      <c r="J1337" s="4">
        <v>0.401</v>
      </c>
      <c r="K1337" s="4">
        <v>0.82</v>
      </c>
      <c r="L1337" s="4">
        <v>0.024</v>
      </c>
      <c r="M1337" s="4">
        <v>0.629</v>
      </c>
      <c r="N1337" s="4">
        <v>0.0</v>
      </c>
      <c r="O1337" s="4">
        <v>0.154</v>
      </c>
      <c r="P1337" s="4">
        <v>0.345</v>
      </c>
      <c r="Q1337" s="4">
        <v>90.08</v>
      </c>
      <c r="R1337" s="4">
        <v>4.0</v>
      </c>
      <c r="S1337" s="4">
        <v>0.0</v>
      </c>
      <c r="T1337" s="3" t="s">
        <v>104</v>
      </c>
      <c r="U1337" s="3" t="s">
        <v>35</v>
      </c>
      <c r="V1337" s="7" t="s">
        <v>45</v>
      </c>
    </row>
    <row r="1338">
      <c r="A1338" s="3" t="s">
        <v>8383</v>
      </c>
      <c r="B1338" s="3" t="s">
        <v>8384</v>
      </c>
      <c r="C1338" s="4">
        <v>2019.0</v>
      </c>
      <c r="D1338" s="4">
        <v>68.0</v>
      </c>
      <c r="E1338" s="4">
        <v>125439.0</v>
      </c>
      <c r="F1338" s="3" t="s">
        <v>8385</v>
      </c>
      <c r="G1338" s="3" t="s">
        <v>8386</v>
      </c>
      <c r="H1338" s="3" t="s">
        <v>8387</v>
      </c>
      <c r="I1338" s="4">
        <v>0.234</v>
      </c>
      <c r="J1338" s="4">
        <v>0.204</v>
      </c>
      <c r="K1338" s="4">
        <v>0.71</v>
      </c>
      <c r="L1338" s="4">
        <v>0.038</v>
      </c>
      <c r="M1338" s="4">
        <v>0.926</v>
      </c>
      <c r="N1338" s="4">
        <v>0.0</v>
      </c>
      <c r="O1338" s="4">
        <v>0.092</v>
      </c>
      <c r="P1338" s="4">
        <v>0.194</v>
      </c>
      <c r="Q1338" s="4">
        <v>85.5</v>
      </c>
      <c r="R1338" s="4">
        <v>9.0</v>
      </c>
      <c r="S1338" s="4">
        <v>0.0</v>
      </c>
      <c r="T1338" s="3" t="s">
        <v>103</v>
      </c>
      <c r="U1338" s="3" t="s">
        <v>35</v>
      </c>
      <c r="V1338" s="7" t="s">
        <v>58</v>
      </c>
    </row>
    <row r="1339">
      <c r="A1339" s="3" t="s">
        <v>8390</v>
      </c>
      <c r="B1339" s="3" t="s">
        <v>8391</v>
      </c>
      <c r="C1339" s="4">
        <v>1993.0</v>
      </c>
      <c r="D1339" s="4">
        <v>68.0</v>
      </c>
      <c r="E1339" s="4">
        <v>268910.0</v>
      </c>
      <c r="F1339" s="3" t="s">
        <v>8392</v>
      </c>
      <c r="G1339" s="3" t="s">
        <v>8393</v>
      </c>
      <c r="H1339" s="3" t="s">
        <v>8394</v>
      </c>
      <c r="I1339" s="4">
        <v>0.763</v>
      </c>
      <c r="J1339" s="4">
        <v>0.742</v>
      </c>
      <c r="K1339" s="4">
        <v>0.74</v>
      </c>
      <c r="L1339" s="4">
        <v>0.188</v>
      </c>
      <c r="M1339" s="4">
        <v>0.098</v>
      </c>
      <c r="N1339" s="4">
        <v>0.0</v>
      </c>
      <c r="O1339" s="4">
        <v>0.38</v>
      </c>
      <c r="P1339" s="4">
        <v>0.483</v>
      </c>
      <c r="Q1339" s="4">
        <v>98.14</v>
      </c>
      <c r="R1339" s="4">
        <v>6.0</v>
      </c>
      <c r="S1339" s="4">
        <v>0.0</v>
      </c>
      <c r="T1339" s="3" t="s">
        <v>103</v>
      </c>
      <c r="U1339" s="3" t="s">
        <v>35</v>
      </c>
      <c r="V1339" s="7" t="s">
        <v>54</v>
      </c>
    </row>
    <row r="1340">
      <c r="A1340" s="3" t="s">
        <v>8398</v>
      </c>
      <c r="B1340" s="3" t="s">
        <v>8399</v>
      </c>
      <c r="C1340" s="4">
        <v>2024.0</v>
      </c>
      <c r="D1340" s="4">
        <v>68.0</v>
      </c>
      <c r="E1340" s="4">
        <v>360437.0</v>
      </c>
      <c r="F1340" s="3" t="s">
        <v>8402</v>
      </c>
      <c r="G1340" s="3" t="s">
        <v>1593</v>
      </c>
      <c r="H1340" s="3" t="s">
        <v>8403</v>
      </c>
      <c r="I1340" s="4">
        <v>0.56</v>
      </c>
      <c r="J1340" s="4">
        <v>0.861</v>
      </c>
      <c r="K1340" s="4">
        <v>0.91</v>
      </c>
      <c r="L1340" s="4">
        <v>0.051</v>
      </c>
      <c r="M1340" s="4">
        <v>0.197</v>
      </c>
      <c r="N1340" s="4">
        <v>0.0</v>
      </c>
      <c r="O1340" s="4">
        <v>0.038</v>
      </c>
      <c r="P1340" s="4">
        <v>0.382</v>
      </c>
      <c r="Q1340" s="4">
        <v>157.97</v>
      </c>
      <c r="R1340" s="4">
        <v>11.0</v>
      </c>
      <c r="S1340" s="4">
        <v>0.0</v>
      </c>
      <c r="T1340" s="3" t="s">
        <v>104</v>
      </c>
      <c r="U1340" s="3" t="s">
        <v>68</v>
      </c>
      <c r="V1340" s="7" t="s">
        <v>45</v>
      </c>
    </row>
    <row r="1341">
      <c r="A1341" s="3" t="s">
        <v>8407</v>
      </c>
      <c r="B1341" s="3" t="s">
        <v>8408</v>
      </c>
      <c r="C1341" s="4">
        <v>1993.0</v>
      </c>
      <c r="D1341" s="4">
        <v>68.0</v>
      </c>
      <c r="E1341" s="4">
        <v>327400.0</v>
      </c>
      <c r="F1341" s="3" t="s">
        <v>8410</v>
      </c>
      <c r="G1341" s="3" t="s">
        <v>8412</v>
      </c>
      <c r="H1341" s="3" t="s">
        <v>8413</v>
      </c>
      <c r="I1341" s="4">
        <v>0.397</v>
      </c>
      <c r="J1341" s="4">
        <v>0.499</v>
      </c>
      <c r="K1341" s="4">
        <v>0.74</v>
      </c>
      <c r="L1341" s="4">
        <v>0.069</v>
      </c>
      <c r="M1341" s="4">
        <v>0.077</v>
      </c>
      <c r="N1341" s="4">
        <v>0.0</v>
      </c>
      <c r="O1341" s="4">
        <v>0.111</v>
      </c>
      <c r="P1341" s="4">
        <v>0.367</v>
      </c>
      <c r="Q1341" s="4">
        <v>171.07</v>
      </c>
      <c r="R1341" s="4">
        <v>2.0</v>
      </c>
      <c r="S1341" s="4">
        <v>1.0</v>
      </c>
      <c r="T1341" s="3" t="s">
        <v>103</v>
      </c>
      <c r="U1341" s="3" t="s">
        <v>68</v>
      </c>
      <c r="V1341" s="7" t="s">
        <v>45</v>
      </c>
    </row>
    <row r="1342">
      <c r="A1342" s="3" t="s">
        <v>8415</v>
      </c>
      <c r="B1342" s="3" t="s">
        <v>8416</v>
      </c>
      <c r="C1342" s="4">
        <v>1998.0</v>
      </c>
      <c r="D1342" s="4">
        <v>68.0</v>
      </c>
      <c r="E1342" s="4">
        <v>366466.0</v>
      </c>
      <c r="F1342" s="3" t="s">
        <v>8417</v>
      </c>
      <c r="G1342" s="3" t="s">
        <v>8418</v>
      </c>
      <c r="H1342" s="3" t="s">
        <v>8420</v>
      </c>
      <c r="I1342" s="4">
        <v>0.426</v>
      </c>
      <c r="J1342" s="4">
        <v>0.813</v>
      </c>
      <c r="K1342" s="4">
        <v>0.89</v>
      </c>
      <c r="L1342" s="4">
        <v>0.032</v>
      </c>
      <c r="M1342" s="4">
        <v>0.0</v>
      </c>
      <c r="N1342" s="4">
        <v>0.022</v>
      </c>
      <c r="O1342" s="4">
        <v>0.094</v>
      </c>
      <c r="P1342" s="4">
        <v>0.228</v>
      </c>
      <c r="Q1342" s="4">
        <v>149.01</v>
      </c>
      <c r="R1342" s="4">
        <v>8.0</v>
      </c>
      <c r="S1342" s="4">
        <v>1.0</v>
      </c>
      <c r="T1342" s="3" t="s">
        <v>103</v>
      </c>
      <c r="U1342" s="3" t="s">
        <v>68</v>
      </c>
      <c r="V1342" s="7" t="s">
        <v>36</v>
      </c>
    </row>
    <row r="1343">
      <c r="A1343" s="3" t="s">
        <v>8423</v>
      </c>
      <c r="B1343" s="3" t="s">
        <v>8424</v>
      </c>
      <c r="C1343" s="4">
        <v>2021.0</v>
      </c>
      <c r="D1343" s="4">
        <v>69.0</v>
      </c>
      <c r="E1343" s="4">
        <v>341658.0</v>
      </c>
      <c r="F1343" s="3" t="s">
        <v>424</v>
      </c>
      <c r="G1343" s="3" t="s">
        <v>3041</v>
      </c>
      <c r="H1343" s="3" t="s">
        <v>8425</v>
      </c>
      <c r="I1343" s="4">
        <v>0.326</v>
      </c>
      <c r="J1343" s="4">
        <v>0.202</v>
      </c>
      <c r="K1343" s="4">
        <v>0.7</v>
      </c>
      <c r="L1343" s="4">
        <v>0.032</v>
      </c>
      <c r="M1343" s="4">
        <v>0.898</v>
      </c>
      <c r="N1343" s="4">
        <v>0.0</v>
      </c>
      <c r="O1343" s="4">
        <v>0.144</v>
      </c>
      <c r="P1343" s="4">
        <v>0.183</v>
      </c>
      <c r="Q1343" s="4">
        <v>102.32</v>
      </c>
      <c r="R1343" s="4">
        <v>3.0</v>
      </c>
      <c r="S1343" s="4">
        <v>0.0</v>
      </c>
      <c r="T1343" s="3" t="s">
        <v>34</v>
      </c>
      <c r="U1343" s="3" t="s">
        <v>35</v>
      </c>
      <c r="V1343" s="7" t="s">
        <v>58</v>
      </c>
    </row>
    <row r="1344">
      <c r="A1344" s="3" t="s">
        <v>8430</v>
      </c>
      <c r="B1344" s="3" t="s">
        <v>8431</v>
      </c>
      <c r="C1344" s="4">
        <v>2020.0</v>
      </c>
      <c r="D1344" s="4">
        <v>69.0</v>
      </c>
      <c r="E1344" s="4">
        <v>375500.0</v>
      </c>
      <c r="F1344" s="3" t="s">
        <v>453</v>
      </c>
      <c r="G1344" s="3" t="s">
        <v>2295</v>
      </c>
      <c r="H1344" s="3" t="s">
        <v>8432</v>
      </c>
      <c r="I1344" s="4">
        <v>0.152</v>
      </c>
      <c r="J1344" s="4">
        <v>0.532</v>
      </c>
      <c r="K1344" s="4">
        <v>0.83</v>
      </c>
      <c r="L1344" s="4">
        <v>0.033</v>
      </c>
      <c r="M1344" s="4">
        <v>0.107</v>
      </c>
      <c r="N1344" s="4">
        <v>0.0</v>
      </c>
      <c r="O1344" s="4">
        <v>0.107</v>
      </c>
      <c r="P1344" s="4">
        <v>0.285</v>
      </c>
      <c r="Q1344" s="4">
        <v>79.86</v>
      </c>
      <c r="R1344" s="4">
        <v>10.0</v>
      </c>
      <c r="S1344" s="4">
        <v>1.0</v>
      </c>
      <c r="T1344" s="3" t="s">
        <v>34</v>
      </c>
      <c r="U1344" s="3" t="s">
        <v>35</v>
      </c>
      <c r="V1344" s="7" t="s">
        <v>36</v>
      </c>
    </row>
    <row r="1345">
      <c r="A1345" s="3" t="s">
        <v>8437</v>
      </c>
      <c r="B1345" s="3" t="s">
        <v>8439</v>
      </c>
      <c r="C1345" s="4">
        <v>2017.0</v>
      </c>
      <c r="D1345" s="4">
        <v>69.0</v>
      </c>
      <c r="E1345" s="4">
        <v>257666.0</v>
      </c>
      <c r="F1345" s="3" t="s">
        <v>26</v>
      </c>
      <c r="G1345" s="3" t="s">
        <v>8440</v>
      </c>
      <c r="H1345" s="3" t="s">
        <v>8441</v>
      </c>
      <c r="I1345" s="4">
        <v>0.628</v>
      </c>
      <c r="J1345" s="4">
        <v>0.987</v>
      </c>
      <c r="K1345" s="4">
        <v>0.95</v>
      </c>
      <c r="L1345" s="4">
        <v>0.15</v>
      </c>
      <c r="M1345" s="4">
        <v>0.0</v>
      </c>
      <c r="N1345" s="4">
        <v>0.152</v>
      </c>
      <c r="O1345" s="4">
        <v>0.129</v>
      </c>
      <c r="P1345" s="4">
        <v>0.297</v>
      </c>
      <c r="Q1345" s="4">
        <v>75.02</v>
      </c>
      <c r="R1345" s="4">
        <v>1.0</v>
      </c>
      <c r="S1345" s="4">
        <v>1.0</v>
      </c>
      <c r="T1345" s="3" t="s">
        <v>34</v>
      </c>
      <c r="U1345" s="3" t="s">
        <v>35</v>
      </c>
      <c r="V1345" s="7" t="s">
        <v>36</v>
      </c>
    </row>
    <row r="1346">
      <c r="A1346" s="3" t="s">
        <v>8445</v>
      </c>
      <c r="B1346" s="3" t="s">
        <v>5633</v>
      </c>
      <c r="C1346" s="4">
        <v>2021.0</v>
      </c>
      <c r="D1346" s="4">
        <v>69.0</v>
      </c>
      <c r="E1346" s="4">
        <v>318048.0</v>
      </c>
      <c r="F1346" s="3" t="s">
        <v>26</v>
      </c>
      <c r="G1346" s="3" t="s">
        <v>8448</v>
      </c>
      <c r="H1346" s="3" t="s">
        <v>5633</v>
      </c>
      <c r="I1346" s="4">
        <v>0.385</v>
      </c>
      <c r="J1346" s="4">
        <v>0.76</v>
      </c>
      <c r="K1346" s="4">
        <v>0.77</v>
      </c>
      <c r="L1346" s="4">
        <v>0.074</v>
      </c>
      <c r="M1346" s="4">
        <v>0.552</v>
      </c>
      <c r="N1346" s="4">
        <v>0.0</v>
      </c>
      <c r="O1346" s="4">
        <v>0.11</v>
      </c>
      <c r="P1346" s="4">
        <v>0.112</v>
      </c>
      <c r="Q1346" s="4">
        <v>88.93</v>
      </c>
      <c r="R1346" s="4">
        <v>10.0</v>
      </c>
      <c r="S1346" s="4">
        <v>1.0</v>
      </c>
      <c r="T1346" s="3" t="s">
        <v>34</v>
      </c>
      <c r="U1346" s="3" t="s">
        <v>35</v>
      </c>
      <c r="V1346" s="7" t="s">
        <v>58</v>
      </c>
    </row>
    <row r="1347">
      <c r="A1347" s="3" t="s">
        <v>8451</v>
      </c>
      <c r="B1347" s="3" t="s">
        <v>8452</v>
      </c>
      <c r="C1347" s="4">
        <v>2021.0</v>
      </c>
      <c r="D1347" s="4">
        <v>69.0</v>
      </c>
      <c r="E1347" s="4">
        <v>276075.0</v>
      </c>
      <c r="F1347" s="3" t="s">
        <v>26</v>
      </c>
      <c r="G1347" s="3" t="s">
        <v>586</v>
      </c>
      <c r="H1347" s="3" t="s">
        <v>8452</v>
      </c>
      <c r="I1347" s="4">
        <v>0.3</v>
      </c>
      <c r="J1347" s="4">
        <v>0.418</v>
      </c>
      <c r="K1347" s="4">
        <v>0.79</v>
      </c>
      <c r="L1347" s="4">
        <v>0.032</v>
      </c>
      <c r="M1347" s="4">
        <v>0.857</v>
      </c>
      <c r="N1347" s="4">
        <v>0.0</v>
      </c>
      <c r="O1347" s="4">
        <v>0.346</v>
      </c>
      <c r="P1347" s="4">
        <v>0.166</v>
      </c>
      <c r="Q1347" s="4">
        <v>149.81</v>
      </c>
      <c r="R1347" s="4">
        <v>9.0</v>
      </c>
      <c r="S1347" s="4">
        <v>0.0</v>
      </c>
      <c r="T1347" s="3" t="s">
        <v>34</v>
      </c>
      <c r="U1347" s="3" t="s">
        <v>35</v>
      </c>
      <c r="V1347" s="7" t="s">
        <v>58</v>
      </c>
    </row>
    <row r="1348">
      <c r="A1348" s="3" t="s">
        <v>8458</v>
      </c>
      <c r="B1348" s="3" t="s">
        <v>8459</v>
      </c>
      <c r="C1348" s="4">
        <v>2015.0</v>
      </c>
      <c r="D1348" s="4">
        <v>69.0</v>
      </c>
      <c r="E1348" s="4">
        <v>37546.0</v>
      </c>
      <c r="F1348" s="3" t="s">
        <v>413</v>
      </c>
      <c r="G1348" s="3" t="s">
        <v>8462</v>
      </c>
      <c r="H1348" s="3" t="s">
        <v>8463</v>
      </c>
      <c r="I1348" s="4">
        <v>0.907</v>
      </c>
      <c r="J1348" s="4">
        <v>0.496</v>
      </c>
      <c r="K1348" s="4">
        <v>0.83</v>
      </c>
      <c r="L1348" s="4">
        <v>0.227</v>
      </c>
      <c r="M1348" s="4">
        <v>0.827</v>
      </c>
      <c r="N1348" s="4">
        <v>0.0</v>
      </c>
      <c r="O1348" s="4">
        <v>0.1</v>
      </c>
      <c r="P1348" s="4">
        <v>0.342</v>
      </c>
      <c r="Q1348" s="4">
        <v>110.2</v>
      </c>
      <c r="R1348" s="4">
        <v>4.0</v>
      </c>
      <c r="S1348" s="4">
        <v>1.0</v>
      </c>
      <c r="T1348" s="3" t="s">
        <v>34</v>
      </c>
      <c r="U1348" s="3" t="s">
        <v>35</v>
      </c>
      <c r="V1348" s="7" t="s">
        <v>45</v>
      </c>
    </row>
    <row r="1349">
      <c r="A1349" s="3" t="s">
        <v>8466</v>
      </c>
      <c r="B1349" s="3" t="s">
        <v>8467</v>
      </c>
      <c r="C1349" s="4">
        <v>2020.0</v>
      </c>
      <c r="D1349" s="4">
        <v>69.0</v>
      </c>
      <c r="E1349" s="4">
        <v>230547.0</v>
      </c>
      <c r="F1349" s="3" t="s">
        <v>341</v>
      </c>
      <c r="G1349" s="3" t="s">
        <v>8470</v>
      </c>
      <c r="H1349" s="3" t="s">
        <v>8467</v>
      </c>
      <c r="I1349" s="4">
        <v>0.278</v>
      </c>
      <c r="J1349" s="4">
        <v>0.561</v>
      </c>
      <c r="K1349" s="4">
        <v>0.79</v>
      </c>
      <c r="L1349" s="4">
        <v>0.042</v>
      </c>
      <c r="M1349" s="4">
        <v>0.778</v>
      </c>
      <c r="N1349" s="4">
        <v>0.0</v>
      </c>
      <c r="O1349" s="4">
        <v>0.14</v>
      </c>
      <c r="P1349" s="4">
        <v>0.417</v>
      </c>
      <c r="Q1349" s="4">
        <v>145.89</v>
      </c>
      <c r="R1349" s="4">
        <v>11.0</v>
      </c>
      <c r="S1349" s="4">
        <v>1.0</v>
      </c>
      <c r="T1349" s="3" t="s">
        <v>34</v>
      </c>
      <c r="U1349" s="3" t="s">
        <v>35</v>
      </c>
      <c r="V1349" s="7" t="s">
        <v>54</v>
      </c>
    </row>
    <row r="1350">
      <c r="A1350" s="3" t="s">
        <v>8474</v>
      </c>
      <c r="B1350" s="3" t="s">
        <v>8475</v>
      </c>
      <c r="C1350" s="4">
        <v>2020.0</v>
      </c>
      <c r="D1350" s="4">
        <v>69.0</v>
      </c>
      <c r="E1350" s="4">
        <v>219136.0</v>
      </c>
      <c r="F1350" s="3" t="s">
        <v>26</v>
      </c>
      <c r="G1350" s="3" t="s">
        <v>8476</v>
      </c>
      <c r="H1350" s="3" t="s">
        <v>8478</v>
      </c>
      <c r="I1350" s="4">
        <v>0.454</v>
      </c>
      <c r="J1350" s="4">
        <v>0.581</v>
      </c>
      <c r="K1350" s="4">
        <v>0.81</v>
      </c>
      <c r="L1350" s="4">
        <v>0.032</v>
      </c>
      <c r="M1350" s="4">
        <v>0.725</v>
      </c>
      <c r="N1350" s="4">
        <v>0.0</v>
      </c>
      <c r="O1350" s="4">
        <v>0.112</v>
      </c>
      <c r="P1350" s="4">
        <v>0.272</v>
      </c>
      <c r="Q1350" s="4">
        <v>101.11</v>
      </c>
      <c r="R1350" s="4">
        <v>0.0</v>
      </c>
      <c r="S1350" s="4">
        <v>0.0</v>
      </c>
      <c r="T1350" s="3" t="s">
        <v>34</v>
      </c>
      <c r="U1350" s="3" t="s">
        <v>35</v>
      </c>
      <c r="V1350" s="7" t="s">
        <v>36</v>
      </c>
    </row>
    <row r="1351">
      <c r="A1351" s="3" t="s">
        <v>8482</v>
      </c>
      <c r="B1351" s="3" t="s">
        <v>8483</v>
      </c>
      <c r="C1351" s="4">
        <v>2021.0</v>
      </c>
      <c r="D1351" s="4">
        <v>69.0</v>
      </c>
      <c r="E1351" s="4">
        <v>186048.0</v>
      </c>
      <c r="F1351" s="3" t="s">
        <v>312</v>
      </c>
      <c r="G1351" s="3" t="s">
        <v>8485</v>
      </c>
      <c r="H1351" s="3" t="s">
        <v>8486</v>
      </c>
      <c r="I1351" s="4">
        <v>0.627</v>
      </c>
      <c r="J1351" s="4">
        <v>0.88</v>
      </c>
      <c r="K1351" s="4">
        <v>0.89</v>
      </c>
      <c r="L1351" s="4">
        <v>0.045</v>
      </c>
      <c r="M1351" s="4">
        <v>0.155</v>
      </c>
      <c r="N1351" s="4">
        <v>0.005</v>
      </c>
      <c r="O1351" s="4">
        <v>0.084</v>
      </c>
      <c r="P1351" s="4">
        <v>0.31</v>
      </c>
      <c r="Q1351" s="4">
        <v>80.02</v>
      </c>
      <c r="R1351" s="4">
        <v>7.0</v>
      </c>
      <c r="S1351" s="4">
        <v>1.0</v>
      </c>
      <c r="T1351" s="3" t="s">
        <v>34</v>
      </c>
      <c r="U1351" s="3" t="s">
        <v>35</v>
      </c>
      <c r="V1351" s="7" t="s">
        <v>45</v>
      </c>
    </row>
    <row r="1352">
      <c r="A1352" s="3" t="s">
        <v>8491</v>
      </c>
      <c r="B1352" s="3" t="s">
        <v>8493</v>
      </c>
      <c r="C1352" s="4">
        <v>2005.0</v>
      </c>
      <c r="D1352" s="4">
        <v>69.0</v>
      </c>
      <c r="E1352" s="4">
        <v>221840.0</v>
      </c>
      <c r="F1352" s="3" t="s">
        <v>3538</v>
      </c>
      <c r="G1352" s="3" t="s">
        <v>8495</v>
      </c>
      <c r="H1352" s="3" t="s">
        <v>8496</v>
      </c>
      <c r="I1352" s="4">
        <v>0.644</v>
      </c>
      <c r="J1352" s="4">
        <v>0.981</v>
      </c>
      <c r="K1352" s="4">
        <v>0.83</v>
      </c>
      <c r="L1352" s="4">
        <v>0.044</v>
      </c>
      <c r="M1352" s="4">
        <v>0.027</v>
      </c>
      <c r="N1352" s="4">
        <v>0.0</v>
      </c>
      <c r="O1352" s="4">
        <v>0.11</v>
      </c>
      <c r="P1352" s="4">
        <v>0.379</v>
      </c>
      <c r="Q1352" s="4">
        <v>140.01</v>
      </c>
      <c r="R1352" s="4">
        <v>7.0</v>
      </c>
      <c r="S1352" s="4">
        <v>0.0</v>
      </c>
      <c r="T1352" s="3" t="s">
        <v>103</v>
      </c>
      <c r="U1352" s="3" t="s">
        <v>35</v>
      </c>
      <c r="V1352" s="7" t="s">
        <v>45</v>
      </c>
    </row>
    <row r="1353">
      <c r="A1353" s="3" t="s">
        <v>8500</v>
      </c>
      <c r="B1353" s="3" t="s">
        <v>8501</v>
      </c>
      <c r="C1353" s="4">
        <v>2018.0</v>
      </c>
      <c r="D1353" s="4">
        <v>69.0</v>
      </c>
      <c r="E1353" s="4">
        <v>210288.0</v>
      </c>
      <c r="F1353" s="3" t="s">
        <v>1267</v>
      </c>
      <c r="G1353" s="3" t="s">
        <v>7528</v>
      </c>
      <c r="H1353" s="3" t="s">
        <v>8501</v>
      </c>
      <c r="I1353" s="4">
        <v>0.681</v>
      </c>
      <c r="J1353" s="4">
        <v>0.864</v>
      </c>
      <c r="K1353" s="4">
        <v>0.88</v>
      </c>
      <c r="L1353" s="4">
        <v>0.116</v>
      </c>
      <c r="M1353" s="4">
        <v>0.021</v>
      </c>
      <c r="N1353" s="4">
        <v>0.0</v>
      </c>
      <c r="O1353" s="4">
        <v>0.192</v>
      </c>
      <c r="P1353" s="4">
        <v>0.479</v>
      </c>
      <c r="Q1353" s="4">
        <v>90.01</v>
      </c>
      <c r="R1353" s="4">
        <v>8.0</v>
      </c>
      <c r="S1353" s="4">
        <v>0.0</v>
      </c>
      <c r="T1353" s="3" t="s">
        <v>103</v>
      </c>
      <c r="U1353" s="3" t="s">
        <v>35</v>
      </c>
      <c r="V1353" s="7" t="s">
        <v>54</v>
      </c>
    </row>
    <row r="1354">
      <c r="A1354" s="3" t="s">
        <v>8503</v>
      </c>
      <c r="B1354" s="3" t="s">
        <v>8505</v>
      </c>
      <c r="C1354" s="4">
        <v>2010.0</v>
      </c>
      <c r="D1354" s="4">
        <v>69.0</v>
      </c>
      <c r="E1354" s="4">
        <v>296226.0</v>
      </c>
      <c r="F1354" s="3" t="s">
        <v>8509</v>
      </c>
      <c r="G1354" s="3" t="s">
        <v>8510</v>
      </c>
      <c r="H1354" s="3" t="s">
        <v>8512</v>
      </c>
      <c r="I1354" s="4">
        <v>0.469</v>
      </c>
      <c r="J1354" s="4">
        <v>0.833</v>
      </c>
      <c r="K1354" s="4">
        <v>0.88</v>
      </c>
      <c r="L1354" s="4">
        <v>0.165</v>
      </c>
      <c r="M1354" s="4">
        <v>0.3</v>
      </c>
      <c r="N1354" s="4">
        <v>0.0</v>
      </c>
      <c r="O1354" s="4">
        <v>0.056</v>
      </c>
      <c r="P1354" s="4">
        <v>0.402</v>
      </c>
      <c r="Q1354" s="4">
        <v>166.53</v>
      </c>
      <c r="R1354" s="4">
        <v>10.0</v>
      </c>
      <c r="S1354" s="4">
        <v>1.0</v>
      </c>
      <c r="T1354" s="3" t="s">
        <v>103</v>
      </c>
      <c r="U1354" s="3" t="s">
        <v>35</v>
      </c>
      <c r="V1354" s="7" t="s">
        <v>54</v>
      </c>
    </row>
    <row r="1355">
      <c r="A1355" s="3" t="s">
        <v>8514</v>
      </c>
      <c r="B1355" s="3" t="s">
        <v>8515</v>
      </c>
      <c r="C1355" s="4">
        <v>2016.0</v>
      </c>
      <c r="D1355" s="4">
        <v>69.0</v>
      </c>
      <c r="E1355" s="4">
        <v>269032.0</v>
      </c>
      <c r="F1355" s="3" t="s">
        <v>880</v>
      </c>
      <c r="G1355" s="3" t="s">
        <v>1822</v>
      </c>
      <c r="H1355" s="3" t="s">
        <v>8515</v>
      </c>
      <c r="I1355" s="4">
        <v>0.495</v>
      </c>
      <c r="J1355" s="4">
        <v>0.654</v>
      </c>
      <c r="K1355" s="4">
        <v>0.83</v>
      </c>
      <c r="L1355" s="4">
        <v>0.068</v>
      </c>
      <c r="M1355" s="4">
        <v>0.713</v>
      </c>
      <c r="N1355" s="4">
        <v>0.0</v>
      </c>
      <c r="O1355" s="4">
        <v>0.165</v>
      </c>
      <c r="P1355" s="4">
        <v>0.35</v>
      </c>
      <c r="Q1355" s="4">
        <v>123.9</v>
      </c>
      <c r="R1355" s="4">
        <v>3.0</v>
      </c>
      <c r="S1355" s="4">
        <v>0.0</v>
      </c>
      <c r="T1355" s="3" t="s">
        <v>104</v>
      </c>
      <c r="U1355" s="3" t="s">
        <v>68</v>
      </c>
      <c r="V1355" s="7" t="s">
        <v>45</v>
      </c>
    </row>
    <row r="1356">
      <c r="A1356" s="3" t="s">
        <v>8520</v>
      </c>
      <c r="B1356" s="3" t="s">
        <v>8521</v>
      </c>
      <c r="C1356" s="4">
        <v>2017.0</v>
      </c>
      <c r="D1356" s="4">
        <v>69.0</v>
      </c>
      <c r="E1356" s="4">
        <v>351587.0</v>
      </c>
      <c r="F1356" s="3" t="s">
        <v>880</v>
      </c>
      <c r="G1356" s="3" t="s">
        <v>7462</v>
      </c>
      <c r="H1356" s="3" t="s">
        <v>8137</v>
      </c>
      <c r="I1356" s="4">
        <v>0.528</v>
      </c>
      <c r="J1356" s="4">
        <v>0.524</v>
      </c>
      <c r="K1356" s="4">
        <v>0.8</v>
      </c>
      <c r="L1356" s="4">
        <v>0.034</v>
      </c>
      <c r="M1356" s="4">
        <v>0.877</v>
      </c>
      <c r="N1356" s="4">
        <v>0.0</v>
      </c>
      <c r="O1356" s="4">
        <v>0.172</v>
      </c>
      <c r="P1356" s="4">
        <v>0.269</v>
      </c>
      <c r="Q1356" s="4">
        <v>99.64</v>
      </c>
      <c r="R1356" s="4">
        <v>1.0</v>
      </c>
      <c r="S1356" s="4">
        <v>1.0</v>
      </c>
      <c r="T1356" s="3" t="s">
        <v>104</v>
      </c>
      <c r="U1356" s="3" t="s">
        <v>35</v>
      </c>
      <c r="V1356" s="7" t="s">
        <v>36</v>
      </c>
    </row>
    <row r="1357">
      <c r="A1357" s="3" t="s">
        <v>8527</v>
      </c>
      <c r="B1357" s="3" t="s">
        <v>8528</v>
      </c>
      <c r="C1357" s="4">
        <v>2018.0</v>
      </c>
      <c r="D1357" s="4">
        <v>69.0</v>
      </c>
      <c r="E1357" s="4">
        <v>184666.0</v>
      </c>
      <c r="F1357" s="3" t="s">
        <v>880</v>
      </c>
      <c r="G1357" s="3" t="s">
        <v>8529</v>
      </c>
      <c r="H1357" s="3" t="s">
        <v>8530</v>
      </c>
      <c r="I1357" s="4">
        <v>0.465</v>
      </c>
      <c r="J1357" s="4">
        <v>0.551</v>
      </c>
      <c r="K1357" s="4">
        <v>0.83</v>
      </c>
      <c r="L1357" s="4">
        <v>0.036</v>
      </c>
      <c r="M1357" s="4">
        <v>0.619</v>
      </c>
      <c r="N1357" s="4">
        <v>0.0</v>
      </c>
      <c r="O1357" s="4">
        <v>0.109</v>
      </c>
      <c r="P1357" s="4">
        <v>0.415</v>
      </c>
      <c r="Q1357" s="4">
        <v>89.46</v>
      </c>
      <c r="R1357" s="4">
        <v>7.0</v>
      </c>
      <c r="S1357" s="4">
        <v>1.0</v>
      </c>
      <c r="T1357" s="3" t="s">
        <v>104</v>
      </c>
      <c r="U1357" s="3" t="s">
        <v>68</v>
      </c>
      <c r="V1357" s="7" t="s">
        <v>54</v>
      </c>
    </row>
    <row r="1358">
      <c r="A1358" s="3" t="s">
        <v>8533</v>
      </c>
      <c r="B1358" s="3" t="s">
        <v>8535</v>
      </c>
      <c r="C1358" s="4">
        <v>2011.0</v>
      </c>
      <c r="D1358" s="4">
        <v>69.0</v>
      </c>
      <c r="E1358" s="4">
        <v>329851.0</v>
      </c>
      <c r="F1358" s="3" t="s">
        <v>8536</v>
      </c>
      <c r="G1358" s="3" t="s">
        <v>4857</v>
      </c>
      <c r="H1358" s="3" t="s">
        <v>8537</v>
      </c>
      <c r="I1358" s="4">
        <v>0.461</v>
      </c>
      <c r="J1358" s="4">
        <v>0.481</v>
      </c>
      <c r="K1358" s="4">
        <v>0.84</v>
      </c>
      <c r="L1358" s="4">
        <v>0.033</v>
      </c>
      <c r="M1358" s="4">
        <v>0.789</v>
      </c>
      <c r="N1358" s="4">
        <v>0.0</v>
      </c>
      <c r="O1358" s="4">
        <v>0.127</v>
      </c>
      <c r="P1358" s="4">
        <v>0.262</v>
      </c>
      <c r="Q1358" s="4">
        <v>199.81</v>
      </c>
      <c r="R1358" s="4">
        <v>0.0</v>
      </c>
      <c r="S1358" s="4">
        <v>0.0</v>
      </c>
      <c r="T1358" s="3" t="s">
        <v>104</v>
      </c>
      <c r="U1358" s="3" t="s">
        <v>35</v>
      </c>
      <c r="V1358" s="7" t="s">
        <v>36</v>
      </c>
    </row>
    <row r="1359">
      <c r="A1359" s="3" t="s">
        <v>8540</v>
      </c>
      <c r="B1359" s="3" t="s">
        <v>4154</v>
      </c>
      <c r="C1359" s="4">
        <v>2010.0</v>
      </c>
      <c r="D1359" s="4">
        <v>69.0</v>
      </c>
      <c r="E1359" s="4">
        <v>207330.0</v>
      </c>
      <c r="F1359" s="3" t="s">
        <v>8541</v>
      </c>
      <c r="G1359" s="3" t="s">
        <v>8543</v>
      </c>
      <c r="H1359" s="3" t="s">
        <v>8544</v>
      </c>
      <c r="I1359" s="4">
        <v>0.697</v>
      </c>
      <c r="J1359" s="4">
        <v>0.889</v>
      </c>
      <c r="K1359" s="4">
        <v>0.83</v>
      </c>
      <c r="L1359" s="4">
        <v>0.1</v>
      </c>
      <c r="M1359" s="4">
        <v>0.481</v>
      </c>
      <c r="N1359" s="4">
        <v>0.177</v>
      </c>
      <c r="O1359" s="4">
        <v>0.094</v>
      </c>
      <c r="P1359" s="4">
        <v>0.392</v>
      </c>
      <c r="Q1359" s="4">
        <v>130.02</v>
      </c>
      <c r="R1359" s="4">
        <v>8.0</v>
      </c>
      <c r="S1359" s="4">
        <v>0.0</v>
      </c>
      <c r="T1359" s="3" t="s">
        <v>103</v>
      </c>
      <c r="U1359" s="3" t="s">
        <v>94</v>
      </c>
      <c r="V1359" s="7" t="s">
        <v>45</v>
      </c>
    </row>
    <row r="1360">
      <c r="A1360" s="3" t="s">
        <v>8545</v>
      </c>
      <c r="B1360" s="3" t="s">
        <v>8546</v>
      </c>
      <c r="C1360" s="4">
        <v>2025.0</v>
      </c>
      <c r="D1360" s="4">
        <v>69.0</v>
      </c>
      <c r="E1360" s="4">
        <v>190356.0</v>
      </c>
      <c r="F1360" s="3" t="s">
        <v>8031</v>
      </c>
      <c r="G1360" s="3" t="s">
        <v>8549</v>
      </c>
      <c r="H1360" s="3" t="s">
        <v>8546</v>
      </c>
      <c r="I1360" s="4">
        <v>0.792</v>
      </c>
      <c r="J1360" s="4">
        <v>0.618</v>
      </c>
      <c r="K1360" s="4">
        <v>0.81</v>
      </c>
      <c r="L1360" s="4">
        <v>0.038</v>
      </c>
      <c r="M1360" s="4">
        <v>0.303</v>
      </c>
      <c r="N1360" s="4">
        <v>0.029</v>
      </c>
      <c r="O1360" s="4">
        <v>0.159</v>
      </c>
      <c r="P1360" s="4">
        <v>0.424</v>
      </c>
      <c r="Q1360" s="4">
        <v>99.05</v>
      </c>
      <c r="R1360" s="4">
        <v>10.0</v>
      </c>
      <c r="S1360" s="4">
        <v>0.0</v>
      </c>
      <c r="T1360" s="3" t="s">
        <v>103</v>
      </c>
      <c r="U1360" s="3" t="s">
        <v>68</v>
      </c>
      <c r="V1360" s="7" t="s">
        <v>54</v>
      </c>
    </row>
    <row r="1361">
      <c r="A1361" s="3" t="s">
        <v>8552</v>
      </c>
      <c r="B1361" s="3" t="s">
        <v>8553</v>
      </c>
      <c r="C1361" s="4">
        <v>2015.0</v>
      </c>
      <c r="D1361" s="4">
        <v>69.0</v>
      </c>
      <c r="E1361" s="4">
        <v>272680.0</v>
      </c>
      <c r="F1361" s="3" t="s">
        <v>880</v>
      </c>
      <c r="G1361" s="3" t="s">
        <v>1822</v>
      </c>
      <c r="H1361" s="3" t="s">
        <v>7865</v>
      </c>
      <c r="I1361" s="4">
        <v>0.565</v>
      </c>
      <c r="J1361" s="4">
        <v>0.744</v>
      </c>
      <c r="K1361" s="4">
        <v>0.85</v>
      </c>
      <c r="L1361" s="4">
        <v>0.045</v>
      </c>
      <c r="M1361" s="4">
        <v>0.403</v>
      </c>
      <c r="N1361" s="4">
        <v>0.0</v>
      </c>
      <c r="O1361" s="4">
        <v>0.085</v>
      </c>
      <c r="P1361" s="4">
        <v>0.415</v>
      </c>
      <c r="Q1361" s="4">
        <v>134.07</v>
      </c>
      <c r="R1361" s="4">
        <v>7.0</v>
      </c>
      <c r="S1361" s="4">
        <v>1.0</v>
      </c>
      <c r="T1361" s="3" t="s">
        <v>104</v>
      </c>
      <c r="U1361" s="3" t="s">
        <v>68</v>
      </c>
      <c r="V1361" s="7" t="s">
        <v>54</v>
      </c>
    </row>
    <row r="1362">
      <c r="A1362" s="3" t="s">
        <v>8558</v>
      </c>
      <c r="B1362" s="3" t="s">
        <v>8559</v>
      </c>
      <c r="C1362" s="4">
        <v>2024.0</v>
      </c>
      <c r="D1362" s="4">
        <v>69.0</v>
      </c>
      <c r="E1362" s="4">
        <v>155431.0</v>
      </c>
      <c r="F1362" s="3" t="s">
        <v>8560</v>
      </c>
      <c r="G1362" s="3" t="s">
        <v>8561</v>
      </c>
      <c r="H1362" s="3" t="s">
        <v>8562</v>
      </c>
      <c r="I1362" s="4">
        <v>0.508</v>
      </c>
      <c r="J1362" s="4">
        <v>0.767</v>
      </c>
      <c r="K1362" s="4">
        <v>0.87</v>
      </c>
      <c r="L1362" s="4">
        <v>0.075</v>
      </c>
      <c r="M1362" s="4">
        <v>0.031</v>
      </c>
      <c r="N1362" s="4">
        <v>0.01</v>
      </c>
      <c r="O1362" s="4">
        <v>0.143</v>
      </c>
      <c r="P1362" s="4">
        <v>0.317</v>
      </c>
      <c r="Q1362" s="4">
        <v>119.29</v>
      </c>
      <c r="R1362" s="4">
        <v>2.0</v>
      </c>
      <c r="S1362" s="4">
        <v>1.0</v>
      </c>
      <c r="T1362" s="3" t="s">
        <v>103</v>
      </c>
      <c r="U1362" s="3" t="s">
        <v>68</v>
      </c>
      <c r="V1362" s="7" t="s">
        <v>45</v>
      </c>
    </row>
    <row r="1363">
      <c r="A1363" s="3" t="s">
        <v>8566</v>
      </c>
      <c r="B1363" s="3" t="s">
        <v>8567</v>
      </c>
      <c r="C1363" s="4">
        <v>2001.0</v>
      </c>
      <c r="D1363" s="4">
        <v>69.0</v>
      </c>
      <c r="E1363" s="4">
        <v>264240.0</v>
      </c>
      <c r="F1363" s="3" t="s">
        <v>8568</v>
      </c>
      <c r="G1363" s="3" t="s">
        <v>8569</v>
      </c>
      <c r="H1363" s="3" t="s">
        <v>8570</v>
      </c>
      <c r="I1363" s="4">
        <v>0.345</v>
      </c>
      <c r="J1363" s="4">
        <v>0.641</v>
      </c>
      <c r="K1363" s="4">
        <v>0.85</v>
      </c>
      <c r="L1363" s="4">
        <v>0.05</v>
      </c>
      <c r="M1363" s="4">
        <v>0.136</v>
      </c>
      <c r="N1363" s="4">
        <v>0.0</v>
      </c>
      <c r="O1363" s="4">
        <v>0.108</v>
      </c>
      <c r="P1363" s="4">
        <v>0.159</v>
      </c>
      <c r="Q1363" s="4">
        <v>77.28</v>
      </c>
      <c r="R1363" s="4">
        <v>7.0</v>
      </c>
      <c r="S1363" s="4">
        <v>1.0</v>
      </c>
      <c r="T1363" s="3" t="s">
        <v>103</v>
      </c>
      <c r="U1363" s="3" t="s">
        <v>35</v>
      </c>
      <c r="V1363" s="7" t="s">
        <v>58</v>
      </c>
    </row>
    <row r="1364">
      <c r="A1364" s="3" t="s">
        <v>8572</v>
      </c>
      <c r="B1364" s="3" t="s">
        <v>8574</v>
      </c>
      <c r="C1364" s="4">
        <v>2001.0</v>
      </c>
      <c r="D1364" s="4">
        <v>69.0</v>
      </c>
      <c r="E1364" s="4">
        <v>189506.0</v>
      </c>
      <c r="F1364" s="3" t="s">
        <v>8576</v>
      </c>
      <c r="G1364" s="3" t="s">
        <v>8577</v>
      </c>
      <c r="H1364" s="3" t="s">
        <v>8579</v>
      </c>
      <c r="I1364" s="4">
        <v>0.344</v>
      </c>
      <c r="J1364" s="4">
        <v>0.059</v>
      </c>
      <c r="K1364" s="4">
        <v>0.61</v>
      </c>
      <c r="L1364" s="4">
        <v>0.037</v>
      </c>
      <c r="M1364" s="4">
        <v>0.976</v>
      </c>
      <c r="N1364" s="4">
        <v>0.0</v>
      </c>
      <c r="O1364" s="4">
        <v>0.103</v>
      </c>
      <c r="P1364" s="4">
        <v>0.323</v>
      </c>
      <c r="Q1364" s="4">
        <v>174.15</v>
      </c>
      <c r="R1364" s="4">
        <v>3.0</v>
      </c>
      <c r="S1364" s="4">
        <v>1.0</v>
      </c>
      <c r="T1364" s="3" t="s">
        <v>103</v>
      </c>
      <c r="U1364" s="3" t="s">
        <v>68</v>
      </c>
      <c r="V1364" s="7" t="s">
        <v>45</v>
      </c>
    </row>
    <row r="1365">
      <c r="A1365" s="3" t="s">
        <v>8582</v>
      </c>
      <c r="B1365" s="3" t="s">
        <v>8583</v>
      </c>
      <c r="C1365" s="4">
        <v>2017.0</v>
      </c>
      <c r="D1365" s="4">
        <v>69.0</v>
      </c>
      <c r="E1365" s="4">
        <v>259550.0</v>
      </c>
      <c r="F1365" s="3" t="s">
        <v>8585</v>
      </c>
      <c r="G1365" s="3" t="s">
        <v>6756</v>
      </c>
      <c r="H1365" s="3" t="s">
        <v>8583</v>
      </c>
      <c r="I1365" s="4">
        <v>0.587</v>
      </c>
      <c r="J1365" s="4">
        <v>0.299</v>
      </c>
      <c r="K1365" s="4">
        <v>0.82</v>
      </c>
      <c r="L1365" s="4">
        <v>0.026</v>
      </c>
      <c r="M1365" s="4">
        <v>0.779</v>
      </c>
      <c r="N1365" s="4">
        <v>0.0</v>
      </c>
      <c r="O1365" s="4">
        <v>0.123</v>
      </c>
      <c r="P1365" s="4">
        <v>0.356</v>
      </c>
      <c r="Q1365" s="4">
        <v>94.99</v>
      </c>
      <c r="R1365" s="4">
        <v>8.0</v>
      </c>
      <c r="S1365" s="4">
        <v>1.0</v>
      </c>
      <c r="T1365" s="3" t="s">
        <v>103</v>
      </c>
      <c r="U1365" s="3" t="s">
        <v>68</v>
      </c>
      <c r="V1365" s="7" t="s">
        <v>45</v>
      </c>
    </row>
    <row r="1366">
      <c r="A1366" s="3" t="s">
        <v>8590</v>
      </c>
      <c r="B1366" s="3" t="s">
        <v>8591</v>
      </c>
      <c r="C1366" s="4">
        <v>2011.0</v>
      </c>
      <c r="D1366" s="4">
        <v>69.0</v>
      </c>
      <c r="E1366" s="4">
        <v>260252.0</v>
      </c>
      <c r="F1366" s="3" t="s">
        <v>8592</v>
      </c>
      <c r="G1366" s="3" t="s">
        <v>8595</v>
      </c>
      <c r="H1366" s="3" t="s">
        <v>8597</v>
      </c>
      <c r="I1366" s="4">
        <v>0.587</v>
      </c>
      <c r="J1366" s="4">
        <v>0.828</v>
      </c>
      <c r="K1366" s="4">
        <v>0.87</v>
      </c>
      <c r="L1366" s="4">
        <v>0.161</v>
      </c>
      <c r="M1366" s="4">
        <v>0.003</v>
      </c>
      <c r="N1366" s="4">
        <v>0.0</v>
      </c>
      <c r="O1366" s="4">
        <v>0.331</v>
      </c>
      <c r="P1366" s="4">
        <v>0.493</v>
      </c>
      <c r="Q1366" s="4">
        <v>123.91</v>
      </c>
      <c r="R1366" s="4">
        <v>11.0</v>
      </c>
      <c r="S1366" s="4">
        <v>1.0</v>
      </c>
      <c r="T1366" s="3" t="s">
        <v>103</v>
      </c>
      <c r="U1366" s="3" t="s">
        <v>35</v>
      </c>
      <c r="V1366" s="7" t="s">
        <v>54</v>
      </c>
    </row>
    <row r="1367">
      <c r="A1367" s="3" t="s">
        <v>8601</v>
      </c>
      <c r="B1367" s="3" t="s">
        <v>8602</v>
      </c>
      <c r="C1367" s="4">
        <v>2015.0</v>
      </c>
      <c r="D1367" s="4">
        <v>70.0</v>
      </c>
      <c r="E1367" s="4">
        <v>253773.0</v>
      </c>
      <c r="F1367" s="3" t="s">
        <v>1918</v>
      </c>
      <c r="G1367" s="3" t="s">
        <v>1919</v>
      </c>
      <c r="H1367" s="3" t="s">
        <v>8605</v>
      </c>
      <c r="I1367" s="4">
        <v>0.593</v>
      </c>
      <c r="J1367" s="4">
        <v>0.528</v>
      </c>
      <c r="K1367" s="4">
        <v>0.82</v>
      </c>
      <c r="L1367" s="4">
        <v>0.027</v>
      </c>
      <c r="M1367" s="4">
        <v>0.409</v>
      </c>
      <c r="N1367" s="4">
        <v>0.0</v>
      </c>
      <c r="O1367" s="4">
        <v>0.327</v>
      </c>
      <c r="P1367" s="4">
        <v>0.406</v>
      </c>
      <c r="Q1367" s="4">
        <v>80.06</v>
      </c>
      <c r="R1367" s="4">
        <v>7.0</v>
      </c>
      <c r="S1367" s="4">
        <v>1.0</v>
      </c>
      <c r="T1367" s="3" t="s">
        <v>104</v>
      </c>
      <c r="U1367" s="3" t="s">
        <v>35</v>
      </c>
      <c r="V1367" s="7" t="s">
        <v>54</v>
      </c>
    </row>
    <row r="1368">
      <c r="A1368" s="3" t="s">
        <v>8608</v>
      </c>
      <c r="B1368" s="3" t="s">
        <v>8609</v>
      </c>
      <c r="C1368" s="4">
        <v>1964.0</v>
      </c>
      <c r="D1368" s="4">
        <v>70.0</v>
      </c>
      <c r="E1368" s="4">
        <v>324600.0</v>
      </c>
      <c r="F1368" s="3" t="s">
        <v>8610</v>
      </c>
      <c r="G1368" s="3" t="s">
        <v>8611</v>
      </c>
      <c r="H1368" s="3" t="s">
        <v>8613</v>
      </c>
      <c r="I1368" s="4">
        <v>0.654</v>
      </c>
      <c r="J1368" s="4">
        <v>0.147</v>
      </c>
      <c r="K1368" s="4">
        <v>0.59</v>
      </c>
      <c r="L1368" s="4">
        <v>0.039</v>
      </c>
      <c r="M1368" s="4">
        <v>0.867</v>
      </c>
      <c r="N1368" s="4">
        <v>0.001</v>
      </c>
      <c r="O1368" s="4">
        <v>0.099</v>
      </c>
      <c r="P1368" s="4">
        <v>0.472</v>
      </c>
      <c r="Q1368" s="4">
        <v>130.36</v>
      </c>
      <c r="R1368" s="4">
        <v>10.0</v>
      </c>
      <c r="S1368" s="4">
        <v>0.0</v>
      </c>
      <c r="T1368" s="3" t="s">
        <v>103</v>
      </c>
      <c r="U1368" s="3" t="s">
        <v>35</v>
      </c>
      <c r="V1368" s="7" t="s">
        <v>54</v>
      </c>
    </row>
    <row r="1369">
      <c r="A1369" s="3" t="s">
        <v>8616</v>
      </c>
      <c r="B1369" s="3" t="s">
        <v>8617</v>
      </c>
      <c r="C1369" s="4">
        <v>2018.0</v>
      </c>
      <c r="D1369" s="4">
        <v>70.0</v>
      </c>
      <c r="E1369" s="4">
        <v>197946.0</v>
      </c>
      <c r="F1369" s="3" t="s">
        <v>2074</v>
      </c>
      <c r="G1369" s="3" t="s">
        <v>8618</v>
      </c>
      <c r="H1369" s="3" t="s">
        <v>8619</v>
      </c>
      <c r="I1369" s="4">
        <v>0.575</v>
      </c>
      <c r="J1369" s="4">
        <v>0.571</v>
      </c>
      <c r="K1369" s="4">
        <v>0.81</v>
      </c>
      <c r="L1369" s="4">
        <v>0.044</v>
      </c>
      <c r="M1369" s="4">
        <v>0.056</v>
      </c>
      <c r="N1369" s="4">
        <v>0.0</v>
      </c>
      <c r="O1369" s="4">
        <v>0.091</v>
      </c>
      <c r="P1369" s="4">
        <v>0.449</v>
      </c>
      <c r="Q1369" s="4">
        <v>105.05</v>
      </c>
      <c r="R1369" s="4">
        <v>1.0</v>
      </c>
      <c r="S1369" s="4">
        <v>1.0</v>
      </c>
      <c r="T1369" s="3" t="s">
        <v>103</v>
      </c>
      <c r="U1369" s="3" t="s">
        <v>35</v>
      </c>
      <c r="V1369" s="7" t="s">
        <v>54</v>
      </c>
    </row>
    <row r="1370">
      <c r="A1370" s="3" t="s">
        <v>8623</v>
      </c>
      <c r="B1370" s="3" t="s">
        <v>8624</v>
      </c>
      <c r="C1370" s="4">
        <v>2015.0</v>
      </c>
      <c r="D1370" s="4">
        <v>70.0</v>
      </c>
      <c r="E1370" s="4">
        <v>229080.0</v>
      </c>
      <c r="F1370" s="3" t="s">
        <v>1267</v>
      </c>
      <c r="G1370" s="3" t="s">
        <v>8626</v>
      </c>
      <c r="H1370" s="3" t="s">
        <v>8627</v>
      </c>
      <c r="I1370" s="4">
        <v>0.672</v>
      </c>
      <c r="J1370" s="4">
        <v>0.593</v>
      </c>
      <c r="K1370" s="4">
        <v>0.89</v>
      </c>
      <c r="L1370" s="4">
        <v>0.03</v>
      </c>
      <c r="M1370" s="4">
        <v>0.022</v>
      </c>
      <c r="N1370" s="4">
        <v>0.0</v>
      </c>
      <c r="O1370" s="4">
        <v>0.214</v>
      </c>
      <c r="P1370" s="4">
        <v>0.438</v>
      </c>
      <c r="Q1370" s="4">
        <v>98.02</v>
      </c>
      <c r="R1370" s="4">
        <v>11.0</v>
      </c>
      <c r="S1370" s="4">
        <v>0.0</v>
      </c>
      <c r="T1370" s="3" t="s">
        <v>103</v>
      </c>
      <c r="U1370" s="3" t="s">
        <v>35</v>
      </c>
      <c r="V1370" s="7" t="s">
        <v>54</v>
      </c>
    </row>
    <row r="1371">
      <c r="A1371" s="3" t="s">
        <v>8628</v>
      </c>
      <c r="B1371" s="3" t="s">
        <v>8629</v>
      </c>
      <c r="C1371" s="4">
        <v>2022.0</v>
      </c>
      <c r="D1371" s="4">
        <v>70.0</v>
      </c>
      <c r="E1371" s="4">
        <v>346290.0</v>
      </c>
      <c r="F1371" s="3" t="s">
        <v>880</v>
      </c>
      <c r="G1371" s="3" t="s">
        <v>1822</v>
      </c>
      <c r="H1371" s="3" t="s">
        <v>8629</v>
      </c>
      <c r="I1371" s="4">
        <v>0.589</v>
      </c>
      <c r="J1371" s="4">
        <v>0.522</v>
      </c>
      <c r="K1371" s="4">
        <v>0.75</v>
      </c>
      <c r="L1371" s="4">
        <v>0.039</v>
      </c>
      <c r="M1371" s="4">
        <v>0.642</v>
      </c>
      <c r="N1371" s="4">
        <v>0.0</v>
      </c>
      <c r="O1371" s="4">
        <v>0.099</v>
      </c>
      <c r="P1371" s="4">
        <v>0.31</v>
      </c>
      <c r="Q1371" s="4">
        <v>109.09</v>
      </c>
      <c r="R1371" s="4">
        <v>9.0</v>
      </c>
      <c r="S1371" s="4">
        <v>1.0</v>
      </c>
      <c r="T1371" s="3" t="s">
        <v>104</v>
      </c>
      <c r="U1371" s="3" t="s">
        <v>68</v>
      </c>
      <c r="V1371" s="7" t="s">
        <v>45</v>
      </c>
    </row>
    <row r="1372">
      <c r="A1372" s="3" t="s">
        <v>8631</v>
      </c>
      <c r="B1372" s="3" t="s">
        <v>8632</v>
      </c>
      <c r="C1372" s="4">
        <v>2020.0</v>
      </c>
      <c r="D1372" s="4">
        <v>70.0</v>
      </c>
      <c r="E1372" s="4">
        <v>180956.0</v>
      </c>
      <c r="F1372" s="3" t="s">
        <v>4278</v>
      </c>
      <c r="G1372" s="3" t="s">
        <v>8374</v>
      </c>
      <c r="H1372" s="3" t="s">
        <v>8375</v>
      </c>
      <c r="I1372" s="4">
        <v>0.813</v>
      </c>
      <c r="J1372" s="4">
        <v>0.787</v>
      </c>
      <c r="K1372" s="4">
        <v>0.88</v>
      </c>
      <c r="L1372" s="4">
        <v>0.078</v>
      </c>
      <c r="M1372" s="4">
        <v>0.045</v>
      </c>
      <c r="N1372" s="4">
        <v>0.0</v>
      </c>
      <c r="O1372" s="4">
        <v>0.051</v>
      </c>
      <c r="P1372" s="4">
        <v>0.326</v>
      </c>
      <c r="Q1372" s="4">
        <v>130.02</v>
      </c>
      <c r="R1372" s="4">
        <v>11.0</v>
      </c>
      <c r="S1372" s="4">
        <v>1.0</v>
      </c>
      <c r="T1372" s="3" t="s">
        <v>103</v>
      </c>
      <c r="U1372" s="3" t="s">
        <v>35</v>
      </c>
      <c r="V1372" s="7" t="s">
        <v>45</v>
      </c>
    </row>
    <row r="1373">
      <c r="A1373" s="3" t="s">
        <v>8638</v>
      </c>
      <c r="B1373" s="3" t="s">
        <v>8640</v>
      </c>
      <c r="C1373" s="4">
        <v>2025.0</v>
      </c>
      <c r="D1373" s="4">
        <v>70.0</v>
      </c>
      <c r="E1373" s="4">
        <v>201446.0</v>
      </c>
      <c r="F1373" s="3" t="s">
        <v>4278</v>
      </c>
      <c r="G1373" s="3" t="s">
        <v>8641</v>
      </c>
      <c r="H1373" s="3" t="s">
        <v>8642</v>
      </c>
      <c r="I1373" s="4">
        <v>0.685</v>
      </c>
      <c r="J1373" s="4">
        <v>0.753</v>
      </c>
      <c r="K1373" s="4">
        <v>0.8</v>
      </c>
      <c r="L1373" s="4">
        <v>0.052</v>
      </c>
      <c r="M1373" s="4">
        <v>0.016</v>
      </c>
      <c r="N1373" s="4">
        <v>0.003</v>
      </c>
      <c r="O1373" s="4">
        <v>0.253</v>
      </c>
      <c r="P1373" s="4">
        <v>0.205</v>
      </c>
      <c r="Q1373" s="4">
        <v>107.98</v>
      </c>
      <c r="R1373" s="4">
        <v>6.0</v>
      </c>
      <c r="S1373" s="4">
        <v>0.0</v>
      </c>
      <c r="T1373" s="3" t="s">
        <v>103</v>
      </c>
      <c r="U1373" s="3" t="s">
        <v>68</v>
      </c>
      <c r="V1373" s="7" t="s">
        <v>36</v>
      </c>
    </row>
    <row r="1374">
      <c r="A1374" s="3" t="s">
        <v>8645</v>
      </c>
      <c r="B1374" s="3" t="s">
        <v>8030</v>
      </c>
      <c r="C1374" s="4">
        <v>2025.0</v>
      </c>
      <c r="D1374" s="4">
        <v>70.0</v>
      </c>
      <c r="E1374" s="4">
        <v>211330.0</v>
      </c>
      <c r="F1374" s="3" t="s">
        <v>8031</v>
      </c>
      <c r="G1374" s="3" t="s">
        <v>8032</v>
      </c>
      <c r="H1374" s="3" t="s">
        <v>8648</v>
      </c>
      <c r="I1374" s="4">
        <v>0.633</v>
      </c>
      <c r="J1374" s="4">
        <v>0.752</v>
      </c>
      <c r="K1374" s="4">
        <v>0.88</v>
      </c>
      <c r="L1374" s="4">
        <v>0.073</v>
      </c>
      <c r="M1374" s="4">
        <v>0.003</v>
      </c>
      <c r="N1374" s="4">
        <v>0.0</v>
      </c>
      <c r="O1374" s="4">
        <v>0.097</v>
      </c>
      <c r="P1374" s="4">
        <v>0.408</v>
      </c>
      <c r="Q1374" s="4">
        <v>149.95</v>
      </c>
      <c r="R1374" s="4">
        <v>10.0</v>
      </c>
      <c r="S1374" s="4">
        <v>0.0</v>
      </c>
      <c r="T1374" s="3" t="s">
        <v>103</v>
      </c>
      <c r="U1374" s="3" t="s">
        <v>94</v>
      </c>
      <c r="V1374" s="7" t="s">
        <v>54</v>
      </c>
    </row>
    <row r="1375">
      <c r="A1375" s="3" t="s">
        <v>8650</v>
      </c>
      <c r="B1375" s="3" t="s">
        <v>2484</v>
      </c>
      <c r="C1375" s="4">
        <v>1983.0</v>
      </c>
      <c r="D1375" s="4">
        <v>70.0</v>
      </c>
      <c r="E1375" s="4">
        <v>290960.0</v>
      </c>
      <c r="F1375" s="3" t="s">
        <v>8652</v>
      </c>
      <c r="G1375" s="3" t="s">
        <v>8654</v>
      </c>
      <c r="H1375" s="3" t="s">
        <v>8656</v>
      </c>
      <c r="I1375" s="4">
        <v>0.409</v>
      </c>
      <c r="J1375" s="4">
        <v>0.92</v>
      </c>
      <c r="K1375" s="4">
        <v>0.86</v>
      </c>
      <c r="L1375" s="4">
        <v>0.12</v>
      </c>
      <c r="M1375" s="4">
        <v>0.007</v>
      </c>
      <c r="N1375" s="4">
        <v>0.001</v>
      </c>
      <c r="O1375" s="4">
        <v>0.082</v>
      </c>
      <c r="P1375" s="4">
        <v>0.37</v>
      </c>
      <c r="Q1375" s="4">
        <v>145.08</v>
      </c>
      <c r="R1375" s="4">
        <v>11.0</v>
      </c>
      <c r="S1375" s="4">
        <v>0.0</v>
      </c>
      <c r="T1375" s="3" t="s">
        <v>103</v>
      </c>
      <c r="U1375" s="3" t="s">
        <v>68</v>
      </c>
      <c r="V1375" s="7" t="s">
        <v>45</v>
      </c>
    </row>
    <row r="1376">
      <c r="A1376" s="3" t="s">
        <v>8658</v>
      </c>
      <c r="B1376" s="3" t="s">
        <v>8659</v>
      </c>
      <c r="C1376" s="4">
        <v>2019.0</v>
      </c>
      <c r="D1376" s="4">
        <v>70.0</v>
      </c>
      <c r="E1376" s="4">
        <v>222946.0</v>
      </c>
      <c r="F1376" s="3" t="s">
        <v>8661</v>
      </c>
      <c r="G1376" s="3" t="s">
        <v>1614</v>
      </c>
      <c r="H1376" s="3" t="s">
        <v>8663</v>
      </c>
      <c r="I1376" s="4">
        <v>0.662</v>
      </c>
      <c r="J1376" s="4">
        <v>0.6</v>
      </c>
      <c r="K1376" s="4">
        <v>0.84</v>
      </c>
      <c r="L1376" s="4">
        <v>0.07</v>
      </c>
      <c r="M1376" s="4">
        <v>0.173</v>
      </c>
      <c r="N1376" s="4">
        <v>0.0</v>
      </c>
      <c r="O1376" s="4">
        <v>0.109</v>
      </c>
      <c r="P1376" s="4">
        <v>0.331</v>
      </c>
      <c r="Q1376" s="4">
        <v>134.97</v>
      </c>
      <c r="R1376" s="4">
        <v>0.0</v>
      </c>
      <c r="S1376" s="4">
        <v>1.0</v>
      </c>
      <c r="T1376" s="3" t="s">
        <v>103</v>
      </c>
      <c r="U1376" s="3" t="s">
        <v>94</v>
      </c>
      <c r="V1376" s="7" t="s">
        <v>45</v>
      </c>
    </row>
    <row r="1377">
      <c r="A1377" s="3" t="s">
        <v>8667</v>
      </c>
      <c r="B1377" s="3" t="s">
        <v>8668</v>
      </c>
      <c r="C1377" s="4">
        <v>2018.0</v>
      </c>
      <c r="D1377" s="4">
        <v>71.0</v>
      </c>
      <c r="E1377" s="4">
        <v>187931.0</v>
      </c>
      <c r="F1377" s="3" t="s">
        <v>1267</v>
      </c>
      <c r="G1377" s="3" t="s">
        <v>8669</v>
      </c>
      <c r="H1377" s="3" t="s">
        <v>8668</v>
      </c>
      <c r="I1377" s="4">
        <v>0.522</v>
      </c>
      <c r="J1377" s="4">
        <v>0.128</v>
      </c>
      <c r="K1377" s="4">
        <v>0.57</v>
      </c>
      <c r="L1377" s="4">
        <v>0.036</v>
      </c>
      <c r="M1377" s="4">
        <v>0.894</v>
      </c>
      <c r="N1377" s="4">
        <v>0.026</v>
      </c>
      <c r="O1377" s="4">
        <v>0.094</v>
      </c>
      <c r="P1377" s="4">
        <v>0.124</v>
      </c>
      <c r="Q1377" s="4">
        <v>109.99</v>
      </c>
      <c r="R1377" s="4">
        <v>4.0</v>
      </c>
      <c r="S1377" s="4">
        <v>1.0</v>
      </c>
      <c r="T1377" s="3" t="s">
        <v>103</v>
      </c>
      <c r="U1377" s="3" t="s">
        <v>35</v>
      </c>
      <c r="V1377" s="7" t="s">
        <v>58</v>
      </c>
    </row>
    <row r="1378">
      <c r="A1378" s="3" t="s">
        <v>8672</v>
      </c>
      <c r="B1378" s="3" t="s">
        <v>8673</v>
      </c>
      <c r="C1378" s="4">
        <v>2019.0</v>
      </c>
      <c r="D1378" s="4">
        <v>71.0</v>
      </c>
      <c r="E1378" s="4">
        <v>167693.0</v>
      </c>
      <c r="F1378" s="3" t="s">
        <v>5123</v>
      </c>
      <c r="G1378" s="3" t="s">
        <v>8674</v>
      </c>
      <c r="H1378" s="3" t="s">
        <v>8673</v>
      </c>
      <c r="I1378" s="4">
        <v>0.654</v>
      </c>
      <c r="J1378" s="4">
        <v>0.63</v>
      </c>
      <c r="K1378" s="4">
        <v>0.88</v>
      </c>
      <c r="L1378" s="4">
        <v>0.026</v>
      </c>
      <c r="M1378" s="4">
        <v>0.153</v>
      </c>
      <c r="N1378" s="4">
        <v>0.0</v>
      </c>
      <c r="O1378" s="4">
        <v>0.111</v>
      </c>
      <c r="P1378" s="4">
        <v>0.43</v>
      </c>
      <c r="Q1378" s="4">
        <v>89.99</v>
      </c>
      <c r="R1378" s="4">
        <v>10.0</v>
      </c>
      <c r="S1378" s="4">
        <v>1.0</v>
      </c>
      <c r="T1378" s="3" t="s">
        <v>103</v>
      </c>
      <c r="U1378" s="3" t="s">
        <v>35</v>
      </c>
      <c r="V1378" s="7" t="s">
        <v>54</v>
      </c>
    </row>
    <row r="1379">
      <c r="A1379" s="3" t="s">
        <v>8676</v>
      </c>
      <c r="B1379" s="3" t="s">
        <v>8679</v>
      </c>
      <c r="C1379" s="4">
        <v>2025.0</v>
      </c>
      <c r="D1379" s="4">
        <v>71.0</v>
      </c>
      <c r="E1379" s="4">
        <v>180648.0</v>
      </c>
      <c r="F1379" s="3" t="s">
        <v>3108</v>
      </c>
      <c r="G1379" s="3" t="s">
        <v>6756</v>
      </c>
      <c r="H1379" s="3" t="s">
        <v>8680</v>
      </c>
      <c r="I1379" s="4">
        <v>0.645</v>
      </c>
      <c r="J1379" s="4">
        <v>0.729</v>
      </c>
      <c r="K1379" s="4">
        <v>0.85</v>
      </c>
      <c r="L1379" s="4">
        <v>0.053</v>
      </c>
      <c r="M1379" s="4">
        <v>0.025</v>
      </c>
      <c r="N1379" s="4">
        <v>0.0</v>
      </c>
      <c r="O1379" s="4">
        <v>0.32</v>
      </c>
      <c r="P1379" s="4">
        <v>0.483</v>
      </c>
      <c r="Q1379" s="4">
        <v>95.07</v>
      </c>
      <c r="R1379" s="4">
        <v>1.0</v>
      </c>
      <c r="S1379" s="4">
        <v>1.0</v>
      </c>
      <c r="T1379" s="3" t="s">
        <v>103</v>
      </c>
      <c r="U1379" s="3" t="s">
        <v>68</v>
      </c>
      <c r="V1379" s="7" t="s">
        <v>54</v>
      </c>
    </row>
    <row r="1380">
      <c r="A1380" s="3" t="s">
        <v>8681</v>
      </c>
      <c r="B1380" s="3" t="s">
        <v>8682</v>
      </c>
      <c r="C1380" s="4">
        <v>2018.0</v>
      </c>
      <c r="D1380" s="4">
        <v>71.0</v>
      </c>
      <c r="E1380" s="4">
        <v>204664.0</v>
      </c>
      <c r="F1380" s="3" t="s">
        <v>8683</v>
      </c>
      <c r="G1380" s="3" t="s">
        <v>8685</v>
      </c>
      <c r="H1380" s="3" t="s">
        <v>8682</v>
      </c>
      <c r="I1380" s="4">
        <v>0.8</v>
      </c>
      <c r="J1380" s="4">
        <v>0.578</v>
      </c>
      <c r="K1380" s="4">
        <v>0.86</v>
      </c>
      <c r="L1380" s="4">
        <v>0.049</v>
      </c>
      <c r="M1380" s="4">
        <v>0.004</v>
      </c>
      <c r="N1380" s="4">
        <v>0.0</v>
      </c>
      <c r="O1380" s="4">
        <v>0.359</v>
      </c>
      <c r="P1380" s="4">
        <v>0.367</v>
      </c>
      <c r="Q1380" s="4">
        <v>143.01</v>
      </c>
      <c r="R1380" s="4">
        <v>4.0</v>
      </c>
      <c r="S1380" s="4">
        <v>0.0</v>
      </c>
      <c r="T1380" s="3" t="s">
        <v>103</v>
      </c>
      <c r="U1380" s="3" t="s">
        <v>35</v>
      </c>
      <c r="V1380" s="7" t="s">
        <v>45</v>
      </c>
    </row>
    <row r="1381">
      <c r="A1381" s="3" t="s">
        <v>8690</v>
      </c>
      <c r="B1381" s="3" t="s">
        <v>8691</v>
      </c>
      <c r="C1381" s="4">
        <v>2025.0</v>
      </c>
      <c r="D1381" s="4">
        <v>71.0</v>
      </c>
      <c r="E1381" s="4">
        <v>194640.0</v>
      </c>
      <c r="F1381" s="3" t="s">
        <v>2720</v>
      </c>
      <c r="G1381" s="3" t="s">
        <v>2722</v>
      </c>
      <c r="H1381" s="3" t="s">
        <v>8693</v>
      </c>
      <c r="I1381" s="4">
        <v>0.592</v>
      </c>
      <c r="J1381" s="4">
        <v>0.709</v>
      </c>
      <c r="K1381" s="4">
        <v>0.85</v>
      </c>
      <c r="L1381" s="4">
        <v>0.059</v>
      </c>
      <c r="M1381" s="4">
        <v>0.728</v>
      </c>
      <c r="N1381" s="4">
        <v>0.0</v>
      </c>
      <c r="O1381" s="4">
        <v>0.078</v>
      </c>
      <c r="P1381" s="4">
        <v>0.372</v>
      </c>
      <c r="Q1381" s="4">
        <v>125.1</v>
      </c>
      <c r="R1381" s="4">
        <v>3.0</v>
      </c>
      <c r="S1381" s="4">
        <v>0.0</v>
      </c>
      <c r="T1381" s="3" t="s">
        <v>104</v>
      </c>
      <c r="U1381" s="3" t="s">
        <v>68</v>
      </c>
      <c r="V1381" s="7" t="s">
        <v>45</v>
      </c>
    </row>
    <row r="1382">
      <c r="A1382" s="3" t="s">
        <v>8700</v>
      </c>
      <c r="B1382" s="3" t="s">
        <v>8701</v>
      </c>
      <c r="C1382" s="4">
        <v>2011.0</v>
      </c>
      <c r="D1382" s="4">
        <v>71.0</v>
      </c>
      <c r="E1382" s="4">
        <v>292746.0</v>
      </c>
      <c r="F1382" s="3" t="s">
        <v>2720</v>
      </c>
      <c r="G1382" s="3" t="s">
        <v>2722</v>
      </c>
      <c r="H1382" s="3" t="s">
        <v>8702</v>
      </c>
      <c r="I1382" s="4">
        <v>0.442</v>
      </c>
      <c r="J1382" s="4">
        <v>0.574</v>
      </c>
      <c r="K1382" s="4">
        <v>0.84</v>
      </c>
      <c r="L1382" s="4">
        <v>0.083</v>
      </c>
      <c r="M1382" s="4">
        <v>0.273</v>
      </c>
      <c r="N1382" s="4">
        <v>0.0</v>
      </c>
      <c r="O1382" s="4">
        <v>0.094</v>
      </c>
      <c r="P1382" s="4">
        <v>0.308</v>
      </c>
      <c r="Q1382" s="4">
        <v>167.86</v>
      </c>
      <c r="R1382" s="4">
        <v>2.0</v>
      </c>
      <c r="S1382" s="4">
        <v>1.0</v>
      </c>
      <c r="T1382" s="3" t="s">
        <v>104</v>
      </c>
      <c r="U1382" s="3" t="s">
        <v>35</v>
      </c>
      <c r="V1382" s="7" t="s">
        <v>45</v>
      </c>
    </row>
    <row r="1383">
      <c r="A1383" s="3" t="s">
        <v>8709</v>
      </c>
      <c r="B1383" s="3" t="s">
        <v>8710</v>
      </c>
      <c r="C1383" s="4">
        <v>2025.0</v>
      </c>
      <c r="D1383" s="4">
        <v>71.0</v>
      </c>
      <c r="E1383" s="4">
        <v>147000.0</v>
      </c>
      <c r="F1383" s="3" t="s">
        <v>8711</v>
      </c>
      <c r="G1383" s="3" t="s">
        <v>8712</v>
      </c>
      <c r="H1383" s="3" t="s">
        <v>8710</v>
      </c>
      <c r="I1383" s="4">
        <v>0.752</v>
      </c>
      <c r="J1383" s="4">
        <v>0.596</v>
      </c>
      <c r="K1383" s="4">
        <v>0.78</v>
      </c>
      <c r="L1383" s="4">
        <v>0.051</v>
      </c>
      <c r="M1383" s="4">
        <v>0.67</v>
      </c>
      <c r="N1383" s="4">
        <v>0.002</v>
      </c>
      <c r="O1383" s="4">
        <v>0.106</v>
      </c>
      <c r="P1383" s="4">
        <v>0.249</v>
      </c>
      <c r="Q1383" s="4">
        <v>105.09</v>
      </c>
      <c r="R1383" s="4">
        <v>5.0</v>
      </c>
      <c r="S1383" s="4">
        <v>0.0</v>
      </c>
      <c r="T1383" s="3" t="s">
        <v>104</v>
      </c>
      <c r="U1383" s="3" t="s">
        <v>35</v>
      </c>
      <c r="V1383" s="7" t="s">
        <v>36</v>
      </c>
    </row>
    <row r="1384">
      <c r="A1384" s="3" t="s">
        <v>8715</v>
      </c>
      <c r="B1384" s="3" t="s">
        <v>8716</v>
      </c>
      <c r="C1384" s="4">
        <v>1987.0</v>
      </c>
      <c r="D1384" s="4">
        <v>71.0</v>
      </c>
      <c r="E1384" s="4">
        <v>337505.0</v>
      </c>
      <c r="F1384" s="3" t="s">
        <v>8717</v>
      </c>
      <c r="G1384" s="3" t="s">
        <v>8718</v>
      </c>
      <c r="H1384" s="3" t="s">
        <v>8719</v>
      </c>
      <c r="I1384" s="4">
        <v>0.49</v>
      </c>
      <c r="J1384" s="4">
        <v>0.724</v>
      </c>
      <c r="K1384" s="4">
        <v>0.77</v>
      </c>
      <c r="L1384" s="4">
        <v>0.037</v>
      </c>
      <c r="M1384" s="4">
        <v>0.01</v>
      </c>
      <c r="N1384" s="4">
        <v>0.005</v>
      </c>
      <c r="O1384" s="4">
        <v>0.159</v>
      </c>
      <c r="P1384" s="4">
        <v>0.292</v>
      </c>
      <c r="Q1384" s="4">
        <v>125.81</v>
      </c>
      <c r="R1384" s="4">
        <v>2.0</v>
      </c>
      <c r="S1384" s="4">
        <v>1.0</v>
      </c>
      <c r="T1384" s="3" t="s">
        <v>103</v>
      </c>
      <c r="U1384" s="3" t="s">
        <v>35</v>
      </c>
      <c r="V1384" s="7" t="s">
        <v>36</v>
      </c>
    </row>
    <row r="1385">
      <c r="A1385" s="3" t="s">
        <v>8720</v>
      </c>
      <c r="B1385" s="3" t="s">
        <v>8722</v>
      </c>
      <c r="C1385" s="4">
        <v>2019.0</v>
      </c>
      <c r="D1385" s="4">
        <v>72.0</v>
      </c>
      <c r="E1385" s="4">
        <v>127663.0</v>
      </c>
      <c r="F1385" s="3" t="s">
        <v>424</v>
      </c>
      <c r="G1385" s="3" t="s">
        <v>3041</v>
      </c>
      <c r="H1385" s="3" t="s">
        <v>8725</v>
      </c>
      <c r="I1385" s="4">
        <v>0.356</v>
      </c>
      <c r="J1385" s="4">
        <v>0.391</v>
      </c>
      <c r="K1385" s="4">
        <v>0.9</v>
      </c>
      <c r="L1385" s="4">
        <v>0.029</v>
      </c>
      <c r="M1385" s="4">
        <v>0.848</v>
      </c>
      <c r="N1385" s="4">
        <v>0.006</v>
      </c>
      <c r="O1385" s="4">
        <v>0.107</v>
      </c>
      <c r="P1385" s="4">
        <v>0.199</v>
      </c>
      <c r="Q1385" s="4">
        <v>135.59</v>
      </c>
      <c r="R1385" s="4">
        <v>3.0</v>
      </c>
      <c r="S1385" s="4">
        <v>0.0</v>
      </c>
      <c r="T1385" s="3" t="s">
        <v>34</v>
      </c>
      <c r="U1385" s="3" t="s">
        <v>35</v>
      </c>
      <c r="V1385" s="7" t="s">
        <v>58</v>
      </c>
    </row>
    <row r="1386">
      <c r="A1386" s="3" t="s">
        <v>8727</v>
      </c>
      <c r="B1386" s="3" t="s">
        <v>8728</v>
      </c>
      <c r="C1386" s="4">
        <v>2021.0</v>
      </c>
      <c r="D1386" s="4">
        <v>72.0</v>
      </c>
      <c r="E1386" s="4">
        <v>314000.0</v>
      </c>
      <c r="F1386" s="3" t="s">
        <v>26</v>
      </c>
      <c r="G1386" s="3" t="s">
        <v>1312</v>
      </c>
      <c r="H1386" s="3" t="s">
        <v>8728</v>
      </c>
      <c r="I1386" s="4">
        <v>0.47</v>
      </c>
      <c r="J1386" s="4">
        <v>0.441</v>
      </c>
      <c r="K1386" s="4">
        <v>0.81</v>
      </c>
      <c r="L1386" s="4">
        <v>0.032</v>
      </c>
      <c r="M1386" s="4">
        <v>0.767</v>
      </c>
      <c r="N1386" s="4">
        <v>0.0</v>
      </c>
      <c r="O1386" s="4">
        <v>0.105</v>
      </c>
      <c r="P1386" s="4">
        <v>0.409</v>
      </c>
      <c r="Q1386" s="4">
        <v>129.73</v>
      </c>
      <c r="R1386" s="4">
        <v>8.0</v>
      </c>
      <c r="S1386" s="4">
        <v>0.0</v>
      </c>
      <c r="T1386" s="3" t="s">
        <v>34</v>
      </c>
      <c r="U1386" s="3" t="s">
        <v>35</v>
      </c>
      <c r="V1386" s="7" t="s">
        <v>54</v>
      </c>
    </row>
    <row r="1387">
      <c r="A1387" s="3" t="s">
        <v>8732</v>
      </c>
      <c r="B1387" s="3" t="s">
        <v>8733</v>
      </c>
      <c r="C1387" s="4">
        <v>2021.0</v>
      </c>
      <c r="D1387" s="4">
        <v>72.0</v>
      </c>
      <c r="E1387" s="4">
        <v>363049.0</v>
      </c>
      <c r="F1387" s="3" t="s">
        <v>450</v>
      </c>
      <c r="G1387" s="3" t="s">
        <v>1009</v>
      </c>
      <c r="H1387" s="3" t="s">
        <v>8733</v>
      </c>
      <c r="I1387" s="4">
        <v>0.39</v>
      </c>
      <c r="J1387" s="4">
        <v>0.493</v>
      </c>
      <c r="K1387" s="4">
        <v>0.89</v>
      </c>
      <c r="L1387" s="4">
        <v>0.033</v>
      </c>
      <c r="M1387" s="4">
        <v>0.848</v>
      </c>
      <c r="N1387" s="4">
        <v>0.0</v>
      </c>
      <c r="O1387" s="4">
        <v>0.129</v>
      </c>
      <c r="P1387" s="4">
        <v>0.119</v>
      </c>
      <c r="Q1387" s="4">
        <v>139.86</v>
      </c>
      <c r="R1387" s="4">
        <v>4.0</v>
      </c>
      <c r="S1387" s="4">
        <v>0.0</v>
      </c>
      <c r="T1387" s="3" t="s">
        <v>34</v>
      </c>
      <c r="U1387" s="3" t="s">
        <v>68</v>
      </c>
      <c r="V1387" s="7" t="s">
        <v>58</v>
      </c>
    </row>
    <row r="1388">
      <c r="A1388" s="3" t="s">
        <v>8736</v>
      </c>
      <c r="B1388" s="3" t="s">
        <v>8737</v>
      </c>
      <c r="C1388" s="4">
        <v>2020.0</v>
      </c>
      <c r="D1388" s="4">
        <v>72.0</v>
      </c>
      <c r="E1388" s="4">
        <v>340656.0</v>
      </c>
      <c r="F1388" s="3" t="s">
        <v>424</v>
      </c>
      <c r="G1388" s="3" t="s">
        <v>3041</v>
      </c>
      <c r="H1388" s="3" t="s">
        <v>3926</v>
      </c>
      <c r="I1388" s="4">
        <v>0.369</v>
      </c>
      <c r="J1388" s="4">
        <v>0.481</v>
      </c>
      <c r="K1388" s="4">
        <v>0.8</v>
      </c>
      <c r="L1388" s="4">
        <v>0.031</v>
      </c>
      <c r="M1388" s="4">
        <v>0.383</v>
      </c>
      <c r="N1388" s="4">
        <v>0.0</v>
      </c>
      <c r="O1388" s="4">
        <v>0.368</v>
      </c>
      <c r="P1388" s="4">
        <v>0.264</v>
      </c>
      <c r="Q1388" s="4">
        <v>129.59</v>
      </c>
      <c r="R1388" s="4">
        <v>11.0</v>
      </c>
      <c r="S1388" s="4">
        <v>1.0</v>
      </c>
      <c r="T1388" s="3" t="s">
        <v>34</v>
      </c>
      <c r="U1388" s="3" t="s">
        <v>68</v>
      </c>
      <c r="V1388" s="7" t="s">
        <v>36</v>
      </c>
    </row>
    <row r="1389">
      <c r="A1389" s="3" t="s">
        <v>8740</v>
      </c>
      <c r="B1389" s="3" t="s">
        <v>8741</v>
      </c>
      <c r="C1389" s="4">
        <v>2013.0</v>
      </c>
      <c r="D1389" s="4">
        <v>72.0</v>
      </c>
      <c r="E1389" s="4">
        <v>317486.0</v>
      </c>
      <c r="F1389" s="3" t="s">
        <v>341</v>
      </c>
      <c r="G1389" s="3" t="s">
        <v>8744</v>
      </c>
      <c r="H1389" s="3" t="s">
        <v>8745</v>
      </c>
      <c r="I1389" s="4">
        <v>0.428</v>
      </c>
      <c r="J1389" s="4">
        <v>0.685</v>
      </c>
      <c r="K1389" s="4">
        <v>0.86</v>
      </c>
      <c r="L1389" s="4">
        <v>0.041</v>
      </c>
      <c r="M1389" s="4">
        <v>0.072</v>
      </c>
      <c r="N1389" s="4">
        <v>0.0</v>
      </c>
      <c r="O1389" s="4">
        <v>0.402</v>
      </c>
      <c r="P1389" s="4">
        <v>0.265</v>
      </c>
      <c r="Q1389" s="4">
        <v>160.1</v>
      </c>
      <c r="R1389" s="4">
        <v>1.0</v>
      </c>
      <c r="S1389" s="4">
        <v>1.0</v>
      </c>
      <c r="T1389" s="3" t="s">
        <v>34</v>
      </c>
      <c r="U1389" s="3" t="s">
        <v>35</v>
      </c>
      <c r="V1389" s="7" t="s">
        <v>36</v>
      </c>
    </row>
    <row r="1390">
      <c r="A1390" s="3" t="s">
        <v>8746</v>
      </c>
      <c r="B1390" s="3" t="s">
        <v>8747</v>
      </c>
      <c r="C1390" s="4">
        <v>2019.0</v>
      </c>
      <c r="D1390" s="4">
        <v>72.0</v>
      </c>
      <c r="E1390" s="4">
        <v>191973.0</v>
      </c>
      <c r="F1390" s="3" t="s">
        <v>3827</v>
      </c>
      <c r="G1390" s="3" t="s">
        <v>8748</v>
      </c>
      <c r="H1390" s="3" t="s">
        <v>8749</v>
      </c>
      <c r="I1390" s="4">
        <v>0.677</v>
      </c>
      <c r="J1390" s="4">
        <v>0.972</v>
      </c>
      <c r="K1390" s="4">
        <v>0.92</v>
      </c>
      <c r="L1390" s="4">
        <v>0.197</v>
      </c>
      <c r="M1390" s="4">
        <v>0.018</v>
      </c>
      <c r="N1390" s="4">
        <v>0.007</v>
      </c>
      <c r="O1390" s="4">
        <v>0.268</v>
      </c>
      <c r="P1390" s="4">
        <v>0.391</v>
      </c>
      <c r="Q1390" s="4">
        <v>160.08</v>
      </c>
      <c r="R1390" s="4">
        <v>4.0</v>
      </c>
      <c r="S1390" s="4">
        <v>0.0</v>
      </c>
      <c r="T1390" s="3" t="s">
        <v>34</v>
      </c>
      <c r="U1390" s="3" t="s">
        <v>35</v>
      </c>
      <c r="V1390" s="7" t="s">
        <v>45</v>
      </c>
    </row>
    <row r="1391">
      <c r="A1391" s="3" t="s">
        <v>8755</v>
      </c>
      <c r="B1391" s="3" t="s">
        <v>8756</v>
      </c>
      <c r="C1391" s="4">
        <v>2006.0</v>
      </c>
      <c r="D1391" s="4">
        <v>72.0</v>
      </c>
      <c r="E1391" s="4">
        <v>336053.0</v>
      </c>
      <c r="F1391" s="3" t="s">
        <v>341</v>
      </c>
      <c r="G1391" s="3" t="s">
        <v>1841</v>
      </c>
      <c r="H1391" s="3" t="s">
        <v>8757</v>
      </c>
      <c r="I1391" s="4">
        <v>0.49</v>
      </c>
      <c r="J1391" s="4">
        <v>0.991</v>
      </c>
      <c r="K1391" s="4">
        <v>0.91</v>
      </c>
      <c r="L1391" s="4">
        <v>0.275</v>
      </c>
      <c r="M1391" s="4">
        <v>0.001</v>
      </c>
      <c r="N1391" s="4">
        <v>0.003</v>
      </c>
      <c r="O1391" s="4">
        <v>0.134</v>
      </c>
      <c r="P1391" s="4">
        <v>0.288</v>
      </c>
      <c r="Q1391" s="4">
        <v>134.13</v>
      </c>
      <c r="R1391" s="4">
        <v>6.0</v>
      </c>
      <c r="S1391" s="4">
        <v>1.0</v>
      </c>
      <c r="T1391" s="3" t="s">
        <v>34</v>
      </c>
      <c r="U1391" s="3" t="s">
        <v>35</v>
      </c>
      <c r="V1391" s="7" t="s">
        <v>36</v>
      </c>
    </row>
    <row r="1392">
      <c r="A1392" s="3" t="s">
        <v>8761</v>
      </c>
      <c r="B1392" s="3" t="s">
        <v>8762</v>
      </c>
      <c r="C1392" s="4">
        <v>2021.0</v>
      </c>
      <c r="D1392" s="4">
        <v>72.0</v>
      </c>
      <c r="E1392" s="4">
        <v>251111.0</v>
      </c>
      <c r="F1392" s="3" t="s">
        <v>413</v>
      </c>
      <c r="G1392" s="3" t="s">
        <v>8763</v>
      </c>
      <c r="H1392" s="3" t="s">
        <v>8762</v>
      </c>
      <c r="I1392" s="4">
        <v>0.653</v>
      </c>
      <c r="J1392" s="4">
        <v>0.364</v>
      </c>
      <c r="K1392" s="4">
        <v>0.73</v>
      </c>
      <c r="L1392" s="4">
        <v>0.028</v>
      </c>
      <c r="M1392" s="4">
        <v>0.78</v>
      </c>
      <c r="N1392" s="4">
        <v>0.035</v>
      </c>
      <c r="O1392" s="4">
        <v>0.377</v>
      </c>
      <c r="P1392" s="4">
        <v>0.321</v>
      </c>
      <c r="Q1392" s="4">
        <v>108.01</v>
      </c>
      <c r="R1392" s="4">
        <v>0.0</v>
      </c>
      <c r="S1392" s="4">
        <v>0.0</v>
      </c>
      <c r="T1392" s="3" t="s">
        <v>34</v>
      </c>
      <c r="U1392" s="3" t="s">
        <v>35</v>
      </c>
      <c r="V1392" s="7" t="s">
        <v>45</v>
      </c>
    </row>
    <row r="1393">
      <c r="A1393" s="3" t="s">
        <v>8765</v>
      </c>
      <c r="B1393" s="3" t="s">
        <v>8766</v>
      </c>
      <c r="C1393" s="4">
        <v>2019.0</v>
      </c>
      <c r="D1393" s="4">
        <v>72.0</v>
      </c>
      <c r="E1393" s="4">
        <v>254680.0</v>
      </c>
      <c r="F1393" s="3" t="s">
        <v>341</v>
      </c>
      <c r="G1393" s="3" t="s">
        <v>3025</v>
      </c>
      <c r="H1393" s="3" t="s">
        <v>3025</v>
      </c>
      <c r="I1393" s="4">
        <v>0.5</v>
      </c>
      <c r="J1393" s="4">
        <v>0.733</v>
      </c>
      <c r="K1393" s="4">
        <v>0.83</v>
      </c>
      <c r="L1393" s="4">
        <v>0.032</v>
      </c>
      <c r="M1393" s="4">
        <v>0.001</v>
      </c>
      <c r="N1393" s="4">
        <v>0.008</v>
      </c>
      <c r="O1393" s="4">
        <v>0.022</v>
      </c>
      <c r="P1393" s="4">
        <v>0.353</v>
      </c>
      <c r="Q1393" s="4">
        <v>104.09</v>
      </c>
      <c r="R1393" s="4">
        <v>1.0</v>
      </c>
      <c r="S1393" s="4">
        <v>0.0</v>
      </c>
      <c r="T1393" s="3" t="s">
        <v>34</v>
      </c>
      <c r="U1393" s="3" t="s">
        <v>35</v>
      </c>
      <c r="V1393" s="7" t="s">
        <v>45</v>
      </c>
    </row>
    <row r="1394">
      <c r="A1394" s="3" t="s">
        <v>8771</v>
      </c>
      <c r="B1394" s="3" t="s">
        <v>8772</v>
      </c>
      <c r="C1394" s="4">
        <v>2021.0</v>
      </c>
      <c r="D1394" s="4">
        <v>72.0</v>
      </c>
      <c r="E1394" s="4">
        <v>206477.0</v>
      </c>
      <c r="F1394" s="3" t="s">
        <v>533</v>
      </c>
      <c r="G1394" s="3" t="s">
        <v>8774</v>
      </c>
      <c r="H1394" s="3" t="s">
        <v>8772</v>
      </c>
      <c r="I1394" s="4">
        <v>0.547</v>
      </c>
      <c r="J1394" s="4">
        <v>0.927</v>
      </c>
      <c r="K1394" s="4">
        <v>0.88</v>
      </c>
      <c r="L1394" s="4">
        <v>0.327</v>
      </c>
      <c r="M1394" s="4">
        <v>0.374</v>
      </c>
      <c r="N1394" s="4">
        <v>0.0</v>
      </c>
      <c r="O1394" s="4">
        <v>0.096</v>
      </c>
      <c r="P1394" s="4">
        <v>0.398</v>
      </c>
      <c r="Q1394" s="4">
        <v>149.67</v>
      </c>
      <c r="R1394" s="4">
        <v>6.0</v>
      </c>
      <c r="S1394" s="4">
        <v>0.0</v>
      </c>
      <c r="T1394" s="3" t="s">
        <v>34</v>
      </c>
      <c r="U1394" s="3" t="s">
        <v>35</v>
      </c>
      <c r="V1394" s="7" t="s">
        <v>45</v>
      </c>
    </row>
    <row r="1395">
      <c r="A1395" s="3" t="s">
        <v>8776</v>
      </c>
      <c r="B1395" s="3" t="s">
        <v>8777</v>
      </c>
      <c r="C1395" s="4">
        <v>2023.0</v>
      </c>
      <c r="D1395" s="4">
        <v>72.0</v>
      </c>
      <c r="E1395" s="4">
        <v>189381.0</v>
      </c>
      <c r="F1395" s="3" t="s">
        <v>413</v>
      </c>
      <c r="G1395" s="3" t="s">
        <v>8779</v>
      </c>
      <c r="H1395" s="3" t="s">
        <v>818</v>
      </c>
      <c r="I1395" s="4">
        <v>0.406</v>
      </c>
      <c r="J1395" s="4">
        <v>0.332</v>
      </c>
      <c r="K1395" s="4">
        <v>0.76</v>
      </c>
      <c r="L1395" s="4">
        <v>0.056</v>
      </c>
      <c r="M1395" s="4">
        <v>0.209</v>
      </c>
      <c r="N1395" s="4">
        <v>0.001</v>
      </c>
      <c r="O1395" s="4">
        <v>0.12</v>
      </c>
      <c r="P1395" s="4">
        <v>0.312</v>
      </c>
      <c r="Q1395" s="4">
        <v>137.67</v>
      </c>
      <c r="R1395" s="4">
        <v>4.0</v>
      </c>
      <c r="S1395" s="4">
        <v>1.0</v>
      </c>
      <c r="T1395" s="3" t="s">
        <v>34</v>
      </c>
      <c r="U1395" s="3" t="s">
        <v>35</v>
      </c>
      <c r="V1395" s="7" t="s">
        <v>45</v>
      </c>
    </row>
    <row r="1396">
      <c r="A1396" s="3" t="s">
        <v>8785</v>
      </c>
      <c r="B1396" s="3" t="s">
        <v>2520</v>
      </c>
      <c r="C1396" s="4">
        <v>1964.0</v>
      </c>
      <c r="D1396" s="4">
        <v>72.0</v>
      </c>
      <c r="E1396" s="4">
        <v>185200.0</v>
      </c>
      <c r="F1396" s="3" t="s">
        <v>8786</v>
      </c>
      <c r="G1396" s="3" t="s">
        <v>8787</v>
      </c>
      <c r="H1396" s="3" t="s">
        <v>8788</v>
      </c>
      <c r="I1396" s="4">
        <v>0.525</v>
      </c>
      <c r="J1396" s="4">
        <v>0.216</v>
      </c>
      <c r="K1396" s="4">
        <v>0.68</v>
      </c>
      <c r="L1396" s="4">
        <v>0.03</v>
      </c>
      <c r="M1396" s="4">
        <v>0.837</v>
      </c>
      <c r="N1396" s="4">
        <v>0.0</v>
      </c>
      <c r="O1396" s="4">
        <v>0.107</v>
      </c>
      <c r="P1396" s="4">
        <v>0.328</v>
      </c>
      <c r="Q1396" s="4">
        <v>106.76</v>
      </c>
      <c r="R1396" s="4">
        <v>6.0</v>
      </c>
      <c r="S1396" s="4">
        <v>1.0</v>
      </c>
      <c r="T1396" s="3" t="s">
        <v>103</v>
      </c>
      <c r="U1396" s="3" t="s">
        <v>35</v>
      </c>
      <c r="V1396" s="7" t="s">
        <v>45</v>
      </c>
    </row>
    <row r="1397">
      <c r="A1397" s="3" t="s">
        <v>8791</v>
      </c>
      <c r="B1397" s="3" t="s">
        <v>8792</v>
      </c>
      <c r="C1397" s="4">
        <v>2018.0</v>
      </c>
      <c r="D1397" s="4">
        <v>72.0</v>
      </c>
      <c r="E1397" s="4">
        <v>229306.0</v>
      </c>
      <c r="F1397" s="3" t="s">
        <v>6019</v>
      </c>
      <c r="G1397" s="3" t="s">
        <v>3198</v>
      </c>
      <c r="H1397" s="3" t="s">
        <v>8793</v>
      </c>
      <c r="I1397" s="4">
        <v>0.866</v>
      </c>
      <c r="J1397" s="4">
        <v>0.613</v>
      </c>
      <c r="K1397" s="4">
        <v>0.84</v>
      </c>
      <c r="L1397" s="4">
        <v>0.151</v>
      </c>
      <c r="M1397" s="4">
        <v>0.029</v>
      </c>
      <c r="N1397" s="4">
        <v>0.0</v>
      </c>
      <c r="O1397" s="4">
        <v>0.104</v>
      </c>
      <c r="P1397" s="4">
        <v>0.359</v>
      </c>
      <c r="Q1397" s="4">
        <v>98.0</v>
      </c>
      <c r="R1397" s="4">
        <v>0.0</v>
      </c>
      <c r="S1397" s="4">
        <v>1.0</v>
      </c>
      <c r="T1397" s="3" t="s">
        <v>103</v>
      </c>
      <c r="U1397" s="3" t="s">
        <v>35</v>
      </c>
      <c r="V1397" s="7" t="s">
        <v>45</v>
      </c>
    </row>
    <row r="1398">
      <c r="A1398" s="3" t="s">
        <v>8794</v>
      </c>
      <c r="B1398" s="3" t="s">
        <v>8796</v>
      </c>
      <c r="C1398" s="4">
        <v>2020.0</v>
      </c>
      <c r="D1398" s="4">
        <v>72.0</v>
      </c>
      <c r="E1398" s="4">
        <v>172761.0</v>
      </c>
      <c r="F1398" s="3" t="s">
        <v>2074</v>
      </c>
      <c r="G1398" s="3" t="s">
        <v>5512</v>
      </c>
      <c r="H1398" s="3" t="s">
        <v>8796</v>
      </c>
      <c r="I1398" s="4">
        <v>0.63</v>
      </c>
      <c r="J1398" s="4">
        <v>0.633</v>
      </c>
      <c r="K1398" s="4">
        <v>0.82</v>
      </c>
      <c r="L1398" s="4">
        <v>0.046</v>
      </c>
      <c r="M1398" s="4">
        <v>0.008</v>
      </c>
      <c r="N1398" s="4">
        <v>0.0</v>
      </c>
      <c r="O1398" s="4">
        <v>0.054</v>
      </c>
      <c r="P1398" s="4">
        <v>0.452</v>
      </c>
      <c r="Q1398" s="4">
        <v>93.99</v>
      </c>
      <c r="R1398" s="4">
        <v>4.0</v>
      </c>
      <c r="S1398" s="4">
        <v>1.0</v>
      </c>
      <c r="T1398" s="3" t="s">
        <v>103</v>
      </c>
      <c r="U1398" s="3" t="s">
        <v>35</v>
      </c>
      <c r="V1398" s="7" t="s">
        <v>54</v>
      </c>
    </row>
    <row r="1399">
      <c r="A1399" s="3" t="s">
        <v>8800</v>
      </c>
      <c r="B1399" s="3" t="s">
        <v>8801</v>
      </c>
      <c r="C1399" s="4">
        <v>2015.0</v>
      </c>
      <c r="D1399" s="4">
        <v>72.0</v>
      </c>
      <c r="E1399" s="4">
        <v>205745.0</v>
      </c>
      <c r="F1399" s="3" t="s">
        <v>3730</v>
      </c>
      <c r="G1399" s="3" t="s">
        <v>8803</v>
      </c>
      <c r="H1399" s="3" t="s">
        <v>8801</v>
      </c>
      <c r="I1399" s="4">
        <v>0.594</v>
      </c>
      <c r="J1399" s="4">
        <v>0.749</v>
      </c>
      <c r="K1399" s="4">
        <v>0.84</v>
      </c>
      <c r="L1399" s="4">
        <v>0.068</v>
      </c>
      <c r="M1399" s="4">
        <v>0.002</v>
      </c>
      <c r="N1399" s="4">
        <v>0.0</v>
      </c>
      <c r="O1399" s="4">
        <v>0.087</v>
      </c>
      <c r="P1399" s="4">
        <v>0.344</v>
      </c>
      <c r="Q1399" s="4">
        <v>130.06</v>
      </c>
      <c r="R1399" s="4">
        <v>3.0</v>
      </c>
      <c r="S1399" s="4">
        <v>1.0</v>
      </c>
      <c r="T1399" s="3" t="s">
        <v>103</v>
      </c>
      <c r="U1399" s="3" t="s">
        <v>35</v>
      </c>
      <c r="V1399" s="7" t="s">
        <v>45</v>
      </c>
    </row>
    <row r="1400">
      <c r="A1400" s="3" t="s">
        <v>8806</v>
      </c>
      <c r="B1400" s="3" t="s">
        <v>8807</v>
      </c>
      <c r="C1400" s="4">
        <v>2015.0</v>
      </c>
      <c r="D1400" s="4">
        <v>72.0</v>
      </c>
      <c r="E1400" s="4">
        <v>341054.0</v>
      </c>
      <c r="F1400" s="3" t="s">
        <v>880</v>
      </c>
      <c r="G1400" s="3" t="s">
        <v>2426</v>
      </c>
      <c r="H1400" s="3" t="s">
        <v>8808</v>
      </c>
      <c r="I1400" s="4">
        <v>0.562</v>
      </c>
      <c r="J1400" s="4">
        <v>0.519</v>
      </c>
      <c r="K1400" s="4">
        <v>0.79</v>
      </c>
      <c r="L1400" s="4">
        <v>0.033</v>
      </c>
      <c r="M1400" s="4">
        <v>0.557</v>
      </c>
      <c r="N1400" s="4">
        <v>0.0</v>
      </c>
      <c r="O1400" s="4">
        <v>0.172</v>
      </c>
      <c r="P1400" s="4">
        <v>0.415</v>
      </c>
      <c r="Q1400" s="4">
        <v>122.93</v>
      </c>
      <c r="R1400" s="4">
        <v>3.0</v>
      </c>
      <c r="S1400" s="4">
        <v>1.0</v>
      </c>
      <c r="T1400" s="3" t="s">
        <v>104</v>
      </c>
      <c r="U1400" s="3" t="s">
        <v>68</v>
      </c>
      <c r="V1400" s="7" t="s">
        <v>54</v>
      </c>
    </row>
    <row r="1401">
      <c r="A1401" s="3" t="s">
        <v>8811</v>
      </c>
      <c r="B1401" s="3" t="s">
        <v>8812</v>
      </c>
      <c r="C1401" s="4">
        <v>2015.0</v>
      </c>
      <c r="D1401" s="4">
        <v>72.0</v>
      </c>
      <c r="E1401" s="4">
        <v>237896.0</v>
      </c>
      <c r="F1401" s="3" t="s">
        <v>880</v>
      </c>
      <c r="G1401" s="3" t="s">
        <v>1822</v>
      </c>
      <c r="H1401" s="3" t="s">
        <v>8813</v>
      </c>
      <c r="I1401" s="4">
        <v>0.301</v>
      </c>
      <c r="J1401" s="4">
        <v>0.581</v>
      </c>
      <c r="K1401" s="4">
        <v>0.82</v>
      </c>
      <c r="L1401" s="4">
        <v>0.042</v>
      </c>
      <c r="M1401" s="4">
        <v>0.602</v>
      </c>
      <c r="N1401" s="4">
        <v>0.0</v>
      </c>
      <c r="O1401" s="4">
        <v>0.076</v>
      </c>
      <c r="P1401" s="4">
        <v>0.235</v>
      </c>
      <c r="Q1401" s="4">
        <v>132.05</v>
      </c>
      <c r="R1401" s="4">
        <v>11.0</v>
      </c>
      <c r="S1401" s="4">
        <v>0.0</v>
      </c>
      <c r="T1401" s="3" t="s">
        <v>104</v>
      </c>
      <c r="U1401" s="3" t="s">
        <v>35</v>
      </c>
      <c r="V1401" s="7" t="s">
        <v>36</v>
      </c>
    </row>
    <row r="1402">
      <c r="A1402" s="3" t="s">
        <v>8816</v>
      </c>
      <c r="B1402" s="3" t="s">
        <v>8818</v>
      </c>
      <c r="C1402" s="4">
        <v>2010.0</v>
      </c>
      <c r="D1402" s="4">
        <v>72.0</v>
      </c>
      <c r="E1402" s="4">
        <v>289560.0</v>
      </c>
      <c r="F1402" s="3" t="s">
        <v>880</v>
      </c>
      <c r="G1402" s="3" t="s">
        <v>1822</v>
      </c>
      <c r="H1402" s="3" t="s">
        <v>6462</v>
      </c>
      <c r="I1402" s="4">
        <v>0.511</v>
      </c>
      <c r="J1402" s="4">
        <v>0.767</v>
      </c>
      <c r="K1402" s="4">
        <v>0.85</v>
      </c>
      <c r="L1402" s="4">
        <v>0.052</v>
      </c>
      <c r="M1402" s="4">
        <v>0.651</v>
      </c>
      <c r="N1402" s="4">
        <v>0.0</v>
      </c>
      <c r="O1402" s="4">
        <v>0.153</v>
      </c>
      <c r="P1402" s="4">
        <v>0.463</v>
      </c>
      <c r="Q1402" s="4">
        <v>79.92</v>
      </c>
      <c r="R1402" s="4">
        <v>2.0</v>
      </c>
      <c r="S1402" s="4">
        <v>1.0</v>
      </c>
      <c r="T1402" s="3" t="s">
        <v>104</v>
      </c>
      <c r="U1402" s="3" t="s">
        <v>35</v>
      </c>
      <c r="V1402" s="7" t="s">
        <v>54</v>
      </c>
    </row>
    <row r="1403">
      <c r="A1403" s="3" t="s">
        <v>8821</v>
      </c>
      <c r="B1403" s="3" t="s">
        <v>8823</v>
      </c>
      <c r="C1403" s="4">
        <v>2012.0</v>
      </c>
      <c r="D1403" s="4">
        <v>72.0</v>
      </c>
      <c r="E1403" s="4">
        <v>310720.0</v>
      </c>
      <c r="F1403" s="3" t="s">
        <v>8825</v>
      </c>
      <c r="G1403" s="3" t="s">
        <v>7324</v>
      </c>
      <c r="H1403" s="3" t="s">
        <v>8826</v>
      </c>
      <c r="I1403" s="4">
        <v>0.586</v>
      </c>
      <c r="J1403" s="4">
        <v>0.698</v>
      </c>
      <c r="K1403" s="4">
        <v>0.78</v>
      </c>
      <c r="L1403" s="4">
        <v>0.094</v>
      </c>
      <c r="M1403" s="4">
        <v>0.015</v>
      </c>
      <c r="N1403" s="4">
        <v>0.0</v>
      </c>
      <c r="O1403" s="4">
        <v>0.443</v>
      </c>
      <c r="P1403" s="4">
        <v>0.098</v>
      </c>
      <c r="Q1403" s="4">
        <v>133.95</v>
      </c>
      <c r="R1403" s="4">
        <v>1.0</v>
      </c>
      <c r="S1403" s="4">
        <v>1.0</v>
      </c>
      <c r="T1403" s="3" t="s">
        <v>103</v>
      </c>
      <c r="U1403" s="3" t="s">
        <v>35</v>
      </c>
      <c r="V1403" s="7" t="s">
        <v>75</v>
      </c>
    </row>
    <row r="1404">
      <c r="A1404" s="3" t="s">
        <v>8828</v>
      </c>
      <c r="B1404" s="3" t="s">
        <v>8829</v>
      </c>
      <c r="C1404" s="4">
        <v>2006.0</v>
      </c>
      <c r="D1404" s="4">
        <v>72.0</v>
      </c>
      <c r="E1404" s="4">
        <v>268120.0</v>
      </c>
      <c r="F1404" s="3" t="s">
        <v>8831</v>
      </c>
      <c r="G1404" s="3" t="s">
        <v>8833</v>
      </c>
      <c r="H1404" s="3" t="s">
        <v>8834</v>
      </c>
      <c r="I1404" s="4">
        <v>0.707</v>
      </c>
      <c r="J1404" s="4">
        <v>0.642</v>
      </c>
      <c r="K1404" s="4">
        <v>0.88</v>
      </c>
      <c r="L1404" s="4">
        <v>0.034</v>
      </c>
      <c r="M1404" s="4">
        <v>0.204</v>
      </c>
      <c r="N1404" s="4">
        <v>0.0</v>
      </c>
      <c r="O1404" s="4">
        <v>0.093</v>
      </c>
      <c r="P1404" s="4">
        <v>0.249</v>
      </c>
      <c r="Q1404" s="4">
        <v>113.08</v>
      </c>
      <c r="R1404" s="4">
        <v>7.0</v>
      </c>
      <c r="S1404" s="4">
        <v>1.0</v>
      </c>
      <c r="T1404" s="3" t="s">
        <v>103</v>
      </c>
      <c r="U1404" s="3" t="s">
        <v>35</v>
      </c>
      <c r="V1404" s="7" t="s">
        <v>36</v>
      </c>
    </row>
    <row r="1405">
      <c r="A1405" s="3" t="s">
        <v>8835</v>
      </c>
      <c r="B1405" s="3" t="s">
        <v>8836</v>
      </c>
      <c r="C1405" s="4">
        <v>1995.0</v>
      </c>
      <c r="D1405" s="4">
        <v>72.0</v>
      </c>
      <c r="E1405" s="4">
        <v>293293.0</v>
      </c>
      <c r="F1405" s="3" t="s">
        <v>8838</v>
      </c>
      <c r="G1405" s="3" t="s">
        <v>8839</v>
      </c>
      <c r="H1405" s="3" t="s">
        <v>8841</v>
      </c>
      <c r="I1405" s="4">
        <v>0.392</v>
      </c>
      <c r="J1405" s="4">
        <v>0.642</v>
      </c>
      <c r="K1405" s="4">
        <v>0.86</v>
      </c>
      <c r="L1405" s="4">
        <v>0.033</v>
      </c>
      <c r="M1405" s="4">
        <v>0.005</v>
      </c>
      <c r="N1405" s="4">
        <v>0.486</v>
      </c>
      <c r="O1405" s="4">
        <v>0.296</v>
      </c>
      <c r="P1405" s="4">
        <v>0.129</v>
      </c>
      <c r="Q1405" s="4">
        <v>92.7</v>
      </c>
      <c r="R1405" s="4">
        <v>8.0</v>
      </c>
      <c r="S1405" s="4">
        <v>1.0</v>
      </c>
      <c r="T1405" s="3" t="s">
        <v>103</v>
      </c>
      <c r="U1405" s="3" t="s">
        <v>68</v>
      </c>
      <c r="V1405" s="7" t="s">
        <v>58</v>
      </c>
    </row>
    <row r="1406">
      <c r="A1406" s="3" t="s">
        <v>8846</v>
      </c>
      <c r="B1406" s="3" t="s">
        <v>8847</v>
      </c>
      <c r="C1406" s="4">
        <v>2011.0</v>
      </c>
      <c r="D1406" s="4">
        <v>72.0</v>
      </c>
      <c r="E1406" s="4">
        <v>279635.0</v>
      </c>
      <c r="F1406" s="3" t="s">
        <v>8848</v>
      </c>
      <c r="G1406" s="3" t="s">
        <v>1711</v>
      </c>
      <c r="H1406" s="3" t="s">
        <v>8849</v>
      </c>
      <c r="I1406" s="4">
        <v>0.786</v>
      </c>
      <c r="J1406" s="4">
        <v>0.696</v>
      </c>
      <c r="K1406" s="4">
        <v>0.85</v>
      </c>
      <c r="L1406" s="4">
        <v>0.043</v>
      </c>
      <c r="M1406" s="4">
        <v>0.023</v>
      </c>
      <c r="N1406" s="4">
        <v>0.002</v>
      </c>
      <c r="O1406" s="4">
        <v>0.084</v>
      </c>
      <c r="P1406" s="4">
        <v>0.306</v>
      </c>
      <c r="Q1406" s="4">
        <v>121.97</v>
      </c>
      <c r="R1406" s="4">
        <v>9.0</v>
      </c>
      <c r="S1406" s="4">
        <v>0.0</v>
      </c>
      <c r="T1406" s="3" t="s">
        <v>103</v>
      </c>
      <c r="U1406" s="3" t="s">
        <v>68</v>
      </c>
      <c r="V1406" s="7" t="s">
        <v>45</v>
      </c>
    </row>
    <row r="1407">
      <c r="A1407" s="3" t="s">
        <v>8854</v>
      </c>
      <c r="B1407" s="3" t="s">
        <v>8855</v>
      </c>
      <c r="C1407" s="4">
        <v>2013.0</v>
      </c>
      <c r="D1407" s="4">
        <v>73.0</v>
      </c>
      <c r="E1407" s="4">
        <v>153999.0</v>
      </c>
      <c r="F1407" s="3" t="s">
        <v>8856</v>
      </c>
      <c r="G1407" s="3" t="s">
        <v>8857</v>
      </c>
      <c r="H1407" s="3" t="s">
        <v>8858</v>
      </c>
      <c r="I1407" s="4">
        <v>0.601</v>
      </c>
      <c r="J1407" s="4">
        <v>0.712</v>
      </c>
      <c r="K1407" s="4">
        <v>0.77</v>
      </c>
      <c r="L1407" s="4">
        <v>0.044</v>
      </c>
      <c r="M1407" s="4">
        <v>0.085</v>
      </c>
      <c r="N1407" s="4">
        <v>0.0</v>
      </c>
      <c r="O1407" s="4">
        <v>0.461</v>
      </c>
      <c r="P1407" s="4">
        <v>0.389</v>
      </c>
      <c r="Q1407" s="4">
        <v>114.97</v>
      </c>
      <c r="R1407" s="4">
        <v>1.0</v>
      </c>
      <c r="S1407" s="4">
        <v>1.0</v>
      </c>
      <c r="T1407" s="3" t="s">
        <v>103</v>
      </c>
      <c r="U1407" s="3" t="s">
        <v>35</v>
      </c>
      <c r="V1407" s="7" t="s">
        <v>45</v>
      </c>
    </row>
    <row r="1408">
      <c r="A1408" s="3" t="s">
        <v>8862</v>
      </c>
      <c r="B1408" s="3" t="s">
        <v>8863</v>
      </c>
      <c r="C1408" s="4">
        <v>2011.0</v>
      </c>
      <c r="D1408" s="4">
        <v>73.0</v>
      </c>
      <c r="E1408" s="4">
        <v>230800.0</v>
      </c>
      <c r="F1408" s="3" t="s">
        <v>1267</v>
      </c>
      <c r="G1408" s="3" t="s">
        <v>8864</v>
      </c>
      <c r="H1408" s="3" t="s">
        <v>5796</v>
      </c>
      <c r="I1408" s="4">
        <v>0.491</v>
      </c>
      <c r="J1408" s="4">
        <v>0.593</v>
      </c>
      <c r="K1408" s="4">
        <v>0.85</v>
      </c>
      <c r="L1408" s="4">
        <v>0.026</v>
      </c>
      <c r="M1408" s="4">
        <v>0.098</v>
      </c>
      <c r="N1408" s="4">
        <v>0.0</v>
      </c>
      <c r="O1408" s="4">
        <v>0.257</v>
      </c>
      <c r="P1408" s="4">
        <v>0.328</v>
      </c>
      <c r="Q1408" s="4">
        <v>144.14</v>
      </c>
      <c r="R1408" s="4">
        <v>0.0</v>
      </c>
      <c r="S1408" s="4">
        <v>1.0</v>
      </c>
      <c r="T1408" s="3" t="s">
        <v>103</v>
      </c>
      <c r="U1408" s="3" t="s">
        <v>35</v>
      </c>
      <c r="V1408" s="7" t="s">
        <v>45</v>
      </c>
    </row>
    <row r="1409">
      <c r="A1409" s="3" t="s">
        <v>8868</v>
      </c>
      <c r="B1409" s="3" t="s">
        <v>8307</v>
      </c>
      <c r="C1409" s="4">
        <v>2014.0</v>
      </c>
      <c r="D1409" s="4">
        <v>73.0</v>
      </c>
      <c r="E1409" s="4">
        <v>211933.0</v>
      </c>
      <c r="F1409" s="3" t="s">
        <v>6891</v>
      </c>
      <c r="G1409" s="3" t="s">
        <v>6831</v>
      </c>
      <c r="H1409" s="3">
        <v>1989.0</v>
      </c>
      <c r="I1409" s="4">
        <v>0.652</v>
      </c>
      <c r="J1409" s="4">
        <v>0.802</v>
      </c>
      <c r="K1409" s="4">
        <v>0.84</v>
      </c>
      <c r="L1409" s="4">
        <v>0.181</v>
      </c>
      <c r="M1409" s="4">
        <v>0.087</v>
      </c>
      <c r="N1409" s="4">
        <v>0.0</v>
      </c>
      <c r="O1409" s="4">
        <v>0.148</v>
      </c>
      <c r="P1409" s="4">
        <v>0.295</v>
      </c>
      <c r="Q1409" s="4">
        <v>170.16</v>
      </c>
      <c r="R1409" s="4">
        <v>7.0</v>
      </c>
      <c r="S1409" s="4">
        <v>1.0</v>
      </c>
      <c r="T1409" s="3" t="s">
        <v>103</v>
      </c>
      <c r="U1409" s="3" t="s">
        <v>35</v>
      </c>
      <c r="V1409" s="7" t="s">
        <v>36</v>
      </c>
    </row>
    <row r="1410">
      <c r="A1410" s="3" t="s">
        <v>8871</v>
      </c>
      <c r="B1410" s="3" t="s">
        <v>8872</v>
      </c>
      <c r="C1410" s="4">
        <v>2018.0</v>
      </c>
      <c r="D1410" s="4">
        <v>73.0</v>
      </c>
      <c r="E1410" s="4">
        <v>211680.0</v>
      </c>
      <c r="F1410" s="3" t="s">
        <v>1267</v>
      </c>
      <c r="G1410" s="3" t="s">
        <v>7528</v>
      </c>
      <c r="H1410" s="3" t="s">
        <v>7529</v>
      </c>
      <c r="I1410" s="4">
        <v>0.43</v>
      </c>
      <c r="J1410" s="4">
        <v>0.606</v>
      </c>
      <c r="K1410" s="4">
        <v>0.87</v>
      </c>
      <c r="L1410" s="4">
        <v>0.043</v>
      </c>
      <c r="M1410" s="4">
        <v>0.131</v>
      </c>
      <c r="N1410" s="4">
        <v>0.0</v>
      </c>
      <c r="O1410" s="4">
        <v>0.173</v>
      </c>
      <c r="P1410" s="4">
        <v>0.123</v>
      </c>
      <c r="Q1410" s="4">
        <v>169.99</v>
      </c>
      <c r="R1410" s="4">
        <v>4.0</v>
      </c>
      <c r="S1410" s="4">
        <v>0.0</v>
      </c>
      <c r="T1410" s="3" t="s">
        <v>103</v>
      </c>
      <c r="U1410" s="3" t="s">
        <v>68</v>
      </c>
      <c r="V1410" s="7" t="s">
        <v>58</v>
      </c>
    </row>
    <row r="1411">
      <c r="A1411" s="3" t="s">
        <v>8874</v>
      </c>
      <c r="B1411" s="3" t="s">
        <v>8876</v>
      </c>
      <c r="C1411" s="4">
        <v>2021.0</v>
      </c>
      <c r="D1411" s="4">
        <v>73.0</v>
      </c>
      <c r="E1411" s="4">
        <v>188368.0</v>
      </c>
      <c r="F1411" s="3" t="s">
        <v>8877</v>
      </c>
      <c r="G1411" s="3" t="s">
        <v>8879</v>
      </c>
      <c r="H1411" s="3" t="s">
        <v>8880</v>
      </c>
      <c r="I1411" s="4">
        <v>0.579</v>
      </c>
      <c r="J1411" s="4">
        <v>0.596</v>
      </c>
      <c r="K1411" s="4">
        <v>0.87</v>
      </c>
      <c r="L1411" s="4">
        <v>0.056</v>
      </c>
      <c r="M1411" s="4">
        <v>0.436</v>
      </c>
      <c r="N1411" s="4">
        <v>0.094</v>
      </c>
      <c r="O1411" s="4">
        <v>0.055</v>
      </c>
      <c r="P1411" s="4">
        <v>0.443</v>
      </c>
      <c r="Q1411" s="4">
        <v>119.9</v>
      </c>
      <c r="R1411" s="4">
        <v>8.0</v>
      </c>
      <c r="S1411" s="4">
        <v>1.0</v>
      </c>
      <c r="T1411" s="3" t="s">
        <v>103</v>
      </c>
      <c r="U1411" s="3" t="s">
        <v>35</v>
      </c>
      <c r="V1411" s="7" t="s">
        <v>54</v>
      </c>
    </row>
    <row r="1412">
      <c r="A1412" s="3" t="s">
        <v>8881</v>
      </c>
      <c r="B1412" s="3" t="s">
        <v>8882</v>
      </c>
      <c r="C1412" s="4">
        <v>2017.0</v>
      </c>
      <c r="D1412" s="4">
        <v>73.0</v>
      </c>
      <c r="E1412" s="4">
        <v>180690.0</v>
      </c>
      <c r="F1412" s="3" t="s">
        <v>3730</v>
      </c>
      <c r="G1412" s="3" t="s">
        <v>8884</v>
      </c>
      <c r="H1412" s="3" t="s">
        <v>8882</v>
      </c>
      <c r="I1412" s="4">
        <v>0.573</v>
      </c>
      <c r="J1412" s="4">
        <v>0.539</v>
      </c>
      <c r="K1412" s="4">
        <v>0.84</v>
      </c>
      <c r="L1412" s="4">
        <v>0.032</v>
      </c>
      <c r="M1412" s="4">
        <v>0.016</v>
      </c>
      <c r="N1412" s="4">
        <v>0.0</v>
      </c>
      <c r="O1412" s="4">
        <v>0.105</v>
      </c>
      <c r="P1412" s="4">
        <v>0.39</v>
      </c>
      <c r="Q1412" s="4">
        <v>75.01</v>
      </c>
      <c r="R1412" s="4">
        <v>2.0</v>
      </c>
      <c r="S1412" s="4">
        <v>0.0</v>
      </c>
      <c r="T1412" s="3" t="s">
        <v>103</v>
      </c>
      <c r="U1412" s="3" t="s">
        <v>35</v>
      </c>
      <c r="V1412" s="7" t="s">
        <v>45</v>
      </c>
    </row>
    <row r="1413">
      <c r="A1413" s="3" t="s">
        <v>8889</v>
      </c>
      <c r="B1413" s="3" t="s">
        <v>3107</v>
      </c>
      <c r="C1413" s="4">
        <v>2007.0</v>
      </c>
      <c r="D1413" s="4">
        <v>73.0</v>
      </c>
      <c r="E1413" s="4">
        <v>184400.0</v>
      </c>
      <c r="F1413" s="3" t="s">
        <v>8509</v>
      </c>
      <c r="G1413" s="3" t="s">
        <v>8890</v>
      </c>
      <c r="H1413" s="3" t="s">
        <v>8891</v>
      </c>
      <c r="I1413" s="4">
        <v>0.653</v>
      </c>
      <c r="J1413" s="4">
        <v>0.603</v>
      </c>
      <c r="K1413" s="4">
        <v>0.85</v>
      </c>
      <c r="L1413" s="4">
        <v>0.028</v>
      </c>
      <c r="M1413" s="4">
        <v>0.029</v>
      </c>
      <c r="N1413" s="4">
        <v>0.0</v>
      </c>
      <c r="O1413" s="4">
        <v>0.097</v>
      </c>
      <c r="P1413" s="4">
        <v>0.101</v>
      </c>
      <c r="Q1413" s="4">
        <v>118.02</v>
      </c>
      <c r="R1413" s="4">
        <v>8.0</v>
      </c>
      <c r="S1413" s="4">
        <v>1.0</v>
      </c>
      <c r="T1413" s="3" t="s">
        <v>103</v>
      </c>
      <c r="U1413" s="3" t="s">
        <v>68</v>
      </c>
      <c r="V1413" s="7" t="s">
        <v>58</v>
      </c>
    </row>
    <row r="1414">
      <c r="A1414" s="3" t="s">
        <v>8895</v>
      </c>
      <c r="B1414" s="3" t="s">
        <v>8896</v>
      </c>
      <c r="C1414" s="4">
        <v>1984.0</v>
      </c>
      <c r="D1414" s="4">
        <v>73.0</v>
      </c>
      <c r="E1414" s="4">
        <v>286160.0</v>
      </c>
      <c r="F1414" s="3" t="s">
        <v>1415</v>
      </c>
      <c r="G1414" s="3" t="s">
        <v>8897</v>
      </c>
      <c r="H1414" s="3" t="s">
        <v>8899</v>
      </c>
      <c r="I1414" s="4">
        <v>0.748</v>
      </c>
      <c r="J1414" s="4">
        <v>0.414</v>
      </c>
      <c r="K1414" s="4">
        <v>0.65</v>
      </c>
      <c r="L1414" s="4">
        <v>0.041</v>
      </c>
      <c r="M1414" s="4">
        <v>0.068</v>
      </c>
      <c r="N1414" s="4">
        <v>0.069</v>
      </c>
      <c r="O1414" s="4">
        <v>0.339</v>
      </c>
      <c r="P1414" s="4">
        <v>0.24</v>
      </c>
      <c r="Q1414" s="4">
        <v>97.65</v>
      </c>
      <c r="R1414" s="4">
        <v>2.0</v>
      </c>
      <c r="S1414" s="4">
        <v>0.0</v>
      </c>
      <c r="T1414" s="3" t="s">
        <v>103</v>
      </c>
      <c r="U1414" s="3" t="s">
        <v>35</v>
      </c>
      <c r="V1414" s="7" t="s">
        <v>36</v>
      </c>
    </row>
    <row r="1415">
      <c r="A1415" s="3" t="s">
        <v>8902</v>
      </c>
      <c r="B1415" s="3" t="s">
        <v>8903</v>
      </c>
      <c r="C1415" s="4">
        <v>2013.0</v>
      </c>
      <c r="D1415" s="4">
        <v>73.0</v>
      </c>
      <c r="E1415" s="4">
        <v>228982.0</v>
      </c>
      <c r="F1415" s="3" t="s">
        <v>880</v>
      </c>
      <c r="G1415" s="3" t="s">
        <v>1822</v>
      </c>
      <c r="H1415" s="3" t="s">
        <v>8904</v>
      </c>
      <c r="I1415" s="4">
        <v>0.593</v>
      </c>
      <c r="J1415" s="4">
        <v>0.967</v>
      </c>
      <c r="K1415" s="4">
        <v>0.85</v>
      </c>
      <c r="L1415" s="4">
        <v>0.091</v>
      </c>
      <c r="M1415" s="4">
        <v>0.166</v>
      </c>
      <c r="N1415" s="4">
        <v>0.0</v>
      </c>
      <c r="O1415" s="4">
        <v>0.105</v>
      </c>
      <c r="P1415" s="4">
        <v>0.452</v>
      </c>
      <c r="Q1415" s="4">
        <v>131.99</v>
      </c>
      <c r="R1415" s="4">
        <v>9.0</v>
      </c>
      <c r="S1415" s="4">
        <v>1.0</v>
      </c>
      <c r="T1415" s="3" t="s">
        <v>104</v>
      </c>
      <c r="U1415" s="3" t="s">
        <v>35</v>
      </c>
      <c r="V1415" s="7" t="s">
        <v>54</v>
      </c>
    </row>
    <row r="1416">
      <c r="A1416" s="3" t="s">
        <v>8907</v>
      </c>
      <c r="B1416" s="3" t="s">
        <v>8908</v>
      </c>
      <c r="C1416" s="4">
        <v>2022.0</v>
      </c>
      <c r="D1416" s="4">
        <v>73.0</v>
      </c>
      <c r="E1416" s="4">
        <v>268164.0</v>
      </c>
      <c r="F1416" s="3" t="s">
        <v>880</v>
      </c>
      <c r="G1416" s="3" t="s">
        <v>1822</v>
      </c>
      <c r="H1416" s="3" t="s">
        <v>8908</v>
      </c>
      <c r="I1416" s="4">
        <v>0.577</v>
      </c>
      <c r="J1416" s="4">
        <v>0.574</v>
      </c>
      <c r="K1416" s="4">
        <v>0.83</v>
      </c>
      <c r="L1416" s="4">
        <v>0.028</v>
      </c>
      <c r="M1416" s="4">
        <v>0.572</v>
      </c>
      <c r="N1416" s="4">
        <v>0.0</v>
      </c>
      <c r="O1416" s="4">
        <v>0.1</v>
      </c>
      <c r="P1416" s="4">
        <v>0.436</v>
      </c>
      <c r="Q1416" s="4">
        <v>94.01</v>
      </c>
      <c r="R1416" s="4">
        <v>0.0</v>
      </c>
      <c r="S1416" s="4">
        <v>1.0</v>
      </c>
      <c r="T1416" s="3" t="s">
        <v>104</v>
      </c>
      <c r="U1416" s="3" t="s">
        <v>35</v>
      </c>
      <c r="V1416" s="7" t="s">
        <v>54</v>
      </c>
    </row>
    <row r="1417">
      <c r="A1417" s="3" t="s">
        <v>8912</v>
      </c>
      <c r="B1417" s="3" t="s">
        <v>8913</v>
      </c>
      <c r="C1417" s="4">
        <v>2017.0</v>
      </c>
      <c r="D1417" s="4">
        <v>73.0</v>
      </c>
      <c r="E1417" s="4">
        <v>234706.0</v>
      </c>
      <c r="F1417" s="3" t="s">
        <v>3730</v>
      </c>
      <c r="G1417" s="3" t="s">
        <v>8914</v>
      </c>
      <c r="H1417" s="3" t="s">
        <v>8915</v>
      </c>
      <c r="I1417" s="4">
        <v>0.284</v>
      </c>
      <c r="J1417" s="4">
        <v>0.704</v>
      </c>
      <c r="K1417" s="4">
        <v>0.82</v>
      </c>
      <c r="L1417" s="4">
        <v>0.186</v>
      </c>
      <c r="M1417" s="4">
        <v>0.006</v>
      </c>
      <c r="N1417" s="4">
        <v>0.0</v>
      </c>
      <c r="O1417" s="4">
        <v>0.042</v>
      </c>
      <c r="P1417" s="4">
        <v>0.1</v>
      </c>
      <c r="Q1417" s="4">
        <v>191.7</v>
      </c>
      <c r="R1417" s="4">
        <v>2.0</v>
      </c>
      <c r="S1417" s="4">
        <v>1.0</v>
      </c>
      <c r="T1417" s="3" t="s">
        <v>103</v>
      </c>
      <c r="U1417" s="3" t="s">
        <v>35</v>
      </c>
      <c r="V1417" s="7" t="s">
        <v>58</v>
      </c>
    </row>
    <row r="1418">
      <c r="A1418" s="3" t="s">
        <v>8919</v>
      </c>
      <c r="B1418" s="3" t="s">
        <v>8920</v>
      </c>
      <c r="C1418" s="4">
        <v>1991.0</v>
      </c>
      <c r="D1418" s="4">
        <v>73.0</v>
      </c>
      <c r="E1418" s="4">
        <v>384460.0</v>
      </c>
      <c r="F1418" s="3" t="s">
        <v>1267</v>
      </c>
      <c r="G1418" s="3" t="s">
        <v>7893</v>
      </c>
      <c r="H1418" s="3" t="s">
        <v>8921</v>
      </c>
      <c r="I1418" s="4">
        <v>0.545</v>
      </c>
      <c r="J1418" s="4">
        <v>0.485</v>
      </c>
      <c r="K1418" s="4">
        <v>0.8</v>
      </c>
      <c r="L1418" s="4">
        <v>0.049</v>
      </c>
      <c r="M1418" s="4">
        <v>0.537</v>
      </c>
      <c r="N1418" s="4">
        <v>0.0</v>
      </c>
      <c r="O1418" s="4">
        <v>0.104</v>
      </c>
      <c r="P1418" s="4">
        <v>0.101</v>
      </c>
      <c r="Q1418" s="4">
        <v>80.95</v>
      </c>
      <c r="R1418" s="4">
        <v>9.0</v>
      </c>
      <c r="S1418" s="4">
        <v>1.0</v>
      </c>
      <c r="T1418" s="3" t="s">
        <v>103</v>
      </c>
      <c r="U1418" s="3" t="s">
        <v>35</v>
      </c>
      <c r="V1418" s="7" t="s">
        <v>58</v>
      </c>
    </row>
    <row r="1419">
      <c r="A1419" s="3" t="s">
        <v>8926</v>
      </c>
      <c r="B1419" s="3" t="s">
        <v>8928</v>
      </c>
      <c r="C1419" s="4">
        <v>2015.0</v>
      </c>
      <c r="D1419" s="4">
        <v>73.0</v>
      </c>
      <c r="E1419" s="4">
        <v>176561.0</v>
      </c>
      <c r="F1419" s="3" t="s">
        <v>8929</v>
      </c>
      <c r="G1419" s="3" t="s">
        <v>6730</v>
      </c>
      <c r="H1419" s="3" t="s">
        <v>8930</v>
      </c>
      <c r="I1419" s="4">
        <v>0.723</v>
      </c>
      <c r="J1419" s="4">
        <v>0.809</v>
      </c>
      <c r="K1419" s="4">
        <v>0.91</v>
      </c>
      <c r="L1419" s="4">
        <v>0.063</v>
      </c>
      <c r="M1419" s="4">
        <v>0.003</v>
      </c>
      <c r="N1419" s="4">
        <v>0.001</v>
      </c>
      <c r="O1419" s="4">
        <v>0.565</v>
      </c>
      <c r="P1419" s="4">
        <v>0.274</v>
      </c>
      <c r="Q1419" s="4">
        <v>98.01</v>
      </c>
      <c r="R1419" s="4">
        <v>7.0</v>
      </c>
      <c r="S1419" s="4">
        <v>0.0</v>
      </c>
      <c r="T1419" s="3" t="s">
        <v>103</v>
      </c>
      <c r="U1419" s="3" t="s">
        <v>35</v>
      </c>
      <c r="V1419" s="7" t="s">
        <v>36</v>
      </c>
    </row>
    <row r="1420">
      <c r="A1420" s="3" t="s">
        <v>8933</v>
      </c>
      <c r="B1420" s="3" t="s">
        <v>7980</v>
      </c>
      <c r="C1420" s="4">
        <v>1994.0</v>
      </c>
      <c r="D1420" s="4">
        <v>73.0</v>
      </c>
      <c r="E1420" s="4">
        <v>413813.0</v>
      </c>
      <c r="F1420" s="3" t="s">
        <v>8934</v>
      </c>
      <c r="G1420" s="3" t="s">
        <v>8935</v>
      </c>
      <c r="H1420" s="3" t="s">
        <v>8936</v>
      </c>
      <c r="I1420" s="4">
        <v>0.324</v>
      </c>
      <c r="J1420" s="4">
        <v>0.136</v>
      </c>
      <c r="K1420" s="4">
        <v>0.75</v>
      </c>
      <c r="L1420" s="4">
        <v>0.032</v>
      </c>
      <c r="M1420" s="4">
        <v>0.931</v>
      </c>
      <c r="N1420" s="4">
        <v>0.001</v>
      </c>
      <c r="O1420" s="4">
        <v>0.176</v>
      </c>
      <c r="P1420" s="4">
        <v>0.083</v>
      </c>
      <c r="Q1420" s="4">
        <v>97.26</v>
      </c>
      <c r="R1420" s="4">
        <v>0.0</v>
      </c>
      <c r="S1420" s="4">
        <v>1.0</v>
      </c>
      <c r="T1420" s="3" t="s">
        <v>103</v>
      </c>
      <c r="U1420" s="3" t="s">
        <v>68</v>
      </c>
      <c r="V1420" s="7" t="s">
        <v>75</v>
      </c>
    </row>
    <row r="1421">
      <c r="A1421" s="3" t="s">
        <v>8937</v>
      </c>
      <c r="B1421" s="3" t="s">
        <v>5373</v>
      </c>
      <c r="C1421" s="4">
        <v>1991.0</v>
      </c>
      <c r="D1421" s="4">
        <v>73.0</v>
      </c>
      <c r="E1421" s="4">
        <v>182733.0</v>
      </c>
      <c r="F1421" s="3" t="s">
        <v>8940</v>
      </c>
      <c r="G1421" s="3" t="s">
        <v>5094</v>
      </c>
      <c r="H1421" s="3" t="s">
        <v>8942</v>
      </c>
      <c r="I1421" s="4">
        <v>0.266</v>
      </c>
      <c r="J1421" s="4">
        <v>0.778</v>
      </c>
      <c r="K1421" s="4">
        <v>0.79</v>
      </c>
      <c r="L1421" s="4">
        <v>0.062</v>
      </c>
      <c r="M1421" s="4">
        <v>0.011</v>
      </c>
      <c r="N1421" s="4">
        <v>0.113</v>
      </c>
      <c r="O1421" s="4">
        <v>0.12</v>
      </c>
      <c r="P1421" s="4">
        <v>0.262</v>
      </c>
      <c r="Q1421" s="4">
        <v>151.24</v>
      </c>
      <c r="R1421" s="4">
        <v>11.0</v>
      </c>
      <c r="S1421" s="4">
        <v>1.0</v>
      </c>
      <c r="T1421" s="3" t="s">
        <v>103</v>
      </c>
      <c r="U1421" s="3" t="s">
        <v>68</v>
      </c>
      <c r="V1421" s="7" t="s">
        <v>36</v>
      </c>
    </row>
    <row r="1422">
      <c r="A1422" s="3" t="s">
        <v>8945</v>
      </c>
      <c r="B1422" s="3" t="s">
        <v>8946</v>
      </c>
      <c r="C1422" s="4">
        <v>2016.0</v>
      </c>
      <c r="D1422" s="4">
        <v>73.0</v>
      </c>
      <c r="E1422" s="4">
        <v>273802.0</v>
      </c>
      <c r="F1422" s="3" t="s">
        <v>8947</v>
      </c>
      <c r="G1422" s="3" t="s">
        <v>5512</v>
      </c>
      <c r="H1422" s="3" t="s">
        <v>8946</v>
      </c>
      <c r="I1422" s="4">
        <v>0.631</v>
      </c>
      <c r="J1422" s="4">
        <v>0.953</v>
      </c>
      <c r="K1422" s="4">
        <v>0.89</v>
      </c>
      <c r="L1422" s="4">
        <v>0.034</v>
      </c>
      <c r="M1422" s="4">
        <v>0.024</v>
      </c>
      <c r="N1422" s="4">
        <v>0.016</v>
      </c>
      <c r="O1422" s="4">
        <v>0.108</v>
      </c>
      <c r="P1422" s="4">
        <v>0.422</v>
      </c>
      <c r="Q1422" s="4">
        <v>141.99</v>
      </c>
      <c r="R1422" s="4">
        <v>2.0</v>
      </c>
      <c r="S1422" s="4">
        <v>1.0</v>
      </c>
      <c r="T1422" s="3" t="s">
        <v>103</v>
      </c>
      <c r="U1422" s="3" t="s">
        <v>94</v>
      </c>
      <c r="V1422" s="7" t="s">
        <v>54</v>
      </c>
    </row>
    <row r="1423">
      <c r="A1423" s="3" t="s">
        <v>8950</v>
      </c>
      <c r="B1423" s="3" t="s">
        <v>8951</v>
      </c>
      <c r="C1423" s="4">
        <v>2023.0</v>
      </c>
      <c r="D1423" s="4">
        <v>74.0</v>
      </c>
      <c r="E1423" s="4">
        <v>214760.0</v>
      </c>
      <c r="F1423" s="3" t="s">
        <v>8952</v>
      </c>
      <c r="G1423" s="3" t="s">
        <v>8332</v>
      </c>
      <c r="H1423" s="3" t="s">
        <v>8953</v>
      </c>
      <c r="I1423" s="4">
        <v>0.572</v>
      </c>
      <c r="J1423" s="4">
        <v>0.81</v>
      </c>
      <c r="K1423" s="4">
        <v>0.85</v>
      </c>
      <c r="L1423" s="4">
        <v>0.056</v>
      </c>
      <c r="M1423" s="4">
        <v>0.016</v>
      </c>
      <c r="N1423" s="4">
        <v>0.0</v>
      </c>
      <c r="O1423" s="4">
        <v>0.13</v>
      </c>
      <c r="P1423" s="4">
        <v>0.11</v>
      </c>
      <c r="Q1423" s="4">
        <v>126.05</v>
      </c>
      <c r="R1423" s="4">
        <v>1.0</v>
      </c>
      <c r="S1423" s="4">
        <v>0.0</v>
      </c>
      <c r="T1423" s="3" t="s">
        <v>103</v>
      </c>
      <c r="U1423" s="3" t="s">
        <v>68</v>
      </c>
      <c r="V1423" s="7" t="s">
        <v>58</v>
      </c>
    </row>
    <row r="1424">
      <c r="A1424" s="3" t="s">
        <v>8955</v>
      </c>
      <c r="B1424" s="3" t="s">
        <v>8957</v>
      </c>
      <c r="C1424" s="4">
        <v>2011.0</v>
      </c>
      <c r="D1424" s="4">
        <v>74.0</v>
      </c>
      <c r="E1424" s="4">
        <v>265813.0</v>
      </c>
      <c r="F1424" s="3" t="s">
        <v>2118</v>
      </c>
      <c r="G1424" s="3" t="s">
        <v>4569</v>
      </c>
      <c r="H1424" s="3" t="s">
        <v>8958</v>
      </c>
      <c r="I1424" s="4">
        <v>0.67</v>
      </c>
      <c r="J1424" s="4">
        <v>0.676</v>
      </c>
      <c r="K1424" s="4">
        <v>0.87</v>
      </c>
      <c r="L1424" s="4">
        <v>0.037</v>
      </c>
      <c r="M1424" s="4">
        <v>0.02</v>
      </c>
      <c r="N1424" s="4">
        <v>0.0</v>
      </c>
      <c r="O1424" s="4">
        <v>0.11</v>
      </c>
      <c r="P1424" s="4">
        <v>0.349</v>
      </c>
      <c r="Q1424" s="4">
        <v>114.97</v>
      </c>
      <c r="R1424" s="4">
        <v>8.0</v>
      </c>
      <c r="S1424" s="4">
        <v>1.0</v>
      </c>
      <c r="T1424" s="3" t="s">
        <v>103</v>
      </c>
      <c r="U1424" s="3" t="s">
        <v>35</v>
      </c>
      <c r="V1424" s="7" t="s">
        <v>45</v>
      </c>
    </row>
    <row r="1425">
      <c r="A1425" s="3" t="s">
        <v>8960</v>
      </c>
      <c r="B1425" s="3" t="s">
        <v>8961</v>
      </c>
      <c r="C1425" s="4">
        <v>2015.0</v>
      </c>
      <c r="D1425" s="4">
        <v>74.0</v>
      </c>
      <c r="E1425" s="4">
        <v>398799.0</v>
      </c>
      <c r="F1425" s="3" t="s">
        <v>4046</v>
      </c>
      <c r="G1425" s="3" t="s">
        <v>4047</v>
      </c>
      <c r="H1425" s="3" t="s">
        <v>8964</v>
      </c>
      <c r="I1425" s="4">
        <v>0.22</v>
      </c>
      <c r="J1425" s="4">
        <v>0.362</v>
      </c>
      <c r="K1425" s="4">
        <v>0.81</v>
      </c>
      <c r="L1425" s="4">
        <v>0.032</v>
      </c>
      <c r="M1425" s="4">
        <v>0.845</v>
      </c>
      <c r="N1425" s="4">
        <v>0.0</v>
      </c>
      <c r="O1425" s="4">
        <v>0.133</v>
      </c>
      <c r="P1425" s="4">
        <v>0.198</v>
      </c>
      <c r="Q1425" s="4">
        <v>72.52</v>
      </c>
      <c r="R1425" s="4">
        <v>0.0</v>
      </c>
      <c r="S1425" s="4">
        <v>1.0</v>
      </c>
      <c r="T1425" s="3" t="s">
        <v>104</v>
      </c>
      <c r="U1425" s="3" t="s">
        <v>35</v>
      </c>
      <c r="V1425" s="7" t="s">
        <v>58</v>
      </c>
    </row>
    <row r="1426">
      <c r="A1426" s="3" t="s">
        <v>8967</v>
      </c>
      <c r="B1426" s="3" t="s">
        <v>7503</v>
      </c>
      <c r="C1426" s="4">
        <v>1997.0</v>
      </c>
      <c r="D1426" s="4">
        <v>74.0</v>
      </c>
      <c r="E1426" s="4">
        <v>280000.0</v>
      </c>
      <c r="F1426" s="3" t="s">
        <v>8968</v>
      </c>
      <c r="G1426" s="3" t="s">
        <v>7505</v>
      </c>
      <c r="H1426" s="3" t="s">
        <v>8969</v>
      </c>
      <c r="I1426" s="4">
        <v>0.428</v>
      </c>
      <c r="J1426" s="4">
        <v>0.276</v>
      </c>
      <c r="K1426" s="4">
        <v>0.72</v>
      </c>
      <c r="L1426" s="4">
        <v>0.031</v>
      </c>
      <c r="M1426" s="4">
        <v>0.732</v>
      </c>
      <c r="N1426" s="4">
        <v>0.0</v>
      </c>
      <c r="O1426" s="4">
        <v>0.117</v>
      </c>
      <c r="P1426" s="4">
        <v>0.038</v>
      </c>
      <c r="Q1426" s="4">
        <v>99.2</v>
      </c>
      <c r="R1426" s="4">
        <v>4.0</v>
      </c>
      <c r="S1426" s="4">
        <v>1.0</v>
      </c>
      <c r="T1426" s="3" t="s">
        <v>103</v>
      </c>
      <c r="U1426" s="3" t="s">
        <v>35</v>
      </c>
      <c r="V1426" s="7" t="s">
        <v>75</v>
      </c>
    </row>
    <row r="1427">
      <c r="A1427" s="3" t="s">
        <v>8973</v>
      </c>
      <c r="B1427" s="3" t="s">
        <v>8974</v>
      </c>
      <c r="C1427" s="4">
        <v>2013.0</v>
      </c>
      <c r="D1427" s="4">
        <v>74.0</v>
      </c>
      <c r="E1427" s="4">
        <v>215672.0</v>
      </c>
      <c r="F1427" s="3" t="s">
        <v>1267</v>
      </c>
      <c r="G1427" s="3" t="s">
        <v>6461</v>
      </c>
      <c r="H1427" s="3" t="s">
        <v>8975</v>
      </c>
      <c r="I1427" s="4">
        <v>0.647</v>
      </c>
      <c r="J1427" s="4">
        <v>0.585</v>
      </c>
      <c r="K1427" s="4">
        <v>0.84</v>
      </c>
      <c r="L1427" s="4">
        <v>0.051</v>
      </c>
      <c r="M1427" s="4">
        <v>0.003</v>
      </c>
      <c r="N1427" s="4">
        <v>0.0</v>
      </c>
      <c r="O1427" s="4">
        <v>0.165</v>
      </c>
      <c r="P1427" s="4">
        <v>0.353</v>
      </c>
      <c r="Q1427" s="4">
        <v>131.93</v>
      </c>
      <c r="R1427" s="4">
        <v>6.0</v>
      </c>
      <c r="S1427" s="4">
        <v>1.0</v>
      </c>
      <c r="T1427" s="3" t="s">
        <v>103</v>
      </c>
      <c r="U1427" s="3" t="s">
        <v>94</v>
      </c>
      <c r="V1427" s="7" t="s">
        <v>45</v>
      </c>
    </row>
    <row r="1428">
      <c r="A1428" s="3" t="s">
        <v>8978</v>
      </c>
      <c r="B1428" s="3" t="s">
        <v>8980</v>
      </c>
      <c r="C1428" s="4">
        <v>1980.0</v>
      </c>
      <c r="D1428" s="4">
        <v>74.0</v>
      </c>
      <c r="E1428" s="4">
        <v>252773.0</v>
      </c>
      <c r="F1428" s="3" t="s">
        <v>3132</v>
      </c>
      <c r="G1428" s="3" t="s">
        <v>8982</v>
      </c>
      <c r="H1428" s="3" t="s">
        <v>8983</v>
      </c>
      <c r="I1428" s="4">
        <v>0.682</v>
      </c>
      <c r="J1428" s="4">
        <v>0.679</v>
      </c>
      <c r="K1428" s="4">
        <v>0.73</v>
      </c>
      <c r="L1428" s="4">
        <v>0.076</v>
      </c>
      <c r="M1428" s="4">
        <v>0.103</v>
      </c>
      <c r="N1428" s="4">
        <v>0.008</v>
      </c>
      <c r="O1428" s="4">
        <v>0.204</v>
      </c>
      <c r="P1428" s="4">
        <v>0.251</v>
      </c>
      <c r="Q1428" s="4">
        <v>131.16</v>
      </c>
      <c r="R1428" s="4">
        <v>1.0</v>
      </c>
      <c r="S1428" s="4">
        <v>1.0</v>
      </c>
      <c r="T1428" s="3" t="s">
        <v>103</v>
      </c>
      <c r="U1428" s="3" t="s">
        <v>35</v>
      </c>
      <c r="V1428" s="7" t="s">
        <v>36</v>
      </c>
    </row>
    <row r="1429">
      <c r="A1429" s="3" t="s">
        <v>8986</v>
      </c>
      <c r="B1429" s="3" t="s">
        <v>8987</v>
      </c>
      <c r="C1429" s="4">
        <v>1970.0</v>
      </c>
      <c r="D1429" s="4">
        <v>74.0</v>
      </c>
      <c r="E1429" s="4">
        <v>192200.0</v>
      </c>
      <c r="F1429" s="3" t="s">
        <v>8989</v>
      </c>
      <c r="G1429" s="3" t="s">
        <v>8990</v>
      </c>
      <c r="H1429" s="3" t="s">
        <v>8991</v>
      </c>
      <c r="I1429" s="4">
        <v>0.629</v>
      </c>
      <c r="J1429" s="4">
        <v>0.355</v>
      </c>
      <c r="K1429" s="4">
        <v>0.74</v>
      </c>
      <c r="L1429" s="4">
        <v>0.025</v>
      </c>
      <c r="M1429" s="4">
        <v>0.66</v>
      </c>
      <c r="N1429" s="4">
        <v>0.001</v>
      </c>
      <c r="O1429" s="4">
        <v>0.173</v>
      </c>
      <c r="P1429" s="4">
        <v>0.471</v>
      </c>
      <c r="Q1429" s="4">
        <v>83.89</v>
      </c>
      <c r="R1429" s="4">
        <v>4.0</v>
      </c>
      <c r="S1429" s="4">
        <v>1.0</v>
      </c>
      <c r="T1429" s="3" t="s">
        <v>103</v>
      </c>
      <c r="U1429" s="3" t="s">
        <v>35</v>
      </c>
      <c r="V1429" s="7" t="s">
        <v>54</v>
      </c>
    </row>
    <row r="1430">
      <c r="A1430" s="3" t="s">
        <v>8994</v>
      </c>
      <c r="B1430" s="3" t="s">
        <v>8996</v>
      </c>
      <c r="C1430" s="4">
        <v>2023.0</v>
      </c>
      <c r="D1430" s="4">
        <v>74.0</v>
      </c>
      <c r="E1430" s="4">
        <v>232857.0</v>
      </c>
      <c r="F1430" s="3" t="s">
        <v>8997</v>
      </c>
      <c r="G1430" s="3" t="s">
        <v>6075</v>
      </c>
      <c r="H1430" s="3" t="s">
        <v>6073</v>
      </c>
      <c r="I1430" s="4">
        <v>0.556</v>
      </c>
      <c r="J1430" s="4">
        <v>0.515</v>
      </c>
      <c r="K1430" s="4">
        <v>0.83</v>
      </c>
      <c r="L1430" s="4">
        <v>0.063</v>
      </c>
      <c r="M1430" s="4">
        <v>0.266</v>
      </c>
      <c r="N1430" s="4">
        <v>0.0</v>
      </c>
      <c r="O1430" s="4">
        <v>0.344</v>
      </c>
      <c r="P1430" s="4">
        <v>0.492</v>
      </c>
      <c r="Q1430" s="4">
        <v>66.96</v>
      </c>
      <c r="R1430" s="4">
        <v>1.0</v>
      </c>
      <c r="S1430" s="4">
        <v>0.0</v>
      </c>
      <c r="T1430" s="3" t="s">
        <v>103</v>
      </c>
      <c r="U1430" s="3" t="s">
        <v>68</v>
      </c>
      <c r="V1430" s="7" t="s">
        <v>54</v>
      </c>
    </row>
    <row r="1431">
      <c r="A1431" s="3" t="s">
        <v>8998</v>
      </c>
      <c r="B1431" s="3" t="s">
        <v>9000</v>
      </c>
      <c r="C1431" s="4">
        <v>2002.0</v>
      </c>
      <c r="D1431" s="4">
        <v>74.0</v>
      </c>
      <c r="E1431" s="4">
        <v>205560.0</v>
      </c>
      <c r="F1431" s="3" t="s">
        <v>9002</v>
      </c>
      <c r="G1431" s="3" t="s">
        <v>9003</v>
      </c>
      <c r="H1431" s="3" t="s">
        <v>9004</v>
      </c>
      <c r="I1431" s="4">
        <v>0.759</v>
      </c>
      <c r="J1431" s="4">
        <v>0.678</v>
      </c>
      <c r="K1431" s="4">
        <v>0.86</v>
      </c>
      <c r="L1431" s="4">
        <v>0.314</v>
      </c>
      <c r="M1431" s="4">
        <v>0.23</v>
      </c>
      <c r="N1431" s="4">
        <v>0.0</v>
      </c>
      <c r="O1431" s="4">
        <v>0.15</v>
      </c>
      <c r="P1431" s="4">
        <v>0.327</v>
      </c>
      <c r="Q1431" s="4">
        <v>89.64</v>
      </c>
      <c r="R1431" s="4">
        <v>9.0</v>
      </c>
      <c r="S1431" s="4">
        <v>0.0</v>
      </c>
      <c r="T1431" s="3" t="s">
        <v>103</v>
      </c>
      <c r="U1431" s="3" t="s">
        <v>94</v>
      </c>
      <c r="V1431" s="7" t="s">
        <v>45</v>
      </c>
    </row>
    <row r="1432">
      <c r="A1432" s="3" t="s">
        <v>9008</v>
      </c>
      <c r="B1432" s="3" t="s">
        <v>9009</v>
      </c>
      <c r="C1432" s="4">
        <v>1995.0</v>
      </c>
      <c r="D1432" s="4">
        <v>74.0</v>
      </c>
      <c r="E1432" s="4">
        <v>287826.0</v>
      </c>
      <c r="F1432" s="3" t="s">
        <v>6512</v>
      </c>
      <c r="G1432" s="3" t="s">
        <v>6513</v>
      </c>
      <c r="H1432" s="3" t="s">
        <v>9012</v>
      </c>
      <c r="I1432" s="4">
        <v>0.327</v>
      </c>
      <c r="J1432" s="4">
        <v>0.938</v>
      </c>
      <c r="K1432" s="4">
        <v>0.91</v>
      </c>
      <c r="L1432" s="4">
        <v>0.064</v>
      </c>
      <c r="M1432" s="4">
        <v>0.071</v>
      </c>
      <c r="N1432" s="4">
        <v>0.0</v>
      </c>
      <c r="O1432" s="4">
        <v>0.148</v>
      </c>
      <c r="P1432" s="4">
        <v>0.327</v>
      </c>
      <c r="Q1432" s="4">
        <v>162.93</v>
      </c>
      <c r="R1432" s="4">
        <v>0.0</v>
      </c>
      <c r="S1432" s="4">
        <v>1.0</v>
      </c>
      <c r="T1432" s="3" t="s">
        <v>103</v>
      </c>
      <c r="U1432" s="3" t="s">
        <v>35</v>
      </c>
      <c r="V1432" s="7" t="s">
        <v>45</v>
      </c>
    </row>
    <row r="1433">
      <c r="A1433" s="3" t="s">
        <v>9015</v>
      </c>
      <c r="B1433" s="3" t="s">
        <v>9017</v>
      </c>
      <c r="C1433" s="4">
        <v>2018.0</v>
      </c>
      <c r="D1433" s="4">
        <v>74.0</v>
      </c>
      <c r="E1433" s="4">
        <v>214265.0</v>
      </c>
      <c r="F1433" s="3" t="s">
        <v>9018</v>
      </c>
      <c r="G1433" s="3" t="s">
        <v>7586</v>
      </c>
      <c r="H1433" s="3" t="s">
        <v>7588</v>
      </c>
      <c r="I1433" s="4">
        <v>0.783</v>
      </c>
      <c r="J1433" s="4">
        <v>0.611</v>
      </c>
      <c r="K1433" s="4">
        <v>0.84</v>
      </c>
      <c r="L1433" s="4">
        <v>0.07</v>
      </c>
      <c r="M1433" s="4">
        <v>0.343</v>
      </c>
      <c r="N1433" s="4">
        <v>0.0</v>
      </c>
      <c r="O1433" s="4">
        <v>0.098</v>
      </c>
      <c r="P1433" s="4">
        <v>0.418</v>
      </c>
      <c r="Q1433" s="4">
        <v>100.05</v>
      </c>
      <c r="R1433" s="4">
        <v>7.0</v>
      </c>
      <c r="S1433" s="4">
        <v>1.0</v>
      </c>
      <c r="T1433" s="3" t="s">
        <v>103</v>
      </c>
      <c r="U1433" s="3" t="s">
        <v>94</v>
      </c>
      <c r="V1433" s="7" t="s">
        <v>54</v>
      </c>
    </row>
    <row r="1434">
      <c r="A1434" s="3" t="s">
        <v>9020</v>
      </c>
      <c r="B1434" s="3" t="s">
        <v>9021</v>
      </c>
      <c r="C1434" s="4">
        <v>2019.0</v>
      </c>
      <c r="D1434" s="4">
        <v>75.0</v>
      </c>
      <c r="E1434" s="4">
        <v>170746.0</v>
      </c>
      <c r="F1434" s="3" t="s">
        <v>2074</v>
      </c>
      <c r="G1434" s="3" t="s">
        <v>7685</v>
      </c>
      <c r="H1434" s="3" t="s">
        <v>9024</v>
      </c>
      <c r="I1434" s="4">
        <v>0.724</v>
      </c>
      <c r="J1434" s="4">
        <v>0.491</v>
      </c>
      <c r="K1434" s="4">
        <v>0.85</v>
      </c>
      <c r="L1434" s="4">
        <v>0.03</v>
      </c>
      <c r="M1434" s="4">
        <v>0.018</v>
      </c>
      <c r="N1434" s="4">
        <v>0.0</v>
      </c>
      <c r="O1434" s="4">
        <v>0.089</v>
      </c>
      <c r="P1434" s="4">
        <v>0.383</v>
      </c>
      <c r="Q1434" s="4">
        <v>105.05</v>
      </c>
      <c r="R1434" s="4">
        <v>8.0</v>
      </c>
      <c r="S1434" s="4">
        <v>1.0</v>
      </c>
      <c r="T1434" s="3" t="s">
        <v>103</v>
      </c>
      <c r="U1434" s="3" t="s">
        <v>35</v>
      </c>
      <c r="V1434" s="7" t="s">
        <v>45</v>
      </c>
    </row>
    <row r="1435">
      <c r="A1435" s="3" t="s">
        <v>9028</v>
      </c>
      <c r="B1435" s="3" t="s">
        <v>9029</v>
      </c>
      <c r="C1435" s="4">
        <v>2017.0</v>
      </c>
      <c r="D1435" s="4">
        <v>75.0</v>
      </c>
      <c r="E1435" s="4">
        <v>217440.0</v>
      </c>
      <c r="F1435" s="3" t="s">
        <v>3730</v>
      </c>
      <c r="G1435" s="3" t="s">
        <v>9031</v>
      </c>
      <c r="H1435" s="3" t="s">
        <v>9029</v>
      </c>
      <c r="I1435" s="4">
        <v>0.684</v>
      </c>
      <c r="J1435" s="4">
        <v>0.619</v>
      </c>
      <c r="K1435" s="4">
        <v>0.82</v>
      </c>
      <c r="L1435" s="4">
        <v>0.039</v>
      </c>
      <c r="M1435" s="4">
        <v>0.072</v>
      </c>
      <c r="N1435" s="4">
        <v>0.0</v>
      </c>
      <c r="O1435" s="4">
        <v>0.122</v>
      </c>
      <c r="P1435" s="4">
        <v>0.284</v>
      </c>
      <c r="Q1435" s="4">
        <v>125.05</v>
      </c>
      <c r="R1435" s="4">
        <v>10.0</v>
      </c>
      <c r="S1435" s="4">
        <v>1.0</v>
      </c>
      <c r="T1435" s="3" t="s">
        <v>103</v>
      </c>
      <c r="U1435" s="3" t="s">
        <v>68</v>
      </c>
      <c r="V1435" s="7" t="s">
        <v>36</v>
      </c>
    </row>
    <row r="1436">
      <c r="A1436" s="3" t="s">
        <v>9035</v>
      </c>
      <c r="B1436" s="3" t="s">
        <v>9036</v>
      </c>
      <c r="C1436" s="4">
        <v>2022.0</v>
      </c>
      <c r="D1436" s="4">
        <v>75.0</v>
      </c>
      <c r="E1436" s="4">
        <v>174782.0</v>
      </c>
      <c r="F1436" s="3" t="s">
        <v>6605</v>
      </c>
      <c r="G1436" s="3" t="s">
        <v>6831</v>
      </c>
      <c r="H1436" s="3" t="s">
        <v>9037</v>
      </c>
      <c r="I1436" s="4">
        <v>0.604</v>
      </c>
      <c r="J1436" s="4">
        <v>0.375</v>
      </c>
      <c r="K1436" s="4">
        <v>0.73</v>
      </c>
      <c r="L1436" s="4">
        <v>0.063</v>
      </c>
      <c r="M1436" s="4">
        <v>0.71</v>
      </c>
      <c r="N1436" s="4">
        <v>0.0</v>
      </c>
      <c r="O1436" s="4">
        <v>0.116</v>
      </c>
      <c r="P1436" s="4">
        <v>0.203</v>
      </c>
      <c r="Q1436" s="4">
        <v>137.65</v>
      </c>
      <c r="R1436" s="4">
        <v>0.0</v>
      </c>
      <c r="S1436" s="4">
        <v>1.0</v>
      </c>
      <c r="T1436" s="3" t="s">
        <v>103</v>
      </c>
      <c r="U1436" s="3" t="s">
        <v>35</v>
      </c>
      <c r="V1436" s="7" t="s">
        <v>36</v>
      </c>
    </row>
    <row r="1437">
      <c r="A1437" s="3" t="s">
        <v>9040</v>
      </c>
      <c r="B1437" s="3" t="s">
        <v>9041</v>
      </c>
      <c r="C1437" s="4">
        <v>2002.0</v>
      </c>
      <c r="D1437" s="4">
        <v>75.0</v>
      </c>
      <c r="E1437" s="4">
        <v>339546.0</v>
      </c>
      <c r="F1437" s="3" t="s">
        <v>9043</v>
      </c>
      <c r="G1437" s="3" t="s">
        <v>9044</v>
      </c>
      <c r="H1437" s="3" t="s">
        <v>9045</v>
      </c>
      <c r="I1437" s="4">
        <v>0.668</v>
      </c>
      <c r="J1437" s="4">
        <v>0.824</v>
      </c>
      <c r="K1437" s="4">
        <v>0.89</v>
      </c>
      <c r="L1437" s="4">
        <v>0.137</v>
      </c>
      <c r="M1437" s="4">
        <v>0.002</v>
      </c>
      <c r="N1437" s="4">
        <v>0.0</v>
      </c>
      <c r="O1437" s="4">
        <v>0.043</v>
      </c>
      <c r="P1437" s="4">
        <v>0.185</v>
      </c>
      <c r="Q1437" s="4">
        <v>163.96</v>
      </c>
      <c r="R1437" s="4">
        <v>5.0</v>
      </c>
      <c r="S1437" s="4">
        <v>0.0</v>
      </c>
      <c r="T1437" s="3" t="s">
        <v>103</v>
      </c>
      <c r="U1437" s="3" t="s">
        <v>35</v>
      </c>
      <c r="V1437" s="7" t="s">
        <v>58</v>
      </c>
    </row>
    <row r="1438">
      <c r="A1438" s="3" t="s">
        <v>9048</v>
      </c>
      <c r="B1438" s="3" t="s">
        <v>5511</v>
      </c>
      <c r="C1438" s="4">
        <v>2017.0</v>
      </c>
      <c r="D1438" s="4">
        <v>75.0</v>
      </c>
      <c r="E1438" s="4">
        <v>207520.0</v>
      </c>
      <c r="F1438" s="3" t="s">
        <v>3108</v>
      </c>
      <c r="G1438" s="3" t="s">
        <v>6756</v>
      </c>
      <c r="H1438" s="3" t="s">
        <v>7439</v>
      </c>
      <c r="I1438" s="4">
        <v>0.522</v>
      </c>
      <c r="J1438" s="4">
        <v>0.385</v>
      </c>
      <c r="K1438" s="4">
        <v>0.82</v>
      </c>
      <c r="L1438" s="4">
        <v>0.029</v>
      </c>
      <c r="M1438" s="4">
        <v>0.536</v>
      </c>
      <c r="N1438" s="4">
        <v>0.0</v>
      </c>
      <c r="O1438" s="4">
        <v>0.135</v>
      </c>
      <c r="P1438" s="4">
        <v>0.236</v>
      </c>
      <c r="Q1438" s="4">
        <v>89.79</v>
      </c>
      <c r="R1438" s="4">
        <v>0.0</v>
      </c>
      <c r="S1438" s="4">
        <v>1.0</v>
      </c>
      <c r="T1438" s="3" t="s">
        <v>103</v>
      </c>
      <c r="U1438" s="3" t="s">
        <v>35</v>
      </c>
      <c r="V1438" s="7" t="s">
        <v>36</v>
      </c>
    </row>
    <row r="1439">
      <c r="A1439" s="3" t="s">
        <v>9053</v>
      </c>
      <c r="B1439" s="3" t="s">
        <v>9055</v>
      </c>
      <c r="C1439" s="4">
        <v>2017.0</v>
      </c>
      <c r="D1439" s="4">
        <v>75.0</v>
      </c>
      <c r="E1439" s="4">
        <v>260590.0</v>
      </c>
      <c r="F1439" s="3" t="s">
        <v>3852</v>
      </c>
      <c r="G1439" s="3" t="s">
        <v>1585</v>
      </c>
      <c r="H1439" s="3" t="s">
        <v>6907</v>
      </c>
      <c r="I1439" s="4">
        <v>0.572</v>
      </c>
      <c r="J1439" s="4">
        <v>0.541</v>
      </c>
      <c r="K1439" s="4">
        <v>0.84</v>
      </c>
      <c r="L1439" s="4">
        <v>0.025</v>
      </c>
      <c r="M1439" s="4">
        <v>0.759</v>
      </c>
      <c r="N1439" s="4">
        <v>0.0</v>
      </c>
      <c r="O1439" s="4">
        <v>0.111</v>
      </c>
      <c r="P1439" s="4">
        <v>0.266</v>
      </c>
      <c r="Q1439" s="4">
        <v>87.01</v>
      </c>
      <c r="R1439" s="4">
        <v>5.0</v>
      </c>
      <c r="S1439" s="4">
        <v>1.0</v>
      </c>
      <c r="T1439" s="3" t="s">
        <v>104</v>
      </c>
      <c r="U1439" s="3" t="s">
        <v>35</v>
      </c>
      <c r="V1439" s="7" t="s">
        <v>36</v>
      </c>
    </row>
    <row r="1440">
      <c r="A1440" s="3" t="s">
        <v>9056</v>
      </c>
      <c r="B1440" s="3" t="s">
        <v>9057</v>
      </c>
      <c r="C1440" s="4">
        <v>1970.0</v>
      </c>
      <c r="D1440" s="4">
        <v>75.0</v>
      </c>
      <c r="E1440" s="4">
        <v>221120.0</v>
      </c>
      <c r="F1440" s="3" t="s">
        <v>9060</v>
      </c>
      <c r="G1440" s="3" t="s">
        <v>9061</v>
      </c>
      <c r="H1440" s="3" t="s">
        <v>9062</v>
      </c>
      <c r="I1440" s="4">
        <v>0.495</v>
      </c>
      <c r="J1440" s="4">
        <v>0.326</v>
      </c>
      <c r="K1440" s="4">
        <v>0.71</v>
      </c>
      <c r="L1440" s="4">
        <v>0.037</v>
      </c>
      <c r="M1440" s="4">
        <v>0.541</v>
      </c>
      <c r="N1440" s="4">
        <v>0.0</v>
      </c>
      <c r="O1440" s="4">
        <v>0.1</v>
      </c>
      <c r="P1440" s="4">
        <v>0.371</v>
      </c>
      <c r="Q1440" s="4">
        <v>136.24</v>
      </c>
      <c r="R1440" s="4">
        <v>7.0</v>
      </c>
      <c r="S1440" s="4">
        <v>1.0</v>
      </c>
      <c r="T1440" s="3" t="s">
        <v>103</v>
      </c>
      <c r="U1440" s="3" t="s">
        <v>94</v>
      </c>
      <c r="V1440" s="7" t="s">
        <v>45</v>
      </c>
    </row>
    <row r="1441">
      <c r="A1441" s="3" t="s">
        <v>9066</v>
      </c>
      <c r="B1441" s="3" t="s">
        <v>1719</v>
      </c>
      <c r="C1441" s="4">
        <v>2008.0</v>
      </c>
      <c r="D1441" s="4">
        <v>75.0</v>
      </c>
      <c r="E1441" s="4">
        <v>338853.0</v>
      </c>
      <c r="F1441" s="3" t="s">
        <v>1946</v>
      </c>
      <c r="G1441" s="3" t="s">
        <v>9068</v>
      </c>
      <c r="H1441" s="3" t="s">
        <v>9069</v>
      </c>
      <c r="I1441" s="4">
        <v>0.375</v>
      </c>
      <c r="J1441" s="4">
        <v>0.862</v>
      </c>
      <c r="K1441" s="4">
        <v>0.9</v>
      </c>
      <c r="L1441" s="4">
        <v>0.255</v>
      </c>
      <c r="M1441" s="4">
        <v>0.071</v>
      </c>
      <c r="N1441" s="4">
        <v>0.0</v>
      </c>
      <c r="O1441" s="4">
        <v>0.211</v>
      </c>
      <c r="P1441" s="4">
        <v>0.478</v>
      </c>
      <c r="Q1441" s="4">
        <v>159.84</v>
      </c>
      <c r="R1441" s="4">
        <v>11.0</v>
      </c>
      <c r="S1441" s="4">
        <v>0.0</v>
      </c>
      <c r="T1441" s="3" t="s">
        <v>103</v>
      </c>
      <c r="U1441" s="3" t="s">
        <v>94</v>
      </c>
      <c r="V1441" s="7" t="s">
        <v>54</v>
      </c>
    </row>
    <row r="1442">
      <c r="A1442" s="3" t="s">
        <v>9073</v>
      </c>
      <c r="B1442" s="3" t="s">
        <v>9074</v>
      </c>
      <c r="C1442" s="4">
        <v>2019.0</v>
      </c>
      <c r="D1442" s="4">
        <v>75.0</v>
      </c>
      <c r="E1442" s="4">
        <v>175960.0</v>
      </c>
      <c r="F1442" s="3" t="s">
        <v>9077</v>
      </c>
      <c r="G1442" s="3" t="s">
        <v>9079</v>
      </c>
      <c r="H1442" s="3" t="s">
        <v>9074</v>
      </c>
      <c r="I1442" s="4">
        <v>0.509</v>
      </c>
      <c r="J1442" s="4">
        <v>0.017</v>
      </c>
      <c r="K1442" s="4">
        <v>0.45</v>
      </c>
      <c r="L1442" s="4">
        <v>0.115</v>
      </c>
      <c r="M1442" s="4">
        <v>0.979</v>
      </c>
      <c r="N1442" s="4">
        <v>0.0</v>
      </c>
      <c r="O1442" s="4">
        <v>0.387</v>
      </c>
      <c r="P1442" s="4">
        <v>0.229</v>
      </c>
      <c r="Q1442" s="4">
        <v>207.97</v>
      </c>
      <c r="R1442" s="4">
        <v>9.0</v>
      </c>
      <c r="S1442" s="4">
        <v>1.0</v>
      </c>
      <c r="T1442" s="3" t="s">
        <v>103</v>
      </c>
      <c r="U1442" s="3" t="s">
        <v>94</v>
      </c>
      <c r="V1442" s="7" t="s">
        <v>36</v>
      </c>
    </row>
    <row r="1443">
      <c r="A1443" s="3" t="s">
        <v>9082</v>
      </c>
      <c r="B1443" s="3" t="s">
        <v>9083</v>
      </c>
      <c r="C1443" s="4">
        <v>2014.0</v>
      </c>
      <c r="D1443" s="4">
        <v>75.0</v>
      </c>
      <c r="E1443" s="4">
        <v>323480.0</v>
      </c>
      <c r="F1443" s="3" t="s">
        <v>872</v>
      </c>
      <c r="G1443" s="3" t="s">
        <v>7460</v>
      </c>
      <c r="H1443" s="3" t="s">
        <v>9086</v>
      </c>
      <c r="I1443" s="4">
        <v>0.583</v>
      </c>
      <c r="J1443" s="4">
        <v>0.621</v>
      </c>
      <c r="K1443" s="4">
        <v>0.83</v>
      </c>
      <c r="L1443" s="4">
        <v>0.048</v>
      </c>
      <c r="M1443" s="4">
        <v>0.01</v>
      </c>
      <c r="N1443" s="4">
        <v>0.001</v>
      </c>
      <c r="O1443" s="4">
        <v>0.181</v>
      </c>
      <c r="P1443" s="4">
        <v>0.399</v>
      </c>
      <c r="Q1443" s="4">
        <v>140.04</v>
      </c>
      <c r="R1443" s="4">
        <v>5.0</v>
      </c>
      <c r="S1443" s="4">
        <v>0.0</v>
      </c>
      <c r="T1443" s="3" t="s">
        <v>103</v>
      </c>
      <c r="U1443" s="3" t="s">
        <v>35</v>
      </c>
      <c r="V1443" s="7" t="s">
        <v>45</v>
      </c>
    </row>
    <row r="1444">
      <c r="A1444" s="3" t="s">
        <v>9088</v>
      </c>
      <c r="B1444" s="3" t="s">
        <v>9090</v>
      </c>
      <c r="C1444" s="4">
        <v>1971.0</v>
      </c>
      <c r="D1444" s="4">
        <v>75.0</v>
      </c>
      <c r="E1444" s="4">
        <v>300400.0</v>
      </c>
      <c r="F1444" s="3" t="s">
        <v>6557</v>
      </c>
      <c r="G1444" s="3" t="s">
        <v>9091</v>
      </c>
      <c r="H1444" s="3" t="s">
        <v>9092</v>
      </c>
      <c r="I1444" s="4">
        <v>0.489</v>
      </c>
      <c r="J1444" s="4">
        <v>0.724</v>
      </c>
      <c r="K1444" s="4">
        <v>0.8</v>
      </c>
      <c r="L1444" s="4">
        <v>0.035</v>
      </c>
      <c r="M1444" s="4">
        <v>0.313</v>
      </c>
      <c r="N1444" s="4">
        <v>0.185</v>
      </c>
      <c r="O1444" s="4">
        <v>0.287</v>
      </c>
      <c r="P1444" s="4">
        <v>0.15</v>
      </c>
      <c r="Q1444" s="4">
        <v>117.29</v>
      </c>
      <c r="R1444" s="4">
        <v>5.0</v>
      </c>
      <c r="S1444" s="4">
        <v>1.0</v>
      </c>
      <c r="T1444" s="3" t="s">
        <v>103</v>
      </c>
      <c r="U1444" s="3" t="s">
        <v>35</v>
      </c>
      <c r="V1444" s="7" t="s">
        <v>58</v>
      </c>
    </row>
    <row r="1445">
      <c r="A1445" s="3" t="s">
        <v>9094</v>
      </c>
      <c r="B1445" s="3" t="s">
        <v>9095</v>
      </c>
      <c r="C1445" s="4">
        <v>2008.0</v>
      </c>
      <c r="D1445" s="4">
        <v>75.0</v>
      </c>
      <c r="E1445" s="4">
        <v>261640.0</v>
      </c>
      <c r="F1445" s="3" t="s">
        <v>8661</v>
      </c>
      <c r="G1445" s="3" t="s">
        <v>7460</v>
      </c>
      <c r="H1445" s="3" t="s">
        <v>8326</v>
      </c>
      <c r="I1445" s="4">
        <v>0.422</v>
      </c>
      <c r="J1445" s="4">
        <v>0.712</v>
      </c>
      <c r="K1445" s="4">
        <v>0.85</v>
      </c>
      <c r="L1445" s="4">
        <v>0.1</v>
      </c>
      <c r="M1445" s="4">
        <v>0.273</v>
      </c>
      <c r="N1445" s="4">
        <v>0.0</v>
      </c>
      <c r="O1445" s="4">
        <v>0.051</v>
      </c>
      <c r="P1445" s="4">
        <v>0.471</v>
      </c>
      <c r="Q1445" s="4">
        <v>78.45</v>
      </c>
      <c r="R1445" s="4">
        <v>11.0</v>
      </c>
      <c r="S1445" s="4">
        <v>0.0</v>
      </c>
      <c r="T1445" s="3" t="s">
        <v>103</v>
      </c>
      <c r="U1445" s="3" t="s">
        <v>35</v>
      </c>
      <c r="V1445" s="7" t="s">
        <v>54</v>
      </c>
    </row>
    <row r="1446">
      <c r="A1446" s="3" t="s">
        <v>9100</v>
      </c>
      <c r="B1446" s="3" t="s">
        <v>9101</v>
      </c>
      <c r="C1446" s="4">
        <v>2010.0</v>
      </c>
      <c r="D1446" s="4">
        <v>76.0</v>
      </c>
      <c r="E1446" s="4">
        <v>266426.0</v>
      </c>
      <c r="F1446" s="3" t="s">
        <v>9102</v>
      </c>
      <c r="G1446" s="3" t="s">
        <v>9103</v>
      </c>
      <c r="H1446" s="3" t="s">
        <v>9105</v>
      </c>
      <c r="I1446" s="4">
        <v>0.826</v>
      </c>
      <c r="J1446" s="4">
        <v>0.436</v>
      </c>
      <c r="K1446" s="4">
        <v>0.77</v>
      </c>
      <c r="L1446" s="4">
        <v>0.056</v>
      </c>
      <c r="M1446" s="4">
        <v>0.441</v>
      </c>
      <c r="N1446" s="4">
        <v>0.615</v>
      </c>
      <c r="O1446" s="4">
        <v>0.096</v>
      </c>
      <c r="P1446" s="4">
        <v>0.272</v>
      </c>
      <c r="Q1446" s="4">
        <v>119.05</v>
      </c>
      <c r="R1446" s="4">
        <v>1.0</v>
      </c>
      <c r="S1446" s="4">
        <v>1.0</v>
      </c>
      <c r="T1446" s="3" t="s">
        <v>103</v>
      </c>
      <c r="U1446" s="3" t="s">
        <v>35</v>
      </c>
      <c r="V1446" s="7" t="s">
        <v>36</v>
      </c>
    </row>
    <row r="1447">
      <c r="A1447" s="3" t="s">
        <v>9109</v>
      </c>
      <c r="B1447" s="3" t="s">
        <v>9110</v>
      </c>
      <c r="C1447" s="4">
        <v>2019.0</v>
      </c>
      <c r="D1447" s="4">
        <v>76.0</v>
      </c>
      <c r="E1447" s="4">
        <v>174853.0</v>
      </c>
      <c r="F1447" s="3" t="s">
        <v>2074</v>
      </c>
      <c r="G1447" s="3" t="s">
        <v>9111</v>
      </c>
      <c r="H1447" s="3" t="s">
        <v>9112</v>
      </c>
      <c r="I1447" s="4">
        <v>0.547</v>
      </c>
      <c r="J1447" s="4">
        <v>0.653</v>
      </c>
      <c r="K1447" s="4">
        <v>0.89</v>
      </c>
      <c r="L1447" s="4">
        <v>0.081</v>
      </c>
      <c r="M1447" s="4">
        <v>0.456</v>
      </c>
      <c r="N1447" s="4">
        <v>0.0</v>
      </c>
      <c r="O1447" s="4">
        <v>0.103</v>
      </c>
      <c r="P1447" s="4">
        <v>0.163</v>
      </c>
      <c r="Q1447" s="4">
        <v>150.1</v>
      </c>
      <c r="R1447" s="4">
        <v>5.0</v>
      </c>
      <c r="S1447" s="4">
        <v>1.0</v>
      </c>
      <c r="T1447" s="3" t="s">
        <v>103</v>
      </c>
      <c r="U1447" s="3" t="s">
        <v>35</v>
      </c>
      <c r="V1447" s="7" t="s">
        <v>58</v>
      </c>
    </row>
    <row r="1448">
      <c r="A1448" s="3" t="s">
        <v>9115</v>
      </c>
      <c r="B1448" s="3" t="s">
        <v>9116</v>
      </c>
      <c r="C1448" s="4">
        <v>2008.0</v>
      </c>
      <c r="D1448" s="4">
        <v>76.0</v>
      </c>
      <c r="E1448" s="4">
        <v>236266.0</v>
      </c>
      <c r="F1448" s="3" t="s">
        <v>6891</v>
      </c>
      <c r="G1448" s="3" t="s">
        <v>6831</v>
      </c>
      <c r="H1448" s="3" t="s">
        <v>9118</v>
      </c>
      <c r="I1448" s="4">
        <v>0.617</v>
      </c>
      <c r="J1448" s="4">
        <v>0.741</v>
      </c>
      <c r="K1448" s="4">
        <v>0.89</v>
      </c>
      <c r="L1448" s="4">
        <v>0.031</v>
      </c>
      <c r="M1448" s="4">
        <v>0.131</v>
      </c>
      <c r="N1448" s="4">
        <v>0.0</v>
      </c>
      <c r="O1448" s="4">
        <v>0.077</v>
      </c>
      <c r="P1448" s="4">
        <v>0.306</v>
      </c>
      <c r="Q1448" s="4">
        <v>118.98</v>
      </c>
      <c r="R1448" s="4">
        <v>2.0</v>
      </c>
      <c r="S1448" s="4">
        <v>1.0</v>
      </c>
      <c r="T1448" s="3" t="s">
        <v>103</v>
      </c>
      <c r="U1448" s="3" t="s">
        <v>35</v>
      </c>
      <c r="V1448" s="7" t="s">
        <v>45</v>
      </c>
    </row>
    <row r="1449">
      <c r="A1449" s="3" t="s">
        <v>9121</v>
      </c>
      <c r="B1449" s="3" t="s">
        <v>9122</v>
      </c>
      <c r="C1449" s="4">
        <v>2017.0</v>
      </c>
      <c r="D1449" s="4">
        <v>76.0</v>
      </c>
      <c r="E1449" s="4">
        <v>197993.0</v>
      </c>
      <c r="F1449" s="3" t="s">
        <v>1267</v>
      </c>
      <c r="G1449" s="3" t="s">
        <v>8626</v>
      </c>
      <c r="H1449" s="3" t="s">
        <v>9122</v>
      </c>
      <c r="I1449" s="4">
        <v>0.725</v>
      </c>
      <c r="J1449" s="4">
        <v>0.804</v>
      </c>
      <c r="K1449" s="4">
        <v>0.88</v>
      </c>
      <c r="L1449" s="4">
        <v>0.042</v>
      </c>
      <c r="M1449" s="4">
        <v>0.124</v>
      </c>
      <c r="N1449" s="4">
        <v>0.0</v>
      </c>
      <c r="O1449" s="4">
        <v>0.204</v>
      </c>
      <c r="P1449" s="4">
        <v>0.31</v>
      </c>
      <c r="Q1449" s="4">
        <v>125.0</v>
      </c>
      <c r="R1449" s="4">
        <v>11.0</v>
      </c>
      <c r="S1449" s="4">
        <v>0.0</v>
      </c>
      <c r="T1449" s="3" t="s">
        <v>103</v>
      </c>
      <c r="U1449" s="3" t="s">
        <v>35</v>
      </c>
      <c r="V1449" s="7" t="s">
        <v>45</v>
      </c>
    </row>
    <row r="1450">
      <c r="A1450" s="3" t="s">
        <v>9124</v>
      </c>
      <c r="B1450" s="3" t="s">
        <v>9125</v>
      </c>
      <c r="C1450" s="4">
        <v>2019.0</v>
      </c>
      <c r="D1450" s="4">
        <v>76.0</v>
      </c>
      <c r="E1450" s="4">
        <v>197732.0</v>
      </c>
      <c r="F1450" s="3" t="s">
        <v>1267</v>
      </c>
      <c r="G1450" s="3" t="s">
        <v>9129</v>
      </c>
      <c r="H1450" s="3" t="s">
        <v>9125</v>
      </c>
      <c r="I1450" s="4">
        <v>0.629</v>
      </c>
      <c r="J1450" s="4">
        <v>0.328</v>
      </c>
      <c r="K1450" s="4">
        <v>0.8</v>
      </c>
      <c r="L1450" s="4">
        <v>0.029</v>
      </c>
      <c r="M1450" s="4">
        <v>0.768</v>
      </c>
      <c r="N1450" s="4">
        <v>0.0</v>
      </c>
      <c r="O1450" s="4">
        <v>0.103</v>
      </c>
      <c r="P1450" s="4">
        <v>0.389</v>
      </c>
      <c r="Q1450" s="4">
        <v>74.95</v>
      </c>
      <c r="R1450" s="4">
        <v>11.0</v>
      </c>
      <c r="S1450" s="4">
        <v>1.0</v>
      </c>
      <c r="T1450" s="3" t="s">
        <v>103</v>
      </c>
      <c r="U1450" s="3" t="s">
        <v>35</v>
      </c>
      <c r="V1450" s="7" t="s">
        <v>45</v>
      </c>
    </row>
    <row r="1451">
      <c r="A1451" s="3" t="s">
        <v>9131</v>
      </c>
      <c r="B1451" s="3" t="s">
        <v>9132</v>
      </c>
      <c r="C1451" s="4">
        <v>2013.0</v>
      </c>
      <c r="D1451" s="4">
        <v>76.0</v>
      </c>
      <c r="E1451" s="4">
        <v>223840.0</v>
      </c>
      <c r="F1451" s="3" t="s">
        <v>3730</v>
      </c>
      <c r="G1451" s="3" t="s">
        <v>9135</v>
      </c>
      <c r="H1451" s="3" t="s">
        <v>9136</v>
      </c>
      <c r="I1451" s="4">
        <v>0.543</v>
      </c>
      <c r="J1451" s="4">
        <v>0.485</v>
      </c>
      <c r="K1451" s="4">
        <v>0.83</v>
      </c>
      <c r="L1451" s="4">
        <v>0.031</v>
      </c>
      <c r="M1451" s="4">
        <v>0.555</v>
      </c>
      <c r="N1451" s="4">
        <v>0.0</v>
      </c>
      <c r="O1451" s="4">
        <v>0.12</v>
      </c>
      <c r="P1451" s="4">
        <v>0.372</v>
      </c>
      <c r="Q1451" s="4">
        <v>136.96</v>
      </c>
      <c r="R1451" s="4">
        <v>8.0</v>
      </c>
      <c r="S1451" s="4">
        <v>1.0</v>
      </c>
      <c r="T1451" s="3" t="s">
        <v>103</v>
      </c>
      <c r="U1451" s="3" t="s">
        <v>94</v>
      </c>
      <c r="V1451" s="7" t="s">
        <v>45</v>
      </c>
    </row>
    <row r="1452">
      <c r="A1452" s="3" t="s">
        <v>9137</v>
      </c>
      <c r="B1452" s="3" t="s">
        <v>9138</v>
      </c>
      <c r="C1452" s="4">
        <v>1998.0</v>
      </c>
      <c r="D1452" s="4">
        <v>76.0</v>
      </c>
      <c r="E1452" s="4">
        <v>320266.0</v>
      </c>
      <c r="F1452" s="3" t="s">
        <v>9140</v>
      </c>
      <c r="G1452" s="3" t="s">
        <v>9142</v>
      </c>
      <c r="H1452" s="3" t="s">
        <v>9143</v>
      </c>
      <c r="I1452" s="4">
        <v>0.535</v>
      </c>
      <c r="J1452" s="4">
        <v>0.505</v>
      </c>
      <c r="K1452" s="4">
        <v>0.78</v>
      </c>
      <c r="L1452" s="4">
        <v>0.245</v>
      </c>
      <c r="M1452" s="4">
        <v>0.039</v>
      </c>
      <c r="N1452" s="4">
        <v>0.0</v>
      </c>
      <c r="O1452" s="4">
        <v>0.092</v>
      </c>
      <c r="P1452" s="4">
        <v>0.495</v>
      </c>
      <c r="Q1452" s="4">
        <v>99.94</v>
      </c>
      <c r="R1452" s="4">
        <v>2.0</v>
      </c>
      <c r="S1452" s="4">
        <v>0.0</v>
      </c>
      <c r="T1452" s="3" t="s">
        <v>103</v>
      </c>
      <c r="U1452" s="3" t="s">
        <v>94</v>
      </c>
      <c r="V1452" s="7" t="s">
        <v>54</v>
      </c>
    </row>
    <row r="1453">
      <c r="A1453" s="3" t="s">
        <v>9146</v>
      </c>
      <c r="B1453" s="3" t="s">
        <v>9147</v>
      </c>
      <c r="C1453" s="4">
        <v>2016.0</v>
      </c>
      <c r="D1453" s="4">
        <v>76.0</v>
      </c>
      <c r="E1453" s="4">
        <v>237875.0</v>
      </c>
      <c r="F1453" s="3" t="s">
        <v>1629</v>
      </c>
      <c r="G1453" s="3" t="s">
        <v>3165</v>
      </c>
      <c r="H1453" s="3" t="s">
        <v>9150</v>
      </c>
      <c r="I1453" s="4">
        <v>0.799</v>
      </c>
      <c r="J1453" s="4">
        <v>0.784</v>
      </c>
      <c r="K1453" s="4">
        <v>0.86</v>
      </c>
      <c r="L1453" s="4">
        <v>0.052</v>
      </c>
      <c r="M1453" s="4">
        <v>0.11</v>
      </c>
      <c r="N1453" s="4">
        <v>0.0</v>
      </c>
      <c r="O1453" s="4">
        <v>0.227</v>
      </c>
      <c r="P1453" s="4">
        <v>0.26</v>
      </c>
      <c r="Q1453" s="4">
        <v>96.95</v>
      </c>
      <c r="R1453" s="4">
        <v>4.0</v>
      </c>
      <c r="S1453" s="4">
        <v>0.0</v>
      </c>
      <c r="T1453" s="3" t="s">
        <v>104</v>
      </c>
      <c r="U1453" s="3" t="s">
        <v>35</v>
      </c>
      <c r="V1453" s="7" t="s">
        <v>36</v>
      </c>
    </row>
    <row r="1454">
      <c r="A1454" s="3" t="s">
        <v>9154</v>
      </c>
      <c r="B1454" s="3" t="s">
        <v>7126</v>
      </c>
      <c r="C1454" s="4">
        <v>2008.0</v>
      </c>
      <c r="D1454" s="4">
        <v>76.0</v>
      </c>
      <c r="E1454" s="4">
        <v>212040.0</v>
      </c>
      <c r="F1454" s="3" t="s">
        <v>9155</v>
      </c>
      <c r="G1454" s="3" t="s">
        <v>7872</v>
      </c>
      <c r="H1454" s="3">
        <v>19.0</v>
      </c>
      <c r="I1454" s="4">
        <v>0.317</v>
      </c>
      <c r="J1454" s="4">
        <v>0.172</v>
      </c>
      <c r="K1454" s="4">
        <v>0.75</v>
      </c>
      <c r="L1454" s="4">
        <v>0.033</v>
      </c>
      <c r="M1454" s="4">
        <v>0.907</v>
      </c>
      <c r="N1454" s="4">
        <v>0.0</v>
      </c>
      <c r="O1454" s="4">
        <v>0.105</v>
      </c>
      <c r="P1454" s="4">
        <v>0.096</v>
      </c>
      <c r="Q1454" s="4">
        <v>65.18</v>
      </c>
      <c r="R1454" s="4">
        <v>10.0</v>
      </c>
      <c r="S1454" s="4">
        <v>1.0</v>
      </c>
      <c r="T1454" s="3" t="s">
        <v>103</v>
      </c>
      <c r="U1454" s="3" t="s">
        <v>68</v>
      </c>
      <c r="V1454" s="7" t="s">
        <v>75</v>
      </c>
    </row>
    <row r="1455">
      <c r="A1455" s="3" t="s">
        <v>9158</v>
      </c>
      <c r="B1455" s="3" t="s">
        <v>9159</v>
      </c>
      <c r="C1455" s="4">
        <v>2013.0</v>
      </c>
      <c r="D1455" s="4">
        <v>76.0</v>
      </c>
      <c r="E1455" s="4">
        <v>200111.0</v>
      </c>
      <c r="F1455" s="3" t="s">
        <v>1267</v>
      </c>
      <c r="G1455" s="3" t="s">
        <v>8213</v>
      </c>
      <c r="H1455" s="3" t="s">
        <v>9161</v>
      </c>
      <c r="I1455" s="4">
        <v>0.652</v>
      </c>
      <c r="J1455" s="4">
        <v>0.877</v>
      </c>
      <c r="K1455" s="4">
        <v>0.91</v>
      </c>
      <c r="L1455" s="4">
        <v>0.047</v>
      </c>
      <c r="M1455" s="4">
        <v>0.023</v>
      </c>
      <c r="N1455" s="4">
        <v>0.0</v>
      </c>
      <c r="O1455" s="4">
        <v>0.079</v>
      </c>
      <c r="P1455" s="4">
        <v>0.486</v>
      </c>
      <c r="Q1455" s="4">
        <v>118.49</v>
      </c>
      <c r="R1455" s="4">
        <v>1.0</v>
      </c>
      <c r="S1455" s="4">
        <v>1.0</v>
      </c>
      <c r="T1455" s="3" t="s">
        <v>103</v>
      </c>
      <c r="U1455" s="3" t="s">
        <v>94</v>
      </c>
      <c r="V1455" s="7" t="s">
        <v>54</v>
      </c>
    </row>
    <row r="1456">
      <c r="A1456" s="3" t="s">
        <v>9165</v>
      </c>
      <c r="B1456" s="3" t="s">
        <v>9166</v>
      </c>
      <c r="C1456" s="4">
        <v>2011.0</v>
      </c>
      <c r="D1456" s="4">
        <v>76.0</v>
      </c>
      <c r="E1456" s="4">
        <v>230906.0</v>
      </c>
      <c r="F1456" s="3" t="s">
        <v>9167</v>
      </c>
      <c r="G1456" s="3" t="s">
        <v>2498</v>
      </c>
      <c r="H1456" s="3" t="s">
        <v>9168</v>
      </c>
      <c r="I1456" s="4">
        <v>0.758</v>
      </c>
      <c r="J1456" s="4">
        <v>0.686</v>
      </c>
      <c r="K1456" s="4">
        <v>0.84</v>
      </c>
      <c r="L1456" s="4">
        <v>0.079</v>
      </c>
      <c r="M1456" s="4">
        <v>0.085</v>
      </c>
      <c r="N1456" s="4">
        <v>0.001</v>
      </c>
      <c r="O1456" s="4">
        <v>0.142</v>
      </c>
      <c r="P1456" s="4">
        <v>0.444</v>
      </c>
      <c r="Q1456" s="4">
        <v>130.01</v>
      </c>
      <c r="R1456" s="4">
        <v>11.0</v>
      </c>
      <c r="S1456" s="4">
        <v>1.0</v>
      </c>
      <c r="T1456" s="3" t="s">
        <v>103</v>
      </c>
      <c r="U1456" s="3" t="s">
        <v>94</v>
      </c>
      <c r="V1456" s="7" t="s">
        <v>54</v>
      </c>
    </row>
    <row r="1457">
      <c r="A1457" s="3" t="s">
        <v>9171</v>
      </c>
      <c r="B1457" s="3" t="s">
        <v>9172</v>
      </c>
      <c r="C1457" s="4">
        <v>2007.0</v>
      </c>
      <c r="D1457" s="4">
        <v>77.0</v>
      </c>
      <c r="E1457" s="4">
        <v>304053.0</v>
      </c>
      <c r="F1457" s="3" t="s">
        <v>9173</v>
      </c>
      <c r="G1457" s="3" t="s">
        <v>9174</v>
      </c>
      <c r="H1457" s="3" t="s">
        <v>9175</v>
      </c>
      <c r="I1457" s="4">
        <v>0.756</v>
      </c>
      <c r="J1457" s="4">
        <v>0.422</v>
      </c>
      <c r="K1457" s="4">
        <v>0.7</v>
      </c>
      <c r="L1457" s="4">
        <v>0.029</v>
      </c>
      <c r="M1457" s="4">
        <v>0.017</v>
      </c>
      <c r="N1457" s="4">
        <v>0.002</v>
      </c>
      <c r="O1457" s="4">
        <v>0.037</v>
      </c>
      <c r="P1457" s="4">
        <v>0.487</v>
      </c>
      <c r="Q1457" s="4">
        <v>112.75</v>
      </c>
      <c r="R1457" s="4">
        <v>11.0</v>
      </c>
      <c r="S1457" s="4">
        <v>0.0</v>
      </c>
      <c r="T1457" s="3" t="s">
        <v>103</v>
      </c>
      <c r="U1457" s="3" t="s">
        <v>35</v>
      </c>
      <c r="V1457" s="7" t="s">
        <v>54</v>
      </c>
    </row>
    <row r="1458">
      <c r="A1458" s="3" t="s">
        <v>9182</v>
      </c>
      <c r="B1458" s="3" t="s">
        <v>1057</v>
      </c>
      <c r="C1458" s="4">
        <v>2020.0</v>
      </c>
      <c r="D1458" s="4">
        <v>77.0</v>
      </c>
      <c r="E1458" s="4">
        <v>221820.0</v>
      </c>
      <c r="F1458" s="3" t="s">
        <v>1267</v>
      </c>
      <c r="G1458" s="3" t="s">
        <v>2714</v>
      </c>
      <c r="H1458" s="3" t="s">
        <v>9183</v>
      </c>
      <c r="I1458" s="4">
        <v>0.73</v>
      </c>
      <c r="J1458" s="4">
        <v>0.729</v>
      </c>
      <c r="K1458" s="4">
        <v>0.9</v>
      </c>
      <c r="L1458" s="4">
        <v>0.088</v>
      </c>
      <c r="M1458" s="4">
        <v>0.167</v>
      </c>
      <c r="N1458" s="4">
        <v>0.0</v>
      </c>
      <c r="O1458" s="4">
        <v>0.349</v>
      </c>
      <c r="P1458" s="4">
        <v>0.467</v>
      </c>
      <c r="Q1458" s="4">
        <v>113.01</v>
      </c>
      <c r="R1458" s="4">
        <v>4.0</v>
      </c>
      <c r="S1458" s="4">
        <v>0.0</v>
      </c>
      <c r="T1458" s="3" t="s">
        <v>103</v>
      </c>
      <c r="U1458" s="3" t="s">
        <v>35</v>
      </c>
      <c r="V1458" s="7" t="s">
        <v>54</v>
      </c>
    </row>
    <row r="1459">
      <c r="A1459" s="3" t="s">
        <v>9186</v>
      </c>
      <c r="B1459" s="3" t="s">
        <v>9187</v>
      </c>
      <c r="C1459" s="4">
        <v>2015.0</v>
      </c>
      <c r="D1459" s="4">
        <v>77.0</v>
      </c>
      <c r="E1459" s="4">
        <v>252534.0</v>
      </c>
      <c r="F1459" s="3" t="s">
        <v>9189</v>
      </c>
      <c r="G1459" s="3" t="s">
        <v>7432</v>
      </c>
      <c r="H1459" s="3" t="s">
        <v>9190</v>
      </c>
      <c r="I1459" s="4">
        <v>0.262</v>
      </c>
      <c r="J1459" s="4">
        <v>0.606</v>
      </c>
      <c r="K1459" s="4">
        <v>0.83</v>
      </c>
      <c r="L1459" s="4">
        <v>0.048</v>
      </c>
      <c r="M1459" s="4">
        <v>0.247</v>
      </c>
      <c r="N1459" s="4">
        <v>0.0</v>
      </c>
      <c r="O1459" s="4">
        <v>0.125</v>
      </c>
      <c r="P1459" s="4">
        <v>0.275</v>
      </c>
      <c r="Q1459" s="4">
        <v>189.86</v>
      </c>
      <c r="R1459" s="4">
        <v>8.0</v>
      </c>
      <c r="S1459" s="4">
        <v>1.0</v>
      </c>
      <c r="T1459" s="3" t="s">
        <v>103</v>
      </c>
      <c r="U1459" s="3" t="s">
        <v>35</v>
      </c>
      <c r="V1459" s="7" t="s">
        <v>36</v>
      </c>
    </row>
    <row r="1460">
      <c r="A1460" s="3" t="s">
        <v>9193</v>
      </c>
      <c r="B1460" s="3" t="s">
        <v>9194</v>
      </c>
      <c r="C1460" s="4">
        <v>2020.0</v>
      </c>
      <c r="D1460" s="4">
        <v>77.0</v>
      </c>
      <c r="E1460" s="4">
        <v>206458.0</v>
      </c>
      <c r="F1460" s="3" t="s">
        <v>2074</v>
      </c>
      <c r="G1460" s="3" t="s">
        <v>8626</v>
      </c>
      <c r="H1460" s="3" t="s">
        <v>9198</v>
      </c>
      <c r="I1460" s="4">
        <v>0.516</v>
      </c>
      <c r="J1460" s="4">
        <v>0.342</v>
      </c>
      <c r="K1460" s="4">
        <v>0.78</v>
      </c>
      <c r="L1460" s="4">
        <v>0.043</v>
      </c>
      <c r="M1460" s="4">
        <v>0.55</v>
      </c>
      <c r="N1460" s="4">
        <v>0.0</v>
      </c>
      <c r="O1460" s="4">
        <v>0.21</v>
      </c>
      <c r="P1460" s="4">
        <v>0.099</v>
      </c>
      <c r="Q1460" s="4">
        <v>102.82</v>
      </c>
      <c r="R1460" s="4">
        <v>4.0</v>
      </c>
      <c r="S1460" s="4">
        <v>1.0</v>
      </c>
      <c r="T1460" s="3" t="s">
        <v>103</v>
      </c>
      <c r="U1460" s="3" t="s">
        <v>35</v>
      </c>
      <c r="V1460" s="7" t="s">
        <v>75</v>
      </c>
    </row>
    <row r="1461">
      <c r="A1461" s="3" t="s">
        <v>9199</v>
      </c>
      <c r="B1461" s="3" t="s">
        <v>9200</v>
      </c>
      <c r="C1461" s="4">
        <v>2017.0</v>
      </c>
      <c r="D1461" s="4">
        <v>77.0</v>
      </c>
      <c r="E1461" s="4">
        <v>213427.0</v>
      </c>
      <c r="F1461" s="3" t="s">
        <v>1267</v>
      </c>
      <c r="G1461" s="3" t="s">
        <v>9201</v>
      </c>
      <c r="H1461" s="3" t="s">
        <v>9202</v>
      </c>
      <c r="I1461" s="4">
        <v>0.583</v>
      </c>
      <c r="J1461" s="4">
        <v>0.732</v>
      </c>
      <c r="K1461" s="4">
        <v>0.85</v>
      </c>
      <c r="L1461" s="4">
        <v>0.046</v>
      </c>
      <c r="M1461" s="4">
        <v>0.003</v>
      </c>
      <c r="N1461" s="4">
        <v>0.0</v>
      </c>
      <c r="O1461" s="4">
        <v>0.269</v>
      </c>
      <c r="P1461" s="4">
        <v>0.277</v>
      </c>
      <c r="Q1461" s="4">
        <v>146.01</v>
      </c>
      <c r="R1461" s="4">
        <v>11.0</v>
      </c>
      <c r="S1461" s="4">
        <v>0.0</v>
      </c>
      <c r="T1461" s="3" t="s">
        <v>103</v>
      </c>
      <c r="U1461" s="3" t="s">
        <v>35</v>
      </c>
      <c r="V1461" s="7" t="s">
        <v>36</v>
      </c>
    </row>
    <row r="1462">
      <c r="A1462" s="3" t="s">
        <v>9207</v>
      </c>
      <c r="B1462" s="3" t="s">
        <v>9208</v>
      </c>
      <c r="C1462" s="4">
        <v>2021.0</v>
      </c>
      <c r="D1462" s="4">
        <v>77.0</v>
      </c>
      <c r="E1462" s="4">
        <v>148197.0</v>
      </c>
      <c r="F1462" s="3" t="s">
        <v>4666</v>
      </c>
      <c r="G1462" s="3" t="s">
        <v>9209</v>
      </c>
      <c r="H1462" s="3" t="s">
        <v>9208</v>
      </c>
      <c r="I1462" s="4">
        <v>0.671</v>
      </c>
      <c r="J1462" s="4">
        <v>0.636</v>
      </c>
      <c r="K1462" s="4">
        <v>0.8</v>
      </c>
      <c r="L1462" s="4">
        <v>0.103</v>
      </c>
      <c r="M1462" s="4">
        <v>0.515</v>
      </c>
      <c r="N1462" s="4">
        <v>0.0</v>
      </c>
      <c r="O1462" s="4">
        <v>0.172</v>
      </c>
      <c r="P1462" s="4">
        <v>0.262</v>
      </c>
      <c r="Q1462" s="4">
        <v>120.97</v>
      </c>
      <c r="R1462" s="4">
        <v>6.0</v>
      </c>
      <c r="S1462" s="4">
        <v>0.0</v>
      </c>
      <c r="T1462" s="3" t="s">
        <v>103</v>
      </c>
      <c r="U1462" s="3" t="s">
        <v>35</v>
      </c>
      <c r="V1462" s="7" t="s">
        <v>36</v>
      </c>
    </row>
    <row r="1463">
      <c r="A1463" s="3" t="s">
        <v>9213</v>
      </c>
      <c r="B1463" s="3" t="s">
        <v>9215</v>
      </c>
      <c r="C1463" s="4">
        <v>1969.0</v>
      </c>
      <c r="D1463" s="4">
        <v>77.0</v>
      </c>
      <c r="E1463" s="4">
        <v>333893.0</v>
      </c>
      <c r="F1463" s="3" t="s">
        <v>6625</v>
      </c>
      <c r="G1463" s="3" t="s">
        <v>6627</v>
      </c>
      <c r="H1463" s="3" t="s">
        <v>9216</v>
      </c>
      <c r="I1463" s="4">
        <v>0.412</v>
      </c>
      <c r="J1463" s="4">
        <v>0.902</v>
      </c>
      <c r="K1463" s="4">
        <v>0.73</v>
      </c>
      <c r="L1463" s="4">
        <v>0.405</v>
      </c>
      <c r="M1463" s="4">
        <v>0.048</v>
      </c>
      <c r="N1463" s="4">
        <v>0.131</v>
      </c>
      <c r="O1463" s="4">
        <v>0.405</v>
      </c>
      <c r="P1463" s="4">
        <v>0.422</v>
      </c>
      <c r="Q1463" s="4">
        <v>89.74</v>
      </c>
      <c r="R1463" s="4">
        <v>9.0</v>
      </c>
      <c r="S1463" s="4">
        <v>1.0</v>
      </c>
      <c r="T1463" s="3" t="s">
        <v>103</v>
      </c>
      <c r="U1463" s="3" t="s">
        <v>94</v>
      </c>
      <c r="V1463" s="7" t="s">
        <v>54</v>
      </c>
    </row>
    <row r="1464">
      <c r="A1464" s="3" t="s">
        <v>9220</v>
      </c>
      <c r="B1464" s="3" t="s">
        <v>9222</v>
      </c>
      <c r="C1464" s="4">
        <v>1996.0</v>
      </c>
      <c r="D1464" s="4">
        <v>77.0</v>
      </c>
      <c r="E1464" s="4">
        <v>270333.0</v>
      </c>
      <c r="F1464" s="3" t="s">
        <v>2118</v>
      </c>
      <c r="G1464" s="3" t="s">
        <v>893</v>
      </c>
      <c r="H1464" s="3" t="s">
        <v>9223</v>
      </c>
      <c r="I1464" s="4">
        <v>0.625</v>
      </c>
      <c r="J1464" s="4">
        <v>0.426</v>
      </c>
      <c r="K1464" s="4">
        <v>0.79</v>
      </c>
      <c r="L1464" s="4">
        <v>0.027</v>
      </c>
      <c r="M1464" s="4">
        <v>0.412</v>
      </c>
      <c r="N1464" s="4">
        <v>0.0</v>
      </c>
      <c r="O1464" s="4">
        <v>0.116</v>
      </c>
      <c r="P1464" s="4">
        <v>0.112</v>
      </c>
      <c r="Q1464" s="4">
        <v>110.02</v>
      </c>
      <c r="R1464" s="4">
        <v>2.0</v>
      </c>
      <c r="S1464" s="4">
        <v>0.0</v>
      </c>
      <c r="T1464" s="3" t="s">
        <v>103</v>
      </c>
      <c r="U1464" s="3" t="s">
        <v>35</v>
      </c>
      <c r="V1464" s="7" t="s">
        <v>58</v>
      </c>
    </row>
    <row r="1465">
      <c r="A1465" s="3" t="s">
        <v>9227</v>
      </c>
      <c r="B1465" s="3" t="s">
        <v>9228</v>
      </c>
      <c r="C1465" s="4">
        <v>1977.0</v>
      </c>
      <c r="D1465" s="4">
        <v>77.0</v>
      </c>
      <c r="E1465" s="4">
        <v>225026.0</v>
      </c>
      <c r="F1465" s="3" t="s">
        <v>9229</v>
      </c>
      <c r="G1465" s="3" t="s">
        <v>9230</v>
      </c>
      <c r="H1465" s="3" t="s">
        <v>9231</v>
      </c>
      <c r="I1465" s="4">
        <v>0.572</v>
      </c>
      <c r="J1465" s="4">
        <v>0.214</v>
      </c>
      <c r="K1465" s="4">
        <v>0.64</v>
      </c>
      <c r="L1465" s="4">
        <v>0.029</v>
      </c>
      <c r="M1465" s="4">
        <v>0.649</v>
      </c>
      <c r="N1465" s="4">
        <v>0.129</v>
      </c>
      <c r="O1465" s="4">
        <v>0.125</v>
      </c>
      <c r="P1465" s="4">
        <v>0.485</v>
      </c>
      <c r="Q1465" s="4">
        <v>95.54</v>
      </c>
      <c r="R1465" s="4">
        <v>7.0</v>
      </c>
      <c r="S1465" s="4">
        <v>1.0</v>
      </c>
      <c r="T1465" s="3" t="s">
        <v>103</v>
      </c>
      <c r="U1465" s="3" t="s">
        <v>35</v>
      </c>
      <c r="V1465" s="7" t="s">
        <v>54</v>
      </c>
    </row>
    <row r="1466">
      <c r="A1466" s="3" t="s">
        <v>9234</v>
      </c>
      <c r="B1466" s="3" t="s">
        <v>7082</v>
      </c>
      <c r="C1466" s="4">
        <v>1990.0</v>
      </c>
      <c r="D1466" s="4">
        <v>77.0</v>
      </c>
      <c r="E1466" s="4">
        <v>280040.0</v>
      </c>
      <c r="F1466" s="3" t="s">
        <v>9235</v>
      </c>
      <c r="G1466" s="3" t="s">
        <v>9236</v>
      </c>
      <c r="H1466" s="3" t="s">
        <v>9237</v>
      </c>
      <c r="I1466" s="4">
        <v>0.512</v>
      </c>
      <c r="J1466" s="4">
        <v>0.574</v>
      </c>
      <c r="K1466" s="4">
        <v>0.82</v>
      </c>
      <c r="L1466" s="4">
        <v>0.027</v>
      </c>
      <c r="M1466" s="4">
        <v>0.043</v>
      </c>
      <c r="N1466" s="4">
        <v>0.0</v>
      </c>
      <c r="O1466" s="4">
        <v>0.105</v>
      </c>
      <c r="P1466" s="4">
        <v>0.161</v>
      </c>
      <c r="Q1466" s="4">
        <v>119.92</v>
      </c>
      <c r="R1466" s="4">
        <v>5.0</v>
      </c>
      <c r="S1466" s="4">
        <v>1.0</v>
      </c>
      <c r="T1466" s="3" t="s">
        <v>103</v>
      </c>
      <c r="U1466" s="3" t="s">
        <v>68</v>
      </c>
      <c r="V1466" s="7" t="s">
        <v>58</v>
      </c>
    </row>
    <row r="1467">
      <c r="A1467" s="3" t="s">
        <v>9238</v>
      </c>
      <c r="B1467" s="3" t="s">
        <v>2237</v>
      </c>
      <c r="C1467" s="4">
        <v>2018.0</v>
      </c>
      <c r="D1467" s="4">
        <v>78.0</v>
      </c>
      <c r="E1467" s="4">
        <v>184732.0</v>
      </c>
      <c r="F1467" s="3" t="s">
        <v>2074</v>
      </c>
      <c r="G1467" s="3" t="s">
        <v>9240</v>
      </c>
      <c r="H1467" s="3" t="s">
        <v>2237</v>
      </c>
      <c r="I1467" s="4">
        <v>0.753</v>
      </c>
      <c r="J1467" s="4">
        <v>0.657</v>
      </c>
      <c r="K1467" s="4">
        <v>0.91</v>
      </c>
      <c r="L1467" s="4">
        <v>0.045</v>
      </c>
      <c r="M1467" s="4">
        <v>0.171</v>
      </c>
      <c r="N1467" s="4">
        <v>0.0</v>
      </c>
      <c r="O1467" s="4">
        <v>0.112</v>
      </c>
      <c r="P1467" s="4">
        <v>0.437</v>
      </c>
      <c r="Q1467" s="4">
        <v>107.01</v>
      </c>
      <c r="R1467" s="4">
        <v>7.0</v>
      </c>
      <c r="S1467" s="4">
        <v>1.0</v>
      </c>
      <c r="T1467" s="3" t="s">
        <v>103</v>
      </c>
      <c r="U1467" s="3" t="s">
        <v>35</v>
      </c>
      <c r="V1467" s="7" t="s">
        <v>54</v>
      </c>
    </row>
    <row r="1468">
      <c r="A1468" s="3" t="s">
        <v>9243</v>
      </c>
      <c r="B1468" s="3" t="s">
        <v>9244</v>
      </c>
      <c r="C1468" s="4">
        <v>2018.0</v>
      </c>
      <c r="D1468" s="4">
        <v>78.0</v>
      </c>
      <c r="E1468" s="4">
        <v>226973.0</v>
      </c>
      <c r="F1468" s="3" t="s">
        <v>5123</v>
      </c>
      <c r="G1468" s="3" t="s">
        <v>7685</v>
      </c>
      <c r="H1468" s="3" t="s">
        <v>9245</v>
      </c>
      <c r="I1468" s="4">
        <v>0.637</v>
      </c>
      <c r="J1468" s="4">
        <v>0.713</v>
      </c>
      <c r="K1468" s="4">
        <v>0.88</v>
      </c>
      <c r="L1468" s="4">
        <v>0.075</v>
      </c>
      <c r="M1468" s="4">
        <v>0.181</v>
      </c>
      <c r="N1468" s="4">
        <v>0.001</v>
      </c>
      <c r="O1468" s="4">
        <v>0.137</v>
      </c>
      <c r="P1468" s="4">
        <v>0.243</v>
      </c>
      <c r="Q1468" s="4">
        <v>129.92</v>
      </c>
      <c r="R1468" s="4">
        <v>0.0</v>
      </c>
      <c r="S1468" s="4">
        <v>1.0</v>
      </c>
      <c r="T1468" s="3" t="s">
        <v>103</v>
      </c>
      <c r="U1468" s="3" t="s">
        <v>35</v>
      </c>
      <c r="V1468" s="7" t="s">
        <v>36</v>
      </c>
    </row>
    <row r="1469">
      <c r="A1469" s="3" t="s">
        <v>9250</v>
      </c>
      <c r="B1469" s="3" t="s">
        <v>9251</v>
      </c>
      <c r="C1469" s="4">
        <v>2014.0</v>
      </c>
      <c r="D1469" s="4">
        <v>78.0</v>
      </c>
      <c r="E1469" s="4">
        <v>206166.0</v>
      </c>
      <c r="F1469" s="3" t="s">
        <v>6605</v>
      </c>
      <c r="G1469" s="3" t="s">
        <v>9252</v>
      </c>
      <c r="H1469" s="3" t="s">
        <v>9251</v>
      </c>
      <c r="I1469" s="4">
        <v>0.699</v>
      </c>
      <c r="J1469" s="4">
        <v>0.529</v>
      </c>
      <c r="K1469" s="4">
        <v>0.81</v>
      </c>
      <c r="L1469" s="4">
        <v>0.049</v>
      </c>
      <c r="M1469" s="4">
        <v>0.032</v>
      </c>
      <c r="N1469" s="4">
        <v>0.0</v>
      </c>
      <c r="O1469" s="4">
        <v>0.285</v>
      </c>
      <c r="P1469" s="4">
        <v>0.121</v>
      </c>
      <c r="Q1469" s="4">
        <v>119.99</v>
      </c>
      <c r="R1469" s="4">
        <v>2.0</v>
      </c>
      <c r="S1469" s="4">
        <v>1.0</v>
      </c>
      <c r="T1469" s="3" t="s">
        <v>103</v>
      </c>
      <c r="U1469" s="3" t="s">
        <v>35</v>
      </c>
      <c r="V1469" s="7" t="s">
        <v>58</v>
      </c>
    </row>
    <row r="1470">
      <c r="A1470" s="3" t="s">
        <v>9255</v>
      </c>
      <c r="B1470" s="3" t="s">
        <v>9256</v>
      </c>
      <c r="C1470" s="4">
        <v>2013.0</v>
      </c>
      <c r="D1470" s="4">
        <v>78.0</v>
      </c>
      <c r="E1470" s="4">
        <v>261974.0</v>
      </c>
      <c r="F1470" s="3" t="s">
        <v>880</v>
      </c>
      <c r="G1470" s="3" t="s">
        <v>7462</v>
      </c>
      <c r="H1470" s="3" t="s">
        <v>8282</v>
      </c>
      <c r="I1470" s="4">
        <v>0.529</v>
      </c>
      <c r="J1470" s="4">
        <v>0.451</v>
      </c>
      <c r="K1470" s="4">
        <v>0.84</v>
      </c>
      <c r="L1470" s="4">
        <v>0.025</v>
      </c>
      <c r="M1470" s="4">
        <v>0.788</v>
      </c>
      <c r="N1470" s="4">
        <v>0.0</v>
      </c>
      <c r="O1470" s="4">
        <v>0.122</v>
      </c>
      <c r="P1470" s="4">
        <v>0.309</v>
      </c>
      <c r="Q1470" s="4">
        <v>94.05</v>
      </c>
      <c r="R1470" s="4">
        <v>5.0</v>
      </c>
      <c r="S1470" s="4">
        <v>0.0</v>
      </c>
      <c r="T1470" s="3" t="s">
        <v>104</v>
      </c>
      <c r="U1470" s="3" t="s">
        <v>94</v>
      </c>
      <c r="V1470" s="7" t="s">
        <v>45</v>
      </c>
    </row>
    <row r="1471">
      <c r="A1471" s="3" t="s">
        <v>9259</v>
      </c>
      <c r="B1471" s="3" t="s">
        <v>9260</v>
      </c>
      <c r="C1471" s="4">
        <v>2021.0</v>
      </c>
      <c r="D1471" s="4">
        <v>78.0</v>
      </c>
      <c r="E1471" s="4">
        <v>224694.0</v>
      </c>
      <c r="F1471" s="3" t="s">
        <v>3108</v>
      </c>
      <c r="G1471" s="3" t="s">
        <v>7872</v>
      </c>
      <c r="H1471" s="3" t="s">
        <v>9260</v>
      </c>
      <c r="I1471" s="4">
        <v>0.604</v>
      </c>
      <c r="J1471" s="4">
        <v>0.366</v>
      </c>
      <c r="K1471" s="4">
        <v>0.81</v>
      </c>
      <c r="L1471" s="4">
        <v>0.028</v>
      </c>
      <c r="M1471" s="4">
        <v>0.578</v>
      </c>
      <c r="N1471" s="4">
        <v>0.0</v>
      </c>
      <c r="O1471" s="4">
        <v>0.133</v>
      </c>
      <c r="P1471" s="4">
        <v>0.13</v>
      </c>
      <c r="Q1471" s="4">
        <v>141.98</v>
      </c>
      <c r="R1471" s="4">
        <v>5.0</v>
      </c>
      <c r="S1471" s="4">
        <v>1.0</v>
      </c>
      <c r="T1471" s="3" t="s">
        <v>103</v>
      </c>
      <c r="U1471" s="3" t="s">
        <v>94</v>
      </c>
      <c r="V1471" s="7" t="s">
        <v>58</v>
      </c>
    </row>
    <row r="1472">
      <c r="A1472" s="3" t="s">
        <v>9264</v>
      </c>
      <c r="B1472" s="3" t="s">
        <v>9265</v>
      </c>
      <c r="C1472" s="4">
        <v>1969.0</v>
      </c>
      <c r="D1472" s="4">
        <v>78.0</v>
      </c>
      <c r="E1472" s="4">
        <v>259946.0</v>
      </c>
      <c r="F1472" s="3" t="s">
        <v>9266</v>
      </c>
      <c r="G1472" s="3" t="s">
        <v>9267</v>
      </c>
      <c r="H1472" s="3" t="s">
        <v>9268</v>
      </c>
      <c r="I1472" s="4">
        <v>0.53</v>
      </c>
      <c r="J1472" s="4">
        <v>0.376</v>
      </c>
      <c r="K1472" s="4">
        <v>0.72</v>
      </c>
      <c r="L1472" s="4">
        <v>0.04</v>
      </c>
      <c r="M1472" s="4">
        <v>0.03</v>
      </c>
      <c r="N1472" s="4">
        <v>0.247</v>
      </c>
      <c r="O1472" s="4">
        <v>0.093</v>
      </c>
      <c r="P1472" s="4">
        <v>0.188</v>
      </c>
      <c r="Q1472" s="4">
        <v>164.78</v>
      </c>
      <c r="R1472" s="4">
        <v>9.0</v>
      </c>
      <c r="S1472" s="4">
        <v>0.0</v>
      </c>
      <c r="T1472" s="3" t="s">
        <v>103</v>
      </c>
      <c r="U1472" s="3" t="s">
        <v>94</v>
      </c>
      <c r="V1472" s="7" t="s">
        <v>58</v>
      </c>
    </row>
    <row r="1473">
      <c r="A1473" s="3" t="s">
        <v>9272</v>
      </c>
      <c r="B1473" s="3" t="s">
        <v>9273</v>
      </c>
      <c r="C1473" s="4">
        <v>2020.0</v>
      </c>
      <c r="D1473" s="4">
        <v>78.0</v>
      </c>
      <c r="E1473" s="4">
        <v>173710.0</v>
      </c>
      <c r="F1473" s="3" t="s">
        <v>1267</v>
      </c>
      <c r="G1473" s="3" t="s">
        <v>1614</v>
      </c>
      <c r="H1473" s="3" t="s">
        <v>9274</v>
      </c>
      <c r="I1473" s="4">
        <v>0.83</v>
      </c>
      <c r="J1473" s="4">
        <v>0.585</v>
      </c>
      <c r="K1473" s="4">
        <v>0.84</v>
      </c>
      <c r="L1473" s="4">
        <v>0.094</v>
      </c>
      <c r="M1473" s="4">
        <v>0.237</v>
      </c>
      <c r="N1473" s="4">
        <v>0.0</v>
      </c>
      <c r="O1473" s="4">
        <v>0.248</v>
      </c>
      <c r="P1473" s="4">
        <v>0.485</v>
      </c>
      <c r="Q1473" s="4">
        <v>109.98</v>
      </c>
      <c r="R1473" s="4">
        <v>0.0</v>
      </c>
      <c r="S1473" s="4">
        <v>1.0</v>
      </c>
      <c r="T1473" s="3" t="s">
        <v>103</v>
      </c>
      <c r="U1473" s="3" t="s">
        <v>35</v>
      </c>
      <c r="V1473" s="7" t="s">
        <v>54</v>
      </c>
    </row>
    <row r="1474">
      <c r="A1474" s="3" t="s">
        <v>9277</v>
      </c>
      <c r="B1474" s="3" t="s">
        <v>5505</v>
      </c>
      <c r="C1474" s="4">
        <v>1998.0</v>
      </c>
      <c r="D1474" s="4">
        <v>78.0</v>
      </c>
      <c r="E1474" s="4">
        <v>268826.0</v>
      </c>
      <c r="F1474" s="3" t="s">
        <v>9279</v>
      </c>
      <c r="G1474" s="3" t="s">
        <v>9280</v>
      </c>
      <c r="H1474" s="3" t="s">
        <v>5796</v>
      </c>
      <c r="I1474" s="4">
        <v>0.865</v>
      </c>
      <c r="J1474" s="4">
        <v>0.665</v>
      </c>
      <c r="K1474" s="4">
        <v>0.84</v>
      </c>
      <c r="L1474" s="4">
        <v>0.073</v>
      </c>
      <c r="M1474" s="4">
        <v>0.045</v>
      </c>
      <c r="N1474" s="4">
        <v>0.0</v>
      </c>
      <c r="O1474" s="4">
        <v>0.224</v>
      </c>
      <c r="P1474" s="4">
        <v>0.331</v>
      </c>
      <c r="Q1474" s="4">
        <v>111.11</v>
      </c>
      <c r="R1474" s="4">
        <v>7.0</v>
      </c>
      <c r="S1474" s="4">
        <v>1.0</v>
      </c>
      <c r="T1474" s="3" t="s">
        <v>103</v>
      </c>
      <c r="U1474" s="3" t="s">
        <v>94</v>
      </c>
      <c r="V1474" s="7" t="s">
        <v>45</v>
      </c>
    </row>
    <row r="1475">
      <c r="A1475" s="3" t="s">
        <v>9283</v>
      </c>
      <c r="B1475" s="3" t="s">
        <v>2467</v>
      </c>
      <c r="C1475" s="4">
        <v>1997.0</v>
      </c>
      <c r="D1475" s="4">
        <v>79.0</v>
      </c>
      <c r="E1475" s="4">
        <v>184360.0</v>
      </c>
      <c r="F1475" s="3" t="s">
        <v>9285</v>
      </c>
      <c r="G1475" s="3" t="s">
        <v>2468</v>
      </c>
      <c r="H1475" s="3" t="s">
        <v>9287</v>
      </c>
      <c r="I1475" s="4">
        <v>0.547</v>
      </c>
      <c r="J1475" s="4">
        <v>0.257</v>
      </c>
      <c r="K1475" s="4">
        <v>0.71</v>
      </c>
      <c r="L1475" s="4">
        <v>0.025</v>
      </c>
      <c r="M1475" s="4">
        <v>0.907</v>
      </c>
      <c r="N1475" s="4">
        <v>0.183</v>
      </c>
      <c r="O1475" s="4">
        <v>0.094</v>
      </c>
      <c r="P1475" s="4">
        <v>0.169</v>
      </c>
      <c r="Q1475" s="4">
        <v>75.75</v>
      </c>
      <c r="R1475" s="4">
        <v>0.0</v>
      </c>
      <c r="S1475" s="4">
        <v>1.0</v>
      </c>
      <c r="T1475" s="3" t="s">
        <v>103</v>
      </c>
      <c r="U1475" s="3" t="s">
        <v>35</v>
      </c>
      <c r="V1475" s="7" t="s">
        <v>58</v>
      </c>
    </row>
    <row r="1476">
      <c r="A1476" s="3" t="s">
        <v>9288</v>
      </c>
      <c r="B1476" s="3" t="s">
        <v>9289</v>
      </c>
      <c r="C1476" s="4">
        <v>2022.0</v>
      </c>
      <c r="D1476" s="4">
        <v>79.0</v>
      </c>
      <c r="E1476" s="4">
        <v>209259.0</v>
      </c>
      <c r="F1476" s="3" t="s">
        <v>8004</v>
      </c>
      <c r="G1476" s="3" t="s">
        <v>9292</v>
      </c>
      <c r="H1476" s="3" t="s">
        <v>9293</v>
      </c>
      <c r="I1476" s="4">
        <v>0.515</v>
      </c>
      <c r="J1476" s="4">
        <v>0.593</v>
      </c>
      <c r="K1476" s="4">
        <v>0.87</v>
      </c>
      <c r="L1476" s="4">
        <v>0.032</v>
      </c>
      <c r="M1476" s="4">
        <v>0.653</v>
      </c>
      <c r="N1476" s="4">
        <v>0.162</v>
      </c>
      <c r="O1476" s="4">
        <v>0.25</v>
      </c>
      <c r="P1476" s="4">
        <v>0.153</v>
      </c>
      <c r="Q1476" s="4">
        <v>94.47</v>
      </c>
      <c r="R1476" s="4">
        <v>4.0</v>
      </c>
      <c r="S1476" s="4">
        <v>1.0</v>
      </c>
      <c r="T1476" s="3" t="s">
        <v>103</v>
      </c>
      <c r="U1476" s="3" t="s">
        <v>35</v>
      </c>
      <c r="V1476" s="7" t="s">
        <v>58</v>
      </c>
    </row>
    <row r="1477">
      <c r="A1477" s="3" t="s">
        <v>9294</v>
      </c>
      <c r="B1477" s="3" t="s">
        <v>9295</v>
      </c>
      <c r="C1477" s="4">
        <v>2013.0</v>
      </c>
      <c r="D1477" s="4">
        <v>79.0</v>
      </c>
      <c r="E1477" s="4">
        <v>223546.0</v>
      </c>
      <c r="F1477" s="3" t="s">
        <v>1267</v>
      </c>
      <c r="G1477" s="3" t="s">
        <v>6461</v>
      </c>
      <c r="H1477" s="3" t="s">
        <v>9296</v>
      </c>
      <c r="I1477" s="4">
        <v>0.671</v>
      </c>
      <c r="J1477" s="4">
        <v>0.771</v>
      </c>
      <c r="K1477" s="4">
        <v>0.87</v>
      </c>
      <c r="L1477" s="4">
        <v>0.032</v>
      </c>
      <c r="M1477" s="4">
        <v>0.005</v>
      </c>
      <c r="N1477" s="4">
        <v>0.0</v>
      </c>
      <c r="O1477" s="4">
        <v>0.354</v>
      </c>
      <c r="P1477" s="4">
        <v>0.436</v>
      </c>
      <c r="Q1477" s="4">
        <v>90.0</v>
      </c>
      <c r="R1477" s="4">
        <v>7.0</v>
      </c>
      <c r="S1477" s="4">
        <v>0.0</v>
      </c>
      <c r="T1477" s="3" t="s">
        <v>103</v>
      </c>
      <c r="U1477" s="3" t="s">
        <v>35</v>
      </c>
      <c r="V1477" s="7" t="s">
        <v>54</v>
      </c>
    </row>
    <row r="1478">
      <c r="A1478" s="3" t="s">
        <v>9301</v>
      </c>
      <c r="B1478" s="3" t="s">
        <v>9302</v>
      </c>
      <c r="C1478" s="4">
        <v>2019.0</v>
      </c>
      <c r="D1478" s="4">
        <v>79.0</v>
      </c>
      <c r="E1478" s="4">
        <v>284779.0</v>
      </c>
      <c r="F1478" s="3" t="s">
        <v>3852</v>
      </c>
      <c r="G1478" s="3" t="s">
        <v>1585</v>
      </c>
      <c r="H1478" s="3" t="s">
        <v>9302</v>
      </c>
      <c r="I1478" s="4">
        <v>0.427</v>
      </c>
      <c r="J1478" s="4">
        <v>0.396</v>
      </c>
      <c r="K1478" s="4">
        <v>0.81</v>
      </c>
      <c r="L1478" s="4">
        <v>0.037</v>
      </c>
      <c r="M1478" s="4">
        <v>0.736</v>
      </c>
      <c r="N1478" s="4">
        <v>0.0</v>
      </c>
      <c r="O1478" s="4">
        <v>0.11</v>
      </c>
      <c r="P1478" s="4">
        <v>0.306</v>
      </c>
      <c r="Q1478" s="4">
        <v>70.37</v>
      </c>
      <c r="R1478" s="4">
        <v>11.0</v>
      </c>
      <c r="S1478" s="4">
        <v>1.0</v>
      </c>
      <c r="T1478" s="3" t="s">
        <v>104</v>
      </c>
      <c r="U1478" s="3" t="s">
        <v>35</v>
      </c>
      <c r="V1478" s="7" t="s">
        <v>45</v>
      </c>
    </row>
    <row r="1479">
      <c r="A1479" s="3" t="s">
        <v>9307</v>
      </c>
      <c r="B1479" s="3" t="s">
        <v>9309</v>
      </c>
      <c r="C1479" s="4">
        <v>2024.0</v>
      </c>
      <c r="D1479" s="4">
        <v>79.0</v>
      </c>
      <c r="E1479" s="4">
        <v>173639.0</v>
      </c>
      <c r="F1479" s="3" t="s">
        <v>1267</v>
      </c>
      <c r="G1479" s="3" t="s">
        <v>1614</v>
      </c>
      <c r="H1479" s="3" t="s">
        <v>9310</v>
      </c>
      <c r="I1479" s="4">
        <v>0.795</v>
      </c>
      <c r="J1479" s="4">
        <v>0.63</v>
      </c>
      <c r="K1479" s="4">
        <v>0.85</v>
      </c>
      <c r="L1479" s="4">
        <v>0.043</v>
      </c>
      <c r="M1479" s="4">
        <v>0.157</v>
      </c>
      <c r="N1479" s="4">
        <v>0.0</v>
      </c>
      <c r="O1479" s="4">
        <v>0.073</v>
      </c>
      <c r="P1479" s="4">
        <v>0.447</v>
      </c>
      <c r="Q1479" s="4">
        <v>98.0</v>
      </c>
      <c r="R1479" s="4">
        <v>7.0</v>
      </c>
      <c r="S1479" s="4">
        <v>0.0</v>
      </c>
      <c r="T1479" s="3" t="s">
        <v>103</v>
      </c>
      <c r="U1479" s="3" t="s">
        <v>68</v>
      </c>
      <c r="V1479" s="7" t="s">
        <v>54</v>
      </c>
    </row>
    <row r="1480">
      <c r="A1480" s="3" t="s">
        <v>9315</v>
      </c>
      <c r="B1480" s="3" t="s">
        <v>9316</v>
      </c>
      <c r="C1480" s="4">
        <v>1971.0</v>
      </c>
      <c r="D1480" s="4">
        <v>79.0</v>
      </c>
      <c r="E1480" s="4">
        <v>482830.0</v>
      </c>
      <c r="F1480" s="3" t="s">
        <v>6625</v>
      </c>
      <c r="G1480" s="3" t="s">
        <v>6627</v>
      </c>
      <c r="H1480" s="3" t="s">
        <v>9317</v>
      </c>
      <c r="I1480" s="4">
        <v>0.338</v>
      </c>
      <c r="J1480" s="4">
        <v>0.34</v>
      </c>
      <c r="K1480" s="4">
        <v>0.72</v>
      </c>
      <c r="L1480" s="4">
        <v>0.034</v>
      </c>
      <c r="M1480" s="4">
        <v>0.58</v>
      </c>
      <c r="N1480" s="4">
        <v>0.003</v>
      </c>
      <c r="O1480" s="4">
        <v>0.116</v>
      </c>
      <c r="P1480" s="4">
        <v>0.197</v>
      </c>
      <c r="Q1480" s="4">
        <v>82.43</v>
      </c>
      <c r="R1480" s="4">
        <v>9.0</v>
      </c>
      <c r="S1480" s="4">
        <v>0.0</v>
      </c>
      <c r="T1480" s="3" t="s">
        <v>103</v>
      </c>
      <c r="U1480" s="3" t="s">
        <v>94</v>
      </c>
      <c r="V1480" s="7" t="s">
        <v>58</v>
      </c>
    </row>
    <row r="1481">
      <c r="A1481" s="3" t="s">
        <v>9320</v>
      </c>
      <c r="B1481" s="3" t="s">
        <v>9321</v>
      </c>
      <c r="C1481" s="4">
        <v>1986.0</v>
      </c>
      <c r="D1481" s="4">
        <v>79.0</v>
      </c>
      <c r="E1481" s="4">
        <v>310333.0</v>
      </c>
      <c r="F1481" s="3" t="s">
        <v>9322</v>
      </c>
      <c r="G1481" s="3" t="s">
        <v>9323</v>
      </c>
      <c r="H1481" s="3" t="s">
        <v>9324</v>
      </c>
      <c r="I1481" s="4">
        <v>0.529</v>
      </c>
      <c r="J1481" s="4">
        <v>0.843</v>
      </c>
      <c r="K1481" s="4">
        <v>0.83</v>
      </c>
      <c r="L1481" s="4">
        <v>0.062</v>
      </c>
      <c r="M1481" s="4">
        <v>0.063</v>
      </c>
      <c r="N1481" s="4">
        <v>0.001</v>
      </c>
      <c r="O1481" s="4">
        <v>0.061</v>
      </c>
      <c r="P1481" s="4">
        <v>0.188</v>
      </c>
      <c r="Q1481" s="4">
        <v>117.66</v>
      </c>
      <c r="R1481" s="4">
        <v>6.0</v>
      </c>
      <c r="S1481" s="4">
        <v>0.0</v>
      </c>
      <c r="T1481" s="3" t="s">
        <v>103</v>
      </c>
      <c r="U1481" s="3" t="s">
        <v>35</v>
      </c>
      <c r="V1481" s="7" t="s">
        <v>58</v>
      </c>
    </row>
    <row r="1482">
      <c r="A1482" s="3" t="s">
        <v>9325</v>
      </c>
      <c r="B1482" s="3" t="s">
        <v>9326</v>
      </c>
      <c r="C1482" s="4">
        <v>1994.0</v>
      </c>
      <c r="D1482" s="4">
        <v>79.0</v>
      </c>
      <c r="E1482" s="4">
        <v>261093.0</v>
      </c>
      <c r="F1482" s="3" t="s">
        <v>9327</v>
      </c>
      <c r="G1482" s="3" t="s">
        <v>9329</v>
      </c>
      <c r="H1482" s="3" t="s">
        <v>9330</v>
      </c>
      <c r="I1482" s="4">
        <v>0.483</v>
      </c>
      <c r="J1482" s="4">
        <v>0.753</v>
      </c>
      <c r="K1482" s="4">
        <v>0.78</v>
      </c>
      <c r="L1482" s="4">
        <v>0.083</v>
      </c>
      <c r="M1482" s="4">
        <v>0.425</v>
      </c>
      <c r="N1482" s="4">
        <v>0.0</v>
      </c>
      <c r="O1482" s="4">
        <v>0.257</v>
      </c>
      <c r="P1482" s="4">
        <v>0.42</v>
      </c>
      <c r="Q1482" s="4">
        <v>115.1</v>
      </c>
      <c r="R1482" s="4">
        <v>1.0</v>
      </c>
      <c r="S1482" s="4">
        <v>0.0</v>
      </c>
      <c r="T1482" s="3" t="s">
        <v>103</v>
      </c>
      <c r="U1482" s="3" t="s">
        <v>68</v>
      </c>
      <c r="V1482" s="7" t="s">
        <v>54</v>
      </c>
    </row>
    <row r="1483">
      <c r="A1483" s="3" t="s">
        <v>9333</v>
      </c>
      <c r="B1483" s="3" t="s">
        <v>9334</v>
      </c>
      <c r="C1483" s="4">
        <v>2011.0</v>
      </c>
      <c r="D1483" s="4">
        <v>79.0</v>
      </c>
      <c r="E1483" s="4">
        <v>277386.0</v>
      </c>
      <c r="F1483" s="3" t="s">
        <v>9335</v>
      </c>
      <c r="G1483" s="3" t="s">
        <v>9336</v>
      </c>
      <c r="H1483" s="3" t="s">
        <v>9337</v>
      </c>
      <c r="I1483" s="4">
        <v>0.629</v>
      </c>
      <c r="J1483" s="4">
        <v>0.515</v>
      </c>
      <c r="K1483" s="4">
        <v>0.75</v>
      </c>
      <c r="L1483" s="4">
        <v>0.265</v>
      </c>
      <c r="M1483" s="4">
        <v>0.027</v>
      </c>
      <c r="N1483" s="4">
        <v>0.0</v>
      </c>
      <c r="O1483" s="4">
        <v>0.089</v>
      </c>
      <c r="P1483" s="4">
        <v>0.299</v>
      </c>
      <c r="Q1483" s="4">
        <v>121.84</v>
      </c>
      <c r="R1483" s="4">
        <v>0.0</v>
      </c>
      <c r="S1483" s="4">
        <v>0.0</v>
      </c>
      <c r="T1483" s="3" t="s">
        <v>103</v>
      </c>
      <c r="U1483" s="3" t="s">
        <v>94</v>
      </c>
      <c r="V1483" s="7" t="s">
        <v>36</v>
      </c>
    </row>
    <row r="1484">
      <c r="A1484" s="3" t="s">
        <v>9342</v>
      </c>
      <c r="B1484" s="3" t="s">
        <v>7676</v>
      </c>
      <c r="C1484" s="4">
        <v>2023.0</v>
      </c>
      <c r="D1484" s="4">
        <v>80.0</v>
      </c>
      <c r="E1484" s="4">
        <v>188000.0</v>
      </c>
      <c r="F1484" s="3" t="s">
        <v>9343</v>
      </c>
      <c r="G1484" s="3" t="s">
        <v>7678</v>
      </c>
      <c r="H1484" s="3" t="s">
        <v>9344</v>
      </c>
      <c r="I1484" s="4">
        <v>0.448</v>
      </c>
      <c r="J1484" s="4">
        <v>0.784</v>
      </c>
      <c r="K1484" s="4">
        <v>0.9</v>
      </c>
      <c r="L1484" s="4">
        <v>0.063</v>
      </c>
      <c r="M1484" s="4">
        <v>0.1</v>
      </c>
      <c r="N1484" s="4">
        <v>0.0</v>
      </c>
      <c r="O1484" s="4">
        <v>0.668</v>
      </c>
      <c r="P1484" s="4">
        <v>0.237</v>
      </c>
      <c r="Q1484" s="4">
        <v>136.24</v>
      </c>
      <c r="R1484" s="4">
        <v>9.0</v>
      </c>
      <c r="S1484" s="4">
        <v>1.0</v>
      </c>
      <c r="T1484" s="3" t="s">
        <v>103</v>
      </c>
      <c r="U1484" s="3" t="s">
        <v>35</v>
      </c>
      <c r="V1484" s="7" t="s">
        <v>36</v>
      </c>
    </row>
    <row r="1485">
      <c r="A1485" s="3" t="s">
        <v>9347</v>
      </c>
      <c r="B1485" s="3" t="s">
        <v>9348</v>
      </c>
      <c r="C1485" s="4">
        <v>2021.0</v>
      </c>
      <c r="D1485" s="4">
        <v>80.0</v>
      </c>
      <c r="E1485" s="4">
        <v>198081.0</v>
      </c>
      <c r="F1485" s="3" t="s">
        <v>2074</v>
      </c>
      <c r="G1485" s="3" t="s">
        <v>9349</v>
      </c>
      <c r="H1485" s="3" t="s">
        <v>9350</v>
      </c>
      <c r="I1485" s="4">
        <v>0.677</v>
      </c>
      <c r="J1485" s="4">
        <v>0.696</v>
      </c>
      <c r="K1485" s="4">
        <v>0.84</v>
      </c>
      <c r="L1485" s="4">
        <v>0.119</v>
      </c>
      <c r="M1485" s="4">
        <v>0.321</v>
      </c>
      <c r="N1485" s="4">
        <v>0.0</v>
      </c>
      <c r="O1485" s="4">
        <v>0.42</v>
      </c>
      <c r="P1485" s="4">
        <v>0.464</v>
      </c>
      <c r="Q1485" s="4">
        <v>90.03</v>
      </c>
      <c r="R1485" s="4">
        <v>0.0</v>
      </c>
      <c r="S1485" s="4">
        <v>1.0</v>
      </c>
      <c r="T1485" s="3" t="s">
        <v>103</v>
      </c>
      <c r="U1485" s="3" t="s">
        <v>35</v>
      </c>
      <c r="V1485" s="7" t="s">
        <v>54</v>
      </c>
    </row>
    <row r="1486">
      <c r="A1486" s="3" t="s">
        <v>9353</v>
      </c>
      <c r="B1486" s="3" t="s">
        <v>9354</v>
      </c>
      <c r="C1486" s="4">
        <v>2002.0</v>
      </c>
      <c r="D1486" s="4">
        <v>80.0</v>
      </c>
      <c r="E1486" s="4">
        <v>214440.0</v>
      </c>
      <c r="F1486" s="3" t="s">
        <v>4958</v>
      </c>
      <c r="G1486" s="3" t="s">
        <v>9357</v>
      </c>
      <c r="H1486" s="3" t="s">
        <v>9358</v>
      </c>
      <c r="I1486" s="4">
        <v>0.527</v>
      </c>
      <c r="J1486" s="4">
        <v>0.834</v>
      </c>
      <c r="K1486" s="4">
        <v>0.85</v>
      </c>
      <c r="L1486" s="4">
        <v>0.047</v>
      </c>
      <c r="M1486" s="4">
        <v>0.041</v>
      </c>
      <c r="N1486" s="4">
        <v>0.006</v>
      </c>
      <c r="O1486" s="4">
        <v>0.105</v>
      </c>
      <c r="P1486" s="4">
        <v>0.381</v>
      </c>
      <c r="Q1486" s="4">
        <v>179.92</v>
      </c>
      <c r="R1486" s="4">
        <v>5.0</v>
      </c>
      <c r="S1486" s="4">
        <v>0.0</v>
      </c>
      <c r="T1486" s="3" t="s">
        <v>103</v>
      </c>
      <c r="U1486" s="3" t="s">
        <v>35</v>
      </c>
      <c r="V1486" s="7" t="s">
        <v>45</v>
      </c>
    </row>
    <row r="1487">
      <c r="A1487" s="3" t="s">
        <v>9362</v>
      </c>
      <c r="B1487" s="3" t="s">
        <v>9364</v>
      </c>
      <c r="C1487" s="4">
        <v>2016.0</v>
      </c>
      <c r="D1487" s="4">
        <v>80.0</v>
      </c>
      <c r="E1487" s="4">
        <v>235946.0</v>
      </c>
      <c r="F1487" s="3" t="s">
        <v>1267</v>
      </c>
      <c r="G1487" s="3" t="s">
        <v>1614</v>
      </c>
      <c r="H1487" s="3" t="s">
        <v>9364</v>
      </c>
      <c r="I1487" s="4">
        <v>0.664</v>
      </c>
      <c r="J1487" s="4">
        <v>0.602</v>
      </c>
      <c r="K1487" s="4">
        <v>0.86</v>
      </c>
      <c r="L1487" s="4">
        <v>0.041</v>
      </c>
      <c r="M1487" s="4">
        <v>0.053</v>
      </c>
      <c r="N1487" s="4">
        <v>0.0</v>
      </c>
      <c r="O1487" s="4">
        <v>0.356</v>
      </c>
      <c r="P1487" s="4">
        <v>0.289</v>
      </c>
      <c r="Q1487" s="4">
        <v>134.05</v>
      </c>
      <c r="R1487" s="4">
        <v>4.0</v>
      </c>
      <c r="S1487" s="4">
        <v>0.0</v>
      </c>
      <c r="T1487" s="3" t="s">
        <v>103</v>
      </c>
      <c r="U1487" s="3" t="s">
        <v>35</v>
      </c>
      <c r="V1487" s="7" t="s">
        <v>36</v>
      </c>
    </row>
    <row r="1488">
      <c r="A1488" s="3" t="s">
        <v>9367</v>
      </c>
      <c r="B1488" s="3" t="s">
        <v>9368</v>
      </c>
      <c r="C1488" s="4">
        <v>2013.0</v>
      </c>
      <c r="D1488" s="4">
        <v>80.0</v>
      </c>
      <c r="E1488" s="4">
        <v>221360.0</v>
      </c>
      <c r="F1488" s="3" t="s">
        <v>3108</v>
      </c>
      <c r="G1488" s="3" t="s">
        <v>6569</v>
      </c>
      <c r="H1488" s="3" t="s">
        <v>9369</v>
      </c>
      <c r="I1488" s="4">
        <v>0.53</v>
      </c>
      <c r="J1488" s="4">
        <v>0.422</v>
      </c>
      <c r="K1488" s="4">
        <v>0.84</v>
      </c>
      <c r="L1488" s="4">
        <v>0.034</v>
      </c>
      <c r="M1488" s="4">
        <v>0.407</v>
      </c>
      <c r="N1488" s="4">
        <v>0.0</v>
      </c>
      <c r="O1488" s="4">
        <v>0.107</v>
      </c>
      <c r="P1488" s="4">
        <v>0.349</v>
      </c>
      <c r="Q1488" s="4">
        <v>119.96</v>
      </c>
      <c r="R1488" s="4">
        <v>5.0</v>
      </c>
      <c r="S1488" s="4">
        <v>1.0</v>
      </c>
      <c r="T1488" s="3" t="s">
        <v>103</v>
      </c>
      <c r="U1488" s="3" t="s">
        <v>35</v>
      </c>
      <c r="V1488" s="7" t="s">
        <v>45</v>
      </c>
    </row>
    <row r="1489">
      <c r="A1489" s="3" t="s">
        <v>9373</v>
      </c>
      <c r="B1489" s="3" t="s">
        <v>9374</v>
      </c>
      <c r="C1489" s="4">
        <v>2024.0</v>
      </c>
      <c r="D1489" s="4">
        <v>80.0</v>
      </c>
      <c r="E1489" s="4">
        <v>228266.0</v>
      </c>
      <c r="F1489" s="3" t="s">
        <v>5733</v>
      </c>
      <c r="G1489" s="3" t="s">
        <v>4904</v>
      </c>
      <c r="H1489" s="3" t="s">
        <v>9375</v>
      </c>
      <c r="I1489" s="4">
        <v>0.64</v>
      </c>
      <c r="J1489" s="4">
        <v>0.552</v>
      </c>
      <c r="K1489" s="4">
        <v>0.85</v>
      </c>
      <c r="L1489" s="4">
        <v>0.129</v>
      </c>
      <c r="M1489" s="4">
        <v>0.022</v>
      </c>
      <c r="N1489" s="4">
        <v>0.0</v>
      </c>
      <c r="O1489" s="4">
        <v>0.119</v>
      </c>
      <c r="P1489" s="4">
        <v>0.112</v>
      </c>
      <c r="Q1489" s="4">
        <v>144.94</v>
      </c>
      <c r="R1489" s="4">
        <v>2.0</v>
      </c>
      <c r="S1489" s="4">
        <v>1.0</v>
      </c>
      <c r="T1489" s="3" t="s">
        <v>103</v>
      </c>
      <c r="U1489" s="3" t="s">
        <v>68</v>
      </c>
      <c r="V1489" s="7" t="s">
        <v>58</v>
      </c>
    </row>
    <row r="1490">
      <c r="A1490" s="3" t="s">
        <v>9378</v>
      </c>
      <c r="B1490" s="3" t="s">
        <v>9379</v>
      </c>
      <c r="C1490" s="4">
        <v>2001.0</v>
      </c>
      <c r="D1490" s="4">
        <v>80.0</v>
      </c>
      <c r="E1490" s="4">
        <v>259933.0</v>
      </c>
      <c r="F1490" s="3" t="s">
        <v>3108</v>
      </c>
      <c r="G1490" s="3" t="s">
        <v>9380</v>
      </c>
      <c r="H1490" s="3" t="s">
        <v>9382</v>
      </c>
      <c r="I1490" s="4">
        <v>0.481</v>
      </c>
      <c r="J1490" s="4">
        <v>0.638</v>
      </c>
      <c r="K1490" s="4">
        <v>0.85</v>
      </c>
      <c r="L1490" s="4">
        <v>0.028</v>
      </c>
      <c r="M1490" s="4">
        <v>0.153</v>
      </c>
      <c r="N1490" s="4">
        <v>0.0</v>
      </c>
      <c r="O1490" s="4">
        <v>0.154</v>
      </c>
      <c r="P1490" s="4">
        <v>0.497</v>
      </c>
      <c r="Q1490" s="4">
        <v>79.06</v>
      </c>
      <c r="R1490" s="4">
        <v>0.0</v>
      </c>
      <c r="S1490" s="4">
        <v>1.0</v>
      </c>
      <c r="T1490" s="3" t="s">
        <v>103</v>
      </c>
      <c r="U1490" s="3" t="s">
        <v>94</v>
      </c>
      <c r="V1490" s="7" t="s">
        <v>54</v>
      </c>
    </row>
    <row r="1491">
      <c r="A1491" s="3" t="s">
        <v>9386</v>
      </c>
      <c r="B1491" s="3" t="s">
        <v>9387</v>
      </c>
      <c r="C1491" s="4">
        <v>1970.0</v>
      </c>
      <c r="D1491" s="4">
        <v>80.0</v>
      </c>
      <c r="E1491" s="4">
        <v>243026.0</v>
      </c>
      <c r="F1491" s="3" t="s">
        <v>9266</v>
      </c>
      <c r="G1491" s="3" t="s">
        <v>9267</v>
      </c>
      <c r="H1491" s="3" t="s">
        <v>9390</v>
      </c>
      <c r="I1491" s="4">
        <v>0.443</v>
      </c>
      <c r="J1491" s="4">
        <v>0.403</v>
      </c>
      <c r="K1491" s="4">
        <v>0.8</v>
      </c>
      <c r="L1491" s="4">
        <v>0.032</v>
      </c>
      <c r="M1491" s="4">
        <v>0.631</v>
      </c>
      <c r="N1491" s="4">
        <v>0.0</v>
      </c>
      <c r="O1491" s="4">
        <v>0.111</v>
      </c>
      <c r="P1491" s="4">
        <v>0.41</v>
      </c>
      <c r="Q1491" s="4">
        <v>143.46</v>
      </c>
      <c r="R1491" s="4">
        <v>0.0</v>
      </c>
      <c r="S1491" s="4">
        <v>1.0</v>
      </c>
      <c r="T1491" s="3" t="s">
        <v>103</v>
      </c>
      <c r="U1491" s="3" t="s">
        <v>35</v>
      </c>
      <c r="V1491" s="7" t="s">
        <v>54</v>
      </c>
    </row>
    <row r="1492">
      <c r="A1492" s="3" t="s">
        <v>9394</v>
      </c>
      <c r="B1492" s="3" t="s">
        <v>7760</v>
      </c>
      <c r="C1492" s="4">
        <v>1992.0</v>
      </c>
      <c r="D1492" s="4">
        <v>80.0</v>
      </c>
      <c r="E1492" s="4">
        <v>271093.0</v>
      </c>
      <c r="F1492" s="3" t="s">
        <v>9396</v>
      </c>
      <c r="G1492" s="3" t="s">
        <v>9398</v>
      </c>
      <c r="H1492" s="3" t="s">
        <v>9400</v>
      </c>
      <c r="I1492" s="4">
        <v>0.332</v>
      </c>
      <c r="J1492" s="4">
        <v>0.214</v>
      </c>
      <c r="K1492" s="4">
        <v>0.71</v>
      </c>
      <c r="L1492" s="4">
        <v>0.035</v>
      </c>
      <c r="M1492" s="4">
        <v>0.845</v>
      </c>
      <c r="N1492" s="4">
        <v>0.0</v>
      </c>
      <c r="O1492" s="4">
        <v>0.084</v>
      </c>
      <c r="P1492" s="4">
        <v>0.11</v>
      </c>
      <c r="Q1492" s="4">
        <v>67.53</v>
      </c>
      <c r="R1492" s="4">
        <v>4.0</v>
      </c>
      <c r="S1492" s="4">
        <v>1.0</v>
      </c>
      <c r="T1492" s="3" t="s">
        <v>103</v>
      </c>
      <c r="U1492" s="3" t="s">
        <v>68</v>
      </c>
      <c r="V1492" s="7" t="s">
        <v>58</v>
      </c>
    </row>
    <row r="1493">
      <c r="A1493" s="3" t="s">
        <v>9401</v>
      </c>
      <c r="B1493" s="3" t="s">
        <v>9402</v>
      </c>
      <c r="C1493" s="4">
        <v>1987.0</v>
      </c>
      <c r="D1493" s="4">
        <v>80.0</v>
      </c>
      <c r="E1493" s="4">
        <v>269906.0</v>
      </c>
      <c r="F1493" s="3" t="s">
        <v>9405</v>
      </c>
      <c r="G1493" s="3" t="s">
        <v>9406</v>
      </c>
      <c r="H1493" s="3" t="s">
        <v>9407</v>
      </c>
      <c r="I1493" s="4">
        <v>0.316</v>
      </c>
      <c r="J1493" s="4">
        <v>0.484</v>
      </c>
      <c r="K1493" s="4">
        <v>0.78</v>
      </c>
      <c r="L1493" s="4">
        <v>0.031</v>
      </c>
      <c r="M1493" s="4">
        <v>0.0</v>
      </c>
      <c r="N1493" s="4">
        <v>0.004</v>
      </c>
      <c r="O1493" s="4">
        <v>0.091</v>
      </c>
      <c r="P1493" s="4">
        <v>0.299</v>
      </c>
      <c r="Q1493" s="4">
        <v>117.36</v>
      </c>
      <c r="R1493" s="4">
        <v>9.0</v>
      </c>
      <c r="S1493" s="4">
        <v>0.0</v>
      </c>
      <c r="T1493" s="3" t="s">
        <v>103</v>
      </c>
      <c r="U1493" s="3" t="s">
        <v>68</v>
      </c>
      <c r="V1493" s="7" t="s">
        <v>36</v>
      </c>
    </row>
    <row r="1494">
      <c r="A1494" s="3" t="s">
        <v>9410</v>
      </c>
      <c r="B1494" s="3" t="s">
        <v>9411</v>
      </c>
      <c r="C1494" s="4">
        <v>1995.0</v>
      </c>
      <c r="D1494" s="4">
        <v>80.0</v>
      </c>
      <c r="E1494" s="4">
        <v>193000.0</v>
      </c>
      <c r="F1494" s="3" t="s">
        <v>8509</v>
      </c>
      <c r="G1494" s="3" t="s">
        <v>5290</v>
      </c>
      <c r="H1494" s="3" t="s">
        <v>9414</v>
      </c>
      <c r="I1494" s="4">
        <v>0.559</v>
      </c>
      <c r="J1494" s="4">
        <v>0.543</v>
      </c>
      <c r="K1494" s="4">
        <v>0.86</v>
      </c>
      <c r="L1494" s="4">
        <v>0.302</v>
      </c>
      <c r="M1494" s="4">
        <v>0.001</v>
      </c>
      <c r="N1494" s="4">
        <v>0.0</v>
      </c>
      <c r="O1494" s="4">
        <v>0.058</v>
      </c>
      <c r="P1494" s="4">
        <v>0.337</v>
      </c>
      <c r="Q1494" s="4">
        <v>75.96</v>
      </c>
      <c r="R1494" s="4">
        <v>1.0</v>
      </c>
      <c r="S1494" s="4">
        <v>1.0</v>
      </c>
      <c r="T1494" s="3" t="s">
        <v>103</v>
      </c>
      <c r="U1494" s="3" t="s">
        <v>94</v>
      </c>
      <c r="V1494" s="7" t="s">
        <v>45</v>
      </c>
    </row>
    <row r="1495">
      <c r="A1495" s="3" t="s">
        <v>9419</v>
      </c>
      <c r="B1495" s="3" t="s">
        <v>9420</v>
      </c>
      <c r="C1495" s="4">
        <v>2022.0</v>
      </c>
      <c r="D1495" s="4">
        <v>81.0</v>
      </c>
      <c r="E1495" s="4">
        <v>153946.0</v>
      </c>
      <c r="F1495" s="3" t="s">
        <v>2118</v>
      </c>
      <c r="G1495" s="3" t="s">
        <v>9421</v>
      </c>
      <c r="H1495" s="3" t="s">
        <v>9422</v>
      </c>
      <c r="I1495" s="4">
        <v>0.644</v>
      </c>
      <c r="J1495" s="4">
        <v>0.735</v>
      </c>
      <c r="K1495" s="4">
        <v>0.85</v>
      </c>
      <c r="L1495" s="4">
        <v>0.039</v>
      </c>
      <c r="M1495" s="4">
        <v>0.052</v>
      </c>
      <c r="N1495" s="4">
        <v>0.144</v>
      </c>
      <c r="O1495" s="4">
        <v>0.161</v>
      </c>
      <c r="P1495" s="4">
        <v>0.418</v>
      </c>
      <c r="Q1495" s="4">
        <v>88.98</v>
      </c>
      <c r="R1495" s="4">
        <v>8.0</v>
      </c>
      <c r="S1495" s="4">
        <v>1.0</v>
      </c>
      <c r="T1495" s="3" t="s">
        <v>103</v>
      </c>
      <c r="U1495" s="3" t="s">
        <v>94</v>
      </c>
      <c r="V1495" s="7" t="s">
        <v>54</v>
      </c>
    </row>
    <row r="1496">
      <c r="A1496" s="3" t="s">
        <v>9427</v>
      </c>
      <c r="B1496" s="3" t="s">
        <v>9428</v>
      </c>
      <c r="C1496" s="4">
        <v>1982.0</v>
      </c>
      <c r="D1496" s="4">
        <v>81.0</v>
      </c>
      <c r="E1496" s="4">
        <v>248440.0</v>
      </c>
      <c r="F1496" s="3" t="s">
        <v>7815</v>
      </c>
      <c r="G1496" s="3" t="s">
        <v>7419</v>
      </c>
      <c r="H1496" s="3" t="s">
        <v>9429</v>
      </c>
      <c r="I1496" s="4">
        <v>0.671</v>
      </c>
      <c r="J1496" s="4">
        <v>0.712</v>
      </c>
      <c r="K1496" s="4">
        <v>0.81</v>
      </c>
      <c r="L1496" s="4">
        <v>0.048</v>
      </c>
      <c r="M1496" s="4">
        <v>0.429</v>
      </c>
      <c r="N1496" s="4">
        <v>0.0</v>
      </c>
      <c r="O1496" s="4">
        <v>0.103</v>
      </c>
      <c r="P1496" s="4">
        <v>0.462</v>
      </c>
      <c r="Q1496" s="4">
        <v>113.81</v>
      </c>
      <c r="R1496" s="4">
        <v>2.0</v>
      </c>
      <c r="S1496" s="4">
        <v>1.0</v>
      </c>
      <c r="T1496" s="3" t="s">
        <v>103</v>
      </c>
      <c r="U1496" s="3" t="s">
        <v>94</v>
      </c>
      <c r="V1496" s="7" t="s">
        <v>54</v>
      </c>
    </row>
    <row r="1497">
      <c r="A1497" s="3" t="s">
        <v>9432</v>
      </c>
      <c r="B1497" s="3" t="s">
        <v>9433</v>
      </c>
      <c r="C1497" s="4">
        <v>2024.0</v>
      </c>
      <c r="D1497" s="4">
        <v>81.0</v>
      </c>
      <c r="E1497" s="4">
        <v>234895.0</v>
      </c>
      <c r="F1497" s="3" t="s">
        <v>4278</v>
      </c>
      <c r="G1497" s="3" t="s">
        <v>9435</v>
      </c>
      <c r="H1497" s="3" t="s">
        <v>9433</v>
      </c>
      <c r="I1497" s="4">
        <v>0.36</v>
      </c>
      <c r="J1497" s="4">
        <v>0.316</v>
      </c>
      <c r="K1497" s="4">
        <v>0.76</v>
      </c>
      <c r="L1497" s="4">
        <v>0.028</v>
      </c>
      <c r="M1497" s="4">
        <v>0.858</v>
      </c>
      <c r="N1497" s="4">
        <v>0.0</v>
      </c>
      <c r="O1497" s="4">
        <v>0.23</v>
      </c>
      <c r="P1497" s="4">
        <v>0.229</v>
      </c>
      <c r="Q1497" s="4">
        <v>76.84</v>
      </c>
      <c r="R1497" s="4">
        <v>3.0</v>
      </c>
      <c r="S1497" s="4">
        <v>1.0</v>
      </c>
      <c r="T1497" s="3" t="s">
        <v>103</v>
      </c>
      <c r="U1497" s="3" t="s">
        <v>68</v>
      </c>
      <c r="V1497" s="7" t="s">
        <v>36</v>
      </c>
    </row>
    <row r="1498">
      <c r="A1498" s="3" t="s">
        <v>9436</v>
      </c>
      <c r="B1498" s="3" t="s">
        <v>9437</v>
      </c>
      <c r="C1498" s="4">
        <v>2005.0</v>
      </c>
      <c r="D1498" s="4">
        <v>81.0</v>
      </c>
      <c r="E1498" s="4">
        <v>337733.0</v>
      </c>
      <c r="F1498" s="3" t="s">
        <v>9440</v>
      </c>
      <c r="G1498" s="3" t="s">
        <v>9441</v>
      </c>
      <c r="H1498" s="3" t="s">
        <v>9442</v>
      </c>
      <c r="I1498" s="4">
        <v>0.649</v>
      </c>
      <c r="J1498" s="4">
        <v>0.647</v>
      </c>
      <c r="K1498" s="4">
        <v>0.81</v>
      </c>
      <c r="L1498" s="4">
        <v>0.045</v>
      </c>
      <c r="M1498" s="4">
        <v>0.004</v>
      </c>
      <c r="N1498" s="4">
        <v>0.161</v>
      </c>
      <c r="O1498" s="4">
        <v>0.069</v>
      </c>
      <c r="P1498" s="4">
        <v>0.405</v>
      </c>
      <c r="Q1498" s="4">
        <v>125.02</v>
      </c>
      <c r="R1498" s="4">
        <v>9.0</v>
      </c>
      <c r="S1498" s="4">
        <v>0.0</v>
      </c>
      <c r="T1498" s="3" t="s">
        <v>103</v>
      </c>
      <c r="U1498" s="3" t="s">
        <v>94</v>
      </c>
      <c r="V1498" s="7" t="s">
        <v>54</v>
      </c>
    </row>
    <row r="1499">
      <c r="A1499" s="3" t="s">
        <v>9444</v>
      </c>
      <c r="B1499" s="3" t="s">
        <v>9445</v>
      </c>
      <c r="C1499" s="4">
        <v>2016.0</v>
      </c>
      <c r="D1499" s="4">
        <v>82.0</v>
      </c>
      <c r="E1499" s="4">
        <v>208373.0</v>
      </c>
      <c r="F1499" s="3" t="s">
        <v>1267</v>
      </c>
      <c r="G1499" s="3" t="s">
        <v>8618</v>
      </c>
      <c r="H1499" s="3" t="s">
        <v>9445</v>
      </c>
      <c r="I1499" s="4">
        <v>0.533</v>
      </c>
      <c r="J1499" s="4">
        <v>0.869</v>
      </c>
      <c r="K1499" s="4">
        <v>0.87</v>
      </c>
      <c r="L1499" s="4">
        <v>0.173</v>
      </c>
      <c r="M1499" s="4">
        <v>0.156</v>
      </c>
      <c r="N1499" s="4">
        <v>0.005</v>
      </c>
      <c r="O1499" s="4">
        <v>0.136</v>
      </c>
      <c r="P1499" s="4">
        <v>0.425</v>
      </c>
      <c r="Q1499" s="4">
        <v>159.81</v>
      </c>
      <c r="R1499" s="4">
        <v>11.0</v>
      </c>
      <c r="S1499" s="4">
        <v>1.0</v>
      </c>
      <c r="T1499" s="3" t="s">
        <v>103</v>
      </c>
      <c r="U1499" s="3" t="s">
        <v>35</v>
      </c>
      <c r="V1499" s="7" t="s">
        <v>54</v>
      </c>
    </row>
    <row r="1500">
      <c r="A1500" s="3" t="s">
        <v>9451</v>
      </c>
      <c r="B1500" s="3" t="s">
        <v>9452</v>
      </c>
      <c r="C1500" s="4">
        <v>2014.0</v>
      </c>
      <c r="D1500" s="4">
        <v>82.0</v>
      </c>
      <c r="E1500" s="4">
        <v>172723.0</v>
      </c>
      <c r="F1500" s="3" t="s">
        <v>3108</v>
      </c>
      <c r="G1500" s="3" t="s">
        <v>9453</v>
      </c>
      <c r="H1500" s="3" t="s">
        <v>9454</v>
      </c>
      <c r="I1500" s="4">
        <v>0.413</v>
      </c>
      <c r="J1500" s="4">
        <v>0.42</v>
      </c>
      <c r="K1500" s="4">
        <v>0.84</v>
      </c>
      <c r="L1500" s="4">
        <v>0.042</v>
      </c>
      <c r="M1500" s="4">
        <v>0.588</v>
      </c>
      <c r="N1500" s="4">
        <v>0.0</v>
      </c>
      <c r="O1500" s="4">
        <v>0.11</v>
      </c>
      <c r="P1500" s="4">
        <v>0.185</v>
      </c>
      <c r="Q1500" s="4">
        <v>84.13</v>
      </c>
      <c r="R1500" s="4">
        <v>0.0</v>
      </c>
      <c r="S1500" s="4">
        <v>1.0</v>
      </c>
      <c r="T1500" s="3" t="s">
        <v>103</v>
      </c>
      <c r="U1500" s="3" t="s">
        <v>94</v>
      </c>
      <c r="V1500" s="7" t="s">
        <v>58</v>
      </c>
    </row>
    <row r="1501">
      <c r="A1501" s="3" t="s">
        <v>9459</v>
      </c>
      <c r="B1501" s="3" t="s">
        <v>9461</v>
      </c>
      <c r="C1501" s="4">
        <v>2018.0</v>
      </c>
      <c r="D1501" s="4">
        <v>82.0</v>
      </c>
      <c r="E1501" s="4">
        <v>217308.0</v>
      </c>
      <c r="F1501" s="3" t="s">
        <v>9462</v>
      </c>
      <c r="G1501" s="3" t="s">
        <v>7685</v>
      </c>
      <c r="H1501" s="3" t="s">
        <v>9245</v>
      </c>
      <c r="I1501" s="4">
        <v>0.765</v>
      </c>
      <c r="J1501" s="4">
        <v>0.523</v>
      </c>
      <c r="K1501" s="4">
        <v>0.88</v>
      </c>
      <c r="L1501" s="4">
        <v>0.03</v>
      </c>
      <c r="M1501" s="4">
        <v>0.184</v>
      </c>
      <c r="N1501" s="4">
        <v>0.0</v>
      </c>
      <c r="O1501" s="4">
        <v>0.132</v>
      </c>
      <c r="P1501" s="4">
        <v>0.394</v>
      </c>
      <c r="Q1501" s="4">
        <v>104.99</v>
      </c>
      <c r="R1501" s="4">
        <v>2.0</v>
      </c>
      <c r="S1501" s="4">
        <v>1.0</v>
      </c>
      <c r="T1501" s="3" t="s">
        <v>103</v>
      </c>
      <c r="U1501" s="3" t="s">
        <v>35</v>
      </c>
      <c r="V1501" s="7" t="s">
        <v>45</v>
      </c>
    </row>
    <row r="1502">
      <c r="A1502" s="3" t="s">
        <v>9465</v>
      </c>
      <c r="B1502" s="3" t="s">
        <v>9466</v>
      </c>
      <c r="C1502" s="4">
        <v>2017.0</v>
      </c>
      <c r="D1502" s="4">
        <v>82.0</v>
      </c>
      <c r="E1502" s="4">
        <v>204600.0</v>
      </c>
      <c r="F1502" s="3" t="s">
        <v>5733</v>
      </c>
      <c r="G1502" s="3" t="s">
        <v>4904</v>
      </c>
      <c r="H1502" s="3" t="s">
        <v>9469</v>
      </c>
      <c r="I1502" s="4">
        <v>0.833</v>
      </c>
      <c r="J1502" s="4">
        <v>0.434</v>
      </c>
      <c r="K1502" s="4">
        <v>0.79</v>
      </c>
      <c r="L1502" s="4">
        <v>0.431</v>
      </c>
      <c r="M1502" s="4">
        <v>0.01</v>
      </c>
      <c r="N1502" s="4">
        <v>0.022</v>
      </c>
      <c r="O1502" s="4">
        <v>0.165</v>
      </c>
      <c r="P1502" s="4">
        <v>0.281</v>
      </c>
      <c r="Q1502" s="4">
        <v>150.06</v>
      </c>
      <c r="R1502" s="4">
        <v>2.0</v>
      </c>
      <c r="S1502" s="4">
        <v>1.0</v>
      </c>
      <c r="T1502" s="3" t="s">
        <v>103</v>
      </c>
      <c r="U1502" s="3" t="s">
        <v>35</v>
      </c>
      <c r="V1502" s="7" t="s">
        <v>36</v>
      </c>
    </row>
    <row r="1503">
      <c r="A1503" s="3" t="s">
        <v>9471</v>
      </c>
      <c r="B1503" s="3" t="s">
        <v>9472</v>
      </c>
      <c r="C1503" s="4">
        <v>1991.0</v>
      </c>
      <c r="D1503" s="4">
        <v>82.0</v>
      </c>
      <c r="E1503" s="4">
        <v>336000.0</v>
      </c>
      <c r="F1503" s="3" t="s">
        <v>8940</v>
      </c>
      <c r="G1503" s="3" t="s">
        <v>5094</v>
      </c>
      <c r="H1503" s="3" t="s">
        <v>9473</v>
      </c>
      <c r="I1503" s="4">
        <v>0.496</v>
      </c>
      <c r="J1503" s="4">
        <v>0.739</v>
      </c>
      <c r="K1503" s="4">
        <v>0.82</v>
      </c>
      <c r="L1503" s="4">
        <v>0.042</v>
      </c>
      <c r="M1503" s="4">
        <v>0.021</v>
      </c>
      <c r="N1503" s="4">
        <v>0.005</v>
      </c>
      <c r="O1503" s="4">
        <v>0.106</v>
      </c>
      <c r="P1503" s="4">
        <v>0.377</v>
      </c>
      <c r="Q1503" s="4">
        <v>132.41</v>
      </c>
      <c r="R1503" s="4">
        <v>6.0</v>
      </c>
      <c r="S1503" s="4">
        <v>1.0</v>
      </c>
      <c r="T1503" s="3" t="s">
        <v>103</v>
      </c>
      <c r="U1503" s="3" t="s">
        <v>68</v>
      </c>
      <c r="V1503" s="7" t="s">
        <v>45</v>
      </c>
    </row>
    <row r="1504">
      <c r="A1504" s="3" t="s">
        <v>9479</v>
      </c>
      <c r="B1504" s="3" t="s">
        <v>9480</v>
      </c>
      <c r="C1504" s="4">
        <v>2012.0</v>
      </c>
      <c r="D1504" s="4">
        <v>82.0</v>
      </c>
      <c r="E1504" s="4">
        <v>232946.0</v>
      </c>
      <c r="F1504" s="3" t="s">
        <v>9481</v>
      </c>
      <c r="G1504" s="3" t="s">
        <v>9482</v>
      </c>
      <c r="H1504" s="3" t="s">
        <v>1693</v>
      </c>
      <c r="I1504" s="4">
        <v>0.608</v>
      </c>
      <c r="J1504" s="4">
        <v>0.86</v>
      </c>
      <c r="K1504" s="4">
        <v>0.86</v>
      </c>
      <c r="L1504" s="4">
        <v>0.055</v>
      </c>
      <c r="M1504" s="4">
        <v>0.099</v>
      </c>
      <c r="N1504" s="4">
        <v>0.0</v>
      </c>
      <c r="O1504" s="4">
        <v>0.262</v>
      </c>
      <c r="P1504" s="4">
        <v>0.437</v>
      </c>
      <c r="Q1504" s="4">
        <v>127.08</v>
      </c>
      <c r="R1504" s="4">
        <v>5.0</v>
      </c>
      <c r="S1504" s="4">
        <v>0.0</v>
      </c>
      <c r="T1504" s="3" t="s">
        <v>103</v>
      </c>
      <c r="U1504" s="3" t="s">
        <v>94</v>
      </c>
      <c r="V1504" s="7" t="s">
        <v>54</v>
      </c>
    </row>
    <row r="1505">
      <c r="A1505" s="3" t="s">
        <v>9487</v>
      </c>
      <c r="B1505" s="3" t="s">
        <v>9489</v>
      </c>
      <c r="C1505" s="4">
        <v>2018.0</v>
      </c>
      <c r="D1505" s="4">
        <v>83.0</v>
      </c>
      <c r="E1505" s="4">
        <v>221176.0</v>
      </c>
      <c r="F1505" s="3" t="s">
        <v>2584</v>
      </c>
      <c r="G1505" s="3" t="s">
        <v>2585</v>
      </c>
      <c r="H1505" s="3" t="s">
        <v>9491</v>
      </c>
      <c r="I1505" s="4">
        <v>0.742</v>
      </c>
      <c r="J1505" s="4">
        <v>0.882</v>
      </c>
      <c r="K1505" s="4">
        <v>0.91</v>
      </c>
      <c r="L1505" s="4">
        <v>0.117</v>
      </c>
      <c r="M1505" s="4">
        <v>0.047</v>
      </c>
      <c r="N1505" s="4">
        <v>0.0</v>
      </c>
      <c r="O1505" s="4">
        <v>0.206</v>
      </c>
      <c r="P1505" s="4">
        <v>0.463</v>
      </c>
      <c r="Q1505" s="4">
        <v>102.04</v>
      </c>
      <c r="R1505" s="4">
        <v>7.0</v>
      </c>
      <c r="S1505" s="4">
        <v>1.0</v>
      </c>
      <c r="T1505" s="3" t="s">
        <v>103</v>
      </c>
      <c r="U1505" s="3" t="s">
        <v>35</v>
      </c>
      <c r="V1505" s="7" t="s">
        <v>54</v>
      </c>
    </row>
    <row r="1506">
      <c r="A1506" s="3" t="s">
        <v>9493</v>
      </c>
      <c r="B1506" s="3" t="s">
        <v>9495</v>
      </c>
      <c r="C1506" s="4">
        <v>2021.0</v>
      </c>
      <c r="D1506" s="4">
        <v>83.0</v>
      </c>
      <c r="E1506" s="4">
        <v>175933.0</v>
      </c>
      <c r="F1506" s="3" t="s">
        <v>5123</v>
      </c>
      <c r="G1506" s="3" t="s">
        <v>9496</v>
      </c>
      <c r="H1506" s="3" t="s">
        <v>9498</v>
      </c>
      <c r="I1506" s="4">
        <v>0.395</v>
      </c>
      <c r="J1506" s="4">
        <v>0.443</v>
      </c>
      <c r="K1506" s="4">
        <v>0.77</v>
      </c>
      <c r="L1506" s="4">
        <v>0.133</v>
      </c>
      <c r="M1506" s="4">
        <v>0.765</v>
      </c>
      <c r="N1506" s="4">
        <v>0.0</v>
      </c>
      <c r="O1506" s="4">
        <v>0.084</v>
      </c>
      <c r="P1506" s="4">
        <v>0.338</v>
      </c>
      <c r="Q1506" s="4">
        <v>168.92</v>
      </c>
      <c r="R1506" s="4">
        <v>6.0</v>
      </c>
      <c r="S1506" s="4">
        <v>1.0</v>
      </c>
      <c r="T1506" s="3" t="s">
        <v>103</v>
      </c>
      <c r="U1506" s="3" t="s">
        <v>35</v>
      </c>
      <c r="V1506" s="7" t="s">
        <v>45</v>
      </c>
    </row>
    <row r="1507">
      <c r="A1507" s="3" t="s">
        <v>9500</v>
      </c>
      <c r="B1507" s="3" t="s">
        <v>9501</v>
      </c>
      <c r="C1507" s="4">
        <v>2012.0</v>
      </c>
      <c r="D1507" s="4">
        <v>83.0</v>
      </c>
      <c r="E1507" s="4">
        <v>177506.0</v>
      </c>
      <c r="F1507" s="3" t="s">
        <v>2074</v>
      </c>
      <c r="G1507" s="3" t="s">
        <v>7678</v>
      </c>
      <c r="H1507" s="3" t="s">
        <v>9503</v>
      </c>
      <c r="I1507" s="4">
        <v>0.5</v>
      </c>
      <c r="J1507" s="4">
        <v>0.71</v>
      </c>
      <c r="K1507" s="4">
        <v>0.91</v>
      </c>
      <c r="L1507" s="4">
        <v>0.034</v>
      </c>
      <c r="M1507" s="4">
        <v>0.19</v>
      </c>
      <c r="N1507" s="4">
        <v>0.0</v>
      </c>
      <c r="O1507" s="4">
        <v>0.269</v>
      </c>
      <c r="P1507" s="4">
        <v>0.419</v>
      </c>
      <c r="Q1507" s="4">
        <v>89.93</v>
      </c>
      <c r="R1507" s="4">
        <v>3.0</v>
      </c>
      <c r="S1507" s="4">
        <v>1.0</v>
      </c>
      <c r="T1507" s="3" t="s">
        <v>103</v>
      </c>
      <c r="U1507" s="3" t="s">
        <v>35</v>
      </c>
      <c r="V1507" s="7" t="s">
        <v>54</v>
      </c>
    </row>
    <row r="1508">
      <c r="A1508" s="3" t="s">
        <v>9505</v>
      </c>
      <c r="B1508" s="3" t="s">
        <v>9506</v>
      </c>
      <c r="C1508" s="4">
        <v>2017.0</v>
      </c>
      <c r="D1508" s="4">
        <v>83.0</v>
      </c>
      <c r="E1508" s="4">
        <v>200379.0</v>
      </c>
      <c r="F1508" s="3" t="s">
        <v>2074</v>
      </c>
      <c r="G1508" s="3" t="s">
        <v>9507</v>
      </c>
      <c r="H1508" s="3" t="s">
        <v>9508</v>
      </c>
      <c r="I1508" s="4">
        <v>0.511</v>
      </c>
      <c r="J1508" s="4">
        <v>0.363</v>
      </c>
      <c r="K1508" s="4">
        <v>0.81</v>
      </c>
      <c r="L1508" s="4">
        <v>0.041</v>
      </c>
      <c r="M1508" s="4">
        <v>0.816</v>
      </c>
      <c r="N1508" s="4">
        <v>0.032</v>
      </c>
      <c r="O1508" s="4">
        <v>0.084</v>
      </c>
      <c r="P1508" s="4">
        <v>0.169</v>
      </c>
      <c r="Q1508" s="4">
        <v>144.89</v>
      </c>
      <c r="R1508" s="4">
        <v>4.0</v>
      </c>
      <c r="S1508" s="4">
        <v>0.0</v>
      </c>
      <c r="T1508" s="3" t="s">
        <v>103</v>
      </c>
      <c r="U1508" s="3" t="s">
        <v>35</v>
      </c>
      <c r="V1508" s="7" t="s">
        <v>58</v>
      </c>
    </row>
    <row r="1509">
      <c r="A1509" s="3" t="s">
        <v>9512</v>
      </c>
      <c r="B1509" s="3" t="s">
        <v>9514</v>
      </c>
      <c r="C1509" s="4">
        <v>2003.0</v>
      </c>
      <c r="D1509" s="4">
        <v>83.0</v>
      </c>
      <c r="E1509" s="4">
        <v>232106.0</v>
      </c>
      <c r="F1509" s="3" t="s">
        <v>9516</v>
      </c>
      <c r="G1509" s="3" t="s">
        <v>9517</v>
      </c>
      <c r="H1509" s="3" t="s">
        <v>9518</v>
      </c>
      <c r="I1509" s="4">
        <v>0.743</v>
      </c>
      <c r="J1509" s="4">
        <v>0.446</v>
      </c>
      <c r="K1509" s="4">
        <v>0.81</v>
      </c>
      <c r="L1509" s="4">
        <v>0.068</v>
      </c>
      <c r="M1509" s="4">
        <v>0.004</v>
      </c>
      <c r="N1509" s="4">
        <v>0.118</v>
      </c>
      <c r="O1509" s="4">
        <v>0.337</v>
      </c>
      <c r="P1509" s="4">
        <v>0.278</v>
      </c>
      <c r="Q1509" s="4">
        <v>123.6</v>
      </c>
      <c r="R1509" s="4">
        <v>4.0</v>
      </c>
      <c r="S1509" s="4">
        <v>0.0</v>
      </c>
      <c r="T1509" s="3" t="s">
        <v>103</v>
      </c>
      <c r="U1509" s="3" t="s">
        <v>94</v>
      </c>
      <c r="V1509" s="7" t="s">
        <v>36</v>
      </c>
    </row>
    <row r="1510">
      <c r="A1510" s="3" t="s">
        <v>9520</v>
      </c>
      <c r="B1510" s="3" t="s">
        <v>9522</v>
      </c>
      <c r="C1510" s="4">
        <v>2018.0</v>
      </c>
      <c r="D1510" s="4">
        <v>83.0</v>
      </c>
      <c r="E1510" s="4">
        <v>239835.0</v>
      </c>
      <c r="F1510" s="3" t="s">
        <v>9523</v>
      </c>
      <c r="G1510" s="3" t="s">
        <v>9524</v>
      </c>
      <c r="H1510" s="3" t="s">
        <v>9526</v>
      </c>
      <c r="I1510" s="4">
        <v>0.511</v>
      </c>
      <c r="J1510" s="4">
        <v>0.566</v>
      </c>
      <c r="K1510" s="4">
        <v>0.82</v>
      </c>
      <c r="L1510" s="4">
        <v>0.2</v>
      </c>
      <c r="M1510" s="4">
        <v>0.349</v>
      </c>
      <c r="N1510" s="4">
        <v>0.0</v>
      </c>
      <c r="O1510" s="4">
        <v>0.34</v>
      </c>
      <c r="P1510" s="4">
        <v>0.218</v>
      </c>
      <c r="Q1510" s="4">
        <v>83.9</v>
      </c>
      <c r="R1510" s="4">
        <v>6.0</v>
      </c>
      <c r="S1510" s="4">
        <v>0.0</v>
      </c>
      <c r="T1510" s="3" t="s">
        <v>103</v>
      </c>
      <c r="U1510" s="3" t="s">
        <v>94</v>
      </c>
      <c r="V1510" s="7" t="s">
        <v>36</v>
      </c>
    </row>
    <row r="1511">
      <c r="A1511" s="3" t="s">
        <v>9528</v>
      </c>
      <c r="B1511" s="3" t="s">
        <v>8663</v>
      </c>
      <c r="C1511" s="4">
        <v>2019.0</v>
      </c>
      <c r="D1511" s="4">
        <v>83.0</v>
      </c>
      <c r="E1511" s="4">
        <v>207320.0</v>
      </c>
      <c r="F1511" s="3" t="s">
        <v>1267</v>
      </c>
      <c r="G1511" s="3" t="s">
        <v>1614</v>
      </c>
      <c r="H1511" s="3" t="s">
        <v>8663</v>
      </c>
      <c r="I1511" s="4">
        <v>0.72</v>
      </c>
      <c r="J1511" s="4">
        <v>0.654</v>
      </c>
      <c r="K1511" s="4">
        <v>0.85</v>
      </c>
      <c r="L1511" s="4">
        <v>0.065</v>
      </c>
      <c r="M1511" s="4">
        <v>0.227</v>
      </c>
      <c r="N1511" s="4">
        <v>0.0</v>
      </c>
      <c r="O1511" s="4">
        <v>0.101</v>
      </c>
      <c r="P1511" s="4">
        <v>0.411</v>
      </c>
      <c r="Q1511" s="4">
        <v>106.98</v>
      </c>
      <c r="R1511" s="4">
        <v>1.0</v>
      </c>
      <c r="S1511" s="4">
        <v>1.0</v>
      </c>
      <c r="T1511" s="3" t="s">
        <v>103</v>
      </c>
      <c r="U1511" s="3" t="s">
        <v>35</v>
      </c>
      <c r="V1511" s="7" t="s">
        <v>54</v>
      </c>
    </row>
    <row r="1512">
      <c r="A1512" s="3" t="s">
        <v>9533</v>
      </c>
      <c r="B1512" s="3" t="s">
        <v>9472</v>
      </c>
      <c r="C1512" s="4">
        <v>1973.0</v>
      </c>
      <c r="D1512" s="4">
        <v>83.0</v>
      </c>
      <c r="E1512" s="4">
        <v>149880.0</v>
      </c>
      <c r="F1512" s="3" t="s">
        <v>6439</v>
      </c>
      <c r="G1512" s="3" t="s">
        <v>6440</v>
      </c>
      <c r="H1512" s="3" t="s">
        <v>9535</v>
      </c>
      <c r="I1512" s="4">
        <v>0.513</v>
      </c>
      <c r="J1512" s="4">
        <v>0.396</v>
      </c>
      <c r="K1512" s="4">
        <v>0.7</v>
      </c>
      <c r="L1512" s="4">
        <v>0.03</v>
      </c>
      <c r="M1512" s="4">
        <v>0.251</v>
      </c>
      <c r="N1512" s="4">
        <v>0.177</v>
      </c>
      <c r="O1512" s="4">
        <v>0.11</v>
      </c>
      <c r="P1512" s="4">
        <v>0.229</v>
      </c>
      <c r="Q1512" s="4">
        <v>140.21</v>
      </c>
      <c r="R1512" s="4">
        <v>7.0</v>
      </c>
      <c r="S1512" s="4">
        <v>1.0</v>
      </c>
      <c r="T1512" s="3" t="s">
        <v>103</v>
      </c>
      <c r="U1512" s="3" t="s">
        <v>35</v>
      </c>
      <c r="V1512" s="7" t="s">
        <v>36</v>
      </c>
    </row>
    <row r="1513">
      <c r="A1513" s="3" t="s">
        <v>9540</v>
      </c>
      <c r="B1513" s="3" t="s">
        <v>9541</v>
      </c>
      <c r="C1513" s="4">
        <v>2016.0</v>
      </c>
      <c r="D1513" s="4">
        <v>83.0</v>
      </c>
      <c r="E1513" s="4">
        <v>218880.0</v>
      </c>
      <c r="F1513" s="3" t="s">
        <v>7459</v>
      </c>
      <c r="G1513" s="3" t="s">
        <v>6075</v>
      </c>
      <c r="H1513" s="3" t="s">
        <v>9542</v>
      </c>
      <c r="I1513" s="4">
        <v>0.705</v>
      </c>
      <c r="J1513" s="4">
        <v>0.505</v>
      </c>
      <c r="K1513" s="4">
        <v>0.83</v>
      </c>
      <c r="L1513" s="4">
        <v>0.193</v>
      </c>
      <c r="M1513" s="4">
        <v>0.142</v>
      </c>
      <c r="N1513" s="4">
        <v>0.0</v>
      </c>
      <c r="O1513" s="4">
        <v>0.164</v>
      </c>
      <c r="P1513" s="4">
        <v>0.388</v>
      </c>
      <c r="Q1513" s="4">
        <v>160.05</v>
      </c>
      <c r="R1513" s="4">
        <v>8.0</v>
      </c>
      <c r="S1513" s="4">
        <v>1.0</v>
      </c>
      <c r="T1513" s="3" t="s">
        <v>103</v>
      </c>
      <c r="U1513" s="3" t="s">
        <v>35</v>
      </c>
      <c r="V1513" s="7" t="s">
        <v>45</v>
      </c>
    </row>
    <row r="1514">
      <c r="A1514" s="3" t="s">
        <v>9548</v>
      </c>
      <c r="B1514" s="3" t="s">
        <v>9549</v>
      </c>
      <c r="C1514" s="4">
        <v>2010.0</v>
      </c>
      <c r="D1514" s="4">
        <v>83.0</v>
      </c>
      <c r="E1514" s="4">
        <v>234560.0</v>
      </c>
      <c r="F1514" s="3" t="s">
        <v>7899</v>
      </c>
      <c r="G1514" s="3" t="s">
        <v>9482</v>
      </c>
      <c r="H1514" s="3" t="s">
        <v>9550</v>
      </c>
      <c r="I1514" s="4">
        <v>0.616</v>
      </c>
      <c r="J1514" s="4">
        <v>0.869</v>
      </c>
      <c r="K1514" s="4">
        <v>0.89</v>
      </c>
      <c r="L1514" s="4">
        <v>0.033</v>
      </c>
      <c r="M1514" s="4">
        <v>0.028</v>
      </c>
      <c r="N1514" s="4">
        <v>0.0</v>
      </c>
      <c r="O1514" s="4">
        <v>0.064</v>
      </c>
      <c r="P1514" s="4">
        <v>0.473</v>
      </c>
      <c r="Q1514" s="4">
        <v>127.97</v>
      </c>
      <c r="R1514" s="4">
        <v>0.0</v>
      </c>
      <c r="S1514" s="4">
        <v>1.0</v>
      </c>
      <c r="T1514" s="3" t="s">
        <v>103</v>
      </c>
      <c r="U1514" s="3" t="s">
        <v>94</v>
      </c>
      <c r="V1514" s="7" t="s">
        <v>54</v>
      </c>
    </row>
    <row r="1515">
      <c r="A1515" s="3" t="s">
        <v>9553</v>
      </c>
      <c r="B1515" s="3" t="s">
        <v>9554</v>
      </c>
      <c r="C1515" s="4">
        <v>2007.0</v>
      </c>
      <c r="D1515" s="4">
        <v>83.0</v>
      </c>
      <c r="E1515" s="4">
        <v>311866.0</v>
      </c>
      <c r="F1515" s="3" t="s">
        <v>8825</v>
      </c>
      <c r="G1515" s="3" t="s">
        <v>8023</v>
      </c>
      <c r="H1515" s="3" t="s">
        <v>9557</v>
      </c>
      <c r="I1515" s="4">
        <v>0.617</v>
      </c>
      <c r="J1515" s="4">
        <v>0.716</v>
      </c>
      <c r="K1515" s="4">
        <v>0.81</v>
      </c>
      <c r="L1515" s="4">
        <v>0.136</v>
      </c>
      <c r="M1515" s="4">
        <v>0.006</v>
      </c>
      <c r="N1515" s="4">
        <v>0.0</v>
      </c>
      <c r="O1515" s="4">
        <v>0.408</v>
      </c>
      <c r="P1515" s="4">
        <v>0.496</v>
      </c>
      <c r="Q1515" s="4">
        <v>104.01</v>
      </c>
      <c r="R1515" s="4">
        <v>1.0</v>
      </c>
      <c r="S1515" s="4">
        <v>1.0</v>
      </c>
      <c r="T1515" s="3" t="s">
        <v>103</v>
      </c>
      <c r="U1515" s="3" t="s">
        <v>94</v>
      </c>
      <c r="V1515" s="7" t="s">
        <v>54</v>
      </c>
    </row>
    <row r="1516">
      <c r="A1516" s="3" t="s">
        <v>9560</v>
      </c>
      <c r="B1516" s="3" t="s">
        <v>9562</v>
      </c>
      <c r="C1516" s="4">
        <v>2013.0</v>
      </c>
      <c r="D1516" s="4">
        <v>84.0</v>
      </c>
      <c r="E1516" s="4">
        <v>245493.0</v>
      </c>
      <c r="F1516" s="3" t="s">
        <v>3108</v>
      </c>
      <c r="G1516" s="3" t="s">
        <v>8213</v>
      </c>
      <c r="H1516" s="3" t="s">
        <v>9161</v>
      </c>
      <c r="I1516" s="4">
        <v>0.6</v>
      </c>
      <c r="J1516" s="4">
        <v>0.663</v>
      </c>
      <c r="K1516" s="4">
        <v>0.85</v>
      </c>
      <c r="L1516" s="4">
        <v>0.048</v>
      </c>
      <c r="M1516" s="4">
        <v>0.225</v>
      </c>
      <c r="N1516" s="4">
        <v>0.0</v>
      </c>
      <c r="O1516" s="4">
        <v>0.119</v>
      </c>
      <c r="P1516" s="4">
        <v>0.286</v>
      </c>
      <c r="Q1516" s="4">
        <v>121.07</v>
      </c>
      <c r="R1516" s="4">
        <v>3.0</v>
      </c>
      <c r="S1516" s="4">
        <v>1.0</v>
      </c>
      <c r="T1516" s="3" t="s">
        <v>103</v>
      </c>
      <c r="U1516" s="3" t="s">
        <v>35</v>
      </c>
      <c r="V1516" s="7" t="s">
        <v>36</v>
      </c>
    </row>
    <row r="1517">
      <c r="A1517" s="3" t="s">
        <v>9564</v>
      </c>
      <c r="B1517" s="3" t="s">
        <v>9565</v>
      </c>
      <c r="C1517" s="4">
        <v>2019.0</v>
      </c>
      <c r="D1517" s="4">
        <v>84.0</v>
      </c>
      <c r="E1517" s="4">
        <v>184613.0</v>
      </c>
      <c r="F1517" s="3" t="s">
        <v>2118</v>
      </c>
      <c r="G1517" s="3" t="s">
        <v>4569</v>
      </c>
      <c r="H1517" s="3" t="s">
        <v>9568</v>
      </c>
      <c r="I1517" s="4">
        <v>0.755</v>
      </c>
      <c r="J1517" s="4">
        <v>0.562</v>
      </c>
      <c r="K1517" s="4">
        <v>0.78</v>
      </c>
      <c r="L1517" s="4">
        <v>0.036</v>
      </c>
      <c r="M1517" s="4">
        <v>0.019</v>
      </c>
      <c r="N1517" s="4">
        <v>0.0</v>
      </c>
      <c r="O1517" s="4">
        <v>0.18</v>
      </c>
      <c r="P1517" s="4">
        <v>0.368</v>
      </c>
      <c r="Q1517" s="4">
        <v>116.93</v>
      </c>
      <c r="R1517" s="4">
        <v>9.0</v>
      </c>
      <c r="S1517" s="4">
        <v>0.0</v>
      </c>
      <c r="T1517" s="3" t="s">
        <v>103</v>
      </c>
      <c r="U1517" s="3" t="s">
        <v>35</v>
      </c>
      <c r="V1517" s="7" t="s">
        <v>45</v>
      </c>
    </row>
    <row r="1518">
      <c r="A1518" s="3" t="s">
        <v>9569</v>
      </c>
      <c r="B1518" s="3" t="s">
        <v>9570</v>
      </c>
      <c r="C1518" s="4">
        <v>2015.0</v>
      </c>
      <c r="D1518" s="4">
        <v>85.0</v>
      </c>
      <c r="E1518" s="4">
        <v>200786.0</v>
      </c>
      <c r="F1518" s="3" t="s">
        <v>1267</v>
      </c>
      <c r="G1518" s="3" t="s">
        <v>9349</v>
      </c>
      <c r="H1518" s="3" t="s">
        <v>9571</v>
      </c>
      <c r="I1518" s="4">
        <v>0.655</v>
      </c>
      <c r="J1518" s="4">
        <v>0.76</v>
      </c>
      <c r="K1518" s="4">
        <v>0.9</v>
      </c>
      <c r="L1518" s="4">
        <v>0.045</v>
      </c>
      <c r="M1518" s="4">
        <v>0.08</v>
      </c>
      <c r="N1518" s="4">
        <v>0.0</v>
      </c>
      <c r="O1518" s="4">
        <v>0.299</v>
      </c>
      <c r="P1518" s="4">
        <v>0.409</v>
      </c>
      <c r="Q1518" s="4">
        <v>99.95</v>
      </c>
      <c r="R1518" s="4">
        <v>0.0</v>
      </c>
      <c r="S1518" s="4">
        <v>0.0</v>
      </c>
      <c r="T1518" s="3" t="s">
        <v>103</v>
      </c>
      <c r="U1518" s="3" t="s">
        <v>94</v>
      </c>
      <c r="V1518" s="7" t="s">
        <v>54</v>
      </c>
    </row>
    <row r="1519">
      <c r="A1519" s="3" t="s">
        <v>9577</v>
      </c>
      <c r="B1519" s="3" t="s">
        <v>9578</v>
      </c>
      <c r="C1519" s="4">
        <v>2022.0</v>
      </c>
      <c r="D1519" s="4">
        <v>85.0</v>
      </c>
      <c r="E1519" s="4">
        <v>175238.0</v>
      </c>
      <c r="F1519" s="3" t="s">
        <v>2074</v>
      </c>
      <c r="G1519" s="3" t="s">
        <v>2106</v>
      </c>
      <c r="H1519" s="3" t="s">
        <v>9578</v>
      </c>
      <c r="I1519" s="4">
        <v>0.561</v>
      </c>
      <c r="J1519" s="4">
        <v>0.965</v>
      </c>
      <c r="K1519" s="4">
        <v>0.9</v>
      </c>
      <c r="L1519" s="4">
        <v>0.034</v>
      </c>
      <c r="M1519" s="4">
        <v>0.004</v>
      </c>
      <c r="N1519" s="4">
        <v>0.0</v>
      </c>
      <c r="O1519" s="4">
        <v>0.371</v>
      </c>
      <c r="P1519" s="4">
        <v>0.304</v>
      </c>
      <c r="Q1519" s="4">
        <v>128.04</v>
      </c>
      <c r="R1519" s="4">
        <v>7.0</v>
      </c>
      <c r="S1519" s="4">
        <v>0.0</v>
      </c>
      <c r="T1519" s="3" t="s">
        <v>103</v>
      </c>
      <c r="U1519" s="3" t="s">
        <v>35</v>
      </c>
      <c r="V1519" s="7" t="s">
        <v>45</v>
      </c>
    </row>
    <row r="1520">
      <c r="A1520" s="3" t="s">
        <v>9581</v>
      </c>
      <c r="B1520" s="3" t="s">
        <v>9582</v>
      </c>
      <c r="C1520" s="4">
        <v>2012.0</v>
      </c>
      <c r="D1520" s="4">
        <v>85.0</v>
      </c>
      <c r="E1520" s="4">
        <v>286480.0</v>
      </c>
      <c r="F1520" s="3" t="s">
        <v>3108</v>
      </c>
      <c r="G1520" s="3" t="s">
        <v>7872</v>
      </c>
      <c r="H1520" s="3" t="s">
        <v>9582</v>
      </c>
      <c r="I1520" s="4">
        <v>0.346</v>
      </c>
      <c r="J1520" s="4">
        <v>0.552</v>
      </c>
      <c r="K1520" s="4">
        <v>0.83</v>
      </c>
      <c r="L1520" s="4">
        <v>0.028</v>
      </c>
      <c r="M1520" s="4">
        <v>0.417</v>
      </c>
      <c r="N1520" s="4">
        <v>0.0</v>
      </c>
      <c r="O1520" s="4">
        <v>0.114</v>
      </c>
      <c r="P1520" s="4">
        <v>0.079</v>
      </c>
      <c r="Q1520" s="4">
        <v>75.88</v>
      </c>
      <c r="R1520" s="4">
        <v>0.0</v>
      </c>
      <c r="S1520" s="4">
        <v>0.0</v>
      </c>
      <c r="T1520" s="3" t="s">
        <v>103</v>
      </c>
      <c r="U1520" s="3" t="s">
        <v>35</v>
      </c>
      <c r="V1520" s="7" t="s">
        <v>75</v>
      </c>
    </row>
    <row r="1521">
      <c r="A1521" s="3" t="s">
        <v>9586</v>
      </c>
      <c r="B1521" s="3" t="s">
        <v>9587</v>
      </c>
      <c r="C1521" s="4">
        <v>1999.0</v>
      </c>
      <c r="D1521" s="4">
        <v>85.0</v>
      </c>
      <c r="E1521" s="4">
        <v>213306.0</v>
      </c>
      <c r="F1521" s="3" t="s">
        <v>9588</v>
      </c>
      <c r="G1521" s="3" t="s">
        <v>9590</v>
      </c>
      <c r="H1521" s="3" t="s">
        <v>9591</v>
      </c>
      <c r="I1521" s="4">
        <v>0.689</v>
      </c>
      <c r="J1521" s="4">
        <v>0.694</v>
      </c>
      <c r="K1521" s="4">
        <v>0.85</v>
      </c>
      <c r="L1521" s="4">
        <v>0.027</v>
      </c>
      <c r="M1521" s="4">
        <v>0.257</v>
      </c>
      <c r="N1521" s="4">
        <v>0.0</v>
      </c>
      <c r="O1521" s="4">
        <v>0.148</v>
      </c>
      <c r="P1521" s="4">
        <v>0.482</v>
      </c>
      <c r="Q1521" s="4">
        <v>99.04</v>
      </c>
      <c r="R1521" s="4">
        <v>6.0</v>
      </c>
      <c r="S1521" s="4">
        <v>0.0</v>
      </c>
      <c r="T1521" s="3" t="s">
        <v>103</v>
      </c>
      <c r="U1521" s="3" t="s">
        <v>35</v>
      </c>
      <c r="V1521" s="7" t="s">
        <v>54</v>
      </c>
    </row>
    <row r="1522">
      <c r="A1522" s="3" t="s">
        <v>9593</v>
      </c>
      <c r="B1522" s="3" t="s">
        <v>9594</v>
      </c>
      <c r="C1522" s="4">
        <v>2012.0</v>
      </c>
      <c r="D1522" s="4">
        <v>85.0</v>
      </c>
      <c r="E1522" s="4">
        <v>265427.0</v>
      </c>
      <c r="F1522" s="3" t="s">
        <v>9596</v>
      </c>
      <c r="G1522" s="3" t="s">
        <v>8332</v>
      </c>
      <c r="H1522" s="3" t="s">
        <v>9598</v>
      </c>
      <c r="I1522" s="4">
        <v>0.565</v>
      </c>
      <c r="J1522" s="4">
        <v>0.654</v>
      </c>
      <c r="K1522" s="4">
        <v>0.83</v>
      </c>
      <c r="L1522" s="4">
        <v>0.034</v>
      </c>
      <c r="M1522" s="4">
        <v>0.054</v>
      </c>
      <c r="N1522" s="4">
        <v>0.0</v>
      </c>
      <c r="O1522" s="4">
        <v>0.122</v>
      </c>
      <c r="P1522" s="4">
        <v>0.235</v>
      </c>
      <c r="Q1522" s="4">
        <v>111.97</v>
      </c>
      <c r="R1522" s="4">
        <v>1.0</v>
      </c>
      <c r="S1522" s="4">
        <v>0.0</v>
      </c>
      <c r="T1522" s="3" t="s">
        <v>103</v>
      </c>
      <c r="U1522" s="3" t="s">
        <v>35</v>
      </c>
      <c r="V1522" s="7" t="s">
        <v>36</v>
      </c>
    </row>
    <row r="1523">
      <c r="A1523" s="3" t="s">
        <v>9601</v>
      </c>
      <c r="B1523" s="3" t="s">
        <v>9602</v>
      </c>
      <c r="C1523" s="4">
        <v>2016.0</v>
      </c>
      <c r="D1523" s="4">
        <v>85.0</v>
      </c>
      <c r="E1523" s="4">
        <v>243836.0</v>
      </c>
      <c r="F1523" s="3" t="s">
        <v>5733</v>
      </c>
      <c r="G1523" s="3" t="s">
        <v>9603</v>
      </c>
      <c r="H1523" s="3" t="s">
        <v>9604</v>
      </c>
      <c r="I1523" s="4">
        <v>0.841</v>
      </c>
      <c r="J1523" s="4">
        <v>0.728</v>
      </c>
      <c r="K1523" s="4">
        <v>0.9</v>
      </c>
      <c r="L1523" s="4">
        <v>0.048</v>
      </c>
      <c r="M1523" s="4">
        <v>0.085</v>
      </c>
      <c r="N1523" s="4">
        <v>0.0</v>
      </c>
      <c r="O1523" s="4">
        <v>0.149</v>
      </c>
      <c r="P1523" s="4">
        <v>0.43</v>
      </c>
      <c r="Q1523" s="4">
        <v>130.05</v>
      </c>
      <c r="R1523" s="4">
        <v>7.0</v>
      </c>
      <c r="S1523" s="4">
        <v>1.0</v>
      </c>
      <c r="T1523" s="3" t="s">
        <v>103</v>
      </c>
      <c r="U1523" s="3" t="s">
        <v>35</v>
      </c>
      <c r="V1523" s="7" t="s">
        <v>54</v>
      </c>
    </row>
    <row r="1524">
      <c r="A1524" s="3" t="s">
        <v>9608</v>
      </c>
      <c r="B1524" s="3" t="s">
        <v>9609</v>
      </c>
      <c r="C1524" s="4">
        <v>2019.0</v>
      </c>
      <c r="D1524" s="4">
        <v>85.0</v>
      </c>
      <c r="E1524" s="4">
        <v>221306.0</v>
      </c>
      <c r="F1524" s="3" t="s">
        <v>9610</v>
      </c>
      <c r="G1524" s="3" t="s">
        <v>6831</v>
      </c>
      <c r="H1524" s="3" t="s">
        <v>9609</v>
      </c>
      <c r="I1524" s="4">
        <v>0.359</v>
      </c>
      <c r="J1524" s="4">
        <v>0.543</v>
      </c>
      <c r="K1524" s="4">
        <v>0.81</v>
      </c>
      <c r="L1524" s="4">
        <v>0.092</v>
      </c>
      <c r="M1524" s="4">
        <v>0.492</v>
      </c>
      <c r="N1524" s="4">
        <v>0.0</v>
      </c>
      <c r="O1524" s="4">
        <v>0.118</v>
      </c>
      <c r="P1524" s="4">
        <v>0.453</v>
      </c>
      <c r="Q1524" s="4">
        <v>68.53</v>
      </c>
      <c r="R1524" s="4">
        <v>7.0</v>
      </c>
      <c r="S1524" s="4">
        <v>1.0</v>
      </c>
      <c r="T1524" s="3" t="s">
        <v>103</v>
      </c>
      <c r="U1524" s="3" t="s">
        <v>35</v>
      </c>
      <c r="V1524" s="7" t="s">
        <v>54</v>
      </c>
    </row>
    <row r="1525">
      <c r="A1525" s="3" t="s">
        <v>9617</v>
      </c>
      <c r="B1525" s="3" t="s">
        <v>9618</v>
      </c>
      <c r="C1525" s="4">
        <v>2016.0</v>
      </c>
      <c r="D1525" s="4">
        <v>86.0</v>
      </c>
      <c r="E1525" s="4">
        <v>205946.0</v>
      </c>
      <c r="F1525" s="3" t="s">
        <v>3108</v>
      </c>
      <c r="G1525" s="3" t="s">
        <v>9619</v>
      </c>
      <c r="H1525" s="3" t="s">
        <v>5779</v>
      </c>
      <c r="I1525" s="4">
        <v>0.475</v>
      </c>
      <c r="J1525" s="4">
        <v>0.715</v>
      </c>
      <c r="K1525" s="4">
        <v>0.86</v>
      </c>
      <c r="L1525" s="4">
        <v>0.058</v>
      </c>
      <c r="M1525" s="4">
        <v>0.086</v>
      </c>
      <c r="N1525" s="4">
        <v>0.0</v>
      </c>
      <c r="O1525" s="4">
        <v>0.135</v>
      </c>
      <c r="P1525" s="4">
        <v>0.159</v>
      </c>
      <c r="Q1525" s="4">
        <v>199.89</v>
      </c>
      <c r="R1525" s="4">
        <v>8.0</v>
      </c>
      <c r="S1525" s="4">
        <v>1.0</v>
      </c>
      <c r="T1525" s="3" t="s">
        <v>103</v>
      </c>
      <c r="U1525" s="3" t="s">
        <v>94</v>
      </c>
      <c r="V1525" s="7" t="s">
        <v>58</v>
      </c>
    </row>
    <row r="1526">
      <c r="A1526" s="3" t="s">
        <v>9622</v>
      </c>
      <c r="B1526" s="3" t="s">
        <v>8298</v>
      </c>
      <c r="C1526" s="4">
        <v>2014.0</v>
      </c>
      <c r="D1526" s="4">
        <v>86.0</v>
      </c>
      <c r="E1526" s="4">
        <v>258986.0</v>
      </c>
      <c r="F1526" s="3" t="s">
        <v>3108</v>
      </c>
      <c r="G1526" s="3" t="s">
        <v>6756</v>
      </c>
      <c r="H1526" s="3" t="s">
        <v>6949</v>
      </c>
      <c r="I1526" s="4">
        <v>0.614</v>
      </c>
      <c r="J1526" s="4">
        <v>0.379</v>
      </c>
      <c r="K1526" s="4">
        <v>0.75</v>
      </c>
      <c r="L1526" s="4">
        <v>0.048</v>
      </c>
      <c r="M1526" s="4">
        <v>0.607</v>
      </c>
      <c r="N1526" s="4">
        <v>0.0</v>
      </c>
      <c r="O1526" s="4">
        <v>0.099</v>
      </c>
      <c r="P1526" s="4">
        <v>0.201</v>
      </c>
      <c r="Q1526" s="4">
        <v>107.99</v>
      </c>
      <c r="R1526" s="4">
        <v>4.0</v>
      </c>
      <c r="S1526" s="4">
        <v>1.0</v>
      </c>
      <c r="T1526" s="3" t="s">
        <v>103</v>
      </c>
      <c r="U1526" s="3" t="s">
        <v>68</v>
      </c>
      <c r="V1526" s="7" t="s">
        <v>36</v>
      </c>
    </row>
    <row r="1527">
      <c r="A1527" s="3" t="s">
        <v>9624</v>
      </c>
      <c r="B1527" s="3" t="s">
        <v>9625</v>
      </c>
      <c r="C1527" s="4">
        <v>2016.0</v>
      </c>
      <c r="D1527" s="4">
        <v>86.0</v>
      </c>
      <c r="E1527" s="4">
        <v>211466.0</v>
      </c>
      <c r="F1527" s="3" t="s">
        <v>3108</v>
      </c>
      <c r="G1527" s="3" t="s">
        <v>9628</v>
      </c>
      <c r="H1527" s="3" t="s">
        <v>9629</v>
      </c>
      <c r="I1527" s="4">
        <v>0.358</v>
      </c>
      <c r="J1527" s="4">
        <v>0.557</v>
      </c>
      <c r="K1527" s="4">
        <v>0.82</v>
      </c>
      <c r="L1527" s="4">
        <v>0.059</v>
      </c>
      <c r="M1527" s="4">
        <v>0.695</v>
      </c>
      <c r="N1527" s="4">
        <v>0.0</v>
      </c>
      <c r="O1527" s="4">
        <v>0.09</v>
      </c>
      <c r="P1527" s="4">
        <v>0.494</v>
      </c>
      <c r="Q1527" s="4">
        <v>85.04</v>
      </c>
      <c r="R1527" s="4">
        <v>10.0</v>
      </c>
      <c r="S1527" s="4">
        <v>1.0</v>
      </c>
      <c r="T1527" s="3" t="s">
        <v>103</v>
      </c>
      <c r="U1527" s="3" t="s">
        <v>94</v>
      </c>
      <c r="V1527" s="7" t="s">
        <v>54</v>
      </c>
    </row>
    <row r="1528">
      <c r="A1528" s="3" t="s">
        <v>9632</v>
      </c>
      <c r="B1528" s="3" t="s">
        <v>9633</v>
      </c>
      <c r="C1528" s="4">
        <v>2013.0</v>
      </c>
      <c r="D1528" s="4">
        <v>86.0</v>
      </c>
      <c r="E1528" s="4">
        <v>255053.0</v>
      </c>
      <c r="F1528" s="3" t="s">
        <v>9043</v>
      </c>
      <c r="G1528" s="3" t="s">
        <v>8606</v>
      </c>
      <c r="H1528" s="3" t="s">
        <v>9637</v>
      </c>
      <c r="I1528" s="4">
        <v>0.67</v>
      </c>
      <c r="J1528" s="4">
        <v>0.634</v>
      </c>
      <c r="K1528" s="4">
        <v>0.84</v>
      </c>
      <c r="L1528" s="4">
        <v>0.033</v>
      </c>
      <c r="M1528" s="4">
        <v>0.012</v>
      </c>
      <c r="N1528" s="4">
        <v>0.0</v>
      </c>
      <c r="O1528" s="4">
        <v>0.095</v>
      </c>
      <c r="P1528" s="4">
        <v>0.497</v>
      </c>
      <c r="Q1528" s="4">
        <v>124.93</v>
      </c>
      <c r="R1528" s="4">
        <v>11.0</v>
      </c>
      <c r="S1528" s="4">
        <v>1.0</v>
      </c>
      <c r="T1528" s="3" t="s">
        <v>103</v>
      </c>
      <c r="U1528" s="3" t="s">
        <v>94</v>
      </c>
      <c r="V1528" s="7" t="s">
        <v>54</v>
      </c>
    </row>
    <row r="1529">
      <c r="A1529" s="3" t="s">
        <v>9638</v>
      </c>
      <c r="B1529" s="3" t="s">
        <v>9639</v>
      </c>
      <c r="C1529" s="4">
        <v>2008.0</v>
      </c>
      <c r="D1529" s="4">
        <v>86.0</v>
      </c>
      <c r="E1529" s="4">
        <v>231400.0</v>
      </c>
      <c r="F1529" s="3" t="s">
        <v>9640</v>
      </c>
      <c r="G1529" s="3" t="s">
        <v>9482</v>
      </c>
      <c r="H1529" s="3" t="s">
        <v>9641</v>
      </c>
      <c r="I1529" s="4">
        <v>0.918</v>
      </c>
      <c r="J1529" s="4">
        <v>0.609</v>
      </c>
      <c r="K1529" s="4">
        <v>0.85</v>
      </c>
      <c r="L1529" s="4">
        <v>0.079</v>
      </c>
      <c r="M1529" s="4">
        <v>0.093</v>
      </c>
      <c r="N1529" s="4">
        <v>0.0</v>
      </c>
      <c r="O1529" s="4">
        <v>0.139</v>
      </c>
      <c r="P1529" s="4">
        <v>0.304</v>
      </c>
      <c r="Q1529" s="4">
        <v>128.01</v>
      </c>
      <c r="R1529" s="4">
        <v>10.0</v>
      </c>
      <c r="S1529" s="4">
        <v>0.0</v>
      </c>
      <c r="T1529" s="3" t="s">
        <v>103</v>
      </c>
      <c r="U1529" s="3" t="s">
        <v>35</v>
      </c>
      <c r="V1529" s="7" t="s">
        <v>45</v>
      </c>
    </row>
    <row r="1530">
      <c r="A1530" s="3" t="s">
        <v>9644</v>
      </c>
      <c r="B1530" s="3" t="s">
        <v>9645</v>
      </c>
      <c r="C1530" s="4">
        <v>2003.0</v>
      </c>
      <c r="D1530" s="4">
        <v>87.0</v>
      </c>
      <c r="E1530" s="4">
        <v>235893.0</v>
      </c>
      <c r="F1530" s="3" t="s">
        <v>4958</v>
      </c>
      <c r="G1530" s="3" t="s">
        <v>9647</v>
      </c>
      <c r="H1530" s="3" t="s">
        <v>9648</v>
      </c>
      <c r="I1530" s="4">
        <v>0.331</v>
      </c>
      <c r="J1530" s="4">
        <v>0.943</v>
      </c>
      <c r="K1530" s="4">
        <v>0.91</v>
      </c>
      <c r="L1530" s="4">
        <v>0.07</v>
      </c>
      <c r="M1530" s="4">
        <v>0.007</v>
      </c>
      <c r="N1530" s="4">
        <v>0.0</v>
      </c>
      <c r="O1530" s="4">
        <v>0.242</v>
      </c>
      <c r="P1530" s="4">
        <v>0.296</v>
      </c>
      <c r="Q1530" s="4">
        <v>94.61</v>
      </c>
      <c r="R1530" s="4">
        <v>4.0</v>
      </c>
      <c r="S1530" s="4">
        <v>0.0</v>
      </c>
      <c r="T1530" s="3" t="s">
        <v>103</v>
      </c>
      <c r="U1530" s="3" t="s">
        <v>35</v>
      </c>
      <c r="V1530" s="7" t="s">
        <v>36</v>
      </c>
    </row>
    <row r="1531">
      <c r="A1531" s="3" t="s">
        <v>9649</v>
      </c>
      <c r="B1531" s="3" t="s">
        <v>9650</v>
      </c>
      <c r="C1531" s="4">
        <v>2014.0</v>
      </c>
      <c r="D1531" s="4">
        <v>87.0</v>
      </c>
      <c r="E1531" s="4">
        <v>226600.0</v>
      </c>
      <c r="F1531" s="3" t="s">
        <v>6605</v>
      </c>
      <c r="G1531" s="3" t="s">
        <v>8213</v>
      </c>
      <c r="H1531" s="3" t="s">
        <v>9654</v>
      </c>
      <c r="I1531" s="4">
        <v>0.672</v>
      </c>
      <c r="J1531" s="4">
        <v>0.52</v>
      </c>
      <c r="K1531" s="4">
        <v>0.81</v>
      </c>
      <c r="L1531" s="4">
        <v>0.035</v>
      </c>
      <c r="M1531" s="4">
        <v>0.859</v>
      </c>
      <c r="N1531" s="4">
        <v>0.0</v>
      </c>
      <c r="O1531" s="4">
        <v>0.115</v>
      </c>
      <c r="P1531" s="4">
        <v>0.37</v>
      </c>
      <c r="Q1531" s="4">
        <v>120.0</v>
      </c>
      <c r="R1531" s="4">
        <v>8.0</v>
      </c>
      <c r="S1531" s="4">
        <v>1.0</v>
      </c>
      <c r="T1531" s="3" t="s">
        <v>103</v>
      </c>
      <c r="U1531" s="3" t="s">
        <v>35</v>
      </c>
      <c r="V1531" s="7" t="s">
        <v>45</v>
      </c>
    </row>
    <row r="1532">
      <c r="A1532" s="3" t="s">
        <v>9657</v>
      </c>
      <c r="B1532" s="3" t="s">
        <v>8188</v>
      </c>
      <c r="C1532" s="4">
        <v>1975.0</v>
      </c>
      <c r="D1532" s="4">
        <v>87.0</v>
      </c>
      <c r="E1532" s="4">
        <v>199493.0</v>
      </c>
      <c r="F1532" s="3" t="s">
        <v>9658</v>
      </c>
      <c r="G1532" s="3" t="s">
        <v>9659</v>
      </c>
      <c r="H1532" s="3" t="s">
        <v>9659</v>
      </c>
      <c r="I1532" s="4">
        <v>0.414</v>
      </c>
      <c r="J1532" s="4">
        <v>0.161</v>
      </c>
      <c r="K1532" s="4">
        <v>0.5</v>
      </c>
      <c r="L1532" s="4">
        <v>0.032</v>
      </c>
      <c r="M1532" s="4">
        <v>0.883</v>
      </c>
      <c r="N1532" s="4">
        <v>0.0</v>
      </c>
      <c r="O1532" s="4">
        <v>0.117</v>
      </c>
      <c r="P1532" s="4">
        <v>0.423</v>
      </c>
      <c r="Q1532" s="4">
        <v>159.38</v>
      </c>
      <c r="R1532" s="4">
        <v>7.0</v>
      </c>
      <c r="S1532" s="4">
        <v>0.0</v>
      </c>
      <c r="T1532" s="3" t="s">
        <v>103</v>
      </c>
      <c r="U1532" s="3" t="s">
        <v>35</v>
      </c>
      <c r="V1532" s="7" t="s">
        <v>54</v>
      </c>
    </row>
    <row r="1533">
      <c r="A1533" s="3" t="s">
        <v>9662</v>
      </c>
      <c r="B1533" s="3" t="s">
        <v>9663</v>
      </c>
      <c r="C1533" s="4">
        <v>2008.0</v>
      </c>
      <c r="D1533" s="4">
        <v>87.0</v>
      </c>
      <c r="E1533" s="4">
        <v>241373.0</v>
      </c>
      <c r="F1533" s="3" t="s">
        <v>4156</v>
      </c>
      <c r="G1533" s="3" t="s">
        <v>9664</v>
      </c>
      <c r="H1533" s="3" t="s">
        <v>9664</v>
      </c>
      <c r="I1533" s="4">
        <v>0.605</v>
      </c>
      <c r="J1533" s="4">
        <v>0.629</v>
      </c>
      <c r="K1533" s="4">
        <v>0.87</v>
      </c>
      <c r="L1533" s="4">
        <v>0.028</v>
      </c>
      <c r="M1533" s="4">
        <v>0.437</v>
      </c>
      <c r="N1533" s="4">
        <v>0.0</v>
      </c>
      <c r="O1533" s="4">
        <v>0.097</v>
      </c>
      <c r="P1533" s="4">
        <v>0.308</v>
      </c>
      <c r="Q1533" s="4">
        <v>99.89</v>
      </c>
      <c r="R1533" s="4">
        <v>10.0</v>
      </c>
      <c r="S1533" s="4">
        <v>1.0</v>
      </c>
      <c r="T1533" s="3" t="s">
        <v>103</v>
      </c>
      <c r="U1533" s="3" t="s">
        <v>35</v>
      </c>
      <c r="V1533" s="7" t="s">
        <v>45</v>
      </c>
    </row>
    <row r="1534">
      <c r="A1534" s="3" t="s">
        <v>9670</v>
      </c>
      <c r="B1534" s="3" t="s">
        <v>9671</v>
      </c>
      <c r="C1534" s="4">
        <v>2017.0</v>
      </c>
      <c r="D1534" s="4">
        <v>88.0</v>
      </c>
      <c r="E1534" s="4">
        <v>263400.0</v>
      </c>
      <c r="F1534" s="3" t="s">
        <v>3108</v>
      </c>
      <c r="G1534" s="3" t="s">
        <v>6756</v>
      </c>
      <c r="H1534" s="3" t="s">
        <v>7439</v>
      </c>
      <c r="I1534" s="4">
        <v>0.599</v>
      </c>
      <c r="J1534" s="4">
        <v>0.448</v>
      </c>
      <c r="K1534" s="4">
        <v>0.84</v>
      </c>
      <c r="L1534" s="4">
        <v>0.023</v>
      </c>
      <c r="M1534" s="4">
        <v>0.163</v>
      </c>
      <c r="N1534" s="4">
        <v>0.0</v>
      </c>
      <c r="O1534" s="4">
        <v>0.106</v>
      </c>
      <c r="P1534" s="4">
        <v>0.168</v>
      </c>
      <c r="Q1534" s="4">
        <v>95.05</v>
      </c>
      <c r="R1534" s="4">
        <v>8.0</v>
      </c>
      <c r="S1534" s="4">
        <v>1.0</v>
      </c>
      <c r="T1534" s="3" t="s">
        <v>103</v>
      </c>
      <c r="U1534" s="3" t="s">
        <v>94</v>
      </c>
      <c r="V1534" s="7" t="s">
        <v>58</v>
      </c>
    </row>
    <row r="1535">
      <c r="A1535" s="3" t="s">
        <v>9675</v>
      </c>
      <c r="B1535" s="3" t="s">
        <v>3808</v>
      </c>
      <c r="C1535" s="4">
        <v>2008.0</v>
      </c>
      <c r="D1535" s="4">
        <v>88.0</v>
      </c>
      <c r="E1535" s="4">
        <v>242373.0</v>
      </c>
      <c r="F1535" s="3" t="s">
        <v>7330</v>
      </c>
      <c r="G1535" s="3" t="s">
        <v>9677</v>
      </c>
      <c r="H1535" s="3" t="s">
        <v>9678</v>
      </c>
      <c r="I1535" s="4">
        <v>0.486</v>
      </c>
      <c r="J1535" s="4">
        <v>0.617</v>
      </c>
      <c r="K1535" s="4">
        <v>0.82</v>
      </c>
      <c r="L1535" s="4">
        <v>0.029</v>
      </c>
      <c r="M1535" s="4">
        <v>0.095</v>
      </c>
      <c r="N1535" s="4">
        <v>0.0</v>
      </c>
      <c r="O1535" s="4">
        <v>0.109</v>
      </c>
      <c r="P1535" s="4">
        <v>0.417</v>
      </c>
      <c r="Q1535" s="4">
        <v>138.01</v>
      </c>
      <c r="R1535" s="4">
        <v>5.0</v>
      </c>
      <c r="S1535" s="4">
        <v>0.0</v>
      </c>
      <c r="T1535" s="3" t="s">
        <v>103</v>
      </c>
      <c r="U1535" s="3" t="s">
        <v>94</v>
      </c>
      <c r="V1535" s="7" t="s">
        <v>54</v>
      </c>
    </row>
    <row r="1536">
      <c r="A1536" s="3" t="s">
        <v>9680</v>
      </c>
      <c r="B1536" s="3" t="s">
        <v>9682</v>
      </c>
      <c r="C1536" s="4">
        <v>1995.0</v>
      </c>
      <c r="D1536" s="4">
        <v>88.0</v>
      </c>
      <c r="E1536" s="4">
        <v>240693.0</v>
      </c>
      <c r="F1536" s="3" t="s">
        <v>9683</v>
      </c>
      <c r="G1536" s="3" t="s">
        <v>9684</v>
      </c>
      <c r="H1536" s="3" t="s">
        <v>9682</v>
      </c>
      <c r="I1536" s="4">
        <v>0.647</v>
      </c>
      <c r="J1536" s="4">
        <v>0.514</v>
      </c>
      <c r="K1536" s="4">
        <v>0.76</v>
      </c>
      <c r="L1536" s="4">
        <v>0.059</v>
      </c>
      <c r="M1536" s="4">
        <v>0.066</v>
      </c>
      <c r="N1536" s="4">
        <v>0.0</v>
      </c>
      <c r="O1536" s="4">
        <v>0.398</v>
      </c>
      <c r="P1536" s="4">
        <v>0.386</v>
      </c>
      <c r="Q1536" s="4">
        <v>79.97</v>
      </c>
      <c r="R1536" s="4">
        <v>8.0</v>
      </c>
      <c r="S1536" s="4">
        <v>1.0</v>
      </c>
      <c r="T1536" s="3" t="s">
        <v>103</v>
      </c>
      <c r="U1536" s="3" t="s">
        <v>94</v>
      </c>
      <c r="V1536" s="7" t="s">
        <v>45</v>
      </c>
    </row>
    <row r="1537">
      <c r="A1537" s="3" t="s">
        <v>9688</v>
      </c>
      <c r="B1537" s="3" t="s">
        <v>6359</v>
      </c>
      <c r="C1537" s="4">
        <v>2013.0</v>
      </c>
      <c r="D1537" s="4">
        <v>91.0</v>
      </c>
      <c r="E1537" s="4">
        <v>183956.0</v>
      </c>
      <c r="F1537" s="3" t="s">
        <v>8004</v>
      </c>
      <c r="G1537" s="3" t="s">
        <v>9689</v>
      </c>
      <c r="H1537" s="3" t="s">
        <v>9690</v>
      </c>
      <c r="I1537" s="4">
        <v>0.464</v>
      </c>
      <c r="J1537" s="4">
        <v>0.417</v>
      </c>
      <c r="K1537" s="4">
        <v>0.77</v>
      </c>
      <c r="L1537" s="4">
        <v>0.026</v>
      </c>
      <c r="M1537" s="4">
        <v>0.136</v>
      </c>
      <c r="N1537" s="4">
        <v>0.022</v>
      </c>
      <c r="O1537" s="4">
        <v>0.097</v>
      </c>
      <c r="P1537" s="4">
        <v>0.479</v>
      </c>
      <c r="Q1537" s="4">
        <v>67.53</v>
      </c>
      <c r="R1537" s="4">
        <v>0.0</v>
      </c>
      <c r="S1537" s="4">
        <v>0.0</v>
      </c>
      <c r="T1537" s="3" t="s">
        <v>103</v>
      </c>
      <c r="U1537" s="3" t="s">
        <v>94</v>
      </c>
      <c r="V1537" s="7" t="s">
        <v>54</v>
      </c>
    </row>
    <row r="1538">
      <c r="A1538" s="3" t="s">
        <v>9693</v>
      </c>
      <c r="B1538" s="3" t="s">
        <v>9694</v>
      </c>
      <c r="C1538" s="4">
        <v>1993.0</v>
      </c>
      <c r="D1538" s="4">
        <v>91.0</v>
      </c>
      <c r="E1538" s="4">
        <v>238640.0</v>
      </c>
      <c r="F1538" s="3" t="s">
        <v>9695</v>
      </c>
      <c r="G1538" s="3" t="s">
        <v>9696</v>
      </c>
      <c r="H1538" s="3" t="s">
        <v>9697</v>
      </c>
      <c r="I1538" s="4">
        <v>0.515</v>
      </c>
      <c r="J1538" s="4">
        <v>0.43</v>
      </c>
      <c r="K1538" s="4">
        <v>0.76</v>
      </c>
      <c r="L1538" s="4">
        <v>0.037</v>
      </c>
      <c r="M1538" s="4">
        <v>0.01</v>
      </c>
      <c r="N1538" s="4">
        <v>0.0</v>
      </c>
      <c r="O1538" s="4">
        <v>0.129</v>
      </c>
      <c r="P1538" s="4">
        <v>0.104</v>
      </c>
      <c r="Q1538" s="4">
        <v>91.84</v>
      </c>
      <c r="R1538" s="4">
        <v>7.0</v>
      </c>
      <c r="S1538" s="4">
        <v>1.0</v>
      </c>
      <c r="T1538" s="3" t="s">
        <v>103</v>
      </c>
      <c r="U1538" s="3" t="s">
        <v>94</v>
      </c>
      <c r="V1538" s="7" t="s">
        <v>58</v>
      </c>
    </row>
    <row r="1539">
      <c r="A1539" s="3" t="s">
        <v>9701</v>
      </c>
      <c r="B1539" s="3" t="s">
        <v>9702</v>
      </c>
      <c r="C1539" s="4">
        <v>2020.0</v>
      </c>
      <c r="D1539" s="4">
        <v>91.0</v>
      </c>
      <c r="E1539" s="4">
        <v>200040.0</v>
      </c>
      <c r="F1539" s="3" t="s">
        <v>6830</v>
      </c>
      <c r="G1539" s="3" t="s">
        <v>6075</v>
      </c>
      <c r="H1539" s="3" t="s">
        <v>9704</v>
      </c>
      <c r="I1539" s="4">
        <v>0.513</v>
      </c>
      <c r="J1539" s="4">
        <v>0.73</v>
      </c>
      <c r="K1539" s="4">
        <v>0.85</v>
      </c>
      <c r="L1539" s="4">
        <v>0.06</v>
      </c>
      <c r="M1539" s="4">
        <v>0.001</v>
      </c>
      <c r="N1539" s="4">
        <v>0.0</v>
      </c>
      <c r="O1539" s="4">
        <v>0.09</v>
      </c>
      <c r="P1539" s="4">
        <v>0.334</v>
      </c>
      <c r="Q1539" s="4">
        <v>171.0</v>
      </c>
      <c r="R1539" s="4">
        <v>1.0</v>
      </c>
      <c r="S1539" s="4">
        <v>1.0</v>
      </c>
      <c r="T1539" s="3" t="s">
        <v>103</v>
      </c>
      <c r="U1539" s="3" t="s">
        <v>35</v>
      </c>
      <c r="V1539" s="7" t="s">
        <v>45</v>
      </c>
    </row>
    <row r="1540">
      <c r="A1540" s="3" t="s">
        <v>5422</v>
      </c>
      <c r="B1540" s="3" t="s">
        <v>5423</v>
      </c>
      <c r="C1540" s="4">
        <v>2011.0</v>
      </c>
      <c r="D1540" s="4">
        <v>31.0</v>
      </c>
      <c r="E1540" s="4">
        <v>127346.0</v>
      </c>
      <c r="F1540" s="3" t="s">
        <v>880</v>
      </c>
      <c r="G1540" s="3" t="s">
        <v>5424</v>
      </c>
      <c r="H1540" s="3" t="s">
        <v>5425</v>
      </c>
      <c r="I1540" s="4">
        <v>0.771</v>
      </c>
      <c r="J1540" s="4">
        <v>0.964</v>
      </c>
      <c r="K1540" s="4">
        <v>0.791585567</v>
      </c>
      <c r="L1540" s="4">
        <v>0.136</v>
      </c>
      <c r="M1540" s="4">
        <v>0.072</v>
      </c>
      <c r="N1540" s="4">
        <v>2.51E-5</v>
      </c>
      <c r="O1540" s="4">
        <v>0.199</v>
      </c>
      <c r="P1540" s="4">
        <v>0.488</v>
      </c>
      <c r="Q1540" s="4">
        <v>132.02</v>
      </c>
      <c r="R1540" s="4">
        <v>0.0</v>
      </c>
      <c r="S1540" s="4">
        <v>1.0</v>
      </c>
      <c r="T1540" s="3" t="s">
        <v>104</v>
      </c>
      <c r="U1540" s="3" t="s">
        <v>68</v>
      </c>
      <c r="V1540" s="7" t="s">
        <v>54</v>
      </c>
    </row>
    <row r="1541">
      <c r="A1541" s="3" t="s">
        <v>5427</v>
      </c>
      <c r="B1541" s="3" t="s">
        <v>5429</v>
      </c>
      <c r="C1541" s="4">
        <v>1998.0</v>
      </c>
      <c r="D1541" s="4">
        <v>31.0</v>
      </c>
      <c r="E1541" s="4">
        <v>369493.0</v>
      </c>
      <c r="F1541" s="3" t="s">
        <v>5430</v>
      </c>
      <c r="G1541" s="3" t="s">
        <v>4098</v>
      </c>
      <c r="H1541" s="3" t="s">
        <v>5431</v>
      </c>
      <c r="I1541" s="4">
        <v>0.63</v>
      </c>
      <c r="J1541" s="4">
        <v>0.522</v>
      </c>
      <c r="K1541" s="4">
        <v>0.783072744</v>
      </c>
      <c r="L1541" s="4">
        <v>0.0733</v>
      </c>
      <c r="M1541" s="4">
        <v>0.318</v>
      </c>
      <c r="N1541" s="4">
        <v>5.42E-4</v>
      </c>
      <c r="O1541" s="4">
        <v>0.277</v>
      </c>
      <c r="P1541" s="4">
        <v>0.201</v>
      </c>
      <c r="Q1541" s="4">
        <v>112.63</v>
      </c>
      <c r="R1541" s="4">
        <v>5.0</v>
      </c>
      <c r="S1541" s="4">
        <v>1.0</v>
      </c>
      <c r="T1541" s="3" t="s">
        <v>104</v>
      </c>
      <c r="U1541" s="3" t="s">
        <v>94</v>
      </c>
      <c r="V1541" s="7" t="s">
        <v>36</v>
      </c>
    </row>
    <row r="1542">
      <c r="A1542" s="3" t="s">
        <v>5434</v>
      </c>
      <c r="B1542" s="3" t="s">
        <v>5435</v>
      </c>
      <c r="C1542" s="4">
        <v>2020.0</v>
      </c>
      <c r="D1542" s="4">
        <v>32.0</v>
      </c>
      <c r="E1542" s="4">
        <v>154736.0</v>
      </c>
      <c r="F1542" s="3" t="s">
        <v>5436</v>
      </c>
      <c r="G1542" s="3" t="s">
        <v>5437</v>
      </c>
      <c r="H1542" s="3" t="s">
        <v>5435</v>
      </c>
      <c r="I1542" s="4">
        <v>0.365</v>
      </c>
      <c r="J1542" s="4">
        <v>0.184</v>
      </c>
      <c r="K1542" s="4">
        <v>0.724039099</v>
      </c>
      <c r="L1542" s="4">
        <v>0.0284</v>
      </c>
      <c r="M1542" s="4">
        <v>0.847</v>
      </c>
      <c r="N1542" s="4">
        <v>0.0</v>
      </c>
      <c r="O1542" s="4">
        <v>0.122</v>
      </c>
      <c r="P1542" s="4">
        <v>0.224</v>
      </c>
      <c r="Q1542" s="4">
        <v>75.804</v>
      </c>
      <c r="R1542" s="4">
        <v>2.0</v>
      </c>
      <c r="S1542" s="4">
        <v>0.0</v>
      </c>
      <c r="T1542" s="3" t="s">
        <v>34</v>
      </c>
      <c r="U1542" s="3" t="s">
        <v>35</v>
      </c>
      <c r="V1542" s="7" t="s">
        <v>36</v>
      </c>
    </row>
    <row r="1543">
      <c r="A1543" s="3" t="s">
        <v>5441</v>
      </c>
      <c r="B1543" s="3" t="s">
        <v>5442</v>
      </c>
      <c r="C1543" s="4">
        <v>2018.0</v>
      </c>
      <c r="D1543" s="4">
        <v>32.0</v>
      </c>
      <c r="E1543" s="4">
        <v>318500.0</v>
      </c>
      <c r="F1543" s="3" t="s">
        <v>26</v>
      </c>
      <c r="G1543" s="3" t="s">
        <v>5443</v>
      </c>
      <c r="H1543" s="3" t="s">
        <v>5442</v>
      </c>
      <c r="I1543" s="4">
        <v>0.652</v>
      </c>
      <c r="J1543" s="4">
        <v>0.148</v>
      </c>
      <c r="K1543" s="4">
        <v>0.618954933</v>
      </c>
      <c r="L1543" s="4">
        <v>0.0357</v>
      </c>
      <c r="M1543" s="4">
        <v>0.78</v>
      </c>
      <c r="N1543" s="4">
        <v>0.0746</v>
      </c>
      <c r="O1543" s="4">
        <v>0.0967</v>
      </c>
      <c r="P1543" s="4">
        <v>0.125</v>
      </c>
      <c r="Q1543" s="4">
        <v>127.885</v>
      </c>
      <c r="R1543" s="4">
        <v>8.0</v>
      </c>
      <c r="S1543" s="4">
        <v>0.0</v>
      </c>
      <c r="T1543" s="3" t="s">
        <v>34</v>
      </c>
      <c r="U1543" s="3" t="s">
        <v>35</v>
      </c>
      <c r="V1543" s="7" t="s">
        <v>58</v>
      </c>
    </row>
    <row r="1544">
      <c r="A1544" s="3" t="s">
        <v>5445</v>
      </c>
      <c r="B1544" s="3" t="s">
        <v>5447</v>
      </c>
      <c r="C1544" s="4">
        <v>2016.0</v>
      </c>
      <c r="D1544" s="4">
        <v>32.0</v>
      </c>
      <c r="E1544" s="4">
        <v>445520.0</v>
      </c>
      <c r="F1544" s="3" t="s">
        <v>1607</v>
      </c>
      <c r="G1544" s="3" t="s">
        <v>1608</v>
      </c>
      <c r="H1544" s="3" t="s">
        <v>5449</v>
      </c>
      <c r="I1544" s="4">
        <v>0.695</v>
      </c>
      <c r="J1544" s="4">
        <v>0.504</v>
      </c>
      <c r="K1544" s="4">
        <v>0.673817723</v>
      </c>
      <c r="L1544" s="4">
        <v>0.115</v>
      </c>
      <c r="M1544" s="4">
        <v>0.0944</v>
      </c>
      <c r="N1544" s="4">
        <v>0.0</v>
      </c>
      <c r="O1544" s="4">
        <v>0.269</v>
      </c>
      <c r="P1544" s="4">
        <v>0.345</v>
      </c>
      <c r="Q1544" s="4">
        <v>91.022</v>
      </c>
      <c r="R1544" s="4">
        <v>3.0</v>
      </c>
      <c r="S1544" s="4">
        <v>0.0</v>
      </c>
      <c r="T1544" s="3" t="s">
        <v>104</v>
      </c>
      <c r="U1544" s="3" t="s">
        <v>68</v>
      </c>
      <c r="V1544" s="7" t="s">
        <v>45</v>
      </c>
    </row>
    <row r="1545">
      <c r="A1545" s="3" t="s">
        <v>5451</v>
      </c>
      <c r="B1545" s="3" t="s">
        <v>5452</v>
      </c>
      <c r="C1545" s="4">
        <v>2024.0</v>
      </c>
      <c r="D1545" s="4">
        <v>32.0</v>
      </c>
      <c r="E1545" s="4">
        <v>133347.0</v>
      </c>
      <c r="F1545" s="3" t="s">
        <v>5061</v>
      </c>
      <c r="G1545" s="3" t="s">
        <v>5062</v>
      </c>
      <c r="H1545" s="3" t="s">
        <v>5452</v>
      </c>
      <c r="I1545" s="4">
        <v>0.661</v>
      </c>
      <c r="J1545" s="4">
        <v>0.72</v>
      </c>
      <c r="K1545" s="4">
        <v>0.814514577</v>
      </c>
      <c r="L1545" s="4">
        <v>0.0429</v>
      </c>
      <c r="M1545" s="4">
        <v>0.697</v>
      </c>
      <c r="N1545" s="4">
        <v>1.08E-4</v>
      </c>
      <c r="O1545" s="4">
        <v>0.104</v>
      </c>
      <c r="P1545" s="4">
        <v>0.459</v>
      </c>
      <c r="Q1545" s="4">
        <v>117.959</v>
      </c>
      <c r="R1545" s="4">
        <v>2.0</v>
      </c>
      <c r="S1545" s="4">
        <v>1.0</v>
      </c>
      <c r="T1545" s="3" t="s">
        <v>104</v>
      </c>
      <c r="U1545" s="3" t="s">
        <v>35</v>
      </c>
      <c r="V1545" s="7" t="s">
        <v>54</v>
      </c>
    </row>
    <row r="1546">
      <c r="A1546" s="3" t="s">
        <v>5455</v>
      </c>
      <c r="B1546" s="3" t="s">
        <v>5456</v>
      </c>
      <c r="C1546" s="4">
        <v>2023.0</v>
      </c>
      <c r="D1546" s="4">
        <v>32.0</v>
      </c>
      <c r="E1546" s="4">
        <v>288973.0</v>
      </c>
      <c r="F1546" s="3" t="s">
        <v>5457</v>
      </c>
      <c r="G1546" s="3" t="s">
        <v>5458</v>
      </c>
      <c r="H1546" s="3" t="s">
        <v>5460</v>
      </c>
      <c r="I1546" s="4">
        <v>0.281</v>
      </c>
      <c r="J1546" s="4">
        <v>0.836</v>
      </c>
      <c r="K1546" s="4">
        <v>0.830064381</v>
      </c>
      <c r="L1546" s="4">
        <v>0.0638</v>
      </c>
      <c r="M1546" s="4">
        <v>4.88E-4</v>
      </c>
      <c r="N1546" s="4">
        <v>0.0119</v>
      </c>
      <c r="O1546" s="4">
        <v>0.484</v>
      </c>
      <c r="P1546" s="4">
        <v>0.453</v>
      </c>
      <c r="Q1546" s="4">
        <v>152.17</v>
      </c>
      <c r="R1546" s="4">
        <v>11.0</v>
      </c>
      <c r="S1546" s="4">
        <v>1.0</v>
      </c>
      <c r="T1546" s="3" t="s">
        <v>103</v>
      </c>
      <c r="U1546" s="3" t="s">
        <v>94</v>
      </c>
      <c r="V1546" s="7" t="s">
        <v>54</v>
      </c>
    </row>
    <row r="1547">
      <c r="A1547" s="3" t="s">
        <v>5464</v>
      </c>
      <c r="B1547" s="3" t="s">
        <v>5465</v>
      </c>
      <c r="C1547" s="4">
        <v>2021.0</v>
      </c>
      <c r="D1547" s="4">
        <v>32.0</v>
      </c>
      <c r="E1547" s="4">
        <v>175562.0</v>
      </c>
      <c r="F1547" s="3" t="s">
        <v>1350</v>
      </c>
      <c r="G1547" s="3" t="s">
        <v>5466</v>
      </c>
      <c r="H1547" s="3" t="s">
        <v>5465</v>
      </c>
      <c r="I1547" s="4">
        <v>0.84</v>
      </c>
      <c r="J1547" s="4">
        <v>0.612</v>
      </c>
      <c r="K1547" s="4">
        <v>0.789361111</v>
      </c>
      <c r="L1547" s="4">
        <v>0.305</v>
      </c>
      <c r="M1547" s="4">
        <v>0.119</v>
      </c>
      <c r="N1547" s="4">
        <v>0.0</v>
      </c>
      <c r="O1547" s="4">
        <v>0.13</v>
      </c>
      <c r="P1547" s="4">
        <v>0.415</v>
      </c>
      <c r="Q1547" s="4">
        <v>96.172</v>
      </c>
      <c r="R1547" s="4">
        <v>9.0</v>
      </c>
      <c r="S1547" s="4">
        <v>0.0</v>
      </c>
      <c r="T1547" s="3" t="s">
        <v>103</v>
      </c>
      <c r="U1547" s="3" t="s">
        <v>68</v>
      </c>
      <c r="V1547" s="7" t="s">
        <v>54</v>
      </c>
    </row>
    <row r="1548">
      <c r="A1548" s="3" t="s">
        <v>5470</v>
      </c>
      <c r="B1548" s="3" t="s">
        <v>5471</v>
      </c>
      <c r="C1548" s="4">
        <v>2020.0</v>
      </c>
      <c r="D1548" s="4">
        <v>32.0</v>
      </c>
      <c r="E1548" s="4">
        <v>214834.0</v>
      </c>
      <c r="F1548" s="3" t="s">
        <v>5472</v>
      </c>
      <c r="G1548" s="3" t="s">
        <v>5473</v>
      </c>
      <c r="H1548" s="3" t="s">
        <v>4696</v>
      </c>
      <c r="I1548" s="4">
        <v>0.559</v>
      </c>
      <c r="J1548" s="4">
        <v>0.837</v>
      </c>
      <c r="K1548" s="4">
        <v>0.887600796</v>
      </c>
      <c r="L1548" s="4">
        <v>0.0391</v>
      </c>
      <c r="M1548" s="4">
        <v>0.0617</v>
      </c>
      <c r="N1548" s="4">
        <v>0.0</v>
      </c>
      <c r="O1548" s="4">
        <v>0.393</v>
      </c>
      <c r="P1548" s="4">
        <v>0.446</v>
      </c>
      <c r="Q1548" s="4">
        <v>119.958</v>
      </c>
      <c r="R1548" s="4">
        <v>4.0</v>
      </c>
      <c r="S1548" s="4">
        <v>0.0</v>
      </c>
      <c r="T1548" s="3" t="s">
        <v>103</v>
      </c>
      <c r="U1548" s="3" t="s">
        <v>35</v>
      </c>
      <c r="V1548" s="7" t="s">
        <v>54</v>
      </c>
    </row>
    <row r="1549">
      <c r="A1549" s="3" t="s">
        <v>5476</v>
      </c>
      <c r="B1549" s="3" t="s">
        <v>5477</v>
      </c>
      <c r="C1549" s="4">
        <v>2020.0</v>
      </c>
      <c r="D1549" s="4">
        <v>32.0</v>
      </c>
      <c r="E1549" s="4">
        <v>228372.0</v>
      </c>
      <c r="F1549" s="3" t="s">
        <v>199</v>
      </c>
      <c r="G1549" s="3" t="s">
        <v>5481</v>
      </c>
      <c r="H1549" s="3" t="s">
        <v>5482</v>
      </c>
      <c r="I1549" s="4">
        <v>0.299</v>
      </c>
      <c r="J1549" s="4">
        <v>0.226</v>
      </c>
      <c r="K1549" s="4">
        <v>0.751716467</v>
      </c>
      <c r="L1549" s="4">
        <v>0.0433</v>
      </c>
      <c r="M1549" s="4">
        <v>0.79</v>
      </c>
      <c r="N1549" s="4">
        <v>1.05E-6</v>
      </c>
      <c r="O1549" s="4">
        <v>0.122</v>
      </c>
      <c r="P1549" s="4">
        <v>0.189</v>
      </c>
      <c r="Q1549" s="4">
        <v>98.026</v>
      </c>
      <c r="R1549" s="4">
        <v>2.0</v>
      </c>
      <c r="S1549" s="4">
        <v>1.0</v>
      </c>
      <c r="T1549" s="3" t="s">
        <v>103</v>
      </c>
      <c r="U1549" s="3" t="s">
        <v>68</v>
      </c>
      <c r="V1549" s="7" t="s">
        <v>58</v>
      </c>
    </row>
    <row r="1550">
      <c r="A1550" s="3" t="s">
        <v>5483</v>
      </c>
      <c r="B1550" s="3" t="s">
        <v>5485</v>
      </c>
      <c r="C1550" s="4">
        <v>1976.0</v>
      </c>
      <c r="D1550" s="4">
        <v>32.0</v>
      </c>
      <c r="E1550" s="4">
        <v>298579.0</v>
      </c>
      <c r="F1550" s="3" t="s">
        <v>327</v>
      </c>
      <c r="G1550" s="3" t="s">
        <v>5486</v>
      </c>
      <c r="H1550" s="3" t="s">
        <v>4224</v>
      </c>
      <c r="I1550" s="4">
        <v>0.506</v>
      </c>
      <c r="J1550" s="4">
        <v>0.315</v>
      </c>
      <c r="K1550" s="4">
        <v>0.75122452</v>
      </c>
      <c r="L1550" s="4">
        <v>0.0316</v>
      </c>
      <c r="M1550" s="4">
        <v>0.979</v>
      </c>
      <c r="N1550" s="4">
        <v>5.73E-5</v>
      </c>
      <c r="O1550" s="4">
        <v>0.626</v>
      </c>
      <c r="P1550" s="4">
        <v>0.398</v>
      </c>
      <c r="Q1550" s="4">
        <v>110.703</v>
      </c>
      <c r="R1550" s="4">
        <v>4.0</v>
      </c>
      <c r="S1550" s="4">
        <v>1.0</v>
      </c>
      <c r="T1550" s="3" t="s">
        <v>104</v>
      </c>
      <c r="U1550" s="3" t="s">
        <v>68</v>
      </c>
      <c r="V1550" s="7" t="s">
        <v>45</v>
      </c>
    </row>
    <row r="1551">
      <c r="A1551" s="3" t="s">
        <v>5489</v>
      </c>
      <c r="B1551" s="3" t="s">
        <v>5490</v>
      </c>
      <c r="C1551" s="4">
        <v>2024.0</v>
      </c>
      <c r="D1551" s="4">
        <v>32.0</v>
      </c>
      <c r="E1551" s="4">
        <v>175172.0</v>
      </c>
      <c r="F1551" s="3" t="s">
        <v>2252</v>
      </c>
      <c r="G1551" s="3" t="s">
        <v>5491</v>
      </c>
      <c r="H1551" s="3" t="s">
        <v>5492</v>
      </c>
      <c r="I1551" s="4">
        <v>0.265</v>
      </c>
      <c r="J1551" s="4">
        <v>0.878</v>
      </c>
      <c r="K1551" s="4">
        <v>0.811734006</v>
      </c>
      <c r="L1551" s="4">
        <v>0.176</v>
      </c>
      <c r="M1551" s="4">
        <v>0.148</v>
      </c>
      <c r="N1551" s="4">
        <v>0.886</v>
      </c>
      <c r="O1551" s="4">
        <v>0.0765</v>
      </c>
      <c r="P1551" s="4">
        <v>0.133</v>
      </c>
      <c r="Q1551" s="4">
        <v>108.173</v>
      </c>
      <c r="R1551" s="4">
        <v>0.0</v>
      </c>
      <c r="S1551" s="4">
        <v>0.0</v>
      </c>
      <c r="T1551" s="3" t="s">
        <v>104</v>
      </c>
      <c r="U1551" s="3" t="s">
        <v>35</v>
      </c>
      <c r="V1551" s="7" t="s">
        <v>58</v>
      </c>
    </row>
    <row r="1552">
      <c r="A1552" s="3" t="s">
        <v>5494</v>
      </c>
      <c r="B1552" s="3" t="s">
        <v>5495</v>
      </c>
      <c r="C1552" s="4">
        <v>2020.0</v>
      </c>
      <c r="D1552" s="4">
        <v>32.0</v>
      </c>
      <c r="E1552" s="4">
        <v>201655.0</v>
      </c>
      <c r="F1552" s="3" t="s">
        <v>5496</v>
      </c>
      <c r="G1552" s="3" t="s">
        <v>3165</v>
      </c>
      <c r="H1552" s="3" t="s">
        <v>5497</v>
      </c>
      <c r="I1552" s="4">
        <v>0.807</v>
      </c>
      <c r="J1552" s="4">
        <v>0.913</v>
      </c>
      <c r="K1552" s="4">
        <v>0.865570124</v>
      </c>
      <c r="L1552" s="4">
        <v>0.0696</v>
      </c>
      <c r="M1552" s="4">
        <v>0.0411</v>
      </c>
      <c r="N1552" s="4">
        <v>9.56E-4</v>
      </c>
      <c r="O1552" s="4">
        <v>0.292</v>
      </c>
      <c r="P1552" s="4">
        <v>0.464</v>
      </c>
      <c r="Q1552" s="4">
        <v>114.04</v>
      </c>
      <c r="R1552" s="4">
        <v>7.0</v>
      </c>
      <c r="S1552" s="4">
        <v>1.0</v>
      </c>
      <c r="T1552" s="3" t="s">
        <v>104</v>
      </c>
      <c r="U1552" s="3" t="s">
        <v>68</v>
      </c>
      <c r="V1552" s="7" t="s">
        <v>54</v>
      </c>
    </row>
    <row r="1553">
      <c r="A1553" s="3" t="s">
        <v>5498</v>
      </c>
      <c r="B1553" s="3" t="s">
        <v>5499</v>
      </c>
      <c r="C1553" s="4">
        <v>2020.0</v>
      </c>
      <c r="D1553" s="4">
        <v>32.0</v>
      </c>
      <c r="E1553" s="4">
        <v>251996.0</v>
      </c>
      <c r="F1553" s="3" t="s">
        <v>5500</v>
      </c>
      <c r="G1553" s="3" t="s">
        <v>5501</v>
      </c>
      <c r="H1553" s="3" t="s">
        <v>5499</v>
      </c>
      <c r="I1553" s="4">
        <v>0.765</v>
      </c>
      <c r="J1553" s="4">
        <v>0.688</v>
      </c>
      <c r="K1553" s="4">
        <v>0.863794837</v>
      </c>
      <c r="L1553" s="4">
        <v>0.07</v>
      </c>
      <c r="M1553" s="4">
        <v>0.0059</v>
      </c>
      <c r="N1553" s="4">
        <v>5.87E-5</v>
      </c>
      <c r="O1553" s="4">
        <v>0.0438</v>
      </c>
      <c r="P1553" s="4">
        <v>0.493</v>
      </c>
      <c r="Q1553" s="4">
        <v>130.0</v>
      </c>
      <c r="R1553" s="4">
        <v>7.0</v>
      </c>
      <c r="S1553" s="4">
        <v>0.0</v>
      </c>
      <c r="T1553" s="3" t="s">
        <v>104</v>
      </c>
      <c r="U1553" s="3" t="s">
        <v>68</v>
      </c>
      <c r="V1553" s="7" t="s">
        <v>54</v>
      </c>
    </row>
    <row r="1554">
      <c r="A1554" s="3" t="s">
        <v>5504</v>
      </c>
      <c r="B1554" s="3" t="s">
        <v>5505</v>
      </c>
      <c r="C1554" s="4">
        <v>2017.0</v>
      </c>
      <c r="D1554" s="4">
        <v>32.0</v>
      </c>
      <c r="E1554" s="4">
        <v>342856.0</v>
      </c>
      <c r="F1554" s="3" t="s">
        <v>5506</v>
      </c>
      <c r="G1554" s="3" t="s">
        <v>5507</v>
      </c>
      <c r="H1554" s="3" t="s">
        <v>5509</v>
      </c>
      <c r="I1554" s="4">
        <v>0.824</v>
      </c>
      <c r="J1554" s="4">
        <v>0.697</v>
      </c>
      <c r="K1554" s="4">
        <v>0.798130601</v>
      </c>
      <c r="L1554" s="4">
        <v>0.0372</v>
      </c>
      <c r="M1554" s="4">
        <v>0.00899</v>
      </c>
      <c r="N1554" s="4">
        <v>0.682</v>
      </c>
      <c r="O1554" s="4">
        <v>0.0651</v>
      </c>
      <c r="P1554" s="4">
        <v>0.261</v>
      </c>
      <c r="Q1554" s="4">
        <v>126.0</v>
      </c>
      <c r="R1554" s="4">
        <v>3.0</v>
      </c>
      <c r="S1554" s="4">
        <v>0.0</v>
      </c>
      <c r="T1554" s="3" t="s">
        <v>103</v>
      </c>
      <c r="U1554" s="3" t="s">
        <v>35</v>
      </c>
      <c r="V1554" s="7" t="s">
        <v>36</v>
      </c>
    </row>
    <row r="1555">
      <c r="A1555" s="3" t="s">
        <v>5513</v>
      </c>
      <c r="B1555" s="3" t="s">
        <v>5514</v>
      </c>
      <c r="C1555" s="4">
        <v>2006.0</v>
      </c>
      <c r="D1555" s="4">
        <v>33.0</v>
      </c>
      <c r="E1555" s="4">
        <v>236094.0</v>
      </c>
      <c r="F1555" s="3" t="s">
        <v>26</v>
      </c>
      <c r="G1555" s="3" t="s">
        <v>5131</v>
      </c>
      <c r="H1555" s="3" t="s">
        <v>5515</v>
      </c>
      <c r="I1555" s="4">
        <v>0.518</v>
      </c>
      <c r="J1555" s="4">
        <v>0.37</v>
      </c>
      <c r="K1555" s="4">
        <v>0.788740829</v>
      </c>
      <c r="L1555" s="4">
        <v>0.029</v>
      </c>
      <c r="M1555" s="4">
        <v>0.856</v>
      </c>
      <c r="N1555" s="4">
        <v>6.27E-6</v>
      </c>
      <c r="O1555" s="4">
        <v>0.155</v>
      </c>
      <c r="P1555" s="4">
        <v>0.246</v>
      </c>
      <c r="Q1555" s="4">
        <v>147.736</v>
      </c>
      <c r="R1555" s="4">
        <v>8.0</v>
      </c>
      <c r="S1555" s="4">
        <v>1.0</v>
      </c>
      <c r="T1555" s="3" t="s">
        <v>34</v>
      </c>
      <c r="U1555" s="3" t="s">
        <v>35</v>
      </c>
      <c r="V1555" s="7" t="s">
        <v>36</v>
      </c>
    </row>
    <row r="1556">
      <c r="A1556" s="3" t="s">
        <v>5518</v>
      </c>
      <c r="B1556" s="3" t="s">
        <v>3331</v>
      </c>
      <c r="C1556" s="4">
        <v>1968.0</v>
      </c>
      <c r="D1556" s="4">
        <v>33.0</v>
      </c>
      <c r="E1556" s="4">
        <v>161106.0</v>
      </c>
      <c r="F1556" s="3" t="s">
        <v>5519</v>
      </c>
      <c r="G1556" s="3" t="s">
        <v>5521</v>
      </c>
      <c r="H1556" s="3" t="s">
        <v>5523</v>
      </c>
      <c r="I1556" s="4">
        <v>0.518</v>
      </c>
      <c r="J1556" s="4">
        <v>0.442</v>
      </c>
      <c r="K1556" s="4">
        <v>0.869676812</v>
      </c>
      <c r="L1556" s="4">
        <v>0.0249</v>
      </c>
      <c r="M1556" s="4">
        <v>0.452</v>
      </c>
      <c r="N1556" s="4">
        <v>0.0</v>
      </c>
      <c r="O1556" s="4">
        <v>0.176</v>
      </c>
      <c r="P1556" s="4">
        <v>0.417</v>
      </c>
      <c r="Q1556" s="4">
        <v>88.48</v>
      </c>
      <c r="R1556" s="4">
        <v>9.0</v>
      </c>
      <c r="S1556" s="4">
        <v>1.0</v>
      </c>
      <c r="T1556" s="3" t="s">
        <v>103</v>
      </c>
      <c r="U1556" s="3" t="s">
        <v>35</v>
      </c>
      <c r="V1556" s="7" t="s">
        <v>54</v>
      </c>
    </row>
    <row r="1557">
      <c r="A1557" s="3" t="s">
        <v>5524</v>
      </c>
      <c r="B1557" s="3" t="s">
        <v>5525</v>
      </c>
      <c r="C1557" s="4">
        <v>2023.0</v>
      </c>
      <c r="D1557" s="4">
        <v>33.0</v>
      </c>
      <c r="E1557" s="4">
        <v>195000.0</v>
      </c>
      <c r="F1557" s="3" t="s">
        <v>26</v>
      </c>
      <c r="G1557" s="3" t="s">
        <v>5527</v>
      </c>
      <c r="H1557" s="3" t="s">
        <v>5528</v>
      </c>
      <c r="I1557" s="4">
        <v>0.594</v>
      </c>
      <c r="J1557" s="4">
        <v>0.714</v>
      </c>
      <c r="K1557" s="4">
        <v>0.824738519</v>
      </c>
      <c r="L1557" s="4">
        <v>0.056</v>
      </c>
      <c r="M1557" s="4">
        <v>0.462</v>
      </c>
      <c r="N1557" s="4">
        <v>0.0</v>
      </c>
      <c r="O1557" s="4">
        <v>0.121</v>
      </c>
      <c r="P1557" s="4">
        <v>0.498</v>
      </c>
      <c r="Q1557" s="4">
        <v>95.998</v>
      </c>
      <c r="R1557" s="4">
        <v>9.0</v>
      </c>
      <c r="S1557" s="4">
        <v>1.0</v>
      </c>
      <c r="T1557" s="3" t="s">
        <v>34</v>
      </c>
      <c r="U1557" s="3" t="s">
        <v>35</v>
      </c>
      <c r="V1557" s="7" t="s">
        <v>54</v>
      </c>
    </row>
    <row r="1558">
      <c r="A1558" s="3" t="s">
        <v>5530</v>
      </c>
      <c r="B1558" s="3" t="s">
        <v>5531</v>
      </c>
      <c r="C1558" s="4">
        <v>2016.0</v>
      </c>
      <c r="D1558" s="4">
        <v>33.0</v>
      </c>
      <c r="E1558" s="4">
        <v>327315.0</v>
      </c>
      <c r="F1558" s="3" t="s">
        <v>26</v>
      </c>
      <c r="G1558" s="3" t="s">
        <v>5532</v>
      </c>
      <c r="H1558" s="3" t="s">
        <v>5533</v>
      </c>
      <c r="I1558" s="4">
        <v>0.405</v>
      </c>
      <c r="J1558" s="4">
        <v>0.697</v>
      </c>
      <c r="K1558" s="4">
        <v>0.881547708</v>
      </c>
      <c r="L1558" s="4">
        <v>0.0311</v>
      </c>
      <c r="M1558" s="4">
        <v>0.235</v>
      </c>
      <c r="N1558" s="4">
        <v>2.36E-4</v>
      </c>
      <c r="O1558" s="4">
        <v>0.133</v>
      </c>
      <c r="P1558" s="4">
        <v>0.332</v>
      </c>
      <c r="Q1558" s="4">
        <v>89.976</v>
      </c>
      <c r="R1558" s="4">
        <v>2.0</v>
      </c>
      <c r="S1558" s="4">
        <v>1.0</v>
      </c>
      <c r="T1558" s="3" t="s">
        <v>34</v>
      </c>
      <c r="U1558" s="3" t="s">
        <v>35</v>
      </c>
      <c r="V1558" s="7" t="s">
        <v>45</v>
      </c>
    </row>
    <row r="1559">
      <c r="A1559" s="3" t="s">
        <v>5537</v>
      </c>
      <c r="B1559" s="3" t="s">
        <v>5538</v>
      </c>
      <c r="C1559" s="4">
        <v>2015.0</v>
      </c>
      <c r="D1559" s="4">
        <v>33.0</v>
      </c>
      <c r="E1559" s="4">
        <v>305666.0</v>
      </c>
      <c r="F1559" s="3" t="s">
        <v>26</v>
      </c>
      <c r="G1559" s="3" t="s">
        <v>3026</v>
      </c>
      <c r="H1559" s="3" t="s">
        <v>5540</v>
      </c>
      <c r="I1559" s="4">
        <v>0.623</v>
      </c>
      <c r="J1559" s="4">
        <v>0.546</v>
      </c>
      <c r="K1559" s="4">
        <v>0.829679379</v>
      </c>
      <c r="L1559" s="4">
        <v>0.032</v>
      </c>
      <c r="M1559" s="4">
        <v>0.698</v>
      </c>
      <c r="N1559" s="4">
        <v>0.0</v>
      </c>
      <c r="O1559" s="4">
        <v>0.318</v>
      </c>
      <c r="P1559" s="4">
        <v>0.284</v>
      </c>
      <c r="Q1559" s="4">
        <v>142.024</v>
      </c>
      <c r="R1559" s="4">
        <v>3.0</v>
      </c>
      <c r="S1559" s="4">
        <v>1.0</v>
      </c>
      <c r="T1559" s="3" t="s">
        <v>34</v>
      </c>
      <c r="U1559" s="3" t="s">
        <v>35</v>
      </c>
      <c r="V1559" s="7" t="s">
        <v>36</v>
      </c>
    </row>
    <row r="1560">
      <c r="A1560" s="3" t="s">
        <v>5541</v>
      </c>
      <c r="B1560" s="3" t="s">
        <v>4613</v>
      </c>
      <c r="C1560" s="4">
        <v>2022.0</v>
      </c>
      <c r="D1560" s="4">
        <v>33.0</v>
      </c>
      <c r="E1560" s="4">
        <v>336500.0</v>
      </c>
      <c r="F1560" s="3" t="s">
        <v>26</v>
      </c>
      <c r="G1560" s="3" t="s">
        <v>41</v>
      </c>
      <c r="H1560" s="3" t="s">
        <v>4613</v>
      </c>
      <c r="I1560" s="4">
        <v>0.383</v>
      </c>
      <c r="J1560" s="4">
        <v>0.604</v>
      </c>
      <c r="K1560" s="4">
        <v>0.807028426</v>
      </c>
      <c r="L1560" s="4">
        <v>0.0418</v>
      </c>
      <c r="M1560" s="4">
        <v>0.165</v>
      </c>
      <c r="N1560" s="4">
        <v>2.55E-5</v>
      </c>
      <c r="O1560" s="4">
        <v>0.257</v>
      </c>
      <c r="P1560" s="4">
        <v>0.302</v>
      </c>
      <c r="Q1560" s="4">
        <v>155.853</v>
      </c>
      <c r="R1560" s="4">
        <v>2.0</v>
      </c>
      <c r="S1560" s="4">
        <v>0.0</v>
      </c>
      <c r="T1560" s="3" t="s">
        <v>34</v>
      </c>
      <c r="U1560" s="3" t="s">
        <v>35</v>
      </c>
      <c r="V1560" s="7" t="s">
        <v>45</v>
      </c>
    </row>
    <row r="1561">
      <c r="A1561" s="3" t="s">
        <v>5547</v>
      </c>
      <c r="B1561" s="3" t="s">
        <v>5548</v>
      </c>
      <c r="C1561" s="4">
        <v>2010.0</v>
      </c>
      <c r="D1561" s="4">
        <v>33.0</v>
      </c>
      <c r="E1561" s="4">
        <v>287560.0</v>
      </c>
      <c r="F1561" s="3" t="s">
        <v>26</v>
      </c>
      <c r="G1561" s="3" t="s">
        <v>3026</v>
      </c>
      <c r="H1561" s="3" t="s">
        <v>5549</v>
      </c>
      <c r="I1561" s="4">
        <v>0.621</v>
      </c>
      <c r="J1561" s="4">
        <v>0.689</v>
      </c>
      <c r="K1561" s="4">
        <v>0.880948816</v>
      </c>
      <c r="L1561" s="4">
        <v>0.0263</v>
      </c>
      <c r="M1561" s="4">
        <v>0.212</v>
      </c>
      <c r="N1561" s="4">
        <v>0.0</v>
      </c>
      <c r="O1561" s="4">
        <v>0.413</v>
      </c>
      <c r="P1561" s="4">
        <v>0.294</v>
      </c>
      <c r="Q1561" s="4">
        <v>132.031</v>
      </c>
      <c r="R1561" s="4">
        <v>2.0</v>
      </c>
      <c r="S1561" s="4">
        <v>1.0</v>
      </c>
      <c r="T1561" s="3" t="s">
        <v>34</v>
      </c>
      <c r="U1561" s="3" t="s">
        <v>35</v>
      </c>
      <c r="V1561" s="7" t="s">
        <v>36</v>
      </c>
    </row>
    <row r="1562">
      <c r="A1562" s="3" t="s">
        <v>5552</v>
      </c>
      <c r="B1562" s="3" t="s">
        <v>5553</v>
      </c>
      <c r="C1562" s="4">
        <v>2023.0</v>
      </c>
      <c r="D1562" s="4">
        <v>33.0</v>
      </c>
      <c r="E1562" s="4">
        <v>217961.0</v>
      </c>
      <c r="F1562" s="3" t="s">
        <v>5556</v>
      </c>
      <c r="G1562" s="3" t="s">
        <v>5557</v>
      </c>
      <c r="H1562" s="3" t="s">
        <v>5558</v>
      </c>
      <c r="I1562" s="4">
        <v>0.709</v>
      </c>
      <c r="J1562" s="4">
        <v>0.477</v>
      </c>
      <c r="K1562" s="4">
        <v>0.815562638</v>
      </c>
      <c r="L1562" s="4">
        <v>0.0408</v>
      </c>
      <c r="M1562" s="4">
        <v>0.569</v>
      </c>
      <c r="N1562" s="4">
        <v>5.21E-6</v>
      </c>
      <c r="O1562" s="4">
        <v>0.412</v>
      </c>
      <c r="P1562" s="4">
        <v>0.277</v>
      </c>
      <c r="Q1562" s="4">
        <v>130.065</v>
      </c>
      <c r="R1562" s="4">
        <v>1.0</v>
      </c>
      <c r="S1562" s="4">
        <v>0.0</v>
      </c>
      <c r="T1562" s="3" t="s">
        <v>103</v>
      </c>
      <c r="U1562" s="3" t="s">
        <v>94</v>
      </c>
      <c r="V1562" s="7" t="s">
        <v>36</v>
      </c>
    </row>
    <row r="1563">
      <c r="A1563" s="3" t="s">
        <v>5559</v>
      </c>
      <c r="B1563" s="3" t="s">
        <v>5560</v>
      </c>
      <c r="C1563" s="4">
        <v>2003.0</v>
      </c>
      <c r="D1563" s="4">
        <v>33.0</v>
      </c>
      <c r="E1563" s="4">
        <v>296000.0</v>
      </c>
      <c r="F1563" s="3" t="s">
        <v>880</v>
      </c>
      <c r="G1563" s="3" t="s">
        <v>2426</v>
      </c>
      <c r="H1563" s="3" t="s">
        <v>5563</v>
      </c>
      <c r="I1563" s="4">
        <v>0.499</v>
      </c>
      <c r="J1563" s="4">
        <v>0.655</v>
      </c>
      <c r="K1563" s="4">
        <v>0.823497957</v>
      </c>
      <c r="L1563" s="4">
        <v>0.053</v>
      </c>
      <c r="M1563" s="4">
        <v>0.335</v>
      </c>
      <c r="N1563" s="4">
        <v>4.61E-6</v>
      </c>
      <c r="O1563" s="4">
        <v>0.331</v>
      </c>
      <c r="P1563" s="4">
        <v>0.429</v>
      </c>
      <c r="Q1563" s="4">
        <v>83.716</v>
      </c>
      <c r="R1563" s="4">
        <v>5.0</v>
      </c>
      <c r="S1563" s="4">
        <v>1.0</v>
      </c>
      <c r="T1563" s="3" t="s">
        <v>104</v>
      </c>
      <c r="U1563" s="3" t="s">
        <v>68</v>
      </c>
      <c r="V1563" s="7" t="s">
        <v>54</v>
      </c>
    </row>
    <row r="1564">
      <c r="A1564" s="3" t="s">
        <v>5568</v>
      </c>
      <c r="B1564" s="3" t="s">
        <v>5569</v>
      </c>
      <c r="C1564" s="4">
        <v>2024.0</v>
      </c>
      <c r="D1564" s="4">
        <v>33.0</v>
      </c>
      <c r="E1564" s="4">
        <v>177699.0</v>
      </c>
      <c r="F1564" s="3" t="s">
        <v>5570</v>
      </c>
      <c r="G1564" s="3" t="s">
        <v>5571</v>
      </c>
      <c r="H1564" s="3" t="s">
        <v>5572</v>
      </c>
      <c r="I1564" s="4">
        <v>0.613</v>
      </c>
      <c r="J1564" s="4">
        <v>0.801</v>
      </c>
      <c r="K1564" s="4">
        <v>0.831754112</v>
      </c>
      <c r="L1564" s="4">
        <v>0.317</v>
      </c>
      <c r="M1564" s="4">
        <v>0.0286</v>
      </c>
      <c r="N1564" s="4">
        <v>0.0</v>
      </c>
      <c r="O1564" s="4">
        <v>0.174</v>
      </c>
      <c r="P1564" s="4">
        <v>0.436</v>
      </c>
      <c r="Q1564" s="4">
        <v>140.085</v>
      </c>
      <c r="R1564" s="4">
        <v>1.0</v>
      </c>
      <c r="S1564" s="4">
        <v>0.0</v>
      </c>
      <c r="T1564" s="3" t="s">
        <v>103</v>
      </c>
      <c r="U1564" s="3" t="s">
        <v>68</v>
      </c>
      <c r="V1564" s="7" t="s">
        <v>54</v>
      </c>
    </row>
    <row r="1565">
      <c r="A1565" s="3" t="s">
        <v>5575</v>
      </c>
      <c r="B1565" s="3" t="s">
        <v>5576</v>
      </c>
      <c r="C1565" s="4">
        <v>2024.0</v>
      </c>
      <c r="D1565" s="4">
        <v>33.0</v>
      </c>
      <c r="E1565" s="4">
        <v>129896.0</v>
      </c>
      <c r="F1565" s="3" t="s">
        <v>1629</v>
      </c>
      <c r="G1565" s="3" t="s">
        <v>1511</v>
      </c>
      <c r="H1565" s="3" t="s">
        <v>5576</v>
      </c>
      <c r="I1565" s="4">
        <v>0.778</v>
      </c>
      <c r="J1565" s="4">
        <v>0.567</v>
      </c>
      <c r="K1565" s="4">
        <v>0.839026373</v>
      </c>
      <c r="L1565" s="4">
        <v>0.0575</v>
      </c>
      <c r="M1565" s="4">
        <v>0.0102</v>
      </c>
      <c r="N1565" s="4">
        <v>0.00633</v>
      </c>
      <c r="O1565" s="4">
        <v>0.314</v>
      </c>
      <c r="P1565" s="4">
        <v>0.263</v>
      </c>
      <c r="Q1565" s="4">
        <v>97.007</v>
      </c>
      <c r="R1565" s="4">
        <v>9.0</v>
      </c>
      <c r="S1565" s="4">
        <v>1.0</v>
      </c>
      <c r="T1565" s="3" t="s">
        <v>104</v>
      </c>
      <c r="U1565" s="3" t="s">
        <v>68</v>
      </c>
      <c r="V1565" s="7" t="s">
        <v>36</v>
      </c>
    </row>
    <row r="1566">
      <c r="A1566" s="3" t="s">
        <v>5577</v>
      </c>
      <c r="B1566" s="3" t="s">
        <v>5578</v>
      </c>
      <c r="C1566" s="4">
        <v>2015.0</v>
      </c>
      <c r="D1566" s="4">
        <v>33.0</v>
      </c>
      <c r="E1566" s="4">
        <v>297573.0</v>
      </c>
      <c r="F1566" s="3" t="s">
        <v>1782</v>
      </c>
      <c r="G1566" s="3" t="s">
        <v>5580</v>
      </c>
      <c r="H1566" s="3" t="s">
        <v>5582</v>
      </c>
      <c r="I1566" s="4">
        <v>0.551</v>
      </c>
      <c r="J1566" s="4">
        <v>0.512</v>
      </c>
      <c r="K1566" s="4">
        <v>0.840694715</v>
      </c>
      <c r="L1566" s="4">
        <v>0.0315</v>
      </c>
      <c r="M1566" s="4">
        <v>0.392</v>
      </c>
      <c r="N1566" s="4">
        <v>0.0</v>
      </c>
      <c r="O1566" s="4">
        <v>0.254</v>
      </c>
      <c r="P1566" s="4">
        <v>0.301</v>
      </c>
      <c r="Q1566" s="4">
        <v>133.862</v>
      </c>
      <c r="R1566" s="4">
        <v>4.0</v>
      </c>
      <c r="S1566" s="4">
        <v>1.0</v>
      </c>
      <c r="T1566" s="3" t="s">
        <v>104</v>
      </c>
      <c r="U1566" s="3" t="s">
        <v>35</v>
      </c>
      <c r="V1566" s="7" t="s">
        <v>45</v>
      </c>
    </row>
    <row r="1567">
      <c r="A1567" s="3" t="s">
        <v>5583</v>
      </c>
      <c r="B1567" s="3" t="s">
        <v>5584</v>
      </c>
      <c r="C1567" s="4">
        <v>2023.0</v>
      </c>
      <c r="D1567" s="4">
        <v>33.0</v>
      </c>
      <c r="E1567" s="4">
        <v>146494.0</v>
      </c>
      <c r="F1567" s="3" t="s">
        <v>327</v>
      </c>
      <c r="G1567" s="3" t="s">
        <v>4486</v>
      </c>
      <c r="H1567" s="3" t="s">
        <v>5584</v>
      </c>
      <c r="I1567" s="4">
        <v>0.54</v>
      </c>
      <c r="J1567" s="4">
        <v>0.474</v>
      </c>
      <c r="K1567" s="4">
        <v>0.696960623</v>
      </c>
      <c r="L1567" s="4">
        <v>0.134</v>
      </c>
      <c r="M1567" s="4">
        <v>0.596</v>
      </c>
      <c r="N1567" s="4">
        <v>8.51E-6</v>
      </c>
      <c r="O1567" s="4">
        <v>0.359</v>
      </c>
      <c r="P1567" s="4">
        <v>0.169</v>
      </c>
      <c r="Q1567" s="4">
        <v>140.046</v>
      </c>
      <c r="R1567" s="4">
        <v>9.0</v>
      </c>
      <c r="S1567" s="4">
        <v>0.0</v>
      </c>
      <c r="T1567" s="3" t="s">
        <v>104</v>
      </c>
      <c r="U1567" s="3" t="s">
        <v>35</v>
      </c>
      <c r="V1567" s="7" t="s">
        <v>58</v>
      </c>
    </row>
    <row r="1568">
      <c r="A1568" s="3" t="s">
        <v>5588</v>
      </c>
      <c r="B1568" s="3" t="s">
        <v>5589</v>
      </c>
      <c r="C1568" s="4">
        <v>2016.0</v>
      </c>
      <c r="D1568" s="4">
        <v>33.0</v>
      </c>
      <c r="E1568" s="4">
        <v>460986.0</v>
      </c>
      <c r="F1568" s="3" t="s">
        <v>194</v>
      </c>
      <c r="G1568" s="3" t="s">
        <v>5590</v>
      </c>
      <c r="H1568" s="3" t="s">
        <v>5449</v>
      </c>
      <c r="I1568" s="4">
        <v>0.638</v>
      </c>
      <c r="J1568" s="4">
        <v>0.324</v>
      </c>
      <c r="K1568" s="4">
        <v>0.747417278</v>
      </c>
      <c r="L1568" s="4">
        <v>0.0268</v>
      </c>
      <c r="M1568" s="4">
        <v>0.838</v>
      </c>
      <c r="N1568" s="4">
        <v>0.0</v>
      </c>
      <c r="O1568" s="4">
        <v>0.0729</v>
      </c>
      <c r="P1568" s="4">
        <v>0.408</v>
      </c>
      <c r="Q1568" s="4">
        <v>100.144</v>
      </c>
      <c r="R1568" s="4">
        <v>0.0</v>
      </c>
      <c r="S1568" s="4">
        <v>1.0</v>
      </c>
      <c r="T1568" s="3" t="s">
        <v>104</v>
      </c>
      <c r="U1568" s="3" t="s">
        <v>68</v>
      </c>
      <c r="V1568" s="7" t="s">
        <v>54</v>
      </c>
    </row>
    <row r="1569">
      <c r="A1569" s="3" t="s">
        <v>5591</v>
      </c>
      <c r="B1569" s="3" t="s">
        <v>5592</v>
      </c>
      <c r="C1569" s="4">
        <v>2010.0</v>
      </c>
      <c r="D1569" s="4">
        <v>34.0</v>
      </c>
      <c r="E1569" s="4">
        <v>194861.0</v>
      </c>
      <c r="F1569" s="3" t="s">
        <v>26</v>
      </c>
      <c r="G1569" s="3" t="s">
        <v>544</v>
      </c>
      <c r="H1569" s="3" t="s">
        <v>5593</v>
      </c>
      <c r="I1569" s="4">
        <v>0.435</v>
      </c>
      <c r="J1569" s="4">
        <v>0.266</v>
      </c>
      <c r="K1569" s="4">
        <v>0.791435844</v>
      </c>
      <c r="L1569" s="4">
        <v>0.0478</v>
      </c>
      <c r="M1569" s="4">
        <v>0.922</v>
      </c>
      <c r="N1569" s="4">
        <v>0.0</v>
      </c>
      <c r="O1569" s="4">
        <v>0.0797</v>
      </c>
      <c r="P1569" s="4">
        <v>0.342</v>
      </c>
      <c r="Q1569" s="4">
        <v>71.02</v>
      </c>
      <c r="R1569" s="4">
        <v>11.0</v>
      </c>
      <c r="S1569" s="4">
        <v>1.0</v>
      </c>
      <c r="T1569" s="3" t="s">
        <v>34</v>
      </c>
      <c r="U1569" s="3" t="s">
        <v>35</v>
      </c>
      <c r="V1569" s="7" t="s">
        <v>45</v>
      </c>
    </row>
    <row r="1570">
      <c r="A1570" s="3" t="s">
        <v>5596</v>
      </c>
      <c r="B1570" s="3" t="s">
        <v>5597</v>
      </c>
      <c r="C1570" s="4">
        <v>2012.0</v>
      </c>
      <c r="D1570" s="4">
        <v>34.0</v>
      </c>
      <c r="E1570" s="4">
        <v>347093.0</v>
      </c>
      <c r="F1570" s="3" t="s">
        <v>3624</v>
      </c>
      <c r="G1570" s="3" t="s">
        <v>1593</v>
      </c>
      <c r="H1570" s="3" t="s">
        <v>5598</v>
      </c>
      <c r="I1570" s="4">
        <v>0.471</v>
      </c>
      <c r="J1570" s="4">
        <v>0.195</v>
      </c>
      <c r="K1570" s="4">
        <v>0.677496631</v>
      </c>
      <c r="L1570" s="4">
        <v>0.0327</v>
      </c>
      <c r="M1570" s="4">
        <v>0.951</v>
      </c>
      <c r="N1570" s="4">
        <v>1.07E-4</v>
      </c>
      <c r="O1570" s="4">
        <v>0.0959</v>
      </c>
      <c r="P1570" s="4">
        <v>0.439</v>
      </c>
      <c r="Q1570" s="4">
        <v>84.715</v>
      </c>
      <c r="R1570" s="4">
        <v>1.0</v>
      </c>
      <c r="S1570" s="4">
        <v>1.0</v>
      </c>
      <c r="T1570" s="3" t="s">
        <v>34</v>
      </c>
      <c r="U1570" s="3" t="s">
        <v>35</v>
      </c>
      <c r="V1570" s="7" t="s">
        <v>54</v>
      </c>
    </row>
    <row r="1571">
      <c r="A1571" s="3" t="s">
        <v>5601</v>
      </c>
      <c r="B1571" s="3" t="s">
        <v>5602</v>
      </c>
      <c r="C1571" s="4">
        <v>2019.0</v>
      </c>
      <c r="D1571" s="4">
        <v>34.0</v>
      </c>
      <c r="E1571" s="4">
        <v>251742.0</v>
      </c>
      <c r="F1571" s="3" t="s">
        <v>26</v>
      </c>
      <c r="G1571" s="3" t="s">
        <v>28</v>
      </c>
      <c r="H1571" s="3" t="s">
        <v>5603</v>
      </c>
      <c r="I1571" s="4">
        <v>0.453</v>
      </c>
      <c r="J1571" s="4">
        <v>0.432</v>
      </c>
      <c r="K1571" s="4">
        <v>0.698693132</v>
      </c>
      <c r="L1571" s="4">
        <v>0.0333</v>
      </c>
      <c r="M1571" s="4">
        <v>0.00369</v>
      </c>
      <c r="N1571" s="4">
        <v>8.08E-4</v>
      </c>
      <c r="O1571" s="4">
        <v>0.0998</v>
      </c>
      <c r="P1571" s="4">
        <v>0.462</v>
      </c>
      <c r="Q1571" s="4">
        <v>159.316</v>
      </c>
      <c r="R1571" s="4">
        <v>1.0</v>
      </c>
      <c r="S1571" s="4">
        <v>1.0</v>
      </c>
      <c r="T1571" s="3" t="s">
        <v>34</v>
      </c>
      <c r="U1571" s="3" t="s">
        <v>35</v>
      </c>
      <c r="V1571" s="7" t="s">
        <v>54</v>
      </c>
    </row>
    <row r="1572">
      <c r="A1572" s="3" t="s">
        <v>5604</v>
      </c>
      <c r="B1572" s="3" t="s">
        <v>5605</v>
      </c>
      <c r="C1572" s="4">
        <v>2019.0</v>
      </c>
      <c r="D1572" s="4">
        <v>34.0</v>
      </c>
      <c r="E1572" s="4">
        <v>259004.0</v>
      </c>
      <c r="F1572" s="3" t="s">
        <v>26</v>
      </c>
      <c r="G1572" s="3" t="s">
        <v>41</v>
      </c>
      <c r="H1572" s="3" t="s">
        <v>5606</v>
      </c>
      <c r="I1572" s="4">
        <v>0.565</v>
      </c>
      <c r="J1572" s="4">
        <v>0.519</v>
      </c>
      <c r="K1572" s="4">
        <v>0.815391526</v>
      </c>
      <c r="L1572" s="4">
        <v>0.0253</v>
      </c>
      <c r="M1572" s="4">
        <v>0.352</v>
      </c>
      <c r="N1572" s="4">
        <v>0.0</v>
      </c>
      <c r="O1572" s="4">
        <v>0.0936</v>
      </c>
      <c r="P1572" s="4">
        <v>0.32</v>
      </c>
      <c r="Q1572" s="4">
        <v>89.995</v>
      </c>
      <c r="R1572" s="4">
        <v>5.0</v>
      </c>
      <c r="S1572" s="4">
        <v>1.0</v>
      </c>
      <c r="T1572" s="3" t="s">
        <v>34</v>
      </c>
      <c r="U1572" s="3" t="s">
        <v>35</v>
      </c>
      <c r="V1572" s="7" t="s">
        <v>45</v>
      </c>
    </row>
    <row r="1573">
      <c r="A1573" s="3" t="s">
        <v>5612</v>
      </c>
      <c r="B1573" s="3" t="s">
        <v>5613</v>
      </c>
      <c r="C1573" s="4">
        <v>2018.0</v>
      </c>
      <c r="D1573" s="4">
        <v>34.0</v>
      </c>
      <c r="E1573" s="4">
        <v>303250.0</v>
      </c>
      <c r="F1573" s="3" t="s">
        <v>26</v>
      </c>
      <c r="G1573" s="3" t="s">
        <v>5614</v>
      </c>
      <c r="H1573" s="3" t="s">
        <v>5613</v>
      </c>
      <c r="I1573" s="4">
        <v>0.592</v>
      </c>
      <c r="J1573" s="4">
        <v>0.368</v>
      </c>
      <c r="K1573" s="4">
        <v>0.757213441</v>
      </c>
      <c r="L1573" s="4">
        <v>0.0281</v>
      </c>
      <c r="M1573" s="4">
        <v>0.718</v>
      </c>
      <c r="N1573" s="4">
        <v>6.28E-6</v>
      </c>
      <c r="O1573" s="4">
        <v>0.136</v>
      </c>
      <c r="P1573" s="4">
        <v>0.24</v>
      </c>
      <c r="Q1573" s="4">
        <v>139.968</v>
      </c>
      <c r="R1573" s="4">
        <v>4.0</v>
      </c>
      <c r="S1573" s="4">
        <v>0.0</v>
      </c>
      <c r="T1573" s="3" t="s">
        <v>34</v>
      </c>
      <c r="U1573" s="3" t="s">
        <v>35</v>
      </c>
      <c r="V1573" s="7" t="s">
        <v>36</v>
      </c>
    </row>
    <row r="1574">
      <c r="A1574" s="3" t="s">
        <v>5617</v>
      </c>
      <c r="B1574" s="3" t="s">
        <v>5618</v>
      </c>
      <c r="C1574" s="4">
        <v>2020.0</v>
      </c>
      <c r="D1574" s="4">
        <v>34.0</v>
      </c>
      <c r="E1574" s="4">
        <v>170625.0</v>
      </c>
      <c r="F1574" s="3" t="s">
        <v>5436</v>
      </c>
      <c r="G1574" s="3" t="s">
        <v>5437</v>
      </c>
      <c r="H1574" s="3" t="s">
        <v>5618</v>
      </c>
      <c r="I1574" s="4">
        <v>0.414</v>
      </c>
      <c r="J1574" s="4">
        <v>0.324</v>
      </c>
      <c r="K1574" s="4">
        <v>0.784099416</v>
      </c>
      <c r="L1574" s="4">
        <v>0.0265</v>
      </c>
      <c r="M1574" s="4">
        <v>0.949</v>
      </c>
      <c r="N1574" s="4">
        <v>2.48E-6</v>
      </c>
      <c r="O1574" s="4">
        <v>0.113</v>
      </c>
      <c r="P1574" s="4">
        <v>0.404</v>
      </c>
      <c r="Q1574" s="4">
        <v>79.59</v>
      </c>
      <c r="R1574" s="4">
        <v>7.0</v>
      </c>
      <c r="S1574" s="4">
        <v>1.0</v>
      </c>
      <c r="T1574" s="3" t="s">
        <v>34</v>
      </c>
      <c r="U1574" s="3" t="s">
        <v>35</v>
      </c>
      <c r="V1574" s="7" t="s">
        <v>54</v>
      </c>
    </row>
    <row r="1575">
      <c r="A1575" s="3" t="s">
        <v>5621</v>
      </c>
      <c r="B1575" s="3" t="s">
        <v>5622</v>
      </c>
      <c r="C1575" s="4">
        <v>2024.0</v>
      </c>
      <c r="D1575" s="4">
        <v>34.0</v>
      </c>
      <c r="E1575" s="4">
        <v>299533.0</v>
      </c>
      <c r="F1575" s="3" t="s">
        <v>26</v>
      </c>
      <c r="G1575" s="3" t="s">
        <v>1554</v>
      </c>
      <c r="H1575" s="3" t="s">
        <v>5622</v>
      </c>
      <c r="I1575" s="4">
        <v>0.627</v>
      </c>
      <c r="J1575" s="4">
        <v>0.305</v>
      </c>
      <c r="K1575" s="4">
        <v>0.740872243</v>
      </c>
      <c r="L1575" s="4">
        <v>0.0297</v>
      </c>
      <c r="M1575" s="4">
        <v>0.708</v>
      </c>
      <c r="N1575" s="4">
        <v>0.0</v>
      </c>
      <c r="O1575" s="4">
        <v>0.0893</v>
      </c>
      <c r="P1575" s="4">
        <v>0.328</v>
      </c>
      <c r="Q1575" s="4">
        <v>139.925</v>
      </c>
      <c r="R1575" s="4">
        <v>3.0</v>
      </c>
      <c r="S1575" s="4">
        <v>1.0</v>
      </c>
      <c r="T1575" s="3" t="s">
        <v>34</v>
      </c>
      <c r="U1575" s="3" t="s">
        <v>68</v>
      </c>
      <c r="V1575" s="7" t="s">
        <v>45</v>
      </c>
    </row>
    <row r="1576">
      <c r="A1576" s="3" t="s">
        <v>5625</v>
      </c>
      <c r="B1576" s="3" t="s">
        <v>5627</v>
      </c>
      <c r="C1576" s="4">
        <v>2016.0</v>
      </c>
      <c r="D1576" s="4">
        <v>34.0</v>
      </c>
      <c r="E1576" s="4">
        <v>347124.0</v>
      </c>
      <c r="F1576" s="3" t="s">
        <v>3624</v>
      </c>
      <c r="G1576" s="3" t="s">
        <v>1593</v>
      </c>
      <c r="H1576" s="3" t="s">
        <v>5629</v>
      </c>
      <c r="I1576" s="4">
        <v>0.468</v>
      </c>
      <c r="J1576" s="4">
        <v>0.293</v>
      </c>
      <c r="K1576" s="4">
        <v>0.752828695</v>
      </c>
      <c r="L1576" s="4">
        <v>0.0321</v>
      </c>
      <c r="M1576" s="4">
        <v>0.953</v>
      </c>
      <c r="N1576" s="4">
        <v>0.0167</v>
      </c>
      <c r="O1576" s="4">
        <v>0.0935</v>
      </c>
      <c r="P1576" s="4">
        <v>0.273</v>
      </c>
      <c r="Q1576" s="4">
        <v>127.927</v>
      </c>
      <c r="R1576" s="4">
        <v>7.0</v>
      </c>
      <c r="S1576" s="4">
        <v>1.0</v>
      </c>
      <c r="T1576" s="3" t="s">
        <v>34</v>
      </c>
      <c r="U1576" s="3" t="s">
        <v>68</v>
      </c>
      <c r="V1576" s="7" t="s">
        <v>36</v>
      </c>
    </row>
    <row r="1577">
      <c r="A1577" s="3" t="s">
        <v>5630</v>
      </c>
      <c r="B1577" s="3" t="s">
        <v>5631</v>
      </c>
      <c r="C1577" s="4">
        <v>2010.0</v>
      </c>
      <c r="D1577" s="4">
        <v>34.0</v>
      </c>
      <c r="E1577" s="4">
        <v>351666.0</v>
      </c>
      <c r="F1577" s="3" t="s">
        <v>26</v>
      </c>
      <c r="G1577" s="3" t="s">
        <v>42</v>
      </c>
      <c r="H1577" s="3" t="s">
        <v>5633</v>
      </c>
      <c r="I1577" s="4">
        <v>0.398</v>
      </c>
      <c r="J1577" s="4">
        <v>0.722</v>
      </c>
      <c r="K1577" s="4">
        <v>0.837229696</v>
      </c>
      <c r="L1577" s="4">
        <v>0.0357</v>
      </c>
      <c r="M1577" s="4">
        <v>0.431</v>
      </c>
      <c r="N1577" s="4">
        <v>1.32E-5</v>
      </c>
      <c r="O1577" s="4">
        <v>0.147</v>
      </c>
      <c r="P1577" s="4">
        <v>0.371</v>
      </c>
      <c r="Q1577" s="4">
        <v>137.218</v>
      </c>
      <c r="R1577" s="4">
        <v>7.0</v>
      </c>
      <c r="S1577" s="4">
        <v>1.0</v>
      </c>
      <c r="T1577" s="3" t="s">
        <v>34</v>
      </c>
      <c r="U1577" s="3" t="s">
        <v>35</v>
      </c>
      <c r="V1577" s="7" t="s">
        <v>45</v>
      </c>
    </row>
    <row r="1578">
      <c r="A1578" s="3" t="s">
        <v>5638</v>
      </c>
      <c r="B1578" s="3">
        <v>1996.0</v>
      </c>
      <c r="C1578" s="4">
        <v>2021.0</v>
      </c>
      <c r="D1578" s="4">
        <v>34.0</v>
      </c>
      <c r="E1578" s="4">
        <v>376677.0</v>
      </c>
      <c r="F1578" s="3" t="s">
        <v>26</v>
      </c>
      <c r="G1578" s="3" t="s">
        <v>5640</v>
      </c>
      <c r="H1578" s="3" t="s">
        <v>5642</v>
      </c>
      <c r="I1578" s="4">
        <v>0.48</v>
      </c>
      <c r="J1578" s="4">
        <v>0.661</v>
      </c>
      <c r="K1578" s="4">
        <v>0.83072744</v>
      </c>
      <c r="L1578" s="4">
        <v>0.04</v>
      </c>
      <c r="M1578" s="4">
        <v>0.0348</v>
      </c>
      <c r="N1578" s="4">
        <v>0.26</v>
      </c>
      <c r="O1578" s="4">
        <v>0.161</v>
      </c>
      <c r="P1578" s="4">
        <v>0.212</v>
      </c>
      <c r="Q1578" s="4">
        <v>130.114</v>
      </c>
      <c r="R1578" s="4">
        <v>4.0</v>
      </c>
      <c r="S1578" s="4">
        <v>1.0</v>
      </c>
      <c r="T1578" s="3" t="s">
        <v>34</v>
      </c>
      <c r="U1578" s="3" t="s">
        <v>35</v>
      </c>
      <c r="V1578" s="7" t="s">
        <v>36</v>
      </c>
    </row>
    <row r="1579">
      <c r="A1579" s="3" t="s">
        <v>5643</v>
      </c>
      <c r="B1579" s="3" t="s">
        <v>5644</v>
      </c>
      <c r="C1579" s="4">
        <v>2023.0</v>
      </c>
      <c r="D1579" s="4">
        <v>34.0</v>
      </c>
      <c r="E1579" s="4">
        <v>177600.0</v>
      </c>
      <c r="F1579" s="3" t="s">
        <v>5061</v>
      </c>
      <c r="G1579" s="3" t="s">
        <v>5062</v>
      </c>
      <c r="H1579" s="3" t="s">
        <v>5644</v>
      </c>
      <c r="I1579" s="4">
        <v>0.649</v>
      </c>
      <c r="J1579" s="4">
        <v>0.577</v>
      </c>
      <c r="K1579" s="4">
        <v>0.804226467</v>
      </c>
      <c r="L1579" s="4">
        <v>0.0508</v>
      </c>
      <c r="M1579" s="4">
        <v>0.72</v>
      </c>
      <c r="N1579" s="4">
        <v>0.0451</v>
      </c>
      <c r="O1579" s="4">
        <v>0.374</v>
      </c>
      <c r="P1579" s="4">
        <v>0.123</v>
      </c>
      <c r="Q1579" s="4">
        <v>124.984</v>
      </c>
      <c r="R1579" s="4">
        <v>3.0</v>
      </c>
      <c r="S1579" s="4">
        <v>1.0</v>
      </c>
      <c r="T1579" s="3" t="s">
        <v>104</v>
      </c>
      <c r="U1579" s="3" t="s">
        <v>35</v>
      </c>
      <c r="V1579" s="7" t="s">
        <v>58</v>
      </c>
    </row>
    <row r="1580">
      <c r="A1580" s="3" t="s">
        <v>5647</v>
      </c>
      <c r="B1580" s="3" t="s">
        <v>5648</v>
      </c>
      <c r="C1580" s="4">
        <v>1972.0</v>
      </c>
      <c r="D1580" s="4">
        <v>34.0</v>
      </c>
      <c r="E1580" s="4">
        <v>355453.0</v>
      </c>
      <c r="F1580" s="3" t="s">
        <v>163</v>
      </c>
      <c r="G1580" s="3" t="s">
        <v>157</v>
      </c>
      <c r="H1580" s="3" t="s">
        <v>5650</v>
      </c>
      <c r="I1580" s="4">
        <v>0.384</v>
      </c>
      <c r="J1580" s="4">
        <v>0.383</v>
      </c>
      <c r="K1580" s="4">
        <v>0.742070028</v>
      </c>
      <c r="L1580" s="4">
        <v>0.0331</v>
      </c>
      <c r="M1580" s="4">
        <v>0.835</v>
      </c>
      <c r="N1580" s="4">
        <v>2.14E-4</v>
      </c>
      <c r="O1580" s="4">
        <v>0.452</v>
      </c>
      <c r="P1580" s="4">
        <v>0.486</v>
      </c>
      <c r="Q1580" s="4">
        <v>96.961</v>
      </c>
      <c r="R1580" s="4">
        <v>2.0</v>
      </c>
      <c r="S1580" s="4">
        <v>1.0</v>
      </c>
      <c r="T1580" s="3" t="s">
        <v>104</v>
      </c>
      <c r="U1580" s="3" t="s">
        <v>68</v>
      </c>
      <c r="V1580" s="7" t="s">
        <v>54</v>
      </c>
    </row>
    <row r="1581">
      <c r="A1581" s="3" t="s">
        <v>5651</v>
      </c>
      <c r="B1581" s="3" t="s">
        <v>5652</v>
      </c>
      <c r="C1581" s="4">
        <v>2021.0</v>
      </c>
      <c r="D1581" s="4">
        <v>34.0</v>
      </c>
      <c r="E1581" s="4">
        <v>261648.0</v>
      </c>
      <c r="F1581" s="3" t="s">
        <v>5654</v>
      </c>
      <c r="G1581" s="3" t="s">
        <v>5656</v>
      </c>
      <c r="H1581" s="3" t="s">
        <v>5652</v>
      </c>
      <c r="I1581" s="4">
        <v>0.707</v>
      </c>
      <c r="J1581" s="4">
        <v>0.796</v>
      </c>
      <c r="K1581" s="4">
        <v>0.890916091</v>
      </c>
      <c r="L1581" s="4">
        <v>0.0607</v>
      </c>
      <c r="M1581" s="4">
        <v>0.0186</v>
      </c>
      <c r="N1581" s="4">
        <v>5.01E-6</v>
      </c>
      <c r="O1581" s="4">
        <v>0.0983</v>
      </c>
      <c r="P1581" s="4">
        <v>0.488</v>
      </c>
      <c r="Q1581" s="4">
        <v>99.999</v>
      </c>
      <c r="R1581" s="4">
        <v>1.0</v>
      </c>
      <c r="S1581" s="4">
        <v>0.0</v>
      </c>
      <c r="T1581" s="3" t="s">
        <v>104</v>
      </c>
      <c r="U1581" s="3" t="s">
        <v>35</v>
      </c>
      <c r="V1581" s="7" t="s">
        <v>54</v>
      </c>
    </row>
    <row r="1582">
      <c r="A1582" s="3" t="s">
        <v>5660</v>
      </c>
      <c r="B1582" s="3" t="s">
        <v>5661</v>
      </c>
      <c r="C1582" s="4">
        <v>2010.0</v>
      </c>
      <c r="D1582" s="4">
        <v>34.0</v>
      </c>
      <c r="E1582" s="4">
        <v>241666.0</v>
      </c>
      <c r="F1582" s="3" t="s">
        <v>5662</v>
      </c>
      <c r="G1582" s="3" t="s">
        <v>5663</v>
      </c>
      <c r="H1582" s="3" t="s">
        <v>5664</v>
      </c>
      <c r="I1582" s="4">
        <v>0.67</v>
      </c>
      <c r="J1582" s="4">
        <v>0.599</v>
      </c>
      <c r="K1582" s="4">
        <v>0.774281864</v>
      </c>
      <c r="L1582" s="4">
        <v>0.0406</v>
      </c>
      <c r="M1582" s="4">
        <v>0.232</v>
      </c>
      <c r="N1582" s="4">
        <v>8.09E-6</v>
      </c>
      <c r="O1582" s="4">
        <v>0.163</v>
      </c>
      <c r="P1582" s="4">
        <v>0.361</v>
      </c>
      <c r="Q1582" s="4">
        <v>115.26</v>
      </c>
      <c r="R1582" s="4">
        <v>0.0</v>
      </c>
      <c r="S1582" s="4">
        <v>1.0</v>
      </c>
      <c r="T1582" s="3" t="s">
        <v>103</v>
      </c>
      <c r="U1582" s="3" t="s">
        <v>35</v>
      </c>
      <c r="V1582" s="7" t="s">
        <v>45</v>
      </c>
    </row>
    <row r="1583">
      <c r="A1583" s="3" t="s">
        <v>5667</v>
      </c>
      <c r="B1583" s="3" t="s">
        <v>5668</v>
      </c>
      <c r="C1583" s="4">
        <v>2019.0</v>
      </c>
      <c r="D1583" s="4">
        <v>35.0</v>
      </c>
      <c r="E1583" s="4">
        <v>210980.0</v>
      </c>
      <c r="F1583" s="3" t="s">
        <v>5671</v>
      </c>
      <c r="G1583" s="3" t="s">
        <v>3390</v>
      </c>
      <c r="H1583" s="3" t="s">
        <v>5672</v>
      </c>
      <c r="I1583" s="4">
        <v>0.667</v>
      </c>
      <c r="J1583" s="4">
        <v>0.719</v>
      </c>
      <c r="K1583" s="4">
        <v>0.824054071</v>
      </c>
      <c r="L1583" s="4">
        <v>0.0999</v>
      </c>
      <c r="M1583" s="4">
        <v>0.199</v>
      </c>
      <c r="N1583" s="4">
        <v>1.73E-4</v>
      </c>
      <c r="O1583" s="4">
        <v>0.0898</v>
      </c>
      <c r="P1583" s="4">
        <v>0.462</v>
      </c>
      <c r="Q1583" s="4">
        <v>96.022</v>
      </c>
      <c r="R1583" s="4">
        <v>9.0</v>
      </c>
      <c r="S1583" s="4">
        <v>0.0</v>
      </c>
      <c r="T1583" s="3" t="s">
        <v>34</v>
      </c>
      <c r="U1583" s="3" t="s">
        <v>35</v>
      </c>
      <c r="V1583" s="7" t="s">
        <v>54</v>
      </c>
    </row>
    <row r="1584">
      <c r="A1584" s="3" t="s">
        <v>5673</v>
      </c>
      <c r="B1584" s="3" t="s">
        <v>5674</v>
      </c>
      <c r="C1584" s="4">
        <v>2020.0</v>
      </c>
      <c r="D1584" s="4">
        <v>35.0</v>
      </c>
      <c r="E1584" s="4">
        <v>266000.0</v>
      </c>
      <c r="F1584" s="3" t="s">
        <v>26</v>
      </c>
      <c r="G1584" s="3" t="s">
        <v>5675</v>
      </c>
      <c r="H1584" s="3" t="s">
        <v>5674</v>
      </c>
      <c r="I1584" s="4">
        <v>0.521</v>
      </c>
      <c r="J1584" s="4">
        <v>0.497</v>
      </c>
      <c r="K1584" s="4">
        <v>0.86394456</v>
      </c>
      <c r="L1584" s="4">
        <v>0.142</v>
      </c>
      <c r="M1584" s="4">
        <v>0.663</v>
      </c>
      <c r="N1584" s="4">
        <v>0.0</v>
      </c>
      <c r="O1584" s="4">
        <v>0.126</v>
      </c>
      <c r="P1584" s="4">
        <v>0.427</v>
      </c>
      <c r="Q1584" s="4">
        <v>92.386</v>
      </c>
      <c r="R1584" s="4">
        <v>11.0</v>
      </c>
      <c r="S1584" s="4">
        <v>1.0</v>
      </c>
      <c r="T1584" s="3" t="s">
        <v>34</v>
      </c>
      <c r="U1584" s="3" t="s">
        <v>35</v>
      </c>
      <c r="V1584" s="7" t="s">
        <v>54</v>
      </c>
    </row>
    <row r="1585">
      <c r="A1585" s="3" t="s">
        <v>5678</v>
      </c>
      <c r="B1585" s="3" t="s">
        <v>5679</v>
      </c>
      <c r="C1585" s="4">
        <v>2015.0</v>
      </c>
      <c r="D1585" s="4">
        <v>35.0</v>
      </c>
      <c r="E1585" s="4">
        <v>318760.0</v>
      </c>
      <c r="F1585" s="3" t="s">
        <v>26</v>
      </c>
      <c r="G1585" s="3" t="s">
        <v>3568</v>
      </c>
      <c r="H1585" s="3" t="s">
        <v>3569</v>
      </c>
      <c r="I1585" s="4">
        <v>0.609</v>
      </c>
      <c r="J1585" s="4">
        <v>0.526</v>
      </c>
      <c r="K1585" s="4">
        <v>0.811990674</v>
      </c>
      <c r="L1585" s="4">
        <v>0.028</v>
      </c>
      <c r="M1585" s="4">
        <v>0.328</v>
      </c>
      <c r="N1585" s="4">
        <v>0.00187</v>
      </c>
      <c r="O1585" s="4">
        <v>0.666</v>
      </c>
      <c r="P1585" s="4">
        <v>0.342</v>
      </c>
      <c r="Q1585" s="4">
        <v>121.987</v>
      </c>
      <c r="R1585" s="4">
        <v>1.0</v>
      </c>
      <c r="S1585" s="4">
        <v>0.0</v>
      </c>
      <c r="T1585" s="3" t="s">
        <v>34</v>
      </c>
      <c r="U1585" s="3" t="s">
        <v>35</v>
      </c>
      <c r="V1585" s="7" t="s">
        <v>45</v>
      </c>
    </row>
    <row r="1586">
      <c r="A1586" s="3" t="s">
        <v>5682</v>
      </c>
      <c r="B1586" s="3" t="s">
        <v>5684</v>
      </c>
      <c r="C1586" s="4">
        <v>2013.0</v>
      </c>
      <c r="D1586" s="4">
        <v>35.0</v>
      </c>
      <c r="E1586" s="4">
        <v>269855.0</v>
      </c>
      <c r="F1586" s="3" t="s">
        <v>3987</v>
      </c>
      <c r="G1586" s="3" t="s">
        <v>5687</v>
      </c>
      <c r="H1586" s="3" t="s">
        <v>5688</v>
      </c>
      <c r="I1586" s="4">
        <v>0.785</v>
      </c>
      <c r="J1586" s="4">
        <v>0.971</v>
      </c>
      <c r="K1586" s="4">
        <v>0.835133574</v>
      </c>
      <c r="L1586" s="4">
        <v>0.106</v>
      </c>
      <c r="M1586" s="4">
        <v>0.312</v>
      </c>
      <c r="N1586" s="4">
        <v>0.00365</v>
      </c>
      <c r="O1586" s="4">
        <v>0.112</v>
      </c>
      <c r="P1586" s="4">
        <v>0.469</v>
      </c>
      <c r="Q1586" s="4">
        <v>132.366</v>
      </c>
      <c r="R1586" s="4">
        <v>11.0</v>
      </c>
      <c r="S1586" s="4">
        <v>0.0</v>
      </c>
      <c r="T1586" s="3" t="s">
        <v>104</v>
      </c>
      <c r="U1586" s="3" t="s">
        <v>35</v>
      </c>
      <c r="V1586" s="7" t="s">
        <v>54</v>
      </c>
    </row>
    <row r="1587">
      <c r="A1587" s="3" t="s">
        <v>5691</v>
      </c>
      <c r="B1587" s="3" t="s">
        <v>5692</v>
      </c>
      <c r="C1587" s="4">
        <v>2019.0</v>
      </c>
      <c r="D1587" s="4">
        <v>35.0</v>
      </c>
      <c r="E1587" s="4">
        <v>233101.0</v>
      </c>
      <c r="F1587" s="3" t="s">
        <v>26</v>
      </c>
      <c r="G1587" s="3" t="s">
        <v>5694</v>
      </c>
      <c r="H1587" s="3" t="s">
        <v>5695</v>
      </c>
      <c r="I1587" s="4">
        <v>0.421</v>
      </c>
      <c r="J1587" s="4">
        <v>0.573</v>
      </c>
      <c r="K1587" s="4">
        <v>0.848843924</v>
      </c>
      <c r="L1587" s="4">
        <v>0.0603</v>
      </c>
      <c r="M1587" s="4">
        <v>0.276</v>
      </c>
      <c r="N1587" s="4">
        <v>0.0</v>
      </c>
      <c r="O1587" s="4">
        <v>0.275</v>
      </c>
      <c r="P1587" s="4">
        <v>0.184</v>
      </c>
      <c r="Q1587" s="4">
        <v>84.017</v>
      </c>
      <c r="R1587" s="4">
        <v>1.0</v>
      </c>
      <c r="S1587" s="4">
        <v>1.0</v>
      </c>
      <c r="T1587" s="3" t="s">
        <v>34</v>
      </c>
      <c r="U1587" s="3" t="s">
        <v>35</v>
      </c>
      <c r="V1587" s="7" t="s">
        <v>58</v>
      </c>
    </row>
    <row r="1588">
      <c r="A1588" s="3" t="s">
        <v>5696</v>
      </c>
      <c r="B1588" s="3" t="s">
        <v>5697</v>
      </c>
      <c r="C1588" s="4">
        <v>2023.0</v>
      </c>
      <c r="D1588" s="4">
        <v>35.0</v>
      </c>
      <c r="E1588" s="4">
        <v>233846.0</v>
      </c>
      <c r="F1588" s="3" t="s">
        <v>26</v>
      </c>
      <c r="G1588" s="3" t="s">
        <v>1554</v>
      </c>
      <c r="H1588" s="3" t="s">
        <v>5699</v>
      </c>
      <c r="I1588" s="4">
        <v>0.467</v>
      </c>
      <c r="J1588" s="4">
        <v>0.488</v>
      </c>
      <c r="K1588" s="4">
        <v>0.804932304</v>
      </c>
      <c r="L1588" s="4">
        <v>0.0293</v>
      </c>
      <c r="M1588" s="4">
        <v>0.493</v>
      </c>
      <c r="N1588" s="4">
        <v>4.48E-5</v>
      </c>
      <c r="O1588" s="4">
        <v>0.235</v>
      </c>
      <c r="P1588" s="4">
        <v>0.254</v>
      </c>
      <c r="Q1588" s="4">
        <v>116.869</v>
      </c>
      <c r="R1588" s="4">
        <v>6.0</v>
      </c>
      <c r="S1588" s="4">
        <v>0.0</v>
      </c>
      <c r="T1588" s="3" t="s">
        <v>34</v>
      </c>
      <c r="U1588" s="3" t="s">
        <v>35</v>
      </c>
      <c r="V1588" s="7" t="s">
        <v>36</v>
      </c>
    </row>
    <row r="1589">
      <c r="A1589" s="3" t="s">
        <v>5704</v>
      </c>
      <c r="B1589" s="3" t="s">
        <v>5705</v>
      </c>
      <c r="C1589" s="4">
        <v>2013.0</v>
      </c>
      <c r="D1589" s="4">
        <v>35.0</v>
      </c>
      <c r="E1589" s="4">
        <v>295506.0</v>
      </c>
      <c r="F1589" s="3" t="s">
        <v>31</v>
      </c>
      <c r="G1589" s="3" t="s">
        <v>4946</v>
      </c>
      <c r="H1589" s="3" t="s">
        <v>5706</v>
      </c>
      <c r="I1589" s="4">
        <v>0.408</v>
      </c>
      <c r="J1589" s="4">
        <v>0.266</v>
      </c>
      <c r="K1589" s="4">
        <v>0.763779864</v>
      </c>
      <c r="L1589" s="4">
        <v>0.0265</v>
      </c>
      <c r="M1589" s="4">
        <v>0.711</v>
      </c>
      <c r="N1589" s="4">
        <v>0.0</v>
      </c>
      <c r="O1589" s="4">
        <v>0.109</v>
      </c>
      <c r="P1589" s="4">
        <v>0.211</v>
      </c>
      <c r="Q1589" s="4">
        <v>85.22</v>
      </c>
      <c r="R1589" s="4">
        <v>2.0</v>
      </c>
      <c r="S1589" s="4">
        <v>1.0</v>
      </c>
      <c r="T1589" s="3" t="s">
        <v>34</v>
      </c>
      <c r="U1589" s="3" t="s">
        <v>35</v>
      </c>
      <c r="V1589" s="7" t="s">
        <v>36</v>
      </c>
    </row>
    <row r="1590">
      <c r="A1590" s="3" t="s">
        <v>5710</v>
      </c>
      <c r="B1590" s="3" t="s">
        <v>5711</v>
      </c>
      <c r="C1590" s="4">
        <v>2024.0</v>
      </c>
      <c r="D1590" s="4">
        <v>35.0</v>
      </c>
      <c r="E1590" s="4">
        <v>151680.0</v>
      </c>
      <c r="F1590" s="3" t="s">
        <v>5061</v>
      </c>
      <c r="G1590" s="3" t="s">
        <v>5062</v>
      </c>
      <c r="H1590" s="3" t="s">
        <v>5711</v>
      </c>
      <c r="I1590" s="4">
        <v>0.568</v>
      </c>
      <c r="J1590" s="4">
        <v>0.488</v>
      </c>
      <c r="K1590" s="4">
        <v>0.749171176</v>
      </c>
      <c r="L1590" s="4">
        <v>0.0511</v>
      </c>
      <c r="M1590" s="4">
        <v>0.775</v>
      </c>
      <c r="N1590" s="4">
        <v>0.00367</v>
      </c>
      <c r="O1590" s="4">
        <v>0.127</v>
      </c>
      <c r="P1590" s="4">
        <v>0.357</v>
      </c>
      <c r="Q1590" s="4">
        <v>124.923</v>
      </c>
      <c r="R1590" s="4">
        <v>8.0</v>
      </c>
      <c r="S1590" s="4">
        <v>1.0</v>
      </c>
      <c r="T1590" s="3" t="s">
        <v>104</v>
      </c>
      <c r="U1590" s="3" t="s">
        <v>35</v>
      </c>
      <c r="V1590" s="7" t="s">
        <v>45</v>
      </c>
    </row>
    <row r="1591">
      <c r="A1591" s="3" t="s">
        <v>5714</v>
      </c>
      <c r="B1591" s="3" t="s">
        <v>5715</v>
      </c>
      <c r="C1591" s="4">
        <v>2010.0</v>
      </c>
      <c r="D1591" s="4">
        <v>35.0</v>
      </c>
      <c r="E1591" s="4">
        <v>260351.0</v>
      </c>
      <c r="F1591" s="3" t="s">
        <v>880</v>
      </c>
      <c r="G1591" s="3" t="s">
        <v>3591</v>
      </c>
      <c r="H1591" s="3" t="s">
        <v>5715</v>
      </c>
      <c r="I1591" s="4">
        <v>0.42</v>
      </c>
      <c r="J1591" s="4">
        <v>0.532</v>
      </c>
      <c r="K1591" s="4">
        <v>0.781040789</v>
      </c>
      <c r="L1591" s="4">
        <v>0.0426</v>
      </c>
      <c r="M1591" s="4">
        <v>0.336</v>
      </c>
      <c r="N1591" s="4">
        <v>2.7E-6</v>
      </c>
      <c r="O1591" s="4">
        <v>0.111</v>
      </c>
      <c r="P1591" s="4">
        <v>0.233</v>
      </c>
      <c r="Q1591" s="4">
        <v>151.538</v>
      </c>
      <c r="R1591" s="4">
        <v>11.0</v>
      </c>
      <c r="S1591" s="4">
        <v>0.0</v>
      </c>
      <c r="T1591" s="3" t="s">
        <v>104</v>
      </c>
      <c r="U1591" s="3" t="s">
        <v>35</v>
      </c>
      <c r="V1591" s="7" t="s">
        <v>36</v>
      </c>
    </row>
    <row r="1592">
      <c r="A1592" s="3" t="s">
        <v>5719</v>
      </c>
      <c r="B1592" s="3" t="s">
        <v>5720</v>
      </c>
      <c r="C1592" s="4">
        <v>2017.0</v>
      </c>
      <c r="D1592" s="4">
        <v>35.0</v>
      </c>
      <c r="E1592" s="4">
        <v>208532.0</v>
      </c>
      <c r="F1592" s="3" t="s">
        <v>880</v>
      </c>
      <c r="G1592" s="3" t="s">
        <v>1822</v>
      </c>
      <c r="H1592" s="3" t="s">
        <v>5722</v>
      </c>
      <c r="I1592" s="4">
        <v>0.569</v>
      </c>
      <c r="J1592" s="4">
        <v>0.789</v>
      </c>
      <c r="K1592" s="4">
        <v>0.864522063</v>
      </c>
      <c r="L1592" s="4">
        <v>0.0312</v>
      </c>
      <c r="M1592" s="4">
        <v>0.202</v>
      </c>
      <c r="N1592" s="4">
        <v>0.0</v>
      </c>
      <c r="O1592" s="4">
        <v>0.348</v>
      </c>
      <c r="P1592" s="4">
        <v>0.403</v>
      </c>
      <c r="Q1592" s="4">
        <v>125.973</v>
      </c>
      <c r="R1592" s="4">
        <v>4.0</v>
      </c>
      <c r="S1592" s="4">
        <v>1.0</v>
      </c>
      <c r="T1592" s="3" t="s">
        <v>104</v>
      </c>
      <c r="U1592" s="3" t="s">
        <v>68</v>
      </c>
      <c r="V1592" s="7" t="s">
        <v>54</v>
      </c>
    </row>
    <row r="1593">
      <c r="A1593" s="3" t="s">
        <v>5726</v>
      </c>
      <c r="B1593" s="3" t="s">
        <v>5727</v>
      </c>
      <c r="C1593" s="4">
        <v>2022.0</v>
      </c>
      <c r="D1593" s="4">
        <v>35.0</v>
      </c>
      <c r="E1593" s="4">
        <v>253316.0</v>
      </c>
      <c r="F1593" s="3" t="s">
        <v>1918</v>
      </c>
      <c r="G1593" s="3" t="s">
        <v>1919</v>
      </c>
      <c r="H1593" s="3" t="s">
        <v>5728</v>
      </c>
      <c r="I1593" s="4">
        <v>0.616</v>
      </c>
      <c r="J1593" s="4">
        <v>0.43</v>
      </c>
      <c r="K1593" s="4">
        <v>0.8127179</v>
      </c>
      <c r="L1593" s="4">
        <v>0.0277</v>
      </c>
      <c r="M1593" s="4">
        <v>0.728</v>
      </c>
      <c r="N1593" s="4">
        <v>0.0</v>
      </c>
      <c r="O1593" s="4">
        <v>0.151</v>
      </c>
      <c r="P1593" s="4">
        <v>0.484</v>
      </c>
      <c r="Q1593" s="4">
        <v>98.005</v>
      </c>
      <c r="R1593" s="4">
        <v>4.0</v>
      </c>
      <c r="S1593" s="4">
        <v>0.0</v>
      </c>
      <c r="T1593" s="3" t="s">
        <v>104</v>
      </c>
      <c r="U1593" s="3" t="s">
        <v>35</v>
      </c>
      <c r="V1593" s="7" t="s">
        <v>54</v>
      </c>
    </row>
    <row r="1594">
      <c r="A1594" s="3" t="s">
        <v>5731</v>
      </c>
      <c r="B1594" s="3" t="s">
        <v>5732</v>
      </c>
      <c r="C1594" s="4">
        <v>2021.0</v>
      </c>
      <c r="D1594" s="4">
        <v>35.0</v>
      </c>
      <c r="E1594" s="4">
        <v>196946.0</v>
      </c>
      <c r="F1594" s="3" t="s">
        <v>5733</v>
      </c>
      <c r="G1594" s="3" t="s">
        <v>5734</v>
      </c>
      <c r="H1594" s="3" t="s">
        <v>5735</v>
      </c>
      <c r="I1594" s="4">
        <v>0.622</v>
      </c>
      <c r="J1594" s="4">
        <v>0.794</v>
      </c>
      <c r="K1594" s="4">
        <v>0.879301863</v>
      </c>
      <c r="L1594" s="4">
        <v>0.438</v>
      </c>
      <c r="M1594" s="4">
        <v>0.228</v>
      </c>
      <c r="N1594" s="4">
        <v>0.0</v>
      </c>
      <c r="O1594" s="4">
        <v>0.547</v>
      </c>
      <c r="P1594" s="4">
        <v>0.216</v>
      </c>
      <c r="Q1594" s="4">
        <v>71.047</v>
      </c>
      <c r="R1594" s="4">
        <v>7.0</v>
      </c>
      <c r="S1594" s="4">
        <v>0.0</v>
      </c>
      <c r="T1594" s="3" t="s">
        <v>103</v>
      </c>
      <c r="U1594" s="3" t="s">
        <v>94</v>
      </c>
      <c r="V1594" s="7" t="s">
        <v>36</v>
      </c>
    </row>
    <row r="1595">
      <c r="A1595" s="3" t="s">
        <v>5739</v>
      </c>
      <c r="B1595" s="3" t="s">
        <v>5740</v>
      </c>
      <c r="C1595" s="4">
        <v>2019.0</v>
      </c>
      <c r="D1595" s="4">
        <v>35.0</v>
      </c>
      <c r="E1595" s="4">
        <v>222360.0</v>
      </c>
      <c r="F1595" s="3" t="s">
        <v>3325</v>
      </c>
      <c r="G1595" s="3" t="s">
        <v>5742</v>
      </c>
      <c r="H1595" s="3" t="s">
        <v>5743</v>
      </c>
      <c r="I1595" s="4">
        <v>0.588</v>
      </c>
      <c r="J1595" s="4">
        <v>0.978</v>
      </c>
      <c r="K1595" s="4">
        <v>0.900006417</v>
      </c>
      <c r="L1595" s="4">
        <v>0.223</v>
      </c>
      <c r="M1595" s="4">
        <v>5.93E-4</v>
      </c>
      <c r="N1595" s="4">
        <v>0.00273</v>
      </c>
      <c r="O1595" s="4">
        <v>0.13</v>
      </c>
      <c r="P1595" s="4">
        <v>0.329</v>
      </c>
      <c r="Q1595" s="4">
        <v>193.967</v>
      </c>
      <c r="R1595" s="4">
        <v>1.0</v>
      </c>
      <c r="S1595" s="4">
        <v>1.0</v>
      </c>
      <c r="T1595" s="3" t="s">
        <v>103</v>
      </c>
      <c r="U1595" s="3" t="s">
        <v>68</v>
      </c>
      <c r="V1595" s="7" t="s">
        <v>45</v>
      </c>
    </row>
    <row r="1596">
      <c r="A1596" s="3" t="s">
        <v>5745</v>
      </c>
      <c r="B1596" s="3" t="s">
        <v>5746</v>
      </c>
      <c r="C1596" s="4">
        <v>2018.0</v>
      </c>
      <c r="D1596" s="4">
        <v>35.0</v>
      </c>
      <c r="E1596" s="4">
        <v>180175.0</v>
      </c>
      <c r="F1596" s="3" t="s">
        <v>1170</v>
      </c>
      <c r="G1596" s="3" t="s">
        <v>3671</v>
      </c>
      <c r="H1596" s="3" t="s">
        <v>5749</v>
      </c>
      <c r="I1596" s="4">
        <v>0.867</v>
      </c>
      <c r="J1596" s="4">
        <v>0.705</v>
      </c>
      <c r="K1596" s="4">
        <v>0.891215537</v>
      </c>
      <c r="L1596" s="4">
        <v>0.0522</v>
      </c>
      <c r="M1596" s="4">
        <v>0.00452</v>
      </c>
      <c r="N1596" s="4">
        <v>0.0</v>
      </c>
      <c r="O1596" s="4">
        <v>0.0868</v>
      </c>
      <c r="P1596" s="4">
        <v>0.285</v>
      </c>
      <c r="Q1596" s="4">
        <v>94.985</v>
      </c>
      <c r="R1596" s="4">
        <v>10.0</v>
      </c>
      <c r="S1596" s="4">
        <v>0.0</v>
      </c>
      <c r="T1596" s="3" t="s">
        <v>104</v>
      </c>
      <c r="U1596" s="3" t="s">
        <v>35</v>
      </c>
      <c r="V1596" s="7" t="s">
        <v>36</v>
      </c>
    </row>
    <row r="1597">
      <c r="A1597" s="3" t="s">
        <v>5751</v>
      </c>
      <c r="B1597" s="3" t="s">
        <v>5753</v>
      </c>
      <c r="C1597" s="4">
        <v>2022.0</v>
      </c>
      <c r="D1597" s="4">
        <v>35.0</v>
      </c>
      <c r="E1597" s="4">
        <v>268349.0</v>
      </c>
      <c r="F1597" s="3" t="s">
        <v>26</v>
      </c>
      <c r="G1597" s="3" t="s">
        <v>795</v>
      </c>
      <c r="H1597" s="3" t="s">
        <v>5753</v>
      </c>
      <c r="I1597" s="4">
        <v>0.475</v>
      </c>
      <c r="J1597" s="4">
        <v>0.44</v>
      </c>
      <c r="K1597" s="4">
        <v>0.77650632</v>
      </c>
      <c r="L1597" s="4">
        <v>0.0338</v>
      </c>
      <c r="M1597" s="4">
        <v>0.784</v>
      </c>
      <c r="N1597" s="4">
        <v>0.0</v>
      </c>
      <c r="O1597" s="4">
        <v>0.105</v>
      </c>
      <c r="P1597" s="4">
        <v>0.3</v>
      </c>
      <c r="Q1597" s="4">
        <v>119.944</v>
      </c>
      <c r="R1597" s="4">
        <v>2.0</v>
      </c>
      <c r="S1597" s="4">
        <v>0.0</v>
      </c>
      <c r="T1597" s="3" t="s">
        <v>34</v>
      </c>
      <c r="U1597" s="3" t="s">
        <v>68</v>
      </c>
      <c r="V1597" s="7" t="s">
        <v>45</v>
      </c>
    </row>
    <row r="1598">
      <c r="A1598" s="3" t="s">
        <v>5755</v>
      </c>
      <c r="B1598" s="3" t="s">
        <v>3837</v>
      </c>
      <c r="C1598" s="4">
        <v>1995.0</v>
      </c>
      <c r="D1598" s="4">
        <v>35.0</v>
      </c>
      <c r="E1598" s="4">
        <v>223800.0</v>
      </c>
      <c r="F1598" s="3" t="s">
        <v>1267</v>
      </c>
      <c r="G1598" s="3" t="s">
        <v>3838</v>
      </c>
      <c r="H1598" s="3" t="s">
        <v>5758</v>
      </c>
      <c r="I1598" s="4">
        <v>0.509</v>
      </c>
      <c r="J1598" s="4">
        <v>0.0223</v>
      </c>
      <c r="K1598" s="4">
        <v>0.446516801</v>
      </c>
      <c r="L1598" s="4">
        <v>0.0369</v>
      </c>
      <c r="M1598" s="4">
        <v>0.969</v>
      </c>
      <c r="N1598" s="4">
        <v>0.0</v>
      </c>
      <c r="O1598" s="4">
        <v>0.112</v>
      </c>
      <c r="P1598" s="4">
        <v>0.259</v>
      </c>
      <c r="Q1598" s="4">
        <v>100.25</v>
      </c>
      <c r="R1598" s="4">
        <v>5.0</v>
      </c>
      <c r="S1598" s="4">
        <v>0.0</v>
      </c>
      <c r="T1598" s="3" t="s">
        <v>103</v>
      </c>
      <c r="U1598" s="3" t="s">
        <v>35</v>
      </c>
      <c r="V1598" s="7" t="s">
        <v>36</v>
      </c>
    </row>
    <row r="1599">
      <c r="A1599" s="3" t="s">
        <v>5760</v>
      </c>
      <c r="B1599" s="3" t="s">
        <v>5761</v>
      </c>
      <c r="C1599" s="4">
        <v>2019.0</v>
      </c>
      <c r="D1599" s="4">
        <v>36.0</v>
      </c>
      <c r="E1599" s="4">
        <v>356388.0</v>
      </c>
      <c r="F1599" s="3" t="s">
        <v>26</v>
      </c>
      <c r="G1599" s="3" t="s">
        <v>5764</v>
      </c>
      <c r="H1599" s="3" t="s">
        <v>5765</v>
      </c>
      <c r="I1599" s="4">
        <v>0.495</v>
      </c>
      <c r="J1599" s="4">
        <v>0.573</v>
      </c>
      <c r="K1599" s="4">
        <v>0.777896606</v>
      </c>
      <c r="L1599" s="4">
        <v>0.0279</v>
      </c>
      <c r="M1599" s="4">
        <v>0.0852</v>
      </c>
      <c r="N1599" s="4">
        <v>1.33E-5</v>
      </c>
      <c r="O1599" s="4">
        <v>0.335</v>
      </c>
      <c r="P1599" s="4">
        <v>0.331</v>
      </c>
      <c r="Q1599" s="4">
        <v>139.867</v>
      </c>
      <c r="R1599" s="4">
        <v>2.0</v>
      </c>
      <c r="S1599" s="4">
        <v>1.0</v>
      </c>
      <c r="T1599" s="3" t="s">
        <v>34</v>
      </c>
      <c r="U1599" s="3" t="s">
        <v>35</v>
      </c>
      <c r="V1599" s="7" t="s">
        <v>45</v>
      </c>
    </row>
    <row r="1600">
      <c r="A1600" s="3" t="s">
        <v>5767</v>
      </c>
      <c r="B1600" s="3" t="s">
        <v>5768</v>
      </c>
      <c r="C1600" s="4">
        <v>2015.0</v>
      </c>
      <c r="D1600" s="4">
        <v>36.0</v>
      </c>
      <c r="E1600" s="4">
        <v>229520.0</v>
      </c>
      <c r="F1600" s="3" t="s">
        <v>26</v>
      </c>
      <c r="G1600" s="3" t="s">
        <v>1591</v>
      </c>
      <c r="H1600" s="3" t="s">
        <v>5769</v>
      </c>
      <c r="I1600" s="4">
        <v>0.276</v>
      </c>
      <c r="J1600" s="4">
        <v>0.18</v>
      </c>
      <c r="K1600" s="4">
        <v>0.678501914</v>
      </c>
      <c r="L1600" s="4">
        <v>0.032</v>
      </c>
      <c r="M1600" s="4">
        <v>0.737</v>
      </c>
      <c r="N1600" s="4">
        <v>1.48E-5</v>
      </c>
      <c r="O1600" s="4">
        <v>0.127</v>
      </c>
      <c r="P1600" s="4">
        <v>0.424</v>
      </c>
      <c r="Q1600" s="4">
        <v>168.18</v>
      </c>
      <c r="R1600" s="4">
        <v>3.0</v>
      </c>
      <c r="S1600" s="4">
        <v>1.0</v>
      </c>
      <c r="T1600" s="3" t="s">
        <v>34</v>
      </c>
      <c r="U1600" s="3" t="s">
        <v>35</v>
      </c>
      <c r="V1600" s="7" t="s">
        <v>54</v>
      </c>
    </row>
    <row r="1601">
      <c r="A1601" s="3" t="s">
        <v>5773</v>
      </c>
      <c r="B1601" s="3" t="s">
        <v>5774</v>
      </c>
      <c r="C1601" s="4">
        <v>2011.0</v>
      </c>
      <c r="D1601" s="4">
        <v>36.0</v>
      </c>
      <c r="E1601" s="4">
        <v>305861.0</v>
      </c>
      <c r="F1601" s="3" t="s">
        <v>26</v>
      </c>
      <c r="G1601" s="3" t="s">
        <v>1841</v>
      </c>
      <c r="H1601" s="3" t="s">
        <v>3981</v>
      </c>
      <c r="I1601" s="4">
        <v>0.313</v>
      </c>
      <c r="J1601" s="4">
        <v>0.897</v>
      </c>
      <c r="K1601" s="4">
        <v>0.850833102</v>
      </c>
      <c r="L1601" s="4">
        <v>0.0844</v>
      </c>
      <c r="M1601" s="4">
        <v>0.00367</v>
      </c>
      <c r="N1601" s="4">
        <v>1.16E-6</v>
      </c>
      <c r="O1601" s="4">
        <v>0.107</v>
      </c>
      <c r="P1601" s="4">
        <v>0.372</v>
      </c>
      <c r="Q1601" s="4">
        <v>88.734</v>
      </c>
      <c r="R1601" s="4">
        <v>3.0</v>
      </c>
      <c r="S1601" s="4">
        <v>1.0</v>
      </c>
      <c r="T1601" s="3" t="s">
        <v>34</v>
      </c>
      <c r="U1601" s="3" t="s">
        <v>35</v>
      </c>
      <c r="V1601" s="7" t="s">
        <v>45</v>
      </c>
    </row>
    <row r="1602">
      <c r="A1602" s="3" t="s">
        <v>5777</v>
      </c>
      <c r="B1602" s="3" t="s">
        <v>5778</v>
      </c>
      <c r="C1602" s="4">
        <v>2016.0</v>
      </c>
      <c r="D1602" s="4">
        <v>36.0</v>
      </c>
      <c r="E1602" s="4">
        <v>301500.0</v>
      </c>
      <c r="F1602" s="3" t="s">
        <v>26</v>
      </c>
      <c r="G1602" s="3" t="s">
        <v>5779</v>
      </c>
      <c r="H1602" s="3" t="s">
        <v>5778</v>
      </c>
      <c r="I1602" s="4">
        <v>0.608</v>
      </c>
      <c r="J1602" s="4">
        <v>0.509</v>
      </c>
      <c r="K1602" s="4">
        <v>0.836694971</v>
      </c>
      <c r="L1602" s="4">
        <v>0.0236</v>
      </c>
      <c r="M1602" s="4">
        <v>0.37</v>
      </c>
      <c r="N1602" s="4">
        <v>1.17E-5</v>
      </c>
      <c r="O1602" s="4">
        <v>0.136</v>
      </c>
      <c r="P1602" s="4">
        <v>0.157</v>
      </c>
      <c r="Q1602" s="4">
        <v>100.022</v>
      </c>
      <c r="R1602" s="4">
        <v>1.0</v>
      </c>
      <c r="S1602" s="4">
        <v>0.0</v>
      </c>
      <c r="T1602" s="3" t="s">
        <v>34</v>
      </c>
      <c r="U1602" s="3" t="s">
        <v>35</v>
      </c>
      <c r="V1602" s="7" t="s">
        <v>58</v>
      </c>
    </row>
    <row r="1603">
      <c r="A1603" s="3" t="s">
        <v>5784</v>
      </c>
      <c r="B1603" s="3" t="s">
        <v>5785</v>
      </c>
      <c r="C1603" s="4">
        <v>2013.0</v>
      </c>
      <c r="D1603" s="4">
        <v>36.0</v>
      </c>
      <c r="E1603" s="4">
        <v>191368.0</v>
      </c>
      <c r="F1603" s="3" t="s">
        <v>2909</v>
      </c>
      <c r="G1603" s="3" t="s">
        <v>5786</v>
      </c>
      <c r="H1603" s="3" t="s">
        <v>5787</v>
      </c>
      <c r="I1603" s="4">
        <v>0.728</v>
      </c>
      <c r="J1603" s="4">
        <v>0.626</v>
      </c>
      <c r="K1603" s="4">
        <v>0.835561354</v>
      </c>
      <c r="L1603" s="4">
        <v>0.0549</v>
      </c>
      <c r="M1603" s="4">
        <v>0.104</v>
      </c>
      <c r="N1603" s="4">
        <v>0.0</v>
      </c>
      <c r="O1603" s="4">
        <v>0.0744</v>
      </c>
      <c r="P1603" s="4">
        <v>0.404</v>
      </c>
      <c r="Q1603" s="4">
        <v>117.022</v>
      </c>
      <c r="R1603" s="4">
        <v>1.0</v>
      </c>
      <c r="S1603" s="4">
        <v>0.0</v>
      </c>
      <c r="T1603" s="3" t="s">
        <v>103</v>
      </c>
      <c r="U1603" s="3" t="s">
        <v>68</v>
      </c>
      <c r="V1603" s="7" t="s">
        <v>54</v>
      </c>
    </row>
    <row r="1604">
      <c r="A1604" s="3" t="s">
        <v>5788</v>
      </c>
      <c r="B1604" s="3" t="s">
        <v>5790</v>
      </c>
      <c r="C1604" s="4">
        <v>2023.0</v>
      </c>
      <c r="D1604" s="4">
        <v>36.0</v>
      </c>
      <c r="E1604" s="4">
        <v>267290.0</v>
      </c>
      <c r="F1604" s="3" t="s">
        <v>5792</v>
      </c>
      <c r="G1604" s="3" t="s">
        <v>5793</v>
      </c>
      <c r="H1604" s="3" t="s">
        <v>5790</v>
      </c>
      <c r="I1604" s="4">
        <v>0.466</v>
      </c>
      <c r="J1604" s="4">
        <v>0.759</v>
      </c>
      <c r="K1604" s="4">
        <v>0.822471285</v>
      </c>
      <c r="L1604" s="4">
        <v>0.189</v>
      </c>
      <c r="M1604" s="4">
        <v>0.0332</v>
      </c>
      <c r="N1604" s="4">
        <v>0.0</v>
      </c>
      <c r="O1604" s="4">
        <v>0.0693</v>
      </c>
      <c r="P1604" s="4">
        <v>0.453</v>
      </c>
      <c r="Q1604" s="4">
        <v>137.022</v>
      </c>
      <c r="R1604" s="4">
        <v>7.0</v>
      </c>
      <c r="S1604" s="4">
        <v>1.0</v>
      </c>
      <c r="T1604" s="3" t="s">
        <v>104</v>
      </c>
      <c r="U1604" s="3" t="s">
        <v>35</v>
      </c>
      <c r="V1604" s="7" t="s">
        <v>54</v>
      </c>
    </row>
    <row r="1605">
      <c r="A1605" s="3" t="s">
        <v>5797</v>
      </c>
      <c r="B1605" s="3" t="s">
        <v>5798</v>
      </c>
      <c r="C1605" s="4">
        <v>2002.0</v>
      </c>
      <c r="D1605" s="4">
        <v>36.0</v>
      </c>
      <c r="E1605" s="4">
        <v>340546.0</v>
      </c>
      <c r="F1605" s="3" t="s">
        <v>3153</v>
      </c>
      <c r="G1605" s="3" t="s">
        <v>5800</v>
      </c>
      <c r="H1605" s="3" t="s">
        <v>5801</v>
      </c>
      <c r="I1605" s="4">
        <v>0.63</v>
      </c>
      <c r="J1605" s="4">
        <v>0.678</v>
      </c>
      <c r="K1605" s="4">
        <v>0.844801403</v>
      </c>
      <c r="L1605" s="4">
        <v>0.127</v>
      </c>
      <c r="M1605" s="4">
        <v>0.436</v>
      </c>
      <c r="N1605" s="4">
        <v>1.44E-6</v>
      </c>
      <c r="O1605" s="4">
        <v>0.248</v>
      </c>
      <c r="P1605" s="4">
        <v>0.42</v>
      </c>
      <c r="Q1605" s="4">
        <v>96.899</v>
      </c>
      <c r="R1605" s="4">
        <v>1.0</v>
      </c>
      <c r="S1605" s="4">
        <v>1.0</v>
      </c>
      <c r="T1605" s="3" t="s">
        <v>104</v>
      </c>
      <c r="U1605" s="3" t="s">
        <v>68</v>
      </c>
      <c r="V1605" s="7" t="s">
        <v>54</v>
      </c>
    </row>
    <row r="1606">
      <c r="A1606" s="3" t="s">
        <v>5806</v>
      </c>
      <c r="B1606" s="3" t="s">
        <v>5808</v>
      </c>
      <c r="C1606" s="4">
        <v>2009.0</v>
      </c>
      <c r="D1606" s="4">
        <v>36.0</v>
      </c>
      <c r="E1606" s="4">
        <v>239537.0</v>
      </c>
      <c r="F1606" s="3" t="s">
        <v>26</v>
      </c>
      <c r="G1606" s="3" t="s">
        <v>5809</v>
      </c>
      <c r="H1606" s="3" t="s">
        <v>5810</v>
      </c>
      <c r="I1606" s="4">
        <v>0.587</v>
      </c>
      <c r="J1606" s="4">
        <v>0.826</v>
      </c>
      <c r="K1606" s="4">
        <v>0.784377473</v>
      </c>
      <c r="L1606" s="4">
        <v>0.0445</v>
      </c>
      <c r="M1606" s="4">
        <v>0.0336</v>
      </c>
      <c r="N1606" s="4">
        <v>0.0772</v>
      </c>
      <c r="O1606" s="4">
        <v>0.107</v>
      </c>
      <c r="P1606" s="4">
        <v>0.225</v>
      </c>
      <c r="Q1606" s="4">
        <v>105.966</v>
      </c>
      <c r="R1606" s="4">
        <v>0.0</v>
      </c>
      <c r="S1606" s="4">
        <v>1.0</v>
      </c>
      <c r="T1606" s="3" t="s">
        <v>104</v>
      </c>
      <c r="U1606" s="3" t="s">
        <v>68</v>
      </c>
      <c r="V1606" s="7" t="s">
        <v>36</v>
      </c>
    </row>
    <row r="1607">
      <c r="A1607" s="3" t="s">
        <v>5811</v>
      </c>
      <c r="B1607" s="3" t="s">
        <v>5812</v>
      </c>
      <c r="C1607" s="4">
        <v>1992.0</v>
      </c>
      <c r="D1607" s="4">
        <v>36.0</v>
      </c>
      <c r="E1607" s="4">
        <v>231133.0</v>
      </c>
      <c r="F1607" s="3" t="s">
        <v>5814</v>
      </c>
      <c r="G1607" s="3" t="s">
        <v>5816</v>
      </c>
      <c r="H1607" s="3" t="s">
        <v>5817</v>
      </c>
      <c r="I1607" s="4">
        <v>0.404</v>
      </c>
      <c r="J1607" s="4">
        <v>0.946</v>
      </c>
      <c r="K1607" s="4">
        <v>0.727204671</v>
      </c>
      <c r="L1607" s="4">
        <v>0.0881</v>
      </c>
      <c r="M1607" s="4">
        <v>2.17E-4</v>
      </c>
      <c r="N1607" s="4">
        <v>0.00164</v>
      </c>
      <c r="O1607" s="4">
        <v>0.411</v>
      </c>
      <c r="P1607" s="4">
        <v>0.437</v>
      </c>
      <c r="Q1607" s="4">
        <v>151.716</v>
      </c>
      <c r="R1607" s="4">
        <v>2.0</v>
      </c>
      <c r="S1607" s="4">
        <v>0.0</v>
      </c>
      <c r="T1607" s="3" t="s">
        <v>103</v>
      </c>
      <c r="U1607" s="3" t="s">
        <v>94</v>
      </c>
      <c r="V1607" s="7" t="s">
        <v>54</v>
      </c>
    </row>
    <row r="1608">
      <c r="A1608" s="3" t="s">
        <v>5818</v>
      </c>
      <c r="B1608" s="3" t="s">
        <v>5819</v>
      </c>
      <c r="C1608" s="4">
        <v>2015.0</v>
      </c>
      <c r="D1608" s="4">
        <v>36.0</v>
      </c>
      <c r="E1608" s="4">
        <v>237912.0</v>
      </c>
      <c r="F1608" s="3" t="s">
        <v>5820</v>
      </c>
      <c r="G1608" s="3" t="s">
        <v>5821</v>
      </c>
      <c r="H1608" s="3" t="s">
        <v>5822</v>
      </c>
      <c r="I1608" s="4">
        <v>0.773</v>
      </c>
      <c r="J1608" s="4">
        <v>0.836</v>
      </c>
      <c r="K1608" s="4">
        <v>0.883194661</v>
      </c>
      <c r="L1608" s="4">
        <v>0.0856</v>
      </c>
      <c r="M1608" s="4">
        <v>0.0423</v>
      </c>
      <c r="N1608" s="4">
        <v>0.401</v>
      </c>
      <c r="O1608" s="4">
        <v>0.293</v>
      </c>
      <c r="P1608" s="4">
        <v>0.0791</v>
      </c>
      <c r="Q1608" s="4">
        <v>99.993</v>
      </c>
      <c r="R1608" s="4">
        <v>6.0</v>
      </c>
      <c r="S1608" s="4">
        <v>0.0</v>
      </c>
      <c r="T1608" s="3" t="s">
        <v>103</v>
      </c>
      <c r="U1608" s="3" t="s">
        <v>94</v>
      </c>
      <c r="V1608" s="7" t="s">
        <v>75</v>
      </c>
    </row>
    <row r="1609">
      <c r="A1609" s="3" t="s">
        <v>5825</v>
      </c>
      <c r="B1609" s="3" t="s">
        <v>5826</v>
      </c>
      <c r="C1609" s="4">
        <v>2018.0</v>
      </c>
      <c r="D1609" s="4">
        <v>36.0</v>
      </c>
      <c r="E1609" s="4">
        <v>142184.0</v>
      </c>
      <c r="F1609" s="3" t="s">
        <v>5828</v>
      </c>
      <c r="G1609" s="3" t="s">
        <v>5829</v>
      </c>
      <c r="H1609" s="3" t="s">
        <v>5830</v>
      </c>
      <c r="I1609" s="4">
        <v>0.481</v>
      </c>
      <c r="J1609" s="4">
        <v>0.631</v>
      </c>
      <c r="K1609" s="4">
        <v>0.799114495</v>
      </c>
      <c r="L1609" s="4">
        <v>0.078</v>
      </c>
      <c r="M1609" s="4">
        <v>0.0053</v>
      </c>
      <c r="N1609" s="4">
        <v>0.0</v>
      </c>
      <c r="O1609" s="4">
        <v>0.198</v>
      </c>
      <c r="P1609" s="4">
        <v>0.37</v>
      </c>
      <c r="Q1609" s="4">
        <v>159.988</v>
      </c>
      <c r="R1609" s="4">
        <v>6.0</v>
      </c>
      <c r="S1609" s="4">
        <v>0.0</v>
      </c>
      <c r="T1609" s="3" t="s">
        <v>103</v>
      </c>
      <c r="U1609" s="3" t="s">
        <v>68</v>
      </c>
      <c r="V1609" s="7" t="s">
        <v>45</v>
      </c>
    </row>
    <row r="1610">
      <c r="A1610" s="3" t="s">
        <v>5832</v>
      </c>
      <c r="B1610" s="3" t="s">
        <v>5833</v>
      </c>
      <c r="C1610" s="4">
        <v>2024.0</v>
      </c>
      <c r="D1610" s="4">
        <v>36.0</v>
      </c>
      <c r="E1610" s="4">
        <v>196778.0</v>
      </c>
      <c r="F1610" s="3" t="s">
        <v>5834</v>
      </c>
      <c r="G1610" s="19" t="s">
        <v>5836</v>
      </c>
      <c r="H1610" s="3" t="s">
        <v>5833</v>
      </c>
      <c r="I1610" s="4">
        <v>0.702</v>
      </c>
      <c r="J1610" s="4">
        <v>0.631</v>
      </c>
      <c r="K1610" s="4">
        <v>0.8168032</v>
      </c>
      <c r="L1610" s="4">
        <v>0.0439</v>
      </c>
      <c r="M1610" s="4">
        <v>0.458</v>
      </c>
      <c r="N1610" s="4">
        <v>0.0</v>
      </c>
      <c r="O1610" s="4">
        <v>0.233</v>
      </c>
      <c r="P1610" s="4">
        <v>0.3</v>
      </c>
      <c r="Q1610" s="4">
        <v>100.034</v>
      </c>
      <c r="R1610" s="4">
        <v>10.0</v>
      </c>
      <c r="S1610" s="4">
        <v>1.0</v>
      </c>
      <c r="T1610" s="3" t="s">
        <v>103</v>
      </c>
      <c r="U1610" s="3" t="s">
        <v>68</v>
      </c>
      <c r="V1610" s="7" t="s">
        <v>45</v>
      </c>
    </row>
    <row r="1611">
      <c r="A1611" s="3" t="s">
        <v>5839</v>
      </c>
      <c r="B1611" s="3" t="s">
        <v>5840</v>
      </c>
      <c r="C1611" s="4">
        <v>2021.0</v>
      </c>
      <c r="D1611" s="4">
        <v>36.0</v>
      </c>
      <c r="E1611" s="4">
        <v>286316.0</v>
      </c>
      <c r="F1611" s="3" t="s">
        <v>901</v>
      </c>
      <c r="G1611" s="3" t="s">
        <v>5841</v>
      </c>
      <c r="H1611" s="3" t="s">
        <v>5840</v>
      </c>
      <c r="I1611" s="4">
        <v>0.327</v>
      </c>
      <c r="J1611" s="4">
        <v>0.564</v>
      </c>
      <c r="K1611" s="4">
        <v>0.823711847</v>
      </c>
      <c r="L1611" s="4">
        <v>0.0515</v>
      </c>
      <c r="M1611" s="4">
        <v>0.729</v>
      </c>
      <c r="N1611" s="4">
        <v>2.34E-6</v>
      </c>
      <c r="O1611" s="4">
        <v>0.109</v>
      </c>
      <c r="P1611" s="4">
        <v>0.347</v>
      </c>
      <c r="Q1611" s="4">
        <v>82.894</v>
      </c>
      <c r="R1611" s="4">
        <v>4.0</v>
      </c>
      <c r="S1611" s="4">
        <v>0.0</v>
      </c>
      <c r="T1611" s="3" t="s">
        <v>104</v>
      </c>
      <c r="U1611" s="3" t="s">
        <v>94</v>
      </c>
      <c r="V1611" s="7" t="s">
        <v>45</v>
      </c>
    </row>
    <row r="1612">
      <c r="A1612" s="3" t="s">
        <v>5843</v>
      </c>
      <c r="B1612" s="3" t="s">
        <v>5845</v>
      </c>
      <c r="C1612" s="4">
        <v>2008.0</v>
      </c>
      <c r="D1612" s="4">
        <v>36.0</v>
      </c>
      <c r="E1612" s="4">
        <v>250173.0</v>
      </c>
      <c r="F1612" s="3" t="s">
        <v>5093</v>
      </c>
      <c r="G1612" s="3" t="s">
        <v>5094</v>
      </c>
      <c r="H1612" s="3" t="s">
        <v>5848</v>
      </c>
      <c r="I1612" s="4">
        <v>0.487</v>
      </c>
      <c r="J1612" s="4">
        <v>0.936</v>
      </c>
      <c r="K1612" s="4">
        <v>0.803263962</v>
      </c>
      <c r="L1612" s="4">
        <v>0.138</v>
      </c>
      <c r="M1612" s="4">
        <v>0.0062</v>
      </c>
      <c r="N1612" s="4">
        <v>0.389</v>
      </c>
      <c r="O1612" s="4">
        <v>0.842</v>
      </c>
      <c r="P1612" s="4">
        <v>0.226</v>
      </c>
      <c r="Q1612" s="4">
        <v>130.02</v>
      </c>
      <c r="R1612" s="4">
        <v>6.0</v>
      </c>
      <c r="S1612" s="4">
        <v>1.0</v>
      </c>
      <c r="T1612" s="3" t="s">
        <v>103</v>
      </c>
      <c r="U1612" s="3" t="s">
        <v>94</v>
      </c>
      <c r="V1612" s="7" t="s">
        <v>36</v>
      </c>
    </row>
    <row r="1613">
      <c r="A1613" s="3" t="s">
        <v>5851</v>
      </c>
      <c r="B1613" s="3" t="s">
        <v>5852</v>
      </c>
      <c r="C1613" s="4">
        <v>2009.0</v>
      </c>
      <c r="D1613" s="4">
        <v>36.0</v>
      </c>
      <c r="E1613" s="4">
        <v>122019.0</v>
      </c>
      <c r="F1613" s="3" t="s">
        <v>5853</v>
      </c>
      <c r="G1613" s="3" t="s">
        <v>5854</v>
      </c>
      <c r="H1613" s="3" t="s">
        <v>5855</v>
      </c>
      <c r="I1613" s="4">
        <v>0.432</v>
      </c>
      <c r="J1613" s="4">
        <v>0.0719</v>
      </c>
      <c r="K1613" s="4">
        <v>0.629756379</v>
      </c>
      <c r="L1613" s="4">
        <v>0.042</v>
      </c>
      <c r="M1613" s="4">
        <v>0.954</v>
      </c>
      <c r="N1613" s="4">
        <v>0.914</v>
      </c>
      <c r="O1613" s="4">
        <v>0.106</v>
      </c>
      <c r="P1613" s="4">
        <v>0.222</v>
      </c>
      <c r="Q1613" s="4">
        <v>132.533</v>
      </c>
      <c r="R1613" s="4">
        <v>8.0</v>
      </c>
      <c r="S1613" s="4">
        <v>1.0</v>
      </c>
      <c r="T1613" s="3" t="s">
        <v>103</v>
      </c>
      <c r="U1613" s="3" t="s">
        <v>35</v>
      </c>
      <c r="V1613" s="7" t="s">
        <v>36</v>
      </c>
    </row>
    <row r="1614">
      <c r="A1614" s="3" t="s">
        <v>5857</v>
      </c>
      <c r="B1614" s="3" t="s">
        <v>5858</v>
      </c>
      <c r="C1614" s="4">
        <v>2018.0</v>
      </c>
      <c r="D1614" s="4">
        <v>36.0</v>
      </c>
      <c r="E1614" s="4">
        <v>204187.0</v>
      </c>
      <c r="F1614" s="3" t="s">
        <v>223</v>
      </c>
      <c r="G1614" s="3" t="s">
        <v>5859</v>
      </c>
      <c r="H1614" s="3" t="s">
        <v>5860</v>
      </c>
      <c r="I1614" s="4">
        <v>0.636</v>
      </c>
      <c r="J1614" s="4">
        <v>0.754</v>
      </c>
      <c r="K1614" s="4">
        <v>0.836588026</v>
      </c>
      <c r="L1614" s="4">
        <v>0.0712</v>
      </c>
      <c r="M1614" s="4">
        <v>0.182</v>
      </c>
      <c r="N1614" s="4">
        <v>4.24E-6</v>
      </c>
      <c r="O1614" s="4">
        <v>0.129</v>
      </c>
      <c r="P1614" s="4">
        <v>0.423</v>
      </c>
      <c r="Q1614" s="4">
        <v>80.007</v>
      </c>
      <c r="R1614" s="4">
        <v>1.0</v>
      </c>
      <c r="S1614" s="4">
        <v>0.0</v>
      </c>
      <c r="T1614" s="3" t="s">
        <v>103</v>
      </c>
      <c r="U1614" s="3" t="s">
        <v>68</v>
      </c>
      <c r="V1614" s="7" t="s">
        <v>54</v>
      </c>
    </row>
    <row r="1615">
      <c r="A1615" s="3" t="s">
        <v>5861</v>
      </c>
      <c r="B1615" s="3" t="s">
        <v>5862</v>
      </c>
      <c r="C1615" s="4">
        <v>2018.0</v>
      </c>
      <c r="D1615" s="4">
        <v>36.0</v>
      </c>
      <c r="E1615" s="4">
        <v>238530.0</v>
      </c>
      <c r="F1615" s="3" t="s">
        <v>335</v>
      </c>
      <c r="G1615" s="3" t="s">
        <v>3088</v>
      </c>
      <c r="H1615" s="3" t="s">
        <v>5749</v>
      </c>
      <c r="I1615" s="4">
        <v>0.782</v>
      </c>
      <c r="J1615" s="4">
        <v>0.827</v>
      </c>
      <c r="K1615" s="4">
        <v>0.884242722</v>
      </c>
      <c r="L1615" s="4">
        <v>0.0627</v>
      </c>
      <c r="M1615" s="4">
        <v>0.159</v>
      </c>
      <c r="N1615" s="4">
        <v>0.0</v>
      </c>
      <c r="O1615" s="4">
        <v>0.226</v>
      </c>
      <c r="P1615" s="4">
        <v>0.498</v>
      </c>
      <c r="Q1615" s="4">
        <v>104.032</v>
      </c>
      <c r="R1615" s="4">
        <v>11.0</v>
      </c>
      <c r="S1615" s="4">
        <v>0.0</v>
      </c>
      <c r="T1615" s="3" t="s">
        <v>104</v>
      </c>
      <c r="U1615" s="3" t="s">
        <v>35</v>
      </c>
      <c r="V1615" s="7" t="s">
        <v>54</v>
      </c>
    </row>
    <row r="1616">
      <c r="A1616" s="3" t="s">
        <v>5868</v>
      </c>
      <c r="B1616" s="3" t="s">
        <v>5869</v>
      </c>
      <c r="C1616" s="4">
        <v>2005.0</v>
      </c>
      <c r="D1616" s="4">
        <v>36.0</v>
      </c>
      <c r="E1616" s="4">
        <v>279920.0</v>
      </c>
      <c r="F1616" s="3" t="s">
        <v>5870</v>
      </c>
      <c r="G1616" s="3" t="s">
        <v>5871</v>
      </c>
      <c r="H1616" s="3" t="s">
        <v>5872</v>
      </c>
      <c r="I1616" s="4">
        <v>0.618</v>
      </c>
      <c r="J1616" s="4">
        <v>0.942</v>
      </c>
      <c r="K1616" s="4">
        <v>0.870254315</v>
      </c>
      <c r="L1616" s="4">
        <v>0.0721</v>
      </c>
      <c r="M1616" s="4">
        <v>0.0216</v>
      </c>
      <c r="N1616" s="4">
        <v>0.0284</v>
      </c>
      <c r="O1616" s="4">
        <v>0.0632</v>
      </c>
      <c r="P1616" s="4">
        <v>0.269</v>
      </c>
      <c r="Q1616" s="4">
        <v>91.95</v>
      </c>
      <c r="R1616" s="4">
        <v>9.0</v>
      </c>
      <c r="S1616" s="4">
        <v>1.0</v>
      </c>
      <c r="T1616" s="3" t="s">
        <v>103</v>
      </c>
      <c r="U1616" s="3" t="s">
        <v>35</v>
      </c>
      <c r="V1616" s="7" t="s">
        <v>36</v>
      </c>
    </row>
    <row r="1617">
      <c r="A1617" s="3" t="s">
        <v>5876</v>
      </c>
      <c r="B1617" s="3" t="s">
        <v>5877</v>
      </c>
      <c r="C1617" s="4">
        <v>1996.0</v>
      </c>
      <c r="D1617" s="4">
        <v>36.0</v>
      </c>
      <c r="E1617" s="4">
        <v>421293.0</v>
      </c>
      <c r="F1617" s="3" t="s">
        <v>5878</v>
      </c>
      <c r="G1617" s="3" t="s">
        <v>5879</v>
      </c>
      <c r="H1617" s="3" t="s">
        <v>5877</v>
      </c>
      <c r="I1617" s="4">
        <v>0.517</v>
      </c>
      <c r="J1617" s="4">
        <v>0.647</v>
      </c>
      <c r="K1617" s="4">
        <v>0.71867046</v>
      </c>
      <c r="L1617" s="4">
        <v>0.0376</v>
      </c>
      <c r="M1617" s="4">
        <v>0.124</v>
      </c>
      <c r="N1617" s="4">
        <v>0.725</v>
      </c>
      <c r="O1617" s="4">
        <v>0.177</v>
      </c>
      <c r="P1617" s="4">
        <v>0.254</v>
      </c>
      <c r="Q1617" s="4">
        <v>115.02</v>
      </c>
      <c r="R1617" s="4">
        <v>8.0</v>
      </c>
      <c r="S1617" s="4">
        <v>1.0</v>
      </c>
      <c r="T1617" s="3" t="s">
        <v>103</v>
      </c>
      <c r="U1617" s="3" t="s">
        <v>35</v>
      </c>
      <c r="V1617" s="7" t="s">
        <v>36</v>
      </c>
    </row>
    <row r="1618">
      <c r="A1618" s="3" t="s">
        <v>9951</v>
      </c>
      <c r="B1618" s="3" t="s">
        <v>5456</v>
      </c>
      <c r="C1618" s="4">
        <v>1968.0</v>
      </c>
      <c r="D1618" s="4">
        <v>36.0</v>
      </c>
      <c r="E1618" s="4">
        <v>157133.0</v>
      </c>
      <c r="F1618" s="3" t="s">
        <v>9952</v>
      </c>
      <c r="G1618" s="3" t="s">
        <v>9954</v>
      </c>
      <c r="H1618" s="3" t="s">
        <v>9954</v>
      </c>
      <c r="I1618" s="4">
        <v>0.224</v>
      </c>
      <c r="J1618" s="4">
        <v>0.108</v>
      </c>
      <c r="K1618" s="4">
        <v>0.534404209</v>
      </c>
      <c r="L1618" s="4">
        <v>0.0355</v>
      </c>
      <c r="M1618" s="4">
        <v>0.584</v>
      </c>
      <c r="N1618" s="4">
        <v>0.78</v>
      </c>
      <c r="O1618" s="4">
        <v>0.108</v>
      </c>
      <c r="P1618" s="4">
        <v>0.0395</v>
      </c>
      <c r="Q1618" s="4">
        <v>139.1</v>
      </c>
      <c r="R1618" s="4">
        <v>9.0</v>
      </c>
      <c r="S1618" s="4">
        <v>1.0</v>
      </c>
      <c r="T1618" s="3" t="s">
        <v>7448</v>
      </c>
      <c r="U1618" s="3" t="s">
        <v>35</v>
      </c>
      <c r="V1618" s="7" t="s">
        <v>75</v>
      </c>
    </row>
    <row r="1619">
      <c r="A1619" s="3" t="s">
        <v>5880</v>
      </c>
      <c r="B1619" s="3" t="s">
        <v>5881</v>
      </c>
      <c r="C1619" s="4">
        <v>2018.0</v>
      </c>
      <c r="D1619" s="4">
        <v>37.0</v>
      </c>
      <c r="E1619" s="4">
        <v>309966.0</v>
      </c>
      <c r="F1619" s="3" t="s">
        <v>3852</v>
      </c>
      <c r="G1619" s="3" t="s">
        <v>1585</v>
      </c>
      <c r="H1619" s="3" t="s">
        <v>5882</v>
      </c>
      <c r="I1619" s="4">
        <v>0.617</v>
      </c>
      <c r="J1619" s="4">
        <v>0.398</v>
      </c>
      <c r="K1619" s="4">
        <v>0.836887472</v>
      </c>
      <c r="L1619" s="4">
        <v>0.0301</v>
      </c>
      <c r="M1619" s="4">
        <v>0.597</v>
      </c>
      <c r="N1619" s="4">
        <v>1.29E-4</v>
      </c>
      <c r="O1619" s="4">
        <v>0.101</v>
      </c>
      <c r="P1619" s="4">
        <v>0.235</v>
      </c>
      <c r="Q1619" s="4">
        <v>127.973</v>
      </c>
      <c r="R1619" s="4">
        <v>2.0</v>
      </c>
      <c r="S1619" s="4">
        <v>1.0</v>
      </c>
      <c r="T1619" s="3" t="s">
        <v>34</v>
      </c>
      <c r="U1619" s="3" t="s">
        <v>35</v>
      </c>
      <c r="V1619" s="7" t="s">
        <v>36</v>
      </c>
    </row>
    <row r="1620">
      <c r="A1620" s="3" t="s">
        <v>5886</v>
      </c>
      <c r="B1620" s="3" t="s">
        <v>5888</v>
      </c>
      <c r="C1620" s="4">
        <v>2019.0</v>
      </c>
      <c r="D1620" s="4">
        <v>37.0</v>
      </c>
      <c r="E1620" s="4">
        <v>218592.0</v>
      </c>
      <c r="F1620" s="3" t="s">
        <v>26</v>
      </c>
      <c r="G1620" s="3" t="s">
        <v>5443</v>
      </c>
      <c r="H1620" s="3" t="s">
        <v>5890</v>
      </c>
      <c r="I1620" s="4">
        <v>0.635</v>
      </c>
      <c r="J1620" s="4">
        <v>0.346</v>
      </c>
      <c r="K1620" s="4">
        <v>0.777019656</v>
      </c>
      <c r="L1620" s="4">
        <v>0.0307</v>
      </c>
      <c r="M1620" s="4">
        <v>0.647</v>
      </c>
      <c r="N1620" s="4">
        <v>1.34E-5</v>
      </c>
      <c r="O1620" s="4">
        <v>0.22</v>
      </c>
      <c r="P1620" s="4">
        <v>0.403</v>
      </c>
      <c r="Q1620" s="4">
        <v>126.115</v>
      </c>
      <c r="R1620" s="4">
        <v>4.0</v>
      </c>
      <c r="S1620" s="4">
        <v>1.0</v>
      </c>
      <c r="T1620" s="3" t="s">
        <v>34</v>
      </c>
      <c r="U1620" s="3" t="s">
        <v>35</v>
      </c>
      <c r="V1620" s="7" t="s">
        <v>54</v>
      </c>
    </row>
    <row r="1621">
      <c r="A1621" s="3" t="s">
        <v>5892</v>
      </c>
      <c r="B1621" s="3" t="s">
        <v>5893</v>
      </c>
      <c r="C1621" s="4">
        <v>2001.0</v>
      </c>
      <c r="D1621" s="4">
        <v>37.0</v>
      </c>
      <c r="E1621" s="4">
        <v>276585.0</v>
      </c>
      <c r="F1621" s="3" t="s">
        <v>26</v>
      </c>
      <c r="G1621" s="3" t="s">
        <v>63</v>
      </c>
      <c r="H1621" s="3" t="s">
        <v>4638</v>
      </c>
      <c r="I1621" s="4">
        <v>0.543</v>
      </c>
      <c r="J1621" s="4">
        <v>0.148</v>
      </c>
      <c r="K1621" s="4">
        <v>0.723055205</v>
      </c>
      <c r="L1621" s="4">
        <v>0.0357</v>
      </c>
      <c r="M1621" s="4">
        <v>0.861</v>
      </c>
      <c r="N1621" s="4">
        <v>0.0</v>
      </c>
      <c r="O1621" s="4">
        <v>0.103</v>
      </c>
      <c r="P1621" s="4">
        <v>0.376</v>
      </c>
      <c r="Q1621" s="4">
        <v>120.973</v>
      </c>
      <c r="R1621" s="4">
        <v>7.0</v>
      </c>
      <c r="S1621" s="4">
        <v>1.0</v>
      </c>
      <c r="T1621" s="3" t="s">
        <v>34</v>
      </c>
      <c r="U1621" s="3" t="s">
        <v>35</v>
      </c>
      <c r="V1621" s="7" t="s">
        <v>45</v>
      </c>
    </row>
    <row r="1622">
      <c r="A1622" s="3" t="s">
        <v>5899</v>
      </c>
      <c r="B1622" s="3" t="s">
        <v>5900</v>
      </c>
      <c r="C1622" s="4">
        <v>2022.0</v>
      </c>
      <c r="D1622" s="4">
        <v>37.0</v>
      </c>
      <c r="E1622" s="4">
        <v>253489.0</v>
      </c>
      <c r="F1622" s="3" t="s">
        <v>26</v>
      </c>
      <c r="G1622" s="3" t="s">
        <v>5901</v>
      </c>
      <c r="H1622" s="3" t="s">
        <v>5902</v>
      </c>
      <c r="I1622" s="4">
        <v>0.454</v>
      </c>
      <c r="J1622" s="4">
        <v>0.378</v>
      </c>
      <c r="K1622" s="4">
        <v>0.77415353</v>
      </c>
      <c r="L1622" s="4">
        <v>0.0297</v>
      </c>
      <c r="M1622" s="4">
        <v>0.778</v>
      </c>
      <c r="N1622" s="4">
        <v>7.86E-4</v>
      </c>
      <c r="O1622" s="4">
        <v>0.148</v>
      </c>
      <c r="P1622" s="4">
        <v>0.184</v>
      </c>
      <c r="Q1622" s="4">
        <v>139.862</v>
      </c>
      <c r="R1622" s="4">
        <v>0.0</v>
      </c>
      <c r="S1622" s="4">
        <v>1.0</v>
      </c>
      <c r="T1622" s="3" t="s">
        <v>34</v>
      </c>
      <c r="U1622" s="3" t="s">
        <v>35</v>
      </c>
      <c r="V1622" s="7" t="s">
        <v>58</v>
      </c>
    </row>
    <row r="1623">
      <c r="A1623" s="3" t="s">
        <v>5903</v>
      </c>
      <c r="B1623" s="3" t="s">
        <v>5904</v>
      </c>
      <c r="C1623" s="4">
        <v>2020.0</v>
      </c>
      <c r="D1623" s="4">
        <v>37.0</v>
      </c>
      <c r="E1623" s="4">
        <v>334883.0</v>
      </c>
      <c r="F1623" s="3" t="s">
        <v>26</v>
      </c>
      <c r="G1623" s="3" t="s">
        <v>5187</v>
      </c>
      <c r="H1623" s="3" t="s">
        <v>5186</v>
      </c>
      <c r="I1623" s="4">
        <v>0.556</v>
      </c>
      <c r="J1623" s="4">
        <v>0.82</v>
      </c>
      <c r="K1623" s="4">
        <v>0.807648707</v>
      </c>
      <c r="L1623" s="4">
        <v>0.029</v>
      </c>
      <c r="M1623" s="4">
        <v>0.0089</v>
      </c>
      <c r="N1623" s="4">
        <v>0.398</v>
      </c>
      <c r="O1623" s="4">
        <v>0.341</v>
      </c>
      <c r="P1623" s="4">
        <v>0.433</v>
      </c>
      <c r="Q1623" s="4">
        <v>96.034</v>
      </c>
      <c r="R1623" s="4">
        <v>11.0</v>
      </c>
      <c r="S1623" s="4">
        <v>1.0</v>
      </c>
      <c r="T1623" s="3" t="s">
        <v>34</v>
      </c>
      <c r="U1623" s="3" t="s">
        <v>35</v>
      </c>
      <c r="V1623" s="7" t="s">
        <v>54</v>
      </c>
    </row>
    <row r="1624">
      <c r="A1624" s="3" t="s">
        <v>5908</v>
      </c>
      <c r="B1624" s="3" t="s">
        <v>5909</v>
      </c>
      <c r="C1624" s="4">
        <v>2020.0</v>
      </c>
      <c r="D1624" s="4">
        <v>37.0</v>
      </c>
      <c r="E1624" s="4">
        <v>403766.0</v>
      </c>
      <c r="F1624" s="3" t="s">
        <v>26</v>
      </c>
      <c r="G1624" s="3" t="s">
        <v>5910</v>
      </c>
      <c r="H1624" s="3" t="s">
        <v>5911</v>
      </c>
      <c r="I1624" s="4">
        <v>0.492</v>
      </c>
      <c r="J1624" s="4">
        <v>0.515</v>
      </c>
      <c r="K1624" s="4">
        <v>0.785789147</v>
      </c>
      <c r="L1624" s="4">
        <v>0.0374</v>
      </c>
      <c r="M1624" s="4">
        <v>0.331</v>
      </c>
      <c r="N1624" s="4">
        <v>8.54E-6</v>
      </c>
      <c r="O1624" s="4">
        <v>0.107</v>
      </c>
      <c r="P1624" s="4">
        <v>0.363</v>
      </c>
      <c r="Q1624" s="4">
        <v>116.804</v>
      </c>
      <c r="R1624" s="4">
        <v>5.0</v>
      </c>
      <c r="S1624" s="4">
        <v>1.0</v>
      </c>
      <c r="T1624" s="3" t="s">
        <v>34</v>
      </c>
      <c r="U1624" s="3" t="s">
        <v>35</v>
      </c>
      <c r="V1624" s="7" t="s">
        <v>45</v>
      </c>
    </row>
    <row r="1625">
      <c r="A1625" s="3" t="s">
        <v>5913</v>
      </c>
      <c r="B1625" s="3" t="s">
        <v>5915</v>
      </c>
      <c r="C1625" s="4">
        <v>2016.0</v>
      </c>
      <c r="D1625" s="4">
        <v>37.0</v>
      </c>
      <c r="E1625" s="4">
        <v>294760.0</v>
      </c>
      <c r="F1625" s="3" t="s">
        <v>880</v>
      </c>
      <c r="G1625" s="3" t="s">
        <v>1822</v>
      </c>
      <c r="H1625" s="3" t="s">
        <v>5916</v>
      </c>
      <c r="I1625" s="4">
        <v>0.405</v>
      </c>
      <c r="J1625" s="4">
        <v>0.733</v>
      </c>
      <c r="K1625" s="4">
        <v>0.888563301</v>
      </c>
      <c r="L1625" s="4">
        <v>0.0876</v>
      </c>
      <c r="M1625" s="4">
        <v>0.593</v>
      </c>
      <c r="N1625" s="4">
        <v>0.0</v>
      </c>
      <c r="O1625" s="4">
        <v>0.383</v>
      </c>
      <c r="P1625" s="4">
        <v>0.468</v>
      </c>
      <c r="Q1625" s="4">
        <v>77.56</v>
      </c>
      <c r="R1625" s="4">
        <v>2.0</v>
      </c>
      <c r="S1625" s="4">
        <v>1.0</v>
      </c>
      <c r="T1625" s="3" t="s">
        <v>104</v>
      </c>
      <c r="U1625" s="3" t="s">
        <v>35</v>
      </c>
      <c r="V1625" s="7" t="s">
        <v>54</v>
      </c>
    </row>
    <row r="1626">
      <c r="A1626" s="3" t="s">
        <v>5919</v>
      </c>
      <c r="B1626" s="3" t="s">
        <v>5920</v>
      </c>
      <c r="C1626" s="4">
        <v>2021.0</v>
      </c>
      <c r="D1626" s="4">
        <v>37.0</v>
      </c>
      <c r="E1626" s="4">
        <v>130063.0</v>
      </c>
      <c r="F1626" s="3" t="s">
        <v>5921</v>
      </c>
      <c r="G1626" s="3" t="s">
        <v>5922</v>
      </c>
      <c r="H1626" s="3" t="s">
        <v>5923</v>
      </c>
      <c r="I1626" s="4">
        <v>0.568</v>
      </c>
      <c r="J1626" s="4">
        <v>0.0307</v>
      </c>
      <c r="K1626" s="4">
        <v>0.341475413</v>
      </c>
      <c r="L1626" s="4">
        <v>0.0472</v>
      </c>
      <c r="M1626" s="4">
        <v>0.979</v>
      </c>
      <c r="N1626" s="4">
        <v>0.949</v>
      </c>
      <c r="O1626" s="4">
        <v>0.0958</v>
      </c>
      <c r="P1626" s="4">
        <v>0.219</v>
      </c>
      <c r="Q1626" s="4">
        <v>74.996</v>
      </c>
      <c r="R1626" s="4">
        <v>6.0</v>
      </c>
      <c r="S1626" s="4">
        <v>1.0</v>
      </c>
      <c r="T1626" s="3" t="s">
        <v>103</v>
      </c>
      <c r="U1626" s="3" t="s">
        <v>35</v>
      </c>
      <c r="V1626" s="7" t="s">
        <v>36</v>
      </c>
    </row>
    <row r="1627">
      <c r="A1627" s="3" t="s">
        <v>5924</v>
      </c>
      <c r="B1627" s="3" t="s">
        <v>5925</v>
      </c>
      <c r="C1627" s="4">
        <v>2017.0</v>
      </c>
      <c r="D1627" s="4">
        <v>37.0</v>
      </c>
      <c r="E1627" s="4">
        <v>40760.0</v>
      </c>
      <c r="F1627" s="3" t="s">
        <v>5926</v>
      </c>
      <c r="G1627" s="3" t="s">
        <v>5927</v>
      </c>
      <c r="H1627" s="3" t="s">
        <v>5928</v>
      </c>
      <c r="I1627" s="4">
        <v>0.651</v>
      </c>
      <c r="J1627" s="4">
        <v>0.433</v>
      </c>
      <c r="K1627" s="4">
        <v>0.853677839</v>
      </c>
      <c r="L1627" s="4">
        <v>0.0333</v>
      </c>
      <c r="M1627" s="4">
        <v>0.984</v>
      </c>
      <c r="N1627" s="4">
        <v>0.901</v>
      </c>
      <c r="O1627" s="4">
        <v>0.1</v>
      </c>
      <c r="P1627" s="4">
        <v>0.342</v>
      </c>
      <c r="Q1627" s="4">
        <v>110.918</v>
      </c>
      <c r="R1627" s="4">
        <v>4.0</v>
      </c>
      <c r="S1627" s="4">
        <v>0.0</v>
      </c>
      <c r="T1627" s="3" t="s">
        <v>103</v>
      </c>
      <c r="U1627" s="3" t="s">
        <v>35</v>
      </c>
      <c r="V1627" s="7" t="s">
        <v>45</v>
      </c>
    </row>
    <row r="1628">
      <c r="A1628" s="3" t="s">
        <v>5931</v>
      </c>
      <c r="B1628" s="3" t="s">
        <v>5932</v>
      </c>
      <c r="C1628" s="4">
        <v>2019.0</v>
      </c>
      <c r="D1628" s="4">
        <v>37.0</v>
      </c>
      <c r="E1628" s="4">
        <v>169714.0</v>
      </c>
      <c r="F1628" s="3" t="s">
        <v>241</v>
      </c>
      <c r="G1628" s="3" t="s">
        <v>5933</v>
      </c>
      <c r="H1628" s="3" t="s">
        <v>5932</v>
      </c>
      <c r="I1628" s="4">
        <v>0.509</v>
      </c>
      <c r="J1628" s="4">
        <v>0.298</v>
      </c>
      <c r="K1628" s="4">
        <v>0.78764999</v>
      </c>
      <c r="L1628" s="4">
        <v>0.0265</v>
      </c>
      <c r="M1628" s="4">
        <v>0.808</v>
      </c>
      <c r="N1628" s="4">
        <v>2.89E-6</v>
      </c>
      <c r="O1628" s="4">
        <v>0.133</v>
      </c>
      <c r="P1628" s="4">
        <v>0.297</v>
      </c>
      <c r="Q1628" s="4">
        <v>90.006</v>
      </c>
      <c r="R1628" s="4">
        <v>4.0</v>
      </c>
      <c r="S1628" s="4">
        <v>0.0</v>
      </c>
      <c r="T1628" s="3" t="s">
        <v>104</v>
      </c>
      <c r="U1628" s="3" t="s">
        <v>35</v>
      </c>
      <c r="V1628" s="7" t="s">
        <v>36</v>
      </c>
    </row>
    <row r="1629">
      <c r="A1629" s="3" t="s">
        <v>5934</v>
      </c>
      <c r="B1629" s="3" t="s">
        <v>5936</v>
      </c>
      <c r="C1629" s="4">
        <v>2011.0</v>
      </c>
      <c r="D1629" s="4">
        <v>37.0</v>
      </c>
      <c r="E1629" s="4">
        <v>291960.0</v>
      </c>
      <c r="F1629" s="3" t="s">
        <v>3419</v>
      </c>
      <c r="G1629" s="3" t="s">
        <v>5939</v>
      </c>
      <c r="H1629" s="3" t="s">
        <v>5940</v>
      </c>
      <c r="I1629" s="4">
        <v>0.427</v>
      </c>
      <c r="J1629" s="4">
        <v>0.446</v>
      </c>
      <c r="K1629" s="4">
        <v>0.759694565</v>
      </c>
      <c r="L1629" s="4">
        <v>0.0456</v>
      </c>
      <c r="M1629" s="4">
        <v>0.344</v>
      </c>
      <c r="N1629" s="4">
        <v>2.54E-6</v>
      </c>
      <c r="O1629" s="4">
        <v>0.17</v>
      </c>
      <c r="P1629" s="4">
        <v>0.359</v>
      </c>
      <c r="Q1629" s="4">
        <v>117.0</v>
      </c>
      <c r="R1629" s="4">
        <v>1.0</v>
      </c>
      <c r="S1629" s="4">
        <v>1.0</v>
      </c>
      <c r="T1629" s="3" t="s">
        <v>103</v>
      </c>
      <c r="U1629" s="3" t="s">
        <v>35</v>
      </c>
      <c r="V1629" s="7" t="s">
        <v>45</v>
      </c>
    </row>
    <row r="1630">
      <c r="A1630" s="3" t="s">
        <v>5943</v>
      </c>
      <c r="B1630" s="3" t="s">
        <v>5944</v>
      </c>
      <c r="C1630" s="4">
        <v>2020.0</v>
      </c>
      <c r="D1630" s="4">
        <v>38.0</v>
      </c>
      <c r="E1630" s="4">
        <v>229015.0</v>
      </c>
      <c r="F1630" s="3" t="s">
        <v>3624</v>
      </c>
      <c r="G1630" s="3" t="s">
        <v>1593</v>
      </c>
      <c r="H1630" s="3" t="s">
        <v>5945</v>
      </c>
      <c r="I1630" s="4">
        <v>0.651</v>
      </c>
      <c r="J1630" s="4">
        <v>0.259</v>
      </c>
      <c r="K1630" s="4">
        <v>0.737578337</v>
      </c>
      <c r="L1630" s="4">
        <v>0.0373</v>
      </c>
      <c r="M1630" s="4">
        <v>0.747</v>
      </c>
      <c r="N1630" s="4">
        <v>0.0</v>
      </c>
      <c r="O1630" s="4">
        <v>0.101</v>
      </c>
      <c r="P1630" s="4">
        <v>0.367</v>
      </c>
      <c r="Q1630" s="4">
        <v>112.468</v>
      </c>
      <c r="R1630" s="4">
        <v>7.0</v>
      </c>
      <c r="S1630" s="4">
        <v>1.0</v>
      </c>
      <c r="T1630" s="3" t="s">
        <v>34</v>
      </c>
      <c r="U1630" s="3" t="s">
        <v>35</v>
      </c>
      <c r="V1630" s="7" t="s">
        <v>45</v>
      </c>
    </row>
    <row r="1631">
      <c r="A1631" s="3" t="s">
        <v>5950</v>
      </c>
      <c r="B1631" s="3" t="s">
        <v>5951</v>
      </c>
      <c r="C1631" s="4">
        <v>2017.0</v>
      </c>
      <c r="D1631" s="4">
        <v>38.0</v>
      </c>
      <c r="E1631" s="4">
        <v>230833.0</v>
      </c>
      <c r="F1631" s="3" t="s">
        <v>5952</v>
      </c>
      <c r="G1631" s="3" t="s">
        <v>1580</v>
      </c>
      <c r="H1631" s="3" t="s">
        <v>5953</v>
      </c>
      <c r="I1631" s="4">
        <v>0.614</v>
      </c>
      <c r="J1631" s="4">
        <v>0.393</v>
      </c>
      <c r="K1631" s="4">
        <v>0.774773811</v>
      </c>
      <c r="L1631" s="4">
        <v>0.0327</v>
      </c>
      <c r="M1631" s="4">
        <v>0.171</v>
      </c>
      <c r="N1631" s="4">
        <v>1.73E-4</v>
      </c>
      <c r="O1631" s="4">
        <v>0.14</v>
      </c>
      <c r="P1631" s="4">
        <v>0.209</v>
      </c>
      <c r="Q1631" s="4">
        <v>144.1</v>
      </c>
      <c r="R1631" s="4">
        <v>11.0</v>
      </c>
      <c r="S1631" s="4">
        <v>0.0</v>
      </c>
      <c r="T1631" s="3" t="s">
        <v>34</v>
      </c>
      <c r="U1631" s="3" t="s">
        <v>35</v>
      </c>
      <c r="V1631" s="7" t="s">
        <v>36</v>
      </c>
    </row>
    <row r="1632">
      <c r="A1632" s="3" t="s">
        <v>5956</v>
      </c>
      <c r="B1632" s="3" t="s">
        <v>5957</v>
      </c>
      <c r="C1632" s="4">
        <v>2012.0</v>
      </c>
      <c r="D1632" s="4">
        <v>38.0</v>
      </c>
      <c r="E1632" s="4">
        <v>313190.0</v>
      </c>
      <c r="F1632" s="3" t="s">
        <v>1629</v>
      </c>
      <c r="G1632" s="3" t="s">
        <v>3165</v>
      </c>
      <c r="H1632" s="3" t="s">
        <v>5960</v>
      </c>
      <c r="I1632" s="4">
        <v>0.631</v>
      </c>
      <c r="J1632" s="4">
        <v>0.468</v>
      </c>
      <c r="K1632" s="4">
        <v>0.773340748</v>
      </c>
      <c r="L1632" s="4">
        <v>0.0386</v>
      </c>
      <c r="M1632" s="4">
        <v>0.835</v>
      </c>
      <c r="N1632" s="4">
        <v>3.69E-6</v>
      </c>
      <c r="O1632" s="4">
        <v>0.202</v>
      </c>
      <c r="P1632" s="4">
        <v>0.471</v>
      </c>
      <c r="Q1632" s="4">
        <v>131.968</v>
      </c>
      <c r="R1632" s="4">
        <v>6.0</v>
      </c>
      <c r="S1632" s="4">
        <v>1.0</v>
      </c>
      <c r="T1632" s="3" t="s">
        <v>34</v>
      </c>
      <c r="U1632" s="3" t="s">
        <v>68</v>
      </c>
      <c r="V1632" s="7" t="s">
        <v>54</v>
      </c>
    </row>
    <row r="1633">
      <c r="A1633" s="3" t="s">
        <v>5962</v>
      </c>
      <c r="B1633" s="3" t="s">
        <v>5963</v>
      </c>
      <c r="C1633" s="4">
        <v>2023.0</v>
      </c>
      <c r="D1633" s="4">
        <v>38.0</v>
      </c>
      <c r="E1633" s="4">
        <v>220774.0</v>
      </c>
      <c r="F1633" s="3" t="s">
        <v>26</v>
      </c>
      <c r="G1633" s="3" t="s">
        <v>5964</v>
      </c>
      <c r="H1633" s="3" t="s">
        <v>5965</v>
      </c>
      <c r="I1633" s="4">
        <v>0.536</v>
      </c>
      <c r="J1633" s="4">
        <v>0.356</v>
      </c>
      <c r="K1633" s="4">
        <v>0.67751802</v>
      </c>
      <c r="L1633" s="4">
        <v>0.0293</v>
      </c>
      <c r="M1633" s="4">
        <v>0.461</v>
      </c>
      <c r="N1633" s="4">
        <v>1.32E-6</v>
      </c>
      <c r="O1633" s="4">
        <v>0.106</v>
      </c>
      <c r="P1633" s="4">
        <v>0.411</v>
      </c>
      <c r="Q1633" s="4">
        <v>133.847</v>
      </c>
      <c r="R1633" s="4">
        <v>6.0</v>
      </c>
      <c r="S1633" s="4">
        <v>0.0</v>
      </c>
      <c r="T1633" s="3" t="s">
        <v>34</v>
      </c>
      <c r="U1633" s="3" t="s">
        <v>35</v>
      </c>
      <c r="V1633" s="7" t="s">
        <v>54</v>
      </c>
    </row>
    <row r="1634">
      <c r="A1634" s="3" t="s">
        <v>5968</v>
      </c>
      <c r="B1634" s="3" t="s">
        <v>5970</v>
      </c>
      <c r="C1634" s="4">
        <v>2018.0</v>
      </c>
      <c r="D1634" s="4">
        <v>38.0</v>
      </c>
      <c r="E1634" s="4">
        <v>344491.0</v>
      </c>
      <c r="F1634" s="3" t="s">
        <v>3624</v>
      </c>
      <c r="G1634" s="3" t="s">
        <v>1593</v>
      </c>
      <c r="H1634" s="3" t="s">
        <v>5973</v>
      </c>
      <c r="I1634" s="4">
        <v>0.272</v>
      </c>
      <c r="J1634" s="4">
        <v>0.532</v>
      </c>
      <c r="K1634" s="4">
        <v>0.801467286</v>
      </c>
      <c r="L1634" s="4">
        <v>0.0431</v>
      </c>
      <c r="M1634" s="4">
        <v>0.8</v>
      </c>
      <c r="N1634" s="4">
        <v>1.28E-6</v>
      </c>
      <c r="O1634" s="4">
        <v>0.108</v>
      </c>
      <c r="P1634" s="4">
        <v>0.46</v>
      </c>
      <c r="Q1634" s="4">
        <v>169.087</v>
      </c>
      <c r="R1634" s="4">
        <v>0.0</v>
      </c>
      <c r="S1634" s="4">
        <v>1.0</v>
      </c>
      <c r="T1634" s="3" t="s">
        <v>34</v>
      </c>
      <c r="U1634" s="3" t="s">
        <v>68</v>
      </c>
      <c r="V1634" s="7" t="s">
        <v>54</v>
      </c>
    </row>
    <row r="1635">
      <c r="A1635" s="3" t="s">
        <v>5974</v>
      </c>
      <c r="B1635" s="3" t="s">
        <v>5975</v>
      </c>
      <c r="C1635" s="4">
        <v>2018.0</v>
      </c>
      <c r="D1635" s="4">
        <v>38.0</v>
      </c>
      <c r="E1635" s="4">
        <v>247092.0</v>
      </c>
      <c r="F1635" s="3" t="s">
        <v>3852</v>
      </c>
      <c r="G1635" s="3" t="s">
        <v>1585</v>
      </c>
      <c r="H1635" s="3" t="s">
        <v>5392</v>
      </c>
      <c r="I1635" s="4">
        <v>0.614</v>
      </c>
      <c r="J1635" s="4">
        <v>0.478</v>
      </c>
      <c r="K1635" s="4">
        <v>0.742112806</v>
      </c>
      <c r="L1635" s="4">
        <v>0.0302</v>
      </c>
      <c r="M1635" s="4">
        <v>0.823</v>
      </c>
      <c r="N1635" s="4">
        <v>0.0</v>
      </c>
      <c r="O1635" s="4">
        <v>0.357</v>
      </c>
      <c r="P1635" s="4">
        <v>0.325</v>
      </c>
      <c r="Q1635" s="4">
        <v>135.975</v>
      </c>
      <c r="R1635" s="4">
        <v>4.0</v>
      </c>
      <c r="S1635" s="4">
        <v>0.0</v>
      </c>
      <c r="T1635" s="3" t="s">
        <v>34</v>
      </c>
      <c r="U1635" s="3" t="s">
        <v>35</v>
      </c>
      <c r="V1635" s="7" t="s">
        <v>45</v>
      </c>
    </row>
    <row r="1636">
      <c r="A1636" s="3" t="s">
        <v>5978</v>
      </c>
      <c r="B1636" s="3" t="s">
        <v>5979</v>
      </c>
      <c r="C1636" s="4">
        <v>2009.0</v>
      </c>
      <c r="D1636" s="4">
        <v>38.0</v>
      </c>
      <c r="E1636" s="4">
        <v>241295.0</v>
      </c>
      <c r="F1636" s="3" t="s">
        <v>26</v>
      </c>
      <c r="G1636" s="3" t="s">
        <v>2070</v>
      </c>
      <c r="H1636" s="3" t="s">
        <v>4824</v>
      </c>
      <c r="I1636" s="4">
        <v>0.678</v>
      </c>
      <c r="J1636" s="4">
        <v>0.374</v>
      </c>
      <c r="K1636" s="4">
        <v>0.804868137</v>
      </c>
      <c r="L1636" s="4">
        <v>0.0315</v>
      </c>
      <c r="M1636" s="4">
        <v>0.764</v>
      </c>
      <c r="N1636" s="4">
        <v>0.0</v>
      </c>
      <c r="O1636" s="4">
        <v>0.171</v>
      </c>
      <c r="P1636" s="4">
        <v>0.334</v>
      </c>
      <c r="Q1636" s="4">
        <v>133.95</v>
      </c>
      <c r="R1636" s="4">
        <v>4.0</v>
      </c>
      <c r="S1636" s="4">
        <v>1.0</v>
      </c>
      <c r="T1636" s="3" t="s">
        <v>34</v>
      </c>
      <c r="U1636" s="3" t="s">
        <v>35</v>
      </c>
      <c r="V1636" s="7" t="s">
        <v>45</v>
      </c>
    </row>
    <row r="1637">
      <c r="A1637" s="3" t="s">
        <v>5980</v>
      </c>
      <c r="B1637" s="3" t="s">
        <v>5981</v>
      </c>
      <c r="C1637" s="4">
        <v>2003.0</v>
      </c>
      <c r="D1637" s="4">
        <v>38.0</v>
      </c>
      <c r="E1637" s="4">
        <v>390146.0</v>
      </c>
      <c r="F1637" s="3" t="s">
        <v>26</v>
      </c>
      <c r="G1637" s="3" t="s">
        <v>63</v>
      </c>
      <c r="H1637" s="3" t="s">
        <v>5985</v>
      </c>
      <c r="I1637" s="4">
        <v>0.648</v>
      </c>
      <c r="J1637" s="4">
        <v>0.51</v>
      </c>
      <c r="K1637" s="4">
        <v>0.821808226</v>
      </c>
      <c r="L1637" s="4">
        <v>0.0249</v>
      </c>
      <c r="M1637" s="4">
        <v>0.367</v>
      </c>
      <c r="N1637" s="4">
        <v>0.0</v>
      </c>
      <c r="O1637" s="4">
        <v>0.213</v>
      </c>
      <c r="P1637" s="4">
        <v>0.341</v>
      </c>
      <c r="Q1637" s="4">
        <v>79.987</v>
      </c>
      <c r="R1637" s="4">
        <v>9.0</v>
      </c>
      <c r="S1637" s="4">
        <v>1.0</v>
      </c>
      <c r="T1637" s="3" t="s">
        <v>34</v>
      </c>
      <c r="U1637" s="3" t="s">
        <v>35</v>
      </c>
      <c r="V1637" s="7" t="s">
        <v>45</v>
      </c>
    </row>
    <row r="1638">
      <c r="A1638" s="3" t="s">
        <v>5988</v>
      </c>
      <c r="B1638" s="3" t="s">
        <v>5989</v>
      </c>
      <c r="C1638" s="4">
        <v>2015.0</v>
      </c>
      <c r="D1638" s="4">
        <v>38.0</v>
      </c>
      <c r="E1638" s="4">
        <v>311250.0</v>
      </c>
      <c r="F1638" s="3" t="s">
        <v>26</v>
      </c>
      <c r="G1638" s="3" t="s">
        <v>57</v>
      </c>
      <c r="H1638" s="3" t="s">
        <v>5989</v>
      </c>
      <c r="I1638" s="4">
        <v>0.662</v>
      </c>
      <c r="J1638" s="4">
        <v>0.225</v>
      </c>
      <c r="K1638" s="4">
        <v>0.742433641</v>
      </c>
      <c r="L1638" s="4">
        <v>0.0317</v>
      </c>
      <c r="M1638" s="4">
        <v>0.711</v>
      </c>
      <c r="N1638" s="4">
        <v>0.0</v>
      </c>
      <c r="O1638" s="4">
        <v>0.289</v>
      </c>
      <c r="P1638" s="4">
        <v>0.377</v>
      </c>
      <c r="Q1638" s="4">
        <v>145.907</v>
      </c>
      <c r="R1638" s="4">
        <v>6.0</v>
      </c>
      <c r="S1638" s="4">
        <v>1.0</v>
      </c>
      <c r="T1638" s="3" t="s">
        <v>34</v>
      </c>
      <c r="U1638" s="3" t="s">
        <v>35</v>
      </c>
      <c r="V1638" s="7" t="s">
        <v>45</v>
      </c>
    </row>
    <row r="1639">
      <c r="A1639" s="3" t="s">
        <v>5992</v>
      </c>
      <c r="B1639" s="3" t="s">
        <v>5993</v>
      </c>
      <c r="C1639" s="4">
        <v>2016.0</v>
      </c>
      <c r="D1639" s="4">
        <v>38.0</v>
      </c>
      <c r="E1639" s="4">
        <v>281685.0</v>
      </c>
      <c r="F1639" s="3" t="s">
        <v>31</v>
      </c>
      <c r="G1639" s="3" t="s">
        <v>4946</v>
      </c>
      <c r="H1639" s="3" t="s">
        <v>5994</v>
      </c>
      <c r="I1639" s="4">
        <v>0.665</v>
      </c>
      <c r="J1639" s="4">
        <v>0.539</v>
      </c>
      <c r="K1639" s="4">
        <v>0.844822792</v>
      </c>
      <c r="L1639" s="4">
        <v>0.0326</v>
      </c>
      <c r="M1639" s="4">
        <v>0.714</v>
      </c>
      <c r="N1639" s="4">
        <v>0.0</v>
      </c>
      <c r="O1639" s="4">
        <v>0.109</v>
      </c>
      <c r="P1639" s="4">
        <v>0.441</v>
      </c>
      <c r="Q1639" s="4">
        <v>115.869</v>
      </c>
      <c r="R1639" s="4">
        <v>0.0</v>
      </c>
      <c r="S1639" s="4">
        <v>1.0</v>
      </c>
      <c r="T1639" s="3" t="s">
        <v>34</v>
      </c>
      <c r="U1639" s="3" t="s">
        <v>35</v>
      </c>
      <c r="V1639" s="7" t="s">
        <v>54</v>
      </c>
    </row>
    <row r="1640">
      <c r="A1640" s="3" t="s">
        <v>5995</v>
      </c>
      <c r="B1640" s="3" t="s">
        <v>5996</v>
      </c>
      <c r="C1640" s="4">
        <v>2021.0</v>
      </c>
      <c r="D1640" s="4">
        <v>38.0</v>
      </c>
      <c r="E1640" s="4">
        <v>149655.0</v>
      </c>
      <c r="F1640" s="3" t="s">
        <v>5921</v>
      </c>
      <c r="G1640" s="3" t="s">
        <v>5997</v>
      </c>
      <c r="H1640" s="3" t="s">
        <v>5923</v>
      </c>
      <c r="I1640" s="4">
        <v>0.424</v>
      </c>
      <c r="J1640" s="4">
        <v>0.0235</v>
      </c>
      <c r="K1640" s="4">
        <v>0.358073279</v>
      </c>
      <c r="L1640" s="4">
        <v>0.0518</v>
      </c>
      <c r="M1640" s="4">
        <v>0.98</v>
      </c>
      <c r="N1640" s="4">
        <v>0.939</v>
      </c>
      <c r="O1640" s="4">
        <v>0.117</v>
      </c>
      <c r="P1640" s="4">
        <v>0.078</v>
      </c>
      <c r="Q1640" s="4">
        <v>180.064</v>
      </c>
      <c r="R1640" s="4">
        <v>3.0</v>
      </c>
      <c r="S1640" s="4">
        <v>1.0</v>
      </c>
      <c r="T1640" s="3" t="s">
        <v>103</v>
      </c>
      <c r="U1640" s="3" t="s">
        <v>35</v>
      </c>
      <c r="V1640" s="7" t="s">
        <v>75</v>
      </c>
    </row>
    <row r="1641">
      <c r="A1641" s="3" t="s">
        <v>6001</v>
      </c>
      <c r="B1641" s="3" t="s">
        <v>6002</v>
      </c>
      <c r="C1641" s="4">
        <v>2024.0</v>
      </c>
      <c r="D1641" s="4">
        <v>38.0</v>
      </c>
      <c r="E1641" s="4">
        <v>195093.0</v>
      </c>
      <c r="F1641" s="3" t="s">
        <v>6004</v>
      </c>
      <c r="G1641" s="3" t="s">
        <v>6005</v>
      </c>
      <c r="H1641" s="3" t="s">
        <v>6006</v>
      </c>
      <c r="I1641" s="4">
        <v>0.605</v>
      </c>
      <c r="J1641" s="4">
        <v>0.883</v>
      </c>
      <c r="K1641" s="4">
        <v>0.846961692</v>
      </c>
      <c r="L1641" s="4">
        <v>0.121</v>
      </c>
      <c r="M1641" s="4">
        <v>0.0301</v>
      </c>
      <c r="N1641" s="4">
        <v>0.00541</v>
      </c>
      <c r="O1641" s="4">
        <v>0.118</v>
      </c>
      <c r="P1641" s="4">
        <v>0.455</v>
      </c>
      <c r="Q1641" s="4">
        <v>180.024</v>
      </c>
      <c r="R1641" s="4">
        <v>1.0</v>
      </c>
      <c r="S1641" s="4">
        <v>1.0</v>
      </c>
      <c r="T1641" s="3" t="s">
        <v>104</v>
      </c>
      <c r="U1641" s="3" t="s">
        <v>35</v>
      </c>
      <c r="V1641" s="7" t="s">
        <v>54</v>
      </c>
    </row>
    <row r="1642">
      <c r="A1642" s="3" t="s">
        <v>6009</v>
      </c>
      <c r="B1642" s="3" t="s">
        <v>6010</v>
      </c>
      <c r="C1642" s="4">
        <v>2021.0</v>
      </c>
      <c r="D1642" s="4">
        <v>38.0</v>
      </c>
      <c r="E1642" s="4">
        <v>380113.0</v>
      </c>
      <c r="F1642" s="3" t="s">
        <v>194</v>
      </c>
      <c r="G1642" s="3" t="s">
        <v>195</v>
      </c>
      <c r="H1642" s="3" t="s">
        <v>6011</v>
      </c>
      <c r="I1642" s="4">
        <v>0.582</v>
      </c>
      <c r="J1642" s="4">
        <v>0.858</v>
      </c>
      <c r="K1642" s="4">
        <v>0.75637927</v>
      </c>
      <c r="L1642" s="4">
        <v>0.0789</v>
      </c>
      <c r="M1642" s="4">
        <v>0.0125</v>
      </c>
      <c r="N1642" s="4">
        <v>1.68E-4</v>
      </c>
      <c r="O1642" s="4">
        <v>0.0901</v>
      </c>
      <c r="P1642" s="4">
        <v>0.483</v>
      </c>
      <c r="Q1642" s="4">
        <v>133.546</v>
      </c>
      <c r="R1642" s="4">
        <v>6.0</v>
      </c>
      <c r="S1642" s="4">
        <v>0.0</v>
      </c>
      <c r="T1642" s="3" t="s">
        <v>104</v>
      </c>
      <c r="U1642" s="3" t="s">
        <v>35</v>
      </c>
      <c r="V1642" s="7" t="s">
        <v>54</v>
      </c>
    </row>
    <row r="1643">
      <c r="A1643" s="3" t="s">
        <v>6012</v>
      </c>
      <c r="B1643" s="3" t="s">
        <v>5957</v>
      </c>
      <c r="C1643" s="4">
        <v>2020.0</v>
      </c>
      <c r="D1643" s="4">
        <v>38.0</v>
      </c>
      <c r="E1643" s="4">
        <v>270040.0</v>
      </c>
      <c r="F1643" s="3" t="s">
        <v>6015</v>
      </c>
      <c r="G1643" s="3" t="s">
        <v>4946</v>
      </c>
      <c r="H1643" s="3" t="s">
        <v>5957</v>
      </c>
      <c r="I1643" s="4">
        <v>0.535</v>
      </c>
      <c r="J1643" s="4">
        <v>0.236</v>
      </c>
      <c r="K1643" s="4">
        <v>0.724809103</v>
      </c>
      <c r="L1643" s="4">
        <v>0.0383</v>
      </c>
      <c r="M1643" s="4">
        <v>0.912</v>
      </c>
      <c r="N1643" s="4">
        <v>2.78E-5</v>
      </c>
      <c r="O1643" s="4">
        <v>0.108</v>
      </c>
      <c r="P1643" s="4">
        <v>0.306</v>
      </c>
      <c r="Q1643" s="4">
        <v>127.34</v>
      </c>
      <c r="R1643" s="4">
        <v>3.0</v>
      </c>
      <c r="S1643" s="4">
        <v>1.0</v>
      </c>
      <c r="T1643" s="3" t="s">
        <v>34</v>
      </c>
      <c r="U1643" s="3" t="s">
        <v>68</v>
      </c>
      <c r="V1643" s="7" t="s">
        <v>45</v>
      </c>
    </row>
    <row r="1644">
      <c r="A1644" s="3" t="s">
        <v>6017</v>
      </c>
      <c r="B1644" s="3" t="s">
        <v>6018</v>
      </c>
      <c r="C1644" s="4">
        <v>2021.0</v>
      </c>
      <c r="D1644" s="4">
        <v>38.0</v>
      </c>
      <c r="E1644" s="4">
        <v>176322.0</v>
      </c>
      <c r="F1644" s="3" t="s">
        <v>6019</v>
      </c>
      <c r="G1644" s="3" t="s">
        <v>6020</v>
      </c>
      <c r="H1644" s="3" t="s">
        <v>6021</v>
      </c>
      <c r="I1644" s="4">
        <v>0.836</v>
      </c>
      <c r="J1644" s="4">
        <v>0.786</v>
      </c>
      <c r="K1644" s="4">
        <v>0.890552478</v>
      </c>
      <c r="L1644" s="4">
        <v>0.111</v>
      </c>
      <c r="M1644" s="4">
        <v>0.00223</v>
      </c>
      <c r="N1644" s="4">
        <v>3.22E-6</v>
      </c>
      <c r="O1644" s="4">
        <v>0.0692</v>
      </c>
      <c r="P1644" s="4">
        <v>0.386</v>
      </c>
      <c r="Q1644" s="4">
        <v>94.0</v>
      </c>
      <c r="R1644" s="4">
        <v>1.0</v>
      </c>
      <c r="S1644" s="4">
        <v>0.0</v>
      </c>
      <c r="T1644" s="3" t="s">
        <v>103</v>
      </c>
      <c r="U1644" s="3" t="s">
        <v>68</v>
      </c>
      <c r="V1644" s="7" t="s">
        <v>45</v>
      </c>
    </row>
    <row r="1645">
      <c r="A1645" s="3" t="s">
        <v>6025</v>
      </c>
      <c r="B1645" s="3" t="s">
        <v>6026</v>
      </c>
      <c r="C1645" s="4">
        <v>2000.0</v>
      </c>
      <c r="D1645" s="4">
        <v>39.0</v>
      </c>
      <c r="E1645" s="4">
        <v>250357.0</v>
      </c>
      <c r="F1645" s="3" t="s">
        <v>26</v>
      </c>
      <c r="G1645" s="3" t="s">
        <v>4370</v>
      </c>
      <c r="H1645" s="3" t="s">
        <v>6027</v>
      </c>
      <c r="I1645" s="4">
        <v>0.469</v>
      </c>
      <c r="J1645" s="4">
        <v>0.314</v>
      </c>
      <c r="K1645" s="4">
        <v>0.685645841</v>
      </c>
      <c r="L1645" s="4">
        <v>0.0401</v>
      </c>
      <c r="M1645" s="4">
        <v>0.172</v>
      </c>
      <c r="N1645" s="4">
        <v>2.69E-6</v>
      </c>
      <c r="O1645" s="4">
        <v>0.257</v>
      </c>
      <c r="P1645" s="4">
        <v>0.403</v>
      </c>
      <c r="Q1645" s="4">
        <v>89.799</v>
      </c>
      <c r="R1645" s="4">
        <v>0.0</v>
      </c>
      <c r="S1645" s="4">
        <v>0.0</v>
      </c>
      <c r="T1645" s="3" t="s">
        <v>34</v>
      </c>
      <c r="U1645" s="3" t="s">
        <v>35</v>
      </c>
      <c r="V1645" s="7" t="s">
        <v>54</v>
      </c>
    </row>
    <row r="1646">
      <c r="A1646" s="3" t="s">
        <v>6028</v>
      </c>
      <c r="B1646" s="3" t="s">
        <v>6029</v>
      </c>
      <c r="C1646" s="4">
        <v>2018.0</v>
      </c>
      <c r="D1646" s="4">
        <v>39.0</v>
      </c>
      <c r="E1646" s="4">
        <v>351021.0</v>
      </c>
      <c r="F1646" s="3" t="s">
        <v>6031</v>
      </c>
      <c r="G1646" s="3" t="s">
        <v>6032</v>
      </c>
      <c r="H1646" s="3" t="s">
        <v>6033</v>
      </c>
      <c r="I1646" s="4">
        <v>0.214</v>
      </c>
      <c r="J1646" s="4">
        <v>0.508</v>
      </c>
      <c r="K1646" s="4">
        <v>0.793061408</v>
      </c>
      <c r="L1646" s="4">
        <v>0.0316</v>
      </c>
      <c r="M1646" s="4">
        <v>0.0937</v>
      </c>
      <c r="N1646" s="4">
        <v>3.38E-4</v>
      </c>
      <c r="O1646" s="4">
        <v>0.154</v>
      </c>
      <c r="P1646" s="4">
        <v>0.0889</v>
      </c>
      <c r="Q1646" s="4">
        <v>146.94</v>
      </c>
      <c r="R1646" s="4">
        <v>0.0</v>
      </c>
      <c r="S1646" s="4">
        <v>1.0</v>
      </c>
      <c r="T1646" s="3" t="s">
        <v>103</v>
      </c>
      <c r="U1646" s="3" t="s">
        <v>68</v>
      </c>
      <c r="V1646" s="7" t="s">
        <v>75</v>
      </c>
    </row>
    <row r="1647">
      <c r="A1647" s="3" t="s">
        <v>6036</v>
      </c>
      <c r="B1647" s="3" t="s">
        <v>3973</v>
      </c>
      <c r="C1647" s="4">
        <v>2023.0</v>
      </c>
      <c r="D1647" s="4">
        <v>39.0</v>
      </c>
      <c r="E1647" s="4">
        <v>291000.0</v>
      </c>
      <c r="F1647" s="3" t="s">
        <v>26</v>
      </c>
      <c r="G1647" s="3" t="s">
        <v>4163</v>
      </c>
      <c r="H1647" s="3" t="s">
        <v>5699</v>
      </c>
      <c r="I1647" s="4">
        <v>0.474</v>
      </c>
      <c r="J1647" s="4">
        <v>0.333</v>
      </c>
      <c r="K1647" s="4">
        <v>0.711868757</v>
      </c>
      <c r="L1647" s="4">
        <v>0.0345</v>
      </c>
      <c r="M1647" s="4">
        <v>0.843</v>
      </c>
      <c r="N1647" s="4">
        <v>0.00432</v>
      </c>
      <c r="O1647" s="4">
        <v>0.232</v>
      </c>
      <c r="P1647" s="4">
        <v>0.427</v>
      </c>
      <c r="Q1647" s="4">
        <v>120.055</v>
      </c>
      <c r="R1647" s="4">
        <v>9.0</v>
      </c>
      <c r="S1647" s="4">
        <v>1.0</v>
      </c>
      <c r="T1647" s="3" t="s">
        <v>34</v>
      </c>
      <c r="U1647" s="3" t="s">
        <v>35</v>
      </c>
      <c r="V1647" s="7" t="s">
        <v>54</v>
      </c>
    </row>
    <row r="1648">
      <c r="A1648" s="3" t="s">
        <v>6038</v>
      </c>
      <c r="B1648" s="3" t="s">
        <v>6039</v>
      </c>
      <c r="C1648" s="4">
        <v>2017.0</v>
      </c>
      <c r="D1648" s="4">
        <v>39.0</v>
      </c>
      <c r="E1648" s="4">
        <v>272561.0</v>
      </c>
      <c r="F1648" s="3" t="s">
        <v>3852</v>
      </c>
      <c r="G1648" s="3" t="s">
        <v>1585</v>
      </c>
      <c r="H1648" s="3" t="s">
        <v>6042</v>
      </c>
      <c r="I1648" s="4">
        <v>0.421</v>
      </c>
      <c r="J1648" s="4">
        <v>0.686</v>
      </c>
      <c r="K1648" s="4">
        <v>0.834128291</v>
      </c>
      <c r="L1648" s="4">
        <v>0.0411</v>
      </c>
      <c r="M1648" s="4">
        <v>0.704</v>
      </c>
      <c r="N1648" s="4">
        <v>1.79E-5</v>
      </c>
      <c r="O1648" s="4">
        <v>0.166</v>
      </c>
      <c r="P1648" s="4">
        <v>0.378</v>
      </c>
      <c r="Q1648" s="4">
        <v>111.865</v>
      </c>
      <c r="R1648" s="4">
        <v>11.0</v>
      </c>
      <c r="S1648" s="4">
        <v>0.0</v>
      </c>
      <c r="T1648" s="3" t="s">
        <v>34</v>
      </c>
      <c r="U1648" s="3" t="s">
        <v>35</v>
      </c>
      <c r="V1648" s="7" t="s">
        <v>45</v>
      </c>
    </row>
    <row r="1649">
      <c r="A1649" s="3" t="s">
        <v>6046</v>
      </c>
      <c r="B1649" s="3" t="s">
        <v>6047</v>
      </c>
      <c r="C1649" s="4">
        <v>2016.0</v>
      </c>
      <c r="D1649" s="4">
        <v>39.0</v>
      </c>
      <c r="E1649" s="4">
        <v>214965.0</v>
      </c>
      <c r="F1649" s="3" t="s">
        <v>1918</v>
      </c>
      <c r="G1649" s="3" t="s">
        <v>1919</v>
      </c>
      <c r="H1649" s="3" t="s">
        <v>6048</v>
      </c>
      <c r="I1649" s="4">
        <v>0.782</v>
      </c>
      <c r="J1649" s="4">
        <v>0.812</v>
      </c>
      <c r="K1649" s="4">
        <v>0.838384703</v>
      </c>
      <c r="L1649" s="4">
        <v>0.0334</v>
      </c>
      <c r="M1649" s="4">
        <v>0.00481</v>
      </c>
      <c r="N1649" s="4">
        <v>0.0086</v>
      </c>
      <c r="O1649" s="4">
        <v>0.0619</v>
      </c>
      <c r="P1649" s="4">
        <v>0.23</v>
      </c>
      <c r="Q1649" s="4">
        <v>128.04</v>
      </c>
      <c r="R1649" s="4">
        <v>8.0</v>
      </c>
      <c r="S1649" s="4">
        <v>1.0</v>
      </c>
      <c r="T1649" s="3" t="s">
        <v>104</v>
      </c>
      <c r="U1649" s="3" t="s">
        <v>35</v>
      </c>
      <c r="V1649" s="7" t="s">
        <v>36</v>
      </c>
    </row>
    <row r="1650">
      <c r="A1650" s="3" t="s">
        <v>6050</v>
      </c>
      <c r="B1650" s="3" t="s">
        <v>6052</v>
      </c>
      <c r="C1650" s="4">
        <v>2010.0</v>
      </c>
      <c r="D1650" s="4">
        <v>39.0</v>
      </c>
      <c r="E1650" s="4">
        <v>242462.0</v>
      </c>
      <c r="F1650" s="3" t="s">
        <v>880</v>
      </c>
      <c r="G1650" s="3" t="s">
        <v>3591</v>
      </c>
      <c r="H1650" s="3" t="s">
        <v>6053</v>
      </c>
      <c r="I1650" s="4">
        <v>0.604</v>
      </c>
      <c r="J1650" s="4">
        <v>0.347</v>
      </c>
      <c r="K1650" s="4">
        <v>0.80287896</v>
      </c>
      <c r="L1650" s="4">
        <v>0.0245</v>
      </c>
      <c r="M1650" s="4">
        <v>0.737</v>
      </c>
      <c r="N1650" s="4">
        <v>2.14E-5</v>
      </c>
      <c r="O1650" s="4">
        <v>0.118</v>
      </c>
      <c r="P1650" s="4">
        <v>0.271</v>
      </c>
      <c r="Q1650" s="4">
        <v>100.96</v>
      </c>
      <c r="R1650" s="4">
        <v>7.0</v>
      </c>
      <c r="S1650" s="4">
        <v>1.0</v>
      </c>
      <c r="T1650" s="3" t="s">
        <v>104</v>
      </c>
      <c r="U1650" s="3" t="s">
        <v>35</v>
      </c>
      <c r="V1650" s="7" t="s">
        <v>36</v>
      </c>
    </row>
    <row r="1651">
      <c r="A1651" s="3" t="s">
        <v>6055</v>
      </c>
      <c r="B1651" s="3" t="s">
        <v>6056</v>
      </c>
      <c r="C1651" s="4">
        <v>2018.0</v>
      </c>
      <c r="D1651" s="4">
        <v>39.0</v>
      </c>
      <c r="E1651" s="4">
        <v>259680.0</v>
      </c>
      <c r="F1651" s="3" t="s">
        <v>6057</v>
      </c>
      <c r="G1651" s="3" t="s">
        <v>6058</v>
      </c>
      <c r="H1651" s="3" t="s">
        <v>6059</v>
      </c>
      <c r="I1651" s="4">
        <v>0.707</v>
      </c>
      <c r="J1651" s="4">
        <v>0.333</v>
      </c>
      <c r="K1651" s="4">
        <v>0.757320386</v>
      </c>
      <c r="L1651" s="4">
        <v>0.0282</v>
      </c>
      <c r="M1651" s="4">
        <v>0.685</v>
      </c>
      <c r="N1651" s="4">
        <v>0.37</v>
      </c>
      <c r="O1651" s="4">
        <v>0.102</v>
      </c>
      <c r="P1651" s="4">
        <v>0.217</v>
      </c>
      <c r="Q1651" s="4">
        <v>120.001</v>
      </c>
      <c r="R1651" s="4">
        <v>9.0</v>
      </c>
      <c r="S1651" s="4">
        <v>0.0</v>
      </c>
      <c r="T1651" s="3" t="s">
        <v>103</v>
      </c>
      <c r="U1651" s="3" t="s">
        <v>68</v>
      </c>
      <c r="V1651" s="7" t="s">
        <v>36</v>
      </c>
    </row>
    <row r="1652">
      <c r="A1652" s="3" t="s">
        <v>6062</v>
      </c>
      <c r="B1652" s="3" t="s">
        <v>6063</v>
      </c>
      <c r="C1652" s="4">
        <v>2016.0</v>
      </c>
      <c r="D1652" s="4">
        <v>39.0</v>
      </c>
      <c r="E1652" s="4">
        <v>347124.0</v>
      </c>
      <c r="F1652" s="3" t="s">
        <v>3852</v>
      </c>
      <c r="G1652" s="3" t="s">
        <v>1585</v>
      </c>
      <c r="H1652" s="3" t="s">
        <v>5629</v>
      </c>
      <c r="I1652" s="4">
        <v>0.43</v>
      </c>
      <c r="J1652" s="4">
        <v>0.228</v>
      </c>
      <c r="K1652" s="4">
        <v>0.728402455</v>
      </c>
      <c r="L1652" s="4">
        <v>0.0323</v>
      </c>
      <c r="M1652" s="4">
        <v>0.926</v>
      </c>
      <c r="N1652" s="4">
        <v>0.00277</v>
      </c>
      <c r="O1652" s="4">
        <v>0.0978</v>
      </c>
      <c r="P1652" s="4">
        <v>0.272</v>
      </c>
      <c r="Q1652" s="4">
        <v>128.48</v>
      </c>
      <c r="R1652" s="4">
        <v>7.0</v>
      </c>
      <c r="S1652" s="4">
        <v>1.0</v>
      </c>
      <c r="T1652" s="3" t="s">
        <v>34</v>
      </c>
      <c r="U1652" s="3" t="s">
        <v>35</v>
      </c>
      <c r="V1652" s="7" t="s">
        <v>36</v>
      </c>
    </row>
    <row r="1653">
      <c r="A1653" s="3" t="s">
        <v>6066</v>
      </c>
      <c r="B1653" s="3" t="s">
        <v>3882</v>
      </c>
      <c r="C1653" s="4">
        <v>2010.0</v>
      </c>
      <c r="D1653" s="4">
        <v>39.0</v>
      </c>
      <c r="E1653" s="4">
        <v>133375.0</v>
      </c>
      <c r="F1653" s="3" t="s">
        <v>6069</v>
      </c>
      <c r="G1653" s="3" t="s">
        <v>6070</v>
      </c>
      <c r="H1653" s="3" t="s">
        <v>6070</v>
      </c>
      <c r="I1653" s="4">
        <v>0.35</v>
      </c>
      <c r="J1653" s="4">
        <v>0.192</v>
      </c>
      <c r="K1653" s="4">
        <v>0.757384553</v>
      </c>
      <c r="L1653" s="4">
        <v>0.0333</v>
      </c>
      <c r="M1653" s="4">
        <v>0.293</v>
      </c>
      <c r="N1653" s="4">
        <v>0.0</v>
      </c>
      <c r="O1653" s="4">
        <v>0.0913</v>
      </c>
      <c r="P1653" s="4">
        <v>0.264</v>
      </c>
      <c r="Q1653" s="4">
        <v>177.91</v>
      </c>
      <c r="R1653" s="4">
        <v>5.0</v>
      </c>
      <c r="S1653" s="4">
        <v>1.0</v>
      </c>
      <c r="T1653" s="3" t="s">
        <v>103</v>
      </c>
      <c r="U1653" s="3" t="s">
        <v>35</v>
      </c>
      <c r="V1653" s="7" t="s">
        <v>36</v>
      </c>
    </row>
    <row r="1654">
      <c r="A1654" s="3" t="s">
        <v>6072</v>
      </c>
      <c r="B1654" s="3" t="s">
        <v>6073</v>
      </c>
      <c r="C1654" s="4">
        <v>2023.0</v>
      </c>
      <c r="D1654" s="4">
        <v>39.0</v>
      </c>
      <c r="E1654" s="4">
        <v>260255.0</v>
      </c>
      <c r="F1654" s="3" t="s">
        <v>6074</v>
      </c>
      <c r="G1654" s="3" t="s">
        <v>6075</v>
      </c>
      <c r="H1654" s="3" t="s">
        <v>6073</v>
      </c>
      <c r="I1654" s="4">
        <v>0.602</v>
      </c>
      <c r="J1654" s="4">
        <v>0.505</v>
      </c>
      <c r="K1654" s="4">
        <v>0.799157273</v>
      </c>
      <c r="L1654" s="4">
        <v>0.0577</v>
      </c>
      <c r="M1654" s="4">
        <v>0.112</v>
      </c>
      <c r="N1654" s="4">
        <v>0.0</v>
      </c>
      <c r="O1654" s="4">
        <v>0.155</v>
      </c>
      <c r="P1654" s="4">
        <v>0.457</v>
      </c>
      <c r="Q1654" s="4">
        <v>67.13</v>
      </c>
      <c r="R1654" s="4">
        <v>1.0</v>
      </c>
      <c r="S1654" s="4">
        <v>0.0</v>
      </c>
      <c r="T1654" s="3" t="s">
        <v>103</v>
      </c>
      <c r="U1654" s="3" t="s">
        <v>35</v>
      </c>
      <c r="V1654" s="7" t="s">
        <v>54</v>
      </c>
    </row>
    <row r="1655">
      <c r="A1655" s="3" t="s">
        <v>6078</v>
      </c>
      <c r="B1655" s="3" t="s">
        <v>6079</v>
      </c>
      <c r="C1655" s="4">
        <v>2021.0</v>
      </c>
      <c r="D1655" s="4">
        <v>39.0</v>
      </c>
      <c r="E1655" s="4">
        <v>235944.0</v>
      </c>
      <c r="F1655" s="3" t="s">
        <v>1629</v>
      </c>
      <c r="G1655" s="3" t="s">
        <v>3165</v>
      </c>
      <c r="H1655" s="3" t="s">
        <v>6080</v>
      </c>
      <c r="I1655" s="4">
        <v>0.72</v>
      </c>
      <c r="J1655" s="4">
        <v>0.558</v>
      </c>
      <c r="K1655" s="4">
        <v>0.805360084</v>
      </c>
      <c r="L1655" s="4">
        <v>0.127</v>
      </c>
      <c r="M1655" s="4">
        <v>0.0212</v>
      </c>
      <c r="N1655" s="4">
        <v>7.05E-4</v>
      </c>
      <c r="O1655" s="4">
        <v>0.205</v>
      </c>
      <c r="P1655" s="4">
        <v>0.198</v>
      </c>
      <c r="Q1655" s="4">
        <v>105.88</v>
      </c>
      <c r="R1655" s="4">
        <v>1.0</v>
      </c>
      <c r="S1655" s="4">
        <v>1.0</v>
      </c>
      <c r="T1655" s="3" t="s">
        <v>104</v>
      </c>
      <c r="U1655" s="3" t="s">
        <v>35</v>
      </c>
      <c r="V1655" s="7" t="s">
        <v>58</v>
      </c>
    </row>
    <row r="1656">
      <c r="A1656" s="3" t="s">
        <v>6081</v>
      </c>
      <c r="B1656" s="3" t="s">
        <v>6082</v>
      </c>
      <c r="C1656" s="4">
        <v>2023.0</v>
      </c>
      <c r="D1656" s="4">
        <v>40.0</v>
      </c>
      <c r="E1656" s="4">
        <v>264472.0</v>
      </c>
      <c r="F1656" s="3" t="s">
        <v>3852</v>
      </c>
      <c r="G1656" s="3" t="s">
        <v>1585</v>
      </c>
      <c r="H1656" s="3" t="s">
        <v>6082</v>
      </c>
      <c r="I1656" s="4">
        <v>0.555</v>
      </c>
      <c r="J1656" s="4">
        <v>0.682</v>
      </c>
      <c r="K1656" s="4">
        <v>0.813744573</v>
      </c>
      <c r="L1656" s="4">
        <v>0.0609</v>
      </c>
      <c r="M1656" s="4">
        <v>0.82</v>
      </c>
      <c r="N1656" s="4">
        <v>7.21E-6</v>
      </c>
      <c r="O1656" s="4">
        <v>0.119</v>
      </c>
      <c r="P1656" s="4">
        <v>0.331</v>
      </c>
      <c r="Q1656" s="4">
        <v>76.141</v>
      </c>
      <c r="R1656" s="4">
        <v>7.0</v>
      </c>
      <c r="S1656" s="4">
        <v>1.0</v>
      </c>
      <c r="T1656" s="3" t="s">
        <v>104</v>
      </c>
      <c r="U1656" s="3" t="s">
        <v>68</v>
      </c>
      <c r="V1656" s="7" t="s">
        <v>45</v>
      </c>
    </row>
    <row r="1657">
      <c r="A1657" s="3" t="s">
        <v>6087</v>
      </c>
      <c r="B1657" s="3" t="s">
        <v>6088</v>
      </c>
      <c r="C1657" s="4">
        <v>2009.0</v>
      </c>
      <c r="D1657" s="4">
        <v>40.0</v>
      </c>
      <c r="E1657" s="4">
        <v>257805.0</v>
      </c>
      <c r="F1657" s="3" t="s">
        <v>6089</v>
      </c>
      <c r="G1657" s="3" t="s">
        <v>6090</v>
      </c>
      <c r="H1657" s="3" t="s">
        <v>6091</v>
      </c>
      <c r="I1657" s="4">
        <v>0.44</v>
      </c>
      <c r="J1657" s="4">
        <v>0.376</v>
      </c>
      <c r="K1657" s="4">
        <v>0.769790174</v>
      </c>
      <c r="L1657" s="4">
        <v>0.0402</v>
      </c>
      <c r="M1657" s="4">
        <v>0.314</v>
      </c>
      <c r="N1657" s="4">
        <v>0.00488</v>
      </c>
      <c r="O1657" s="4">
        <v>0.128</v>
      </c>
      <c r="P1657" s="4">
        <v>0.214</v>
      </c>
      <c r="Q1657" s="4">
        <v>165.11</v>
      </c>
      <c r="R1657" s="4">
        <v>9.0</v>
      </c>
      <c r="S1657" s="4">
        <v>0.0</v>
      </c>
      <c r="T1657" s="3" t="s">
        <v>103</v>
      </c>
      <c r="U1657" s="3" t="s">
        <v>35</v>
      </c>
      <c r="V1657" s="7" t="s">
        <v>36</v>
      </c>
    </row>
    <row r="1658">
      <c r="A1658" s="3" t="s">
        <v>6092</v>
      </c>
      <c r="B1658" s="3" t="s">
        <v>6093</v>
      </c>
      <c r="C1658" s="4">
        <v>2018.0</v>
      </c>
      <c r="D1658" s="4">
        <v>40.0</v>
      </c>
      <c r="E1658" s="4">
        <v>253773.0</v>
      </c>
      <c r="F1658" s="3" t="s">
        <v>26</v>
      </c>
      <c r="G1658" s="3" t="s">
        <v>5694</v>
      </c>
      <c r="H1658" s="3" t="s">
        <v>6096</v>
      </c>
      <c r="I1658" s="4">
        <v>0.651</v>
      </c>
      <c r="J1658" s="4">
        <v>0.362</v>
      </c>
      <c r="K1658" s="4">
        <v>0.729942464</v>
      </c>
      <c r="L1658" s="4">
        <v>0.0304</v>
      </c>
      <c r="M1658" s="4">
        <v>0.358</v>
      </c>
      <c r="N1658" s="4">
        <v>3.85E-4</v>
      </c>
      <c r="O1658" s="4">
        <v>0.438</v>
      </c>
      <c r="P1658" s="4">
        <v>0.112</v>
      </c>
      <c r="Q1658" s="4">
        <v>131.997</v>
      </c>
      <c r="R1658" s="4">
        <v>2.0</v>
      </c>
      <c r="S1658" s="4">
        <v>1.0</v>
      </c>
      <c r="T1658" s="3" t="s">
        <v>34</v>
      </c>
      <c r="U1658" s="3" t="s">
        <v>35</v>
      </c>
      <c r="V1658" s="7" t="s">
        <v>58</v>
      </c>
    </row>
    <row r="1659">
      <c r="A1659" s="3" t="s">
        <v>6099</v>
      </c>
      <c r="B1659" s="3" t="s">
        <v>6100</v>
      </c>
      <c r="C1659" s="4">
        <v>2021.0</v>
      </c>
      <c r="D1659" s="4">
        <v>40.0</v>
      </c>
      <c r="E1659" s="4">
        <v>239389.0</v>
      </c>
      <c r="F1659" s="3" t="s">
        <v>26</v>
      </c>
      <c r="G1659" s="3" t="s">
        <v>3228</v>
      </c>
      <c r="H1659" s="3" t="s">
        <v>6100</v>
      </c>
      <c r="I1659" s="4">
        <v>0.285</v>
      </c>
      <c r="J1659" s="4">
        <v>0.299</v>
      </c>
      <c r="K1659" s="4">
        <v>0.739032789</v>
      </c>
      <c r="L1659" s="4">
        <v>0.0307</v>
      </c>
      <c r="M1659" s="4">
        <v>0.671</v>
      </c>
      <c r="N1659" s="4">
        <v>0.0</v>
      </c>
      <c r="O1659" s="4">
        <v>0.102</v>
      </c>
      <c r="P1659" s="4">
        <v>0.202</v>
      </c>
      <c r="Q1659" s="4">
        <v>96.828</v>
      </c>
      <c r="R1659" s="4">
        <v>5.0</v>
      </c>
      <c r="S1659" s="4">
        <v>1.0</v>
      </c>
      <c r="T1659" s="3" t="s">
        <v>34</v>
      </c>
      <c r="U1659" s="3" t="s">
        <v>35</v>
      </c>
      <c r="V1659" s="7" t="s">
        <v>36</v>
      </c>
    </row>
    <row r="1660">
      <c r="A1660" s="3" t="s">
        <v>6105</v>
      </c>
      <c r="B1660" s="3" t="s">
        <v>6106</v>
      </c>
      <c r="C1660" s="4">
        <v>2022.0</v>
      </c>
      <c r="D1660" s="4">
        <v>40.0</v>
      </c>
      <c r="E1660" s="4">
        <v>281767.0</v>
      </c>
      <c r="F1660" s="3" t="s">
        <v>3852</v>
      </c>
      <c r="G1660" s="3" t="s">
        <v>1585</v>
      </c>
      <c r="H1660" s="3" t="s">
        <v>6107</v>
      </c>
      <c r="I1660" s="4">
        <v>0.396</v>
      </c>
      <c r="J1660" s="4">
        <v>0.664</v>
      </c>
      <c r="K1660" s="4">
        <v>0.82923021</v>
      </c>
      <c r="L1660" s="4">
        <v>0.0519</v>
      </c>
      <c r="M1660" s="4">
        <v>0.438</v>
      </c>
      <c r="N1660" s="4">
        <v>0.0</v>
      </c>
      <c r="O1660" s="4">
        <v>0.124</v>
      </c>
      <c r="P1660" s="4">
        <v>0.302</v>
      </c>
      <c r="Q1660" s="4">
        <v>83.706</v>
      </c>
      <c r="R1660" s="4">
        <v>11.0</v>
      </c>
      <c r="S1660" s="4">
        <v>1.0</v>
      </c>
      <c r="T1660" s="3" t="s">
        <v>34</v>
      </c>
      <c r="U1660" s="3" t="s">
        <v>35</v>
      </c>
      <c r="V1660" s="7" t="s">
        <v>45</v>
      </c>
    </row>
    <row r="1661">
      <c r="A1661" s="3" t="s">
        <v>6109</v>
      </c>
      <c r="B1661" s="3" t="s">
        <v>6110</v>
      </c>
      <c r="C1661" s="4">
        <v>2016.0</v>
      </c>
      <c r="D1661" s="4">
        <v>40.0</v>
      </c>
      <c r="E1661" s="4">
        <v>295613.0</v>
      </c>
      <c r="F1661" s="3" t="s">
        <v>31</v>
      </c>
      <c r="G1661" s="3" t="s">
        <v>4946</v>
      </c>
      <c r="H1661" s="3" t="s">
        <v>5994</v>
      </c>
      <c r="I1661" s="4">
        <v>0.609</v>
      </c>
      <c r="J1661" s="4">
        <v>0.586</v>
      </c>
      <c r="K1661" s="4">
        <v>0.836609415</v>
      </c>
      <c r="L1661" s="4">
        <v>0.0316</v>
      </c>
      <c r="M1661" s="4">
        <v>0.842</v>
      </c>
      <c r="N1661" s="4">
        <v>2.22E-6</v>
      </c>
      <c r="O1661" s="4">
        <v>0.187</v>
      </c>
      <c r="P1661" s="4">
        <v>0.27</v>
      </c>
      <c r="Q1661" s="4">
        <v>122.072</v>
      </c>
      <c r="R1661" s="4">
        <v>9.0</v>
      </c>
      <c r="S1661" s="4">
        <v>0.0</v>
      </c>
      <c r="T1661" s="3" t="s">
        <v>34</v>
      </c>
      <c r="U1661" s="3" t="s">
        <v>68</v>
      </c>
      <c r="V1661" s="7" t="s">
        <v>36</v>
      </c>
    </row>
    <row r="1662">
      <c r="A1662" s="3" t="s">
        <v>6112</v>
      </c>
      <c r="B1662" s="3" t="s">
        <v>6113</v>
      </c>
      <c r="C1662" s="4">
        <v>2013.0</v>
      </c>
      <c r="D1662" s="4">
        <v>40.0</v>
      </c>
      <c r="E1662" s="4">
        <v>270169.0</v>
      </c>
      <c r="F1662" s="3" t="s">
        <v>901</v>
      </c>
      <c r="G1662" s="3" t="s">
        <v>6116</v>
      </c>
      <c r="H1662" s="3" t="s">
        <v>6117</v>
      </c>
      <c r="I1662" s="4">
        <v>0.237</v>
      </c>
      <c r="J1662" s="4">
        <v>0.423</v>
      </c>
      <c r="K1662" s="4">
        <v>0.784676919</v>
      </c>
      <c r="L1662" s="4">
        <v>0.0304</v>
      </c>
      <c r="M1662" s="4">
        <v>0.329</v>
      </c>
      <c r="N1662" s="4">
        <v>2.2E-4</v>
      </c>
      <c r="O1662" s="4">
        <v>0.148</v>
      </c>
      <c r="P1662" s="4">
        <v>0.154</v>
      </c>
      <c r="Q1662" s="4">
        <v>78.05</v>
      </c>
      <c r="R1662" s="4">
        <v>7.0</v>
      </c>
      <c r="S1662" s="4">
        <v>1.0</v>
      </c>
      <c r="T1662" s="3" t="s">
        <v>104</v>
      </c>
      <c r="U1662" s="3" t="s">
        <v>35</v>
      </c>
      <c r="V1662" s="7" t="s">
        <v>58</v>
      </c>
    </row>
    <row r="1663">
      <c r="A1663" s="3" t="s">
        <v>6118</v>
      </c>
      <c r="B1663" s="3" t="s">
        <v>6119</v>
      </c>
      <c r="C1663" s="4">
        <v>2021.0</v>
      </c>
      <c r="D1663" s="4">
        <v>40.0</v>
      </c>
      <c r="E1663" s="4">
        <v>145847.0</v>
      </c>
      <c r="F1663" s="3" t="s">
        <v>4666</v>
      </c>
      <c r="G1663" s="3" t="s">
        <v>4667</v>
      </c>
      <c r="H1663" s="3" t="s">
        <v>6119</v>
      </c>
      <c r="I1663" s="4">
        <v>0.699</v>
      </c>
      <c r="J1663" s="4">
        <v>0.607</v>
      </c>
      <c r="K1663" s="4">
        <v>0.787607212</v>
      </c>
      <c r="L1663" s="4">
        <v>0.0356</v>
      </c>
      <c r="M1663" s="4">
        <v>0.363</v>
      </c>
      <c r="N1663" s="4">
        <v>0.0818</v>
      </c>
      <c r="O1663" s="4">
        <v>0.128</v>
      </c>
      <c r="P1663" s="4">
        <v>0.17</v>
      </c>
      <c r="Q1663" s="4">
        <v>120.947</v>
      </c>
      <c r="R1663" s="4">
        <v>10.0</v>
      </c>
      <c r="S1663" s="4">
        <v>1.0</v>
      </c>
      <c r="T1663" s="3" t="s">
        <v>103</v>
      </c>
      <c r="U1663" s="3" t="s">
        <v>35</v>
      </c>
      <c r="V1663" s="7" t="s">
        <v>58</v>
      </c>
    </row>
    <row r="1664">
      <c r="A1664" s="3" t="s">
        <v>6124</v>
      </c>
      <c r="B1664" s="3" t="s">
        <v>6125</v>
      </c>
      <c r="C1664" s="4">
        <v>2006.0</v>
      </c>
      <c r="D1664" s="4">
        <v>40.0</v>
      </c>
      <c r="E1664" s="4">
        <v>279133.0</v>
      </c>
      <c r="F1664" s="3" t="s">
        <v>6127</v>
      </c>
      <c r="G1664" s="3" t="s">
        <v>6128</v>
      </c>
      <c r="H1664" s="3" t="s">
        <v>6129</v>
      </c>
      <c r="I1664" s="4">
        <v>0.324</v>
      </c>
      <c r="J1664" s="4">
        <v>0.913</v>
      </c>
      <c r="K1664" s="4">
        <v>0.886916348</v>
      </c>
      <c r="L1664" s="4">
        <v>0.0698</v>
      </c>
      <c r="M1664" s="4">
        <v>2.21E-4</v>
      </c>
      <c r="N1664" s="4">
        <v>0.0</v>
      </c>
      <c r="O1664" s="4">
        <v>0.17</v>
      </c>
      <c r="P1664" s="4">
        <v>0.22</v>
      </c>
      <c r="Q1664" s="4">
        <v>174.697</v>
      </c>
      <c r="R1664" s="4">
        <v>1.0</v>
      </c>
      <c r="S1664" s="4">
        <v>0.0</v>
      </c>
      <c r="T1664" s="3" t="s">
        <v>103</v>
      </c>
      <c r="U1664" s="3" t="s">
        <v>94</v>
      </c>
      <c r="V1664" s="7" t="s">
        <v>36</v>
      </c>
    </row>
    <row r="1665">
      <c r="A1665" s="3" t="s">
        <v>6131</v>
      </c>
      <c r="B1665" s="3" t="s">
        <v>6133</v>
      </c>
      <c r="C1665" s="4">
        <v>2018.0</v>
      </c>
      <c r="D1665" s="4">
        <v>40.0</v>
      </c>
      <c r="E1665" s="4">
        <v>272969.0</v>
      </c>
      <c r="F1665" s="3" t="s">
        <v>6134</v>
      </c>
      <c r="G1665" s="3" t="s">
        <v>6135</v>
      </c>
      <c r="H1665" s="3" t="s">
        <v>6137</v>
      </c>
      <c r="I1665" s="4">
        <v>0.765</v>
      </c>
      <c r="J1665" s="4">
        <v>0.529</v>
      </c>
      <c r="K1665" s="4">
        <v>0.777832439</v>
      </c>
      <c r="L1665" s="4">
        <v>0.0495</v>
      </c>
      <c r="M1665" s="4">
        <v>0.0218</v>
      </c>
      <c r="N1665" s="4">
        <v>0.0174</v>
      </c>
      <c r="O1665" s="4">
        <v>0.086</v>
      </c>
      <c r="P1665" s="4">
        <v>0.49</v>
      </c>
      <c r="Q1665" s="4">
        <v>123.0</v>
      </c>
      <c r="R1665" s="4">
        <v>8.0</v>
      </c>
      <c r="S1665" s="4">
        <v>0.0</v>
      </c>
      <c r="T1665" s="3" t="s">
        <v>103</v>
      </c>
      <c r="U1665" s="3" t="s">
        <v>94</v>
      </c>
      <c r="V1665" s="7" t="s">
        <v>54</v>
      </c>
    </row>
    <row r="1666">
      <c r="A1666" s="3" t="s">
        <v>6138</v>
      </c>
      <c r="B1666" s="3" t="s">
        <v>6139</v>
      </c>
      <c r="C1666" s="4">
        <v>2023.0</v>
      </c>
      <c r="D1666" s="4">
        <v>40.0</v>
      </c>
      <c r="E1666" s="4">
        <v>236866.0</v>
      </c>
      <c r="F1666" s="3" t="s">
        <v>2128</v>
      </c>
      <c r="G1666" s="3" t="s">
        <v>6142</v>
      </c>
      <c r="H1666" s="3" t="s">
        <v>6143</v>
      </c>
      <c r="I1666" s="4">
        <v>0.802</v>
      </c>
      <c r="J1666" s="4">
        <v>0.951</v>
      </c>
      <c r="K1666" s="4">
        <v>0.914636494</v>
      </c>
      <c r="L1666" s="4">
        <v>0.248</v>
      </c>
      <c r="M1666" s="4">
        <v>0.213</v>
      </c>
      <c r="N1666" s="4">
        <v>3.11E-6</v>
      </c>
      <c r="O1666" s="4">
        <v>0.201</v>
      </c>
      <c r="P1666" s="4">
        <v>0.499</v>
      </c>
      <c r="Q1666" s="4">
        <v>147.02</v>
      </c>
      <c r="R1666" s="4">
        <v>7.0</v>
      </c>
      <c r="S1666" s="4">
        <v>1.0</v>
      </c>
      <c r="T1666" s="3" t="s">
        <v>103</v>
      </c>
      <c r="U1666" s="3" t="s">
        <v>94</v>
      </c>
      <c r="V1666" s="7" t="s">
        <v>54</v>
      </c>
    </row>
    <row r="1667">
      <c r="A1667" s="3" t="s">
        <v>6147</v>
      </c>
      <c r="B1667" s="3" t="s">
        <v>6148</v>
      </c>
      <c r="C1667" s="4">
        <v>2023.0</v>
      </c>
      <c r="D1667" s="4">
        <v>40.0</v>
      </c>
      <c r="E1667" s="4">
        <v>212250.0</v>
      </c>
      <c r="F1667" s="3" t="s">
        <v>6149</v>
      </c>
      <c r="G1667" s="3" t="s">
        <v>6150</v>
      </c>
      <c r="H1667" s="3" t="s">
        <v>6152</v>
      </c>
      <c r="I1667" s="4">
        <v>0.415</v>
      </c>
      <c r="J1667" s="4">
        <v>0.562</v>
      </c>
      <c r="K1667" s="4">
        <v>0.819540992</v>
      </c>
      <c r="L1667" s="4">
        <v>0.033</v>
      </c>
      <c r="M1667" s="4">
        <v>0.563</v>
      </c>
      <c r="N1667" s="4">
        <v>0.0108</v>
      </c>
      <c r="O1667" s="4">
        <v>0.106</v>
      </c>
      <c r="P1667" s="4">
        <v>0.0572</v>
      </c>
      <c r="Q1667" s="4">
        <v>79.962</v>
      </c>
      <c r="R1667" s="4">
        <v>5.0</v>
      </c>
      <c r="S1667" s="4">
        <v>1.0</v>
      </c>
      <c r="T1667" s="3" t="s">
        <v>104</v>
      </c>
      <c r="U1667" s="3" t="s">
        <v>68</v>
      </c>
      <c r="V1667" s="7" t="s">
        <v>75</v>
      </c>
    </row>
    <row r="1668">
      <c r="A1668" s="3" t="s">
        <v>6157</v>
      </c>
      <c r="B1668" s="3" t="s">
        <v>6158</v>
      </c>
      <c r="C1668" s="4">
        <v>2021.0</v>
      </c>
      <c r="D1668" s="4">
        <v>40.0</v>
      </c>
      <c r="E1668" s="4">
        <v>111729.0</v>
      </c>
      <c r="F1668" s="3" t="s">
        <v>6159</v>
      </c>
      <c r="G1668" s="3" t="s">
        <v>6160</v>
      </c>
      <c r="H1668" s="3" t="s">
        <v>6162</v>
      </c>
      <c r="I1668" s="4">
        <v>0.774</v>
      </c>
      <c r="J1668" s="4">
        <v>0.72</v>
      </c>
      <c r="K1668" s="4">
        <v>0.856073407</v>
      </c>
      <c r="L1668" s="4">
        <v>0.0722</v>
      </c>
      <c r="M1668" s="4">
        <v>0.0398</v>
      </c>
      <c r="N1668" s="4">
        <v>0.0</v>
      </c>
      <c r="O1668" s="4">
        <v>0.191</v>
      </c>
      <c r="P1668" s="4">
        <v>0.35</v>
      </c>
      <c r="Q1668" s="4">
        <v>118.121</v>
      </c>
      <c r="R1668" s="4">
        <v>0.0</v>
      </c>
      <c r="S1668" s="4">
        <v>1.0</v>
      </c>
      <c r="T1668" s="3" t="s">
        <v>103</v>
      </c>
      <c r="U1668" s="3" t="s">
        <v>68</v>
      </c>
      <c r="V1668" s="7" t="s">
        <v>45</v>
      </c>
    </row>
    <row r="1669">
      <c r="A1669" s="3" t="s">
        <v>6167</v>
      </c>
      <c r="B1669" s="3" t="s">
        <v>6168</v>
      </c>
      <c r="C1669" s="4">
        <v>1999.0</v>
      </c>
      <c r="D1669" s="4">
        <v>40.0</v>
      </c>
      <c r="E1669" s="4">
        <v>273160.0</v>
      </c>
      <c r="F1669" s="3" t="s">
        <v>6169</v>
      </c>
      <c r="G1669" s="3" t="s">
        <v>6170</v>
      </c>
      <c r="H1669" s="3" t="s">
        <v>3247</v>
      </c>
      <c r="I1669" s="4">
        <v>0.617</v>
      </c>
      <c r="J1669" s="4">
        <v>0.509</v>
      </c>
      <c r="K1669" s="4">
        <v>0.808568434</v>
      </c>
      <c r="L1669" s="4">
        <v>0.0307</v>
      </c>
      <c r="M1669" s="4">
        <v>0.303</v>
      </c>
      <c r="N1669" s="4">
        <v>0.0</v>
      </c>
      <c r="O1669" s="4">
        <v>0.0975</v>
      </c>
      <c r="P1669" s="4">
        <v>0.187</v>
      </c>
      <c r="Q1669" s="4">
        <v>119.886</v>
      </c>
      <c r="R1669" s="4">
        <v>1.0</v>
      </c>
      <c r="S1669" s="4">
        <v>1.0</v>
      </c>
      <c r="T1669" s="3" t="s">
        <v>103</v>
      </c>
      <c r="U1669" s="3" t="s">
        <v>68</v>
      </c>
      <c r="V1669" s="7" t="s">
        <v>58</v>
      </c>
    </row>
    <row r="1670">
      <c r="A1670" s="3" t="s">
        <v>6173</v>
      </c>
      <c r="B1670" s="3" t="s">
        <v>6174</v>
      </c>
      <c r="C1670" s="4">
        <v>1989.0</v>
      </c>
      <c r="D1670" s="4">
        <v>40.0</v>
      </c>
      <c r="E1670" s="4">
        <v>414213.0</v>
      </c>
      <c r="F1670" s="3" t="s">
        <v>368</v>
      </c>
      <c r="G1670" s="3" t="s">
        <v>1492</v>
      </c>
      <c r="H1670" s="3" t="s">
        <v>1500</v>
      </c>
      <c r="I1670" s="4">
        <v>0.548</v>
      </c>
      <c r="J1670" s="4">
        <v>0.347</v>
      </c>
      <c r="K1670" s="4">
        <v>0.660064595</v>
      </c>
      <c r="L1670" s="4">
        <v>0.0362</v>
      </c>
      <c r="M1670" s="4">
        <v>0.771</v>
      </c>
      <c r="N1670" s="4">
        <v>0.00175</v>
      </c>
      <c r="O1670" s="4">
        <v>0.124</v>
      </c>
      <c r="P1670" s="4">
        <v>0.498</v>
      </c>
      <c r="Q1670" s="4">
        <v>117.75</v>
      </c>
      <c r="R1670" s="4">
        <v>7.0</v>
      </c>
      <c r="S1670" s="4">
        <v>0.0</v>
      </c>
      <c r="T1670" s="3" t="s">
        <v>104</v>
      </c>
      <c r="U1670" s="3" t="s">
        <v>35</v>
      </c>
      <c r="V1670" s="7" t="s">
        <v>54</v>
      </c>
    </row>
    <row r="1671">
      <c r="A1671" s="3" t="s">
        <v>6176</v>
      </c>
      <c r="B1671" s="3" t="s">
        <v>6178</v>
      </c>
      <c r="C1671" s="4">
        <v>1976.0</v>
      </c>
      <c r="D1671" s="4">
        <v>40.0</v>
      </c>
      <c r="E1671" s="4">
        <v>270434.0</v>
      </c>
      <c r="F1671" s="3" t="s">
        <v>6181</v>
      </c>
      <c r="G1671" s="3" t="s">
        <v>6184</v>
      </c>
      <c r="H1671" s="3" t="s">
        <v>6185</v>
      </c>
      <c r="I1671" s="4">
        <v>0.485</v>
      </c>
      <c r="J1671" s="4">
        <v>0.432</v>
      </c>
      <c r="K1671" s="4">
        <v>0.797788377</v>
      </c>
      <c r="L1671" s="4">
        <v>0.0324</v>
      </c>
      <c r="M1671" s="4">
        <v>0.416</v>
      </c>
      <c r="N1671" s="4">
        <v>0.00674</v>
      </c>
      <c r="O1671" s="4">
        <v>0.197</v>
      </c>
      <c r="P1671" s="4">
        <v>0.214</v>
      </c>
      <c r="Q1671" s="4">
        <v>74.77</v>
      </c>
      <c r="R1671" s="4">
        <v>0.0</v>
      </c>
      <c r="S1671" s="4">
        <v>0.0</v>
      </c>
      <c r="T1671" s="3" t="s">
        <v>103</v>
      </c>
      <c r="U1671" s="3" t="s">
        <v>35</v>
      </c>
      <c r="V1671" s="7" t="s">
        <v>36</v>
      </c>
    </row>
    <row r="1672">
      <c r="A1672" s="3" t="s">
        <v>6187</v>
      </c>
      <c r="B1672" s="3" t="s">
        <v>6189</v>
      </c>
      <c r="C1672" s="4">
        <v>2008.0</v>
      </c>
      <c r="D1672" s="4">
        <v>40.0</v>
      </c>
      <c r="E1672" s="4">
        <v>325720.0</v>
      </c>
      <c r="F1672" s="3" t="s">
        <v>6190</v>
      </c>
      <c r="G1672" s="3" t="s">
        <v>6192</v>
      </c>
      <c r="H1672" s="3" t="s">
        <v>6193</v>
      </c>
      <c r="I1672" s="4">
        <v>0.631</v>
      </c>
      <c r="J1672" s="4">
        <v>0.847</v>
      </c>
      <c r="K1672" s="4">
        <v>0.883814942</v>
      </c>
      <c r="L1672" s="4">
        <v>0.259</v>
      </c>
      <c r="M1672" s="4">
        <v>0.0188</v>
      </c>
      <c r="N1672" s="4">
        <v>0.0</v>
      </c>
      <c r="O1672" s="4">
        <v>0.0565</v>
      </c>
      <c r="P1672" s="4">
        <v>0.489</v>
      </c>
      <c r="Q1672" s="4">
        <v>154.12</v>
      </c>
      <c r="R1672" s="4">
        <v>9.0</v>
      </c>
      <c r="S1672" s="4">
        <v>0.0</v>
      </c>
      <c r="T1672" s="3" t="s">
        <v>103</v>
      </c>
      <c r="U1672" s="3" t="s">
        <v>35</v>
      </c>
      <c r="V1672" s="7" t="s">
        <v>54</v>
      </c>
    </row>
    <row r="1673">
      <c r="A1673" s="3" t="s">
        <v>6194</v>
      </c>
      <c r="B1673" s="3" t="s">
        <v>6195</v>
      </c>
      <c r="C1673" s="4">
        <v>2020.0</v>
      </c>
      <c r="D1673" s="4">
        <v>41.0</v>
      </c>
      <c r="E1673" s="4">
        <v>203493.0</v>
      </c>
      <c r="F1673" s="3" t="s">
        <v>67</v>
      </c>
      <c r="G1673" s="3" t="s">
        <v>69</v>
      </c>
      <c r="H1673" s="3" t="s">
        <v>80</v>
      </c>
      <c r="I1673" s="4">
        <v>0.172</v>
      </c>
      <c r="J1673" s="4">
        <v>0.416</v>
      </c>
      <c r="K1673" s="4">
        <v>0.746839775</v>
      </c>
      <c r="L1673" s="4">
        <v>0.0351</v>
      </c>
      <c r="M1673" s="4">
        <v>0.94</v>
      </c>
      <c r="N1673" s="4">
        <v>0.909</v>
      </c>
      <c r="O1673" s="4">
        <v>0.152</v>
      </c>
      <c r="P1673" s="4">
        <v>0.129</v>
      </c>
      <c r="Q1673" s="4">
        <v>76.275</v>
      </c>
      <c r="R1673" s="4">
        <v>0.0</v>
      </c>
      <c r="S1673" s="4">
        <v>0.0</v>
      </c>
      <c r="T1673" s="3" t="s">
        <v>34</v>
      </c>
      <c r="U1673" s="3" t="s">
        <v>35</v>
      </c>
      <c r="V1673" s="7" t="s">
        <v>58</v>
      </c>
    </row>
    <row r="1674">
      <c r="A1674" s="3" t="s">
        <v>6200</v>
      </c>
      <c r="B1674" s="3" t="s">
        <v>6201</v>
      </c>
      <c r="C1674" s="4">
        <v>2011.0</v>
      </c>
      <c r="D1674" s="4">
        <v>41.0</v>
      </c>
      <c r="E1674" s="4">
        <v>160106.0</v>
      </c>
      <c r="F1674" s="3" t="s">
        <v>6203</v>
      </c>
      <c r="G1674" s="3" t="s">
        <v>6205</v>
      </c>
      <c r="H1674" s="3" t="s">
        <v>6206</v>
      </c>
      <c r="I1674" s="4">
        <v>0.189</v>
      </c>
      <c r="J1674" s="4">
        <v>0.0694</v>
      </c>
      <c r="K1674" s="4">
        <v>0.543023977</v>
      </c>
      <c r="L1674" s="4">
        <v>0.0399</v>
      </c>
      <c r="M1674" s="4">
        <v>0.951</v>
      </c>
      <c r="N1674" s="4">
        <v>0.045</v>
      </c>
      <c r="O1674" s="4">
        <v>0.131</v>
      </c>
      <c r="P1674" s="4">
        <v>0.0399</v>
      </c>
      <c r="Q1674" s="4">
        <v>95.17</v>
      </c>
      <c r="R1674" s="4">
        <v>5.0</v>
      </c>
      <c r="S1674" s="4">
        <v>1.0</v>
      </c>
      <c r="T1674" s="3" t="s">
        <v>103</v>
      </c>
      <c r="U1674" s="3" t="s">
        <v>35</v>
      </c>
      <c r="V1674" s="7" t="s">
        <v>75</v>
      </c>
    </row>
    <row r="1675">
      <c r="A1675" s="3" t="s">
        <v>6207</v>
      </c>
      <c r="B1675" s="3" t="s">
        <v>6208</v>
      </c>
      <c r="C1675" s="4">
        <v>2017.0</v>
      </c>
      <c r="D1675" s="4">
        <v>41.0</v>
      </c>
      <c r="E1675" s="4">
        <v>250370.0</v>
      </c>
      <c r="F1675" s="3" t="s">
        <v>3852</v>
      </c>
      <c r="G1675" s="3" t="s">
        <v>1585</v>
      </c>
      <c r="H1675" s="3" t="s">
        <v>6211</v>
      </c>
      <c r="I1675" s="4">
        <v>0.619</v>
      </c>
      <c r="J1675" s="4">
        <v>0.5</v>
      </c>
      <c r="K1675" s="4">
        <v>0.860800376</v>
      </c>
      <c r="L1675" s="4">
        <v>0.0343</v>
      </c>
      <c r="M1675" s="4">
        <v>0.767</v>
      </c>
      <c r="N1675" s="4">
        <v>1.14E-5</v>
      </c>
      <c r="O1675" s="4">
        <v>0.338</v>
      </c>
      <c r="P1675" s="4">
        <v>0.385</v>
      </c>
      <c r="Q1675" s="4">
        <v>119.995</v>
      </c>
      <c r="R1675" s="4">
        <v>7.0</v>
      </c>
      <c r="S1675" s="4">
        <v>0.0</v>
      </c>
      <c r="T1675" s="3" t="s">
        <v>34</v>
      </c>
      <c r="U1675" s="3" t="s">
        <v>35</v>
      </c>
      <c r="V1675" s="7" t="s">
        <v>45</v>
      </c>
    </row>
    <row r="1676">
      <c r="A1676" s="3" t="s">
        <v>6213</v>
      </c>
      <c r="B1676" s="3" t="s">
        <v>6214</v>
      </c>
      <c r="C1676" s="4">
        <v>2020.0</v>
      </c>
      <c r="D1676" s="4">
        <v>41.0</v>
      </c>
      <c r="E1676" s="4">
        <v>242000.0</v>
      </c>
      <c r="F1676" s="3" t="s">
        <v>26</v>
      </c>
      <c r="G1676" s="3" t="s">
        <v>1554</v>
      </c>
      <c r="H1676" s="3" t="s">
        <v>6216</v>
      </c>
      <c r="I1676" s="4">
        <v>0.63</v>
      </c>
      <c r="J1676" s="4">
        <v>0.319</v>
      </c>
      <c r="K1676" s="4">
        <v>0.820396552</v>
      </c>
      <c r="L1676" s="4">
        <v>0.0365</v>
      </c>
      <c r="M1676" s="4">
        <v>0.876</v>
      </c>
      <c r="N1676" s="4">
        <v>0.0</v>
      </c>
      <c r="O1676" s="4">
        <v>0.279</v>
      </c>
      <c r="P1676" s="4">
        <v>0.469</v>
      </c>
      <c r="Q1676" s="4">
        <v>123.878</v>
      </c>
      <c r="R1676" s="4">
        <v>10.0</v>
      </c>
      <c r="S1676" s="4">
        <v>1.0</v>
      </c>
      <c r="T1676" s="3" t="s">
        <v>34</v>
      </c>
      <c r="U1676" s="3" t="s">
        <v>35</v>
      </c>
      <c r="V1676" s="7" t="s">
        <v>54</v>
      </c>
    </row>
    <row r="1677">
      <c r="A1677" s="3" t="s">
        <v>6218</v>
      </c>
      <c r="B1677" s="3" t="s">
        <v>6219</v>
      </c>
      <c r="C1677" s="4">
        <v>2014.0</v>
      </c>
      <c r="D1677" s="4">
        <v>41.0</v>
      </c>
      <c r="E1677" s="4">
        <v>220610.0</v>
      </c>
      <c r="F1677" s="3" t="s">
        <v>26</v>
      </c>
      <c r="G1677" s="3" t="s">
        <v>3717</v>
      </c>
      <c r="H1677" s="3" t="s">
        <v>6220</v>
      </c>
      <c r="I1677" s="4">
        <v>0.627</v>
      </c>
      <c r="J1677" s="4">
        <v>0.458</v>
      </c>
      <c r="K1677" s="4">
        <v>0.751545355</v>
      </c>
      <c r="L1677" s="4">
        <v>0.027</v>
      </c>
      <c r="M1677" s="4">
        <v>0.232</v>
      </c>
      <c r="N1677" s="4">
        <v>5.59E-6</v>
      </c>
      <c r="O1677" s="4">
        <v>0.0596</v>
      </c>
      <c r="P1677" s="4">
        <v>0.356</v>
      </c>
      <c r="Q1677" s="4">
        <v>135.947</v>
      </c>
      <c r="R1677" s="4">
        <v>4.0</v>
      </c>
      <c r="S1677" s="4">
        <v>1.0</v>
      </c>
      <c r="T1677" s="3" t="s">
        <v>34</v>
      </c>
      <c r="U1677" s="3" t="s">
        <v>35</v>
      </c>
      <c r="V1677" s="7" t="s">
        <v>45</v>
      </c>
    </row>
    <row r="1678">
      <c r="A1678" s="3" t="s">
        <v>6226</v>
      </c>
      <c r="B1678" s="3" t="s">
        <v>6227</v>
      </c>
      <c r="C1678" s="4">
        <v>2018.0</v>
      </c>
      <c r="D1678" s="4">
        <v>41.0</v>
      </c>
      <c r="E1678" s="4">
        <v>390844.0</v>
      </c>
      <c r="F1678" s="3" t="s">
        <v>3852</v>
      </c>
      <c r="G1678" s="3" t="s">
        <v>1585</v>
      </c>
      <c r="H1678" s="3" t="s">
        <v>6230</v>
      </c>
      <c r="I1678" s="4">
        <v>0.602</v>
      </c>
      <c r="J1678" s="4">
        <v>0.539</v>
      </c>
      <c r="K1678" s="4">
        <v>0.828460206</v>
      </c>
      <c r="L1678" s="4">
        <v>0.0271</v>
      </c>
      <c r="M1678" s="4">
        <v>0.0639</v>
      </c>
      <c r="N1678" s="4">
        <v>1.92E-4</v>
      </c>
      <c r="O1678" s="4">
        <v>0.128</v>
      </c>
      <c r="P1678" s="4">
        <v>0.465</v>
      </c>
      <c r="Q1678" s="4">
        <v>95.041</v>
      </c>
      <c r="R1678" s="4">
        <v>0.0</v>
      </c>
      <c r="S1678" s="4">
        <v>1.0</v>
      </c>
      <c r="T1678" s="3" t="s">
        <v>104</v>
      </c>
      <c r="U1678" s="3" t="s">
        <v>35</v>
      </c>
      <c r="V1678" s="7" t="s">
        <v>54</v>
      </c>
    </row>
    <row r="1679">
      <c r="A1679" s="3" t="s">
        <v>6234</v>
      </c>
      <c r="B1679" s="3" t="s">
        <v>6235</v>
      </c>
      <c r="C1679" s="4">
        <v>2016.0</v>
      </c>
      <c r="D1679" s="4">
        <v>41.0</v>
      </c>
      <c r="E1679" s="4">
        <v>271461.0</v>
      </c>
      <c r="F1679" s="3" t="s">
        <v>3852</v>
      </c>
      <c r="G1679" s="3" t="s">
        <v>1585</v>
      </c>
      <c r="H1679" s="3" t="s">
        <v>6238</v>
      </c>
      <c r="I1679" s="4">
        <v>0.555</v>
      </c>
      <c r="J1679" s="4">
        <v>0.488</v>
      </c>
      <c r="K1679" s="4">
        <v>0.801937844</v>
      </c>
      <c r="L1679" s="4">
        <v>0.0366</v>
      </c>
      <c r="M1679" s="4">
        <v>0.698</v>
      </c>
      <c r="N1679" s="4">
        <v>1.16E-6</v>
      </c>
      <c r="O1679" s="4">
        <v>0.112</v>
      </c>
      <c r="P1679" s="4">
        <v>0.297</v>
      </c>
      <c r="Q1679" s="4">
        <v>146.773</v>
      </c>
      <c r="R1679" s="4">
        <v>8.0</v>
      </c>
      <c r="S1679" s="4">
        <v>1.0</v>
      </c>
      <c r="T1679" s="3" t="s">
        <v>104</v>
      </c>
      <c r="U1679" s="3" t="s">
        <v>68</v>
      </c>
      <c r="V1679" s="7" t="s">
        <v>36</v>
      </c>
    </row>
    <row r="1680">
      <c r="A1680" s="3" t="s">
        <v>6240</v>
      </c>
      <c r="B1680" s="3" t="s">
        <v>6242</v>
      </c>
      <c r="C1680" s="4">
        <v>2024.0</v>
      </c>
      <c r="D1680" s="4">
        <v>41.0</v>
      </c>
      <c r="E1680" s="4">
        <v>58250.0</v>
      </c>
      <c r="F1680" s="3" t="s">
        <v>1697</v>
      </c>
      <c r="G1680" s="3" t="s">
        <v>6244</v>
      </c>
      <c r="H1680" s="3" t="s">
        <v>6246</v>
      </c>
      <c r="I1680" s="4">
        <v>0.578</v>
      </c>
      <c r="J1680" s="4">
        <v>0.214</v>
      </c>
      <c r="K1680" s="4">
        <v>0.423865848</v>
      </c>
      <c r="L1680" s="4">
        <v>0.0373</v>
      </c>
      <c r="M1680" s="4">
        <v>0.993</v>
      </c>
      <c r="N1680" s="4">
        <v>0.878</v>
      </c>
      <c r="O1680" s="4">
        <v>0.169</v>
      </c>
      <c r="P1680" s="4">
        <v>0.418</v>
      </c>
      <c r="Q1680" s="4">
        <v>77.999</v>
      </c>
      <c r="R1680" s="4">
        <v>10.0</v>
      </c>
      <c r="S1680" s="4">
        <v>1.0</v>
      </c>
      <c r="T1680" s="3" t="s">
        <v>103</v>
      </c>
      <c r="U1680" s="3" t="s">
        <v>35</v>
      </c>
      <c r="V1680" s="7" t="s">
        <v>54</v>
      </c>
    </row>
    <row r="1681">
      <c r="A1681" s="3" t="s">
        <v>6248</v>
      </c>
      <c r="B1681" s="3" t="s">
        <v>6249</v>
      </c>
      <c r="C1681" s="4">
        <v>2010.0</v>
      </c>
      <c r="D1681" s="4">
        <v>41.0</v>
      </c>
      <c r="E1681" s="4">
        <v>184013.0</v>
      </c>
      <c r="F1681" s="3" t="s">
        <v>6251</v>
      </c>
      <c r="G1681" s="3" t="s">
        <v>6253</v>
      </c>
      <c r="H1681" s="3" t="s">
        <v>6254</v>
      </c>
      <c r="I1681" s="4">
        <v>0.42</v>
      </c>
      <c r="J1681" s="4">
        <v>0.174</v>
      </c>
      <c r="K1681" s="4">
        <v>0.686073621</v>
      </c>
      <c r="L1681" s="4">
        <v>0.0298</v>
      </c>
      <c r="M1681" s="4">
        <v>0.982</v>
      </c>
      <c r="N1681" s="4">
        <v>0.129</v>
      </c>
      <c r="O1681" s="4">
        <v>0.108</v>
      </c>
      <c r="P1681" s="4">
        <v>0.0786</v>
      </c>
      <c r="Q1681" s="4">
        <v>81.014</v>
      </c>
      <c r="R1681" s="4">
        <v>0.0</v>
      </c>
      <c r="S1681" s="4">
        <v>0.0</v>
      </c>
      <c r="T1681" s="3" t="s">
        <v>103</v>
      </c>
      <c r="U1681" s="3" t="s">
        <v>68</v>
      </c>
      <c r="V1681" s="7" t="s">
        <v>75</v>
      </c>
    </row>
    <row r="1682">
      <c r="A1682" s="3" t="s">
        <v>6256</v>
      </c>
      <c r="B1682" s="3" t="s">
        <v>6257</v>
      </c>
      <c r="C1682" s="4">
        <v>2019.0</v>
      </c>
      <c r="D1682" s="4">
        <v>41.0</v>
      </c>
      <c r="E1682" s="4">
        <v>172853.0</v>
      </c>
      <c r="F1682" s="3" t="s">
        <v>6258</v>
      </c>
      <c r="G1682" s="3" t="s">
        <v>6259</v>
      </c>
      <c r="H1682" s="3" t="s">
        <v>6261</v>
      </c>
      <c r="I1682" s="4">
        <v>0.367</v>
      </c>
      <c r="J1682" s="4">
        <v>0.783</v>
      </c>
      <c r="K1682" s="4">
        <v>0.821401835</v>
      </c>
      <c r="L1682" s="4">
        <v>0.092</v>
      </c>
      <c r="M1682" s="4">
        <v>0.299</v>
      </c>
      <c r="N1682" s="4">
        <v>0.00101</v>
      </c>
      <c r="O1682" s="4">
        <v>0.153</v>
      </c>
      <c r="P1682" s="4">
        <v>0.29</v>
      </c>
      <c r="Q1682" s="4">
        <v>154.897</v>
      </c>
      <c r="R1682" s="4">
        <v>7.0</v>
      </c>
      <c r="S1682" s="4">
        <v>1.0</v>
      </c>
      <c r="T1682" s="3" t="s">
        <v>103</v>
      </c>
      <c r="U1682" s="3" t="s">
        <v>35</v>
      </c>
      <c r="V1682" s="7" t="s">
        <v>36</v>
      </c>
    </row>
    <row r="1683">
      <c r="A1683" s="3" t="s">
        <v>6265</v>
      </c>
      <c r="B1683" s="3" t="s">
        <v>6266</v>
      </c>
      <c r="C1683" s="4">
        <v>2024.0</v>
      </c>
      <c r="D1683" s="4">
        <v>41.0</v>
      </c>
      <c r="E1683" s="4">
        <v>195093.0</v>
      </c>
      <c r="F1683" s="3" t="s">
        <v>6004</v>
      </c>
      <c r="G1683" s="3" t="s">
        <v>6005</v>
      </c>
      <c r="H1683" s="3" t="s">
        <v>6266</v>
      </c>
      <c r="I1683" s="4">
        <v>0.605</v>
      </c>
      <c r="J1683" s="4">
        <v>0.883</v>
      </c>
      <c r="K1683" s="4">
        <v>0.846961692</v>
      </c>
      <c r="L1683" s="4">
        <v>0.121</v>
      </c>
      <c r="M1683" s="4">
        <v>0.0301</v>
      </c>
      <c r="N1683" s="4">
        <v>0.00541</v>
      </c>
      <c r="O1683" s="4">
        <v>0.118</v>
      </c>
      <c r="P1683" s="4">
        <v>0.455</v>
      </c>
      <c r="Q1683" s="4">
        <v>180.024</v>
      </c>
      <c r="R1683" s="4">
        <v>1.0</v>
      </c>
      <c r="S1683" s="4">
        <v>1.0</v>
      </c>
      <c r="T1683" s="3" t="s">
        <v>104</v>
      </c>
      <c r="U1683" s="3" t="s">
        <v>35</v>
      </c>
      <c r="V1683" s="7" t="s">
        <v>54</v>
      </c>
    </row>
    <row r="1684">
      <c r="A1684" s="3" t="s">
        <v>6269</v>
      </c>
      <c r="B1684" s="3" t="s">
        <v>6270</v>
      </c>
      <c r="C1684" s="4">
        <v>2024.0</v>
      </c>
      <c r="D1684" s="4">
        <v>41.0</v>
      </c>
      <c r="E1684" s="4">
        <v>270185.0</v>
      </c>
      <c r="F1684" s="3" t="s">
        <v>335</v>
      </c>
      <c r="G1684" s="3" t="s">
        <v>6271</v>
      </c>
      <c r="H1684" s="3" t="s">
        <v>6273</v>
      </c>
      <c r="I1684" s="4">
        <v>0.21</v>
      </c>
      <c r="J1684" s="4">
        <v>0.58</v>
      </c>
      <c r="K1684" s="4">
        <v>0.73430582</v>
      </c>
      <c r="L1684" s="4">
        <v>0.051</v>
      </c>
      <c r="M1684" s="4">
        <v>0.7</v>
      </c>
      <c r="N1684" s="4">
        <v>2.86E-4</v>
      </c>
      <c r="O1684" s="4">
        <v>0.077</v>
      </c>
      <c r="P1684" s="4">
        <v>0.36</v>
      </c>
      <c r="Q1684" s="4">
        <v>169.476</v>
      </c>
      <c r="R1684" s="4">
        <v>10.0</v>
      </c>
      <c r="S1684" s="4">
        <v>0.0</v>
      </c>
      <c r="T1684" s="3" t="s">
        <v>104</v>
      </c>
      <c r="U1684" s="3" t="s">
        <v>35</v>
      </c>
      <c r="V1684" s="7" t="s">
        <v>45</v>
      </c>
    </row>
    <row r="1685">
      <c r="A1685" s="3" t="s">
        <v>6276</v>
      </c>
      <c r="B1685" s="3" t="s">
        <v>6277</v>
      </c>
      <c r="C1685" s="4">
        <v>2018.0</v>
      </c>
      <c r="D1685" s="4">
        <v>41.0</v>
      </c>
      <c r="E1685" s="4">
        <v>222909.0</v>
      </c>
      <c r="F1685" s="3" t="s">
        <v>347</v>
      </c>
      <c r="G1685" s="3" t="s">
        <v>6279</v>
      </c>
      <c r="H1685" s="3" t="s">
        <v>6280</v>
      </c>
      <c r="I1685" s="4">
        <v>0.525</v>
      </c>
      <c r="J1685" s="4">
        <v>0.56</v>
      </c>
      <c r="K1685" s="4">
        <v>0.822342951</v>
      </c>
      <c r="L1685" s="4">
        <v>0.0281</v>
      </c>
      <c r="M1685" s="4">
        <v>0.223</v>
      </c>
      <c r="N1685" s="4">
        <v>0.0</v>
      </c>
      <c r="O1685" s="4">
        <v>0.583</v>
      </c>
      <c r="P1685" s="4">
        <v>0.357</v>
      </c>
      <c r="Q1685" s="4">
        <v>137.898</v>
      </c>
      <c r="R1685" s="4">
        <v>10.0</v>
      </c>
      <c r="S1685" s="4">
        <v>0.0</v>
      </c>
      <c r="T1685" s="3" t="s">
        <v>34</v>
      </c>
      <c r="U1685" s="3" t="s">
        <v>35</v>
      </c>
      <c r="V1685" s="7" t="s">
        <v>45</v>
      </c>
    </row>
    <row r="1686">
      <c r="A1686" s="3" t="s">
        <v>6285</v>
      </c>
      <c r="B1686" s="3" t="s">
        <v>6286</v>
      </c>
      <c r="C1686" s="4">
        <v>2019.0</v>
      </c>
      <c r="D1686" s="4">
        <v>42.0</v>
      </c>
      <c r="E1686" s="4">
        <v>346280.0</v>
      </c>
      <c r="F1686" s="3" t="s">
        <v>31</v>
      </c>
      <c r="G1686" s="3" t="s">
        <v>4946</v>
      </c>
      <c r="H1686" s="3" t="s">
        <v>6288</v>
      </c>
      <c r="I1686" s="4">
        <v>0.41</v>
      </c>
      <c r="J1686" s="4">
        <v>0.48</v>
      </c>
      <c r="K1686" s="4">
        <v>0.767180716</v>
      </c>
      <c r="L1686" s="4">
        <v>0.0316</v>
      </c>
      <c r="M1686" s="4">
        <v>0.534</v>
      </c>
      <c r="N1686" s="4">
        <v>6.39E-5</v>
      </c>
      <c r="O1686" s="4">
        <v>0.101</v>
      </c>
      <c r="P1686" s="4">
        <v>0.332</v>
      </c>
      <c r="Q1686" s="4">
        <v>167.733</v>
      </c>
      <c r="R1686" s="4">
        <v>2.0</v>
      </c>
      <c r="S1686" s="4">
        <v>1.0</v>
      </c>
      <c r="T1686" s="3" t="s">
        <v>34</v>
      </c>
      <c r="U1686" s="3" t="s">
        <v>35</v>
      </c>
      <c r="V1686" s="7" t="s">
        <v>45</v>
      </c>
    </row>
    <row r="1687">
      <c r="A1687" s="3" t="s">
        <v>6290</v>
      </c>
      <c r="B1687" s="3" t="s">
        <v>6291</v>
      </c>
      <c r="C1687" s="4">
        <v>2012.0</v>
      </c>
      <c r="D1687" s="4">
        <v>42.0</v>
      </c>
      <c r="E1687" s="4">
        <v>319946.0</v>
      </c>
      <c r="F1687" s="3" t="s">
        <v>31</v>
      </c>
      <c r="G1687" s="3" t="s">
        <v>4946</v>
      </c>
      <c r="H1687" s="3" t="s">
        <v>6292</v>
      </c>
      <c r="I1687" s="4">
        <v>0.566</v>
      </c>
      <c r="J1687" s="4">
        <v>0.419</v>
      </c>
      <c r="K1687" s="4">
        <v>0.810621778</v>
      </c>
      <c r="L1687" s="4">
        <v>0.0385</v>
      </c>
      <c r="M1687" s="4">
        <v>0.77</v>
      </c>
      <c r="N1687" s="4">
        <v>0.0</v>
      </c>
      <c r="O1687" s="4">
        <v>0.28</v>
      </c>
      <c r="P1687" s="4">
        <v>0.186</v>
      </c>
      <c r="Q1687" s="4">
        <v>147.881</v>
      </c>
      <c r="R1687" s="4">
        <v>7.0</v>
      </c>
      <c r="S1687" s="4">
        <v>1.0</v>
      </c>
      <c r="T1687" s="3" t="s">
        <v>34</v>
      </c>
      <c r="U1687" s="3" t="s">
        <v>35</v>
      </c>
      <c r="V1687" s="7" t="s">
        <v>58</v>
      </c>
    </row>
    <row r="1688">
      <c r="A1688" s="3" t="s">
        <v>6297</v>
      </c>
      <c r="B1688" s="3" t="s">
        <v>6298</v>
      </c>
      <c r="C1688" s="4">
        <v>2014.0</v>
      </c>
      <c r="D1688" s="4">
        <v>42.0</v>
      </c>
      <c r="E1688" s="4">
        <v>452597.0</v>
      </c>
      <c r="F1688" s="3" t="s">
        <v>31</v>
      </c>
      <c r="G1688" s="3" t="s">
        <v>4946</v>
      </c>
      <c r="H1688" s="3" t="s">
        <v>6299</v>
      </c>
      <c r="I1688" s="4">
        <v>0.573</v>
      </c>
      <c r="J1688" s="4">
        <v>0.479</v>
      </c>
      <c r="K1688" s="4">
        <v>0.737899172</v>
      </c>
      <c r="L1688" s="4">
        <v>0.0377</v>
      </c>
      <c r="M1688" s="4">
        <v>0.675</v>
      </c>
      <c r="N1688" s="4">
        <v>5.74E-5</v>
      </c>
      <c r="O1688" s="4">
        <v>0.101</v>
      </c>
      <c r="P1688" s="4">
        <v>0.336</v>
      </c>
      <c r="Q1688" s="4">
        <v>75.028</v>
      </c>
      <c r="R1688" s="4">
        <v>5.0</v>
      </c>
      <c r="S1688" s="4">
        <v>1.0</v>
      </c>
      <c r="T1688" s="3" t="s">
        <v>34</v>
      </c>
      <c r="U1688" s="3" t="s">
        <v>35</v>
      </c>
      <c r="V1688" s="7" t="s">
        <v>45</v>
      </c>
    </row>
    <row r="1689">
      <c r="A1689" s="3" t="s">
        <v>6304</v>
      </c>
      <c r="B1689" s="3" t="s">
        <v>6305</v>
      </c>
      <c r="C1689" s="4">
        <v>2016.0</v>
      </c>
      <c r="D1689" s="4">
        <v>42.0</v>
      </c>
      <c r="E1689" s="4">
        <v>227839.0</v>
      </c>
      <c r="F1689" s="3" t="s">
        <v>880</v>
      </c>
      <c r="G1689" s="3" t="s">
        <v>3591</v>
      </c>
      <c r="H1689" s="3" t="s">
        <v>6306</v>
      </c>
      <c r="I1689" s="4">
        <v>0.548</v>
      </c>
      <c r="J1689" s="4">
        <v>0.693</v>
      </c>
      <c r="K1689" s="4">
        <v>0.853121725</v>
      </c>
      <c r="L1689" s="4">
        <v>0.0369</v>
      </c>
      <c r="M1689" s="4">
        <v>0.72</v>
      </c>
      <c r="N1689" s="4">
        <v>0.0</v>
      </c>
      <c r="O1689" s="4">
        <v>0.15</v>
      </c>
      <c r="P1689" s="4">
        <v>0.429</v>
      </c>
      <c r="Q1689" s="4">
        <v>134.004</v>
      </c>
      <c r="R1689" s="4">
        <v>9.0</v>
      </c>
      <c r="S1689" s="4">
        <v>1.0</v>
      </c>
      <c r="T1689" s="3" t="s">
        <v>104</v>
      </c>
      <c r="U1689" s="3" t="s">
        <v>35</v>
      </c>
      <c r="V1689" s="7" t="s">
        <v>54</v>
      </c>
    </row>
    <row r="1690">
      <c r="A1690" s="3" t="s">
        <v>6309</v>
      </c>
      <c r="B1690" s="3" t="s">
        <v>6310</v>
      </c>
      <c r="C1690" s="4">
        <v>2024.0</v>
      </c>
      <c r="D1690" s="4">
        <v>42.0</v>
      </c>
      <c r="E1690" s="4">
        <v>196818.0</v>
      </c>
      <c r="F1690" s="3" t="s">
        <v>880</v>
      </c>
      <c r="G1690" s="3" t="s">
        <v>2426</v>
      </c>
      <c r="H1690" s="3" t="s">
        <v>6311</v>
      </c>
      <c r="I1690" s="4">
        <v>0.659</v>
      </c>
      <c r="J1690" s="4">
        <v>0.862</v>
      </c>
      <c r="K1690" s="4">
        <v>0.890167476</v>
      </c>
      <c r="L1690" s="4">
        <v>0.0889</v>
      </c>
      <c r="M1690" s="4">
        <v>0.00423</v>
      </c>
      <c r="N1690" s="4">
        <v>6.8E-5</v>
      </c>
      <c r="O1690" s="4">
        <v>0.437</v>
      </c>
      <c r="P1690" s="4">
        <v>0.375</v>
      </c>
      <c r="Q1690" s="4">
        <v>99.948</v>
      </c>
      <c r="R1690" s="4">
        <v>7.0</v>
      </c>
      <c r="S1690" s="4">
        <v>0.0</v>
      </c>
      <c r="T1690" s="3" t="s">
        <v>104</v>
      </c>
      <c r="U1690" s="3" t="s">
        <v>35</v>
      </c>
      <c r="V1690" s="7" t="s">
        <v>45</v>
      </c>
    </row>
    <row r="1691">
      <c r="A1691" s="3" t="s">
        <v>6315</v>
      </c>
      <c r="B1691" s="3" t="s">
        <v>6316</v>
      </c>
      <c r="C1691" s="4">
        <v>2021.0</v>
      </c>
      <c r="D1691" s="4">
        <v>42.0</v>
      </c>
      <c r="E1691" s="4">
        <v>208732.0</v>
      </c>
      <c r="F1691" s="3" t="s">
        <v>6317</v>
      </c>
      <c r="G1691" s="3" t="s">
        <v>6318</v>
      </c>
      <c r="H1691" s="3" t="s">
        <v>6316</v>
      </c>
      <c r="I1691" s="4">
        <v>0.309</v>
      </c>
      <c r="J1691" s="4">
        <v>0.296</v>
      </c>
      <c r="K1691" s="4">
        <v>0.776912711</v>
      </c>
      <c r="L1691" s="4">
        <v>0.0343</v>
      </c>
      <c r="M1691" s="4">
        <v>0.766</v>
      </c>
      <c r="N1691" s="4">
        <v>0.0</v>
      </c>
      <c r="O1691" s="4">
        <v>0.113</v>
      </c>
      <c r="P1691" s="4">
        <v>0.308</v>
      </c>
      <c r="Q1691" s="4">
        <v>185.561</v>
      </c>
      <c r="R1691" s="4">
        <v>8.0</v>
      </c>
      <c r="S1691" s="4">
        <v>1.0</v>
      </c>
      <c r="T1691" s="3" t="s">
        <v>103</v>
      </c>
      <c r="U1691" s="3" t="s">
        <v>94</v>
      </c>
      <c r="V1691" s="7" t="s">
        <v>45</v>
      </c>
    </row>
    <row r="1692">
      <c r="A1692" s="3" t="s">
        <v>6321</v>
      </c>
      <c r="B1692" s="3" t="s">
        <v>6322</v>
      </c>
      <c r="C1692" s="4">
        <v>2023.0</v>
      </c>
      <c r="D1692" s="4">
        <v>42.0</v>
      </c>
      <c r="E1692" s="4">
        <v>142307.0</v>
      </c>
      <c r="F1692" s="3" t="s">
        <v>213</v>
      </c>
      <c r="G1692" s="3" t="s">
        <v>6323</v>
      </c>
      <c r="H1692" s="3" t="s">
        <v>6324</v>
      </c>
      <c r="I1692" s="4">
        <v>0.519</v>
      </c>
      <c r="J1692" s="4">
        <v>0.0349</v>
      </c>
      <c r="K1692" s="4">
        <v>0.542018694</v>
      </c>
      <c r="L1692" s="4">
        <v>0.0629</v>
      </c>
      <c r="M1692" s="4">
        <v>0.993</v>
      </c>
      <c r="N1692" s="4">
        <v>0.951</v>
      </c>
      <c r="O1692" s="4">
        <v>0.106</v>
      </c>
      <c r="P1692" s="4">
        <v>0.29</v>
      </c>
      <c r="Q1692" s="4">
        <v>77.848</v>
      </c>
      <c r="R1692" s="4">
        <v>0.0</v>
      </c>
      <c r="S1692" s="4">
        <v>1.0</v>
      </c>
      <c r="T1692" s="3" t="s">
        <v>103</v>
      </c>
      <c r="U1692" s="3" t="s">
        <v>35</v>
      </c>
      <c r="V1692" s="7" t="s">
        <v>36</v>
      </c>
    </row>
    <row r="1693">
      <c r="A1693" s="3" t="s">
        <v>6327</v>
      </c>
      <c r="B1693" s="3" t="s">
        <v>6328</v>
      </c>
      <c r="C1693" s="4">
        <v>2003.0</v>
      </c>
      <c r="D1693" s="4">
        <v>42.0</v>
      </c>
      <c r="E1693" s="4">
        <v>209733.0</v>
      </c>
      <c r="F1693" s="3" t="s">
        <v>1267</v>
      </c>
      <c r="G1693" s="3" t="s">
        <v>6330</v>
      </c>
      <c r="H1693" s="3" t="s">
        <v>6330</v>
      </c>
      <c r="I1693" s="4">
        <v>0.404</v>
      </c>
      <c r="J1693" s="4">
        <v>0.139</v>
      </c>
      <c r="K1693" s="4">
        <v>0.671165487</v>
      </c>
      <c r="L1693" s="4">
        <v>0.0443</v>
      </c>
      <c r="M1693" s="4">
        <v>0.956</v>
      </c>
      <c r="N1693" s="4">
        <v>2.63E-6</v>
      </c>
      <c r="O1693" s="4">
        <v>0.105</v>
      </c>
      <c r="P1693" s="4">
        <v>0.254</v>
      </c>
      <c r="Q1693" s="4">
        <v>122.1</v>
      </c>
      <c r="R1693" s="4">
        <v>7.0</v>
      </c>
      <c r="S1693" s="4">
        <v>1.0</v>
      </c>
      <c r="T1693" s="3" t="s">
        <v>103</v>
      </c>
      <c r="U1693" s="3" t="s">
        <v>35</v>
      </c>
      <c r="V1693" s="7" t="s">
        <v>36</v>
      </c>
    </row>
    <row r="1694">
      <c r="A1694" s="3" t="s">
        <v>6334</v>
      </c>
      <c r="B1694" s="3" t="s">
        <v>6335</v>
      </c>
      <c r="C1694" s="4">
        <v>2005.0</v>
      </c>
      <c r="D1694" s="4">
        <v>42.0</v>
      </c>
      <c r="E1694" s="4">
        <v>581226.0</v>
      </c>
      <c r="F1694" s="3" t="s">
        <v>6336</v>
      </c>
      <c r="G1694" s="3" t="s">
        <v>6337</v>
      </c>
      <c r="H1694" s="3" t="s">
        <v>6338</v>
      </c>
      <c r="I1694" s="4">
        <v>0.774</v>
      </c>
      <c r="J1694" s="4">
        <v>0.7</v>
      </c>
      <c r="K1694" s="4">
        <v>0.774880756</v>
      </c>
      <c r="L1694" s="4">
        <v>0.0375</v>
      </c>
      <c r="M1694" s="4">
        <v>7.11E-4</v>
      </c>
      <c r="N1694" s="4">
        <v>0.196</v>
      </c>
      <c r="O1694" s="4">
        <v>0.0719</v>
      </c>
      <c r="P1694" s="4">
        <v>0.22</v>
      </c>
      <c r="Q1694" s="4">
        <v>119.98</v>
      </c>
      <c r="R1694" s="4">
        <v>0.0</v>
      </c>
      <c r="S1694" s="4">
        <v>1.0</v>
      </c>
      <c r="T1694" s="3" t="s">
        <v>103</v>
      </c>
      <c r="U1694" s="3" t="s">
        <v>35</v>
      </c>
      <c r="V1694" s="7" t="s">
        <v>36</v>
      </c>
    </row>
    <row r="1695">
      <c r="A1695" s="3" t="s">
        <v>6341</v>
      </c>
      <c r="B1695" s="3" t="s">
        <v>6342</v>
      </c>
      <c r="C1695" s="4">
        <v>2017.0</v>
      </c>
      <c r="D1695" s="4">
        <v>42.0</v>
      </c>
      <c r="E1695" s="4">
        <v>179278.0</v>
      </c>
      <c r="F1695" s="3" t="s">
        <v>2503</v>
      </c>
      <c r="G1695" s="3" t="s">
        <v>1509</v>
      </c>
      <c r="H1695" s="3" t="s">
        <v>6344</v>
      </c>
      <c r="I1695" s="4">
        <v>0.715</v>
      </c>
      <c r="J1695" s="4">
        <v>0.676</v>
      </c>
      <c r="K1695" s="4">
        <v>0.872671272</v>
      </c>
      <c r="L1695" s="4">
        <v>0.0662</v>
      </c>
      <c r="M1695" s="4">
        <v>2.99E-4</v>
      </c>
      <c r="N1695" s="4">
        <v>0.00252</v>
      </c>
      <c r="O1695" s="4">
        <v>0.289</v>
      </c>
      <c r="P1695" s="4">
        <v>0.398</v>
      </c>
      <c r="Q1695" s="4">
        <v>98.01</v>
      </c>
      <c r="R1695" s="4">
        <v>7.0</v>
      </c>
      <c r="S1695" s="4">
        <v>1.0</v>
      </c>
      <c r="T1695" s="3" t="s">
        <v>104</v>
      </c>
      <c r="U1695" s="3" t="s">
        <v>68</v>
      </c>
      <c r="V1695" s="7" t="s">
        <v>45</v>
      </c>
    </row>
    <row r="1696">
      <c r="A1696" s="3" t="s">
        <v>6347</v>
      </c>
      <c r="B1696" s="3" t="s">
        <v>6349</v>
      </c>
      <c r="C1696" s="4">
        <v>2019.0</v>
      </c>
      <c r="D1696" s="4">
        <v>43.0</v>
      </c>
      <c r="E1696" s="4">
        <v>267999.0</v>
      </c>
      <c r="F1696" s="3" t="s">
        <v>5436</v>
      </c>
      <c r="G1696" s="3" t="s">
        <v>5437</v>
      </c>
      <c r="H1696" s="3" t="s">
        <v>6350</v>
      </c>
      <c r="I1696" s="4">
        <v>0.386</v>
      </c>
      <c r="J1696" s="4">
        <v>0.675</v>
      </c>
      <c r="K1696" s="4">
        <v>0.826642141</v>
      </c>
      <c r="L1696" s="4">
        <v>0.0527</v>
      </c>
      <c r="M1696" s="4">
        <v>0.78</v>
      </c>
      <c r="N1696" s="4">
        <v>0.0</v>
      </c>
      <c r="O1696" s="4">
        <v>0.261</v>
      </c>
      <c r="P1696" s="4">
        <v>0.359</v>
      </c>
      <c r="Q1696" s="4">
        <v>87.89</v>
      </c>
      <c r="R1696" s="4">
        <v>6.0</v>
      </c>
      <c r="S1696" s="4">
        <v>1.0</v>
      </c>
      <c r="T1696" s="3" t="s">
        <v>34</v>
      </c>
      <c r="U1696" s="3" t="s">
        <v>35</v>
      </c>
      <c r="V1696" s="7" t="s">
        <v>45</v>
      </c>
    </row>
    <row r="1697">
      <c r="A1697" s="3" t="s">
        <v>6353</v>
      </c>
      <c r="B1697" s="3" t="s">
        <v>6354</v>
      </c>
      <c r="C1697" s="4">
        <v>2020.0</v>
      </c>
      <c r="D1697" s="4">
        <v>43.0</v>
      </c>
      <c r="E1697" s="4">
        <v>201891.0</v>
      </c>
      <c r="F1697" s="3" t="s">
        <v>6355</v>
      </c>
      <c r="G1697" s="3" t="s">
        <v>6356</v>
      </c>
      <c r="H1697" s="3" t="s">
        <v>6357</v>
      </c>
      <c r="I1697" s="4">
        <v>0.54</v>
      </c>
      <c r="J1697" s="4">
        <v>0.371</v>
      </c>
      <c r="K1697" s="4">
        <v>0.787928047</v>
      </c>
      <c r="L1697" s="4">
        <v>0.0245</v>
      </c>
      <c r="M1697" s="4">
        <v>0.828</v>
      </c>
      <c r="N1697" s="4">
        <v>0.0</v>
      </c>
      <c r="O1697" s="4">
        <v>0.0916</v>
      </c>
      <c r="P1697" s="4">
        <v>0.351</v>
      </c>
      <c r="Q1697" s="4">
        <v>74.023</v>
      </c>
      <c r="R1697" s="4">
        <v>4.0</v>
      </c>
      <c r="S1697" s="4">
        <v>1.0</v>
      </c>
      <c r="T1697" s="3" t="s">
        <v>34</v>
      </c>
      <c r="U1697" s="3" t="s">
        <v>35</v>
      </c>
      <c r="V1697" s="7" t="s">
        <v>45</v>
      </c>
    </row>
    <row r="1698">
      <c r="A1698" s="3" t="s">
        <v>6364</v>
      </c>
      <c r="B1698" s="3" t="s">
        <v>6365</v>
      </c>
      <c r="C1698" s="4">
        <v>2020.0</v>
      </c>
      <c r="D1698" s="4">
        <v>43.0</v>
      </c>
      <c r="E1698" s="4">
        <v>323036.0</v>
      </c>
      <c r="F1698" s="3" t="s">
        <v>3852</v>
      </c>
      <c r="G1698" s="3" t="s">
        <v>1585</v>
      </c>
      <c r="H1698" s="3" t="s">
        <v>6366</v>
      </c>
      <c r="I1698" s="4">
        <v>0.398</v>
      </c>
      <c r="J1698" s="4">
        <v>0.585</v>
      </c>
      <c r="K1698" s="4">
        <v>0.841165273</v>
      </c>
      <c r="L1698" s="4">
        <v>0.0405</v>
      </c>
      <c r="M1698" s="4">
        <v>0.6</v>
      </c>
      <c r="N1698" s="4">
        <v>1.88E-4</v>
      </c>
      <c r="O1698" s="4">
        <v>0.351</v>
      </c>
      <c r="P1698" s="4">
        <v>0.456</v>
      </c>
      <c r="Q1698" s="4">
        <v>89.896</v>
      </c>
      <c r="R1698" s="4">
        <v>0.0</v>
      </c>
      <c r="S1698" s="4">
        <v>0.0</v>
      </c>
      <c r="T1698" s="3" t="s">
        <v>34</v>
      </c>
      <c r="U1698" s="3" t="s">
        <v>35</v>
      </c>
      <c r="V1698" s="7" t="s">
        <v>54</v>
      </c>
    </row>
    <row r="1699">
      <c r="A1699" s="3" t="s">
        <v>6372</v>
      </c>
      <c r="B1699" s="3" t="s">
        <v>6373</v>
      </c>
      <c r="C1699" s="4">
        <v>2004.0</v>
      </c>
      <c r="D1699" s="4">
        <v>43.0</v>
      </c>
      <c r="E1699" s="4">
        <v>412030.0</v>
      </c>
      <c r="F1699" s="3" t="s">
        <v>26</v>
      </c>
      <c r="G1699" s="3" t="s">
        <v>6374</v>
      </c>
      <c r="H1699" s="3" t="s">
        <v>6375</v>
      </c>
      <c r="I1699" s="4">
        <v>0.587</v>
      </c>
      <c r="J1699" s="4">
        <v>0.523</v>
      </c>
      <c r="K1699" s="4">
        <v>0.869676812</v>
      </c>
      <c r="L1699" s="4">
        <v>0.0275</v>
      </c>
      <c r="M1699" s="4">
        <v>0.551</v>
      </c>
      <c r="N1699" s="4">
        <v>0.0</v>
      </c>
      <c r="O1699" s="4">
        <v>0.125</v>
      </c>
      <c r="P1699" s="4">
        <v>0.149</v>
      </c>
      <c r="Q1699" s="4">
        <v>72.516</v>
      </c>
      <c r="R1699" s="4">
        <v>4.0</v>
      </c>
      <c r="S1699" s="4">
        <v>0.0</v>
      </c>
      <c r="T1699" s="3" t="s">
        <v>34</v>
      </c>
      <c r="U1699" s="3" t="s">
        <v>35</v>
      </c>
      <c r="V1699" s="7" t="s">
        <v>58</v>
      </c>
    </row>
    <row r="1700">
      <c r="A1700" s="3" t="s">
        <v>6380</v>
      </c>
      <c r="B1700" s="3" t="s">
        <v>6381</v>
      </c>
      <c r="C1700" s="4">
        <v>2022.0</v>
      </c>
      <c r="D1700" s="4">
        <v>43.0</v>
      </c>
      <c r="E1700" s="4">
        <v>354330.0</v>
      </c>
      <c r="F1700" s="3" t="s">
        <v>26</v>
      </c>
      <c r="G1700" s="3" t="s">
        <v>5443</v>
      </c>
      <c r="H1700" s="3" t="s">
        <v>6381</v>
      </c>
      <c r="I1700" s="4">
        <v>0.271</v>
      </c>
      <c r="J1700" s="4">
        <v>0.192</v>
      </c>
      <c r="K1700" s="4">
        <v>0.655252069</v>
      </c>
      <c r="L1700" s="4">
        <v>0.0342</v>
      </c>
      <c r="M1700" s="4">
        <v>0.815</v>
      </c>
      <c r="N1700" s="4">
        <v>0.0128</v>
      </c>
      <c r="O1700" s="4">
        <v>0.113</v>
      </c>
      <c r="P1700" s="4">
        <v>0.188</v>
      </c>
      <c r="Q1700" s="4">
        <v>126.643</v>
      </c>
      <c r="R1700" s="4">
        <v>8.0</v>
      </c>
      <c r="S1700" s="4">
        <v>1.0</v>
      </c>
      <c r="T1700" s="3" t="s">
        <v>34</v>
      </c>
      <c r="U1700" s="3" t="s">
        <v>35</v>
      </c>
      <c r="V1700" s="7" t="s">
        <v>58</v>
      </c>
    </row>
    <row r="1701">
      <c r="A1701" s="3" t="s">
        <v>6385</v>
      </c>
      <c r="B1701" s="3" t="s">
        <v>6386</v>
      </c>
      <c r="C1701" s="4">
        <v>2011.0</v>
      </c>
      <c r="D1701" s="4">
        <v>43.0</v>
      </c>
      <c r="E1701" s="4">
        <v>298933.0</v>
      </c>
      <c r="F1701" s="3" t="s">
        <v>31</v>
      </c>
      <c r="G1701" s="3" t="s">
        <v>4946</v>
      </c>
      <c r="H1701" s="3" t="s">
        <v>6388</v>
      </c>
      <c r="I1701" s="4">
        <v>0.544</v>
      </c>
      <c r="J1701" s="4">
        <v>0.411</v>
      </c>
      <c r="K1701" s="4">
        <v>0.758325669</v>
      </c>
      <c r="L1701" s="4">
        <v>0.0316</v>
      </c>
      <c r="M1701" s="4">
        <v>0.298</v>
      </c>
      <c r="N1701" s="4">
        <v>0.0</v>
      </c>
      <c r="O1701" s="4">
        <v>0.106</v>
      </c>
      <c r="P1701" s="4">
        <v>0.422</v>
      </c>
      <c r="Q1701" s="4">
        <v>139.948</v>
      </c>
      <c r="R1701" s="4">
        <v>9.0</v>
      </c>
      <c r="S1701" s="4">
        <v>1.0</v>
      </c>
      <c r="T1701" s="3" t="s">
        <v>34</v>
      </c>
      <c r="U1701" s="3" t="s">
        <v>35</v>
      </c>
      <c r="V1701" s="7" t="s">
        <v>54</v>
      </c>
    </row>
    <row r="1702">
      <c r="A1702" s="3" t="s">
        <v>6391</v>
      </c>
      <c r="B1702" s="3" t="s">
        <v>3674</v>
      </c>
      <c r="C1702" s="4">
        <v>2016.0</v>
      </c>
      <c r="D1702" s="4">
        <v>43.0</v>
      </c>
      <c r="E1702" s="4">
        <v>345558.0</v>
      </c>
      <c r="F1702" s="3" t="s">
        <v>880</v>
      </c>
      <c r="G1702" s="3" t="s">
        <v>1822</v>
      </c>
      <c r="H1702" s="3" t="s">
        <v>6392</v>
      </c>
      <c r="I1702" s="4">
        <v>0.371</v>
      </c>
      <c r="J1702" s="4">
        <v>0.668</v>
      </c>
      <c r="K1702" s="4">
        <v>0.819006267</v>
      </c>
      <c r="L1702" s="4">
        <v>0.0497</v>
      </c>
      <c r="M1702" s="4">
        <v>0.636</v>
      </c>
      <c r="N1702" s="4">
        <v>2.0E-6</v>
      </c>
      <c r="O1702" s="4">
        <v>0.294</v>
      </c>
      <c r="P1702" s="4">
        <v>0.403</v>
      </c>
      <c r="Q1702" s="4">
        <v>87.458</v>
      </c>
      <c r="R1702" s="4">
        <v>11.0</v>
      </c>
      <c r="S1702" s="4">
        <v>0.0</v>
      </c>
      <c r="T1702" s="3" t="s">
        <v>104</v>
      </c>
      <c r="U1702" s="3" t="s">
        <v>68</v>
      </c>
      <c r="V1702" s="7" t="s">
        <v>54</v>
      </c>
    </row>
    <row r="1703">
      <c r="A1703" s="3" t="s">
        <v>6393</v>
      </c>
      <c r="B1703" s="3" t="s">
        <v>6395</v>
      </c>
      <c r="C1703" s="4">
        <v>2018.0</v>
      </c>
      <c r="D1703" s="4">
        <v>43.0</v>
      </c>
      <c r="E1703" s="4">
        <v>292000.0</v>
      </c>
      <c r="F1703" s="3" t="s">
        <v>2503</v>
      </c>
      <c r="G1703" s="3" t="s">
        <v>6397</v>
      </c>
      <c r="H1703" s="3" t="s">
        <v>6398</v>
      </c>
      <c r="I1703" s="4">
        <v>0.611</v>
      </c>
      <c r="J1703" s="4">
        <v>0.708</v>
      </c>
      <c r="K1703" s="4">
        <v>0.852822279</v>
      </c>
      <c r="L1703" s="4">
        <v>0.0329</v>
      </c>
      <c r="M1703" s="4">
        <v>0.47</v>
      </c>
      <c r="N1703" s="4">
        <v>0.0</v>
      </c>
      <c r="O1703" s="4">
        <v>0.141</v>
      </c>
      <c r="P1703" s="4">
        <v>0.454</v>
      </c>
      <c r="Q1703" s="4">
        <v>119.932</v>
      </c>
      <c r="R1703" s="4">
        <v>3.0</v>
      </c>
      <c r="S1703" s="4">
        <v>1.0</v>
      </c>
      <c r="T1703" s="3" t="s">
        <v>104</v>
      </c>
      <c r="U1703" s="3" t="s">
        <v>68</v>
      </c>
      <c r="V1703" s="7" t="s">
        <v>54</v>
      </c>
    </row>
    <row r="1704">
      <c r="A1704" s="3" t="s">
        <v>6399</v>
      </c>
      <c r="B1704" s="3" t="s">
        <v>6400</v>
      </c>
      <c r="C1704" s="4">
        <v>2004.0</v>
      </c>
      <c r="D1704" s="4">
        <v>43.0</v>
      </c>
      <c r="E1704" s="4">
        <v>220760.0</v>
      </c>
      <c r="F1704" s="3" t="s">
        <v>4278</v>
      </c>
      <c r="G1704" s="3" t="s">
        <v>6401</v>
      </c>
      <c r="H1704" s="3" t="s">
        <v>6402</v>
      </c>
      <c r="I1704" s="4">
        <v>0.783</v>
      </c>
      <c r="J1704" s="4">
        <v>0.875</v>
      </c>
      <c r="K1704" s="4">
        <v>0.878531859</v>
      </c>
      <c r="L1704" s="4">
        <v>0.0663</v>
      </c>
      <c r="M1704" s="4">
        <v>0.0172</v>
      </c>
      <c r="N1704" s="4">
        <v>0.0225</v>
      </c>
      <c r="O1704" s="4">
        <v>0.217</v>
      </c>
      <c r="P1704" s="4">
        <v>0.385</v>
      </c>
      <c r="Q1704" s="4">
        <v>103.953</v>
      </c>
      <c r="R1704" s="4">
        <v>8.0</v>
      </c>
      <c r="S1704" s="4">
        <v>1.0</v>
      </c>
      <c r="T1704" s="3" t="s">
        <v>103</v>
      </c>
      <c r="U1704" s="3" t="s">
        <v>35</v>
      </c>
      <c r="V1704" s="7" t="s">
        <v>45</v>
      </c>
    </row>
    <row r="1705">
      <c r="A1705" s="3" t="s">
        <v>6405</v>
      </c>
      <c r="B1705" s="3" t="s">
        <v>6407</v>
      </c>
      <c r="C1705" s="4">
        <v>2016.0</v>
      </c>
      <c r="D1705" s="4">
        <v>43.0</v>
      </c>
      <c r="E1705" s="4">
        <v>237896.0</v>
      </c>
      <c r="F1705" s="3" t="s">
        <v>203</v>
      </c>
      <c r="G1705" s="3" t="s">
        <v>3675</v>
      </c>
      <c r="H1705" s="3" t="s">
        <v>6392</v>
      </c>
      <c r="I1705" s="4">
        <v>0.301</v>
      </c>
      <c r="J1705" s="4">
        <v>0.581</v>
      </c>
      <c r="K1705" s="4">
        <v>0.817829872</v>
      </c>
      <c r="L1705" s="4">
        <v>0.0421</v>
      </c>
      <c r="M1705" s="4">
        <v>0.601</v>
      </c>
      <c r="N1705" s="4">
        <v>0.0</v>
      </c>
      <c r="O1705" s="4">
        <v>0.0757</v>
      </c>
      <c r="P1705" s="4">
        <v>0.235</v>
      </c>
      <c r="Q1705" s="4">
        <v>132.049</v>
      </c>
      <c r="R1705" s="4">
        <v>11.0</v>
      </c>
      <c r="S1705" s="4">
        <v>0.0</v>
      </c>
      <c r="T1705" s="3" t="s">
        <v>104</v>
      </c>
      <c r="U1705" s="3" t="s">
        <v>35</v>
      </c>
      <c r="V1705" s="7" t="s">
        <v>36</v>
      </c>
    </row>
    <row r="1706">
      <c r="A1706" s="3" t="s">
        <v>6410</v>
      </c>
      <c r="B1706" s="3" t="s">
        <v>6411</v>
      </c>
      <c r="C1706" s="4">
        <v>1996.0</v>
      </c>
      <c r="D1706" s="4">
        <v>43.0</v>
      </c>
      <c r="E1706" s="4">
        <v>365573.0</v>
      </c>
      <c r="F1706" s="3" t="s">
        <v>1016</v>
      </c>
      <c r="G1706" s="3" t="s">
        <v>1017</v>
      </c>
      <c r="H1706" s="3" t="s">
        <v>6413</v>
      </c>
      <c r="I1706" s="4">
        <v>0.334</v>
      </c>
      <c r="J1706" s="4">
        <v>0.476</v>
      </c>
      <c r="K1706" s="4">
        <v>0.731696362</v>
      </c>
      <c r="L1706" s="4">
        <v>0.0306</v>
      </c>
      <c r="M1706" s="4">
        <v>0.493</v>
      </c>
      <c r="N1706" s="4">
        <v>2.75E-4</v>
      </c>
      <c r="O1706" s="4">
        <v>0.0834</v>
      </c>
      <c r="P1706" s="4">
        <v>0.288</v>
      </c>
      <c r="Q1706" s="4">
        <v>144.1</v>
      </c>
      <c r="R1706" s="4">
        <v>5.0</v>
      </c>
      <c r="S1706" s="4">
        <v>1.0</v>
      </c>
      <c r="T1706" s="3" t="s">
        <v>104</v>
      </c>
      <c r="U1706" s="3" t="s">
        <v>35</v>
      </c>
      <c r="V1706" s="7" t="s">
        <v>36</v>
      </c>
    </row>
    <row r="1707">
      <c r="A1707" s="3" t="s">
        <v>6418</v>
      </c>
      <c r="B1707" s="3" t="s">
        <v>6419</v>
      </c>
      <c r="C1707" s="4">
        <v>2024.0</v>
      </c>
      <c r="D1707" s="4">
        <v>43.0</v>
      </c>
      <c r="E1707" s="4">
        <v>191684.0</v>
      </c>
      <c r="F1707" s="3" t="s">
        <v>3538</v>
      </c>
      <c r="G1707" s="3" t="s">
        <v>1787</v>
      </c>
      <c r="H1707" s="3" t="s">
        <v>6419</v>
      </c>
      <c r="I1707" s="4">
        <v>0.709</v>
      </c>
      <c r="J1707" s="4">
        <v>0.568</v>
      </c>
      <c r="K1707" s="4">
        <v>0.848908091</v>
      </c>
      <c r="L1707" s="4">
        <v>0.187</v>
      </c>
      <c r="M1707" s="4">
        <v>0.838</v>
      </c>
      <c r="N1707" s="4">
        <v>4.22E-4</v>
      </c>
      <c r="O1707" s="4">
        <v>0.178</v>
      </c>
      <c r="P1707" s="4">
        <v>0.462</v>
      </c>
      <c r="Q1707" s="4">
        <v>126.75</v>
      </c>
      <c r="R1707" s="4">
        <v>11.0</v>
      </c>
      <c r="S1707" s="4">
        <v>0.0</v>
      </c>
      <c r="T1707" s="3" t="s">
        <v>34</v>
      </c>
      <c r="U1707" s="3" t="s">
        <v>68</v>
      </c>
      <c r="V1707" s="7" t="s">
        <v>54</v>
      </c>
    </row>
    <row r="1708">
      <c r="A1708" s="3" t="s">
        <v>6423</v>
      </c>
      <c r="B1708" s="3" t="s">
        <v>6424</v>
      </c>
      <c r="C1708" s="4">
        <v>2019.0</v>
      </c>
      <c r="D1708" s="4">
        <v>43.0</v>
      </c>
      <c r="E1708" s="4">
        <v>180720.0</v>
      </c>
      <c r="F1708" s="3" t="s">
        <v>6425</v>
      </c>
      <c r="G1708" s="3" t="s">
        <v>101</v>
      </c>
      <c r="H1708" s="3" t="s">
        <v>6427</v>
      </c>
      <c r="I1708" s="4">
        <v>0.67</v>
      </c>
      <c r="J1708" s="4">
        <v>0.622</v>
      </c>
      <c r="K1708" s="4">
        <v>0.846127521</v>
      </c>
      <c r="L1708" s="4">
        <v>0.253</v>
      </c>
      <c r="M1708" s="4">
        <v>0.0317</v>
      </c>
      <c r="N1708" s="4">
        <v>0.0</v>
      </c>
      <c r="O1708" s="4">
        <v>0.158</v>
      </c>
      <c r="P1708" s="4">
        <v>0.41</v>
      </c>
      <c r="Q1708" s="4">
        <v>142.93</v>
      </c>
      <c r="R1708" s="4">
        <v>2.0</v>
      </c>
      <c r="S1708" s="4">
        <v>1.0</v>
      </c>
      <c r="T1708" s="3" t="s">
        <v>103</v>
      </c>
      <c r="U1708" s="3" t="s">
        <v>68</v>
      </c>
      <c r="V1708" s="7" t="s">
        <v>54</v>
      </c>
    </row>
    <row r="1709">
      <c r="A1709" s="3" t="s">
        <v>6428</v>
      </c>
      <c r="B1709" s="3" t="s">
        <v>6429</v>
      </c>
      <c r="C1709" s="4">
        <v>2020.0</v>
      </c>
      <c r="D1709" s="4">
        <v>44.0</v>
      </c>
      <c r="E1709" s="4">
        <v>178026.0</v>
      </c>
      <c r="F1709" s="3" t="s">
        <v>26</v>
      </c>
      <c r="G1709" s="3" t="s">
        <v>6432</v>
      </c>
      <c r="H1709" s="3" t="s">
        <v>6433</v>
      </c>
      <c r="I1709" s="4">
        <v>0.775</v>
      </c>
      <c r="J1709" s="4">
        <v>0.287</v>
      </c>
      <c r="K1709" s="4">
        <v>0.761127628</v>
      </c>
      <c r="L1709" s="4">
        <v>0.0324</v>
      </c>
      <c r="M1709" s="4">
        <v>0.875</v>
      </c>
      <c r="N1709" s="4">
        <v>0.0</v>
      </c>
      <c r="O1709" s="4">
        <v>0.111</v>
      </c>
      <c r="P1709" s="4">
        <v>0.429</v>
      </c>
      <c r="Q1709" s="4">
        <v>104.924</v>
      </c>
      <c r="R1709" s="4">
        <v>4.0</v>
      </c>
      <c r="S1709" s="4">
        <v>1.0</v>
      </c>
      <c r="T1709" s="3" t="s">
        <v>34</v>
      </c>
      <c r="U1709" s="3" t="s">
        <v>35</v>
      </c>
      <c r="V1709" s="7" t="s">
        <v>54</v>
      </c>
    </row>
    <row r="1710">
      <c r="A1710" s="3" t="s">
        <v>6435</v>
      </c>
      <c r="B1710" s="3" t="s">
        <v>6436</v>
      </c>
      <c r="C1710" s="4">
        <v>2013.0</v>
      </c>
      <c r="D1710" s="4">
        <v>44.0</v>
      </c>
      <c r="E1710" s="4">
        <v>315493.0</v>
      </c>
      <c r="F1710" s="3" t="s">
        <v>6439</v>
      </c>
      <c r="G1710" s="3" t="s">
        <v>6440</v>
      </c>
      <c r="H1710" s="3" t="s">
        <v>6441</v>
      </c>
      <c r="I1710" s="4">
        <v>0.528</v>
      </c>
      <c r="J1710" s="4">
        <v>0.317</v>
      </c>
      <c r="K1710" s="4">
        <v>0.757748166</v>
      </c>
      <c r="L1710" s="4">
        <v>0.0285</v>
      </c>
      <c r="M1710" s="4">
        <v>0.865</v>
      </c>
      <c r="N1710" s="4">
        <v>0.00215</v>
      </c>
      <c r="O1710" s="4">
        <v>0.102</v>
      </c>
      <c r="P1710" s="4">
        <v>0.277</v>
      </c>
      <c r="Q1710" s="4">
        <v>96.45</v>
      </c>
      <c r="R1710" s="4">
        <v>9.0</v>
      </c>
      <c r="S1710" s="4">
        <v>0.0</v>
      </c>
      <c r="T1710" s="3" t="s">
        <v>103</v>
      </c>
      <c r="U1710" s="3" t="s">
        <v>35</v>
      </c>
      <c r="V1710" s="7" t="s">
        <v>36</v>
      </c>
    </row>
    <row r="1711">
      <c r="A1711" s="3" t="s">
        <v>6443</v>
      </c>
      <c r="B1711" s="3" t="s">
        <v>6444</v>
      </c>
      <c r="C1711" s="4">
        <v>2007.0</v>
      </c>
      <c r="D1711" s="4">
        <v>44.0</v>
      </c>
      <c r="E1711" s="4">
        <v>299293.0</v>
      </c>
      <c r="F1711" s="3" t="s">
        <v>26</v>
      </c>
      <c r="G1711" s="3" t="s">
        <v>4680</v>
      </c>
      <c r="H1711" s="3" t="s">
        <v>3125</v>
      </c>
      <c r="I1711" s="4">
        <v>0.683</v>
      </c>
      <c r="J1711" s="4">
        <v>0.701</v>
      </c>
      <c r="K1711" s="4">
        <v>0.846854747</v>
      </c>
      <c r="L1711" s="4">
        <v>0.0317</v>
      </c>
      <c r="M1711" s="4">
        <v>0.114</v>
      </c>
      <c r="N1711" s="4">
        <v>1.13E-4</v>
      </c>
      <c r="O1711" s="4">
        <v>0.19</v>
      </c>
      <c r="P1711" s="4">
        <v>0.342</v>
      </c>
      <c r="Q1711" s="4">
        <v>79.983</v>
      </c>
      <c r="R1711" s="4">
        <v>0.0</v>
      </c>
      <c r="S1711" s="4">
        <v>1.0</v>
      </c>
      <c r="T1711" s="3" t="s">
        <v>34</v>
      </c>
      <c r="U1711" s="3" t="s">
        <v>35</v>
      </c>
      <c r="V1711" s="7" t="s">
        <v>45</v>
      </c>
    </row>
    <row r="1712">
      <c r="A1712" s="3" t="s">
        <v>6448</v>
      </c>
      <c r="B1712" s="3" t="s">
        <v>6449</v>
      </c>
      <c r="C1712" s="4">
        <v>2020.0</v>
      </c>
      <c r="D1712" s="4">
        <v>44.0</v>
      </c>
      <c r="E1712" s="4">
        <v>199800.0</v>
      </c>
      <c r="F1712" s="3" t="s">
        <v>1267</v>
      </c>
      <c r="G1712" s="3" t="s">
        <v>6450</v>
      </c>
      <c r="H1712" s="3" t="s">
        <v>6449</v>
      </c>
      <c r="I1712" s="4">
        <v>0.616</v>
      </c>
      <c r="J1712" s="4">
        <v>0.714</v>
      </c>
      <c r="K1712" s="4">
        <v>0.845250572</v>
      </c>
      <c r="L1712" s="4">
        <v>0.0332</v>
      </c>
      <c r="M1712" s="4">
        <v>0.313</v>
      </c>
      <c r="N1712" s="4">
        <v>7.78E-5</v>
      </c>
      <c r="O1712" s="4">
        <v>0.158</v>
      </c>
      <c r="P1712" s="4">
        <v>0.18</v>
      </c>
      <c r="Q1712" s="4">
        <v>99.961</v>
      </c>
      <c r="R1712" s="4">
        <v>7.0</v>
      </c>
      <c r="S1712" s="4">
        <v>1.0</v>
      </c>
      <c r="T1712" s="3" t="s">
        <v>103</v>
      </c>
      <c r="U1712" s="3" t="s">
        <v>35</v>
      </c>
      <c r="V1712" s="7" t="s">
        <v>58</v>
      </c>
    </row>
    <row r="1713">
      <c r="A1713" s="3" t="s">
        <v>6454</v>
      </c>
      <c r="B1713" s="3" t="s">
        <v>6455</v>
      </c>
      <c r="C1713" s="4">
        <v>2019.0</v>
      </c>
      <c r="D1713" s="4">
        <v>44.0</v>
      </c>
      <c r="E1713" s="4">
        <v>240533.0</v>
      </c>
      <c r="F1713" s="3" t="s">
        <v>880</v>
      </c>
      <c r="G1713" s="3" t="s">
        <v>1822</v>
      </c>
      <c r="H1713" s="3" t="s">
        <v>6456</v>
      </c>
      <c r="I1713" s="4">
        <v>0.562</v>
      </c>
      <c r="J1713" s="4">
        <v>0.368</v>
      </c>
      <c r="K1713" s="4">
        <v>0.777746883</v>
      </c>
      <c r="L1713" s="4">
        <v>0.027</v>
      </c>
      <c r="M1713" s="4">
        <v>0.973</v>
      </c>
      <c r="N1713" s="4">
        <v>1.64E-4</v>
      </c>
      <c r="O1713" s="4">
        <v>0.105</v>
      </c>
      <c r="P1713" s="4">
        <v>0.25</v>
      </c>
      <c r="Q1713" s="4">
        <v>107.914</v>
      </c>
      <c r="R1713" s="4">
        <v>1.0</v>
      </c>
      <c r="S1713" s="4">
        <v>1.0</v>
      </c>
      <c r="T1713" s="3" t="s">
        <v>104</v>
      </c>
      <c r="U1713" s="3" t="s">
        <v>35</v>
      </c>
      <c r="V1713" s="7" t="s">
        <v>36</v>
      </c>
    </row>
    <row r="1714">
      <c r="A1714" s="3" t="s">
        <v>6459</v>
      </c>
      <c r="B1714" s="3" t="s">
        <v>6460</v>
      </c>
      <c r="C1714" s="4">
        <v>2010.0</v>
      </c>
      <c r="D1714" s="4">
        <v>44.0</v>
      </c>
      <c r="E1714" s="4">
        <v>300826.0</v>
      </c>
      <c r="F1714" s="3" t="s">
        <v>880</v>
      </c>
      <c r="G1714" s="3" t="s">
        <v>1822</v>
      </c>
      <c r="H1714" s="3" t="s">
        <v>6462</v>
      </c>
      <c r="I1714" s="4">
        <v>0.541</v>
      </c>
      <c r="J1714" s="4">
        <v>0.825</v>
      </c>
      <c r="K1714" s="4">
        <v>0.896199174</v>
      </c>
      <c r="L1714" s="4">
        <v>0.0337</v>
      </c>
      <c r="M1714" s="4">
        <v>0.376</v>
      </c>
      <c r="N1714" s="4">
        <v>4.45E-4</v>
      </c>
      <c r="O1714" s="4">
        <v>0.0714</v>
      </c>
      <c r="P1714" s="4">
        <v>0.422</v>
      </c>
      <c r="Q1714" s="4">
        <v>97.93</v>
      </c>
      <c r="R1714" s="4">
        <v>10.0</v>
      </c>
      <c r="S1714" s="4">
        <v>0.0</v>
      </c>
      <c r="T1714" s="3" t="s">
        <v>104</v>
      </c>
      <c r="U1714" s="3" t="s">
        <v>35</v>
      </c>
      <c r="V1714" s="7" t="s">
        <v>54</v>
      </c>
    </row>
    <row r="1715">
      <c r="A1715" s="3" t="s">
        <v>6466</v>
      </c>
      <c r="B1715" s="3" t="s">
        <v>6468</v>
      </c>
      <c r="C1715" s="4">
        <v>2019.0</v>
      </c>
      <c r="D1715" s="4">
        <v>44.0</v>
      </c>
      <c r="E1715" s="4">
        <v>341731.0</v>
      </c>
      <c r="F1715" s="3" t="s">
        <v>880</v>
      </c>
      <c r="G1715" s="3" t="s">
        <v>1822</v>
      </c>
      <c r="H1715" s="3" t="s">
        <v>6468</v>
      </c>
      <c r="I1715" s="4">
        <v>0.524</v>
      </c>
      <c r="J1715" s="4">
        <v>0.784</v>
      </c>
      <c r="K1715" s="4">
        <v>0.829401322</v>
      </c>
      <c r="L1715" s="4">
        <v>0.0958</v>
      </c>
      <c r="M1715" s="4">
        <v>0.607</v>
      </c>
      <c r="N1715" s="4">
        <v>0.00703</v>
      </c>
      <c r="O1715" s="4">
        <v>0.0883</v>
      </c>
      <c r="P1715" s="4">
        <v>0.365</v>
      </c>
      <c r="Q1715" s="4">
        <v>103.992</v>
      </c>
      <c r="R1715" s="4">
        <v>4.0</v>
      </c>
      <c r="S1715" s="4">
        <v>0.0</v>
      </c>
      <c r="T1715" s="3" t="s">
        <v>104</v>
      </c>
      <c r="U1715" s="3" t="s">
        <v>35</v>
      </c>
      <c r="V1715" s="7" t="s">
        <v>45</v>
      </c>
    </row>
    <row r="1716">
      <c r="A1716" s="3" t="s">
        <v>6471</v>
      </c>
      <c r="B1716" s="3" t="s">
        <v>6472</v>
      </c>
      <c r="C1716" s="4">
        <v>2021.0</v>
      </c>
      <c r="D1716" s="4">
        <v>44.0</v>
      </c>
      <c r="E1716" s="4">
        <v>278653.0</v>
      </c>
      <c r="F1716" s="3" t="s">
        <v>1918</v>
      </c>
      <c r="G1716" s="3" t="s">
        <v>1919</v>
      </c>
      <c r="H1716" s="3" t="s">
        <v>4109</v>
      </c>
      <c r="I1716" s="4">
        <v>0.398</v>
      </c>
      <c r="J1716" s="4">
        <v>0.29</v>
      </c>
      <c r="K1716" s="4">
        <v>0.754753706</v>
      </c>
      <c r="L1716" s="4">
        <v>0.0314</v>
      </c>
      <c r="M1716" s="4">
        <v>0.875</v>
      </c>
      <c r="N1716" s="4">
        <v>0.0</v>
      </c>
      <c r="O1716" s="4">
        <v>0.152</v>
      </c>
      <c r="P1716" s="4">
        <v>0.215</v>
      </c>
      <c r="Q1716" s="4">
        <v>138.317</v>
      </c>
      <c r="R1716" s="4">
        <v>0.0</v>
      </c>
      <c r="S1716" s="4">
        <v>1.0</v>
      </c>
      <c r="T1716" s="3" t="s">
        <v>104</v>
      </c>
      <c r="U1716" s="3" t="s">
        <v>35</v>
      </c>
      <c r="V1716" s="7" t="s">
        <v>36</v>
      </c>
    </row>
    <row r="1717">
      <c r="A1717" s="3" t="s">
        <v>6476</v>
      </c>
      <c r="B1717" s="3" t="s">
        <v>6477</v>
      </c>
      <c r="C1717" s="4">
        <v>2025.0</v>
      </c>
      <c r="D1717" s="4">
        <v>44.0</v>
      </c>
      <c r="E1717" s="4">
        <v>199066.0</v>
      </c>
      <c r="F1717" s="3" t="s">
        <v>6480</v>
      </c>
      <c r="G1717" s="3" t="s">
        <v>6481</v>
      </c>
      <c r="H1717" s="3" t="s">
        <v>6477</v>
      </c>
      <c r="I1717" s="4">
        <v>0.677</v>
      </c>
      <c r="J1717" s="4">
        <v>0.495</v>
      </c>
      <c r="K1717" s="4">
        <v>0.772335465</v>
      </c>
      <c r="L1717" s="4">
        <v>0.0318</v>
      </c>
      <c r="M1717" s="4">
        <v>0.0237</v>
      </c>
      <c r="N1717" s="4">
        <v>0.903</v>
      </c>
      <c r="O1717" s="4">
        <v>0.152</v>
      </c>
      <c r="P1717" s="4">
        <v>0.234</v>
      </c>
      <c r="Q1717" s="4">
        <v>114.015</v>
      </c>
      <c r="R1717" s="4">
        <v>1.0</v>
      </c>
      <c r="S1717" s="4">
        <v>1.0</v>
      </c>
      <c r="T1717" s="3" t="s">
        <v>103</v>
      </c>
      <c r="U1717" s="3" t="s">
        <v>35</v>
      </c>
      <c r="V1717" s="7" t="s">
        <v>36</v>
      </c>
    </row>
    <row r="1718">
      <c r="A1718" s="3" t="s">
        <v>6485</v>
      </c>
      <c r="B1718" s="3" t="s">
        <v>2168</v>
      </c>
      <c r="C1718" s="4">
        <v>2009.0</v>
      </c>
      <c r="D1718" s="4">
        <v>44.0</v>
      </c>
      <c r="E1718" s="4">
        <v>305840.0</v>
      </c>
      <c r="F1718" s="3" t="s">
        <v>6488</v>
      </c>
      <c r="G1718" s="3" t="s">
        <v>6489</v>
      </c>
      <c r="H1718" s="3" t="s">
        <v>6490</v>
      </c>
      <c r="I1718" s="4">
        <v>0.0808</v>
      </c>
      <c r="J1718" s="4">
        <v>0.00285</v>
      </c>
      <c r="K1718" s="4">
        <v>0.080722093</v>
      </c>
      <c r="L1718" s="4">
        <v>0.0402</v>
      </c>
      <c r="M1718" s="4">
        <v>0.984</v>
      </c>
      <c r="N1718" s="4">
        <v>0.666</v>
      </c>
      <c r="O1718" s="4">
        <v>0.0736</v>
      </c>
      <c r="P1718" s="4">
        <v>0.0375</v>
      </c>
      <c r="Q1718" s="4">
        <v>64.48</v>
      </c>
      <c r="R1718" s="4">
        <v>4.0</v>
      </c>
      <c r="S1718" s="4">
        <v>0.0</v>
      </c>
      <c r="T1718" s="3" t="s">
        <v>103</v>
      </c>
      <c r="U1718" s="3" t="s">
        <v>35</v>
      </c>
      <c r="V1718" s="7" t="s">
        <v>75</v>
      </c>
    </row>
    <row r="1719">
      <c r="A1719" s="3" t="s">
        <v>6493</v>
      </c>
      <c r="B1719" s="3" t="s">
        <v>6494</v>
      </c>
      <c r="C1719" s="4">
        <v>2010.0</v>
      </c>
      <c r="D1719" s="4">
        <v>44.0</v>
      </c>
      <c r="E1719" s="4">
        <v>151773.0</v>
      </c>
      <c r="F1719" s="3" t="s">
        <v>6496</v>
      </c>
      <c r="G1719" s="3" t="s">
        <v>6497</v>
      </c>
      <c r="H1719" s="3" t="s">
        <v>6498</v>
      </c>
      <c r="I1719" s="4">
        <v>0.663</v>
      </c>
      <c r="J1719" s="4">
        <v>0.726</v>
      </c>
      <c r="K1719" s="4">
        <v>0.853827562</v>
      </c>
      <c r="L1719" s="4">
        <v>0.0642</v>
      </c>
      <c r="M1719" s="4">
        <v>0.0391</v>
      </c>
      <c r="N1719" s="4">
        <v>1.63E-5</v>
      </c>
      <c r="O1719" s="4">
        <v>0.103</v>
      </c>
      <c r="P1719" s="4">
        <v>0.236</v>
      </c>
      <c r="Q1719" s="4">
        <v>79.05</v>
      </c>
      <c r="R1719" s="4">
        <v>6.0</v>
      </c>
      <c r="S1719" s="4">
        <v>1.0</v>
      </c>
      <c r="T1719" s="3" t="s">
        <v>103</v>
      </c>
      <c r="U1719" s="3" t="s">
        <v>35</v>
      </c>
      <c r="V1719" s="7" t="s">
        <v>36</v>
      </c>
    </row>
    <row r="1720">
      <c r="A1720" s="3" t="s">
        <v>6504</v>
      </c>
      <c r="B1720" s="3" t="s">
        <v>6505</v>
      </c>
      <c r="C1720" s="4">
        <v>1995.0</v>
      </c>
      <c r="D1720" s="4">
        <v>44.0</v>
      </c>
      <c r="E1720" s="4">
        <v>374466.0</v>
      </c>
      <c r="F1720" s="3" t="s">
        <v>901</v>
      </c>
      <c r="G1720" s="3" t="s">
        <v>671</v>
      </c>
      <c r="H1720" s="3" t="s">
        <v>6506</v>
      </c>
      <c r="I1720" s="4">
        <v>0.501</v>
      </c>
      <c r="J1720" s="4">
        <v>0.643</v>
      </c>
      <c r="K1720" s="4">
        <v>0.754411482</v>
      </c>
      <c r="L1720" s="4">
        <v>0.0412</v>
      </c>
      <c r="M1720" s="4">
        <v>0.47</v>
      </c>
      <c r="N1720" s="4">
        <v>1.32E-5</v>
      </c>
      <c r="O1720" s="4">
        <v>0.0846</v>
      </c>
      <c r="P1720" s="4">
        <v>0.36</v>
      </c>
      <c r="Q1720" s="4">
        <v>82.64</v>
      </c>
      <c r="R1720" s="4">
        <v>6.0</v>
      </c>
      <c r="S1720" s="4">
        <v>0.0</v>
      </c>
      <c r="T1720" s="3" t="s">
        <v>104</v>
      </c>
      <c r="U1720" s="3" t="s">
        <v>94</v>
      </c>
      <c r="V1720" s="7" t="s">
        <v>45</v>
      </c>
    </row>
    <row r="1721">
      <c r="A1721" s="3" t="s">
        <v>6510</v>
      </c>
      <c r="B1721" s="3" t="s">
        <v>6511</v>
      </c>
      <c r="C1721" s="4">
        <v>1994.0</v>
      </c>
      <c r="D1721" s="4">
        <v>44.0</v>
      </c>
      <c r="E1721" s="4">
        <v>308453.0</v>
      </c>
      <c r="F1721" s="3" t="s">
        <v>6512</v>
      </c>
      <c r="G1721" s="3" t="s">
        <v>6513</v>
      </c>
      <c r="H1721" s="3" t="s">
        <v>6514</v>
      </c>
      <c r="I1721" s="4">
        <v>0.317</v>
      </c>
      <c r="J1721" s="4">
        <v>0.931</v>
      </c>
      <c r="K1721" s="4">
        <v>0.917566787</v>
      </c>
      <c r="L1721" s="4">
        <v>0.0569</v>
      </c>
      <c r="M1721" s="4">
        <v>0.0136</v>
      </c>
      <c r="N1721" s="4">
        <v>0.12</v>
      </c>
      <c r="O1721" s="4">
        <v>0.687</v>
      </c>
      <c r="P1721" s="4">
        <v>0.16</v>
      </c>
      <c r="Q1721" s="4">
        <v>95.92</v>
      </c>
      <c r="R1721" s="4">
        <v>4.0</v>
      </c>
      <c r="S1721" s="4">
        <v>1.0</v>
      </c>
      <c r="T1721" s="3" t="s">
        <v>103</v>
      </c>
      <c r="U1721" s="3" t="s">
        <v>35</v>
      </c>
      <c r="V1721" s="7" t="s">
        <v>58</v>
      </c>
    </row>
    <row r="1722">
      <c r="A1722" s="3" t="s">
        <v>6518</v>
      </c>
      <c r="B1722" s="3" t="s">
        <v>6291</v>
      </c>
      <c r="C1722" s="4">
        <v>2012.0</v>
      </c>
      <c r="D1722" s="4">
        <v>45.0</v>
      </c>
      <c r="E1722" s="4">
        <v>319933.0</v>
      </c>
      <c r="F1722" s="3" t="s">
        <v>31</v>
      </c>
      <c r="G1722" s="3" t="s">
        <v>4946</v>
      </c>
      <c r="H1722" s="3" t="s">
        <v>6292</v>
      </c>
      <c r="I1722" s="4">
        <v>0.57</v>
      </c>
      <c r="J1722" s="4">
        <v>0.417</v>
      </c>
      <c r="K1722" s="4">
        <v>0.809680662</v>
      </c>
      <c r="L1722" s="4">
        <v>0.0394</v>
      </c>
      <c r="M1722" s="4">
        <v>0.758</v>
      </c>
      <c r="N1722" s="4">
        <v>0.0</v>
      </c>
      <c r="O1722" s="4">
        <v>0.216</v>
      </c>
      <c r="P1722" s="4">
        <v>0.189</v>
      </c>
      <c r="Q1722" s="4">
        <v>147.784</v>
      </c>
      <c r="R1722" s="4">
        <v>7.0</v>
      </c>
      <c r="S1722" s="4">
        <v>1.0</v>
      </c>
      <c r="T1722" s="3" t="s">
        <v>34</v>
      </c>
      <c r="U1722" s="3" t="s">
        <v>35</v>
      </c>
      <c r="V1722" s="7" t="s">
        <v>58</v>
      </c>
    </row>
    <row r="1723">
      <c r="A1723" s="3" t="s">
        <v>6523</v>
      </c>
      <c r="B1723" s="3" t="s">
        <v>6524</v>
      </c>
      <c r="C1723" s="4">
        <v>2016.0</v>
      </c>
      <c r="D1723" s="4">
        <v>45.0</v>
      </c>
      <c r="E1723" s="4">
        <v>286816.0</v>
      </c>
      <c r="F1723" s="3" t="s">
        <v>31</v>
      </c>
      <c r="G1723" s="3" t="s">
        <v>4946</v>
      </c>
      <c r="H1723" s="3" t="s">
        <v>5145</v>
      </c>
      <c r="I1723" s="4">
        <v>0.64</v>
      </c>
      <c r="J1723" s="4">
        <v>0.547</v>
      </c>
      <c r="K1723" s="4">
        <v>0.827882703</v>
      </c>
      <c r="L1723" s="4">
        <v>0.0382</v>
      </c>
      <c r="M1723" s="4">
        <v>0.627</v>
      </c>
      <c r="N1723" s="4">
        <v>0.0</v>
      </c>
      <c r="O1723" s="4">
        <v>0.111</v>
      </c>
      <c r="P1723" s="4">
        <v>0.289</v>
      </c>
      <c r="Q1723" s="4">
        <v>127.897</v>
      </c>
      <c r="R1723" s="4">
        <v>0.0</v>
      </c>
      <c r="S1723" s="4">
        <v>1.0</v>
      </c>
      <c r="T1723" s="3" t="s">
        <v>34</v>
      </c>
      <c r="U1723" s="3" t="s">
        <v>68</v>
      </c>
      <c r="V1723" s="7" t="s">
        <v>36</v>
      </c>
    </row>
    <row r="1724">
      <c r="A1724" s="3" t="s">
        <v>6527</v>
      </c>
      <c r="B1724" s="3" t="s">
        <v>6529</v>
      </c>
      <c r="C1724" s="4">
        <v>2023.0</v>
      </c>
      <c r="D1724" s="4">
        <v>45.0</v>
      </c>
      <c r="E1724" s="4">
        <v>343153.0</v>
      </c>
      <c r="F1724" s="3" t="s">
        <v>3852</v>
      </c>
      <c r="G1724" s="3" t="s">
        <v>1585</v>
      </c>
      <c r="H1724" s="3" t="s">
        <v>6529</v>
      </c>
      <c r="I1724" s="4">
        <v>0.43</v>
      </c>
      <c r="J1724" s="4">
        <v>0.415</v>
      </c>
      <c r="K1724" s="4">
        <v>0.79708254</v>
      </c>
      <c r="L1724" s="4">
        <v>0.0389</v>
      </c>
      <c r="M1724" s="4">
        <v>0.846</v>
      </c>
      <c r="N1724" s="4">
        <v>0.0</v>
      </c>
      <c r="O1724" s="4">
        <v>0.122</v>
      </c>
      <c r="P1724" s="4">
        <v>0.218</v>
      </c>
      <c r="Q1724" s="4">
        <v>129.302</v>
      </c>
      <c r="R1724" s="4">
        <v>4.0</v>
      </c>
      <c r="S1724" s="4">
        <v>1.0</v>
      </c>
      <c r="T1724" s="3" t="s">
        <v>34</v>
      </c>
      <c r="U1724" s="3" t="s">
        <v>68</v>
      </c>
      <c r="V1724" s="7" t="s">
        <v>36</v>
      </c>
    </row>
    <row r="1725">
      <c r="A1725" s="3" t="s">
        <v>6530</v>
      </c>
      <c r="B1725" s="3" t="s">
        <v>6531</v>
      </c>
      <c r="C1725" s="4">
        <v>2021.0</v>
      </c>
      <c r="D1725" s="4">
        <v>45.0</v>
      </c>
      <c r="E1725" s="4">
        <v>255000.0</v>
      </c>
      <c r="F1725" s="3" t="s">
        <v>31</v>
      </c>
      <c r="G1725" s="3" t="s">
        <v>4946</v>
      </c>
      <c r="H1725" s="3" t="s">
        <v>6535</v>
      </c>
      <c r="I1725" s="4">
        <v>0.688</v>
      </c>
      <c r="J1725" s="4">
        <v>0.602</v>
      </c>
      <c r="K1725" s="4">
        <v>0.802194512</v>
      </c>
      <c r="L1725" s="4">
        <v>0.0492</v>
      </c>
      <c r="M1725" s="4">
        <v>0.215</v>
      </c>
      <c r="N1725" s="4">
        <v>0.0</v>
      </c>
      <c r="O1725" s="4">
        <v>0.356</v>
      </c>
      <c r="P1725" s="4">
        <v>0.436</v>
      </c>
      <c r="Q1725" s="4">
        <v>96.056</v>
      </c>
      <c r="R1725" s="4">
        <v>7.0</v>
      </c>
      <c r="S1725" s="4">
        <v>1.0</v>
      </c>
      <c r="T1725" s="3" t="s">
        <v>34</v>
      </c>
      <c r="U1725" s="3" t="s">
        <v>68</v>
      </c>
      <c r="V1725" s="7" t="s">
        <v>54</v>
      </c>
    </row>
    <row r="1726">
      <c r="A1726" s="3" t="s">
        <v>6538</v>
      </c>
      <c r="B1726" s="3" t="s">
        <v>6540</v>
      </c>
      <c r="C1726" s="4">
        <v>2025.0</v>
      </c>
      <c r="D1726" s="4">
        <v>45.0</v>
      </c>
      <c r="E1726" s="4">
        <v>183562.0</v>
      </c>
      <c r="F1726" s="3" t="s">
        <v>3852</v>
      </c>
      <c r="G1726" s="3" t="s">
        <v>1585</v>
      </c>
      <c r="H1726" s="3" t="s">
        <v>6543</v>
      </c>
      <c r="I1726" s="4">
        <v>0.542</v>
      </c>
      <c r="J1726" s="4">
        <v>0.491</v>
      </c>
      <c r="K1726" s="4">
        <v>0.861292323</v>
      </c>
      <c r="L1726" s="4">
        <v>0.0321</v>
      </c>
      <c r="M1726" s="4">
        <v>0.518</v>
      </c>
      <c r="N1726" s="4">
        <v>0.0</v>
      </c>
      <c r="O1726" s="4">
        <v>0.0934</v>
      </c>
      <c r="P1726" s="4">
        <v>0.209</v>
      </c>
      <c r="Q1726" s="4">
        <v>159.726</v>
      </c>
      <c r="R1726" s="4">
        <v>4.0</v>
      </c>
      <c r="S1726" s="4">
        <v>0.0</v>
      </c>
      <c r="T1726" s="3" t="s">
        <v>104</v>
      </c>
      <c r="U1726" s="3" t="s">
        <v>68</v>
      </c>
      <c r="V1726" s="7" t="s">
        <v>36</v>
      </c>
    </row>
    <row r="1727">
      <c r="A1727" s="3" t="s">
        <v>6547</v>
      </c>
      <c r="B1727" s="3" t="s">
        <v>6549</v>
      </c>
      <c r="C1727" s="4">
        <v>2015.0</v>
      </c>
      <c r="D1727" s="4">
        <v>45.0</v>
      </c>
      <c r="E1727" s="4">
        <v>553590.0</v>
      </c>
      <c r="F1727" s="3" t="s">
        <v>1918</v>
      </c>
      <c r="G1727" s="3" t="s">
        <v>1919</v>
      </c>
      <c r="H1727" s="3" t="s">
        <v>6551</v>
      </c>
      <c r="I1727" s="4">
        <v>0.541</v>
      </c>
      <c r="J1727" s="4">
        <v>0.513</v>
      </c>
      <c r="K1727" s="4">
        <v>0.802729237</v>
      </c>
      <c r="L1727" s="4">
        <v>0.0521</v>
      </c>
      <c r="M1727" s="4">
        <v>0.47</v>
      </c>
      <c r="N1727" s="4">
        <v>9.31E-6</v>
      </c>
      <c r="O1727" s="4">
        <v>0.0711</v>
      </c>
      <c r="P1727" s="4">
        <v>0.375</v>
      </c>
      <c r="Q1727" s="4">
        <v>159.895</v>
      </c>
      <c r="R1727" s="4">
        <v>2.0</v>
      </c>
      <c r="S1727" s="4">
        <v>1.0</v>
      </c>
      <c r="T1727" s="3" t="s">
        <v>104</v>
      </c>
      <c r="U1727" s="3" t="s">
        <v>68</v>
      </c>
      <c r="V1727" s="7" t="s">
        <v>45</v>
      </c>
    </row>
    <row r="1728">
      <c r="A1728" s="3" t="s">
        <v>6554</v>
      </c>
      <c r="B1728" s="3" t="s">
        <v>6555</v>
      </c>
      <c r="C1728" s="4">
        <v>1969.0</v>
      </c>
      <c r="D1728" s="4">
        <v>45.0</v>
      </c>
      <c r="E1728" s="4">
        <v>259106.0</v>
      </c>
      <c r="F1728" s="3" t="s">
        <v>6557</v>
      </c>
      <c r="G1728" s="3" t="s">
        <v>6559</v>
      </c>
      <c r="H1728" s="3" t="s">
        <v>6561</v>
      </c>
      <c r="I1728" s="4">
        <v>0.371</v>
      </c>
      <c r="J1728" s="4">
        <v>0.482</v>
      </c>
      <c r="K1728" s="4">
        <v>0.722199645</v>
      </c>
      <c r="L1728" s="4">
        <v>0.0355</v>
      </c>
      <c r="M1728" s="4">
        <v>0.278</v>
      </c>
      <c r="N1728" s="4">
        <v>0.00468</v>
      </c>
      <c r="O1728" s="4">
        <v>0.116</v>
      </c>
      <c r="P1728" s="4">
        <v>0.295</v>
      </c>
      <c r="Q1728" s="4">
        <v>184.36</v>
      </c>
      <c r="R1728" s="4">
        <v>10.0</v>
      </c>
      <c r="S1728" s="4">
        <v>1.0</v>
      </c>
      <c r="T1728" s="3" t="s">
        <v>103</v>
      </c>
      <c r="U1728" s="3" t="s">
        <v>35</v>
      </c>
      <c r="V1728" s="7" t="s">
        <v>36</v>
      </c>
    </row>
    <row r="1729">
      <c r="A1729" s="3" t="s">
        <v>6562</v>
      </c>
      <c r="B1729" s="3" t="s">
        <v>6564</v>
      </c>
      <c r="C1729" s="4">
        <v>2021.0</v>
      </c>
      <c r="D1729" s="4">
        <v>45.0</v>
      </c>
      <c r="E1729" s="4">
        <v>216750.0</v>
      </c>
      <c r="F1729" s="3" t="s">
        <v>6567</v>
      </c>
      <c r="G1729" s="19" t="s">
        <v>6570</v>
      </c>
      <c r="H1729" s="3" t="s">
        <v>6564</v>
      </c>
      <c r="I1729" s="4">
        <v>0.55</v>
      </c>
      <c r="J1729" s="4">
        <v>0.459</v>
      </c>
      <c r="K1729" s="4">
        <v>0.764699591</v>
      </c>
      <c r="L1729" s="4">
        <v>0.0295</v>
      </c>
      <c r="M1729" s="4">
        <v>0.771</v>
      </c>
      <c r="N1729" s="4">
        <v>0.0776</v>
      </c>
      <c r="O1729" s="4">
        <v>0.119</v>
      </c>
      <c r="P1729" s="4">
        <v>0.302</v>
      </c>
      <c r="Q1729" s="4">
        <v>80.024</v>
      </c>
      <c r="R1729" s="4">
        <v>6.0</v>
      </c>
      <c r="S1729" s="4">
        <v>0.0</v>
      </c>
      <c r="T1729" s="3" t="s">
        <v>103</v>
      </c>
      <c r="U1729" s="3" t="s">
        <v>94</v>
      </c>
      <c r="V1729" s="7" t="s">
        <v>45</v>
      </c>
    </row>
    <row r="1730">
      <c r="A1730" s="3" t="s">
        <v>6571</v>
      </c>
      <c r="B1730" s="3" t="s">
        <v>6573</v>
      </c>
      <c r="C1730" s="4">
        <v>2022.0</v>
      </c>
      <c r="D1730" s="4">
        <v>45.0</v>
      </c>
      <c r="E1730" s="4">
        <v>212413.0</v>
      </c>
      <c r="F1730" s="3" t="s">
        <v>6575</v>
      </c>
      <c r="G1730" s="3" t="s">
        <v>6577</v>
      </c>
      <c r="H1730" s="3" t="s">
        <v>6573</v>
      </c>
      <c r="I1730" s="4">
        <v>0.626</v>
      </c>
      <c r="J1730" s="4">
        <v>0.768</v>
      </c>
      <c r="K1730" s="4">
        <v>0.779543559</v>
      </c>
      <c r="L1730" s="4">
        <v>0.0789</v>
      </c>
      <c r="M1730" s="4">
        <v>0.0259</v>
      </c>
      <c r="N1730" s="4">
        <v>0.0</v>
      </c>
      <c r="O1730" s="4">
        <v>0.175</v>
      </c>
      <c r="P1730" s="4">
        <v>0.28</v>
      </c>
      <c r="Q1730" s="4">
        <v>86.991</v>
      </c>
      <c r="R1730" s="4">
        <v>10.0</v>
      </c>
      <c r="S1730" s="4">
        <v>0.0</v>
      </c>
      <c r="T1730" s="3" t="s">
        <v>103</v>
      </c>
      <c r="U1730" s="3" t="s">
        <v>68</v>
      </c>
      <c r="V1730" s="7" t="s">
        <v>36</v>
      </c>
    </row>
    <row r="1731">
      <c r="A1731" s="3" t="s">
        <v>6582</v>
      </c>
      <c r="B1731" s="3" t="s">
        <v>6583</v>
      </c>
      <c r="C1731" s="4">
        <v>2021.0</v>
      </c>
      <c r="D1731" s="4">
        <v>45.0</v>
      </c>
      <c r="E1731" s="4">
        <v>86749.0</v>
      </c>
      <c r="F1731" s="3" t="s">
        <v>6149</v>
      </c>
      <c r="G1731" s="3" t="s">
        <v>6586</v>
      </c>
      <c r="H1731" s="3" t="s">
        <v>6583</v>
      </c>
      <c r="I1731" s="4">
        <v>0.71</v>
      </c>
      <c r="J1731" s="4">
        <v>0.415</v>
      </c>
      <c r="K1731" s="4">
        <v>0.769982675</v>
      </c>
      <c r="L1731" s="4">
        <v>0.0908</v>
      </c>
      <c r="M1731" s="4">
        <v>0.902</v>
      </c>
      <c r="N1731" s="4">
        <v>0.00236</v>
      </c>
      <c r="O1731" s="4">
        <v>0.149</v>
      </c>
      <c r="P1731" s="4">
        <v>0.418</v>
      </c>
      <c r="Q1731" s="4">
        <v>92.016</v>
      </c>
      <c r="R1731" s="4">
        <v>8.0</v>
      </c>
      <c r="S1731" s="4">
        <v>1.0</v>
      </c>
      <c r="T1731" s="3" t="s">
        <v>103</v>
      </c>
      <c r="U1731" s="3" t="s">
        <v>68</v>
      </c>
      <c r="V1731" s="7" t="s">
        <v>54</v>
      </c>
    </row>
    <row r="1732">
      <c r="A1732" s="3" t="s">
        <v>6590</v>
      </c>
      <c r="B1732" s="3" t="s">
        <v>6591</v>
      </c>
      <c r="C1732" s="4">
        <v>2019.0</v>
      </c>
      <c r="D1732" s="4">
        <v>46.0</v>
      </c>
      <c r="E1732" s="4">
        <v>217894.0</v>
      </c>
      <c r="F1732" s="3" t="s">
        <v>26</v>
      </c>
      <c r="G1732" s="3" t="s">
        <v>6592</v>
      </c>
      <c r="H1732" s="3" t="s">
        <v>6591</v>
      </c>
      <c r="I1732" s="4">
        <v>0.749</v>
      </c>
      <c r="J1732" s="4">
        <v>0.341</v>
      </c>
      <c r="K1732" s="4">
        <v>0.759480675</v>
      </c>
      <c r="L1732" s="4">
        <v>0.0348</v>
      </c>
      <c r="M1732" s="4">
        <v>0.89</v>
      </c>
      <c r="N1732" s="4">
        <v>7.97E-6</v>
      </c>
      <c r="O1732" s="4">
        <v>0.322</v>
      </c>
      <c r="P1732" s="4">
        <v>0.359</v>
      </c>
      <c r="Q1732" s="4">
        <v>113.985</v>
      </c>
      <c r="R1732" s="4">
        <v>0.0</v>
      </c>
      <c r="S1732" s="4">
        <v>1.0</v>
      </c>
      <c r="T1732" s="3" t="s">
        <v>34</v>
      </c>
      <c r="U1732" s="3" t="s">
        <v>35</v>
      </c>
      <c r="V1732" s="7" t="s">
        <v>45</v>
      </c>
    </row>
    <row r="1733">
      <c r="A1733" s="3" t="s">
        <v>10270</v>
      </c>
      <c r="B1733" s="3" t="s">
        <v>10271</v>
      </c>
      <c r="C1733" s="4">
        <v>2010.0</v>
      </c>
      <c r="D1733" s="4">
        <v>46.0</v>
      </c>
      <c r="E1733" s="4">
        <v>391173.0</v>
      </c>
      <c r="F1733" s="3" t="s">
        <v>10272</v>
      </c>
      <c r="G1733" s="3" t="s">
        <v>10273</v>
      </c>
      <c r="H1733" s="3" t="s">
        <v>10274</v>
      </c>
      <c r="I1733" s="4">
        <v>0.55</v>
      </c>
      <c r="J1733" s="4">
        <v>0.953</v>
      </c>
      <c r="K1733" s="4">
        <v>0.896413064</v>
      </c>
      <c r="L1733" s="4">
        <v>0.0343</v>
      </c>
      <c r="M1733" s="4">
        <v>5.4E-5</v>
      </c>
      <c r="N1733" s="4">
        <v>0.927</v>
      </c>
      <c r="O1733" s="4">
        <v>0.118</v>
      </c>
      <c r="P1733" s="4">
        <v>0.364</v>
      </c>
      <c r="Q1733" s="4">
        <v>129.99</v>
      </c>
      <c r="R1733" s="4">
        <v>2.0</v>
      </c>
      <c r="S1733" s="4">
        <v>1.0</v>
      </c>
      <c r="T1733" s="3" t="s">
        <v>7448</v>
      </c>
      <c r="U1733" s="3" t="s">
        <v>35</v>
      </c>
      <c r="V1733" s="7" t="s">
        <v>45</v>
      </c>
    </row>
    <row r="1734">
      <c r="A1734" s="3" t="s">
        <v>6595</v>
      </c>
      <c r="B1734" s="3" t="s">
        <v>6596</v>
      </c>
      <c r="C1734" s="4">
        <v>2012.0</v>
      </c>
      <c r="D1734" s="4">
        <v>46.0</v>
      </c>
      <c r="E1734" s="4">
        <v>364383.0</v>
      </c>
      <c r="F1734" s="3" t="s">
        <v>26</v>
      </c>
      <c r="G1734" s="3" t="s">
        <v>6597</v>
      </c>
      <c r="H1734" s="3" t="s">
        <v>6598</v>
      </c>
      <c r="I1734" s="4">
        <v>0.379</v>
      </c>
      <c r="J1734" s="4">
        <v>0.383</v>
      </c>
      <c r="K1734" s="4">
        <v>0.666759352</v>
      </c>
      <c r="L1734" s="4">
        <v>0.0328</v>
      </c>
      <c r="M1734" s="4">
        <v>0.387</v>
      </c>
      <c r="N1734" s="4">
        <v>3.46E-6</v>
      </c>
      <c r="O1734" s="4">
        <v>0.0552</v>
      </c>
      <c r="P1734" s="4">
        <v>0.287</v>
      </c>
      <c r="Q1734" s="4">
        <v>153.08</v>
      </c>
      <c r="R1734" s="4">
        <v>0.0</v>
      </c>
      <c r="S1734" s="4">
        <v>1.0</v>
      </c>
      <c r="T1734" s="3" t="s">
        <v>34</v>
      </c>
      <c r="U1734" s="3" t="s">
        <v>35</v>
      </c>
      <c r="V1734" s="7" t="s">
        <v>36</v>
      </c>
    </row>
    <row r="1735">
      <c r="A1735" s="3" t="s">
        <v>6602</v>
      </c>
      <c r="B1735" s="3" t="s">
        <v>6603</v>
      </c>
      <c r="C1735" s="4">
        <v>2014.0</v>
      </c>
      <c r="D1735" s="4">
        <v>46.0</v>
      </c>
      <c r="E1735" s="4">
        <v>354064.0</v>
      </c>
      <c r="F1735" s="3" t="s">
        <v>880</v>
      </c>
      <c r="G1735" s="3" t="s">
        <v>3591</v>
      </c>
      <c r="H1735" s="3" t="s">
        <v>6604</v>
      </c>
      <c r="I1735" s="4">
        <v>0.46</v>
      </c>
      <c r="J1735" s="4">
        <v>0.691</v>
      </c>
      <c r="K1735" s="4">
        <v>0.863174556</v>
      </c>
      <c r="L1735" s="4">
        <v>0.0424</v>
      </c>
      <c r="M1735" s="4">
        <v>0.495</v>
      </c>
      <c r="N1735" s="4">
        <v>1.12E-4</v>
      </c>
      <c r="O1735" s="4">
        <v>0.12</v>
      </c>
      <c r="P1735" s="4">
        <v>0.422</v>
      </c>
      <c r="Q1735" s="4">
        <v>155.896</v>
      </c>
      <c r="R1735" s="4">
        <v>9.0</v>
      </c>
      <c r="S1735" s="4">
        <v>0.0</v>
      </c>
      <c r="T1735" s="3" t="s">
        <v>104</v>
      </c>
      <c r="U1735" s="3" t="s">
        <v>35</v>
      </c>
      <c r="V1735" s="7" t="s">
        <v>54</v>
      </c>
    </row>
    <row r="1736">
      <c r="A1736" s="3" t="s">
        <v>6608</v>
      </c>
      <c r="B1736" s="3" t="s">
        <v>6609</v>
      </c>
      <c r="C1736" s="4">
        <v>2008.0</v>
      </c>
      <c r="D1736" s="4">
        <v>46.0</v>
      </c>
      <c r="E1736" s="4">
        <v>377493.0</v>
      </c>
      <c r="F1736" s="3" t="s">
        <v>3153</v>
      </c>
      <c r="G1736" s="3" t="s">
        <v>6611</v>
      </c>
      <c r="H1736" s="3" t="s">
        <v>6613</v>
      </c>
      <c r="I1736" s="4">
        <v>0.513</v>
      </c>
      <c r="J1736" s="4">
        <v>0.76</v>
      </c>
      <c r="K1736" s="4">
        <v>0.821401835</v>
      </c>
      <c r="L1736" s="4">
        <v>0.0414</v>
      </c>
      <c r="M1736" s="4">
        <v>0.0154</v>
      </c>
      <c r="N1736" s="4">
        <v>0.00181</v>
      </c>
      <c r="O1736" s="4">
        <v>0.113</v>
      </c>
      <c r="P1736" s="4">
        <v>0.316</v>
      </c>
      <c r="Q1736" s="4">
        <v>86.046</v>
      </c>
      <c r="R1736" s="4">
        <v>11.0</v>
      </c>
      <c r="S1736" s="4">
        <v>0.0</v>
      </c>
      <c r="T1736" s="3" t="s">
        <v>104</v>
      </c>
      <c r="U1736" s="3" t="s">
        <v>94</v>
      </c>
      <c r="V1736" s="7" t="s">
        <v>45</v>
      </c>
    </row>
    <row r="1737">
      <c r="A1737" s="3" t="s">
        <v>6614</v>
      </c>
      <c r="B1737" s="3" t="s">
        <v>6615</v>
      </c>
      <c r="C1737" s="4">
        <v>2016.0</v>
      </c>
      <c r="D1737" s="4">
        <v>46.0</v>
      </c>
      <c r="E1737" s="4">
        <v>287717.0</v>
      </c>
      <c r="F1737" s="3" t="s">
        <v>26</v>
      </c>
      <c r="G1737" s="3" t="s">
        <v>1009</v>
      </c>
      <c r="H1737" s="3" t="s">
        <v>5994</v>
      </c>
      <c r="I1737" s="4">
        <v>0.582</v>
      </c>
      <c r="J1737" s="4">
        <v>0.454</v>
      </c>
      <c r="K1737" s="4">
        <v>0.808097876</v>
      </c>
      <c r="L1737" s="4">
        <v>0.032</v>
      </c>
      <c r="M1737" s="4">
        <v>0.803</v>
      </c>
      <c r="N1737" s="4">
        <v>2.69E-6</v>
      </c>
      <c r="O1737" s="4">
        <v>0.113</v>
      </c>
      <c r="P1737" s="4">
        <v>0.33</v>
      </c>
      <c r="Q1737" s="4">
        <v>121.77</v>
      </c>
      <c r="R1737" s="4">
        <v>4.0</v>
      </c>
      <c r="S1737" s="4">
        <v>0.0</v>
      </c>
      <c r="T1737" s="3" t="s">
        <v>34</v>
      </c>
      <c r="U1737" s="3" t="s">
        <v>35</v>
      </c>
      <c r="V1737" s="7" t="s">
        <v>45</v>
      </c>
    </row>
    <row r="1738">
      <c r="A1738" s="3" t="s">
        <v>6621</v>
      </c>
      <c r="B1738" s="3" t="s">
        <v>6623</v>
      </c>
      <c r="C1738" s="4">
        <v>2007.0</v>
      </c>
      <c r="D1738" s="4">
        <v>46.0</v>
      </c>
      <c r="E1738" s="4">
        <v>402920.0</v>
      </c>
      <c r="F1738" s="3" t="s">
        <v>6625</v>
      </c>
      <c r="G1738" s="3" t="s">
        <v>6627</v>
      </c>
      <c r="H1738" s="3" t="s">
        <v>6628</v>
      </c>
      <c r="I1738" s="4">
        <v>0.408</v>
      </c>
      <c r="J1738" s="4">
        <v>0.465</v>
      </c>
      <c r="K1738" s="4">
        <v>0.722691592</v>
      </c>
      <c r="L1738" s="4">
        <v>0.0338</v>
      </c>
      <c r="M1738" s="4">
        <v>0.365</v>
      </c>
      <c r="N1738" s="4">
        <v>6.01E-5</v>
      </c>
      <c r="O1738" s="4">
        <v>0.215</v>
      </c>
      <c r="P1738" s="4">
        <v>0.151</v>
      </c>
      <c r="Q1738" s="4">
        <v>135.67</v>
      </c>
      <c r="R1738" s="4">
        <v>4.0</v>
      </c>
      <c r="S1738" s="4">
        <v>0.0</v>
      </c>
      <c r="T1738" s="3" t="s">
        <v>103</v>
      </c>
      <c r="U1738" s="3" t="s">
        <v>35</v>
      </c>
      <c r="V1738" s="7" t="s">
        <v>58</v>
      </c>
    </row>
    <row r="1739">
      <c r="A1739" s="3" t="s">
        <v>6632</v>
      </c>
      <c r="B1739" s="3" t="s">
        <v>6635</v>
      </c>
      <c r="C1739" s="4">
        <v>2008.0</v>
      </c>
      <c r="D1739" s="4">
        <v>46.0</v>
      </c>
      <c r="E1739" s="4">
        <v>308240.0</v>
      </c>
      <c r="F1739" s="3" t="s">
        <v>6636</v>
      </c>
      <c r="G1739" s="3" t="s">
        <v>6637</v>
      </c>
      <c r="H1739" s="3" t="s">
        <v>6638</v>
      </c>
      <c r="I1739" s="4">
        <v>0.449</v>
      </c>
      <c r="J1739" s="4">
        <v>0.736</v>
      </c>
      <c r="K1739" s="4">
        <v>0.809488161</v>
      </c>
      <c r="L1739" s="4">
        <v>0.0432</v>
      </c>
      <c r="M1739" s="4">
        <v>0.0672</v>
      </c>
      <c r="N1739" s="4">
        <v>5.35E-6</v>
      </c>
      <c r="O1739" s="4">
        <v>0.084</v>
      </c>
      <c r="P1739" s="4">
        <v>0.218</v>
      </c>
      <c r="Q1739" s="4">
        <v>146.03</v>
      </c>
      <c r="R1739" s="4">
        <v>9.0</v>
      </c>
      <c r="S1739" s="4">
        <v>1.0</v>
      </c>
      <c r="T1739" s="3" t="s">
        <v>103</v>
      </c>
      <c r="U1739" s="3" t="s">
        <v>35</v>
      </c>
      <c r="V1739" s="7" t="s">
        <v>36</v>
      </c>
    </row>
    <row r="1740">
      <c r="A1740" s="3" t="s">
        <v>6643</v>
      </c>
      <c r="B1740" s="3" t="s">
        <v>6645</v>
      </c>
      <c r="C1740" s="4">
        <v>2016.0</v>
      </c>
      <c r="D1740" s="4">
        <v>47.0</v>
      </c>
      <c r="E1740" s="4">
        <v>311376.0</v>
      </c>
      <c r="F1740" s="3" t="s">
        <v>26</v>
      </c>
      <c r="G1740" s="3" t="s">
        <v>4402</v>
      </c>
      <c r="H1740" s="3" t="s">
        <v>5382</v>
      </c>
      <c r="I1740" s="4">
        <v>0.605</v>
      </c>
      <c r="J1740" s="4">
        <v>0.546</v>
      </c>
      <c r="K1740" s="4">
        <v>0.804910915</v>
      </c>
      <c r="L1740" s="4">
        <v>0.0314</v>
      </c>
      <c r="M1740" s="4">
        <v>0.179</v>
      </c>
      <c r="N1740" s="4">
        <v>0.00211</v>
      </c>
      <c r="O1740" s="4">
        <v>0.0685</v>
      </c>
      <c r="P1740" s="4">
        <v>0.315</v>
      </c>
      <c r="Q1740" s="4">
        <v>123.995</v>
      </c>
      <c r="R1740" s="4">
        <v>8.0</v>
      </c>
      <c r="S1740" s="4">
        <v>1.0</v>
      </c>
      <c r="T1740" s="3" t="s">
        <v>34</v>
      </c>
      <c r="U1740" s="3" t="s">
        <v>35</v>
      </c>
      <c r="V1740" s="7" t="s">
        <v>45</v>
      </c>
    </row>
    <row r="1741">
      <c r="A1741" s="3" t="s">
        <v>6650</v>
      </c>
      <c r="B1741" s="3" t="s">
        <v>6651</v>
      </c>
      <c r="C1741" s="4">
        <v>1966.0</v>
      </c>
      <c r="D1741" s="4">
        <v>47.0</v>
      </c>
      <c r="E1741" s="4">
        <v>221533.0</v>
      </c>
      <c r="F1741" s="3" t="s">
        <v>6557</v>
      </c>
      <c r="G1741" s="3" t="s">
        <v>6559</v>
      </c>
      <c r="H1741" s="3" t="s">
        <v>6652</v>
      </c>
      <c r="I1741" s="4">
        <v>0.327</v>
      </c>
      <c r="J1741" s="4">
        <v>0.92</v>
      </c>
      <c r="K1741" s="4">
        <v>0.862768165</v>
      </c>
      <c r="L1741" s="4">
        <v>0.0611</v>
      </c>
      <c r="M1741" s="4">
        <v>0.144</v>
      </c>
      <c r="N1741" s="4">
        <v>0.84</v>
      </c>
      <c r="O1741" s="4">
        <v>0.774</v>
      </c>
      <c r="P1741" s="4">
        <v>0.439</v>
      </c>
      <c r="Q1741" s="4">
        <v>167.97</v>
      </c>
      <c r="R1741" s="4">
        <v>9.0</v>
      </c>
      <c r="S1741" s="4">
        <v>1.0</v>
      </c>
      <c r="T1741" s="3" t="s">
        <v>103</v>
      </c>
      <c r="U1741" s="3" t="s">
        <v>35</v>
      </c>
      <c r="V1741" s="7" t="s">
        <v>54</v>
      </c>
    </row>
    <row r="1742">
      <c r="A1742" s="3" t="s">
        <v>6656</v>
      </c>
      <c r="B1742" s="3" t="s">
        <v>6657</v>
      </c>
      <c r="C1742" s="4">
        <v>2020.0</v>
      </c>
      <c r="D1742" s="4">
        <v>47.0</v>
      </c>
      <c r="E1742" s="4">
        <v>243880.0</v>
      </c>
      <c r="F1742" s="3" t="s">
        <v>26</v>
      </c>
      <c r="G1742" s="3" t="s">
        <v>6660</v>
      </c>
      <c r="H1742" s="3" t="s">
        <v>6661</v>
      </c>
      <c r="I1742" s="4">
        <v>0.433</v>
      </c>
      <c r="J1742" s="4">
        <v>0.507</v>
      </c>
      <c r="K1742" s="4">
        <v>0.815412915</v>
      </c>
      <c r="L1742" s="4">
        <v>0.0301</v>
      </c>
      <c r="M1742" s="4">
        <v>0.702</v>
      </c>
      <c r="N1742" s="4">
        <v>4.03E-4</v>
      </c>
      <c r="O1742" s="4">
        <v>0.126</v>
      </c>
      <c r="P1742" s="4">
        <v>0.336</v>
      </c>
      <c r="Q1742" s="4">
        <v>119.767</v>
      </c>
      <c r="R1742" s="4">
        <v>0.0</v>
      </c>
      <c r="S1742" s="4">
        <v>1.0</v>
      </c>
      <c r="T1742" s="3" t="s">
        <v>34</v>
      </c>
      <c r="U1742" s="3" t="s">
        <v>35</v>
      </c>
      <c r="V1742" s="7" t="s">
        <v>45</v>
      </c>
    </row>
    <row r="1743">
      <c r="A1743" s="3" t="s">
        <v>6663</v>
      </c>
      <c r="B1743" s="3" t="s">
        <v>6665</v>
      </c>
      <c r="C1743" s="4">
        <v>2019.0</v>
      </c>
      <c r="D1743" s="4">
        <v>47.0</v>
      </c>
      <c r="E1743" s="4">
        <v>176000.0</v>
      </c>
      <c r="F1743" s="3" t="s">
        <v>3624</v>
      </c>
      <c r="G1743" s="3" t="s">
        <v>1593</v>
      </c>
      <c r="H1743" s="3" t="s">
        <v>6667</v>
      </c>
      <c r="I1743" s="4">
        <v>0.665</v>
      </c>
      <c r="J1743" s="4">
        <v>0.283</v>
      </c>
      <c r="K1743" s="4">
        <v>0.78379997</v>
      </c>
      <c r="L1743" s="4">
        <v>0.0353</v>
      </c>
      <c r="M1743" s="4">
        <v>0.962</v>
      </c>
      <c r="N1743" s="4">
        <v>2.49E-5</v>
      </c>
      <c r="O1743" s="4">
        <v>0.119</v>
      </c>
      <c r="P1743" s="4">
        <v>0.352</v>
      </c>
      <c r="Q1743" s="4">
        <v>119.897</v>
      </c>
      <c r="R1743" s="4">
        <v>0.0</v>
      </c>
      <c r="S1743" s="4">
        <v>1.0</v>
      </c>
      <c r="T1743" s="3" t="s">
        <v>34</v>
      </c>
      <c r="U1743" s="3" t="s">
        <v>35</v>
      </c>
      <c r="V1743" s="7" t="s">
        <v>45</v>
      </c>
    </row>
    <row r="1744">
      <c r="A1744" s="3" t="s">
        <v>6668</v>
      </c>
      <c r="B1744" s="3" t="s">
        <v>6669</v>
      </c>
      <c r="C1744" s="4">
        <v>2017.0</v>
      </c>
      <c r="D1744" s="4">
        <v>47.0</v>
      </c>
      <c r="E1744" s="4">
        <v>210050.0</v>
      </c>
      <c r="F1744" s="3" t="s">
        <v>26</v>
      </c>
      <c r="G1744" s="3" t="s">
        <v>4183</v>
      </c>
      <c r="H1744" s="3" t="s">
        <v>6673</v>
      </c>
      <c r="I1744" s="4">
        <v>0.684</v>
      </c>
      <c r="J1744" s="4">
        <v>0.252</v>
      </c>
      <c r="K1744" s="4">
        <v>0.51874746</v>
      </c>
      <c r="L1744" s="4">
        <v>0.0346</v>
      </c>
      <c r="M1744" s="4">
        <v>0.444</v>
      </c>
      <c r="N1744" s="4">
        <v>2.19E-4</v>
      </c>
      <c r="O1744" s="4">
        <v>0.109</v>
      </c>
      <c r="P1744" s="4">
        <v>0.295</v>
      </c>
      <c r="Q1744" s="4">
        <v>129.971</v>
      </c>
      <c r="R1744" s="4">
        <v>4.0</v>
      </c>
      <c r="S1744" s="4">
        <v>1.0</v>
      </c>
      <c r="T1744" s="3" t="s">
        <v>34</v>
      </c>
      <c r="U1744" s="3" t="s">
        <v>35</v>
      </c>
      <c r="V1744" s="7" t="s">
        <v>36</v>
      </c>
    </row>
    <row r="1745">
      <c r="A1745" s="3" t="s">
        <v>6676</v>
      </c>
      <c r="B1745" s="3" t="s">
        <v>6677</v>
      </c>
      <c r="C1745" s="4">
        <v>2021.0</v>
      </c>
      <c r="D1745" s="4">
        <v>47.0</v>
      </c>
      <c r="E1745" s="4">
        <v>180275.0</v>
      </c>
      <c r="F1745" s="3" t="s">
        <v>1267</v>
      </c>
      <c r="G1745" s="3" t="s">
        <v>6679</v>
      </c>
      <c r="H1745" s="3" t="s">
        <v>6680</v>
      </c>
      <c r="I1745" s="4">
        <v>0.405</v>
      </c>
      <c r="J1745" s="4">
        <v>0.573</v>
      </c>
      <c r="K1745" s="4">
        <v>0.839625265</v>
      </c>
      <c r="L1745" s="4">
        <v>0.0547</v>
      </c>
      <c r="M1745" s="4">
        <v>0.269</v>
      </c>
      <c r="N1745" s="4">
        <v>0.0</v>
      </c>
      <c r="O1745" s="4">
        <v>0.0996</v>
      </c>
      <c r="P1745" s="4">
        <v>0.401</v>
      </c>
      <c r="Q1745" s="4">
        <v>187.07</v>
      </c>
      <c r="R1745" s="4">
        <v>6.0</v>
      </c>
      <c r="S1745" s="4">
        <v>1.0</v>
      </c>
      <c r="T1745" s="3" t="s">
        <v>103</v>
      </c>
      <c r="U1745" s="3" t="s">
        <v>35</v>
      </c>
      <c r="V1745" s="7" t="s">
        <v>54</v>
      </c>
    </row>
    <row r="1746">
      <c r="A1746" s="3" t="s">
        <v>6684</v>
      </c>
      <c r="B1746" s="3" t="s">
        <v>6685</v>
      </c>
      <c r="C1746" s="4">
        <v>2016.0</v>
      </c>
      <c r="D1746" s="4">
        <v>47.0</v>
      </c>
      <c r="E1746" s="4">
        <v>349493.0</v>
      </c>
      <c r="F1746" s="3" t="s">
        <v>880</v>
      </c>
      <c r="G1746" s="3" t="s">
        <v>881</v>
      </c>
      <c r="H1746" s="3" t="s">
        <v>6686</v>
      </c>
      <c r="I1746" s="4">
        <v>0.726</v>
      </c>
      <c r="J1746" s="4">
        <v>0.323</v>
      </c>
      <c r="K1746" s="4">
        <v>0.705002888</v>
      </c>
      <c r="L1746" s="4">
        <v>0.0372</v>
      </c>
      <c r="M1746" s="4">
        <v>0.588</v>
      </c>
      <c r="N1746" s="4">
        <v>0.0</v>
      </c>
      <c r="O1746" s="4">
        <v>0.0951</v>
      </c>
      <c r="P1746" s="4">
        <v>0.481</v>
      </c>
      <c r="Q1746" s="4">
        <v>121.958</v>
      </c>
      <c r="R1746" s="4">
        <v>11.0</v>
      </c>
      <c r="S1746" s="4">
        <v>0.0</v>
      </c>
      <c r="T1746" s="3" t="s">
        <v>104</v>
      </c>
      <c r="U1746" s="3" t="s">
        <v>35</v>
      </c>
      <c r="V1746" s="7" t="s">
        <v>54</v>
      </c>
    </row>
    <row r="1747">
      <c r="A1747" s="3" t="s">
        <v>6690</v>
      </c>
      <c r="B1747" s="3" t="s">
        <v>6691</v>
      </c>
      <c r="C1747" s="4">
        <v>2016.0</v>
      </c>
      <c r="D1747" s="4">
        <v>47.0</v>
      </c>
      <c r="E1747" s="4">
        <v>171119.0</v>
      </c>
      <c r="F1747" s="3" t="s">
        <v>3629</v>
      </c>
      <c r="G1747" s="3" t="s">
        <v>6692</v>
      </c>
      <c r="H1747" s="3" t="s">
        <v>6048</v>
      </c>
      <c r="I1747" s="4">
        <v>0.494</v>
      </c>
      <c r="J1747" s="4">
        <v>0.712</v>
      </c>
      <c r="K1747" s="4">
        <v>0.833208564</v>
      </c>
      <c r="L1747" s="4">
        <v>0.0346</v>
      </c>
      <c r="M1747" s="4">
        <v>0.195</v>
      </c>
      <c r="N1747" s="4">
        <v>2.8E-4</v>
      </c>
      <c r="O1747" s="4">
        <v>0.108</v>
      </c>
      <c r="P1747" s="4">
        <v>0.386</v>
      </c>
      <c r="Q1747" s="4">
        <v>156.059</v>
      </c>
      <c r="R1747" s="4">
        <v>2.0</v>
      </c>
      <c r="S1747" s="4">
        <v>0.0</v>
      </c>
      <c r="T1747" s="3" t="s">
        <v>104</v>
      </c>
      <c r="U1747" s="3" t="s">
        <v>68</v>
      </c>
      <c r="V1747" s="7" t="s">
        <v>45</v>
      </c>
    </row>
    <row r="1748">
      <c r="A1748" s="3" t="s">
        <v>6696</v>
      </c>
      <c r="B1748" s="3" t="s">
        <v>6697</v>
      </c>
      <c r="C1748" s="4">
        <v>2021.0</v>
      </c>
      <c r="D1748" s="4">
        <v>47.0</v>
      </c>
      <c r="E1748" s="4">
        <v>211200.0</v>
      </c>
      <c r="F1748" s="3" t="s">
        <v>6698</v>
      </c>
      <c r="G1748" s="3" t="s">
        <v>6699</v>
      </c>
      <c r="H1748" s="3" t="s">
        <v>6700</v>
      </c>
      <c r="I1748" s="4">
        <v>0.741</v>
      </c>
      <c r="J1748" s="4">
        <v>0.933</v>
      </c>
      <c r="K1748" s="4">
        <v>0.882061044</v>
      </c>
      <c r="L1748" s="4">
        <v>0.0811</v>
      </c>
      <c r="M1748" s="4">
        <v>0.0993</v>
      </c>
      <c r="N1748" s="4">
        <v>3.23E-6</v>
      </c>
      <c r="O1748" s="4">
        <v>0.112</v>
      </c>
      <c r="P1748" s="4">
        <v>0.332</v>
      </c>
      <c r="Q1748" s="4">
        <v>124.982</v>
      </c>
      <c r="R1748" s="4">
        <v>10.0</v>
      </c>
      <c r="S1748" s="4">
        <v>1.0</v>
      </c>
      <c r="T1748" s="3" t="s">
        <v>103</v>
      </c>
      <c r="U1748" s="3" t="s">
        <v>94</v>
      </c>
      <c r="V1748" s="7" t="s">
        <v>45</v>
      </c>
    </row>
    <row r="1749">
      <c r="A1749" s="3" t="s">
        <v>6704</v>
      </c>
      <c r="B1749" s="3" t="s">
        <v>6705</v>
      </c>
      <c r="C1749" s="4">
        <v>2017.0</v>
      </c>
      <c r="D1749" s="4">
        <v>47.0</v>
      </c>
      <c r="E1749" s="4">
        <v>214306.0</v>
      </c>
      <c r="F1749" s="3" t="s">
        <v>223</v>
      </c>
      <c r="G1749" s="3" t="s">
        <v>6706</v>
      </c>
      <c r="H1749" s="3" t="s">
        <v>2894</v>
      </c>
      <c r="I1749" s="4">
        <v>0.601</v>
      </c>
      <c r="J1749" s="4">
        <v>0.187</v>
      </c>
      <c r="K1749" s="4">
        <v>0.752015913</v>
      </c>
      <c r="L1749" s="4">
        <v>0.0319</v>
      </c>
      <c r="M1749" s="4">
        <v>0.863</v>
      </c>
      <c r="N1749" s="4">
        <v>3.11E-6</v>
      </c>
      <c r="O1749" s="4">
        <v>0.208</v>
      </c>
      <c r="P1749" s="4">
        <v>0.365</v>
      </c>
      <c r="Q1749" s="4">
        <v>85.19</v>
      </c>
      <c r="R1749" s="4">
        <v>11.0</v>
      </c>
      <c r="S1749" s="4">
        <v>1.0</v>
      </c>
      <c r="T1749" s="3" t="s">
        <v>103</v>
      </c>
      <c r="U1749" s="3" t="s">
        <v>35</v>
      </c>
      <c r="V1749" s="7" t="s">
        <v>45</v>
      </c>
    </row>
    <row r="1750">
      <c r="A1750" s="3" t="s">
        <v>6711</v>
      </c>
      <c r="B1750" s="3" t="s">
        <v>6712</v>
      </c>
      <c r="C1750" s="4">
        <v>2003.0</v>
      </c>
      <c r="D1750" s="4">
        <v>47.0</v>
      </c>
      <c r="E1750" s="4">
        <v>368546.0</v>
      </c>
      <c r="F1750" s="3" t="s">
        <v>1629</v>
      </c>
      <c r="G1750" s="3" t="s">
        <v>3165</v>
      </c>
      <c r="H1750" s="3" t="s">
        <v>6713</v>
      </c>
      <c r="I1750" s="4">
        <v>0.569</v>
      </c>
      <c r="J1750" s="4">
        <v>0.596</v>
      </c>
      <c r="K1750" s="4">
        <v>0.775287147</v>
      </c>
      <c r="L1750" s="4">
        <v>0.0332</v>
      </c>
      <c r="M1750" s="4">
        <v>0.178</v>
      </c>
      <c r="N1750" s="4">
        <v>5.1E-6</v>
      </c>
      <c r="O1750" s="4">
        <v>0.336</v>
      </c>
      <c r="P1750" s="4">
        <v>0.341</v>
      </c>
      <c r="Q1750" s="4">
        <v>119.97</v>
      </c>
      <c r="R1750" s="4">
        <v>2.0</v>
      </c>
      <c r="S1750" s="4">
        <v>1.0</v>
      </c>
      <c r="T1750" s="3" t="s">
        <v>104</v>
      </c>
      <c r="U1750" s="3" t="s">
        <v>35</v>
      </c>
      <c r="V1750" s="7" t="s">
        <v>45</v>
      </c>
    </row>
    <row r="1751">
      <c r="A1751" s="3" t="s">
        <v>6714</v>
      </c>
      <c r="B1751" s="3" t="s">
        <v>6715</v>
      </c>
      <c r="C1751" s="4">
        <v>2017.0</v>
      </c>
      <c r="D1751" s="4">
        <v>47.0</v>
      </c>
      <c r="E1751" s="4">
        <v>239293.0</v>
      </c>
      <c r="F1751" s="3" t="s">
        <v>3298</v>
      </c>
      <c r="G1751" s="3" t="s">
        <v>6716</v>
      </c>
      <c r="H1751" s="3" t="s">
        <v>6717</v>
      </c>
      <c r="I1751" s="4">
        <v>0.697</v>
      </c>
      <c r="J1751" s="4">
        <v>0.691</v>
      </c>
      <c r="K1751" s="4">
        <v>0.872735439</v>
      </c>
      <c r="L1751" s="4">
        <v>0.146</v>
      </c>
      <c r="M1751" s="4">
        <v>0.214</v>
      </c>
      <c r="N1751" s="4">
        <v>0.0</v>
      </c>
      <c r="O1751" s="4">
        <v>0.185</v>
      </c>
      <c r="P1751" s="4">
        <v>0.305</v>
      </c>
      <c r="Q1751" s="4">
        <v>137.85</v>
      </c>
      <c r="R1751" s="4">
        <v>2.0</v>
      </c>
      <c r="S1751" s="4">
        <v>1.0</v>
      </c>
      <c r="T1751" s="3" t="s">
        <v>103</v>
      </c>
      <c r="U1751" s="3" t="s">
        <v>94</v>
      </c>
      <c r="V1751" s="7" t="s">
        <v>45</v>
      </c>
    </row>
    <row r="1752">
      <c r="A1752" s="3" t="s">
        <v>6721</v>
      </c>
      <c r="B1752" s="3" t="s">
        <v>6722</v>
      </c>
      <c r="C1752" s="4">
        <v>2018.0</v>
      </c>
      <c r="D1752" s="4">
        <v>48.0</v>
      </c>
      <c r="E1752" s="4">
        <v>382066.0</v>
      </c>
      <c r="F1752" s="3" t="s">
        <v>26</v>
      </c>
      <c r="G1752" s="3" t="s">
        <v>6723</v>
      </c>
      <c r="H1752" s="3" t="s">
        <v>6722</v>
      </c>
      <c r="I1752" s="4">
        <v>0.216</v>
      </c>
      <c r="J1752" s="4">
        <v>0.411</v>
      </c>
      <c r="K1752" s="4">
        <v>0.744850598</v>
      </c>
      <c r="L1752" s="4">
        <v>0.043</v>
      </c>
      <c r="M1752" s="4">
        <v>0.117</v>
      </c>
      <c r="N1752" s="4">
        <v>0.00117</v>
      </c>
      <c r="O1752" s="4">
        <v>0.0628</v>
      </c>
      <c r="P1752" s="4">
        <v>0.0536</v>
      </c>
      <c r="Q1752" s="4">
        <v>160.001</v>
      </c>
      <c r="R1752" s="4">
        <v>2.0</v>
      </c>
      <c r="S1752" s="4">
        <v>1.0</v>
      </c>
      <c r="T1752" s="3" t="s">
        <v>34</v>
      </c>
      <c r="U1752" s="3" t="s">
        <v>68</v>
      </c>
      <c r="V1752" s="7" t="s">
        <v>75</v>
      </c>
    </row>
    <row r="1753">
      <c r="A1753" s="3" t="s">
        <v>6726</v>
      </c>
      <c r="B1753" s="3" t="s">
        <v>6727</v>
      </c>
      <c r="C1753" s="4">
        <v>2009.0</v>
      </c>
      <c r="D1753" s="4">
        <v>48.0</v>
      </c>
      <c r="E1753" s="4">
        <v>213960.0</v>
      </c>
      <c r="F1753" s="3" t="s">
        <v>6728</v>
      </c>
      <c r="G1753" s="3" t="s">
        <v>6730</v>
      </c>
      <c r="H1753" s="3" t="s">
        <v>6732</v>
      </c>
      <c r="I1753" s="4">
        <v>0.884</v>
      </c>
      <c r="J1753" s="4">
        <v>0.962</v>
      </c>
      <c r="K1753" s="4">
        <v>0.875558788</v>
      </c>
      <c r="L1753" s="4">
        <v>0.198</v>
      </c>
      <c r="M1753" s="4">
        <v>0.00337</v>
      </c>
      <c r="N1753" s="4">
        <v>0.436</v>
      </c>
      <c r="O1753" s="4">
        <v>0.0983</v>
      </c>
      <c r="P1753" s="4">
        <v>0.238</v>
      </c>
      <c r="Q1753" s="4">
        <v>126.98</v>
      </c>
      <c r="R1753" s="4">
        <v>0.0</v>
      </c>
      <c r="S1753" s="4">
        <v>1.0</v>
      </c>
      <c r="T1753" s="3" t="s">
        <v>103</v>
      </c>
      <c r="U1753" s="3" t="s">
        <v>35</v>
      </c>
      <c r="V1753" s="7" t="s">
        <v>36</v>
      </c>
    </row>
    <row r="1754">
      <c r="A1754" s="3" t="s">
        <v>6733</v>
      </c>
      <c r="B1754" s="3" t="s">
        <v>6734</v>
      </c>
      <c r="C1754" s="4">
        <v>1984.0</v>
      </c>
      <c r="D1754" s="4">
        <v>48.0</v>
      </c>
      <c r="E1754" s="4">
        <v>390293.0</v>
      </c>
      <c r="F1754" s="3" t="s">
        <v>6735</v>
      </c>
      <c r="G1754" s="3" t="s">
        <v>6145</v>
      </c>
      <c r="H1754" s="3" t="s">
        <v>6739</v>
      </c>
      <c r="I1754" s="4">
        <v>0.239</v>
      </c>
      <c r="J1754" s="4">
        <v>0.323</v>
      </c>
      <c r="K1754" s="4">
        <v>0.635403076</v>
      </c>
      <c r="L1754" s="4">
        <v>0.035</v>
      </c>
      <c r="M1754" s="4">
        <v>0.402</v>
      </c>
      <c r="N1754" s="4">
        <v>1.25E-5</v>
      </c>
      <c r="O1754" s="4">
        <v>0.978</v>
      </c>
      <c r="P1754" s="4">
        <v>0.366</v>
      </c>
      <c r="Q1754" s="4">
        <v>83.62</v>
      </c>
      <c r="R1754" s="4">
        <v>2.0</v>
      </c>
      <c r="S1754" s="4">
        <v>1.0</v>
      </c>
      <c r="T1754" s="3" t="s">
        <v>103</v>
      </c>
      <c r="U1754" s="3" t="s">
        <v>68</v>
      </c>
      <c r="V1754" s="7" t="s">
        <v>45</v>
      </c>
    </row>
    <row r="1755">
      <c r="A1755" s="3" t="s">
        <v>6740</v>
      </c>
      <c r="B1755" s="3" t="s">
        <v>6741</v>
      </c>
      <c r="C1755" s="4">
        <v>2014.0</v>
      </c>
      <c r="D1755" s="4">
        <v>48.0</v>
      </c>
      <c r="E1755" s="4">
        <v>212727.0</v>
      </c>
      <c r="F1755" s="3" t="s">
        <v>4320</v>
      </c>
      <c r="G1755" s="3" t="s">
        <v>4321</v>
      </c>
      <c r="H1755" s="3" t="s">
        <v>6742</v>
      </c>
      <c r="I1755" s="4">
        <v>0.593</v>
      </c>
      <c r="J1755" s="4">
        <v>0.972</v>
      </c>
      <c r="K1755" s="4">
        <v>0.905439223</v>
      </c>
      <c r="L1755" s="4">
        <v>0.323</v>
      </c>
      <c r="M1755" s="4">
        <v>0.222</v>
      </c>
      <c r="N1755" s="4">
        <v>0.0</v>
      </c>
      <c r="O1755" s="4">
        <v>0.192</v>
      </c>
      <c r="P1755" s="4">
        <v>0.413</v>
      </c>
      <c r="Q1755" s="4">
        <v>138.133</v>
      </c>
      <c r="R1755" s="4">
        <v>2.0</v>
      </c>
      <c r="S1755" s="4">
        <v>1.0</v>
      </c>
      <c r="T1755" s="3" t="s">
        <v>34</v>
      </c>
      <c r="U1755" s="3" t="s">
        <v>35</v>
      </c>
      <c r="V1755" s="7" t="s">
        <v>54</v>
      </c>
    </row>
    <row r="1756">
      <c r="A1756" s="3" t="s">
        <v>6745</v>
      </c>
      <c r="B1756" s="3" t="s">
        <v>6746</v>
      </c>
      <c r="C1756" s="4">
        <v>2021.0</v>
      </c>
      <c r="D1756" s="4">
        <v>48.0</v>
      </c>
      <c r="E1756" s="4">
        <v>210500.0</v>
      </c>
      <c r="F1756" s="3" t="s">
        <v>26</v>
      </c>
      <c r="G1756" s="3" t="s">
        <v>1554</v>
      </c>
      <c r="H1756" s="3" t="s">
        <v>6749</v>
      </c>
      <c r="I1756" s="4">
        <v>0.636</v>
      </c>
      <c r="J1756" s="4">
        <v>0.206</v>
      </c>
      <c r="K1756" s="4">
        <v>0.703569824</v>
      </c>
      <c r="L1756" s="4">
        <v>0.0402</v>
      </c>
      <c r="M1756" s="4">
        <v>0.923</v>
      </c>
      <c r="N1756" s="4">
        <v>2.66E-5</v>
      </c>
      <c r="O1756" s="4">
        <v>0.119</v>
      </c>
      <c r="P1756" s="4">
        <v>0.488</v>
      </c>
      <c r="Q1756" s="4">
        <v>139.819</v>
      </c>
      <c r="R1756" s="4">
        <v>0.0</v>
      </c>
      <c r="S1756" s="4">
        <v>1.0</v>
      </c>
      <c r="T1756" s="3" t="s">
        <v>34</v>
      </c>
      <c r="U1756" s="3" t="s">
        <v>35</v>
      </c>
      <c r="V1756" s="7" t="s">
        <v>54</v>
      </c>
    </row>
    <row r="1757">
      <c r="A1757" s="3" t="s">
        <v>6752</v>
      </c>
      <c r="B1757" s="3" t="s">
        <v>6753</v>
      </c>
      <c r="C1757" s="4">
        <v>2011.0</v>
      </c>
      <c r="D1757" s="4">
        <v>48.0</v>
      </c>
      <c r="E1757" s="4">
        <v>224528.0</v>
      </c>
      <c r="F1757" s="3" t="s">
        <v>3108</v>
      </c>
      <c r="G1757" s="3" t="s">
        <v>6756</v>
      </c>
      <c r="H1757" s="42" t="str">
        <f>+</f>
        <v>#ERROR!</v>
      </c>
      <c r="I1757" s="4">
        <v>0.843</v>
      </c>
      <c r="J1757" s="4">
        <v>0.425</v>
      </c>
      <c r="K1757" s="4">
        <v>0.788911941</v>
      </c>
      <c r="L1757" s="4">
        <v>0.0352</v>
      </c>
      <c r="M1757" s="4">
        <v>0.565</v>
      </c>
      <c r="N1757" s="4">
        <v>0.0</v>
      </c>
      <c r="O1757" s="4">
        <v>0.102</v>
      </c>
      <c r="P1757" s="4">
        <v>0.284</v>
      </c>
      <c r="Q1757" s="4">
        <v>104.02</v>
      </c>
      <c r="R1757" s="4">
        <v>8.0</v>
      </c>
      <c r="S1757" s="4">
        <v>1.0</v>
      </c>
      <c r="T1757" s="3" t="s">
        <v>103</v>
      </c>
      <c r="U1757" s="3" t="s">
        <v>35</v>
      </c>
      <c r="V1757" s="7" t="s">
        <v>36</v>
      </c>
    </row>
    <row r="1758">
      <c r="A1758" s="3" t="s">
        <v>6760</v>
      </c>
      <c r="B1758" s="3" t="s">
        <v>6761</v>
      </c>
      <c r="C1758" s="4">
        <v>2020.0</v>
      </c>
      <c r="D1758" s="4">
        <v>48.0</v>
      </c>
      <c r="E1758" s="4">
        <v>200991.0</v>
      </c>
      <c r="F1758" s="3" t="s">
        <v>901</v>
      </c>
      <c r="G1758" s="3" t="s">
        <v>6764</v>
      </c>
      <c r="H1758" s="3" t="s">
        <v>6765</v>
      </c>
      <c r="I1758" s="4">
        <v>0.718</v>
      </c>
      <c r="J1758" s="4">
        <v>0.382</v>
      </c>
      <c r="K1758" s="4">
        <v>0.798301713</v>
      </c>
      <c r="L1758" s="4">
        <v>0.0466</v>
      </c>
      <c r="M1758" s="4">
        <v>0.585</v>
      </c>
      <c r="N1758" s="4">
        <v>0.0</v>
      </c>
      <c r="O1758" s="4">
        <v>0.128</v>
      </c>
      <c r="P1758" s="4">
        <v>0.499</v>
      </c>
      <c r="Q1758" s="4">
        <v>87.029</v>
      </c>
      <c r="R1758" s="4">
        <v>7.0</v>
      </c>
      <c r="S1758" s="4">
        <v>1.0</v>
      </c>
      <c r="T1758" s="3" t="s">
        <v>104</v>
      </c>
      <c r="U1758" s="3" t="s">
        <v>35</v>
      </c>
      <c r="V1758" s="7" t="s">
        <v>54</v>
      </c>
    </row>
    <row r="1759">
      <c r="A1759" s="3" t="s">
        <v>6769</v>
      </c>
      <c r="B1759" s="3" t="s">
        <v>6770</v>
      </c>
      <c r="C1759" s="4">
        <v>2019.0</v>
      </c>
      <c r="D1759" s="4">
        <v>48.0</v>
      </c>
      <c r="E1759" s="4">
        <v>247247.0</v>
      </c>
      <c r="F1759" s="3" t="s">
        <v>3624</v>
      </c>
      <c r="G1759" s="3" t="s">
        <v>1593</v>
      </c>
      <c r="H1759" s="3" t="s">
        <v>6770</v>
      </c>
      <c r="I1759" s="4">
        <v>0.574</v>
      </c>
      <c r="J1759" s="4">
        <v>0.738</v>
      </c>
      <c r="K1759" s="4">
        <v>0.856287297</v>
      </c>
      <c r="L1759" s="4">
        <v>0.0958</v>
      </c>
      <c r="M1759" s="4">
        <v>0.0235</v>
      </c>
      <c r="N1759" s="4">
        <v>2.03E-6</v>
      </c>
      <c r="O1759" s="4">
        <v>0.0959</v>
      </c>
      <c r="P1759" s="4">
        <v>0.307</v>
      </c>
      <c r="Q1759" s="4">
        <v>109.996</v>
      </c>
      <c r="R1759" s="4">
        <v>10.0</v>
      </c>
      <c r="S1759" s="4">
        <v>1.0</v>
      </c>
      <c r="T1759" s="3" t="s">
        <v>104</v>
      </c>
      <c r="U1759" s="3" t="s">
        <v>35</v>
      </c>
      <c r="V1759" s="7" t="s">
        <v>45</v>
      </c>
    </row>
    <row r="1760">
      <c r="A1760" s="3" t="s">
        <v>6774</v>
      </c>
      <c r="B1760" s="3" t="s">
        <v>6775</v>
      </c>
      <c r="C1760" s="4">
        <v>2006.0</v>
      </c>
      <c r="D1760" s="4">
        <v>48.0</v>
      </c>
      <c r="E1760" s="4">
        <v>306773.0</v>
      </c>
      <c r="F1760" s="3" t="s">
        <v>880</v>
      </c>
      <c r="G1760" s="3" t="s">
        <v>3591</v>
      </c>
      <c r="H1760" s="3" t="s">
        <v>6778</v>
      </c>
      <c r="I1760" s="4">
        <v>0.674</v>
      </c>
      <c r="J1760" s="4">
        <v>0.705</v>
      </c>
      <c r="K1760" s="4">
        <v>0.800183945</v>
      </c>
      <c r="L1760" s="4">
        <v>0.0537</v>
      </c>
      <c r="M1760" s="4">
        <v>0.307</v>
      </c>
      <c r="N1760" s="4">
        <v>2.06E-6</v>
      </c>
      <c r="O1760" s="4">
        <v>0.0795</v>
      </c>
      <c r="P1760" s="4">
        <v>0.487</v>
      </c>
      <c r="Q1760" s="4">
        <v>93.002</v>
      </c>
      <c r="R1760" s="4">
        <v>10.0</v>
      </c>
      <c r="S1760" s="4">
        <v>0.0</v>
      </c>
      <c r="T1760" s="3" t="s">
        <v>104</v>
      </c>
      <c r="U1760" s="3" t="s">
        <v>68</v>
      </c>
      <c r="V1760" s="7" t="s">
        <v>54</v>
      </c>
    </row>
    <row r="1761">
      <c r="A1761" s="3" t="s">
        <v>6779</v>
      </c>
      <c r="B1761" s="3" t="s">
        <v>6781</v>
      </c>
      <c r="C1761" s="4">
        <v>2013.0</v>
      </c>
      <c r="D1761" s="4">
        <v>48.0</v>
      </c>
      <c r="E1761" s="4">
        <v>290880.0</v>
      </c>
      <c r="F1761" s="3" t="s">
        <v>1918</v>
      </c>
      <c r="G1761" s="3" t="s">
        <v>1919</v>
      </c>
      <c r="H1761" s="3" t="s">
        <v>6786</v>
      </c>
      <c r="I1761" s="4">
        <v>0.352</v>
      </c>
      <c r="J1761" s="4">
        <v>0.461</v>
      </c>
      <c r="K1761" s="4">
        <v>0.802344235</v>
      </c>
      <c r="L1761" s="4">
        <v>0.0305</v>
      </c>
      <c r="M1761" s="4">
        <v>0.691</v>
      </c>
      <c r="N1761" s="4">
        <v>0.00235</v>
      </c>
      <c r="O1761" s="4">
        <v>0.106</v>
      </c>
      <c r="P1761" s="4">
        <v>0.22</v>
      </c>
      <c r="Q1761" s="4">
        <v>128.232</v>
      </c>
      <c r="R1761" s="4">
        <v>6.0</v>
      </c>
      <c r="S1761" s="4">
        <v>1.0</v>
      </c>
      <c r="T1761" s="3" t="s">
        <v>104</v>
      </c>
      <c r="U1761" s="3" t="s">
        <v>35</v>
      </c>
      <c r="V1761" s="7" t="s">
        <v>36</v>
      </c>
    </row>
    <row r="1762">
      <c r="A1762" s="3" t="s">
        <v>6789</v>
      </c>
      <c r="B1762" s="3" t="s">
        <v>6791</v>
      </c>
      <c r="C1762" s="4">
        <v>2019.0</v>
      </c>
      <c r="D1762" s="4">
        <v>48.0</v>
      </c>
      <c r="E1762" s="4">
        <v>235920.0</v>
      </c>
      <c r="F1762" s="3" t="s">
        <v>6794</v>
      </c>
      <c r="G1762" s="3" t="s">
        <v>6795</v>
      </c>
      <c r="H1762" s="3" t="s">
        <v>6795</v>
      </c>
      <c r="I1762" s="4">
        <v>0.518</v>
      </c>
      <c r="J1762" s="4">
        <v>0.545</v>
      </c>
      <c r="K1762" s="4">
        <v>0.884178555</v>
      </c>
      <c r="L1762" s="4">
        <v>0.0963</v>
      </c>
      <c r="M1762" s="4">
        <v>0.159</v>
      </c>
      <c r="N1762" s="4">
        <v>6.7E-6</v>
      </c>
      <c r="O1762" s="4">
        <v>0.108</v>
      </c>
      <c r="P1762" s="4">
        <v>0.37</v>
      </c>
      <c r="Q1762" s="4">
        <v>120.084</v>
      </c>
      <c r="R1762" s="4">
        <v>1.0</v>
      </c>
      <c r="S1762" s="4">
        <v>1.0</v>
      </c>
      <c r="T1762" s="3" t="s">
        <v>103</v>
      </c>
      <c r="U1762" s="3" t="s">
        <v>94</v>
      </c>
      <c r="V1762" s="7" t="s">
        <v>45</v>
      </c>
    </row>
    <row r="1763">
      <c r="A1763" s="3" t="s">
        <v>6798</v>
      </c>
      <c r="B1763" s="3" t="s">
        <v>6799</v>
      </c>
      <c r="C1763" s="4">
        <v>2023.0</v>
      </c>
      <c r="D1763" s="4">
        <v>48.0</v>
      </c>
      <c r="E1763" s="4">
        <v>149142.0</v>
      </c>
      <c r="F1763" s="3" t="s">
        <v>5570</v>
      </c>
      <c r="G1763" s="3" t="s">
        <v>5571</v>
      </c>
      <c r="H1763" s="3" t="s">
        <v>6800</v>
      </c>
      <c r="I1763" s="4">
        <v>0.699</v>
      </c>
      <c r="J1763" s="4">
        <v>0.683</v>
      </c>
      <c r="K1763" s="4">
        <v>0.774859367</v>
      </c>
      <c r="L1763" s="4">
        <v>0.303</v>
      </c>
      <c r="M1763" s="4">
        <v>0.0189</v>
      </c>
      <c r="N1763" s="4">
        <v>0.0</v>
      </c>
      <c r="O1763" s="4">
        <v>0.13</v>
      </c>
      <c r="P1763" s="4">
        <v>0.245</v>
      </c>
      <c r="Q1763" s="4">
        <v>139.98</v>
      </c>
      <c r="R1763" s="4">
        <v>1.0</v>
      </c>
      <c r="S1763" s="4">
        <v>0.0</v>
      </c>
      <c r="T1763" s="3" t="s">
        <v>103</v>
      </c>
      <c r="U1763" s="3" t="s">
        <v>35</v>
      </c>
      <c r="V1763" s="7" t="s">
        <v>36</v>
      </c>
    </row>
    <row r="1764">
      <c r="A1764" s="3" t="s">
        <v>6803</v>
      </c>
      <c r="B1764" s="3" t="s">
        <v>6804</v>
      </c>
      <c r="C1764" s="4">
        <v>2014.0</v>
      </c>
      <c r="D1764" s="4">
        <v>48.0</v>
      </c>
      <c r="E1764" s="4">
        <v>267426.0</v>
      </c>
      <c r="F1764" s="3" t="s">
        <v>3108</v>
      </c>
      <c r="G1764" s="3" t="s">
        <v>3109</v>
      </c>
      <c r="H1764" s="3" t="s">
        <v>6805</v>
      </c>
      <c r="I1764" s="4">
        <v>0.413</v>
      </c>
      <c r="J1764" s="4">
        <v>0.816</v>
      </c>
      <c r="K1764" s="4">
        <v>0.887108849</v>
      </c>
      <c r="L1764" s="4">
        <v>0.0483</v>
      </c>
      <c r="M1764" s="4">
        <v>0.236</v>
      </c>
      <c r="N1764" s="4">
        <v>0.0</v>
      </c>
      <c r="O1764" s="4">
        <v>0.0792</v>
      </c>
      <c r="P1764" s="4">
        <v>0.0997</v>
      </c>
      <c r="Q1764" s="4">
        <v>128.1</v>
      </c>
      <c r="R1764" s="4">
        <v>9.0</v>
      </c>
      <c r="S1764" s="4">
        <v>1.0</v>
      </c>
      <c r="T1764" s="3" t="s">
        <v>103</v>
      </c>
      <c r="U1764" s="3" t="s">
        <v>35</v>
      </c>
      <c r="V1764" s="7" t="s">
        <v>75</v>
      </c>
    </row>
    <row r="1765">
      <c r="A1765" s="3" t="s">
        <v>6807</v>
      </c>
      <c r="B1765" s="3" t="s">
        <v>6808</v>
      </c>
      <c r="C1765" s="4">
        <v>2012.0</v>
      </c>
      <c r="D1765" s="4">
        <v>48.0</v>
      </c>
      <c r="E1765" s="4">
        <v>403493.0</v>
      </c>
      <c r="F1765" s="3" t="s">
        <v>6809</v>
      </c>
      <c r="G1765" s="3" t="s">
        <v>6810</v>
      </c>
      <c r="H1765" s="3" t="s">
        <v>6808</v>
      </c>
      <c r="I1765" s="4">
        <v>0.632</v>
      </c>
      <c r="J1765" s="4">
        <v>0.88</v>
      </c>
      <c r="K1765" s="4">
        <v>0.887836075</v>
      </c>
      <c r="L1765" s="4">
        <v>0.0463</v>
      </c>
      <c r="M1765" s="4">
        <v>0.0144</v>
      </c>
      <c r="N1765" s="4">
        <v>0.0021</v>
      </c>
      <c r="O1765" s="4">
        <v>0.118</v>
      </c>
      <c r="P1765" s="4">
        <v>0.338</v>
      </c>
      <c r="Q1765" s="4">
        <v>129.01</v>
      </c>
      <c r="R1765" s="4">
        <v>2.0</v>
      </c>
      <c r="S1765" s="4">
        <v>1.0</v>
      </c>
      <c r="T1765" s="3" t="s">
        <v>103</v>
      </c>
      <c r="U1765" s="3" t="s">
        <v>35</v>
      </c>
      <c r="V1765" s="7" t="s">
        <v>45</v>
      </c>
    </row>
    <row r="1766">
      <c r="A1766" s="3" t="s">
        <v>6813</v>
      </c>
      <c r="B1766" s="3" t="s">
        <v>6814</v>
      </c>
      <c r="C1766" s="4">
        <v>2011.0</v>
      </c>
      <c r="D1766" s="4">
        <v>48.0</v>
      </c>
      <c r="E1766" s="4">
        <v>299026.0</v>
      </c>
      <c r="F1766" s="3" t="s">
        <v>880</v>
      </c>
      <c r="G1766" s="3" t="s">
        <v>1822</v>
      </c>
      <c r="H1766" s="3" t="s">
        <v>6815</v>
      </c>
      <c r="I1766" s="4">
        <v>0.739</v>
      </c>
      <c r="J1766" s="4">
        <v>0.898</v>
      </c>
      <c r="K1766" s="4">
        <v>0.871067097</v>
      </c>
      <c r="L1766" s="4">
        <v>0.0691</v>
      </c>
      <c r="M1766" s="4">
        <v>0.184</v>
      </c>
      <c r="N1766" s="4">
        <v>0.0586</v>
      </c>
      <c r="O1766" s="4">
        <v>0.215</v>
      </c>
      <c r="P1766" s="4">
        <v>0.365</v>
      </c>
      <c r="Q1766" s="4">
        <v>131.99</v>
      </c>
      <c r="R1766" s="4">
        <v>8.0</v>
      </c>
      <c r="S1766" s="4">
        <v>1.0</v>
      </c>
      <c r="T1766" s="3" t="s">
        <v>104</v>
      </c>
      <c r="U1766" s="3" t="s">
        <v>68</v>
      </c>
      <c r="V1766" s="7" t="s">
        <v>45</v>
      </c>
    </row>
    <row r="1767">
      <c r="A1767" s="3" t="s">
        <v>6821</v>
      </c>
      <c r="B1767" s="3" t="s">
        <v>6822</v>
      </c>
      <c r="C1767" s="4">
        <v>2020.0</v>
      </c>
      <c r="D1767" s="4">
        <v>49.0</v>
      </c>
      <c r="E1767" s="4">
        <v>307840.0</v>
      </c>
      <c r="F1767" s="3" t="s">
        <v>3852</v>
      </c>
      <c r="G1767" s="3" t="s">
        <v>1585</v>
      </c>
      <c r="H1767" s="3" t="s">
        <v>6822</v>
      </c>
      <c r="I1767" s="4">
        <v>0.446</v>
      </c>
      <c r="J1767" s="4">
        <v>0.533</v>
      </c>
      <c r="K1767" s="4">
        <v>0.798472825</v>
      </c>
      <c r="L1767" s="4">
        <v>0.0381</v>
      </c>
      <c r="M1767" s="4">
        <v>0.61</v>
      </c>
      <c r="N1767" s="4">
        <v>0.0</v>
      </c>
      <c r="O1767" s="4">
        <v>0.411</v>
      </c>
      <c r="P1767" s="4">
        <v>0.169</v>
      </c>
      <c r="Q1767" s="4">
        <v>156.082</v>
      </c>
      <c r="R1767" s="4">
        <v>9.0</v>
      </c>
      <c r="S1767" s="4">
        <v>1.0</v>
      </c>
      <c r="T1767" s="3" t="s">
        <v>34</v>
      </c>
      <c r="U1767" s="3" t="s">
        <v>35</v>
      </c>
      <c r="V1767" s="7" t="s">
        <v>58</v>
      </c>
    </row>
    <row r="1768">
      <c r="A1768" s="3" t="s">
        <v>6828</v>
      </c>
      <c r="B1768" s="3" t="s">
        <v>6829</v>
      </c>
      <c r="C1768" s="4">
        <v>2023.0</v>
      </c>
      <c r="D1768" s="4">
        <v>49.0</v>
      </c>
      <c r="E1768" s="4">
        <v>204852.0</v>
      </c>
      <c r="F1768" s="3" t="s">
        <v>6830</v>
      </c>
      <c r="G1768" s="3" t="s">
        <v>6831</v>
      </c>
      <c r="H1768" s="3" t="s">
        <v>6833</v>
      </c>
      <c r="I1768" s="4">
        <v>0.64</v>
      </c>
      <c r="J1768" s="4">
        <v>0.623</v>
      </c>
      <c r="K1768" s="4">
        <v>0.823947126</v>
      </c>
      <c r="L1768" s="4">
        <v>0.0938</v>
      </c>
      <c r="M1768" s="4">
        <v>0.0794</v>
      </c>
      <c r="N1768" s="4">
        <v>0.0</v>
      </c>
      <c r="O1768" s="4">
        <v>0.501</v>
      </c>
      <c r="P1768" s="4">
        <v>0.106</v>
      </c>
      <c r="Q1768" s="4">
        <v>90.0</v>
      </c>
      <c r="R1768" s="4">
        <v>8.0</v>
      </c>
      <c r="S1768" s="4">
        <v>1.0</v>
      </c>
      <c r="T1768" s="3" t="s">
        <v>103</v>
      </c>
      <c r="U1768" s="3" t="s">
        <v>35</v>
      </c>
      <c r="V1768" s="7" t="s">
        <v>58</v>
      </c>
    </row>
    <row r="1769">
      <c r="A1769" s="3" t="s">
        <v>6837</v>
      </c>
      <c r="B1769" s="3" t="s">
        <v>6838</v>
      </c>
      <c r="C1769" s="4">
        <v>2023.0</v>
      </c>
      <c r="D1769" s="4">
        <v>49.0</v>
      </c>
      <c r="E1769" s="4">
        <v>197098.0</v>
      </c>
      <c r="F1769" s="3" t="s">
        <v>3108</v>
      </c>
      <c r="G1769" s="3" t="s">
        <v>6756</v>
      </c>
      <c r="H1769" s="42"/>
      <c r="I1769" s="4">
        <v>0.692</v>
      </c>
      <c r="J1769" s="4">
        <v>0.323</v>
      </c>
      <c r="K1769" s="4">
        <v>0.822963232</v>
      </c>
      <c r="L1769" s="4">
        <v>0.0301</v>
      </c>
      <c r="M1769" s="4">
        <v>0.786</v>
      </c>
      <c r="N1769" s="4">
        <v>0.0</v>
      </c>
      <c r="O1769" s="4">
        <v>0.0938</v>
      </c>
      <c r="P1769" s="4">
        <v>0.377</v>
      </c>
      <c r="Q1769" s="4">
        <v>119.973</v>
      </c>
      <c r="R1769" s="4">
        <v>1.0</v>
      </c>
      <c r="S1769" s="4">
        <v>0.0</v>
      </c>
      <c r="T1769" s="3" t="s">
        <v>103</v>
      </c>
      <c r="U1769" s="3" t="s">
        <v>35</v>
      </c>
      <c r="V1769" s="7" t="s">
        <v>45</v>
      </c>
    </row>
    <row r="1770">
      <c r="A1770" s="3" t="s">
        <v>6842</v>
      </c>
      <c r="B1770" s="3" t="s">
        <v>6843</v>
      </c>
      <c r="C1770" s="4">
        <v>2024.0</v>
      </c>
      <c r="D1770" s="4">
        <v>49.0</v>
      </c>
      <c r="E1770" s="4">
        <v>270067.0</v>
      </c>
      <c r="F1770" s="3" t="s">
        <v>3852</v>
      </c>
      <c r="G1770" s="3" t="s">
        <v>1585</v>
      </c>
      <c r="H1770" s="3" t="s">
        <v>6843</v>
      </c>
      <c r="I1770" s="4">
        <v>0.276</v>
      </c>
      <c r="J1770" s="4">
        <v>0.676</v>
      </c>
      <c r="K1770" s="4">
        <v>0.863195945</v>
      </c>
      <c r="L1770" s="4">
        <v>0.0364</v>
      </c>
      <c r="M1770" s="4">
        <v>0.733</v>
      </c>
      <c r="N1770" s="4">
        <v>0.0</v>
      </c>
      <c r="O1770" s="4">
        <v>0.0961</v>
      </c>
      <c r="P1770" s="4">
        <v>0.433</v>
      </c>
      <c r="Q1770" s="4">
        <v>162.226</v>
      </c>
      <c r="R1770" s="4">
        <v>6.0</v>
      </c>
      <c r="S1770" s="4">
        <v>0.0</v>
      </c>
      <c r="T1770" s="3" t="s">
        <v>104</v>
      </c>
      <c r="U1770" s="3" t="s">
        <v>68</v>
      </c>
      <c r="V1770" s="7" t="s">
        <v>54</v>
      </c>
    </row>
    <row r="1771">
      <c r="A1771" s="3" t="s">
        <v>6848</v>
      </c>
      <c r="B1771" s="3" t="s">
        <v>6850</v>
      </c>
      <c r="C1771" s="4">
        <v>2010.0</v>
      </c>
      <c r="D1771" s="4">
        <v>49.0</v>
      </c>
      <c r="E1771" s="4">
        <v>344773.0</v>
      </c>
      <c r="F1771" s="3" t="s">
        <v>3153</v>
      </c>
      <c r="G1771" s="3" t="s">
        <v>6618</v>
      </c>
      <c r="H1771" s="3" t="s">
        <v>6853</v>
      </c>
      <c r="I1771" s="4">
        <v>0.558</v>
      </c>
      <c r="J1771" s="4">
        <v>0.572</v>
      </c>
      <c r="K1771" s="4">
        <v>0.80929566</v>
      </c>
      <c r="L1771" s="4">
        <v>0.0429</v>
      </c>
      <c r="M1771" s="4">
        <v>0.257</v>
      </c>
      <c r="N1771" s="4">
        <v>5.64E-4</v>
      </c>
      <c r="O1771" s="4">
        <v>0.0689</v>
      </c>
      <c r="P1771" s="4">
        <v>0.337</v>
      </c>
      <c r="Q1771" s="4">
        <v>94.105</v>
      </c>
      <c r="R1771" s="4">
        <v>3.0</v>
      </c>
      <c r="S1771" s="4">
        <v>0.0</v>
      </c>
      <c r="T1771" s="3" t="s">
        <v>104</v>
      </c>
      <c r="U1771" s="3" t="s">
        <v>68</v>
      </c>
      <c r="V1771" s="7" t="s">
        <v>45</v>
      </c>
    </row>
    <row r="1772">
      <c r="A1772" s="3" t="s">
        <v>6856</v>
      </c>
      <c r="B1772" s="3" t="s">
        <v>6857</v>
      </c>
      <c r="C1772" s="4">
        <v>2016.0</v>
      </c>
      <c r="D1772" s="4">
        <v>49.0</v>
      </c>
      <c r="E1772" s="4">
        <v>309106.0</v>
      </c>
      <c r="F1772" s="3" t="s">
        <v>163</v>
      </c>
      <c r="G1772" s="3" t="s">
        <v>157</v>
      </c>
      <c r="H1772" s="3" t="s">
        <v>6859</v>
      </c>
      <c r="I1772" s="4">
        <v>0.767</v>
      </c>
      <c r="J1772" s="4">
        <v>0.503</v>
      </c>
      <c r="K1772" s="4">
        <v>0.687356961</v>
      </c>
      <c r="L1772" s="4">
        <v>0.0828</v>
      </c>
      <c r="M1772" s="4">
        <v>0.12</v>
      </c>
      <c r="N1772" s="4">
        <v>9.56E-5</v>
      </c>
      <c r="O1772" s="4">
        <v>0.158</v>
      </c>
      <c r="P1772" s="4">
        <v>0.483</v>
      </c>
      <c r="Q1772" s="4">
        <v>141.996</v>
      </c>
      <c r="R1772" s="4">
        <v>9.0</v>
      </c>
      <c r="S1772" s="4">
        <v>1.0</v>
      </c>
      <c r="T1772" s="3" t="s">
        <v>104</v>
      </c>
      <c r="U1772" s="3" t="s">
        <v>35</v>
      </c>
      <c r="V1772" s="7" t="s">
        <v>54</v>
      </c>
    </row>
    <row r="1773">
      <c r="A1773" s="3" t="s">
        <v>6863</v>
      </c>
      <c r="B1773" s="3" t="s">
        <v>6864</v>
      </c>
      <c r="C1773" s="4">
        <v>2017.0</v>
      </c>
      <c r="D1773" s="4">
        <v>49.0</v>
      </c>
      <c r="E1773" s="4">
        <v>225360.0</v>
      </c>
      <c r="F1773" s="3" t="s">
        <v>6865</v>
      </c>
      <c r="G1773" s="3" t="s">
        <v>6866</v>
      </c>
      <c r="H1773" s="3" t="s">
        <v>6864</v>
      </c>
      <c r="I1773" s="4">
        <v>0.617</v>
      </c>
      <c r="J1773" s="4">
        <v>0.468</v>
      </c>
      <c r="K1773" s="4">
        <v>0.826727697</v>
      </c>
      <c r="L1773" s="4">
        <v>0.0291</v>
      </c>
      <c r="M1773" s="4">
        <v>0.65</v>
      </c>
      <c r="N1773" s="4">
        <v>0.0</v>
      </c>
      <c r="O1773" s="4">
        <v>0.141</v>
      </c>
      <c r="P1773" s="4">
        <v>0.333</v>
      </c>
      <c r="Q1773" s="4">
        <v>119.921</v>
      </c>
      <c r="R1773" s="4">
        <v>2.0</v>
      </c>
      <c r="S1773" s="4">
        <v>1.0</v>
      </c>
      <c r="T1773" s="3" t="s">
        <v>103</v>
      </c>
      <c r="U1773" s="3" t="s">
        <v>68</v>
      </c>
      <c r="V1773" s="7" t="s">
        <v>45</v>
      </c>
    </row>
    <row r="1774">
      <c r="A1774" s="3" t="s">
        <v>6869</v>
      </c>
      <c r="B1774" s="3" t="s">
        <v>6870</v>
      </c>
      <c r="C1774" s="4">
        <v>2020.0</v>
      </c>
      <c r="D1774" s="4">
        <v>49.0</v>
      </c>
      <c r="E1774" s="4">
        <v>280665.0</v>
      </c>
      <c r="F1774" s="3" t="s">
        <v>5733</v>
      </c>
      <c r="G1774" s="3" t="s">
        <v>4904</v>
      </c>
      <c r="H1774" s="3" t="s">
        <v>6870</v>
      </c>
      <c r="I1774" s="4">
        <v>0.801</v>
      </c>
      <c r="J1774" s="4">
        <v>0.596</v>
      </c>
      <c r="K1774" s="4">
        <v>0.873526832</v>
      </c>
      <c r="L1774" s="4">
        <v>0.0534</v>
      </c>
      <c r="M1774" s="4">
        <v>0.00301</v>
      </c>
      <c r="N1774" s="4">
        <v>0.0</v>
      </c>
      <c r="O1774" s="4">
        <v>0.162</v>
      </c>
      <c r="P1774" s="4">
        <v>0.134</v>
      </c>
      <c r="Q1774" s="4">
        <v>120.028</v>
      </c>
      <c r="R1774" s="4">
        <v>1.0</v>
      </c>
      <c r="S1774" s="4">
        <v>1.0</v>
      </c>
      <c r="T1774" s="3" t="s">
        <v>103</v>
      </c>
      <c r="U1774" s="3" t="s">
        <v>94</v>
      </c>
      <c r="V1774" s="7" t="s">
        <v>58</v>
      </c>
    </row>
    <row r="1775">
      <c r="A1775" s="3" t="s">
        <v>6873</v>
      </c>
      <c r="B1775" s="3" t="s">
        <v>6874</v>
      </c>
      <c r="C1775" s="4">
        <v>1995.0</v>
      </c>
      <c r="D1775" s="4">
        <v>49.0</v>
      </c>
      <c r="E1775" s="4">
        <v>224426.0</v>
      </c>
      <c r="F1775" s="3" t="s">
        <v>6512</v>
      </c>
      <c r="G1775" s="3" t="s">
        <v>6513</v>
      </c>
      <c r="H1775" s="3" t="s">
        <v>6875</v>
      </c>
      <c r="I1775" s="4">
        <v>0.334</v>
      </c>
      <c r="J1775" s="4">
        <v>0.98</v>
      </c>
      <c r="K1775" s="4">
        <v>0.934399932</v>
      </c>
      <c r="L1775" s="4">
        <v>0.0774</v>
      </c>
      <c r="M1775" s="4">
        <v>0.00982</v>
      </c>
      <c r="N1775" s="4">
        <v>0.00437</v>
      </c>
      <c r="O1775" s="4">
        <v>0.35</v>
      </c>
      <c r="P1775" s="4">
        <v>0.182</v>
      </c>
      <c r="Q1775" s="4">
        <v>139.6</v>
      </c>
      <c r="R1775" s="4">
        <v>7.0</v>
      </c>
      <c r="S1775" s="4">
        <v>1.0</v>
      </c>
      <c r="T1775" s="3" t="s">
        <v>103</v>
      </c>
      <c r="U1775" s="3" t="s">
        <v>68</v>
      </c>
      <c r="V1775" s="7" t="s">
        <v>58</v>
      </c>
    </row>
    <row r="1776">
      <c r="A1776" s="3" t="s">
        <v>6881</v>
      </c>
      <c r="B1776" s="3" t="s">
        <v>6882</v>
      </c>
      <c r="C1776" s="4">
        <v>2013.0</v>
      </c>
      <c r="D1776" s="4">
        <v>50.0</v>
      </c>
      <c r="E1776" s="4">
        <v>286720.0</v>
      </c>
      <c r="F1776" s="3" t="s">
        <v>26</v>
      </c>
      <c r="G1776" s="3" t="s">
        <v>57</v>
      </c>
      <c r="H1776" s="3" t="s">
        <v>6883</v>
      </c>
      <c r="I1776" s="4">
        <v>0.478</v>
      </c>
      <c r="J1776" s="4">
        <v>0.493</v>
      </c>
      <c r="K1776" s="4">
        <v>0.839561098</v>
      </c>
      <c r="L1776" s="4">
        <v>0.0354</v>
      </c>
      <c r="M1776" s="4">
        <v>0.44</v>
      </c>
      <c r="N1776" s="4">
        <v>0.0</v>
      </c>
      <c r="O1776" s="4">
        <v>0.0666</v>
      </c>
      <c r="P1776" s="4">
        <v>0.311</v>
      </c>
      <c r="Q1776" s="4">
        <v>135.198</v>
      </c>
      <c r="R1776" s="4">
        <v>3.0</v>
      </c>
      <c r="S1776" s="4">
        <v>1.0</v>
      </c>
      <c r="T1776" s="3" t="s">
        <v>34</v>
      </c>
      <c r="U1776" s="3" t="s">
        <v>35</v>
      </c>
      <c r="V1776" s="7" t="s">
        <v>45</v>
      </c>
    </row>
    <row r="1777">
      <c r="A1777" s="3" t="s">
        <v>6887</v>
      </c>
      <c r="B1777" s="3" t="s">
        <v>6890</v>
      </c>
      <c r="C1777" s="4">
        <v>2022.0</v>
      </c>
      <c r="D1777" s="4">
        <v>50.0</v>
      </c>
      <c r="E1777" s="4">
        <v>192830.0</v>
      </c>
      <c r="F1777" s="3" t="s">
        <v>6891</v>
      </c>
      <c r="G1777" s="3" t="s">
        <v>6892</v>
      </c>
      <c r="H1777" s="3" t="s">
        <v>6893</v>
      </c>
      <c r="I1777" s="4">
        <v>0.445</v>
      </c>
      <c r="J1777" s="4">
        <v>0.881</v>
      </c>
      <c r="K1777" s="4">
        <v>0.854276731</v>
      </c>
      <c r="L1777" s="4">
        <v>0.0735</v>
      </c>
      <c r="M1777" s="4">
        <v>0.00443</v>
      </c>
      <c r="N1777" s="4">
        <v>0.0</v>
      </c>
      <c r="O1777" s="4">
        <v>0.279</v>
      </c>
      <c r="P1777" s="4">
        <v>0.368</v>
      </c>
      <c r="Q1777" s="4">
        <v>142.635</v>
      </c>
      <c r="R1777" s="4">
        <v>6.0</v>
      </c>
      <c r="S1777" s="4">
        <v>1.0</v>
      </c>
      <c r="T1777" s="3" t="s">
        <v>103</v>
      </c>
      <c r="U1777" s="3" t="s">
        <v>35</v>
      </c>
      <c r="V1777" s="7" t="s">
        <v>45</v>
      </c>
    </row>
    <row r="1778">
      <c r="A1778" s="3" t="s">
        <v>6897</v>
      </c>
      <c r="B1778" s="3" t="s">
        <v>6898</v>
      </c>
      <c r="C1778" s="4">
        <v>2011.0</v>
      </c>
      <c r="D1778" s="4">
        <v>50.0</v>
      </c>
      <c r="E1778" s="4">
        <v>229613.0</v>
      </c>
      <c r="F1778" s="3" t="s">
        <v>3108</v>
      </c>
      <c r="G1778" s="3" t="s">
        <v>6756</v>
      </c>
      <c r="H1778" s="42" t="str">
        <f>+</f>
        <v>#ERROR!</v>
      </c>
      <c r="I1778" s="4">
        <v>0.616</v>
      </c>
      <c r="J1778" s="4">
        <v>0.209</v>
      </c>
      <c r="K1778" s="4">
        <v>0.687228627</v>
      </c>
      <c r="L1778" s="4">
        <v>0.406</v>
      </c>
      <c r="M1778" s="4">
        <v>0.902</v>
      </c>
      <c r="N1778" s="4">
        <v>0.0</v>
      </c>
      <c r="O1778" s="4">
        <v>0.139</v>
      </c>
      <c r="P1778" s="4">
        <v>0.336</v>
      </c>
      <c r="Q1778" s="4">
        <v>86.891</v>
      </c>
      <c r="R1778" s="4">
        <v>9.0</v>
      </c>
      <c r="S1778" s="4">
        <v>1.0</v>
      </c>
      <c r="T1778" s="3" t="s">
        <v>103</v>
      </c>
      <c r="U1778" s="3" t="s">
        <v>35</v>
      </c>
      <c r="V1778" s="7" t="s">
        <v>45</v>
      </c>
    </row>
    <row r="1779">
      <c r="A1779" s="3" t="s">
        <v>6900</v>
      </c>
      <c r="B1779" s="3" t="s">
        <v>6901</v>
      </c>
      <c r="C1779" s="4">
        <v>2023.0</v>
      </c>
      <c r="D1779" s="4">
        <v>50.0</v>
      </c>
      <c r="E1779" s="4">
        <v>170075.0</v>
      </c>
      <c r="F1779" s="3" t="s">
        <v>3108</v>
      </c>
      <c r="G1779" s="3" t="s">
        <v>6756</v>
      </c>
      <c r="H1779" s="42"/>
      <c r="I1779" s="4">
        <v>0.581</v>
      </c>
      <c r="J1779" s="4">
        <v>0.341</v>
      </c>
      <c r="K1779" s="4">
        <v>0.802151734</v>
      </c>
      <c r="L1779" s="4">
        <v>0.0343</v>
      </c>
      <c r="M1779" s="4">
        <v>0.719</v>
      </c>
      <c r="N1779" s="4">
        <v>0.0</v>
      </c>
      <c r="O1779" s="4">
        <v>0.239</v>
      </c>
      <c r="P1779" s="4">
        <v>0.367</v>
      </c>
      <c r="Q1779" s="4">
        <v>134.12</v>
      </c>
      <c r="R1779" s="4">
        <v>0.0</v>
      </c>
      <c r="S1779" s="4">
        <v>1.0</v>
      </c>
      <c r="T1779" s="3" t="s">
        <v>103</v>
      </c>
      <c r="U1779" s="3" t="s">
        <v>35</v>
      </c>
      <c r="V1779" s="7" t="s">
        <v>45</v>
      </c>
    </row>
    <row r="1780">
      <c r="A1780" s="3" t="s">
        <v>6906</v>
      </c>
      <c r="B1780" s="3" t="s">
        <v>4078</v>
      </c>
      <c r="C1780" s="4">
        <v>2017.0</v>
      </c>
      <c r="D1780" s="4">
        <v>50.0</v>
      </c>
      <c r="E1780" s="4">
        <v>321613.0</v>
      </c>
      <c r="F1780" s="3" t="s">
        <v>3852</v>
      </c>
      <c r="G1780" s="3" t="s">
        <v>1585</v>
      </c>
      <c r="H1780" s="3" t="s">
        <v>6907</v>
      </c>
      <c r="I1780" s="4">
        <v>0.499</v>
      </c>
      <c r="J1780" s="4">
        <v>0.683</v>
      </c>
      <c r="K1780" s="4">
        <v>0.838170813</v>
      </c>
      <c r="L1780" s="4">
        <v>0.0333</v>
      </c>
      <c r="M1780" s="4">
        <v>0.702</v>
      </c>
      <c r="N1780" s="4">
        <v>0.00163</v>
      </c>
      <c r="O1780" s="4">
        <v>0.0749</v>
      </c>
      <c r="P1780" s="4">
        <v>0.297</v>
      </c>
      <c r="Q1780" s="4">
        <v>134.958</v>
      </c>
      <c r="R1780" s="4">
        <v>6.0</v>
      </c>
      <c r="S1780" s="4">
        <v>0.0</v>
      </c>
      <c r="T1780" s="3" t="s">
        <v>104</v>
      </c>
      <c r="U1780" s="3" t="s">
        <v>35</v>
      </c>
      <c r="V1780" s="7" t="s">
        <v>36</v>
      </c>
    </row>
    <row r="1781">
      <c r="A1781" s="3" t="s">
        <v>6908</v>
      </c>
      <c r="B1781" s="3" t="s">
        <v>6909</v>
      </c>
      <c r="C1781" s="4">
        <v>2019.0</v>
      </c>
      <c r="D1781" s="4">
        <v>50.0</v>
      </c>
      <c r="E1781" s="4">
        <v>198857.0</v>
      </c>
      <c r="F1781" s="3" t="s">
        <v>6911</v>
      </c>
      <c r="G1781" s="3" t="s">
        <v>6913</v>
      </c>
      <c r="H1781" s="3" t="s">
        <v>6909</v>
      </c>
      <c r="I1781" s="4">
        <v>0.634</v>
      </c>
      <c r="J1781" s="4">
        <v>0.884</v>
      </c>
      <c r="K1781" s="4">
        <v>0.840609159</v>
      </c>
      <c r="L1781" s="4">
        <v>0.334</v>
      </c>
      <c r="M1781" s="4">
        <v>0.0994</v>
      </c>
      <c r="N1781" s="4">
        <v>0.0</v>
      </c>
      <c r="O1781" s="4">
        <v>0.266</v>
      </c>
      <c r="P1781" s="4">
        <v>0.39</v>
      </c>
      <c r="Q1781" s="4">
        <v>103.974</v>
      </c>
      <c r="R1781" s="4">
        <v>6.0</v>
      </c>
      <c r="S1781" s="4">
        <v>1.0</v>
      </c>
      <c r="T1781" s="3" t="s">
        <v>104</v>
      </c>
      <c r="U1781" s="3" t="s">
        <v>35</v>
      </c>
      <c r="V1781" s="7" t="s">
        <v>45</v>
      </c>
    </row>
    <row r="1782">
      <c r="A1782" s="3" t="s">
        <v>6915</v>
      </c>
      <c r="B1782" s="3" t="s">
        <v>6916</v>
      </c>
      <c r="C1782" s="4">
        <v>1982.0</v>
      </c>
      <c r="D1782" s="4">
        <v>50.0</v>
      </c>
      <c r="E1782" s="4">
        <v>170240.0</v>
      </c>
      <c r="F1782" s="3" t="s">
        <v>6917</v>
      </c>
      <c r="G1782" s="3" t="s">
        <v>6918</v>
      </c>
      <c r="H1782" s="3" t="s">
        <v>6919</v>
      </c>
      <c r="I1782" s="4">
        <v>0.415</v>
      </c>
      <c r="J1782" s="4">
        <v>0.538</v>
      </c>
      <c r="K1782" s="4">
        <v>0.702628708</v>
      </c>
      <c r="L1782" s="4">
        <v>0.0368</v>
      </c>
      <c r="M1782" s="4">
        <v>0.4</v>
      </c>
      <c r="N1782" s="4">
        <v>0.767</v>
      </c>
      <c r="O1782" s="4">
        <v>0.0674</v>
      </c>
      <c r="P1782" s="4">
        <v>0.449</v>
      </c>
      <c r="Q1782" s="4">
        <v>95.121</v>
      </c>
      <c r="R1782" s="4">
        <v>9.0</v>
      </c>
      <c r="S1782" s="4">
        <v>0.0</v>
      </c>
      <c r="T1782" s="3" t="s">
        <v>103</v>
      </c>
      <c r="U1782" s="3" t="s">
        <v>35</v>
      </c>
      <c r="V1782" s="7" t="s">
        <v>54</v>
      </c>
    </row>
    <row r="1783">
      <c r="A1783" s="3" t="s">
        <v>6922</v>
      </c>
      <c r="B1783" s="3" t="s">
        <v>6924</v>
      </c>
      <c r="C1783" s="4">
        <v>2018.0</v>
      </c>
      <c r="D1783" s="4">
        <v>50.0</v>
      </c>
      <c r="E1783" s="4">
        <v>328800.0</v>
      </c>
      <c r="F1783" s="3" t="s">
        <v>223</v>
      </c>
      <c r="G1783" s="3" t="s">
        <v>6926</v>
      </c>
      <c r="H1783" s="3" t="s">
        <v>6924</v>
      </c>
      <c r="I1783" s="4">
        <v>0.826</v>
      </c>
      <c r="J1783" s="4">
        <v>0.728</v>
      </c>
      <c r="K1783" s="4">
        <v>0.840266935</v>
      </c>
      <c r="L1783" s="4">
        <v>0.114</v>
      </c>
      <c r="M1783" s="4">
        <v>0.102</v>
      </c>
      <c r="N1783" s="4">
        <v>0.0</v>
      </c>
      <c r="O1783" s="4">
        <v>0.413</v>
      </c>
      <c r="P1783" s="4">
        <v>0.454</v>
      </c>
      <c r="Q1783" s="4">
        <v>99.979</v>
      </c>
      <c r="R1783" s="4">
        <v>7.0</v>
      </c>
      <c r="S1783" s="4">
        <v>1.0</v>
      </c>
      <c r="T1783" s="3" t="s">
        <v>103</v>
      </c>
      <c r="U1783" s="3" t="s">
        <v>35</v>
      </c>
      <c r="V1783" s="7" t="s">
        <v>54</v>
      </c>
    </row>
    <row r="1784">
      <c r="A1784" s="3" t="s">
        <v>10439</v>
      </c>
      <c r="B1784" s="3" t="s">
        <v>10440</v>
      </c>
      <c r="C1784" s="4">
        <v>1979.0</v>
      </c>
      <c r="D1784" s="4">
        <v>50.0</v>
      </c>
      <c r="E1784" s="4">
        <v>185133.0</v>
      </c>
      <c r="F1784" s="3" t="s">
        <v>10442</v>
      </c>
      <c r="G1784" s="3" t="s">
        <v>10444</v>
      </c>
      <c r="H1784" s="3" t="s">
        <v>10446</v>
      </c>
      <c r="I1784" s="4">
        <v>0.347</v>
      </c>
      <c r="J1784" s="4">
        <v>0.911</v>
      </c>
      <c r="K1784" s="4">
        <v>0.823989904</v>
      </c>
      <c r="L1784" s="4">
        <v>0.0603</v>
      </c>
      <c r="M1784" s="4">
        <v>9.68E-4</v>
      </c>
      <c r="N1784" s="4">
        <v>0.0165</v>
      </c>
      <c r="O1784" s="4">
        <v>0.0775</v>
      </c>
      <c r="P1784" s="4">
        <v>0.425</v>
      </c>
      <c r="Q1784" s="4">
        <v>159.41</v>
      </c>
      <c r="R1784" s="4">
        <v>2.0</v>
      </c>
      <c r="S1784" s="4">
        <v>1.0</v>
      </c>
      <c r="T1784" s="3" t="s">
        <v>7448</v>
      </c>
      <c r="U1784" s="3" t="s">
        <v>35</v>
      </c>
      <c r="V1784" s="7" t="s">
        <v>54</v>
      </c>
    </row>
    <row r="1785">
      <c r="A1785" s="3" t="s">
        <v>6927</v>
      </c>
      <c r="B1785" s="3" t="s">
        <v>6928</v>
      </c>
      <c r="C1785" s="4">
        <v>2007.0</v>
      </c>
      <c r="D1785" s="4">
        <v>50.0</v>
      </c>
      <c r="E1785" s="4">
        <v>275413.0</v>
      </c>
      <c r="F1785" s="3" t="s">
        <v>880</v>
      </c>
      <c r="G1785" s="3" t="s">
        <v>1822</v>
      </c>
      <c r="H1785" s="3" t="s">
        <v>6930</v>
      </c>
      <c r="I1785" s="4">
        <v>0.658</v>
      </c>
      <c r="J1785" s="4">
        <v>0.537</v>
      </c>
      <c r="K1785" s="4">
        <v>0.811840951</v>
      </c>
      <c r="L1785" s="4">
        <v>0.0281</v>
      </c>
      <c r="M1785" s="4">
        <v>0.156</v>
      </c>
      <c r="N1785" s="4">
        <v>2.88E-6</v>
      </c>
      <c r="O1785" s="4">
        <v>0.176</v>
      </c>
      <c r="P1785" s="4">
        <v>0.231</v>
      </c>
      <c r="Q1785" s="4">
        <v>121.97</v>
      </c>
      <c r="R1785" s="4">
        <v>0.0</v>
      </c>
      <c r="S1785" s="4">
        <v>1.0</v>
      </c>
      <c r="T1785" s="3" t="s">
        <v>104</v>
      </c>
      <c r="U1785" s="3" t="s">
        <v>94</v>
      </c>
      <c r="V1785" s="7" t="s">
        <v>36</v>
      </c>
    </row>
    <row r="1786">
      <c r="A1786" s="3" t="s">
        <v>6934</v>
      </c>
      <c r="B1786" s="3" t="s">
        <v>6935</v>
      </c>
      <c r="C1786" s="4">
        <v>2017.0</v>
      </c>
      <c r="D1786" s="4">
        <v>51.0</v>
      </c>
      <c r="E1786" s="4">
        <v>263010.0</v>
      </c>
      <c r="F1786" s="3" t="s">
        <v>26</v>
      </c>
      <c r="G1786" s="3" t="s">
        <v>5779</v>
      </c>
      <c r="H1786" s="3" t="s">
        <v>6936</v>
      </c>
      <c r="I1786" s="4">
        <v>0.487</v>
      </c>
      <c r="J1786" s="4">
        <v>0.629</v>
      </c>
      <c r="K1786" s="4">
        <v>0.838170813</v>
      </c>
      <c r="L1786" s="4">
        <v>0.0341</v>
      </c>
      <c r="M1786" s="4">
        <v>0.0291</v>
      </c>
      <c r="N1786" s="4">
        <v>0.0</v>
      </c>
      <c r="O1786" s="4">
        <v>0.279</v>
      </c>
      <c r="P1786" s="4">
        <v>0.275</v>
      </c>
      <c r="Q1786" s="4">
        <v>130.154</v>
      </c>
      <c r="R1786" s="4">
        <v>7.0</v>
      </c>
      <c r="S1786" s="4">
        <v>1.0</v>
      </c>
      <c r="T1786" s="3" t="s">
        <v>34</v>
      </c>
      <c r="U1786" s="3" t="s">
        <v>35</v>
      </c>
      <c r="V1786" s="7" t="s">
        <v>36</v>
      </c>
    </row>
    <row r="1787">
      <c r="A1787" s="3" t="s">
        <v>6937</v>
      </c>
      <c r="B1787" s="3" t="s">
        <v>6938</v>
      </c>
      <c r="C1787" s="4">
        <v>2022.0</v>
      </c>
      <c r="D1787" s="4">
        <v>51.0</v>
      </c>
      <c r="E1787" s="4">
        <v>242020.0</v>
      </c>
      <c r="F1787" s="3" t="s">
        <v>26</v>
      </c>
      <c r="G1787" s="3" t="s">
        <v>6941</v>
      </c>
      <c r="H1787" s="3" t="s">
        <v>6938</v>
      </c>
      <c r="I1787" s="4">
        <v>0.516</v>
      </c>
      <c r="J1787" s="4">
        <v>0.427</v>
      </c>
      <c r="K1787" s="4">
        <v>0.728103009</v>
      </c>
      <c r="L1787" s="4">
        <v>0.0287</v>
      </c>
      <c r="M1787" s="4">
        <v>0.115</v>
      </c>
      <c r="N1787" s="4">
        <v>0.0</v>
      </c>
      <c r="O1787" s="4">
        <v>0.192</v>
      </c>
      <c r="P1787" s="4">
        <v>0.181</v>
      </c>
      <c r="Q1787" s="4">
        <v>120.073</v>
      </c>
      <c r="R1787" s="4">
        <v>0.0</v>
      </c>
      <c r="S1787" s="4">
        <v>1.0</v>
      </c>
      <c r="T1787" s="3" t="s">
        <v>34</v>
      </c>
      <c r="U1787" s="3" t="s">
        <v>35</v>
      </c>
      <c r="V1787" s="7" t="s">
        <v>58</v>
      </c>
    </row>
    <row r="1788">
      <c r="A1788" s="3" t="s">
        <v>6943</v>
      </c>
      <c r="B1788" s="3" t="s">
        <v>6944</v>
      </c>
      <c r="C1788" s="4">
        <v>2021.0</v>
      </c>
      <c r="D1788" s="4">
        <v>51.0</v>
      </c>
      <c r="E1788" s="4">
        <v>185586.0</v>
      </c>
      <c r="F1788" s="3" t="s">
        <v>3108</v>
      </c>
      <c r="G1788" s="3" t="s">
        <v>6756</v>
      </c>
      <c r="H1788" s="42" t="str">
        <f/>
        <v>#ERROR!</v>
      </c>
      <c r="I1788" s="4">
        <v>0.567</v>
      </c>
      <c r="J1788" s="4">
        <v>0.211</v>
      </c>
      <c r="K1788" s="4">
        <v>0.761127628</v>
      </c>
      <c r="L1788" s="4">
        <v>0.0315</v>
      </c>
      <c r="M1788" s="4">
        <v>0.952</v>
      </c>
      <c r="N1788" s="4">
        <v>5.24E-5</v>
      </c>
      <c r="O1788" s="4">
        <v>0.275</v>
      </c>
      <c r="P1788" s="4">
        <v>0.289</v>
      </c>
      <c r="Q1788" s="4">
        <v>134.019</v>
      </c>
      <c r="R1788" s="4">
        <v>0.0</v>
      </c>
      <c r="S1788" s="4">
        <v>1.0</v>
      </c>
      <c r="T1788" s="3" t="s">
        <v>103</v>
      </c>
      <c r="U1788" s="3" t="s">
        <v>35</v>
      </c>
      <c r="V1788" s="7" t="s">
        <v>36</v>
      </c>
    </row>
    <row r="1789">
      <c r="A1789" s="3" t="s">
        <v>6947</v>
      </c>
      <c r="B1789" s="3" t="s">
        <v>6948</v>
      </c>
      <c r="C1789" s="4">
        <v>2014.0</v>
      </c>
      <c r="D1789" s="4">
        <v>51.0</v>
      </c>
      <c r="E1789" s="4">
        <v>228533.0</v>
      </c>
      <c r="F1789" s="3" t="s">
        <v>3108</v>
      </c>
      <c r="G1789" s="3" t="s">
        <v>6756</v>
      </c>
      <c r="H1789" s="3" t="s">
        <v>6949</v>
      </c>
      <c r="I1789" s="4">
        <v>0.58</v>
      </c>
      <c r="J1789" s="4">
        <v>0.318</v>
      </c>
      <c r="K1789" s="4">
        <v>0.783564691</v>
      </c>
      <c r="L1789" s="4">
        <v>0.0279</v>
      </c>
      <c r="M1789" s="4">
        <v>0.756</v>
      </c>
      <c r="N1789" s="4">
        <v>1.71E-4</v>
      </c>
      <c r="O1789" s="4">
        <v>0.117</v>
      </c>
      <c r="P1789" s="4">
        <v>0.295</v>
      </c>
      <c r="Q1789" s="4">
        <v>129.757</v>
      </c>
      <c r="R1789" s="4">
        <v>2.0</v>
      </c>
      <c r="S1789" s="4">
        <v>1.0</v>
      </c>
      <c r="T1789" s="3" t="s">
        <v>103</v>
      </c>
      <c r="U1789" s="3" t="s">
        <v>35</v>
      </c>
      <c r="V1789" s="7" t="s">
        <v>36</v>
      </c>
    </row>
    <row r="1790">
      <c r="A1790" s="3" t="s">
        <v>6952</v>
      </c>
      <c r="B1790" s="3" t="s">
        <v>6953</v>
      </c>
      <c r="C1790" s="4">
        <v>2023.0</v>
      </c>
      <c r="D1790" s="4">
        <v>51.0</v>
      </c>
      <c r="E1790" s="4">
        <v>214846.0</v>
      </c>
      <c r="F1790" s="3" t="s">
        <v>3108</v>
      </c>
      <c r="G1790" s="3" t="s">
        <v>6756</v>
      </c>
      <c r="H1790" s="42"/>
      <c r="I1790" s="4">
        <v>0.564</v>
      </c>
      <c r="J1790" s="4">
        <v>0.591</v>
      </c>
      <c r="K1790" s="4">
        <v>0.815006524</v>
      </c>
      <c r="L1790" s="4">
        <v>0.0318</v>
      </c>
      <c r="M1790" s="4">
        <v>0.745</v>
      </c>
      <c r="N1790" s="4">
        <v>2.46E-4</v>
      </c>
      <c r="O1790" s="4">
        <v>0.0937</v>
      </c>
      <c r="P1790" s="4">
        <v>0.403</v>
      </c>
      <c r="Q1790" s="4">
        <v>172.057</v>
      </c>
      <c r="R1790" s="4">
        <v>0.0</v>
      </c>
      <c r="S1790" s="4">
        <v>0.0</v>
      </c>
      <c r="T1790" s="3" t="s">
        <v>103</v>
      </c>
      <c r="U1790" s="3" t="s">
        <v>35</v>
      </c>
      <c r="V1790" s="7" t="s">
        <v>54</v>
      </c>
    </row>
    <row r="1791">
      <c r="A1791" s="3" t="s">
        <v>6956</v>
      </c>
      <c r="B1791" s="3" t="s">
        <v>6957</v>
      </c>
      <c r="C1791" s="4">
        <v>2017.0</v>
      </c>
      <c r="D1791" s="4">
        <v>51.0</v>
      </c>
      <c r="E1791" s="4">
        <v>300274.0</v>
      </c>
      <c r="F1791" s="3" t="s">
        <v>3852</v>
      </c>
      <c r="G1791" s="3" t="s">
        <v>1585</v>
      </c>
      <c r="H1791" s="3" t="s">
        <v>6907</v>
      </c>
      <c r="I1791" s="4">
        <v>0.568</v>
      </c>
      <c r="J1791" s="4">
        <v>0.55</v>
      </c>
      <c r="K1791" s="4">
        <v>0.842470002</v>
      </c>
      <c r="L1791" s="4">
        <v>0.0262</v>
      </c>
      <c r="M1791" s="4">
        <v>0.728</v>
      </c>
      <c r="N1791" s="4">
        <v>3.62E-5</v>
      </c>
      <c r="O1791" s="4">
        <v>0.251</v>
      </c>
      <c r="P1791" s="4">
        <v>0.436</v>
      </c>
      <c r="Q1791" s="4">
        <v>110.079</v>
      </c>
      <c r="R1791" s="4">
        <v>11.0</v>
      </c>
      <c r="S1791" s="4">
        <v>0.0</v>
      </c>
      <c r="T1791" s="3" t="s">
        <v>104</v>
      </c>
      <c r="U1791" s="3" t="s">
        <v>35</v>
      </c>
      <c r="V1791" s="7" t="s">
        <v>54</v>
      </c>
    </row>
    <row r="1792">
      <c r="A1792" s="3" t="s">
        <v>6964</v>
      </c>
      <c r="B1792" s="3" t="s">
        <v>6965</v>
      </c>
      <c r="C1792" s="4">
        <v>2017.0</v>
      </c>
      <c r="D1792" s="4">
        <v>51.0</v>
      </c>
      <c r="E1792" s="4">
        <v>365669.0</v>
      </c>
      <c r="F1792" s="3" t="s">
        <v>880</v>
      </c>
      <c r="G1792" s="3" t="s">
        <v>1822</v>
      </c>
      <c r="H1792" s="3" t="s">
        <v>6966</v>
      </c>
      <c r="I1792" s="4">
        <v>0.307</v>
      </c>
      <c r="J1792" s="4">
        <v>0.604</v>
      </c>
      <c r="K1792" s="4">
        <v>0.854875623</v>
      </c>
      <c r="L1792" s="4">
        <v>0.0397</v>
      </c>
      <c r="M1792" s="4">
        <v>0.593</v>
      </c>
      <c r="N1792" s="4">
        <v>3.79E-6</v>
      </c>
      <c r="O1792" s="4">
        <v>0.0789</v>
      </c>
      <c r="P1792" s="4">
        <v>0.452</v>
      </c>
      <c r="Q1792" s="4">
        <v>85.641</v>
      </c>
      <c r="R1792" s="4">
        <v>7.0</v>
      </c>
      <c r="S1792" s="4">
        <v>1.0</v>
      </c>
      <c r="T1792" s="3" t="s">
        <v>104</v>
      </c>
      <c r="U1792" s="3" t="s">
        <v>68</v>
      </c>
      <c r="V1792" s="7" t="s">
        <v>54</v>
      </c>
    </row>
    <row r="1793">
      <c r="A1793" s="3" t="s">
        <v>6970</v>
      </c>
      <c r="B1793" s="3" t="s">
        <v>2988</v>
      </c>
      <c r="C1793" s="4">
        <v>1994.0</v>
      </c>
      <c r="D1793" s="4">
        <v>51.0</v>
      </c>
      <c r="E1793" s="4">
        <v>435493.0</v>
      </c>
      <c r="F1793" s="3" t="s">
        <v>3763</v>
      </c>
      <c r="G1793" s="3" t="s">
        <v>3764</v>
      </c>
      <c r="H1793" s="3" t="s">
        <v>6971</v>
      </c>
      <c r="I1793" s="4">
        <v>0.445</v>
      </c>
      <c r="J1793" s="4">
        <v>0.188</v>
      </c>
      <c r="K1793" s="4">
        <v>0.677496631</v>
      </c>
      <c r="L1793" s="4">
        <v>0.0336</v>
      </c>
      <c r="M1793" s="4">
        <v>0.158</v>
      </c>
      <c r="N1793" s="4">
        <v>0.0</v>
      </c>
      <c r="O1793" s="4">
        <v>0.0958</v>
      </c>
      <c r="P1793" s="4">
        <v>0.357</v>
      </c>
      <c r="Q1793" s="4">
        <v>99.718</v>
      </c>
      <c r="R1793" s="4">
        <v>3.0</v>
      </c>
      <c r="S1793" s="4">
        <v>1.0</v>
      </c>
      <c r="T1793" s="3" t="s">
        <v>104</v>
      </c>
      <c r="U1793" s="3" t="s">
        <v>35</v>
      </c>
      <c r="V1793" s="7" t="s">
        <v>45</v>
      </c>
    </row>
    <row r="1794">
      <c r="A1794" s="3" t="s">
        <v>6974</v>
      </c>
      <c r="B1794" s="3" t="s">
        <v>6976</v>
      </c>
      <c r="C1794" s="4">
        <v>2023.0</v>
      </c>
      <c r="D1794" s="4">
        <v>51.0</v>
      </c>
      <c r="E1794" s="4">
        <v>348231.0</v>
      </c>
      <c r="F1794" s="3" t="s">
        <v>880</v>
      </c>
      <c r="G1794" s="3" t="s">
        <v>1822</v>
      </c>
      <c r="H1794" s="3" t="s">
        <v>6978</v>
      </c>
      <c r="I1794" s="4">
        <v>0.595</v>
      </c>
      <c r="J1794" s="4">
        <v>0.565</v>
      </c>
      <c r="K1794" s="4">
        <v>0.768228777</v>
      </c>
      <c r="L1794" s="4">
        <v>0.0418</v>
      </c>
      <c r="M1794" s="4">
        <v>0.621</v>
      </c>
      <c r="N1794" s="4">
        <v>7.04E-5</v>
      </c>
      <c r="O1794" s="4">
        <v>0.0966</v>
      </c>
      <c r="P1794" s="4">
        <v>0.329</v>
      </c>
      <c r="Q1794" s="4">
        <v>108.997</v>
      </c>
      <c r="R1794" s="4">
        <v>9.0</v>
      </c>
      <c r="S1794" s="4">
        <v>1.0</v>
      </c>
      <c r="T1794" s="3" t="s">
        <v>104</v>
      </c>
      <c r="U1794" s="3" t="s">
        <v>35</v>
      </c>
      <c r="V1794" s="7" t="s">
        <v>45</v>
      </c>
    </row>
    <row r="1795">
      <c r="A1795" s="3" t="s">
        <v>6981</v>
      </c>
      <c r="B1795" s="3" t="s">
        <v>6982</v>
      </c>
      <c r="C1795" s="4">
        <v>2002.0</v>
      </c>
      <c r="D1795" s="4">
        <v>51.0</v>
      </c>
      <c r="E1795" s="4">
        <v>326893.0</v>
      </c>
      <c r="F1795" s="3" t="s">
        <v>3624</v>
      </c>
      <c r="G1795" s="3" t="s">
        <v>1593</v>
      </c>
      <c r="H1795" s="3" t="s">
        <v>5801</v>
      </c>
      <c r="I1795" s="4">
        <v>0.557</v>
      </c>
      <c r="J1795" s="4">
        <v>0.575</v>
      </c>
      <c r="K1795" s="4">
        <v>0.769383783</v>
      </c>
      <c r="L1795" s="4">
        <v>0.0698</v>
      </c>
      <c r="M1795" s="4">
        <v>0.563</v>
      </c>
      <c r="N1795" s="4">
        <v>0.0</v>
      </c>
      <c r="O1795" s="4">
        <v>0.0835</v>
      </c>
      <c r="P1795" s="4">
        <v>0.234</v>
      </c>
      <c r="Q1795" s="4">
        <v>138.853</v>
      </c>
      <c r="R1795" s="4">
        <v>0.0</v>
      </c>
      <c r="S1795" s="4">
        <v>1.0</v>
      </c>
      <c r="T1795" s="3" t="s">
        <v>104</v>
      </c>
      <c r="U1795" s="3" t="s">
        <v>68</v>
      </c>
      <c r="V1795" s="7" t="s">
        <v>36</v>
      </c>
    </row>
    <row r="1796">
      <c r="A1796" s="3" t="s">
        <v>6984</v>
      </c>
      <c r="B1796" s="3" t="s">
        <v>6985</v>
      </c>
      <c r="C1796" s="4">
        <v>2020.0</v>
      </c>
      <c r="D1796" s="4">
        <v>51.0</v>
      </c>
      <c r="E1796" s="4">
        <v>121142.0</v>
      </c>
      <c r="F1796" s="3" t="s">
        <v>6987</v>
      </c>
      <c r="G1796" s="3" t="s">
        <v>6988</v>
      </c>
      <c r="H1796" s="3" t="s">
        <v>6989</v>
      </c>
      <c r="I1796" s="4">
        <v>0.742</v>
      </c>
      <c r="J1796" s="4">
        <v>0.814</v>
      </c>
      <c r="K1796" s="4">
        <v>0.865955126</v>
      </c>
      <c r="L1796" s="4">
        <v>0.0352</v>
      </c>
      <c r="M1796" s="4">
        <v>1.78E-5</v>
      </c>
      <c r="N1796" s="4">
        <v>0.836</v>
      </c>
      <c r="O1796" s="4">
        <v>0.339</v>
      </c>
      <c r="P1796" s="4">
        <v>0.178</v>
      </c>
      <c r="Q1796" s="4">
        <v>105.039</v>
      </c>
      <c r="R1796" s="4">
        <v>10.0</v>
      </c>
      <c r="S1796" s="4">
        <v>0.0</v>
      </c>
      <c r="T1796" s="3" t="s">
        <v>103</v>
      </c>
      <c r="U1796" s="3" t="s">
        <v>35</v>
      </c>
      <c r="V1796" s="7" t="s">
        <v>58</v>
      </c>
    </row>
    <row r="1797">
      <c r="A1797" s="3" t="s">
        <v>6992</v>
      </c>
      <c r="B1797" s="3" t="s">
        <v>6993</v>
      </c>
      <c r="C1797" s="4">
        <v>2017.0</v>
      </c>
      <c r="D1797" s="4">
        <v>51.0</v>
      </c>
      <c r="E1797" s="4">
        <v>374493.0</v>
      </c>
      <c r="F1797" s="3" t="s">
        <v>6932</v>
      </c>
      <c r="G1797" s="3" t="s">
        <v>6994</v>
      </c>
      <c r="H1797" s="3" t="s">
        <v>6995</v>
      </c>
      <c r="I1797" s="4">
        <v>0.659</v>
      </c>
      <c r="J1797" s="4">
        <v>0.694</v>
      </c>
      <c r="K1797" s="4">
        <v>0.837443586</v>
      </c>
      <c r="L1797" s="4">
        <v>0.0905</v>
      </c>
      <c r="M1797" s="4">
        <v>0.537</v>
      </c>
      <c r="N1797" s="4">
        <v>0.0</v>
      </c>
      <c r="O1797" s="4">
        <v>0.173</v>
      </c>
      <c r="P1797" s="4">
        <v>0.489</v>
      </c>
      <c r="Q1797" s="4">
        <v>159.988</v>
      </c>
      <c r="R1797" s="4">
        <v>1.0</v>
      </c>
      <c r="S1797" s="4">
        <v>1.0</v>
      </c>
      <c r="T1797" s="3" t="s">
        <v>104</v>
      </c>
      <c r="U1797" s="3" t="s">
        <v>94</v>
      </c>
      <c r="V1797" s="7" t="s">
        <v>54</v>
      </c>
    </row>
    <row r="1798">
      <c r="A1798" s="3" t="s">
        <v>6996</v>
      </c>
      <c r="B1798" s="3" t="s">
        <v>6998</v>
      </c>
      <c r="C1798" s="4">
        <v>2012.0</v>
      </c>
      <c r="D1798" s="4">
        <v>51.0</v>
      </c>
      <c r="E1798" s="4">
        <v>202524.0</v>
      </c>
      <c r="F1798" s="3" t="s">
        <v>880</v>
      </c>
      <c r="G1798" s="3" t="s">
        <v>5343</v>
      </c>
      <c r="H1798" s="3" t="s">
        <v>7000</v>
      </c>
      <c r="I1798" s="4">
        <v>0.784</v>
      </c>
      <c r="J1798" s="4">
        <v>0.857</v>
      </c>
      <c r="K1798" s="4">
        <v>0.834213847</v>
      </c>
      <c r="L1798" s="4">
        <v>0.0428</v>
      </c>
      <c r="M1798" s="4">
        <v>0.0227</v>
      </c>
      <c r="N1798" s="4">
        <v>1.64E-4</v>
      </c>
      <c r="O1798" s="4">
        <v>0.356</v>
      </c>
      <c r="P1798" s="4">
        <v>0.474</v>
      </c>
      <c r="Q1798" s="4">
        <v>131.97</v>
      </c>
      <c r="R1798" s="4">
        <v>9.0</v>
      </c>
      <c r="S1798" s="4">
        <v>1.0</v>
      </c>
      <c r="T1798" s="3" t="s">
        <v>104</v>
      </c>
      <c r="U1798" s="3" t="s">
        <v>68</v>
      </c>
      <c r="V1798" s="7" t="s">
        <v>54</v>
      </c>
    </row>
    <row r="1799">
      <c r="A1799" s="3" t="s">
        <v>7002</v>
      </c>
      <c r="B1799" s="3" t="s">
        <v>7003</v>
      </c>
      <c r="C1799" s="4">
        <v>2019.0</v>
      </c>
      <c r="D1799" s="4">
        <v>52.0</v>
      </c>
      <c r="E1799" s="4">
        <v>359630.0</v>
      </c>
      <c r="F1799" s="3" t="s">
        <v>26</v>
      </c>
      <c r="G1799" s="3" t="s">
        <v>42</v>
      </c>
      <c r="H1799" s="3" t="s">
        <v>7006</v>
      </c>
      <c r="I1799" s="4">
        <v>0.578</v>
      </c>
      <c r="J1799" s="4">
        <v>0.712</v>
      </c>
      <c r="K1799" s="4">
        <v>0.816118752</v>
      </c>
      <c r="L1799" s="4">
        <v>0.0322</v>
      </c>
      <c r="M1799" s="4">
        <v>0.547</v>
      </c>
      <c r="N1799" s="4">
        <v>0.0</v>
      </c>
      <c r="O1799" s="4">
        <v>0.19</v>
      </c>
      <c r="P1799" s="4">
        <v>0.368</v>
      </c>
      <c r="Q1799" s="4">
        <v>119.956</v>
      </c>
      <c r="R1799" s="4">
        <v>3.0</v>
      </c>
      <c r="S1799" s="4">
        <v>1.0</v>
      </c>
      <c r="T1799" s="3" t="s">
        <v>34</v>
      </c>
      <c r="U1799" s="3" t="s">
        <v>35</v>
      </c>
      <c r="V1799" s="7" t="s">
        <v>45</v>
      </c>
    </row>
    <row r="1800">
      <c r="A1800" s="3" t="s">
        <v>7008</v>
      </c>
      <c r="B1800" s="3" t="s">
        <v>7009</v>
      </c>
      <c r="C1800" s="4">
        <v>2001.0</v>
      </c>
      <c r="D1800" s="4">
        <v>52.0</v>
      </c>
      <c r="E1800" s="4">
        <v>404245.0</v>
      </c>
      <c r="F1800" s="3" t="s">
        <v>26</v>
      </c>
      <c r="G1800" s="3" t="s">
        <v>6374</v>
      </c>
      <c r="H1800" s="3" t="s">
        <v>6374</v>
      </c>
      <c r="I1800" s="4">
        <v>0.393</v>
      </c>
      <c r="J1800" s="4">
        <v>0.475</v>
      </c>
      <c r="K1800" s="4">
        <v>0.712489038</v>
      </c>
      <c r="L1800" s="4">
        <v>0.0341</v>
      </c>
      <c r="M1800" s="4">
        <v>0.0728</v>
      </c>
      <c r="N1800" s="4">
        <v>5.27E-4</v>
      </c>
      <c r="O1800" s="4">
        <v>0.044</v>
      </c>
      <c r="P1800" s="4">
        <v>0.157</v>
      </c>
      <c r="Q1800" s="4">
        <v>137.143</v>
      </c>
      <c r="R1800" s="4">
        <v>8.0</v>
      </c>
      <c r="S1800" s="4">
        <v>1.0</v>
      </c>
      <c r="T1800" s="3" t="s">
        <v>34</v>
      </c>
      <c r="U1800" s="3" t="s">
        <v>35</v>
      </c>
      <c r="V1800" s="7" t="s">
        <v>58</v>
      </c>
    </row>
    <row r="1801">
      <c r="A1801" s="3" t="s">
        <v>7013</v>
      </c>
      <c r="B1801" s="3" t="s">
        <v>7014</v>
      </c>
      <c r="C1801" s="4">
        <v>2013.0</v>
      </c>
      <c r="D1801" s="4">
        <v>52.0</v>
      </c>
      <c r="E1801" s="4">
        <v>199797.0</v>
      </c>
      <c r="F1801" s="3" t="s">
        <v>2074</v>
      </c>
      <c r="G1801" s="3" t="s">
        <v>7016</v>
      </c>
      <c r="H1801" s="3" t="s">
        <v>7018</v>
      </c>
      <c r="I1801" s="4">
        <v>0.595</v>
      </c>
      <c r="J1801" s="4">
        <v>0.252</v>
      </c>
      <c r="K1801" s="4">
        <v>0.815605416</v>
      </c>
      <c r="L1801" s="4">
        <v>0.0358</v>
      </c>
      <c r="M1801" s="4">
        <v>0.864</v>
      </c>
      <c r="N1801" s="4">
        <v>0.0</v>
      </c>
      <c r="O1801" s="4">
        <v>0.124</v>
      </c>
      <c r="P1801" s="4">
        <v>0.293</v>
      </c>
      <c r="Q1801" s="4">
        <v>111.33</v>
      </c>
      <c r="R1801" s="4">
        <v>3.0</v>
      </c>
      <c r="S1801" s="4">
        <v>1.0</v>
      </c>
      <c r="T1801" s="3" t="s">
        <v>103</v>
      </c>
      <c r="U1801" s="3" t="s">
        <v>35</v>
      </c>
      <c r="V1801" s="7" t="s">
        <v>36</v>
      </c>
    </row>
    <row r="1802">
      <c r="A1802" s="3" t="s">
        <v>7020</v>
      </c>
      <c r="B1802" s="3" t="s">
        <v>7021</v>
      </c>
      <c r="C1802" s="4">
        <v>2016.0</v>
      </c>
      <c r="D1802" s="4">
        <v>52.0</v>
      </c>
      <c r="E1802" s="4">
        <v>325857.0</v>
      </c>
      <c r="F1802" s="3" t="s">
        <v>3852</v>
      </c>
      <c r="G1802" s="3" t="s">
        <v>1585</v>
      </c>
      <c r="H1802" s="3" t="s">
        <v>7022</v>
      </c>
      <c r="I1802" s="4">
        <v>0.54</v>
      </c>
      <c r="J1802" s="4">
        <v>0.705</v>
      </c>
      <c r="K1802" s="4">
        <v>0.83051355</v>
      </c>
      <c r="L1802" s="4">
        <v>0.0354</v>
      </c>
      <c r="M1802" s="4">
        <v>0.688</v>
      </c>
      <c r="N1802" s="4">
        <v>0.0</v>
      </c>
      <c r="O1802" s="4">
        <v>0.297</v>
      </c>
      <c r="P1802" s="4">
        <v>0.373</v>
      </c>
      <c r="Q1802" s="4">
        <v>104.973</v>
      </c>
      <c r="R1802" s="4">
        <v>9.0</v>
      </c>
      <c r="S1802" s="4">
        <v>1.0</v>
      </c>
      <c r="T1802" s="3" t="s">
        <v>104</v>
      </c>
      <c r="U1802" s="3" t="s">
        <v>68</v>
      </c>
      <c r="V1802" s="7" t="s">
        <v>45</v>
      </c>
    </row>
    <row r="1803">
      <c r="A1803" s="3" t="s">
        <v>7025</v>
      </c>
      <c r="B1803" s="3" t="s">
        <v>7026</v>
      </c>
      <c r="C1803" s="4">
        <v>2012.0</v>
      </c>
      <c r="D1803" s="4">
        <v>52.0</v>
      </c>
      <c r="E1803" s="4">
        <v>292075.0</v>
      </c>
      <c r="F1803" s="3" t="s">
        <v>1918</v>
      </c>
      <c r="G1803" s="3" t="s">
        <v>1919</v>
      </c>
      <c r="H1803" s="3" t="s">
        <v>7027</v>
      </c>
      <c r="I1803" s="4">
        <v>0.446</v>
      </c>
      <c r="J1803" s="4">
        <v>0.398</v>
      </c>
      <c r="K1803" s="4">
        <v>0.731653584</v>
      </c>
      <c r="L1803" s="4">
        <v>0.0358</v>
      </c>
      <c r="M1803" s="4">
        <v>0.421</v>
      </c>
      <c r="N1803" s="4">
        <v>5.48E-5</v>
      </c>
      <c r="O1803" s="4">
        <v>0.112</v>
      </c>
      <c r="P1803" s="4">
        <v>0.259</v>
      </c>
      <c r="Q1803" s="4">
        <v>149.839</v>
      </c>
      <c r="R1803" s="4">
        <v>2.0</v>
      </c>
      <c r="S1803" s="4">
        <v>0.0</v>
      </c>
      <c r="T1803" s="3" t="s">
        <v>104</v>
      </c>
      <c r="U1803" s="3" t="s">
        <v>35</v>
      </c>
      <c r="V1803" s="7" t="s">
        <v>36</v>
      </c>
    </row>
    <row r="1804">
      <c r="A1804" s="3" t="s">
        <v>7030</v>
      </c>
      <c r="B1804" s="3" t="s">
        <v>7031</v>
      </c>
      <c r="C1804" s="4">
        <v>2022.0</v>
      </c>
      <c r="D1804" s="4">
        <v>52.0</v>
      </c>
      <c r="E1804" s="4">
        <v>421165.0</v>
      </c>
      <c r="F1804" s="3" t="s">
        <v>7032</v>
      </c>
      <c r="G1804" s="3" t="s">
        <v>7034</v>
      </c>
      <c r="H1804" s="3" t="s">
        <v>7035</v>
      </c>
      <c r="I1804" s="4">
        <v>0.331</v>
      </c>
      <c r="J1804" s="4">
        <v>0.671</v>
      </c>
      <c r="K1804" s="4">
        <v>0.812739289</v>
      </c>
      <c r="L1804" s="4">
        <v>0.11</v>
      </c>
      <c r="M1804" s="4">
        <v>0.357</v>
      </c>
      <c r="N1804" s="4">
        <v>0.0</v>
      </c>
      <c r="O1804" s="4">
        <v>0.122</v>
      </c>
      <c r="P1804" s="4">
        <v>0.467</v>
      </c>
      <c r="Q1804" s="4">
        <v>109.903</v>
      </c>
      <c r="R1804" s="4">
        <v>8.0</v>
      </c>
      <c r="S1804" s="4">
        <v>1.0</v>
      </c>
      <c r="T1804" s="3" t="s">
        <v>103</v>
      </c>
      <c r="U1804" s="3" t="s">
        <v>35</v>
      </c>
      <c r="V1804" s="7" t="s">
        <v>54</v>
      </c>
    </row>
    <row r="1805">
      <c r="A1805" s="3" t="s">
        <v>7036</v>
      </c>
      <c r="B1805" s="3" t="s">
        <v>7037</v>
      </c>
      <c r="C1805" s="4">
        <v>1979.0</v>
      </c>
      <c r="D1805" s="4">
        <v>52.0</v>
      </c>
      <c r="E1805" s="4">
        <v>154133.0</v>
      </c>
      <c r="F1805" s="3" t="s">
        <v>6917</v>
      </c>
      <c r="G1805" s="3" t="s">
        <v>6918</v>
      </c>
      <c r="H1805" s="3" t="s">
        <v>7038</v>
      </c>
      <c r="I1805" s="4">
        <v>0.627</v>
      </c>
      <c r="J1805" s="4">
        <v>0.536</v>
      </c>
      <c r="K1805" s="4">
        <v>0.663636558</v>
      </c>
      <c r="L1805" s="4">
        <v>0.0436</v>
      </c>
      <c r="M1805" s="4">
        <v>0.667</v>
      </c>
      <c r="N1805" s="4">
        <v>0.661</v>
      </c>
      <c r="O1805" s="4">
        <v>0.0894</v>
      </c>
      <c r="P1805" s="4">
        <v>0.492</v>
      </c>
      <c r="Q1805" s="4">
        <v>79.725</v>
      </c>
      <c r="R1805" s="4">
        <v>0.0</v>
      </c>
      <c r="S1805" s="4">
        <v>1.0</v>
      </c>
      <c r="T1805" s="3" t="s">
        <v>103</v>
      </c>
      <c r="U1805" s="3" t="s">
        <v>35</v>
      </c>
      <c r="V1805" s="7" t="s">
        <v>54</v>
      </c>
    </row>
    <row r="1806">
      <c r="A1806" s="3" t="s">
        <v>7042</v>
      </c>
      <c r="B1806" s="3" t="s">
        <v>7043</v>
      </c>
      <c r="C1806" s="4">
        <v>2023.0</v>
      </c>
      <c r="D1806" s="4">
        <v>52.0</v>
      </c>
      <c r="E1806" s="4">
        <v>277237.0</v>
      </c>
      <c r="F1806" s="3" t="s">
        <v>880</v>
      </c>
      <c r="G1806" s="3" t="s">
        <v>1822</v>
      </c>
      <c r="H1806" s="3" t="s">
        <v>7046</v>
      </c>
      <c r="I1806" s="4">
        <v>0.462</v>
      </c>
      <c r="J1806" s="4">
        <v>0.92</v>
      </c>
      <c r="K1806" s="4">
        <v>0.845336128</v>
      </c>
      <c r="L1806" s="4">
        <v>0.144</v>
      </c>
      <c r="M1806" s="4">
        <v>0.166</v>
      </c>
      <c r="N1806" s="4">
        <v>0.0</v>
      </c>
      <c r="O1806" s="4">
        <v>0.098</v>
      </c>
      <c r="P1806" s="4">
        <v>0.487</v>
      </c>
      <c r="Q1806" s="4">
        <v>173.13</v>
      </c>
      <c r="R1806" s="4">
        <v>4.0</v>
      </c>
      <c r="S1806" s="4">
        <v>0.0</v>
      </c>
      <c r="T1806" s="3" t="s">
        <v>104</v>
      </c>
      <c r="U1806" s="3" t="s">
        <v>35</v>
      </c>
      <c r="V1806" s="7" t="s">
        <v>54</v>
      </c>
    </row>
    <row r="1807">
      <c r="A1807" s="3" t="s">
        <v>7047</v>
      </c>
      <c r="B1807" s="3" t="s">
        <v>7048</v>
      </c>
      <c r="C1807" s="4">
        <v>2019.0</v>
      </c>
      <c r="D1807" s="4">
        <v>53.0</v>
      </c>
      <c r="E1807" s="4">
        <v>265142.0</v>
      </c>
      <c r="F1807" s="3" t="s">
        <v>26</v>
      </c>
      <c r="G1807" s="3" t="s">
        <v>7049</v>
      </c>
      <c r="H1807" s="3" t="s">
        <v>7048</v>
      </c>
      <c r="I1807" s="4">
        <v>0.548</v>
      </c>
      <c r="J1807" s="4">
        <v>0.719</v>
      </c>
      <c r="K1807" s="4">
        <v>0.858982311</v>
      </c>
      <c r="L1807" s="4">
        <v>0.0312</v>
      </c>
      <c r="M1807" s="4">
        <v>0.0109</v>
      </c>
      <c r="N1807" s="4">
        <v>3.76E-4</v>
      </c>
      <c r="O1807" s="4">
        <v>0.0866</v>
      </c>
      <c r="P1807" s="4">
        <v>0.368</v>
      </c>
      <c r="Q1807" s="4">
        <v>105.025</v>
      </c>
      <c r="R1807" s="4">
        <v>11.0</v>
      </c>
      <c r="S1807" s="4">
        <v>1.0</v>
      </c>
      <c r="T1807" s="3" t="s">
        <v>34</v>
      </c>
      <c r="U1807" s="3" t="s">
        <v>35</v>
      </c>
      <c r="V1807" s="7" t="s">
        <v>45</v>
      </c>
    </row>
    <row r="1808">
      <c r="A1808" s="3" t="s">
        <v>7053</v>
      </c>
      <c r="B1808" s="3" t="s">
        <v>7054</v>
      </c>
      <c r="C1808" s="4">
        <v>2023.0</v>
      </c>
      <c r="D1808" s="4">
        <v>53.0</v>
      </c>
      <c r="E1808" s="4">
        <v>239770.0</v>
      </c>
      <c r="F1808" s="3" t="s">
        <v>3108</v>
      </c>
      <c r="G1808" s="3" t="s">
        <v>6756</v>
      </c>
      <c r="H1808" s="42"/>
      <c r="I1808" s="4">
        <v>0.586</v>
      </c>
      <c r="J1808" s="4">
        <v>0.373</v>
      </c>
      <c r="K1808" s="4">
        <v>0.777853828</v>
      </c>
      <c r="L1808" s="4">
        <v>0.0356</v>
      </c>
      <c r="M1808" s="4">
        <v>0.587</v>
      </c>
      <c r="N1808" s="4">
        <v>3.47E-6</v>
      </c>
      <c r="O1808" s="4">
        <v>0.0702</v>
      </c>
      <c r="P1808" s="4">
        <v>0.288</v>
      </c>
      <c r="Q1808" s="4">
        <v>147.057</v>
      </c>
      <c r="R1808" s="4">
        <v>4.0</v>
      </c>
      <c r="S1808" s="4">
        <v>1.0</v>
      </c>
      <c r="T1808" s="3" t="s">
        <v>103</v>
      </c>
      <c r="U1808" s="3" t="s">
        <v>35</v>
      </c>
      <c r="V1808" s="7" t="s">
        <v>36</v>
      </c>
    </row>
    <row r="1809">
      <c r="A1809" s="3" t="s">
        <v>7055</v>
      </c>
      <c r="B1809" s="3" t="s">
        <v>7056</v>
      </c>
      <c r="C1809" s="4">
        <v>2023.0</v>
      </c>
      <c r="D1809" s="4">
        <v>53.0</v>
      </c>
      <c r="E1809" s="4">
        <v>195083.0</v>
      </c>
      <c r="F1809" s="3" t="s">
        <v>3108</v>
      </c>
      <c r="G1809" s="3" t="s">
        <v>6756</v>
      </c>
      <c r="H1809" s="42"/>
      <c r="I1809" s="4">
        <v>0.322</v>
      </c>
      <c r="J1809" s="4">
        <v>0.202</v>
      </c>
      <c r="K1809" s="4">
        <v>0.811370393</v>
      </c>
      <c r="L1809" s="4">
        <v>0.0384</v>
      </c>
      <c r="M1809" s="4">
        <v>0.878</v>
      </c>
      <c r="N1809" s="4">
        <v>0.0</v>
      </c>
      <c r="O1809" s="4">
        <v>0.0982</v>
      </c>
      <c r="P1809" s="4">
        <v>0.26</v>
      </c>
      <c r="Q1809" s="4">
        <v>52.994</v>
      </c>
      <c r="R1809" s="4">
        <v>7.0</v>
      </c>
      <c r="S1809" s="4">
        <v>1.0</v>
      </c>
      <c r="T1809" s="3" t="s">
        <v>103</v>
      </c>
      <c r="U1809" s="3" t="s">
        <v>35</v>
      </c>
      <c r="V1809" s="7" t="s">
        <v>36</v>
      </c>
    </row>
    <row r="1810">
      <c r="A1810" s="3" t="s">
        <v>7060</v>
      </c>
      <c r="B1810" s="3" t="s">
        <v>7061</v>
      </c>
      <c r="C1810" s="4">
        <v>2012.0</v>
      </c>
      <c r="D1810" s="4">
        <v>53.0</v>
      </c>
      <c r="E1810" s="4">
        <v>342668.0</v>
      </c>
      <c r="F1810" s="3" t="s">
        <v>880</v>
      </c>
      <c r="G1810" s="3" t="s">
        <v>3591</v>
      </c>
      <c r="H1810" s="3" t="s">
        <v>7062</v>
      </c>
      <c r="I1810" s="4">
        <v>0.566</v>
      </c>
      <c r="J1810" s="4">
        <v>0.634</v>
      </c>
      <c r="K1810" s="4">
        <v>0.855752572</v>
      </c>
      <c r="L1810" s="4">
        <v>0.0443</v>
      </c>
      <c r="M1810" s="4">
        <v>0.145</v>
      </c>
      <c r="N1810" s="4">
        <v>7.16E-4</v>
      </c>
      <c r="O1810" s="4">
        <v>0.0814</v>
      </c>
      <c r="P1810" s="4">
        <v>0.36</v>
      </c>
      <c r="Q1810" s="4">
        <v>143.89</v>
      </c>
      <c r="R1810" s="4">
        <v>2.0</v>
      </c>
      <c r="S1810" s="4">
        <v>1.0</v>
      </c>
      <c r="T1810" s="3" t="s">
        <v>104</v>
      </c>
      <c r="U1810" s="3" t="s">
        <v>35</v>
      </c>
      <c r="V1810" s="7" t="s">
        <v>45</v>
      </c>
    </row>
    <row r="1811">
      <c r="A1811" s="3" t="s">
        <v>7066</v>
      </c>
      <c r="B1811" s="3" t="s">
        <v>7067</v>
      </c>
      <c r="C1811" s="4">
        <v>2019.0</v>
      </c>
      <c r="D1811" s="4">
        <v>53.0</v>
      </c>
      <c r="E1811" s="4">
        <v>311367.0</v>
      </c>
      <c r="F1811" s="3" t="s">
        <v>3624</v>
      </c>
      <c r="G1811" s="3" t="s">
        <v>1593</v>
      </c>
      <c r="H1811" s="3" t="s">
        <v>7069</v>
      </c>
      <c r="I1811" s="4">
        <v>0.552</v>
      </c>
      <c r="J1811" s="4">
        <v>0.428</v>
      </c>
      <c r="K1811" s="4">
        <v>0.772720467</v>
      </c>
      <c r="L1811" s="4">
        <v>0.0346</v>
      </c>
      <c r="M1811" s="4">
        <v>0.607</v>
      </c>
      <c r="N1811" s="4">
        <v>0.00125</v>
      </c>
      <c r="O1811" s="4">
        <v>0.115</v>
      </c>
      <c r="P1811" s="4">
        <v>0.197</v>
      </c>
      <c r="Q1811" s="4">
        <v>131.745</v>
      </c>
      <c r="R1811" s="4">
        <v>2.0</v>
      </c>
      <c r="S1811" s="4">
        <v>1.0</v>
      </c>
      <c r="T1811" s="3" t="s">
        <v>104</v>
      </c>
      <c r="U1811" s="3" t="s">
        <v>68</v>
      </c>
      <c r="V1811" s="7" t="s">
        <v>58</v>
      </c>
    </row>
    <row r="1812">
      <c r="A1812" s="3" t="s">
        <v>7070</v>
      </c>
      <c r="B1812" s="3" t="s">
        <v>7071</v>
      </c>
      <c r="C1812" s="4">
        <v>2012.0</v>
      </c>
      <c r="D1812" s="4">
        <v>53.0</v>
      </c>
      <c r="E1812" s="4">
        <v>341100.0</v>
      </c>
      <c r="F1812" s="3" t="s">
        <v>880</v>
      </c>
      <c r="G1812" s="3" t="s">
        <v>5343</v>
      </c>
      <c r="H1812" s="3" t="s">
        <v>7072</v>
      </c>
      <c r="I1812" s="4">
        <v>0.794</v>
      </c>
      <c r="J1812" s="4">
        <v>0.919</v>
      </c>
      <c r="K1812" s="4">
        <v>0.836309969</v>
      </c>
      <c r="L1812" s="4">
        <v>0.193</v>
      </c>
      <c r="M1812" s="4">
        <v>0.221</v>
      </c>
      <c r="N1812" s="4">
        <v>0.0</v>
      </c>
      <c r="O1812" s="4">
        <v>0.0682</v>
      </c>
      <c r="P1812" s="4">
        <v>0.49</v>
      </c>
      <c r="Q1812" s="4">
        <v>127.009</v>
      </c>
      <c r="R1812" s="4">
        <v>9.0</v>
      </c>
      <c r="S1812" s="4">
        <v>1.0</v>
      </c>
      <c r="T1812" s="3" t="s">
        <v>104</v>
      </c>
      <c r="U1812" s="3" t="s">
        <v>35</v>
      </c>
      <c r="V1812" s="7" t="s">
        <v>54</v>
      </c>
    </row>
    <row r="1813">
      <c r="A1813" s="3" t="s">
        <v>7075</v>
      </c>
      <c r="B1813" s="3" t="s">
        <v>7077</v>
      </c>
      <c r="C1813" s="4">
        <v>2018.0</v>
      </c>
      <c r="D1813" s="4">
        <v>53.0</v>
      </c>
      <c r="E1813" s="4">
        <v>304586.0</v>
      </c>
      <c r="F1813" s="3" t="s">
        <v>7078</v>
      </c>
      <c r="G1813" s="3" t="s">
        <v>7079</v>
      </c>
      <c r="H1813" s="3" t="s">
        <v>7080</v>
      </c>
      <c r="I1813" s="4">
        <v>0.307</v>
      </c>
      <c r="J1813" s="4">
        <v>0.503</v>
      </c>
      <c r="K1813" s="4">
        <v>0.694907279</v>
      </c>
      <c r="L1813" s="4">
        <v>0.104</v>
      </c>
      <c r="M1813" s="4">
        <v>0.27</v>
      </c>
      <c r="N1813" s="4">
        <v>0.00284</v>
      </c>
      <c r="O1813" s="4">
        <v>0.0802</v>
      </c>
      <c r="P1813" s="4">
        <v>0.095</v>
      </c>
      <c r="Q1813" s="4">
        <v>134.758</v>
      </c>
      <c r="R1813" s="4">
        <v>4.0</v>
      </c>
      <c r="S1813" s="4">
        <v>1.0</v>
      </c>
      <c r="T1813" s="3" t="s">
        <v>103</v>
      </c>
      <c r="U1813" s="3" t="s">
        <v>35</v>
      </c>
      <c r="V1813" s="7" t="s">
        <v>75</v>
      </c>
    </row>
    <row r="1814">
      <c r="A1814" s="3" t="s">
        <v>7081</v>
      </c>
      <c r="B1814" s="3" t="s">
        <v>7082</v>
      </c>
      <c r="C1814" s="4">
        <v>2018.0</v>
      </c>
      <c r="D1814" s="4">
        <v>53.0</v>
      </c>
      <c r="E1814" s="4">
        <v>280743.0</v>
      </c>
      <c r="F1814" s="3" t="s">
        <v>7084</v>
      </c>
      <c r="G1814" s="3" t="s">
        <v>7086</v>
      </c>
      <c r="H1814" s="3" t="s">
        <v>7082</v>
      </c>
      <c r="I1814" s="4">
        <v>0.519</v>
      </c>
      <c r="J1814" s="4">
        <v>0.563</v>
      </c>
      <c r="K1814" s="4">
        <v>0.866682352</v>
      </c>
      <c r="L1814" s="4">
        <v>0.0364</v>
      </c>
      <c r="M1814" s="4">
        <v>0.0952</v>
      </c>
      <c r="N1814" s="4">
        <v>7.02E-5</v>
      </c>
      <c r="O1814" s="4">
        <v>0.0895</v>
      </c>
      <c r="P1814" s="4">
        <v>0.345</v>
      </c>
      <c r="Q1814" s="4">
        <v>124.02</v>
      </c>
      <c r="R1814" s="4">
        <v>11.0</v>
      </c>
      <c r="S1814" s="4">
        <v>1.0</v>
      </c>
      <c r="T1814" s="3" t="s">
        <v>103</v>
      </c>
      <c r="U1814" s="3" t="s">
        <v>35</v>
      </c>
      <c r="V1814" s="7" t="s">
        <v>45</v>
      </c>
    </row>
    <row r="1815">
      <c r="A1815" s="3" t="s">
        <v>7091</v>
      </c>
      <c r="B1815" s="3" t="s">
        <v>7092</v>
      </c>
      <c r="C1815" s="4">
        <v>2015.0</v>
      </c>
      <c r="D1815" s="4">
        <v>53.0</v>
      </c>
      <c r="E1815" s="4">
        <v>251946.0</v>
      </c>
      <c r="F1815" s="3" t="s">
        <v>1267</v>
      </c>
      <c r="G1815" s="3" t="s">
        <v>7093</v>
      </c>
      <c r="H1815" s="3" t="s">
        <v>7094</v>
      </c>
      <c r="I1815" s="4">
        <v>0.424</v>
      </c>
      <c r="J1815" s="4">
        <v>0.298</v>
      </c>
      <c r="K1815" s="4">
        <v>0.717023506</v>
      </c>
      <c r="L1815" s="4">
        <v>0.0257</v>
      </c>
      <c r="M1815" s="4">
        <v>0.0156</v>
      </c>
      <c r="N1815" s="4">
        <v>0.00131</v>
      </c>
      <c r="O1815" s="4">
        <v>0.0725</v>
      </c>
      <c r="P1815" s="4">
        <v>0.0927</v>
      </c>
      <c r="Q1815" s="4">
        <v>75.04</v>
      </c>
      <c r="R1815" s="4">
        <v>1.0</v>
      </c>
      <c r="S1815" s="4">
        <v>0.0</v>
      </c>
      <c r="T1815" s="3" t="s">
        <v>103</v>
      </c>
      <c r="U1815" s="3" t="s">
        <v>35</v>
      </c>
      <c r="V1815" s="7" t="s">
        <v>75</v>
      </c>
    </row>
    <row r="1816">
      <c r="A1816" s="3" t="s">
        <v>7096</v>
      </c>
      <c r="B1816" s="3" t="s">
        <v>7097</v>
      </c>
      <c r="C1816" s="4">
        <v>2017.0</v>
      </c>
      <c r="D1816" s="4">
        <v>53.0</v>
      </c>
      <c r="E1816" s="4">
        <v>223962.0</v>
      </c>
      <c r="F1816" s="3" t="s">
        <v>6019</v>
      </c>
      <c r="G1816" s="3" t="s">
        <v>7099</v>
      </c>
      <c r="H1816" s="3" t="s">
        <v>7097</v>
      </c>
      <c r="I1816" s="4">
        <v>0.929</v>
      </c>
      <c r="J1816" s="4">
        <v>0.723</v>
      </c>
      <c r="K1816" s="4">
        <v>0.850597823</v>
      </c>
      <c r="L1816" s="4">
        <v>0.109</v>
      </c>
      <c r="M1816" s="4">
        <v>0.0672</v>
      </c>
      <c r="N1816" s="4">
        <v>0.0</v>
      </c>
      <c r="O1816" s="4">
        <v>0.346</v>
      </c>
      <c r="P1816" s="4">
        <v>0.458</v>
      </c>
      <c r="Q1816" s="4">
        <v>125.02</v>
      </c>
      <c r="R1816" s="4">
        <v>11.0</v>
      </c>
      <c r="S1816" s="4">
        <v>0.0</v>
      </c>
      <c r="T1816" s="3" t="s">
        <v>103</v>
      </c>
      <c r="U1816" s="3" t="s">
        <v>94</v>
      </c>
      <c r="V1816" s="7" t="s">
        <v>54</v>
      </c>
    </row>
    <row r="1817">
      <c r="A1817" s="3" t="s">
        <v>7101</v>
      </c>
      <c r="B1817" s="3" t="s">
        <v>7102</v>
      </c>
      <c r="C1817" s="4">
        <v>2015.0</v>
      </c>
      <c r="D1817" s="4">
        <v>54.0</v>
      </c>
      <c r="E1817" s="4">
        <v>253043.0</v>
      </c>
      <c r="F1817" s="3" t="s">
        <v>3852</v>
      </c>
      <c r="G1817" s="3" t="s">
        <v>1585</v>
      </c>
      <c r="H1817" s="3" t="s">
        <v>7103</v>
      </c>
      <c r="I1817" s="4">
        <v>0.486</v>
      </c>
      <c r="J1817" s="4">
        <v>0.581</v>
      </c>
      <c r="K1817" s="4">
        <v>0.831732723</v>
      </c>
      <c r="L1817" s="4">
        <v>0.0296</v>
      </c>
      <c r="M1817" s="4">
        <v>0.359</v>
      </c>
      <c r="N1817" s="4">
        <v>2.66E-5</v>
      </c>
      <c r="O1817" s="4">
        <v>0.133</v>
      </c>
      <c r="P1817" s="4">
        <v>0.353</v>
      </c>
      <c r="Q1817" s="4">
        <v>89.882</v>
      </c>
      <c r="R1817" s="4">
        <v>2.0</v>
      </c>
      <c r="S1817" s="4">
        <v>1.0</v>
      </c>
      <c r="T1817" s="3" t="s">
        <v>34</v>
      </c>
      <c r="U1817" s="3" t="s">
        <v>35</v>
      </c>
      <c r="V1817" s="7" t="s">
        <v>45</v>
      </c>
    </row>
    <row r="1818">
      <c r="A1818" s="3" t="s">
        <v>7106</v>
      </c>
      <c r="B1818" s="3" t="s">
        <v>7108</v>
      </c>
      <c r="C1818" s="4">
        <v>2003.0</v>
      </c>
      <c r="D1818" s="4">
        <v>54.0</v>
      </c>
      <c r="E1818" s="4">
        <v>270600.0</v>
      </c>
      <c r="F1818" s="3" t="s">
        <v>7109</v>
      </c>
      <c r="G1818" s="3" t="s">
        <v>7110</v>
      </c>
      <c r="H1818" s="3" t="s">
        <v>7111</v>
      </c>
      <c r="I1818" s="4">
        <v>0.561</v>
      </c>
      <c r="J1818" s="4">
        <v>0.313</v>
      </c>
      <c r="K1818" s="4">
        <v>0.747246166</v>
      </c>
      <c r="L1818" s="4">
        <v>0.029</v>
      </c>
      <c r="M1818" s="4">
        <v>0.711</v>
      </c>
      <c r="N1818" s="4">
        <v>3.06E-4</v>
      </c>
      <c r="O1818" s="4">
        <v>0.248</v>
      </c>
      <c r="P1818" s="4">
        <v>0.276</v>
      </c>
      <c r="Q1818" s="4">
        <v>125.522</v>
      </c>
      <c r="R1818" s="4">
        <v>2.0</v>
      </c>
      <c r="S1818" s="4">
        <v>1.0</v>
      </c>
      <c r="T1818" s="3" t="s">
        <v>103</v>
      </c>
      <c r="U1818" s="3" t="s">
        <v>35</v>
      </c>
      <c r="V1818" s="7" t="s">
        <v>36</v>
      </c>
    </row>
    <row r="1819">
      <c r="A1819" s="3" t="s">
        <v>7115</v>
      </c>
      <c r="B1819" s="3" t="s">
        <v>7116</v>
      </c>
      <c r="C1819" s="4">
        <v>2009.0</v>
      </c>
      <c r="D1819" s="4">
        <v>54.0</v>
      </c>
      <c r="E1819" s="4">
        <v>293653.0</v>
      </c>
      <c r="F1819" s="3" t="s">
        <v>1629</v>
      </c>
      <c r="G1819" s="3" t="s">
        <v>3531</v>
      </c>
      <c r="H1819" s="3" t="s">
        <v>7117</v>
      </c>
      <c r="I1819" s="4">
        <v>0.566</v>
      </c>
      <c r="J1819" s="4">
        <v>0.558</v>
      </c>
      <c r="K1819" s="4">
        <v>0.808482878</v>
      </c>
      <c r="L1819" s="4">
        <v>0.0407</v>
      </c>
      <c r="M1819" s="4">
        <v>0.523</v>
      </c>
      <c r="N1819" s="4">
        <v>0.0</v>
      </c>
      <c r="O1819" s="4">
        <v>0.246</v>
      </c>
      <c r="P1819" s="4">
        <v>0.495</v>
      </c>
      <c r="Q1819" s="4">
        <v>141.919</v>
      </c>
      <c r="R1819" s="4">
        <v>0.0</v>
      </c>
      <c r="S1819" s="4">
        <v>1.0</v>
      </c>
      <c r="T1819" s="3" t="s">
        <v>104</v>
      </c>
      <c r="U1819" s="3" t="s">
        <v>68</v>
      </c>
      <c r="V1819" s="7" t="s">
        <v>54</v>
      </c>
    </row>
    <row r="1820">
      <c r="A1820" s="3" t="s">
        <v>7118</v>
      </c>
      <c r="B1820" s="3" t="s">
        <v>7119</v>
      </c>
      <c r="C1820" s="4">
        <v>2015.0</v>
      </c>
      <c r="D1820" s="4">
        <v>54.0</v>
      </c>
      <c r="E1820" s="4">
        <v>255498.0</v>
      </c>
      <c r="F1820" s="3" t="s">
        <v>7122</v>
      </c>
      <c r="G1820" s="3" t="s">
        <v>7123</v>
      </c>
      <c r="H1820" s="3" t="s">
        <v>7124</v>
      </c>
      <c r="I1820" s="4">
        <v>0.528</v>
      </c>
      <c r="J1820" s="4">
        <v>0.688</v>
      </c>
      <c r="K1820" s="4">
        <v>0.808932047</v>
      </c>
      <c r="L1820" s="4">
        <v>0.0305</v>
      </c>
      <c r="M1820" s="4">
        <v>0.0227</v>
      </c>
      <c r="N1820" s="4">
        <v>0.0</v>
      </c>
      <c r="O1820" s="4">
        <v>0.107</v>
      </c>
      <c r="P1820" s="4">
        <v>0.301</v>
      </c>
      <c r="Q1820" s="4">
        <v>72.997</v>
      </c>
      <c r="R1820" s="4">
        <v>5.0</v>
      </c>
      <c r="S1820" s="4">
        <v>0.0</v>
      </c>
      <c r="T1820" s="3" t="s">
        <v>103</v>
      </c>
      <c r="U1820" s="3" t="s">
        <v>35</v>
      </c>
      <c r="V1820" s="7" t="s">
        <v>45</v>
      </c>
    </row>
    <row r="1821">
      <c r="A1821" s="3" t="s">
        <v>7125</v>
      </c>
      <c r="B1821" s="3" t="s">
        <v>7126</v>
      </c>
      <c r="C1821" s="4">
        <v>1997.0</v>
      </c>
      <c r="D1821" s="4">
        <v>54.0</v>
      </c>
      <c r="E1821" s="4">
        <v>212961.0</v>
      </c>
      <c r="F1821" s="3" t="s">
        <v>6439</v>
      </c>
      <c r="G1821" s="3" t="s">
        <v>6440</v>
      </c>
      <c r="H1821" s="3" t="s">
        <v>7129</v>
      </c>
      <c r="I1821" s="4">
        <v>0.375</v>
      </c>
      <c r="J1821" s="4">
        <v>0.219</v>
      </c>
      <c r="K1821" s="4">
        <v>0.69403033</v>
      </c>
      <c r="L1821" s="4">
        <v>0.0288</v>
      </c>
      <c r="M1821" s="4">
        <v>0.78</v>
      </c>
      <c r="N1821" s="4">
        <v>0.00141</v>
      </c>
      <c r="O1821" s="4">
        <v>0.109</v>
      </c>
      <c r="P1821" s="4">
        <v>0.197</v>
      </c>
      <c r="Q1821" s="4">
        <v>143.45</v>
      </c>
      <c r="R1821" s="4">
        <v>1.0</v>
      </c>
      <c r="S1821" s="4">
        <v>1.0</v>
      </c>
      <c r="T1821" s="3" t="s">
        <v>103</v>
      </c>
      <c r="U1821" s="3" t="s">
        <v>35</v>
      </c>
      <c r="V1821" s="7" t="s">
        <v>58</v>
      </c>
    </row>
    <row r="1822">
      <c r="A1822" s="3" t="s">
        <v>7131</v>
      </c>
      <c r="B1822" s="3" t="s">
        <v>7132</v>
      </c>
      <c r="C1822" s="4">
        <v>2017.0</v>
      </c>
      <c r="D1822" s="4">
        <v>54.0</v>
      </c>
      <c r="E1822" s="4">
        <v>235944.0</v>
      </c>
      <c r="F1822" s="3" t="s">
        <v>1629</v>
      </c>
      <c r="G1822" s="3" t="s">
        <v>3165</v>
      </c>
      <c r="H1822" s="3" t="s">
        <v>7134</v>
      </c>
      <c r="I1822" s="4">
        <v>0.825</v>
      </c>
      <c r="J1822" s="4">
        <v>0.559</v>
      </c>
      <c r="K1822" s="4">
        <v>0.805360084</v>
      </c>
      <c r="L1822" s="4">
        <v>0.0722</v>
      </c>
      <c r="M1822" s="4">
        <v>0.0212</v>
      </c>
      <c r="N1822" s="4">
        <v>6.89E-4</v>
      </c>
      <c r="O1822" s="4">
        <v>0.205</v>
      </c>
      <c r="P1822" s="4">
        <v>0.207</v>
      </c>
      <c r="Q1822" s="4">
        <v>105.96</v>
      </c>
      <c r="R1822" s="4">
        <v>1.0</v>
      </c>
      <c r="S1822" s="4">
        <v>1.0</v>
      </c>
      <c r="T1822" s="3" t="s">
        <v>104</v>
      </c>
      <c r="U1822" s="3" t="s">
        <v>94</v>
      </c>
      <c r="V1822" s="7" t="s">
        <v>36</v>
      </c>
    </row>
    <row r="1823">
      <c r="A1823" s="3" t="s">
        <v>7137</v>
      </c>
      <c r="B1823" s="3" t="s">
        <v>7138</v>
      </c>
      <c r="C1823" s="4">
        <v>2007.0</v>
      </c>
      <c r="D1823" s="4">
        <v>54.0</v>
      </c>
      <c r="E1823" s="4">
        <v>329760.0</v>
      </c>
      <c r="F1823" s="3" t="s">
        <v>7139</v>
      </c>
      <c r="G1823" s="3" t="s">
        <v>6627</v>
      </c>
      <c r="H1823" s="3" t="s">
        <v>6628</v>
      </c>
      <c r="I1823" s="4">
        <v>0.444</v>
      </c>
      <c r="J1823" s="4">
        <v>0.892</v>
      </c>
      <c r="K1823" s="4">
        <v>0.731354138</v>
      </c>
      <c r="L1823" s="4">
        <v>0.424</v>
      </c>
      <c r="M1823" s="4">
        <v>0.0627</v>
      </c>
      <c r="N1823" s="4">
        <v>0.0354</v>
      </c>
      <c r="O1823" s="4">
        <v>0.417</v>
      </c>
      <c r="P1823" s="4">
        <v>0.394</v>
      </c>
      <c r="Q1823" s="4">
        <v>88.06</v>
      </c>
      <c r="R1823" s="4">
        <v>9.0</v>
      </c>
      <c r="S1823" s="4">
        <v>1.0</v>
      </c>
      <c r="T1823" s="3" t="s">
        <v>103</v>
      </c>
      <c r="U1823" s="3" t="s">
        <v>94</v>
      </c>
      <c r="V1823" s="7" t="s">
        <v>45</v>
      </c>
    </row>
    <row r="1824">
      <c r="A1824" s="3" t="s">
        <v>7143</v>
      </c>
      <c r="B1824" s="3" t="s">
        <v>7145</v>
      </c>
      <c r="C1824" s="4">
        <v>2006.0</v>
      </c>
      <c r="D1824" s="4">
        <v>55.0</v>
      </c>
      <c r="E1824" s="4">
        <v>234893.0</v>
      </c>
      <c r="F1824" s="3" t="s">
        <v>7147</v>
      </c>
      <c r="G1824" s="3" t="s">
        <v>7148</v>
      </c>
      <c r="H1824" s="3" t="s">
        <v>7149</v>
      </c>
      <c r="I1824" s="4">
        <v>0.586</v>
      </c>
      <c r="J1824" s="4">
        <v>0.983</v>
      </c>
      <c r="K1824" s="4">
        <v>0.840502214</v>
      </c>
      <c r="L1824" s="4">
        <v>0.255</v>
      </c>
      <c r="M1824" s="4">
        <v>0.00503</v>
      </c>
      <c r="N1824" s="4">
        <v>0.00643</v>
      </c>
      <c r="O1824" s="4">
        <v>0.293</v>
      </c>
      <c r="P1824" s="4">
        <v>0.145</v>
      </c>
      <c r="Q1824" s="4">
        <v>152.573</v>
      </c>
      <c r="R1824" s="4">
        <v>7.0</v>
      </c>
      <c r="S1824" s="4">
        <v>1.0</v>
      </c>
      <c r="T1824" s="3" t="s">
        <v>103</v>
      </c>
      <c r="U1824" s="3" t="s">
        <v>68</v>
      </c>
      <c r="V1824" s="7" t="s">
        <v>58</v>
      </c>
    </row>
    <row r="1825">
      <c r="A1825" s="3" t="s">
        <v>7153</v>
      </c>
      <c r="B1825" s="3" t="s">
        <v>7154</v>
      </c>
      <c r="C1825" s="4">
        <v>2017.0</v>
      </c>
      <c r="D1825" s="4">
        <v>55.0</v>
      </c>
      <c r="E1825" s="4">
        <v>268866.0</v>
      </c>
      <c r="F1825" s="3" t="s">
        <v>1267</v>
      </c>
      <c r="G1825" s="3" t="s">
        <v>7156</v>
      </c>
      <c r="H1825" s="3" t="s">
        <v>7158</v>
      </c>
      <c r="I1825" s="4">
        <v>0.555</v>
      </c>
      <c r="J1825" s="4">
        <v>0.718</v>
      </c>
      <c r="K1825" s="4">
        <v>0.840929994</v>
      </c>
      <c r="L1825" s="4">
        <v>0.113</v>
      </c>
      <c r="M1825" s="4">
        <v>0.0571</v>
      </c>
      <c r="N1825" s="4">
        <v>0.0</v>
      </c>
      <c r="O1825" s="4">
        <v>0.294</v>
      </c>
      <c r="P1825" s="4">
        <v>0.206</v>
      </c>
      <c r="Q1825" s="4">
        <v>87.814</v>
      </c>
      <c r="R1825" s="4">
        <v>2.0</v>
      </c>
      <c r="S1825" s="4">
        <v>1.0</v>
      </c>
      <c r="T1825" s="3" t="s">
        <v>103</v>
      </c>
      <c r="U1825" s="3" t="s">
        <v>35</v>
      </c>
      <c r="V1825" s="7" t="s">
        <v>36</v>
      </c>
    </row>
    <row r="1826">
      <c r="A1826" s="3" t="s">
        <v>7159</v>
      </c>
      <c r="B1826" s="3" t="s">
        <v>7160</v>
      </c>
      <c r="C1826" s="4">
        <v>2025.0</v>
      </c>
      <c r="D1826" s="4">
        <v>55.0</v>
      </c>
      <c r="E1826" s="4">
        <v>251919.0</v>
      </c>
      <c r="F1826" s="3" t="s">
        <v>3852</v>
      </c>
      <c r="G1826" s="3" t="s">
        <v>1585</v>
      </c>
      <c r="H1826" s="3" t="s">
        <v>7163</v>
      </c>
      <c r="I1826" s="4">
        <v>0.424</v>
      </c>
      <c r="J1826" s="4">
        <v>0.372</v>
      </c>
      <c r="K1826" s="4">
        <v>0.665411845</v>
      </c>
      <c r="L1826" s="4">
        <v>0.0421</v>
      </c>
      <c r="M1826" s="4">
        <v>0.818</v>
      </c>
      <c r="N1826" s="4">
        <v>1.06E-5</v>
      </c>
      <c r="O1826" s="4">
        <v>0.118</v>
      </c>
      <c r="P1826" s="4">
        <v>0.294</v>
      </c>
      <c r="Q1826" s="4">
        <v>87.847</v>
      </c>
      <c r="R1826" s="4">
        <v>3.0</v>
      </c>
      <c r="S1826" s="4">
        <v>1.0</v>
      </c>
      <c r="T1826" s="3" t="s">
        <v>104</v>
      </c>
      <c r="U1826" s="3" t="s">
        <v>35</v>
      </c>
      <c r="V1826" s="7" t="s">
        <v>36</v>
      </c>
    </row>
    <row r="1827">
      <c r="A1827" s="3" t="s">
        <v>7165</v>
      </c>
      <c r="B1827" s="3" t="s">
        <v>7166</v>
      </c>
      <c r="C1827" s="4">
        <v>2025.0</v>
      </c>
      <c r="D1827" s="4">
        <v>55.0</v>
      </c>
      <c r="E1827" s="4">
        <v>284721.0</v>
      </c>
      <c r="F1827" s="3" t="s">
        <v>7167</v>
      </c>
      <c r="G1827" s="3" t="s">
        <v>1474</v>
      </c>
      <c r="H1827" s="3" t="s">
        <v>7166</v>
      </c>
      <c r="I1827" s="4">
        <v>0.442</v>
      </c>
      <c r="J1827" s="4">
        <v>0.377</v>
      </c>
      <c r="K1827" s="4">
        <v>0.797103929</v>
      </c>
      <c r="L1827" s="4">
        <v>0.0284</v>
      </c>
      <c r="M1827" s="4">
        <v>0.773</v>
      </c>
      <c r="N1827" s="4">
        <v>3.2E-5</v>
      </c>
      <c r="O1827" s="4">
        <v>0.117</v>
      </c>
      <c r="P1827" s="4">
        <v>0.146</v>
      </c>
      <c r="Q1827" s="4">
        <v>131.785</v>
      </c>
      <c r="R1827" s="4">
        <v>0.0</v>
      </c>
      <c r="S1827" s="4">
        <v>1.0</v>
      </c>
      <c r="T1827" s="3" t="s">
        <v>104</v>
      </c>
      <c r="U1827" s="3" t="s">
        <v>68</v>
      </c>
      <c r="V1827" s="7" t="s">
        <v>58</v>
      </c>
    </row>
    <row r="1828">
      <c r="A1828" s="3" t="s">
        <v>7172</v>
      </c>
      <c r="B1828" s="3" t="s">
        <v>7173</v>
      </c>
      <c r="C1828" s="4">
        <v>1999.0</v>
      </c>
      <c r="D1828" s="4">
        <v>55.0</v>
      </c>
      <c r="E1828" s="4">
        <v>268866.0</v>
      </c>
      <c r="F1828" s="3" t="s">
        <v>880</v>
      </c>
      <c r="G1828" s="3" t="s">
        <v>3591</v>
      </c>
      <c r="H1828" s="3" t="s">
        <v>7174</v>
      </c>
      <c r="I1828" s="4">
        <v>0.64</v>
      </c>
      <c r="J1828" s="4">
        <v>0.498</v>
      </c>
      <c r="K1828" s="4">
        <v>0.798216157</v>
      </c>
      <c r="L1828" s="4">
        <v>0.0289</v>
      </c>
      <c r="M1828" s="4">
        <v>0.733</v>
      </c>
      <c r="N1828" s="4">
        <v>7.33E-6</v>
      </c>
      <c r="O1828" s="4">
        <v>0.136</v>
      </c>
      <c r="P1828" s="4">
        <v>0.207</v>
      </c>
      <c r="Q1828" s="4">
        <v>113.895</v>
      </c>
      <c r="R1828" s="4">
        <v>5.0</v>
      </c>
      <c r="S1828" s="4">
        <v>1.0</v>
      </c>
      <c r="T1828" s="3" t="s">
        <v>104</v>
      </c>
      <c r="U1828" s="3" t="s">
        <v>35</v>
      </c>
      <c r="V1828" s="7" t="s">
        <v>36</v>
      </c>
    </row>
    <row r="1829">
      <c r="A1829" s="3" t="s">
        <v>7177</v>
      </c>
      <c r="B1829" s="3" t="s">
        <v>7178</v>
      </c>
      <c r="C1829" s="4">
        <v>2007.0</v>
      </c>
      <c r="D1829" s="4">
        <v>55.0</v>
      </c>
      <c r="E1829" s="4">
        <v>338586.0</v>
      </c>
      <c r="F1829" s="3" t="s">
        <v>880</v>
      </c>
      <c r="G1829" s="3" t="s">
        <v>1822</v>
      </c>
      <c r="H1829" s="3" t="s">
        <v>6930</v>
      </c>
      <c r="I1829" s="4">
        <v>0.287</v>
      </c>
      <c r="J1829" s="4">
        <v>0.654</v>
      </c>
      <c r="K1829" s="4">
        <v>0.855346181</v>
      </c>
      <c r="L1829" s="4">
        <v>0.0374</v>
      </c>
      <c r="M1829" s="4">
        <v>0.593</v>
      </c>
      <c r="N1829" s="4">
        <v>7.3E-6</v>
      </c>
      <c r="O1829" s="4">
        <v>0.11</v>
      </c>
      <c r="P1829" s="4">
        <v>0.241</v>
      </c>
      <c r="Q1829" s="4">
        <v>84.015</v>
      </c>
      <c r="R1829" s="4">
        <v>2.0</v>
      </c>
      <c r="S1829" s="4">
        <v>1.0</v>
      </c>
      <c r="T1829" s="3" t="s">
        <v>104</v>
      </c>
      <c r="U1829" s="3" t="s">
        <v>35</v>
      </c>
      <c r="V1829" s="7" t="s">
        <v>36</v>
      </c>
    </row>
    <row r="1830">
      <c r="A1830" s="3" t="s">
        <v>7182</v>
      </c>
      <c r="B1830" s="3" t="s">
        <v>4334</v>
      </c>
      <c r="C1830" s="4">
        <v>2010.0</v>
      </c>
      <c r="D1830" s="4">
        <v>55.0</v>
      </c>
      <c r="E1830" s="4">
        <v>190132.0</v>
      </c>
      <c r="F1830" s="3" t="s">
        <v>4336</v>
      </c>
      <c r="G1830" s="3" t="s">
        <v>4337</v>
      </c>
      <c r="H1830" s="3" t="s">
        <v>7186</v>
      </c>
      <c r="I1830" s="4">
        <v>0.693</v>
      </c>
      <c r="J1830" s="4">
        <v>0.141</v>
      </c>
      <c r="K1830" s="4">
        <v>0.667165743</v>
      </c>
      <c r="L1830" s="4">
        <v>0.0366</v>
      </c>
      <c r="M1830" s="4">
        <v>0.541</v>
      </c>
      <c r="N1830" s="4">
        <v>8.73E-4</v>
      </c>
      <c r="O1830" s="4">
        <v>0.113</v>
      </c>
      <c r="P1830" s="4">
        <v>0.091</v>
      </c>
      <c r="Q1830" s="4">
        <v>94.0</v>
      </c>
      <c r="R1830" s="4">
        <v>9.0</v>
      </c>
      <c r="S1830" s="4">
        <v>0.0</v>
      </c>
      <c r="T1830" s="3" t="s">
        <v>103</v>
      </c>
      <c r="U1830" s="3" t="s">
        <v>35</v>
      </c>
      <c r="V1830" s="7" t="s">
        <v>75</v>
      </c>
    </row>
    <row r="1831">
      <c r="A1831" s="3" t="s">
        <v>7187</v>
      </c>
      <c r="B1831" s="3" t="s">
        <v>7188</v>
      </c>
      <c r="C1831" s="4">
        <v>1967.0</v>
      </c>
      <c r="D1831" s="4">
        <v>55.0</v>
      </c>
      <c r="E1831" s="4">
        <v>170626.0</v>
      </c>
      <c r="F1831" s="3" t="s">
        <v>7192</v>
      </c>
      <c r="G1831" s="3" t="s">
        <v>7193</v>
      </c>
      <c r="H1831" s="3" t="s">
        <v>7194</v>
      </c>
      <c r="I1831" s="4">
        <v>0.59</v>
      </c>
      <c r="J1831" s="4">
        <v>0.356</v>
      </c>
      <c r="K1831" s="4">
        <v>0.661005711</v>
      </c>
      <c r="L1831" s="4">
        <v>0.0404</v>
      </c>
      <c r="M1831" s="4">
        <v>0.0651</v>
      </c>
      <c r="N1831" s="4">
        <v>0.0</v>
      </c>
      <c r="O1831" s="4">
        <v>0.167</v>
      </c>
      <c r="P1831" s="4">
        <v>0.375</v>
      </c>
      <c r="Q1831" s="4">
        <v>129.64</v>
      </c>
      <c r="R1831" s="4">
        <v>2.0</v>
      </c>
      <c r="S1831" s="4">
        <v>0.0</v>
      </c>
      <c r="T1831" s="3" t="s">
        <v>103</v>
      </c>
      <c r="U1831" s="3" t="s">
        <v>35</v>
      </c>
      <c r="V1831" s="7" t="s">
        <v>45</v>
      </c>
    </row>
    <row r="1832">
      <c r="A1832" s="3" t="s">
        <v>7195</v>
      </c>
      <c r="B1832" s="3" t="s">
        <v>7196</v>
      </c>
      <c r="C1832" s="4">
        <v>1966.0</v>
      </c>
      <c r="D1832" s="4">
        <v>55.0</v>
      </c>
      <c r="E1832" s="4">
        <v>162386.0</v>
      </c>
      <c r="F1832" s="3" t="s">
        <v>7197</v>
      </c>
      <c r="G1832" s="3" t="s">
        <v>7198</v>
      </c>
      <c r="H1832" s="3" t="s">
        <v>7199</v>
      </c>
      <c r="I1832" s="4">
        <v>0.326</v>
      </c>
      <c r="J1832" s="4">
        <v>0.895</v>
      </c>
      <c r="K1832" s="4">
        <v>0.867815969</v>
      </c>
      <c r="L1832" s="4">
        <v>0.139</v>
      </c>
      <c r="M1832" s="4">
        <v>0.626</v>
      </c>
      <c r="N1832" s="4">
        <v>0.843</v>
      </c>
      <c r="O1832" s="4">
        <v>0.109</v>
      </c>
      <c r="P1832" s="4">
        <v>0.0679</v>
      </c>
      <c r="Q1832" s="4">
        <v>107.61</v>
      </c>
      <c r="R1832" s="4">
        <v>2.0</v>
      </c>
      <c r="S1832" s="4">
        <v>0.0</v>
      </c>
      <c r="T1832" s="3" t="s">
        <v>103</v>
      </c>
      <c r="U1832" s="3" t="s">
        <v>35</v>
      </c>
      <c r="V1832" s="7" t="s">
        <v>75</v>
      </c>
    </row>
    <row r="1833">
      <c r="A1833" s="3" t="s">
        <v>7205</v>
      </c>
      <c r="B1833" s="3" t="s">
        <v>7206</v>
      </c>
      <c r="C1833" s="4">
        <v>1996.0</v>
      </c>
      <c r="D1833" s="4">
        <v>55.0</v>
      </c>
      <c r="E1833" s="4">
        <v>279413.0</v>
      </c>
      <c r="F1833" s="3" t="s">
        <v>7207</v>
      </c>
      <c r="G1833" s="3" t="s">
        <v>7208</v>
      </c>
      <c r="H1833" s="3" t="s">
        <v>7209</v>
      </c>
      <c r="I1833" s="4">
        <v>0.527</v>
      </c>
      <c r="J1833" s="4">
        <v>0.584</v>
      </c>
      <c r="K1833" s="4">
        <v>0.804119522</v>
      </c>
      <c r="L1833" s="4">
        <v>0.0314</v>
      </c>
      <c r="M1833" s="4">
        <v>0.0878</v>
      </c>
      <c r="N1833" s="4">
        <v>1.03E-4</v>
      </c>
      <c r="O1833" s="4">
        <v>0.117</v>
      </c>
      <c r="P1833" s="4">
        <v>0.271</v>
      </c>
      <c r="Q1833" s="4">
        <v>114.94</v>
      </c>
      <c r="R1833" s="4">
        <v>10.0</v>
      </c>
      <c r="S1833" s="4">
        <v>1.0</v>
      </c>
      <c r="T1833" s="3" t="s">
        <v>103</v>
      </c>
      <c r="U1833" s="3" t="s">
        <v>68</v>
      </c>
      <c r="V1833" s="7" t="s">
        <v>36</v>
      </c>
    </row>
    <row r="1834">
      <c r="A1834" s="3" t="s">
        <v>7214</v>
      </c>
      <c r="B1834" s="3" t="s">
        <v>7215</v>
      </c>
      <c r="C1834" s="4">
        <v>2016.0</v>
      </c>
      <c r="D1834" s="4">
        <v>55.0</v>
      </c>
      <c r="E1834" s="4">
        <v>284830.0</v>
      </c>
      <c r="F1834" s="3" t="s">
        <v>7216</v>
      </c>
      <c r="G1834" s="3" t="s">
        <v>7217</v>
      </c>
      <c r="H1834" s="3" t="s">
        <v>7218</v>
      </c>
      <c r="I1834" s="4">
        <v>0.564</v>
      </c>
      <c r="J1834" s="4">
        <v>0.717</v>
      </c>
      <c r="K1834" s="4">
        <v>0.837529142</v>
      </c>
      <c r="L1834" s="4">
        <v>0.397</v>
      </c>
      <c r="M1834" s="4">
        <v>0.097</v>
      </c>
      <c r="N1834" s="4">
        <v>0.0</v>
      </c>
      <c r="O1834" s="4">
        <v>0.493</v>
      </c>
      <c r="P1834" s="4">
        <v>0.423</v>
      </c>
      <c r="Q1834" s="4">
        <v>117.49</v>
      </c>
      <c r="R1834" s="4">
        <v>10.0</v>
      </c>
      <c r="S1834" s="4">
        <v>0.0</v>
      </c>
      <c r="T1834" s="3" t="s">
        <v>103</v>
      </c>
      <c r="U1834" s="3" t="s">
        <v>68</v>
      </c>
      <c r="V1834" s="7" t="s">
        <v>54</v>
      </c>
    </row>
    <row r="1835">
      <c r="A1835" s="3" t="s">
        <v>7222</v>
      </c>
      <c r="B1835" s="3" t="s">
        <v>5812</v>
      </c>
      <c r="C1835" s="4">
        <v>1992.0</v>
      </c>
      <c r="D1835" s="4">
        <v>56.0</v>
      </c>
      <c r="E1835" s="4">
        <v>231133.0</v>
      </c>
      <c r="F1835" s="3" t="s">
        <v>7225</v>
      </c>
      <c r="G1835" s="3" t="s">
        <v>5816</v>
      </c>
      <c r="H1835" s="3" t="s">
        <v>5817</v>
      </c>
      <c r="I1835" s="4">
        <v>0.394</v>
      </c>
      <c r="J1835" s="4">
        <v>0.965</v>
      </c>
      <c r="K1835" s="4">
        <v>0.785468312</v>
      </c>
      <c r="L1835" s="4">
        <v>0.139</v>
      </c>
      <c r="M1835" s="4">
        <v>7.44E-4</v>
      </c>
      <c r="N1835" s="4">
        <v>0.0161</v>
      </c>
      <c r="O1835" s="4">
        <v>0.337</v>
      </c>
      <c r="P1835" s="4">
        <v>0.346</v>
      </c>
      <c r="Q1835" s="4">
        <v>151.92</v>
      </c>
      <c r="R1835" s="4">
        <v>3.0</v>
      </c>
      <c r="S1835" s="4">
        <v>1.0</v>
      </c>
      <c r="T1835" s="3" t="s">
        <v>103</v>
      </c>
      <c r="U1835" s="3" t="s">
        <v>35</v>
      </c>
      <c r="V1835" s="7" t="s">
        <v>45</v>
      </c>
    </row>
    <row r="1836">
      <c r="A1836" s="3" t="s">
        <v>7228</v>
      </c>
      <c r="B1836" s="3" t="s">
        <v>7229</v>
      </c>
      <c r="C1836" s="4">
        <v>2023.0</v>
      </c>
      <c r="D1836" s="4">
        <v>56.0</v>
      </c>
      <c r="E1836" s="4">
        <v>210208.0</v>
      </c>
      <c r="F1836" s="3" t="s">
        <v>3108</v>
      </c>
      <c r="G1836" s="3" t="s">
        <v>6756</v>
      </c>
      <c r="H1836" s="42"/>
      <c r="I1836" s="4">
        <v>0.58</v>
      </c>
      <c r="J1836" s="4">
        <v>0.302</v>
      </c>
      <c r="K1836" s="4">
        <v>0.812653733</v>
      </c>
      <c r="L1836" s="4">
        <v>0.0329</v>
      </c>
      <c r="M1836" s="4">
        <v>0.805</v>
      </c>
      <c r="N1836" s="4">
        <v>0.0</v>
      </c>
      <c r="O1836" s="4">
        <v>0.192</v>
      </c>
      <c r="P1836" s="4">
        <v>0.46</v>
      </c>
      <c r="Q1836" s="4">
        <v>153.964</v>
      </c>
      <c r="R1836" s="4">
        <v>1.0</v>
      </c>
      <c r="S1836" s="4">
        <v>1.0</v>
      </c>
      <c r="T1836" s="3" t="s">
        <v>103</v>
      </c>
      <c r="U1836" s="3" t="s">
        <v>35</v>
      </c>
      <c r="V1836" s="7" t="s">
        <v>54</v>
      </c>
    </row>
    <row r="1837">
      <c r="A1837" s="3" t="s">
        <v>7231</v>
      </c>
      <c r="B1837" s="3" t="s">
        <v>7232</v>
      </c>
      <c r="C1837" s="4">
        <v>2017.0</v>
      </c>
      <c r="D1837" s="4">
        <v>56.0</v>
      </c>
      <c r="E1837" s="4">
        <v>213632.0</v>
      </c>
      <c r="F1837" s="3" t="s">
        <v>7167</v>
      </c>
      <c r="G1837" s="3" t="s">
        <v>1474</v>
      </c>
      <c r="H1837" s="3" t="s">
        <v>7232</v>
      </c>
      <c r="I1837" s="4">
        <v>0.717</v>
      </c>
      <c r="J1837" s="4">
        <v>0.415</v>
      </c>
      <c r="K1837" s="4">
        <v>0.763266528</v>
      </c>
      <c r="L1837" s="4">
        <v>0.0302</v>
      </c>
      <c r="M1837" s="4">
        <v>0.637</v>
      </c>
      <c r="N1837" s="4">
        <v>1.43E-6</v>
      </c>
      <c r="O1837" s="4">
        <v>0.0976</v>
      </c>
      <c r="P1837" s="4">
        <v>0.379</v>
      </c>
      <c r="Q1837" s="4">
        <v>100.021</v>
      </c>
      <c r="R1837" s="4">
        <v>7.0</v>
      </c>
      <c r="S1837" s="4">
        <v>0.0</v>
      </c>
      <c r="T1837" s="3" t="s">
        <v>104</v>
      </c>
      <c r="U1837" s="3" t="s">
        <v>35</v>
      </c>
      <c r="V1837" s="7" t="s">
        <v>45</v>
      </c>
    </row>
    <row r="1838">
      <c r="A1838" s="3" t="s">
        <v>7237</v>
      </c>
      <c r="B1838" s="3" t="s">
        <v>7238</v>
      </c>
      <c r="C1838" s="4">
        <v>2024.0</v>
      </c>
      <c r="D1838" s="4">
        <v>56.0</v>
      </c>
      <c r="E1838" s="4">
        <v>315011.0</v>
      </c>
      <c r="F1838" s="3" t="s">
        <v>880</v>
      </c>
      <c r="G1838" s="3" t="s">
        <v>1822</v>
      </c>
      <c r="H1838" s="3" t="s">
        <v>7240</v>
      </c>
      <c r="I1838" s="4">
        <v>0.603</v>
      </c>
      <c r="J1838" s="4">
        <v>0.825</v>
      </c>
      <c r="K1838" s="4">
        <v>0.826192972</v>
      </c>
      <c r="L1838" s="4">
        <v>0.0846</v>
      </c>
      <c r="M1838" s="4">
        <v>0.577</v>
      </c>
      <c r="N1838" s="4">
        <v>9.59E-6</v>
      </c>
      <c r="O1838" s="4">
        <v>0.164</v>
      </c>
      <c r="P1838" s="4">
        <v>0.482</v>
      </c>
      <c r="Q1838" s="4">
        <v>114.988</v>
      </c>
      <c r="R1838" s="4">
        <v>8.0</v>
      </c>
      <c r="S1838" s="4">
        <v>1.0</v>
      </c>
      <c r="T1838" s="3" t="s">
        <v>104</v>
      </c>
      <c r="U1838" s="3" t="s">
        <v>35</v>
      </c>
      <c r="V1838" s="7" t="s">
        <v>54</v>
      </c>
    </row>
    <row r="1839">
      <c r="A1839" s="3" t="s">
        <v>7242</v>
      </c>
      <c r="B1839" s="3" t="s">
        <v>6870</v>
      </c>
      <c r="C1839" s="4">
        <v>2020.0</v>
      </c>
      <c r="D1839" s="4">
        <v>56.0</v>
      </c>
      <c r="E1839" s="4">
        <v>280665.0</v>
      </c>
      <c r="F1839" s="3" t="s">
        <v>5733</v>
      </c>
      <c r="G1839" s="3" t="s">
        <v>4904</v>
      </c>
      <c r="H1839" s="3" t="s">
        <v>7243</v>
      </c>
      <c r="I1839" s="4">
        <v>0.801</v>
      </c>
      <c r="J1839" s="4">
        <v>0.596</v>
      </c>
      <c r="K1839" s="4">
        <v>0.873526832</v>
      </c>
      <c r="L1839" s="4">
        <v>0.0534</v>
      </c>
      <c r="M1839" s="4">
        <v>0.00301</v>
      </c>
      <c r="N1839" s="4">
        <v>0.0</v>
      </c>
      <c r="O1839" s="4">
        <v>0.162</v>
      </c>
      <c r="P1839" s="4">
        <v>0.134</v>
      </c>
      <c r="Q1839" s="4">
        <v>120.028</v>
      </c>
      <c r="R1839" s="4">
        <v>1.0</v>
      </c>
      <c r="S1839" s="4">
        <v>1.0</v>
      </c>
      <c r="T1839" s="3" t="s">
        <v>103</v>
      </c>
      <c r="U1839" s="3" t="s">
        <v>35</v>
      </c>
      <c r="V1839" s="7" t="s">
        <v>58</v>
      </c>
    </row>
    <row r="1840">
      <c r="A1840" s="3" t="s">
        <v>7247</v>
      </c>
      <c r="B1840" s="3" t="s">
        <v>4190</v>
      </c>
      <c r="C1840" s="4">
        <v>2020.0</v>
      </c>
      <c r="D1840" s="4">
        <v>56.0</v>
      </c>
      <c r="E1840" s="4">
        <v>261974.0</v>
      </c>
      <c r="F1840" s="3" t="s">
        <v>194</v>
      </c>
      <c r="G1840" s="3" t="s">
        <v>1585</v>
      </c>
      <c r="H1840" s="3" t="s">
        <v>7250</v>
      </c>
      <c r="I1840" s="4">
        <v>0.529</v>
      </c>
      <c r="J1840" s="4">
        <v>0.451</v>
      </c>
      <c r="K1840" s="4">
        <v>0.84080166</v>
      </c>
      <c r="L1840" s="4">
        <v>0.025</v>
      </c>
      <c r="M1840" s="4">
        <v>0.788</v>
      </c>
      <c r="N1840" s="4">
        <v>0.0</v>
      </c>
      <c r="O1840" s="4">
        <v>0.122</v>
      </c>
      <c r="P1840" s="4">
        <v>0.309</v>
      </c>
      <c r="Q1840" s="4">
        <v>94.054</v>
      </c>
      <c r="R1840" s="4">
        <v>5.0</v>
      </c>
      <c r="S1840" s="4">
        <v>0.0</v>
      </c>
      <c r="T1840" s="3" t="s">
        <v>104</v>
      </c>
      <c r="U1840" s="3" t="s">
        <v>35</v>
      </c>
      <c r="V1840" s="7" t="s">
        <v>45</v>
      </c>
    </row>
    <row r="1841">
      <c r="A1841" s="3" t="s">
        <v>7253</v>
      </c>
      <c r="B1841" s="3" t="s">
        <v>7254</v>
      </c>
      <c r="C1841" s="4">
        <v>1976.0</v>
      </c>
      <c r="D1841" s="4">
        <v>56.0</v>
      </c>
      <c r="E1841" s="4">
        <v>207693.0</v>
      </c>
      <c r="F1841" s="3" t="s">
        <v>7255</v>
      </c>
      <c r="G1841" s="3" t="s">
        <v>7256</v>
      </c>
      <c r="H1841" s="3" t="s">
        <v>7257</v>
      </c>
      <c r="I1841" s="4">
        <v>0.514</v>
      </c>
      <c r="J1841" s="4">
        <v>0.487</v>
      </c>
      <c r="K1841" s="4">
        <v>0.725151327</v>
      </c>
      <c r="L1841" s="4">
        <v>0.102</v>
      </c>
      <c r="M1841" s="4">
        <v>0.154</v>
      </c>
      <c r="N1841" s="4">
        <v>0.0</v>
      </c>
      <c r="O1841" s="4">
        <v>0.112</v>
      </c>
      <c r="P1841" s="4">
        <v>0.306</v>
      </c>
      <c r="Q1841" s="4">
        <v>78.54</v>
      </c>
      <c r="R1841" s="4">
        <v>0.0</v>
      </c>
      <c r="S1841" s="4">
        <v>0.0</v>
      </c>
      <c r="T1841" s="3" t="s">
        <v>103</v>
      </c>
      <c r="U1841" s="3" t="s">
        <v>35</v>
      </c>
      <c r="V1841" s="7" t="s">
        <v>45</v>
      </c>
    </row>
    <row r="1842">
      <c r="A1842" s="3" t="s">
        <v>7259</v>
      </c>
      <c r="B1842" s="3" t="s">
        <v>7261</v>
      </c>
      <c r="C1842" s="4">
        <v>2015.0</v>
      </c>
      <c r="D1842" s="4">
        <v>56.0</v>
      </c>
      <c r="E1842" s="4">
        <v>246047.0</v>
      </c>
      <c r="F1842" s="3" t="s">
        <v>6019</v>
      </c>
      <c r="G1842" s="3" t="s">
        <v>873</v>
      </c>
      <c r="H1842" s="3" t="s">
        <v>7263</v>
      </c>
      <c r="I1842" s="4">
        <v>0.845</v>
      </c>
      <c r="J1842" s="4">
        <v>0.705</v>
      </c>
      <c r="K1842" s="4">
        <v>0.883130494</v>
      </c>
      <c r="L1842" s="4">
        <v>0.243</v>
      </c>
      <c r="M1842" s="4">
        <v>0.0218</v>
      </c>
      <c r="N1842" s="4">
        <v>0.0</v>
      </c>
      <c r="O1842" s="4">
        <v>0.339</v>
      </c>
      <c r="P1842" s="4">
        <v>0.334</v>
      </c>
      <c r="Q1842" s="4">
        <v>132.05</v>
      </c>
      <c r="R1842" s="4">
        <v>6.0</v>
      </c>
      <c r="S1842" s="4">
        <v>0.0</v>
      </c>
      <c r="T1842" s="3" t="s">
        <v>103</v>
      </c>
      <c r="U1842" s="3" t="s">
        <v>68</v>
      </c>
      <c r="V1842" s="7" t="s">
        <v>45</v>
      </c>
    </row>
    <row r="1843">
      <c r="A1843" s="3" t="s">
        <v>7264</v>
      </c>
      <c r="B1843" s="3" t="s">
        <v>7265</v>
      </c>
      <c r="C1843" s="4">
        <v>2004.0</v>
      </c>
      <c r="D1843" s="4">
        <v>56.0</v>
      </c>
      <c r="E1843" s="4">
        <v>375118.0</v>
      </c>
      <c r="F1843" s="3" t="s">
        <v>880</v>
      </c>
      <c r="G1843" s="3" t="s">
        <v>1822</v>
      </c>
      <c r="H1843" s="3" t="s">
        <v>7267</v>
      </c>
      <c r="I1843" s="4">
        <v>0.778</v>
      </c>
      <c r="J1843" s="4">
        <v>0.918</v>
      </c>
      <c r="K1843" s="4">
        <v>0.867045965</v>
      </c>
      <c r="L1843" s="4">
        <v>0.12</v>
      </c>
      <c r="M1843" s="4">
        <v>0.055</v>
      </c>
      <c r="N1843" s="4">
        <v>3.19E-4</v>
      </c>
      <c r="O1843" s="4">
        <v>0.348</v>
      </c>
      <c r="P1843" s="4">
        <v>0.487</v>
      </c>
      <c r="Q1843" s="4">
        <v>101.44</v>
      </c>
      <c r="R1843" s="4">
        <v>11.0</v>
      </c>
      <c r="S1843" s="4">
        <v>0.0</v>
      </c>
      <c r="T1843" s="3" t="s">
        <v>104</v>
      </c>
      <c r="U1843" s="3" t="s">
        <v>94</v>
      </c>
      <c r="V1843" s="7" t="s">
        <v>54</v>
      </c>
    </row>
    <row r="1844">
      <c r="A1844" s="3" t="s">
        <v>7269</v>
      </c>
      <c r="B1844" s="3" t="s">
        <v>7271</v>
      </c>
      <c r="C1844" s="4">
        <v>2016.0</v>
      </c>
      <c r="D1844" s="4">
        <v>57.0</v>
      </c>
      <c r="E1844" s="4">
        <v>165986.0</v>
      </c>
      <c r="F1844" s="3" t="s">
        <v>7272</v>
      </c>
      <c r="G1844" s="3" t="s">
        <v>7273</v>
      </c>
      <c r="H1844" s="3" t="s">
        <v>7274</v>
      </c>
      <c r="I1844" s="4">
        <v>0.752</v>
      </c>
      <c r="J1844" s="4">
        <v>0.643</v>
      </c>
      <c r="K1844" s="4">
        <v>0.807755652</v>
      </c>
      <c r="L1844" s="4">
        <v>0.0284</v>
      </c>
      <c r="M1844" s="4">
        <v>0.141</v>
      </c>
      <c r="N1844" s="4">
        <v>4.59E-5</v>
      </c>
      <c r="O1844" s="4">
        <v>0.0797</v>
      </c>
      <c r="P1844" s="4">
        <v>0.462</v>
      </c>
      <c r="Q1844" s="4">
        <v>120.004</v>
      </c>
      <c r="R1844" s="4">
        <v>0.0</v>
      </c>
      <c r="S1844" s="4">
        <v>1.0</v>
      </c>
      <c r="T1844" s="3" t="s">
        <v>104</v>
      </c>
      <c r="U1844" s="3" t="s">
        <v>68</v>
      </c>
      <c r="V1844" s="7" t="s">
        <v>54</v>
      </c>
    </row>
    <row r="1845">
      <c r="A1845" s="3" t="s">
        <v>7279</v>
      </c>
      <c r="B1845" s="3" t="s">
        <v>7280</v>
      </c>
      <c r="C1845" s="4">
        <v>2019.0</v>
      </c>
      <c r="D1845" s="4">
        <v>57.0</v>
      </c>
      <c r="E1845" s="4">
        <v>150333.0</v>
      </c>
      <c r="F1845" s="3" t="s">
        <v>2584</v>
      </c>
      <c r="G1845" s="3" t="s">
        <v>7281</v>
      </c>
      <c r="H1845" s="3" t="s">
        <v>7280</v>
      </c>
      <c r="I1845" s="4">
        <v>0.514</v>
      </c>
      <c r="J1845" s="4">
        <v>0.618</v>
      </c>
      <c r="K1845" s="4">
        <v>0.876414348</v>
      </c>
      <c r="L1845" s="4">
        <v>0.0317</v>
      </c>
      <c r="M1845" s="4">
        <v>0.175</v>
      </c>
      <c r="N1845" s="4">
        <v>0.0</v>
      </c>
      <c r="O1845" s="4">
        <v>0.117</v>
      </c>
      <c r="P1845" s="4">
        <v>0.401</v>
      </c>
      <c r="Q1845" s="4">
        <v>84.259</v>
      </c>
      <c r="R1845" s="4">
        <v>11.0</v>
      </c>
      <c r="S1845" s="4">
        <v>0.0</v>
      </c>
      <c r="T1845" s="3" t="s">
        <v>103</v>
      </c>
      <c r="U1845" s="3" t="s">
        <v>35</v>
      </c>
      <c r="V1845" s="7" t="s">
        <v>54</v>
      </c>
    </row>
    <row r="1846">
      <c r="A1846" s="3" t="s">
        <v>7284</v>
      </c>
      <c r="B1846" s="3" t="s">
        <v>7286</v>
      </c>
      <c r="C1846" s="4">
        <v>2003.0</v>
      </c>
      <c r="D1846" s="4">
        <v>57.0</v>
      </c>
      <c r="E1846" s="4">
        <v>319560.0</v>
      </c>
      <c r="F1846" s="3" t="s">
        <v>3867</v>
      </c>
      <c r="G1846" s="3" t="s">
        <v>3868</v>
      </c>
      <c r="H1846" s="3" t="s">
        <v>7288</v>
      </c>
      <c r="I1846" s="4">
        <v>0.674</v>
      </c>
      <c r="J1846" s="4">
        <v>0.661</v>
      </c>
      <c r="K1846" s="4">
        <v>0.80394841</v>
      </c>
      <c r="L1846" s="4">
        <v>0.0618</v>
      </c>
      <c r="M1846" s="4">
        <v>0.128</v>
      </c>
      <c r="N1846" s="4">
        <v>2.03E-5</v>
      </c>
      <c r="O1846" s="4">
        <v>0.283</v>
      </c>
      <c r="P1846" s="4">
        <v>0.458</v>
      </c>
      <c r="Q1846" s="4">
        <v>95.967</v>
      </c>
      <c r="R1846" s="4">
        <v>7.0</v>
      </c>
      <c r="S1846" s="4">
        <v>1.0</v>
      </c>
      <c r="T1846" s="3" t="s">
        <v>104</v>
      </c>
      <c r="U1846" s="3" t="s">
        <v>35</v>
      </c>
      <c r="V1846" s="7" t="s">
        <v>54</v>
      </c>
    </row>
    <row r="1847">
      <c r="A1847" s="3" t="s">
        <v>7292</v>
      </c>
      <c r="B1847" s="3" t="s">
        <v>7293</v>
      </c>
      <c r="C1847" s="4">
        <v>2019.0</v>
      </c>
      <c r="D1847" s="4">
        <v>57.0</v>
      </c>
      <c r="E1847" s="4">
        <v>157000.0</v>
      </c>
      <c r="F1847" s="3" t="s">
        <v>7296</v>
      </c>
      <c r="G1847" s="3" t="s">
        <v>7297</v>
      </c>
      <c r="H1847" s="3" t="s">
        <v>7293</v>
      </c>
      <c r="I1847" s="4">
        <v>0.807</v>
      </c>
      <c r="J1847" s="4">
        <v>0.5</v>
      </c>
      <c r="K1847" s="4">
        <v>0.752871473</v>
      </c>
      <c r="L1847" s="4">
        <v>0.0581</v>
      </c>
      <c r="M1847" s="4">
        <v>0.0335</v>
      </c>
      <c r="N1847" s="4">
        <v>8.73E-6</v>
      </c>
      <c r="O1847" s="4">
        <v>0.0967</v>
      </c>
      <c r="P1847" s="4">
        <v>0.243</v>
      </c>
      <c r="Q1847" s="4">
        <v>97.09</v>
      </c>
      <c r="R1847" s="4">
        <v>9.0</v>
      </c>
      <c r="S1847" s="4">
        <v>1.0</v>
      </c>
      <c r="T1847" s="3" t="s">
        <v>104</v>
      </c>
      <c r="U1847" s="3" t="s">
        <v>68</v>
      </c>
      <c r="V1847" s="7" t="s">
        <v>36</v>
      </c>
    </row>
    <row r="1848">
      <c r="A1848" s="3" t="s">
        <v>7298</v>
      </c>
      <c r="B1848" s="3" t="s">
        <v>7299</v>
      </c>
      <c r="C1848" s="4">
        <v>2025.0</v>
      </c>
      <c r="D1848" s="4">
        <v>57.0</v>
      </c>
      <c r="E1848" s="4">
        <v>240294.0</v>
      </c>
      <c r="F1848" s="3" t="s">
        <v>2720</v>
      </c>
      <c r="G1848" s="3" t="s">
        <v>2722</v>
      </c>
      <c r="H1848" s="3" t="s">
        <v>7303</v>
      </c>
      <c r="I1848" s="4">
        <v>0.486</v>
      </c>
      <c r="J1848" s="4">
        <v>0.548</v>
      </c>
      <c r="K1848" s="4">
        <v>0.820952666</v>
      </c>
      <c r="L1848" s="4">
        <v>0.0374</v>
      </c>
      <c r="M1848" s="4">
        <v>0.66</v>
      </c>
      <c r="N1848" s="4">
        <v>0.0</v>
      </c>
      <c r="O1848" s="4">
        <v>0.0679</v>
      </c>
      <c r="P1848" s="4">
        <v>0.198</v>
      </c>
      <c r="Q1848" s="4">
        <v>102.039</v>
      </c>
      <c r="R1848" s="4">
        <v>9.0</v>
      </c>
      <c r="S1848" s="4">
        <v>0.0</v>
      </c>
      <c r="T1848" s="3" t="s">
        <v>104</v>
      </c>
      <c r="U1848" s="3" t="s">
        <v>35</v>
      </c>
      <c r="V1848" s="7" t="s">
        <v>58</v>
      </c>
    </row>
    <row r="1849">
      <c r="A1849" s="3" t="s">
        <v>7306</v>
      </c>
      <c r="B1849" s="3" t="s">
        <v>7307</v>
      </c>
      <c r="C1849" s="4">
        <v>2019.0</v>
      </c>
      <c r="D1849" s="4">
        <v>57.0</v>
      </c>
      <c r="E1849" s="4">
        <v>201313.0</v>
      </c>
      <c r="F1849" s="3" t="s">
        <v>2074</v>
      </c>
      <c r="G1849" s="3" t="s">
        <v>4895</v>
      </c>
      <c r="H1849" s="3" t="s">
        <v>7310</v>
      </c>
      <c r="I1849" s="4">
        <v>0.6</v>
      </c>
      <c r="J1849" s="4">
        <v>0.982</v>
      </c>
      <c r="K1849" s="4">
        <v>0.890616645</v>
      </c>
      <c r="L1849" s="4">
        <v>0.0337</v>
      </c>
      <c r="M1849" s="4">
        <v>0.00349</v>
      </c>
      <c r="N1849" s="4">
        <v>0.48</v>
      </c>
      <c r="O1849" s="4">
        <v>0.124</v>
      </c>
      <c r="P1849" s="4">
        <v>0.212</v>
      </c>
      <c r="Q1849" s="4">
        <v>127.994</v>
      </c>
      <c r="R1849" s="4">
        <v>11.0</v>
      </c>
      <c r="S1849" s="4">
        <v>1.0</v>
      </c>
      <c r="T1849" s="3" t="s">
        <v>103</v>
      </c>
      <c r="U1849" s="3" t="s">
        <v>35</v>
      </c>
      <c r="V1849" s="7" t="s">
        <v>36</v>
      </c>
    </row>
    <row r="1850">
      <c r="A1850" s="3" t="s">
        <v>7313</v>
      </c>
      <c r="B1850" s="3" t="s">
        <v>7314</v>
      </c>
      <c r="C1850" s="4">
        <v>2024.0</v>
      </c>
      <c r="D1850" s="4">
        <v>57.0</v>
      </c>
      <c r="E1850" s="4">
        <v>171232.0</v>
      </c>
      <c r="F1850" s="3" t="s">
        <v>4278</v>
      </c>
      <c r="G1850" s="3" t="s">
        <v>7315</v>
      </c>
      <c r="H1850" s="3" t="s">
        <v>7316</v>
      </c>
      <c r="I1850" s="4">
        <v>0.737</v>
      </c>
      <c r="J1850" s="4">
        <v>0.667</v>
      </c>
      <c r="K1850" s="4">
        <v>0.851431994</v>
      </c>
      <c r="L1850" s="4">
        <v>0.104</v>
      </c>
      <c r="M1850" s="4">
        <v>0.0186</v>
      </c>
      <c r="N1850" s="4">
        <v>6.32E-6</v>
      </c>
      <c r="O1850" s="4">
        <v>0.0894</v>
      </c>
      <c r="P1850" s="4">
        <v>0.384</v>
      </c>
      <c r="Q1850" s="4">
        <v>146.045</v>
      </c>
      <c r="R1850" s="4">
        <v>2.0</v>
      </c>
      <c r="S1850" s="4">
        <v>0.0</v>
      </c>
      <c r="T1850" s="3" t="s">
        <v>103</v>
      </c>
      <c r="U1850" s="3" t="s">
        <v>94</v>
      </c>
      <c r="V1850" s="7" t="s">
        <v>45</v>
      </c>
    </row>
    <row r="1851">
      <c r="A1851" s="3" t="s">
        <v>10640</v>
      </c>
      <c r="B1851" s="3" t="s">
        <v>10641</v>
      </c>
      <c r="C1851" s="4">
        <v>1972.0</v>
      </c>
      <c r="D1851" s="4">
        <v>57.0</v>
      </c>
      <c r="E1851" s="4">
        <v>158960.0</v>
      </c>
      <c r="F1851" s="3" t="s">
        <v>10644</v>
      </c>
      <c r="G1851" s="3" t="s">
        <v>10645</v>
      </c>
      <c r="H1851" s="3" t="s">
        <v>10646</v>
      </c>
      <c r="I1851" s="4">
        <v>0.198</v>
      </c>
      <c r="J1851" s="4">
        <v>0.221</v>
      </c>
      <c r="K1851" s="4">
        <v>0.702714264</v>
      </c>
      <c r="L1851" s="4">
        <v>0.0355</v>
      </c>
      <c r="M1851" s="4">
        <v>0.927</v>
      </c>
      <c r="N1851" s="4">
        <v>0.92</v>
      </c>
      <c r="O1851" s="4">
        <v>0.0797</v>
      </c>
      <c r="P1851" s="4">
        <v>0.0851</v>
      </c>
      <c r="Q1851" s="4">
        <v>68.93</v>
      </c>
      <c r="R1851" s="4">
        <v>1.0</v>
      </c>
      <c r="S1851" s="4">
        <v>1.0</v>
      </c>
      <c r="T1851" s="3" t="s">
        <v>7448</v>
      </c>
      <c r="U1851" s="3" t="s">
        <v>35</v>
      </c>
      <c r="V1851" s="7" t="s">
        <v>75</v>
      </c>
    </row>
    <row r="1852">
      <c r="A1852" s="3" t="s">
        <v>7321</v>
      </c>
      <c r="B1852" s="3" t="s">
        <v>7322</v>
      </c>
      <c r="C1852" s="4">
        <v>2012.0</v>
      </c>
      <c r="D1852" s="4">
        <v>57.0</v>
      </c>
      <c r="E1852" s="4">
        <v>278800.0</v>
      </c>
      <c r="F1852" s="3" t="s">
        <v>7323</v>
      </c>
      <c r="G1852" s="3" t="s">
        <v>7324</v>
      </c>
      <c r="H1852" s="3" t="s">
        <v>7325</v>
      </c>
      <c r="I1852" s="4">
        <v>0.617</v>
      </c>
      <c r="J1852" s="4">
        <v>0.771</v>
      </c>
      <c r="K1852" s="4">
        <v>0.850148654</v>
      </c>
      <c r="L1852" s="4">
        <v>0.252</v>
      </c>
      <c r="M1852" s="4">
        <v>0.0507</v>
      </c>
      <c r="N1852" s="4">
        <v>0.0</v>
      </c>
      <c r="O1852" s="4">
        <v>0.204</v>
      </c>
      <c r="P1852" s="4">
        <v>0.146</v>
      </c>
      <c r="Q1852" s="4">
        <v>133.78</v>
      </c>
      <c r="R1852" s="4">
        <v>1.0</v>
      </c>
      <c r="S1852" s="4">
        <v>1.0</v>
      </c>
      <c r="T1852" s="3" t="s">
        <v>103</v>
      </c>
      <c r="U1852" s="3" t="s">
        <v>68</v>
      </c>
      <c r="V1852" s="7" t="s">
        <v>58</v>
      </c>
    </row>
    <row r="1853">
      <c r="A1853" s="3" t="s">
        <v>7328</v>
      </c>
      <c r="B1853" s="3" t="s">
        <v>7329</v>
      </c>
      <c r="C1853" s="4">
        <v>2002.0</v>
      </c>
      <c r="D1853" s="4">
        <v>58.0</v>
      </c>
      <c r="E1853" s="4">
        <v>153200.0</v>
      </c>
      <c r="F1853" s="3" t="s">
        <v>7330</v>
      </c>
      <c r="G1853" s="3" t="s">
        <v>7331</v>
      </c>
      <c r="H1853" s="3" t="s">
        <v>7332</v>
      </c>
      <c r="I1853" s="4">
        <v>0.531</v>
      </c>
      <c r="J1853" s="4">
        <v>0.658</v>
      </c>
      <c r="K1853" s="4">
        <v>0.81658931</v>
      </c>
      <c r="L1853" s="4">
        <v>0.0382</v>
      </c>
      <c r="M1853" s="4">
        <v>0.412</v>
      </c>
      <c r="N1853" s="4">
        <v>0.00272</v>
      </c>
      <c r="O1853" s="4">
        <v>0.16</v>
      </c>
      <c r="P1853" s="4">
        <v>0.461</v>
      </c>
      <c r="Q1853" s="4">
        <v>78.9</v>
      </c>
      <c r="R1853" s="4">
        <v>4.0</v>
      </c>
      <c r="S1853" s="4">
        <v>1.0</v>
      </c>
      <c r="T1853" s="3" t="s">
        <v>103</v>
      </c>
      <c r="U1853" s="3" t="s">
        <v>35</v>
      </c>
      <c r="V1853" s="7" t="s">
        <v>54</v>
      </c>
    </row>
    <row r="1854">
      <c r="A1854" s="3" t="s">
        <v>10654</v>
      </c>
      <c r="B1854" s="3" t="s">
        <v>10655</v>
      </c>
      <c r="C1854" s="4">
        <v>2010.0</v>
      </c>
      <c r="D1854" s="4">
        <v>58.0</v>
      </c>
      <c r="E1854" s="4">
        <v>349448.0</v>
      </c>
      <c r="F1854" s="3" t="s">
        <v>6809</v>
      </c>
      <c r="G1854" s="3" t="s">
        <v>6810</v>
      </c>
      <c r="H1854" s="3" t="s">
        <v>10656</v>
      </c>
      <c r="I1854" s="4">
        <v>0.842</v>
      </c>
      <c r="J1854" s="4">
        <v>0.657</v>
      </c>
      <c r="K1854" s="4">
        <v>0.831026886</v>
      </c>
      <c r="L1854" s="4">
        <v>0.0811</v>
      </c>
      <c r="M1854" s="4">
        <v>0.00761</v>
      </c>
      <c r="N1854" s="4">
        <v>0.103</v>
      </c>
      <c r="O1854" s="4">
        <v>0.0579</v>
      </c>
      <c r="P1854" s="4">
        <v>0.211</v>
      </c>
      <c r="Q1854" s="4">
        <v>125.02</v>
      </c>
      <c r="R1854" s="4">
        <v>2.0</v>
      </c>
      <c r="S1854" s="4">
        <v>1.0</v>
      </c>
      <c r="T1854" s="3" t="s">
        <v>7448</v>
      </c>
      <c r="U1854" s="3" t="s">
        <v>68</v>
      </c>
      <c r="V1854" s="7" t="s">
        <v>36</v>
      </c>
    </row>
    <row r="1855">
      <c r="A1855" s="3" t="s">
        <v>7335</v>
      </c>
      <c r="B1855" s="3" t="s">
        <v>7336</v>
      </c>
      <c r="C1855" s="4">
        <v>2003.0</v>
      </c>
      <c r="D1855" s="4">
        <v>58.0</v>
      </c>
      <c r="E1855" s="4">
        <v>215106.0</v>
      </c>
      <c r="F1855" s="3" t="s">
        <v>7337</v>
      </c>
      <c r="G1855" s="3" t="s">
        <v>7339</v>
      </c>
      <c r="H1855" s="3" t="s">
        <v>7340</v>
      </c>
      <c r="I1855" s="4">
        <v>0.58</v>
      </c>
      <c r="J1855" s="4">
        <v>0.865</v>
      </c>
      <c r="K1855" s="4">
        <v>0.861270934</v>
      </c>
      <c r="L1855" s="4">
        <v>0.0346</v>
      </c>
      <c r="M1855" s="4">
        <v>0.00953</v>
      </c>
      <c r="N1855" s="4">
        <v>8.79E-5</v>
      </c>
      <c r="O1855" s="4">
        <v>0.137</v>
      </c>
      <c r="P1855" s="4">
        <v>0.429</v>
      </c>
      <c r="Q1855" s="4">
        <v>139.997</v>
      </c>
      <c r="R1855" s="4">
        <v>3.0</v>
      </c>
      <c r="S1855" s="4">
        <v>0.0</v>
      </c>
      <c r="T1855" s="3" t="s">
        <v>103</v>
      </c>
      <c r="U1855" s="3" t="s">
        <v>35</v>
      </c>
      <c r="V1855" s="7" t="s">
        <v>54</v>
      </c>
    </row>
    <row r="1856">
      <c r="A1856" s="3" t="s">
        <v>7343</v>
      </c>
      <c r="B1856" s="3" t="s">
        <v>7344</v>
      </c>
      <c r="C1856" s="4">
        <v>2014.0</v>
      </c>
      <c r="D1856" s="4">
        <v>58.0</v>
      </c>
      <c r="E1856" s="4">
        <v>191412.0</v>
      </c>
      <c r="F1856" s="3" t="s">
        <v>2074</v>
      </c>
      <c r="G1856" s="3" t="s">
        <v>2106</v>
      </c>
      <c r="H1856" s="3" t="s">
        <v>7346</v>
      </c>
      <c r="I1856" s="4">
        <v>0.347</v>
      </c>
      <c r="J1856" s="4">
        <v>0.772</v>
      </c>
      <c r="K1856" s="4">
        <v>0.881248262</v>
      </c>
      <c r="L1856" s="4">
        <v>0.0549</v>
      </c>
      <c r="M1856" s="4">
        <v>0.0597</v>
      </c>
      <c r="N1856" s="4">
        <v>0.0333</v>
      </c>
      <c r="O1856" s="4">
        <v>0.115</v>
      </c>
      <c r="P1856" s="4">
        <v>0.035</v>
      </c>
      <c r="Q1856" s="4">
        <v>192.118</v>
      </c>
      <c r="R1856" s="4">
        <v>5.0</v>
      </c>
      <c r="S1856" s="4">
        <v>0.0</v>
      </c>
      <c r="T1856" s="3" t="s">
        <v>103</v>
      </c>
      <c r="U1856" s="3" t="s">
        <v>35</v>
      </c>
      <c r="V1856" s="7" t="s">
        <v>75</v>
      </c>
    </row>
    <row r="1857">
      <c r="A1857" s="3" t="s">
        <v>7347</v>
      </c>
      <c r="B1857" s="3" t="s">
        <v>7348</v>
      </c>
      <c r="C1857" s="4">
        <v>1998.0</v>
      </c>
      <c r="D1857" s="4">
        <v>58.0</v>
      </c>
      <c r="E1857" s="4">
        <v>405706.0</v>
      </c>
      <c r="F1857" s="3" t="s">
        <v>7167</v>
      </c>
      <c r="G1857" s="3" t="s">
        <v>1474</v>
      </c>
      <c r="H1857" s="3" t="s">
        <v>7351</v>
      </c>
      <c r="I1857" s="4">
        <v>0.844</v>
      </c>
      <c r="J1857" s="4">
        <v>0.442</v>
      </c>
      <c r="K1857" s="4">
        <v>0.620708832</v>
      </c>
      <c r="L1857" s="4">
        <v>0.0691</v>
      </c>
      <c r="M1857" s="4">
        <v>0.00882</v>
      </c>
      <c r="N1857" s="4">
        <v>4.98E-4</v>
      </c>
      <c r="O1857" s="4">
        <v>0.0879</v>
      </c>
      <c r="P1857" s="4">
        <v>0.436</v>
      </c>
      <c r="Q1857" s="4">
        <v>105.986</v>
      </c>
      <c r="R1857" s="4">
        <v>9.0</v>
      </c>
      <c r="S1857" s="4">
        <v>1.0</v>
      </c>
      <c r="T1857" s="3" t="s">
        <v>104</v>
      </c>
      <c r="U1857" s="3" t="s">
        <v>68</v>
      </c>
      <c r="V1857" s="7" t="s">
        <v>54</v>
      </c>
    </row>
    <row r="1858">
      <c r="A1858" s="3" t="s">
        <v>7354</v>
      </c>
      <c r="B1858" s="3" t="s">
        <v>7119</v>
      </c>
      <c r="C1858" s="4">
        <v>2024.0</v>
      </c>
      <c r="D1858" s="4">
        <v>58.0</v>
      </c>
      <c r="E1858" s="4">
        <v>180121.0</v>
      </c>
      <c r="F1858" s="3" t="s">
        <v>7357</v>
      </c>
      <c r="G1858" s="19" t="s">
        <v>7358</v>
      </c>
      <c r="H1858" s="3" t="s">
        <v>7119</v>
      </c>
      <c r="I1858" s="4">
        <v>0.592</v>
      </c>
      <c r="J1858" s="4">
        <v>0.671</v>
      </c>
      <c r="K1858" s="4">
        <v>0.866382906</v>
      </c>
      <c r="L1858" s="4">
        <v>0.0393</v>
      </c>
      <c r="M1858" s="4">
        <v>0.0152</v>
      </c>
      <c r="N1858" s="4">
        <v>0.0</v>
      </c>
      <c r="O1858" s="4">
        <v>0.318</v>
      </c>
      <c r="P1858" s="4">
        <v>0.207</v>
      </c>
      <c r="Q1858" s="4">
        <v>76.037</v>
      </c>
      <c r="R1858" s="4">
        <v>9.0</v>
      </c>
      <c r="S1858" s="4">
        <v>1.0</v>
      </c>
      <c r="T1858" s="3" t="s">
        <v>103</v>
      </c>
      <c r="U1858" s="3" t="s">
        <v>94</v>
      </c>
      <c r="V1858" s="7" t="s">
        <v>36</v>
      </c>
    </row>
    <row r="1859">
      <c r="A1859" s="3" t="s">
        <v>7361</v>
      </c>
      <c r="B1859" s="3" t="s">
        <v>7362</v>
      </c>
      <c r="C1859" s="4">
        <v>1997.0</v>
      </c>
      <c r="D1859" s="4">
        <v>58.0</v>
      </c>
      <c r="E1859" s="4">
        <v>400226.0</v>
      </c>
      <c r="F1859" s="3" t="s">
        <v>901</v>
      </c>
      <c r="G1859" s="3" t="s">
        <v>671</v>
      </c>
      <c r="H1859" s="3" t="s">
        <v>7365</v>
      </c>
      <c r="I1859" s="4">
        <v>0.6</v>
      </c>
      <c r="J1859" s="4">
        <v>0.505</v>
      </c>
      <c r="K1859" s="4">
        <v>0.670652151</v>
      </c>
      <c r="L1859" s="4">
        <v>0.0385</v>
      </c>
      <c r="M1859" s="4">
        <v>0.126</v>
      </c>
      <c r="N1859" s="4">
        <v>1.01E-6</v>
      </c>
      <c r="O1859" s="4">
        <v>0.0841</v>
      </c>
      <c r="P1859" s="4">
        <v>0.418</v>
      </c>
      <c r="Q1859" s="4">
        <v>93.905</v>
      </c>
      <c r="R1859" s="4">
        <v>10.0</v>
      </c>
      <c r="S1859" s="4">
        <v>1.0</v>
      </c>
      <c r="T1859" s="3" t="s">
        <v>104</v>
      </c>
      <c r="U1859" s="3" t="s">
        <v>68</v>
      </c>
      <c r="V1859" s="7" t="s">
        <v>54</v>
      </c>
    </row>
    <row r="1860">
      <c r="A1860" s="3" t="s">
        <v>7367</v>
      </c>
      <c r="B1860" s="3" t="s">
        <v>7368</v>
      </c>
      <c r="C1860" s="4">
        <v>2024.0</v>
      </c>
      <c r="D1860" s="4">
        <v>58.0</v>
      </c>
      <c r="E1860" s="4">
        <v>137141.0</v>
      </c>
      <c r="F1860" s="3" t="s">
        <v>859</v>
      </c>
      <c r="G1860" s="3" t="s">
        <v>7371</v>
      </c>
      <c r="H1860" s="3" t="s">
        <v>7368</v>
      </c>
      <c r="I1860" s="4">
        <v>0.764</v>
      </c>
      <c r="J1860" s="4">
        <v>0.463</v>
      </c>
      <c r="K1860" s="4">
        <v>0.796847261</v>
      </c>
      <c r="L1860" s="4">
        <v>0.033</v>
      </c>
      <c r="M1860" s="4">
        <v>0.389</v>
      </c>
      <c r="N1860" s="4">
        <v>2.11E-4</v>
      </c>
      <c r="O1860" s="4">
        <v>0.112</v>
      </c>
      <c r="P1860" s="4">
        <v>0.346</v>
      </c>
      <c r="Q1860" s="4">
        <v>92.945</v>
      </c>
      <c r="R1860" s="4">
        <v>10.0</v>
      </c>
      <c r="S1860" s="4">
        <v>1.0</v>
      </c>
      <c r="T1860" s="3" t="s">
        <v>103</v>
      </c>
      <c r="U1860" s="3" t="s">
        <v>68</v>
      </c>
      <c r="V1860" s="7" t="s">
        <v>45</v>
      </c>
    </row>
    <row r="1861">
      <c r="A1861" s="3" t="s">
        <v>7375</v>
      </c>
      <c r="B1861" s="3" t="s">
        <v>7376</v>
      </c>
      <c r="C1861" s="4">
        <v>2008.0</v>
      </c>
      <c r="D1861" s="4">
        <v>58.0</v>
      </c>
      <c r="E1861" s="4">
        <v>214386.0</v>
      </c>
      <c r="F1861" s="3" t="s">
        <v>7377</v>
      </c>
      <c r="G1861" s="3" t="s">
        <v>7378</v>
      </c>
      <c r="H1861" s="3" t="s">
        <v>7379</v>
      </c>
      <c r="I1861" s="4">
        <v>0.722</v>
      </c>
      <c r="J1861" s="4">
        <v>0.891</v>
      </c>
      <c r="K1861" s="4">
        <v>0.855752572</v>
      </c>
      <c r="L1861" s="4">
        <v>0.0299</v>
      </c>
      <c r="M1861" s="4">
        <v>0.0166</v>
      </c>
      <c r="N1861" s="4">
        <v>0.00107</v>
      </c>
      <c r="O1861" s="4">
        <v>0.125</v>
      </c>
      <c r="P1861" s="4">
        <v>0.466</v>
      </c>
      <c r="Q1861" s="4">
        <v>127.109</v>
      </c>
      <c r="R1861" s="4">
        <v>7.0</v>
      </c>
      <c r="S1861" s="4">
        <v>1.0</v>
      </c>
      <c r="T1861" s="3" t="s">
        <v>103</v>
      </c>
      <c r="U1861" s="3" t="s">
        <v>94</v>
      </c>
      <c r="V1861" s="7" t="s">
        <v>54</v>
      </c>
    </row>
    <row r="1862">
      <c r="A1862" s="3" t="s">
        <v>7382</v>
      </c>
      <c r="B1862" s="3" t="s">
        <v>7383</v>
      </c>
      <c r="C1862" s="4">
        <v>1976.0</v>
      </c>
      <c r="D1862" s="4">
        <v>58.0</v>
      </c>
      <c r="E1862" s="4">
        <v>169133.0</v>
      </c>
      <c r="F1862" s="3" t="s">
        <v>7385</v>
      </c>
      <c r="G1862" s="3" t="s">
        <v>7386</v>
      </c>
      <c r="H1862" s="3" t="s">
        <v>7387</v>
      </c>
      <c r="I1862" s="4">
        <v>0.789</v>
      </c>
      <c r="J1862" s="4">
        <v>0.411</v>
      </c>
      <c r="K1862" s="4">
        <v>0.659422925</v>
      </c>
      <c r="L1862" s="4">
        <v>0.049</v>
      </c>
      <c r="M1862" s="4">
        <v>0.409</v>
      </c>
      <c r="N1862" s="4">
        <v>0.583</v>
      </c>
      <c r="O1862" s="4">
        <v>0.144</v>
      </c>
      <c r="P1862" s="4">
        <v>0.39</v>
      </c>
      <c r="Q1862" s="4">
        <v>104.35</v>
      </c>
      <c r="R1862" s="4">
        <v>6.0</v>
      </c>
      <c r="S1862" s="4">
        <v>1.0</v>
      </c>
      <c r="T1862" s="3" t="s">
        <v>103</v>
      </c>
      <c r="U1862" s="3" t="s">
        <v>35</v>
      </c>
      <c r="V1862" s="7" t="s">
        <v>45</v>
      </c>
    </row>
    <row r="1863">
      <c r="A1863" s="3" t="s">
        <v>7390</v>
      </c>
      <c r="B1863" s="3" t="s">
        <v>7391</v>
      </c>
      <c r="C1863" s="4">
        <v>2012.0</v>
      </c>
      <c r="D1863" s="4">
        <v>58.0</v>
      </c>
      <c r="E1863" s="4">
        <v>237381.0</v>
      </c>
      <c r="F1863" s="3" t="s">
        <v>7392</v>
      </c>
      <c r="G1863" s="3" t="s">
        <v>7394</v>
      </c>
      <c r="H1863" s="3" t="s">
        <v>7395</v>
      </c>
      <c r="I1863" s="4">
        <v>0.474</v>
      </c>
      <c r="J1863" s="4">
        <v>0.951</v>
      </c>
      <c r="K1863" s="4">
        <v>0.910315916</v>
      </c>
      <c r="L1863" s="4">
        <v>0.0701</v>
      </c>
      <c r="M1863" s="4">
        <v>3.03E-4</v>
      </c>
      <c r="N1863" s="4">
        <v>0.57</v>
      </c>
      <c r="O1863" s="4">
        <v>0.672</v>
      </c>
      <c r="P1863" s="4">
        <v>0.0775</v>
      </c>
      <c r="Q1863" s="4">
        <v>174.12</v>
      </c>
      <c r="R1863" s="4">
        <v>5.0</v>
      </c>
      <c r="S1863" s="4">
        <v>1.0</v>
      </c>
      <c r="T1863" s="3" t="s">
        <v>103</v>
      </c>
      <c r="U1863" s="3" t="s">
        <v>68</v>
      </c>
      <c r="V1863" s="7" t="s">
        <v>75</v>
      </c>
    </row>
    <row r="1864">
      <c r="A1864" s="3" t="s">
        <v>7396</v>
      </c>
      <c r="B1864" s="3" t="s">
        <v>7397</v>
      </c>
      <c r="C1864" s="4">
        <v>1994.0</v>
      </c>
      <c r="D1864" s="4">
        <v>58.0</v>
      </c>
      <c r="E1864" s="4">
        <v>289373.0</v>
      </c>
      <c r="F1864" s="3" t="s">
        <v>6512</v>
      </c>
      <c r="G1864" s="3" t="s">
        <v>6513</v>
      </c>
      <c r="H1864" s="3" t="s">
        <v>6514</v>
      </c>
      <c r="I1864" s="4">
        <v>0.292</v>
      </c>
      <c r="J1864" s="4">
        <v>0.759</v>
      </c>
      <c r="K1864" s="4">
        <v>0.925052938</v>
      </c>
      <c r="L1864" s="4">
        <v>0.046</v>
      </c>
      <c r="M1864" s="4">
        <v>1.53E-5</v>
      </c>
      <c r="N1864" s="4">
        <v>0.037</v>
      </c>
      <c r="O1864" s="4">
        <v>0.16</v>
      </c>
      <c r="P1864" s="4">
        <v>0.451</v>
      </c>
      <c r="Q1864" s="4">
        <v>114.76</v>
      </c>
      <c r="R1864" s="4">
        <v>2.0</v>
      </c>
      <c r="S1864" s="4">
        <v>1.0</v>
      </c>
      <c r="T1864" s="3" t="s">
        <v>103</v>
      </c>
      <c r="U1864" s="3" t="s">
        <v>35</v>
      </c>
      <c r="V1864" s="7" t="s">
        <v>54</v>
      </c>
    </row>
    <row r="1865">
      <c r="A1865" s="3" t="s">
        <v>7402</v>
      </c>
      <c r="B1865" s="3" t="s">
        <v>7403</v>
      </c>
      <c r="C1865" s="4">
        <v>2024.0</v>
      </c>
      <c r="D1865" s="4">
        <v>59.0</v>
      </c>
      <c r="E1865" s="4">
        <v>260866.0</v>
      </c>
      <c r="F1865" s="3" t="s">
        <v>3108</v>
      </c>
      <c r="G1865" s="3" t="s">
        <v>6756</v>
      </c>
      <c r="H1865" s="3" t="s">
        <v>7404</v>
      </c>
      <c r="I1865" s="4">
        <v>0.432</v>
      </c>
      <c r="J1865" s="4">
        <v>0.377</v>
      </c>
      <c r="K1865" s="4">
        <v>0.850640601</v>
      </c>
      <c r="L1865" s="4">
        <v>0.0304</v>
      </c>
      <c r="M1865" s="4">
        <v>0.459</v>
      </c>
      <c r="N1865" s="4">
        <v>0.0</v>
      </c>
      <c r="O1865" s="4">
        <v>0.114</v>
      </c>
      <c r="P1865" s="4">
        <v>0.394</v>
      </c>
      <c r="Q1865" s="4">
        <v>94.97</v>
      </c>
      <c r="R1865" s="4">
        <v>7.0</v>
      </c>
      <c r="S1865" s="4">
        <v>1.0</v>
      </c>
      <c r="T1865" s="3" t="s">
        <v>103</v>
      </c>
      <c r="U1865" s="3" t="s">
        <v>35</v>
      </c>
      <c r="V1865" s="7" t="s">
        <v>45</v>
      </c>
    </row>
    <row r="1866">
      <c r="A1866" s="3" t="s">
        <v>7407</v>
      </c>
      <c r="B1866" s="3" t="s">
        <v>7408</v>
      </c>
      <c r="C1866" s="4">
        <v>2011.0</v>
      </c>
      <c r="D1866" s="4">
        <v>59.0</v>
      </c>
      <c r="E1866" s="4">
        <v>311533.0</v>
      </c>
      <c r="F1866" s="3" t="s">
        <v>3419</v>
      </c>
      <c r="G1866" s="3" t="s">
        <v>3420</v>
      </c>
      <c r="H1866" s="3" t="s">
        <v>7411</v>
      </c>
      <c r="I1866" s="4">
        <v>0.57</v>
      </c>
      <c r="J1866" s="4">
        <v>0.879</v>
      </c>
      <c r="K1866" s="4">
        <v>0.855324792</v>
      </c>
      <c r="L1866" s="4">
        <v>0.0511</v>
      </c>
      <c r="M1866" s="4">
        <v>0.0685</v>
      </c>
      <c r="N1866" s="4">
        <v>5.22E-4</v>
      </c>
      <c r="O1866" s="4">
        <v>0.101</v>
      </c>
      <c r="P1866" s="4">
        <v>0.119</v>
      </c>
      <c r="Q1866" s="4">
        <v>123.08</v>
      </c>
      <c r="R1866" s="4">
        <v>11.0</v>
      </c>
      <c r="S1866" s="4">
        <v>0.0</v>
      </c>
      <c r="T1866" s="3" t="s">
        <v>103</v>
      </c>
      <c r="U1866" s="3" t="s">
        <v>35</v>
      </c>
      <c r="V1866" s="7" t="s">
        <v>58</v>
      </c>
    </row>
    <row r="1867">
      <c r="A1867" s="3" t="s">
        <v>7413</v>
      </c>
      <c r="B1867" s="3" t="s">
        <v>7415</v>
      </c>
      <c r="C1867" s="4">
        <v>2009.0</v>
      </c>
      <c r="D1867" s="4">
        <v>59.0</v>
      </c>
      <c r="E1867" s="4">
        <v>343026.0</v>
      </c>
      <c r="F1867" s="3" t="s">
        <v>7416</v>
      </c>
      <c r="G1867" s="3" t="s">
        <v>3420</v>
      </c>
      <c r="H1867" s="3" t="s">
        <v>3418</v>
      </c>
      <c r="I1867" s="4">
        <v>0.702</v>
      </c>
      <c r="J1867" s="4">
        <v>0.502</v>
      </c>
      <c r="K1867" s="4">
        <v>0.815370137</v>
      </c>
      <c r="L1867" s="4">
        <v>0.098</v>
      </c>
      <c r="M1867" s="4">
        <v>0.11</v>
      </c>
      <c r="N1867" s="4">
        <v>0.459</v>
      </c>
      <c r="O1867" s="4">
        <v>0.0846</v>
      </c>
      <c r="P1867" s="4">
        <v>0.383</v>
      </c>
      <c r="Q1867" s="4">
        <v>129.99</v>
      </c>
      <c r="R1867" s="4">
        <v>0.0</v>
      </c>
      <c r="S1867" s="4">
        <v>1.0</v>
      </c>
      <c r="T1867" s="3" t="s">
        <v>103</v>
      </c>
      <c r="U1867" s="3" t="s">
        <v>35</v>
      </c>
      <c r="V1867" s="7" t="s">
        <v>45</v>
      </c>
    </row>
    <row r="1868">
      <c r="A1868" s="3" t="s">
        <v>7418</v>
      </c>
      <c r="B1868" s="3" t="s">
        <v>7419</v>
      </c>
      <c r="C1868" s="4">
        <v>2018.0</v>
      </c>
      <c r="D1868" s="4">
        <v>59.0</v>
      </c>
      <c r="E1868" s="4">
        <v>160444.0</v>
      </c>
      <c r="F1868" s="3" t="s">
        <v>1267</v>
      </c>
      <c r="G1868" s="3" t="s">
        <v>7421</v>
      </c>
      <c r="H1868" s="3" t="s">
        <v>7419</v>
      </c>
      <c r="I1868" s="4">
        <v>0.617</v>
      </c>
      <c r="J1868" s="4">
        <v>0.463</v>
      </c>
      <c r="K1868" s="4">
        <v>0.803841465</v>
      </c>
      <c r="L1868" s="4">
        <v>0.0402</v>
      </c>
      <c r="M1868" s="4">
        <v>0.0186</v>
      </c>
      <c r="N1868" s="4">
        <v>0.0</v>
      </c>
      <c r="O1868" s="4">
        <v>0.187</v>
      </c>
      <c r="P1868" s="4">
        <v>0.24</v>
      </c>
      <c r="Q1868" s="4">
        <v>83.931</v>
      </c>
      <c r="R1868" s="4">
        <v>11.0</v>
      </c>
      <c r="S1868" s="4">
        <v>0.0</v>
      </c>
      <c r="T1868" s="3" t="s">
        <v>103</v>
      </c>
      <c r="U1868" s="3" t="s">
        <v>35</v>
      </c>
      <c r="V1868" s="7" t="s">
        <v>36</v>
      </c>
    </row>
    <row r="1869">
      <c r="A1869" s="3" t="s">
        <v>7423</v>
      </c>
      <c r="B1869" s="3" t="s">
        <v>7424</v>
      </c>
      <c r="C1869" s="4">
        <v>2012.0</v>
      </c>
      <c r="D1869" s="4">
        <v>59.0</v>
      </c>
      <c r="E1869" s="4">
        <v>245040.0</v>
      </c>
      <c r="F1869" s="3" t="s">
        <v>2074</v>
      </c>
      <c r="G1869" s="3" t="s">
        <v>2106</v>
      </c>
      <c r="H1869" s="3" t="s">
        <v>7426</v>
      </c>
      <c r="I1869" s="4">
        <v>0.604</v>
      </c>
      <c r="J1869" s="4">
        <v>0.787</v>
      </c>
      <c r="K1869" s="4">
        <v>0.895899728</v>
      </c>
      <c r="L1869" s="4">
        <v>0.103</v>
      </c>
      <c r="M1869" s="4">
        <v>0.0679</v>
      </c>
      <c r="N1869" s="4">
        <v>0.15</v>
      </c>
      <c r="O1869" s="4">
        <v>0.127</v>
      </c>
      <c r="P1869" s="4">
        <v>0.301</v>
      </c>
      <c r="Q1869" s="4">
        <v>126.062</v>
      </c>
      <c r="R1869" s="4">
        <v>0.0</v>
      </c>
      <c r="S1869" s="4">
        <v>0.0</v>
      </c>
      <c r="T1869" s="3" t="s">
        <v>103</v>
      </c>
      <c r="U1869" s="3" t="s">
        <v>35</v>
      </c>
      <c r="V1869" s="7" t="s">
        <v>45</v>
      </c>
    </row>
    <row r="1870">
      <c r="A1870" s="3" t="s">
        <v>7430</v>
      </c>
      <c r="B1870" s="3" t="s">
        <v>7431</v>
      </c>
      <c r="C1870" s="4">
        <v>2018.0</v>
      </c>
      <c r="D1870" s="4">
        <v>59.0</v>
      </c>
      <c r="E1870" s="4">
        <v>182623.0</v>
      </c>
      <c r="F1870" s="3" t="s">
        <v>2074</v>
      </c>
      <c r="G1870" s="3" t="s">
        <v>7432</v>
      </c>
      <c r="H1870" s="3" t="s">
        <v>7433</v>
      </c>
      <c r="I1870" s="4">
        <v>0.575</v>
      </c>
      <c r="J1870" s="4">
        <v>0.758</v>
      </c>
      <c r="K1870" s="4">
        <v>0.866917631</v>
      </c>
      <c r="L1870" s="4">
        <v>0.0618</v>
      </c>
      <c r="M1870" s="4">
        <v>0.0954</v>
      </c>
      <c r="N1870" s="4">
        <v>0.0</v>
      </c>
      <c r="O1870" s="4">
        <v>0.394</v>
      </c>
      <c r="P1870" s="4">
        <v>0.493</v>
      </c>
      <c r="Q1870" s="4">
        <v>144.107</v>
      </c>
      <c r="R1870" s="4">
        <v>1.0</v>
      </c>
      <c r="S1870" s="4">
        <v>0.0</v>
      </c>
      <c r="T1870" s="3" t="s">
        <v>103</v>
      </c>
      <c r="U1870" s="3" t="s">
        <v>35</v>
      </c>
      <c r="V1870" s="7" t="s">
        <v>54</v>
      </c>
    </row>
    <row r="1871">
      <c r="A1871" s="3" t="s">
        <v>7436</v>
      </c>
      <c r="B1871" s="3" t="s">
        <v>7437</v>
      </c>
      <c r="C1871" s="4">
        <v>2017.0</v>
      </c>
      <c r="D1871" s="4">
        <v>59.0</v>
      </c>
      <c r="E1871" s="4">
        <v>248413.0</v>
      </c>
      <c r="F1871" s="3" t="s">
        <v>3108</v>
      </c>
      <c r="G1871" s="3" t="s">
        <v>6756</v>
      </c>
      <c r="H1871" s="3" t="s">
        <v>7439</v>
      </c>
      <c r="I1871" s="4">
        <v>0.604</v>
      </c>
      <c r="J1871" s="4">
        <v>0.366</v>
      </c>
      <c r="K1871" s="4">
        <v>0.805916198</v>
      </c>
      <c r="L1871" s="4">
        <v>0.0267</v>
      </c>
      <c r="M1871" s="4">
        <v>0.719</v>
      </c>
      <c r="N1871" s="4">
        <v>0.0</v>
      </c>
      <c r="O1871" s="4">
        <v>0.162</v>
      </c>
      <c r="P1871" s="4">
        <v>0.181</v>
      </c>
      <c r="Q1871" s="4">
        <v>105.177</v>
      </c>
      <c r="R1871" s="4">
        <v>7.0</v>
      </c>
      <c r="S1871" s="4">
        <v>1.0</v>
      </c>
      <c r="T1871" s="3" t="s">
        <v>103</v>
      </c>
      <c r="U1871" s="3" t="s">
        <v>35</v>
      </c>
      <c r="V1871" s="7" t="s">
        <v>58</v>
      </c>
    </row>
    <row r="1872">
      <c r="A1872" s="3" t="s">
        <v>7440</v>
      </c>
      <c r="B1872" s="3" t="s">
        <v>7442</v>
      </c>
      <c r="C1872" s="4">
        <v>2021.0</v>
      </c>
      <c r="D1872" s="4">
        <v>59.0</v>
      </c>
      <c r="E1872" s="4">
        <v>185853.0</v>
      </c>
      <c r="F1872" s="3" t="s">
        <v>3108</v>
      </c>
      <c r="G1872" s="3" t="s">
        <v>6756</v>
      </c>
      <c r="H1872" s="42" t="str">
        <f/>
        <v>#ERROR!</v>
      </c>
      <c r="I1872" s="4">
        <v>0.587</v>
      </c>
      <c r="J1872" s="4">
        <v>0.267</v>
      </c>
      <c r="K1872" s="4">
        <v>0.777575771</v>
      </c>
      <c r="L1872" s="4">
        <v>0.0349</v>
      </c>
      <c r="M1872" s="4">
        <v>0.84</v>
      </c>
      <c r="N1872" s="4">
        <v>0.0</v>
      </c>
      <c r="O1872" s="4">
        <v>0.121</v>
      </c>
      <c r="P1872" s="4">
        <v>0.352</v>
      </c>
      <c r="Q1872" s="4">
        <v>98.845</v>
      </c>
      <c r="R1872" s="4">
        <v>8.0</v>
      </c>
      <c r="S1872" s="4">
        <v>1.0</v>
      </c>
      <c r="T1872" s="3" t="s">
        <v>103</v>
      </c>
      <c r="U1872" s="3" t="s">
        <v>35</v>
      </c>
      <c r="V1872" s="7" t="s">
        <v>45</v>
      </c>
    </row>
    <row r="1873">
      <c r="A1873" s="3" t="s">
        <v>7446</v>
      </c>
      <c r="B1873" s="3" t="s">
        <v>7447</v>
      </c>
      <c r="C1873" s="4">
        <v>2023.0</v>
      </c>
      <c r="D1873" s="4">
        <v>59.0</v>
      </c>
      <c r="E1873" s="4">
        <v>185675.0</v>
      </c>
      <c r="F1873" s="3" t="s">
        <v>3108</v>
      </c>
      <c r="G1873" s="3" t="s">
        <v>6756</v>
      </c>
      <c r="H1873" s="42"/>
      <c r="I1873" s="4">
        <v>0.715</v>
      </c>
      <c r="J1873" s="4">
        <v>0.194</v>
      </c>
      <c r="K1873" s="4">
        <v>0.790216671</v>
      </c>
      <c r="L1873" s="4">
        <v>0.0329</v>
      </c>
      <c r="M1873" s="4">
        <v>0.726</v>
      </c>
      <c r="N1873" s="4">
        <v>1.14E-6</v>
      </c>
      <c r="O1873" s="4">
        <v>0.36</v>
      </c>
      <c r="P1873" s="4">
        <v>0.367</v>
      </c>
      <c r="Q1873" s="4">
        <v>102.855</v>
      </c>
      <c r="R1873" s="4">
        <v>4.0</v>
      </c>
      <c r="S1873" s="4">
        <v>1.0</v>
      </c>
      <c r="T1873" s="3" t="s">
        <v>103</v>
      </c>
      <c r="U1873" s="3" t="s">
        <v>35</v>
      </c>
      <c r="V1873" s="7" t="s">
        <v>45</v>
      </c>
    </row>
    <row r="1874">
      <c r="A1874" s="3" t="s">
        <v>7451</v>
      </c>
      <c r="B1874" s="3" t="s">
        <v>7453</v>
      </c>
      <c r="C1874" s="4">
        <v>2019.0</v>
      </c>
      <c r="D1874" s="4">
        <v>59.0</v>
      </c>
      <c r="E1874" s="4">
        <v>197093.0</v>
      </c>
      <c r="F1874" s="3" t="s">
        <v>3108</v>
      </c>
      <c r="G1874" s="3" t="s">
        <v>6756</v>
      </c>
      <c r="H1874" s="3" t="s">
        <v>7454</v>
      </c>
      <c r="I1874" s="4">
        <v>0.627</v>
      </c>
      <c r="J1874" s="4">
        <v>0.594</v>
      </c>
      <c r="K1874" s="4">
        <v>0.796825872</v>
      </c>
      <c r="L1874" s="4">
        <v>0.0479</v>
      </c>
      <c r="M1874" s="4">
        <v>0.256</v>
      </c>
      <c r="N1874" s="4">
        <v>0.0</v>
      </c>
      <c r="O1874" s="4">
        <v>0.373</v>
      </c>
      <c r="P1874" s="4">
        <v>0.388</v>
      </c>
      <c r="Q1874" s="4">
        <v>101.007</v>
      </c>
      <c r="R1874" s="4">
        <v>7.0</v>
      </c>
      <c r="S1874" s="4">
        <v>1.0</v>
      </c>
      <c r="T1874" s="3" t="s">
        <v>103</v>
      </c>
      <c r="U1874" s="3" t="s">
        <v>35</v>
      </c>
      <c r="V1874" s="7" t="s">
        <v>45</v>
      </c>
    </row>
    <row r="1875">
      <c r="A1875" s="3" t="s">
        <v>7457</v>
      </c>
      <c r="B1875" s="3" t="s">
        <v>7458</v>
      </c>
      <c r="C1875" s="4">
        <v>2020.0</v>
      </c>
      <c r="D1875" s="4">
        <v>59.0</v>
      </c>
      <c r="E1875" s="4">
        <v>340671.0</v>
      </c>
      <c r="F1875" s="3" t="s">
        <v>880</v>
      </c>
      <c r="G1875" s="3" t="s">
        <v>7462</v>
      </c>
      <c r="H1875" s="3" t="s">
        <v>7458</v>
      </c>
      <c r="I1875" s="4">
        <v>0.285</v>
      </c>
      <c r="J1875" s="4">
        <v>0.238</v>
      </c>
      <c r="K1875" s="4">
        <v>0.768656557</v>
      </c>
      <c r="L1875" s="4">
        <v>0.0375</v>
      </c>
      <c r="M1875" s="4">
        <v>0.663</v>
      </c>
      <c r="N1875" s="4">
        <v>9.23E-6</v>
      </c>
      <c r="O1875" s="4">
        <v>0.0793</v>
      </c>
      <c r="P1875" s="4">
        <v>0.213</v>
      </c>
      <c r="Q1875" s="4">
        <v>179.918</v>
      </c>
      <c r="R1875" s="4">
        <v>5.0</v>
      </c>
      <c r="S1875" s="4">
        <v>0.0</v>
      </c>
      <c r="T1875" s="3" t="s">
        <v>104</v>
      </c>
      <c r="U1875" s="3" t="s">
        <v>35</v>
      </c>
      <c r="V1875" s="7" t="s">
        <v>36</v>
      </c>
    </row>
    <row r="1876">
      <c r="A1876" s="3" t="s">
        <v>7464</v>
      </c>
      <c r="B1876" s="3" t="s">
        <v>7465</v>
      </c>
      <c r="C1876" s="4">
        <v>2013.0</v>
      </c>
      <c r="D1876" s="4">
        <v>59.0</v>
      </c>
      <c r="E1876" s="4">
        <v>243319.0</v>
      </c>
      <c r="F1876" s="3" t="s">
        <v>7468</v>
      </c>
      <c r="G1876" s="3" t="s">
        <v>6578</v>
      </c>
      <c r="H1876" s="3" t="s">
        <v>7469</v>
      </c>
      <c r="I1876" s="4">
        <v>0.794</v>
      </c>
      <c r="J1876" s="4">
        <v>0.878</v>
      </c>
      <c r="K1876" s="4">
        <v>0.81402263</v>
      </c>
      <c r="L1876" s="4">
        <v>0.078</v>
      </c>
      <c r="M1876" s="4">
        <v>0.00138</v>
      </c>
      <c r="N1876" s="4">
        <v>0.029</v>
      </c>
      <c r="O1876" s="4">
        <v>0.197</v>
      </c>
      <c r="P1876" s="4">
        <v>0.352</v>
      </c>
      <c r="Q1876" s="4">
        <v>129.978</v>
      </c>
      <c r="R1876" s="4">
        <v>11.0</v>
      </c>
      <c r="S1876" s="4">
        <v>0.0</v>
      </c>
      <c r="T1876" s="3" t="s">
        <v>104</v>
      </c>
      <c r="U1876" s="3" t="s">
        <v>35</v>
      </c>
      <c r="V1876" s="7" t="s">
        <v>45</v>
      </c>
    </row>
    <row r="1877">
      <c r="A1877" s="3" t="s">
        <v>7470</v>
      </c>
      <c r="B1877" s="3" t="s">
        <v>7471</v>
      </c>
      <c r="C1877" s="4">
        <v>2011.0</v>
      </c>
      <c r="D1877" s="4">
        <v>59.0</v>
      </c>
      <c r="E1877" s="4">
        <v>327300.0</v>
      </c>
      <c r="F1877" s="3" t="s">
        <v>880</v>
      </c>
      <c r="G1877" s="3" t="s">
        <v>1822</v>
      </c>
      <c r="H1877" s="3" t="s">
        <v>7474</v>
      </c>
      <c r="I1877" s="4">
        <v>0.574</v>
      </c>
      <c r="J1877" s="4">
        <v>0.816</v>
      </c>
      <c r="K1877" s="4">
        <v>0.852308943</v>
      </c>
      <c r="L1877" s="4">
        <v>0.0767</v>
      </c>
      <c r="M1877" s="4">
        <v>0.39</v>
      </c>
      <c r="N1877" s="4">
        <v>0.0</v>
      </c>
      <c r="O1877" s="4">
        <v>0.399</v>
      </c>
      <c r="P1877" s="4">
        <v>0.478</v>
      </c>
      <c r="Q1877" s="4">
        <v>90.018</v>
      </c>
      <c r="R1877" s="4">
        <v>2.0</v>
      </c>
      <c r="S1877" s="4">
        <v>1.0</v>
      </c>
      <c r="T1877" s="3" t="s">
        <v>104</v>
      </c>
      <c r="U1877" s="3" t="s">
        <v>68</v>
      </c>
      <c r="V1877" s="7" t="s">
        <v>54</v>
      </c>
    </row>
    <row r="1878">
      <c r="A1878" s="3" t="s">
        <v>7478</v>
      </c>
      <c r="B1878" s="3" t="s">
        <v>7479</v>
      </c>
      <c r="C1878" s="4">
        <v>1967.0</v>
      </c>
      <c r="D1878" s="4">
        <v>59.0</v>
      </c>
      <c r="E1878" s="4">
        <v>207240.0</v>
      </c>
      <c r="F1878" s="3" t="s">
        <v>7480</v>
      </c>
      <c r="G1878" s="3" t="s">
        <v>7481</v>
      </c>
      <c r="H1878" s="3" t="s">
        <v>7482</v>
      </c>
      <c r="I1878" s="4">
        <v>0.414</v>
      </c>
      <c r="J1878" s="4">
        <v>0.167</v>
      </c>
      <c r="K1878" s="4">
        <v>0.621158001</v>
      </c>
      <c r="L1878" s="4">
        <v>0.0484</v>
      </c>
      <c r="M1878" s="4">
        <v>0.804</v>
      </c>
      <c r="N1878" s="4">
        <v>0.0</v>
      </c>
      <c r="O1878" s="4">
        <v>0.117</v>
      </c>
      <c r="P1878" s="4">
        <v>0.384</v>
      </c>
      <c r="Q1878" s="4">
        <v>133.45</v>
      </c>
      <c r="R1878" s="4">
        <v>9.0</v>
      </c>
      <c r="S1878" s="4">
        <v>1.0</v>
      </c>
      <c r="T1878" s="3" t="s">
        <v>103</v>
      </c>
      <c r="U1878" s="3" t="s">
        <v>94</v>
      </c>
      <c r="V1878" s="7" t="s">
        <v>45</v>
      </c>
    </row>
    <row r="1879">
      <c r="A1879" s="3" t="s">
        <v>7488</v>
      </c>
      <c r="B1879" s="3" t="s">
        <v>7489</v>
      </c>
      <c r="C1879" s="4">
        <v>1995.0</v>
      </c>
      <c r="D1879" s="4">
        <v>59.0</v>
      </c>
      <c r="E1879" s="4">
        <v>265320.0</v>
      </c>
      <c r="F1879" s="3" t="s">
        <v>7084</v>
      </c>
      <c r="G1879" s="3" t="s">
        <v>7086</v>
      </c>
      <c r="H1879" s="3" t="s">
        <v>7491</v>
      </c>
      <c r="I1879" s="4">
        <v>0.489</v>
      </c>
      <c r="J1879" s="4">
        <v>0.693</v>
      </c>
      <c r="K1879" s="4">
        <v>0.868564584</v>
      </c>
      <c r="L1879" s="4">
        <v>0.0427</v>
      </c>
      <c r="M1879" s="4">
        <v>0.0182</v>
      </c>
      <c r="N1879" s="4">
        <v>5.63E-6</v>
      </c>
      <c r="O1879" s="4">
        <v>0.304</v>
      </c>
      <c r="P1879" s="4">
        <v>0.453</v>
      </c>
      <c r="Q1879" s="4">
        <v>185.758</v>
      </c>
      <c r="R1879" s="4">
        <v>6.0</v>
      </c>
      <c r="S1879" s="4">
        <v>1.0</v>
      </c>
      <c r="T1879" s="3" t="s">
        <v>103</v>
      </c>
      <c r="U1879" s="3" t="s">
        <v>94</v>
      </c>
      <c r="V1879" s="7" t="s">
        <v>54</v>
      </c>
    </row>
    <row r="1880">
      <c r="A1880" s="3" t="s">
        <v>7502</v>
      </c>
      <c r="B1880" s="3" t="s">
        <v>7503</v>
      </c>
      <c r="C1880" s="4">
        <v>1997.0</v>
      </c>
      <c r="D1880" s="4">
        <v>59.0</v>
      </c>
      <c r="E1880" s="4">
        <v>310706.0</v>
      </c>
      <c r="F1880" s="3" t="s">
        <v>7504</v>
      </c>
      <c r="G1880" s="3" t="s">
        <v>7505</v>
      </c>
      <c r="H1880" s="3" t="s">
        <v>7506</v>
      </c>
      <c r="I1880" s="4">
        <v>0.218</v>
      </c>
      <c r="J1880" s="4">
        <v>0.12</v>
      </c>
      <c r="K1880" s="4">
        <v>0.543366201</v>
      </c>
      <c r="L1880" s="4">
        <v>0.0328</v>
      </c>
      <c r="M1880" s="4">
        <v>0.803</v>
      </c>
      <c r="N1880" s="4">
        <v>0.00104</v>
      </c>
      <c r="O1880" s="4">
        <v>0.126</v>
      </c>
      <c r="P1880" s="4">
        <v>0.0394</v>
      </c>
      <c r="Q1880" s="4">
        <v>96.35</v>
      </c>
      <c r="R1880" s="4">
        <v>1.0</v>
      </c>
      <c r="S1880" s="4">
        <v>0.0</v>
      </c>
      <c r="T1880" s="3" t="s">
        <v>103</v>
      </c>
      <c r="U1880" s="3" t="s">
        <v>35</v>
      </c>
      <c r="V1880" s="7" t="s">
        <v>75</v>
      </c>
    </row>
    <row r="1881">
      <c r="A1881" s="3" t="s">
        <v>7508</v>
      </c>
      <c r="B1881" s="3" t="s">
        <v>7509</v>
      </c>
      <c r="C1881" s="4">
        <v>2016.0</v>
      </c>
      <c r="D1881" s="4">
        <v>59.0</v>
      </c>
      <c r="E1881" s="4">
        <v>159011.0</v>
      </c>
      <c r="F1881" s="3" t="s">
        <v>7512</v>
      </c>
      <c r="G1881" s="3" t="s">
        <v>4846</v>
      </c>
      <c r="H1881" s="3" t="s">
        <v>7513</v>
      </c>
      <c r="I1881" s="4">
        <v>0.668</v>
      </c>
      <c r="J1881" s="4">
        <v>0.892</v>
      </c>
      <c r="K1881" s="4">
        <v>0.910294527</v>
      </c>
      <c r="L1881" s="4">
        <v>0.0645</v>
      </c>
      <c r="M1881" s="4">
        <v>0.298</v>
      </c>
      <c r="N1881" s="4">
        <v>0.0</v>
      </c>
      <c r="O1881" s="4">
        <v>0.735</v>
      </c>
      <c r="P1881" s="4">
        <v>0.478</v>
      </c>
      <c r="Q1881" s="4">
        <v>95.93</v>
      </c>
      <c r="R1881" s="4">
        <v>5.0</v>
      </c>
      <c r="S1881" s="4">
        <v>0.0</v>
      </c>
      <c r="T1881" s="3" t="s">
        <v>103</v>
      </c>
      <c r="U1881" s="3" t="s">
        <v>68</v>
      </c>
      <c r="V1881" s="7" t="s">
        <v>54</v>
      </c>
    </row>
    <row r="1882">
      <c r="A1882" s="3" t="s">
        <v>7515</v>
      </c>
      <c r="B1882" s="43">
        <v>46227.0</v>
      </c>
      <c r="C1882" s="4">
        <v>2021.0</v>
      </c>
      <c r="D1882" s="4">
        <v>60.0</v>
      </c>
      <c r="E1882" s="4">
        <v>184478.0</v>
      </c>
      <c r="F1882" s="3" t="s">
        <v>1267</v>
      </c>
      <c r="G1882" s="3" t="s">
        <v>7519</v>
      </c>
      <c r="H1882" s="3" t="s">
        <v>7520</v>
      </c>
      <c r="I1882" s="4">
        <v>0.706</v>
      </c>
      <c r="J1882" s="4">
        <v>0.636</v>
      </c>
      <c r="K1882" s="4">
        <v>0.91386649</v>
      </c>
      <c r="L1882" s="4">
        <v>0.0731</v>
      </c>
      <c r="M1882" s="4">
        <v>0.388</v>
      </c>
      <c r="N1882" s="4">
        <v>0.0</v>
      </c>
      <c r="O1882" s="4">
        <v>0.0682</v>
      </c>
      <c r="P1882" s="4">
        <v>0.385</v>
      </c>
      <c r="Q1882" s="4">
        <v>108.004</v>
      </c>
      <c r="R1882" s="4">
        <v>10.0</v>
      </c>
      <c r="S1882" s="4">
        <v>1.0</v>
      </c>
      <c r="T1882" s="3" t="s">
        <v>103</v>
      </c>
      <c r="U1882" s="3" t="s">
        <v>35</v>
      </c>
      <c r="V1882" s="7" t="s">
        <v>45</v>
      </c>
    </row>
    <row r="1883">
      <c r="A1883" s="3" t="s">
        <v>7523</v>
      </c>
      <c r="B1883" s="3" t="s">
        <v>7524</v>
      </c>
      <c r="C1883" s="4">
        <v>2018.0</v>
      </c>
      <c r="D1883" s="4">
        <v>60.0</v>
      </c>
      <c r="E1883" s="4">
        <v>240333.0</v>
      </c>
      <c r="F1883" s="3" t="s">
        <v>2074</v>
      </c>
      <c r="G1883" s="3" t="s">
        <v>7528</v>
      </c>
      <c r="H1883" s="3" t="s">
        <v>7529</v>
      </c>
      <c r="I1883" s="4">
        <v>0.478</v>
      </c>
      <c r="J1883" s="4">
        <v>0.633</v>
      </c>
      <c r="K1883" s="4">
        <v>0.842085</v>
      </c>
      <c r="L1883" s="4">
        <v>0.0345</v>
      </c>
      <c r="M1883" s="4">
        <v>0.123</v>
      </c>
      <c r="N1883" s="4">
        <v>0.0</v>
      </c>
      <c r="O1883" s="4">
        <v>0.41</v>
      </c>
      <c r="P1883" s="4">
        <v>0.287</v>
      </c>
      <c r="Q1883" s="4">
        <v>89.909</v>
      </c>
      <c r="R1883" s="4">
        <v>0.0</v>
      </c>
      <c r="S1883" s="4">
        <v>1.0</v>
      </c>
      <c r="T1883" s="3" t="s">
        <v>103</v>
      </c>
      <c r="U1883" s="3" t="s">
        <v>35</v>
      </c>
      <c r="V1883" s="7" t="s">
        <v>36</v>
      </c>
    </row>
    <row r="1884">
      <c r="A1884" s="3" t="s">
        <v>7530</v>
      </c>
      <c r="B1884" s="3" t="s">
        <v>7533</v>
      </c>
      <c r="C1884" s="4">
        <v>2014.0</v>
      </c>
      <c r="D1884" s="4">
        <v>60.0</v>
      </c>
      <c r="E1884" s="4">
        <v>244573.0</v>
      </c>
      <c r="F1884" s="3" t="s">
        <v>3108</v>
      </c>
      <c r="G1884" s="3" t="s">
        <v>6756</v>
      </c>
      <c r="H1884" s="3" t="s">
        <v>6949</v>
      </c>
      <c r="I1884" s="4">
        <v>0.697</v>
      </c>
      <c r="J1884" s="4">
        <v>0.377</v>
      </c>
      <c r="K1884" s="4">
        <v>0.808611212</v>
      </c>
      <c r="L1884" s="4">
        <v>0.0397</v>
      </c>
      <c r="M1884" s="4">
        <v>0.556</v>
      </c>
      <c r="N1884" s="4">
        <v>0.0</v>
      </c>
      <c r="O1884" s="4">
        <v>0.0999</v>
      </c>
      <c r="P1884" s="4">
        <v>0.336</v>
      </c>
      <c r="Q1884" s="4">
        <v>138.754</v>
      </c>
      <c r="R1884" s="4">
        <v>3.0</v>
      </c>
      <c r="S1884" s="4">
        <v>1.0</v>
      </c>
      <c r="T1884" s="3" t="s">
        <v>103</v>
      </c>
      <c r="U1884" s="3" t="s">
        <v>35</v>
      </c>
      <c r="V1884" s="7" t="s">
        <v>45</v>
      </c>
    </row>
    <row r="1885">
      <c r="A1885" s="3" t="s">
        <v>7540</v>
      </c>
      <c r="B1885" s="3" t="s">
        <v>7541</v>
      </c>
      <c r="C1885" s="4">
        <v>2013.0</v>
      </c>
      <c r="D1885" s="4">
        <v>60.0</v>
      </c>
      <c r="E1885" s="4">
        <v>387169.0</v>
      </c>
      <c r="F1885" s="3" t="s">
        <v>7542</v>
      </c>
      <c r="G1885" s="3" t="s">
        <v>7545</v>
      </c>
      <c r="H1885" s="3" t="s">
        <v>7546</v>
      </c>
      <c r="I1885" s="4">
        <v>0.512</v>
      </c>
      <c r="J1885" s="4">
        <v>0.67</v>
      </c>
      <c r="K1885" s="4">
        <v>0.850597823</v>
      </c>
      <c r="L1885" s="4">
        <v>0.027</v>
      </c>
      <c r="M1885" s="4">
        <v>0.034</v>
      </c>
      <c r="N1885" s="4">
        <v>0.0</v>
      </c>
      <c r="O1885" s="4">
        <v>0.309</v>
      </c>
      <c r="P1885" s="4">
        <v>0.446</v>
      </c>
      <c r="Q1885" s="4">
        <v>105.957</v>
      </c>
      <c r="R1885" s="4">
        <v>3.0</v>
      </c>
      <c r="S1885" s="4">
        <v>1.0</v>
      </c>
      <c r="T1885" s="3" t="s">
        <v>104</v>
      </c>
      <c r="U1885" s="3" t="s">
        <v>35</v>
      </c>
      <c r="V1885" s="7" t="s">
        <v>54</v>
      </c>
    </row>
    <row r="1886">
      <c r="A1886" s="3" t="s">
        <v>7550</v>
      </c>
      <c r="B1886" s="3" t="s">
        <v>3670</v>
      </c>
      <c r="C1886" s="4">
        <v>2018.0</v>
      </c>
      <c r="D1886" s="4">
        <v>60.0</v>
      </c>
      <c r="E1886" s="4">
        <v>180175.0</v>
      </c>
      <c r="F1886" s="3" t="s">
        <v>3223</v>
      </c>
      <c r="G1886" s="3" t="s">
        <v>3226</v>
      </c>
      <c r="H1886" s="3" t="s">
        <v>7551</v>
      </c>
      <c r="I1886" s="4">
        <v>0.867</v>
      </c>
      <c r="J1886" s="4">
        <v>0.705</v>
      </c>
      <c r="K1886" s="4">
        <v>0.891215537</v>
      </c>
      <c r="L1886" s="4">
        <v>0.0522</v>
      </c>
      <c r="M1886" s="4">
        <v>0.00452</v>
      </c>
      <c r="N1886" s="4">
        <v>0.0</v>
      </c>
      <c r="O1886" s="4">
        <v>0.0868</v>
      </c>
      <c r="P1886" s="4">
        <v>0.285</v>
      </c>
      <c r="Q1886" s="4">
        <v>94.985</v>
      </c>
      <c r="R1886" s="4">
        <v>10.0</v>
      </c>
      <c r="S1886" s="4">
        <v>0.0</v>
      </c>
      <c r="T1886" s="3" t="s">
        <v>104</v>
      </c>
      <c r="U1886" s="3" t="s">
        <v>35</v>
      </c>
      <c r="V1886" s="7" t="s">
        <v>36</v>
      </c>
    </row>
    <row r="1887">
      <c r="A1887" s="3" t="s">
        <v>7556</v>
      </c>
      <c r="B1887" s="3" t="s">
        <v>7557</v>
      </c>
      <c r="C1887" s="4">
        <v>1999.0</v>
      </c>
      <c r="D1887" s="4">
        <v>60.0</v>
      </c>
      <c r="E1887" s="4">
        <v>397773.0</v>
      </c>
      <c r="F1887" s="3" t="s">
        <v>880</v>
      </c>
      <c r="G1887" s="3" t="s">
        <v>3591</v>
      </c>
      <c r="H1887" s="3" t="s">
        <v>7558</v>
      </c>
      <c r="I1887" s="4">
        <v>0.468</v>
      </c>
      <c r="J1887" s="4">
        <v>0.462</v>
      </c>
      <c r="K1887" s="4">
        <v>0.746454773</v>
      </c>
      <c r="L1887" s="4">
        <v>0.127</v>
      </c>
      <c r="M1887" s="4">
        <v>0.514</v>
      </c>
      <c r="N1887" s="4">
        <v>4.14E-6</v>
      </c>
      <c r="O1887" s="4">
        <v>0.162</v>
      </c>
      <c r="P1887" s="4">
        <v>0.161</v>
      </c>
      <c r="Q1887" s="4">
        <v>160.307</v>
      </c>
      <c r="R1887" s="4">
        <v>2.0</v>
      </c>
      <c r="S1887" s="4">
        <v>1.0</v>
      </c>
      <c r="T1887" s="3" t="s">
        <v>104</v>
      </c>
      <c r="U1887" s="3" t="s">
        <v>35</v>
      </c>
      <c r="V1887" s="7" t="s">
        <v>58</v>
      </c>
    </row>
    <row r="1888">
      <c r="A1888" s="3" t="s">
        <v>7562</v>
      </c>
      <c r="B1888" s="3" t="s">
        <v>7564</v>
      </c>
      <c r="C1888" s="4">
        <v>2010.0</v>
      </c>
      <c r="D1888" s="4">
        <v>60.0</v>
      </c>
      <c r="E1888" s="4">
        <v>188533.0</v>
      </c>
      <c r="F1888" s="3" t="s">
        <v>4278</v>
      </c>
      <c r="G1888" s="3" t="s">
        <v>7566</v>
      </c>
      <c r="H1888" s="3" t="s">
        <v>7567</v>
      </c>
      <c r="I1888" s="4">
        <v>0.759</v>
      </c>
      <c r="J1888" s="4">
        <v>0.966</v>
      </c>
      <c r="K1888" s="4">
        <v>0.927277394</v>
      </c>
      <c r="L1888" s="4">
        <v>0.0416</v>
      </c>
      <c r="M1888" s="4">
        <v>0.0218</v>
      </c>
      <c r="N1888" s="4">
        <v>1.03E-5</v>
      </c>
      <c r="O1888" s="4">
        <v>0.229</v>
      </c>
      <c r="P1888" s="4">
        <v>0.44</v>
      </c>
      <c r="Q1888" s="4">
        <v>143.987</v>
      </c>
      <c r="R1888" s="4">
        <v>2.0</v>
      </c>
      <c r="S1888" s="4">
        <v>0.0</v>
      </c>
      <c r="T1888" s="3" t="s">
        <v>103</v>
      </c>
      <c r="U1888" s="3" t="s">
        <v>35</v>
      </c>
      <c r="V1888" s="7" t="s">
        <v>54</v>
      </c>
    </row>
    <row r="1889">
      <c r="A1889" s="3" t="s">
        <v>7570</v>
      </c>
      <c r="B1889" s="3" t="s">
        <v>7571</v>
      </c>
      <c r="C1889" s="4">
        <v>2018.0</v>
      </c>
      <c r="D1889" s="4">
        <v>60.0</v>
      </c>
      <c r="E1889" s="4">
        <v>214002.0</v>
      </c>
      <c r="F1889" s="3" t="s">
        <v>7573</v>
      </c>
      <c r="G1889" s="3" t="s">
        <v>7574</v>
      </c>
      <c r="H1889" s="3" t="s">
        <v>7571</v>
      </c>
      <c r="I1889" s="4">
        <v>0.426</v>
      </c>
      <c r="J1889" s="4">
        <v>0.688</v>
      </c>
      <c r="K1889" s="4">
        <v>0.862190662</v>
      </c>
      <c r="L1889" s="4">
        <v>0.0443</v>
      </c>
      <c r="M1889" s="4">
        <v>0.351</v>
      </c>
      <c r="N1889" s="4">
        <v>0.0</v>
      </c>
      <c r="O1889" s="4">
        <v>0.0998</v>
      </c>
      <c r="P1889" s="4">
        <v>0.239</v>
      </c>
      <c r="Q1889" s="4">
        <v>118.586</v>
      </c>
      <c r="R1889" s="4">
        <v>2.0</v>
      </c>
      <c r="S1889" s="4">
        <v>1.0</v>
      </c>
      <c r="T1889" s="3" t="s">
        <v>104</v>
      </c>
      <c r="U1889" s="3" t="s">
        <v>94</v>
      </c>
      <c r="V1889" s="7" t="s">
        <v>36</v>
      </c>
    </row>
    <row r="1890">
      <c r="A1890" s="3" t="s">
        <v>7576</v>
      </c>
      <c r="B1890" s="3" t="s">
        <v>7578</v>
      </c>
      <c r="C1890" s="4">
        <v>2020.0</v>
      </c>
      <c r="D1890" s="4">
        <v>60.0</v>
      </c>
      <c r="E1890" s="4">
        <v>236325.0</v>
      </c>
      <c r="F1890" s="3" t="s">
        <v>209</v>
      </c>
      <c r="G1890" s="3" t="s">
        <v>2027</v>
      </c>
      <c r="H1890" s="3" t="s">
        <v>7580</v>
      </c>
      <c r="I1890" s="4">
        <v>0.325</v>
      </c>
      <c r="J1890" s="4">
        <v>0.421</v>
      </c>
      <c r="K1890" s="4">
        <v>0.789767502</v>
      </c>
      <c r="L1890" s="4">
        <v>0.0566</v>
      </c>
      <c r="M1890" s="4">
        <v>0.661</v>
      </c>
      <c r="N1890" s="4">
        <v>4.83E-6</v>
      </c>
      <c r="O1890" s="4">
        <v>0.0825</v>
      </c>
      <c r="P1890" s="4">
        <v>0.203</v>
      </c>
      <c r="Q1890" s="4">
        <v>170.376</v>
      </c>
      <c r="R1890" s="4">
        <v>2.0</v>
      </c>
      <c r="S1890" s="4">
        <v>1.0</v>
      </c>
      <c r="T1890" s="3" t="s">
        <v>104</v>
      </c>
      <c r="U1890" s="3" t="s">
        <v>35</v>
      </c>
      <c r="V1890" s="7" t="s">
        <v>36</v>
      </c>
    </row>
    <row r="1891">
      <c r="A1891" s="3" t="s">
        <v>7583</v>
      </c>
      <c r="B1891" s="3" t="s">
        <v>7584</v>
      </c>
      <c r="C1891" s="4">
        <v>2018.0</v>
      </c>
      <c r="D1891" s="4">
        <v>60.0</v>
      </c>
      <c r="E1891" s="4">
        <v>215229.0</v>
      </c>
      <c r="F1891" s="3" t="s">
        <v>1267</v>
      </c>
      <c r="G1891" s="3" t="s">
        <v>7586</v>
      </c>
      <c r="H1891" s="3" t="s">
        <v>7588</v>
      </c>
      <c r="I1891" s="4">
        <v>0.604</v>
      </c>
      <c r="J1891" s="4">
        <v>0.462</v>
      </c>
      <c r="K1891" s="4">
        <v>0.823626291</v>
      </c>
      <c r="L1891" s="4">
        <v>0.0614</v>
      </c>
      <c r="M1891" s="4">
        <v>0.558</v>
      </c>
      <c r="N1891" s="4">
        <v>1.05E-6</v>
      </c>
      <c r="O1891" s="4">
        <v>0.131</v>
      </c>
      <c r="P1891" s="4">
        <v>0.378</v>
      </c>
      <c r="Q1891" s="4">
        <v>60.26</v>
      </c>
      <c r="R1891" s="4">
        <v>0.0</v>
      </c>
      <c r="S1891" s="4">
        <v>1.0</v>
      </c>
      <c r="T1891" s="3" t="s">
        <v>103</v>
      </c>
      <c r="U1891" s="3" t="s">
        <v>35</v>
      </c>
      <c r="V1891" s="7" t="s">
        <v>45</v>
      </c>
    </row>
    <row r="1892">
      <c r="A1892" s="3" t="s">
        <v>7590</v>
      </c>
      <c r="B1892" s="3" t="s">
        <v>7591</v>
      </c>
      <c r="C1892" s="4">
        <v>2017.0</v>
      </c>
      <c r="D1892" s="4">
        <v>60.0</v>
      </c>
      <c r="E1892" s="4">
        <v>191900.0</v>
      </c>
      <c r="F1892" s="3" t="s">
        <v>3996</v>
      </c>
      <c r="G1892" s="3" t="s">
        <v>7217</v>
      </c>
      <c r="H1892" s="3" t="s">
        <v>7593</v>
      </c>
      <c r="I1892" s="4">
        <v>0.414</v>
      </c>
      <c r="J1892" s="4">
        <v>0.807</v>
      </c>
      <c r="K1892" s="4">
        <v>0.886360234</v>
      </c>
      <c r="L1892" s="4">
        <v>0.348</v>
      </c>
      <c r="M1892" s="4">
        <v>0.0428</v>
      </c>
      <c r="N1892" s="4">
        <v>0.0</v>
      </c>
      <c r="O1892" s="4">
        <v>0.822</v>
      </c>
      <c r="P1892" s="4">
        <v>0.409</v>
      </c>
      <c r="Q1892" s="4">
        <v>175.16</v>
      </c>
      <c r="R1892" s="4">
        <v>10.0</v>
      </c>
      <c r="S1892" s="4">
        <v>0.0</v>
      </c>
      <c r="T1892" s="3" t="s">
        <v>103</v>
      </c>
      <c r="U1892" s="3" t="s">
        <v>35</v>
      </c>
      <c r="V1892" s="7" t="s">
        <v>54</v>
      </c>
    </row>
    <row r="1893">
      <c r="A1893" s="3" t="s">
        <v>7598</v>
      </c>
      <c r="B1893" s="3" t="s">
        <v>7599</v>
      </c>
      <c r="C1893" s="4">
        <v>1999.0</v>
      </c>
      <c r="D1893" s="4">
        <v>60.0</v>
      </c>
      <c r="E1893" s="4">
        <v>459426.0</v>
      </c>
      <c r="F1893" s="3" t="s">
        <v>901</v>
      </c>
      <c r="G1893" s="3" t="s">
        <v>671</v>
      </c>
      <c r="H1893" s="3" t="s">
        <v>7600</v>
      </c>
      <c r="I1893" s="4">
        <v>0.461</v>
      </c>
      <c r="J1893" s="4">
        <v>0.73</v>
      </c>
      <c r="K1893" s="4">
        <v>0.779907172</v>
      </c>
      <c r="L1893" s="4">
        <v>0.0544</v>
      </c>
      <c r="M1893" s="4">
        <v>0.153</v>
      </c>
      <c r="N1893" s="4">
        <v>1.56E-4</v>
      </c>
      <c r="O1893" s="4">
        <v>0.172</v>
      </c>
      <c r="P1893" s="4">
        <v>0.462</v>
      </c>
      <c r="Q1893" s="4">
        <v>162.12</v>
      </c>
      <c r="R1893" s="4">
        <v>7.0</v>
      </c>
      <c r="S1893" s="4">
        <v>0.0</v>
      </c>
      <c r="T1893" s="3" t="s">
        <v>104</v>
      </c>
      <c r="U1893" s="3" t="s">
        <v>35</v>
      </c>
      <c r="V1893" s="7" t="s">
        <v>54</v>
      </c>
    </row>
    <row r="1894">
      <c r="A1894" s="3" t="s">
        <v>7603</v>
      </c>
      <c r="B1894" s="3" t="s">
        <v>7604</v>
      </c>
      <c r="C1894" s="4">
        <v>2004.0</v>
      </c>
      <c r="D1894" s="4">
        <v>60.0</v>
      </c>
      <c r="E1894" s="4">
        <v>206773.0</v>
      </c>
      <c r="F1894" s="3" t="s">
        <v>7605</v>
      </c>
      <c r="G1894" s="3" t="s">
        <v>7606</v>
      </c>
      <c r="H1894" s="3" t="s">
        <v>7607</v>
      </c>
      <c r="I1894" s="4">
        <v>0.421</v>
      </c>
      <c r="J1894" s="4">
        <v>0.858</v>
      </c>
      <c r="K1894" s="4">
        <v>0.877483798</v>
      </c>
      <c r="L1894" s="4">
        <v>0.0963</v>
      </c>
      <c r="M1894" s="4">
        <v>0.0134</v>
      </c>
      <c r="N1894" s="4">
        <v>0.0</v>
      </c>
      <c r="O1894" s="4">
        <v>0.067</v>
      </c>
      <c r="P1894" s="4">
        <v>0.491</v>
      </c>
      <c r="Q1894" s="4">
        <v>173.26</v>
      </c>
      <c r="R1894" s="4">
        <v>1.0</v>
      </c>
      <c r="S1894" s="4">
        <v>1.0</v>
      </c>
      <c r="T1894" s="3" t="s">
        <v>103</v>
      </c>
      <c r="U1894" s="3" t="s">
        <v>35</v>
      </c>
      <c r="V1894" s="7" t="s">
        <v>54</v>
      </c>
    </row>
    <row r="1895">
      <c r="A1895" s="3" t="s">
        <v>7608</v>
      </c>
      <c r="B1895" s="3" t="s">
        <v>7610</v>
      </c>
      <c r="C1895" s="4">
        <v>2013.0</v>
      </c>
      <c r="D1895" s="4">
        <v>61.0</v>
      </c>
      <c r="E1895" s="4">
        <v>285782.0</v>
      </c>
      <c r="F1895" s="3" t="s">
        <v>1629</v>
      </c>
      <c r="G1895" s="3" t="s">
        <v>3183</v>
      </c>
      <c r="H1895" s="3" t="s">
        <v>7612</v>
      </c>
      <c r="I1895" s="4">
        <v>0.63</v>
      </c>
      <c r="J1895" s="4">
        <v>0.977</v>
      </c>
      <c r="K1895" s="4">
        <v>0.892605822</v>
      </c>
      <c r="L1895" s="4">
        <v>0.2</v>
      </c>
      <c r="M1895" s="4">
        <v>0.0186</v>
      </c>
      <c r="N1895" s="4">
        <v>0.0404</v>
      </c>
      <c r="O1895" s="4">
        <v>0.151</v>
      </c>
      <c r="P1895" s="4">
        <v>0.468</v>
      </c>
      <c r="Q1895" s="4">
        <v>134.937</v>
      </c>
      <c r="R1895" s="4">
        <v>0.0</v>
      </c>
      <c r="S1895" s="4">
        <v>1.0</v>
      </c>
      <c r="T1895" s="3" t="s">
        <v>104</v>
      </c>
      <c r="U1895" s="3" t="s">
        <v>94</v>
      </c>
      <c r="V1895" s="7" t="s">
        <v>54</v>
      </c>
    </row>
    <row r="1896">
      <c r="A1896" s="3" t="s">
        <v>7614</v>
      </c>
      <c r="B1896" s="3" t="s">
        <v>7615</v>
      </c>
      <c r="C1896" s="4">
        <v>2014.0</v>
      </c>
      <c r="D1896" s="4">
        <v>61.0</v>
      </c>
      <c r="E1896" s="4">
        <v>173960.0</v>
      </c>
      <c r="F1896" s="3" t="s">
        <v>6074</v>
      </c>
      <c r="G1896" s="3" t="s">
        <v>887</v>
      </c>
      <c r="H1896" s="3" t="s">
        <v>7618</v>
      </c>
      <c r="I1896" s="4">
        <v>0.365</v>
      </c>
      <c r="J1896" s="4">
        <v>0.277</v>
      </c>
      <c r="K1896" s="4">
        <v>0.712210981</v>
      </c>
      <c r="L1896" s="4">
        <v>0.0353</v>
      </c>
      <c r="M1896" s="4">
        <v>0.541</v>
      </c>
      <c r="N1896" s="4">
        <v>2.87E-5</v>
      </c>
      <c r="O1896" s="4">
        <v>0.38</v>
      </c>
      <c r="P1896" s="4">
        <v>0.2</v>
      </c>
      <c r="Q1896" s="4">
        <v>173.26</v>
      </c>
      <c r="R1896" s="4">
        <v>5.0</v>
      </c>
      <c r="S1896" s="4">
        <v>0.0</v>
      </c>
      <c r="T1896" s="3" t="s">
        <v>103</v>
      </c>
      <c r="U1896" s="3" t="s">
        <v>35</v>
      </c>
      <c r="V1896" s="7" t="s">
        <v>36</v>
      </c>
    </row>
    <row r="1897">
      <c r="A1897" s="3" t="s">
        <v>7620</v>
      </c>
      <c r="B1897" s="3" t="s">
        <v>7621</v>
      </c>
      <c r="C1897" s="4">
        <v>2014.0</v>
      </c>
      <c r="D1897" s="4">
        <v>61.0</v>
      </c>
      <c r="E1897" s="4">
        <v>215611.0</v>
      </c>
      <c r="F1897" s="3" t="s">
        <v>880</v>
      </c>
      <c r="G1897" s="3" t="s">
        <v>7622</v>
      </c>
      <c r="H1897" s="3" t="s">
        <v>7621</v>
      </c>
      <c r="I1897" s="4">
        <v>0.643</v>
      </c>
      <c r="J1897" s="4">
        <v>0.256</v>
      </c>
      <c r="K1897" s="4">
        <v>0.765769042</v>
      </c>
      <c r="L1897" s="4">
        <v>0.0252</v>
      </c>
      <c r="M1897" s="4">
        <v>0.729</v>
      </c>
      <c r="N1897" s="4">
        <v>1.02E-6</v>
      </c>
      <c r="O1897" s="4">
        <v>0.0994</v>
      </c>
      <c r="P1897" s="4">
        <v>0.444</v>
      </c>
      <c r="Q1897" s="4">
        <v>94.999</v>
      </c>
      <c r="R1897" s="4">
        <v>10.0</v>
      </c>
      <c r="S1897" s="4">
        <v>1.0</v>
      </c>
      <c r="T1897" s="3" t="s">
        <v>104</v>
      </c>
      <c r="U1897" s="3" t="s">
        <v>35</v>
      </c>
      <c r="V1897" s="7" t="s">
        <v>54</v>
      </c>
    </row>
    <row r="1898">
      <c r="A1898" s="3" t="s">
        <v>7626</v>
      </c>
      <c r="B1898" s="3" t="s">
        <v>7627</v>
      </c>
      <c r="C1898" s="4">
        <v>2022.0</v>
      </c>
      <c r="D1898" s="4">
        <v>61.0</v>
      </c>
      <c r="E1898" s="4">
        <v>155526.0</v>
      </c>
      <c r="F1898" s="3" t="s">
        <v>7628</v>
      </c>
      <c r="G1898" s="3" t="s">
        <v>7629</v>
      </c>
      <c r="H1898" s="3" t="s">
        <v>7627</v>
      </c>
      <c r="I1898" s="4">
        <v>0.555</v>
      </c>
      <c r="J1898" s="4">
        <v>0.497</v>
      </c>
      <c r="K1898" s="4">
        <v>0.833743289</v>
      </c>
      <c r="L1898" s="4">
        <v>0.155</v>
      </c>
      <c r="M1898" s="4">
        <v>0.462</v>
      </c>
      <c r="N1898" s="4">
        <v>0.0</v>
      </c>
      <c r="O1898" s="4">
        <v>0.143</v>
      </c>
      <c r="P1898" s="4">
        <v>0.152</v>
      </c>
      <c r="Q1898" s="4">
        <v>94.84</v>
      </c>
      <c r="R1898" s="4">
        <v>4.0</v>
      </c>
      <c r="S1898" s="4">
        <v>1.0</v>
      </c>
      <c r="T1898" s="3" t="s">
        <v>104</v>
      </c>
      <c r="U1898" s="3" t="s">
        <v>35</v>
      </c>
      <c r="V1898" s="7" t="s">
        <v>58</v>
      </c>
    </row>
    <row r="1899">
      <c r="A1899" s="3" t="s">
        <v>7634</v>
      </c>
      <c r="B1899" s="3" t="s">
        <v>7636</v>
      </c>
      <c r="C1899" s="4">
        <v>2024.0</v>
      </c>
      <c r="D1899" s="4">
        <v>61.0</v>
      </c>
      <c r="E1899" s="4">
        <v>211869.0</v>
      </c>
      <c r="F1899" s="3" t="s">
        <v>7637</v>
      </c>
      <c r="G1899" s="3" t="s">
        <v>7639</v>
      </c>
      <c r="H1899" s="3" t="s">
        <v>7636</v>
      </c>
      <c r="I1899" s="4">
        <v>0.617</v>
      </c>
      <c r="J1899" s="4">
        <v>0.715</v>
      </c>
      <c r="K1899" s="4">
        <v>0.867473745</v>
      </c>
      <c r="L1899" s="4">
        <v>0.101</v>
      </c>
      <c r="M1899" s="4">
        <v>0.254</v>
      </c>
      <c r="N1899" s="4">
        <v>9.07E-6</v>
      </c>
      <c r="O1899" s="4">
        <v>0.0842</v>
      </c>
      <c r="P1899" s="4">
        <v>0.495</v>
      </c>
      <c r="Q1899" s="4">
        <v>94.871</v>
      </c>
      <c r="R1899" s="4">
        <v>2.0</v>
      </c>
      <c r="S1899" s="4">
        <v>0.0</v>
      </c>
      <c r="T1899" s="3" t="s">
        <v>104</v>
      </c>
      <c r="U1899" s="3" t="s">
        <v>68</v>
      </c>
      <c r="V1899" s="7" t="s">
        <v>54</v>
      </c>
    </row>
    <row r="1900">
      <c r="A1900" s="3" t="s">
        <v>7642</v>
      </c>
      <c r="B1900" s="3" t="s">
        <v>7643</v>
      </c>
      <c r="C1900" s="4">
        <v>2024.0</v>
      </c>
      <c r="D1900" s="4">
        <v>61.0</v>
      </c>
      <c r="E1900" s="4">
        <v>262763.0</v>
      </c>
      <c r="F1900" s="3" t="s">
        <v>7645</v>
      </c>
      <c r="G1900" s="3" t="s">
        <v>7647</v>
      </c>
      <c r="H1900" s="3" t="s">
        <v>7643</v>
      </c>
      <c r="I1900" s="4">
        <v>0.757</v>
      </c>
      <c r="J1900" s="4">
        <v>0.791</v>
      </c>
      <c r="K1900" s="4">
        <v>0.816696255</v>
      </c>
      <c r="L1900" s="4">
        <v>0.037</v>
      </c>
      <c r="M1900" s="4">
        <v>0.0884</v>
      </c>
      <c r="N1900" s="4">
        <v>0.0605</v>
      </c>
      <c r="O1900" s="4">
        <v>0.0859</v>
      </c>
      <c r="P1900" s="4">
        <v>0.271</v>
      </c>
      <c r="Q1900" s="4">
        <v>123.004</v>
      </c>
      <c r="R1900" s="4">
        <v>2.0</v>
      </c>
      <c r="S1900" s="4">
        <v>0.0</v>
      </c>
      <c r="T1900" s="3" t="s">
        <v>103</v>
      </c>
      <c r="U1900" s="3" t="s">
        <v>94</v>
      </c>
      <c r="V1900" s="7" t="s">
        <v>36</v>
      </c>
    </row>
    <row r="1901">
      <c r="A1901" s="3" t="s">
        <v>7649</v>
      </c>
      <c r="B1901" s="3" t="s">
        <v>7650</v>
      </c>
      <c r="C1901" s="4">
        <v>2022.0</v>
      </c>
      <c r="D1901" s="4">
        <v>61.0</v>
      </c>
      <c r="E1901" s="4">
        <v>177976.0</v>
      </c>
      <c r="F1901" s="3" t="s">
        <v>4278</v>
      </c>
      <c r="G1901" s="3" t="s">
        <v>7653</v>
      </c>
      <c r="H1901" s="3" t="s">
        <v>7654</v>
      </c>
      <c r="I1901" s="4">
        <v>0.609</v>
      </c>
      <c r="J1901" s="4">
        <v>0.64</v>
      </c>
      <c r="K1901" s="4">
        <v>0.854490621</v>
      </c>
      <c r="L1901" s="4">
        <v>0.0539</v>
      </c>
      <c r="M1901" s="4">
        <v>0.167</v>
      </c>
      <c r="N1901" s="4">
        <v>0.0</v>
      </c>
      <c r="O1901" s="4">
        <v>0.0959</v>
      </c>
      <c r="P1901" s="4">
        <v>0.442</v>
      </c>
      <c r="Q1901" s="4">
        <v>145.199</v>
      </c>
      <c r="R1901" s="4">
        <v>3.0</v>
      </c>
      <c r="S1901" s="4">
        <v>0.0</v>
      </c>
      <c r="T1901" s="3" t="s">
        <v>103</v>
      </c>
      <c r="U1901" s="3" t="s">
        <v>68</v>
      </c>
      <c r="V1901" s="7" t="s">
        <v>54</v>
      </c>
    </row>
    <row r="1902">
      <c r="A1902" s="3" t="s">
        <v>7657</v>
      </c>
      <c r="B1902" s="3" t="s">
        <v>7658</v>
      </c>
      <c r="C1902" s="4">
        <v>1997.0</v>
      </c>
      <c r="D1902" s="4">
        <v>61.0</v>
      </c>
      <c r="E1902" s="4">
        <v>271160.0</v>
      </c>
      <c r="F1902" s="3" t="s">
        <v>6557</v>
      </c>
      <c r="G1902" s="3" t="s">
        <v>6559</v>
      </c>
      <c r="H1902" s="3" t="s">
        <v>7659</v>
      </c>
      <c r="I1902" s="4">
        <v>0.603</v>
      </c>
      <c r="J1902" s="4">
        <v>0.742</v>
      </c>
      <c r="K1902" s="4">
        <v>0.881162706</v>
      </c>
      <c r="L1902" s="4">
        <v>0.0327</v>
      </c>
      <c r="M1902" s="4">
        <v>0.00286</v>
      </c>
      <c r="N1902" s="4">
        <v>0.00105</v>
      </c>
      <c r="O1902" s="4">
        <v>0.256</v>
      </c>
      <c r="P1902" s="4">
        <v>0.47</v>
      </c>
      <c r="Q1902" s="4">
        <v>105.036</v>
      </c>
      <c r="R1902" s="4">
        <v>4.0</v>
      </c>
      <c r="S1902" s="4">
        <v>0.0</v>
      </c>
      <c r="T1902" s="3" t="s">
        <v>103</v>
      </c>
      <c r="U1902" s="3" t="s">
        <v>68</v>
      </c>
      <c r="V1902" s="7" t="s">
        <v>54</v>
      </c>
    </row>
    <row r="1903">
      <c r="A1903" s="3" t="s">
        <v>7662</v>
      </c>
      <c r="B1903" s="3" t="s">
        <v>7663</v>
      </c>
      <c r="C1903" s="4">
        <v>2017.0</v>
      </c>
      <c r="D1903" s="4">
        <v>61.0</v>
      </c>
      <c r="E1903" s="4">
        <v>189796.0</v>
      </c>
      <c r="F1903" s="3" t="s">
        <v>7664</v>
      </c>
      <c r="G1903" s="3" t="s">
        <v>7665</v>
      </c>
      <c r="H1903" s="3" t="s">
        <v>7666</v>
      </c>
      <c r="I1903" s="4">
        <v>0.771</v>
      </c>
      <c r="J1903" s="4">
        <v>0.431</v>
      </c>
      <c r="K1903" s="4">
        <v>0.858490364</v>
      </c>
      <c r="L1903" s="4">
        <v>0.0577</v>
      </c>
      <c r="M1903" s="4">
        <v>0.287</v>
      </c>
      <c r="N1903" s="4">
        <v>2.75E-6</v>
      </c>
      <c r="O1903" s="4">
        <v>0.0934</v>
      </c>
      <c r="P1903" s="4">
        <v>0.268</v>
      </c>
      <c r="Q1903" s="4">
        <v>107.05</v>
      </c>
      <c r="R1903" s="4">
        <v>10.0</v>
      </c>
      <c r="S1903" s="4">
        <v>1.0</v>
      </c>
      <c r="T1903" s="3" t="s">
        <v>103</v>
      </c>
      <c r="U1903" s="3" t="s">
        <v>35</v>
      </c>
      <c r="V1903" s="7" t="s">
        <v>36</v>
      </c>
    </row>
    <row r="1904">
      <c r="A1904" s="3" t="s">
        <v>7667</v>
      </c>
      <c r="B1904" s="3" t="s">
        <v>7668</v>
      </c>
      <c r="C1904" s="4">
        <v>2022.0</v>
      </c>
      <c r="D1904" s="4">
        <v>61.0</v>
      </c>
      <c r="E1904" s="4">
        <v>188369.0</v>
      </c>
      <c r="F1904" s="3" t="s">
        <v>4278</v>
      </c>
      <c r="G1904" s="3" t="s">
        <v>7671</v>
      </c>
      <c r="H1904" s="3" t="s">
        <v>7668</v>
      </c>
      <c r="I1904" s="4">
        <v>0.68</v>
      </c>
      <c r="J1904" s="4">
        <v>0.584</v>
      </c>
      <c r="K1904" s="4">
        <v>0.87915214</v>
      </c>
      <c r="L1904" s="4">
        <v>0.034</v>
      </c>
      <c r="M1904" s="4">
        <v>0.443</v>
      </c>
      <c r="N1904" s="4">
        <v>0.0</v>
      </c>
      <c r="O1904" s="4">
        <v>0.0628</v>
      </c>
      <c r="P1904" s="4">
        <v>0.239</v>
      </c>
      <c r="Q1904" s="4">
        <v>118.06</v>
      </c>
      <c r="R1904" s="4">
        <v>8.0</v>
      </c>
      <c r="S1904" s="4">
        <v>1.0</v>
      </c>
      <c r="T1904" s="3" t="s">
        <v>103</v>
      </c>
      <c r="U1904" s="3" t="s">
        <v>35</v>
      </c>
      <c r="V1904" s="7" t="s">
        <v>36</v>
      </c>
    </row>
    <row r="1905">
      <c r="A1905" s="3" t="s">
        <v>7675</v>
      </c>
      <c r="B1905" s="3" t="s">
        <v>7676</v>
      </c>
      <c r="C1905" s="4">
        <v>2014.0</v>
      </c>
      <c r="D1905" s="4">
        <v>61.0</v>
      </c>
      <c r="E1905" s="4">
        <v>276040.0</v>
      </c>
      <c r="F1905" s="3" t="s">
        <v>7677</v>
      </c>
      <c r="G1905" s="3" t="s">
        <v>7678</v>
      </c>
      <c r="H1905" s="3" t="s">
        <v>7676</v>
      </c>
      <c r="I1905" s="4">
        <v>0.483</v>
      </c>
      <c r="J1905" s="4">
        <v>0.894</v>
      </c>
      <c r="K1905" s="4">
        <v>0.891065814</v>
      </c>
      <c r="L1905" s="4">
        <v>0.223</v>
      </c>
      <c r="M1905" s="4">
        <v>0.0407</v>
      </c>
      <c r="N1905" s="4">
        <v>0.0</v>
      </c>
      <c r="O1905" s="4">
        <v>0.282</v>
      </c>
      <c r="P1905" s="4">
        <v>0.278</v>
      </c>
      <c r="Q1905" s="4">
        <v>139.86</v>
      </c>
      <c r="R1905" s="4">
        <v>9.0</v>
      </c>
      <c r="S1905" s="4">
        <v>1.0</v>
      </c>
      <c r="T1905" s="3" t="s">
        <v>103</v>
      </c>
      <c r="U1905" s="3" t="s">
        <v>68</v>
      </c>
      <c r="V1905" s="7" t="s">
        <v>36</v>
      </c>
    </row>
    <row r="1906">
      <c r="A1906" s="3" t="s">
        <v>7683</v>
      </c>
      <c r="B1906" s="3" t="s">
        <v>7684</v>
      </c>
      <c r="C1906" s="4">
        <v>2017.0</v>
      </c>
      <c r="D1906" s="4">
        <v>61.0</v>
      </c>
      <c r="E1906" s="4">
        <v>198988.0</v>
      </c>
      <c r="F1906" s="3" t="s">
        <v>5520</v>
      </c>
      <c r="G1906" s="3" t="s">
        <v>7685</v>
      </c>
      <c r="H1906" s="3" t="s">
        <v>7687</v>
      </c>
      <c r="I1906" s="4">
        <v>0.751</v>
      </c>
      <c r="J1906" s="4">
        <v>0.579</v>
      </c>
      <c r="K1906" s="4">
        <v>0.88815691</v>
      </c>
      <c r="L1906" s="4">
        <v>0.0321</v>
      </c>
      <c r="M1906" s="4">
        <v>0.398</v>
      </c>
      <c r="N1906" s="4">
        <v>2.28E-5</v>
      </c>
      <c r="O1906" s="4">
        <v>0.133</v>
      </c>
      <c r="P1906" s="4">
        <v>0.349</v>
      </c>
      <c r="Q1906" s="4">
        <v>105.03</v>
      </c>
      <c r="R1906" s="4">
        <v>2.0</v>
      </c>
      <c r="S1906" s="4">
        <v>1.0</v>
      </c>
      <c r="T1906" s="3" t="s">
        <v>103</v>
      </c>
      <c r="U1906" s="3" t="s">
        <v>68</v>
      </c>
      <c r="V1906" s="7" t="s">
        <v>45</v>
      </c>
    </row>
    <row r="1907">
      <c r="A1907" s="3" t="s">
        <v>7692</v>
      </c>
      <c r="B1907" s="3" t="s">
        <v>7693</v>
      </c>
      <c r="C1907" s="4">
        <v>2010.0</v>
      </c>
      <c r="D1907" s="4">
        <v>61.0</v>
      </c>
      <c r="E1907" s="4">
        <v>380186.0</v>
      </c>
      <c r="F1907" s="3" t="s">
        <v>6512</v>
      </c>
      <c r="G1907" s="3" t="s">
        <v>6513</v>
      </c>
      <c r="H1907" s="3" t="s">
        <v>7694</v>
      </c>
      <c r="I1907" s="4">
        <v>0.264</v>
      </c>
      <c r="J1907" s="4">
        <v>0.898</v>
      </c>
      <c r="K1907" s="4">
        <v>0.912497594</v>
      </c>
      <c r="L1907" s="4">
        <v>0.0362</v>
      </c>
      <c r="M1907" s="4">
        <v>0.0135</v>
      </c>
      <c r="N1907" s="4">
        <v>0.0323</v>
      </c>
      <c r="O1907" s="4">
        <v>0.613</v>
      </c>
      <c r="P1907" s="4">
        <v>0.314</v>
      </c>
      <c r="Q1907" s="4">
        <v>90.71</v>
      </c>
      <c r="R1907" s="4">
        <v>7.0</v>
      </c>
      <c r="S1907" s="4">
        <v>1.0</v>
      </c>
      <c r="T1907" s="3" t="s">
        <v>103</v>
      </c>
      <c r="U1907" s="3" t="s">
        <v>94</v>
      </c>
      <c r="V1907" s="7" t="s">
        <v>45</v>
      </c>
    </row>
    <row r="1908">
      <c r="A1908" s="3" t="s">
        <v>7699</v>
      </c>
      <c r="B1908" s="3" t="s">
        <v>7700</v>
      </c>
      <c r="C1908" s="4">
        <v>2014.0</v>
      </c>
      <c r="D1908" s="4">
        <v>62.0</v>
      </c>
      <c r="E1908" s="4">
        <v>212666.0</v>
      </c>
      <c r="F1908" s="3" t="s">
        <v>7701</v>
      </c>
      <c r="G1908" s="3" t="s">
        <v>7702</v>
      </c>
      <c r="H1908" s="3" t="s">
        <v>7703</v>
      </c>
      <c r="I1908" s="4">
        <v>0.615</v>
      </c>
      <c r="J1908" s="4">
        <v>0.641</v>
      </c>
      <c r="K1908" s="4">
        <v>0.860308429</v>
      </c>
      <c r="L1908" s="4">
        <v>0.0288</v>
      </c>
      <c r="M1908" s="4">
        <v>0.221</v>
      </c>
      <c r="N1908" s="4">
        <v>8.77E-5</v>
      </c>
      <c r="O1908" s="4">
        <v>0.069</v>
      </c>
      <c r="P1908" s="4">
        <v>0.318</v>
      </c>
      <c r="Q1908" s="4">
        <v>113.981</v>
      </c>
      <c r="R1908" s="4">
        <v>2.0</v>
      </c>
      <c r="S1908" s="4">
        <v>0.0</v>
      </c>
      <c r="T1908" s="3" t="s">
        <v>103</v>
      </c>
      <c r="U1908" s="3" t="s">
        <v>35</v>
      </c>
      <c r="V1908" s="7" t="s">
        <v>45</v>
      </c>
    </row>
    <row r="1909">
      <c r="A1909" s="3" t="s">
        <v>7707</v>
      </c>
      <c r="B1909" s="3" t="s">
        <v>7709</v>
      </c>
      <c r="C1909" s="4">
        <v>2013.0</v>
      </c>
      <c r="D1909" s="4">
        <v>62.0</v>
      </c>
      <c r="E1909" s="4">
        <v>347011.0</v>
      </c>
      <c r="F1909" s="3" t="s">
        <v>3852</v>
      </c>
      <c r="G1909" s="3" t="s">
        <v>1585</v>
      </c>
      <c r="H1909" s="3" t="s">
        <v>7710</v>
      </c>
      <c r="I1909" s="4">
        <v>0.636</v>
      </c>
      <c r="J1909" s="4">
        <v>0.649</v>
      </c>
      <c r="K1909" s="4">
        <v>0.90272282</v>
      </c>
      <c r="L1909" s="4">
        <v>0.0477</v>
      </c>
      <c r="M1909" s="4">
        <v>0.764</v>
      </c>
      <c r="N1909" s="4">
        <v>0.0</v>
      </c>
      <c r="O1909" s="4">
        <v>0.125</v>
      </c>
      <c r="P1909" s="4">
        <v>0.448</v>
      </c>
      <c r="Q1909" s="4">
        <v>140.01</v>
      </c>
      <c r="R1909" s="4">
        <v>4.0</v>
      </c>
      <c r="S1909" s="4">
        <v>1.0</v>
      </c>
      <c r="T1909" s="3" t="s">
        <v>104</v>
      </c>
      <c r="U1909" s="3" t="s">
        <v>35</v>
      </c>
      <c r="V1909" s="7" t="s">
        <v>54</v>
      </c>
    </row>
    <row r="1910">
      <c r="A1910" s="3" t="s">
        <v>7712</v>
      </c>
      <c r="B1910" s="3" t="s">
        <v>7714</v>
      </c>
      <c r="C1910" s="4">
        <v>2011.0</v>
      </c>
      <c r="D1910" s="4">
        <v>62.0</v>
      </c>
      <c r="E1910" s="4">
        <v>200093.0</v>
      </c>
      <c r="F1910" s="3" t="s">
        <v>3108</v>
      </c>
      <c r="G1910" s="3" t="s">
        <v>6756</v>
      </c>
      <c r="H1910" s="42" t="str">
        <f>+</f>
        <v>#ERROR!</v>
      </c>
      <c r="I1910" s="4">
        <v>0.733</v>
      </c>
      <c r="J1910" s="4">
        <v>0.652</v>
      </c>
      <c r="K1910" s="4">
        <v>0.779821616</v>
      </c>
      <c r="L1910" s="4">
        <v>0.0696</v>
      </c>
      <c r="M1910" s="4">
        <v>0.419</v>
      </c>
      <c r="N1910" s="4">
        <v>2.37E-6</v>
      </c>
      <c r="O1910" s="4">
        <v>0.521</v>
      </c>
      <c r="P1910" s="4">
        <v>0.459</v>
      </c>
      <c r="Q1910" s="4">
        <v>99.998</v>
      </c>
      <c r="R1910" s="4">
        <v>7.0</v>
      </c>
      <c r="S1910" s="4">
        <v>1.0</v>
      </c>
      <c r="T1910" s="3" t="s">
        <v>103</v>
      </c>
      <c r="U1910" s="3" t="s">
        <v>35</v>
      </c>
      <c r="V1910" s="7" t="s">
        <v>54</v>
      </c>
    </row>
    <row r="1911">
      <c r="A1911" s="3" t="s">
        <v>7717</v>
      </c>
      <c r="B1911" s="3" t="s">
        <v>7718</v>
      </c>
      <c r="C1911" s="4">
        <v>2025.0</v>
      </c>
      <c r="D1911" s="4">
        <v>62.0</v>
      </c>
      <c r="E1911" s="4">
        <v>215075.0</v>
      </c>
      <c r="F1911" s="3" t="s">
        <v>880</v>
      </c>
      <c r="G1911" s="3" t="s">
        <v>1822</v>
      </c>
      <c r="H1911" s="3" t="s">
        <v>7718</v>
      </c>
      <c r="I1911" s="4">
        <v>0.537</v>
      </c>
      <c r="J1911" s="4">
        <v>0.441</v>
      </c>
      <c r="K1911" s="4">
        <v>0.817380703</v>
      </c>
      <c r="L1911" s="4">
        <v>0.0386</v>
      </c>
      <c r="M1911" s="4">
        <v>0.834</v>
      </c>
      <c r="N1911" s="4">
        <v>4.42E-5</v>
      </c>
      <c r="O1911" s="4">
        <v>0.126</v>
      </c>
      <c r="P1911" s="4">
        <v>0.0948</v>
      </c>
      <c r="Q1911" s="4">
        <v>95.904</v>
      </c>
      <c r="R1911" s="4">
        <v>7.0</v>
      </c>
      <c r="S1911" s="4">
        <v>1.0</v>
      </c>
      <c r="T1911" s="3" t="s">
        <v>104</v>
      </c>
      <c r="U1911" s="3" t="s">
        <v>35</v>
      </c>
      <c r="V1911" s="7" t="s">
        <v>75</v>
      </c>
    </row>
    <row r="1912">
      <c r="A1912" s="3" t="s">
        <v>7722</v>
      </c>
      <c r="B1912" s="3" t="s">
        <v>7723</v>
      </c>
      <c r="C1912" s="4">
        <v>2012.0</v>
      </c>
      <c r="D1912" s="4">
        <v>62.0</v>
      </c>
      <c r="E1912" s="4">
        <v>305613.0</v>
      </c>
      <c r="F1912" s="3" t="s">
        <v>880</v>
      </c>
      <c r="G1912" s="3" t="s">
        <v>1822</v>
      </c>
      <c r="H1912" s="3" t="s">
        <v>7724</v>
      </c>
      <c r="I1912" s="4">
        <v>0.237</v>
      </c>
      <c r="J1912" s="4">
        <v>0.543</v>
      </c>
      <c r="K1912" s="4">
        <v>0.783671636</v>
      </c>
      <c r="L1912" s="4">
        <v>0.0372</v>
      </c>
      <c r="M1912" s="4">
        <v>0.838</v>
      </c>
      <c r="N1912" s="4">
        <v>3.86E-6</v>
      </c>
      <c r="O1912" s="4">
        <v>0.0961</v>
      </c>
      <c r="P1912" s="4">
        <v>0.316</v>
      </c>
      <c r="Q1912" s="4">
        <v>73.896</v>
      </c>
      <c r="R1912" s="4">
        <v>7.0</v>
      </c>
      <c r="S1912" s="4">
        <v>1.0</v>
      </c>
      <c r="T1912" s="3" t="s">
        <v>104</v>
      </c>
      <c r="U1912" s="3" t="s">
        <v>68</v>
      </c>
      <c r="V1912" s="7" t="s">
        <v>45</v>
      </c>
    </row>
    <row r="1913">
      <c r="A1913" s="3" t="s">
        <v>7728</v>
      </c>
      <c r="B1913" s="3" t="s">
        <v>7730</v>
      </c>
      <c r="C1913" s="4">
        <v>2016.0</v>
      </c>
      <c r="D1913" s="4">
        <v>62.0</v>
      </c>
      <c r="E1913" s="4">
        <v>287422.0</v>
      </c>
      <c r="F1913" s="3" t="s">
        <v>3852</v>
      </c>
      <c r="G1913" s="3" t="s">
        <v>1585</v>
      </c>
      <c r="H1913" s="3" t="s">
        <v>7731</v>
      </c>
      <c r="I1913" s="4">
        <v>0.405</v>
      </c>
      <c r="J1913" s="4">
        <v>0.665</v>
      </c>
      <c r="K1913" s="4">
        <v>0.856886189</v>
      </c>
      <c r="L1913" s="4">
        <v>0.0328</v>
      </c>
      <c r="M1913" s="4">
        <v>0.614</v>
      </c>
      <c r="N1913" s="4">
        <v>0.0</v>
      </c>
      <c r="O1913" s="4">
        <v>0.525</v>
      </c>
      <c r="P1913" s="4">
        <v>0.404</v>
      </c>
      <c r="Q1913" s="4">
        <v>81.921</v>
      </c>
      <c r="R1913" s="4">
        <v>4.0</v>
      </c>
      <c r="S1913" s="4">
        <v>1.0</v>
      </c>
      <c r="T1913" s="3" t="s">
        <v>104</v>
      </c>
      <c r="U1913" s="3" t="s">
        <v>68</v>
      </c>
      <c r="V1913" s="7" t="s">
        <v>54</v>
      </c>
    </row>
    <row r="1914">
      <c r="A1914" s="3" t="s">
        <v>7735</v>
      </c>
      <c r="B1914" s="3" t="s">
        <v>7736</v>
      </c>
      <c r="C1914" s="4">
        <v>2007.0</v>
      </c>
      <c r="D1914" s="4">
        <v>62.0</v>
      </c>
      <c r="E1914" s="4">
        <v>397026.0</v>
      </c>
      <c r="F1914" s="3" t="s">
        <v>880</v>
      </c>
      <c r="G1914" s="3" t="s">
        <v>1822</v>
      </c>
      <c r="H1914" s="3" t="s">
        <v>6930</v>
      </c>
      <c r="I1914" s="4">
        <v>0.41</v>
      </c>
      <c r="J1914" s="4">
        <v>0.633</v>
      </c>
      <c r="K1914" s="4">
        <v>0.824995187</v>
      </c>
      <c r="L1914" s="4">
        <v>0.0378</v>
      </c>
      <c r="M1914" s="4">
        <v>0.513</v>
      </c>
      <c r="N1914" s="4">
        <v>0.0</v>
      </c>
      <c r="O1914" s="4">
        <v>0.116</v>
      </c>
      <c r="P1914" s="4">
        <v>0.344</v>
      </c>
      <c r="Q1914" s="4">
        <v>101.461</v>
      </c>
      <c r="R1914" s="4">
        <v>0.0</v>
      </c>
      <c r="S1914" s="4">
        <v>1.0</v>
      </c>
      <c r="T1914" s="3" t="s">
        <v>104</v>
      </c>
      <c r="U1914" s="3" t="s">
        <v>35</v>
      </c>
      <c r="V1914" s="7" t="s">
        <v>45</v>
      </c>
    </row>
    <row r="1915">
      <c r="A1915" s="3" t="s">
        <v>7739</v>
      </c>
      <c r="B1915" s="3" t="s">
        <v>7740</v>
      </c>
      <c r="C1915" s="4">
        <v>2008.0</v>
      </c>
      <c r="D1915" s="4">
        <v>62.0</v>
      </c>
      <c r="E1915" s="4">
        <v>343741.0</v>
      </c>
      <c r="F1915" s="3" t="s">
        <v>1629</v>
      </c>
      <c r="G1915" s="3" t="s">
        <v>1796</v>
      </c>
      <c r="H1915" s="3" t="s">
        <v>7741</v>
      </c>
      <c r="I1915" s="4">
        <v>0.59</v>
      </c>
      <c r="J1915" s="4">
        <v>0.414</v>
      </c>
      <c r="K1915" s="4">
        <v>0.7094518</v>
      </c>
      <c r="L1915" s="4">
        <v>0.0346</v>
      </c>
      <c r="M1915" s="4">
        <v>0.781</v>
      </c>
      <c r="N1915" s="4">
        <v>5.22E-4</v>
      </c>
      <c r="O1915" s="4">
        <v>0.146</v>
      </c>
      <c r="P1915" s="4">
        <v>0.292</v>
      </c>
      <c r="Q1915" s="4">
        <v>82.002</v>
      </c>
      <c r="R1915" s="4">
        <v>10.0</v>
      </c>
      <c r="S1915" s="4">
        <v>1.0</v>
      </c>
      <c r="T1915" s="3" t="s">
        <v>104</v>
      </c>
      <c r="U1915" s="3" t="s">
        <v>35</v>
      </c>
      <c r="V1915" s="7" t="s">
        <v>36</v>
      </c>
    </row>
    <row r="1916">
      <c r="A1916" s="3" t="s">
        <v>7745</v>
      </c>
      <c r="B1916" s="3" t="s">
        <v>7747</v>
      </c>
      <c r="C1916" s="4">
        <v>2014.0</v>
      </c>
      <c r="D1916" s="4">
        <v>62.0</v>
      </c>
      <c r="E1916" s="4">
        <v>242668.0</v>
      </c>
      <c r="F1916" s="3" t="s">
        <v>7748</v>
      </c>
      <c r="G1916" s="3" t="s">
        <v>1548</v>
      </c>
      <c r="H1916" s="3" t="s">
        <v>7749</v>
      </c>
      <c r="I1916" s="4">
        <v>0.388</v>
      </c>
      <c r="J1916" s="4">
        <v>0.532</v>
      </c>
      <c r="K1916" s="4">
        <v>0.838619982</v>
      </c>
      <c r="L1916" s="4">
        <v>0.0414</v>
      </c>
      <c r="M1916" s="4">
        <v>0.456</v>
      </c>
      <c r="N1916" s="4">
        <v>0.0</v>
      </c>
      <c r="O1916" s="4">
        <v>0.167</v>
      </c>
      <c r="P1916" s="4">
        <v>0.444</v>
      </c>
      <c r="Q1916" s="4">
        <v>179.642</v>
      </c>
      <c r="R1916" s="4">
        <v>8.0</v>
      </c>
      <c r="S1916" s="4">
        <v>1.0</v>
      </c>
      <c r="T1916" s="3" t="s">
        <v>104</v>
      </c>
      <c r="U1916" s="3" t="s">
        <v>94</v>
      </c>
      <c r="V1916" s="7" t="s">
        <v>54</v>
      </c>
    </row>
    <row r="1917">
      <c r="A1917" s="3" t="s">
        <v>7750</v>
      </c>
      <c r="B1917" s="3" t="s">
        <v>7751</v>
      </c>
      <c r="C1917" s="4">
        <v>2025.0</v>
      </c>
      <c r="D1917" s="4">
        <v>62.0</v>
      </c>
      <c r="E1917" s="4">
        <v>166800.0</v>
      </c>
      <c r="F1917" s="3" t="s">
        <v>7754</v>
      </c>
      <c r="G1917" s="3" t="s">
        <v>7755</v>
      </c>
      <c r="H1917" s="3" t="s">
        <v>7751</v>
      </c>
      <c r="I1917" s="4">
        <v>0.705</v>
      </c>
      <c r="J1917" s="4">
        <v>0.366</v>
      </c>
      <c r="K1917" s="4">
        <v>0.656193185</v>
      </c>
      <c r="L1917" s="4">
        <v>0.0421</v>
      </c>
      <c r="M1917" s="4">
        <v>0.306</v>
      </c>
      <c r="N1917" s="4">
        <v>0.807</v>
      </c>
      <c r="O1917" s="4">
        <v>0.107</v>
      </c>
      <c r="P1917" s="4">
        <v>0.281</v>
      </c>
      <c r="Q1917" s="4">
        <v>99.99</v>
      </c>
      <c r="R1917" s="4">
        <v>0.0</v>
      </c>
      <c r="S1917" s="4">
        <v>1.0</v>
      </c>
      <c r="T1917" s="3" t="s">
        <v>103</v>
      </c>
      <c r="U1917" s="3" t="s">
        <v>94</v>
      </c>
      <c r="V1917" s="7" t="s">
        <v>36</v>
      </c>
    </row>
    <row r="1918">
      <c r="A1918" s="3" t="s">
        <v>7758</v>
      </c>
      <c r="B1918" s="3" t="s">
        <v>7760</v>
      </c>
      <c r="C1918" s="4">
        <v>1974.0</v>
      </c>
      <c r="D1918" s="4">
        <v>62.0</v>
      </c>
      <c r="E1918" s="4">
        <v>177404.0</v>
      </c>
      <c r="F1918" s="3" t="s">
        <v>6865</v>
      </c>
      <c r="G1918" s="3" t="s">
        <v>7761</v>
      </c>
      <c r="H1918" s="3" t="s">
        <v>7763</v>
      </c>
      <c r="I1918" s="4">
        <v>0.446</v>
      </c>
      <c r="J1918" s="4">
        <v>0.142</v>
      </c>
      <c r="K1918" s="4">
        <v>0.685774175</v>
      </c>
      <c r="L1918" s="4">
        <v>0.0335</v>
      </c>
      <c r="M1918" s="4">
        <v>0.96</v>
      </c>
      <c r="N1918" s="4">
        <v>0.00114</v>
      </c>
      <c r="O1918" s="4">
        <v>0.101</v>
      </c>
      <c r="P1918" s="4">
        <v>0.156</v>
      </c>
      <c r="Q1918" s="4">
        <v>135.72</v>
      </c>
      <c r="R1918" s="4">
        <v>9.0</v>
      </c>
      <c r="S1918" s="4">
        <v>1.0</v>
      </c>
      <c r="T1918" s="3" t="s">
        <v>103</v>
      </c>
      <c r="U1918" s="3" t="s">
        <v>35</v>
      </c>
      <c r="V1918" s="7" t="s">
        <v>58</v>
      </c>
    </row>
    <row r="1919">
      <c r="A1919" s="3" t="s">
        <v>7767</v>
      </c>
      <c r="B1919" s="3" t="s">
        <v>7768</v>
      </c>
      <c r="C1919" s="4">
        <v>2006.0</v>
      </c>
      <c r="D1919" s="4">
        <v>62.0</v>
      </c>
      <c r="E1919" s="4">
        <v>285133.0</v>
      </c>
      <c r="F1919" s="3" t="s">
        <v>7769</v>
      </c>
      <c r="G1919" s="3" t="s">
        <v>7770</v>
      </c>
      <c r="H1919" s="3" t="s">
        <v>7771</v>
      </c>
      <c r="I1919" s="4">
        <v>0.619</v>
      </c>
      <c r="J1919" s="4">
        <v>0.437</v>
      </c>
      <c r="K1919" s="4">
        <v>0.723033816</v>
      </c>
      <c r="L1919" s="4">
        <v>0.0314</v>
      </c>
      <c r="M1919" s="4">
        <v>0.465</v>
      </c>
      <c r="N1919" s="4">
        <v>0.00619</v>
      </c>
      <c r="O1919" s="4">
        <v>0.0971</v>
      </c>
      <c r="P1919" s="4">
        <v>0.408</v>
      </c>
      <c r="Q1919" s="4">
        <v>89.51</v>
      </c>
      <c r="R1919" s="4">
        <v>7.0</v>
      </c>
      <c r="S1919" s="4">
        <v>1.0</v>
      </c>
      <c r="T1919" s="3" t="s">
        <v>103</v>
      </c>
      <c r="U1919" s="3" t="s">
        <v>35</v>
      </c>
      <c r="V1919" s="7" t="s">
        <v>54</v>
      </c>
    </row>
    <row r="1920">
      <c r="A1920" s="3" t="s">
        <v>7774</v>
      </c>
      <c r="B1920" s="3" t="s">
        <v>7775</v>
      </c>
      <c r="C1920" s="4">
        <v>1962.0</v>
      </c>
      <c r="D1920" s="4">
        <v>62.0</v>
      </c>
      <c r="E1920" s="4">
        <v>162933.0</v>
      </c>
      <c r="F1920" s="3" t="s">
        <v>7480</v>
      </c>
      <c r="G1920" s="3" t="s">
        <v>7481</v>
      </c>
      <c r="H1920" s="3" t="s">
        <v>7481</v>
      </c>
      <c r="I1920" s="4">
        <v>0.436</v>
      </c>
      <c r="J1920" s="4">
        <v>0.0695</v>
      </c>
      <c r="K1920" s="4">
        <v>0.552370971</v>
      </c>
      <c r="L1920" s="4">
        <v>0.0298</v>
      </c>
      <c r="M1920" s="4">
        <v>0.858</v>
      </c>
      <c r="N1920" s="4">
        <v>0.0</v>
      </c>
      <c r="O1920" s="4">
        <v>0.107</v>
      </c>
      <c r="P1920" s="4">
        <v>0.255</v>
      </c>
      <c r="Q1920" s="4">
        <v>97.13</v>
      </c>
      <c r="R1920" s="4">
        <v>7.0</v>
      </c>
      <c r="S1920" s="4">
        <v>1.0</v>
      </c>
      <c r="T1920" s="3" t="s">
        <v>103</v>
      </c>
      <c r="U1920" s="3" t="s">
        <v>35</v>
      </c>
      <c r="V1920" s="7" t="s">
        <v>36</v>
      </c>
    </row>
    <row r="1921">
      <c r="A1921" s="3" t="s">
        <v>7776</v>
      </c>
      <c r="B1921" s="3" t="s">
        <v>7777</v>
      </c>
      <c r="C1921" s="4">
        <v>2007.0</v>
      </c>
      <c r="D1921" s="4">
        <v>62.0</v>
      </c>
      <c r="E1921" s="4">
        <v>325933.0</v>
      </c>
      <c r="F1921" s="3" t="s">
        <v>880</v>
      </c>
      <c r="G1921" s="3" t="s">
        <v>1822</v>
      </c>
      <c r="H1921" s="3" t="s">
        <v>7779</v>
      </c>
      <c r="I1921" s="4">
        <v>0.504</v>
      </c>
      <c r="J1921" s="4">
        <v>0.787</v>
      </c>
      <c r="K1921" s="4">
        <v>0.847261138</v>
      </c>
      <c r="L1921" s="4">
        <v>0.0605</v>
      </c>
      <c r="M1921" s="4">
        <v>0.412</v>
      </c>
      <c r="N1921" s="4">
        <v>0.0</v>
      </c>
      <c r="O1921" s="4">
        <v>0.323</v>
      </c>
      <c r="P1921" s="4">
        <v>0.49</v>
      </c>
      <c r="Q1921" s="4">
        <v>114.77</v>
      </c>
      <c r="R1921" s="4">
        <v>7.0</v>
      </c>
      <c r="S1921" s="4">
        <v>0.0</v>
      </c>
      <c r="T1921" s="3" t="s">
        <v>104</v>
      </c>
      <c r="U1921" s="3" t="s">
        <v>94</v>
      </c>
      <c r="V1921" s="7" t="s">
        <v>54</v>
      </c>
    </row>
    <row r="1922">
      <c r="A1922" s="3" t="s">
        <v>7782</v>
      </c>
      <c r="B1922" s="3" t="s">
        <v>7783</v>
      </c>
      <c r="C1922" s="4">
        <v>2017.0</v>
      </c>
      <c r="D1922" s="4">
        <v>63.0</v>
      </c>
      <c r="E1922" s="4">
        <v>282126.0</v>
      </c>
      <c r="F1922" s="3" t="s">
        <v>7784</v>
      </c>
      <c r="G1922" s="3" t="s">
        <v>725</v>
      </c>
      <c r="H1922" s="3" t="s">
        <v>7785</v>
      </c>
      <c r="I1922" s="4">
        <v>0.844</v>
      </c>
      <c r="J1922" s="4">
        <v>0.651</v>
      </c>
      <c r="K1922" s="4">
        <v>0.831091053</v>
      </c>
      <c r="L1922" s="4">
        <v>0.267</v>
      </c>
      <c r="M1922" s="4">
        <v>0.344</v>
      </c>
      <c r="N1922" s="4">
        <v>8.42E-6</v>
      </c>
      <c r="O1922" s="4">
        <v>0.245</v>
      </c>
      <c r="P1922" s="4">
        <v>0.456</v>
      </c>
      <c r="Q1922" s="4">
        <v>124.01</v>
      </c>
      <c r="R1922" s="4">
        <v>7.0</v>
      </c>
      <c r="S1922" s="4">
        <v>1.0</v>
      </c>
      <c r="T1922" s="3" t="s">
        <v>104</v>
      </c>
      <c r="U1922" s="3" t="s">
        <v>35</v>
      </c>
      <c r="V1922" s="7" t="s">
        <v>54</v>
      </c>
    </row>
    <row r="1923">
      <c r="A1923" s="3" t="s">
        <v>7790</v>
      </c>
      <c r="B1923" s="3" t="s">
        <v>7792</v>
      </c>
      <c r="C1923" s="4">
        <v>2021.0</v>
      </c>
      <c r="D1923" s="4">
        <v>63.0</v>
      </c>
      <c r="E1923" s="4">
        <v>193667.0</v>
      </c>
      <c r="F1923" s="3" t="s">
        <v>2074</v>
      </c>
      <c r="G1923" s="3" t="s">
        <v>7793</v>
      </c>
      <c r="H1923" s="3" t="s">
        <v>7794</v>
      </c>
      <c r="I1923" s="4">
        <v>0.596</v>
      </c>
      <c r="J1923" s="4">
        <v>0.366</v>
      </c>
      <c r="K1923" s="4">
        <v>0.736123885</v>
      </c>
      <c r="L1923" s="4">
        <v>0.115</v>
      </c>
      <c r="M1923" s="4">
        <v>0.63</v>
      </c>
      <c r="N1923" s="4">
        <v>7.04E-6</v>
      </c>
      <c r="O1923" s="4">
        <v>0.0554</v>
      </c>
      <c r="P1923" s="4">
        <v>0.229</v>
      </c>
      <c r="Q1923" s="4">
        <v>84.394</v>
      </c>
      <c r="R1923" s="4">
        <v>7.0</v>
      </c>
      <c r="S1923" s="4">
        <v>1.0</v>
      </c>
      <c r="T1923" s="3" t="s">
        <v>103</v>
      </c>
      <c r="U1923" s="3" t="s">
        <v>35</v>
      </c>
      <c r="V1923" s="7" t="s">
        <v>36</v>
      </c>
    </row>
    <row r="1924">
      <c r="A1924" s="3" t="s">
        <v>7797</v>
      </c>
      <c r="B1924" s="3" t="s">
        <v>7798</v>
      </c>
      <c r="C1924" s="4">
        <v>2024.0</v>
      </c>
      <c r="D1924" s="4">
        <v>63.0</v>
      </c>
      <c r="E1924" s="4">
        <v>139318.0</v>
      </c>
      <c r="F1924" s="3" t="s">
        <v>5061</v>
      </c>
      <c r="G1924" s="3" t="s">
        <v>7799</v>
      </c>
      <c r="H1924" s="3" t="s">
        <v>7798</v>
      </c>
      <c r="I1924" s="4">
        <v>0.391</v>
      </c>
      <c r="J1924" s="4">
        <v>0.276</v>
      </c>
      <c r="K1924" s="4">
        <v>0.779436614</v>
      </c>
      <c r="L1924" s="4">
        <v>0.034</v>
      </c>
      <c r="M1924" s="4">
        <v>0.84</v>
      </c>
      <c r="N1924" s="4">
        <v>0.0</v>
      </c>
      <c r="O1924" s="4">
        <v>0.0968</v>
      </c>
      <c r="P1924" s="4">
        <v>0.255</v>
      </c>
      <c r="Q1924" s="4">
        <v>130.162</v>
      </c>
      <c r="R1924" s="4">
        <v>6.0</v>
      </c>
      <c r="S1924" s="4">
        <v>0.0</v>
      </c>
      <c r="T1924" s="3" t="s">
        <v>104</v>
      </c>
      <c r="U1924" s="3" t="s">
        <v>35</v>
      </c>
      <c r="V1924" s="7" t="s">
        <v>36</v>
      </c>
    </row>
    <row r="1925">
      <c r="A1925" s="3" t="s">
        <v>7802</v>
      </c>
      <c r="B1925" s="3" t="s">
        <v>7803</v>
      </c>
      <c r="C1925" s="4">
        <v>2016.0</v>
      </c>
      <c r="D1925" s="4">
        <v>63.0</v>
      </c>
      <c r="E1925" s="4">
        <v>232505.0</v>
      </c>
      <c r="F1925" s="3" t="s">
        <v>1918</v>
      </c>
      <c r="G1925" s="3" t="s">
        <v>1919</v>
      </c>
      <c r="H1925" s="3" t="s">
        <v>6048</v>
      </c>
      <c r="I1925" s="4">
        <v>0.688</v>
      </c>
      <c r="J1925" s="4">
        <v>0.701</v>
      </c>
      <c r="K1925" s="4">
        <v>0.813958463</v>
      </c>
      <c r="L1925" s="4">
        <v>0.0298</v>
      </c>
      <c r="M1925" s="4">
        <v>0.06</v>
      </c>
      <c r="N1925" s="4">
        <v>0.0301</v>
      </c>
      <c r="O1925" s="4">
        <v>0.271</v>
      </c>
      <c r="P1925" s="4">
        <v>0.385</v>
      </c>
      <c r="Q1925" s="4">
        <v>110.019</v>
      </c>
      <c r="R1925" s="4">
        <v>3.0</v>
      </c>
      <c r="S1925" s="4">
        <v>1.0</v>
      </c>
      <c r="T1925" s="3" t="s">
        <v>104</v>
      </c>
      <c r="U1925" s="3" t="s">
        <v>35</v>
      </c>
      <c r="V1925" s="7" t="s">
        <v>45</v>
      </c>
    </row>
    <row r="1926">
      <c r="A1926" s="3" t="s">
        <v>7812</v>
      </c>
      <c r="B1926" s="3" t="s">
        <v>7813</v>
      </c>
      <c r="C1926" s="4">
        <v>2018.0</v>
      </c>
      <c r="D1926" s="4">
        <v>63.0</v>
      </c>
      <c r="E1926" s="4">
        <v>244484.0</v>
      </c>
      <c r="F1926" s="3" t="s">
        <v>7815</v>
      </c>
      <c r="G1926" s="3" t="s">
        <v>7419</v>
      </c>
      <c r="H1926" s="3" t="s">
        <v>7816</v>
      </c>
      <c r="I1926" s="4">
        <v>0.671</v>
      </c>
      <c r="J1926" s="4">
        <v>0.698</v>
      </c>
      <c r="K1926" s="4">
        <v>0.806985648</v>
      </c>
      <c r="L1926" s="4">
        <v>0.0466</v>
      </c>
      <c r="M1926" s="4">
        <v>0.395</v>
      </c>
      <c r="N1926" s="4">
        <v>0.0</v>
      </c>
      <c r="O1926" s="4">
        <v>0.094</v>
      </c>
      <c r="P1926" s="4">
        <v>0.464</v>
      </c>
      <c r="Q1926" s="4">
        <v>113.73</v>
      </c>
      <c r="R1926" s="4">
        <v>2.0</v>
      </c>
      <c r="S1926" s="4">
        <v>1.0</v>
      </c>
      <c r="T1926" s="3" t="s">
        <v>103</v>
      </c>
      <c r="U1926" s="3" t="s">
        <v>35</v>
      </c>
      <c r="V1926" s="7" t="s">
        <v>54</v>
      </c>
    </row>
    <row r="1927">
      <c r="A1927" s="3" t="s">
        <v>7817</v>
      </c>
      <c r="B1927" s="3" t="s">
        <v>7818</v>
      </c>
      <c r="C1927" s="4">
        <v>2006.0</v>
      </c>
      <c r="D1927" s="4">
        <v>63.0</v>
      </c>
      <c r="E1927" s="4">
        <v>345240.0</v>
      </c>
      <c r="F1927" s="3" t="s">
        <v>880</v>
      </c>
      <c r="G1927" s="3" t="s">
        <v>1822</v>
      </c>
      <c r="H1927" s="3" t="s">
        <v>7819</v>
      </c>
      <c r="I1927" s="4">
        <v>0.311</v>
      </c>
      <c r="J1927" s="4">
        <v>0.663</v>
      </c>
      <c r="K1927" s="4">
        <v>0.848394755</v>
      </c>
      <c r="L1927" s="4">
        <v>0.0364</v>
      </c>
      <c r="M1927" s="4">
        <v>0.0653</v>
      </c>
      <c r="N1927" s="4">
        <v>0.0</v>
      </c>
      <c r="O1927" s="4">
        <v>0.131</v>
      </c>
      <c r="P1927" s="4">
        <v>0.246</v>
      </c>
      <c r="Q1927" s="4">
        <v>151.88</v>
      </c>
      <c r="R1927" s="4">
        <v>0.0</v>
      </c>
      <c r="S1927" s="4">
        <v>1.0</v>
      </c>
      <c r="T1927" s="3" t="s">
        <v>104</v>
      </c>
      <c r="U1927" s="3" t="s">
        <v>35</v>
      </c>
      <c r="V1927" s="7" t="s">
        <v>36</v>
      </c>
    </row>
    <row r="1928">
      <c r="A1928" s="3" t="s">
        <v>7823</v>
      </c>
      <c r="B1928" s="3" t="s">
        <v>7825</v>
      </c>
      <c r="C1928" s="4">
        <v>2018.0</v>
      </c>
      <c r="D1928" s="4">
        <v>63.0</v>
      </c>
      <c r="E1928" s="4">
        <v>235545.0</v>
      </c>
      <c r="F1928" s="3" t="s">
        <v>7826</v>
      </c>
      <c r="G1928" s="3" t="s">
        <v>7586</v>
      </c>
      <c r="H1928" s="3" t="s">
        <v>7827</v>
      </c>
      <c r="I1928" s="4">
        <v>0.779</v>
      </c>
      <c r="J1928" s="4">
        <v>0.541</v>
      </c>
      <c r="K1928" s="4">
        <v>0.828524373</v>
      </c>
      <c r="L1928" s="4">
        <v>0.0658</v>
      </c>
      <c r="M1928" s="4">
        <v>0.566</v>
      </c>
      <c r="N1928" s="4">
        <v>0.0</v>
      </c>
      <c r="O1928" s="4">
        <v>0.13</v>
      </c>
      <c r="P1928" s="4">
        <v>0.447</v>
      </c>
      <c r="Q1928" s="4">
        <v>124.94</v>
      </c>
      <c r="R1928" s="4">
        <v>0.0</v>
      </c>
      <c r="S1928" s="4">
        <v>1.0</v>
      </c>
      <c r="T1928" s="3" t="s">
        <v>103</v>
      </c>
      <c r="U1928" s="3" t="s">
        <v>68</v>
      </c>
      <c r="V1928" s="7" t="s">
        <v>54</v>
      </c>
    </row>
    <row r="1929">
      <c r="A1929" s="3" t="s">
        <v>7828</v>
      </c>
      <c r="B1929" s="3" t="s">
        <v>7829</v>
      </c>
      <c r="C1929" s="4">
        <v>2014.0</v>
      </c>
      <c r="D1929" s="4">
        <v>64.0</v>
      </c>
      <c r="E1929" s="4">
        <v>231211.0</v>
      </c>
      <c r="F1929" s="3" t="s">
        <v>7832</v>
      </c>
      <c r="G1929" s="3" t="s">
        <v>7432</v>
      </c>
      <c r="H1929" s="3" t="s">
        <v>7833</v>
      </c>
      <c r="I1929" s="4">
        <v>0.559</v>
      </c>
      <c r="J1929" s="4">
        <v>0.777</v>
      </c>
      <c r="K1929" s="4">
        <v>0.866874853</v>
      </c>
      <c r="L1929" s="4">
        <v>0.0432</v>
      </c>
      <c r="M1929" s="4">
        <v>0.31</v>
      </c>
      <c r="N1929" s="4">
        <v>0.0</v>
      </c>
      <c r="O1929" s="4">
        <v>0.105</v>
      </c>
      <c r="P1929" s="4">
        <v>0.329</v>
      </c>
      <c r="Q1929" s="4">
        <v>87.016</v>
      </c>
      <c r="R1929" s="4">
        <v>1.0</v>
      </c>
      <c r="S1929" s="4">
        <v>1.0</v>
      </c>
      <c r="T1929" s="3" t="s">
        <v>103</v>
      </c>
      <c r="U1929" s="3" t="s">
        <v>68</v>
      </c>
      <c r="V1929" s="7" t="s">
        <v>45</v>
      </c>
    </row>
    <row r="1930">
      <c r="A1930" s="3" t="s">
        <v>7836</v>
      </c>
      <c r="B1930" s="3" t="s">
        <v>7837</v>
      </c>
      <c r="C1930" s="4">
        <v>2014.0</v>
      </c>
      <c r="D1930" s="4">
        <v>64.0</v>
      </c>
      <c r="E1930" s="4">
        <v>202213.0</v>
      </c>
      <c r="F1930" s="3" t="s">
        <v>7838</v>
      </c>
      <c r="G1930" s="3" t="s">
        <v>7839</v>
      </c>
      <c r="H1930" s="3" t="s">
        <v>7840</v>
      </c>
      <c r="I1930" s="4">
        <v>0.443</v>
      </c>
      <c r="J1930" s="4">
        <v>0.844</v>
      </c>
      <c r="K1930" s="4">
        <v>0.858682865</v>
      </c>
      <c r="L1930" s="4">
        <v>0.0425</v>
      </c>
      <c r="M1930" s="4">
        <v>0.00251</v>
      </c>
      <c r="N1930" s="4">
        <v>0.0</v>
      </c>
      <c r="O1930" s="4">
        <v>0.085</v>
      </c>
      <c r="P1930" s="4">
        <v>0.452</v>
      </c>
      <c r="Q1930" s="4">
        <v>76.001</v>
      </c>
      <c r="R1930" s="4">
        <v>11.0</v>
      </c>
      <c r="S1930" s="4">
        <v>0.0</v>
      </c>
      <c r="T1930" s="3" t="s">
        <v>103</v>
      </c>
      <c r="U1930" s="3" t="s">
        <v>35</v>
      </c>
      <c r="V1930" s="7" t="s">
        <v>54</v>
      </c>
    </row>
    <row r="1931">
      <c r="A1931" s="3" t="s">
        <v>7842</v>
      </c>
      <c r="B1931" s="3" t="s">
        <v>7843</v>
      </c>
      <c r="C1931" s="4">
        <v>2023.0</v>
      </c>
      <c r="D1931" s="4">
        <v>64.0</v>
      </c>
      <c r="E1931" s="4">
        <v>251109.0</v>
      </c>
      <c r="F1931" s="3" t="s">
        <v>7844</v>
      </c>
      <c r="G1931" s="3" t="s">
        <v>7845</v>
      </c>
      <c r="H1931" s="3" t="s">
        <v>7843</v>
      </c>
      <c r="I1931" s="4">
        <v>0.263</v>
      </c>
      <c r="J1931" s="4">
        <v>0.616</v>
      </c>
      <c r="K1931" s="4">
        <v>0.863901782</v>
      </c>
      <c r="L1931" s="4">
        <v>0.0398</v>
      </c>
      <c r="M1931" s="4">
        <v>0.533</v>
      </c>
      <c r="N1931" s="4">
        <v>0.0</v>
      </c>
      <c r="O1931" s="4">
        <v>0.086</v>
      </c>
      <c r="P1931" s="4">
        <v>0.298</v>
      </c>
      <c r="Q1931" s="4">
        <v>78.353</v>
      </c>
      <c r="R1931" s="4">
        <v>5.0</v>
      </c>
      <c r="S1931" s="4">
        <v>1.0</v>
      </c>
      <c r="T1931" s="3" t="s">
        <v>104</v>
      </c>
      <c r="U1931" s="3" t="s">
        <v>35</v>
      </c>
      <c r="V1931" s="7" t="s">
        <v>36</v>
      </c>
    </row>
    <row r="1932">
      <c r="A1932" s="3" t="s">
        <v>7848</v>
      </c>
      <c r="B1932" s="3" t="s">
        <v>7849</v>
      </c>
      <c r="C1932" s="4">
        <v>2018.0</v>
      </c>
      <c r="D1932" s="4">
        <v>64.0</v>
      </c>
      <c r="E1932" s="4">
        <v>331443.0</v>
      </c>
      <c r="F1932" s="3" t="s">
        <v>7850</v>
      </c>
      <c r="G1932" s="3" t="s">
        <v>7851</v>
      </c>
      <c r="H1932" s="3" t="s">
        <v>7852</v>
      </c>
      <c r="I1932" s="4">
        <v>0.602</v>
      </c>
      <c r="J1932" s="4">
        <v>0.801</v>
      </c>
      <c r="K1932" s="4">
        <v>0.834663016</v>
      </c>
      <c r="L1932" s="4">
        <v>0.0374</v>
      </c>
      <c r="M1932" s="4">
        <v>0.16</v>
      </c>
      <c r="N1932" s="4">
        <v>1.3E-6</v>
      </c>
      <c r="O1932" s="4">
        <v>0.314</v>
      </c>
      <c r="P1932" s="4">
        <v>0.347</v>
      </c>
      <c r="Q1932" s="4">
        <v>109.986</v>
      </c>
      <c r="R1932" s="4">
        <v>3.0</v>
      </c>
      <c r="S1932" s="4">
        <v>0.0</v>
      </c>
      <c r="T1932" s="3" t="s">
        <v>104</v>
      </c>
      <c r="U1932" s="3" t="s">
        <v>68</v>
      </c>
      <c r="V1932" s="7" t="s">
        <v>45</v>
      </c>
    </row>
    <row r="1933">
      <c r="A1933" s="3" t="s">
        <v>7855</v>
      </c>
      <c r="B1933" s="3" t="s">
        <v>7857</v>
      </c>
      <c r="C1933" s="4">
        <v>2021.0</v>
      </c>
      <c r="D1933" s="4">
        <v>64.0</v>
      </c>
      <c r="E1933" s="4">
        <v>230400.0</v>
      </c>
      <c r="F1933" s="3" t="s">
        <v>3223</v>
      </c>
      <c r="G1933" s="3" t="s">
        <v>3226</v>
      </c>
      <c r="H1933" s="3" t="s">
        <v>7857</v>
      </c>
      <c r="I1933" s="4">
        <v>0.716</v>
      </c>
      <c r="J1933" s="4">
        <v>0.803</v>
      </c>
      <c r="K1933" s="4">
        <v>0.864543452</v>
      </c>
      <c r="L1933" s="4">
        <v>0.0445</v>
      </c>
      <c r="M1933" s="4">
        <v>0.03</v>
      </c>
      <c r="N1933" s="4">
        <v>0.0</v>
      </c>
      <c r="O1933" s="4">
        <v>0.0817</v>
      </c>
      <c r="P1933" s="4">
        <v>0.325</v>
      </c>
      <c r="Q1933" s="4">
        <v>124.961</v>
      </c>
      <c r="R1933" s="4">
        <v>10.0</v>
      </c>
      <c r="S1933" s="4">
        <v>0.0</v>
      </c>
      <c r="T1933" s="3" t="s">
        <v>104</v>
      </c>
      <c r="U1933" s="3" t="s">
        <v>35</v>
      </c>
      <c r="V1933" s="7" t="s">
        <v>45</v>
      </c>
    </row>
    <row r="1934">
      <c r="A1934" s="3" t="s">
        <v>7863</v>
      </c>
      <c r="B1934" s="3" t="s">
        <v>7864</v>
      </c>
      <c r="C1934" s="4">
        <v>2015.0</v>
      </c>
      <c r="D1934" s="4">
        <v>64.0</v>
      </c>
      <c r="E1934" s="4">
        <v>242864.0</v>
      </c>
      <c r="F1934" s="3" t="s">
        <v>880</v>
      </c>
      <c r="G1934" s="3" t="s">
        <v>1822</v>
      </c>
      <c r="H1934" s="3" t="s">
        <v>7865</v>
      </c>
      <c r="I1934" s="4">
        <v>0.576</v>
      </c>
      <c r="J1934" s="4">
        <v>0.591</v>
      </c>
      <c r="K1934" s="4">
        <v>0.809252882</v>
      </c>
      <c r="L1934" s="4">
        <v>0.0332</v>
      </c>
      <c r="M1934" s="4">
        <v>0.795</v>
      </c>
      <c r="N1934" s="4">
        <v>6.85E-5</v>
      </c>
      <c r="O1934" s="4">
        <v>0.266</v>
      </c>
      <c r="P1934" s="4">
        <v>0.478</v>
      </c>
      <c r="Q1934" s="4">
        <v>124.013</v>
      </c>
      <c r="R1934" s="4">
        <v>0.0</v>
      </c>
      <c r="S1934" s="4">
        <v>1.0</v>
      </c>
      <c r="T1934" s="3" t="s">
        <v>104</v>
      </c>
      <c r="U1934" s="3" t="s">
        <v>35</v>
      </c>
      <c r="V1934" s="7" t="s">
        <v>54</v>
      </c>
    </row>
    <row r="1935">
      <c r="A1935" s="3" t="s">
        <v>7866</v>
      </c>
      <c r="B1935" s="3" t="s">
        <v>7867</v>
      </c>
      <c r="C1935" s="4">
        <v>1969.0</v>
      </c>
      <c r="D1935" s="4">
        <v>64.0</v>
      </c>
      <c r="E1935" s="4">
        <v>401066.0</v>
      </c>
      <c r="F1935" s="3" t="s">
        <v>6625</v>
      </c>
      <c r="G1935" s="3" t="s">
        <v>6627</v>
      </c>
      <c r="H1935" s="3" t="s">
        <v>6627</v>
      </c>
      <c r="I1935" s="4">
        <v>0.404</v>
      </c>
      <c r="J1935" s="4">
        <v>0.435</v>
      </c>
      <c r="K1935" s="4">
        <v>0.716852394</v>
      </c>
      <c r="L1935" s="4">
        <v>0.0323</v>
      </c>
      <c r="M1935" s="4">
        <v>0.246</v>
      </c>
      <c r="N1935" s="4">
        <v>7.4E-4</v>
      </c>
      <c r="O1935" s="4">
        <v>0.156</v>
      </c>
      <c r="P1935" s="4">
        <v>0.156</v>
      </c>
      <c r="Q1935" s="4">
        <v>136.058</v>
      </c>
      <c r="R1935" s="4">
        <v>4.0</v>
      </c>
      <c r="S1935" s="4">
        <v>0.0</v>
      </c>
      <c r="T1935" s="3" t="s">
        <v>103</v>
      </c>
      <c r="U1935" s="3" t="s">
        <v>94</v>
      </c>
      <c r="V1935" s="7" t="s">
        <v>58</v>
      </c>
    </row>
    <row r="1936">
      <c r="A1936" s="3" t="s">
        <v>7870</v>
      </c>
      <c r="B1936" s="3" t="s">
        <v>7871</v>
      </c>
      <c r="C1936" s="4">
        <v>2015.0</v>
      </c>
      <c r="D1936" s="4">
        <v>64.0</v>
      </c>
      <c r="E1936" s="4">
        <v>227065.0</v>
      </c>
      <c r="F1936" s="3" t="s">
        <v>3108</v>
      </c>
      <c r="G1936" s="3" t="s">
        <v>7872</v>
      </c>
      <c r="H1936" s="3">
        <v>25.0</v>
      </c>
      <c r="I1936" s="4">
        <v>0.72</v>
      </c>
      <c r="J1936" s="4">
        <v>0.274</v>
      </c>
      <c r="K1936" s="4">
        <v>0.81143456</v>
      </c>
      <c r="L1936" s="4">
        <v>0.0276</v>
      </c>
      <c r="M1936" s="4">
        <v>0.742</v>
      </c>
      <c r="N1936" s="4">
        <v>0.0</v>
      </c>
      <c r="O1936" s="4">
        <v>0.11</v>
      </c>
      <c r="P1936" s="4">
        <v>0.179</v>
      </c>
      <c r="Q1936" s="4">
        <v>105.929</v>
      </c>
      <c r="R1936" s="4">
        <v>1.0</v>
      </c>
      <c r="S1936" s="4">
        <v>0.0</v>
      </c>
      <c r="T1936" s="3" t="s">
        <v>103</v>
      </c>
      <c r="U1936" s="3" t="s">
        <v>94</v>
      </c>
      <c r="V1936" s="7" t="s">
        <v>58</v>
      </c>
    </row>
    <row r="1937">
      <c r="A1937" s="3" t="s">
        <v>7877</v>
      </c>
      <c r="B1937" s="3" t="s">
        <v>7878</v>
      </c>
      <c r="C1937" s="4">
        <v>2023.0</v>
      </c>
      <c r="D1937" s="4">
        <v>64.0</v>
      </c>
      <c r="E1937" s="4">
        <v>212253.0</v>
      </c>
      <c r="F1937" s="3" t="s">
        <v>4278</v>
      </c>
      <c r="G1937" s="3" t="s">
        <v>7879</v>
      </c>
      <c r="H1937" s="3" t="s">
        <v>7880</v>
      </c>
      <c r="I1937" s="4">
        <v>0.623</v>
      </c>
      <c r="J1937" s="4">
        <v>0.755</v>
      </c>
      <c r="K1937" s="4">
        <v>0.859281757</v>
      </c>
      <c r="L1937" s="4">
        <v>0.0415</v>
      </c>
      <c r="M1937" s="4">
        <v>0.00306</v>
      </c>
      <c r="N1937" s="4">
        <v>0.0</v>
      </c>
      <c r="O1937" s="4">
        <v>0.387</v>
      </c>
      <c r="P1937" s="4">
        <v>0.32</v>
      </c>
      <c r="Q1937" s="4">
        <v>119.957</v>
      </c>
      <c r="R1937" s="4">
        <v>7.0</v>
      </c>
      <c r="S1937" s="4">
        <v>1.0</v>
      </c>
      <c r="T1937" s="3" t="s">
        <v>103</v>
      </c>
      <c r="U1937" s="3" t="s">
        <v>94</v>
      </c>
      <c r="V1937" s="7" t="s">
        <v>45</v>
      </c>
    </row>
    <row r="1938">
      <c r="A1938" s="3" t="s">
        <v>10910</v>
      </c>
      <c r="B1938" s="3" t="s">
        <v>10911</v>
      </c>
      <c r="C1938" s="4">
        <v>1993.0</v>
      </c>
      <c r="D1938" s="4">
        <v>64.0</v>
      </c>
      <c r="E1938" s="4">
        <v>207426.0</v>
      </c>
      <c r="F1938" s="3" t="s">
        <v>6488</v>
      </c>
      <c r="G1938" s="3" t="s">
        <v>10913</v>
      </c>
      <c r="H1938" s="3" t="s">
        <v>10915</v>
      </c>
      <c r="I1938" s="4">
        <v>0.144</v>
      </c>
      <c r="J1938" s="4">
        <v>0.132</v>
      </c>
      <c r="K1938" s="4">
        <v>0.565632152</v>
      </c>
      <c r="L1938" s="4">
        <v>0.0333</v>
      </c>
      <c r="M1938" s="4">
        <v>0.946</v>
      </c>
      <c r="N1938" s="4">
        <v>0.779</v>
      </c>
      <c r="O1938" s="4">
        <v>0.115</v>
      </c>
      <c r="P1938" s="4">
        <v>0.0627</v>
      </c>
      <c r="Q1938" s="4">
        <v>102.28</v>
      </c>
      <c r="R1938" s="4">
        <v>10.0</v>
      </c>
      <c r="S1938" s="4">
        <v>1.0</v>
      </c>
      <c r="T1938" s="3" t="s">
        <v>7448</v>
      </c>
      <c r="U1938" s="3" t="s">
        <v>35</v>
      </c>
      <c r="V1938" s="7" t="s">
        <v>75</v>
      </c>
    </row>
    <row r="1939">
      <c r="A1939" s="3" t="s">
        <v>7884</v>
      </c>
      <c r="B1939" s="3" t="s">
        <v>7885</v>
      </c>
      <c r="C1939" s="4">
        <v>1994.0</v>
      </c>
      <c r="D1939" s="4">
        <v>64.0</v>
      </c>
      <c r="E1939" s="4">
        <v>302563.0</v>
      </c>
      <c r="F1939" s="3" t="s">
        <v>4529</v>
      </c>
      <c r="G1939" s="3" t="s">
        <v>7886</v>
      </c>
      <c r="H1939" s="3" t="s">
        <v>5796</v>
      </c>
      <c r="I1939" s="4">
        <v>0.528</v>
      </c>
      <c r="J1939" s="4">
        <v>0.362</v>
      </c>
      <c r="K1939" s="4">
        <v>0.753063974</v>
      </c>
      <c r="L1939" s="4">
        <v>0.0322</v>
      </c>
      <c r="M1939" s="4">
        <v>0.193</v>
      </c>
      <c r="N1939" s="4">
        <v>0.0</v>
      </c>
      <c r="O1939" s="4">
        <v>0.794</v>
      </c>
      <c r="P1939" s="4">
        <v>0.305</v>
      </c>
      <c r="Q1939" s="4">
        <v>78.8</v>
      </c>
      <c r="R1939" s="4">
        <v>9.0</v>
      </c>
      <c r="S1939" s="4">
        <v>1.0</v>
      </c>
      <c r="T1939" s="3" t="s">
        <v>103</v>
      </c>
      <c r="U1939" s="3" t="s">
        <v>35</v>
      </c>
      <c r="V1939" s="7" t="s">
        <v>45</v>
      </c>
    </row>
    <row r="1940">
      <c r="A1940" s="3" t="s">
        <v>7888</v>
      </c>
      <c r="B1940" s="3" t="s">
        <v>7889</v>
      </c>
      <c r="C1940" s="4">
        <v>1982.0</v>
      </c>
      <c r="D1940" s="4">
        <v>64.0</v>
      </c>
      <c r="E1940" s="4">
        <v>298251.0</v>
      </c>
      <c r="F1940" s="3" t="s">
        <v>7892</v>
      </c>
      <c r="G1940" s="3" t="s">
        <v>7893</v>
      </c>
      <c r="H1940" s="3" t="s">
        <v>7894</v>
      </c>
      <c r="I1940" s="4">
        <v>0.662</v>
      </c>
      <c r="J1940" s="4">
        <v>0.344</v>
      </c>
      <c r="K1940" s="4">
        <v>0.676534126</v>
      </c>
      <c r="L1940" s="4">
        <v>0.0487</v>
      </c>
      <c r="M1940" s="4">
        <v>0.369</v>
      </c>
      <c r="N1940" s="4">
        <v>1.09E-4</v>
      </c>
      <c r="O1940" s="4">
        <v>0.0589</v>
      </c>
      <c r="P1940" s="4">
        <v>0.436</v>
      </c>
      <c r="Q1940" s="4">
        <v>146.02</v>
      </c>
      <c r="R1940" s="4">
        <v>9.0</v>
      </c>
      <c r="S1940" s="4">
        <v>0.0</v>
      </c>
      <c r="T1940" s="3" t="s">
        <v>103</v>
      </c>
      <c r="U1940" s="3" t="s">
        <v>35</v>
      </c>
      <c r="V1940" s="7" t="s">
        <v>54</v>
      </c>
    </row>
    <row r="1941">
      <c r="A1941" s="3" t="s">
        <v>7897</v>
      </c>
      <c r="B1941" s="3" t="s">
        <v>7898</v>
      </c>
      <c r="C1941" s="4">
        <v>2022.0</v>
      </c>
      <c r="D1941" s="4">
        <v>64.0</v>
      </c>
      <c r="E1941" s="4">
        <v>196363.0</v>
      </c>
      <c r="F1941" s="3" t="s">
        <v>7899</v>
      </c>
      <c r="G1941" s="3" t="s">
        <v>7900</v>
      </c>
      <c r="H1941" s="3" t="s">
        <v>7898</v>
      </c>
      <c r="I1941" s="4">
        <v>0.816</v>
      </c>
      <c r="J1941" s="4">
        <v>0.875</v>
      </c>
      <c r="K1941" s="4">
        <v>0.871366543</v>
      </c>
      <c r="L1941" s="4">
        <v>0.0311</v>
      </c>
      <c r="M1941" s="4">
        <v>0.203</v>
      </c>
      <c r="N1941" s="4">
        <v>0.0</v>
      </c>
      <c r="O1941" s="4">
        <v>0.209</v>
      </c>
      <c r="P1941" s="4">
        <v>0.491</v>
      </c>
      <c r="Q1941" s="4">
        <v>131.96</v>
      </c>
      <c r="R1941" s="4">
        <v>11.0</v>
      </c>
      <c r="S1941" s="4">
        <v>1.0</v>
      </c>
      <c r="T1941" s="3" t="s">
        <v>103</v>
      </c>
      <c r="U1941" s="3" t="s">
        <v>94</v>
      </c>
      <c r="V1941" s="7" t="s">
        <v>54</v>
      </c>
    </row>
    <row r="1942">
      <c r="A1942" s="3" t="s">
        <v>7903</v>
      </c>
      <c r="B1942" s="3" t="s">
        <v>7904</v>
      </c>
      <c r="C1942" s="4">
        <v>2024.0</v>
      </c>
      <c r="D1942" s="4">
        <v>65.0</v>
      </c>
      <c r="E1942" s="4">
        <v>263133.0</v>
      </c>
      <c r="F1942" s="3" t="s">
        <v>194</v>
      </c>
      <c r="G1942" s="3" t="s">
        <v>2405</v>
      </c>
      <c r="H1942" s="3" t="s">
        <v>220</v>
      </c>
      <c r="I1942" s="4">
        <v>0.531</v>
      </c>
      <c r="J1942" s="4">
        <v>0.302</v>
      </c>
      <c r="K1942" s="4">
        <v>0.725579107</v>
      </c>
      <c r="L1942" s="4">
        <v>0.029</v>
      </c>
      <c r="M1942" s="4">
        <v>0.773</v>
      </c>
      <c r="N1942" s="4">
        <v>4.8E-4</v>
      </c>
      <c r="O1942" s="4">
        <v>0.105</v>
      </c>
      <c r="P1942" s="4">
        <v>0.181</v>
      </c>
      <c r="Q1942" s="4">
        <v>134.925</v>
      </c>
      <c r="R1942" s="4">
        <v>6.0</v>
      </c>
      <c r="S1942" s="4">
        <v>0.0</v>
      </c>
      <c r="T1942" s="3" t="s">
        <v>104</v>
      </c>
      <c r="U1942" s="3" t="s">
        <v>35</v>
      </c>
      <c r="V1942" s="7" t="s">
        <v>58</v>
      </c>
    </row>
    <row r="1943">
      <c r="A1943" s="3" t="s">
        <v>7908</v>
      </c>
      <c r="B1943" s="3" t="s">
        <v>7910</v>
      </c>
      <c r="C1943" s="4">
        <v>1963.0</v>
      </c>
      <c r="D1943" s="4">
        <v>65.0</v>
      </c>
      <c r="E1943" s="4">
        <v>199426.0</v>
      </c>
      <c r="F1943" s="3" t="s">
        <v>156</v>
      </c>
      <c r="G1943" s="3" t="s">
        <v>157</v>
      </c>
      <c r="H1943" s="3" t="s">
        <v>7911</v>
      </c>
      <c r="I1943" s="4">
        <v>0.363</v>
      </c>
      <c r="J1943" s="4">
        <v>0.097</v>
      </c>
      <c r="K1943" s="4">
        <v>0.608859325</v>
      </c>
      <c r="L1943" s="4">
        <v>0.0596</v>
      </c>
      <c r="M1943" s="4">
        <v>0.992</v>
      </c>
      <c r="N1943" s="4">
        <v>0.553</v>
      </c>
      <c r="O1943" s="4">
        <v>0.16</v>
      </c>
      <c r="P1943" s="4">
        <v>0.282</v>
      </c>
      <c r="Q1943" s="4">
        <v>85.964</v>
      </c>
      <c r="R1943" s="4">
        <v>7.0</v>
      </c>
      <c r="S1943" s="4">
        <v>0.0</v>
      </c>
      <c r="T1943" s="3" t="s">
        <v>104</v>
      </c>
      <c r="U1943" s="3" t="s">
        <v>35</v>
      </c>
      <c r="V1943" s="7" t="s">
        <v>36</v>
      </c>
    </row>
    <row r="1944">
      <c r="A1944" s="3" t="s">
        <v>7916</v>
      </c>
      <c r="B1944" s="3" t="s">
        <v>7917</v>
      </c>
      <c r="C1944" s="4">
        <v>1992.0</v>
      </c>
      <c r="D1944" s="4">
        <v>65.0</v>
      </c>
      <c r="E1944" s="4">
        <v>238826.0</v>
      </c>
      <c r="F1944" s="3" t="s">
        <v>327</v>
      </c>
      <c r="G1944" s="3" t="s">
        <v>7918</v>
      </c>
      <c r="H1944" s="3" t="s">
        <v>2399</v>
      </c>
      <c r="I1944" s="4">
        <v>0.385</v>
      </c>
      <c r="J1944" s="4">
        <v>0.398</v>
      </c>
      <c r="K1944" s="4">
        <v>0.701045922</v>
      </c>
      <c r="L1944" s="4">
        <v>0.0454</v>
      </c>
      <c r="M1944" s="4">
        <v>0.571</v>
      </c>
      <c r="N1944" s="4">
        <v>0.00106</v>
      </c>
      <c r="O1944" s="4">
        <v>0.655</v>
      </c>
      <c r="P1944" s="4">
        <v>0.441</v>
      </c>
      <c r="Q1944" s="4">
        <v>62.711</v>
      </c>
      <c r="R1944" s="4">
        <v>10.0</v>
      </c>
      <c r="S1944" s="4">
        <v>1.0</v>
      </c>
      <c r="T1944" s="3" t="s">
        <v>104</v>
      </c>
      <c r="U1944" s="3" t="s">
        <v>35</v>
      </c>
      <c r="V1944" s="7" t="s">
        <v>54</v>
      </c>
    </row>
    <row r="1945">
      <c r="A1945" s="3" t="s">
        <v>7922</v>
      </c>
      <c r="B1945" s="3" t="s">
        <v>7923</v>
      </c>
      <c r="C1945" s="4">
        <v>1994.0</v>
      </c>
      <c r="D1945" s="4">
        <v>65.0</v>
      </c>
      <c r="E1945" s="4">
        <v>104666.0</v>
      </c>
      <c r="F1945" s="3" t="s">
        <v>209</v>
      </c>
      <c r="G1945" s="3" t="s">
        <v>2426</v>
      </c>
      <c r="H1945" s="3" t="s">
        <v>7924</v>
      </c>
      <c r="I1945" s="4">
        <v>0.236</v>
      </c>
      <c r="J1945" s="4">
        <v>0.462</v>
      </c>
      <c r="K1945" s="4">
        <v>0.726648557</v>
      </c>
      <c r="L1945" s="4">
        <v>0.0407</v>
      </c>
      <c r="M1945" s="4">
        <v>0.637</v>
      </c>
      <c r="N1945" s="4">
        <v>6.84E-4</v>
      </c>
      <c r="O1945" s="4">
        <v>0.129</v>
      </c>
      <c r="P1945" s="4">
        <v>0.397</v>
      </c>
      <c r="Q1945" s="4">
        <v>141.942</v>
      </c>
      <c r="R1945" s="4">
        <v>11.0</v>
      </c>
      <c r="S1945" s="4">
        <v>1.0</v>
      </c>
      <c r="T1945" s="3" t="s">
        <v>104</v>
      </c>
      <c r="U1945" s="3" t="s">
        <v>68</v>
      </c>
      <c r="V1945" s="7" t="s">
        <v>45</v>
      </c>
    </row>
    <row r="1946">
      <c r="A1946" s="3" t="s">
        <v>7929</v>
      </c>
      <c r="B1946" s="3" t="s">
        <v>7930</v>
      </c>
      <c r="C1946" s="4">
        <v>2022.0</v>
      </c>
      <c r="D1946" s="4">
        <v>65.0</v>
      </c>
      <c r="E1946" s="4">
        <v>166145.0</v>
      </c>
      <c r="F1946" s="3" t="s">
        <v>2252</v>
      </c>
      <c r="G1946" s="3" t="s">
        <v>2254</v>
      </c>
      <c r="H1946" s="3" t="s">
        <v>7931</v>
      </c>
      <c r="I1946" s="4">
        <v>0.442</v>
      </c>
      <c r="J1946" s="4">
        <v>0.787</v>
      </c>
      <c r="K1946" s="4">
        <v>0.83029966</v>
      </c>
      <c r="L1946" s="4">
        <v>0.13</v>
      </c>
      <c r="M1946" s="4">
        <v>0.0269</v>
      </c>
      <c r="N1946" s="4">
        <v>0.0216</v>
      </c>
      <c r="O1946" s="4">
        <v>0.387</v>
      </c>
      <c r="P1946" s="4">
        <v>0.203</v>
      </c>
      <c r="Q1946" s="4">
        <v>120.176</v>
      </c>
      <c r="R1946" s="4">
        <v>1.0</v>
      </c>
      <c r="S1946" s="4">
        <v>1.0</v>
      </c>
      <c r="T1946" s="3" t="s">
        <v>104</v>
      </c>
      <c r="U1946" s="3" t="s">
        <v>35</v>
      </c>
      <c r="V1946" s="7" t="s">
        <v>36</v>
      </c>
    </row>
    <row r="1947">
      <c r="A1947" s="3" t="s">
        <v>7936</v>
      </c>
      <c r="B1947" s="3" t="s">
        <v>7937</v>
      </c>
      <c r="C1947" s="4">
        <v>2019.0</v>
      </c>
      <c r="D1947" s="4">
        <v>65.0</v>
      </c>
      <c r="E1947" s="4">
        <v>262173.0</v>
      </c>
      <c r="F1947" s="3" t="s">
        <v>7938</v>
      </c>
      <c r="G1947" s="3" t="s">
        <v>7939</v>
      </c>
      <c r="H1947" s="3" t="s">
        <v>7940</v>
      </c>
      <c r="I1947" s="4">
        <v>0.526</v>
      </c>
      <c r="J1947" s="4">
        <v>0.104</v>
      </c>
      <c r="K1947" s="4">
        <v>0.527238894</v>
      </c>
      <c r="L1947" s="4">
        <v>0.0351</v>
      </c>
      <c r="M1947" s="4">
        <v>0.95</v>
      </c>
      <c r="N1947" s="4">
        <v>0.0265</v>
      </c>
      <c r="O1947" s="4">
        <v>0.109</v>
      </c>
      <c r="P1947" s="4">
        <v>0.413</v>
      </c>
      <c r="Q1947" s="4">
        <v>117.436</v>
      </c>
      <c r="R1947" s="4">
        <v>0.0</v>
      </c>
      <c r="S1947" s="4">
        <v>1.0</v>
      </c>
      <c r="T1947" s="3" t="s">
        <v>104</v>
      </c>
      <c r="U1947" s="3" t="s">
        <v>35</v>
      </c>
      <c r="V1947" s="7" t="s">
        <v>54</v>
      </c>
    </row>
    <row r="1948">
      <c r="A1948" s="3" t="s">
        <v>7944</v>
      </c>
      <c r="B1948" s="3" t="s">
        <v>7945</v>
      </c>
      <c r="C1948" s="4">
        <v>2019.0</v>
      </c>
      <c r="D1948" s="4">
        <v>65.0</v>
      </c>
      <c r="E1948" s="4">
        <v>225000.0</v>
      </c>
      <c r="F1948" s="3" t="s">
        <v>7938</v>
      </c>
      <c r="G1948" s="3" t="s">
        <v>7939</v>
      </c>
      <c r="H1948" s="3" t="s">
        <v>7940</v>
      </c>
      <c r="I1948" s="4">
        <v>0.575</v>
      </c>
      <c r="J1948" s="4">
        <v>0.218</v>
      </c>
      <c r="K1948" s="4">
        <v>0.658738477</v>
      </c>
      <c r="L1948" s="4">
        <v>0.0277</v>
      </c>
      <c r="M1948" s="4">
        <v>0.762</v>
      </c>
      <c r="N1948" s="4">
        <v>1.77E-5</v>
      </c>
      <c r="O1948" s="4">
        <v>0.113</v>
      </c>
      <c r="P1948" s="4">
        <v>0.36</v>
      </c>
      <c r="Q1948" s="4">
        <v>84.08</v>
      </c>
      <c r="R1948" s="4">
        <v>2.0</v>
      </c>
      <c r="S1948" s="4">
        <v>1.0</v>
      </c>
      <c r="T1948" s="3" t="s">
        <v>104</v>
      </c>
      <c r="U1948" s="3" t="s">
        <v>35</v>
      </c>
      <c r="V1948" s="7" t="s">
        <v>45</v>
      </c>
    </row>
    <row r="1949">
      <c r="A1949" s="3" t="s">
        <v>7948</v>
      </c>
      <c r="B1949" s="3" t="s">
        <v>7949</v>
      </c>
      <c r="C1949" s="4">
        <v>2019.0</v>
      </c>
      <c r="D1949" s="4">
        <v>65.0</v>
      </c>
      <c r="E1949" s="4">
        <v>218000.0</v>
      </c>
      <c r="F1949" s="3" t="s">
        <v>7938</v>
      </c>
      <c r="G1949" s="3" t="s">
        <v>7939</v>
      </c>
      <c r="H1949" s="3" t="s">
        <v>7940</v>
      </c>
      <c r="I1949" s="4">
        <v>0.615</v>
      </c>
      <c r="J1949" s="4">
        <v>0.163</v>
      </c>
      <c r="K1949" s="4">
        <v>0.651038436</v>
      </c>
      <c r="L1949" s="4">
        <v>0.034</v>
      </c>
      <c r="M1949" s="4">
        <v>0.861</v>
      </c>
      <c r="N1949" s="4">
        <v>0.00546</v>
      </c>
      <c r="O1949" s="4">
        <v>0.0823</v>
      </c>
      <c r="P1949" s="4">
        <v>0.246</v>
      </c>
      <c r="Q1949" s="4">
        <v>89.647</v>
      </c>
      <c r="R1949" s="4">
        <v>7.0</v>
      </c>
      <c r="S1949" s="4">
        <v>1.0</v>
      </c>
      <c r="T1949" s="3" t="s">
        <v>104</v>
      </c>
      <c r="U1949" s="3" t="s">
        <v>35</v>
      </c>
      <c r="V1949" s="7" t="s">
        <v>36</v>
      </c>
    </row>
    <row r="1950">
      <c r="A1950" s="3" t="s">
        <v>7953</v>
      </c>
      <c r="B1950" s="3" t="s">
        <v>7954</v>
      </c>
      <c r="C1950" s="4">
        <v>2022.0</v>
      </c>
      <c r="D1950" s="4">
        <v>65.0</v>
      </c>
      <c r="E1950" s="4">
        <v>96052.0</v>
      </c>
      <c r="F1950" s="3" t="s">
        <v>1782</v>
      </c>
      <c r="G1950" s="3" t="s">
        <v>1537</v>
      </c>
      <c r="H1950" s="3" t="s">
        <v>1538</v>
      </c>
      <c r="I1950" s="4">
        <v>0.812</v>
      </c>
      <c r="J1950" s="4">
        <v>0.569</v>
      </c>
      <c r="K1950" s="4">
        <v>0.807862597</v>
      </c>
      <c r="L1950" s="4">
        <v>0.0492</v>
      </c>
      <c r="M1950" s="4">
        <v>0.16</v>
      </c>
      <c r="N1950" s="4">
        <v>0.94</v>
      </c>
      <c r="O1950" s="4">
        <v>0.11</v>
      </c>
      <c r="P1950" s="4">
        <v>0.14</v>
      </c>
      <c r="Q1950" s="4">
        <v>129.927</v>
      </c>
      <c r="R1950" s="4">
        <v>6.0</v>
      </c>
      <c r="S1950" s="4">
        <v>1.0</v>
      </c>
      <c r="T1950" s="3" t="s">
        <v>104</v>
      </c>
      <c r="U1950" s="3" t="s">
        <v>35</v>
      </c>
      <c r="V1950" s="7" t="s">
        <v>58</v>
      </c>
    </row>
    <row r="1951">
      <c r="A1951" s="3" t="s">
        <v>7961</v>
      </c>
      <c r="B1951" s="3" t="s">
        <v>7962</v>
      </c>
      <c r="C1951" s="4">
        <v>2014.0</v>
      </c>
      <c r="D1951" s="4">
        <v>65.0</v>
      </c>
      <c r="E1951" s="4">
        <v>278813.0</v>
      </c>
      <c r="F1951" s="3" t="s">
        <v>1782</v>
      </c>
      <c r="G1951" s="3" t="s">
        <v>7963</v>
      </c>
      <c r="H1951" s="3" t="s">
        <v>7964</v>
      </c>
      <c r="I1951" s="4">
        <v>0.77</v>
      </c>
      <c r="J1951" s="4">
        <v>0.59</v>
      </c>
      <c r="K1951" s="4">
        <v>0.717408509</v>
      </c>
      <c r="L1951" s="4">
        <v>0.0715</v>
      </c>
      <c r="M1951" s="4">
        <v>0.00241</v>
      </c>
      <c r="N1951" s="4">
        <v>0.75</v>
      </c>
      <c r="O1951" s="4">
        <v>0.0835</v>
      </c>
      <c r="P1951" s="4">
        <v>0.208</v>
      </c>
      <c r="Q1951" s="4">
        <v>114.986</v>
      </c>
      <c r="R1951" s="4">
        <v>0.0</v>
      </c>
      <c r="S1951" s="4">
        <v>1.0</v>
      </c>
      <c r="T1951" s="3" t="s">
        <v>104</v>
      </c>
      <c r="U1951" s="3" t="s">
        <v>68</v>
      </c>
      <c r="V1951" s="7" t="s">
        <v>36</v>
      </c>
    </row>
    <row r="1952">
      <c r="A1952" s="3" t="s">
        <v>7967</v>
      </c>
      <c r="B1952" s="3" t="s">
        <v>7968</v>
      </c>
      <c r="C1952" s="4">
        <v>1979.0</v>
      </c>
      <c r="D1952" s="4">
        <v>65.0</v>
      </c>
      <c r="E1952" s="4">
        <v>201760.0</v>
      </c>
      <c r="F1952" s="3" t="s">
        <v>368</v>
      </c>
      <c r="G1952" s="3" t="s">
        <v>1802</v>
      </c>
      <c r="H1952" s="3" t="s">
        <v>286</v>
      </c>
      <c r="I1952" s="4">
        <v>0.48</v>
      </c>
      <c r="J1952" s="4">
        <v>0.308</v>
      </c>
      <c r="K1952" s="4">
        <v>0.670908819</v>
      </c>
      <c r="L1952" s="4">
        <v>0.032</v>
      </c>
      <c r="M1952" s="4">
        <v>0.977</v>
      </c>
      <c r="N1952" s="4">
        <v>2.53E-6</v>
      </c>
      <c r="O1952" s="4">
        <v>0.139</v>
      </c>
      <c r="P1952" s="4">
        <v>0.459</v>
      </c>
      <c r="Q1952" s="4">
        <v>97.318</v>
      </c>
      <c r="R1952" s="4">
        <v>3.0</v>
      </c>
      <c r="S1952" s="4">
        <v>1.0</v>
      </c>
      <c r="T1952" s="3" t="s">
        <v>34</v>
      </c>
      <c r="U1952" s="3" t="s">
        <v>35</v>
      </c>
      <c r="V1952" s="7" t="s">
        <v>54</v>
      </c>
    </row>
    <row r="1953">
      <c r="A1953" s="3" t="s">
        <v>7972</v>
      </c>
      <c r="B1953" s="3" t="s">
        <v>7973</v>
      </c>
      <c r="C1953" s="4">
        <v>1979.0</v>
      </c>
      <c r="D1953" s="4">
        <v>65.0</v>
      </c>
      <c r="E1953" s="4">
        <v>164120.0</v>
      </c>
      <c r="F1953" s="3" t="s">
        <v>445</v>
      </c>
      <c r="G1953" s="3" t="s">
        <v>7975</v>
      </c>
      <c r="H1953" s="3" t="s">
        <v>7976</v>
      </c>
      <c r="I1953" s="4">
        <v>0.411</v>
      </c>
      <c r="J1953" s="4">
        <v>0.227</v>
      </c>
      <c r="K1953" s="4">
        <v>0.618013817</v>
      </c>
      <c r="L1953" s="4">
        <v>0.0429</v>
      </c>
      <c r="M1953" s="4">
        <v>0.987</v>
      </c>
      <c r="N1953" s="4">
        <v>0.658</v>
      </c>
      <c r="O1953" s="4">
        <v>0.192</v>
      </c>
      <c r="P1953" s="4">
        <v>0.462</v>
      </c>
      <c r="Q1953" s="4">
        <v>124.863</v>
      </c>
      <c r="R1953" s="4">
        <v>0.0</v>
      </c>
      <c r="S1953" s="4">
        <v>1.0</v>
      </c>
      <c r="T1953" s="3" t="s">
        <v>34</v>
      </c>
      <c r="U1953" s="3" t="s">
        <v>35</v>
      </c>
      <c r="V1953" s="7" t="s">
        <v>54</v>
      </c>
    </row>
    <row r="1954">
      <c r="A1954" s="3" t="s">
        <v>7979</v>
      </c>
      <c r="B1954" s="3" t="s">
        <v>7980</v>
      </c>
      <c r="C1954" s="4">
        <v>2003.0</v>
      </c>
      <c r="D1954" s="4">
        <v>65.0</v>
      </c>
      <c r="E1954" s="4">
        <v>277720.0</v>
      </c>
      <c r="F1954" s="3" t="s">
        <v>7769</v>
      </c>
      <c r="G1954" s="3" t="s">
        <v>7981</v>
      </c>
      <c r="H1954" s="3" t="s">
        <v>7982</v>
      </c>
      <c r="I1954" s="4">
        <v>0.28</v>
      </c>
      <c r="J1954" s="4">
        <v>0.344</v>
      </c>
      <c r="K1954" s="4">
        <v>0.705473446</v>
      </c>
      <c r="L1954" s="4">
        <v>0.0293</v>
      </c>
      <c r="M1954" s="4">
        <v>0.715</v>
      </c>
      <c r="N1954" s="4">
        <v>0.00642</v>
      </c>
      <c r="O1954" s="4">
        <v>0.133</v>
      </c>
      <c r="P1954" s="4">
        <v>0.232</v>
      </c>
      <c r="Q1954" s="4">
        <v>171.14</v>
      </c>
      <c r="R1954" s="4">
        <v>0.0</v>
      </c>
      <c r="S1954" s="4">
        <v>1.0</v>
      </c>
      <c r="T1954" s="3" t="s">
        <v>103</v>
      </c>
      <c r="U1954" s="3" t="s">
        <v>35</v>
      </c>
      <c r="V1954" s="7" t="s">
        <v>36</v>
      </c>
    </row>
    <row r="1955">
      <c r="A1955" s="3" t="s">
        <v>7985</v>
      </c>
      <c r="B1955" s="3" t="s">
        <v>7986</v>
      </c>
      <c r="C1955" s="4">
        <v>2014.0</v>
      </c>
      <c r="D1955" s="4">
        <v>65.0</v>
      </c>
      <c r="E1955" s="4">
        <v>395986.0</v>
      </c>
      <c r="F1955" s="3" t="s">
        <v>7989</v>
      </c>
      <c r="G1955" s="3" t="s">
        <v>7460</v>
      </c>
      <c r="H1955" s="3" t="s">
        <v>7986</v>
      </c>
      <c r="I1955" s="4">
        <v>0.508</v>
      </c>
      <c r="J1955" s="4">
        <v>0.763</v>
      </c>
      <c r="K1955" s="4">
        <v>0.897910295</v>
      </c>
      <c r="L1955" s="4">
        <v>0.0516</v>
      </c>
      <c r="M1955" s="4">
        <v>0.16</v>
      </c>
      <c r="N1955" s="4">
        <v>0.0</v>
      </c>
      <c r="O1955" s="4">
        <v>0.118</v>
      </c>
      <c r="P1955" s="4">
        <v>0.476</v>
      </c>
      <c r="Q1955" s="4">
        <v>139.65</v>
      </c>
      <c r="R1955" s="4">
        <v>8.0</v>
      </c>
      <c r="S1955" s="4">
        <v>1.0</v>
      </c>
      <c r="T1955" s="3" t="s">
        <v>103</v>
      </c>
      <c r="U1955" s="3" t="s">
        <v>68</v>
      </c>
      <c r="V1955" s="7" t="s">
        <v>54</v>
      </c>
    </row>
    <row r="1956">
      <c r="A1956" s="3" t="s">
        <v>7991</v>
      </c>
      <c r="B1956" s="3" t="s">
        <v>7993</v>
      </c>
      <c r="C1956" s="4">
        <v>2021.0</v>
      </c>
      <c r="D1956" s="4">
        <v>65.0</v>
      </c>
      <c r="E1956" s="4">
        <v>268717.0</v>
      </c>
      <c r="F1956" s="3" t="s">
        <v>1267</v>
      </c>
      <c r="G1956" s="3" t="s">
        <v>7995</v>
      </c>
      <c r="H1956" s="3" t="s">
        <v>7996</v>
      </c>
      <c r="I1956" s="4">
        <v>0.33</v>
      </c>
      <c r="J1956" s="4">
        <v>0.709</v>
      </c>
      <c r="K1956" s="4">
        <v>0.903214767</v>
      </c>
      <c r="L1956" s="4">
        <v>0.0312</v>
      </c>
      <c r="M1956" s="4">
        <v>0.0411</v>
      </c>
      <c r="N1956" s="4">
        <v>0.0</v>
      </c>
      <c r="O1956" s="4">
        <v>0.0896</v>
      </c>
      <c r="P1956" s="4">
        <v>0.222</v>
      </c>
      <c r="Q1956" s="4">
        <v>101.673</v>
      </c>
      <c r="R1956" s="4">
        <v>8.0</v>
      </c>
      <c r="S1956" s="4">
        <v>0.0</v>
      </c>
      <c r="T1956" s="3" t="s">
        <v>103</v>
      </c>
      <c r="U1956" s="3" t="s">
        <v>35</v>
      </c>
      <c r="V1956" s="7" t="s">
        <v>36</v>
      </c>
    </row>
    <row r="1957">
      <c r="A1957" s="3" t="s">
        <v>8002</v>
      </c>
      <c r="B1957" s="3" t="s">
        <v>8003</v>
      </c>
      <c r="C1957" s="4">
        <v>2010.0</v>
      </c>
      <c r="D1957" s="4">
        <v>65.0</v>
      </c>
      <c r="E1957" s="4">
        <v>293040.0</v>
      </c>
      <c r="F1957" s="3" t="s">
        <v>8004</v>
      </c>
      <c r="G1957" s="3" t="s">
        <v>6831</v>
      </c>
      <c r="H1957" s="3" t="s">
        <v>8005</v>
      </c>
      <c r="I1957" s="4">
        <v>0.517</v>
      </c>
      <c r="J1957" s="4">
        <v>0.606</v>
      </c>
      <c r="K1957" s="4">
        <v>0.850490878</v>
      </c>
      <c r="L1957" s="4">
        <v>0.0289</v>
      </c>
      <c r="M1957" s="4">
        <v>0.0202</v>
      </c>
      <c r="N1957" s="4">
        <v>0.0</v>
      </c>
      <c r="O1957" s="4">
        <v>0.324</v>
      </c>
      <c r="P1957" s="4">
        <v>0.296</v>
      </c>
      <c r="Q1957" s="4">
        <v>141.929</v>
      </c>
      <c r="R1957" s="4">
        <v>2.0</v>
      </c>
      <c r="S1957" s="4">
        <v>1.0</v>
      </c>
      <c r="T1957" s="3" t="s">
        <v>103</v>
      </c>
      <c r="U1957" s="3" t="s">
        <v>35</v>
      </c>
      <c r="V1957" s="7" t="s">
        <v>36</v>
      </c>
    </row>
    <row r="1958">
      <c r="A1958" s="3" t="s">
        <v>8008</v>
      </c>
      <c r="B1958" s="3" t="s">
        <v>5242</v>
      </c>
      <c r="C1958" s="4">
        <v>2019.0</v>
      </c>
      <c r="D1958" s="4">
        <v>65.0</v>
      </c>
      <c r="E1958" s="4">
        <v>226789.0</v>
      </c>
      <c r="F1958" s="3" t="s">
        <v>3852</v>
      </c>
      <c r="G1958" s="3" t="s">
        <v>1585</v>
      </c>
      <c r="H1958" s="3" t="s">
        <v>5242</v>
      </c>
      <c r="I1958" s="4">
        <v>0.515</v>
      </c>
      <c r="J1958" s="4">
        <v>0.691</v>
      </c>
      <c r="K1958" s="4">
        <v>0.888328022</v>
      </c>
      <c r="L1958" s="4">
        <v>0.0344</v>
      </c>
      <c r="M1958" s="4">
        <v>0.624</v>
      </c>
      <c r="N1958" s="4">
        <v>0.0</v>
      </c>
      <c r="O1958" s="4">
        <v>0.121</v>
      </c>
      <c r="P1958" s="4">
        <v>0.484</v>
      </c>
      <c r="Q1958" s="4">
        <v>169.521</v>
      </c>
      <c r="R1958" s="4">
        <v>5.0</v>
      </c>
      <c r="S1958" s="4">
        <v>0.0</v>
      </c>
      <c r="T1958" s="3" t="s">
        <v>104</v>
      </c>
      <c r="U1958" s="3" t="s">
        <v>68</v>
      </c>
      <c r="V1958" s="7" t="s">
        <v>54</v>
      </c>
    </row>
    <row r="1959">
      <c r="A1959" s="3" t="s">
        <v>8014</v>
      </c>
      <c r="B1959" s="3" t="s">
        <v>8015</v>
      </c>
      <c r="C1959" s="4">
        <v>2018.0</v>
      </c>
      <c r="D1959" s="4">
        <v>65.0</v>
      </c>
      <c r="E1959" s="4">
        <v>238369.0</v>
      </c>
      <c r="F1959" s="3" t="s">
        <v>1918</v>
      </c>
      <c r="G1959" s="3" t="s">
        <v>1919</v>
      </c>
      <c r="H1959" s="3" t="s">
        <v>8016</v>
      </c>
      <c r="I1959" s="4">
        <v>0.481</v>
      </c>
      <c r="J1959" s="4">
        <v>0.392</v>
      </c>
      <c r="K1959" s="4">
        <v>0.799093106</v>
      </c>
      <c r="L1959" s="4">
        <v>0.0246</v>
      </c>
      <c r="M1959" s="4">
        <v>0.478</v>
      </c>
      <c r="N1959" s="4">
        <v>0.0</v>
      </c>
      <c r="O1959" s="4">
        <v>0.122</v>
      </c>
      <c r="P1959" s="4">
        <v>0.257</v>
      </c>
      <c r="Q1959" s="4">
        <v>91.793</v>
      </c>
      <c r="R1959" s="4">
        <v>4.0</v>
      </c>
      <c r="S1959" s="4">
        <v>1.0</v>
      </c>
      <c r="T1959" s="3" t="s">
        <v>104</v>
      </c>
      <c r="U1959" s="3" t="s">
        <v>35</v>
      </c>
      <c r="V1959" s="7" t="s">
        <v>36</v>
      </c>
    </row>
    <row r="1960">
      <c r="A1960" s="3" t="s">
        <v>8021</v>
      </c>
      <c r="B1960" s="3" t="s">
        <v>8022</v>
      </c>
      <c r="C1960" s="4">
        <v>2013.0</v>
      </c>
      <c r="D1960" s="4">
        <v>65.0</v>
      </c>
      <c r="E1960" s="4">
        <v>256093.0</v>
      </c>
      <c r="F1960" s="3" t="s">
        <v>5733</v>
      </c>
      <c r="G1960" s="3" t="s">
        <v>8023</v>
      </c>
      <c r="H1960" s="3" t="s">
        <v>8024</v>
      </c>
      <c r="I1960" s="4">
        <v>0.506</v>
      </c>
      <c r="J1960" s="4">
        <v>0.59</v>
      </c>
      <c r="K1960" s="4">
        <v>0.882039655</v>
      </c>
      <c r="L1960" s="4">
        <v>0.076</v>
      </c>
      <c r="M1960" s="4">
        <v>0.165</v>
      </c>
      <c r="N1960" s="4">
        <v>1.09E-5</v>
      </c>
      <c r="O1960" s="4">
        <v>0.096</v>
      </c>
      <c r="P1960" s="4">
        <v>0.359</v>
      </c>
      <c r="Q1960" s="4">
        <v>141.099</v>
      </c>
      <c r="R1960" s="4">
        <v>1.0</v>
      </c>
      <c r="S1960" s="4">
        <v>1.0</v>
      </c>
      <c r="T1960" s="3" t="s">
        <v>103</v>
      </c>
      <c r="U1960" s="3" t="s">
        <v>68</v>
      </c>
      <c r="V1960" s="7" t="s">
        <v>45</v>
      </c>
    </row>
    <row r="1961">
      <c r="A1961" s="3" t="s">
        <v>8029</v>
      </c>
      <c r="B1961" s="3" t="s">
        <v>8030</v>
      </c>
      <c r="C1961" s="4">
        <v>2024.0</v>
      </c>
      <c r="D1961" s="4">
        <v>65.0</v>
      </c>
      <c r="E1961" s="4">
        <v>211330.0</v>
      </c>
      <c r="F1961" s="3" t="s">
        <v>8031</v>
      </c>
      <c r="G1961" s="3" t="s">
        <v>8032</v>
      </c>
      <c r="H1961" s="3" t="s">
        <v>8030</v>
      </c>
      <c r="I1961" s="4">
        <v>0.633</v>
      </c>
      <c r="J1961" s="4">
        <v>0.752</v>
      </c>
      <c r="K1961" s="4">
        <v>0.878232413</v>
      </c>
      <c r="L1961" s="4">
        <v>0.0726</v>
      </c>
      <c r="M1961" s="4">
        <v>0.00275</v>
      </c>
      <c r="N1961" s="4">
        <v>1.45E-6</v>
      </c>
      <c r="O1961" s="4">
        <v>0.0966</v>
      </c>
      <c r="P1961" s="4">
        <v>0.408</v>
      </c>
      <c r="Q1961" s="4">
        <v>149.947</v>
      </c>
      <c r="R1961" s="4">
        <v>10.0</v>
      </c>
      <c r="S1961" s="4">
        <v>0.0</v>
      </c>
      <c r="T1961" s="3" t="s">
        <v>103</v>
      </c>
      <c r="U1961" s="3" t="s">
        <v>94</v>
      </c>
      <c r="V1961" s="7" t="s">
        <v>54</v>
      </c>
    </row>
    <row r="1962">
      <c r="A1962" s="3" t="s">
        <v>8036</v>
      </c>
      <c r="B1962" s="3" t="s">
        <v>8037</v>
      </c>
      <c r="C1962" s="4">
        <v>2024.0</v>
      </c>
      <c r="D1962" s="4">
        <v>65.0</v>
      </c>
      <c r="E1962" s="4">
        <v>183990.0</v>
      </c>
      <c r="F1962" s="3" t="s">
        <v>8038</v>
      </c>
      <c r="G1962" s="3" t="s">
        <v>8039</v>
      </c>
      <c r="H1962" s="3" t="s">
        <v>8040</v>
      </c>
      <c r="I1962" s="4">
        <v>0.433</v>
      </c>
      <c r="J1962" s="4">
        <v>0.477</v>
      </c>
      <c r="K1962" s="4">
        <v>0.802772015</v>
      </c>
      <c r="L1962" s="4">
        <v>0.0448</v>
      </c>
      <c r="M1962" s="4">
        <v>0.0583</v>
      </c>
      <c r="N1962" s="4">
        <v>1.85E-5</v>
      </c>
      <c r="O1962" s="4">
        <v>0.228</v>
      </c>
      <c r="P1962" s="4">
        <v>0.144</v>
      </c>
      <c r="Q1962" s="4">
        <v>170.312</v>
      </c>
      <c r="R1962" s="4">
        <v>4.0</v>
      </c>
      <c r="S1962" s="4">
        <v>0.0</v>
      </c>
      <c r="T1962" s="3" t="s">
        <v>103</v>
      </c>
      <c r="U1962" s="3" t="s">
        <v>68</v>
      </c>
      <c r="V1962" s="7" t="s">
        <v>58</v>
      </c>
    </row>
    <row r="1963">
      <c r="A1963" s="3" t="s">
        <v>8044</v>
      </c>
      <c r="B1963" s="3" t="s">
        <v>8045</v>
      </c>
      <c r="C1963" s="4">
        <v>1983.0</v>
      </c>
      <c r="D1963" s="4">
        <v>65.0</v>
      </c>
      <c r="E1963" s="4">
        <v>151733.0</v>
      </c>
      <c r="F1963" s="3" t="s">
        <v>8048</v>
      </c>
      <c r="G1963" s="3" t="s">
        <v>8049</v>
      </c>
      <c r="H1963" s="3" t="s">
        <v>8050</v>
      </c>
      <c r="I1963" s="4">
        <v>0.218</v>
      </c>
      <c r="J1963" s="4">
        <v>0.111</v>
      </c>
      <c r="K1963" s="4">
        <v>0.517293008</v>
      </c>
      <c r="L1963" s="4">
        <v>0.0688</v>
      </c>
      <c r="M1963" s="4">
        <v>0.895</v>
      </c>
      <c r="N1963" s="4">
        <v>0.834</v>
      </c>
      <c r="O1963" s="4">
        <v>0.165</v>
      </c>
      <c r="P1963" s="4">
        <v>0.27</v>
      </c>
      <c r="Q1963" s="4">
        <v>77.42</v>
      </c>
      <c r="R1963" s="4">
        <v>7.0</v>
      </c>
      <c r="S1963" s="4">
        <v>1.0</v>
      </c>
      <c r="T1963" s="3" t="s">
        <v>103</v>
      </c>
      <c r="U1963" s="3" t="s">
        <v>35</v>
      </c>
      <c r="V1963" s="7" t="s">
        <v>36</v>
      </c>
    </row>
    <row r="1964">
      <c r="A1964" s="3" t="s">
        <v>8051</v>
      </c>
      <c r="B1964" s="3" t="s">
        <v>8052</v>
      </c>
      <c r="C1964" s="4">
        <v>1994.0</v>
      </c>
      <c r="D1964" s="4">
        <v>65.0</v>
      </c>
      <c r="E1964" s="4">
        <v>320013.0</v>
      </c>
      <c r="F1964" s="3" t="s">
        <v>7167</v>
      </c>
      <c r="G1964" s="3" t="s">
        <v>1474</v>
      </c>
      <c r="H1964" s="3" t="s">
        <v>8053</v>
      </c>
      <c r="I1964" s="4">
        <v>0.64</v>
      </c>
      <c r="J1964" s="4">
        <v>0.295</v>
      </c>
      <c r="K1964" s="4">
        <v>0.624623019</v>
      </c>
      <c r="L1964" s="4">
        <v>0.0397</v>
      </c>
      <c r="M1964" s="4">
        <v>0.425</v>
      </c>
      <c r="N1964" s="4">
        <v>2.05E-6</v>
      </c>
      <c r="O1964" s="4">
        <v>0.0804</v>
      </c>
      <c r="P1964" s="4">
        <v>0.107</v>
      </c>
      <c r="Q1964" s="4">
        <v>121.9</v>
      </c>
      <c r="R1964" s="4">
        <v>5.0</v>
      </c>
      <c r="S1964" s="4">
        <v>1.0</v>
      </c>
      <c r="T1964" s="3" t="s">
        <v>104</v>
      </c>
      <c r="U1964" s="3" t="s">
        <v>35</v>
      </c>
      <c r="V1964" s="7" t="s">
        <v>58</v>
      </c>
    </row>
    <row r="1965">
      <c r="A1965" s="3" t="s">
        <v>8058</v>
      </c>
      <c r="B1965" s="3" t="s">
        <v>8059</v>
      </c>
      <c r="C1965" s="4">
        <v>2012.0</v>
      </c>
      <c r="D1965" s="4">
        <v>65.0</v>
      </c>
      <c r="E1965" s="4">
        <v>262573.0</v>
      </c>
      <c r="F1965" s="3" t="s">
        <v>4046</v>
      </c>
      <c r="G1965" s="3" t="s">
        <v>4047</v>
      </c>
      <c r="H1965" s="3" t="s">
        <v>8060</v>
      </c>
      <c r="I1965" s="4">
        <v>0.653</v>
      </c>
      <c r="J1965" s="4">
        <v>0.402</v>
      </c>
      <c r="K1965" s="4">
        <v>0.83823498</v>
      </c>
      <c r="L1965" s="4">
        <v>0.0321</v>
      </c>
      <c r="M1965" s="4">
        <v>0.61</v>
      </c>
      <c r="N1965" s="4">
        <v>0.0</v>
      </c>
      <c r="O1965" s="4">
        <v>0.109</v>
      </c>
      <c r="P1965" s="4">
        <v>0.271</v>
      </c>
      <c r="Q1965" s="4">
        <v>134.82</v>
      </c>
      <c r="R1965" s="4">
        <v>4.0</v>
      </c>
      <c r="S1965" s="4">
        <v>0.0</v>
      </c>
      <c r="T1965" s="3" t="s">
        <v>104</v>
      </c>
      <c r="U1965" s="3" t="s">
        <v>94</v>
      </c>
      <c r="V1965" s="7" t="s">
        <v>36</v>
      </c>
    </row>
    <row r="1966">
      <c r="A1966" s="3" t="s">
        <v>8064</v>
      </c>
      <c r="B1966" s="3" t="s">
        <v>8065</v>
      </c>
      <c r="C1966" s="4">
        <v>1979.0</v>
      </c>
      <c r="D1966" s="4">
        <v>66.0</v>
      </c>
      <c r="E1966" s="4">
        <v>235466.0</v>
      </c>
      <c r="F1966" s="3" t="s">
        <v>194</v>
      </c>
      <c r="G1966" s="3" t="s">
        <v>8066</v>
      </c>
      <c r="H1966" s="3" t="s">
        <v>286</v>
      </c>
      <c r="I1966" s="4">
        <v>0.57</v>
      </c>
      <c r="J1966" s="4">
        <v>0.296</v>
      </c>
      <c r="K1966" s="4">
        <v>0.648514534</v>
      </c>
      <c r="L1966" s="4">
        <v>0.0322</v>
      </c>
      <c r="M1966" s="4">
        <v>0.524</v>
      </c>
      <c r="N1966" s="4">
        <v>0.0</v>
      </c>
      <c r="O1966" s="4">
        <v>0.0936</v>
      </c>
      <c r="P1966" s="4">
        <v>0.494</v>
      </c>
      <c r="Q1966" s="4">
        <v>111.351</v>
      </c>
      <c r="R1966" s="4">
        <v>5.0</v>
      </c>
      <c r="S1966" s="4">
        <v>1.0</v>
      </c>
      <c r="T1966" s="3" t="s">
        <v>34</v>
      </c>
      <c r="U1966" s="3" t="s">
        <v>35</v>
      </c>
      <c r="V1966" s="7" t="s">
        <v>54</v>
      </c>
    </row>
    <row r="1967">
      <c r="A1967" s="3" t="s">
        <v>8070</v>
      </c>
      <c r="B1967" s="3" t="s">
        <v>8072</v>
      </c>
      <c r="C1967" s="4">
        <v>1979.0</v>
      </c>
      <c r="D1967" s="4">
        <v>66.0</v>
      </c>
      <c r="E1967" s="4">
        <v>229653.0</v>
      </c>
      <c r="F1967" s="3" t="s">
        <v>368</v>
      </c>
      <c r="G1967" s="3" t="s">
        <v>1802</v>
      </c>
      <c r="H1967" s="3" t="s">
        <v>286</v>
      </c>
      <c r="I1967" s="4">
        <v>0.441</v>
      </c>
      <c r="J1967" s="4">
        <v>0.32</v>
      </c>
      <c r="K1967" s="4">
        <v>0.688576134</v>
      </c>
      <c r="L1967" s="4">
        <v>0.0383</v>
      </c>
      <c r="M1967" s="4">
        <v>0.945</v>
      </c>
      <c r="N1967" s="4">
        <v>1.59E-6</v>
      </c>
      <c r="O1967" s="4">
        <v>0.146</v>
      </c>
      <c r="P1967" s="4">
        <v>0.476</v>
      </c>
      <c r="Q1967" s="4">
        <v>109.605</v>
      </c>
      <c r="R1967" s="4">
        <v>7.0</v>
      </c>
      <c r="S1967" s="4">
        <v>0.0</v>
      </c>
      <c r="T1967" s="3" t="s">
        <v>34</v>
      </c>
      <c r="U1967" s="3" t="s">
        <v>35</v>
      </c>
      <c r="V1967" s="7" t="s">
        <v>54</v>
      </c>
    </row>
    <row r="1968">
      <c r="A1968" s="3" t="s">
        <v>8075</v>
      </c>
      <c r="B1968" s="3" t="s">
        <v>8077</v>
      </c>
      <c r="C1968" s="4">
        <v>1979.0</v>
      </c>
      <c r="D1968" s="4">
        <v>66.0</v>
      </c>
      <c r="E1968" s="4">
        <v>339560.0</v>
      </c>
      <c r="F1968" s="3" t="s">
        <v>445</v>
      </c>
      <c r="G1968" s="3" t="s">
        <v>7975</v>
      </c>
      <c r="H1968" s="3" t="s">
        <v>7976</v>
      </c>
      <c r="I1968" s="4">
        <v>0.37</v>
      </c>
      <c r="J1968" s="4">
        <v>0.158</v>
      </c>
      <c r="K1968" s="4">
        <v>0.583299467</v>
      </c>
      <c r="L1968" s="4">
        <v>0.0366</v>
      </c>
      <c r="M1968" s="4">
        <v>0.991</v>
      </c>
      <c r="N1968" s="4">
        <v>0.262</v>
      </c>
      <c r="O1968" s="4">
        <v>0.105</v>
      </c>
      <c r="P1968" s="4">
        <v>0.203</v>
      </c>
      <c r="Q1968" s="4">
        <v>104.284</v>
      </c>
      <c r="R1968" s="4">
        <v>4.0</v>
      </c>
      <c r="S1968" s="4">
        <v>0.0</v>
      </c>
      <c r="T1968" s="3" t="s">
        <v>34</v>
      </c>
      <c r="U1968" s="3" t="s">
        <v>35</v>
      </c>
      <c r="V1968" s="7" t="s">
        <v>36</v>
      </c>
    </row>
    <row r="1969">
      <c r="A1969" s="3" t="s">
        <v>8080</v>
      </c>
      <c r="B1969" s="3" t="s">
        <v>8082</v>
      </c>
      <c r="C1969" s="4">
        <v>1971.0</v>
      </c>
      <c r="D1969" s="4">
        <v>66.0</v>
      </c>
      <c r="E1969" s="4">
        <v>174720.0</v>
      </c>
      <c r="F1969" s="3" t="s">
        <v>284</v>
      </c>
      <c r="G1969" s="3" t="s">
        <v>433</v>
      </c>
      <c r="H1969" s="3" t="s">
        <v>286</v>
      </c>
      <c r="I1969" s="4">
        <v>0.453</v>
      </c>
      <c r="J1969" s="4">
        <v>0.234</v>
      </c>
      <c r="K1969" s="4">
        <v>0.69531367</v>
      </c>
      <c r="L1969" s="4">
        <v>0.032</v>
      </c>
      <c r="M1969" s="4">
        <v>0.822</v>
      </c>
      <c r="N1969" s="4">
        <v>0.0</v>
      </c>
      <c r="O1969" s="4">
        <v>0.134</v>
      </c>
      <c r="P1969" s="4">
        <v>0.232</v>
      </c>
      <c r="Q1969" s="4">
        <v>144.038</v>
      </c>
      <c r="R1969" s="4">
        <v>6.0</v>
      </c>
      <c r="S1969" s="4">
        <v>1.0</v>
      </c>
      <c r="T1969" s="3" t="s">
        <v>34</v>
      </c>
      <c r="U1969" s="3" t="s">
        <v>35</v>
      </c>
      <c r="V1969" s="7" t="s">
        <v>36</v>
      </c>
    </row>
    <row r="1970">
      <c r="A1970" s="3" t="s">
        <v>8086</v>
      </c>
      <c r="B1970" s="3" t="s">
        <v>8087</v>
      </c>
      <c r="C1970" s="4">
        <v>1940.0</v>
      </c>
      <c r="D1970" s="4">
        <v>66.0</v>
      </c>
      <c r="E1970" s="4">
        <v>216317.0</v>
      </c>
      <c r="F1970" s="3" t="s">
        <v>731</v>
      </c>
      <c r="G1970" s="3" t="s">
        <v>732</v>
      </c>
      <c r="H1970" s="3" t="s">
        <v>733</v>
      </c>
      <c r="I1970" s="4">
        <v>0.381</v>
      </c>
      <c r="J1970" s="4">
        <v>0.18</v>
      </c>
      <c r="K1970" s="4">
        <v>0.519774132</v>
      </c>
      <c r="L1970" s="4">
        <v>0.0395</v>
      </c>
      <c r="M1970" s="4">
        <v>0.993</v>
      </c>
      <c r="N1970" s="4">
        <v>0.888</v>
      </c>
      <c r="O1970" s="4">
        <v>0.103</v>
      </c>
      <c r="P1970" s="4">
        <v>0.26</v>
      </c>
      <c r="Q1970" s="4">
        <v>76.389</v>
      </c>
      <c r="R1970" s="4">
        <v>0.0</v>
      </c>
      <c r="S1970" s="4">
        <v>0.0</v>
      </c>
      <c r="T1970" s="3" t="s">
        <v>34</v>
      </c>
      <c r="U1970" s="3" t="s">
        <v>35</v>
      </c>
      <c r="V1970" s="7" t="s">
        <v>36</v>
      </c>
    </row>
    <row r="1971">
      <c r="A1971" s="3" t="s">
        <v>8090</v>
      </c>
      <c r="B1971" s="3" t="s">
        <v>8091</v>
      </c>
      <c r="C1971" s="4">
        <v>1972.0</v>
      </c>
      <c r="D1971" s="4">
        <v>66.0</v>
      </c>
      <c r="E1971" s="4">
        <v>201186.0</v>
      </c>
      <c r="F1971" s="3" t="s">
        <v>306</v>
      </c>
      <c r="G1971" s="3" t="s">
        <v>8092</v>
      </c>
      <c r="H1971" s="3" t="s">
        <v>972</v>
      </c>
      <c r="I1971" s="4">
        <v>0.461</v>
      </c>
      <c r="J1971" s="4">
        <v>0.181</v>
      </c>
      <c r="K1971" s="4">
        <v>0.577952217</v>
      </c>
      <c r="L1971" s="4">
        <v>0.0538</v>
      </c>
      <c r="M1971" s="4">
        <v>0.99</v>
      </c>
      <c r="N1971" s="4">
        <v>3.95E-4</v>
      </c>
      <c r="O1971" s="4">
        <v>0.204</v>
      </c>
      <c r="P1971" s="4">
        <v>0.386</v>
      </c>
      <c r="Q1971" s="4">
        <v>149.952</v>
      </c>
      <c r="R1971" s="4">
        <v>4.0</v>
      </c>
      <c r="S1971" s="4">
        <v>1.0</v>
      </c>
      <c r="T1971" s="3" t="s">
        <v>34</v>
      </c>
      <c r="U1971" s="3" t="s">
        <v>35</v>
      </c>
      <c r="V1971" s="7" t="s">
        <v>45</v>
      </c>
    </row>
    <row r="1972">
      <c r="A1972" s="3" t="s">
        <v>8095</v>
      </c>
      <c r="B1972" s="3" t="s">
        <v>8096</v>
      </c>
      <c r="C1972" s="4">
        <v>1972.0</v>
      </c>
      <c r="D1972" s="4">
        <v>66.0</v>
      </c>
      <c r="E1972" s="4">
        <v>277106.0</v>
      </c>
      <c r="F1972" s="3" t="s">
        <v>306</v>
      </c>
      <c r="G1972" s="3" t="s">
        <v>1807</v>
      </c>
      <c r="H1972" s="3" t="s">
        <v>972</v>
      </c>
      <c r="I1972" s="4">
        <v>0.489</v>
      </c>
      <c r="J1972" s="4">
        <v>0.291</v>
      </c>
      <c r="K1972" s="4">
        <v>0.694928668</v>
      </c>
      <c r="L1972" s="4">
        <v>0.0689</v>
      </c>
      <c r="M1972" s="4">
        <v>0.891</v>
      </c>
      <c r="N1972" s="4">
        <v>0.00328</v>
      </c>
      <c r="O1972" s="4">
        <v>0.135</v>
      </c>
      <c r="P1972" s="4">
        <v>0.429</v>
      </c>
      <c r="Q1972" s="4">
        <v>85.012</v>
      </c>
      <c r="R1972" s="4">
        <v>4.0</v>
      </c>
      <c r="S1972" s="4">
        <v>1.0</v>
      </c>
      <c r="T1972" s="3" t="s">
        <v>34</v>
      </c>
      <c r="U1972" s="3" t="s">
        <v>35</v>
      </c>
      <c r="V1972" s="7" t="s">
        <v>54</v>
      </c>
    </row>
    <row r="1973">
      <c r="A1973" s="3" t="s">
        <v>8100</v>
      </c>
      <c r="B1973" s="3" t="s">
        <v>8102</v>
      </c>
      <c r="C1973" s="4">
        <v>2006.0</v>
      </c>
      <c r="D1973" s="4">
        <v>66.0</v>
      </c>
      <c r="E1973" s="4">
        <v>219346.0</v>
      </c>
      <c r="F1973" s="3" t="s">
        <v>368</v>
      </c>
      <c r="G1973" s="3" t="s">
        <v>1802</v>
      </c>
      <c r="H1973" s="3" t="s">
        <v>291</v>
      </c>
      <c r="I1973" s="4">
        <v>0.424</v>
      </c>
      <c r="J1973" s="4">
        <v>0.335</v>
      </c>
      <c r="K1973" s="4">
        <v>0.711055975</v>
      </c>
      <c r="L1973" s="4">
        <v>0.0308</v>
      </c>
      <c r="M1973" s="4">
        <v>0.935</v>
      </c>
      <c r="N1973" s="4">
        <v>2.19E-6</v>
      </c>
      <c r="O1973" s="4">
        <v>0.159</v>
      </c>
      <c r="P1973" s="4">
        <v>0.331</v>
      </c>
      <c r="Q1973" s="4">
        <v>104.061</v>
      </c>
      <c r="R1973" s="4">
        <v>4.0</v>
      </c>
      <c r="S1973" s="4">
        <v>1.0</v>
      </c>
      <c r="T1973" s="3" t="s">
        <v>34</v>
      </c>
      <c r="U1973" s="3" t="s">
        <v>35</v>
      </c>
      <c r="V1973" s="7" t="s">
        <v>45</v>
      </c>
    </row>
    <row r="1974">
      <c r="A1974" s="3" t="s">
        <v>8105</v>
      </c>
      <c r="B1974" s="3" t="s">
        <v>8106</v>
      </c>
      <c r="C1974" s="4">
        <v>2000.0</v>
      </c>
      <c r="D1974" s="4">
        <v>66.0</v>
      </c>
      <c r="E1974" s="4">
        <v>327173.0</v>
      </c>
      <c r="F1974" s="3" t="s">
        <v>194</v>
      </c>
      <c r="G1974" s="3" t="s">
        <v>671</v>
      </c>
      <c r="H1974" s="3" t="s">
        <v>624</v>
      </c>
      <c r="I1974" s="4">
        <v>0.501</v>
      </c>
      <c r="J1974" s="4">
        <v>0.398</v>
      </c>
      <c r="K1974" s="4">
        <v>0.707890403</v>
      </c>
      <c r="L1974" s="4">
        <v>0.0521</v>
      </c>
      <c r="M1974" s="4">
        <v>0.778</v>
      </c>
      <c r="N1974" s="4">
        <v>2.04E-5</v>
      </c>
      <c r="O1974" s="4">
        <v>0.0686</v>
      </c>
      <c r="P1974" s="4">
        <v>0.363</v>
      </c>
      <c r="Q1974" s="4">
        <v>172.757</v>
      </c>
      <c r="R1974" s="4">
        <v>2.0</v>
      </c>
      <c r="S1974" s="4">
        <v>1.0</v>
      </c>
      <c r="T1974" s="3" t="s">
        <v>34</v>
      </c>
      <c r="U1974" s="3" t="s">
        <v>35</v>
      </c>
      <c r="V1974" s="7" t="s">
        <v>45</v>
      </c>
    </row>
    <row r="1975">
      <c r="A1975" s="3" t="s">
        <v>8112</v>
      </c>
      <c r="B1975" s="3" t="s">
        <v>8113</v>
      </c>
      <c r="C1975" s="4">
        <v>1997.0</v>
      </c>
      <c r="D1975" s="4">
        <v>66.0</v>
      </c>
      <c r="E1975" s="4">
        <v>203440.0</v>
      </c>
      <c r="F1975" s="3" t="s">
        <v>8114</v>
      </c>
      <c r="G1975" s="3" t="s">
        <v>8115</v>
      </c>
      <c r="H1975" s="3" t="s">
        <v>8116</v>
      </c>
      <c r="I1975" s="4">
        <v>0.702</v>
      </c>
      <c r="J1975" s="4">
        <v>0.802</v>
      </c>
      <c r="K1975" s="4">
        <v>0.725108549</v>
      </c>
      <c r="L1975" s="4">
        <v>0.053</v>
      </c>
      <c r="M1975" s="4">
        <v>0.146</v>
      </c>
      <c r="N1975" s="4">
        <v>2.21E-4</v>
      </c>
      <c r="O1975" s="4">
        <v>0.0683</v>
      </c>
      <c r="P1975" s="4">
        <v>0.496</v>
      </c>
      <c r="Q1975" s="4">
        <v>139.971</v>
      </c>
      <c r="R1975" s="4">
        <v>0.0</v>
      </c>
      <c r="S1975" s="4">
        <v>0.0</v>
      </c>
      <c r="T1975" s="3" t="s">
        <v>103</v>
      </c>
      <c r="U1975" s="3" t="s">
        <v>35</v>
      </c>
      <c r="V1975" s="7" t="s">
        <v>54</v>
      </c>
    </row>
    <row r="1976">
      <c r="A1976" s="3" t="s">
        <v>8121</v>
      </c>
      <c r="B1976" s="3" t="s">
        <v>8123</v>
      </c>
      <c r="C1976" s="4">
        <v>2021.0</v>
      </c>
      <c r="D1976" s="4">
        <v>66.0</v>
      </c>
      <c r="E1976" s="4">
        <v>215506.0</v>
      </c>
      <c r="F1976" s="3" t="s">
        <v>3108</v>
      </c>
      <c r="G1976" s="3" t="s">
        <v>6756</v>
      </c>
      <c r="H1976" s="42" t="str">
        <f/>
        <v>#ERROR!</v>
      </c>
      <c r="I1976" s="4">
        <v>0.471</v>
      </c>
      <c r="J1976" s="4">
        <v>0.396</v>
      </c>
      <c r="K1976" s="4">
        <v>0.832160503</v>
      </c>
      <c r="L1976" s="4">
        <v>0.0336</v>
      </c>
      <c r="M1976" s="4">
        <v>0.77</v>
      </c>
      <c r="N1976" s="4">
        <v>0.0</v>
      </c>
      <c r="O1976" s="4">
        <v>0.0729</v>
      </c>
      <c r="P1976" s="4">
        <v>0.263</v>
      </c>
      <c r="Q1976" s="4">
        <v>149.609</v>
      </c>
      <c r="R1976" s="4">
        <v>8.0</v>
      </c>
      <c r="S1976" s="4">
        <v>1.0</v>
      </c>
      <c r="T1976" s="3" t="s">
        <v>103</v>
      </c>
      <c r="U1976" s="3" t="s">
        <v>68</v>
      </c>
      <c r="V1976" s="7" t="s">
        <v>36</v>
      </c>
    </row>
    <row r="1977">
      <c r="A1977" s="3" t="s">
        <v>8127</v>
      </c>
      <c r="B1977" s="3" t="s">
        <v>4793</v>
      </c>
      <c r="C1977" s="4">
        <v>2016.0</v>
      </c>
      <c r="D1977" s="4">
        <v>66.0</v>
      </c>
      <c r="E1977" s="4">
        <v>212832.0</v>
      </c>
      <c r="F1977" s="3" t="s">
        <v>2503</v>
      </c>
      <c r="G1977" s="3" t="s">
        <v>6397</v>
      </c>
      <c r="H1977" s="3" t="s">
        <v>4793</v>
      </c>
      <c r="I1977" s="4">
        <v>0.488</v>
      </c>
      <c r="J1977" s="4">
        <v>0.403</v>
      </c>
      <c r="K1977" s="4">
        <v>0.824652963</v>
      </c>
      <c r="L1977" s="4">
        <v>0.0272</v>
      </c>
      <c r="M1977" s="4">
        <v>0.598</v>
      </c>
      <c r="N1977" s="4">
        <v>4.28E-6</v>
      </c>
      <c r="O1977" s="4">
        <v>0.434</v>
      </c>
      <c r="P1977" s="4">
        <v>0.497</v>
      </c>
      <c r="Q1977" s="4">
        <v>131.489</v>
      </c>
      <c r="R1977" s="4">
        <v>5.0</v>
      </c>
      <c r="S1977" s="4">
        <v>1.0</v>
      </c>
      <c r="T1977" s="3" t="s">
        <v>104</v>
      </c>
      <c r="U1977" s="3" t="s">
        <v>68</v>
      </c>
      <c r="V1977" s="7" t="s">
        <v>54</v>
      </c>
    </row>
    <row r="1978">
      <c r="A1978" s="3" t="s">
        <v>8131</v>
      </c>
      <c r="B1978" s="3" t="s">
        <v>8133</v>
      </c>
      <c r="C1978" s="4">
        <v>2017.0</v>
      </c>
      <c r="D1978" s="4">
        <v>66.0</v>
      </c>
      <c r="E1978" s="4">
        <v>296377.0</v>
      </c>
      <c r="F1978" s="3" t="s">
        <v>8135</v>
      </c>
      <c r="G1978" s="3" t="s">
        <v>8136</v>
      </c>
      <c r="H1978" s="3" t="s">
        <v>8137</v>
      </c>
      <c r="I1978" s="4">
        <v>0.517</v>
      </c>
      <c r="J1978" s="4">
        <v>0.456</v>
      </c>
      <c r="K1978" s="4">
        <v>0.834513293</v>
      </c>
      <c r="L1978" s="4">
        <v>0.0294</v>
      </c>
      <c r="M1978" s="4">
        <v>0.898</v>
      </c>
      <c r="N1978" s="4">
        <v>2.25E-5</v>
      </c>
      <c r="O1978" s="4">
        <v>0.0835</v>
      </c>
      <c r="P1978" s="4">
        <v>0.43</v>
      </c>
      <c r="Q1978" s="4">
        <v>89.98</v>
      </c>
      <c r="R1978" s="4">
        <v>9.0</v>
      </c>
      <c r="S1978" s="4">
        <v>1.0</v>
      </c>
      <c r="T1978" s="3" t="s">
        <v>104</v>
      </c>
      <c r="U1978" s="3" t="s">
        <v>35</v>
      </c>
      <c r="V1978" s="7" t="s">
        <v>54</v>
      </c>
    </row>
    <row r="1979">
      <c r="A1979" s="3" t="s">
        <v>8139</v>
      </c>
      <c r="B1979" s="3" t="s">
        <v>8140</v>
      </c>
      <c r="C1979" s="4">
        <v>2021.0</v>
      </c>
      <c r="D1979" s="4">
        <v>66.0</v>
      </c>
      <c r="E1979" s="4">
        <v>291462.0</v>
      </c>
      <c r="F1979" s="3" t="s">
        <v>7167</v>
      </c>
      <c r="G1979" s="3" t="s">
        <v>1474</v>
      </c>
      <c r="H1979" s="3" t="s">
        <v>8140</v>
      </c>
      <c r="I1979" s="4">
        <v>0.563</v>
      </c>
      <c r="J1979" s="4">
        <v>0.495</v>
      </c>
      <c r="K1979" s="4">
        <v>0.754775095</v>
      </c>
      <c r="L1979" s="4">
        <v>0.0362</v>
      </c>
      <c r="M1979" s="4">
        <v>0.781</v>
      </c>
      <c r="N1979" s="4">
        <v>0.0</v>
      </c>
      <c r="O1979" s="4">
        <v>0.0837</v>
      </c>
      <c r="P1979" s="4">
        <v>0.244</v>
      </c>
      <c r="Q1979" s="4">
        <v>125.998</v>
      </c>
      <c r="R1979" s="4">
        <v>2.0</v>
      </c>
      <c r="S1979" s="4">
        <v>1.0</v>
      </c>
      <c r="T1979" s="3" t="s">
        <v>104</v>
      </c>
      <c r="U1979" s="3" t="s">
        <v>68</v>
      </c>
      <c r="V1979" s="7" t="s">
        <v>36</v>
      </c>
    </row>
    <row r="1980">
      <c r="A1980" s="3" t="s">
        <v>8143</v>
      </c>
      <c r="B1980" s="3" t="s">
        <v>8144</v>
      </c>
      <c r="C1980" s="4">
        <v>2014.0</v>
      </c>
      <c r="D1980" s="4">
        <v>66.0</v>
      </c>
      <c r="E1980" s="4">
        <v>272772.0</v>
      </c>
      <c r="F1980" s="3" t="s">
        <v>2720</v>
      </c>
      <c r="G1980" s="3" t="s">
        <v>2722</v>
      </c>
      <c r="H1980" s="3" t="s">
        <v>8145</v>
      </c>
      <c r="I1980" s="4">
        <v>0.299</v>
      </c>
      <c r="J1980" s="4">
        <v>0.436</v>
      </c>
      <c r="K1980" s="4">
        <v>0.824481851</v>
      </c>
      <c r="L1980" s="4">
        <v>0.101</v>
      </c>
      <c r="M1980" s="4">
        <v>0.738</v>
      </c>
      <c r="N1980" s="4">
        <v>5.8E-5</v>
      </c>
      <c r="O1980" s="4">
        <v>0.112</v>
      </c>
      <c r="P1980" s="4">
        <v>0.269</v>
      </c>
      <c r="Q1980" s="4">
        <v>76.11</v>
      </c>
      <c r="R1980" s="4">
        <v>3.0</v>
      </c>
      <c r="S1980" s="4">
        <v>1.0</v>
      </c>
      <c r="T1980" s="3" t="s">
        <v>104</v>
      </c>
      <c r="U1980" s="3" t="s">
        <v>35</v>
      </c>
      <c r="V1980" s="7" t="s">
        <v>36</v>
      </c>
    </row>
    <row r="1981">
      <c r="A1981" s="3" t="s">
        <v>8148</v>
      </c>
      <c r="B1981" s="3" t="s">
        <v>8149</v>
      </c>
      <c r="C1981" s="4">
        <v>2018.0</v>
      </c>
      <c r="D1981" s="4">
        <v>66.0</v>
      </c>
      <c r="E1981" s="4">
        <v>264805.0</v>
      </c>
      <c r="F1981" s="3" t="s">
        <v>901</v>
      </c>
      <c r="G1981" s="3" t="s">
        <v>6764</v>
      </c>
      <c r="H1981" s="3" t="s">
        <v>8151</v>
      </c>
      <c r="I1981" s="4">
        <v>0.559</v>
      </c>
      <c r="J1981" s="4">
        <v>0.541</v>
      </c>
      <c r="K1981" s="4">
        <v>0.856308686</v>
      </c>
      <c r="L1981" s="4">
        <v>0.0313</v>
      </c>
      <c r="M1981" s="4">
        <v>0.34</v>
      </c>
      <c r="N1981" s="4">
        <v>4.66E-6</v>
      </c>
      <c r="O1981" s="4">
        <v>0.102</v>
      </c>
      <c r="P1981" s="4">
        <v>0.309</v>
      </c>
      <c r="Q1981" s="4">
        <v>83.978</v>
      </c>
      <c r="R1981" s="4">
        <v>10.0</v>
      </c>
      <c r="S1981" s="4">
        <v>1.0</v>
      </c>
      <c r="T1981" s="3" t="s">
        <v>104</v>
      </c>
      <c r="U1981" s="3" t="s">
        <v>35</v>
      </c>
      <c r="V1981" s="7" t="s">
        <v>45</v>
      </c>
    </row>
    <row r="1982">
      <c r="A1982" s="3" t="s">
        <v>8152</v>
      </c>
      <c r="B1982" s="3" t="s">
        <v>8153</v>
      </c>
      <c r="C1982" s="4">
        <v>2006.0</v>
      </c>
      <c r="D1982" s="4">
        <v>66.0</v>
      </c>
      <c r="E1982" s="4">
        <v>287213.0</v>
      </c>
      <c r="F1982" s="3" t="s">
        <v>880</v>
      </c>
      <c r="G1982" s="3" t="s">
        <v>3591</v>
      </c>
      <c r="H1982" s="3" t="s">
        <v>6778</v>
      </c>
      <c r="I1982" s="4">
        <v>0.576</v>
      </c>
      <c r="J1982" s="4">
        <v>0.735</v>
      </c>
      <c r="K1982" s="4">
        <v>0.850191432</v>
      </c>
      <c r="L1982" s="4">
        <v>0.0352</v>
      </c>
      <c r="M1982" s="4">
        <v>0.0233</v>
      </c>
      <c r="N1982" s="4">
        <v>0.00118</v>
      </c>
      <c r="O1982" s="4">
        <v>0.188</v>
      </c>
      <c r="P1982" s="4">
        <v>0.301</v>
      </c>
      <c r="Q1982" s="4">
        <v>105.058</v>
      </c>
      <c r="R1982" s="4">
        <v>11.0</v>
      </c>
      <c r="S1982" s="4">
        <v>0.0</v>
      </c>
      <c r="T1982" s="3" t="s">
        <v>104</v>
      </c>
      <c r="U1982" s="3" t="s">
        <v>35</v>
      </c>
      <c r="V1982" s="7" t="s">
        <v>45</v>
      </c>
    </row>
    <row r="1983">
      <c r="A1983" s="3" t="s">
        <v>8157</v>
      </c>
      <c r="B1983" s="3" t="s">
        <v>8158</v>
      </c>
      <c r="C1983" s="4">
        <v>1997.0</v>
      </c>
      <c r="D1983" s="4">
        <v>66.0</v>
      </c>
      <c r="E1983" s="4">
        <v>426400.0</v>
      </c>
      <c r="F1983" s="3" t="s">
        <v>1607</v>
      </c>
      <c r="G1983" s="3" t="s">
        <v>1608</v>
      </c>
      <c r="H1983" s="3" t="s">
        <v>7365</v>
      </c>
      <c r="I1983" s="4">
        <v>0.776</v>
      </c>
      <c r="J1983" s="4">
        <v>0.5</v>
      </c>
      <c r="K1983" s="4">
        <v>0.713109319</v>
      </c>
      <c r="L1983" s="4">
        <v>0.0418</v>
      </c>
      <c r="M1983" s="4">
        <v>0.201</v>
      </c>
      <c r="N1983" s="4">
        <v>0.00189</v>
      </c>
      <c r="O1983" s="4">
        <v>0.0538</v>
      </c>
      <c r="P1983" s="4">
        <v>0.232</v>
      </c>
      <c r="Q1983" s="4">
        <v>109.981</v>
      </c>
      <c r="R1983" s="4">
        <v>0.0</v>
      </c>
      <c r="S1983" s="4">
        <v>1.0</v>
      </c>
      <c r="T1983" s="3" t="s">
        <v>104</v>
      </c>
      <c r="U1983" s="3" t="s">
        <v>94</v>
      </c>
      <c r="V1983" s="7" t="s">
        <v>36</v>
      </c>
    </row>
    <row r="1984">
      <c r="A1984" s="3" t="s">
        <v>8162</v>
      </c>
      <c r="B1984" s="3" t="s">
        <v>8163</v>
      </c>
      <c r="C1984" s="4">
        <v>1995.0</v>
      </c>
      <c r="D1984" s="4">
        <v>66.0</v>
      </c>
      <c r="E1984" s="4">
        <v>214400.0</v>
      </c>
      <c r="F1984" s="3" t="s">
        <v>1267</v>
      </c>
      <c r="G1984" s="3" t="s">
        <v>8164</v>
      </c>
      <c r="H1984" s="3" t="s">
        <v>8165</v>
      </c>
      <c r="I1984" s="4">
        <v>0.307</v>
      </c>
      <c r="J1984" s="4">
        <v>0.164</v>
      </c>
      <c r="K1984" s="4">
        <v>0.610014331</v>
      </c>
      <c r="L1984" s="4">
        <v>0.0457</v>
      </c>
      <c r="M1984" s="4">
        <v>0.929</v>
      </c>
      <c r="N1984" s="4">
        <v>0.00111</v>
      </c>
      <c r="O1984" s="4">
        <v>0.109</v>
      </c>
      <c r="P1984" s="4">
        <v>0.229</v>
      </c>
      <c r="Q1984" s="4">
        <v>79.1</v>
      </c>
      <c r="R1984" s="4">
        <v>1.0</v>
      </c>
      <c r="S1984" s="4">
        <v>1.0</v>
      </c>
      <c r="T1984" s="3" t="s">
        <v>103</v>
      </c>
      <c r="U1984" s="3" t="s">
        <v>35</v>
      </c>
      <c r="V1984" s="7" t="s">
        <v>36</v>
      </c>
    </row>
    <row r="1985">
      <c r="A1985" s="3" t="s">
        <v>8170</v>
      </c>
      <c r="B1985" s="3" t="s">
        <v>8171</v>
      </c>
      <c r="C1985" s="4">
        <v>2019.0</v>
      </c>
      <c r="D1985" s="4">
        <v>66.0</v>
      </c>
      <c r="E1985" s="4">
        <v>214960.0</v>
      </c>
      <c r="F1985" s="3" t="s">
        <v>100</v>
      </c>
      <c r="G1985" s="3" t="s">
        <v>101</v>
      </c>
      <c r="H1985" s="3" t="s">
        <v>8172</v>
      </c>
      <c r="I1985" s="4">
        <v>0.63</v>
      </c>
      <c r="J1985" s="4">
        <v>0.724</v>
      </c>
      <c r="K1985" s="4">
        <v>0.855923684</v>
      </c>
      <c r="L1985" s="4">
        <v>0.105</v>
      </c>
      <c r="M1985" s="4">
        <v>0.0138</v>
      </c>
      <c r="N1985" s="4">
        <v>6.92E-5</v>
      </c>
      <c r="O1985" s="4">
        <v>0.196</v>
      </c>
      <c r="P1985" s="4">
        <v>0.237</v>
      </c>
      <c r="Q1985" s="4">
        <v>143.02</v>
      </c>
      <c r="R1985" s="4">
        <v>2.0</v>
      </c>
      <c r="S1985" s="4">
        <v>1.0</v>
      </c>
      <c r="T1985" s="3" t="s">
        <v>103</v>
      </c>
      <c r="U1985" s="3" t="s">
        <v>35</v>
      </c>
      <c r="V1985" s="7" t="s">
        <v>36</v>
      </c>
    </row>
    <row r="1986">
      <c r="A1986" s="3" t="s">
        <v>8176</v>
      </c>
      <c r="B1986" s="3" t="s">
        <v>5746</v>
      </c>
      <c r="C1986" s="4">
        <v>2020.0</v>
      </c>
      <c r="D1986" s="4">
        <v>66.0</v>
      </c>
      <c r="E1986" s="4">
        <v>180175.0</v>
      </c>
      <c r="F1986" s="3" t="s">
        <v>8177</v>
      </c>
      <c r="G1986" s="3" t="s">
        <v>3226</v>
      </c>
      <c r="H1986" s="3" t="s">
        <v>8178</v>
      </c>
      <c r="I1986" s="4">
        <v>0.867</v>
      </c>
      <c r="J1986" s="4">
        <v>0.705</v>
      </c>
      <c r="K1986" s="4">
        <v>0.891215537</v>
      </c>
      <c r="L1986" s="4">
        <v>0.0522</v>
      </c>
      <c r="M1986" s="4">
        <v>0.00452</v>
      </c>
      <c r="N1986" s="4">
        <v>0.0</v>
      </c>
      <c r="O1986" s="4">
        <v>0.0868</v>
      </c>
      <c r="P1986" s="4">
        <v>0.285</v>
      </c>
      <c r="Q1986" s="4">
        <v>94.99</v>
      </c>
      <c r="R1986" s="4">
        <v>10.0</v>
      </c>
      <c r="S1986" s="4">
        <v>0.0</v>
      </c>
      <c r="T1986" s="3" t="s">
        <v>104</v>
      </c>
      <c r="U1986" s="3" t="s">
        <v>35</v>
      </c>
      <c r="V1986" s="7" t="s">
        <v>36</v>
      </c>
    </row>
    <row r="1987">
      <c r="A1987" s="3" t="s">
        <v>8181</v>
      </c>
      <c r="B1987" s="3" t="s">
        <v>8182</v>
      </c>
      <c r="C1987" s="4">
        <v>2020.0</v>
      </c>
      <c r="D1987" s="4">
        <v>66.0</v>
      </c>
      <c r="E1987" s="4">
        <v>188606.0</v>
      </c>
      <c r="F1987" s="3" t="s">
        <v>8184</v>
      </c>
      <c r="G1987" s="3" t="s">
        <v>8185</v>
      </c>
      <c r="H1987" s="3" t="s">
        <v>8182</v>
      </c>
      <c r="I1987" s="4">
        <v>0.805</v>
      </c>
      <c r="J1987" s="4">
        <v>0.919</v>
      </c>
      <c r="K1987" s="4">
        <v>0.946805553</v>
      </c>
      <c r="L1987" s="4">
        <v>0.0938</v>
      </c>
      <c r="M1987" s="4">
        <v>0.101</v>
      </c>
      <c r="N1987" s="4">
        <v>0.00343</v>
      </c>
      <c r="O1987" s="4">
        <v>0.0598</v>
      </c>
      <c r="P1987" s="4">
        <v>0.494</v>
      </c>
      <c r="Q1987" s="4">
        <v>94.99</v>
      </c>
      <c r="R1987" s="4">
        <v>1.0</v>
      </c>
      <c r="S1987" s="4">
        <v>1.0</v>
      </c>
      <c r="T1987" s="3" t="s">
        <v>104</v>
      </c>
      <c r="U1987" s="3" t="s">
        <v>68</v>
      </c>
      <c r="V1987" s="7" t="s">
        <v>54</v>
      </c>
    </row>
    <row r="1988">
      <c r="A1988" s="3" t="s">
        <v>8186</v>
      </c>
      <c r="B1988" s="3" t="s">
        <v>8188</v>
      </c>
      <c r="C1988" s="4">
        <v>2002.0</v>
      </c>
      <c r="D1988" s="4">
        <v>66.0</v>
      </c>
      <c r="E1988" s="4">
        <v>230546.0</v>
      </c>
      <c r="F1988" s="3" t="s">
        <v>8191</v>
      </c>
      <c r="G1988" s="3" t="s">
        <v>8192</v>
      </c>
      <c r="H1988" s="3" t="s">
        <v>8194</v>
      </c>
      <c r="I1988" s="4">
        <v>0.571</v>
      </c>
      <c r="J1988" s="4">
        <v>0.438</v>
      </c>
      <c r="K1988" s="4">
        <v>0.824610185</v>
      </c>
      <c r="L1988" s="4">
        <v>0.0279</v>
      </c>
      <c r="M1988" s="4">
        <v>0.534</v>
      </c>
      <c r="N1988" s="4">
        <v>1.56E-5</v>
      </c>
      <c r="O1988" s="4">
        <v>0.187</v>
      </c>
      <c r="P1988" s="4">
        <v>0.444</v>
      </c>
      <c r="Q1988" s="4">
        <v>145.95</v>
      </c>
      <c r="R1988" s="4">
        <v>2.0</v>
      </c>
      <c r="S1988" s="4">
        <v>1.0</v>
      </c>
      <c r="T1988" s="3" t="s">
        <v>103</v>
      </c>
      <c r="U1988" s="3" t="s">
        <v>68</v>
      </c>
      <c r="V1988" s="7" t="s">
        <v>54</v>
      </c>
    </row>
    <row r="1989">
      <c r="A1989" s="3" t="s">
        <v>8197</v>
      </c>
      <c r="B1989" s="3" t="s">
        <v>8198</v>
      </c>
      <c r="C1989" s="4">
        <v>2019.0</v>
      </c>
      <c r="D1989" s="4">
        <v>66.0</v>
      </c>
      <c r="E1989" s="4">
        <v>221306.0</v>
      </c>
      <c r="F1989" s="3" t="s">
        <v>1267</v>
      </c>
      <c r="G1989" s="3" t="s">
        <v>6831</v>
      </c>
      <c r="H1989" s="3" t="s">
        <v>8198</v>
      </c>
      <c r="I1989" s="4">
        <v>0.448</v>
      </c>
      <c r="J1989" s="4">
        <v>0.603</v>
      </c>
      <c r="K1989" s="4">
        <v>0.820995444</v>
      </c>
      <c r="L1989" s="4">
        <v>0.064</v>
      </c>
      <c r="M1989" s="4">
        <v>0.433</v>
      </c>
      <c r="N1989" s="4">
        <v>0.0</v>
      </c>
      <c r="O1989" s="4">
        <v>0.0862</v>
      </c>
      <c r="P1989" s="4">
        <v>0.422</v>
      </c>
      <c r="Q1989" s="4">
        <v>205.27</v>
      </c>
      <c r="R1989" s="4">
        <v>7.0</v>
      </c>
      <c r="S1989" s="4">
        <v>1.0</v>
      </c>
      <c r="T1989" s="3" t="s">
        <v>103</v>
      </c>
      <c r="U1989" s="3" t="s">
        <v>68</v>
      </c>
      <c r="V1989" s="7" t="s">
        <v>54</v>
      </c>
    </row>
    <row r="1990">
      <c r="A1990" s="3" t="s">
        <v>8202</v>
      </c>
      <c r="B1990" s="3" t="s">
        <v>8203</v>
      </c>
      <c r="C1990" s="4">
        <v>2017.0</v>
      </c>
      <c r="D1990" s="4">
        <v>66.0</v>
      </c>
      <c r="E1990" s="4">
        <v>214254.0</v>
      </c>
      <c r="F1990" s="3" t="s">
        <v>1267</v>
      </c>
      <c r="G1990" s="3" t="s">
        <v>7665</v>
      </c>
      <c r="H1990" s="3" t="s">
        <v>8204</v>
      </c>
      <c r="I1990" s="4">
        <v>0.781</v>
      </c>
      <c r="J1990" s="4">
        <v>0.548</v>
      </c>
      <c r="K1990" s="4">
        <v>0.867602079</v>
      </c>
      <c r="L1990" s="4">
        <v>0.0764</v>
      </c>
      <c r="M1990" s="4">
        <v>0.229</v>
      </c>
      <c r="N1990" s="4">
        <v>0.0</v>
      </c>
      <c r="O1990" s="4">
        <v>0.127</v>
      </c>
      <c r="P1990" s="4">
        <v>0.175</v>
      </c>
      <c r="Q1990" s="4">
        <v>107.0</v>
      </c>
      <c r="R1990" s="4">
        <v>0.0</v>
      </c>
      <c r="S1990" s="4">
        <v>0.0</v>
      </c>
      <c r="T1990" s="3" t="s">
        <v>103</v>
      </c>
      <c r="U1990" s="3" t="s">
        <v>68</v>
      </c>
      <c r="V1990" s="7" t="s">
        <v>58</v>
      </c>
    </row>
    <row r="1991">
      <c r="A1991" s="3" t="s">
        <v>8209</v>
      </c>
      <c r="B1991" s="3" t="s">
        <v>8211</v>
      </c>
      <c r="C1991" s="4">
        <v>2013.0</v>
      </c>
      <c r="D1991" s="4">
        <v>66.0</v>
      </c>
      <c r="E1991" s="4">
        <v>157293.0</v>
      </c>
      <c r="F1991" s="3" t="s">
        <v>8212</v>
      </c>
      <c r="G1991" s="3" t="s">
        <v>8213</v>
      </c>
      <c r="H1991" s="3" t="s">
        <v>8214</v>
      </c>
      <c r="I1991" s="4">
        <v>0.489</v>
      </c>
      <c r="J1991" s="4">
        <v>0.867</v>
      </c>
      <c r="K1991" s="4">
        <v>0.907727846</v>
      </c>
      <c r="L1991" s="4">
        <v>0.071</v>
      </c>
      <c r="M1991" s="4">
        <v>0.025</v>
      </c>
      <c r="N1991" s="4">
        <v>0.0</v>
      </c>
      <c r="O1991" s="4">
        <v>0.586</v>
      </c>
      <c r="P1991" s="4">
        <v>0.409</v>
      </c>
      <c r="Q1991" s="4">
        <v>162.13</v>
      </c>
      <c r="R1991" s="4">
        <v>4.0</v>
      </c>
      <c r="S1991" s="4">
        <v>0.0</v>
      </c>
      <c r="T1991" s="3" t="s">
        <v>103</v>
      </c>
      <c r="U1991" s="3" t="s">
        <v>94</v>
      </c>
      <c r="V1991" s="7" t="s">
        <v>54</v>
      </c>
    </row>
    <row r="1992">
      <c r="A1992" s="3" t="s">
        <v>8216</v>
      </c>
      <c r="B1992" s="3" t="s">
        <v>8217</v>
      </c>
      <c r="C1992" s="4">
        <v>2014.0</v>
      </c>
      <c r="D1992" s="4">
        <v>66.0</v>
      </c>
      <c r="E1992" s="4">
        <v>170625.0</v>
      </c>
      <c r="F1992" s="3" t="s">
        <v>8218</v>
      </c>
      <c r="G1992" s="3" t="s">
        <v>2106</v>
      </c>
      <c r="H1992" s="3" t="s">
        <v>8219</v>
      </c>
      <c r="I1992" s="4">
        <v>0.614</v>
      </c>
      <c r="J1992" s="4">
        <v>0.972</v>
      </c>
      <c r="K1992" s="4">
        <v>0.890488311</v>
      </c>
      <c r="L1992" s="4">
        <v>0.088</v>
      </c>
      <c r="M1992" s="4">
        <v>0.00125</v>
      </c>
      <c r="N1992" s="4">
        <v>0.0186</v>
      </c>
      <c r="O1992" s="4">
        <v>0.328</v>
      </c>
      <c r="P1992" s="4">
        <v>0.411</v>
      </c>
      <c r="Q1992" s="4">
        <v>127.97</v>
      </c>
      <c r="R1992" s="4">
        <v>5.0</v>
      </c>
      <c r="S1992" s="4">
        <v>0.0</v>
      </c>
      <c r="T1992" s="3" t="s">
        <v>103</v>
      </c>
      <c r="U1992" s="3" t="s">
        <v>94</v>
      </c>
      <c r="V1992" s="7" t="s">
        <v>54</v>
      </c>
    </row>
    <row r="1993">
      <c r="A1993" s="3" t="s">
        <v>8225</v>
      </c>
      <c r="B1993" s="3" t="s">
        <v>8226</v>
      </c>
      <c r="C1993" s="4">
        <v>1957.0</v>
      </c>
      <c r="D1993" s="4">
        <v>67.0</v>
      </c>
      <c r="E1993" s="4">
        <v>289253.0</v>
      </c>
      <c r="F1993" s="3" t="s">
        <v>289</v>
      </c>
      <c r="G1993" s="3" t="s">
        <v>297</v>
      </c>
      <c r="H1993" s="3" t="s">
        <v>8227</v>
      </c>
      <c r="I1993" s="4">
        <v>0.644</v>
      </c>
      <c r="J1993" s="4">
        <v>0.242</v>
      </c>
      <c r="K1993" s="4">
        <v>0.614698522</v>
      </c>
      <c r="L1993" s="4">
        <v>0.0387</v>
      </c>
      <c r="M1993" s="4">
        <v>0.921</v>
      </c>
      <c r="N1993" s="4">
        <v>8.4E-5</v>
      </c>
      <c r="O1993" s="4">
        <v>0.119</v>
      </c>
      <c r="P1993" s="4">
        <v>0.467</v>
      </c>
      <c r="Q1993" s="4">
        <v>100.765</v>
      </c>
      <c r="R1993" s="4">
        <v>5.0</v>
      </c>
      <c r="S1993" s="4">
        <v>1.0</v>
      </c>
      <c r="T1993" s="3" t="s">
        <v>34</v>
      </c>
      <c r="U1993" s="3" t="s">
        <v>35</v>
      </c>
      <c r="V1993" s="7" t="s">
        <v>54</v>
      </c>
    </row>
    <row r="1994">
      <c r="A1994" s="3" t="s">
        <v>8230</v>
      </c>
      <c r="B1994" s="3" t="s">
        <v>8231</v>
      </c>
      <c r="C1994" s="4">
        <v>1981.0</v>
      </c>
      <c r="D1994" s="4">
        <v>67.0</v>
      </c>
      <c r="E1994" s="4">
        <v>398773.0</v>
      </c>
      <c r="F1994" s="3" t="s">
        <v>289</v>
      </c>
      <c r="G1994" s="3" t="s">
        <v>69</v>
      </c>
      <c r="H1994" s="3" t="s">
        <v>291</v>
      </c>
      <c r="I1994" s="4">
        <v>0.284</v>
      </c>
      <c r="J1994" s="4">
        <v>0.0867</v>
      </c>
      <c r="K1994" s="4">
        <v>0.542638975</v>
      </c>
      <c r="L1994" s="4">
        <v>0.0371</v>
      </c>
      <c r="M1994" s="4">
        <v>0.981</v>
      </c>
      <c r="N1994" s="4">
        <v>0.359</v>
      </c>
      <c r="O1994" s="4">
        <v>0.148</v>
      </c>
      <c r="P1994" s="4">
        <v>0.173</v>
      </c>
      <c r="Q1994" s="4">
        <v>105.277</v>
      </c>
      <c r="R1994" s="4">
        <v>8.0</v>
      </c>
      <c r="S1994" s="4">
        <v>1.0</v>
      </c>
      <c r="T1994" s="3" t="s">
        <v>34</v>
      </c>
      <c r="U1994" s="3" t="s">
        <v>35</v>
      </c>
      <c r="V1994" s="7" t="s">
        <v>58</v>
      </c>
    </row>
    <row r="1995">
      <c r="A1995" s="3" t="s">
        <v>8235</v>
      </c>
      <c r="B1995" s="3" t="s">
        <v>4387</v>
      </c>
      <c r="C1995" s="4">
        <v>2014.0</v>
      </c>
      <c r="D1995" s="4">
        <v>67.0</v>
      </c>
      <c r="E1995" s="4">
        <v>296308.0</v>
      </c>
      <c r="F1995" s="3" t="s">
        <v>1818</v>
      </c>
      <c r="G1995" s="3" t="s">
        <v>6191</v>
      </c>
      <c r="H1995" s="3" t="s">
        <v>8237</v>
      </c>
      <c r="I1995" s="4">
        <v>0.437</v>
      </c>
      <c r="J1995" s="4">
        <v>0.343</v>
      </c>
      <c r="K1995" s="4">
        <v>0.725151327</v>
      </c>
      <c r="L1995" s="4">
        <v>0.029</v>
      </c>
      <c r="M1995" s="4">
        <v>0.802</v>
      </c>
      <c r="N1995" s="4">
        <v>0.0</v>
      </c>
      <c r="O1995" s="4">
        <v>0.333</v>
      </c>
      <c r="P1995" s="4">
        <v>0.365</v>
      </c>
      <c r="Q1995" s="4">
        <v>133.724</v>
      </c>
      <c r="R1995" s="4">
        <v>0.0</v>
      </c>
      <c r="S1995" s="4">
        <v>1.0</v>
      </c>
      <c r="T1995" s="3" t="s">
        <v>34</v>
      </c>
      <c r="U1995" s="3" t="s">
        <v>35</v>
      </c>
      <c r="V1995" s="7" t="s">
        <v>45</v>
      </c>
    </row>
    <row r="1996">
      <c r="A1996" s="3" t="s">
        <v>8239</v>
      </c>
      <c r="B1996" s="3" t="s">
        <v>8240</v>
      </c>
      <c r="C1996" s="4">
        <v>1981.0</v>
      </c>
      <c r="D1996" s="4">
        <v>67.0</v>
      </c>
      <c r="E1996" s="4">
        <v>188666.0</v>
      </c>
      <c r="F1996" s="3" t="s">
        <v>289</v>
      </c>
      <c r="G1996" s="3" t="s">
        <v>69</v>
      </c>
      <c r="H1996" s="3" t="s">
        <v>291</v>
      </c>
      <c r="I1996" s="4">
        <v>0.418</v>
      </c>
      <c r="J1996" s="4">
        <v>0.235</v>
      </c>
      <c r="K1996" s="4">
        <v>0.670930208</v>
      </c>
      <c r="L1996" s="4">
        <v>0.0349</v>
      </c>
      <c r="M1996" s="4">
        <v>0.901</v>
      </c>
      <c r="N1996" s="4">
        <v>2.57E-6</v>
      </c>
      <c r="O1996" s="4">
        <v>0.175</v>
      </c>
      <c r="P1996" s="4">
        <v>0.35</v>
      </c>
      <c r="Q1996" s="4">
        <v>90.713</v>
      </c>
      <c r="R1996" s="4">
        <v>8.0</v>
      </c>
      <c r="S1996" s="4">
        <v>1.0</v>
      </c>
      <c r="T1996" s="3" t="s">
        <v>34</v>
      </c>
      <c r="U1996" s="3" t="s">
        <v>35</v>
      </c>
      <c r="V1996" s="7" t="s">
        <v>45</v>
      </c>
    </row>
    <row r="1997">
      <c r="A1997" s="3" t="s">
        <v>8241</v>
      </c>
      <c r="B1997" s="3" t="s">
        <v>8242</v>
      </c>
      <c r="C1997" s="4">
        <v>2016.0</v>
      </c>
      <c r="D1997" s="4">
        <v>67.0</v>
      </c>
      <c r="E1997" s="4">
        <v>193000.0</v>
      </c>
      <c r="F1997" s="3" t="s">
        <v>445</v>
      </c>
      <c r="G1997" s="3" t="s">
        <v>4614</v>
      </c>
      <c r="H1997" s="3" t="s">
        <v>4617</v>
      </c>
      <c r="I1997" s="4">
        <v>0.576</v>
      </c>
      <c r="J1997" s="4">
        <v>0.0427</v>
      </c>
      <c r="K1997" s="4">
        <v>0.537206169</v>
      </c>
      <c r="L1997" s="4">
        <v>0.0442</v>
      </c>
      <c r="M1997" s="4">
        <v>0.932</v>
      </c>
      <c r="N1997" s="4">
        <v>0.0529</v>
      </c>
      <c r="O1997" s="4">
        <v>0.17</v>
      </c>
      <c r="P1997" s="4">
        <v>0.311</v>
      </c>
      <c r="Q1997" s="4">
        <v>116.233</v>
      </c>
      <c r="R1997" s="4">
        <v>5.0</v>
      </c>
      <c r="S1997" s="4">
        <v>1.0</v>
      </c>
      <c r="T1997" s="3" t="s">
        <v>34</v>
      </c>
      <c r="U1997" s="3" t="s">
        <v>35</v>
      </c>
      <c r="V1997" s="7" t="s">
        <v>45</v>
      </c>
    </row>
    <row r="1998">
      <c r="A1998" s="3" t="s">
        <v>8245</v>
      </c>
      <c r="B1998" s="3" t="s">
        <v>8246</v>
      </c>
      <c r="C1998" s="4">
        <v>2001.0</v>
      </c>
      <c r="D1998" s="4">
        <v>67.0</v>
      </c>
      <c r="E1998" s="4">
        <v>333626.0</v>
      </c>
      <c r="F1998" s="3" t="s">
        <v>964</v>
      </c>
      <c r="G1998" s="3" t="s">
        <v>965</v>
      </c>
      <c r="H1998" s="3" t="s">
        <v>953</v>
      </c>
      <c r="I1998" s="4">
        <v>0.399</v>
      </c>
      <c r="J1998" s="4">
        <v>0.297</v>
      </c>
      <c r="K1998" s="4">
        <v>0.677453853</v>
      </c>
      <c r="L1998" s="4">
        <v>0.033</v>
      </c>
      <c r="M1998" s="4">
        <v>0.402</v>
      </c>
      <c r="N1998" s="4">
        <v>9.6E-4</v>
      </c>
      <c r="O1998" s="4">
        <v>0.185</v>
      </c>
      <c r="P1998" s="4">
        <v>0.385</v>
      </c>
      <c r="Q1998" s="4">
        <v>81.802</v>
      </c>
      <c r="R1998" s="4">
        <v>2.0</v>
      </c>
      <c r="S1998" s="4">
        <v>1.0</v>
      </c>
      <c r="T1998" s="3" t="s">
        <v>34</v>
      </c>
      <c r="U1998" s="3" t="s">
        <v>35</v>
      </c>
      <c r="V1998" s="7" t="s">
        <v>45</v>
      </c>
    </row>
    <row r="1999">
      <c r="A1999" s="3" t="s">
        <v>8251</v>
      </c>
      <c r="B1999" s="3" t="s">
        <v>8252</v>
      </c>
      <c r="C1999" s="4">
        <v>2020.0</v>
      </c>
      <c r="D1999" s="4">
        <v>67.0</v>
      </c>
      <c r="E1999" s="4">
        <v>208724.0</v>
      </c>
      <c r="F1999" s="3" t="s">
        <v>306</v>
      </c>
      <c r="G1999" s="3" t="s">
        <v>8253</v>
      </c>
      <c r="H1999" s="3" t="s">
        <v>8254</v>
      </c>
      <c r="I1999" s="4">
        <v>0.387</v>
      </c>
      <c r="J1999" s="4">
        <v>0.974</v>
      </c>
      <c r="K1999" s="4">
        <v>0.863645114</v>
      </c>
      <c r="L1999" s="4">
        <v>0.0783</v>
      </c>
      <c r="M1999" s="4">
        <v>0.00134</v>
      </c>
      <c r="N1999" s="4">
        <v>0.005</v>
      </c>
      <c r="O1999" s="4">
        <v>0.624</v>
      </c>
      <c r="P1999" s="4">
        <v>0.382</v>
      </c>
      <c r="Q1999" s="4">
        <v>146.928</v>
      </c>
      <c r="R1999" s="4">
        <v>9.0</v>
      </c>
      <c r="S1999" s="4">
        <v>1.0</v>
      </c>
      <c r="T1999" s="3" t="s">
        <v>34</v>
      </c>
      <c r="U1999" s="3" t="s">
        <v>35</v>
      </c>
      <c r="V1999" s="7" t="s">
        <v>45</v>
      </c>
    </row>
    <row r="2000">
      <c r="A2000" s="3" t="s">
        <v>8258</v>
      </c>
      <c r="B2000" s="3" t="s">
        <v>8259</v>
      </c>
      <c r="C2000" s="4">
        <v>2019.0</v>
      </c>
      <c r="D2000" s="4">
        <v>67.0</v>
      </c>
      <c r="E2000" s="4">
        <v>185945.0</v>
      </c>
      <c r="F2000" s="3" t="s">
        <v>533</v>
      </c>
      <c r="G2000" s="3" t="s">
        <v>8260</v>
      </c>
      <c r="H2000" s="3" t="s">
        <v>8261</v>
      </c>
      <c r="I2000" s="4">
        <v>0.768</v>
      </c>
      <c r="J2000" s="4">
        <v>0.741</v>
      </c>
      <c r="K2000" s="4">
        <v>0.79815199</v>
      </c>
      <c r="L2000" s="4">
        <v>0.21</v>
      </c>
      <c r="M2000" s="4">
        <v>0.0293</v>
      </c>
      <c r="N2000" s="4">
        <v>1.08E-6</v>
      </c>
      <c r="O2000" s="4">
        <v>0.193</v>
      </c>
      <c r="P2000" s="4">
        <v>0.173</v>
      </c>
      <c r="Q2000" s="4">
        <v>123.065</v>
      </c>
      <c r="R2000" s="4">
        <v>5.0</v>
      </c>
      <c r="S2000" s="4">
        <v>0.0</v>
      </c>
      <c r="T2000" s="3" t="s">
        <v>34</v>
      </c>
      <c r="U2000" s="3" t="s">
        <v>35</v>
      </c>
      <c r="V2000" s="7" t="s">
        <v>58</v>
      </c>
    </row>
    <row r="2001">
      <c r="A2001" s="3" t="s">
        <v>8264</v>
      </c>
      <c r="B2001" s="3" t="s">
        <v>8265</v>
      </c>
      <c r="C2001" s="4">
        <v>2023.0</v>
      </c>
      <c r="D2001" s="4">
        <v>67.0</v>
      </c>
      <c r="E2001" s="4">
        <v>95440.0</v>
      </c>
      <c r="F2001" s="3" t="s">
        <v>1267</v>
      </c>
      <c r="G2001" s="3" t="s">
        <v>8266</v>
      </c>
      <c r="H2001" s="3" t="s">
        <v>8265</v>
      </c>
      <c r="I2001" s="4">
        <v>0.698</v>
      </c>
      <c r="J2001" s="4">
        <v>0.312</v>
      </c>
      <c r="K2001" s="4">
        <v>0.741342802</v>
      </c>
      <c r="L2001" s="4">
        <v>0.0483</v>
      </c>
      <c r="M2001" s="4">
        <v>0.797</v>
      </c>
      <c r="N2001" s="4">
        <v>0.0</v>
      </c>
      <c r="O2001" s="4">
        <v>0.1</v>
      </c>
      <c r="P2001" s="4">
        <v>0.419</v>
      </c>
      <c r="Q2001" s="4">
        <v>92.14</v>
      </c>
      <c r="R2001" s="4">
        <v>10.0</v>
      </c>
      <c r="S2001" s="4">
        <v>0.0</v>
      </c>
      <c r="T2001" s="3" t="s">
        <v>103</v>
      </c>
      <c r="U2001" s="3" t="s">
        <v>35</v>
      </c>
      <c r="V2001" s="7" t="s">
        <v>54</v>
      </c>
    </row>
    <row r="2002">
      <c r="A2002" s="3" t="s">
        <v>8268</v>
      </c>
      <c r="B2002" s="3" t="s">
        <v>8270</v>
      </c>
      <c r="C2002" s="4">
        <v>2011.0</v>
      </c>
      <c r="D2002" s="4">
        <v>67.0</v>
      </c>
      <c r="E2002" s="4">
        <v>258373.0</v>
      </c>
      <c r="F2002" s="3" t="s">
        <v>3108</v>
      </c>
      <c r="G2002" s="3" t="s">
        <v>6756</v>
      </c>
      <c r="H2002" s="42" t="str">
        <f>+</f>
        <v>#ERROR!</v>
      </c>
      <c r="I2002" s="4">
        <v>0.642</v>
      </c>
      <c r="J2002" s="4">
        <v>0.289</v>
      </c>
      <c r="K2002" s="4">
        <v>0.762346801</v>
      </c>
      <c r="L2002" s="4">
        <v>0.0367</v>
      </c>
      <c r="M2002" s="4">
        <v>0.669</v>
      </c>
      <c r="N2002" s="4">
        <v>0.0</v>
      </c>
      <c r="O2002" s="4">
        <v>0.18</v>
      </c>
      <c r="P2002" s="4">
        <v>0.407</v>
      </c>
      <c r="Q2002" s="4">
        <v>84.996</v>
      </c>
      <c r="R2002" s="4">
        <v>9.0</v>
      </c>
      <c r="S2002" s="4">
        <v>1.0</v>
      </c>
      <c r="T2002" s="3" t="s">
        <v>103</v>
      </c>
      <c r="U2002" s="3" t="s">
        <v>35</v>
      </c>
      <c r="V2002" s="7" t="s">
        <v>54</v>
      </c>
    </row>
    <row r="2003">
      <c r="A2003" s="3" t="s">
        <v>8272</v>
      </c>
      <c r="B2003" s="3" t="s">
        <v>8273</v>
      </c>
      <c r="C2003" s="4">
        <v>2014.0</v>
      </c>
      <c r="D2003" s="4">
        <v>67.0</v>
      </c>
      <c r="E2003" s="4">
        <v>334331.0</v>
      </c>
      <c r="F2003" s="3" t="s">
        <v>4046</v>
      </c>
      <c r="G2003" s="3" t="s">
        <v>4047</v>
      </c>
      <c r="H2003" s="3" t="s">
        <v>8274</v>
      </c>
      <c r="I2003" s="4">
        <v>0.567</v>
      </c>
      <c r="J2003" s="4">
        <v>0.577</v>
      </c>
      <c r="K2003" s="4">
        <v>0.841935277</v>
      </c>
      <c r="L2003" s="4">
        <v>0.0264</v>
      </c>
      <c r="M2003" s="4">
        <v>0.628</v>
      </c>
      <c r="N2003" s="4">
        <v>0.0</v>
      </c>
      <c r="O2003" s="4">
        <v>0.132</v>
      </c>
      <c r="P2003" s="4">
        <v>0.217</v>
      </c>
      <c r="Q2003" s="4">
        <v>101.99</v>
      </c>
      <c r="R2003" s="4">
        <v>11.0</v>
      </c>
      <c r="S2003" s="4">
        <v>0.0</v>
      </c>
      <c r="T2003" s="3" t="s">
        <v>104</v>
      </c>
      <c r="U2003" s="3" t="s">
        <v>35</v>
      </c>
      <c r="V2003" s="7" t="s">
        <v>36</v>
      </c>
    </row>
    <row r="2004">
      <c r="A2004" s="3" t="s">
        <v>8277</v>
      </c>
      <c r="B2004" s="3" t="s">
        <v>8278</v>
      </c>
      <c r="C2004" s="4">
        <v>2013.0</v>
      </c>
      <c r="D2004" s="4">
        <v>67.0</v>
      </c>
      <c r="E2004" s="4">
        <v>286120.0</v>
      </c>
      <c r="F2004" s="3" t="s">
        <v>880</v>
      </c>
      <c r="G2004" s="3" t="s">
        <v>8281</v>
      </c>
      <c r="H2004" s="3" t="s">
        <v>8282</v>
      </c>
      <c r="I2004" s="4">
        <v>0.501</v>
      </c>
      <c r="J2004" s="4">
        <v>0.587</v>
      </c>
      <c r="K2004" s="4">
        <v>0.810771501</v>
      </c>
      <c r="L2004" s="4">
        <v>0.0358</v>
      </c>
      <c r="M2004" s="4">
        <v>0.638</v>
      </c>
      <c r="N2004" s="4">
        <v>4.71E-5</v>
      </c>
      <c r="O2004" s="4">
        <v>0.327</v>
      </c>
      <c r="P2004" s="4">
        <v>0.347</v>
      </c>
      <c r="Q2004" s="4">
        <v>81.977</v>
      </c>
      <c r="R2004" s="4">
        <v>4.0</v>
      </c>
      <c r="S2004" s="4">
        <v>0.0</v>
      </c>
      <c r="T2004" s="3" t="s">
        <v>104</v>
      </c>
      <c r="U2004" s="3" t="s">
        <v>35</v>
      </c>
      <c r="V2004" s="7" t="s">
        <v>45</v>
      </c>
    </row>
    <row r="2005">
      <c r="A2005" s="3" t="s">
        <v>8284</v>
      </c>
      <c r="B2005" s="3" t="s">
        <v>8286</v>
      </c>
      <c r="C2005" s="4">
        <v>2007.0</v>
      </c>
      <c r="D2005" s="4">
        <v>67.0</v>
      </c>
      <c r="E2005" s="4">
        <v>308158.0</v>
      </c>
      <c r="F2005" s="3" t="s">
        <v>1629</v>
      </c>
      <c r="G2005" s="3" t="s">
        <v>3165</v>
      </c>
      <c r="H2005" s="3" t="s">
        <v>8287</v>
      </c>
      <c r="I2005" s="4">
        <v>0.533</v>
      </c>
      <c r="J2005" s="4">
        <v>0.436</v>
      </c>
      <c r="K2005" s="4">
        <v>0.813616239</v>
      </c>
      <c r="L2005" s="4">
        <v>0.0276</v>
      </c>
      <c r="M2005" s="4">
        <v>0.234</v>
      </c>
      <c r="N2005" s="4">
        <v>3.17E-6</v>
      </c>
      <c r="O2005" s="4">
        <v>0.46</v>
      </c>
      <c r="P2005" s="4">
        <v>0.371</v>
      </c>
      <c r="Q2005" s="4">
        <v>146.868</v>
      </c>
      <c r="R2005" s="4">
        <v>5.0</v>
      </c>
      <c r="S2005" s="4">
        <v>0.0</v>
      </c>
      <c r="T2005" s="3" t="s">
        <v>104</v>
      </c>
      <c r="U2005" s="3" t="s">
        <v>35</v>
      </c>
      <c r="V2005" s="7" t="s">
        <v>45</v>
      </c>
    </row>
    <row r="2006">
      <c r="A2006" s="3" t="s">
        <v>8289</v>
      </c>
      <c r="B2006" s="3" t="s">
        <v>8290</v>
      </c>
      <c r="C2006" s="4">
        <v>2024.0</v>
      </c>
      <c r="D2006" s="4">
        <v>67.0</v>
      </c>
      <c r="E2006" s="4">
        <v>169073.0</v>
      </c>
      <c r="F2006" s="3" t="s">
        <v>4278</v>
      </c>
      <c r="G2006" s="3" t="s">
        <v>8293</v>
      </c>
      <c r="H2006" s="3" t="s">
        <v>8294</v>
      </c>
      <c r="I2006" s="4">
        <v>0.944</v>
      </c>
      <c r="J2006" s="4">
        <v>0.593</v>
      </c>
      <c r="K2006" s="4">
        <v>0.825701025</v>
      </c>
      <c r="L2006" s="4">
        <v>0.124</v>
      </c>
      <c r="M2006" s="4">
        <v>0.0142</v>
      </c>
      <c r="N2006" s="4">
        <v>8.39E-5</v>
      </c>
      <c r="O2006" s="4">
        <v>0.0401</v>
      </c>
      <c r="P2006" s="4">
        <v>0.417</v>
      </c>
      <c r="Q2006" s="4">
        <v>135.01</v>
      </c>
      <c r="R2006" s="4">
        <v>9.0</v>
      </c>
      <c r="S2006" s="4">
        <v>1.0</v>
      </c>
      <c r="T2006" s="3" t="s">
        <v>103</v>
      </c>
      <c r="U2006" s="3" t="s">
        <v>94</v>
      </c>
      <c r="V2006" s="7" t="s">
        <v>54</v>
      </c>
    </row>
    <row r="2007">
      <c r="A2007" s="3" t="s">
        <v>8297</v>
      </c>
      <c r="B2007" s="3" t="s">
        <v>8298</v>
      </c>
      <c r="C2007" s="4">
        <v>2005.0</v>
      </c>
      <c r="D2007" s="4">
        <v>67.0</v>
      </c>
      <c r="E2007" s="4">
        <v>258920.0</v>
      </c>
      <c r="F2007" s="3" t="s">
        <v>8301</v>
      </c>
      <c r="G2007" s="3" t="s">
        <v>8302</v>
      </c>
      <c r="H2007" s="3" t="s">
        <v>8304</v>
      </c>
      <c r="I2007" s="4">
        <v>0.515</v>
      </c>
      <c r="J2007" s="4">
        <v>0.876</v>
      </c>
      <c r="K2007" s="4">
        <v>0.89414583</v>
      </c>
      <c r="L2007" s="4">
        <v>0.0292</v>
      </c>
      <c r="M2007" s="4">
        <v>9.32E-4</v>
      </c>
      <c r="N2007" s="4">
        <v>1.66E-4</v>
      </c>
      <c r="O2007" s="4">
        <v>0.136</v>
      </c>
      <c r="P2007" s="4">
        <v>0.385</v>
      </c>
      <c r="Q2007" s="4">
        <v>145.916</v>
      </c>
      <c r="R2007" s="4">
        <v>8.0</v>
      </c>
      <c r="S2007" s="4">
        <v>1.0</v>
      </c>
      <c r="T2007" s="3" t="s">
        <v>103</v>
      </c>
      <c r="U2007" s="3" t="s">
        <v>94</v>
      </c>
      <c r="V2007" s="7" t="s">
        <v>45</v>
      </c>
    </row>
    <row r="2008">
      <c r="A2008" s="3" t="s">
        <v>8306</v>
      </c>
      <c r="B2008" s="3" t="s">
        <v>8307</v>
      </c>
      <c r="C2008" s="4">
        <v>2015.0</v>
      </c>
      <c r="D2008" s="4">
        <v>67.0</v>
      </c>
      <c r="E2008" s="4">
        <v>200106.0</v>
      </c>
      <c r="F2008" s="3" t="s">
        <v>8310</v>
      </c>
      <c r="G2008" s="3" t="s">
        <v>6831</v>
      </c>
      <c r="H2008" s="3" t="s">
        <v>8307</v>
      </c>
      <c r="I2008" s="4">
        <v>0.654</v>
      </c>
      <c r="J2008" s="4">
        <v>0.655</v>
      </c>
      <c r="K2008" s="4">
        <v>0.816460976</v>
      </c>
      <c r="L2008" s="4">
        <v>0.106</v>
      </c>
      <c r="M2008" s="4">
        <v>0.0294</v>
      </c>
      <c r="N2008" s="4">
        <v>0.0</v>
      </c>
      <c r="O2008" s="4">
        <v>0.139</v>
      </c>
      <c r="P2008" s="4">
        <v>0.221</v>
      </c>
      <c r="Q2008" s="4">
        <v>170.16</v>
      </c>
      <c r="R2008" s="4">
        <v>11.0</v>
      </c>
      <c r="S2008" s="4">
        <v>0.0</v>
      </c>
      <c r="T2008" s="3" t="s">
        <v>103</v>
      </c>
      <c r="U2008" s="3" t="s">
        <v>35</v>
      </c>
      <c r="V2008" s="7" t="s">
        <v>36</v>
      </c>
    </row>
    <row r="2009">
      <c r="A2009" s="3" t="s">
        <v>8311</v>
      </c>
      <c r="B2009" s="3" t="s">
        <v>8313</v>
      </c>
      <c r="C2009" s="4">
        <v>2021.0</v>
      </c>
      <c r="D2009" s="4">
        <v>67.0</v>
      </c>
      <c r="E2009" s="4">
        <v>155883.0</v>
      </c>
      <c r="F2009" s="3" t="s">
        <v>8314</v>
      </c>
      <c r="G2009" s="3" t="s">
        <v>6020</v>
      </c>
      <c r="H2009" s="3" t="s">
        <v>8313</v>
      </c>
      <c r="I2009" s="4">
        <v>0.84</v>
      </c>
      <c r="J2009" s="4">
        <v>0.766</v>
      </c>
      <c r="K2009" s="4">
        <v>0.886360234</v>
      </c>
      <c r="L2009" s="4">
        <v>0.136</v>
      </c>
      <c r="M2009" s="4">
        <v>0.00302</v>
      </c>
      <c r="N2009" s="4">
        <v>3.61E-6</v>
      </c>
      <c r="O2009" s="4">
        <v>0.0684</v>
      </c>
      <c r="P2009" s="4">
        <v>0.402</v>
      </c>
      <c r="Q2009" s="4">
        <v>94.02</v>
      </c>
      <c r="R2009" s="4">
        <v>4.0</v>
      </c>
      <c r="S2009" s="4">
        <v>1.0</v>
      </c>
      <c r="T2009" s="3" t="s">
        <v>103</v>
      </c>
      <c r="U2009" s="3" t="s">
        <v>35</v>
      </c>
      <c r="V2009" s="7" t="s">
        <v>54</v>
      </c>
    </row>
    <row r="2010">
      <c r="A2010" s="3" t="s">
        <v>8322</v>
      </c>
      <c r="B2010" s="3" t="s">
        <v>8323</v>
      </c>
      <c r="C2010" s="4">
        <v>2008.0</v>
      </c>
      <c r="D2010" s="4">
        <v>67.0</v>
      </c>
      <c r="E2010" s="4">
        <v>249146.0</v>
      </c>
      <c r="F2010" s="3" t="s">
        <v>8325</v>
      </c>
      <c r="G2010" s="3" t="s">
        <v>7460</v>
      </c>
      <c r="H2010" s="3" t="s">
        <v>8326</v>
      </c>
      <c r="I2010" s="4">
        <v>0.63</v>
      </c>
      <c r="J2010" s="4">
        <v>0.504</v>
      </c>
      <c r="K2010" s="4">
        <v>0.842897782</v>
      </c>
      <c r="L2010" s="4">
        <v>0.0334</v>
      </c>
      <c r="M2010" s="4">
        <v>0.0953</v>
      </c>
      <c r="N2010" s="4">
        <v>0.0</v>
      </c>
      <c r="O2010" s="4">
        <v>0.308</v>
      </c>
      <c r="P2010" s="4">
        <v>0.487</v>
      </c>
      <c r="Q2010" s="4">
        <v>89.95</v>
      </c>
      <c r="R2010" s="4">
        <v>6.0</v>
      </c>
      <c r="S2010" s="4">
        <v>1.0</v>
      </c>
      <c r="T2010" s="3" t="s">
        <v>103</v>
      </c>
      <c r="U2010" s="3" t="s">
        <v>35</v>
      </c>
      <c r="V2010" s="7" t="s">
        <v>54</v>
      </c>
    </row>
    <row r="2011">
      <c r="A2011" s="3" t="s">
        <v>8327</v>
      </c>
      <c r="B2011" s="3" t="s">
        <v>8329</v>
      </c>
      <c r="C2011" s="4">
        <v>2017.0</v>
      </c>
      <c r="D2011" s="4">
        <v>67.0</v>
      </c>
      <c r="E2011" s="4">
        <v>334294.0</v>
      </c>
      <c r="F2011" s="3" t="s">
        <v>8331</v>
      </c>
      <c r="G2011" s="3" t="s">
        <v>8332</v>
      </c>
      <c r="H2011" s="3" t="s">
        <v>8333</v>
      </c>
      <c r="I2011" s="4">
        <v>0.205</v>
      </c>
      <c r="J2011" s="4">
        <v>0.472</v>
      </c>
      <c r="K2011" s="4">
        <v>0.750967852</v>
      </c>
      <c r="L2011" s="4">
        <v>0.0718</v>
      </c>
      <c r="M2011" s="4">
        <v>0.498</v>
      </c>
      <c r="N2011" s="4">
        <v>7.92E-4</v>
      </c>
      <c r="O2011" s="4">
        <v>0.0953</v>
      </c>
      <c r="P2011" s="4">
        <v>0.0392</v>
      </c>
      <c r="Q2011" s="4">
        <v>203.94</v>
      </c>
      <c r="R2011" s="4">
        <v>10.0</v>
      </c>
      <c r="S2011" s="4">
        <v>1.0</v>
      </c>
      <c r="T2011" s="3" t="s">
        <v>103</v>
      </c>
      <c r="U2011" s="3" t="s">
        <v>94</v>
      </c>
      <c r="V2011" s="7" t="s">
        <v>75</v>
      </c>
    </row>
    <row r="2012">
      <c r="A2012" s="3" t="s">
        <v>8336</v>
      </c>
      <c r="B2012" s="3" t="s">
        <v>8338</v>
      </c>
      <c r="C2012" s="4">
        <v>1993.0</v>
      </c>
      <c r="D2012" s="4">
        <v>68.0</v>
      </c>
      <c r="E2012" s="4">
        <v>255466.0</v>
      </c>
      <c r="F2012" s="3" t="s">
        <v>8339</v>
      </c>
      <c r="G2012" s="3" t="s">
        <v>8341</v>
      </c>
      <c r="H2012" s="3" t="s">
        <v>8343</v>
      </c>
      <c r="I2012" s="4">
        <v>0.476</v>
      </c>
      <c r="J2012" s="4">
        <v>0.584</v>
      </c>
      <c r="K2012" s="4">
        <v>0.710179026</v>
      </c>
      <c r="L2012" s="4">
        <v>0.038</v>
      </c>
      <c r="M2012" s="4">
        <v>0.119</v>
      </c>
      <c r="N2012" s="4">
        <v>0.0</v>
      </c>
      <c r="O2012" s="4">
        <v>0.274</v>
      </c>
      <c r="P2012" s="4">
        <v>0.417</v>
      </c>
      <c r="Q2012" s="4">
        <v>88.026</v>
      </c>
      <c r="R2012" s="4">
        <v>10.0</v>
      </c>
      <c r="S2012" s="4">
        <v>1.0</v>
      </c>
      <c r="T2012" s="3" t="s">
        <v>103</v>
      </c>
      <c r="U2012" s="3" t="s">
        <v>35</v>
      </c>
      <c r="V2012" s="7" t="s">
        <v>54</v>
      </c>
    </row>
    <row r="2013">
      <c r="A2013" s="3" t="s">
        <v>8345</v>
      </c>
      <c r="B2013" s="3" t="s">
        <v>8346</v>
      </c>
      <c r="C2013" s="4">
        <v>2017.0</v>
      </c>
      <c r="D2013" s="4">
        <v>68.0</v>
      </c>
      <c r="E2013" s="4">
        <v>274687.0</v>
      </c>
      <c r="F2013" s="3" t="s">
        <v>880</v>
      </c>
      <c r="G2013" s="3" t="s">
        <v>1822</v>
      </c>
      <c r="H2013" s="3" t="s">
        <v>8349</v>
      </c>
      <c r="I2013" s="4">
        <v>0.512</v>
      </c>
      <c r="J2013" s="4">
        <v>0.752</v>
      </c>
      <c r="K2013" s="4">
        <v>0.870596539</v>
      </c>
      <c r="L2013" s="4">
        <v>0.0534</v>
      </c>
      <c r="M2013" s="4">
        <v>0.305</v>
      </c>
      <c r="N2013" s="4">
        <v>0.0</v>
      </c>
      <c r="O2013" s="4">
        <v>0.708</v>
      </c>
      <c r="P2013" s="4">
        <v>0.428</v>
      </c>
      <c r="Q2013" s="4">
        <v>127.965</v>
      </c>
      <c r="R2013" s="4">
        <v>4.0</v>
      </c>
      <c r="S2013" s="4">
        <v>0.0</v>
      </c>
      <c r="T2013" s="3" t="s">
        <v>104</v>
      </c>
      <c r="U2013" s="3" t="s">
        <v>94</v>
      </c>
      <c r="V2013" s="7" t="s">
        <v>54</v>
      </c>
    </row>
    <row r="2014">
      <c r="A2014" s="3" t="s">
        <v>8351</v>
      </c>
      <c r="B2014" s="3" t="s">
        <v>8352</v>
      </c>
      <c r="C2014" s="4">
        <v>2018.0</v>
      </c>
      <c r="D2014" s="4">
        <v>68.0</v>
      </c>
      <c r="E2014" s="4">
        <v>283070.0</v>
      </c>
      <c r="F2014" s="3" t="s">
        <v>1918</v>
      </c>
      <c r="G2014" s="3" t="s">
        <v>1919</v>
      </c>
      <c r="H2014" s="3" t="s">
        <v>8353</v>
      </c>
      <c r="I2014" s="4">
        <v>0.45</v>
      </c>
      <c r="J2014" s="4">
        <v>0.42</v>
      </c>
      <c r="K2014" s="4">
        <v>0.783693025</v>
      </c>
      <c r="L2014" s="4">
        <v>0.0272</v>
      </c>
      <c r="M2014" s="4">
        <v>0.386</v>
      </c>
      <c r="N2014" s="4">
        <v>1.06E-4</v>
      </c>
      <c r="O2014" s="4">
        <v>0.11</v>
      </c>
      <c r="P2014" s="4">
        <v>0.201</v>
      </c>
      <c r="Q2014" s="4">
        <v>163.749</v>
      </c>
      <c r="R2014" s="4">
        <v>4.0</v>
      </c>
      <c r="S2014" s="4">
        <v>1.0</v>
      </c>
      <c r="T2014" s="3" t="s">
        <v>104</v>
      </c>
      <c r="U2014" s="3" t="s">
        <v>35</v>
      </c>
      <c r="V2014" s="7" t="s">
        <v>36</v>
      </c>
    </row>
    <row r="2015">
      <c r="A2015" s="3" t="s">
        <v>8357</v>
      </c>
      <c r="B2015" s="3" t="s">
        <v>8359</v>
      </c>
      <c r="C2015" s="4">
        <v>2015.0</v>
      </c>
      <c r="D2015" s="4">
        <v>68.0</v>
      </c>
      <c r="E2015" s="4">
        <v>264854.0</v>
      </c>
      <c r="F2015" s="3" t="s">
        <v>880</v>
      </c>
      <c r="G2015" s="3" t="s">
        <v>4828</v>
      </c>
      <c r="H2015" s="3" t="s">
        <v>8361</v>
      </c>
      <c r="I2015" s="4">
        <v>0.616</v>
      </c>
      <c r="J2015" s="4">
        <v>0.75</v>
      </c>
      <c r="K2015" s="4">
        <v>0.875473232</v>
      </c>
      <c r="L2015" s="4">
        <v>0.0594</v>
      </c>
      <c r="M2015" s="4">
        <v>0.172</v>
      </c>
      <c r="N2015" s="4">
        <v>0.0</v>
      </c>
      <c r="O2015" s="4">
        <v>0.137</v>
      </c>
      <c r="P2015" s="4">
        <v>0.434</v>
      </c>
      <c r="Q2015" s="4">
        <v>128.051</v>
      </c>
      <c r="R2015" s="4">
        <v>2.0</v>
      </c>
      <c r="S2015" s="4">
        <v>1.0</v>
      </c>
      <c r="T2015" s="3" t="s">
        <v>104</v>
      </c>
      <c r="U2015" s="3" t="s">
        <v>35</v>
      </c>
      <c r="V2015" s="7" t="s">
        <v>54</v>
      </c>
    </row>
    <row r="2016">
      <c r="A2016" s="3" t="s">
        <v>8365</v>
      </c>
      <c r="B2016" s="3" t="s">
        <v>8366</v>
      </c>
      <c r="C2016" s="4">
        <v>2023.0</v>
      </c>
      <c r="D2016" s="4">
        <v>68.0</v>
      </c>
      <c r="E2016" s="4">
        <v>243953.0</v>
      </c>
      <c r="F2016" s="3" t="s">
        <v>8367</v>
      </c>
      <c r="G2016" s="3" t="s">
        <v>8369</v>
      </c>
      <c r="H2016" s="3" t="s">
        <v>8366</v>
      </c>
      <c r="I2016" s="4">
        <v>0.569</v>
      </c>
      <c r="J2016" s="4">
        <v>0.642</v>
      </c>
      <c r="K2016" s="4">
        <v>0.822107672</v>
      </c>
      <c r="L2016" s="4">
        <v>0.0342</v>
      </c>
      <c r="M2016" s="4">
        <v>0.318</v>
      </c>
      <c r="N2016" s="4">
        <v>0.0</v>
      </c>
      <c r="O2016" s="4">
        <v>0.0967</v>
      </c>
      <c r="P2016" s="4">
        <v>0.408</v>
      </c>
      <c r="Q2016" s="4">
        <v>128.891</v>
      </c>
      <c r="R2016" s="4">
        <v>9.0</v>
      </c>
      <c r="S2016" s="4">
        <v>0.0</v>
      </c>
      <c r="T2016" s="3" t="s">
        <v>104</v>
      </c>
      <c r="U2016" s="3" t="s">
        <v>35</v>
      </c>
      <c r="V2016" s="7" t="s">
        <v>54</v>
      </c>
    </row>
    <row r="2017">
      <c r="A2017" s="3" t="s">
        <v>8370</v>
      </c>
      <c r="B2017" s="3" t="s">
        <v>8372</v>
      </c>
      <c r="C2017" s="4">
        <v>2020.0</v>
      </c>
      <c r="D2017" s="4">
        <v>68.0</v>
      </c>
      <c r="E2017" s="4">
        <v>199122.0</v>
      </c>
      <c r="F2017" s="3" t="s">
        <v>4278</v>
      </c>
      <c r="G2017" s="3" t="s">
        <v>8374</v>
      </c>
      <c r="H2017" s="3" t="s">
        <v>8375</v>
      </c>
      <c r="I2017" s="4">
        <v>0.699</v>
      </c>
      <c r="J2017" s="4">
        <v>0.588</v>
      </c>
      <c r="K2017" s="4">
        <v>0.834748572</v>
      </c>
      <c r="L2017" s="4">
        <v>0.0402</v>
      </c>
      <c r="M2017" s="4">
        <v>0.00807</v>
      </c>
      <c r="N2017" s="4">
        <v>1.31E-4</v>
      </c>
      <c r="O2017" s="4">
        <v>0.107</v>
      </c>
      <c r="P2017" s="4">
        <v>0.35</v>
      </c>
      <c r="Q2017" s="4">
        <v>151.971</v>
      </c>
      <c r="R2017" s="4">
        <v>9.0</v>
      </c>
      <c r="S2017" s="4">
        <v>0.0</v>
      </c>
      <c r="T2017" s="3" t="s">
        <v>103</v>
      </c>
      <c r="U2017" s="3" t="s">
        <v>68</v>
      </c>
      <c r="V2017" s="7" t="s">
        <v>45</v>
      </c>
    </row>
    <row r="2018">
      <c r="A2018" s="3" t="s">
        <v>8377</v>
      </c>
      <c r="B2018" s="3" t="s">
        <v>8378</v>
      </c>
      <c r="C2018" s="4">
        <v>2019.0</v>
      </c>
      <c r="D2018" s="4">
        <v>68.0</v>
      </c>
      <c r="E2018" s="4">
        <v>249126.0</v>
      </c>
      <c r="F2018" s="3" t="s">
        <v>241</v>
      </c>
      <c r="G2018" s="3" t="s">
        <v>5933</v>
      </c>
      <c r="H2018" s="3" t="s">
        <v>8378</v>
      </c>
      <c r="I2018" s="4">
        <v>0.473</v>
      </c>
      <c r="J2018" s="4">
        <v>0.401</v>
      </c>
      <c r="K2018" s="4">
        <v>0.824374906</v>
      </c>
      <c r="L2018" s="4">
        <v>0.0241</v>
      </c>
      <c r="M2018" s="4">
        <v>0.629</v>
      </c>
      <c r="N2018" s="4">
        <v>1.17E-5</v>
      </c>
      <c r="O2018" s="4">
        <v>0.154</v>
      </c>
      <c r="P2018" s="4">
        <v>0.345</v>
      </c>
      <c r="Q2018" s="4">
        <v>90.076</v>
      </c>
      <c r="R2018" s="4">
        <v>4.0</v>
      </c>
      <c r="S2018" s="4">
        <v>0.0</v>
      </c>
      <c r="T2018" s="3" t="s">
        <v>104</v>
      </c>
      <c r="U2018" s="3" t="s">
        <v>35</v>
      </c>
      <c r="V2018" s="7" t="s">
        <v>45</v>
      </c>
    </row>
    <row r="2019">
      <c r="A2019" s="3" t="s">
        <v>8383</v>
      </c>
      <c r="B2019" s="3" t="s">
        <v>8384</v>
      </c>
      <c r="C2019" s="4">
        <v>2019.0</v>
      </c>
      <c r="D2019" s="4">
        <v>68.0</v>
      </c>
      <c r="E2019" s="4">
        <v>125439.0</v>
      </c>
      <c r="F2019" s="3" t="s">
        <v>8385</v>
      </c>
      <c r="G2019" s="3" t="s">
        <v>8386</v>
      </c>
      <c r="H2019" s="3" t="s">
        <v>8387</v>
      </c>
      <c r="I2019" s="4">
        <v>0.234</v>
      </c>
      <c r="J2019" s="4">
        <v>0.204</v>
      </c>
      <c r="K2019" s="4">
        <v>0.710991808</v>
      </c>
      <c r="L2019" s="4">
        <v>0.0383</v>
      </c>
      <c r="M2019" s="4">
        <v>0.926</v>
      </c>
      <c r="N2019" s="4">
        <v>1.1E-5</v>
      </c>
      <c r="O2019" s="4">
        <v>0.092</v>
      </c>
      <c r="P2019" s="4">
        <v>0.194</v>
      </c>
      <c r="Q2019" s="4">
        <v>85.5</v>
      </c>
      <c r="R2019" s="4">
        <v>9.0</v>
      </c>
      <c r="S2019" s="4">
        <v>0.0</v>
      </c>
      <c r="T2019" s="3" t="s">
        <v>103</v>
      </c>
      <c r="U2019" s="3" t="s">
        <v>35</v>
      </c>
      <c r="V2019" s="7" t="s">
        <v>58</v>
      </c>
    </row>
    <row r="2020">
      <c r="A2020" s="3" t="s">
        <v>8390</v>
      </c>
      <c r="B2020" s="3" t="s">
        <v>8391</v>
      </c>
      <c r="C2020" s="4">
        <v>1993.0</v>
      </c>
      <c r="D2020" s="4">
        <v>68.0</v>
      </c>
      <c r="E2020" s="4">
        <v>268910.0</v>
      </c>
      <c r="F2020" s="3" t="s">
        <v>8392</v>
      </c>
      <c r="G2020" s="3" t="s">
        <v>8393</v>
      </c>
      <c r="H2020" s="3" t="s">
        <v>8394</v>
      </c>
      <c r="I2020" s="4">
        <v>0.763</v>
      </c>
      <c r="J2020" s="4">
        <v>0.742</v>
      </c>
      <c r="K2020" s="4">
        <v>0.739738626</v>
      </c>
      <c r="L2020" s="4">
        <v>0.188</v>
      </c>
      <c r="M2020" s="4">
        <v>0.0984</v>
      </c>
      <c r="N2020" s="4">
        <v>0.0</v>
      </c>
      <c r="O2020" s="4">
        <v>0.38</v>
      </c>
      <c r="P2020" s="4">
        <v>0.483</v>
      </c>
      <c r="Q2020" s="4">
        <v>98.14</v>
      </c>
      <c r="R2020" s="4">
        <v>6.0</v>
      </c>
      <c r="S2020" s="4">
        <v>0.0</v>
      </c>
      <c r="T2020" s="3" t="s">
        <v>103</v>
      </c>
      <c r="U2020" s="3" t="s">
        <v>35</v>
      </c>
      <c r="V2020" s="7" t="s">
        <v>54</v>
      </c>
    </row>
    <row r="2021">
      <c r="A2021" s="3" t="s">
        <v>8398</v>
      </c>
      <c r="B2021" s="3" t="s">
        <v>8399</v>
      </c>
      <c r="C2021" s="4">
        <v>2024.0</v>
      </c>
      <c r="D2021" s="4">
        <v>68.0</v>
      </c>
      <c r="E2021" s="4">
        <v>360437.0</v>
      </c>
      <c r="F2021" s="3" t="s">
        <v>8402</v>
      </c>
      <c r="G2021" s="3" t="s">
        <v>1593</v>
      </c>
      <c r="H2021" s="3" t="s">
        <v>8403</v>
      </c>
      <c r="I2021" s="4">
        <v>0.56</v>
      </c>
      <c r="J2021" s="4">
        <v>0.861</v>
      </c>
      <c r="K2021" s="4">
        <v>0.905588946</v>
      </c>
      <c r="L2021" s="4">
        <v>0.0505</v>
      </c>
      <c r="M2021" s="4">
        <v>0.197</v>
      </c>
      <c r="N2021" s="4">
        <v>1.12E-4</v>
      </c>
      <c r="O2021" s="4">
        <v>0.0382</v>
      </c>
      <c r="P2021" s="4">
        <v>0.382</v>
      </c>
      <c r="Q2021" s="4">
        <v>157.97</v>
      </c>
      <c r="R2021" s="4">
        <v>11.0</v>
      </c>
      <c r="S2021" s="4">
        <v>0.0</v>
      </c>
      <c r="T2021" s="3" t="s">
        <v>104</v>
      </c>
      <c r="U2021" s="3" t="s">
        <v>68</v>
      </c>
      <c r="V2021" s="7" t="s">
        <v>45</v>
      </c>
    </row>
    <row r="2022">
      <c r="A2022" s="3" t="s">
        <v>8407</v>
      </c>
      <c r="B2022" s="3" t="s">
        <v>8408</v>
      </c>
      <c r="C2022" s="4">
        <v>1993.0</v>
      </c>
      <c r="D2022" s="4">
        <v>68.0</v>
      </c>
      <c r="E2022" s="4">
        <v>327400.0</v>
      </c>
      <c r="F2022" s="3" t="s">
        <v>8410</v>
      </c>
      <c r="G2022" s="3" t="s">
        <v>8412</v>
      </c>
      <c r="H2022" s="3" t="s">
        <v>8413</v>
      </c>
      <c r="I2022" s="4">
        <v>0.397</v>
      </c>
      <c r="J2022" s="4">
        <v>0.499</v>
      </c>
      <c r="K2022" s="4">
        <v>0.739802793</v>
      </c>
      <c r="L2022" s="4">
        <v>0.0685</v>
      </c>
      <c r="M2022" s="4">
        <v>0.0766</v>
      </c>
      <c r="N2022" s="4">
        <v>1.55E-6</v>
      </c>
      <c r="O2022" s="4">
        <v>0.111</v>
      </c>
      <c r="P2022" s="4">
        <v>0.367</v>
      </c>
      <c r="Q2022" s="4">
        <v>171.07</v>
      </c>
      <c r="R2022" s="4">
        <v>2.0</v>
      </c>
      <c r="S2022" s="4">
        <v>1.0</v>
      </c>
      <c r="T2022" s="3" t="s">
        <v>103</v>
      </c>
      <c r="U2022" s="3" t="s">
        <v>68</v>
      </c>
      <c r="V2022" s="7" t="s">
        <v>45</v>
      </c>
    </row>
    <row r="2023">
      <c r="A2023" s="3" t="s">
        <v>8415</v>
      </c>
      <c r="B2023" s="3" t="s">
        <v>8416</v>
      </c>
      <c r="C2023" s="4">
        <v>1998.0</v>
      </c>
      <c r="D2023" s="4">
        <v>68.0</v>
      </c>
      <c r="E2023" s="4">
        <v>366466.0</v>
      </c>
      <c r="F2023" s="3" t="s">
        <v>8417</v>
      </c>
      <c r="G2023" s="3" t="s">
        <v>8418</v>
      </c>
      <c r="H2023" s="3" t="s">
        <v>8420</v>
      </c>
      <c r="I2023" s="4">
        <v>0.426</v>
      </c>
      <c r="J2023" s="4">
        <v>0.813</v>
      </c>
      <c r="K2023" s="4">
        <v>0.889718307</v>
      </c>
      <c r="L2023" s="4">
        <v>0.0318</v>
      </c>
      <c r="M2023" s="4">
        <v>1.94E-5</v>
      </c>
      <c r="N2023" s="4">
        <v>0.022</v>
      </c>
      <c r="O2023" s="4">
        <v>0.0937</v>
      </c>
      <c r="P2023" s="4">
        <v>0.228</v>
      </c>
      <c r="Q2023" s="4">
        <v>149.01</v>
      </c>
      <c r="R2023" s="4">
        <v>8.0</v>
      </c>
      <c r="S2023" s="4">
        <v>1.0</v>
      </c>
      <c r="T2023" s="3" t="s">
        <v>103</v>
      </c>
      <c r="U2023" s="3" t="s">
        <v>68</v>
      </c>
      <c r="V2023" s="7" t="s">
        <v>36</v>
      </c>
    </row>
    <row r="2024">
      <c r="A2024" s="3" t="s">
        <v>8423</v>
      </c>
      <c r="B2024" s="3" t="s">
        <v>8424</v>
      </c>
      <c r="C2024" s="4">
        <v>2021.0</v>
      </c>
      <c r="D2024" s="4">
        <v>69.0</v>
      </c>
      <c r="E2024" s="4">
        <v>341658.0</v>
      </c>
      <c r="F2024" s="3" t="s">
        <v>424</v>
      </c>
      <c r="G2024" s="3" t="s">
        <v>3041</v>
      </c>
      <c r="H2024" s="3" t="s">
        <v>8425</v>
      </c>
      <c r="I2024" s="4">
        <v>0.326</v>
      </c>
      <c r="J2024" s="4">
        <v>0.202</v>
      </c>
      <c r="K2024" s="4">
        <v>0.698265352</v>
      </c>
      <c r="L2024" s="4">
        <v>0.0317</v>
      </c>
      <c r="M2024" s="4">
        <v>0.898</v>
      </c>
      <c r="N2024" s="4">
        <v>9.88E-6</v>
      </c>
      <c r="O2024" s="4">
        <v>0.144</v>
      </c>
      <c r="P2024" s="4">
        <v>0.183</v>
      </c>
      <c r="Q2024" s="4">
        <v>102.321</v>
      </c>
      <c r="R2024" s="4">
        <v>3.0</v>
      </c>
      <c r="S2024" s="4">
        <v>0.0</v>
      </c>
      <c r="T2024" s="3" t="s">
        <v>34</v>
      </c>
      <c r="U2024" s="3" t="s">
        <v>35</v>
      </c>
      <c r="V2024" s="7" t="s">
        <v>58</v>
      </c>
    </row>
    <row r="2025">
      <c r="A2025" s="3" t="s">
        <v>8430</v>
      </c>
      <c r="B2025" s="3" t="s">
        <v>8431</v>
      </c>
      <c r="C2025" s="4">
        <v>2020.0</v>
      </c>
      <c r="D2025" s="4">
        <v>69.0</v>
      </c>
      <c r="E2025" s="4">
        <v>375500.0</v>
      </c>
      <c r="F2025" s="3" t="s">
        <v>453</v>
      </c>
      <c r="G2025" s="3" t="s">
        <v>2295</v>
      </c>
      <c r="H2025" s="3" t="s">
        <v>8432</v>
      </c>
      <c r="I2025" s="4">
        <v>0.152</v>
      </c>
      <c r="J2025" s="4">
        <v>0.532</v>
      </c>
      <c r="K2025" s="4">
        <v>0.8337219</v>
      </c>
      <c r="L2025" s="4">
        <v>0.0333</v>
      </c>
      <c r="M2025" s="4">
        <v>0.107</v>
      </c>
      <c r="N2025" s="4">
        <v>4.05E-6</v>
      </c>
      <c r="O2025" s="4">
        <v>0.107</v>
      </c>
      <c r="P2025" s="4">
        <v>0.285</v>
      </c>
      <c r="Q2025" s="4">
        <v>79.861</v>
      </c>
      <c r="R2025" s="4">
        <v>10.0</v>
      </c>
      <c r="S2025" s="4">
        <v>1.0</v>
      </c>
      <c r="T2025" s="3" t="s">
        <v>34</v>
      </c>
      <c r="U2025" s="3" t="s">
        <v>35</v>
      </c>
      <c r="V2025" s="7" t="s">
        <v>36</v>
      </c>
    </row>
    <row r="2026">
      <c r="A2026" s="3" t="s">
        <v>8437</v>
      </c>
      <c r="B2026" s="3" t="s">
        <v>8439</v>
      </c>
      <c r="C2026" s="4">
        <v>2017.0</v>
      </c>
      <c r="D2026" s="4">
        <v>69.0</v>
      </c>
      <c r="E2026" s="4">
        <v>257666.0</v>
      </c>
      <c r="F2026" s="3" t="s">
        <v>26</v>
      </c>
      <c r="G2026" s="3" t="s">
        <v>8440</v>
      </c>
      <c r="H2026" s="3" t="s">
        <v>8441</v>
      </c>
      <c r="I2026" s="4">
        <v>0.628</v>
      </c>
      <c r="J2026" s="4">
        <v>0.987</v>
      </c>
      <c r="K2026" s="4">
        <v>0.946826942</v>
      </c>
      <c r="L2026" s="4">
        <v>0.15</v>
      </c>
      <c r="M2026" s="4">
        <v>4.67E-4</v>
      </c>
      <c r="N2026" s="4">
        <v>0.152</v>
      </c>
      <c r="O2026" s="4">
        <v>0.129</v>
      </c>
      <c r="P2026" s="4">
        <v>0.297</v>
      </c>
      <c r="Q2026" s="4">
        <v>75.015</v>
      </c>
      <c r="R2026" s="4">
        <v>1.0</v>
      </c>
      <c r="S2026" s="4">
        <v>1.0</v>
      </c>
      <c r="T2026" s="3" t="s">
        <v>34</v>
      </c>
      <c r="U2026" s="3" t="s">
        <v>35</v>
      </c>
      <c r="V2026" s="7" t="s">
        <v>36</v>
      </c>
    </row>
    <row r="2027">
      <c r="A2027" s="3" t="s">
        <v>8445</v>
      </c>
      <c r="B2027" s="3" t="s">
        <v>5633</v>
      </c>
      <c r="C2027" s="4">
        <v>2021.0</v>
      </c>
      <c r="D2027" s="4">
        <v>69.0</v>
      </c>
      <c r="E2027" s="4">
        <v>318048.0</v>
      </c>
      <c r="F2027" s="3" t="s">
        <v>26</v>
      </c>
      <c r="G2027" s="3" t="s">
        <v>8448</v>
      </c>
      <c r="H2027" s="3" t="s">
        <v>5633</v>
      </c>
      <c r="I2027" s="4">
        <v>0.385</v>
      </c>
      <c r="J2027" s="4">
        <v>0.76</v>
      </c>
      <c r="K2027" s="4">
        <v>0.770688512</v>
      </c>
      <c r="L2027" s="4">
        <v>0.0741</v>
      </c>
      <c r="M2027" s="4">
        <v>0.552</v>
      </c>
      <c r="N2027" s="4">
        <v>1.02E-4</v>
      </c>
      <c r="O2027" s="4">
        <v>0.11</v>
      </c>
      <c r="P2027" s="4">
        <v>0.112</v>
      </c>
      <c r="Q2027" s="4">
        <v>88.925</v>
      </c>
      <c r="R2027" s="4">
        <v>10.0</v>
      </c>
      <c r="S2027" s="4">
        <v>1.0</v>
      </c>
      <c r="T2027" s="3" t="s">
        <v>34</v>
      </c>
      <c r="U2027" s="3" t="s">
        <v>35</v>
      </c>
      <c r="V2027" s="7" t="s">
        <v>58</v>
      </c>
    </row>
    <row r="2028">
      <c r="A2028" s="3" t="s">
        <v>8451</v>
      </c>
      <c r="B2028" s="3" t="s">
        <v>8452</v>
      </c>
      <c r="C2028" s="4">
        <v>2021.0</v>
      </c>
      <c r="D2028" s="4">
        <v>69.0</v>
      </c>
      <c r="E2028" s="4">
        <v>276075.0</v>
      </c>
      <c r="F2028" s="3" t="s">
        <v>26</v>
      </c>
      <c r="G2028" s="3" t="s">
        <v>586</v>
      </c>
      <c r="H2028" s="3" t="s">
        <v>8452</v>
      </c>
      <c r="I2028" s="4">
        <v>0.3</v>
      </c>
      <c r="J2028" s="4">
        <v>0.418</v>
      </c>
      <c r="K2028" s="4">
        <v>0.790323616</v>
      </c>
      <c r="L2028" s="4">
        <v>0.0322</v>
      </c>
      <c r="M2028" s="4">
        <v>0.857</v>
      </c>
      <c r="N2028" s="4">
        <v>0.0</v>
      </c>
      <c r="O2028" s="4">
        <v>0.346</v>
      </c>
      <c r="P2028" s="4">
        <v>0.166</v>
      </c>
      <c r="Q2028" s="4">
        <v>149.805</v>
      </c>
      <c r="R2028" s="4">
        <v>9.0</v>
      </c>
      <c r="S2028" s="4">
        <v>0.0</v>
      </c>
      <c r="T2028" s="3" t="s">
        <v>34</v>
      </c>
      <c r="U2028" s="3" t="s">
        <v>35</v>
      </c>
      <c r="V2028" s="7" t="s">
        <v>58</v>
      </c>
    </row>
    <row r="2029">
      <c r="A2029" s="3" t="s">
        <v>8458</v>
      </c>
      <c r="B2029" s="3" t="s">
        <v>8459</v>
      </c>
      <c r="C2029" s="4">
        <v>2015.0</v>
      </c>
      <c r="D2029" s="4">
        <v>69.0</v>
      </c>
      <c r="E2029" s="4">
        <v>37546.0</v>
      </c>
      <c r="F2029" s="3" t="s">
        <v>413</v>
      </c>
      <c r="G2029" s="3" t="s">
        <v>8462</v>
      </c>
      <c r="H2029" s="3" t="s">
        <v>8463</v>
      </c>
      <c r="I2029" s="4">
        <v>0.907</v>
      </c>
      <c r="J2029" s="4">
        <v>0.496</v>
      </c>
      <c r="K2029" s="4">
        <v>0.830556328</v>
      </c>
      <c r="L2029" s="4">
        <v>0.227</v>
      </c>
      <c r="M2029" s="4">
        <v>0.827</v>
      </c>
      <c r="N2029" s="4">
        <v>0.0</v>
      </c>
      <c r="O2029" s="4">
        <v>0.1</v>
      </c>
      <c r="P2029" s="4">
        <v>0.342</v>
      </c>
      <c r="Q2029" s="4">
        <v>110.202</v>
      </c>
      <c r="R2029" s="4">
        <v>4.0</v>
      </c>
      <c r="S2029" s="4">
        <v>1.0</v>
      </c>
      <c r="T2029" s="3" t="s">
        <v>34</v>
      </c>
      <c r="U2029" s="3" t="s">
        <v>35</v>
      </c>
      <c r="V2029" s="7" t="s">
        <v>45</v>
      </c>
    </row>
    <row r="2030">
      <c r="A2030" s="3" t="s">
        <v>8466</v>
      </c>
      <c r="B2030" s="3" t="s">
        <v>8467</v>
      </c>
      <c r="C2030" s="4">
        <v>2020.0</v>
      </c>
      <c r="D2030" s="4">
        <v>69.0</v>
      </c>
      <c r="E2030" s="4">
        <v>230547.0</v>
      </c>
      <c r="F2030" s="3" t="s">
        <v>341</v>
      </c>
      <c r="G2030" s="3" t="s">
        <v>8470</v>
      </c>
      <c r="H2030" s="3" t="s">
        <v>8467</v>
      </c>
      <c r="I2030" s="4">
        <v>0.278</v>
      </c>
      <c r="J2030" s="4">
        <v>0.561</v>
      </c>
      <c r="K2030" s="4">
        <v>0.793510577</v>
      </c>
      <c r="L2030" s="4">
        <v>0.0424</v>
      </c>
      <c r="M2030" s="4">
        <v>0.778</v>
      </c>
      <c r="N2030" s="4">
        <v>0.0</v>
      </c>
      <c r="O2030" s="4">
        <v>0.14</v>
      </c>
      <c r="P2030" s="4">
        <v>0.417</v>
      </c>
      <c r="Q2030" s="4">
        <v>145.889</v>
      </c>
      <c r="R2030" s="4">
        <v>11.0</v>
      </c>
      <c r="S2030" s="4">
        <v>1.0</v>
      </c>
      <c r="T2030" s="3" t="s">
        <v>34</v>
      </c>
      <c r="U2030" s="3" t="s">
        <v>35</v>
      </c>
      <c r="V2030" s="7" t="s">
        <v>54</v>
      </c>
    </row>
    <row r="2031">
      <c r="A2031" s="3" t="s">
        <v>8474</v>
      </c>
      <c r="B2031" s="3" t="s">
        <v>8475</v>
      </c>
      <c r="C2031" s="4">
        <v>2020.0</v>
      </c>
      <c r="D2031" s="4">
        <v>69.0</v>
      </c>
      <c r="E2031" s="4">
        <v>219136.0</v>
      </c>
      <c r="F2031" s="3" t="s">
        <v>26</v>
      </c>
      <c r="G2031" s="3" t="s">
        <v>8476</v>
      </c>
      <c r="H2031" s="3" t="s">
        <v>8478</v>
      </c>
      <c r="I2031" s="4">
        <v>0.454</v>
      </c>
      <c r="J2031" s="4">
        <v>0.581</v>
      </c>
      <c r="K2031" s="4">
        <v>0.811028169</v>
      </c>
      <c r="L2031" s="4">
        <v>0.0316</v>
      </c>
      <c r="M2031" s="4">
        <v>0.725</v>
      </c>
      <c r="N2031" s="4">
        <v>0.0</v>
      </c>
      <c r="O2031" s="4">
        <v>0.112</v>
      </c>
      <c r="P2031" s="4">
        <v>0.272</v>
      </c>
      <c r="Q2031" s="4">
        <v>101.112</v>
      </c>
      <c r="R2031" s="4">
        <v>0.0</v>
      </c>
      <c r="S2031" s="4">
        <v>0.0</v>
      </c>
      <c r="T2031" s="3" t="s">
        <v>34</v>
      </c>
      <c r="U2031" s="3" t="s">
        <v>35</v>
      </c>
      <c r="V2031" s="7" t="s">
        <v>36</v>
      </c>
    </row>
    <row r="2032">
      <c r="A2032" s="3" t="s">
        <v>8482</v>
      </c>
      <c r="B2032" s="3" t="s">
        <v>8483</v>
      </c>
      <c r="C2032" s="4">
        <v>2021.0</v>
      </c>
      <c r="D2032" s="4">
        <v>69.0</v>
      </c>
      <c r="E2032" s="4">
        <v>186048.0</v>
      </c>
      <c r="F2032" s="3" t="s">
        <v>312</v>
      </c>
      <c r="G2032" s="3" t="s">
        <v>8485</v>
      </c>
      <c r="H2032" s="3" t="s">
        <v>8486</v>
      </c>
      <c r="I2032" s="4">
        <v>0.627</v>
      </c>
      <c r="J2032" s="4">
        <v>0.88</v>
      </c>
      <c r="K2032" s="4">
        <v>0.892563044</v>
      </c>
      <c r="L2032" s="4">
        <v>0.0454</v>
      </c>
      <c r="M2032" s="4">
        <v>0.155</v>
      </c>
      <c r="N2032" s="4">
        <v>0.00454</v>
      </c>
      <c r="O2032" s="4">
        <v>0.0841</v>
      </c>
      <c r="P2032" s="4">
        <v>0.31</v>
      </c>
      <c r="Q2032" s="4">
        <v>80.017</v>
      </c>
      <c r="R2032" s="4">
        <v>7.0</v>
      </c>
      <c r="S2032" s="4">
        <v>1.0</v>
      </c>
      <c r="T2032" s="3" t="s">
        <v>34</v>
      </c>
      <c r="U2032" s="3" t="s">
        <v>35</v>
      </c>
      <c r="V2032" s="7" t="s">
        <v>45</v>
      </c>
    </row>
    <row r="2033">
      <c r="A2033" s="3" t="s">
        <v>8491</v>
      </c>
      <c r="B2033" s="3" t="s">
        <v>8493</v>
      </c>
      <c r="C2033" s="4">
        <v>2005.0</v>
      </c>
      <c r="D2033" s="4">
        <v>69.0</v>
      </c>
      <c r="E2033" s="4">
        <v>221840.0</v>
      </c>
      <c r="F2033" s="3" t="s">
        <v>3538</v>
      </c>
      <c r="G2033" s="3" t="s">
        <v>8495</v>
      </c>
      <c r="H2033" s="3" t="s">
        <v>8496</v>
      </c>
      <c r="I2033" s="4">
        <v>0.644</v>
      </c>
      <c r="J2033" s="4">
        <v>0.981</v>
      </c>
      <c r="K2033" s="4">
        <v>0.832374393</v>
      </c>
      <c r="L2033" s="4">
        <v>0.0439</v>
      </c>
      <c r="M2033" s="4">
        <v>0.0271</v>
      </c>
      <c r="N2033" s="4">
        <v>9.67E-5</v>
      </c>
      <c r="O2033" s="4">
        <v>0.11</v>
      </c>
      <c r="P2033" s="4">
        <v>0.379</v>
      </c>
      <c r="Q2033" s="4">
        <v>140.012</v>
      </c>
      <c r="R2033" s="4">
        <v>7.0</v>
      </c>
      <c r="S2033" s="4">
        <v>0.0</v>
      </c>
      <c r="T2033" s="3" t="s">
        <v>103</v>
      </c>
      <c r="U2033" s="3" t="s">
        <v>35</v>
      </c>
      <c r="V2033" s="7" t="s">
        <v>45</v>
      </c>
    </row>
    <row r="2034">
      <c r="A2034" s="3" t="s">
        <v>8500</v>
      </c>
      <c r="B2034" s="3" t="s">
        <v>8501</v>
      </c>
      <c r="C2034" s="4">
        <v>2018.0</v>
      </c>
      <c r="D2034" s="4">
        <v>69.0</v>
      </c>
      <c r="E2034" s="4">
        <v>210288.0</v>
      </c>
      <c r="F2034" s="3" t="s">
        <v>1267</v>
      </c>
      <c r="G2034" s="3" t="s">
        <v>7528</v>
      </c>
      <c r="H2034" s="3" t="s">
        <v>8501</v>
      </c>
      <c r="I2034" s="4">
        <v>0.681</v>
      </c>
      <c r="J2034" s="4">
        <v>0.864</v>
      </c>
      <c r="K2034" s="4">
        <v>0.882510213</v>
      </c>
      <c r="L2034" s="4">
        <v>0.116</v>
      </c>
      <c r="M2034" s="4">
        <v>0.0208</v>
      </c>
      <c r="N2034" s="4">
        <v>3.98E-6</v>
      </c>
      <c r="O2034" s="4">
        <v>0.192</v>
      </c>
      <c r="P2034" s="4">
        <v>0.479</v>
      </c>
      <c r="Q2034" s="4">
        <v>90.008</v>
      </c>
      <c r="R2034" s="4">
        <v>8.0</v>
      </c>
      <c r="S2034" s="4">
        <v>0.0</v>
      </c>
      <c r="T2034" s="3" t="s">
        <v>103</v>
      </c>
      <c r="U2034" s="3" t="s">
        <v>35</v>
      </c>
      <c r="V2034" s="7" t="s">
        <v>54</v>
      </c>
    </row>
    <row r="2035">
      <c r="A2035" s="3" t="s">
        <v>8503</v>
      </c>
      <c r="B2035" s="3" t="s">
        <v>8505</v>
      </c>
      <c r="C2035" s="4">
        <v>2010.0</v>
      </c>
      <c r="D2035" s="4">
        <v>69.0</v>
      </c>
      <c r="E2035" s="4">
        <v>296226.0</v>
      </c>
      <c r="F2035" s="3" t="s">
        <v>8509</v>
      </c>
      <c r="G2035" s="3" t="s">
        <v>8510</v>
      </c>
      <c r="H2035" s="3" t="s">
        <v>8512</v>
      </c>
      <c r="I2035" s="4">
        <v>0.469</v>
      </c>
      <c r="J2035" s="4">
        <v>0.833</v>
      </c>
      <c r="K2035" s="4">
        <v>0.87851047</v>
      </c>
      <c r="L2035" s="4">
        <v>0.165</v>
      </c>
      <c r="M2035" s="4">
        <v>0.3</v>
      </c>
      <c r="N2035" s="4">
        <v>0.0</v>
      </c>
      <c r="O2035" s="4">
        <v>0.056</v>
      </c>
      <c r="P2035" s="4">
        <v>0.402</v>
      </c>
      <c r="Q2035" s="4">
        <v>166.526</v>
      </c>
      <c r="R2035" s="4">
        <v>10.0</v>
      </c>
      <c r="S2035" s="4">
        <v>1.0</v>
      </c>
      <c r="T2035" s="3" t="s">
        <v>103</v>
      </c>
      <c r="U2035" s="3" t="s">
        <v>35</v>
      </c>
      <c r="V2035" s="7" t="s">
        <v>54</v>
      </c>
    </row>
    <row r="2036">
      <c r="A2036" s="3" t="s">
        <v>8514</v>
      </c>
      <c r="B2036" s="3" t="s">
        <v>8515</v>
      </c>
      <c r="C2036" s="4">
        <v>2016.0</v>
      </c>
      <c r="D2036" s="4">
        <v>69.0</v>
      </c>
      <c r="E2036" s="4">
        <v>269032.0</v>
      </c>
      <c r="F2036" s="3" t="s">
        <v>880</v>
      </c>
      <c r="G2036" s="3" t="s">
        <v>1822</v>
      </c>
      <c r="H2036" s="3" t="s">
        <v>8515</v>
      </c>
      <c r="I2036" s="4">
        <v>0.495</v>
      </c>
      <c r="J2036" s="4">
        <v>0.654</v>
      </c>
      <c r="K2036" s="4">
        <v>0.832481338</v>
      </c>
      <c r="L2036" s="4">
        <v>0.0679</v>
      </c>
      <c r="M2036" s="4">
        <v>0.713</v>
      </c>
      <c r="N2036" s="4">
        <v>0.0</v>
      </c>
      <c r="O2036" s="4">
        <v>0.165</v>
      </c>
      <c r="P2036" s="4">
        <v>0.35</v>
      </c>
      <c r="Q2036" s="4">
        <v>123.896</v>
      </c>
      <c r="R2036" s="4">
        <v>3.0</v>
      </c>
      <c r="S2036" s="4">
        <v>0.0</v>
      </c>
      <c r="T2036" s="3" t="s">
        <v>104</v>
      </c>
      <c r="U2036" s="3" t="s">
        <v>68</v>
      </c>
      <c r="V2036" s="7" t="s">
        <v>45</v>
      </c>
    </row>
    <row r="2037">
      <c r="A2037" s="3" t="s">
        <v>8520</v>
      </c>
      <c r="B2037" s="3" t="s">
        <v>8521</v>
      </c>
      <c r="C2037" s="4">
        <v>2017.0</v>
      </c>
      <c r="D2037" s="4">
        <v>69.0</v>
      </c>
      <c r="E2037" s="4">
        <v>351587.0</v>
      </c>
      <c r="F2037" s="3" t="s">
        <v>880</v>
      </c>
      <c r="G2037" s="3" t="s">
        <v>7462</v>
      </c>
      <c r="H2037" s="3" t="s">
        <v>8137</v>
      </c>
      <c r="I2037" s="4">
        <v>0.528</v>
      </c>
      <c r="J2037" s="4">
        <v>0.524</v>
      </c>
      <c r="K2037" s="4">
        <v>0.801082283</v>
      </c>
      <c r="L2037" s="4">
        <v>0.0337</v>
      </c>
      <c r="M2037" s="4">
        <v>0.877</v>
      </c>
      <c r="N2037" s="4">
        <v>1.4E-5</v>
      </c>
      <c r="O2037" s="4">
        <v>0.172</v>
      </c>
      <c r="P2037" s="4">
        <v>0.269</v>
      </c>
      <c r="Q2037" s="4">
        <v>99.636</v>
      </c>
      <c r="R2037" s="4">
        <v>1.0</v>
      </c>
      <c r="S2037" s="4">
        <v>1.0</v>
      </c>
      <c r="T2037" s="3" t="s">
        <v>104</v>
      </c>
      <c r="U2037" s="3" t="s">
        <v>35</v>
      </c>
      <c r="V2037" s="7" t="s">
        <v>36</v>
      </c>
    </row>
    <row r="2038">
      <c r="A2038" s="3" t="s">
        <v>8527</v>
      </c>
      <c r="B2038" s="3" t="s">
        <v>8528</v>
      </c>
      <c r="C2038" s="4">
        <v>2018.0</v>
      </c>
      <c r="D2038" s="4">
        <v>69.0</v>
      </c>
      <c r="E2038" s="4">
        <v>184666.0</v>
      </c>
      <c r="F2038" s="3" t="s">
        <v>880</v>
      </c>
      <c r="G2038" s="3" t="s">
        <v>8529</v>
      </c>
      <c r="H2038" s="3" t="s">
        <v>8530</v>
      </c>
      <c r="I2038" s="4">
        <v>0.465</v>
      </c>
      <c r="J2038" s="4">
        <v>0.551</v>
      </c>
      <c r="K2038" s="4">
        <v>0.833743289</v>
      </c>
      <c r="L2038" s="4">
        <v>0.0362</v>
      </c>
      <c r="M2038" s="4">
        <v>0.619</v>
      </c>
      <c r="N2038" s="4">
        <v>6.03E-6</v>
      </c>
      <c r="O2038" s="4">
        <v>0.109</v>
      </c>
      <c r="P2038" s="4">
        <v>0.415</v>
      </c>
      <c r="Q2038" s="4">
        <v>89.459</v>
      </c>
      <c r="R2038" s="4">
        <v>7.0</v>
      </c>
      <c r="S2038" s="4">
        <v>1.0</v>
      </c>
      <c r="T2038" s="3" t="s">
        <v>104</v>
      </c>
      <c r="U2038" s="3" t="s">
        <v>68</v>
      </c>
      <c r="V2038" s="7" t="s">
        <v>54</v>
      </c>
    </row>
    <row r="2039">
      <c r="A2039" s="3" t="s">
        <v>8533</v>
      </c>
      <c r="B2039" s="3" t="s">
        <v>8535</v>
      </c>
      <c r="C2039" s="4">
        <v>2011.0</v>
      </c>
      <c r="D2039" s="4">
        <v>69.0</v>
      </c>
      <c r="E2039" s="4">
        <v>329851.0</v>
      </c>
      <c r="F2039" s="3" t="s">
        <v>8536</v>
      </c>
      <c r="G2039" s="3" t="s">
        <v>4857</v>
      </c>
      <c r="H2039" s="3" t="s">
        <v>8537</v>
      </c>
      <c r="I2039" s="4">
        <v>0.461</v>
      </c>
      <c r="J2039" s="4">
        <v>0.481</v>
      </c>
      <c r="K2039" s="4">
        <v>0.837828589</v>
      </c>
      <c r="L2039" s="4">
        <v>0.0327</v>
      </c>
      <c r="M2039" s="4">
        <v>0.789</v>
      </c>
      <c r="N2039" s="4">
        <v>1.01E-6</v>
      </c>
      <c r="O2039" s="4">
        <v>0.127</v>
      </c>
      <c r="P2039" s="4">
        <v>0.262</v>
      </c>
      <c r="Q2039" s="4">
        <v>199.807</v>
      </c>
      <c r="R2039" s="4">
        <v>0.0</v>
      </c>
      <c r="S2039" s="4">
        <v>0.0</v>
      </c>
      <c r="T2039" s="3" t="s">
        <v>104</v>
      </c>
      <c r="U2039" s="3" t="s">
        <v>35</v>
      </c>
      <c r="V2039" s="7" t="s">
        <v>36</v>
      </c>
    </row>
    <row r="2040">
      <c r="A2040" s="3" t="s">
        <v>8540</v>
      </c>
      <c r="B2040" s="3" t="s">
        <v>4154</v>
      </c>
      <c r="C2040" s="4">
        <v>2010.0</v>
      </c>
      <c r="D2040" s="4">
        <v>69.0</v>
      </c>
      <c r="E2040" s="4">
        <v>207330.0</v>
      </c>
      <c r="F2040" s="3" t="s">
        <v>8541</v>
      </c>
      <c r="G2040" s="3" t="s">
        <v>8543</v>
      </c>
      <c r="H2040" s="3" t="s">
        <v>8544</v>
      </c>
      <c r="I2040" s="4">
        <v>0.697</v>
      </c>
      <c r="J2040" s="4">
        <v>0.889</v>
      </c>
      <c r="K2040" s="4">
        <v>0.830192715</v>
      </c>
      <c r="L2040" s="4">
        <v>0.1</v>
      </c>
      <c r="M2040" s="4">
        <v>0.481</v>
      </c>
      <c r="N2040" s="4">
        <v>0.177</v>
      </c>
      <c r="O2040" s="4">
        <v>0.0939</v>
      </c>
      <c r="P2040" s="4">
        <v>0.392</v>
      </c>
      <c r="Q2040" s="4">
        <v>130.017</v>
      </c>
      <c r="R2040" s="4">
        <v>8.0</v>
      </c>
      <c r="S2040" s="4">
        <v>0.0</v>
      </c>
      <c r="T2040" s="3" t="s">
        <v>103</v>
      </c>
      <c r="U2040" s="3" t="s">
        <v>94</v>
      </c>
      <c r="V2040" s="7" t="s">
        <v>45</v>
      </c>
    </row>
    <row r="2041">
      <c r="A2041" s="3" t="s">
        <v>8545</v>
      </c>
      <c r="B2041" s="3" t="s">
        <v>8546</v>
      </c>
      <c r="C2041" s="4">
        <v>2025.0</v>
      </c>
      <c r="D2041" s="4">
        <v>69.0</v>
      </c>
      <c r="E2041" s="4">
        <v>190356.0</v>
      </c>
      <c r="F2041" s="3" t="s">
        <v>8031</v>
      </c>
      <c r="G2041" s="3" t="s">
        <v>8549</v>
      </c>
      <c r="H2041" s="3" t="s">
        <v>8546</v>
      </c>
      <c r="I2041" s="4">
        <v>0.792</v>
      </c>
      <c r="J2041" s="4">
        <v>0.618</v>
      </c>
      <c r="K2041" s="4">
        <v>0.8146643</v>
      </c>
      <c r="L2041" s="4">
        <v>0.0382</v>
      </c>
      <c r="M2041" s="4">
        <v>0.303</v>
      </c>
      <c r="N2041" s="4">
        <v>0.0287</v>
      </c>
      <c r="O2041" s="4">
        <v>0.159</v>
      </c>
      <c r="P2041" s="4">
        <v>0.424</v>
      </c>
      <c r="Q2041" s="4">
        <v>99.049</v>
      </c>
      <c r="R2041" s="4">
        <v>10.0</v>
      </c>
      <c r="S2041" s="4">
        <v>0.0</v>
      </c>
      <c r="T2041" s="3" t="s">
        <v>103</v>
      </c>
      <c r="U2041" s="3" t="s">
        <v>68</v>
      </c>
      <c r="V2041" s="7" t="s">
        <v>54</v>
      </c>
    </row>
    <row r="2042">
      <c r="A2042" s="3" t="s">
        <v>8552</v>
      </c>
      <c r="B2042" s="3" t="s">
        <v>8553</v>
      </c>
      <c r="C2042" s="4">
        <v>2015.0</v>
      </c>
      <c r="D2042" s="4">
        <v>69.0</v>
      </c>
      <c r="E2042" s="4">
        <v>272680.0</v>
      </c>
      <c r="F2042" s="3" t="s">
        <v>880</v>
      </c>
      <c r="G2042" s="3" t="s">
        <v>1822</v>
      </c>
      <c r="H2042" s="3" t="s">
        <v>7865</v>
      </c>
      <c r="I2042" s="4">
        <v>0.565</v>
      </c>
      <c r="J2042" s="4">
        <v>0.744</v>
      </c>
      <c r="K2042" s="4">
        <v>0.850063098</v>
      </c>
      <c r="L2042" s="4">
        <v>0.0446</v>
      </c>
      <c r="M2042" s="4">
        <v>0.403</v>
      </c>
      <c r="N2042" s="4">
        <v>0.0</v>
      </c>
      <c r="O2042" s="4">
        <v>0.0853</v>
      </c>
      <c r="P2042" s="4">
        <v>0.415</v>
      </c>
      <c r="Q2042" s="4">
        <v>134.068</v>
      </c>
      <c r="R2042" s="4">
        <v>7.0</v>
      </c>
      <c r="S2042" s="4">
        <v>1.0</v>
      </c>
      <c r="T2042" s="3" t="s">
        <v>104</v>
      </c>
      <c r="U2042" s="3" t="s">
        <v>68</v>
      </c>
      <c r="V2042" s="7" t="s">
        <v>54</v>
      </c>
    </row>
    <row r="2043">
      <c r="A2043" s="3" t="s">
        <v>8558</v>
      </c>
      <c r="B2043" s="3" t="s">
        <v>8559</v>
      </c>
      <c r="C2043" s="4">
        <v>2024.0</v>
      </c>
      <c r="D2043" s="4">
        <v>69.0</v>
      </c>
      <c r="E2043" s="4">
        <v>155431.0</v>
      </c>
      <c r="F2043" s="3" t="s">
        <v>8560</v>
      </c>
      <c r="G2043" s="3" t="s">
        <v>8561</v>
      </c>
      <c r="H2043" s="3" t="s">
        <v>8562</v>
      </c>
      <c r="I2043" s="4">
        <v>0.508</v>
      </c>
      <c r="J2043" s="4">
        <v>0.767</v>
      </c>
      <c r="K2043" s="4">
        <v>0.868714307</v>
      </c>
      <c r="L2043" s="4">
        <v>0.0746</v>
      </c>
      <c r="M2043" s="4">
        <v>0.0305</v>
      </c>
      <c r="N2043" s="4">
        <v>0.0104</v>
      </c>
      <c r="O2043" s="4">
        <v>0.143</v>
      </c>
      <c r="P2043" s="4">
        <v>0.317</v>
      </c>
      <c r="Q2043" s="4">
        <v>119.294</v>
      </c>
      <c r="R2043" s="4">
        <v>2.0</v>
      </c>
      <c r="S2043" s="4">
        <v>1.0</v>
      </c>
      <c r="T2043" s="3" t="s">
        <v>103</v>
      </c>
      <c r="U2043" s="3" t="s">
        <v>68</v>
      </c>
      <c r="V2043" s="7" t="s">
        <v>45</v>
      </c>
    </row>
    <row r="2044">
      <c r="A2044" s="3" t="s">
        <v>8566</v>
      </c>
      <c r="B2044" s="3" t="s">
        <v>8567</v>
      </c>
      <c r="C2044" s="4">
        <v>2001.0</v>
      </c>
      <c r="D2044" s="4">
        <v>69.0</v>
      </c>
      <c r="E2044" s="4">
        <v>264240.0</v>
      </c>
      <c r="F2044" s="3" t="s">
        <v>8568</v>
      </c>
      <c r="G2044" s="3" t="s">
        <v>8569</v>
      </c>
      <c r="H2044" s="3" t="s">
        <v>8570</v>
      </c>
      <c r="I2044" s="4">
        <v>0.345</v>
      </c>
      <c r="J2044" s="4">
        <v>0.641</v>
      </c>
      <c r="K2044" s="4">
        <v>0.854127008</v>
      </c>
      <c r="L2044" s="4">
        <v>0.0503</v>
      </c>
      <c r="M2044" s="4">
        <v>0.136</v>
      </c>
      <c r="N2044" s="4">
        <v>8.4E-6</v>
      </c>
      <c r="O2044" s="4">
        <v>0.108</v>
      </c>
      <c r="P2044" s="4">
        <v>0.159</v>
      </c>
      <c r="Q2044" s="4">
        <v>77.28</v>
      </c>
      <c r="R2044" s="4">
        <v>7.0</v>
      </c>
      <c r="S2044" s="4">
        <v>1.0</v>
      </c>
      <c r="T2044" s="3" t="s">
        <v>103</v>
      </c>
      <c r="U2044" s="3" t="s">
        <v>35</v>
      </c>
      <c r="V2044" s="7" t="s">
        <v>58</v>
      </c>
    </row>
    <row r="2045">
      <c r="A2045" s="3" t="s">
        <v>8572</v>
      </c>
      <c r="B2045" s="3" t="s">
        <v>8574</v>
      </c>
      <c r="C2045" s="4">
        <v>2001.0</v>
      </c>
      <c r="D2045" s="4">
        <v>69.0</v>
      </c>
      <c r="E2045" s="4">
        <v>189506.0</v>
      </c>
      <c r="F2045" s="3" t="s">
        <v>8576</v>
      </c>
      <c r="G2045" s="3" t="s">
        <v>8577</v>
      </c>
      <c r="H2045" s="3" t="s">
        <v>8579</v>
      </c>
      <c r="I2045" s="4">
        <v>0.344</v>
      </c>
      <c r="J2045" s="4">
        <v>0.0585</v>
      </c>
      <c r="K2045" s="4">
        <v>0.606335422</v>
      </c>
      <c r="L2045" s="4">
        <v>0.0373</v>
      </c>
      <c r="M2045" s="4">
        <v>0.976</v>
      </c>
      <c r="N2045" s="4">
        <v>3.62E-4</v>
      </c>
      <c r="O2045" s="4">
        <v>0.103</v>
      </c>
      <c r="P2045" s="4">
        <v>0.323</v>
      </c>
      <c r="Q2045" s="4">
        <v>174.15</v>
      </c>
      <c r="R2045" s="4">
        <v>3.0</v>
      </c>
      <c r="S2045" s="4">
        <v>1.0</v>
      </c>
      <c r="T2045" s="3" t="s">
        <v>103</v>
      </c>
      <c r="U2045" s="3" t="s">
        <v>68</v>
      </c>
      <c r="V2045" s="7" t="s">
        <v>45</v>
      </c>
    </row>
    <row r="2046">
      <c r="A2046" s="3" t="s">
        <v>8582</v>
      </c>
      <c r="B2046" s="3" t="s">
        <v>8583</v>
      </c>
      <c r="C2046" s="4">
        <v>2017.0</v>
      </c>
      <c r="D2046" s="4">
        <v>69.0</v>
      </c>
      <c r="E2046" s="4">
        <v>259550.0</v>
      </c>
      <c r="F2046" s="3" t="s">
        <v>8585</v>
      </c>
      <c r="G2046" s="3" t="s">
        <v>6756</v>
      </c>
      <c r="H2046" s="3" t="s">
        <v>8583</v>
      </c>
      <c r="I2046" s="4">
        <v>0.587</v>
      </c>
      <c r="J2046" s="4">
        <v>0.299</v>
      </c>
      <c r="K2046" s="4">
        <v>0.816952923</v>
      </c>
      <c r="L2046" s="4">
        <v>0.0263</v>
      </c>
      <c r="M2046" s="4">
        <v>0.779</v>
      </c>
      <c r="N2046" s="4">
        <v>0.0</v>
      </c>
      <c r="O2046" s="4">
        <v>0.123</v>
      </c>
      <c r="P2046" s="4">
        <v>0.356</v>
      </c>
      <c r="Q2046" s="4">
        <v>94.99</v>
      </c>
      <c r="R2046" s="4">
        <v>8.0</v>
      </c>
      <c r="S2046" s="4">
        <v>1.0</v>
      </c>
      <c r="T2046" s="3" t="s">
        <v>103</v>
      </c>
      <c r="U2046" s="3" t="s">
        <v>68</v>
      </c>
      <c r="V2046" s="7" t="s">
        <v>45</v>
      </c>
    </row>
    <row r="2047">
      <c r="A2047" s="3" t="s">
        <v>8590</v>
      </c>
      <c r="B2047" s="3" t="s">
        <v>8591</v>
      </c>
      <c r="C2047" s="4">
        <v>2011.0</v>
      </c>
      <c r="D2047" s="4">
        <v>69.0</v>
      </c>
      <c r="E2047" s="4">
        <v>260252.0</v>
      </c>
      <c r="F2047" s="3" t="s">
        <v>8592</v>
      </c>
      <c r="G2047" s="3" t="s">
        <v>8595</v>
      </c>
      <c r="H2047" s="3" t="s">
        <v>8597</v>
      </c>
      <c r="I2047" s="4">
        <v>0.587</v>
      </c>
      <c r="J2047" s="4">
        <v>0.828</v>
      </c>
      <c r="K2047" s="4">
        <v>0.8652279</v>
      </c>
      <c r="L2047" s="4">
        <v>0.161</v>
      </c>
      <c r="M2047" s="4">
        <v>0.00327</v>
      </c>
      <c r="N2047" s="4">
        <v>0.0</v>
      </c>
      <c r="O2047" s="4">
        <v>0.331</v>
      </c>
      <c r="P2047" s="4">
        <v>0.493</v>
      </c>
      <c r="Q2047" s="4">
        <v>123.91</v>
      </c>
      <c r="R2047" s="4">
        <v>11.0</v>
      </c>
      <c r="S2047" s="4">
        <v>1.0</v>
      </c>
      <c r="T2047" s="3" t="s">
        <v>103</v>
      </c>
      <c r="U2047" s="3" t="s">
        <v>35</v>
      </c>
      <c r="V2047" s="7" t="s">
        <v>54</v>
      </c>
    </row>
    <row r="2048">
      <c r="A2048" s="3" t="s">
        <v>8601</v>
      </c>
      <c r="B2048" s="3" t="s">
        <v>8602</v>
      </c>
      <c r="C2048" s="4">
        <v>2015.0</v>
      </c>
      <c r="D2048" s="4">
        <v>70.0</v>
      </c>
      <c r="E2048" s="4">
        <v>253773.0</v>
      </c>
      <c r="F2048" s="3" t="s">
        <v>1918</v>
      </c>
      <c r="G2048" s="3" t="s">
        <v>1919</v>
      </c>
      <c r="H2048" s="3" t="s">
        <v>8605</v>
      </c>
      <c r="I2048" s="4">
        <v>0.593</v>
      </c>
      <c r="J2048" s="4">
        <v>0.528</v>
      </c>
      <c r="K2048" s="4">
        <v>0.821059611</v>
      </c>
      <c r="L2048" s="4">
        <v>0.0266</v>
      </c>
      <c r="M2048" s="4">
        <v>0.409</v>
      </c>
      <c r="N2048" s="4">
        <v>3.26E-4</v>
      </c>
      <c r="O2048" s="4">
        <v>0.327</v>
      </c>
      <c r="P2048" s="4">
        <v>0.406</v>
      </c>
      <c r="Q2048" s="4">
        <v>80.06</v>
      </c>
      <c r="R2048" s="4">
        <v>7.0</v>
      </c>
      <c r="S2048" s="4">
        <v>1.0</v>
      </c>
      <c r="T2048" s="3" t="s">
        <v>104</v>
      </c>
      <c r="U2048" s="3" t="s">
        <v>35</v>
      </c>
      <c r="V2048" s="7" t="s">
        <v>54</v>
      </c>
    </row>
    <row r="2049">
      <c r="A2049" s="3" t="s">
        <v>8608</v>
      </c>
      <c r="B2049" s="3" t="s">
        <v>8609</v>
      </c>
      <c r="C2049" s="4">
        <v>1964.0</v>
      </c>
      <c r="D2049" s="4">
        <v>70.0</v>
      </c>
      <c r="E2049" s="4">
        <v>324600.0</v>
      </c>
      <c r="F2049" s="3" t="s">
        <v>8610</v>
      </c>
      <c r="G2049" s="3" t="s">
        <v>8611</v>
      </c>
      <c r="H2049" s="3" t="s">
        <v>8613</v>
      </c>
      <c r="I2049" s="4">
        <v>0.654</v>
      </c>
      <c r="J2049" s="4">
        <v>0.147</v>
      </c>
      <c r="K2049" s="4">
        <v>0.592817573</v>
      </c>
      <c r="L2049" s="4">
        <v>0.039</v>
      </c>
      <c r="M2049" s="4">
        <v>0.867</v>
      </c>
      <c r="N2049" s="4">
        <v>9.23E-4</v>
      </c>
      <c r="O2049" s="4">
        <v>0.0986</v>
      </c>
      <c r="P2049" s="4">
        <v>0.472</v>
      </c>
      <c r="Q2049" s="4">
        <v>130.36</v>
      </c>
      <c r="R2049" s="4">
        <v>10.0</v>
      </c>
      <c r="S2049" s="4">
        <v>0.0</v>
      </c>
      <c r="T2049" s="3" t="s">
        <v>103</v>
      </c>
      <c r="U2049" s="3" t="s">
        <v>35</v>
      </c>
      <c r="V2049" s="7" t="s">
        <v>54</v>
      </c>
    </row>
    <row r="2050">
      <c r="A2050" s="3" t="s">
        <v>8616</v>
      </c>
      <c r="B2050" s="3" t="s">
        <v>8617</v>
      </c>
      <c r="C2050" s="4">
        <v>2018.0</v>
      </c>
      <c r="D2050" s="4">
        <v>70.0</v>
      </c>
      <c r="E2050" s="4">
        <v>197946.0</v>
      </c>
      <c r="F2050" s="3" t="s">
        <v>2074</v>
      </c>
      <c r="G2050" s="3" t="s">
        <v>8618</v>
      </c>
      <c r="H2050" s="3" t="s">
        <v>8619</v>
      </c>
      <c r="I2050" s="4">
        <v>0.575</v>
      </c>
      <c r="J2050" s="4">
        <v>0.571</v>
      </c>
      <c r="K2050" s="4">
        <v>0.805381473</v>
      </c>
      <c r="L2050" s="4">
        <v>0.0439</v>
      </c>
      <c r="M2050" s="4">
        <v>0.0558</v>
      </c>
      <c r="N2050" s="4">
        <v>0.0</v>
      </c>
      <c r="O2050" s="4">
        <v>0.0912</v>
      </c>
      <c r="P2050" s="4">
        <v>0.449</v>
      </c>
      <c r="Q2050" s="4">
        <v>105.049</v>
      </c>
      <c r="R2050" s="4">
        <v>1.0</v>
      </c>
      <c r="S2050" s="4">
        <v>1.0</v>
      </c>
      <c r="T2050" s="3" t="s">
        <v>103</v>
      </c>
      <c r="U2050" s="3" t="s">
        <v>35</v>
      </c>
      <c r="V2050" s="7" t="s">
        <v>54</v>
      </c>
    </row>
    <row r="2051">
      <c r="A2051" s="3" t="s">
        <v>8623</v>
      </c>
      <c r="B2051" s="3" t="s">
        <v>8624</v>
      </c>
      <c r="C2051" s="4">
        <v>2015.0</v>
      </c>
      <c r="D2051" s="4">
        <v>70.0</v>
      </c>
      <c r="E2051" s="4">
        <v>229080.0</v>
      </c>
      <c r="F2051" s="3" t="s">
        <v>1267</v>
      </c>
      <c r="G2051" s="3" t="s">
        <v>8626</v>
      </c>
      <c r="H2051" s="3" t="s">
        <v>8627</v>
      </c>
      <c r="I2051" s="4">
        <v>0.672</v>
      </c>
      <c r="J2051" s="4">
        <v>0.593</v>
      </c>
      <c r="K2051" s="4">
        <v>0.888713024</v>
      </c>
      <c r="L2051" s="4">
        <v>0.0304</v>
      </c>
      <c r="M2051" s="4">
        <v>0.0223</v>
      </c>
      <c r="N2051" s="4">
        <v>0.0</v>
      </c>
      <c r="O2051" s="4">
        <v>0.214</v>
      </c>
      <c r="P2051" s="4">
        <v>0.438</v>
      </c>
      <c r="Q2051" s="4">
        <v>98.02</v>
      </c>
      <c r="R2051" s="4">
        <v>11.0</v>
      </c>
      <c r="S2051" s="4">
        <v>0.0</v>
      </c>
      <c r="T2051" s="3" t="s">
        <v>103</v>
      </c>
      <c r="U2051" s="3" t="s">
        <v>35</v>
      </c>
      <c r="V2051" s="7" t="s">
        <v>54</v>
      </c>
    </row>
    <row r="2052">
      <c r="A2052" s="3" t="s">
        <v>8628</v>
      </c>
      <c r="B2052" s="3" t="s">
        <v>8629</v>
      </c>
      <c r="C2052" s="4">
        <v>2022.0</v>
      </c>
      <c r="D2052" s="4">
        <v>70.0</v>
      </c>
      <c r="E2052" s="4">
        <v>346290.0</v>
      </c>
      <c r="F2052" s="3" t="s">
        <v>880</v>
      </c>
      <c r="G2052" s="3" t="s">
        <v>1822</v>
      </c>
      <c r="H2052" s="3" t="s">
        <v>8629</v>
      </c>
      <c r="I2052" s="4">
        <v>0.589</v>
      </c>
      <c r="J2052" s="4">
        <v>0.522</v>
      </c>
      <c r="K2052" s="4">
        <v>0.746711441</v>
      </c>
      <c r="L2052" s="4">
        <v>0.0391</v>
      </c>
      <c r="M2052" s="4">
        <v>0.642</v>
      </c>
      <c r="N2052" s="4">
        <v>2.74E-5</v>
      </c>
      <c r="O2052" s="4">
        <v>0.0992</v>
      </c>
      <c r="P2052" s="4">
        <v>0.31</v>
      </c>
      <c r="Q2052" s="4">
        <v>109.094</v>
      </c>
      <c r="R2052" s="4">
        <v>9.0</v>
      </c>
      <c r="S2052" s="4">
        <v>1.0</v>
      </c>
      <c r="T2052" s="3" t="s">
        <v>104</v>
      </c>
      <c r="U2052" s="3" t="s">
        <v>68</v>
      </c>
      <c r="V2052" s="7" t="s">
        <v>45</v>
      </c>
    </row>
    <row r="2053">
      <c r="A2053" s="3" t="s">
        <v>8631</v>
      </c>
      <c r="B2053" s="3" t="s">
        <v>8632</v>
      </c>
      <c r="C2053" s="4">
        <v>2020.0</v>
      </c>
      <c r="D2053" s="4">
        <v>70.0</v>
      </c>
      <c r="E2053" s="4">
        <v>180956.0</v>
      </c>
      <c r="F2053" s="3" t="s">
        <v>4278</v>
      </c>
      <c r="G2053" s="3" t="s">
        <v>8374</v>
      </c>
      <c r="H2053" s="3" t="s">
        <v>8375</v>
      </c>
      <c r="I2053" s="4">
        <v>0.813</v>
      </c>
      <c r="J2053" s="4">
        <v>0.787</v>
      </c>
      <c r="K2053" s="4">
        <v>0.883494107</v>
      </c>
      <c r="L2053" s="4">
        <v>0.0777</v>
      </c>
      <c r="M2053" s="4">
        <v>0.0452</v>
      </c>
      <c r="N2053" s="4">
        <v>1.07E-4</v>
      </c>
      <c r="O2053" s="4">
        <v>0.0506</v>
      </c>
      <c r="P2053" s="4">
        <v>0.326</v>
      </c>
      <c r="Q2053" s="4">
        <v>130.018</v>
      </c>
      <c r="R2053" s="4">
        <v>11.0</v>
      </c>
      <c r="S2053" s="4">
        <v>1.0</v>
      </c>
      <c r="T2053" s="3" t="s">
        <v>103</v>
      </c>
      <c r="U2053" s="3" t="s">
        <v>35</v>
      </c>
      <c r="V2053" s="7" t="s">
        <v>45</v>
      </c>
    </row>
    <row r="2054">
      <c r="A2054" s="3" t="s">
        <v>8638</v>
      </c>
      <c r="B2054" s="3" t="s">
        <v>8640</v>
      </c>
      <c r="C2054" s="4">
        <v>2025.0</v>
      </c>
      <c r="D2054" s="4">
        <v>70.0</v>
      </c>
      <c r="E2054" s="4">
        <v>201446.0</v>
      </c>
      <c r="F2054" s="3" t="s">
        <v>4278</v>
      </c>
      <c r="G2054" s="3" t="s">
        <v>8641</v>
      </c>
      <c r="H2054" s="3" t="s">
        <v>8642</v>
      </c>
      <c r="I2054" s="4">
        <v>0.685</v>
      </c>
      <c r="J2054" s="4">
        <v>0.753</v>
      </c>
      <c r="K2054" s="4">
        <v>0.804119522</v>
      </c>
      <c r="L2054" s="4">
        <v>0.0516</v>
      </c>
      <c r="M2054" s="4">
        <v>0.0157</v>
      </c>
      <c r="N2054" s="4">
        <v>0.00292</v>
      </c>
      <c r="O2054" s="4">
        <v>0.253</v>
      </c>
      <c r="P2054" s="4">
        <v>0.205</v>
      </c>
      <c r="Q2054" s="4">
        <v>107.984</v>
      </c>
      <c r="R2054" s="4">
        <v>6.0</v>
      </c>
      <c r="S2054" s="4">
        <v>0.0</v>
      </c>
      <c r="T2054" s="3" t="s">
        <v>103</v>
      </c>
      <c r="U2054" s="3" t="s">
        <v>68</v>
      </c>
      <c r="V2054" s="7" t="s">
        <v>36</v>
      </c>
    </row>
    <row r="2055">
      <c r="A2055" s="3" t="s">
        <v>8645</v>
      </c>
      <c r="B2055" s="3" t="s">
        <v>8030</v>
      </c>
      <c r="C2055" s="4">
        <v>2025.0</v>
      </c>
      <c r="D2055" s="4">
        <v>70.0</v>
      </c>
      <c r="E2055" s="4">
        <v>211330.0</v>
      </c>
      <c r="F2055" s="3" t="s">
        <v>8031</v>
      </c>
      <c r="G2055" s="3" t="s">
        <v>8032</v>
      </c>
      <c r="H2055" s="3" t="s">
        <v>8648</v>
      </c>
      <c r="I2055" s="4">
        <v>0.633</v>
      </c>
      <c r="J2055" s="4">
        <v>0.752</v>
      </c>
      <c r="K2055" s="4">
        <v>0.878232413</v>
      </c>
      <c r="L2055" s="4">
        <v>0.0726</v>
      </c>
      <c r="M2055" s="4">
        <v>0.00275</v>
      </c>
      <c r="N2055" s="4">
        <v>1.45E-6</v>
      </c>
      <c r="O2055" s="4">
        <v>0.0966</v>
      </c>
      <c r="P2055" s="4">
        <v>0.408</v>
      </c>
      <c r="Q2055" s="4">
        <v>149.947</v>
      </c>
      <c r="R2055" s="4">
        <v>10.0</v>
      </c>
      <c r="S2055" s="4">
        <v>0.0</v>
      </c>
      <c r="T2055" s="3" t="s">
        <v>103</v>
      </c>
      <c r="U2055" s="3" t="s">
        <v>94</v>
      </c>
      <c r="V2055" s="7" t="s">
        <v>54</v>
      </c>
    </row>
    <row r="2056">
      <c r="A2056" s="3" t="s">
        <v>8650</v>
      </c>
      <c r="B2056" s="3" t="s">
        <v>2484</v>
      </c>
      <c r="C2056" s="4">
        <v>1983.0</v>
      </c>
      <c r="D2056" s="4">
        <v>70.0</v>
      </c>
      <c r="E2056" s="4">
        <v>290960.0</v>
      </c>
      <c r="F2056" s="3" t="s">
        <v>8652</v>
      </c>
      <c r="G2056" s="3" t="s">
        <v>8654</v>
      </c>
      <c r="H2056" s="3" t="s">
        <v>8656</v>
      </c>
      <c r="I2056" s="4">
        <v>0.409</v>
      </c>
      <c r="J2056" s="4">
        <v>0.92</v>
      </c>
      <c r="K2056" s="4">
        <v>0.85814814</v>
      </c>
      <c r="L2056" s="4">
        <v>0.12</v>
      </c>
      <c r="M2056" s="4">
        <v>0.00719</v>
      </c>
      <c r="N2056" s="4">
        <v>0.00105</v>
      </c>
      <c r="O2056" s="4">
        <v>0.0823</v>
      </c>
      <c r="P2056" s="4">
        <v>0.37</v>
      </c>
      <c r="Q2056" s="4">
        <v>145.08</v>
      </c>
      <c r="R2056" s="4">
        <v>11.0</v>
      </c>
      <c r="S2056" s="4">
        <v>0.0</v>
      </c>
      <c r="T2056" s="3" t="s">
        <v>103</v>
      </c>
      <c r="U2056" s="3" t="s">
        <v>68</v>
      </c>
      <c r="V2056" s="7" t="s">
        <v>45</v>
      </c>
    </row>
    <row r="2057">
      <c r="A2057" s="3" t="s">
        <v>8658</v>
      </c>
      <c r="B2057" s="3" t="s">
        <v>8659</v>
      </c>
      <c r="C2057" s="4">
        <v>2019.0</v>
      </c>
      <c r="D2057" s="4">
        <v>70.0</v>
      </c>
      <c r="E2057" s="4">
        <v>222946.0</v>
      </c>
      <c r="F2057" s="3" t="s">
        <v>8661</v>
      </c>
      <c r="G2057" s="3" t="s">
        <v>1614</v>
      </c>
      <c r="H2057" s="3" t="s">
        <v>8663</v>
      </c>
      <c r="I2057" s="4">
        <v>0.662</v>
      </c>
      <c r="J2057" s="4">
        <v>0.6</v>
      </c>
      <c r="K2057" s="4">
        <v>0.837529142</v>
      </c>
      <c r="L2057" s="4">
        <v>0.0704</v>
      </c>
      <c r="M2057" s="4">
        <v>0.173</v>
      </c>
      <c r="N2057" s="4">
        <v>1.37E-4</v>
      </c>
      <c r="O2057" s="4">
        <v>0.109</v>
      </c>
      <c r="P2057" s="4">
        <v>0.331</v>
      </c>
      <c r="Q2057" s="4">
        <v>134.97</v>
      </c>
      <c r="R2057" s="4">
        <v>0.0</v>
      </c>
      <c r="S2057" s="4">
        <v>1.0</v>
      </c>
      <c r="T2057" s="3" t="s">
        <v>103</v>
      </c>
      <c r="U2057" s="3" t="s">
        <v>94</v>
      </c>
      <c r="V2057" s="7" t="s">
        <v>45</v>
      </c>
    </row>
    <row r="2058">
      <c r="A2058" s="3" t="s">
        <v>8667</v>
      </c>
      <c r="B2058" s="3" t="s">
        <v>8668</v>
      </c>
      <c r="C2058" s="4">
        <v>2018.0</v>
      </c>
      <c r="D2058" s="4">
        <v>71.0</v>
      </c>
      <c r="E2058" s="4">
        <v>187931.0</v>
      </c>
      <c r="F2058" s="3" t="s">
        <v>1267</v>
      </c>
      <c r="G2058" s="3" t="s">
        <v>8669</v>
      </c>
      <c r="H2058" s="3" t="s">
        <v>8668</v>
      </c>
      <c r="I2058" s="4">
        <v>0.522</v>
      </c>
      <c r="J2058" s="4">
        <v>0.128</v>
      </c>
      <c r="K2058" s="4">
        <v>0.574144975</v>
      </c>
      <c r="L2058" s="4">
        <v>0.0357</v>
      </c>
      <c r="M2058" s="4">
        <v>0.894</v>
      </c>
      <c r="N2058" s="4">
        <v>0.026</v>
      </c>
      <c r="O2058" s="4">
        <v>0.0941</v>
      </c>
      <c r="P2058" s="4">
        <v>0.124</v>
      </c>
      <c r="Q2058" s="4">
        <v>109.986</v>
      </c>
      <c r="R2058" s="4">
        <v>4.0</v>
      </c>
      <c r="S2058" s="4">
        <v>1.0</v>
      </c>
      <c r="T2058" s="3" t="s">
        <v>103</v>
      </c>
      <c r="U2058" s="3" t="s">
        <v>35</v>
      </c>
      <c r="V2058" s="7" t="s">
        <v>58</v>
      </c>
    </row>
    <row r="2059">
      <c r="A2059" s="3" t="s">
        <v>8672</v>
      </c>
      <c r="B2059" s="3" t="s">
        <v>8673</v>
      </c>
      <c r="C2059" s="4">
        <v>2019.0</v>
      </c>
      <c r="D2059" s="4">
        <v>71.0</v>
      </c>
      <c r="E2059" s="4">
        <v>167693.0</v>
      </c>
      <c r="F2059" s="3" t="s">
        <v>5123</v>
      </c>
      <c r="G2059" s="3" t="s">
        <v>8674</v>
      </c>
      <c r="H2059" s="3" t="s">
        <v>8673</v>
      </c>
      <c r="I2059" s="4">
        <v>0.654</v>
      </c>
      <c r="J2059" s="4">
        <v>0.63</v>
      </c>
      <c r="K2059" s="4">
        <v>0.875152397</v>
      </c>
      <c r="L2059" s="4">
        <v>0.0259</v>
      </c>
      <c r="M2059" s="4">
        <v>0.153</v>
      </c>
      <c r="N2059" s="4">
        <v>0.0</v>
      </c>
      <c r="O2059" s="4">
        <v>0.111</v>
      </c>
      <c r="P2059" s="4">
        <v>0.43</v>
      </c>
      <c r="Q2059" s="4">
        <v>89.991</v>
      </c>
      <c r="R2059" s="4">
        <v>10.0</v>
      </c>
      <c r="S2059" s="4">
        <v>1.0</v>
      </c>
      <c r="T2059" s="3" t="s">
        <v>103</v>
      </c>
      <c r="U2059" s="3" t="s">
        <v>35</v>
      </c>
      <c r="V2059" s="7" t="s">
        <v>54</v>
      </c>
    </row>
    <row r="2060">
      <c r="A2060" s="3" t="s">
        <v>8676</v>
      </c>
      <c r="B2060" s="3" t="s">
        <v>8679</v>
      </c>
      <c r="C2060" s="4">
        <v>2025.0</v>
      </c>
      <c r="D2060" s="4">
        <v>71.0</v>
      </c>
      <c r="E2060" s="4">
        <v>180648.0</v>
      </c>
      <c r="F2060" s="3" t="s">
        <v>3108</v>
      </c>
      <c r="G2060" s="3" t="s">
        <v>6756</v>
      </c>
      <c r="H2060" s="3" t="s">
        <v>8680</v>
      </c>
      <c r="I2060" s="4">
        <v>0.645</v>
      </c>
      <c r="J2060" s="4">
        <v>0.729</v>
      </c>
      <c r="K2060" s="4">
        <v>0.852266165</v>
      </c>
      <c r="L2060" s="4">
        <v>0.0529</v>
      </c>
      <c r="M2060" s="4">
        <v>0.0251</v>
      </c>
      <c r="N2060" s="4">
        <v>0.0</v>
      </c>
      <c r="O2060" s="4">
        <v>0.32</v>
      </c>
      <c r="P2060" s="4">
        <v>0.483</v>
      </c>
      <c r="Q2060" s="4">
        <v>95.069</v>
      </c>
      <c r="R2060" s="4">
        <v>1.0</v>
      </c>
      <c r="S2060" s="4">
        <v>1.0</v>
      </c>
      <c r="T2060" s="3" t="s">
        <v>103</v>
      </c>
      <c r="U2060" s="3" t="s">
        <v>68</v>
      </c>
      <c r="V2060" s="7" t="s">
        <v>54</v>
      </c>
    </row>
    <row r="2061">
      <c r="A2061" s="3" t="s">
        <v>8681</v>
      </c>
      <c r="B2061" s="3" t="s">
        <v>8682</v>
      </c>
      <c r="C2061" s="4">
        <v>2018.0</v>
      </c>
      <c r="D2061" s="4">
        <v>71.0</v>
      </c>
      <c r="E2061" s="4">
        <v>204664.0</v>
      </c>
      <c r="F2061" s="3" t="s">
        <v>8683</v>
      </c>
      <c r="G2061" s="3" t="s">
        <v>8685</v>
      </c>
      <c r="H2061" s="3" t="s">
        <v>8682</v>
      </c>
      <c r="I2061" s="4">
        <v>0.8</v>
      </c>
      <c r="J2061" s="4">
        <v>0.578</v>
      </c>
      <c r="K2061" s="4">
        <v>0.864457896</v>
      </c>
      <c r="L2061" s="4">
        <v>0.0485</v>
      </c>
      <c r="M2061" s="4">
        <v>0.00381</v>
      </c>
      <c r="N2061" s="4">
        <v>0.0</v>
      </c>
      <c r="O2061" s="4">
        <v>0.359</v>
      </c>
      <c r="P2061" s="4">
        <v>0.367</v>
      </c>
      <c r="Q2061" s="4">
        <v>143.01</v>
      </c>
      <c r="R2061" s="4">
        <v>4.0</v>
      </c>
      <c r="S2061" s="4">
        <v>0.0</v>
      </c>
      <c r="T2061" s="3" t="s">
        <v>103</v>
      </c>
      <c r="U2061" s="3" t="s">
        <v>35</v>
      </c>
      <c r="V2061" s="7" t="s">
        <v>45</v>
      </c>
    </row>
    <row r="2062">
      <c r="A2062" s="3" t="s">
        <v>8690</v>
      </c>
      <c r="B2062" s="3" t="s">
        <v>8691</v>
      </c>
      <c r="C2062" s="4">
        <v>2025.0</v>
      </c>
      <c r="D2062" s="4">
        <v>71.0</v>
      </c>
      <c r="E2062" s="4">
        <v>194640.0</v>
      </c>
      <c r="F2062" s="3" t="s">
        <v>2720</v>
      </c>
      <c r="G2062" s="3" t="s">
        <v>2722</v>
      </c>
      <c r="H2062" s="3" t="s">
        <v>8693</v>
      </c>
      <c r="I2062" s="4">
        <v>0.592</v>
      </c>
      <c r="J2062" s="4">
        <v>0.709</v>
      </c>
      <c r="K2062" s="4">
        <v>0.851282271</v>
      </c>
      <c r="L2062" s="4">
        <v>0.0593</v>
      </c>
      <c r="M2062" s="4">
        <v>0.728</v>
      </c>
      <c r="N2062" s="4">
        <v>3.78E-6</v>
      </c>
      <c r="O2062" s="4">
        <v>0.0778</v>
      </c>
      <c r="P2062" s="4">
        <v>0.372</v>
      </c>
      <c r="Q2062" s="4">
        <v>125.095</v>
      </c>
      <c r="R2062" s="4">
        <v>3.0</v>
      </c>
      <c r="S2062" s="4">
        <v>0.0</v>
      </c>
      <c r="T2062" s="3" t="s">
        <v>104</v>
      </c>
      <c r="U2062" s="3" t="s">
        <v>68</v>
      </c>
      <c r="V2062" s="7" t="s">
        <v>45</v>
      </c>
    </row>
    <row r="2063">
      <c r="A2063" s="3" t="s">
        <v>8700</v>
      </c>
      <c r="B2063" s="3" t="s">
        <v>8701</v>
      </c>
      <c r="C2063" s="4">
        <v>2011.0</v>
      </c>
      <c r="D2063" s="4">
        <v>71.0</v>
      </c>
      <c r="E2063" s="4">
        <v>292746.0</v>
      </c>
      <c r="F2063" s="3" t="s">
        <v>2720</v>
      </c>
      <c r="G2063" s="3" t="s">
        <v>2722</v>
      </c>
      <c r="H2063" s="3" t="s">
        <v>8702</v>
      </c>
      <c r="I2063" s="4">
        <v>0.442</v>
      </c>
      <c r="J2063" s="4">
        <v>0.574</v>
      </c>
      <c r="K2063" s="4">
        <v>0.837721644</v>
      </c>
      <c r="L2063" s="4">
        <v>0.0828</v>
      </c>
      <c r="M2063" s="4">
        <v>0.273</v>
      </c>
      <c r="N2063" s="4">
        <v>0.0</v>
      </c>
      <c r="O2063" s="4">
        <v>0.094</v>
      </c>
      <c r="P2063" s="4">
        <v>0.308</v>
      </c>
      <c r="Q2063" s="4">
        <v>167.857</v>
      </c>
      <c r="R2063" s="4">
        <v>2.0</v>
      </c>
      <c r="S2063" s="4">
        <v>1.0</v>
      </c>
      <c r="T2063" s="3" t="s">
        <v>104</v>
      </c>
      <c r="U2063" s="3" t="s">
        <v>35</v>
      </c>
      <c r="V2063" s="7" t="s">
        <v>45</v>
      </c>
    </row>
    <row r="2064">
      <c r="A2064" s="3" t="s">
        <v>8709</v>
      </c>
      <c r="B2064" s="3" t="s">
        <v>8710</v>
      </c>
      <c r="C2064" s="4">
        <v>2025.0</v>
      </c>
      <c r="D2064" s="4">
        <v>71.0</v>
      </c>
      <c r="E2064" s="4">
        <v>147000.0</v>
      </c>
      <c r="F2064" s="3" t="s">
        <v>8711</v>
      </c>
      <c r="G2064" s="3" t="s">
        <v>8712</v>
      </c>
      <c r="H2064" s="3" t="s">
        <v>8710</v>
      </c>
      <c r="I2064" s="4">
        <v>0.752</v>
      </c>
      <c r="J2064" s="4">
        <v>0.596</v>
      </c>
      <c r="K2064" s="4">
        <v>0.778196052</v>
      </c>
      <c r="L2064" s="4">
        <v>0.0505</v>
      </c>
      <c r="M2064" s="4">
        <v>0.67</v>
      </c>
      <c r="N2064" s="4">
        <v>0.00166</v>
      </c>
      <c r="O2064" s="4">
        <v>0.106</v>
      </c>
      <c r="P2064" s="4">
        <v>0.249</v>
      </c>
      <c r="Q2064" s="4">
        <v>105.088</v>
      </c>
      <c r="R2064" s="4">
        <v>5.0</v>
      </c>
      <c r="S2064" s="4">
        <v>0.0</v>
      </c>
      <c r="T2064" s="3" t="s">
        <v>104</v>
      </c>
      <c r="U2064" s="3" t="s">
        <v>35</v>
      </c>
      <c r="V2064" s="7" t="s">
        <v>36</v>
      </c>
    </row>
    <row r="2065">
      <c r="A2065" s="3" t="s">
        <v>8715</v>
      </c>
      <c r="B2065" s="3" t="s">
        <v>8716</v>
      </c>
      <c r="C2065" s="4">
        <v>1987.0</v>
      </c>
      <c r="D2065" s="4">
        <v>71.0</v>
      </c>
      <c r="E2065" s="4">
        <v>337505.0</v>
      </c>
      <c r="F2065" s="3" t="s">
        <v>8717</v>
      </c>
      <c r="G2065" s="3" t="s">
        <v>8718</v>
      </c>
      <c r="H2065" s="3" t="s">
        <v>8719</v>
      </c>
      <c r="I2065" s="4">
        <v>0.49</v>
      </c>
      <c r="J2065" s="4">
        <v>0.724</v>
      </c>
      <c r="K2065" s="4">
        <v>0.769554895</v>
      </c>
      <c r="L2065" s="4">
        <v>0.0366</v>
      </c>
      <c r="M2065" s="4">
        <v>0.00976</v>
      </c>
      <c r="N2065" s="4">
        <v>0.0046</v>
      </c>
      <c r="O2065" s="4">
        <v>0.159</v>
      </c>
      <c r="P2065" s="4">
        <v>0.292</v>
      </c>
      <c r="Q2065" s="4">
        <v>125.81</v>
      </c>
      <c r="R2065" s="4">
        <v>2.0</v>
      </c>
      <c r="S2065" s="4">
        <v>1.0</v>
      </c>
      <c r="T2065" s="3" t="s">
        <v>103</v>
      </c>
      <c r="U2065" s="3" t="s">
        <v>35</v>
      </c>
      <c r="V2065" s="7" t="s">
        <v>36</v>
      </c>
    </row>
    <row r="2066">
      <c r="A2066" s="3" t="s">
        <v>8720</v>
      </c>
      <c r="B2066" s="3" t="s">
        <v>8722</v>
      </c>
      <c r="C2066" s="4">
        <v>2019.0</v>
      </c>
      <c r="D2066" s="4">
        <v>72.0</v>
      </c>
      <c r="E2066" s="4">
        <v>127663.0</v>
      </c>
      <c r="F2066" s="3" t="s">
        <v>424</v>
      </c>
      <c r="G2066" s="3" t="s">
        <v>3041</v>
      </c>
      <c r="H2066" s="3" t="s">
        <v>8725</v>
      </c>
      <c r="I2066" s="4">
        <v>0.356</v>
      </c>
      <c r="J2066" s="4">
        <v>0.391</v>
      </c>
      <c r="K2066" s="4">
        <v>0.901460869</v>
      </c>
      <c r="L2066" s="4">
        <v>0.0294</v>
      </c>
      <c r="M2066" s="4">
        <v>0.848</v>
      </c>
      <c r="N2066" s="4">
        <v>0.00565</v>
      </c>
      <c r="O2066" s="4">
        <v>0.107</v>
      </c>
      <c r="P2066" s="4">
        <v>0.199</v>
      </c>
      <c r="Q2066" s="4">
        <v>135.586</v>
      </c>
      <c r="R2066" s="4">
        <v>3.0</v>
      </c>
      <c r="S2066" s="4">
        <v>0.0</v>
      </c>
      <c r="T2066" s="3" t="s">
        <v>34</v>
      </c>
      <c r="U2066" s="3" t="s">
        <v>35</v>
      </c>
      <c r="V2066" s="7" t="s">
        <v>58</v>
      </c>
    </row>
    <row r="2067">
      <c r="A2067" s="3" t="s">
        <v>8727</v>
      </c>
      <c r="B2067" s="3" t="s">
        <v>8728</v>
      </c>
      <c r="C2067" s="4">
        <v>2021.0</v>
      </c>
      <c r="D2067" s="4">
        <v>72.0</v>
      </c>
      <c r="E2067" s="4">
        <v>314000.0</v>
      </c>
      <c r="F2067" s="3" t="s">
        <v>26</v>
      </c>
      <c r="G2067" s="3" t="s">
        <v>1312</v>
      </c>
      <c r="H2067" s="3" t="s">
        <v>8728</v>
      </c>
      <c r="I2067" s="4">
        <v>0.47</v>
      </c>
      <c r="J2067" s="4">
        <v>0.441</v>
      </c>
      <c r="K2067" s="4">
        <v>0.808097876</v>
      </c>
      <c r="L2067" s="4">
        <v>0.0318</v>
      </c>
      <c r="M2067" s="4">
        <v>0.767</v>
      </c>
      <c r="N2067" s="4">
        <v>2.21E-6</v>
      </c>
      <c r="O2067" s="4">
        <v>0.105</v>
      </c>
      <c r="P2067" s="4">
        <v>0.409</v>
      </c>
      <c r="Q2067" s="4">
        <v>129.728</v>
      </c>
      <c r="R2067" s="4">
        <v>8.0</v>
      </c>
      <c r="S2067" s="4">
        <v>0.0</v>
      </c>
      <c r="T2067" s="3" t="s">
        <v>34</v>
      </c>
      <c r="U2067" s="3" t="s">
        <v>35</v>
      </c>
      <c r="V2067" s="7" t="s">
        <v>54</v>
      </c>
    </row>
    <row r="2068">
      <c r="A2068" s="3" t="s">
        <v>8732</v>
      </c>
      <c r="B2068" s="3" t="s">
        <v>8733</v>
      </c>
      <c r="C2068" s="4">
        <v>2021.0</v>
      </c>
      <c r="D2068" s="4">
        <v>72.0</v>
      </c>
      <c r="E2068" s="4">
        <v>363049.0</v>
      </c>
      <c r="F2068" s="3" t="s">
        <v>450</v>
      </c>
      <c r="G2068" s="3" t="s">
        <v>1009</v>
      </c>
      <c r="H2068" s="3" t="s">
        <v>8733</v>
      </c>
      <c r="I2068" s="4">
        <v>0.39</v>
      </c>
      <c r="J2068" s="4">
        <v>0.493</v>
      </c>
      <c r="K2068" s="4">
        <v>0.889910808</v>
      </c>
      <c r="L2068" s="4">
        <v>0.0329</v>
      </c>
      <c r="M2068" s="4">
        <v>0.848</v>
      </c>
      <c r="N2068" s="4">
        <v>1.61E-6</v>
      </c>
      <c r="O2068" s="4">
        <v>0.129</v>
      </c>
      <c r="P2068" s="4">
        <v>0.119</v>
      </c>
      <c r="Q2068" s="4">
        <v>139.864</v>
      </c>
      <c r="R2068" s="4">
        <v>4.0</v>
      </c>
      <c r="S2068" s="4">
        <v>0.0</v>
      </c>
      <c r="T2068" s="3" t="s">
        <v>34</v>
      </c>
      <c r="U2068" s="3" t="s">
        <v>68</v>
      </c>
      <c r="V2068" s="7" t="s">
        <v>58</v>
      </c>
    </row>
    <row r="2069">
      <c r="A2069" s="3" t="s">
        <v>8736</v>
      </c>
      <c r="B2069" s="3" t="s">
        <v>8737</v>
      </c>
      <c r="C2069" s="4">
        <v>2020.0</v>
      </c>
      <c r="D2069" s="4">
        <v>72.0</v>
      </c>
      <c r="E2069" s="4">
        <v>340656.0</v>
      </c>
      <c r="F2069" s="3" t="s">
        <v>424</v>
      </c>
      <c r="G2069" s="3" t="s">
        <v>3041</v>
      </c>
      <c r="H2069" s="3" t="s">
        <v>3926</v>
      </c>
      <c r="I2069" s="4">
        <v>0.369</v>
      </c>
      <c r="J2069" s="4">
        <v>0.481</v>
      </c>
      <c r="K2069" s="4">
        <v>0.800183945</v>
      </c>
      <c r="L2069" s="4">
        <v>0.0311</v>
      </c>
      <c r="M2069" s="4">
        <v>0.383</v>
      </c>
      <c r="N2069" s="4">
        <v>0.0</v>
      </c>
      <c r="O2069" s="4">
        <v>0.368</v>
      </c>
      <c r="P2069" s="4">
        <v>0.264</v>
      </c>
      <c r="Q2069" s="4">
        <v>129.594</v>
      </c>
      <c r="R2069" s="4">
        <v>11.0</v>
      </c>
      <c r="S2069" s="4">
        <v>1.0</v>
      </c>
      <c r="T2069" s="3" t="s">
        <v>34</v>
      </c>
      <c r="U2069" s="3" t="s">
        <v>68</v>
      </c>
      <c r="V2069" s="7" t="s">
        <v>36</v>
      </c>
    </row>
    <row r="2070">
      <c r="A2070" s="3" t="s">
        <v>8740</v>
      </c>
      <c r="B2070" s="3" t="s">
        <v>8741</v>
      </c>
      <c r="C2070" s="4">
        <v>2013.0</v>
      </c>
      <c r="D2070" s="4">
        <v>72.0</v>
      </c>
      <c r="E2070" s="4">
        <v>317486.0</v>
      </c>
      <c r="F2070" s="3" t="s">
        <v>341</v>
      </c>
      <c r="G2070" s="3" t="s">
        <v>8744</v>
      </c>
      <c r="H2070" s="3" t="s">
        <v>8745</v>
      </c>
      <c r="I2070" s="4">
        <v>0.428</v>
      </c>
      <c r="J2070" s="4">
        <v>0.685</v>
      </c>
      <c r="K2070" s="4">
        <v>0.863923171</v>
      </c>
      <c r="L2070" s="4">
        <v>0.0407</v>
      </c>
      <c r="M2070" s="4">
        <v>0.0716</v>
      </c>
      <c r="N2070" s="4">
        <v>0.0</v>
      </c>
      <c r="O2070" s="4">
        <v>0.402</v>
      </c>
      <c r="P2070" s="4">
        <v>0.265</v>
      </c>
      <c r="Q2070" s="4">
        <v>160.103</v>
      </c>
      <c r="R2070" s="4">
        <v>1.0</v>
      </c>
      <c r="S2070" s="4">
        <v>1.0</v>
      </c>
      <c r="T2070" s="3" t="s">
        <v>34</v>
      </c>
      <c r="U2070" s="3" t="s">
        <v>35</v>
      </c>
      <c r="V2070" s="7" t="s">
        <v>36</v>
      </c>
    </row>
    <row r="2071">
      <c r="A2071" s="3" t="s">
        <v>8746</v>
      </c>
      <c r="B2071" s="3" t="s">
        <v>8747</v>
      </c>
      <c r="C2071" s="4">
        <v>2019.0</v>
      </c>
      <c r="D2071" s="4">
        <v>72.0</v>
      </c>
      <c r="E2071" s="4">
        <v>191973.0</v>
      </c>
      <c r="F2071" s="3" t="s">
        <v>3827</v>
      </c>
      <c r="G2071" s="3" t="s">
        <v>8748</v>
      </c>
      <c r="H2071" s="3" t="s">
        <v>8749</v>
      </c>
      <c r="I2071" s="4">
        <v>0.677</v>
      </c>
      <c r="J2071" s="4">
        <v>0.972</v>
      </c>
      <c r="K2071" s="4">
        <v>0.920026522</v>
      </c>
      <c r="L2071" s="4">
        <v>0.197</v>
      </c>
      <c r="M2071" s="4">
        <v>0.0181</v>
      </c>
      <c r="N2071" s="4">
        <v>0.00737</v>
      </c>
      <c r="O2071" s="4">
        <v>0.268</v>
      </c>
      <c r="P2071" s="4">
        <v>0.391</v>
      </c>
      <c r="Q2071" s="4">
        <v>160.079</v>
      </c>
      <c r="R2071" s="4">
        <v>4.0</v>
      </c>
      <c r="S2071" s="4">
        <v>0.0</v>
      </c>
      <c r="T2071" s="3" t="s">
        <v>34</v>
      </c>
      <c r="U2071" s="3" t="s">
        <v>35</v>
      </c>
      <c r="V2071" s="7" t="s">
        <v>45</v>
      </c>
    </row>
    <row r="2072">
      <c r="A2072" s="3" t="s">
        <v>8755</v>
      </c>
      <c r="B2072" s="3" t="s">
        <v>8756</v>
      </c>
      <c r="C2072" s="4">
        <v>2006.0</v>
      </c>
      <c r="D2072" s="4">
        <v>72.0</v>
      </c>
      <c r="E2072" s="4">
        <v>336053.0</v>
      </c>
      <c r="F2072" s="3" t="s">
        <v>341</v>
      </c>
      <c r="G2072" s="3" t="s">
        <v>1841</v>
      </c>
      <c r="H2072" s="3" t="s">
        <v>8757</v>
      </c>
      <c r="I2072" s="4">
        <v>0.49</v>
      </c>
      <c r="J2072" s="4">
        <v>0.991</v>
      </c>
      <c r="K2072" s="4">
        <v>0.913096486</v>
      </c>
      <c r="L2072" s="4">
        <v>0.275</v>
      </c>
      <c r="M2072" s="4">
        <v>9.88E-4</v>
      </c>
      <c r="N2072" s="4">
        <v>0.00315</v>
      </c>
      <c r="O2072" s="4">
        <v>0.134</v>
      </c>
      <c r="P2072" s="4">
        <v>0.288</v>
      </c>
      <c r="Q2072" s="4">
        <v>134.13</v>
      </c>
      <c r="R2072" s="4">
        <v>6.0</v>
      </c>
      <c r="S2072" s="4">
        <v>1.0</v>
      </c>
      <c r="T2072" s="3" t="s">
        <v>34</v>
      </c>
      <c r="U2072" s="3" t="s">
        <v>35</v>
      </c>
      <c r="V2072" s="7" t="s">
        <v>36</v>
      </c>
    </row>
    <row r="2073">
      <c r="A2073" s="3" t="s">
        <v>8761</v>
      </c>
      <c r="B2073" s="3" t="s">
        <v>8762</v>
      </c>
      <c r="C2073" s="4">
        <v>2021.0</v>
      </c>
      <c r="D2073" s="4">
        <v>72.0</v>
      </c>
      <c r="E2073" s="4">
        <v>251111.0</v>
      </c>
      <c r="F2073" s="3" t="s">
        <v>413</v>
      </c>
      <c r="G2073" s="3" t="s">
        <v>8763</v>
      </c>
      <c r="H2073" s="3" t="s">
        <v>8762</v>
      </c>
      <c r="I2073" s="4">
        <v>0.653</v>
      </c>
      <c r="J2073" s="4">
        <v>0.364</v>
      </c>
      <c r="K2073" s="4">
        <v>0.728744679</v>
      </c>
      <c r="L2073" s="4">
        <v>0.0282</v>
      </c>
      <c r="M2073" s="4">
        <v>0.78</v>
      </c>
      <c r="N2073" s="4">
        <v>0.0347</v>
      </c>
      <c r="O2073" s="4">
        <v>0.377</v>
      </c>
      <c r="P2073" s="4">
        <v>0.321</v>
      </c>
      <c r="Q2073" s="4">
        <v>108.006</v>
      </c>
      <c r="R2073" s="4">
        <v>0.0</v>
      </c>
      <c r="S2073" s="4">
        <v>0.0</v>
      </c>
      <c r="T2073" s="3" t="s">
        <v>34</v>
      </c>
      <c r="U2073" s="3" t="s">
        <v>35</v>
      </c>
      <c r="V2073" s="7" t="s">
        <v>45</v>
      </c>
    </row>
    <row r="2074">
      <c r="A2074" s="3" t="s">
        <v>8765</v>
      </c>
      <c r="B2074" s="3" t="s">
        <v>8766</v>
      </c>
      <c r="C2074" s="4">
        <v>2019.0</v>
      </c>
      <c r="D2074" s="4">
        <v>72.0</v>
      </c>
      <c r="E2074" s="4">
        <v>254680.0</v>
      </c>
      <c r="F2074" s="3" t="s">
        <v>341</v>
      </c>
      <c r="G2074" s="3" t="s">
        <v>3025</v>
      </c>
      <c r="H2074" s="3" t="s">
        <v>3025</v>
      </c>
      <c r="I2074" s="4">
        <v>0.5</v>
      </c>
      <c r="J2074" s="4">
        <v>0.733</v>
      </c>
      <c r="K2074" s="4">
        <v>0.827604646</v>
      </c>
      <c r="L2074" s="4">
        <v>0.0316</v>
      </c>
      <c r="M2074" s="4">
        <v>5.03E-4</v>
      </c>
      <c r="N2074" s="4">
        <v>0.00815</v>
      </c>
      <c r="O2074" s="4">
        <v>0.0216</v>
      </c>
      <c r="P2074" s="4">
        <v>0.353</v>
      </c>
      <c r="Q2074" s="4">
        <v>104.088</v>
      </c>
      <c r="R2074" s="4">
        <v>1.0</v>
      </c>
      <c r="S2074" s="4">
        <v>0.0</v>
      </c>
      <c r="T2074" s="3" t="s">
        <v>34</v>
      </c>
      <c r="U2074" s="3" t="s">
        <v>35</v>
      </c>
      <c r="V2074" s="7" t="s">
        <v>45</v>
      </c>
    </row>
    <row r="2075">
      <c r="A2075" s="3" t="s">
        <v>8771</v>
      </c>
      <c r="B2075" s="3" t="s">
        <v>8772</v>
      </c>
      <c r="C2075" s="4">
        <v>2021.0</v>
      </c>
      <c r="D2075" s="4">
        <v>72.0</v>
      </c>
      <c r="E2075" s="4">
        <v>206477.0</v>
      </c>
      <c r="F2075" s="3" t="s">
        <v>533</v>
      </c>
      <c r="G2075" s="3" t="s">
        <v>8774</v>
      </c>
      <c r="H2075" s="3" t="s">
        <v>8772</v>
      </c>
      <c r="I2075" s="4">
        <v>0.547</v>
      </c>
      <c r="J2075" s="4">
        <v>0.927</v>
      </c>
      <c r="K2075" s="4">
        <v>0.880542425</v>
      </c>
      <c r="L2075" s="4">
        <v>0.327</v>
      </c>
      <c r="M2075" s="4">
        <v>0.374</v>
      </c>
      <c r="N2075" s="4">
        <v>0.0</v>
      </c>
      <c r="O2075" s="4">
        <v>0.0961</v>
      </c>
      <c r="P2075" s="4">
        <v>0.398</v>
      </c>
      <c r="Q2075" s="4">
        <v>149.666</v>
      </c>
      <c r="R2075" s="4">
        <v>6.0</v>
      </c>
      <c r="S2075" s="4">
        <v>0.0</v>
      </c>
      <c r="T2075" s="3" t="s">
        <v>34</v>
      </c>
      <c r="U2075" s="3" t="s">
        <v>35</v>
      </c>
      <c r="V2075" s="7" t="s">
        <v>45</v>
      </c>
    </row>
    <row r="2076">
      <c r="A2076" s="3" t="s">
        <v>8776</v>
      </c>
      <c r="B2076" s="3" t="s">
        <v>8777</v>
      </c>
      <c r="C2076" s="4">
        <v>2023.0</v>
      </c>
      <c r="D2076" s="4">
        <v>72.0</v>
      </c>
      <c r="E2076" s="4">
        <v>189381.0</v>
      </c>
      <c r="F2076" s="3" t="s">
        <v>413</v>
      </c>
      <c r="G2076" s="3" t="s">
        <v>8779</v>
      </c>
      <c r="H2076" s="3" t="s">
        <v>818</v>
      </c>
      <c r="I2076" s="4">
        <v>0.406</v>
      </c>
      <c r="J2076" s="4">
        <v>0.332</v>
      </c>
      <c r="K2076" s="4">
        <v>0.757812333</v>
      </c>
      <c r="L2076" s="4">
        <v>0.0557</v>
      </c>
      <c r="M2076" s="4">
        <v>0.209</v>
      </c>
      <c r="N2076" s="4">
        <v>7.58E-4</v>
      </c>
      <c r="O2076" s="4">
        <v>0.12</v>
      </c>
      <c r="P2076" s="4">
        <v>0.312</v>
      </c>
      <c r="Q2076" s="4">
        <v>137.667</v>
      </c>
      <c r="R2076" s="4">
        <v>4.0</v>
      </c>
      <c r="S2076" s="4">
        <v>1.0</v>
      </c>
      <c r="T2076" s="3" t="s">
        <v>34</v>
      </c>
      <c r="U2076" s="3" t="s">
        <v>35</v>
      </c>
      <c r="V2076" s="7" t="s">
        <v>45</v>
      </c>
    </row>
    <row r="2077">
      <c r="A2077" s="3" t="s">
        <v>8785</v>
      </c>
      <c r="B2077" s="3" t="s">
        <v>2520</v>
      </c>
      <c r="C2077" s="4">
        <v>1964.0</v>
      </c>
      <c r="D2077" s="4">
        <v>72.0</v>
      </c>
      <c r="E2077" s="4">
        <v>185200.0</v>
      </c>
      <c r="F2077" s="3" t="s">
        <v>8786</v>
      </c>
      <c r="G2077" s="3" t="s">
        <v>8787</v>
      </c>
      <c r="H2077" s="3" t="s">
        <v>8788</v>
      </c>
      <c r="I2077" s="4">
        <v>0.525</v>
      </c>
      <c r="J2077" s="4">
        <v>0.216</v>
      </c>
      <c r="K2077" s="4">
        <v>0.684640558</v>
      </c>
      <c r="L2077" s="4">
        <v>0.0301</v>
      </c>
      <c r="M2077" s="4">
        <v>0.837</v>
      </c>
      <c r="N2077" s="4">
        <v>0.0</v>
      </c>
      <c r="O2077" s="4">
        <v>0.107</v>
      </c>
      <c r="P2077" s="4">
        <v>0.328</v>
      </c>
      <c r="Q2077" s="4">
        <v>106.76</v>
      </c>
      <c r="R2077" s="4">
        <v>6.0</v>
      </c>
      <c r="S2077" s="4">
        <v>1.0</v>
      </c>
      <c r="T2077" s="3" t="s">
        <v>103</v>
      </c>
      <c r="U2077" s="3" t="s">
        <v>35</v>
      </c>
      <c r="V2077" s="7" t="s">
        <v>45</v>
      </c>
    </row>
    <row r="2078">
      <c r="A2078" s="3" t="s">
        <v>8791</v>
      </c>
      <c r="B2078" s="3" t="s">
        <v>8792</v>
      </c>
      <c r="C2078" s="4">
        <v>2018.0</v>
      </c>
      <c r="D2078" s="4">
        <v>72.0</v>
      </c>
      <c r="E2078" s="4">
        <v>229306.0</v>
      </c>
      <c r="F2078" s="3" t="s">
        <v>6019</v>
      </c>
      <c r="G2078" s="3" t="s">
        <v>3198</v>
      </c>
      <c r="H2078" s="3" t="s">
        <v>8793</v>
      </c>
      <c r="I2078" s="4">
        <v>0.866</v>
      </c>
      <c r="J2078" s="4">
        <v>0.613</v>
      </c>
      <c r="K2078" s="4">
        <v>0.837914145</v>
      </c>
      <c r="L2078" s="4">
        <v>0.151</v>
      </c>
      <c r="M2078" s="4">
        <v>0.0293</v>
      </c>
      <c r="N2078" s="4">
        <v>0.0</v>
      </c>
      <c r="O2078" s="4">
        <v>0.104</v>
      </c>
      <c r="P2078" s="4">
        <v>0.359</v>
      </c>
      <c r="Q2078" s="4">
        <v>98.0</v>
      </c>
      <c r="R2078" s="4">
        <v>0.0</v>
      </c>
      <c r="S2078" s="4">
        <v>1.0</v>
      </c>
      <c r="T2078" s="3" t="s">
        <v>103</v>
      </c>
      <c r="U2078" s="3" t="s">
        <v>35</v>
      </c>
      <c r="V2078" s="7" t="s">
        <v>45</v>
      </c>
    </row>
    <row r="2079">
      <c r="A2079" s="3" t="s">
        <v>8794</v>
      </c>
      <c r="B2079" s="3" t="s">
        <v>8796</v>
      </c>
      <c r="C2079" s="4">
        <v>2020.0</v>
      </c>
      <c r="D2079" s="4">
        <v>72.0</v>
      </c>
      <c r="E2079" s="4">
        <v>172761.0</v>
      </c>
      <c r="F2079" s="3" t="s">
        <v>2074</v>
      </c>
      <c r="G2079" s="3" t="s">
        <v>5512</v>
      </c>
      <c r="H2079" s="3" t="s">
        <v>8796</v>
      </c>
      <c r="I2079" s="4">
        <v>0.63</v>
      </c>
      <c r="J2079" s="4">
        <v>0.633</v>
      </c>
      <c r="K2079" s="4">
        <v>0.822877676</v>
      </c>
      <c r="L2079" s="4">
        <v>0.0457</v>
      </c>
      <c r="M2079" s="4">
        <v>0.00776</v>
      </c>
      <c r="N2079" s="4">
        <v>0.0</v>
      </c>
      <c r="O2079" s="4">
        <v>0.0541</v>
      </c>
      <c r="P2079" s="4">
        <v>0.452</v>
      </c>
      <c r="Q2079" s="4">
        <v>93.992</v>
      </c>
      <c r="R2079" s="4">
        <v>4.0</v>
      </c>
      <c r="S2079" s="4">
        <v>1.0</v>
      </c>
      <c r="T2079" s="3" t="s">
        <v>103</v>
      </c>
      <c r="U2079" s="3" t="s">
        <v>35</v>
      </c>
      <c r="V2079" s="7" t="s">
        <v>54</v>
      </c>
    </row>
    <row r="2080">
      <c r="A2080" s="3" t="s">
        <v>8800</v>
      </c>
      <c r="B2080" s="3" t="s">
        <v>8801</v>
      </c>
      <c r="C2080" s="4">
        <v>2015.0</v>
      </c>
      <c r="D2080" s="4">
        <v>72.0</v>
      </c>
      <c r="E2080" s="4">
        <v>205745.0</v>
      </c>
      <c r="F2080" s="3" t="s">
        <v>3730</v>
      </c>
      <c r="G2080" s="3" t="s">
        <v>8803</v>
      </c>
      <c r="H2080" s="3" t="s">
        <v>8801</v>
      </c>
      <c r="I2080" s="4">
        <v>0.594</v>
      </c>
      <c r="J2080" s="4">
        <v>0.749</v>
      </c>
      <c r="K2080" s="4">
        <v>0.840780271</v>
      </c>
      <c r="L2080" s="4">
        <v>0.0677</v>
      </c>
      <c r="M2080" s="4">
        <v>0.00188</v>
      </c>
      <c r="N2080" s="4">
        <v>1.39E-4</v>
      </c>
      <c r="O2080" s="4">
        <v>0.0869</v>
      </c>
      <c r="P2080" s="4">
        <v>0.344</v>
      </c>
      <c r="Q2080" s="4">
        <v>130.064</v>
      </c>
      <c r="R2080" s="4">
        <v>3.0</v>
      </c>
      <c r="S2080" s="4">
        <v>1.0</v>
      </c>
      <c r="T2080" s="3" t="s">
        <v>103</v>
      </c>
      <c r="U2080" s="3" t="s">
        <v>35</v>
      </c>
      <c r="V2080" s="7" t="s">
        <v>45</v>
      </c>
    </row>
    <row r="2081">
      <c r="A2081" s="3" t="s">
        <v>8806</v>
      </c>
      <c r="B2081" s="3" t="s">
        <v>8807</v>
      </c>
      <c r="C2081" s="4">
        <v>2015.0</v>
      </c>
      <c r="D2081" s="4">
        <v>72.0</v>
      </c>
      <c r="E2081" s="4">
        <v>341054.0</v>
      </c>
      <c r="F2081" s="3" t="s">
        <v>880</v>
      </c>
      <c r="G2081" s="3" t="s">
        <v>2426</v>
      </c>
      <c r="H2081" s="3" t="s">
        <v>8808</v>
      </c>
      <c r="I2081" s="4">
        <v>0.562</v>
      </c>
      <c r="J2081" s="4">
        <v>0.519</v>
      </c>
      <c r="K2081" s="4">
        <v>0.787457489</v>
      </c>
      <c r="L2081" s="4">
        <v>0.0326</v>
      </c>
      <c r="M2081" s="4">
        <v>0.557</v>
      </c>
      <c r="N2081" s="4">
        <v>2.68E-4</v>
      </c>
      <c r="O2081" s="4">
        <v>0.172</v>
      </c>
      <c r="P2081" s="4">
        <v>0.415</v>
      </c>
      <c r="Q2081" s="4">
        <v>122.925</v>
      </c>
      <c r="R2081" s="4">
        <v>3.0</v>
      </c>
      <c r="S2081" s="4">
        <v>1.0</v>
      </c>
      <c r="T2081" s="3" t="s">
        <v>104</v>
      </c>
      <c r="U2081" s="3" t="s">
        <v>68</v>
      </c>
      <c r="V2081" s="7" t="s">
        <v>54</v>
      </c>
    </row>
    <row r="2082">
      <c r="A2082" s="3" t="s">
        <v>8811</v>
      </c>
      <c r="B2082" s="3" t="s">
        <v>8812</v>
      </c>
      <c r="C2082" s="4">
        <v>2015.0</v>
      </c>
      <c r="D2082" s="4">
        <v>72.0</v>
      </c>
      <c r="E2082" s="4">
        <v>237896.0</v>
      </c>
      <c r="F2082" s="3" t="s">
        <v>880</v>
      </c>
      <c r="G2082" s="3" t="s">
        <v>1822</v>
      </c>
      <c r="H2082" s="3" t="s">
        <v>8813</v>
      </c>
      <c r="I2082" s="4">
        <v>0.301</v>
      </c>
      <c r="J2082" s="4">
        <v>0.581</v>
      </c>
      <c r="K2082" s="4">
        <v>0.817829872</v>
      </c>
      <c r="L2082" s="4">
        <v>0.0422</v>
      </c>
      <c r="M2082" s="4">
        <v>0.602</v>
      </c>
      <c r="N2082" s="4">
        <v>0.0</v>
      </c>
      <c r="O2082" s="4">
        <v>0.0757</v>
      </c>
      <c r="P2082" s="4">
        <v>0.235</v>
      </c>
      <c r="Q2082" s="4">
        <v>132.051</v>
      </c>
      <c r="R2082" s="4">
        <v>11.0</v>
      </c>
      <c r="S2082" s="4">
        <v>0.0</v>
      </c>
      <c r="T2082" s="3" t="s">
        <v>104</v>
      </c>
      <c r="U2082" s="3" t="s">
        <v>35</v>
      </c>
      <c r="V2082" s="7" t="s">
        <v>36</v>
      </c>
    </row>
    <row r="2083">
      <c r="A2083" s="3" t="s">
        <v>8816</v>
      </c>
      <c r="B2083" s="3" t="s">
        <v>8818</v>
      </c>
      <c r="C2083" s="4">
        <v>2010.0</v>
      </c>
      <c r="D2083" s="4">
        <v>72.0</v>
      </c>
      <c r="E2083" s="4">
        <v>289560.0</v>
      </c>
      <c r="F2083" s="3" t="s">
        <v>880</v>
      </c>
      <c r="G2083" s="3" t="s">
        <v>1822</v>
      </c>
      <c r="H2083" s="3" t="s">
        <v>6462</v>
      </c>
      <c r="I2083" s="4">
        <v>0.511</v>
      </c>
      <c r="J2083" s="4">
        <v>0.767</v>
      </c>
      <c r="K2083" s="4">
        <v>0.852587</v>
      </c>
      <c r="L2083" s="4">
        <v>0.0524</v>
      </c>
      <c r="M2083" s="4">
        <v>0.651</v>
      </c>
      <c r="N2083" s="4">
        <v>0.0</v>
      </c>
      <c r="O2083" s="4">
        <v>0.153</v>
      </c>
      <c r="P2083" s="4">
        <v>0.463</v>
      </c>
      <c r="Q2083" s="4">
        <v>79.923</v>
      </c>
      <c r="R2083" s="4">
        <v>2.0</v>
      </c>
      <c r="S2083" s="4">
        <v>1.0</v>
      </c>
      <c r="T2083" s="3" t="s">
        <v>104</v>
      </c>
      <c r="U2083" s="3" t="s">
        <v>35</v>
      </c>
      <c r="V2083" s="7" t="s">
        <v>54</v>
      </c>
    </row>
    <row r="2084">
      <c r="A2084" s="3" t="s">
        <v>8821</v>
      </c>
      <c r="B2084" s="3" t="s">
        <v>8823</v>
      </c>
      <c r="C2084" s="4">
        <v>2012.0</v>
      </c>
      <c r="D2084" s="4">
        <v>72.0</v>
      </c>
      <c r="E2084" s="4">
        <v>310720.0</v>
      </c>
      <c r="F2084" s="3" t="s">
        <v>8825</v>
      </c>
      <c r="G2084" s="3" t="s">
        <v>7324</v>
      </c>
      <c r="H2084" s="3" t="s">
        <v>8826</v>
      </c>
      <c r="I2084" s="4">
        <v>0.586</v>
      </c>
      <c r="J2084" s="4">
        <v>0.698</v>
      </c>
      <c r="K2084" s="4">
        <v>0.783094133</v>
      </c>
      <c r="L2084" s="4">
        <v>0.0943</v>
      </c>
      <c r="M2084" s="4">
        <v>0.0151</v>
      </c>
      <c r="N2084" s="4">
        <v>0.0</v>
      </c>
      <c r="O2084" s="4">
        <v>0.443</v>
      </c>
      <c r="P2084" s="4">
        <v>0.098</v>
      </c>
      <c r="Q2084" s="4">
        <v>133.95</v>
      </c>
      <c r="R2084" s="4">
        <v>1.0</v>
      </c>
      <c r="S2084" s="4">
        <v>1.0</v>
      </c>
      <c r="T2084" s="3" t="s">
        <v>103</v>
      </c>
      <c r="U2084" s="3" t="s">
        <v>35</v>
      </c>
      <c r="V2084" s="7" t="s">
        <v>75</v>
      </c>
    </row>
    <row r="2085">
      <c r="A2085" s="3" t="s">
        <v>8828</v>
      </c>
      <c r="B2085" s="3" t="s">
        <v>8829</v>
      </c>
      <c r="C2085" s="4">
        <v>2006.0</v>
      </c>
      <c r="D2085" s="4">
        <v>72.0</v>
      </c>
      <c r="E2085" s="4">
        <v>268120.0</v>
      </c>
      <c r="F2085" s="3" t="s">
        <v>8831</v>
      </c>
      <c r="G2085" s="3" t="s">
        <v>8833</v>
      </c>
      <c r="H2085" s="3" t="s">
        <v>8834</v>
      </c>
      <c r="I2085" s="4">
        <v>0.707</v>
      </c>
      <c r="J2085" s="4">
        <v>0.642</v>
      </c>
      <c r="K2085" s="4">
        <v>0.883130494</v>
      </c>
      <c r="L2085" s="4">
        <v>0.0337</v>
      </c>
      <c r="M2085" s="4">
        <v>0.204</v>
      </c>
      <c r="N2085" s="4">
        <v>0.0</v>
      </c>
      <c r="O2085" s="4">
        <v>0.0925</v>
      </c>
      <c r="P2085" s="4">
        <v>0.249</v>
      </c>
      <c r="Q2085" s="4">
        <v>113.08</v>
      </c>
      <c r="R2085" s="4">
        <v>7.0</v>
      </c>
      <c r="S2085" s="4">
        <v>1.0</v>
      </c>
      <c r="T2085" s="3" t="s">
        <v>103</v>
      </c>
      <c r="U2085" s="3" t="s">
        <v>35</v>
      </c>
      <c r="V2085" s="7" t="s">
        <v>36</v>
      </c>
    </row>
    <row r="2086">
      <c r="A2086" s="3" t="s">
        <v>8835</v>
      </c>
      <c r="B2086" s="3" t="s">
        <v>8836</v>
      </c>
      <c r="C2086" s="4">
        <v>1995.0</v>
      </c>
      <c r="D2086" s="4">
        <v>72.0</v>
      </c>
      <c r="E2086" s="4">
        <v>293293.0</v>
      </c>
      <c r="F2086" s="3" t="s">
        <v>8838</v>
      </c>
      <c r="G2086" s="3" t="s">
        <v>8839</v>
      </c>
      <c r="H2086" s="3" t="s">
        <v>8841</v>
      </c>
      <c r="I2086" s="4">
        <v>0.392</v>
      </c>
      <c r="J2086" s="4">
        <v>0.642</v>
      </c>
      <c r="K2086" s="4">
        <v>0.861827049</v>
      </c>
      <c r="L2086" s="4">
        <v>0.0326</v>
      </c>
      <c r="M2086" s="4">
        <v>0.0048</v>
      </c>
      <c r="N2086" s="4">
        <v>0.486</v>
      </c>
      <c r="O2086" s="4">
        <v>0.296</v>
      </c>
      <c r="P2086" s="4">
        <v>0.129</v>
      </c>
      <c r="Q2086" s="4">
        <v>92.7</v>
      </c>
      <c r="R2086" s="4">
        <v>8.0</v>
      </c>
      <c r="S2086" s="4">
        <v>1.0</v>
      </c>
      <c r="T2086" s="3" t="s">
        <v>103</v>
      </c>
      <c r="U2086" s="3" t="s">
        <v>68</v>
      </c>
      <c r="V2086" s="7" t="s">
        <v>58</v>
      </c>
    </row>
    <row r="2087">
      <c r="A2087" s="3" t="s">
        <v>8846</v>
      </c>
      <c r="B2087" s="3" t="s">
        <v>8847</v>
      </c>
      <c r="C2087" s="4">
        <v>2011.0</v>
      </c>
      <c r="D2087" s="4">
        <v>72.0</v>
      </c>
      <c r="E2087" s="4">
        <v>279635.0</v>
      </c>
      <c r="F2087" s="3" t="s">
        <v>8848</v>
      </c>
      <c r="G2087" s="3" t="s">
        <v>1711</v>
      </c>
      <c r="H2087" s="3" t="s">
        <v>8849</v>
      </c>
      <c r="I2087" s="4">
        <v>0.786</v>
      </c>
      <c r="J2087" s="4">
        <v>0.696</v>
      </c>
      <c r="K2087" s="4">
        <v>0.850512267</v>
      </c>
      <c r="L2087" s="4">
        <v>0.0428</v>
      </c>
      <c r="M2087" s="4">
        <v>0.0234</v>
      </c>
      <c r="N2087" s="4">
        <v>0.0019</v>
      </c>
      <c r="O2087" s="4">
        <v>0.0839</v>
      </c>
      <c r="P2087" s="4">
        <v>0.306</v>
      </c>
      <c r="Q2087" s="4">
        <v>121.97</v>
      </c>
      <c r="R2087" s="4">
        <v>9.0</v>
      </c>
      <c r="S2087" s="4">
        <v>0.0</v>
      </c>
      <c r="T2087" s="3" t="s">
        <v>103</v>
      </c>
      <c r="U2087" s="3" t="s">
        <v>68</v>
      </c>
      <c r="V2087" s="7" t="s">
        <v>45</v>
      </c>
    </row>
    <row r="2088">
      <c r="A2088" s="3" t="s">
        <v>8854</v>
      </c>
      <c r="B2088" s="3" t="s">
        <v>8855</v>
      </c>
      <c r="C2088" s="4">
        <v>2013.0</v>
      </c>
      <c r="D2088" s="4">
        <v>73.0</v>
      </c>
      <c r="E2088" s="4">
        <v>153999.0</v>
      </c>
      <c r="F2088" s="3" t="s">
        <v>8856</v>
      </c>
      <c r="G2088" s="3" t="s">
        <v>8857</v>
      </c>
      <c r="H2088" s="3" t="s">
        <v>8858</v>
      </c>
      <c r="I2088" s="4">
        <v>0.601</v>
      </c>
      <c r="J2088" s="4">
        <v>0.712</v>
      </c>
      <c r="K2088" s="4">
        <v>0.772720467</v>
      </c>
      <c r="L2088" s="4">
        <v>0.0436</v>
      </c>
      <c r="M2088" s="4">
        <v>0.0848</v>
      </c>
      <c r="N2088" s="4">
        <v>0.0</v>
      </c>
      <c r="O2088" s="4">
        <v>0.461</v>
      </c>
      <c r="P2088" s="4">
        <v>0.389</v>
      </c>
      <c r="Q2088" s="4">
        <v>114.97</v>
      </c>
      <c r="R2088" s="4">
        <v>1.0</v>
      </c>
      <c r="S2088" s="4">
        <v>1.0</v>
      </c>
      <c r="T2088" s="3" t="s">
        <v>103</v>
      </c>
      <c r="U2088" s="3" t="s">
        <v>35</v>
      </c>
      <c r="V2088" s="7" t="s">
        <v>45</v>
      </c>
    </row>
    <row r="2089">
      <c r="A2089" s="3" t="s">
        <v>8862</v>
      </c>
      <c r="B2089" s="3" t="s">
        <v>8863</v>
      </c>
      <c r="C2089" s="4">
        <v>2011.0</v>
      </c>
      <c r="D2089" s="4">
        <v>73.0</v>
      </c>
      <c r="E2089" s="4">
        <v>230800.0</v>
      </c>
      <c r="F2089" s="3" t="s">
        <v>1267</v>
      </c>
      <c r="G2089" s="3" t="s">
        <v>8864</v>
      </c>
      <c r="H2089" s="3" t="s">
        <v>5796</v>
      </c>
      <c r="I2089" s="4">
        <v>0.491</v>
      </c>
      <c r="J2089" s="4">
        <v>0.593</v>
      </c>
      <c r="K2089" s="4">
        <v>0.846683635</v>
      </c>
      <c r="L2089" s="4">
        <v>0.0255</v>
      </c>
      <c r="M2089" s="4">
        <v>0.098</v>
      </c>
      <c r="N2089" s="4">
        <v>0.0</v>
      </c>
      <c r="O2089" s="4">
        <v>0.257</v>
      </c>
      <c r="P2089" s="4">
        <v>0.328</v>
      </c>
      <c r="Q2089" s="4">
        <v>144.14</v>
      </c>
      <c r="R2089" s="4">
        <v>0.0</v>
      </c>
      <c r="S2089" s="4">
        <v>1.0</v>
      </c>
      <c r="T2089" s="3" t="s">
        <v>103</v>
      </c>
      <c r="U2089" s="3" t="s">
        <v>35</v>
      </c>
      <c r="V2089" s="7" t="s">
        <v>45</v>
      </c>
    </row>
    <row r="2090">
      <c r="A2090" s="3" t="s">
        <v>8868</v>
      </c>
      <c r="B2090" s="3" t="s">
        <v>8307</v>
      </c>
      <c r="C2090" s="4">
        <v>2014.0</v>
      </c>
      <c r="D2090" s="4">
        <v>73.0</v>
      </c>
      <c r="E2090" s="4">
        <v>211933.0</v>
      </c>
      <c r="F2090" s="3" t="s">
        <v>6891</v>
      </c>
      <c r="G2090" s="3" t="s">
        <v>6831</v>
      </c>
      <c r="H2090" s="3">
        <v>1989.0</v>
      </c>
      <c r="I2090" s="4">
        <v>0.652</v>
      </c>
      <c r="J2090" s="4">
        <v>0.802</v>
      </c>
      <c r="K2090" s="4">
        <v>0.843710564</v>
      </c>
      <c r="L2090" s="4">
        <v>0.181</v>
      </c>
      <c r="M2090" s="4">
        <v>0.0871</v>
      </c>
      <c r="N2090" s="4">
        <v>6.45E-6</v>
      </c>
      <c r="O2090" s="4">
        <v>0.148</v>
      </c>
      <c r="P2090" s="4">
        <v>0.295</v>
      </c>
      <c r="Q2090" s="4">
        <v>170.157</v>
      </c>
      <c r="R2090" s="4">
        <v>7.0</v>
      </c>
      <c r="S2090" s="4">
        <v>1.0</v>
      </c>
      <c r="T2090" s="3" t="s">
        <v>103</v>
      </c>
      <c r="U2090" s="3" t="s">
        <v>35</v>
      </c>
      <c r="V2090" s="7" t="s">
        <v>36</v>
      </c>
    </row>
    <row r="2091">
      <c r="A2091" s="3" t="s">
        <v>8871</v>
      </c>
      <c r="B2091" s="3" t="s">
        <v>8872</v>
      </c>
      <c r="C2091" s="4">
        <v>2018.0</v>
      </c>
      <c r="D2091" s="4">
        <v>73.0</v>
      </c>
      <c r="E2091" s="4">
        <v>211680.0</v>
      </c>
      <c r="F2091" s="3" t="s">
        <v>1267</v>
      </c>
      <c r="G2091" s="3" t="s">
        <v>7528</v>
      </c>
      <c r="H2091" s="3" t="s">
        <v>7529</v>
      </c>
      <c r="I2091" s="4">
        <v>0.43</v>
      </c>
      <c r="J2091" s="4">
        <v>0.606</v>
      </c>
      <c r="K2091" s="4">
        <v>0.865078177</v>
      </c>
      <c r="L2091" s="4">
        <v>0.0431</v>
      </c>
      <c r="M2091" s="4">
        <v>0.131</v>
      </c>
      <c r="N2091" s="4">
        <v>0.0</v>
      </c>
      <c r="O2091" s="4">
        <v>0.173</v>
      </c>
      <c r="P2091" s="4">
        <v>0.123</v>
      </c>
      <c r="Q2091" s="4">
        <v>169.988</v>
      </c>
      <c r="R2091" s="4">
        <v>4.0</v>
      </c>
      <c r="S2091" s="4">
        <v>0.0</v>
      </c>
      <c r="T2091" s="3" t="s">
        <v>103</v>
      </c>
      <c r="U2091" s="3" t="s">
        <v>68</v>
      </c>
      <c r="V2091" s="7" t="s">
        <v>58</v>
      </c>
    </row>
    <row r="2092">
      <c r="A2092" s="3" t="s">
        <v>8874</v>
      </c>
      <c r="B2092" s="3" t="s">
        <v>8876</v>
      </c>
      <c r="C2092" s="4">
        <v>2021.0</v>
      </c>
      <c r="D2092" s="4">
        <v>73.0</v>
      </c>
      <c r="E2092" s="4">
        <v>188368.0</v>
      </c>
      <c r="F2092" s="3" t="s">
        <v>8877</v>
      </c>
      <c r="G2092" s="3" t="s">
        <v>8879</v>
      </c>
      <c r="H2092" s="3" t="s">
        <v>8880</v>
      </c>
      <c r="I2092" s="4">
        <v>0.579</v>
      </c>
      <c r="J2092" s="4">
        <v>0.596</v>
      </c>
      <c r="K2092" s="4">
        <v>0.871323765</v>
      </c>
      <c r="L2092" s="4">
        <v>0.0561</v>
      </c>
      <c r="M2092" s="4">
        <v>0.436</v>
      </c>
      <c r="N2092" s="4">
        <v>0.0938</v>
      </c>
      <c r="O2092" s="4">
        <v>0.0549</v>
      </c>
      <c r="P2092" s="4">
        <v>0.443</v>
      </c>
      <c r="Q2092" s="4">
        <v>119.9</v>
      </c>
      <c r="R2092" s="4">
        <v>8.0</v>
      </c>
      <c r="S2092" s="4">
        <v>1.0</v>
      </c>
      <c r="T2092" s="3" t="s">
        <v>103</v>
      </c>
      <c r="U2092" s="3" t="s">
        <v>35</v>
      </c>
      <c r="V2092" s="7" t="s">
        <v>54</v>
      </c>
    </row>
    <row r="2093">
      <c r="A2093" s="3" t="s">
        <v>8881</v>
      </c>
      <c r="B2093" s="3" t="s">
        <v>8882</v>
      </c>
      <c r="C2093" s="4">
        <v>2017.0</v>
      </c>
      <c r="D2093" s="4">
        <v>73.0</v>
      </c>
      <c r="E2093" s="4">
        <v>180690.0</v>
      </c>
      <c r="F2093" s="3" t="s">
        <v>3730</v>
      </c>
      <c r="G2093" s="3" t="s">
        <v>8884</v>
      </c>
      <c r="H2093" s="3" t="s">
        <v>8882</v>
      </c>
      <c r="I2093" s="4">
        <v>0.573</v>
      </c>
      <c r="J2093" s="4">
        <v>0.539</v>
      </c>
      <c r="K2093" s="4">
        <v>0.844202511</v>
      </c>
      <c r="L2093" s="4">
        <v>0.0322</v>
      </c>
      <c r="M2093" s="4">
        <v>0.0162</v>
      </c>
      <c r="N2093" s="4">
        <v>1.16E-5</v>
      </c>
      <c r="O2093" s="4">
        <v>0.105</v>
      </c>
      <c r="P2093" s="4">
        <v>0.39</v>
      </c>
      <c r="Q2093" s="4">
        <v>75.012</v>
      </c>
      <c r="R2093" s="4">
        <v>2.0</v>
      </c>
      <c r="S2093" s="4">
        <v>0.0</v>
      </c>
      <c r="T2093" s="3" t="s">
        <v>103</v>
      </c>
      <c r="U2093" s="3" t="s">
        <v>35</v>
      </c>
      <c r="V2093" s="7" t="s">
        <v>45</v>
      </c>
    </row>
    <row r="2094">
      <c r="A2094" s="3" t="s">
        <v>8889</v>
      </c>
      <c r="B2094" s="3" t="s">
        <v>3107</v>
      </c>
      <c r="C2094" s="4">
        <v>2007.0</v>
      </c>
      <c r="D2094" s="4">
        <v>73.0</v>
      </c>
      <c r="E2094" s="4">
        <v>184400.0</v>
      </c>
      <c r="F2094" s="3" t="s">
        <v>8509</v>
      </c>
      <c r="G2094" s="3" t="s">
        <v>8890</v>
      </c>
      <c r="H2094" s="3" t="s">
        <v>8891</v>
      </c>
      <c r="I2094" s="4">
        <v>0.653</v>
      </c>
      <c r="J2094" s="4">
        <v>0.603</v>
      </c>
      <c r="K2094" s="4">
        <v>0.845785297</v>
      </c>
      <c r="L2094" s="4">
        <v>0.0278</v>
      </c>
      <c r="M2094" s="4">
        <v>0.0292</v>
      </c>
      <c r="N2094" s="4">
        <v>0.0</v>
      </c>
      <c r="O2094" s="4">
        <v>0.097</v>
      </c>
      <c r="P2094" s="4">
        <v>0.101</v>
      </c>
      <c r="Q2094" s="4">
        <v>118.016</v>
      </c>
      <c r="R2094" s="4">
        <v>8.0</v>
      </c>
      <c r="S2094" s="4">
        <v>1.0</v>
      </c>
      <c r="T2094" s="3" t="s">
        <v>103</v>
      </c>
      <c r="U2094" s="3" t="s">
        <v>68</v>
      </c>
      <c r="V2094" s="7" t="s">
        <v>58</v>
      </c>
    </row>
    <row r="2095">
      <c r="A2095" s="3" t="s">
        <v>8895</v>
      </c>
      <c r="B2095" s="3" t="s">
        <v>8896</v>
      </c>
      <c r="C2095" s="4">
        <v>1984.0</v>
      </c>
      <c r="D2095" s="4">
        <v>73.0</v>
      </c>
      <c r="E2095" s="4">
        <v>286160.0</v>
      </c>
      <c r="F2095" s="3" t="s">
        <v>1415</v>
      </c>
      <c r="G2095" s="3" t="s">
        <v>8897</v>
      </c>
      <c r="H2095" s="3" t="s">
        <v>8899</v>
      </c>
      <c r="I2095" s="4">
        <v>0.748</v>
      </c>
      <c r="J2095" s="4">
        <v>0.414</v>
      </c>
      <c r="K2095" s="4">
        <v>0.650546489</v>
      </c>
      <c r="L2095" s="4">
        <v>0.0407</v>
      </c>
      <c r="M2095" s="4">
        <v>0.0676</v>
      </c>
      <c r="N2095" s="4">
        <v>0.0686</v>
      </c>
      <c r="O2095" s="4">
        <v>0.339</v>
      </c>
      <c r="P2095" s="4">
        <v>0.24</v>
      </c>
      <c r="Q2095" s="4">
        <v>97.646</v>
      </c>
      <c r="R2095" s="4">
        <v>2.0</v>
      </c>
      <c r="S2095" s="4">
        <v>0.0</v>
      </c>
      <c r="T2095" s="3" t="s">
        <v>103</v>
      </c>
      <c r="U2095" s="3" t="s">
        <v>35</v>
      </c>
      <c r="V2095" s="7" t="s">
        <v>36</v>
      </c>
    </row>
    <row r="2096">
      <c r="A2096" s="3" t="s">
        <v>8902</v>
      </c>
      <c r="B2096" s="3" t="s">
        <v>8903</v>
      </c>
      <c r="C2096" s="4">
        <v>2013.0</v>
      </c>
      <c r="D2096" s="4">
        <v>73.0</v>
      </c>
      <c r="E2096" s="4">
        <v>228982.0</v>
      </c>
      <c r="F2096" s="3" t="s">
        <v>880</v>
      </c>
      <c r="G2096" s="3" t="s">
        <v>1822</v>
      </c>
      <c r="H2096" s="3" t="s">
        <v>8904</v>
      </c>
      <c r="I2096" s="4">
        <v>0.593</v>
      </c>
      <c r="J2096" s="4">
        <v>0.967</v>
      </c>
      <c r="K2096" s="4">
        <v>0.851132548</v>
      </c>
      <c r="L2096" s="4">
        <v>0.0907</v>
      </c>
      <c r="M2096" s="4">
        <v>0.166</v>
      </c>
      <c r="N2096" s="4">
        <v>2.54E-5</v>
      </c>
      <c r="O2096" s="4">
        <v>0.105</v>
      </c>
      <c r="P2096" s="4">
        <v>0.452</v>
      </c>
      <c r="Q2096" s="4">
        <v>131.988</v>
      </c>
      <c r="R2096" s="4">
        <v>9.0</v>
      </c>
      <c r="S2096" s="4">
        <v>1.0</v>
      </c>
      <c r="T2096" s="3" t="s">
        <v>104</v>
      </c>
      <c r="U2096" s="3" t="s">
        <v>35</v>
      </c>
      <c r="V2096" s="7" t="s">
        <v>54</v>
      </c>
    </row>
    <row r="2097">
      <c r="A2097" s="3" t="s">
        <v>8907</v>
      </c>
      <c r="B2097" s="3" t="s">
        <v>8908</v>
      </c>
      <c r="C2097" s="4">
        <v>2022.0</v>
      </c>
      <c r="D2097" s="4">
        <v>73.0</v>
      </c>
      <c r="E2097" s="4">
        <v>268164.0</v>
      </c>
      <c r="F2097" s="3" t="s">
        <v>880</v>
      </c>
      <c r="G2097" s="3" t="s">
        <v>1822</v>
      </c>
      <c r="H2097" s="3" t="s">
        <v>8908</v>
      </c>
      <c r="I2097" s="4">
        <v>0.577</v>
      </c>
      <c r="J2097" s="4">
        <v>0.574</v>
      </c>
      <c r="K2097" s="4">
        <v>0.834919684</v>
      </c>
      <c r="L2097" s="4">
        <v>0.0278</v>
      </c>
      <c r="M2097" s="4">
        <v>0.572</v>
      </c>
      <c r="N2097" s="4">
        <v>0.0</v>
      </c>
      <c r="O2097" s="4">
        <v>0.1</v>
      </c>
      <c r="P2097" s="4">
        <v>0.436</v>
      </c>
      <c r="Q2097" s="4">
        <v>94.01</v>
      </c>
      <c r="R2097" s="4">
        <v>0.0</v>
      </c>
      <c r="S2097" s="4">
        <v>1.0</v>
      </c>
      <c r="T2097" s="3" t="s">
        <v>104</v>
      </c>
      <c r="U2097" s="3" t="s">
        <v>35</v>
      </c>
      <c r="V2097" s="7" t="s">
        <v>54</v>
      </c>
    </row>
    <row r="2098">
      <c r="A2098" s="3" t="s">
        <v>8912</v>
      </c>
      <c r="B2098" s="3" t="s">
        <v>8913</v>
      </c>
      <c r="C2098" s="4">
        <v>2017.0</v>
      </c>
      <c r="D2098" s="4">
        <v>73.0</v>
      </c>
      <c r="E2098" s="4">
        <v>234706.0</v>
      </c>
      <c r="F2098" s="3" t="s">
        <v>3730</v>
      </c>
      <c r="G2098" s="3" t="s">
        <v>8914</v>
      </c>
      <c r="H2098" s="3" t="s">
        <v>8915</v>
      </c>
      <c r="I2098" s="4">
        <v>0.284</v>
      </c>
      <c r="J2098" s="4">
        <v>0.704</v>
      </c>
      <c r="K2098" s="4">
        <v>0.818856544</v>
      </c>
      <c r="L2098" s="4">
        <v>0.186</v>
      </c>
      <c r="M2098" s="4">
        <v>0.00583</v>
      </c>
      <c r="N2098" s="4">
        <v>1.15E-4</v>
      </c>
      <c r="O2098" s="4">
        <v>0.0424</v>
      </c>
      <c r="P2098" s="4">
        <v>0.1</v>
      </c>
      <c r="Q2098" s="4">
        <v>191.7</v>
      </c>
      <c r="R2098" s="4">
        <v>2.0</v>
      </c>
      <c r="S2098" s="4">
        <v>1.0</v>
      </c>
      <c r="T2098" s="3" t="s">
        <v>103</v>
      </c>
      <c r="U2098" s="3" t="s">
        <v>35</v>
      </c>
      <c r="V2098" s="7" t="s">
        <v>58</v>
      </c>
    </row>
    <row r="2099">
      <c r="A2099" s="3" t="s">
        <v>8919</v>
      </c>
      <c r="B2099" s="3" t="s">
        <v>8920</v>
      </c>
      <c r="C2099" s="4">
        <v>1991.0</v>
      </c>
      <c r="D2099" s="4">
        <v>73.0</v>
      </c>
      <c r="E2099" s="4">
        <v>384460.0</v>
      </c>
      <c r="F2099" s="3" t="s">
        <v>1267</v>
      </c>
      <c r="G2099" s="3" t="s">
        <v>7893</v>
      </c>
      <c r="H2099" s="3" t="s">
        <v>8921</v>
      </c>
      <c r="I2099" s="4">
        <v>0.545</v>
      </c>
      <c r="J2099" s="4">
        <v>0.485</v>
      </c>
      <c r="K2099" s="4">
        <v>0.802408402</v>
      </c>
      <c r="L2099" s="4">
        <v>0.0485</v>
      </c>
      <c r="M2099" s="4">
        <v>0.537</v>
      </c>
      <c r="N2099" s="4">
        <v>1.8E-6</v>
      </c>
      <c r="O2099" s="4">
        <v>0.104</v>
      </c>
      <c r="P2099" s="4">
        <v>0.101</v>
      </c>
      <c r="Q2099" s="4">
        <v>80.95</v>
      </c>
      <c r="R2099" s="4">
        <v>9.0</v>
      </c>
      <c r="S2099" s="4">
        <v>1.0</v>
      </c>
      <c r="T2099" s="3" t="s">
        <v>103</v>
      </c>
      <c r="U2099" s="3" t="s">
        <v>35</v>
      </c>
      <c r="V2099" s="7" t="s">
        <v>58</v>
      </c>
    </row>
    <row r="2100">
      <c r="A2100" s="3" t="s">
        <v>8926</v>
      </c>
      <c r="B2100" s="3" t="s">
        <v>8928</v>
      </c>
      <c r="C2100" s="4">
        <v>2015.0</v>
      </c>
      <c r="D2100" s="4">
        <v>73.0</v>
      </c>
      <c r="E2100" s="4">
        <v>176561.0</v>
      </c>
      <c r="F2100" s="3" t="s">
        <v>8929</v>
      </c>
      <c r="G2100" s="3" t="s">
        <v>6730</v>
      </c>
      <c r="H2100" s="3" t="s">
        <v>8930</v>
      </c>
      <c r="I2100" s="4">
        <v>0.723</v>
      </c>
      <c r="J2100" s="4">
        <v>0.809</v>
      </c>
      <c r="K2100" s="4">
        <v>0.908583406</v>
      </c>
      <c r="L2100" s="4">
        <v>0.0625</v>
      </c>
      <c r="M2100" s="4">
        <v>0.00346</v>
      </c>
      <c r="N2100" s="4">
        <v>0.00123</v>
      </c>
      <c r="O2100" s="4">
        <v>0.565</v>
      </c>
      <c r="P2100" s="4">
        <v>0.274</v>
      </c>
      <c r="Q2100" s="4">
        <v>98.01</v>
      </c>
      <c r="R2100" s="4">
        <v>7.0</v>
      </c>
      <c r="S2100" s="4">
        <v>0.0</v>
      </c>
      <c r="T2100" s="3" t="s">
        <v>103</v>
      </c>
      <c r="U2100" s="3" t="s">
        <v>35</v>
      </c>
      <c r="V2100" s="7" t="s">
        <v>36</v>
      </c>
    </row>
    <row r="2101">
      <c r="A2101" s="3" t="s">
        <v>8933</v>
      </c>
      <c r="B2101" s="3" t="s">
        <v>7980</v>
      </c>
      <c r="C2101" s="4">
        <v>1994.0</v>
      </c>
      <c r="D2101" s="4">
        <v>73.0</v>
      </c>
      <c r="E2101" s="4">
        <v>413813.0</v>
      </c>
      <c r="F2101" s="3" t="s">
        <v>8934</v>
      </c>
      <c r="G2101" s="3" t="s">
        <v>8935</v>
      </c>
      <c r="H2101" s="3" t="s">
        <v>8936</v>
      </c>
      <c r="I2101" s="4">
        <v>0.324</v>
      </c>
      <c r="J2101" s="4">
        <v>0.136</v>
      </c>
      <c r="K2101" s="4">
        <v>0.753534533</v>
      </c>
      <c r="L2101" s="4">
        <v>0.0318</v>
      </c>
      <c r="M2101" s="4">
        <v>0.931</v>
      </c>
      <c r="N2101" s="4">
        <v>0.00117</v>
      </c>
      <c r="O2101" s="4">
        <v>0.176</v>
      </c>
      <c r="P2101" s="4">
        <v>0.0831</v>
      </c>
      <c r="Q2101" s="4">
        <v>97.26</v>
      </c>
      <c r="R2101" s="4">
        <v>0.0</v>
      </c>
      <c r="S2101" s="4">
        <v>1.0</v>
      </c>
      <c r="T2101" s="3" t="s">
        <v>103</v>
      </c>
      <c r="U2101" s="3" t="s">
        <v>68</v>
      </c>
      <c r="V2101" s="7" t="s">
        <v>75</v>
      </c>
    </row>
    <row r="2102">
      <c r="A2102" s="3" t="s">
        <v>8937</v>
      </c>
      <c r="B2102" s="3" t="s">
        <v>5373</v>
      </c>
      <c r="C2102" s="4">
        <v>1991.0</v>
      </c>
      <c r="D2102" s="4">
        <v>73.0</v>
      </c>
      <c r="E2102" s="4">
        <v>182733.0</v>
      </c>
      <c r="F2102" s="3" t="s">
        <v>8940</v>
      </c>
      <c r="G2102" s="3" t="s">
        <v>5094</v>
      </c>
      <c r="H2102" s="3" t="s">
        <v>8942</v>
      </c>
      <c r="I2102" s="4">
        <v>0.266</v>
      </c>
      <c r="J2102" s="4">
        <v>0.778</v>
      </c>
      <c r="K2102" s="4">
        <v>0.789018886</v>
      </c>
      <c r="L2102" s="4">
        <v>0.0624</v>
      </c>
      <c r="M2102" s="4">
        <v>0.0106</v>
      </c>
      <c r="N2102" s="4">
        <v>0.113</v>
      </c>
      <c r="O2102" s="4">
        <v>0.12</v>
      </c>
      <c r="P2102" s="4">
        <v>0.262</v>
      </c>
      <c r="Q2102" s="4">
        <v>151.24</v>
      </c>
      <c r="R2102" s="4">
        <v>11.0</v>
      </c>
      <c r="S2102" s="4">
        <v>1.0</v>
      </c>
      <c r="T2102" s="3" t="s">
        <v>103</v>
      </c>
      <c r="U2102" s="3" t="s">
        <v>68</v>
      </c>
      <c r="V2102" s="7" t="s">
        <v>36</v>
      </c>
    </row>
    <row r="2103">
      <c r="A2103" s="3" t="s">
        <v>8945</v>
      </c>
      <c r="B2103" s="3" t="s">
        <v>8946</v>
      </c>
      <c r="C2103" s="4">
        <v>2016.0</v>
      </c>
      <c r="D2103" s="4">
        <v>73.0</v>
      </c>
      <c r="E2103" s="4">
        <v>273802.0</v>
      </c>
      <c r="F2103" s="3" t="s">
        <v>8947</v>
      </c>
      <c r="G2103" s="3" t="s">
        <v>5512</v>
      </c>
      <c r="H2103" s="3" t="s">
        <v>8946</v>
      </c>
      <c r="I2103" s="4">
        <v>0.631</v>
      </c>
      <c r="J2103" s="4">
        <v>0.953</v>
      </c>
      <c r="K2103" s="4">
        <v>0.894509443</v>
      </c>
      <c r="L2103" s="4">
        <v>0.0343</v>
      </c>
      <c r="M2103" s="4">
        <v>0.0241</v>
      </c>
      <c r="N2103" s="4">
        <v>0.0155</v>
      </c>
      <c r="O2103" s="4">
        <v>0.108</v>
      </c>
      <c r="P2103" s="4">
        <v>0.422</v>
      </c>
      <c r="Q2103" s="4">
        <v>141.99</v>
      </c>
      <c r="R2103" s="4">
        <v>2.0</v>
      </c>
      <c r="S2103" s="4">
        <v>1.0</v>
      </c>
      <c r="T2103" s="3" t="s">
        <v>103</v>
      </c>
      <c r="U2103" s="3" t="s">
        <v>94</v>
      </c>
      <c r="V2103" s="7" t="s">
        <v>54</v>
      </c>
    </row>
    <row r="2104">
      <c r="A2104" s="3" t="s">
        <v>8950</v>
      </c>
      <c r="B2104" s="3" t="s">
        <v>8951</v>
      </c>
      <c r="C2104" s="4">
        <v>2023.0</v>
      </c>
      <c r="D2104" s="4">
        <v>74.0</v>
      </c>
      <c r="E2104" s="4">
        <v>214760.0</v>
      </c>
      <c r="F2104" s="3" t="s">
        <v>8952</v>
      </c>
      <c r="G2104" s="3" t="s">
        <v>8332</v>
      </c>
      <c r="H2104" s="3" t="s">
        <v>8953</v>
      </c>
      <c r="I2104" s="4">
        <v>0.572</v>
      </c>
      <c r="J2104" s="4">
        <v>0.81</v>
      </c>
      <c r="K2104" s="4">
        <v>0.850619212</v>
      </c>
      <c r="L2104" s="4">
        <v>0.0558</v>
      </c>
      <c r="M2104" s="4">
        <v>0.0157</v>
      </c>
      <c r="N2104" s="4">
        <v>6.53E-6</v>
      </c>
      <c r="O2104" s="4">
        <v>0.13</v>
      </c>
      <c r="P2104" s="4">
        <v>0.11</v>
      </c>
      <c r="Q2104" s="4">
        <v>126.05</v>
      </c>
      <c r="R2104" s="4">
        <v>1.0</v>
      </c>
      <c r="S2104" s="4">
        <v>0.0</v>
      </c>
      <c r="T2104" s="3" t="s">
        <v>103</v>
      </c>
      <c r="U2104" s="3" t="s">
        <v>68</v>
      </c>
      <c r="V2104" s="7" t="s">
        <v>58</v>
      </c>
    </row>
    <row r="2105">
      <c r="A2105" s="3" t="s">
        <v>8955</v>
      </c>
      <c r="B2105" s="3" t="s">
        <v>8957</v>
      </c>
      <c r="C2105" s="4">
        <v>2011.0</v>
      </c>
      <c r="D2105" s="4">
        <v>74.0</v>
      </c>
      <c r="E2105" s="4">
        <v>265813.0</v>
      </c>
      <c r="F2105" s="3" t="s">
        <v>2118</v>
      </c>
      <c r="G2105" s="3" t="s">
        <v>4569</v>
      </c>
      <c r="H2105" s="3" t="s">
        <v>8958</v>
      </c>
      <c r="I2105" s="4">
        <v>0.67</v>
      </c>
      <c r="J2105" s="4">
        <v>0.676</v>
      </c>
      <c r="K2105" s="4">
        <v>0.873419887</v>
      </c>
      <c r="L2105" s="4">
        <v>0.037</v>
      </c>
      <c r="M2105" s="4">
        <v>0.0201</v>
      </c>
      <c r="N2105" s="4">
        <v>0.0</v>
      </c>
      <c r="O2105" s="4">
        <v>0.11</v>
      </c>
      <c r="P2105" s="4">
        <v>0.349</v>
      </c>
      <c r="Q2105" s="4">
        <v>114.974</v>
      </c>
      <c r="R2105" s="4">
        <v>8.0</v>
      </c>
      <c r="S2105" s="4">
        <v>1.0</v>
      </c>
      <c r="T2105" s="3" t="s">
        <v>103</v>
      </c>
      <c r="U2105" s="3" t="s">
        <v>35</v>
      </c>
      <c r="V2105" s="7" t="s">
        <v>45</v>
      </c>
    </row>
    <row r="2106">
      <c r="A2106" s="3" t="s">
        <v>8960</v>
      </c>
      <c r="B2106" s="3" t="s">
        <v>8961</v>
      </c>
      <c r="C2106" s="4">
        <v>2015.0</v>
      </c>
      <c r="D2106" s="4">
        <v>74.0</v>
      </c>
      <c r="E2106" s="4">
        <v>398799.0</v>
      </c>
      <c r="F2106" s="3" t="s">
        <v>4046</v>
      </c>
      <c r="G2106" s="3" t="s">
        <v>4047</v>
      </c>
      <c r="H2106" s="3" t="s">
        <v>8964</v>
      </c>
      <c r="I2106" s="4">
        <v>0.22</v>
      </c>
      <c r="J2106" s="4">
        <v>0.362</v>
      </c>
      <c r="K2106" s="4">
        <v>0.812546788</v>
      </c>
      <c r="L2106" s="4">
        <v>0.0316</v>
      </c>
      <c r="M2106" s="4">
        <v>0.845</v>
      </c>
      <c r="N2106" s="4">
        <v>0.0</v>
      </c>
      <c r="O2106" s="4">
        <v>0.133</v>
      </c>
      <c r="P2106" s="4">
        <v>0.198</v>
      </c>
      <c r="Q2106" s="4">
        <v>72.516</v>
      </c>
      <c r="R2106" s="4">
        <v>0.0</v>
      </c>
      <c r="S2106" s="4">
        <v>1.0</v>
      </c>
      <c r="T2106" s="3" t="s">
        <v>104</v>
      </c>
      <c r="U2106" s="3" t="s">
        <v>35</v>
      </c>
      <c r="V2106" s="7" t="s">
        <v>58</v>
      </c>
    </row>
    <row r="2107">
      <c r="A2107" s="3" t="s">
        <v>8967</v>
      </c>
      <c r="B2107" s="3" t="s">
        <v>7503</v>
      </c>
      <c r="C2107" s="4">
        <v>1997.0</v>
      </c>
      <c r="D2107" s="4">
        <v>74.0</v>
      </c>
      <c r="E2107" s="4">
        <v>280000.0</v>
      </c>
      <c r="F2107" s="3" t="s">
        <v>8968</v>
      </c>
      <c r="G2107" s="3" t="s">
        <v>7505</v>
      </c>
      <c r="H2107" s="3" t="s">
        <v>8969</v>
      </c>
      <c r="I2107" s="4">
        <v>0.428</v>
      </c>
      <c r="J2107" s="4">
        <v>0.276</v>
      </c>
      <c r="K2107" s="4">
        <v>0.723611319</v>
      </c>
      <c r="L2107" s="4">
        <v>0.0312</v>
      </c>
      <c r="M2107" s="4">
        <v>0.732</v>
      </c>
      <c r="N2107" s="4">
        <v>5.33E-6</v>
      </c>
      <c r="O2107" s="4">
        <v>0.117</v>
      </c>
      <c r="P2107" s="4">
        <v>0.0382</v>
      </c>
      <c r="Q2107" s="4">
        <v>99.195</v>
      </c>
      <c r="R2107" s="4">
        <v>4.0</v>
      </c>
      <c r="S2107" s="4">
        <v>1.0</v>
      </c>
      <c r="T2107" s="3" t="s">
        <v>103</v>
      </c>
      <c r="U2107" s="3" t="s">
        <v>35</v>
      </c>
      <c r="V2107" s="7" t="s">
        <v>75</v>
      </c>
    </row>
    <row r="2108">
      <c r="A2108" s="3" t="s">
        <v>8973</v>
      </c>
      <c r="B2108" s="3" t="s">
        <v>8974</v>
      </c>
      <c r="C2108" s="4">
        <v>2013.0</v>
      </c>
      <c r="D2108" s="4">
        <v>74.0</v>
      </c>
      <c r="E2108" s="4">
        <v>215672.0</v>
      </c>
      <c r="F2108" s="3" t="s">
        <v>1267</v>
      </c>
      <c r="G2108" s="3" t="s">
        <v>6461</v>
      </c>
      <c r="H2108" s="3" t="s">
        <v>8975</v>
      </c>
      <c r="I2108" s="4">
        <v>0.647</v>
      </c>
      <c r="J2108" s="4">
        <v>0.585</v>
      </c>
      <c r="K2108" s="4">
        <v>0.843518063</v>
      </c>
      <c r="L2108" s="4">
        <v>0.0512</v>
      </c>
      <c r="M2108" s="4">
        <v>0.00314</v>
      </c>
      <c r="N2108" s="4">
        <v>0.0</v>
      </c>
      <c r="O2108" s="4">
        <v>0.165</v>
      </c>
      <c r="P2108" s="4">
        <v>0.353</v>
      </c>
      <c r="Q2108" s="4">
        <v>131.934</v>
      </c>
      <c r="R2108" s="4">
        <v>6.0</v>
      </c>
      <c r="S2108" s="4">
        <v>1.0</v>
      </c>
      <c r="T2108" s="3" t="s">
        <v>103</v>
      </c>
      <c r="U2108" s="3" t="s">
        <v>94</v>
      </c>
      <c r="V2108" s="7" t="s">
        <v>45</v>
      </c>
    </row>
    <row r="2109">
      <c r="A2109" s="3" t="s">
        <v>8978</v>
      </c>
      <c r="B2109" s="3" t="s">
        <v>8980</v>
      </c>
      <c r="C2109" s="4">
        <v>1980.0</v>
      </c>
      <c r="D2109" s="4">
        <v>74.0</v>
      </c>
      <c r="E2109" s="4">
        <v>252773.0</v>
      </c>
      <c r="F2109" s="3" t="s">
        <v>3132</v>
      </c>
      <c r="G2109" s="3" t="s">
        <v>8982</v>
      </c>
      <c r="H2109" s="3" t="s">
        <v>8983</v>
      </c>
      <c r="I2109" s="4">
        <v>0.682</v>
      </c>
      <c r="J2109" s="4">
        <v>0.679</v>
      </c>
      <c r="K2109" s="4">
        <v>0.727482728</v>
      </c>
      <c r="L2109" s="4">
        <v>0.0755</v>
      </c>
      <c r="M2109" s="4">
        <v>0.103</v>
      </c>
      <c r="N2109" s="4">
        <v>0.00831</v>
      </c>
      <c r="O2109" s="4">
        <v>0.204</v>
      </c>
      <c r="P2109" s="4">
        <v>0.251</v>
      </c>
      <c r="Q2109" s="4">
        <v>131.16</v>
      </c>
      <c r="R2109" s="4">
        <v>1.0</v>
      </c>
      <c r="S2109" s="4">
        <v>1.0</v>
      </c>
      <c r="T2109" s="3" t="s">
        <v>103</v>
      </c>
      <c r="U2109" s="3" t="s">
        <v>35</v>
      </c>
      <c r="V2109" s="7" t="s">
        <v>36</v>
      </c>
    </row>
    <row r="2110">
      <c r="A2110" s="3" t="s">
        <v>8986</v>
      </c>
      <c r="B2110" s="3" t="s">
        <v>8987</v>
      </c>
      <c r="C2110" s="4">
        <v>1970.0</v>
      </c>
      <c r="D2110" s="4">
        <v>74.0</v>
      </c>
      <c r="E2110" s="4">
        <v>192200.0</v>
      </c>
      <c r="F2110" s="3" t="s">
        <v>8989</v>
      </c>
      <c r="G2110" s="3" t="s">
        <v>8990</v>
      </c>
      <c r="H2110" s="3" t="s">
        <v>8991</v>
      </c>
      <c r="I2110" s="4">
        <v>0.629</v>
      </c>
      <c r="J2110" s="4">
        <v>0.355</v>
      </c>
      <c r="K2110" s="4">
        <v>0.736573054</v>
      </c>
      <c r="L2110" s="4">
        <v>0.0246</v>
      </c>
      <c r="M2110" s="4">
        <v>0.66</v>
      </c>
      <c r="N2110" s="4">
        <v>6.48E-4</v>
      </c>
      <c r="O2110" s="4">
        <v>0.173</v>
      </c>
      <c r="P2110" s="4">
        <v>0.471</v>
      </c>
      <c r="Q2110" s="4">
        <v>83.89</v>
      </c>
      <c r="R2110" s="4">
        <v>4.0</v>
      </c>
      <c r="S2110" s="4">
        <v>1.0</v>
      </c>
      <c r="T2110" s="3" t="s">
        <v>103</v>
      </c>
      <c r="U2110" s="3" t="s">
        <v>35</v>
      </c>
      <c r="V2110" s="7" t="s">
        <v>54</v>
      </c>
    </row>
    <row r="2111">
      <c r="A2111" s="3" t="s">
        <v>8994</v>
      </c>
      <c r="B2111" s="3" t="s">
        <v>8996</v>
      </c>
      <c r="C2111" s="4">
        <v>2023.0</v>
      </c>
      <c r="D2111" s="4">
        <v>74.0</v>
      </c>
      <c r="E2111" s="4">
        <v>232857.0</v>
      </c>
      <c r="F2111" s="3" t="s">
        <v>8997</v>
      </c>
      <c r="G2111" s="3" t="s">
        <v>6075</v>
      </c>
      <c r="H2111" s="3" t="s">
        <v>6073</v>
      </c>
      <c r="I2111" s="4">
        <v>0.556</v>
      </c>
      <c r="J2111" s="4">
        <v>0.515</v>
      </c>
      <c r="K2111" s="4">
        <v>0.833893012</v>
      </c>
      <c r="L2111" s="4">
        <v>0.0633</v>
      </c>
      <c r="M2111" s="4">
        <v>0.266</v>
      </c>
      <c r="N2111" s="4">
        <v>0.0</v>
      </c>
      <c r="O2111" s="4">
        <v>0.344</v>
      </c>
      <c r="P2111" s="4">
        <v>0.492</v>
      </c>
      <c r="Q2111" s="4">
        <v>66.96</v>
      </c>
      <c r="R2111" s="4">
        <v>1.0</v>
      </c>
      <c r="S2111" s="4">
        <v>0.0</v>
      </c>
      <c r="T2111" s="3" t="s">
        <v>103</v>
      </c>
      <c r="U2111" s="3" t="s">
        <v>68</v>
      </c>
      <c r="V2111" s="7" t="s">
        <v>54</v>
      </c>
    </row>
    <row r="2112">
      <c r="A2112" s="3" t="s">
        <v>8998</v>
      </c>
      <c r="B2112" s="3" t="s">
        <v>9000</v>
      </c>
      <c r="C2112" s="4">
        <v>2002.0</v>
      </c>
      <c r="D2112" s="4">
        <v>74.0</v>
      </c>
      <c r="E2112" s="4">
        <v>205560.0</v>
      </c>
      <c r="F2112" s="3" t="s">
        <v>9002</v>
      </c>
      <c r="G2112" s="3" t="s">
        <v>9003</v>
      </c>
      <c r="H2112" s="3" t="s">
        <v>9004</v>
      </c>
      <c r="I2112" s="4">
        <v>0.759</v>
      </c>
      <c r="J2112" s="4">
        <v>0.678</v>
      </c>
      <c r="K2112" s="4">
        <v>0.86437234</v>
      </c>
      <c r="L2112" s="4">
        <v>0.314</v>
      </c>
      <c r="M2112" s="4">
        <v>0.23</v>
      </c>
      <c r="N2112" s="4">
        <v>0.0</v>
      </c>
      <c r="O2112" s="4">
        <v>0.15</v>
      </c>
      <c r="P2112" s="4">
        <v>0.327</v>
      </c>
      <c r="Q2112" s="4">
        <v>89.64</v>
      </c>
      <c r="R2112" s="4">
        <v>9.0</v>
      </c>
      <c r="S2112" s="4">
        <v>0.0</v>
      </c>
      <c r="T2112" s="3" t="s">
        <v>103</v>
      </c>
      <c r="U2112" s="3" t="s">
        <v>94</v>
      </c>
      <c r="V2112" s="7" t="s">
        <v>45</v>
      </c>
    </row>
    <row r="2113">
      <c r="A2113" s="3" t="s">
        <v>9008</v>
      </c>
      <c r="B2113" s="3" t="s">
        <v>9009</v>
      </c>
      <c r="C2113" s="4">
        <v>1995.0</v>
      </c>
      <c r="D2113" s="4">
        <v>74.0</v>
      </c>
      <c r="E2113" s="4">
        <v>287826.0</v>
      </c>
      <c r="F2113" s="3" t="s">
        <v>6512</v>
      </c>
      <c r="G2113" s="3" t="s">
        <v>6513</v>
      </c>
      <c r="H2113" s="3" t="s">
        <v>9012</v>
      </c>
      <c r="I2113" s="4">
        <v>0.327</v>
      </c>
      <c r="J2113" s="4">
        <v>0.938</v>
      </c>
      <c r="K2113" s="4">
        <v>0.905246722</v>
      </c>
      <c r="L2113" s="4">
        <v>0.0636</v>
      </c>
      <c r="M2113" s="4">
        <v>0.0707</v>
      </c>
      <c r="N2113" s="4">
        <v>3.79E-6</v>
      </c>
      <c r="O2113" s="4">
        <v>0.148</v>
      </c>
      <c r="P2113" s="4">
        <v>0.327</v>
      </c>
      <c r="Q2113" s="4">
        <v>162.93</v>
      </c>
      <c r="R2113" s="4">
        <v>0.0</v>
      </c>
      <c r="S2113" s="4">
        <v>1.0</v>
      </c>
      <c r="T2113" s="3" t="s">
        <v>103</v>
      </c>
      <c r="U2113" s="3" t="s">
        <v>35</v>
      </c>
      <c r="V2113" s="7" t="s">
        <v>45</v>
      </c>
    </row>
    <row r="2114">
      <c r="A2114" s="3" t="s">
        <v>9015</v>
      </c>
      <c r="B2114" s="3" t="s">
        <v>9017</v>
      </c>
      <c r="C2114" s="4">
        <v>2018.0</v>
      </c>
      <c r="D2114" s="4">
        <v>74.0</v>
      </c>
      <c r="E2114" s="4">
        <v>214265.0</v>
      </c>
      <c r="F2114" s="3" t="s">
        <v>9018</v>
      </c>
      <c r="G2114" s="3" t="s">
        <v>7586</v>
      </c>
      <c r="H2114" s="3" t="s">
        <v>7588</v>
      </c>
      <c r="I2114" s="4">
        <v>0.783</v>
      </c>
      <c r="J2114" s="4">
        <v>0.611</v>
      </c>
      <c r="K2114" s="4">
        <v>0.843496674</v>
      </c>
      <c r="L2114" s="4">
        <v>0.0695</v>
      </c>
      <c r="M2114" s="4">
        <v>0.343</v>
      </c>
      <c r="N2114" s="4">
        <v>0.0</v>
      </c>
      <c r="O2114" s="4">
        <v>0.0983</v>
      </c>
      <c r="P2114" s="4">
        <v>0.418</v>
      </c>
      <c r="Q2114" s="4">
        <v>100.05</v>
      </c>
      <c r="R2114" s="4">
        <v>7.0</v>
      </c>
      <c r="S2114" s="4">
        <v>1.0</v>
      </c>
      <c r="T2114" s="3" t="s">
        <v>103</v>
      </c>
      <c r="U2114" s="3" t="s">
        <v>94</v>
      </c>
      <c r="V2114" s="7" t="s">
        <v>54</v>
      </c>
    </row>
    <row r="2115">
      <c r="A2115" s="3" t="s">
        <v>9020</v>
      </c>
      <c r="B2115" s="3" t="s">
        <v>9021</v>
      </c>
      <c r="C2115" s="4">
        <v>2019.0</v>
      </c>
      <c r="D2115" s="4">
        <v>75.0</v>
      </c>
      <c r="E2115" s="4">
        <v>170746.0</v>
      </c>
      <c r="F2115" s="3" t="s">
        <v>2074</v>
      </c>
      <c r="G2115" s="3" t="s">
        <v>7685</v>
      </c>
      <c r="H2115" s="3" t="s">
        <v>9024</v>
      </c>
      <c r="I2115" s="4">
        <v>0.724</v>
      </c>
      <c r="J2115" s="4">
        <v>0.491</v>
      </c>
      <c r="K2115" s="4">
        <v>0.845635574</v>
      </c>
      <c r="L2115" s="4">
        <v>0.0296</v>
      </c>
      <c r="M2115" s="4">
        <v>0.018</v>
      </c>
      <c r="N2115" s="4">
        <v>1.29E-5</v>
      </c>
      <c r="O2115" s="4">
        <v>0.0887</v>
      </c>
      <c r="P2115" s="4">
        <v>0.383</v>
      </c>
      <c r="Q2115" s="4">
        <v>105.046</v>
      </c>
      <c r="R2115" s="4">
        <v>8.0</v>
      </c>
      <c r="S2115" s="4">
        <v>1.0</v>
      </c>
      <c r="T2115" s="3" t="s">
        <v>103</v>
      </c>
      <c r="U2115" s="3" t="s">
        <v>35</v>
      </c>
      <c r="V2115" s="7" t="s">
        <v>45</v>
      </c>
    </row>
    <row r="2116">
      <c r="A2116" s="3" t="s">
        <v>9028</v>
      </c>
      <c r="B2116" s="3" t="s">
        <v>9029</v>
      </c>
      <c r="C2116" s="4">
        <v>2017.0</v>
      </c>
      <c r="D2116" s="4">
        <v>75.0</v>
      </c>
      <c r="E2116" s="4">
        <v>217440.0</v>
      </c>
      <c r="F2116" s="3" t="s">
        <v>3730</v>
      </c>
      <c r="G2116" s="3" t="s">
        <v>9031</v>
      </c>
      <c r="H2116" s="3" t="s">
        <v>9029</v>
      </c>
      <c r="I2116" s="4">
        <v>0.684</v>
      </c>
      <c r="J2116" s="4">
        <v>0.619</v>
      </c>
      <c r="K2116" s="4">
        <v>0.824652963</v>
      </c>
      <c r="L2116" s="4">
        <v>0.0386</v>
      </c>
      <c r="M2116" s="4">
        <v>0.0716</v>
      </c>
      <c r="N2116" s="4">
        <v>0.0</v>
      </c>
      <c r="O2116" s="4">
        <v>0.122</v>
      </c>
      <c r="P2116" s="4">
        <v>0.284</v>
      </c>
      <c r="Q2116" s="4">
        <v>125.046</v>
      </c>
      <c r="R2116" s="4">
        <v>10.0</v>
      </c>
      <c r="S2116" s="4">
        <v>1.0</v>
      </c>
      <c r="T2116" s="3" t="s">
        <v>103</v>
      </c>
      <c r="U2116" s="3" t="s">
        <v>68</v>
      </c>
      <c r="V2116" s="7" t="s">
        <v>36</v>
      </c>
    </row>
    <row r="2117">
      <c r="A2117" s="3" t="s">
        <v>9035</v>
      </c>
      <c r="B2117" s="3" t="s">
        <v>9036</v>
      </c>
      <c r="C2117" s="4">
        <v>2022.0</v>
      </c>
      <c r="D2117" s="4">
        <v>75.0</v>
      </c>
      <c r="E2117" s="4">
        <v>174782.0</v>
      </c>
      <c r="F2117" s="3" t="s">
        <v>6605</v>
      </c>
      <c r="G2117" s="3" t="s">
        <v>6831</v>
      </c>
      <c r="H2117" s="3" t="s">
        <v>9037</v>
      </c>
      <c r="I2117" s="4">
        <v>0.604</v>
      </c>
      <c r="J2117" s="4">
        <v>0.375</v>
      </c>
      <c r="K2117" s="4">
        <v>0.725579107</v>
      </c>
      <c r="L2117" s="4">
        <v>0.0633</v>
      </c>
      <c r="M2117" s="4">
        <v>0.71</v>
      </c>
      <c r="N2117" s="4">
        <v>5.87E-5</v>
      </c>
      <c r="O2117" s="4">
        <v>0.116</v>
      </c>
      <c r="P2117" s="4">
        <v>0.203</v>
      </c>
      <c r="Q2117" s="4">
        <v>137.651</v>
      </c>
      <c r="R2117" s="4">
        <v>0.0</v>
      </c>
      <c r="S2117" s="4">
        <v>1.0</v>
      </c>
      <c r="T2117" s="3" t="s">
        <v>103</v>
      </c>
      <c r="U2117" s="3" t="s">
        <v>35</v>
      </c>
      <c r="V2117" s="7" t="s">
        <v>36</v>
      </c>
    </row>
    <row r="2118">
      <c r="A2118" s="3" t="s">
        <v>9040</v>
      </c>
      <c r="B2118" s="3" t="s">
        <v>9041</v>
      </c>
      <c r="C2118" s="4">
        <v>2002.0</v>
      </c>
      <c r="D2118" s="4">
        <v>75.0</v>
      </c>
      <c r="E2118" s="4">
        <v>339546.0</v>
      </c>
      <c r="F2118" s="3" t="s">
        <v>9043</v>
      </c>
      <c r="G2118" s="3" t="s">
        <v>9044</v>
      </c>
      <c r="H2118" s="3" t="s">
        <v>9045</v>
      </c>
      <c r="I2118" s="4">
        <v>0.668</v>
      </c>
      <c r="J2118" s="4">
        <v>0.824</v>
      </c>
      <c r="K2118" s="4">
        <v>0.885419117</v>
      </c>
      <c r="L2118" s="4">
        <v>0.137</v>
      </c>
      <c r="M2118" s="4">
        <v>0.0017</v>
      </c>
      <c r="N2118" s="4">
        <v>3.05E-6</v>
      </c>
      <c r="O2118" s="4">
        <v>0.0426</v>
      </c>
      <c r="P2118" s="4">
        <v>0.185</v>
      </c>
      <c r="Q2118" s="4">
        <v>163.961</v>
      </c>
      <c r="R2118" s="4">
        <v>5.0</v>
      </c>
      <c r="S2118" s="4">
        <v>0.0</v>
      </c>
      <c r="T2118" s="3" t="s">
        <v>103</v>
      </c>
      <c r="U2118" s="3" t="s">
        <v>35</v>
      </c>
      <c r="V2118" s="7" t="s">
        <v>58</v>
      </c>
    </row>
    <row r="2119">
      <c r="A2119" s="3" t="s">
        <v>9048</v>
      </c>
      <c r="B2119" s="3" t="s">
        <v>5511</v>
      </c>
      <c r="C2119" s="4">
        <v>2017.0</v>
      </c>
      <c r="D2119" s="4">
        <v>75.0</v>
      </c>
      <c r="E2119" s="4">
        <v>207520.0</v>
      </c>
      <c r="F2119" s="3" t="s">
        <v>3108</v>
      </c>
      <c r="G2119" s="3" t="s">
        <v>6756</v>
      </c>
      <c r="H2119" s="3" t="s">
        <v>7439</v>
      </c>
      <c r="I2119" s="4">
        <v>0.522</v>
      </c>
      <c r="J2119" s="4">
        <v>0.385</v>
      </c>
      <c r="K2119" s="4">
        <v>0.817166813</v>
      </c>
      <c r="L2119" s="4">
        <v>0.0288</v>
      </c>
      <c r="M2119" s="4">
        <v>0.536</v>
      </c>
      <c r="N2119" s="4">
        <v>0.0</v>
      </c>
      <c r="O2119" s="4">
        <v>0.135</v>
      </c>
      <c r="P2119" s="4">
        <v>0.236</v>
      </c>
      <c r="Q2119" s="4">
        <v>89.792</v>
      </c>
      <c r="R2119" s="4">
        <v>0.0</v>
      </c>
      <c r="S2119" s="4">
        <v>1.0</v>
      </c>
      <c r="T2119" s="3" t="s">
        <v>103</v>
      </c>
      <c r="U2119" s="3" t="s">
        <v>35</v>
      </c>
      <c r="V2119" s="7" t="s">
        <v>36</v>
      </c>
    </row>
    <row r="2120">
      <c r="A2120" s="3" t="s">
        <v>9053</v>
      </c>
      <c r="B2120" s="3" t="s">
        <v>9055</v>
      </c>
      <c r="C2120" s="4">
        <v>2017.0</v>
      </c>
      <c r="D2120" s="4">
        <v>75.0</v>
      </c>
      <c r="E2120" s="4">
        <v>260590.0</v>
      </c>
      <c r="F2120" s="3" t="s">
        <v>3852</v>
      </c>
      <c r="G2120" s="3" t="s">
        <v>1585</v>
      </c>
      <c r="H2120" s="3" t="s">
        <v>6907</v>
      </c>
      <c r="I2120" s="4">
        <v>0.572</v>
      </c>
      <c r="J2120" s="4">
        <v>0.541</v>
      </c>
      <c r="K2120" s="4">
        <v>0.836523859</v>
      </c>
      <c r="L2120" s="4">
        <v>0.0245</v>
      </c>
      <c r="M2120" s="4">
        <v>0.759</v>
      </c>
      <c r="N2120" s="4">
        <v>0.0</v>
      </c>
      <c r="O2120" s="4">
        <v>0.111</v>
      </c>
      <c r="P2120" s="4">
        <v>0.266</v>
      </c>
      <c r="Q2120" s="4">
        <v>87.01</v>
      </c>
      <c r="R2120" s="4">
        <v>5.0</v>
      </c>
      <c r="S2120" s="4">
        <v>1.0</v>
      </c>
      <c r="T2120" s="3" t="s">
        <v>104</v>
      </c>
      <c r="U2120" s="3" t="s">
        <v>35</v>
      </c>
      <c r="V2120" s="7" t="s">
        <v>36</v>
      </c>
    </row>
    <row r="2121">
      <c r="A2121" s="3" t="s">
        <v>9056</v>
      </c>
      <c r="B2121" s="3" t="s">
        <v>9057</v>
      </c>
      <c r="C2121" s="4">
        <v>1970.0</v>
      </c>
      <c r="D2121" s="4">
        <v>75.0</v>
      </c>
      <c r="E2121" s="4">
        <v>221120.0</v>
      </c>
      <c r="F2121" s="3" t="s">
        <v>9060</v>
      </c>
      <c r="G2121" s="3" t="s">
        <v>9061</v>
      </c>
      <c r="H2121" s="3" t="s">
        <v>9062</v>
      </c>
      <c r="I2121" s="4">
        <v>0.495</v>
      </c>
      <c r="J2121" s="4">
        <v>0.326</v>
      </c>
      <c r="K2121" s="4">
        <v>0.711612089</v>
      </c>
      <c r="L2121" s="4">
        <v>0.0365</v>
      </c>
      <c r="M2121" s="4">
        <v>0.541</v>
      </c>
      <c r="N2121" s="4">
        <v>8.85E-5</v>
      </c>
      <c r="O2121" s="4">
        <v>0.0996</v>
      </c>
      <c r="P2121" s="4">
        <v>0.371</v>
      </c>
      <c r="Q2121" s="4">
        <v>136.243</v>
      </c>
      <c r="R2121" s="4">
        <v>7.0</v>
      </c>
      <c r="S2121" s="4">
        <v>1.0</v>
      </c>
      <c r="T2121" s="3" t="s">
        <v>103</v>
      </c>
      <c r="U2121" s="3" t="s">
        <v>94</v>
      </c>
      <c r="V2121" s="7" t="s">
        <v>45</v>
      </c>
    </row>
    <row r="2122">
      <c r="A2122" s="3" t="s">
        <v>9066</v>
      </c>
      <c r="B2122" s="3" t="s">
        <v>1719</v>
      </c>
      <c r="C2122" s="4">
        <v>2008.0</v>
      </c>
      <c r="D2122" s="4">
        <v>75.0</v>
      </c>
      <c r="E2122" s="4">
        <v>338853.0</v>
      </c>
      <c r="F2122" s="3" t="s">
        <v>1946</v>
      </c>
      <c r="G2122" s="3" t="s">
        <v>9068</v>
      </c>
      <c r="H2122" s="3" t="s">
        <v>9069</v>
      </c>
      <c r="I2122" s="4">
        <v>0.375</v>
      </c>
      <c r="J2122" s="4">
        <v>0.862</v>
      </c>
      <c r="K2122" s="4">
        <v>0.902551708</v>
      </c>
      <c r="L2122" s="4">
        <v>0.255</v>
      </c>
      <c r="M2122" s="4">
        <v>0.071</v>
      </c>
      <c r="N2122" s="4">
        <v>0.0</v>
      </c>
      <c r="O2122" s="4">
        <v>0.211</v>
      </c>
      <c r="P2122" s="4">
        <v>0.478</v>
      </c>
      <c r="Q2122" s="4">
        <v>159.841</v>
      </c>
      <c r="R2122" s="4">
        <v>11.0</v>
      </c>
      <c r="S2122" s="4">
        <v>0.0</v>
      </c>
      <c r="T2122" s="3" t="s">
        <v>103</v>
      </c>
      <c r="U2122" s="3" t="s">
        <v>94</v>
      </c>
      <c r="V2122" s="7" t="s">
        <v>54</v>
      </c>
    </row>
    <row r="2123">
      <c r="A2123" s="3" t="s">
        <v>9073</v>
      </c>
      <c r="B2123" s="3" t="s">
        <v>9074</v>
      </c>
      <c r="C2123" s="4">
        <v>2019.0</v>
      </c>
      <c r="D2123" s="4">
        <v>75.0</v>
      </c>
      <c r="E2123" s="4">
        <v>175960.0</v>
      </c>
      <c r="F2123" s="3" t="s">
        <v>9077</v>
      </c>
      <c r="G2123" s="3" t="s">
        <v>9079</v>
      </c>
      <c r="H2123" s="3" t="s">
        <v>9074</v>
      </c>
      <c r="I2123" s="4">
        <v>0.509</v>
      </c>
      <c r="J2123" s="4">
        <v>0.0167</v>
      </c>
      <c r="K2123" s="4">
        <v>0.447479306</v>
      </c>
      <c r="L2123" s="4">
        <v>0.115</v>
      </c>
      <c r="M2123" s="4">
        <v>0.979</v>
      </c>
      <c r="N2123" s="4">
        <v>2.72E-5</v>
      </c>
      <c r="O2123" s="4">
        <v>0.387</v>
      </c>
      <c r="P2123" s="4">
        <v>0.229</v>
      </c>
      <c r="Q2123" s="4">
        <v>207.97</v>
      </c>
      <c r="R2123" s="4">
        <v>9.0</v>
      </c>
      <c r="S2123" s="4">
        <v>1.0</v>
      </c>
      <c r="T2123" s="3" t="s">
        <v>103</v>
      </c>
      <c r="U2123" s="3" t="s">
        <v>94</v>
      </c>
      <c r="V2123" s="7" t="s">
        <v>36</v>
      </c>
    </row>
    <row r="2124">
      <c r="A2124" s="3" t="s">
        <v>9082</v>
      </c>
      <c r="B2124" s="3" t="s">
        <v>9083</v>
      </c>
      <c r="C2124" s="4">
        <v>2014.0</v>
      </c>
      <c r="D2124" s="4">
        <v>75.0</v>
      </c>
      <c r="E2124" s="4">
        <v>323480.0</v>
      </c>
      <c r="F2124" s="3" t="s">
        <v>872</v>
      </c>
      <c r="G2124" s="3" t="s">
        <v>7460</v>
      </c>
      <c r="H2124" s="3" t="s">
        <v>9086</v>
      </c>
      <c r="I2124" s="4">
        <v>0.583</v>
      </c>
      <c r="J2124" s="4">
        <v>0.621</v>
      </c>
      <c r="K2124" s="4">
        <v>0.826856031</v>
      </c>
      <c r="L2124" s="4">
        <v>0.0479</v>
      </c>
      <c r="M2124" s="4">
        <v>0.00972</v>
      </c>
      <c r="N2124" s="4">
        <v>0.00106</v>
      </c>
      <c r="O2124" s="4">
        <v>0.181</v>
      </c>
      <c r="P2124" s="4">
        <v>0.399</v>
      </c>
      <c r="Q2124" s="4">
        <v>140.04</v>
      </c>
      <c r="R2124" s="4">
        <v>5.0</v>
      </c>
      <c r="S2124" s="4">
        <v>0.0</v>
      </c>
      <c r="T2124" s="3" t="s">
        <v>103</v>
      </c>
      <c r="U2124" s="3" t="s">
        <v>35</v>
      </c>
      <c r="V2124" s="7" t="s">
        <v>45</v>
      </c>
    </row>
    <row r="2125">
      <c r="A2125" s="3" t="s">
        <v>9088</v>
      </c>
      <c r="B2125" s="3" t="s">
        <v>9090</v>
      </c>
      <c r="C2125" s="4">
        <v>1971.0</v>
      </c>
      <c r="D2125" s="4">
        <v>75.0</v>
      </c>
      <c r="E2125" s="4">
        <v>300400.0</v>
      </c>
      <c r="F2125" s="3" t="s">
        <v>6557</v>
      </c>
      <c r="G2125" s="3" t="s">
        <v>9091</v>
      </c>
      <c r="H2125" s="3" t="s">
        <v>9092</v>
      </c>
      <c r="I2125" s="4">
        <v>0.489</v>
      </c>
      <c r="J2125" s="4">
        <v>0.724</v>
      </c>
      <c r="K2125" s="4">
        <v>0.795521143</v>
      </c>
      <c r="L2125" s="4">
        <v>0.0352</v>
      </c>
      <c r="M2125" s="4">
        <v>0.313</v>
      </c>
      <c r="N2125" s="4">
        <v>0.185</v>
      </c>
      <c r="O2125" s="4">
        <v>0.287</v>
      </c>
      <c r="P2125" s="4">
        <v>0.15</v>
      </c>
      <c r="Q2125" s="4">
        <v>117.29</v>
      </c>
      <c r="R2125" s="4">
        <v>5.0</v>
      </c>
      <c r="S2125" s="4">
        <v>1.0</v>
      </c>
      <c r="T2125" s="3" t="s">
        <v>103</v>
      </c>
      <c r="U2125" s="3" t="s">
        <v>35</v>
      </c>
      <c r="V2125" s="7" t="s">
        <v>58</v>
      </c>
    </row>
    <row r="2126">
      <c r="A2126" s="3" t="s">
        <v>9094</v>
      </c>
      <c r="B2126" s="3" t="s">
        <v>9095</v>
      </c>
      <c r="C2126" s="4">
        <v>2008.0</v>
      </c>
      <c r="D2126" s="4">
        <v>75.0</v>
      </c>
      <c r="E2126" s="4">
        <v>261640.0</v>
      </c>
      <c r="F2126" s="3" t="s">
        <v>8661</v>
      </c>
      <c r="G2126" s="3" t="s">
        <v>7460</v>
      </c>
      <c r="H2126" s="3" t="s">
        <v>8326</v>
      </c>
      <c r="I2126" s="4">
        <v>0.422</v>
      </c>
      <c r="J2126" s="4">
        <v>0.712</v>
      </c>
      <c r="K2126" s="4">
        <v>0.848138087</v>
      </c>
      <c r="L2126" s="4">
        <v>0.1</v>
      </c>
      <c r="M2126" s="4">
        <v>0.273</v>
      </c>
      <c r="N2126" s="4">
        <v>0.0</v>
      </c>
      <c r="O2126" s="4">
        <v>0.051</v>
      </c>
      <c r="P2126" s="4">
        <v>0.471</v>
      </c>
      <c r="Q2126" s="4">
        <v>78.45</v>
      </c>
      <c r="R2126" s="4">
        <v>11.0</v>
      </c>
      <c r="S2126" s="4">
        <v>0.0</v>
      </c>
      <c r="T2126" s="3" t="s">
        <v>103</v>
      </c>
      <c r="U2126" s="3" t="s">
        <v>35</v>
      </c>
      <c r="V2126" s="7" t="s">
        <v>54</v>
      </c>
    </row>
    <row r="2127">
      <c r="A2127" s="3" t="s">
        <v>9100</v>
      </c>
      <c r="B2127" s="3" t="s">
        <v>9101</v>
      </c>
      <c r="C2127" s="4">
        <v>2010.0</v>
      </c>
      <c r="D2127" s="4">
        <v>76.0</v>
      </c>
      <c r="E2127" s="4">
        <v>266426.0</v>
      </c>
      <c r="F2127" s="3" t="s">
        <v>9102</v>
      </c>
      <c r="G2127" s="3" t="s">
        <v>9103</v>
      </c>
      <c r="H2127" s="3" t="s">
        <v>9105</v>
      </c>
      <c r="I2127" s="4">
        <v>0.826</v>
      </c>
      <c r="J2127" s="4">
        <v>0.436</v>
      </c>
      <c r="K2127" s="4">
        <v>0.769512117</v>
      </c>
      <c r="L2127" s="4">
        <v>0.0558</v>
      </c>
      <c r="M2127" s="4">
        <v>0.441</v>
      </c>
      <c r="N2127" s="4">
        <v>0.615</v>
      </c>
      <c r="O2127" s="4">
        <v>0.0964</v>
      </c>
      <c r="P2127" s="4">
        <v>0.272</v>
      </c>
      <c r="Q2127" s="4">
        <v>119.05</v>
      </c>
      <c r="R2127" s="4">
        <v>1.0</v>
      </c>
      <c r="S2127" s="4">
        <v>1.0</v>
      </c>
      <c r="T2127" s="3" t="s">
        <v>103</v>
      </c>
      <c r="U2127" s="3" t="s">
        <v>35</v>
      </c>
      <c r="V2127" s="7" t="s">
        <v>36</v>
      </c>
    </row>
    <row r="2128">
      <c r="A2128" s="3" t="s">
        <v>9109</v>
      </c>
      <c r="B2128" s="3" t="s">
        <v>9110</v>
      </c>
      <c r="C2128" s="4">
        <v>2019.0</v>
      </c>
      <c r="D2128" s="4">
        <v>76.0</v>
      </c>
      <c r="E2128" s="4">
        <v>174853.0</v>
      </c>
      <c r="F2128" s="3" t="s">
        <v>2074</v>
      </c>
      <c r="G2128" s="3" t="s">
        <v>9111</v>
      </c>
      <c r="H2128" s="3" t="s">
        <v>9112</v>
      </c>
      <c r="I2128" s="4">
        <v>0.547</v>
      </c>
      <c r="J2128" s="4">
        <v>0.653</v>
      </c>
      <c r="K2128" s="4">
        <v>0.891600539</v>
      </c>
      <c r="L2128" s="4">
        <v>0.081</v>
      </c>
      <c r="M2128" s="4">
        <v>0.456</v>
      </c>
      <c r="N2128" s="4">
        <v>0.0</v>
      </c>
      <c r="O2128" s="4">
        <v>0.103</v>
      </c>
      <c r="P2128" s="4">
        <v>0.163</v>
      </c>
      <c r="Q2128" s="4">
        <v>150.097</v>
      </c>
      <c r="R2128" s="4">
        <v>5.0</v>
      </c>
      <c r="S2128" s="4">
        <v>1.0</v>
      </c>
      <c r="T2128" s="3" t="s">
        <v>103</v>
      </c>
      <c r="U2128" s="3" t="s">
        <v>35</v>
      </c>
      <c r="V2128" s="7" t="s">
        <v>58</v>
      </c>
    </row>
    <row r="2129">
      <c r="A2129" s="3" t="s">
        <v>9115</v>
      </c>
      <c r="B2129" s="3" t="s">
        <v>9116</v>
      </c>
      <c r="C2129" s="4">
        <v>2008.0</v>
      </c>
      <c r="D2129" s="4">
        <v>76.0</v>
      </c>
      <c r="E2129" s="4">
        <v>236266.0</v>
      </c>
      <c r="F2129" s="3" t="s">
        <v>6891</v>
      </c>
      <c r="G2129" s="3" t="s">
        <v>6831</v>
      </c>
      <c r="H2129" s="3" t="s">
        <v>9118</v>
      </c>
      <c r="I2129" s="4">
        <v>0.617</v>
      </c>
      <c r="J2129" s="4">
        <v>0.741</v>
      </c>
      <c r="K2129" s="4">
        <v>0.889568584</v>
      </c>
      <c r="L2129" s="4">
        <v>0.0311</v>
      </c>
      <c r="M2129" s="4">
        <v>0.131</v>
      </c>
      <c r="N2129" s="4">
        <v>0.0</v>
      </c>
      <c r="O2129" s="4">
        <v>0.0772</v>
      </c>
      <c r="P2129" s="4">
        <v>0.306</v>
      </c>
      <c r="Q2129" s="4">
        <v>118.984</v>
      </c>
      <c r="R2129" s="4">
        <v>2.0</v>
      </c>
      <c r="S2129" s="4">
        <v>1.0</v>
      </c>
      <c r="T2129" s="3" t="s">
        <v>103</v>
      </c>
      <c r="U2129" s="3" t="s">
        <v>35</v>
      </c>
      <c r="V2129" s="7" t="s">
        <v>45</v>
      </c>
    </row>
    <row r="2130">
      <c r="A2130" s="3" t="s">
        <v>9121</v>
      </c>
      <c r="B2130" s="3" t="s">
        <v>9122</v>
      </c>
      <c r="C2130" s="4">
        <v>2017.0</v>
      </c>
      <c r="D2130" s="4">
        <v>76.0</v>
      </c>
      <c r="E2130" s="4">
        <v>197993.0</v>
      </c>
      <c r="F2130" s="3" t="s">
        <v>1267</v>
      </c>
      <c r="G2130" s="3" t="s">
        <v>8626</v>
      </c>
      <c r="H2130" s="3" t="s">
        <v>9122</v>
      </c>
      <c r="I2130" s="4">
        <v>0.725</v>
      </c>
      <c r="J2130" s="4">
        <v>0.804</v>
      </c>
      <c r="K2130" s="4">
        <v>0.875794067</v>
      </c>
      <c r="L2130" s="4">
        <v>0.0422</v>
      </c>
      <c r="M2130" s="4">
        <v>0.124</v>
      </c>
      <c r="N2130" s="4">
        <v>0.0</v>
      </c>
      <c r="O2130" s="4">
        <v>0.204</v>
      </c>
      <c r="P2130" s="4">
        <v>0.31</v>
      </c>
      <c r="Q2130" s="4">
        <v>124.996</v>
      </c>
      <c r="R2130" s="4">
        <v>11.0</v>
      </c>
      <c r="S2130" s="4">
        <v>0.0</v>
      </c>
      <c r="T2130" s="3" t="s">
        <v>103</v>
      </c>
      <c r="U2130" s="3" t="s">
        <v>35</v>
      </c>
      <c r="V2130" s="7" t="s">
        <v>45</v>
      </c>
    </row>
    <row r="2131">
      <c r="A2131" s="3" t="s">
        <v>9124</v>
      </c>
      <c r="B2131" s="3" t="s">
        <v>9125</v>
      </c>
      <c r="C2131" s="4">
        <v>2019.0</v>
      </c>
      <c r="D2131" s="4">
        <v>76.0</v>
      </c>
      <c r="E2131" s="4">
        <v>197732.0</v>
      </c>
      <c r="F2131" s="3" t="s">
        <v>1267</v>
      </c>
      <c r="G2131" s="3" t="s">
        <v>9129</v>
      </c>
      <c r="H2131" s="3" t="s">
        <v>9125</v>
      </c>
      <c r="I2131" s="4">
        <v>0.629</v>
      </c>
      <c r="J2131" s="4">
        <v>0.328</v>
      </c>
      <c r="K2131" s="4">
        <v>0.79729643</v>
      </c>
      <c r="L2131" s="4">
        <v>0.029</v>
      </c>
      <c r="M2131" s="4">
        <v>0.768</v>
      </c>
      <c r="N2131" s="4">
        <v>2.5E-5</v>
      </c>
      <c r="O2131" s="4">
        <v>0.103</v>
      </c>
      <c r="P2131" s="4">
        <v>0.389</v>
      </c>
      <c r="Q2131" s="4">
        <v>74.953</v>
      </c>
      <c r="R2131" s="4">
        <v>11.0</v>
      </c>
      <c r="S2131" s="4">
        <v>1.0</v>
      </c>
      <c r="T2131" s="3" t="s">
        <v>103</v>
      </c>
      <c r="U2131" s="3" t="s">
        <v>35</v>
      </c>
      <c r="V2131" s="7" t="s">
        <v>45</v>
      </c>
    </row>
    <row r="2132">
      <c r="A2132" s="3" t="s">
        <v>9131</v>
      </c>
      <c r="B2132" s="3" t="s">
        <v>9132</v>
      </c>
      <c r="C2132" s="4">
        <v>2013.0</v>
      </c>
      <c r="D2132" s="4">
        <v>76.0</v>
      </c>
      <c r="E2132" s="4">
        <v>223840.0</v>
      </c>
      <c r="F2132" s="3" t="s">
        <v>3730</v>
      </c>
      <c r="G2132" s="3" t="s">
        <v>9135</v>
      </c>
      <c r="H2132" s="3" t="s">
        <v>9136</v>
      </c>
      <c r="I2132" s="4">
        <v>0.543</v>
      </c>
      <c r="J2132" s="4">
        <v>0.485</v>
      </c>
      <c r="K2132" s="4">
        <v>0.829251599</v>
      </c>
      <c r="L2132" s="4">
        <v>0.0305</v>
      </c>
      <c r="M2132" s="4">
        <v>0.555</v>
      </c>
      <c r="N2132" s="4">
        <v>0.0</v>
      </c>
      <c r="O2132" s="4">
        <v>0.12</v>
      </c>
      <c r="P2132" s="4">
        <v>0.372</v>
      </c>
      <c r="Q2132" s="4">
        <v>136.961</v>
      </c>
      <c r="R2132" s="4">
        <v>8.0</v>
      </c>
      <c r="S2132" s="4">
        <v>1.0</v>
      </c>
      <c r="T2132" s="3" t="s">
        <v>103</v>
      </c>
      <c r="U2132" s="3" t="s">
        <v>94</v>
      </c>
      <c r="V2132" s="7" t="s">
        <v>45</v>
      </c>
    </row>
    <row r="2133">
      <c r="A2133" s="3" t="s">
        <v>9137</v>
      </c>
      <c r="B2133" s="3" t="s">
        <v>9138</v>
      </c>
      <c r="C2133" s="4">
        <v>1998.0</v>
      </c>
      <c r="D2133" s="4">
        <v>76.0</v>
      </c>
      <c r="E2133" s="4">
        <v>320266.0</v>
      </c>
      <c r="F2133" s="3" t="s">
        <v>9140</v>
      </c>
      <c r="G2133" s="3" t="s">
        <v>9142</v>
      </c>
      <c r="H2133" s="3" t="s">
        <v>9143</v>
      </c>
      <c r="I2133" s="4">
        <v>0.535</v>
      </c>
      <c r="J2133" s="4">
        <v>0.505</v>
      </c>
      <c r="K2133" s="4">
        <v>0.783564691</v>
      </c>
      <c r="L2133" s="4">
        <v>0.245</v>
      </c>
      <c r="M2133" s="4">
        <v>0.0393</v>
      </c>
      <c r="N2133" s="4">
        <v>0.0</v>
      </c>
      <c r="O2133" s="4">
        <v>0.0923</v>
      </c>
      <c r="P2133" s="4">
        <v>0.495</v>
      </c>
      <c r="Q2133" s="4">
        <v>99.935</v>
      </c>
      <c r="R2133" s="4">
        <v>2.0</v>
      </c>
      <c r="S2133" s="4">
        <v>0.0</v>
      </c>
      <c r="T2133" s="3" t="s">
        <v>103</v>
      </c>
      <c r="U2133" s="3" t="s">
        <v>94</v>
      </c>
      <c r="V2133" s="7" t="s">
        <v>54</v>
      </c>
    </row>
    <row r="2134">
      <c r="A2134" s="3" t="s">
        <v>9146</v>
      </c>
      <c r="B2134" s="3" t="s">
        <v>9147</v>
      </c>
      <c r="C2134" s="4">
        <v>2016.0</v>
      </c>
      <c r="D2134" s="4">
        <v>76.0</v>
      </c>
      <c r="E2134" s="4">
        <v>237875.0</v>
      </c>
      <c r="F2134" s="3" t="s">
        <v>1629</v>
      </c>
      <c r="G2134" s="3" t="s">
        <v>3165</v>
      </c>
      <c r="H2134" s="3" t="s">
        <v>9150</v>
      </c>
      <c r="I2134" s="4">
        <v>0.799</v>
      </c>
      <c r="J2134" s="4">
        <v>0.784</v>
      </c>
      <c r="K2134" s="4">
        <v>0.863110389</v>
      </c>
      <c r="L2134" s="4">
        <v>0.0519</v>
      </c>
      <c r="M2134" s="4">
        <v>0.11</v>
      </c>
      <c r="N2134" s="4">
        <v>2.84E-6</v>
      </c>
      <c r="O2134" s="4">
        <v>0.227</v>
      </c>
      <c r="P2134" s="4">
        <v>0.26</v>
      </c>
      <c r="Q2134" s="4">
        <v>96.95</v>
      </c>
      <c r="R2134" s="4">
        <v>4.0</v>
      </c>
      <c r="S2134" s="4">
        <v>0.0</v>
      </c>
      <c r="T2134" s="3" t="s">
        <v>104</v>
      </c>
      <c r="U2134" s="3" t="s">
        <v>35</v>
      </c>
      <c r="V2134" s="7" t="s">
        <v>36</v>
      </c>
    </row>
    <row r="2135">
      <c r="A2135" s="3" t="s">
        <v>9154</v>
      </c>
      <c r="B2135" s="3" t="s">
        <v>7126</v>
      </c>
      <c r="C2135" s="4">
        <v>2008.0</v>
      </c>
      <c r="D2135" s="4">
        <v>76.0</v>
      </c>
      <c r="E2135" s="4">
        <v>212040.0</v>
      </c>
      <c r="F2135" s="3" t="s">
        <v>9155</v>
      </c>
      <c r="G2135" s="3" t="s">
        <v>7872</v>
      </c>
      <c r="H2135" s="3">
        <v>19.0</v>
      </c>
      <c r="I2135" s="4">
        <v>0.317</v>
      </c>
      <c r="J2135" s="4">
        <v>0.172</v>
      </c>
      <c r="K2135" s="4">
        <v>0.746989498</v>
      </c>
      <c r="L2135" s="4">
        <v>0.0326</v>
      </c>
      <c r="M2135" s="4">
        <v>0.907</v>
      </c>
      <c r="N2135" s="4">
        <v>3.83E-4</v>
      </c>
      <c r="O2135" s="4">
        <v>0.105</v>
      </c>
      <c r="P2135" s="4">
        <v>0.0963</v>
      </c>
      <c r="Q2135" s="4">
        <v>65.18</v>
      </c>
      <c r="R2135" s="4">
        <v>10.0</v>
      </c>
      <c r="S2135" s="4">
        <v>1.0</v>
      </c>
      <c r="T2135" s="3" t="s">
        <v>103</v>
      </c>
      <c r="U2135" s="3" t="s">
        <v>68</v>
      </c>
      <c r="V2135" s="7" t="s">
        <v>75</v>
      </c>
    </row>
    <row r="2136">
      <c r="A2136" s="3" t="s">
        <v>9158</v>
      </c>
      <c r="B2136" s="3" t="s">
        <v>9159</v>
      </c>
      <c r="C2136" s="4">
        <v>2013.0</v>
      </c>
      <c r="D2136" s="4">
        <v>76.0</v>
      </c>
      <c r="E2136" s="4">
        <v>200111.0</v>
      </c>
      <c r="F2136" s="3" t="s">
        <v>1267</v>
      </c>
      <c r="G2136" s="3" t="s">
        <v>8213</v>
      </c>
      <c r="H2136" s="3" t="s">
        <v>9161</v>
      </c>
      <c r="I2136" s="4">
        <v>0.652</v>
      </c>
      <c r="J2136" s="4">
        <v>0.877</v>
      </c>
      <c r="K2136" s="4">
        <v>0.910615362</v>
      </c>
      <c r="L2136" s="4">
        <v>0.0465</v>
      </c>
      <c r="M2136" s="4">
        <v>0.0227</v>
      </c>
      <c r="N2136" s="4">
        <v>0.0</v>
      </c>
      <c r="O2136" s="4">
        <v>0.0789</v>
      </c>
      <c r="P2136" s="4">
        <v>0.486</v>
      </c>
      <c r="Q2136" s="4">
        <v>118.49</v>
      </c>
      <c r="R2136" s="4">
        <v>1.0</v>
      </c>
      <c r="S2136" s="4">
        <v>1.0</v>
      </c>
      <c r="T2136" s="3" t="s">
        <v>103</v>
      </c>
      <c r="U2136" s="3" t="s">
        <v>94</v>
      </c>
      <c r="V2136" s="7" t="s">
        <v>54</v>
      </c>
    </row>
    <row r="2137">
      <c r="A2137" s="3" t="s">
        <v>9165</v>
      </c>
      <c r="B2137" s="3" t="s">
        <v>9166</v>
      </c>
      <c r="C2137" s="4">
        <v>2011.0</v>
      </c>
      <c r="D2137" s="4">
        <v>76.0</v>
      </c>
      <c r="E2137" s="4">
        <v>230906.0</v>
      </c>
      <c r="F2137" s="3" t="s">
        <v>9167</v>
      </c>
      <c r="G2137" s="3" t="s">
        <v>2498</v>
      </c>
      <c r="H2137" s="3" t="s">
        <v>9168</v>
      </c>
      <c r="I2137" s="4">
        <v>0.758</v>
      </c>
      <c r="J2137" s="4">
        <v>0.686</v>
      </c>
      <c r="K2137" s="4">
        <v>0.838748316</v>
      </c>
      <c r="L2137" s="4">
        <v>0.0792</v>
      </c>
      <c r="M2137" s="4">
        <v>0.0848</v>
      </c>
      <c r="N2137" s="4">
        <v>0.00133</v>
      </c>
      <c r="O2137" s="4">
        <v>0.142</v>
      </c>
      <c r="P2137" s="4">
        <v>0.444</v>
      </c>
      <c r="Q2137" s="4">
        <v>130.01</v>
      </c>
      <c r="R2137" s="4">
        <v>11.0</v>
      </c>
      <c r="S2137" s="4">
        <v>1.0</v>
      </c>
      <c r="T2137" s="3" t="s">
        <v>103</v>
      </c>
      <c r="U2137" s="3" t="s">
        <v>94</v>
      </c>
      <c r="V2137" s="7" t="s">
        <v>54</v>
      </c>
    </row>
    <row r="2138">
      <c r="A2138" s="3" t="s">
        <v>9171</v>
      </c>
      <c r="B2138" s="3" t="s">
        <v>9172</v>
      </c>
      <c r="C2138" s="4">
        <v>2007.0</v>
      </c>
      <c r="D2138" s="4">
        <v>77.0</v>
      </c>
      <c r="E2138" s="4">
        <v>304053.0</v>
      </c>
      <c r="F2138" s="3" t="s">
        <v>9173</v>
      </c>
      <c r="G2138" s="3" t="s">
        <v>9174</v>
      </c>
      <c r="H2138" s="3" t="s">
        <v>9175</v>
      </c>
      <c r="I2138" s="4">
        <v>0.756</v>
      </c>
      <c r="J2138" s="4">
        <v>0.422</v>
      </c>
      <c r="K2138" s="4">
        <v>0.697131735</v>
      </c>
      <c r="L2138" s="4">
        <v>0.0292</v>
      </c>
      <c r="M2138" s="4">
        <v>0.0165</v>
      </c>
      <c r="N2138" s="4">
        <v>0.00183</v>
      </c>
      <c r="O2138" s="4">
        <v>0.0368</v>
      </c>
      <c r="P2138" s="4">
        <v>0.487</v>
      </c>
      <c r="Q2138" s="4">
        <v>112.75</v>
      </c>
      <c r="R2138" s="4">
        <v>11.0</v>
      </c>
      <c r="S2138" s="4">
        <v>0.0</v>
      </c>
      <c r="T2138" s="3" t="s">
        <v>103</v>
      </c>
      <c r="U2138" s="3" t="s">
        <v>35</v>
      </c>
      <c r="V2138" s="7" t="s">
        <v>54</v>
      </c>
    </row>
    <row r="2139">
      <c r="A2139" s="3" t="s">
        <v>9182</v>
      </c>
      <c r="B2139" s="3" t="s">
        <v>1057</v>
      </c>
      <c r="C2139" s="4">
        <v>2020.0</v>
      </c>
      <c r="D2139" s="4">
        <v>77.0</v>
      </c>
      <c r="E2139" s="4">
        <v>221820.0</v>
      </c>
      <c r="F2139" s="3" t="s">
        <v>1267</v>
      </c>
      <c r="G2139" s="3" t="s">
        <v>2714</v>
      </c>
      <c r="H2139" s="3" t="s">
        <v>9183</v>
      </c>
      <c r="I2139" s="4">
        <v>0.73</v>
      </c>
      <c r="J2139" s="4">
        <v>0.729</v>
      </c>
      <c r="K2139" s="4">
        <v>0.901033089</v>
      </c>
      <c r="L2139" s="4">
        <v>0.0884</v>
      </c>
      <c r="M2139" s="4">
        <v>0.167</v>
      </c>
      <c r="N2139" s="4">
        <v>1.39E-6</v>
      </c>
      <c r="O2139" s="4">
        <v>0.349</v>
      </c>
      <c r="P2139" s="4">
        <v>0.467</v>
      </c>
      <c r="Q2139" s="4">
        <v>113.011</v>
      </c>
      <c r="R2139" s="4">
        <v>4.0</v>
      </c>
      <c r="S2139" s="4">
        <v>0.0</v>
      </c>
      <c r="T2139" s="3" t="s">
        <v>103</v>
      </c>
      <c r="U2139" s="3" t="s">
        <v>35</v>
      </c>
      <c r="V2139" s="7" t="s">
        <v>54</v>
      </c>
    </row>
    <row r="2140">
      <c r="A2140" s="3" t="s">
        <v>9186</v>
      </c>
      <c r="B2140" s="3" t="s">
        <v>9187</v>
      </c>
      <c r="C2140" s="4">
        <v>2015.0</v>
      </c>
      <c r="D2140" s="4">
        <v>77.0</v>
      </c>
      <c r="E2140" s="4">
        <v>252534.0</v>
      </c>
      <c r="F2140" s="3" t="s">
        <v>9189</v>
      </c>
      <c r="G2140" s="3" t="s">
        <v>7432</v>
      </c>
      <c r="H2140" s="3" t="s">
        <v>9190</v>
      </c>
      <c r="I2140" s="4">
        <v>0.262</v>
      </c>
      <c r="J2140" s="4">
        <v>0.606</v>
      </c>
      <c r="K2140" s="4">
        <v>0.832331615</v>
      </c>
      <c r="L2140" s="4">
        <v>0.0484</v>
      </c>
      <c r="M2140" s="4">
        <v>0.247</v>
      </c>
      <c r="N2140" s="4">
        <v>0.0</v>
      </c>
      <c r="O2140" s="4">
        <v>0.125</v>
      </c>
      <c r="P2140" s="4">
        <v>0.275</v>
      </c>
      <c r="Q2140" s="4">
        <v>189.857</v>
      </c>
      <c r="R2140" s="4">
        <v>8.0</v>
      </c>
      <c r="S2140" s="4">
        <v>1.0</v>
      </c>
      <c r="T2140" s="3" t="s">
        <v>103</v>
      </c>
      <c r="U2140" s="3" t="s">
        <v>35</v>
      </c>
      <c r="V2140" s="7" t="s">
        <v>36</v>
      </c>
    </row>
    <row r="2141">
      <c r="A2141" s="3" t="s">
        <v>9193</v>
      </c>
      <c r="B2141" s="3" t="s">
        <v>9194</v>
      </c>
      <c r="C2141" s="4">
        <v>2020.0</v>
      </c>
      <c r="D2141" s="4">
        <v>77.0</v>
      </c>
      <c r="E2141" s="4">
        <v>206458.0</v>
      </c>
      <c r="F2141" s="3" t="s">
        <v>2074</v>
      </c>
      <c r="G2141" s="3" t="s">
        <v>8626</v>
      </c>
      <c r="H2141" s="3" t="s">
        <v>9198</v>
      </c>
      <c r="I2141" s="4">
        <v>0.516</v>
      </c>
      <c r="J2141" s="4">
        <v>0.342</v>
      </c>
      <c r="K2141" s="4">
        <v>0.78230274</v>
      </c>
      <c r="L2141" s="4">
        <v>0.0425</v>
      </c>
      <c r="M2141" s="4">
        <v>0.55</v>
      </c>
      <c r="N2141" s="4">
        <v>0.0</v>
      </c>
      <c r="O2141" s="4">
        <v>0.21</v>
      </c>
      <c r="P2141" s="4">
        <v>0.0993</v>
      </c>
      <c r="Q2141" s="4">
        <v>102.819</v>
      </c>
      <c r="R2141" s="4">
        <v>4.0</v>
      </c>
      <c r="S2141" s="4">
        <v>1.0</v>
      </c>
      <c r="T2141" s="3" t="s">
        <v>103</v>
      </c>
      <c r="U2141" s="3" t="s">
        <v>35</v>
      </c>
      <c r="V2141" s="7" t="s">
        <v>75</v>
      </c>
    </row>
    <row r="2142">
      <c r="A2142" s="3" t="s">
        <v>9199</v>
      </c>
      <c r="B2142" s="3" t="s">
        <v>9200</v>
      </c>
      <c r="C2142" s="4">
        <v>2017.0</v>
      </c>
      <c r="D2142" s="4">
        <v>77.0</v>
      </c>
      <c r="E2142" s="4">
        <v>213427.0</v>
      </c>
      <c r="F2142" s="3" t="s">
        <v>1267</v>
      </c>
      <c r="G2142" s="3" t="s">
        <v>9201</v>
      </c>
      <c r="H2142" s="3" t="s">
        <v>9202</v>
      </c>
      <c r="I2142" s="4">
        <v>0.583</v>
      </c>
      <c r="J2142" s="4">
        <v>0.732</v>
      </c>
      <c r="K2142" s="4">
        <v>0.85194533</v>
      </c>
      <c r="L2142" s="4">
        <v>0.0459</v>
      </c>
      <c r="M2142" s="4">
        <v>0.00315</v>
      </c>
      <c r="N2142" s="4">
        <v>9.57E-6</v>
      </c>
      <c r="O2142" s="4">
        <v>0.269</v>
      </c>
      <c r="P2142" s="4">
        <v>0.277</v>
      </c>
      <c r="Q2142" s="4">
        <v>146.005</v>
      </c>
      <c r="R2142" s="4">
        <v>11.0</v>
      </c>
      <c r="S2142" s="4">
        <v>0.0</v>
      </c>
      <c r="T2142" s="3" t="s">
        <v>103</v>
      </c>
      <c r="U2142" s="3" t="s">
        <v>35</v>
      </c>
      <c r="V2142" s="7" t="s">
        <v>36</v>
      </c>
    </row>
    <row r="2143">
      <c r="A2143" s="3" t="s">
        <v>9207</v>
      </c>
      <c r="B2143" s="3" t="s">
        <v>9208</v>
      </c>
      <c r="C2143" s="4">
        <v>2021.0</v>
      </c>
      <c r="D2143" s="4">
        <v>77.0</v>
      </c>
      <c r="E2143" s="4">
        <v>148197.0</v>
      </c>
      <c r="F2143" s="3" t="s">
        <v>4666</v>
      </c>
      <c r="G2143" s="3" t="s">
        <v>9209</v>
      </c>
      <c r="H2143" s="3" t="s">
        <v>9208</v>
      </c>
      <c r="I2143" s="4">
        <v>0.671</v>
      </c>
      <c r="J2143" s="4">
        <v>0.636</v>
      </c>
      <c r="K2143" s="4">
        <v>0.800868393</v>
      </c>
      <c r="L2143" s="4">
        <v>0.103</v>
      </c>
      <c r="M2143" s="4">
        <v>0.515</v>
      </c>
      <c r="N2143" s="4">
        <v>4.11E-4</v>
      </c>
      <c r="O2143" s="4">
        <v>0.172</v>
      </c>
      <c r="P2143" s="4">
        <v>0.262</v>
      </c>
      <c r="Q2143" s="4">
        <v>120.966</v>
      </c>
      <c r="R2143" s="4">
        <v>6.0</v>
      </c>
      <c r="S2143" s="4">
        <v>0.0</v>
      </c>
      <c r="T2143" s="3" t="s">
        <v>103</v>
      </c>
      <c r="U2143" s="3" t="s">
        <v>35</v>
      </c>
      <c r="V2143" s="7" t="s">
        <v>36</v>
      </c>
    </row>
    <row r="2144">
      <c r="A2144" s="3" t="s">
        <v>9213</v>
      </c>
      <c r="B2144" s="3" t="s">
        <v>9215</v>
      </c>
      <c r="C2144" s="4">
        <v>1969.0</v>
      </c>
      <c r="D2144" s="4">
        <v>77.0</v>
      </c>
      <c r="E2144" s="4">
        <v>333893.0</v>
      </c>
      <c r="F2144" s="3" t="s">
        <v>6625</v>
      </c>
      <c r="G2144" s="3" t="s">
        <v>6627</v>
      </c>
      <c r="H2144" s="3" t="s">
        <v>9216</v>
      </c>
      <c r="I2144" s="4">
        <v>0.412</v>
      </c>
      <c r="J2144" s="4">
        <v>0.902</v>
      </c>
      <c r="K2144" s="4">
        <v>0.7263705</v>
      </c>
      <c r="L2144" s="4">
        <v>0.405</v>
      </c>
      <c r="M2144" s="4">
        <v>0.0484</v>
      </c>
      <c r="N2144" s="4">
        <v>0.131</v>
      </c>
      <c r="O2144" s="4">
        <v>0.405</v>
      </c>
      <c r="P2144" s="4">
        <v>0.422</v>
      </c>
      <c r="Q2144" s="4">
        <v>89.74</v>
      </c>
      <c r="R2144" s="4">
        <v>9.0</v>
      </c>
      <c r="S2144" s="4">
        <v>1.0</v>
      </c>
      <c r="T2144" s="3" t="s">
        <v>103</v>
      </c>
      <c r="U2144" s="3" t="s">
        <v>94</v>
      </c>
      <c r="V2144" s="7" t="s">
        <v>54</v>
      </c>
    </row>
    <row r="2145">
      <c r="A2145" s="3" t="s">
        <v>9220</v>
      </c>
      <c r="B2145" s="3" t="s">
        <v>9222</v>
      </c>
      <c r="C2145" s="4">
        <v>1996.0</v>
      </c>
      <c r="D2145" s="4">
        <v>77.0</v>
      </c>
      <c r="E2145" s="4">
        <v>270333.0</v>
      </c>
      <c r="F2145" s="3" t="s">
        <v>2118</v>
      </c>
      <c r="G2145" s="3" t="s">
        <v>893</v>
      </c>
      <c r="H2145" s="3" t="s">
        <v>9223</v>
      </c>
      <c r="I2145" s="4">
        <v>0.625</v>
      </c>
      <c r="J2145" s="4">
        <v>0.426</v>
      </c>
      <c r="K2145" s="4">
        <v>0.794815306</v>
      </c>
      <c r="L2145" s="4">
        <v>0.0271</v>
      </c>
      <c r="M2145" s="4">
        <v>0.412</v>
      </c>
      <c r="N2145" s="4">
        <v>0.0</v>
      </c>
      <c r="O2145" s="4">
        <v>0.116</v>
      </c>
      <c r="P2145" s="4">
        <v>0.112</v>
      </c>
      <c r="Q2145" s="4">
        <v>110.02</v>
      </c>
      <c r="R2145" s="4">
        <v>2.0</v>
      </c>
      <c r="S2145" s="4">
        <v>0.0</v>
      </c>
      <c r="T2145" s="3" t="s">
        <v>103</v>
      </c>
      <c r="U2145" s="3" t="s">
        <v>35</v>
      </c>
      <c r="V2145" s="7" t="s">
        <v>58</v>
      </c>
    </row>
    <row r="2146">
      <c r="A2146" s="3" t="s">
        <v>9227</v>
      </c>
      <c r="B2146" s="3" t="s">
        <v>9228</v>
      </c>
      <c r="C2146" s="4">
        <v>1977.0</v>
      </c>
      <c r="D2146" s="4">
        <v>77.0</v>
      </c>
      <c r="E2146" s="4">
        <v>225026.0</v>
      </c>
      <c r="F2146" s="3" t="s">
        <v>9229</v>
      </c>
      <c r="G2146" s="3" t="s">
        <v>9230</v>
      </c>
      <c r="H2146" s="3" t="s">
        <v>9231</v>
      </c>
      <c r="I2146" s="4">
        <v>0.572</v>
      </c>
      <c r="J2146" s="4">
        <v>0.214</v>
      </c>
      <c r="K2146" s="4">
        <v>0.640279768</v>
      </c>
      <c r="L2146" s="4">
        <v>0.0293</v>
      </c>
      <c r="M2146" s="4">
        <v>0.649</v>
      </c>
      <c r="N2146" s="4">
        <v>0.129</v>
      </c>
      <c r="O2146" s="4">
        <v>0.125</v>
      </c>
      <c r="P2146" s="4">
        <v>0.485</v>
      </c>
      <c r="Q2146" s="4">
        <v>95.54</v>
      </c>
      <c r="R2146" s="4">
        <v>7.0</v>
      </c>
      <c r="S2146" s="4">
        <v>1.0</v>
      </c>
      <c r="T2146" s="3" t="s">
        <v>103</v>
      </c>
      <c r="U2146" s="3" t="s">
        <v>35</v>
      </c>
      <c r="V2146" s="7" t="s">
        <v>54</v>
      </c>
    </row>
    <row r="2147">
      <c r="A2147" s="3" t="s">
        <v>9234</v>
      </c>
      <c r="B2147" s="3" t="s">
        <v>7082</v>
      </c>
      <c r="C2147" s="4">
        <v>1990.0</v>
      </c>
      <c r="D2147" s="4">
        <v>77.0</v>
      </c>
      <c r="E2147" s="4">
        <v>280040.0</v>
      </c>
      <c r="F2147" s="3" t="s">
        <v>9235</v>
      </c>
      <c r="G2147" s="3" t="s">
        <v>9236</v>
      </c>
      <c r="H2147" s="3" t="s">
        <v>9237</v>
      </c>
      <c r="I2147" s="4">
        <v>0.512</v>
      </c>
      <c r="J2147" s="4">
        <v>0.574</v>
      </c>
      <c r="K2147" s="4">
        <v>0.824417684</v>
      </c>
      <c r="L2147" s="4">
        <v>0.0273</v>
      </c>
      <c r="M2147" s="4">
        <v>0.0425</v>
      </c>
      <c r="N2147" s="4">
        <v>2.31E-5</v>
      </c>
      <c r="O2147" s="4">
        <v>0.105</v>
      </c>
      <c r="P2147" s="4">
        <v>0.161</v>
      </c>
      <c r="Q2147" s="4">
        <v>119.92</v>
      </c>
      <c r="R2147" s="4">
        <v>5.0</v>
      </c>
      <c r="S2147" s="4">
        <v>1.0</v>
      </c>
      <c r="T2147" s="3" t="s">
        <v>103</v>
      </c>
      <c r="U2147" s="3" t="s">
        <v>68</v>
      </c>
      <c r="V2147" s="7" t="s">
        <v>58</v>
      </c>
    </row>
    <row r="2148">
      <c r="A2148" s="3" t="s">
        <v>9238</v>
      </c>
      <c r="B2148" s="3" t="s">
        <v>2237</v>
      </c>
      <c r="C2148" s="4">
        <v>2018.0</v>
      </c>
      <c r="D2148" s="4">
        <v>78.0</v>
      </c>
      <c r="E2148" s="4">
        <v>184732.0</v>
      </c>
      <c r="F2148" s="3" t="s">
        <v>2074</v>
      </c>
      <c r="G2148" s="3" t="s">
        <v>9240</v>
      </c>
      <c r="H2148" s="3" t="s">
        <v>2237</v>
      </c>
      <c r="I2148" s="4">
        <v>0.753</v>
      </c>
      <c r="J2148" s="4">
        <v>0.657</v>
      </c>
      <c r="K2148" s="4">
        <v>0.909011186</v>
      </c>
      <c r="L2148" s="4">
        <v>0.0449</v>
      </c>
      <c r="M2148" s="4">
        <v>0.171</v>
      </c>
      <c r="N2148" s="4">
        <v>0.0</v>
      </c>
      <c r="O2148" s="4">
        <v>0.112</v>
      </c>
      <c r="P2148" s="4">
        <v>0.437</v>
      </c>
      <c r="Q2148" s="4">
        <v>107.01</v>
      </c>
      <c r="R2148" s="4">
        <v>7.0</v>
      </c>
      <c r="S2148" s="4">
        <v>1.0</v>
      </c>
      <c r="T2148" s="3" t="s">
        <v>103</v>
      </c>
      <c r="U2148" s="3" t="s">
        <v>35</v>
      </c>
      <c r="V2148" s="7" t="s">
        <v>54</v>
      </c>
    </row>
    <row r="2149">
      <c r="A2149" s="3" t="s">
        <v>9243</v>
      </c>
      <c r="B2149" s="3" t="s">
        <v>9244</v>
      </c>
      <c r="C2149" s="4">
        <v>2018.0</v>
      </c>
      <c r="D2149" s="4">
        <v>78.0</v>
      </c>
      <c r="E2149" s="4">
        <v>226973.0</v>
      </c>
      <c r="F2149" s="3" t="s">
        <v>5123</v>
      </c>
      <c r="G2149" s="3" t="s">
        <v>7685</v>
      </c>
      <c r="H2149" s="3" t="s">
        <v>9245</v>
      </c>
      <c r="I2149" s="4">
        <v>0.637</v>
      </c>
      <c r="J2149" s="4">
        <v>0.713</v>
      </c>
      <c r="K2149" s="4">
        <v>0.881804376</v>
      </c>
      <c r="L2149" s="4">
        <v>0.0747</v>
      </c>
      <c r="M2149" s="4">
        <v>0.181</v>
      </c>
      <c r="N2149" s="4">
        <v>6.37E-4</v>
      </c>
      <c r="O2149" s="4">
        <v>0.137</v>
      </c>
      <c r="P2149" s="4">
        <v>0.243</v>
      </c>
      <c r="Q2149" s="4">
        <v>129.923</v>
      </c>
      <c r="R2149" s="4">
        <v>0.0</v>
      </c>
      <c r="S2149" s="4">
        <v>1.0</v>
      </c>
      <c r="T2149" s="3" t="s">
        <v>103</v>
      </c>
      <c r="U2149" s="3" t="s">
        <v>35</v>
      </c>
      <c r="V2149" s="7" t="s">
        <v>36</v>
      </c>
    </row>
    <row r="2150">
      <c r="A2150" s="3" t="s">
        <v>9250</v>
      </c>
      <c r="B2150" s="3" t="s">
        <v>9251</v>
      </c>
      <c r="C2150" s="4">
        <v>2014.0</v>
      </c>
      <c r="D2150" s="4">
        <v>78.0</v>
      </c>
      <c r="E2150" s="4">
        <v>206166.0</v>
      </c>
      <c r="F2150" s="3" t="s">
        <v>6605</v>
      </c>
      <c r="G2150" s="3" t="s">
        <v>9252</v>
      </c>
      <c r="H2150" s="3" t="s">
        <v>9251</v>
      </c>
      <c r="I2150" s="4">
        <v>0.699</v>
      </c>
      <c r="J2150" s="4">
        <v>0.529</v>
      </c>
      <c r="K2150" s="4">
        <v>0.813038735</v>
      </c>
      <c r="L2150" s="4">
        <v>0.0487</v>
      </c>
      <c r="M2150" s="4">
        <v>0.0317</v>
      </c>
      <c r="N2150" s="4">
        <v>3.59E-5</v>
      </c>
      <c r="O2150" s="4">
        <v>0.285</v>
      </c>
      <c r="P2150" s="4">
        <v>0.121</v>
      </c>
      <c r="Q2150" s="4">
        <v>119.987</v>
      </c>
      <c r="R2150" s="4">
        <v>2.0</v>
      </c>
      <c r="S2150" s="4">
        <v>1.0</v>
      </c>
      <c r="T2150" s="3" t="s">
        <v>103</v>
      </c>
      <c r="U2150" s="3" t="s">
        <v>35</v>
      </c>
      <c r="V2150" s="7" t="s">
        <v>58</v>
      </c>
    </row>
    <row r="2151">
      <c r="A2151" s="3" t="s">
        <v>9255</v>
      </c>
      <c r="B2151" s="3" t="s">
        <v>9256</v>
      </c>
      <c r="C2151" s="4">
        <v>2013.0</v>
      </c>
      <c r="D2151" s="4">
        <v>78.0</v>
      </c>
      <c r="E2151" s="4">
        <v>261974.0</v>
      </c>
      <c r="F2151" s="3" t="s">
        <v>880</v>
      </c>
      <c r="G2151" s="3" t="s">
        <v>7462</v>
      </c>
      <c r="H2151" s="3" t="s">
        <v>8282</v>
      </c>
      <c r="I2151" s="4">
        <v>0.529</v>
      </c>
      <c r="J2151" s="4">
        <v>0.451</v>
      </c>
      <c r="K2151" s="4">
        <v>0.84080166</v>
      </c>
      <c r="L2151" s="4">
        <v>0.025</v>
      </c>
      <c r="M2151" s="4">
        <v>0.788</v>
      </c>
      <c r="N2151" s="4">
        <v>0.0</v>
      </c>
      <c r="O2151" s="4">
        <v>0.122</v>
      </c>
      <c r="P2151" s="4">
        <v>0.309</v>
      </c>
      <c r="Q2151" s="4">
        <v>94.054</v>
      </c>
      <c r="R2151" s="4">
        <v>5.0</v>
      </c>
      <c r="S2151" s="4">
        <v>0.0</v>
      </c>
      <c r="T2151" s="3" t="s">
        <v>104</v>
      </c>
      <c r="U2151" s="3" t="s">
        <v>94</v>
      </c>
      <c r="V2151" s="7" t="s">
        <v>45</v>
      </c>
    </row>
    <row r="2152">
      <c r="A2152" s="3" t="s">
        <v>9259</v>
      </c>
      <c r="B2152" s="3" t="s">
        <v>9260</v>
      </c>
      <c r="C2152" s="4">
        <v>2021.0</v>
      </c>
      <c r="D2152" s="4">
        <v>78.0</v>
      </c>
      <c r="E2152" s="4">
        <v>224694.0</v>
      </c>
      <c r="F2152" s="3" t="s">
        <v>3108</v>
      </c>
      <c r="G2152" s="3" t="s">
        <v>7872</v>
      </c>
      <c r="H2152" s="3" t="s">
        <v>9260</v>
      </c>
      <c r="I2152" s="4">
        <v>0.604</v>
      </c>
      <c r="J2152" s="4">
        <v>0.366</v>
      </c>
      <c r="K2152" s="4">
        <v>0.813659017</v>
      </c>
      <c r="L2152" s="4">
        <v>0.0282</v>
      </c>
      <c r="M2152" s="4">
        <v>0.578</v>
      </c>
      <c r="N2152" s="4">
        <v>0.0</v>
      </c>
      <c r="O2152" s="4">
        <v>0.133</v>
      </c>
      <c r="P2152" s="4">
        <v>0.13</v>
      </c>
      <c r="Q2152" s="4">
        <v>141.981</v>
      </c>
      <c r="R2152" s="4">
        <v>5.0</v>
      </c>
      <c r="S2152" s="4">
        <v>1.0</v>
      </c>
      <c r="T2152" s="3" t="s">
        <v>103</v>
      </c>
      <c r="U2152" s="3" t="s">
        <v>94</v>
      </c>
      <c r="V2152" s="7" t="s">
        <v>58</v>
      </c>
    </row>
    <row r="2153">
      <c r="A2153" s="3" t="s">
        <v>9264</v>
      </c>
      <c r="B2153" s="3" t="s">
        <v>9265</v>
      </c>
      <c r="C2153" s="4">
        <v>1969.0</v>
      </c>
      <c r="D2153" s="4">
        <v>78.0</v>
      </c>
      <c r="E2153" s="4">
        <v>259946.0</v>
      </c>
      <c r="F2153" s="3" t="s">
        <v>9266</v>
      </c>
      <c r="G2153" s="3" t="s">
        <v>9267</v>
      </c>
      <c r="H2153" s="3" t="s">
        <v>9268</v>
      </c>
      <c r="I2153" s="4">
        <v>0.53</v>
      </c>
      <c r="J2153" s="4">
        <v>0.376</v>
      </c>
      <c r="K2153" s="4">
        <v>0.719675743</v>
      </c>
      <c r="L2153" s="4">
        <v>0.04</v>
      </c>
      <c r="M2153" s="4">
        <v>0.0304</v>
      </c>
      <c r="N2153" s="4">
        <v>0.247</v>
      </c>
      <c r="O2153" s="4">
        <v>0.0926</v>
      </c>
      <c r="P2153" s="4">
        <v>0.188</v>
      </c>
      <c r="Q2153" s="4">
        <v>164.775</v>
      </c>
      <c r="R2153" s="4">
        <v>9.0</v>
      </c>
      <c r="S2153" s="4">
        <v>0.0</v>
      </c>
      <c r="T2153" s="3" t="s">
        <v>103</v>
      </c>
      <c r="U2153" s="3" t="s">
        <v>94</v>
      </c>
      <c r="V2153" s="7" t="s">
        <v>58</v>
      </c>
    </row>
    <row r="2154">
      <c r="A2154" s="3" t="s">
        <v>9272</v>
      </c>
      <c r="B2154" s="3" t="s">
        <v>9273</v>
      </c>
      <c r="C2154" s="4">
        <v>2020.0</v>
      </c>
      <c r="D2154" s="4">
        <v>78.0</v>
      </c>
      <c r="E2154" s="4">
        <v>173710.0</v>
      </c>
      <c r="F2154" s="3" t="s">
        <v>1267</v>
      </c>
      <c r="G2154" s="3" t="s">
        <v>1614</v>
      </c>
      <c r="H2154" s="3" t="s">
        <v>9274</v>
      </c>
      <c r="I2154" s="4">
        <v>0.83</v>
      </c>
      <c r="J2154" s="4">
        <v>0.585</v>
      </c>
      <c r="K2154" s="4">
        <v>0.835967745</v>
      </c>
      <c r="L2154" s="4">
        <v>0.094</v>
      </c>
      <c r="M2154" s="4">
        <v>0.237</v>
      </c>
      <c r="N2154" s="4">
        <v>0.0</v>
      </c>
      <c r="O2154" s="4">
        <v>0.248</v>
      </c>
      <c r="P2154" s="4">
        <v>0.485</v>
      </c>
      <c r="Q2154" s="4">
        <v>109.98</v>
      </c>
      <c r="R2154" s="4">
        <v>0.0</v>
      </c>
      <c r="S2154" s="4">
        <v>1.0</v>
      </c>
      <c r="T2154" s="3" t="s">
        <v>103</v>
      </c>
      <c r="U2154" s="3" t="s">
        <v>35</v>
      </c>
      <c r="V2154" s="7" t="s">
        <v>54</v>
      </c>
    </row>
    <row r="2155">
      <c r="A2155" s="3" t="s">
        <v>9277</v>
      </c>
      <c r="B2155" s="3" t="s">
        <v>5505</v>
      </c>
      <c r="C2155" s="4">
        <v>1998.0</v>
      </c>
      <c r="D2155" s="4">
        <v>78.0</v>
      </c>
      <c r="E2155" s="4">
        <v>268826.0</v>
      </c>
      <c r="F2155" s="3" t="s">
        <v>9279</v>
      </c>
      <c r="G2155" s="3" t="s">
        <v>9280</v>
      </c>
      <c r="H2155" s="3" t="s">
        <v>5796</v>
      </c>
      <c r="I2155" s="4">
        <v>0.865</v>
      </c>
      <c r="J2155" s="4">
        <v>0.665</v>
      </c>
      <c r="K2155" s="4">
        <v>0.839967489</v>
      </c>
      <c r="L2155" s="4">
        <v>0.073</v>
      </c>
      <c r="M2155" s="4">
        <v>0.0453</v>
      </c>
      <c r="N2155" s="4">
        <v>0.0</v>
      </c>
      <c r="O2155" s="4">
        <v>0.224</v>
      </c>
      <c r="P2155" s="4">
        <v>0.331</v>
      </c>
      <c r="Q2155" s="4">
        <v>111.11</v>
      </c>
      <c r="R2155" s="4">
        <v>7.0</v>
      </c>
      <c r="S2155" s="4">
        <v>1.0</v>
      </c>
      <c r="T2155" s="3" t="s">
        <v>103</v>
      </c>
      <c r="U2155" s="3" t="s">
        <v>94</v>
      </c>
      <c r="V2155" s="7" t="s">
        <v>45</v>
      </c>
    </row>
    <row r="2156">
      <c r="A2156" s="3" t="s">
        <v>9283</v>
      </c>
      <c r="B2156" s="3" t="s">
        <v>2467</v>
      </c>
      <c r="C2156" s="4">
        <v>1997.0</v>
      </c>
      <c r="D2156" s="4">
        <v>79.0</v>
      </c>
      <c r="E2156" s="4">
        <v>184360.0</v>
      </c>
      <c r="F2156" s="3" t="s">
        <v>9285</v>
      </c>
      <c r="G2156" s="3" t="s">
        <v>2468</v>
      </c>
      <c r="H2156" s="3" t="s">
        <v>9287</v>
      </c>
      <c r="I2156" s="4">
        <v>0.547</v>
      </c>
      <c r="J2156" s="4">
        <v>0.257</v>
      </c>
      <c r="K2156" s="4">
        <v>0.710157637</v>
      </c>
      <c r="L2156" s="4">
        <v>0.0252</v>
      </c>
      <c r="M2156" s="4">
        <v>0.907</v>
      </c>
      <c r="N2156" s="4">
        <v>0.183</v>
      </c>
      <c r="O2156" s="4">
        <v>0.0935</v>
      </c>
      <c r="P2156" s="4">
        <v>0.169</v>
      </c>
      <c r="Q2156" s="4">
        <v>75.75</v>
      </c>
      <c r="R2156" s="4">
        <v>0.0</v>
      </c>
      <c r="S2156" s="4">
        <v>1.0</v>
      </c>
      <c r="T2156" s="3" t="s">
        <v>103</v>
      </c>
      <c r="U2156" s="3" t="s">
        <v>35</v>
      </c>
      <c r="V2156" s="7" t="s">
        <v>58</v>
      </c>
    </row>
    <row r="2157">
      <c r="A2157" s="3" t="s">
        <v>9288</v>
      </c>
      <c r="B2157" s="3" t="s">
        <v>9289</v>
      </c>
      <c r="C2157" s="4">
        <v>2022.0</v>
      </c>
      <c r="D2157" s="4">
        <v>79.0</v>
      </c>
      <c r="E2157" s="4">
        <v>209259.0</v>
      </c>
      <c r="F2157" s="3" t="s">
        <v>8004</v>
      </c>
      <c r="G2157" s="3" t="s">
        <v>9292</v>
      </c>
      <c r="H2157" s="3" t="s">
        <v>9293</v>
      </c>
      <c r="I2157" s="4">
        <v>0.515</v>
      </c>
      <c r="J2157" s="4">
        <v>0.593</v>
      </c>
      <c r="K2157" s="4">
        <v>0.871794323</v>
      </c>
      <c r="L2157" s="4">
        <v>0.0322</v>
      </c>
      <c r="M2157" s="4">
        <v>0.653</v>
      </c>
      <c r="N2157" s="4">
        <v>0.162</v>
      </c>
      <c r="O2157" s="4">
        <v>0.25</v>
      </c>
      <c r="P2157" s="4">
        <v>0.153</v>
      </c>
      <c r="Q2157" s="4">
        <v>94.467</v>
      </c>
      <c r="R2157" s="4">
        <v>4.0</v>
      </c>
      <c r="S2157" s="4">
        <v>1.0</v>
      </c>
      <c r="T2157" s="3" t="s">
        <v>103</v>
      </c>
      <c r="U2157" s="3" t="s">
        <v>35</v>
      </c>
      <c r="V2157" s="7" t="s">
        <v>58</v>
      </c>
    </row>
    <row r="2158">
      <c r="A2158" s="3" t="s">
        <v>9294</v>
      </c>
      <c r="B2158" s="3" t="s">
        <v>9295</v>
      </c>
      <c r="C2158" s="4">
        <v>2013.0</v>
      </c>
      <c r="D2158" s="4">
        <v>79.0</v>
      </c>
      <c r="E2158" s="4">
        <v>223546.0</v>
      </c>
      <c r="F2158" s="3" t="s">
        <v>1267</v>
      </c>
      <c r="G2158" s="3" t="s">
        <v>6461</v>
      </c>
      <c r="H2158" s="3" t="s">
        <v>9296</v>
      </c>
      <c r="I2158" s="4">
        <v>0.671</v>
      </c>
      <c r="J2158" s="4">
        <v>0.771</v>
      </c>
      <c r="K2158" s="4">
        <v>0.871366543</v>
      </c>
      <c r="L2158" s="4">
        <v>0.0316</v>
      </c>
      <c r="M2158" s="4">
        <v>0.00492</v>
      </c>
      <c r="N2158" s="4">
        <v>7.28E-6</v>
      </c>
      <c r="O2158" s="4">
        <v>0.354</v>
      </c>
      <c r="P2158" s="4">
        <v>0.436</v>
      </c>
      <c r="Q2158" s="4">
        <v>90.003</v>
      </c>
      <c r="R2158" s="4">
        <v>7.0</v>
      </c>
      <c r="S2158" s="4">
        <v>0.0</v>
      </c>
      <c r="T2158" s="3" t="s">
        <v>103</v>
      </c>
      <c r="U2158" s="3" t="s">
        <v>35</v>
      </c>
      <c r="V2158" s="7" t="s">
        <v>54</v>
      </c>
    </row>
    <row r="2159">
      <c r="A2159" s="3" t="s">
        <v>9301</v>
      </c>
      <c r="B2159" s="3" t="s">
        <v>9302</v>
      </c>
      <c r="C2159" s="4">
        <v>2019.0</v>
      </c>
      <c r="D2159" s="4">
        <v>79.0</v>
      </c>
      <c r="E2159" s="4">
        <v>284779.0</v>
      </c>
      <c r="F2159" s="3" t="s">
        <v>3852</v>
      </c>
      <c r="G2159" s="3" t="s">
        <v>1585</v>
      </c>
      <c r="H2159" s="3" t="s">
        <v>9302</v>
      </c>
      <c r="I2159" s="4">
        <v>0.427</v>
      </c>
      <c r="J2159" s="4">
        <v>0.396</v>
      </c>
      <c r="K2159" s="4">
        <v>0.812867623</v>
      </c>
      <c r="L2159" s="4">
        <v>0.0366</v>
      </c>
      <c r="M2159" s="4">
        <v>0.736</v>
      </c>
      <c r="N2159" s="4">
        <v>0.0</v>
      </c>
      <c r="O2159" s="4">
        <v>0.11</v>
      </c>
      <c r="P2159" s="4">
        <v>0.306</v>
      </c>
      <c r="Q2159" s="4">
        <v>70.368</v>
      </c>
      <c r="R2159" s="4">
        <v>11.0</v>
      </c>
      <c r="S2159" s="4">
        <v>1.0</v>
      </c>
      <c r="T2159" s="3" t="s">
        <v>104</v>
      </c>
      <c r="U2159" s="3" t="s">
        <v>35</v>
      </c>
      <c r="V2159" s="7" t="s">
        <v>45</v>
      </c>
    </row>
    <row r="2160">
      <c r="A2160" s="3" t="s">
        <v>9307</v>
      </c>
      <c r="B2160" s="3" t="s">
        <v>9309</v>
      </c>
      <c r="C2160" s="4">
        <v>2024.0</v>
      </c>
      <c r="D2160" s="4">
        <v>79.0</v>
      </c>
      <c r="E2160" s="4">
        <v>173639.0</v>
      </c>
      <c r="F2160" s="3" t="s">
        <v>1267</v>
      </c>
      <c r="G2160" s="3" t="s">
        <v>1614</v>
      </c>
      <c r="H2160" s="3" t="s">
        <v>9310</v>
      </c>
      <c r="I2160" s="4">
        <v>0.795</v>
      </c>
      <c r="J2160" s="4">
        <v>0.63</v>
      </c>
      <c r="K2160" s="4">
        <v>0.849271704</v>
      </c>
      <c r="L2160" s="4">
        <v>0.0434</v>
      </c>
      <c r="M2160" s="4">
        <v>0.157</v>
      </c>
      <c r="N2160" s="4">
        <v>0.0</v>
      </c>
      <c r="O2160" s="4">
        <v>0.0732</v>
      </c>
      <c r="P2160" s="4">
        <v>0.447</v>
      </c>
      <c r="Q2160" s="4">
        <v>97.998</v>
      </c>
      <c r="R2160" s="4">
        <v>7.0</v>
      </c>
      <c r="S2160" s="4">
        <v>0.0</v>
      </c>
      <c r="T2160" s="3" t="s">
        <v>103</v>
      </c>
      <c r="U2160" s="3" t="s">
        <v>68</v>
      </c>
      <c r="V2160" s="7" t="s">
        <v>54</v>
      </c>
    </row>
    <row r="2161">
      <c r="A2161" s="3" t="s">
        <v>9315</v>
      </c>
      <c r="B2161" s="3" t="s">
        <v>9316</v>
      </c>
      <c r="C2161" s="4">
        <v>1971.0</v>
      </c>
      <c r="D2161" s="4">
        <v>79.0</v>
      </c>
      <c r="E2161" s="4">
        <v>482830.0</v>
      </c>
      <c r="F2161" s="3" t="s">
        <v>6625</v>
      </c>
      <c r="G2161" s="3" t="s">
        <v>6627</v>
      </c>
      <c r="H2161" s="3" t="s">
        <v>9317</v>
      </c>
      <c r="I2161" s="4">
        <v>0.338</v>
      </c>
      <c r="J2161" s="4">
        <v>0.34</v>
      </c>
      <c r="K2161" s="4">
        <v>0.716766838</v>
      </c>
      <c r="L2161" s="4">
        <v>0.0339</v>
      </c>
      <c r="M2161" s="4">
        <v>0.58</v>
      </c>
      <c r="N2161" s="4">
        <v>0.0032</v>
      </c>
      <c r="O2161" s="4">
        <v>0.116</v>
      </c>
      <c r="P2161" s="4">
        <v>0.197</v>
      </c>
      <c r="Q2161" s="4">
        <v>82.433</v>
      </c>
      <c r="R2161" s="4">
        <v>9.0</v>
      </c>
      <c r="S2161" s="4">
        <v>0.0</v>
      </c>
      <c r="T2161" s="3" t="s">
        <v>103</v>
      </c>
      <c r="U2161" s="3" t="s">
        <v>94</v>
      </c>
      <c r="V2161" s="7" t="s">
        <v>58</v>
      </c>
    </row>
    <row r="2162">
      <c r="A2162" s="3" t="s">
        <v>9320</v>
      </c>
      <c r="B2162" s="3" t="s">
        <v>9321</v>
      </c>
      <c r="C2162" s="4">
        <v>1986.0</v>
      </c>
      <c r="D2162" s="4">
        <v>79.0</v>
      </c>
      <c r="E2162" s="4">
        <v>310333.0</v>
      </c>
      <c r="F2162" s="3" t="s">
        <v>9322</v>
      </c>
      <c r="G2162" s="3" t="s">
        <v>9323</v>
      </c>
      <c r="H2162" s="3" t="s">
        <v>9324</v>
      </c>
      <c r="I2162" s="4">
        <v>0.529</v>
      </c>
      <c r="J2162" s="4">
        <v>0.843</v>
      </c>
      <c r="K2162" s="4">
        <v>0.826727697</v>
      </c>
      <c r="L2162" s="4">
        <v>0.0616</v>
      </c>
      <c r="M2162" s="4">
        <v>0.0628</v>
      </c>
      <c r="N2162" s="4">
        <v>8.27E-4</v>
      </c>
      <c r="O2162" s="4">
        <v>0.0608</v>
      </c>
      <c r="P2162" s="4">
        <v>0.188</v>
      </c>
      <c r="Q2162" s="4">
        <v>117.66</v>
      </c>
      <c r="R2162" s="4">
        <v>6.0</v>
      </c>
      <c r="S2162" s="4">
        <v>0.0</v>
      </c>
      <c r="T2162" s="3" t="s">
        <v>103</v>
      </c>
      <c r="U2162" s="3" t="s">
        <v>35</v>
      </c>
      <c r="V2162" s="7" t="s">
        <v>58</v>
      </c>
    </row>
    <row r="2163">
      <c r="A2163" s="3" t="s">
        <v>9325</v>
      </c>
      <c r="B2163" s="3" t="s">
        <v>9326</v>
      </c>
      <c r="C2163" s="4">
        <v>1994.0</v>
      </c>
      <c r="D2163" s="4">
        <v>79.0</v>
      </c>
      <c r="E2163" s="4">
        <v>261093.0</v>
      </c>
      <c r="F2163" s="3" t="s">
        <v>9327</v>
      </c>
      <c r="G2163" s="3" t="s">
        <v>9329</v>
      </c>
      <c r="H2163" s="3" t="s">
        <v>9330</v>
      </c>
      <c r="I2163" s="4">
        <v>0.483</v>
      </c>
      <c r="J2163" s="4">
        <v>0.753</v>
      </c>
      <c r="K2163" s="4">
        <v>0.783329412</v>
      </c>
      <c r="L2163" s="4">
        <v>0.0832</v>
      </c>
      <c r="M2163" s="4">
        <v>0.425</v>
      </c>
      <c r="N2163" s="4">
        <v>1.42E-4</v>
      </c>
      <c r="O2163" s="4">
        <v>0.257</v>
      </c>
      <c r="P2163" s="4">
        <v>0.42</v>
      </c>
      <c r="Q2163" s="4">
        <v>115.1</v>
      </c>
      <c r="R2163" s="4">
        <v>1.0</v>
      </c>
      <c r="S2163" s="4">
        <v>0.0</v>
      </c>
      <c r="T2163" s="3" t="s">
        <v>103</v>
      </c>
      <c r="U2163" s="3" t="s">
        <v>68</v>
      </c>
      <c r="V2163" s="7" t="s">
        <v>54</v>
      </c>
    </row>
    <row r="2164">
      <c r="A2164" s="3" t="s">
        <v>9333</v>
      </c>
      <c r="B2164" s="3" t="s">
        <v>9334</v>
      </c>
      <c r="C2164" s="4">
        <v>2011.0</v>
      </c>
      <c r="D2164" s="4">
        <v>79.0</v>
      </c>
      <c r="E2164" s="4">
        <v>277386.0</v>
      </c>
      <c r="F2164" s="3" t="s">
        <v>9335</v>
      </c>
      <c r="G2164" s="3" t="s">
        <v>9336</v>
      </c>
      <c r="H2164" s="3" t="s">
        <v>9337</v>
      </c>
      <c r="I2164" s="4">
        <v>0.629</v>
      </c>
      <c r="J2164" s="4">
        <v>0.515</v>
      </c>
      <c r="K2164" s="4">
        <v>0.75293564</v>
      </c>
      <c r="L2164" s="4">
        <v>0.265</v>
      </c>
      <c r="M2164" s="4">
        <v>0.0267</v>
      </c>
      <c r="N2164" s="4">
        <v>1.22E-5</v>
      </c>
      <c r="O2164" s="4">
        <v>0.0888</v>
      </c>
      <c r="P2164" s="4">
        <v>0.299</v>
      </c>
      <c r="Q2164" s="4">
        <v>121.84</v>
      </c>
      <c r="R2164" s="4">
        <v>0.0</v>
      </c>
      <c r="S2164" s="4">
        <v>0.0</v>
      </c>
      <c r="T2164" s="3" t="s">
        <v>103</v>
      </c>
      <c r="U2164" s="3" t="s">
        <v>94</v>
      </c>
      <c r="V2164" s="7" t="s">
        <v>36</v>
      </c>
    </row>
    <row r="2165">
      <c r="A2165" s="3" t="s">
        <v>9342</v>
      </c>
      <c r="B2165" s="3" t="s">
        <v>7676</v>
      </c>
      <c r="C2165" s="4">
        <v>2023.0</v>
      </c>
      <c r="D2165" s="4">
        <v>80.0</v>
      </c>
      <c r="E2165" s="4">
        <v>188000.0</v>
      </c>
      <c r="F2165" s="3" t="s">
        <v>9343</v>
      </c>
      <c r="G2165" s="3" t="s">
        <v>7678</v>
      </c>
      <c r="H2165" s="3" t="s">
        <v>9344</v>
      </c>
      <c r="I2165" s="4">
        <v>0.448</v>
      </c>
      <c r="J2165" s="4">
        <v>0.784</v>
      </c>
      <c r="K2165" s="4">
        <v>0.89564306</v>
      </c>
      <c r="L2165" s="4">
        <v>0.0625</v>
      </c>
      <c r="M2165" s="4">
        <v>0.0999</v>
      </c>
      <c r="N2165" s="4">
        <v>1.08E-4</v>
      </c>
      <c r="O2165" s="4">
        <v>0.668</v>
      </c>
      <c r="P2165" s="4">
        <v>0.237</v>
      </c>
      <c r="Q2165" s="4">
        <v>136.24</v>
      </c>
      <c r="R2165" s="4">
        <v>9.0</v>
      </c>
      <c r="S2165" s="4">
        <v>1.0</v>
      </c>
      <c r="T2165" s="3" t="s">
        <v>103</v>
      </c>
      <c r="U2165" s="3" t="s">
        <v>35</v>
      </c>
      <c r="V2165" s="7" t="s">
        <v>36</v>
      </c>
    </row>
    <row r="2166">
      <c r="A2166" s="3" t="s">
        <v>9347</v>
      </c>
      <c r="B2166" s="3" t="s">
        <v>9348</v>
      </c>
      <c r="C2166" s="4">
        <v>2021.0</v>
      </c>
      <c r="D2166" s="4">
        <v>80.0</v>
      </c>
      <c r="E2166" s="4">
        <v>198081.0</v>
      </c>
      <c r="F2166" s="3" t="s">
        <v>2074</v>
      </c>
      <c r="G2166" s="3" t="s">
        <v>9349</v>
      </c>
      <c r="H2166" s="3" t="s">
        <v>9350</v>
      </c>
      <c r="I2166" s="4">
        <v>0.677</v>
      </c>
      <c r="J2166" s="4">
        <v>0.696</v>
      </c>
      <c r="K2166" s="4">
        <v>0.842277501</v>
      </c>
      <c r="L2166" s="4">
        <v>0.119</v>
      </c>
      <c r="M2166" s="4">
        <v>0.321</v>
      </c>
      <c r="N2166" s="4">
        <v>0.0</v>
      </c>
      <c r="O2166" s="4">
        <v>0.42</v>
      </c>
      <c r="P2166" s="4">
        <v>0.464</v>
      </c>
      <c r="Q2166" s="4">
        <v>90.03</v>
      </c>
      <c r="R2166" s="4">
        <v>0.0</v>
      </c>
      <c r="S2166" s="4">
        <v>1.0</v>
      </c>
      <c r="T2166" s="3" t="s">
        <v>103</v>
      </c>
      <c r="U2166" s="3" t="s">
        <v>35</v>
      </c>
      <c r="V2166" s="7" t="s">
        <v>54</v>
      </c>
    </row>
    <row r="2167">
      <c r="A2167" s="3" t="s">
        <v>9353</v>
      </c>
      <c r="B2167" s="3" t="s">
        <v>9354</v>
      </c>
      <c r="C2167" s="4">
        <v>2002.0</v>
      </c>
      <c r="D2167" s="4">
        <v>80.0</v>
      </c>
      <c r="E2167" s="4">
        <v>214440.0</v>
      </c>
      <c r="F2167" s="3" t="s">
        <v>4958</v>
      </c>
      <c r="G2167" s="3" t="s">
        <v>9357</v>
      </c>
      <c r="H2167" s="3" t="s">
        <v>9358</v>
      </c>
      <c r="I2167" s="4">
        <v>0.527</v>
      </c>
      <c r="J2167" s="4">
        <v>0.834</v>
      </c>
      <c r="K2167" s="4">
        <v>0.851132548</v>
      </c>
      <c r="L2167" s="4">
        <v>0.0474</v>
      </c>
      <c r="M2167" s="4">
        <v>0.0411</v>
      </c>
      <c r="N2167" s="4">
        <v>0.00599</v>
      </c>
      <c r="O2167" s="4">
        <v>0.105</v>
      </c>
      <c r="P2167" s="4">
        <v>0.381</v>
      </c>
      <c r="Q2167" s="4">
        <v>179.92</v>
      </c>
      <c r="R2167" s="4">
        <v>5.0</v>
      </c>
      <c r="S2167" s="4">
        <v>0.0</v>
      </c>
      <c r="T2167" s="3" t="s">
        <v>103</v>
      </c>
      <c r="U2167" s="3" t="s">
        <v>35</v>
      </c>
      <c r="V2167" s="7" t="s">
        <v>45</v>
      </c>
    </row>
    <row r="2168">
      <c r="A2168" s="3" t="s">
        <v>9362</v>
      </c>
      <c r="B2168" s="3" t="s">
        <v>9364</v>
      </c>
      <c r="C2168" s="4">
        <v>2016.0</v>
      </c>
      <c r="D2168" s="4">
        <v>80.0</v>
      </c>
      <c r="E2168" s="4">
        <v>235946.0</v>
      </c>
      <c r="F2168" s="3" t="s">
        <v>1267</v>
      </c>
      <c r="G2168" s="3" t="s">
        <v>1614</v>
      </c>
      <c r="H2168" s="3" t="s">
        <v>9364</v>
      </c>
      <c r="I2168" s="4">
        <v>0.664</v>
      </c>
      <c r="J2168" s="4">
        <v>0.602</v>
      </c>
      <c r="K2168" s="4">
        <v>0.85964537</v>
      </c>
      <c r="L2168" s="4">
        <v>0.0412</v>
      </c>
      <c r="M2168" s="4">
        <v>0.0529</v>
      </c>
      <c r="N2168" s="4">
        <v>0.0</v>
      </c>
      <c r="O2168" s="4">
        <v>0.356</v>
      </c>
      <c r="P2168" s="4">
        <v>0.289</v>
      </c>
      <c r="Q2168" s="4">
        <v>134.049</v>
      </c>
      <c r="R2168" s="4">
        <v>4.0</v>
      </c>
      <c r="S2168" s="4">
        <v>0.0</v>
      </c>
      <c r="T2168" s="3" t="s">
        <v>103</v>
      </c>
      <c r="U2168" s="3" t="s">
        <v>35</v>
      </c>
      <c r="V2168" s="7" t="s">
        <v>36</v>
      </c>
    </row>
    <row r="2169">
      <c r="A2169" s="3" t="s">
        <v>9367</v>
      </c>
      <c r="B2169" s="3" t="s">
        <v>9368</v>
      </c>
      <c r="C2169" s="4">
        <v>2013.0</v>
      </c>
      <c r="D2169" s="4">
        <v>80.0</v>
      </c>
      <c r="E2169" s="4">
        <v>221360.0</v>
      </c>
      <c r="F2169" s="3" t="s">
        <v>3108</v>
      </c>
      <c r="G2169" s="3" t="s">
        <v>6569</v>
      </c>
      <c r="H2169" s="3" t="s">
        <v>9369</v>
      </c>
      <c r="I2169" s="4">
        <v>0.53</v>
      </c>
      <c r="J2169" s="4">
        <v>0.422</v>
      </c>
      <c r="K2169" s="4">
        <v>0.840544992</v>
      </c>
      <c r="L2169" s="4">
        <v>0.0342</v>
      </c>
      <c r="M2169" s="4">
        <v>0.407</v>
      </c>
      <c r="N2169" s="4">
        <v>0.0</v>
      </c>
      <c r="O2169" s="4">
        <v>0.107</v>
      </c>
      <c r="P2169" s="4">
        <v>0.349</v>
      </c>
      <c r="Q2169" s="4">
        <v>119.964</v>
      </c>
      <c r="R2169" s="4">
        <v>5.0</v>
      </c>
      <c r="S2169" s="4">
        <v>1.0</v>
      </c>
      <c r="T2169" s="3" t="s">
        <v>103</v>
      </c>
      <c r="U2169" s="3" t="s">
        <v>35</v>
      </c>
      <c r="V2169" s="7" t="s">
        <v>45</v>
      </c>
    </row>
    <row r="2170">
      <c r="A2170" s="3" t="s">
        <v>9373</v>
      </c>
      <c r="B2170" s="3" t="s">
        <v>9374</v>
      </c>
      <c r="C2170" s="4">
        <v>2024.0</v>
      </c>
      <c r="D2170" s="4">
        <v>80.0</v>
      </c>
      <c r="E2170" s="4">
        <v>228266.0</v>
      </c>
      <c r="F2170" s="3" t="s">
        <v>5733</v>
      </c>
      <c r="G2170" s="3" t="s">
        <v>4904</v>
      </c>
      <c r="H2170" s="3" t="s">
        <v>9375</v>
      </c>
      <c r="I2170" s="4">
        <v>0.64</v>
      </c>
      <c r="J2170" s="4">
        <v>0.552</v>
      </c>
      <c r="K2170" s="4">
        <v>0.85301478</v>
      </c>
      <c r="L2170" s="4">
        <v>0.129</v>
      </c>
      <c r="M2170" s="4">
        <v>0.0215</v>
      </c>
      <c r="N2170" s="4">
        <v>0.0</v>
      </c>
      <c r="O2170" s="4">
        <v>0.119</v>
      </c>
      <c r="P2170" s="4">
        <v>0.112</v>
      </c>
      <c r="Q2170" s="4">
        <v>144.941</v>
      </c>
      <c r="R2170" s="4">
        <v>2.0</v>
      </c>
      <c r="S2170" s="4">
        <v>1.0</v>
      </c>
      <c r="T2170" s="3" t="s">
        <v>103</v>
      </c>
      <c r="U2170" s="3" t="s">
        <v>68</v>
      </c>
      <c r="V2170" s="7" t="s">
        <v>58</v>
      </c>
    </row>
    <row r="2171">
      <c r="A2171" s="3" t="s">
        <v>9378</v>
      </c>
      <c r="B2171" s="3" t="s">
        <v>9379</v>
      </c>
      <c r="C2171" s="4">
        <v>2001.0</v>
      </c>
      <c r="D2171" s="4">
        <v>80.0</v>
      </c>
      <c r="E2171" s="4">
        <v>259933.0</v>
      </c>
      <c r="F2171" s="3" t="s">
        <v>3108</v>
      </c>
      <c r="G2171" s="3" t="s">
        <v>9380</v>
      </c>
      <c r="H2171" s="3" t="s">
        <v>9382</v>
      </c>
      <c r="I2171" s="4">
        <v>0.481</v>
      </c>
      <c r="J2171" s="4">
        <v>0.638</v>
      </c>
      <c r="K2171" s="4">
        <v>0.849100592</v>
      </c>
      <c r="L2171" s="4">
        <v>0.0276</v>
      </c>
      <c r="M2171" s="4">
        <v>0.153</v>
      </c>
      <c r="N2171" s="4">
        <v>0.0</v>
      </c>
      <c r="O2171" s="4">
        <v>0.154</v>
      </c>
      <c r="P2171" s="4">
        <v>0.497</v>
      </c>
      <c r="Q2171" s="4">
        <v>79.064</v>
      </c>
      <c r="R2171" s="4">
        <v>0.0</v>
      </c>
      <c r="S2171" s="4">
        <v>1.0</v>
      </c>
      <c r="T2171" s="3" t="s">
        <v>103</v>
      </c>
      <c r="U2171" s="3" t="s">
        <v>94</v>
      </c>
      <c r="V2171" s="7" t="s">
        <v>54</v>
      </c>
    </row>
    <row r="2172">
      <c r="A2172" s="3" t="s">
        <v>9386</v>
      </c>
      <c r="B2172" s="3" t="s">
        <v>9387</v>
      </c>
      <c r="C2172" s="4">
        <v>1970.0</v>
      </c>
      <c r="D2172" s="4">
        <v>80.0</v>
      </c>
      <c r="E2172" s="4">
        <v>243026.0</v>
      </c>
      <c r="F2172" s="3" t="s">
        <v>9266</v>
      </c>
      <c r="G2172" s="3" t="s">
        <v>9267</v>
      </c>
      <c r="H2172" s="3" t="s">
        <v>9390</v>
      </c>
      <c r="I2172" s="4">
        <v>0.443</v>
      </c>
      <c r="J2172" s="4">
        <v>0.403</v>
      </c>
      <c r="K2172" s="4">
        <v>0.796120035</v>
      </c>
      <c r="L2172" s="4">
        <v>0.0322</v>
      </c>
      <c r="M2172" s="4">
        <v>0.631</v>
      </c>
      <c r="N2172" s="4">
        <v>0.0</v>
      </c>
      <c r="O2172" s="4">
        <v>0.111</v>
      </c>
      <c r="P2172" s="4">
        <v>0.41</v>
      </c>
      <c r="Q2172" s="4">
        <v>143.46</v>
      </c>
      <c r="R2172" s="4">
        <v>0.0</v>
      </c>
      <c r="S2172" s="4">
        <v>1.0</v>
      </c>
      <c r="T2172" s="3" t="s">
        <v>103</v>
      </c>
      <c r="U2172" s="3" t="s">
        <v>35</v>
      </c>
      <c r="V2172" s="7" t="s">
        <v>54</v>
      </c>
    </row>
    <row r="2173">
      <c r="A2173" s="3" t="s">
        <v>9394</v>
      </c>
      <c r="B2173" s="3" t="s">
        <v>7760</v>
      </c>
      <c r="C2173" s="4">
        <v>1992.0</v>
      </c>
      <c r="D2173" s="4">
        <v>80.0</v>
      </c>
      <c r="E2173" s="4">
        <v>271093.0</v>
      </c>
      <c r="F2173" s="3" t="s">
        <v>9396</v>
      </c>
      <c r="G2173" s="3" t="s">
        <v>9398</v>
      </c>
      <c r="H2173" s="3" t="s">
        <v>9400</v>
      </c>
      <c r="I2173" s="4">
        <v>0.332</v>
      </c>
      <c r="J2173" s="4">
        <v>0.214</v>
      </c>
      <c r="K2173" s="4">
        <v>0.706735397</v>
      </c>
      <c r="L2173" s="4">
        <v>0.0349</v>
      </c>
      <c r="M2173" s="4">
        <v>0.845</v>
      </c>
      <c r="N2173" s="4">
        <v>5.62E-6</v>
      </c>
      <c r="O2173" s="4">
        <v>0.0839</v>
      </c>
      <c r="P2173" s="4">
        <v>0.11</v>
      </c>
      <c r="Q2173" s="4">
        <v>67.53</v>
      </c>
      <c r="R2173" s="4">
        <v>4.0</v>
      </c>
      <c r="S2173" s="4">
        <v>1.0</v>
      </c>
      <c r="T2173" s="3" t="s">
        <v>103</v>
      </c>
      <c r="U2173" s="3" t="s">
        <v>68</v>
      </c>
      <c r="V2173" s="7" t="s">
        <v>58</v>
      </c>
    </row>
    <row r="2174">
      <c r="A2174" s="3" t="s">
        <v>9401</v>
      </c>
      <c r="B2174" s="3" t="s">
        <v>9402</v>
      </c>
      <c r="C2174" s="4">
        <v>1987.0</v>
      </c>
      <c r="D2174" s="4">
        <v>80.0</v>
      </c>
      <c r="E2174" s="4">
        <v>269906.0</v>
      </c>
      <c r="F2174" s="3" t="s">
        <v>9405</v>
      </c>
      <c r="G2174" s="3" t="s">
        <v>9406</v>
      </c>
      <c r="H2174" s="3" t="s">
        <v>9407</v>
      </c>
      <c r="I2174" s="4">
        <v>0.316</v>
      </c>
      <c r="J2174" s="4">
        <v>0.484</v>
      </c>
      <c r="K2174" s="4">
        <v>0.779629115</v>
      </c>
      <c r="L2174" s="4">
        <v>0.0308</v>
      </c>
      <c r="M2174" s="4">
        <v>3.34E-4</v>
      </c>
      <c r="N2174" s="4">
        <v>0.00445</v>
      </c>
      <c r="O2174" s="4">
        <v>0.0912</v>
      </c>
      <c r="P2174" s="4">
        <v>0.299</v>
      </c>
      <c r="Q2174" s="4">
        <v>117.36</v>
      </c>
      <c r="R2174" s="4">
        <v>9.0</v>
      </c>
      <c r="S2174" s="4">
        <v>0.0</v>
      </c>
      <c r="T2174" s="3" t="s">
        <v>103</v>
      </c>
      <c r="U2174" s="3" t="s">
        <v>68</v>
      </c>
      <c r="V2174" s="7" t="s">
        <v>36</v>
      </c>
    </row>
    <row r="2175">
      <c r="A2175" s="3" t="s">
        <v>9410</v>
      </c>
      <c r="B2175" s="3" t="s">
        <v>9411</v>
      </c>
      <c r="C2175" s="4">
        <v>1995.0</v>
      </c>
      <c r="D2175" s="4">
        <v>80.0</v>
      </c>
      <c r="E2175" s="4">
        <v>193000.0</v>
      </c>
      <c r="F2175" s="3" t="s">
        <v>8509</v>
      </c>
      <c r="G2175" s="3" t="s">
        <v>5290</v>
      </c>
      <c r="H2175" s="3" t="s">
        <v>9414</v>
      </c>
      <c r="I2175" s="4">
        <v>0.559</v>
      </c>
      <c r="J2175" s="4">
        <v>0.543</v>
      </c>
      <c r="K2175" s="4">
        <v>0.85836203</v>
      </c>
      <c r="L2175" s="4">
        <v>0.302</v>
      </c>
      <c r="M2175" s="4">
        <v>0.00133</v>
      </c>
      <c r="N2175" s="4">
        <v>2.0E-5</v>
      </c>
      <c r="O2175" s="4">
        <v>0.0577</v>
      </c>
      <c r="P2175" s="4">
        <v>0.337</v>
      </c>
      <c r="Q2175" s="4">
        <v>75.96</v>
      </c>
      <c r="R2175" s="4">
        <v>1.0</v>
      </c>
      <c r="S2175" s="4">
        <v>1.0</v>
      </c>
      <c r="T2175" s="3" t="s">
        <v>103</v>
      </c>
      <c r="U2175" s="3" t="s">
        <v>94</v>
      </c>
      <c r="V2175" s="7" t="s">
        <v>45</v>
      </c>
    </row>
    <row r="2176">
      <c r="A2176" s="3" t="s">
        <v>9419</v>
      </c>
      <c r="B2176" s="3" t="s">
        <v>9420</v>
      </c>
      <c r="C2176" s="4">
        <v>2022.0</v>
      </c>
      <c r="D2176" s="4">
        <v>81.0</v>
      </c>
      <c r="E2176" s="4">
        <v>153946.0</v>
      </c>
      <c r="F2176" s="3" t="s">
        <v>2118</v>
      </c>
      <c r="G2176" s="3" t="s">
        <v>9421</v>
      </c>
      <c r="H2176" s="3" t="s">
        <v>9422</v>
      </c>
      <c r="I2176" s="4">
        <v>0.644</v>
      </c>
      <c r="J2176" s="4">
        <v>0.735</v>
      </c>
      <c r="K2176" s="4">
        <v>0.851560328</v>
      </c>
      <c r="L2176" s="4">
        <v>0.0391</v>
      </c>
      <c r="M2176" s="4">
        <v>0.0521</v>
      </c>
      <c r="N2176" s="4">
        <v>0.144</v>
      </c>
      <c r="O2176" s="4">
        <v>0.161</v>
      </c>
      <c r="P2176" s="4">
        <v>0.418</v>
      </c>
      <c r="Q2176" s="4">
        <v>88.98</v>
      </c>
      <c r="R2176" s="4">
        <v>8.0</v>
      </c>
      <c r="S2176" s="4">
        <v>1.0</v>
      </c>
      <c r="T2176" s="3" t="s">
        <v>103</v>
      </c>
      <c r="U2176" s="3" t="s">
        <v>94</v>
      </c>
      <c r="V2176" s="7" t="s">
        <v>54</v>
      </c>
    </row>
    <row r="2177">
      <c r="A2177" s="3" t="s">
        <v>9427</v>
      </c>
      <c r="B2177" s="3" t="s">
        <v>9428</v>
      </c>
      <c r="C2177" s="4">
        <v>1982.0</v>
      </c>
      <c r="D2177" s="4">
        <v>81.0</v>
      </c>
      <c r="E2177" s="4">
        <v>248440.0</v>
      </c>
      <c r="F2177" s="3" t="s">
        <v>7815</v>
      </c>
      <c r="G2177" s="3" t="s">
        <v>7419</v>
      </c>
      <c r="H2177" s="3" t="s">
        <v>9429</v>
      </c>
      <c r="I2177" s="4">
        <v>0.671</v>
      </c>
      <c r="J2177" s="4">
        <v>0.712</v>
      </c>
      <c r="K2177" s="4">
        <v>0.807327872</v>
      </c>
      <c r="L2177" s="4">
        <v>0.0476</v>
      </c>
      <c r="M2177" s="4">
        <v>0.429</v>
      </c>
      <c r="N2177" s="4">
        <v>0.0</v>
      </c>
      <c r="O2177" s="4">
        <v>0.103</v>
      </c>
      <c r="P2177" s="4">
        <v>0.462</v>
      </c>
      <c r="Q2177" s="4">
        <v>113.805</v>
      </c>
      <c r="R2177" s="4">
        <v>2.0</v>
      </c>
      <c r="S2177" s="4">
        <v>1.0</v>
      </c>
      <c r="T2177" s="3" t="s">
        <v>103</v>
      </c>
      <c r="U2177" s="3" t="s">
        <v>94</v>
      </c>
      <c r="V2177" s="7" t="s">
        <v>54</v>
      </c>
    </row>
    <row r="2178">
      <c r="A2178" s="3" t="s">
        <v>9432</v>
      </c>
      <c r="B2178" s="3" t="s">
        <v>9433</v>
      </c>
      <c r="C2178" s="4">
        <v>2024.0</v>
      </c>
      <c r="D2178" s="4">
        <v>81.0</v>
      </c>
      <c r="E2178" s="4">
        <v>234895.0</v>
      </c>
      <c r="F2178" s="3" t="s">
        <v>4278</v>
      </c>
      <c r="G2178" s="3" t="s">
        <v>9435</v>
      </c>
      <c r="H2178" s="3" t="s">
        <v>9433</v>
      </c>
      <c r="I2178" s="4">
        <v>0.36</v>
      </c>
      <c r="J2178" s="4">
        <v>0.316</v>
      </c>
      <c r="K2178" s="4">
        <v>0.761576797</v>
      </c>
      <c r="L2178" s="4">
        <v>0.0284</v>
      </c>
      <c r="M2178" s="4">
        <v>0.858</v>
      </c>
      <c r="N2178" s="4">
        <v>2.12E-4</v>
      </c>
      <c r="O2178" s="4">
        <v>0.23</v>
      </c>
      <c r="P2178" s="4">
        <v>0.229</v>
      </c>
      <c r="Q2178" s="4">
        <v>76.844</v>
      </c>
      <c r="R2178" s="4">
        <v>3.0</v>
      </c>
      <c r="S2178" s="4">
        <v>1.0</v>
      </c>
      <c r="T2178" s="3" t="s">
        <v>103</v>
      </c>
      <c r="U2178" s="3" t="s">
        <v>68</v>
      </c>
      <c r="V2178" s="7" t="s">
        <v>36</v>
      </c>
    </row>
    <row r="2179">
      <c r="A2179" s="3" t="s">
        <v>11651</v>
      </c>
      <c r="B2179" s="3" t="s">
        <v>11652</v>
      </c>
      <c r="C2179" s="4">
        <v>1976.0</v>
      </c>
      <c r="D2179" s="4">
        <v>81.0</v>
      </c>
      <c r="E2179" s="4">
        <v>285133.0</v>
      </c>
      <c r="F2179" s="3" t="s">
        <v>11653</v>
      </c>
      <c r="G2179" s="3" t="s">
        <v>11654</v>
      </c>
      <c r="H2179" s="3" t="s">
        <v>11654</v>
      </c>
      <c r="I2179" s="4">
        <v>0.377</v>
      </c>
      <c r="J2179" s="4">
        <v>0.681</v>
      </c>
      <c r="K2179" s="4">
        <v>0.802536736</v>
      </c>
      <c r="L2179" s="4">
        <v>0.0298</v>
      </c>
      <c r="M2179" s="4">
        <v>8.8E-4</v>
      </c>
      <c r="N2179" s="4">
        <v>0.0023</v>
      </c>
      <c r="O2179" s="4">
        <v>0.0504</v>
      </c>
      <c r="P2179" s="4">
        <v>0.285</v>
      </c>
      <c r="Q2179" s="4">
        <v>108.79</v>
      </c>
      <c r="R2179" s="4">
        <v>7.0</v>
      </c>
      <c r="S2179" s="4">
        <v>1.0</v>
      </c>
      <c r="T2179" s="3" t="s">
        <v>7448</v>
      </c>
      <c r="U2179" s="3" t="s">
        <v>35</v>
      </c>
      <c r="V2179" s="7" t="s">
        <v>36</v>
      </c>
    </row>
    <row r="2180">
      <c r="A2180" s="3" t="s">
        <v>9436</v>
      </c>
      <c r="B2180" s="3" t="s">
        <v>9437</v>
      </c>
      <c r="C2180" s="4">
        <v>2005.0</v>
      </c>
      <c r="D2180" s="4">
        <v>81.0</v>
      </c>
      <c r="E2180" s="4">
        <v>337733.0</v>
      </c>
      <c r="F2180" s="3" t="s">
        <v>9440</v>
      </c>
      <c r="G2180" s="3" t="s">
        <v>9441</v>
      </c>
      <c r="H2180" s="3" t="s">
        <v>9442</v>
      </c>
      <c r="I2180" s="4">
        <v>0.649</v>
      </c>
      <c r="J2180" s="4">
        <v>0.647</v>
      </c>
      <c r="K2180" s="4">
        <v>0.809894552</v>
      </c>
      <c r="L2180" s="4">
        <v>0.0452</v>
      </c>
      <c r="M2180" s="4">
        <v>0.0039</v>
      </c>
      <c r="N2180" s="4">
        <v>0.161</v>
      </c>
      <c r="O2180" s="4">
        <v>0.0686</v>
      </c>
      <c r="P2180" s="4">
        <v>0.405</v>
      </c>
      <c r="Q2180" s="4">
        <v>125.02</v>
      </c>
      <c r="R2180" s="4">
        <v>9.0</v>
      </c>
      <c r="S2180" s="4">
        <v>0.0</v>
      </c>
      <c r="T2180" s="3" t="s">
        <v>103</v>
      </c>
      <c r="U2180" s="3" t="s">
        <v>94</v>
      </c>
      <c r="V2180" s="7" t="s">
        <v>54</v>
      </c>
    </row>
    <row r="2181">
      <c r="A2181" s="3" t="s">
        <v>9444</v>
      </c>
      <c r="B2181" s="3" t="s">
        <v>9445</v>
      </c>
      <c r="C2181" s="4">
        <v>2016.0</v>
      </c>
      <c r="D2181" s="4">
        <v>82.0</v>
      </c>
      <c r="E2181" s="4">
        <v>208373.0</v>
      </c>
      <c r="F2181" s="3" t="s">
        <v>1267</v>
      </c>
      <c r="G2181" s="3" t="s">
        <v>8618</v>
      </c>
      <c r="H2181" s="3" t="s">
        <v>9445</v>
      </c>
      <c r="I2181" s="4">
        <v>0.533</v>
      </c>
      <c r="J2181" s="4">
        <v>0.869</v>
      </c>
      <c r="K2181" s="4">
        <v>0.865548735</v>
      </c>
      <c r="L2181" s="4">
        <v>0.173</v>
      </c>
      <c r="M2181" s="4">
        <v>0.156</v>
      </c>
      <c r="N2181" s="4">
        <v>0.00538</v>
      </c>
      <c r="O2181" s="4">
        <v>0.136</v>
      </c>
      <c r="P2181" s="4">
        <v>0.425</v>
      </c>
      <c r="Q2181" s="4">
        <v>159.805</v>
      </c>
      <c r="R2181" s="4">
        <v>11.0</v>
      </c>
      <c r="S2181" s="4">
        <v>1.0</v>
      </c>
      <c r="T2181" s="3" t="s">
        <v>103</v>
      </c>
      <c r="U2181" s="3" t="s">
        <v>35</v>
      </c>
      <c r="V2181" s="7" t="s">
        <v>54</v>
      </c>
    </row>
    <row r="2182">
      <c r="A2182" s="3" t="s">
        <v>9451</v>
      </c>
      <c r="B2182" s="3" t="s">
        <v>9452</v>
      </c>
      <c r="C2182" s="4">
        <v>2014.0</v>
      </c>
      <c r="D2182" s="4">
        <v>82.0</v>
      </c>
      <c r="E2182" s="4">
        <v>172723.0</v>
      </c>
      <c r="F2182" s="3" t="s">
        <v>3108</v>
      </c>
      <c r="G2182" s="3" t="s">
        <v>9453</v>
      </c>
      <c r="H2182" s="3" t="s">
        <v>9454</v>
      </c>
      <c r="I2182" s="4">
        <v>0.413</v>
      </c>
      <c r="J2182" s="4">
        <v>0.42</v>
      </c>
      <c r="K2182" s="4">
        <v>0.836652193</v>
      </c>
      <c r="L2182" s="4">
        <v>0.0416</v>
      </c>
      <c r="M2182" s="4">
        <v>0.588</v>
      </c>
      <c r="N2182" s="4">
        <v>6.39E-5</v>
      </c>
      <c r="O2182" s="4">
        <v>0.11</v>
      </c>
      <c r="P2182" s="4">
        <v>0.185</v>
      </c>
      <c r="Q2182" s="4">
        <v>84.126</v>
      </c>
      <c r="R2182" s="4">
        <v>0.0</v>
      </c>
      <c r="S2182" s="4">
        <v>1.0</v>
      </c>
      <c r="T2182" s="3" t="s">
        <v>103</v>
      </c>
      <c r="U2182" s="3" t="s">
        <v>94</v>
      </c>
      <c r="V2182" s="7" t="s">
        <v>58</v>
      </c>
    </row>
    <row r="2183">
      <c r="A2183" s="3" t="s">
        <v>9459</v>
      </c>
      <c r="B2183" s="3" t="s">
        <v>9461</v>
      </c>
      <c r="C2183" s="4">
        <v>2018.0</v>
      </c>
      <c r="D2183" s="4">
        <v>82.0</v>
      </c>
      <c r="E2183" s="4">
        <v>217308.0</v>
      </c>
      <c r="F2183" s="3" t="s">
        <v>9462</v>
      </c>
      <c r="G2183" s="3" t="s">
        <v>7685</v>
      </c>
      <c r="H2183" s="3" t="s">
        <v>9245</v>
      </c>
      <c r="I2183" s="4">
        <v>0.765</v>
      </c>
      <c r="J2183" s="4">
        <v>0.523</v>
      </c>
      <c r="K2183" s="4">
        <v>0.881804376</v>
      </c>
      <c r="L2183" s="4">
        <v>0.03</v>
      </c>
      <c r="M2183" s="4">
        <v>0.184</v>
      </c>
      <c r="N2183" s="4">
        <v>3.56E-5</v>
      </c>
      <c r="O2183" s="4">
        <v>0.132</v>
      </c>
      <c r="P2183" s="4">
        <v>0.394</v>
      </c>
      <c r="Q2183" s="4">
        <v>104.99</v>
      </c>
      <c r="R2183" s="4">
        <v>2.0</v>
      </c>
      <c r="S2183" s="4">
        <v>1.0</v>
      </c>
      <c r="T2183" s="3" t="s">
        <v>103</v>
      </c>
      <c r="U2183" s="3" t="s">
        <v>35</v>
      </c>
      <c r="V2183" s="7" t="s">
        <v>45</v>
      </c>
    </row>
    <row r="2184">
      <c r="A2184" s="3" t="s">
        <v>9465</v>
      </c>
      <c r="B2184" s="3" t="s">
        <v>9466</v>
      </c>
      <c r="C2184" s="4">
        <v>2017.0</v>
      </c>
      <c r="D2184" s="4">
        <v>82.0</v>
      </c>
      <c r="E2184" s="4">
        <v>204600.0</v>
      </c>
      <c r="F2184" s="3" t="s">
        <v>5733</v>
      </c>
      <c r="G2184" s="3" t="s">
        <v>4904</v>
      </c>
      <c r="H2184" s="3" t="s">
        <v>9469</v>
      </c>
      <c r="I2184" s="4">
        <v>0.833</v>
      </c>
      <c r="J2184" s="4">
        <v>0.434</v>
      </c>
      <c r="K2184" s="4">
        <v>0.78636665</v>
      </c>
      <c r="L2184" s="4">
        <v>0.431</v>
      </c>
      <c r="M2184" s="4">
        <v>0.0102</v>
      </c>
      <c r="N2184" s="4">
        <v>0.0219</v>
      </c>
      <c r="O2184" s="4">
        <v>0.165</v>
      </c>
      <c r="P2184" s="4">
        <v>0.281</v>
      </c>
      <c r="Q2184" s="4">
        <v>150.06</v>
      </c>
      <c r="R2184" s="4">
        <v>2.0</v>
      </c>
      <c r="S2184" s="4">
        <v>1.0</v>
      </c>
      <c r="T2184" s="3" t="s">
        <v>103</v>
      </c>
      <c r="U2184" s="3" t="s">
        <v>35</v>
      </c>
      <c r="V2184" s="7" t="s">
        <v>36</v>
      </c>
    </row>
    <row r="2185">
      <c r="A2185" s="3" t="s">
        <v>9471</v>
      </c>
      <c r="B2185" s="3" t="s">
        <v>9472</v>
      </c>
      <c r="C2185" s="4">
        <v>1991.0</v>
      </c>
      <c r="D2185" s="4">
        <v>82.0</v>
      </c>
      <c r="E2185" s="4">
        <v>336000.0</v>
      </c>
      <c r="F2185" s="3" t="s">
        <v>8940</v>
      </c>
      <c r="G2185" s="3" t="s">
        <v>5094</v>
      </c>
      <c r="H2185" s="3" t="s">
        <v>9473</v>
      </c>
      <c r="I2185" s="4">
        <v>0.496</v>
      </c>
      <c r="J2185" s="4">
        <v>0.739</v>
      </c>
      <c r="K2185" s="4">
        <v>0.820631831</v>
      </c>
      <c r="L2185" s="4">
        <v>0.0416</v>
      </c>
      <c r="M2185" s="4">
        <v>0.0209</v>
      </c>
      <c r="N2185" s="4">
        <v>0.00451</v>
      </c>
      <c r="O2185" s="4">
        <v>0.106</v>
      </c>
      <c r="P2185" s="4">
        <v>0.377</v>
      </c>
      <c r="Q2185" s="4">
        <v>132.41</v>
      </c>
      <c r="R2185" s="4">
        <v>6.0</v>
      </c>
      <c r="S2185" s="4">
        <v>1.0</v>
      </c>
      <c r="T2185" s="3" t="s">
        <v>103</v>
      </c>
      <c r="U2185" s="3" t="s">
        <v>68</v>
      </c>
      <c r="V2185" s="7" t="s">
        <v>45</v>
      </c>
    </row>
    <row r="2186">
      <c r="A2186" s="3" t="s">
        <v>9479</v>
      </c>
      <c r="B2186" s="3" t="s">
        <v>9480</v>
      </c>
      <c r="C2186" s="4">
        <v>2012.0</v>
      </c>
      <c r="D2186" s="4">
        <v>82.0</v>
      </c>
      <c r="E2186" s="4">
        <v>232946.0</v>
      </c>
      <c r="F2186" s="3" t="s">
        <v>9481</v>
      </c>
      <c r="G2186" s="3" t="s">
        <v>9482</v>
      </c>
      <c r="H2186" s="3" t="s">
        <v>1693</v>
      </c>
      <c r="I2186" s="4">
        <v>0.608</v>
      </c>
      <c r="J2186" s="4">
        <v>0.86</v>
      </c>
      <c r="K2186" s="4">
        <v>0.860607875</v>
      </c>
      <c r="L2186" s="4">
        <v>0.0554</v>
      </c>
      <c r="M2186" s="4">
        <v>0.0991</v>
      </c>
      <c r="N2186" s="4">
        <v>0.0</v>
      </c>
      <c r="O2186" s="4">
        <v>0.262</v>
      </c>
      <c r="P2186" s="4">
        <v>0.437</v>
      </c>
      <c r="Q2186" s="4">
        <v>127.08</v>
      </c>
      <c r="R2186" s="4">
        <v>5.0</v>
      </c>
      <c r="S2186" s="4">
        <v>0.0</v>
      </c>
      <c r="T2186" s="3" t="s">
        <v>103</v>
      </c>
      <c r="U2186" s="3" t="s">
        <v>94</v>
      </c>
      <c r="V2186" s="7" t="s">
        <v>54</v>
      </c>
    </row>
    <row r="2187">
      <c r="A2187" s="3" t="s">
        <v>9487</v>
      </c>
      <c r="B2187" s="3" t="s">
        <v>9489</v>
      </c>
      <c r="C2187" s="4">
        <v>2018.0</v>
      </c>
      <c r="D2187" s="4">
        <v>83.0</v>
      </c>
      <c r="E2187" s="4">
        <v>221176.0</v>
      </c>
      <c r="F2187" s="3" t="s">
        <v>2584</v>
      </c>
      <c r="G2187" s="3" t="s">
        <v>2585</v>
      </c>
      <c r="H2187" s="3" t="s">
        <v>9491</v>
      </c>
      <c r="I2187" s="4">
        <v>0.742</v>
      </c>
      <c r="J2187" s="4">
        <v>0.882</v>
      </c>
      <c r="K2187" s="4">
        <v>0.913267598</v>
      </c>
      <c r="L2187" s="4">
        <v>0.117</v>
      </c>
      <c r="M2187" s="4">
        <v>0.0466</v>
      </c>
      <c r="N2187" s="4">
        <v>0.0</v>
      </c>
      <c r="O2187" s="4">
        <v>0.206</v>
      </c>
      <c r="P2187" s="4">
        <v>0.463</v>
      </c>
      <c r="Q2187" s="4">
        <v>102.04</v>
      </c>
      <c r="R2187" s="4">
        <v>7.0</v>
      </c>
      <c r="S2187" s="4">
        <v>1.0</v>
      </c>
      <c r="T2187" s="3" t="s">
        <v>103</v>
      </c>
      <c r="U2187" s="3" t="s">
        <v>35</v>
      </c>
      <c r="V2187" s="7" t="s">
        <v>54</v>
      </c>
    </row>
    <row r="2188">
      <c r="A2188" s="3" t="s">
        <v>9493</v>
      </c>
      <c r="B2188" s="3" t="s">
        <v>9495</v>
      </c>
      <c r="C2188" s="4">
        <v>2021.0</v>
      </c>
      <c r="D2188" s="4">
        <v>83.0</v>
      </c>
      <c r="E2188" s="4">
        <v>175933.0</v>
      </c>
      <c r="F2188" s="3" t="s">
        <v>5123</v>
      </c>
      <c r="G2188" s="3" t="s">
        <v>9496</v>
      </c>
      <c r="H2188" s="3" t="s">
        <v>9498</v>
      </c>
      <c r="I2188" s="4">
        <v>0.395</v>
      </c>
      <c r="J2188" s="4">
        <v>0.443</v>
      </c>
      <c r="K2188" s="4">
        <v>0.766581824</v>
      </c>
      <c r="L2188" s="4">
        <v>0.133</v>
      </c>
      <c r="M2188" s="4">
        <v>0.765</v>
      </c>
      <c r="N2188" s="4">
        <v>9.67E-6</v>
      </c>
      <c r="O2188" s="4">
        <v>0.0839</v>
      </c>
      <c r="P2188" s="4">
        <v>0.338</v>
      </c>
      <c r="Q2188" s="4">
        <v>168.924</v>
      </c>
      <c r="R2188" s="4">
        <v>6.0</v>
      </c>
      <c r="S2188" s="4">
        <v>1.0</v>
      </c>
      <c r="T2188" s="3" t="s">
        <v>103</v>
      </c>
      <c r="U2188" s="3" t="s">
        <v>35</v>
      </c>
      <c r="V2188" s="7" t="s">
        <v>45</v>
      </c>
    </row>
    <row r="2189">
      <c r="A2189" s="3" t="s">
        <v>9500</v>
      </c>
      <c r="B2189" s="3" t="s">
        <v>9501</v>
      </c>
      <c r="C2189" s="4">
        <v>2012.0</v>
      </c>
      <c r="D2189" s="4">
        <v>83.0</v>
      </c>
      <c r="E2189" s="4">
        <v>177506.0</v>
      </c>
      <c r="F2189" s="3" t="s">
        <v>2074</v>
      </c>
      <c r="G2189" s="3" t="s">
        <v>7678</v>
      </c>
      <c r="H2189" s="3" t="s">
        <v>9503</v>
      </c>
      <c r="I2189" s="4">
        <v>0.5</v>
      </c>
      <c r="J2189" s="4">
        <v>0.71</v>
      </c>
      <c r="K2189" s="4">
        <v>0.909995081</v>
      </c>
      <c r="L2189" s="4">
        <v>0.0339</v>
      </c>
      <c r="M2189" s="4">
        <v>0.19</v>
      </c>
      <c r="N2189" s="4">
        <v>2.5E-4</v>
      </c>
      <c r="O2189" s="4">
        <v>0.269</v>
      </c>
      <c r="P2189" s="4">
        <v>0.419</v>
      </c>
      <c r="Q2189" s="4">
        <v>89.929</v>
      </c>
      <c r="R2189" s="4">
        <v>3.0</v>
      </c>
      <c r="S2189" s="4">
        <v>1.0</v>
      </c>
      <c r="T2189" s="3" t="s">
        <v>103</v>
      </c>
      <c r="U2189" s="3" t="s">
        <v>35</v>
      </c>
      <c r="V2189" s="7" t="s">
        <v>54</v>
      </c>
    </row>
    <row r="2190">
      <c r="A2190" s="3" t="s">
        <v>9505</v>
      </c>
      <c r="B2190" s="3" t="s">
        <v>9506</v>
      </c>
      <c r="C2190" s="4">
        <v>2017.0</v>
      </c>
      <c r="D2190" s="4">
        <v>83.0</v>
      </c>
      <c r="E2190" s="4">
        <v>200379.0</v>
      </c>
      <c r="F2190" s="3" t="s">
        <v>2074</v>
      </c>
      <c r="G2190" s="3" t="s">
        <v>9507</v>
      </c>
      <c r="H2190" s="3" t="s">
        <v>9508</v>
      </c>
      <c r="I2190" s="4">
        <v>0.511</v>
      </c>
      <c r="J2190" s="4">
        <v>0.363</v>
      </c>
      <c r="K2190" s="4">
        <v>0.810857057</v>
      </c>
      <c r="L2190" s="4">
        <v>0.041</v>
      </c>
      <c r="M2190" s="4">
        <v>0.816</v>
      </c>
      <c r="N2190" s="4">
        <v>0.0317</v>
      </c>
      <c r="O2190" s="4">
        <v>0.084</v>
      </c>
      <c r="P2190" s="4">
        <v>0.169</v>
      </c>
      <c r="Q2190" s="4">
        <v>144.892</v>
      </c>
      <c r="R2190" s="4">
        <v>4.0</v>
      </c>
      <c r="S2190" s="4">
        <v>0.0</v>
      </c>
      <c r="T2190" s="3" t="s">
        <v>103</v>
      </c>
      <c r="U2190" s="3" t="s">
        <v>35</v>
      </c>
      <c r="V2190" s="7" t="s">
        <v>58</v>
      </c>
    </row>
    <row r="2191">
      <c r="A2191" s="3" t="s">
        <v>9512</v>
      </c>
      <c r="B2191" s="3" t="s">
        <v>9514</v>
      </c>
      <c r="C2191" s="4">
        <v>2003.0</v>
      </c>
      <c r="D2191" s="4">
        <v>83.0</v>
      </c>
      <c r="E2191" s="4">
        <v>232106.0</v>
      </c>
      <c r="F2191" s="3" t="s">
        <v>9516</v>
      </c>
      <c r="G2191" s="3" t="s">
        <v>9517</v>
      </c>
      <c r="H2191" s="3" t="s">
        <v>9518</v>
      </c>
      <c r="I2191" s="4">
        <v>0.743</v>
      </c>
      <c r="J2191" s="4">
        <v>0.446</v>
      </c>
      <c r="K2191" s="4">
        <v>0.807498984</v>
      </c>
      <c r="L2191" s="4">
        <v>0.0683</v>
      </c>
      <c r="M2191" s="4">
        <v>0.0039</v>
      </c>
      <c r="N2191" s="4">
        <v>0.118</v>
      </c>
      <c r="O2191" s="4">
        <v>0.337</v>
      </c>
      <c r="P2191" s="4">
        <v>0.278</v>
      </c>
      <c r="Q2191" s="4">
        <v>123.596</v>
      </c>
      <c r="R2191" s="4">
        <v>4.0</v>
      </c>
      <c r="S2191" s="4">
        <v>0.0</v>
      </c>
      <c r="T2191" s="3" t="s">
        <v>103</v>
      </c>
      <c r="U2191" s="3" t="s">
        <v>94</v>
      </c>
      <c r="V2191" s="7" t="s">
        <v>36</v>
      </c>
    </row>
    <row r="2192">
      <c r="A2192" s="3" t="s">
        <v>9520</v>
      </c>
      <c r="B2192" s="3" t="s">
        <v>9522</v>
      </c>
      <c r="C2192" s="4">
        <v>2018.0</v>
      </c>
      <c r="D2192" s="4">
        <v>83.0</v>
      </c>
      <c r="E2192" s="4">
        <v>239835.0</v>
      </c>
      <c r="F2192" s="3" t="s">
        <v>9523</v>
      </c>
      <c r="G2192" s="3" t="s">
        <v>9524</v>
      </c>
      <c r="H2192" s="3" t="s">
        <v>9526</v>
      </c>
      <c r="I2192" s="4">
        <v>0.511</v>
      </c>
      <c r="J2192" s="4">
        <v>0.566</v>
      </c>
      <c r="K2192" s="4">
        <v>0.819840438</v>
      </c>
      <c r="L2192" s="4">
        <v>0.2</v>
      </c>
      <c r="M2192" s="4">
        <v>0.349</v>
      </c>
      <c r="N2192" s="4">
        <v>0.0</v>
      </c>
      <c r="O2192" s="4">
        <v>0.34</v>
      </c>
      <c r="P2192" s="4">
        <v>0.218</v>
      </c>
      <c r="Q2192" s="4">
        <v>83.903</v>
      </c>
      <c r="R2192" s="4">
        <v>6.0</v>
      </c>
      <c r="S2192" s="4">
        <v>0.0</v>
      </c>
      <c r="T2192" s="3" t="s">
        <v>103</v>
      </c>
      <c r="U2192" s="3" t="s">
        <v>94</v>
      </c>
      <c r="V2192" s="7" t="s">
        <v>36</v>
      </c>
    </row>
    <row r="2193">
      <c r="A2193" s="3" t="s">
        <v>9528</v>
      </c>
      <c r="B2193" s="3" t="s">
        <v>8663</v>
      </c>
      <c r="C2193" s="4">
        <v>2019.0</v>
      </c>
      <c r="D2193" s="4">
        <v>83.0</v>
      </c>
      <c r="E2193" s="4">
        <v>207320.0</v>
      </c>
      <c r="F2193" s="3" t="s">
        <v>1267</v>
      </c>
      <c r="G2193" s="3" t="s">
        <v>1614</v>
      </c>
      <c r="H2193" s="3" t="s">
        <v>8663</v>
      </c>
      <c r="I2193" s="4">
        <v>0.72</v>
      </c>
      <c r="J2193" s="4">
        <v>0.654</v>
      </c>
      <c r="K2193" s="4">
        <v>0.853977285</v>
      </c>
      <c r="L2193" s="4">
        <v>0.0647</v>
      </c>
      <c r="M2193" s="4">
        <v>0.227</v>
      </c>
      <c r="N2193" s="4">
        <v>0.0</v>
      </c>
      <c r="O2193" s="4">
        <v>0.101</v>
      </c>
      <c r="P2193" s="4">
        <v>0.411</v>
      </c>
      <c r="Q2193" s="4">
        <v>106.98</v>
      </c>
      <c r="R2193" s="4">
        <v>1.0</v>
      </c>
      <c r="S2193" s="4">
        <v>1.0</v>
      </c>
      <c r="T2193" s="3" t="s">
        <v>103</v>
      </c>
      <c r="U2193" s="3" t="s">
        <v>35</v>
      </c>
      <c r="V2193" s="7" t="s">
        <v>54</v>
      </c>
    </row>
    <row r="2194">
      <c r="A2194" s="3" t="s">
        <v>9533</v>
      </c>
      <c r="B2194" s="3" t="s">
        <v>9472</v>
      </c>
      <c r="C2194" s="4">
        <v>1973.0</v>
      </c>
      <c r="D2194" s="4">
        <v>83.0</v>
      </c>
      <c r="E2194" s="4">
        <v>149880.0</v>
      </c>
      <c r="F2194" s="3" t="s">
        <v>6439</v>
      </c>
      <c r="G2194" s="3" t="s">
        <v>6440</v>
      </c>
      <c r="H2194" s="3" t="s">
        <v>9535</v>
      </c>
      <c r="I2194" s="4">
        <v>0.513</v>
      </c>
      <c r="J2194" s="4">
        <v>0.396</v>
      </c>
      <c r="K2194" s="4">
        <v>0.695121169</v>
      </c>
      <c r="L2194" s="4">
        <v>0.0299</v>
      </c>
      <c r="M2194" s="4">
        <v>0.251</v>
      </c>
      <c r="N2194" s="4">
        <v>0.177</v>
      </c>
      <c r="O2194" s="4">
        <v>0.11</v>
      </c>
      <c r="P2194" s="4">
        <v>0.229</v>
      </c>
      <c r="Q2194" s="4">
        <v>140.21</v>
      </c>
      <c r="R2194" s="4">
        <v>7.0</v>
      </c>
      <c r="S2194" s="4">
        <v>1.0</v>
      </c>
      <c r="T2194" s="3" t="s">
        <v>103</v>
      </c>
      <c r="U2194" s="3" t="s">
        <v>35</v>
      </c>
      <c r="V2194" s="7" t="s">
        <v>36</v>
      </c>
    </row>
    <row r="2195">
      <c r="A2195" s="3" t="s">
        <v>9540</v>
      </c>
      <c r="B2195" s="3" t="s">
        <v>9541</v>
      </c>
      <c r="C2195" s="4">
        <v>2016.0</v>
      </c>
      <c r="D2195" s="4">
        <v>83.0</v>
      </c>
      <c r="E2195" s="4">
        <v>218880.0</v>
      </c>
      <c r="F2195" s="3" t="s">
        <v>7459</v>
      </c>
      <c r="G2195" s="3" t="s">
        <v>6075</v>
      </c>
      <c r="H2195" s="3" t="s">
        <v>9542</v>
      </c>
      <c r="I2195" s="4">
        <v>0.705</v>
      </c>
      <c r="J2195" s="4">
        <v>0.505</v>
      </c>
      <c r="K2195" s="4">
        <v>0.826406862</v>
      </c>
      <c r="L2195" s="4">
        <v>0.193</v>
      </c>
      <c r="M2195" s="4">
        <v>0.142</v>
      </c>
      <c r="N2195" s="4">
        <v>0.0</v>
      </c>
      <c r="O2195" s="4">
        <v>0.164</v>
      </c>
      <c r="P2195" s="4">
        <v>0.388</v>
      </c>
      <c r="Q2195" s="4">
        <v>160.05</v>
      </c>
      <c r="R2195" s="4">
        <v>8.0</v>
      </c>
      <c r="S2195" s="4">
        <v>1.0</v>
      </c>
      <c r="T2195" s="3" t="s">
        <v>103</v>
      </c>
      <c r="U2195" s="3" t="s">
        <v>35</v>
      </c>
      <c r="V2195" s="7" t="s">
        <v>45</v>
      </c>
    </row>
    <row r="2196">
      <c r="A2196" s="3" t="s">
        <v>9548</v>
      </c>
      <c r="B2196" s="3" t="s">
        <v>9549</v>
      </c>
      <c r="C2196" s="4">
        <v>2010.0</v>
      </c>
      <c r="D2196" s="4">
        <v>83.0</v>
      </c>
      <c r="E2196" s="4">
        <v>234560.0</v>
      </c>
      <c r="F2196" s="3" t="s">
        <v>7899</v>
      </c>
      <c r="G2196" s="3" t="s">
        <v>9482</v>
      </c>
      <c r="H2196" s="3" t="s">
        <v>9550</v>
      </c>
      <c r="I2196" s="4">
        <v>0.616</v>
      </c>
      <c r="J2196" s="4">
        <v>0.869</v>
      </c>
      <c r="K2196" s="4">
        <v>0.890830535</v>
      </c>
      <c r="L2196" s="4">
        <v>0.0327</v>
      </c>
      <c r="M2196" s="4">
        <v>0.0283</v>
      </c>
      <c r="N2196" s="4">
        <v>0.0</v>
      </c>
      <c r="O2196" s="4">
        <v>0.064</v>
      </c>
      <c r="P2196" s="4">
        <v>0.473</v>
      </c>
      <c r="Q2196" s="4">
        <v>127.97</v>
      </c>
      <c r="R2196" s="4">
        <v>0.0</v>
      </c>
      <c r="S2196" s="4">
        <v>1.0</v>
      </c>
      <c r="T2196" s="3" t="s">
        <v>103</v>
      </c>
      <c r="U2196" s="3" t="s">
        <v>94</v>
      </c>
      <c r="V2196" s="7" t="s">
        <v>54</v>
      </c>
    </row>
    <row r="2197">
      <c r="A2197" s="3" t="s">
        <v>9553</v>
      </c>
      <c r="B2197" s="3" t="s">
        <v>9554</v>
      </c>
      <c r="C2197" s="4">
        <v>2007.0</v>
      </c>
      <c r="D2197" s="4">
        <v>83.0</v>
      </c>
      <c r="E2197" s="4">
        <v>311866.0</v>
      </c>
      <c r="F2197" s="3" t="s">
        <v>8825</v>
      </c>
      <c r="G2197" s="3" t="s">
        <v>8023</v>
      </c>
      <c r="H2197" s="3" t="s">
        <v>9557</v>
      </c>
      <c r="I2197" s="4">
        <v>0.617</v>
      </c>
      <c r="J2197" s="4">
        <v>0.716</v>
      </c>
      <c r="K2197" s="4">
        <v>0.806408145</v>
      </c>
      <c r="L2197" s="4">
        <v>0.136</v>
      </c>
      <c r="M2197" s="4">
        <v>0.0056</v>
      </c>
      <c r="N2197" s="4">
        <v>0.0</v>
      </c>
      <c r="O2197" s="4">
        <v>0.408</v>
      </c>
      <c r="P2197" s="4">
        <v>0.496</v>
      </c>
      <c r="Q2197" s="4">
        <v>104.01</v>
      </c>
      <c r="R2197" s="4">
        <v>1.0</v>
      </c>
      <c r="S2197" s="4">
        <v>1.0</v>
      </c>
      <c r="T2197" s="3" t="s">
        <v>103</v>
      </c>
      <c r="U2197" s="3" t="s">
        <v>94</v>
      </c>
      <c r="V2197" s="7" t="s">
        <v>54</v>
      </c>
    </row>
    <row r="2198">
      <c r="A2198" s="3" t="s">
        <v>9560</v>
      </c>
      <c r="B2198" s="3" t="s">
        <v>9562</v>
      </c>
      <c r="C2198" s="4">
        <v>2013.0</v>
      </c>
      <c r="D2198" s="4">
        <v>84.0</v>
      </c>
      <c r="E2198" s="4">
        <v>245493.0</v>
      </c>
      <c r="F2198" s="3" t="s">
        <v>3108</v>
      </c>
      <c r="G2198" s="3" t="s">
        <v>8213</v>
      </c>
      <c r="H2198" s="3" t="s">
        <v>9161</v>
      </c>
      <c r="I2198" s="4">
        <v>0.6</v>
      </c>
      <c r="J2198" s="4">
        <v>0.663</v>
      </c>
      <c r="K2198" s="4">
        <v>0.850383933</v>
      </c>
      <c r="L2198" s="4">
        <v>0.0477</v>
      </c>
      <c r="M2198" s="4">
        <v>0.225</v>
      </c>
      <c r="N2198" s="4">
        <v>0.0</v>
      </c>
      <c r="O2198" s="4">
        <v>0.119</v>
      </c>
      <c r="P2198" s="4">
        <v>0.286</v>
      </c>
      <c r="Q2198" s="4">
        <v>121.07</v>
      </c>
      <c r="R2198" s="4">
        <v>3.0</v>
      </c>
      <c r="S2198" s="4">
        <v>1.0</v>
      </c>
      <c r="T2198" s="3" t="s">
        <v>103</v>
      </c>
      <c r="U2198" s="3" t="s">
        <v>35</v>
      </c>
      <c r="V2198" s="7" t="s">
        <v>36</v>
      </c>
    </row>
    <row r="2199">
      <c r="A2199" s="3" t="s">
        <v>9564</v>
      </c>
      <c r="B2199" s="3" t="s">
        <v>9565</v>
      </c>
      <c r="C2199" s="4">
        <v>2019.0</v>
      </c>
      <c r="D2199" s="4">
        <v>84.0</v>
      </c>
      <c r="E2199" s="4">
        <v>184613.0</v>
      </c>
      <c r="F2199" s="3" t="s">
        <v>2118</v>
      </c>
      <c r="G2199" s="3" t="s">
        <v>4569</v>
      </c>
      <c r="H2199" s="3" t="s">
        <v>9568</v>
      </c>
      <c r="I2199" s="4">
        <v>0.755</v>
      </c>
      <c r="J2199" s="4">
        <v>0.562</v>
      </c>
      <c r="K2199" s="4">
        <v>0.783115522</v>
      </c>
      <c r="L2199" s="4">
        <v>0.0355</v>
      </c>
      <c r="M2199" s="4">
        <v>0.0186</v>
      </c>
      <c r="N2199" s="4">
        <v>2.31E-4</v>
      </c>
      <c r="O2199" s="4">
        <v>0.18</v>
      </c>
      <c r="P2199" s="4">
        <v>0.368</v>
      </c>
      <c r="Q2199" s="4">
        <v>116.931</v>
      </c>
      <c r="R2199" s="4">
        <v>9.0</v>
      </c>
      <c r="S2199" s="4">
        <v>0.0</v>
      </c>
      <c r="T2199" s="3" t="s">
        <v>103</v>
      </c>
      <c r="U2199" s="3" t="s">
        <v>35</v>
      </c>
      <c r="V2199" s="7" t="s">
        <v>45</v>
      </c>
    </row>
    <row r="2200">
      <c r="A2200" s="3" t="s">
        <v>9569</v>
      </c>
      <c r="B2200" s="3" t="s">
        <v>9570</v>
      </c>
      <c r="C2200" s="4">
        <v>2015.0</v>
      </c>
      <c r="D2200" s="4">
        <v>85.0</v>
      </c>
      <c r="E2200" s="4">
        <v>200786.0</v>
      </c>
      <c r="F2200" s="3" t="s">
        <v>1267</v>
      </c>
      <c r="G2200" s="3" t="s">
        <v>9349</v>
      </c>
      <c r="H2200" s="3" t="s">
        <v>9571</v>
      </c>
      <c r="I2200" s="4">
        <v>0.655</v>
      </c>
      <c r="J2200" s="4">
        <v>0.76</v>
      </c>
      <c r="K2200" s="4">
        <v>0.896006673</v>
      </c>
      <c r="L2200" s="4">
        <v>0.045</v>
      </c>
      <c r="M2200" s="4">
        <v>0.0797</v>
      </c>
      <c r="N2200" s="4">
        <v>0.0</v>
      </c>
      <c r="O2200" s="4">
        <v>0.299</v>
      </c>
      <c r="P2200" s="4">
        <v>0.409</v>
      </c>
      <c r="Q2200" s="4">
        <v>99.947</v>
      </c>
      <c r="R2200" s="4">
        <v>0.0</v>
      </c>
      <c r="S2200" s="4">
        <v>0.0</v>
      </c>
      <c r="T2200" s="3" t="s">
        <v>103</v>
      </c>
      <c r="U2200" s="3" t="s">
        <v>94</v>
      </c>
      <c r="V2200" s="7" t="s">
        <v>54</v>
      </c>
    </row>
    <row r="2201">
      <c r="A2201" s="3" t="s">
        <v>9577</v>
      </c>
      <c r="B2201" s="3" t="s">
        <v>9578</v>
      </c>
      <c r="C2201" s="4">
        <v>2022.0</v>
      </c>
      <c r="D2201" s="4">
        <v>85.0</v>
      </c>
      <c r="E2201" s="4">
        <v>175238.0</v>
      </c>
      <c r="F2201" s="3" t="s">
        <v>2074</v>
      </c>
      <c r="G2201" s="3" t="s">
        <v>2106</v>
      </c>
      <c r="H2201" s="3" t="s">
        <v>9578</v>
      </c>
      <c r="I2201" s="4">
        <v>0.561</v>
      </c>
      <c r="J2201" s="4">
        <v>0.965</v>
      </c>
      <c r="K2201" s="4">
        <v>0.895921117</v>
      </c>
      <c r="L2201" s="4">
        <v>0.0343</v>
      </c>
      <c r="M2201" s="4">
        <v>0.00383</v>
      </c>
      <c r="N2201" s="4">
        <v>7.07E-6</v>
      </c>
      <c r="O2201" s="4">
        <v>0.371</v>
      </c>
      <c r="P2201" s="4">
        <v>0.304</v>
      </c>
      <c r="Q2201" s="4">
        <v>128.04</v>
      </c>
      <c r="R2201" s="4">
        <v>7.0</v>
      </c>
      <c r="S2201" s="4">
        <v>0.0</v>
      </c>
      <c r="T2201" s="3" t="s">
        <v>103</v>
      </c>
      <c r="U2201" s="3" t="s">
        <v>35</v>
      </c>
      <c r="V2201" s="7" t="s">
        <v>45</v>
      </c>
    </row>
    <row r="2202">
      <c r="A2202" s="3" t="s">
        <v>9581</v>
      </c>
      <c r="B2202" s="3" t="s">
        <v>9582</v>
      </c>
      <c r="C2202" s="4">
        <v>2012.0</v>
      </c>
      <c r="D2202" s="4">
        <v>85.0</v>
      </c>
      <c r="E2202" s="4">
        <v>286480.0</v>
      </c>
      <c r="F2202" s="3" t="s">
        <v>3108</v>
      </c>
      <c r="G2202" s="3" t="s">
        <v>7872</v>
      </c>
      <c r="H2202" s="3" t="s">
        <v>9582</v>
      </c>
      <c r="I2202" s="4">
        <v>0.346</v>
      </c>
      <c r="J2202" s="4">
        <v>0.552</v>
      </c>
      <c r="K2202" s="4">
        <v>0.827668813</v>
      </c>
      <c r="L2202" s="4">
        <v>0.0282</v>
      </c>
      <c r="M2202" s="4">
        <v>0.417</v>
      </c>
      <c r="N2202" s="4">
        <v>0.0</v>
      </c>
      <c r="O2202" s="4">
        <v>0.114</v>
      </c>
      <c r="P2202" s="4">
        <v>0.0789</v>
      </c>
      <c r="Q2202" s="4">
        <v>75.881</v>
      </c>
      <c r="R2202" s="4">
        <v>0.0</v>
      </c>
      <c r="S2202" s="4">
        <v>0.0</v>
      </c>
      <c r="T2202" s="3" t="s">
        <v>103</v>
      </c>
      <c r="U2202" s="3" t="s">
        <v>35</v>
      </c>
      <c r="V2202" s="7" t="s">
        <v>75</v>
      </c>
    </row>
    <row r="2203">
      <c r="A2203" s="3" t="s">
        <v>9586</v>
      </c>
      <c r="B2203" s="3" t="s">
        <v>9587</v>
      </c>
      <c r="C2203" s="4">
        <v>1999.0</v>
      </c>
      <c r="D2203" s="4">
        <v>85.0</v>
      </c>
      <c r="E2203" s="4">
        <v>213306.0</v>
      </c>
      <c r="F2203" s="3" t="s">
        <v>9588</v>
      </c>
      <c r="G2203" s="3" t="s">
        <v>9590</v>
      </c>
      <c r="H2203" s="3" t="s">
        <v>9591</v>
      </c>
      <c r="I2203" s="4">
        <v>0.689</v>
      </c>
      <c r="J2203" s="4">
        <v>0.694</v>
      </c>
      <c r="K2203" s="4">
        <v>0.849785041</v>
      </c>
      <c r="L2203" s="4">
        <v>0.027</v>
      </c>
      <c r="M2203" s="4">
        <v>0.257</v>
      </c>
      <c r="N2203" s="4">
        <v>0.0</v>
      </c>
      <c r="O2203" s="4">
        <v>0.148</v>
      </c>
      <c r="P2203" s="4">
        <v>0.482</v>
      </c>
      <c r="Q2203" s="4">
        <v>99.04</v>
      </c>
      <c r="R2203" s="4">
        <v>6.0</v>
      </c>
      <c r="S2203" s="4">
        <v>0.0</v>
      </c>
      <c r="T2203" s="3" t="s">
        <v>103</v>
      </c>
      <c r="U2203" s="3" t="s">
        <v>35</v>
      </c>
      <c r="V2203" s="7" t="s">
        <v>54</v>
      </c>
    </row>
    <row r="2204">
      <c r="A2204" s="3" t="s">
        <v>9593</v>
      </c>
      <c r="B2204" s="3" t="s">
        <v>9594</v>
      </c>
      <c r="C2204" s="4">
        <v>2012.0</v>
      </c>
      <c r="D2204" s="4">
        <v>85.0</v>
      </c>
      <c r="E2204" s="4">
        <v>265427.0</v>
      </c>
      <c r="F2204" s="3" t="s">
        <v>9596</v>
      </c>
      <c r="G2204" s="3" t="s">
        <v>8332</v>
      </c>
      <c r="H2204" s="3" t="s">
        <v>9598</v>
      </c>
      <c r="I2204" s="4">
        <v>0.565</v>
      </c>
      <c r="J2204" s="4">
        <v>0.654</v>
      </c>
      <c r="K2204" s="4">
        <v>0.828481595</v>
      </c>
      <c r="L2204" s="4">
        <v>0.0335</v>
      </c>
      <c r="M2204" s="4">
        <v>0.0542</v>
      </c>
      <c r="N2204" s="4">
        <v>1.8E-6</v>
      </c>
      <c r="O2204" s="4">
        <v>0.122</v>
      </c>
      <c r="P2204" s="4">
        <v>0.235</v>
      </c>
      <c r="Q2204" s="4">
        <v>111.97</v>
      </c>
      <c r="R2204" s="4">
        <v>1.0</v>
      </c>
      <c r="S2204" s="4">
        <v>0.0</v>
      </c>
      <c r="T2204" s="3" t="s">
        <v>103</v>
      </c>
      <c r="U2204" s="3" t="s">
        <v>35</v>
      </c>
      <c r="V2204" s="7" t="s">
        <v>36</v>
      </c>
    </row>
    <row r="2205">
      <c r="A2205" s="3" t="s">
        <v>9601</v>
      </c>
      <c r="B2205" s="3" t="s">
        <v>9602</v>
      </c>
      <c r="C2205" s="4">
        <v>2016.0</v>
      </c>
      <c r="D2205" s="4">
        <v>85.0</v>
      </c>
      <c r="E2205" s="4">
        <v>243836.0</v>
      </c>
      <c r="F2205" s="3" t="s">
        <v>5733</v>
      </c>
      <c r="G2205" s="3" t="s">
        <v>9603</v>
      </c>
      <c r="H2205" s="3" t="s">
        <v>9604</v>
      </c>
      <c r="I2205" s="4">
        <v>0.841</v>
      </c>
      <c r="J2205" s="4">
        <v>0.728</v>
      </c>
      <c r="K2205" s="4">
        <v>0.902401985</v>
      </c>
      <c r="L2205" s="4">
        <v>0.0484</v>
      </c>
      <c r="M2205" s="4">
        <v>0.0847</v>
      </c>
      <c r="N2205" s="4">
        <v>0.0</v>
      </c>
      <c r="O2205" s="4">
        <v>0.149</v>
      </c>
      <c r="P2205" s="4">
        <v>0.43</v>
      </c>
      <c r="Q2205" s="4">
        <v>130.05</v>
      </c>
      <c r="R2205" s="4">
        <v>7.0</v>
      </c>
      <c r="S2205" s="4">
        <v>1.0</v>
      </c>
      <c r="T2205" s="3" t="s">
        <v>103</v>
      </c>
      <c r="U2205" s="3" t="s">
        <v>35</v>
      </c>
      <c r="V2205" s="7" t="s">
        <v>54</v>
      </c>
    </row>
    <row r="2206">
      <c r="A2206" s="3" t="s">
        <v>9608</v>
      </c>
      <c r="B2206" s="3" t="s">
        <v>9609</v>
      </c>
      <c r="C2206" s="4">
        <v>2019.0</v>
      </c>
      <c r="D2206" s="4">
        <v>85.0</v>
      </c>
      <c r="E2206" s="4">
        <v>221306.0</v>
      </c>
      <c r="F2206" s="3" t="s">
        <v>9610</v>
      </c>
      <c r="G2206" s="3" t="s">
        <v>6831</v>
      </c>
      <c r="H2206" s="3" t="s">
        <v>9609</v>
      </c>
      <c r="I2206" s="4">
        <v>0.359</v>
      </c>
      <c r="J2206" s="4">
        <v>0.543</v>
      </c>
      <c r="K2206" s="4">
        <v>0.812311509</v>
      </c>
      <c r="L2206" s="4">
        <v>0.0919</v>
      </c>
      <c r="M2206" s="4">
        <v>0.492</v>
      </c>
      <c r="N2206" s="4">
        <v>1.58E-5</v>
      </c>
      <c r="O2206" s="4">
        <v>0.118</v>
      </c>
      <c r="P2206" s="4">
        <v>0.453</v>
      </c>
      <c r="Q2206" s="4">
        <v>68.53</v>
      </c>
      <c r="R2206" s="4">
        <v>7.0</v>
      </c>
      <c r="S2206" s="4">
        <v>1.0</v>
      </c>
      <c r="T2206" s="3" t="s">
        <v>103</v>
      </c>
      <c r="U2206" s="3" t="s">
        <v>35</v>
      </c>
      <c r="V2206" s="7" t="s">
        <v>54</v>
      </c>
    </row>
    <row r="2207">
      <c r="A2207" s="3" t="s">
        <v>9617</v>
      </c>
      <c r="B2207" s="3" t="s">
        <v>9618</v>
      </c>
      <c r="C2207" s="4">
        <v>2016.0</v>
      </c>
      <c r="D2207" s="4">
        <v>86.0</v>
      </c>
      <c r="E2207" s="4">
        <v>205946.0</v>
      </c>
      <c r="F2207" s="3" t="s">
        <v>3108</v>
      </c>
      <c r="G2207" s="3" t="s">
        <v>9619</v>
      </c>
      <c r="H2207" s="3" t="s">
        <v>5779</v>
      </c>
      <c r="I2207" s="4">
        <v>0.475</v>
      </c>
      <c r="J2207" s="4">
        <v>0.715</v>
      </c>
      <c r="K2207" s="4">
        <v>0.859602592</v>
      </c>
      <c r="L2207" s="4">
        <v>0.058</v>
      </c>
      <c r="M2207" s="4">
        <v>0.0863</v>
      </c>
      <c r="N2207" s="4">
        <v>2.67E-5</v>
      </c>
      <c r="O2207" s="4">
        <v>0.135</v>
      </c>
      <c r="P2207" s="4">
        <v>0.159</v>
      </c>
      <c r="Q2207" s="4">
        <v>199.892</v>
      </c>
      <c r="R2207" s="4">
        <v>8.0</v>
      </c>
      <c r="S2207" s="4">
        <v>1.0</v>
      </c>
      <c r="T2207" s="3" t="s">
        <v>103</v>
      </c>
      <c r="U2207" s="3" t="s">
        <v>94</v>
      </c>
      <c r="V2207" s="7" t="s">
        <v>58</v>
      </c>
    </row>
    <row r="2208">
      <c r="A2208" s="3" t="s">
        <v>9622</v>
      </c>
      <c r="B2208" s="3" t="s">
        <v>8298</v>
      </c>
      <c r="C2208" s="4">
        <v>2014.0</v>
      </c>
      <c r="D2208" s="4">
        <v>86.0</v>
      </c>
      <c r="E2208" s="4">
        <v>258986.0</v>
      </c>
      <c r="F2208" s="3" t="s">
        <v>3108</v>
      </c>
      <c r="G2208" s="3" t="s">
        <v>6756</v>
      </c>
      <c r="H2208" s="3" t="s">
        <v>6949</v>
      </c>
      <c r="I2208" s="4">
        <v>0.614</v>
      </c>
      <c r="J2208" s="4">
        <v>0.379</v>
      </c>
      <c r="K2208" s="4">
        <v>0.750326182</v>
      </c>
      <c r="L2208" s="4">
        <v>0.0476</v>
      </c>
      <c r="M2208" s="4">
        <v>0.607</v>
      </c>
      <c r="N2208" s="4">
        <v>4.64E-4</v>
      </c>
      <c r="O2208" s="4">
        <v>0.0986</v>
      </c>
      <c r="P2208" s="4">
        <v>0.201</v>
      </c>
      <c r="Q2208" s="4">
        <v>107.989</v>
      </c>
      <c r="R2208" s="4">
        <v>4.0</v>
      </c>
      <c r="S2208" s="4">
        <v>1.0</v>
      </c>
      <c r="T2208" s="3" t="s">
        <v>103</v>
      </c>
      <c r="U2208" s="3" t="s">
        <v>68</v>
      </c>
      <c r="V2208" s="7" t="s">
        <v>36</v>
      </c>
    </row>
    <row r="2209">
      <c r="A2209" s="3" t="s">
        <v>9624</v>
      </c>
      <c r="B2209" s="3" t="s">
        <v>9625</v>
      </c>
      <c r="C2209" s="4">
        <v>2016.0</v>
      </c>
      <c r="D2209" s="4">
        <v>86.0</v>
      </c>
      <c r="E2209" s="4">
        <v>211466.0</v>
      </c>
      <c r="F2209" s="3" t="s">
        <v>3108</v>
      </c>
      <c r="G2209" s="3" t="s">
        <v>9628</v>
      </c>
      <c r="H2209" s="3" t="s">
        <v>9629</v>
      </c>
      <c r="I2209" s="4">
        <v>0.358</v>
      </c>
      <c r="J2209" s="4">
        <v>0.557</v>
      </c>
      <c r="K2209" s="4">
        <v>0.816247086</v>
      </c>
      <c r="L2209" s="4">
        <v>0.059</v>
      </c>
      <c r="M2209" s="4">
        <v>0.695</v>
      </c>
      <c r="N2209" s="4">
        <v>0.0</v>
      </c>
      <c r="O2209" s="4">
        <v>0.0902</v>
      </c>
      <c r="P2209" s="4">
        <v>0.494</v>
      </c>
      <c r="Q2209" s="4">
        <v>85.043</v>
      </c>
      <c r="R2209" s="4">
        <v>10.0</v>
      </c>
      <c r="S2209" s="4">
        <v>1.0</v>
      </c>
      <c r="T2209" s="3" t="s">
        <v>103</v>
      </c>
      <c r="U2209" s="3" t="s">
        <v>94</v>
      </c>
      <c r="V2209" s="7" t="s">
        <v>54</v>
      </c>
    </row>
    <row r="2210">
      <c r="A2210" s="3" t="s">
        <v>9632</v>
      </c>
      <c r="B2210" s="3" t="s">
        <v>9633</v>
      </c>
      <c r="C2210" s="4">
        <v>2013.0</v>
      </c>
      <c r="D2210" s="4">
        <v>86.0</v>
      </c>
      <c r="E2210" s="4">
        <v>255053.0</v>
      </c>
      <c r="F2210" s="3" t="s">
        <v>9043</v>
      </c>
      <c r="G2210" s="3" t="s">
        <v>8606</v>
      </c>
      <c r="H2210" s="3" t="s">
        <v>9637</v>
      </c>
      <c r="I2210" s="4">
        <v>0.67</v>
      </c>
      <c r="J2210" s="4">
        <v>0.634</v>
      </c>
      <c r="K2210" s="4">
        <v>0.83607469</v>
      </c>
      <c r="L2210" s="4">
        <v>0.0326</v>
      </c>
      <c r="M2210" s="4">
        <v>0.0124</v>
      </c>
      <c r="N2210" s="4">
        <v>0.0</v>
      </c>
      <c r="O2210" s="4">
        <v>0.0946</v>
      </c>
      <c r="P2210" s="4">
        <v>0.497</v>
      </c>
      <c r="Q2210" s="4">
        <v>124.926</v>
      </c>
      <c r="R2210" s="4">
        <v>11.0</v>
      </c>
      <c r="S2210" s="4">
        <v>1.0</v>
      </c>
      <c r="T2210" s="3" t="s">
        <v>103</v>
      </c>
      <c r="U2210" s="3" t="s">
        <v>94</v>
      </c>
      <c r="V2210" s="7" t="s">
        <v>54</v>
      </c>
    </row>
    <row r="2211">
      <c r="A2211" s="3" t="s">
        <v>9638</v>
      </c>
      <c r="B2211" s="3" t="s">
        <v>9639</v>
      </c>
      <c r="C2211" s="4">
        <v>2008.0</v>
      </c>
      <c r="D2211" s="4">
        <v>86.0</v>
      </c>
      <c r="E2211" s="4">
        <v>231400.0</v>
      </c>
      <c r="F2211" s="3" t="s">
        <v>9640</v>
      </c>
      <c r="G2211" s="3" t="s">
        <v>9482</v>
      </c>
      <c r="H2211" s="3" t="s">
        <v>9641</v>
      </c>
      <c r="I2211" s="4">
        <v>0.918</v>
      </c>
      <c r="J2211" s="4">
        <v>0.609</v>
      </c>
      <c r="K2211" s="4">
        <v>0.853848951</v>
      </c>
      <c r="L2211" s="4">
        <v>0.0791</v>
      </c>
      <c r="M2211" s="4">
        <v>0.0928</v>
      </c>
      <c r="N2211" s="4">
        <v>0.0</v>
      </c>
      <c r="O2211" s="4">
        <v>0.139</v>
      </c>
      <c r="P2211" s="4">
        <v>0.304</v>
      </c>
      <c r="Q2211" s="4">
        <v>128.01</v>
      </c>
      <c r="R2211" s="4">
        <v>10.0</v>
      </c>
      <c r="S2211" s="4">
        <v>0.0</v>
      </c>
      <c r="T2211" s="3" t="s">
        <v>103</v>
      </c>
      <c r="U2211" s="3" t="s">
        <v>35</v>
      </c>
      <c r="V2211" s="7" t="s">
        <v>45</v>
      </c>
    </row>
    <row r="2212">
      <c r="A2212" s="3" t="s">
        <v>9644</v>
      </c>
      <c r="B2212" s="3" t="s">
        <v>9645</v>
      </c>
      <c r="C2212" s="4">
        <v>2003.0</v>
      </c>
      <c r="D2212" s="4">
        <v>87.0</v>
      </c>
      <c r="E2212" s="4">
        <v>235893.0</v>
      </c>
      <c r="F2212" s="3" t="s">
        <v>4958</v>
      </c>
      <c r="G2212" s="3" t="s">
        <v>9647</v>
      </c>
      <c r="H2212" s="3" t="s">
        <v>9648</v>
      </c>
      <c r="I2212" s="4">
        <v>0.331</v>
      </c>
      <c r="J2212" s="4">
        <v>0.943</v>
      </c>
      <c r="K2212" s="4">
        <v>0.906294783</v>
      </c>
      <c r="L2212" s="4">
        <v>0.0698</v>
      </c>
      <c r="M2212" s="4">
        <v>0.00721</v>
      </c>
      <c r="N2212" s="4">
        <v>2.06E-6</v>
      </c>
      <c r="O2212" s="4">
        <v>0.242</v>
      </c>
      <c r="P2212" s="4">
        <v>0.296</v>
      </c>
      <c r="Q2212" s="4">
        <v>94.612</v>
      </c>
      <c r="R2212" s="4">
        <v>4.0</v>
      </c>
      <c r="S2212" s="4">
        <v>0.0</v>
      </c>
      <c r="T2212" s="3" t="s">
        <v>103</v>
      </c>
      <c r="U2212" s="3" t="s">
        <v>35</v>
      </c>
      <c r="V2212" s="7" t="s">
        <v>36</v>
      </c>
    </row>
    <row r="2213">
      <c r="A2213" s="3" t="s">
        <v>9649</v>
      </c>
      <c r="B2213" s="3" t="s">
        <v>9650</v>
      </c>
      <c r="C2213" s="4">
        <v>2014.0</v>
      </c>
      <c r="D2213" s="4">
        <v>87.0</v>
      </c>
      <c r="E2213" s="4">
        <v>226600.0</v>
      </c>
      <c r="F2213" s="3" t="s">
        <v>6605</v>
      </c>
      <c r="G2213" s="3" t="s">
        <v>8213</v>
      </c>
      <c r="H2213" s="3" t="s">
        <v>9654</v>
      </c>
      <c r="I2213" s="4">
        <v>0.672</v>
      </c>
      <c r="J2213" s="4">
        <v>0.52</v>
      </c>
      <c r="K2213" s="4">
        <v>0.808782324</v>
      </c>
      <c r="L2213" s="4">
        <v>0.0353</v>
      </c>
      <c r="M2213" s="4">
        <v>0.859</v>
      </c>
      <c r="N2213" s="4">
        <v>0.0</v>
      </c>
      <c r="O2213" s="4">
        <v>0.115</v>
      </c>
      <c r="P2213" s="4">
        <v>0.37</v>
      </c>
      <c r="Q2213" s="4">
        <v>120.001</v>
      </c>
      <c r="R2213" s="4">
        <v>8.0</v>
      </c>
      <c r="S2213" s="4">
        <v>1.0</v>
      </c>
      <c r="T2213" s="3" t="s">
        <v>103</v>
      </c>
      <c r="U2213" s="3" t="s">
        <v>35</v>
      </c>
      <c r="V2213" s="7" t="s">
        <v>45</v>
      </c>
    </row>
    <row r="2214">
      <c r="A2214" s="3" t="s">
        <v>9657</v>
      </c>
      <c r="B2214" s="3" t="s">
        <v>8188</v>
      </c>
      <c r="C2214" s="4">
        <v>1975.0</v>
      </c>
      <c r="D2214" s="4">
        <v>87.0</v>
      </c>
      <c r="E2214" s="4">
        <v>199493.0</v>
      </c>
      <c r="F2214" s="3" t="s">
        <v>9658</v>
      </c>
      <c r="G2214" s="3" t="s">
        <v>9659</v>
      </c>
      <c r="H2214" s="3" t="s">
        <v>9659</v>
      </c>
      <c r="I2214" s="4">
        <v>0.414</v>
      </c>
      <c r="J2214" s="4">
        <v>0.161</v>
      </c>
      <c r="K2214" s="4">
        <v>0.497080401</v>
      </c>
      <c r="L2214" s="4">
        <v>0.0318</v>
      </c>
      <c r="M2214" s="4">
        <v>0.883</v>
      </c>
      <c r="N2214" s="4">
        <v>2.23E-4</v>
      </c>
      <c r="O2214" s="4">
        <v>0.117</v>
      </c>
      <c r="P2214" s="4">
        <v>0.423</v>
      </c>
      <c r="Q2214" s="4">
        <v>159.38</v>
      </c>
      <c r="R2214" s="4">
        <v>7.0</v>
      </c>
      <c r="S2214" s="4">
        <v>0.0</v>
      </c>
      <c r="T2214" s="3" t="s">
        <v>103</v>
      </c>
      <c r="U2214" s="3" t="s">
        <v>35</v>
      </c>
      <c r="V2214" s="7" t="s">
        <v>54</v>
      </c>
    </row>
    <row r="2215">
      <c r="A2215" s="3" t="s">
        <v>9662</v>
      </c>
      <c r="B2215" s="3" t="s">
        <v>9663</v>
      </c>
      <c r="C2215" s="4">
        <v>2008.0</v>
      </c>
      <c r="D2215" s="4">
        <v>87.0</v>
      </c>
      <c r="E2215" s="4">
        <v>241373.0</v>
      </c>
      <c r="F2215" s="3" t="s">
        <v>4156</v>
      </c>
      <c r="G2215" s="3" t="s">
        <v>9664</v>
      </c>
      <c r="H2215" s="3" t="s">
        <v>9664</v>
      </c>
      <c r="I2215" s="4">
        <v>0.605</v>
      </c>
      <c r="J2215" s="4">
        <v>0.629</v>
      </c>
      <c r="K2215" s="4">
        <v>0.866447073</v>
      </c>
      <c r="L2215" s="4">
        <v>0.0279</v>
      </c>
      <c r="M2215" s="4">
        <v>0.437</v>
      </c>
      <c r="N2215" s="4">
        <v>0.0</v>
      </c>
      <c r="O2215" s="4">
        <v>0.097</v>
      </c>
      <c r="P2215" s="4">
        <v>0.308</v>
      </c>
      <c r="Q2215" s="4">
        <v>99.89</v>
      </c>
      <c r="R2215" s="4">
        <v>10.0</v>
      </c>
      <c r="S2215" s="4">
        <v>1.0</v>
      </c>
      <c r="T2215" s="3" t="s">
        <v>103</v>
      </c>
      <c r="U2215" s="3" t="s">
        <v>35</v>
      </c>
      <c r="V2215" s="7" t="s">
        <v>45</v>
      </c>
    </row>
    <row r="2216">
      <c r="A2216" s="3" t="s">
        <v>9670</v>
      </c>
      <c r="B2216" s="3" t="s">
        <v>9671</v>
      </c>
      <c r="C2216" s="4">
        <v>2017.0</v>
      </c>
      <c r="D2216" s="4">
        <v>88.0</v>
      </c>
      <c r="E2216" s="4">
        <v>263400.0</v>
      </c>
      <c r="F2216" s="3" t="s">
        <v>3108</v>
      </c>
      <c r="G2216" s="3" t="s">
        <v>6756</v>
      </c>
      <c r="H2216" s="3" t="s">
        <v>7439</v>
      </c>
      <c r="I2216" s="4">
        <v>0.599</v>
      </c>
      <c r="J2216" s="4">
        <v>0.448</v>
      </c>
      <c r="K2216" s="4">
        <v>0.839475542</v>
      </c>
      <c r="L2216" s="4">
        <v>0.0232</v>
      </c>
      <c r="M2216" s="4">
        <v>0.163</v>
      </c>
      <c r="N2216" s="4">
        <v>0.0</v>
      </c>
      <c r="O2216" s="4">
        <v>0.106</v>
      </c>
      <c r="P2216" s="4">
        <v>0.168</v>
      </c>
      <c r="Q2216" s="4">
        <v>95.05</v>
      </c>
      <c r="R2216" s="4">
        <v>8.0</v>
      </c>
      <c r="S2216" s="4">
        <v>1.0</v>
      </c>
      <c r="T2216" s="3" t="s">
        <v>103</v>
      </c>
      <c r="U2216" s="3" t="s">
        <v>94</v>
      </c>
      <c r="V2216" s="7" t="s">
        <v>58</v>
      </c>
    </row>
    <row r="2217">
      <c r="A2217" s="3" t="s">
        <v>9675</v>
      </c>
      <c r="B2217" s="3" t="s">
        <v>3808</v>
      </c>
      <c r="C2217" s="4">
        <v>2008.0</v>
      </c>
      <c r="D2217" s="4">
        <v>88.0</v>
      </c>
      <c r="E2217" s="4">
        <v>242373.0</v>
      </c>
      <c r="F2217" s="3" t="s">
        <v>7330</v>
      </c>
      <c r="G2217" s="3" t="s">
        <v>9677</v>
      </c>
      <c r="H2217" s="3" t="s">
        <v>9678</v>
      </c>
      <c r="I2217" s="4">
        <v>0.486</v>
      </c>
      <c r="J2217" s="4">
        <v>0.617</v>
      </c>
      <c r="K2217" s="4">
        <v>0.822300173</v>
      </c>
      <c r="L2217" s="4">
        <v>0.0287</v>
      </c>
      <c r="M2217" s="4">
        <v>0.0954</v>
      </c>
      <c r="N2217" s="4">
        <v>3.23E-6</v>
      </c>
      <c r="O2217" s="4">
        <v>0.109</v>
      </c>
      <c r="P2217" s="4">
        <v>0.417</v>
      </c>
      <c r="Q2217" s="4">
        <v>138.01</v>
      </c>
      <c r="R2217" s="4">
        <v>5.0</v>
      </c>
      <c r="S2217" s="4">
        <v>0.0</v>
      </c>
      <c r="T2217" s="3" t="s">
        <v>103</v>
      </c>
      <c r="U2217" s="3" t="s">
        <v>94</v>
      </c>
      <c r="V2217" s="7" t="s">
        <v>54</v>
      </c>
    </row>
    <row r="2218">
      <c r="A2218" s="3" t="s">
        <v>9680</v>
      </c>
      <c r="B2218" s="3" t="s">
        <v>9682</v>
      </c>
      <c r="C2218" s="4">
        <v>1995.0</v>
      </c>
      <c r="D2218" s="4">
        <v>88.0</v>
      </c>
      <c r="E2218" s="4">
        <v>240693.0</v>
      </c>
      <c r="F2218" s="3" t="s">
        <v>9683</v>
      </c>
      <c r="G2218" s="3" t="s">
        <v>9684</v>
      </c>
      <c r="H2218" s="3" t="s">
        <v>9682</v>
      </c>
      <c r="I2218" s="4">
        <v>0.647</v>
      </c>
      <c r="J2218" s="4">
        <v>0.514</v>
      </c>
      <c r="K2218" s="4">
        <v>0.759523453</v>
      </c>
      <c r="L2218" s="4">
        <v>0.0593</v>
      </c>
      <c r="M2218" s="4">
        <v>0.0655</v>
      </c>
      <c r="N2218" s="4">
        <v>0.0</v>
      </c>
      <c r="O2218" s="4">
        <v>0.398</v>
      </c>
      <c r="P2218" s="4">
        <v>0.386</v>
      </c>
      <c r="Q2218" s="4">
        <v>79.97</v>
      </c>
      <c r="R2218" s="4">
        <v>8.0</v>
      </c>
      <c r="S2218" s="4">
        <v>1.0</v>
      </c>
      <c r="T2218" s="3" t="s">
        <v>103</v>
      </c>
      <c r="U2218" s="3" t="s">
        <v>94</v>
      </c>
      <c r="V2218" s="7" t="s">
        <v>45</v>
      </c>
    </row>
    <row r="2219">
      <c r="A2219" s="3" t="s">
        <v>9688</v>
      </c>
      <c r="B2219" s="3" t="s">
        <v>6359</v>
      </c>
      <c r="C2219" s="4">
        <v>2013.0</v>
      </c>
      <c r="D2219" s="4">
        <v>91.0</v>
      </c>
      <c r="E2219" s="4">
        <v>183956.0</v>
      </c>
      <c r="F2219" s="3" t="s">
        <v>8004</v>
      </c>
      <c r="G2219" s="3" t="s">
        <v>9689</v>
      </c>
      <c r="H2219" s="3" t="s">
        <v>9690</v>
      </c>
      <c r="I2219" s="4">
        <v>0.464</v>
      </c>
      <c r="J2219" s="4">
        <v>0.417</v>
      </c>
      <c r="K2219" s="4">
        <v>0.774602699</v>
      </c>
      <c r="L2219" s="4">
        <v>0.0256</v>
      </c>
      <c r="M2219" s="4">
        <v>0.136</v>
      </c>
      <c r="N2219" s="4">
        <v>0.022</v>
      </c>
      <c r="O2219" s="4">
        <v>0.0974</v>
      </c>
      <c r="P2219" s="4">
        <v>0.479</v>
      </c>
      <c r="Q2219" s="4">
        <v>67.528</v>
      </c>
      <c r="R2219" s="4">
        <v>0.0</v>
      </c>
      <c r="S2219" s="4">
        <v>0.0</v>
      </c>
      <c r="T2219" s="3" t="s">
        <v>103</v>
      </c>
      <c r="U2219" s="3" t="s">
        <v>94</v>
      </c>
      <c r="V2219" s="7" t="s">
        <v>54</v>
      </c>
    </row>
    <row r="2220">
      <c r="A2220" s="3" t="s">
        <v>9693</v>
      </c>
      <c r="B2220" s="3" t="s">
        <v>9694</v>
      </c>
      <c r="C2220" s="4">
        <v>1993.0</v>
      </c>
      <c r="D2220" s="4">
        <v>91.0</v>
      </c>
      <c r="E2220" s="4">
        <v>238640.0</v>
      </c>
      <c r="F2220" s="3" t="s">
        <v>9695</v>
      </c>
      <c r="G2220" s="3" t="s">
        <v>9696</v>
      </c>
      <c r="H2220" s="3" t="s">
        <v>9697</v>
      </c>
      <c r="I2220" s="4">
        <v>0.515</v>
      </c>
      <c r="J2220" s="4">
        <v>0.43</v>
      </c>
      <c r="K2220" s="4">
        <v>0.761983188</v>
      </c>
      <c r="L2220" s="4">
        <v>0.0372</v>
      </c>
      <c r="M2220" s="4">
        <v>0.0097</v>
      </c>
      <c r="N2220" s="4">
        <v>1.33E-4</v>
      </c>
      <c r="O2220" s="4">
        <v>0.129</v>
      </c>
      <c r="P2220" s="4">
        <v>0.104</v>
      </c>
      <c r="Q2220" s="4">
        <v>91.844</v>
      </c>
      <c r="R2220" s="4">
        <v>7.0</v>
      </c>
      <c r="S2220" s="4">
        <v>1.0</v>
      </c>
      <c r="T2220" s="3" t="s">
        <v>103</v>
      </c>
      <c r="U2220" s="3" t="s">
        <v>94</v>
      </c>
      <c r="V2220" s="7" t="s">
        <v>58</v>
      </c>
    </row>
    <row r="2221">
      <c r="A2221" s="3" t="s">
        <v>9701</v>
      </c>
      <c r="B2221" s="3" t="s">
        <v>9702</v>
      </c>
      <c r="C2221" s="4">
        <v>2020.0</v>
      </c>
      <c r="D2221" s="4">
        <v>91.0</v>
      </c>
      <c r="E2221" s="4">
        <v>200040.0</v>
      </c>
      <c r="F2221" s="3" t="s">
        <v>6830</v>
      </c>
      <c r="G2221" s="3" t="s">
        <v>6075</v>
      </c>
      <c r="H2221" s="3" t="s">
        <v>9704</v>
      </c>
      <c r="I2221" s="4">
        <v>0.513</v>
      </c>
      <c r="J2221" s="4">
        <v>0.73</v>
      </c>
      <c r="K2221" s="4">
        <v>0.84743225</v>
      </c>
      <c r="L2221" s="4">
        <v>0.0598</v>
      </c>
      <c r="M2221" s="4">
        <v>0.00143</v>
      </c>
      <c r="N2221" s="4">
        <v>9.54E-5</v>
      </c>
      <c r="O2221" s="4">
        <v>0.0897</v>
      </c>
      <c r="P2221" s="4">
        <v>0.334</v>
      </c>
      <c r="Q2221" s="4">
        <v>171.0</v>
      </c>
      <c r="R2221" s="4">
        <v>1.0</v>
      </c>
      <c r="S2221" s="4">
        <v>1.0</v>
      </c>
      <c r="T2221" s="3" t="s">
        <v>103</v>
      </c>
      <c r="U2221" s="3" t="s">
        <v>35</v>
      </c>
      <c r="V2221" s="7" t="s">
        <v>45</v>
      </c>
    </row>
  </sheetData>
  <hyperlinks>
    <hyperlink r:id="rId1" ref="G83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51.14"/>
    <col customWidth="1" min="3" max="3" width="15.29"/>
    <col customWidth="1" min="6" max="6" width="19.43"/>
    <col customWidth="1" min="7" max="7" width="20.14"/>
    <col customWidth="1" min="8" max="8" width="2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25</v>
      </c>
      <c r="B2" s="3" t="s">
        <v>27</v>
      </c>
      <c r="C2" s="4">
        <v>2021.0</v>
      </c>
      <c r="D2" s="4">
        <v>0.0</v>
      </c>
      <c r="E2" s="4">
        <v>322000.0</v>
      </c>
      <c r="F2" s="3" t="s">
        <v>31</v>
      </c>
      <c r="G2" s="3" t="s">
        <v>32</v>
      </c>
      <c r="H2" s="3" t="s">
        <v>33</v>
      </c>
      <c r="I2" s="4">
        <v>0.457</v>
      </c>
      <c r="J2" s="4">
        <v>0.84</v>
      </c>
      <c r="K2" s="4">
        <v>0.789361111</v>
      </c>
      <c r="L2" s="4">
        <v>0.0536</v>
      </c>
      <c r="M2" s="4">
        <v>0.109</v>
      </c>
      <c r="N2" s="4">
        <v>0.00176</v>
      </c>
      <c r="O2" s="4">
        <v>0.143</v>
      </c>
      <c r="P2" s="4">
        <v>0.778</v>
      </c>
      <c r="Q2" s="4">
        <v>179.888</v>
      </c>
      <c r="R2" s="4">
        <v>9.0</v>
      </c>
      <c r="S2" s="4">
        <v>1.0</v>
      </c>
      <c r="T2" s="3" t="s">
        <v>34</v>
      </c>
      <c r="U2" s="3" t="s">
        <v>35</v>
      </c>
    </row>
    <row r="3">
      <c r="A3" s="3" t="s">
        <v>39</v>
      </c>
      <c r="B3" s="3" t="s">
        <v>40</v>
      </c>
      <c r="C3" s="4">
        <v>2012.0</v>
      </c>
      <c r="D3" s="4">
        <v>0.0</v>
      </c>
      <c r="E3" s="4">
        <v>441783.0</v>
      </c>
      <c r="F3" s="3" t="s">
        <v>26</v>
      </c>
      <c r="G3" s="3" t="s">
        <v>42</v>
      </c>
      <c r="H3" s="3" t="s">
        <v>43</v>
      </c>
      <c r="I3" s="4">
        <v>0.662</v>
      </c>
      <c r="J3" s="4">
        <v>0.499</v>
      </c>
      <c r="K3" s="4">
        <v>0.799606442</v>
      </c>
      <c r="L3" s="4">
        <v>0.0267</v>
      </c>
      <c r="M3" s="4">
        <v>0.132</v>
      </c>
      <c r="N3" s="4">
        <v>1.52E-4</v>
      </c>
      <c r="O3" s="4">
        <v>0.094</v>
      </c>
      <c r="P3" s="4">
        <v>0.518</v>
      </c>
      <c r="Q3" s="4">
        <v>124.968</v>
      </c>
      <c r="R3" s="4">
        <v>0.0</v>
      </c>
      <c r="S3" s="4">
        <v>0.0</v>
      </c>
      <c r="T3" s="3" t="s">
        <v>34</v>
      </c>
      <c r="U3" s="3" t="s">
        <v>35</v>
      </c>
    </row>
    <row r="4">
      <c r="A4" s="3" t="s">
        <v>50</v>
      </c>
      <c r="B4" s="3" t="s">
        <v>51</v>
      </c>
      <c r="C4" s="4">
        <v>2022.0</v>
      </c>
      <c r="D4" s="4">
        <v>0.0</v>
      </c>
      <c r="E4" s="4">
        <v>333229.0</v>
      </c>
      <c r="F4" s="3" t="s">
        <v>26</v>
      </c>
      <c r="G4" s="3" t="s">
        <v>52</v>
      </c>
      <c r="H4" s="3" t="s">
        <v>53</v>
      </c>
      <c r="I4" s="4">
        <v>0.48</v>
      </c>
      <c r="J4" s="4">
        <v>0.749</v>
      </c>
      <c r="K4" s="4">
        <v>0.803606186</v>
      </c>
      <c r="L4" s="4">
        <v>0.0727</v>
      </c>
      <c r="M4" s="4">
        <v>0.0507</v>
      </c>
      <c r="N4" s="4">
        <v>5.27E-5</v>
      </c>
      <c r="O4" s="4">
        <v>0.13</v>
      </c>
      <c r="P4" s="4">
        <v>0.63</v>
      </c>
      <c r="Q4" s="4">
        <v>77.994</v>
      </c>
      <c r="R4" s="4">
        <v>1.0</v>
      </c>
      <c r="S4" s="4">
        <v>1.0</v>
      </c>
      <c r="T4" s="3" t="s">
        <v>34</v>
      </c>
      <c r="U4" s="3" t="s">
        <v>35</v>
      </c>
    </row>
    <row r="5">
      <c r="A5" s="3" t="s">
        <v>59</v>
      </c>
      <c r="B5" s="3" t="s">
        <v>62</v>
      </c>
      <c r="C5" s="4">
        <v>2022.0</v>
      </c>
      <c r="D5" s="4">
        <v>0.0</v>
      </c>
      <c r="E5" s="4">
        <v>403423.0</v>
      </c>
      <c r="F5" s="3" t="s">
        <v>26</v>
      </c>
      <c r="G5" s="3" t="s">
        <v>52</v>
      </c>
      <c r="H5" s="3" t="s">
        <v>53</v>
      </c>
      <c r="I5" s="4">
        <v>0.422</v>
      </c>
      <c r="J5" s="4">
        <v>0.746</v>
      </c>
      <c r="K5" s="4">
        <v>0.85493979</v>
      </c>
      <c r="L5" s="4">
        <v>0.0384</v>
      </c>
      <c r="M5" s="4">
        <v>0.0118</v>
      </c>
      <c r="N5" s="4">
        <v>0.0</v>
      </c>
      <c r="O5" s="4">
        <v>0.232</v>
      </c>
      <c r="P5" s="4">
        <v>0.506</v>
      </c>
      <c r="Q5" s="4">
        <v>141.751</v>
      </c>
      <c r="R5" s="4">
        <v>9.0</v>
      </c>
      <c r="S5" s="4">
        <v>0.0</v>
      </c>
      <c r="T5" s="3" t="s">
        <v>34</v>
      </c>
      <c r="U5" s="3" t="s">
        <v>68</v>
      </c>
    </row>
    <row r="6">
      <c r="A6" s="3" t="s">
        <v>71</v>
      </c>
      <c r="B6" s="3" t="s">
        <v>72</v>
      </c>
      <c r="C6" s="4">
        <v>2012.0</v>
      </c>
      <c r="D6" s="4">
        <v>0.0</v>
      </c>
      <c r="E6" s="4">
        <v>281044.0</v>
      </c>
      <c r="F6" s="3" t="s">
        <v>26</v>
      </c>
      <c r="G6" s="3" t="s">
        <v>63</v>
      </c>
      <c r="H6" s="3" t="s">
        <v>64</v>
      </c>
      <c r="I6" s="4">
        <v>0.849</v>
      </c>
      <c r="J6" s="4">
        <v>0.748</v>
      </c>
      <c r="K6" s="4">
        <v>0.81293179</v>
      </c>
      <c r="L6" s="4">
        <v>0.0727</v>
      </c>
      <c r="M6" s="4">
        <v>0.328</v>
      </c>
      <c r="N6" s="4">
        <v>0.0</v>
      </c>
      <c r="O6" s="4">
        <v>0.223</v>
      </c>
      <c r="P6" s="4">
        <v>0.858</v>
      </c>
      <c r="Q6" s="4">
        <v>103.992</v>
      </c>
      <c r="R6" s="4">
        <v>7.0</v>
      </c>
      <c r="S6" s="4">
        <v>1.0</v>
      </c>
      <c r="T6" s="3" t="s">
        <v>34</v>
      </c>
      <c r="U6" s="3" t="s">
        <v>35</v>
      </c>
    </row>
    <row r="7">
      <c r="A7" s="3" t="s">
        <v>76</v>
      </c>
      <c r="B7" s="3" t="s">
        <v>78</v>
      </c>
      <c r="C7" s="4">
        <v>1978.0</v>
      </c>
      <c r="D7" s="4">
        <v>0.0</v>
      </c>
      <c r="E7" s="4">
        <v>171826.0</v>
      </c>
      <c r="F7" s="3" t="s">
        <v>67</v>
      </c>
      <c r="G7" s="3" t="s">
        <v>69</v>
      </c>
      <c r="H7" s="3" t="s">
        <v>70</v>
      </c>
      <c r="I7" s="4">
        <v>0.342</v>
      </c>
      <c r="J7" s="4">
        <v>0.254</v>
      </c>
      <c r="K7" s="4">
        <v>0.68138943</v>
      </c>
      <c r="L7" s="4">
        <v>0.0442</v>
      </c>
      <c r="M7" s="4">
        <v>0.989</v>
      </c>
      <c r="N7" s="4">
        <v>0.186</v>
      </c>
      <c r="O7" s="4">
        <v>0.111</v>
      </c>
      <c r="P7" s="4">
        <v>0.501</v>
      </c>
      <c r="Q7" s="4">
        <v>156.599</v>
      </c>
      <c r="R7" s="4">
        <v>2.0</v>
      </c>
      <c r="S7" s="4">
        <v>1.0</v>
      </c>
      <c r="T7" s="3" t="s">
        <v>34</v>
      </c>
      <c r="U7" s="3" t="s">
        <v>35</v>
      </c>
    </row>
    <row r="8">
      <c r="A8" s="3" t="s">
        <v>84</v>
      </c>
      <c r="B8" s="3" t="s">
        <v>86</v>
      </c>
      <c r="C8" s="4">
        <v>1978.0</v>
      </c>
      <c r="D8" s="4">
        <v>0.0</v>
      </c>
      <c r="E8" s="4">
        <v>219664.0</v>
      </c>
      <c r="F8" s="3" t="s">
        <v>67</v>
      </c>
      <c r="G8" s="3" t="s">
        <v>69</v>
      </c>
      <c r="H8" s="3" t="s">
        <v>70</v>
      </c>
      <c r="I8" s="4">
        <v>0.346</v>
      </c>
      <c r="J8" s="4">
        <v>0.442</v>
      </c>
      <c r="K8" s="4">
        <v>0.820567664</v>
      </c>
      <c r="L8" s="4">
        <v>0.045</v>
      </c>
      <c r="M8" s="4">
        <v>0.951</v>
      </c>
      <c r="N8" s="4">
        <v>0.00713</v>
      </c>
      <c r="O8" s="4">
        <v>0.163</v>
      </c>
      <c r="P8" s="4">
        <v>0.688</v>
      </c>
      <c r="Q8" s="4">
        <v>171.196</v>
      </c>
      <c r="R8" s="4">
        <v>1.0</v>
      </c>
      <c r="S8" s="4">
        <v>1.0</v>
      </c>
      <c r="T8" s="3" t="s">
        <v>34</v>
      </c>
      <c r="U8" s="3" t="s">
        <v>35</v>
      </c>
    </row>
    <row r="9">
      <c r="A9" s="3" t="s">
        <v>92</v>
      </c>
      <c r="B9" s="3" t="s">
        <v>93</v>
      </c>
      <c r="C9" s="4">
        <v>2016.0</v>
      </c>
      <c r="D9" s="4">
        <v>0.0</v>
      </c>
      <c r="E9" s="4">
        <v>165245.0</v>
      </c>
      <c r="F9" s="3" t="s">
        <v>95</v>
      </c>
      <c r="G9" s="3" t="s">
        <v>97</v>
      </c>
      <c r="H9" s="3" t="s">
        <v>99</v>
      </c>
      <c r="I9" s="4">
        <v>0.874</v>
      </c>
      <c r="J9" s="4">
        <v>0.72</v>
      </c>
      <c r="K9" s="4">
        <v>0.776570487</v>
      </c>
      <c r="L9" s="4">
        <v>0.222</v>
      </c>
      <c r="M9" s="4">
        <v>0.0261</v>
      </c>
      <c r="N9" s="4">
        <v>3.9E-4</v>
      </c>
      <c r="O9" s="4">
        <v>0.192</v>
      </c>
      <c r="P9" s="4">
        <v>0.846</v>
      </c>
      <c r="Q9" s="4">
        <v>122.016</v>
      </c>
      <c r="R9" s="4">
        <v>4.0</v>
      </c>
      <c r="S9" s="4">
        <v>1.0</v>
      </c>
      <c r="T9" s="3" t="s">
        <v>104</v>
      </c>
      <c r="U9" s="3" t="s">
        <v>68</v>
      </c>
    </row>
    <row r="10">
      <c r="A10" s="3" t="s">
        <v>107</v>
      </c>
      <c r="B10" s="3" t="s">
        <v>110</v>
      </c>
      <c r="C10" s="4">
        <v>2021.0</v>
      </c>
      <c r="D10" s="4">
        <v>0.0</v>
      </c>
      <c r="E10" s="4">
        <v>306925.0</v>
      </c>
      <c r="F10" s="3" t="s">
        <v>108</v>
      </c>
      <c r="G10" s="3" t="s">
        <v>109</v>
      </c>
      <c r="H10" s="3" t="s">
        <v>110</v>
      </c>
      <c r="I10" s="4">
        <v>0.756</v>
      </c>
      <c r="J10" s="4">
        <v>0.562</v>
      </c>
      <c r="K10" s="4">
        <v>0.775907428</v>
      </c>
      <c r="L10" s="4">
        <v>0.0687</v>
      </c>
      <c r="M10" s="4">
        <v>0.0421</v>
      </c>
      <c r="N10" s="4">
        <v>6.26E-4</v>
      </c>
      <c r="O10" s="4">
        <v>0.109</v>
      </c>
      <c r="P10" s="4">
        <v>0.647</v>
      </c>
      <c r="Q10" s="4">
        <v>104.013</v>
      </c>
      <c r="R10" s="4">
        <v>6.0</v>
      </c>
      <c r="S10" s="4">
        <v>1.0</v>
      </c>
      <c r="T10" s="3" t="s">
        <v>104</v>
      </c>
      <c r="U10" s="3" t="s">
        <v>68</v>
      </c>
    </row>
    <row r="11">
      <c r="A11" s="3" t="s">
        <v>117</v>
      </c>
      <c r="B11" s="3" t="s">
        <v>118</v>
      </c>
      <c r="C11" s="4">
        <v>2023.0</v>
      </c>
      <c r="D11" s="4">
        <v>0.0</v>
      </c>
      <c r="E11" s="4">
        <v>326933.0</v>
      </c>
      <c r="F11" s="3" t="s">
        <v>122</v>
      </c>
      <c r="G11" s="3" t="s">
        <v>123</v>
      </c>
      <c r="H11" s="3" t="s">
        <v>125</v>
      </c>
      <c r="I11" s="4">
        <v>0.521</v>
      </c>
      <c r="J11" s="4">
        <v>0.521</v>
      </c>
      <c r="K11" s="4">
        <v>0.836203024</v>
      </c>
      <c r="L11" s="4">
        <v>0.0341</v>
      </c>
      <c r="M11" s="4">
        <v>0.514</v>
      </c>
      <c r="N11" s="4">
        <v>0.0</v>
      </c>
      <c r="O11" s="4">
        <v>0.11</v>
      </c>
      <c r="P11" s="4">
        <v>0.577</v>
      </c>
      <c r="Q11" s="4">
        <v>121.094</v>
      </c>
      <c r="R11" s="4">
        <v>1.0</v>
      </c>
      <c r="S11" s="4">
        <v>1.0</v>
      </c>
      <c r="T11" s="3" t="s">
        <v>104</v>
      </c>
      <c r="U11" s="3" t="s">
        <v>68</v>
      </c>
    </row>
    <row r="12">
      <c r="A12" s="3" t="s">
        <v>132</v>
      </c>
      <c r="B12" s="3" t="s">
        <v>134</v>
      </c>
      <c r="C12" s="4">
        <v>2021.0</v>
      </c>
      <c r="D12" s="4">
        <v>0.0</v>
      </c>
      <c r="E12" s="4">
        <v>245619.0</v>
      </c>
      <c r="F12" s="3" t="s">
        <v>136</v>
      </c>
      <c r="G12" s="3" t="s">
        <v>137</v>
      </c>
      <c r="H12" s="3" t="s">
        <v>134</v>
      </c>
      <c r="I12" s="4">
        <v>0.835</v>
      </c>
      <c r="J12" s="4">
        <v>0.503</v>
      </c>
      <c r="K12" s="4">
        <v>0.740038072</v>
      </c>
      <c r="L12" s="4">
        <v>0.302</v>
      </c>
      <c r="M12" s="4">
        <v>0.713</v>
      </c>
      <c r="N12" s="4">
        <v>3.26E-5</v>
      </c>
      <c r="O12" s="4">
        <v>0.139</v>
      </c>
      <c r="P12" s="4">
        <v>0.599</v>
      </c>
      <c r="Q12" s="4">
        <v>122.938</v>
      </c>
      <c r="R12" s="4">
        <v>1.0</v>
      </c>
      <c r="S12" s="4">
        <v>1.0</v>
      </c>
      <c r="T12" s="3" t="s">
        <v>103</v>
      </c>
      <c r="U12" s="3" t="s">
        <v>35</v>
      </c>
    </row>
    <row r="13">
      <c r="A13" s="3" t="s">
        <v>143</v>
      </c>
      <c r="B13" s="3" t="s">
        <v>144</v>
      </c>
      <c r="C13" s="4">
        <v>2010.0</v>
      </c>
      <c r="D13" s="4">
        <v>0.0</v>
      </c>
      <c r="E13" s="4">
        <v>148146.0</v>
      </c>
      <c r="F13" s="3" t="s">
        <v>150</v>
      </c>
      <c r="G13" s="3" t="s">
        <v>152</v>
      </c>
      <c r="H13" s="3" t="s">
        <v>153</v>
      </c>
      <c r="I13" s="4">
        <v>0.743</v>
      </c>
      <c r="J13" s="4">
        <v>0.823</v>
      </c>
      <c r="K13" s="4">
        <v>0.841892499</v>
      </c>
      <c r="L13" s="4">
        <v>0.0298</v>
      </c>
      <c r="M13" s="4">
        <v>0.434</v>
      </c>
      <c r="N13" s="4">
        <v>1.89E-5</v>
      </c>
      <c r="O13" s="4">
        <v>0.496</v>
      </c>
      <c r="P13" s="4">
        <v>0.961</v>
      </c>
      <c r="Q13" s="4">
        <v>142.597</v>
      </c>
      <c r="R13" s="4">
        <v>0.0</v>
      </c>
      <c r="S13" s="4">
        <v>1.0</v>
      </c>
      <c r="T13" s="3" t="s">
        <v>103</v>
      </c>
      <c r="U13" s="3" t="s">
        <v>68</v>
      </c>
    </row>
    <row r="14">
      <c r="A14" s="3" t="s">
        <v>159</v>
      </c>
      <c r="B14" s="3" t="s">
        <v>160</v>
      </c>
      <c r="C14" s="4">
        <v>2015.0</v>
      </c>
      <c r="D14" s="4">
        <v>0.0</v>
      </c>
      <c r="E14" s="4">
        <v>262360.0</v>
      </c>
      <c r="F14" s="3" t="s">
        <v>163</v>
      </c>
      <c r="G14" s="15" t="s">
        <v>157</v>
      </c>
      <c r="H14" s="3" t="s">
        <v>167</v>
      </c>
      <c r="I14" s="4">
        <v>0.317</v>
      </c>
      <c r="J14" s="4">
        <v>0.644</v>
      </c>
      <c r="K14" s="4">
        <v>0.840609159</v>
      </c>
      <c r="L14" s="4">
        <v>0.0333</v>
      </c>
      <c r="M14" s="4">
        <v>0.929</v>
      </c>
      <c r="N14" s="4">
        <v>0.0013</v>
      </c>
      <c r="O14" s="4">
        <v>0.378</v>
      </c>
      <c r="P14" s="4">
        <v>0.581</v>
      </c>
      <c r="Q14" s="4">
        <v>140.16</v>
      </c>
      <c r="R14" s="4">
        <v>7.0</v>
      </c>
      <c r="S14" s="4">
        <v>0.0</v>
      </c>
      <c r="T14" s="3" t="s">
        <v>104</v>
      </c>
      <c r="U14" s="3" t="s">
        <v>68</v>
      </c>
    </row>
    <row r="15">
      <c r="A15" s="3" t="s">
        <v>173</v>
      </c>
      <c r="B15" s="3" t="s">
        <v>174</v>
      </c>
      <c r="C15" s="4">
        <v>2015.0</v>
      </c>
      <c r="D15" s="4">
        <v>0.0</v>
      </c>
      <c r="E15" s="4">
        <v>208653.0</v>
      </c>
      <c r="F15" s="3" t="s">
        <v>175</v>
      </c>
      <c r="G15" s="3" t="s">
        <v>176</v>
      </c>
      <c r="H15" s="3" t="s">
        <v>178</v>
      </c>
      <c r="I15" s="4">
        <v>0.547</v>
      </c>
      <c r="J15" s="4">
        <v>0.167</v>
      </c>
      <c r="K15" s="4">
        <v>0.619938827</v>
      </c>
      <c r="L15" s="4">
        <v>0.0568</v>
      </c>
      <c r="M15" s="4">
        <v>0.992</v>
      </c>
      <c r="N15" s="4">
        <v>0.605</v>
      </c>
      <c r="O15" s="4">
        <v>0.111</v>
      </c>
      <c r="P15" s="4">
        <v>0.517</v>
      </c>
      <c r="Q15" s="4">
        <v>73.733</v>
      </c>
      <c r="R15" s="4">
        <v>11.0</v>
      </c>
      <c r="S15" s="4">
        <v>1.0</v>
      </c>
      <c r="T15" s="3" t="s">
        <v>104</v>
      </c>
      <c r="U15" s="3" t="s">
        <v>68</v>
      </c>
    </row>
    <row r="16">
      <c r="A16" s="3" t="s">
        <v>182</v>
      </c>
      <c r="B16" s="3" t="s">
        <v>187</v>
      </c>
      <c r="C16" s="4">
        <v>2024.0</v>
      </c>
      <c r="D16" s="4">
        <v>0.0</v>
      </c>
      <c r="E16" s="4">
        <v>205821.0</v>
      </c>
      <c r="F16" s="3" t="s">
        <v>124</v>
      </c>
      <c r="G16" s="3" t="s">
        <v>190</v>
      </c>
      <c r="H16" s="3" t="s">
        <v>191</v>
      </c>
      <c r="I16" s="4">
        <v>0.826</v>
      </c>
      <c r="J16" s="4">
        <v>0.626</v>
      </c>
      <c r="K16" s="4">
        <v>0.75293564</v>
      </c>
      <c r="L16" s="4">
        <v>0.0691</v>
      </c>
      <c r="M16" s="4">
        <v>0.363</v>
      </c>
      <c r="N16" s="4">
        <v>0.812</v>
      </c>
      <c r="O16" s="4">
        <v>0.186</v>
      </c>
      <c r="P16" s="4">
        <v>0.899</v>
      </c>
      <c r="Q16" s="4">
        <v>97.001</v>
      </c>
      <c r="R16" s="4">
        <v>4.0</v>
      </c>
      <c r="S16" s="4">
        <v>1.0</v>
      </c>
      <c r="T16" s="3" t="s">
        <v>103</v>
      </c>
      <c r="U16" s="3" t="s">
        <v>35</v>
      </c>
    </row>
    <row r="17">
      <c r="A17" s="3" t="s">
        <v>197</v>
      </c>
      <c r="B17" s="3" t="s">
        <v>198</v>
      </c>
      <c r="C17" s="4">
        <v>2021.0</v>
      </c>
      <c r="D17" s="4">
        <v>0.0</v>
      </c>
      <c r="E17" s="4">
        <v>96379.0</v>
      </c>
      <c r="F17" s="3" t="s">
        <v>199</v>
      </c>
      <c r="G17" s="3" t="s">
        <v>200</v>
      </c>
      <c r="H17" s="3" t="s">
        <v>198</v>
      </c>
      <c r="I17" s="4">
        <v>0.667</v>
      </c>
      <c r="J17" s="4">
        <v>0.703</v>
      </c>
      <c r="K17" s="4">
        <v>0.750390349</v>
      </c>
      <c r="L17" s="4">
        <v>0.245</v>
      </c>
      <c r="M17" s="4">
        <v>0.0531</v>
      </c>
      <c r="N17" s="4">
        <v>1.5E-6</v>
      </c>
      <c r="O17" s="4">
        <v>0.322</v>
      </c>
      <c r="P17" s="4">
        <v>0.511</v>
      </c>
      <c r="Q17" s="4">
        <v>179.9</v>
      </c>
      <c r="R17" s="4">
        <v>1.0</v>
      </c>
      <c r="S17" s="4">
        <v>1.0</v>
      </c>
      <c r="T17" s="3" t="s">
        <v>103</v>
      </c>
      <c r="U17" s="3" t="s">
        <v>35</v>
      </c>
    </row>
    <row r="18">
      <c r="A18" s="3" t="s">
        <v>208</v>
      </c>
      <c r="B18" s="3" t="s">
        <v>210</v>
      </c>
      <c r="C18" s="4">
        <v>2024.0</v>
      </c>
      <c r="D18" s="4">
        <v>0.0</v>
      </c>
      <c r="E18" s="4">
        <v>67230.0</v>
      </c>
      <c r="F18" s="3" t="s">
        <v>213</v>
      </c>
      <c r="G18" s="3" t="s">
        <v>214</v>
      </c>
      <c r="H18" s="3" t="s">
        <v>215</v>
      </c>
      <c r="I18" s="4">
        <v>0.676</v>
      </c>
      <c r="J18" s="4">
        <v>0.617</v>
      </c>
      <c r="K18" s="4">
        <v>0.772036019</v>
      </c>
      <c r="L18" s="4">
        <v>0.0676</v>
      </c>
      <c r="M18" s="4">
        <v>0.864</v>
      </c>
      <c r="N18" s="4">
        <v>0.0186</v>
      </c>
      <c r="O18" s="4">
        <v>0.295</v>
      </c>
      <c r="P18" s="4">
        <v>0.925</v>
      </c>
      <c r="Q18" s="4">
        <v>125.058</v>
      </c>
      <c r="R18" s="4">
        <v>0.0</v>
      </c>
      <c r="S18" s="4">
        <v>1.0</v>
      </c>
      <c r="T18" s="3" t="s">
        <v>103</v>
      </c>
      <c r="U18" s="3" t="s">
        <v>35</v>
      </c>
    </row>
    <row r="19">
      <c r="A19" s="3" t="s">
        <v>221</v>
      </c>
      <c r="B19" s="3" t="s">
        <v>222</v>
      </c>
      <c r="C19" s="4">
        <v>2023.0</v>
      </c>
      <c r="D19" s="4">
        <v>0.0</v>
      </c>
      <c r="E19" s="4">
        <v>209900.0</v>
      </c>
      <c r="F19" s="3" t="s">
        <v>223</v>
      </c>
      <c r="G19" s="3" t="s">
        <v>224</v>
      </c>
      <c r="H19" s="3" t="s">
        <v>227</v>
      </c>
      <c r="I19" s="4">
        <v>0.807</v>
      </c>
      <c r="J19" s="4">
        <v>0.517</v>
      </c>
      <c r="K19" s="4">
        <v>0.811926507</v>
      </c>
      <c r="L19" s="4">
        <v>0.109</v>
      </c>
      <c r="M19" s="4">
        <v>0.117</v>
      </c>
      <c r="N19" s="4">
        <v>0.0</v>
      </c>
      <c r="O19" s="4">
        <v>0.219</v>
      </c>
      <c r="P19" s="4">
        <v>0.538</v>
      </c>
      <c r="Q19" s="4">
        <v>132.601</v>
      </c>
      <c r="R19" s="4">
        <v>2.0</v>
      </c>
      <c r="S19" s="4">
        <v>1.0</v>
      </c>
      <c r="T19" s="3" t="s">
        <v>103</v>
      </c>
      <c r="U19" s="3" t="s">
        <v>35</v>
      </c>
    </row>
    <row r="20">
      <c r="A20" s="3" t="s">
        <v>233</v>
      </c>
      <c r="B20" s="3" t="s">
        <v>234</v>
      </c>
      <c r="C20" s="4">
        <v>2023.0</v>
      </c>
      <c r="D20" s="4">
        <v>0.0</v>
      </c>
      <c r="E20" s="4">
        <v>110204.0</v>
      </c>
      <c r="F20" s="3" t="s">
        <v>236</v>
      </c>
      <c r="G20" s="3" t="s">
        <v>237</v>
      </c>
      <c r="H20" s="3" t="s">
        <v>238</v>
      </c>
      <c r="I20" s="4">
        <v>0.817</v>
      </c>
      <c r="J20" s="4">
        <v>0.637</v>
      </c>
      <c r="K20" s="4">
        <v>0.750860907</v>
      </c>
      <c r="L20" s="4">
        <v>0.119</v>
      </c>
      <c r="M20" s="4">
        <v>0.956</v>
      </c>
      <c r="N20" s="4">
        <v>0.934</v>
      </c>
      <c r="O20" s="4">
        <v>0.268</v>
      </c>
      <c r="P20" s="4">
        <v>0.847</v>
      </c>
      <c r="Q20" s="4">
        <v>78.425</v>
      </c>
      <c r="R20" s="4">
        <v>1.0</v>
      </c>
      <c r="S20" s="4">
        <v>0.0</v>
      </c>
      <c r="T20" s="3" t="s">
        <v>103</v>
      </c>
      <c r="U20" s="3" t="s">
        <v>35</v>
      </c>
    </row>
    <row r="21">
      <c r="A21" s="3" t="s">
        <v>244</v>
      </c>
      <c r="B21" s="3" t="s">
        <v>245</v>
      </c>
      <c r="C21" s="4">
        <v>2024.0</v>
      </c>
      <c r="D21" s="4">
        <v>0.0</v>
      </c>
      <c r="E21" s="4">
        <v>66046.0</v>
      </c>
      <c r="F21" s="3" t="s">
        <v>223</v>
      </c>
      <c r="G21" s="3" t="s">
        <v>214</v>
      </c>
      <c r="H21" s="3" t="s">
        <v>250</v>
      </c>
      <c r="I21" s="4">
        <v>0.334</v>
      </c>
      <c r="J21" s="4">
        <v>0.843</v>
      </c>
      <c r="K21" s="4">
        <v>0.739289457</v>
      </c>
      <c r="L21" s="4">
        <v>0.0443</v>
      </c>
      <c r="M21" s="4">
        <v>0.123</v>
      </c>
      <c r="N21" s="4">
        <v>0.816</v>
      </c>
      <c r="O21" s="4">
        <v>0.56</v>
      </c>
      <c r="P21" s="4">
        <v>0.76</v>
      </c>
      <c r="Q21" s="4">
        <v>119.766</v>
      </c>
      <c r="R21" s="4">
        <v>1.0</v>
      </c>
      <c r="S21" s="4">
        <v>1.0</v>
      </c>
      <c r="T21" s="3" t="s">
        <v>103</v>
      </c>
      <c r="U21" s="3" t="s">
        <v>68</v>
      </c>
    </row>
    <row r="22">
      <c r="A22" s="3" t="s">
        <v>257</v>
      </c>
      <c r="B22" s="3" t="s">
        <v>258</v>
      </c>
      <c r="C22" s="4">
        <v>2012.0</v>
      </c>
      <c r="D22" s="4">
        <v>0.0</v>
      </c>
      <c r="E22" s="4">
        <v>54816.0</v>
      </c>
      <c r="F22" s="3" t="s">
        <v>259</v>
      </c>
      <c r="G22" s="3" t="s">
        <v>260</v>
      </c>
      <c r="H22" s="3" t="s">
        <v>263</v>
      </c>
      <c r="I22" s="4">
        <v>0.628</v>
      </c>
      <c r="J22" s="4">
        <v>0.741</v>
      </c>
      <c r="K22" s="4">
        <v>0.768292944</v>
      </c>
      <c r="L22" s="4">
        <v>0.0331</v>
      </c>
      <c r="M22" s="4">
        <v>2.7E-4</v>
      </c>
      <c r="N22" s="4">
        <v>0.795</v>
      </c>
      <c r="O22" s="4">
        <v>0.169</v>
      </c>
      <c r="P22" s="4">
        <v>0.97</v>
      </c>
      <c r="Q22" s="4">
        <v>140.029</v>
      </c>
      <c r="R22" s="4">
        <v>11.0</v>
      </c>
      <c r="S22" s="4">
        <v>0.0</v>
      </c>
      <c r="T22" s="3" t="s">
        <v>103</v>
      </c>
      <c r="U22" s="3" t="s">
        <v>35</v>
      </c>
    </row>
    <row r="23">
      <c r="A23" s="3" t="s">
        <v>268</v>
      </c>
      <c r="B23" s="3" t="s">
        <v>269</v>
      </c>
      <c r="C23" s="4">
        <v>2021.0</v>
      </c>
      <c r="D23" s="4">
        <v>0.0</v>
      </c>
      <c r="E23" s="4">
        <v>131030.0</v>
      </c>
      <c r="F23" s="3" t="s">
        <v>259</v>
      </c>
      <c r="G23" s="3" t="s">
        <v>270</v>
      </c>
      <c r="H23" s="3" t="s">
        <v>270</v>
      </c>
      <c r="I23" s="4">
        <v>0.404</v>
      </c>
      <c r="J23" s="4">
        <v>0.54</v>
      </c>
      <c r="K23" s="4">
        <v>0.527174727</v>
      </c>
      <c r="L23" s="4">
        <v>0.0373</v>
      </c>
      <c r="M23" s="4">
        <v>0.0657</v>
      </c>
      <c r="N23" s="4">
        <v>0.774</v>
      </c>
      <c r="O23" s="4">
        <v>0.122</v>
      </c>
      <c r="P23" s="4">
        <v>0.58</v>
      </c>
      <c r="Q23" s="4">
        <v>120.001</v>
      </c>
      <c r="R23" s="4">
        <v>11.0</v>
      </c>
      <c r="S23" s="4">
        <v>0.0</v>
      </c>
      <c r="T23" s="3" t="s">
        <v>103</v>
      </c>
      <c r="U23" s="3" t="s">
        <v>35</v>
      </c>
    </row>
    <row r="24">
      <c r="A24" s="3" t="s">
        <v>277</v>
      </c>
      <c r="B24" s="3" t="s">
        <v>278</v>
      </c>
      <c r="C24" s="4">
        <v>2019.0</v>
      </c>
      <c r="D24" s="4">
        <v>0.0</v>
      </c>
      <c r="E24" s="4">
        <v>102208.0</v>
      </c>
      <c r="F24" s="3" t="s">
        <v>223</v>
      </c>
      <c r="G24" s="3" t="s">
        <v>280</v>
      </c>
      <c r="H24" s="3" t="s">
        <v>281</v>
      </c>
      <c r="I24" s="4">
        <v>0.801</v>
      </c>
      <c r="J24" s="4">
        <v>0.464</v>
      </c>
      <c r="K24" s="4">
        <v>0.625628302</v>
      </c>
      <c r="L24" s="4">
        <v>0.0409</v>
      </c>
      <c r="M24" s="4">
        <v>0.0929</v>
      </c>
      <c r="N24" s="4">
        <v>0.891</v>
      </c>
      <c r="O24" s="4">
        <v>0.0746</v>
      </c>
      <c r="P24" s="4">
        <v>0.915</v>
      </c>
      <c r="Q24" s="4">
        <v>102.861</v>
      </c>
      <c r="R24" s="4">
        <v>2.0</v>
      </c>
      <c r="S24" s="4">
        <v>1.0</v>
      </c>
      <c r="T24" s="3" t="s">
        <v>103</v>
      </c>
      <c r="U24" s="3" t="s">
        <v>35</v>
      </c>
    </row>
    <row r="25">
      <c r="A25" s="3" t="s">
        <v>290</v>
      </c>
      <c r="B25" s="3" t="s">
        <v>292</v>
      </c>
      <c r="C25" s="4">
        <v>2022.0</v>
      </c>
      <c r="D25" s="4">
        <v>0.0</v>
      </c>
      <c r="E25" s="4">
        <v>168443.0</v>
      </c>
      <c r="F25" s="3" t="s">
        <v>223</v>
      </c>
      <c r="G25" s="3" t="s">
        <v>293</v>
      </c>
      <c r="H25" s="3" t="s">
        <v>294</v>
      </c>
      <c r="I25" s="4">
        <v>0.798</v>
      </c>
      <c r="J25" s="4">
        <v>0.46</v>
      </c>
      <c r="K25" s="4">
        <v>0.731824696</v>
      </c>
      <c r="L25" s="4">
        <v>0.0416</v>
      </c>
      <c r="M25" s="4">
        <v>0.0491</v>
      </c>
      <c r="N25" s="4">
        <v>2.56E-4</v>
      </c>
      <c r="O25" s="4">
        <v>0.04</v>
      </c>
      <c r="P25" s="4">
        <v>0.803</v>
      </c>
      <c r="Q25" s="4">
        <v>95.041</v>
      </c>
      <c r="R25" s="4">
        <v>9.0</v>
      </c>
      <c r="S25" s="4">
        <v>1.0</v>
      </c>
      <c r="T25" s="3" t="s">
        <v>103</v>
      </c>
      <c r="U25" s="3" t="s">
        <v>68</v>
      </c>
    </row>
    <row r="26">
      <c r="A26" s="3" t="s">
        <v>299</v>
      </c>
      <c r="B26" s="3" t="s">
        <v>300</v>
      </c>
      <c r="C26" s="4">
        <v>2013.0</v>
      </c>
      <c r="D26" s="4">
        <v>0.0</v>
      </c>
      <c r="E26" s="4">
        <v>157533.0</v>
      </c>
      <c r="F26" s="3" t="s">
        <v>303</v>
      </c>
      <c r="G26" s="3" t="s">
        <v>304</v>
      </c>
      <c r="H26" s="3" t="s">
        <v>307</v>
      </c>
      <c r="I26" s="4">
        <v>0.627</v>
      </c>
      <c r="J26" s="4">
        <v>0.594</v>
      </c>
      <c r="K26" s="4">
        <v>0.798536992</v>
      </c>
      <c r="L26" s="4">
        <v>0.0507</v>
      </c>
      <c r="M26" s="4">
        <v>0.0197</v>
      </c>
      <c r="N26" s="4">
        <v>0.879</v>
      </c>
      <c r="O26" s="4">
        <v>0.0887</v>
      </c>
      <c r="P26" s="4">
        <v>0.883</v>
      </c>
      <c r="Q26" s="4">
        <v>165.05</v>
      </c>
      <c r="R26" s="4">
        <v>3.0</v>
      </c>
      <c r="S26" s="4">
        <v>1.0</v>
      </c>
      <c r="T26" s="3" t="s">
        <v>103</v>
      </c>
      <c r="U26" s="3" t="s">
        <v>35</v>
      </c>
    </row>
    <row r="27">
      <c r="A27" s="3" t="s">
        <v>314</v>
      </c>
      <c r="B27" s="3" t="s">
        <v>315</v>
      </c>
      <c r="C27" s="4">
        <v>2021.0</v>
      </c>
      <c r="D27" s="4">
        <v>0.0</v>
      </c>
      <c r="E27" s="4">
        <v>117214.0</v>
      </c>
      <c r="F27" s="3" t="s">
        <v>316</v>
      </c>
      <c r="G27" s="3" t="s">
        <v>317</v>
      </c>
      <c r="H27" s="3" t="s">
        <v>318</v>
      </c>
      <c r="I27" s="4">
        <v>0.693</v>
      </c>
      <c r="J27" s="4">
        <v>0.388</v>
      </c>
      <c r="K27" s="4">
        <v>0.654867067</v>
      </c>
      <c r="L27" s="4">
        <v>0.0336</v>
      </c>
      <c r="M27" s="4">
        <v>0.288</v>
      </c>
      <c r="N27" s="4">
        <v>0.859</v>
      </c>
      <c r="O27" s="4">
        <v>0.113</v>
      </c>
      <c r="P27" s="4">
        <v>0.661</v>
      </c>
      <c r="Q27" s="4">
        <v>106.496</v>
      </c>
      <c r="R27" s="4">
        <v>0.0</v>
      </c>
      <c r="S27" s="4">
        <v>1.0</v>
      </c>
      <c r="T27" s="3" t="s">
        <v>103</v>
      </c>
      <c r="U27" s="3" t="s">
        <v>35</v>
      </c>
    </row>
    <row r="28">
      <c r="A28" s="3" t="s">
        <v>324</v>
      </c>
      <c r="B28" s="3" t="s">
        <v>326</v>
      </c>
      <c r="C28" s="4">
        <v>2024.0</v>
      </c>
      <c r="D28" s="4">
        <v>0.0</v>
      </c>
      <c r="E28" s="4">
        <v>248367.0</v>
      </c>
      <c r="F28" s="3" t="s">
        <v>327</v>
      </c>
      <c r="G28" s="3" t="s">
        <v>204</v>
      </c>
      <c r="H28" s="3" t="s">
        <v>205</v>
      </c>
      <c r="I28" s="4">
        <v>0.805</v>
      </c>
      <c r="J28" s="4">
        <v>0.396</v>
      </c>
      <c r="K28" s="4">
        <v>0.582935854</v>
      </c>
      <c r="L28" s="4">
        <v>0.0431</v>
      </c>
      <c r="M28" s="4">
        <v>0.776</v>
      </c>
      <c r="N28" s="4">
        <v>0.868</v>
      </c>
      <c r="O28" s="4">
        <v>0.116</v>
      </c>
      <c r="P28" s="4">
        <v>0.794</v>
      </c>
      <c r="Q28" s="4">
        <v>115.956</v>
      </c>
      <c r="R28" s="4">
        <v>4.0</v>
      </c>
      <c r="S28" s="4">
        <v>0.0</v>
      </c>
      <c r="T28" s="3" t="s">
        <v>104</v>
      </c>
      <c r="U28" s="3" t="s">
        <v>35</v>
      </c>
    </row>
    <row r="29">
      <c r="A29" s="3" t="s">
        <v>330</v>
      </c>
      <c r="B29" s="3" t="s">
        <v>331</v>
      </c>
      <c r="C29" s="4">
        <v>2024.0</v>
      </c>
      <c r="D29" s="4">
        <v>0.0</v>
      </c>
      <c r="E29" s="4">
        <v>160000.0</v>
      </c>
      <c r="F29" s="3" t="s">
        <v>335</v>
      </c>
      <c r="G29" s="3" t="s">
        <v>337</v>
      </c>
      <c r="H29" s="3" t="s">
        <v>331</v>
      </c>
      <c r="I29" s="4">
        <v>0.726</v>
      </c>
      <c r="J29" s="4">
        <v>0.408</v>
      </c>
      <c r="K29" s="4">
        <v>0.641541719</v>
      </c>
      <c r="L29" s="4">
        <v>0.039</v>
      </c>
      <c r="M29" s="4">
        <v>0.475</v>
      </c>
      <c r="N29" s="4">
        <v>5.17E-5</v>
      </c>
      <c r="O29" s="4">
        <v>0.164</v>
      </c>
      <c r="P29" s="4">
        <v>0.633</v>
      </c>
      <c r="Q29" s="4">
        <v>96.608</v>
      </c>
      <c r="R29" s="4">
        <v>2.0</v>
      </c>
      <c r="S29" s="4">
        <v>1.0</v>
      </c>
      <c r="T29" s="3" t="s">
        <v>104</v>
      </c>
      <c r="U29" s="3" t="s">
        <v>35</v>
      </c>
    </row>
    <row r="30">
      <c r="A30" s="3" t="s">
        <v>343</v>
      </c>
      <c r="B30" s="3" t="s">
        <v>344</v>
      </c>
      <c r="C30" s="4">
        <v>2024.0</v>
      </c>
      <c r="D30" s="4">
        <v>0.0</v>
      </c>
      <c r="E30" s="4">
        <v>223360.0</v>
      </c>
      <c r="F30" s="3" t="s">
        <v>203</v>
      </c>
      <c r="G30" s="3" t="s">
        <v>337</v>
      </c>
      <c r="H30" s="3" t="s">
        <v>344</v>
      </c>
      <c r="I30" s="4">
        <v>0.778</v>
      </c>
      <c r="J30" s="4">
        <v>0.5</v>
      </c>
      <c r="K30" s="4">
        <v>0.68331444</v>
      </c>
      <c r="L30" s="4">
        <v>0.0349</v>
      </c>
      <c r="M30" s="4">
        <v>0.248</v>
      </c>
      <c r="N30" s="4">
        <v>2.52E-6</v>
      </c>
      <c r="O30" s="4">
        <v>0.305</v>
      </c>
      <c r="P30" s="4">
        <v>0.644</v>
      </c>
      <c r="Q30" s="4">
        <v>130.001</v>
      </c>
      <c r="R30" s="4">
        <v>4.0</v>
      </c>
      <c r="S30" s="4">
        <v>0.0</v>
      </c>
      <c r="T30" s="3" t="s">
        <v>104</v>
      </c>
      <c r="U30" s="3" t="s">
        <v>35</v>
      </c>
    </row>
    <row r="31">
      <c r="A31" s="3" t="s">
        <v>350</v>
      </c>
      <c r="B31" s="3" t="s">
        <v>351</v>
      </c>
      <c r="C31" s="4">
        <v>1969.0</v>
      </c>
      <c r="D31" s="4">
        <v>0.0</v>
      </c>
      <c r="E31" s="4">
        <v>205139.0</v>
      </c>
      <c r="F31" s="3" t="s">
        <v>170</v>
      </c>
      <c r="G31" s="3" t="s">
        <v>354</v>
      </c>
      <c r="H31" s="3" t="s">
        <v>355</v>
      </c>
      <c r="I31" s="4">
        <v>0.743</v>
      </c>
      <c r="J31" s="4">
        <v>0.564</v>
      </c>
      <c r="K31" s="4">
        <v>0.781062178</v>
      </c>
      <c r="L31" s="4">
        <v>0.166</v>
      </c>
      <c r="M31" s="4">
        <v>0.952</v>
      </c>
      <c r="N31" s="4">
        <v>1.39E-5</v>
      </c>
      <c r="O31" s="4">
        <v>0.0989</v>
      </c>
      <c r="P31" s="4">
        <v>0.875</v>
      </c>
      <c r="Q31" s="4">
        <v>100.615</v>
      </c>
      <c r="R31" s="4">
        <v>1.0</v>
      </c>
      <c r="S31" s="4">
        <v>1.0</v>
      </c>
      <c r="T31" s="3" t="s">
        <v>104</v>
      </c>
      <c r="U31" s="3" t="s">
        <v>35</v>
      </c>
    </row>
    <row r="32">
      <c r="A32" s="3" t="s">
        <v>362</v>
      </c>
      <c r="B32" s="3" t="s">
        <v>363</v>
      </c>
      <c r="C32" s="4">
        <v>2023.0</v>
      </c>
      <c r="D32" s="4">
        <v>0.0</v>
      </c>
      <c r="E32" s="4">
        <v>319964.0</v>
      </c>
      <c r="F32" s="3" t="s">
        <v>140</v>
      </c>
      <c r="G32" s="3" t="s">
        <v>364</v>
      </c>
      <c r="H32" s="3" t="s">
        <v>365</v>
      </c>
      <c r="I32" s="4">
        <v>0.535</v>
      </c>
      <c r="J32" s="4">
        <v>0.878</v>
      </c>
      <c r="K32" s="4">
        <v>0.750390349</v>
      </c>
      <c r="L32" s="4">
        <v>0.0381</v>
      </c>
      <c r="M32" s="4">
        <v>0.099</v>
      </c>
      <c r="N32" s="4">
        <v>7.94E-4</v>
      </c>
      <c r="O32" s="4">
        <v>0.183</v>
      </c>
      <c r="P32" s="4">
        <v>0.907</v>
      </c>
      <c r="Q32" s="4">
        <v>153.902</v>
      </c>
      <c r="R32" s="4">
        <v>1.0</v>
      </c>
      <c r="S32" s="4">
        <v>0.0</v>
      </c>
      <c r="T32" s="3" t="s">
        <v>104</v>
      </c>
      <c r="U32" s="3" t="s">
        <v>35</v>
      </c>
    </row>
    <row r="33">
      <c r="A33" s="3" t="s">
        <v>370</v>
      </c>
      <c r="B33" s="3" t="s">
        <v>371</v>
      </c>
      <c r="C33" s="4">
        <v>2024.0</v>
      </c>
      <c r="D33" s="4">
        <v>0.0</v>
      </c>
      <c r="E33" s="4">
        <v>155318.0</v>
      </c>
      <c r="F33" s="3" t="s">
        <v>209</v>
      </c>
      <c r="G33" s="3" t="s">
        <v>372</v>
      </c>
      <c r="H33" s="3" t="s">
        <v>373</v>
      </c>
      <c r="I33" s="4">
        <v>0.817</v>
      </c>
      <c r="J33" s="4">
        <v>0.8</v>
      </c>
      <c r="K33" s="4">
        <v>0.732295254</v>
      </c>
      <c r="L33" s="4">
        <v>0.194</v>
      </c>
      <c r="M33" s="4">
        <v>0.1</v>
      </c>
      <c r="N33" s="4">
        <v>9.38E-5</v>
      </c>
      <c r="O33" s="4">
        <v>0.153</v>
      </c>
      <c r="P33" s="4">
        <v>0.613</v>
      </c>
      <c r="Q33" s="4">
        <v>122.394</v>
      </c>
      <c r="R33" s="4">
        <v>7.0</v>
      </c>
      <c r="S33" s="4">
        <v>1.0</v>
      </c>
      <c r="T33" s="3" t="s">
        <v>104</v>
      </c>
      <c r="U33" s="3" t="s">
        <v>35</v>
      </c>
    </row>
    <row r="34">
      <c r="A34" s="3" t="s">
        <v>377</v>
      </c>
      <c r="B34" s="3" t="s">
        <v>378</v>
      </c>
      <c r="C34" s="4">
        <v>1961.0</v>
      </c>
      <c r="D34" s="4">
        <v>0.0</v>
      </c>
      <c r="E34" s="4">
        <v>207000.0</v>
      </c>
      <c r="F34" s="3" t="s">
        <v>156</v>
      </c>
      <c r="G34" s="3" t="s">
        <v>381</v>
      </c>
      <c r="H34" s="3" t="s">
        <v>382</v>
      </c>
      <c r="I34" s="4">
        <v>0.467</v>
      </c>
      <c r="J34" s="4">
        <v>0.246</v>
      </c>
      <c r="K34" s="4">
        <v>0.687250016</v>
      </c>
      <c r="L34" s="4">
        <v>0.0583</v>
      </c>
      <c r="M34" s="4">
        <v>0.993</v>
      </c>
      <c r="N34" s="4">
        <v>0.535</v>
      </c>
      <c r="O34" s="4">
        <v>0.118</v>
      </c>
      <c r="P34" s="4">
        <v>0.617</v>
      </c>
      <c r="Q34" s="4">
        <v>145.508</v>
      </c>
      <c r="R34" s="4">
        <v>7.0</v>
      </c>
      <c r="S34" s="4">
        <v>1.0</v>
      </c>
      <c r="T34" s="3" t="s">
        <v>104</v>
      </c>
      <c r="U34" s="3" t="s">
        <v>35</v>
      </c>
    </row>
    <row r="35">
      <c r="A35" s="3" t="s">
        <v>383</v>
      </c>
      <c r="B35" s="3" t="s">
        <v>384</v>
      </c>
      <c r="C35" s="4">
        <v>2024.0</v>
      </c>
      <c r="D35" s="4">
        <v>0.0</v>
      </c>
      <c r="E35" s="4">
        <v>273550.0</v>
      </c>
      <c r="F35" s="3" t="s">
        <v>387</v>
      </c>
      <c r="G35" s="3" t="s">
        <v>388</v>
      </c>
      <c r="H35" s="3" t="s">
        <v>230</v>
      </c>
      <c r="I35" s="4">
        <v>0.678</v>
      </c>
      <c r="J35" s="4">
        <v>0.708</v>
      </c>
      <c r="K35" s="4">
        <v>0.867623468</v>
      </c>
      <c r="L35" s="4">
        <v>0.031</v>
      </c>
      <c r="M35" s="4">
        <v>0.0356</v>
      </c>
      <c r="N35" s="4">
        <v>1.69E-6</v>
      </c>
      <c r="O35" s="4">
        <v>0.523</v>
      </c>
      <c r="P35" s="4">
        <v>0.768</v>
      </c>
      <c r="Q35" s="4">
        <v>149.964</v>
      </c>
      <c r="R35" s="4">
        <v>10.0</v>
      </c>
      <c r="S35" s="4">
        <v>1.0</v>
      </c>
      <c r="T35" s="3" t="s">
        <v>104</v>
      </c>
      <c r="U35" s="3" t="s">
        <v>35</v>
      </c>
    </row>
    <row r="36">
      <c r="A36" s="3" t="s">
        <v>393</v>
      </c>
      <c r="B36" s="3" t="s">
        <v>394</v>
      </c>
      <c r="C36" s="4">
        <v>2021.0</v>
      </c>
      <c r="D36" s="4">
        <v>0.0</v>
      </c>
      <c r="E36" s="4">
        <v>151191.0</v>
      </c>
      <c r="F36" s="3" t="s">
        <v>396</v>
      </c>
      <c r="G36" s="3" t="s">
        <v>397</v>
      </c>
      <c r="H36" s="3" t="s">
        <v>398</v>
      </c>
      <c r="I36" s="4">
        <v>0.745</v>
      </c>
      <c r="J36" s="4">
        <v>0.277</v>
      </c>
      <c r="K36" s="4">
        <v>0.686779458</v>
      </c>
      <c r="L36" s="4">
        <v>0.0332</v>
      </c>
      <c r="M36" s="4">
        <v>0.0284</v>
      </c>
      <c r="N36" s="4">
        <v>0.0</v>
      </c>
      <c r="O36" s="4">
        <v>0.239</v>
      </c>
      <c r="P36" s="4">
        <v>0.725</v>
      </c>
      <c r="Q36" s="4">
        <v>135.914</v>
      </c>
      <c r="R36" s="4">
        <v>2.0</v>
      </c>
      <c r="S36" s="4">
        <v>0.0</v>
      </c>
      <c r="T36" s="3" t="s">
        <v>104</v>
      </c>
      <c r="U36" s="3" t="s">
        <v>35</v>
      </c>
    </row>
    <row r="37">
      <c r="A37" s="3" t="s">
        <v>402</v>
      </c>
      <c r="B37" s="3" t="s">
        <v>403</v>
      </c>
      <c r="C37" s="4">
        <v>1958.0</v>
      </c>
      <c r="D37" s="4">
        <v>0.0</v>
      </c>
      <c r="E37" s="4">
        <v>353400.0</v>
      </c>
      <c r="F37" s="3" t="s">
        <v>156</v>
      </c>
      <c r="G37" s="3" t="s">
        <v>157</v>
      </c>
      <c r="H37" s="3" t="s">
        <v>404</v>
      </c>
      <c r="I37" s="4">
        <v>0.43</v>
      </c>
      <c r="J37" s="4">
        <v>0.178</v>
      </c>
      <c r="K37" s="4">
        <v>0.559707398</v>
      </c>
      <c r="L37" s="4">
        <v>0.0873</v>
      </c>
      <c r="M37" s="4">
        <v>0.956</v>
      </c>
      <c r="N37" s="4">
        <v>1.5E-6</v>
      </c>
      <c r="O37" s="4">
        <v>0.123</v>
      </c>
      <c r="P37" s="4">
        <v>0.772</v>
      </c>
      <c r="Q37" s="4">
        <v>91.074</v>
      </c>
      <c r="R37" s="4">
        <v>4.0</v>
      </c>
      <c r="S37" s="4">
        <v>1.0</v>
      </c>
      <c r="T37" s="3" t="s">
        <v>104</v>
      </c>
      <c r="U37" s="3" t="s">
        <v>35</v>
      </c>
    </row>
    <row r="38">
      <c r="A38" s="3" t="s">
        <v>408</v>
      </c>
      <c r="B38" s="3" t="s">
        <v>409</v>
      </c>
      <c r="C38" s="4">
        <v>1965.0</v>
      </c>
      <c r="D38" s="4">
        <v>0.0</v>
      </c>
      <c r="E38" s="4">
        <v>179487.0</v>
      </c>
      <c r="F38" s="3" t="s">
        <v>170</v>
      </c>
      <c r="G38" s="3" t="s">
        <v>176</v>
      </c>
      <c r="H38" s="3" t="s">
        <v>412</v>
      </c>
      <c r="I38" s="4">
        <v>0.376</v>
      </c>
      <c r="J38" s="4">
        <v>0.911</v>
      </c>
      <c r="K38" s="4">
        <v>0.838406092</v>
      </c>
      <c r="L38" s="4">
        <v>0.053</v>
      </c>
      <c r="M38" s="4">
        <v>0.771</v>
      </c>
      <c r="N38" s="4">
        <v>1.08E-4</v>
      </c>
      <c r="O38" s="4">
        <v>0.793</v>
      </c>
      <c r="P38" s="4">
        <v>0.733</v>
      </c>
      <c r="Q38" s="4">
        <v>101.709</v>
      </c>
      <c r="R38" s="4">
        <v>7.0</v>
      </c>
      <c r="S38" s="4">
        <v>1.0</v>
      </c>
      <c r="T38" s="3" t="s">
        <v>104</v>
      </c>
      <c r="U38" s="3" t="s">
        <v>35</v>
      </c>
    </row>
    <row r="39">
      <c r="A39" s="3" t="s">
        <v>418</v>
      </c>
      <c r="B39" s="3" t="s">
        <v>419</v>
      </c>
      <c r="C39" s="4">
        <v>1970.0</v>
      </c>
      <c r="D39" s="4">
        <v>0.0</v>
      </c>
      <c r="E39" s="4">
        <v>240979.0</v>
      </c>
      <c r="F39" s="3" t="s">
        <v>327</v>
      </c>
      <c r="G39" s="3" t="s">
        <v>420</v>
      </c>
      <c r="H39" s="3" t="s">
        <v>421</v>
      </c>
      <c r="I39" s="4">
        <v>0.477</v>
      </c>
      <c r="J39" s="4">
        <v>0.554</v>
      </c>
      <c r="K39" s="4">
        <v>0.743930871</v>
      </c>
      <c r="L39" s="4">
        <v>0.092</v>
      </c>
      <c r="M39" s="4">
        <v>0.99</v>
      </c>
      <c r="N39" s="4">
        <v>0.0779</v>
      </c>
      <c r="O39" s="4">
        <v>0.0974</v>
      </c>
      <c r="P39" s="4">
        <v>0.829</v>
      </c>
      <c r="Q39" s="4">
        <v>78.812</v>
      </c>
      <c r="R39" s="4">
        <v>7.0</v>
      </c>
      <c r="S39" s="4">
        <v>0.0</v>
      </c>
      <c r="T39" s="3" t="s">
        <v>104</v>
      </c>
      <c r="U39" s="3" t="s">
        <v>35</v>
      </c>
    </row>
    <row r="40">
      <c r="A40" s="3" t="s">
        <v>426</v>
      </c>
      <c r="B40" s="3" t="s">
        <v>427</v>
      </c>
      <c r="C40" s="4">
        <v>2024.0</v>
      </c>
      <c r="D40" s="4">
        <v>0.0</v>
      </c>
      <c r="E40" s="4">
        <v>179999.0</v>
      </c>
      <c r="F40" s="3" t="s">
        <v>273</v>
      </c>
      <c r="G40" s="3" t="s">
        <v>429</v>
      </c>
      <c r="H40" s="3" t="s">
        <v>431</v>
      </c>
      <c r="I40" s="4">
        <v>0.828</v>
      </c>
      <c r="J40" s="4">
        <v>0.577</v>
      </c>
      <c r="K40" s="4">
        <v>0.66872714</v>
      </c>
      <c r="L40" s="4">
        <v>0.0779</v>
      </c>
      <c r="M40" s="4">
        <v>0.072</v>
      </c>
      <c r="N40" s="4">
        <v>1.97E-5</v>
      </c>
      <c r="O40" s="4">
        <v>0.296</v>
      </c>
      <c r="P40" s="4">
        <v>0.678</v>
      </c>
      <c r="Q40" s="4">
        <v>130.075</v>
      </c>
      <c r="R40" s="4">
        <v>2.0</v>
      </c>
      <c r="S40" s="4">
        <v>0.0</v>
      </c>
      <c r="T40" s="3" t="s">
        <v>104</v>
      </c>
      <c r="U40" s="3" t="s">
        <v>35</v>
      </c>
    </row>
    <row r="41">
      <c r="A41" s="3" t="s">
        <v>435</v>
      </c>
      <c r="B41" s="3" t="s">
        <v>437</v>
      </c>
      <c r="C41" s="4">
        <v>2024.0</v>
      </c>
      <c r="D41" s="4">
        <v>0.0</v>
      </c>
      <c r="E41" s="4">
        <v>176319.0</v>
      </c>
      <c r="F41" s="3" t="s">
        <v>235</v>
      </c>
      <c r="G41" s="3" t="s">
        <v>429</v>
      </c>
      <c r="H41" s="3" t="s">
        <v>431</v>
      </c>
      <c r="I41" s="4">
        <v>0.871</v>
      </c>
      <c r="J41" s="4">
        <v>0.556</v>
      </c>
      <c r="K41" s="4">
        <v>0.689046692</v>
      </c>
      <c r="L41" s="4">
        <v>0.115</v>
      </c>
      <c r="M41" s="4">
        <v>0.00597</v>
      </c>
      <c r="N41" s="4">
        <v>0.0</v>
      </c>
      <c r="O41" s="4">
        <v>0.214</v>
      </c>
      <c r="P41" s="4">
        <v>0.86</v>
      </c>
      <c r="Q41" s="4">
        <v>127.976</v>
      </c>
      <c r="R41" s="4">
        <v>1.0</v>
      </c>
      <c r="S41" s="4">
        <v>1.0</v>
      </c>
      <c r="T41" s="3" t="s">
        <v>104</v>
      </c>
      <c r="U41" s="3" t="s">
        <v>35</v>
      </c>
    </row>
    <row r="42">
      <c r="A42" s="3" t="s">
        <v>440</v>
      </c>
      <c r="B42" s="3" t="s">
        <v>441</v>
      </c>
      <c r="C42" s="4">
        <v>2024.0</v>
      </c>
      <c r="D42" s="4">
        <v>0.0</v>
      </c>
      <c r="E42" s="4">
        <v>119999.0</v>
      </c>
      <c r="F42" s="3" t="s">
        <v>327</v>
      </c>
      <c r="G42" s="3" t="s">
        <v>429</v>
      </c>
      <c r="H42" s="3" t="s">
        <v>431</v>
      </c>
      <c r="I42" s="4">
        <v>0.884</v>
      </c>
      <c r="J42" s="4">
        <v>0.444</v>
      </c>
      <c r="K42" s="4">
        <v>0.693709495</v>
      </c>
      <c r="L42" s="4">
        <v>0.0603</v>
      </c>
      <c r="M42" s="4">
        <v>0.211</v>
      </c>
      <c r="N42" s="4">
        <v>0.0</v>
      </c>
      <c r="O42" s="4">
        <v>0.238</v>
      </c>
      <c r="P42" s="4">
        <v>0.88</v>
      </c>
      <c r="Q42" s="4">
        <v>107.055</v>
      </c>
      <c r="R42" s="4">
        <v>2.0</v>
      </c>
      <c r="S42" s="4">
        <v>1.0</v>
      </c>
      <c r="T42" s="3" t="s">
        <v>104</v>
      </c>
      <c r="U42" s="3" t="s">
        <v>35</v>
      </c>
    </row>
    <row r="43">
      <c r="A43" s="3" t="s">
        <v>446</v>
      </c>
      <c r="B43" s="3" t="s">
        <v>447</v>
      </c>
      <c r="C43" s="4">
        <v>2024.0</v>
      </c>
      <c r="D43" s="4">
        <v>0.0</v>
      </c>
      <c r="E43" s="4">
        <v>118799.0</v>
      </c>
      <c r="F43" s="3" t="s">
        <v>209</v>
      </c>
      <c r="G43" s="3" t="s">
        <v>429</v>
      </c>
      <c r="H43" s="3" t="s">
        <v>431</v>
      </c>
      <c r="I43" s="4">
        <v>0.85</v>
      </c>
      <c r="J43" s="4">
        <v>0.517</v>
      </c>
      <c r="K43" s="4">
        <v>0.663230167</v>
      </c>
      <c r="L43" s="4">
        <v>0.0686</v>
      </c>
      <c r="M43" s="4">
        <v>0.341</v>
      </c>
      <c r="N43" s="4">
        <v>0.0</v>
      </c>
      <c r="O43" s="4">
        <v>0.0386</v>
      </c>
      <c r="P43" s="4">
        <v>0.752</v>
      </c>
      <c r="Q43" s="4">
        <v>108.034</v>
      </c>
      <c r="R43" s="4">
        <v>7.0</v>
      </c>
      <c r="S43" s="4">
        <v>1.0</v>
      </c>
      <c r="T43" s="3" t="s">
        <v>104</v>
      </c>
      <c r="U43" s="3" t="s">
        <v>35</v>
      </c>
    </row>
    <row r="44">
      <c r="A44" s="3" t="s">
        <v>456</v>
      </c>
      <c r="B44" s="3" t="s">
        <v>457</v>
      </c>
      <c r="C44" s="4">
        <v>2008.0</v>
      </c>
      <c r="D44" s="4">
        <v>0.0</v>
      </c>
      <c r="E44" s="4">
        <v>216321.0</v>
      </c>
      <c r="F44" s="3" t="s">
        <v>156</v>
      </c>
      <c r="G44" s="3" t="s">
        <v>458</v>
      </c>
      <c r="H44" s="3" t="s">
        <v>461</v>
      </c>
      <c r="I44" s="4">
        <v>0.509</v>
      </c>
      <c r="J44" s="4">
        <v>0.182</v>
      </c>
      <c r="K44" s="4">
        <v>0.65803264</v>
      </c>
      <c r="L44" s="4">
        <v>0.0473</v>
      </c>
      <c r="M44" s="4">
        <v>0.995</v>
      </c>
      <c r="N44" s="4">
        <v>0.0117</v>
      </c>
      <c r="O44" s="4">
        <v>0.116</v>
      </c>
      <c r="P44" s="4">
        <v>0.551</v>
      </c>
      <c r="Q44" s="4">
        <v>127.796</v>
      </c>
      <c r="R44" s="4">
        <v>2.0</v>
      </c>
      <c r="S44" s="4">
        <v>0.0</v>
      </c>
      <c r="T44" s="3" t="s">
        <v>104</v>
      </c>
      <c r="U44" s="3" t="s">
        <v>35</v>
      </c>
    </row>
    <row r="45">
      <c r="A45" s="3" t="s">
        <v>463</v>
      </c>
      <c r="B45" s="3" t="s">
        <v>465</v>
      </c>
      <c r="C45" s="4">
        <v>2006.0</v>
      </c>
      <c r="D45" s="4">
        <v>0.0</v>
      </c>
      <c r="E45" s="4">
        <v>202933.0</v>
      </c>
      <c r="F45" s="3" t="s">
        <v>466</v>
      </c>
      <c r="G45" s="3" t="s">
        <v>468</v>
      </c>
      <c r="H45" s="3" t="s">
        <v>291</v>
      </c>
      <c r="I45" s="4">
        <v>0.397</v>
      </c>
      <c r="J45" s="4">
        <v>0.502</v>
      </c>
      <c r="K45" s="4">
        <v>0.749663123</v>
      </c>
      <c r="L45" s="4">
        <v>0.0398</v>
      </c>
      <c r="M45" s="4">
        <v>0.841</v>
      </c>
      <c r="N45" s="4">
        <v>4.39E-6</v>
      </c>
      <c r="O45" s="4">
        <v>0.0867</v>
      </c>
      <c r="P45" s="4">
        <v>0.739</v>
      </c>
      <c r="Q45" s="4">
        <v>75.645</v>
      </c>
      <c r="R45" s="4">
        <v>6.0</v>
      </c>
      <c r="S45" s="4">
        <v>0.0</v>
      </c>
      <c r="T45" s="3" t="s">
        <v>34</v>
      </c>
      <c r="U45" s="3" t="s">
        <v>35</v>
      </c>
    </row>
    <row r="46">
      <c r="A46" s="3" t="s">
        <v>471</v>
      </c>
      <c r="B46" s="3" t="s">
        <v>473</v>
      </c>
      <c r="C46" s="4">
        <v>1981.0</v>
      </c>
      <c r="D46" s="4">
        <v>0.0</v>
      </c>
      <c r="E46" s="4">
        <v>199920.0</v>
      </c>
      <c r="F46" s="3" t="s">
        <v>289</v>
      </c>
      <c r="G46" s="3" t="s">
        <v>69</v>
      </c>
      <c r="H46" s="3" t="s">
        <v>291</v>
      </c>
      <c r="I46" s="4">
        <v>0.664</v>
      </c>
      <c r="J46" s="4">
        <v>0.424</v>
      </c>
      <c r="K46" s="4">
        <v>0.679721087</v>
      </c>
      <c r="L46" s="4">
        <v>0.0326</v>
      </c>
      <c r="M46" s="4">
        <v>0.948</v>
      </c>
      <c r="N46" s="4">
        <v>0.0</v>
      </c>
      <c r="O46" s="4">
        <v>0.254</v>
      </c>
      <c r="P46" s="4">
        <v>0.96</v>
      </c>
      <c r="Q46" s="4">
        <v>89.483</v>
      </c>
      <c r="R46" s="4">
        <v>11.0</v>
      </c>
      <c r="S46" s="4">
        <v>1.0</v>
      </c>
      <c r="T46" s="3" t="s">
        <v>34</v>
      </c>
      <c r="U46" s="3" t="s">
        <v>35</v>
      </c>
    </row>
    <row r="47">
      <c r="A47" s="3" t="s">
        <v>478</v>
      </c>
      <c r="B47" s="3" t="s">
        <v>479</v>
      </c>
      <c r="C47" s="4">
        <v>1985.0</v>
      </c>
      <c r="D47" s="4">
        <v>0.0</v>
      </c>
      <c r="E47" s="4">
        <v>215586.0</v>
      </c>
      <c r="F47" s="3" t="s">
        <v>306</v>
      </c>
      <c r="G47" s="3" t="s">
        <v>480</v>
      </c>
      <c r="H47" s="3" t="s">
        <v>477</v>
      </c>
      <c r="I47" s="4">
        <v>0.467</v>
      </c>
      <c r="J47" s="4">
        <v>0.333</v>
      </c>
      <c r="K47" s="4">
        <v>0.69101448</v>
      </c>
      <c r="L47" s="4">
        <v>0.0312</v>
      </c>
      <c r="M47" s="4">
        <v>0.827</v>
      </c>
      <c r="N47" s="4">
        <v>0.0</v>
      </c>
      <c r="O47" s="4">
        <v>0.148</v>
      </c>
      <c r="P47" s="4">
        <v>0.533</v>
      </c>
      <c r="Q47" s="4">
        <v>89.744</v>
      </c>
      <c r="R47" s="4">
        <v>6.0</v>
      </c>
      <c r="S47" s="4">
        <v>1.0</v>
      </c>
      <c r="T47" s="3" t="s">
        <v>34</v>
      </c>
      <c r="U47" s="3" t="s">
        <v>35</v>
      </c>
    </row>
    <row r="48">
      <c r="A48" s="3" t="s">
        <v>485</v>
      </c>
      <c r="B48" s="3" t="s">
        <v>487</v>
      </c>
      <c r="C48" s="4">
        <v>1994.0</v>
      </c>
      <c r="D48" s="4">
        <v>0.0</v>
      </c>
      <c r="E48" s="4">
        <v>192426.0</v>
      </c>
      <c r="F48" s="3" t="s">
        <v>489</v>
      </c>
      <c r="G48" s="3" t="s">
        <v>491</v>
      </c>
      <c r="H48" s="3" t="s">
        <v>291</v>
      </c>
      <c r="I48" s="4">
        <v>0.451</v>
      </c>
      <c r="J48" s="4">
        <v>0.353</v>
      </c>
      <c r="K48" s="4">
        <v>0.698457853</v>
      </c>
      <c r="L48" s="4">
        <v>0.069</v>
      </c>
      <c r="M48" s="4">
        <v>0.995</v>
      </c>
      <c r="N48" s="4">
        <v>0.741</v>
      </c>
      <c r="O48" s="4">
        <v>0.342</v>
      </c>
      <c r="P48" s="4">
        <v>0.581</v>
      </c>
      <c r="Q48" s="4">
        <v>110.024</v>
      </c>
      <c r="R48" s="4">
        <v>3.0</v>
      </c>
      <c r="S48" s="4">
        <v>1.0</v>
      </c>
      <c r="T48" s="3" t="s">
        <v>34</v>
      </c>
      <c r="U48" s="3" t="s">
        <v>35</v>
      </c>
    </row>
    <row r="49">
      <c r="A49" s="3" t="s">
        <v>496</v>
      </c>
      <c r="B49" s="3" t="s">
        <v>498</v>
      </c>
      <c r="C49" s="4">
        <v>1981.0</v>
      </c>
      <c r="D49" s="4">
        <v>0.0</v>
      </c>
      <c r="E49" s="4">
        <v>191080.0</v>
      </c>
      <c r="F49" s="3" t="s">
        <v>289</v>
      </c>
      <c r="G49" s="3" t="s">
        <v>69</v>
      </c>
      <c r="H49" s="3" t="s">
        <v>291</v>
      </c>
      <c r="I49" s="4">
        <v>0.531</v>
      </c>
      <c r="J49" s="4">
        <v>0.476</v>
      </c>
      <c r="K49" s="4">
        <v>0.71693795</v>
      </c>
      <c r="L49" s="4">
        <v>0.0306</v>
      </c>
      <c r="M49" s="4">
        <v>0.772</v>
      </c>
      <c r="N49" s="4">
        <v>0.0</v>
      </c>
      <c r="O49" s="4">
        <v>0.37</v>
      </c>
      <c r="P49" s="4">
        <v>0.775</v>
      </c>
      <c r="Q49" s="4">
        <v>83.934</v>
      </c>
      <c r="R49" s="4">
        <v>5.0</v>
      </c>
      <c r="S49" s="4">
        <v>1.0</v>
      </c>
      <c r="T49" s="3" t="s">
        <v>34</v>
      </c>
      <c r="U49" s="3" t="s">
        <v>35</v>
      </c>
    </row>
    <row r="50">
      <c r="A50" s="3" t="s">
        <v>502</v>
      </c>
      <c r="B50" s="3" t="s">
        <v>503</v>
      </c>
      <c r="C50" s="4">
        <v>2022.0</v>
      </c>
      <c r="D50" s="4">
        <v>0.0</v>
      </c>
      <c r="E50" s="4">
        <v>179179.0</v>
      </c>
      <c r="F50" s="3" t="s">
        <v>413</v>
      </c>
      <c r="G50" s="3" t="s">
        <v>506</v>
      </c>
      <c r="H50" s="3" t="s">
        <v>291</v>
      </c>
      <c r="I50" s="4">
        <v>0.696</v>
      </c>
      <c r="J50" s="4">
        <v>0.105</v>
      </c>
      <c r="K50" s="4">
        <v>0.657284025</v>
      </c>
      <c r="L50" s="4">
        <v>0.163</v>
      </c>
      <c r="M50" s="4">
        <v>0.995</v>
      </c>
      <c r="N50" s="4">
        <v>0.9</v>
      </c>
      <c r="O50" s="4">
        <v>0.115</v>
      </c>
      <c r="P50" s="4">
        <v>0.807</v>
      </c>
      <c r="Q50" s="4">
        <v>139.904</v>
      </c>
      <c r="R50" s="4">
        <v>5.0</v>
      </c>
      <c r="S50" s="4">
        <v>1.0</v>
      </c>
      <c r="T50" s="3" t="s">
        <v>34</v>
      </c>
      <c r="U50" s="3" t="s">
        <v>35</v>
      </c>
    </row>
    <row r="51">
      <c r="A51" s="3" t="s">
        <v>509</v>
      </c>
      <c r="B51" s="3" t="s">
        <v>511</v>
      </c>
      <c r="C51" s="4">
        <v>2006.0</v>
      </c>
      <c r="D51" s="4">
        <v>0.0</v>
      </c>
      <c r="E51" s="4">
        <v>202160.0</v>
      </c>
      <c r="F51" s="3" t="s">
        <v>466</v>
      </c>
      <c r="G51" s="3" t="s">
        <v>468</v>
      </c>
      <c r="H51" s="3" t="s">
        <v>291</v>
      </c>
      <c r="I51" s="4">
        <v>0.444</v>
      </c>
      <c r="J51" s="4">
        <v>0.361</v>
      </c>
      <c r="K51" s="4">
        <v>0.708254016</v>
      </c>
      <c r="L51" s="4">
        <v>0.0354</v>
      </c>
      <c r="M51" s="4">
        <v>0.928</v>
      </c>
      <c r="N51" s="4">
        <v>2.43E-5</v>
      </c>
      <c r="O51" s="4">
        <v>0.0657</v>
      </c>
      <c r="P51" s="4">
        <v>0.649</v>
      </c>
      <c r="Q51" s="4">
        <v>150.68</v>
      </c>
      <c r="R51" s="4">
        <v>9.0</v>
      </c>
      <c r="S51" s="4">
        <v>1.0</v>
      </c>
      <c r="T51" s="3" t="s">
        <v>34</v>
      </c>
      <c r="U51" s="3" t="s">
        <v>35</v>
      </c>
    </row>
    <row r="52">
      <c r="A52" s="3" t="s">
        <v>522</v>
      </c>
      <c r="B52" s="3" t="s">
        <v>524</v>
      </c>
      <c r="C52" s="4">
        <v>2019.0</v>
      </c>
      <c r="D52" s="4">
        <v>0.0</v>
      </c>
      <c r="E52" s="4">
        <v>357042.0</v>
      </c>
      <c r="F52" s="3" t="s">
        <v>489</v>
      </c>
      <c r="G52" s="3" t="s">
        <v>525</v>
      </c>
      <c r="H52" s="3" t="s">
        <v>526</v>
      </c>
      <c r="I52" s="4">
        <v>0.643</v>
      </c>
      <c r="J52" s="4">
        <v>0.51</v>
      </c>
      <c r="K52" s="4">
        <v>0.769832952</v>
      </c>
      <c r="L52" s="4">
        <v>0.0645</v>
      </c>
      <c r="M52" s="4">
        <v>0.416</v>
      </c>
      <c r="N52" s="4">
        <v>1.38E-4</v>
      </c>
      <c r="O52" s="4">
        <v>0.0924</v>
      </c>
      <c r="P52" s="4">
        <v>0.776</v>
      </c>
      <c r="Q52" s="4">
        <v>139.487</v>
      </c>
      <c r="R52" s="4">
        <v>7.0</v>
      </c>
      <c r="S52" s="4">
        <v>1.0</v>
      </c>
      <c r="T52" s="3" t="s">
        <v>34</v>
      </c>
      <c r="U52" s="3" t="s">
        <v>35</v>
      </c>
    </row>
    <row r="53">
      <c r="A53" s="3" t="s">
        <v>531</v>
      </c>
      <c r="B53" s="3" t="s">
        <v>532</v>
      </c>
      <c r="C53" s="4">
        <v>2022.0</v>
      </c>
      <c r="D53" s="4">
        <v>0.0</v>
      </c>
      <c r="E53" s="4">
        <v>151552.0</v>
      </c>
      <c r="F53" s="3" t="s">
        <v>533</v>
      </c>
      <c r="G53" s="3" t="s">
        <v>534</v>
      </c>
      <c r="H53" s="3" t="s">
        <v>532</v>
      </c>
      <c r="I53" s="4">
        <v>0.706</v>
      </c>
      <c r="J53" s="4">
        <v>0.93</v>
      </c>
      <c r="K53" s="4">
        <v>0.869634034</v>
      </c>
      <c r="L53" s="4">
        <v>0.309</v>
      </c>
      <c r="M53" s="4">
        <v>0.16</v>
      </c>
      <c r="N53" s="4">
        <v>0.0</v>
      </c>
      <c r="O53" s="4">
        <v>0.688</v>
      </c>
      <c r="P53" s="4">
        <v>0.834</v>
      </c>
      <c r="Q53" s="4">
        <v>133.943</v>
      </c>
      <c r="R53" s="4">
        <v>0.0</v>
      </c>
      <c r="S53" s="4">
        <v>1.0</v>
      </c>
      <c r="T53" s="3" t="s">
        <v>34</v>
      </c>
      <c r="U53" s="3" t="s">
        <v>35</v>
      </c>
    </row>
    <row r="54">
      <c r="A54" s="3" t="s">
        <v>540</v>
      </c>
      <c r="B54" s="3" t="s">
        <v>542</v>
      </c>
      <c r="C54" s="4">
        <v>2022.0</v>
      </c>
      <c r="D54" s="4">
        <v>0.0</v>
      </c>
      <c r="E54" s="4">
        <v>314765.0</v>
      </c>
      <c r="F54" s="3" t="s">
        <v>321</v>
      </c>
      <c r="G54" s="3" t="s">
        <v>534</v>
      </c>
      <c r="H54" s="3" t="s">
        <v>542</v>
      </c>
      <c r="I54" s="4">
        <v>0.773</v>
      </c>
      <c r="J54" s="4">
        <v>0.959</v>
      </c>
      <c r="K54" s="4">
        <v>0.911984258</v>
      </c>
      <c r="L54" s="4">
        <v>0.0685</v>
      </c>
      <c r="M54" s="4">
        <v>0.501</v>
      </c>
      <c r="N54" s="4">
        <v>1.71E-5</v>
      </c>
      <c r="O54" s="4">
        <v>0.233</v>
      </c>
      <c r="P54" s="4">
        <v>0.877</v>
      </c>
      <c r="Q54" s="4">
        <v>115.984</v>
      </c>
      <c r="R54" s="4">
        <v>8.0</v>
      </c>
      <c r="S54" s="4">
        <v>1.0</v>
      </c>
      <c r="T54" s="3" t="s">
        <v>34</v>
      </c>
      <c r="U54" s="3" t="s">
        <v>35</v>
      </c>
    </row>
    <row r="55">
      <c r="A55" s="3" t="s">
        <v>549</v>
      </c>
      <c r="B55" s="3" t="s">
        <v>550</v>
      </c>
      <c r="C55" s="4">
        <v>1976.0</v>
      </c>
      <c r="D55" s="4">
        <v>0.0</v>
      </c>
      <c r="E55" s="4">
        <v>193066.0</v>
      </c>
      <c r="F55" s="3" t="s">
        <v>361</v>
      </c>
      <c r="G55" s="3" t="s">
        <v>551</v>
      </c>
      <c r="H55" s="3" t="s">
        <v>286</v>
      </c>
      <c r="I55" s="4">
        <v>0.542</v>
      </c>
      <c r="J55" s="4">
        <v>0.844</v>
      </c>
      <c r="K55" s="4">
        <v>0.778217441</v>
      </c>
      <c r="L55" s="4">
        <v>0.157</v>
      </c>
      <c r="M55" s="4">
        <v>0.767</v>
      </c>
      <c r="N55" s="4">
        <v>0.0</v>
      </c>
      <c r="O55" s="4">
        <v>0.614</v>
      </c>
      <c r="P55" s="4">
        <v>0.746</v>
      </c>
      <c r="Q55" s="4">
        <v>150.913</v>
      </c>
      <c r="R55" s="4">
        <v>1.0</v>
      </c>
      <c r="S55" s="4">
        <v>0.0</v>
      </c>
      <c r="T55" s="3" t="s">
        <v>34</v>
      </c>
      <c r="U55" s="3" t="s">
        <v>35</v>
      </c>
    </row>
    <row r="56">
      <c r="A56" s="3" t="s">
        <v>556</v>
      </c>
      <c r="B56" s="3" t="s">
        <v>557</v>
      </c>
      <c r="C56" s="4">
        <v>1976.0</v>
      </c>
      <c r="D56" s="4">
        <v>0.0</v>
      </c>
      <c r="E56" s="4">
        <v>194826.0</v>
      </c>
      <c r="F56" s="3" t="s">
        <v>321</v>
      </c>
      <c r="G56" s="3" t="s">
        <v>551</v>
      </c>
      <c r="H56" s="3" t="s">
        <v>286</v>
      </c>
      <c r="I56" s="4">
        <v>0.526</v>
      </c>
      <c r="J56" s="4">
        <v>0.199</v>
      </c>
      <c r="K56" s="4">
        <v>0.576647488</v>
      </c>
      <c r="L56" s="4">
        <v>0.0567</v>
      </c>
      <c r="M56" s="4">
        <v>0.993</v>
      </c>
      <c r="N56" s="4">
        <v>0.0105</v>
      </c>
      <c r="O56" s="4">
        <v>0.138</v>
      </c>
      <c r="P56" s="4">
        <v>0.551</v>
      </c>
      <c r="Q56" s="4">
        <v>144.811</v>
      </c>
      <c r="R56" s="4">
        <v>3.0</v>
      </c>
      <c r="S56" s="4">
        <v>1.0</v>
      </c>
      <c r="T56" s="3" t="s">
        <v>34</v>
      </c>
      <c r="U56" s="3" t="s">
        <v>35</v>
      </c>
    </row>
    <row r="57">
      <c r="A57" s="3" t="s">
        <v>566</v>
      </c>
      <c r="B57" s="3" t="s">
        <v>567</v>
      </c>
      <c r="C57" s="4">
        <v>1978.0</v>
      </c>
      <c r="D57" s="4">
        <v>0.0</v>
      </c>
      <c r="E57" s="4">
        <v>178280.0</v>
      </c>
      <c r="F57" s="3" t="s">
        <v>321</v>
      </c>
      <c r="G57" s="3" t="s">
        <v>575</v>
      </c>
      <c r="H57" s="3" t="s">
        <v>286</v>
      </c>
      <c r="I57" s="4">
        <v>0.739</v>
      </c>
      <c r="J57" s="4">
        <v>0.314</v>
      </c>
      <c r="K57" s="4">
        <v>0.700896199</v>
      </c>
      <c r="L57" s="4">
        <v>0.0419</v>
      </c>
      <c r="M57" s="4">
        <v>0.935</v>
      </c>
      <c r="N57" s="4">
        <v>0.00196</v>
      </c>
      <c r="O57" s="4">
        <v>0.149</v>
      </c>
      <c r="P57" s="4">
        <v>0.892</v>
      </c>
      <c r="Q57" s="4">
        <v>143.052</v>
      </c>
      <c r="R57" s="4">
        <v>3.0</v>
      </c>
      <c r="S57" s="4">
        <v>1.0</v>
      </c>
      <c r="T57" s="3" t="s">
        <v>34</v>
      </c>
      <c r="U57" s="3" t="s">
        <v>35</v>
      </c>
    </row>
    <row r="58">
      <c r="A58" s="3" t="s">
        <v>579</v>
      </c>
      <c r="B58" s="3" t="s">
        <v>580</v>
      </c>
      <c r="C58" s="4">
        <v>1985.0</v>
      </c>
      <c r="D58" s="4">
        <v>0.0</v>
      </c>
      <c r="E58" s="4">
        <v>165172.0</v>
      </c>
      <c r="F58" s="3" t="s">
        <v>413</v>
      </c>
      <c r="G58" s="3" t="s">
        <v>583</v>
      </c>
      <c r="H58" s="3" t="s">
        <v>584</v>
      </c>
      <c r="I58" s="4">
        <v>0.511</v>
      </c>
      <c r="J58" s="4">
        <v>0.466</v>
      </c>
      <c r="K58" s="4">
        <v>0.741043355</v>
      </c>
      <c r="L58" s="4">
        <v>0.0716</v>
      </c>
      <c r="M58" s="4">
        <v>0.65</v>
      </c>
      <c r="N58" s="4">
        <v>0.0</v>
      </c>
      <c r="O58" s="4">
        <v>0.129</v>
      </c>
      <c r="P58" s="4">
        <v>0.834</v>
      </c>
      <c r="Q58" s="4">
        <v>145.423</v>
      </c>
      <c r="R58" s="4">
        <v>7.0</v>
      </c>
      <c r="S58" s="4">
        <v>0.0</v>
      </c>
      <c r="T58" s="3" t="s">
        <v>34</v>
      </c>
      <c r="U58" s="3" t="s">
        <v>35</v>
      </c>
    </row>
    <row r="59">
      <c r="A59" s="3" t="s">
        <v>588</v>
      </c>
      <c r="B59" s="3" t="s">
        <v>589</v>
      </c>
      <c r="C59" s="4">
        <v>1971.0</v>
      </c>
      <c r="D59" s="4">
        <v>0.0</v>
      </c>
      <c r="E59" s="4">
        <v>206760.0</v>
      </c>
      <c r="F59" s="3" t="s">
        <v>413</v>
      </c>
      <c r="G59" s="3" t="s">
        <v>590</v>
      </c>
      <c r="H59" s="3" t="s">
        <v>286</v>
      </c>
      <c r="I59" s="4">
        <v>0.516</v>
      </c>
      <c r="J59" s="4">
        <v>0.583</v>
      </c>
      <c r="K59" s="4">
        <v>0.731995808</v>
      </c>
      <c r="L59" s="4">
        <v>0.0407</v>
      </c>
      <c r="M59" s="4">
        <v>0.987</v>
      </c>
      <c r="N59" s="4">
        <v>0.00416</v>
      </c>
      <c r="O59" s="4">
        <v>0.395</v>
      </c>
      <c r="P59" s="4">
        <v>0.922</v>
      </c>
      <c r="Q59" s="4">
        <v>154.495</v>
      </c>
      <c r="R59" s="4">
        <v>7.0</v>
      </c>
      <c r="S59" s="4">
        <v>1.0</v>
      </c>
      <c r="T59" s="3" t="s">
        <v>34</v>
      </c>
      <c r="U59" s="3" t="s">
        <v>35</v>
      </c>
    </row>
    <row r="60">
      <c r="A60" s="3" t="s">
        <v>594</v>
      </c>
      <c r="B60" s="3" t="s">
        <v>595</v>
      </c>
      <c r="C60" s="4">
        <v>1971.0</v>
      </c>
      <c r="D60" s="4">
        <v>0.0</v>
      </c>
      <c r="E60" s="4">
        <v>193906.0</v>
      </c>
      <c r="F60" s="3" t="s">
        <v>413</v>
      </c>
      <c r="G60" s="3" t="s">
        <v>599</v>
      </c>
      <c r="H60" s="3" t="s">
        <v>286</v>
      </c>
      <c r="I60" s="4">
        <v>0.574</v>
      </c>
      <c r="J60" s="4">
        <v>0.545</v>
      </c>
      <c r="K60" s="4">
        <v>0.716681282</v>
      </c>
      <c r="L60" s="4">
        <v>0.0559</v>
      </c>
      <c r="M60" s="4">
        <v>0.978</v>
      </c>
      <c r="N60" s="4">
        <v>2.7E-4</v>
      </c>
      <c r="O60" s="4">
        <v>0.451</v>
      </c>
      <c r="P60" s="4">
        <v>0.774</v>
      </c>
      <c r="Q60" s="4">
        <v>113.494</v>
      </c>
      <c r="R60" s="4">
        <v>1.0</v>
      </c>
      <c r="S60" s="4">
        <v>1.0</v>
      </c>
      <c r="T60" s="3" t="s">
        <v>34</v>
      </c>
      <c r="U60" s="3" t="s">
        <v>35</v>
      </c>
    </row>
    <row r="61">
      <c r="A61" s="3" t="s">
        <v>603</v>
      </c>
      <c r="B61" s="3" t="s">
        <v>604</v>
      </c>
      <c r="C61" s="4">
        <v>1971.0</v>
      </c>
      <c r="D61" s="4">
        <v>0.0</v>
      </c>
      <c r="E61" s="4">
        <v>198560.0</v>
      </c>
      <c r="F61" s="3" t="s">
        <v>450</v>
      </c>
      <c r="G61" s="3" t="s">
        <v>454</v>
      </c>
      <c r="H61" s="3" t="s">
        <v>286</v>
      </c>
      <c r="I61" s="4">
        <v>0.539</v>
      </c>
      <c r="J61" s="4">
        <v>0.259</v>
      </c>
      <c r="K61" s="4">
        <v>0.69916369</v>
      </c>
      <c r="L61" s="4">
        <v>0.0354</v>
      </c>
      <c r="M61" s="4">
        <v>0.983</v>
      </c>
      <c r="N61" s="4">
        <v>0.0079</v>
      </c>
      <c r="O61" s="4">
        <v>0.298</v>
      </c>
      <c r="P61" s="4">
        <v>0.67</v>
      </c>
      <c r="Q61" s="4">
        <v>134.031</v>
      </c>
      <c r="R61" s="4">
        <v>6.0</v>
      </c>
      <c r="S61" s="4">
        <v>0.0</v>
      </c>
      <c r="T61" s="3" t="s">
        <v>34</v>
      </c>
      <c r="U61" s="3" t="s">
        <v>35</v>
      </c>
    </row>
    <row r="62">
      <c r="A62" s="3" t="s">
        <v>607</v>
      </c>
      <c r="B62" s="3" t="s">
        <v>608</v>
      </c>
      <c r="C62" s="4">
        <v>1976.0</v>
      </c>
      <c r="D62" s="4">
        <v>0.0</v>
      </c>
      <c r="E62" s="4">
        <v>167906.0</v>
      </c>
      <c r="F62" s="3" t="s">
        <v>361</v>
      </c>
      <c r="G62" s="3" t="s">
        <v>551</v>
      </c>
      <c r="H62" s="3" t="s">
        <v>286</v>
      </c>
      <c r="I62" s="4">
        <v>0.639</v>
      </c>
      <c r="J62" s="4">
        <v>0.21</v>
      </c>
      <c r="K62" s="4">
        <v>0.57959917</v>
      </c>
      <c r="L62" s="4">
        <v>0.0859</v>
      </c>
      <c r="M62" s="4">
        <v>0.989</v>
      </c>
      <c r="N62" s="4">
        <v>1.94E-4</v>
      </c>
      <c r="O62" s="4">
        <v>0.221</v>
      </c>
      <c r="P62" s="4">
        <v>0.953</v>
      </c>
      <c r="Q62" s="4">
        <v>143.682</v>
      </c>
      <c r="R62" s="4">
        <v>3.0</v>
      </c>
      <c r="S62" s="4">
        <v>1.0</v>
      </c>
      <c r="T62" s="3" t="s">
        <v>34</v>
      </c>
      <c r="U62" s="3" t="s">
        <v>35</v>
      </c>
    </row>
    <row r="63">
      <c r="A63" s="3" t="s">
        <v>614</v>
      </c>
      <c r="B63" s="3" t="s">
        <v>615</v>
      </c>
      <c r="C63" s="4">
        <v>1971.0</v>
      </c>
      <c r="D63" s="4">
        <v>0.0</v>
      </c>
      <c r="E63" s="4">
        <v>195906.0</v>
      </c>
      <c r="F63" s="3" t="s">
        <v>284</v>
      </c>
      <c r="G63" s="3" t="s">
        <v>285</v>
      </c>
      <c r="H63" s="3" t="s">
        <v>286</v>
      </c>
      <c r="I63" s="4">
        <v>0.59</v>
      </c>
      <c r="J63" s="4">
        <v>0.486</v>
      </c>
      <c r="K63" s="4">
        <v>0.746347828</v>
      </c>
      <c r="L63" s="4">
        <v>0.272</v>
      </c>
      <c r="M63" s="4">
        <v>0.955</v>
      </c>
      <c r="N63" s="4">
        <v>6.56E-4</v>
      </c>
      <c r="O63" s="4">
        <v>0.361</v>
      </c>
      <c r="P63" s="4">
        <v>0.819</v>
      </c>
      <c r="Q63" s="4">
        <v>173.443</v>
      </c>
      <c r="R63" s="4">
        <v>8.0</v>
      </c>
      <c r="S63" s="4">
        <v>1.0</v>
      </c>
      <c r="T63" s="3" t="s">
        <v>34</v>
      </c>
      <c r="U63" s="3" t="s">
        <v>35</v>
      </c>
    </row>
    <row r="64">
      <c r="A64" s="3" t="s">
        <v>619</v>
      </c>
      <c r="B64" s="3" t="s">
        <v>620</v>
      </c>
      <c r="C64" s="4">
        <v>1971.0</v>
      </c>
      <c r="D64" s="4">
        <v>0.0</v>
      </c>
      <c r="E64" s="4">
        <v>198000.0</v>
      </c>
      <c r="F64" s="3" t="s">
        <v>453</v>
      </c>
      <c r="G64" s="3" t="s">
        <v>623</v>
      </c>
      <c r="H64" s="3" t="s">
        <v>286</v>
      </c>
      <c r="I64" s="4">
        <v>0.622</v>
      </c>
      <c r="J64" s="4">
        <v>0.218</v>
      </c>
      <c r="K64" s="4">
        <v>0.70151648</v>
      </c>
      <c r="L64" s="4">
        <v>0.0469</v>
      </c>
      <c r="M64" s="4">
        <v>0.981</v>
      </c>
      <c r="N64" s="4">
        <v>0.0472</v>
      </c>
      <c r="O64" s="4">
        <v>0.112</v>
      </c>
      <c r="P64" s="4">
        <v>0.674</v>
      </c>
      <c r="Q64" s="4">
        <v>117.169</v>
      </c>
      <c r="R64" s="4">
        <v>6.0</v>
      </c>
      <c r="S64" s="4">
        <v>1.0</v>
      </c>
      <c r="T64" s="3" t="s">
        <v>34</v>
      </c>
      <c r="U64" s="3" t="s">
        <v>35</v>
      </c>
    </row>
    <row r="65">
      <c r="A65" s="3" t="s">
        <v>626</v>
      </c>
      <c r="B65" s="3" t="s">
        <v>627</v>
      </c>
      <c r="C65" s="4">
        <v>1985.0</v>
      </c>
      <c r="D65" s="4">
        <v>0.0</v>
      </c>
      <c r="E65" s="4">
        <v>203781.0</v>
      </c>
      <c r="F65" s="3" t="s">
        <v>413</v>
      </c>
      <c r="G65" s="3" t="s">
        <v>583</v>
      </c>
      <c r="H65" s="3" t="s">
        <v>584</v>
      </c>
      <c r="I65" s="4">
        <v>0.522</v>
      </c>
      <c r="J65" s="4">
        <v>0.671</v>
      </c>
      <c r="K65" s="4">
        <v>0.757748166</v>
      </c>
      <c r="L65" s="4">
        <v>0.0732</v>
      </c>
      <c r="M65" s="4">
        <v>0.698</v>
      </c>
      <c r="N65" s="4">
        <v>3.77E-6</v>
      </c>
      <c r="O65" s="4">
        <v>0.516</v>
      </c>
      <c r="P65" s="4">
        <v>0.803</v>
      </c>
      <c r="Q65" s="4">
        <v>81.817</v>
      </c>
      <c r="R65" s="4">
        <v>4.0</v>
      </c>
      <c r="S65" s="4">
        <v>0.0</v>
      </c>
      <c r="T65" s="3" t="s">
        <v>34</v>
      </c>
      <c r="U65" s="3" t="s">
        <v>35</v>
      </c>
    </row>
    <row r="66">
      <c r="A66" s="3" t="s">
        <v>634</v>
      </c>
      <c r="B66" s="3" t="s">
        <v>635</v>
      </c>
      <c r="C66" s="4">
        <v>2022.0</v>
      </c>
      <c r="D66" s="4">
        <v>0.0</v>
      </c>
      <c r="E66" s="4">
        <v>199079.0</v>
      </c>
      <c r="F66" s="3" t="s">
        <v>327</v>
      </c>
      <c r="G66" s="3" t="s">
        <v>636</v>
      </c>
      <c r="H66" s="3" t="s">
        <v>637</v>
      </c>
      <c r="I66" s="4">
        <v>0.549</v>
      </c>
      <c r="J66" s="4">
        <v>0.572</v>
      </c>
      <c r="K66" s="4">
        <v>0.704575107</v>
      </c>
      <c r="L66" s="4">
        <v>0.0431</v>
      </c>
      <c r="M66" s="4">
        <v>0.769</v>
      </c>
      <c r="N66" s="4">
        <v>0.00836</v>
      </c>
      <c r="O66" s="4">
        <v>0.186</v>
      </c>
      <c r="P66" s="4">
        <v>0.716</v>
      </c>
      <c r="Q66" s="4">
        <v>118.295</v>
      </c>
      <c r="R66" s="4">
        <v>9.0</v>
      </c>
      <c r="S66" s="4">
        <v>1.0</v>
      </c>
      <c r="T66" s="3" t="s">
        <v>34</v>
      </c>
      <c r="U66" s="3" t="s">
        <v>35</v>
      </c>
    </row>
    <row r="67">
      <c r="A67" s="3" t="s">
        <v>640</v>
      </c>
      <c r="B67" s="3" t="s">
        <v>641</v>
      </c>
      <c r="C67" s="4">
        <v>1971.0</v>
      </c>
      <c r="D67" s="4">
        <v>0.0</v>
      </c>
      <c r="E67" s="4">
        <v>198786.0</v>
      </c>
      <c r="F67" s="3" t="s">
        <v>336</v>
      </c>
      <c r="G67" s="3" t="s">
        <v>642</v>
      </c>
      <c r="H67" s="3" t="s">
        <v>286</v>
      </c>
      <c r="I67" s="4">
        <v>0.511</v>
      </c>
      <c r="J67" s="4">
        <v>0.512</v>
      </c>
      <c r="K67" s="4">
        <v>0.700275918</v>
      </c>
      <c r="L67" s="4">
        <v>0.231</v>
      </c>
      <c r="M67" s="4">
        <v>0.967</v>
      </c>
      <c r="N67" s="4">
        <v>8.08E-5</v>
      </c>
      <c r="O67" s="4">
        <v>0.413</v>
      </c>
      <c r="P67" s="4">
        <v>0.683</v>
      </c>
      <c r="Q67" s="4">
        <v>78.579</v>
      </c>
      <c r="R67" s="4">
        <v>5.0</v>
      </c>
      <c r="S67" s="4">
        <v>0.0</v>
      </c>
      <c r="T67" s="3" t="s">
        <v>34</v>
      </c>
      <c r="U67" s="3" t="s">
        <v>35</v>
      </c>
    </row>
    <row r="68">
      <c r="A68" s="3" t="s">
        <v>646</v>
      </c>
      <c r="B68" s="3" t="s">
        <v>647</v>
      </c>
      <c r="C68" s="4">
        <v>2007.0</v>
      </c>
      <c r="D68" s="4">
        <v>0.0</v>
      </c>
      <c r="E68" s="4">
        <v>194346.0</v>
      </c>
      <c r="F68" s="3" t="s">
        <v>413</v>
      </c>
      <c r="G68" s="3" t="s">
        <v>313</v>
      </c>
      <c r="H68" s="3" t="s">
        <v>286</v>
      </c>
      <c r="I68" s="4">
        <v>0.458</v>
      </c>
      <c r="J68" s="4">
        <v>0.311</v>
      </c>
      <c r="K68" s="4">
        <v>0.648899536</v>
      </c>
      <c r="L68" s="4">
        <v>0.11</v>
      </c>
      <c r="M68" s="4">
        <v>0.823</v>
      </c>
      <c r="N68" s="4">
        <v>2.11E-6</v>
      </c>
      <c r="O68" s="4">
        <v>0.128</v>
      </c>
      <c r="P68" s="4">
        <v>0.811</v>
      </c>
      <c r="Q68" s="4">
        <v>111.946</v>
      </c>
      <c r="R68" s="4">
        <v>0.0</v>
      </c>
      <c r="S68" s="4">
        <v>1.0</v>
      </c>
      <c r="T68" s="3" t="s">
        <v>34</v>
      </c>
      <c r="U68" s="3" t="s">
        <v>35</v>
      </c>
    </row>
    <row r="69">
      <c r="A69" s="3" t="s">
        <v>654</v>
      </c>
      <c r="B69" s="3" t="s">
        <v>655</v>
      </c>
      <c r="C69" s="4">
        <v>1960.0</v>
      </c>
      <c r="D69" s="4">
        <v>0.0</v>
      </c>
      <c r="E69" s="4">
        <v>210653.0</v>
      </c>
      <c r="F69" s="3" t="s">
        <v>445</v>
      </c>
      <c r="G69" s="3" t="s">
        <v>322</v>
      </c>
      <c r="H69" s="3" t="s">
        <v>325</v>
      </c>
      <c r="I69" s="4">
        <v>0.677</v>
      </c>
      <c r="J69" s="4">
        <v>0.14</v>
      </c>
      <c r="K69" s="4">
        <v>0.503946271</v>
      </c>
      <c r="L69" s="4">
        <v>0.454</v>
      </c>
      <c r="M69" s="4">
        <v>0.995</v>
      </c>
      <c r="N69" s="4">
        <v>0.797</v>
      </c>
      <c r="O69" s="4">
        <v>0.109</v>
      </c>
      <c r="P69" s="4">
        <v>0.854</v>
      </c>
      <c r="Q69" s="4">
        <v>146.814</v>
      </c>
      <c r="R69" s="4">
        <v>3.0</v>
      </c>
      <c r="S69" s="4">
        <v>1.0</v>
      </c>
      <c r="T69" s="3" t="s">
        <v>34</v>
      </c>
      <c r="U69" s="3" t="s">
        <v>35</v>
      </c>
    </row>
    <row r="70">
      <c r="A70" s="3" t="s">
        <v>661</v>
      </c>
      <c r="B70" s="3" t="s">
        <v>663</v>
      </c>
      <c r="C70" s="4">
        <v>2007.0</v>
      </c>
      <c r="D70" s="4">
        <v>0.0</v>
      </c>
      <c r="E70" s="4">
        <v>394906.0</v>
      </c>
      <c r="F70" s="3" t="s">
        <v>336</v>
      </c>
      <c r="G70" s="3" t="s">
        <v>313</v>
      </c>
      <c r="H70" s="3" t="s">
        <v>286</v>
      </c>
      <c r="I70" s="4">
        <v>0.508</v>
      </c>
      <c r="J70" s="4">
        <v>0.164</v>
      </c>
      <c r="K70" s="4">
        <v>0.572048852</v>
      </c>
      <c r="L70" s="4">
        <v>0.118</v>
      </c>
      <c r="M70" s="4">
        <v>0.962</v>
      </c>
      <c r="N70" s="4">
        <v>0.00152</v>
      </c>
      <c r="O70" s="4">
        <v>0.3</v>
      </c>
      <c r="P70" s="4">
        <v>0.551</v>
      </c>
      <c r="Q70" s="4">
        <v>122.691</v>
      </c>
      <c r="R70" s="4">
        <v>0.0</v>
      </c>
      <c r="S70" s="4">
        <v>1.0</v>
      </c>
      <c r="T70" s="3" t="s">
        <v>34</v>
      </c>
      <c r="U70" s="3" t="s">
        <v>35</v>
      </c>
    </row>
    <row r="71">
      <c r="A71" s="3" t="s">
        <v>667</v>
      </c>
      <c r="B71" s="3" t="s">
        <v>669</v>
      </c>
      <c r="C71" s="4">
        <v>1971.0</v>
      </c>
      <c r="D71" s="4">
        <v>0.0</v>
      </c>
      <c r="E71" s="4">
        <v>198680.0</v>
      </c>
      <c r="F71" s="3" t="s">
        <v>413</v>
      </c>
      <c r="G71" s="3" t="s">
        <v>673</v>
      </c>
      <c r="H71" s="3" t="s">
        <v>286</v>
      </c>
      <c r="I71" s="4">
        <v>0.527</v>
      </c>
      <c r="J71" s="4">
        <v>0.385</v>
      </c>
      <c r="K71" s="4">
        <v>0.712553205</v>
      </c>
      <c r="L71" s="4">
        <v>0.0438</v>
      </c>
      <c r="M71" s="4">
        <v>0.971</v>
      </c>
      <c r="N71" s="4">
        <v>0.239</v>
      </c>
      <c r="O71" s="4">
        <v>0.109</v>
      </c>
      <c r="P71" s="4">
        <v>0.664</v>
      </c>
      <c r="Q71" s="4">
        <v>147.531</v>
      </c>
      <c r="R71" s="4">
        <v>2.0</v>
      </c>
      <c r="S71" s="4">
        <v>1.0</v>
      </c>
      <c r="T71" s="3" t="s">
        <v>34</v>
      </c>
      <c r="U71" s="3" t="s">
        <v>35</v>
      </c>
    </row>
    <row r="72">
      <c r="A72" s="3" t="s">
        <v>674</v>
      </c>
      <c r="B72" s="3" t="s">
        <v>675</v>
      </c>
      <c r="C72" s="4">
        <v>1995.0</v>
      </c>
      <c r="D72" s="4">
        <v>0.0</v>
      </c>
      <c r="E72" s="4">
        <v>580720.0</v>
      </c>
      <c r="F72" s="3" t="s">
        <v>361</v>
      </c>
      <c r="G72" s="3" t="s">
        <v>348</v>
      </c>
      <c r="H72" s="3" t="s">
        <v>349</v>
      </c>
      <c r="I72" s="4">
        <v>0.541</v>
      </c>
      <c r="J72" s="4">
        <v>0.424</v>
      </c>
      <c r="K72" s="4">
        <v>0.73366415</v>
      </c>
      <c r="L72" s="4">
        <v>0.17</v>
      </c>
      <c r="M72" s="4">
        <v>0.879</v>
      </c>
      <c r="N72" s="4">
        <v>2.72E-6</v>
      </c>
      <c r="O72" s="4">
        <v>0.152</v>
      </c>
      <c r="P72" s="4">
        <v>0.529</v>
      </c>
      <c r="Q72" s="4">
        <v>123.884</v>
      </c>
      <c r="R72" s="4">
        <v>9.0</v>
      </c>
      <c r="S72" s="4">
        <v>1.0</v>
      </c>
      <c r="T72" s="3" t="s">
        <v>34</v>
      </c>
      <c r="U72" s="3" t="s">
        <v>35</v>
      </c>
    </row>
    <row r="73">
      <c r="A73" s="3" t="s">
        <v>681</v>
      </c>
      <c r="B73" s="3" t="s">
        <v>683</v>
      </c>
      <c r="C73" s="4">
        <v>1971.0</v>
      </c>
      <c r="D73" s="4">
        <v>0.0</v>
      </c>
      <c r="E73" s="4">
        <v>196800.0</v>
      </c>
      <c r="F73" s="3" t="s">
        <v>684</v>
      </c>
      <c r="G73" s="3" t="s">
        <v>685</v>
      </c>
      <c r="H73" s="3" t="s">
        <v>286</v>
      </c>
      <c r="I73" s="4">
        <v>0.577</v>
      </c>
      <c r="J73" s="4">
        <v>0.241</v>
      </c>
      <c r="K73" s="4">
        <v>0.630889996</v>
      </c>
      <c r="L73" s="4">
        <v>0.104</v>
      </c>
      <c r="M73" s="4">
        <v>0.989</v>
      </c>
      <c r="N73" s="4">
        <v>0.549</v>
      </c>
      <c r="O73" s="4">
        <v>0.153</v>
      </c>
      <c r="P73" s="4">
        <v>0.777</v>
      </c>
      <c r="Q73" s="4">
        <v>113.734</v>
      </c>
      <c r="R73" s="4">
        <v>3.0</v>
      </c>
      <c r="S73" s="4">
        <v>0.0</v>
      </c>
      <c r="T73" s="3" t="s">
        <v>34</v>
      </c>
      <c r="U73" s="3" t="s">
        <v>35</v>
      </c>
    </row>
    <row r="74">
      <c r="A74" s="3" t="s">
        <v>688</v>
      </c>
      <c r="B74" s="3" t="s">
        <v>689</v>
      </c>
      <c r="C74" s="4">
        <v>1971.0</v>
      </c>
      <c r="D74" s="4">
        <v>0.0</v>
      </c>
      <c r="E74" s="4">
        <v>171280.0</v>
      </c>
      <c r="F74" s="3" t="s">
        <v>284</v>
      </c>
      <c r="G74" s="3" t="s">
        <v>433</v>
      </c>
      <c r="H74" s="3" t="s">
        <v>286</v>
      </c>
      <c r="I74" s="4">
        <v>0.473</v>
      </c>
      <c r="J74" s="4">
        <v>0.412</v>
      </c>
      <c r="K74" s="4">
        <v>0.739567514</v>
      </c>
      <c r="L74" s="4">
        <v>0.0741</v>
      </c>
      <c r="M74" s="4">
        <v>0.948</v>
      </c>
      <c r="N74" s="4">
        <v>6.62E-4</v>
      </c>
      <c r="O74" s="4">
        <v>0.405</v>
      </c>
      <c r="P74" s="4">
        <v>0.681</v>
      </c>
      <c r="Q74" s="4">
        <v>151.593</v>
      </c>
      <c r="R74" s="4">
        <v>10.0</v>
      </c>
      <c r="S74" s="4">
        <v>1.0</v>
      </c>
      <c r="T74" s="3" t="s">
        <v>34</v>
      </c>
      <c r="U74" s="3" t="s">
        <v>35</v>
      </c>
    </row>
    <row r="75">
      <c r="A75" s="3" t="s">
        <v>695</v>
      </c>
      <c r="B75" s="3" t="s">
        <v>696</v>
      </c>
      <c r="C75" s="4">
        <v>1996.0</v>
      </c>
      <c r="D75" s="4">
        <v>0.0</v>
      </c>
      <c r="E75" s="4">
        <v>207706.0</v>
      </c>
      <c r="F75" s="3" t="s">
        <v>368</v>
      </c>
      <c r="G75" s="3" t="s">
        <v>699</v>
      </c>
      <c r="H75" s="3" t="s">
        <v>286</v>
      </c>
      <c r="I75" s="4">
        <v>0.412</v>
      </c>
      <c r="J75" s="4">
        <v>0.347</v>
      </c>
      <c r="K75" s="4">
        <v>0.734541099</v>
      </c>
      <c r="L75" s="4">
        <v>0.0367</v>
      </c>
      <c r="M75" s="4">
        <v>0.92</v>
      </c>
      <c r="N75" s="4">
        <v>0.0</v>
      </c>
      <c r="O75" s="4">
        <v>0.464</v>
      </c>
      <c r="P75" s="4">
        <v>0.54</v>
      </c>
      <c r="Q75" s="4">
        <v>81.458</v>
      </c>
      <c r="R75" s="4">
        <v>2.0</v>
      </c>
      <c r="S75" s="4">
        <v>1.0</v>
      </c>
      <c r="T75" s="3" t="s">
        <v>34</v>
      </c>
      <c r="U75" s="3" t="s">
        <v>35</v>
      </c>
    </row>
    <row r="76">
      <c r="A76" s="3" t="s">
        <v>704</v>
      </c>
      <c r="B76" s="3" t="s">
        <v>705</v>
      </c>
      <c r="C76" s="4">
        <v>1971.0</v>
      </c>
      <c r="D76" s="4">
        <v>0.0</v>
      </c>
      <c r="E76" s="4">
        <v>212266.0</v>
      </c>
      <c r="F76" s="3" t="s">
        <v>321</v>
      </c>
      <c r="G76" s="3" t="s">
        <v>590</v>
      </c>
      <c r="H76" s="3" t="s">
        <v>286</v>
      </c>
      <c r="I76" s="4">
        <v>0.345</v>
      </c>
      <c r="J76" s="4">
        <v>0.54</v>
      </c>
      <c r="K76" s="4">
        <v>0.717793511</v>
      </c>
      <c r="L76" s="4">
        <v>0.0775</v>
      </c>
      <c r="M76" s="4">
        <v>0.988</v>
      </c>
      <c r="N76" s="4">
        <v>0.0183</v>
      </c>
      <c r="O76" s="4">
        <v>0.372</v>
      </c>
      <c r="P76" s="4">
        <v>0.912</v>
      </c>
      <c r="Q76" s="4">
        <v>79.55</v>
      </c>
      <c r="R76" s="4">
        <v>2.0</v>
      </c>
      <c r="S76" s="4">
        <v>1.0</v>
      </c>
      <c r="T76" s="3" t="s">
        <v>34</v>
      </c>
      <c r="U76" s="3" t="s">
        <v>35</v>
      </c>
    </row>
    <row r="77">
      <c r="A77" s="3" t="s">
        <v>710</v>
      </c>
      <c r="B77" s="3" t="s">
        <v>711</v>
      </c>
      <c r="C77" s="4">
        <v>1978.0</v>
      </c>
      <c r="D77" s="4">
        <v>0.0</v>
      </c>
      <c r="E77" s="4">
        <v>205880.0</v>
      </c>
      <c r="F77" s="3" t="s">
        <v>341</v>
      </c>
      <c r="G77" s="3" t="s">
        <v>575</v>
      </c>
      <c r="H77" s="3" t="s">
        <v>286</v>
      </c>
      <c r="I77" s="4">
        <v>0.712</v>
      </c>
      <c r="J77" s="4">
        <v>0.446</v>
      </c>
      <c r="K77" s="4">
        <v>0.719226574</v>
      </c>
      <c r="L77" s="4">
        <v>0.044</v>
      </c>
      <c r="M77" s="4">
        <v>0.86</v>
      </c>
      <c r="N77" s="4">
        <v>2.78E-4</v>
      </c>
      <c r="O77" s="4">
        <v>0.557</v>
      </c>
      <c r="P77" s="4">
        <v>0.92</v>
      </c>
      <c r="Q77" s="4">
        <v>80.981</v>
      </c>
      <c r="R77" s="4">
        <v>8.0</v>
      </c>
      <c r="S77" s="4">
        <v>1.0</v>
      </c>
      <c r="T77" s="3" t="s">
        <v>34</v>
      </c>
      <c r="U77" s="3" t="s">
        <v>35</v>
      </c>
    </row>
    <row r="78">
      <c r="A78" s="3" t="s">
        <v>716</v>
      </c>
      <c r="B78" s="3" t="s">
        <v>718</v>
      </c>
      <c r="C78" s="4">
        <v>1996.0</v>
      </c>
      <c r="D78" s="4">
        <v>0.0</v>
      </c>
      <c r="E78" s="4">
        <v>193493.0</v>
      </c>
      <c r="F78" s="3" t="s">
        <v>389</v>
      </c>
      <c r="G78" s="3" t="s">
        <v>699</v>
      </c>
      <c r="H78" s="3" t="s">
        <v>286</v>
      </c>
      <c r="I78" s="4">
        <v>0.349</v>
      </c>
      <c r="J78" s="4">
        <v>0.361</v>
      </c>
      <c r="K78" s="4">
        <v>0.739610292</v>
      </c>
      <c r="L78" s="4">
        <v>0.0385</v>
      </c>
      <c r="M78" s="4">
        <v>0.843</v>
      </c>
      <c r="N78" s="4">
        <v>0.0</v>
      </c>
      <c r="O78" s="4">
        <v>0.111</v>
      </c>
      <c r="P78" s="4">
        <v>0.615</v>
      </c>
      <c r="Q78" s="4">
        <v>170.299</v>
      </c>
      <c r="R78" s="4">
        <v>7.0</v>
      </c>
      <c r="S78" s="4">
        <v>1.0</v>
      </c>
      <c r="T78" s="3" t="s">
        <v>34</v>
      </c>
      <c r="U78" s="3" t="s">
        <v>35</v>
      </c>
    </row>
    <row r="79">
      <c r="A79" s="3" t="s">
        <v>727</v>
      </c>
      <c r="B79" s="3" t="s">
        <v>729</v>
      </c>
      <c r="C79" s="4">
        <v>1960.0</v>
      </c>
      <c r="D79" s="4">
        <v>0.0</v>
      </c>
      <c r="E79" s="4">
        <v>176146.0</v>
      </c>
      <c r="F79" s="3" t="s">
        <v>533</v>
      </c>
      <c r="G79" s="3" t="s">
        <v>322</v>
      </c>
      <c r="H79" s="3" t="s">
        <v>325</v>
      </c>
      <c r="I79" s="4">
        <v>0.693</v>
      </c>
      <c r="J79" s="4">
        <v>0.0854</v>
      </c>
      <c r="K79" s="4">
        <v>0.534104763</v>
      </c>
      <c r="L79" s="4">
        <v>0.257</v>
      </c>
      <c r="M79" s="4">
        <v>0.995</v>
      </c>
      <c r="N79" s="4">
        <v>0.133</v>
      </c>
      <c r="O79" s="4">
        <v>0.114</v>
      </c>
      <c r="P79" s="4">
        <v>0.838</v>
      </c>
      <c r="Q79" s="4">
        <v>127.96</v>
      </c>
      <c r="R79" s="4">
        <v>0.0</v>
      </c>
      <c r="S79" s="4">
        <v>1.0</v>
      </c>
      <c r="T79" s="3" t="s">
        <v>34</v>
      </c>
      <c r="U79" s="3" t="s">
        <v>35</v>
      </c>
    </row>
    <row r="80">
      <c r="A80" s="3" t="s">
        <v>736</v>
      </c>
      <c r="B80" s="3" t="s">
        <v>737</v>
      </c>
      <c r="C80" s="4">
        <v>2024.0</v>
      </c>
      <c r="D80" s="4">
        <v>0.0</v>
      </c>
      <c r="E80" s="4">
        <v>171513.0</v>
      </c>
      <c r="F80" s="3" t="s">
        <v>347</v>
      </c>
      <c r="G80" s="3" t="s">
        <v>738</v>
      </c>
      <c r="H80" s="3" t="s">
        <v>739</v>
      </c>
      <c r="I80" s="4">
        <v>0.594</v>
      </c>
      <c r="J80" s="4">
        <v>0.812</v>
      </c>
      <c r="K80" s="4">
        <v>0.698479242</v>
      </c>
      <c r="L80" s="4">
        <v>0.0305</v>
      </c>
      <c r="M80" s="4">
        <v>3.89E-4</v>
      </c>
      <c r="N80" s="4">
        <v>0.319</v>
      </c>
      <c r="O80" s="4">
        <v>0.148</v>
      </c>
      <c r="P80" s="4">
        <v>0.959</v>
      </c>
      <c r="Q80" s="4">
        <v>167.927</v>
      </c>
      <c r="R80" s="4">
        <v>2.0</v>
      </c>
      <c r="S80" s="4">
        <v>1.0</v>
      </c>
      <c r="T80" s="3" t="s">
        <v>34</v>
      </c>
      <c r="U80" s="3" t="s">
        <v>35</v>
      </c>
    </row>
    <row r="81">
      <c r="A81" s="3" t="s">
        <v>745</v>
      </c>
      <c r="B81" s="3" t="s">
        <v>746</v>
      </c>
      <c r="C81" s="4">
        <v>2024.0</v>
      </c>
      <c r="D81" s="4">
        <v>0.0</v>
      </c>
      <c r="E81" s="4">
        <v>312000.0</v>
      </c>
      <c r="F81" s="3" t="s">
        <v>312</v>
      </c>
      <c r="G81" s="3" t="s">
        <v>747</v>
      </c>
      <c r="H81" s="3" t="s">
        <v>748</v>
      </c>
      <c r="I81" s="4">
        <v>0.401</v>
      </c>
      <c r="J81" s="4">
        <v>0.847</v>
      </c>
      <c r="K81" s="4">
        <v>0.892563044</v>
      </c>
      <c r="L81" s="4">
        <v>0.0493</v>
      </c>
      <c r="M81" s="4">
        <v>0.0228</v>
      </c>
      <c r="N81" s="4">
        <v>0.0</v>
      </c>
      <c r="O81" s="4">
        <v>0.473</v>
      </c>
      <c r="P81" s="4">
        <v>0.565</v>
      </c>
      <c r="Q81" s="4">
        <v>126.744</v>
      </c>
      <c r="R81" s="4">
        <v>10.0</v>
      </c>
      <c r="S81" s="4">
        <v>1.0</v>
      </c>
      <c r="T81" s="3" t="s">
        <v>34</v>
      </c>
      <c r="U81" s="3" t="s">
        <v>35</v>
      </c>
    </row>
    <row r="82">
      <c r="A82" s="3" t="s">
        <v>751</v>
      </c>
      <c r="B82" s="3" t="s">
        <v>752</v>
      </c>
      <c r="C82" s="4">
        <v>2024.0</v>
      </c>
      <c r="D82" s="4">
        <v>0.0</v>
      </c>
      <c r="E82" s="4">
        <v>770690.0</v>
      </c>
      <c r="F82" s="3" t="s">
        <v>321</v>
      </c>
      <c r="G82" s="3" t="s">
        <v>756</v>
      </c>
      <c r="H82" s="3" t="s">
        <v>758</v>
      </c>
      <c r="I82" s="4">
        <v>0.508</v>
      </c>
      <c r="J82" s="4">
        <v>0.555</v>
      </c>
      <c r="K82" s="4">
        <v>0.867024576</v>
      </c>
      <c r="L82" s="4">
        <v>0.135</v>
      </c>
      <c r="M82" s="4">
        <v>0.641</v>
      </c>
      <c r="N82" s="4">
        <v>0.0</v>
      </c>
      <c r="O82" s="4">
        <v>0.109</v>
      </c>
      <c r="P82" s="4">
        <v>0.789</v>
      </c>
      <c r="Q82" s="4">
        <v>70.797</v>
      </c>
      <c r="R82" s="4">
        <v>9.0</v>
      </c>
      <c r="S82" s="4">
        <v>0.0</v>
      </c>
      <c r="T82" s="3" t="s">
        <v>34</v>
      </c>
      <c r="U82" s="3" t="s">
        <v>35</v>
      </c>
    </row>
    <row r="83">
      <c r="A83" s="3" t="s">
        <v>762</v>
      </c>
      <c r="B83" s="3" t="s">
        <v>764</v>
      </c>
      <c r="C83" s="4">
        <v>2022.0</v>
      </c>
      <c r="D83" s="4">
        <v>0.0</v>
      </c>
      <c r="E83" s="4">
        <v>217302.0</v>
      </c>
      <c r="F83" s="3" t="s">
        <v>765</v>
      </c>
      <c r="G83" s="3" t="s">
        <v>766</v>
      </c>
      <c r="H83" s="3" t="s">
        <v>767</v>
      </c>
      <c r="I83" s="4">
        <v>0.695</v>
      </c>
      <c r="J83" s="4">
        <v>0.701</v>
      </c>
      <c r="K83" s="4">
        <v>0.847132804</v>
      </c>
      <c r="L83" s="4">
        <v>0.0662</v>
      </c>
      <c r="M83" s="4">
        <v>0.264</v>
      </c>
      <c r="N83" s="4">
        <v>0.0</v>
      </c>
      <c r="O83" s="4">
        <v>0.0789</v>
      </c>
      <c r="P83" s="4">
        <v>0.842</v>
      </c>
      <c r="Q83" s="4">
        <v>99.896</v>
      </c>
      <c r="R83" s="4">
        <v>1.0</v>
      </c>
      <c r="S83" s="4">
        <v>1.0</v>
      </c>
      <c r="T83" s="3" t="s">
        <v>34</v>
      </c>
      <c r="U83" s="3" t="s">
        <v>35</v>
      </c>
    </row>
    <row r="84">
      <c r="A84" s="3" t="s">
        <v>771</v>
      </c>
      <c r="B84" s="3" t="s">
        <v>772</v>
      </c>
      <c r="C84" s="4">
        <v>2018.0</v>
      </c>
      <c r="D84" s="4">
        <v>0.0</v>
      </c>
      <c r="E84" s="4">
        <v>167125.0</v>
      </c>
      <c r="F84" s="3" t="s">
        <v>368</v>
      </c>
      <c r="G84" s="3" t="s">
        <v>774</v>
      </c>
      <c r="H84" s="3" t="s">
        <v>776</v>
      </c>
      <c r="I84" s="4">
        <v>0.387</v>
      </c>
      <c r="J84" s="4">
        <v>0.457</v>
      </c>
      <c r="K84" s="4">
        <v>0.777575771</v>
      </c>
      <c r="L84" s="4">
        <v>0.0367</v>
      </c>
      <c r="M84" s="4">
        <v>0.872</v>
      </c>
      <c r="N84" s="4">
        <v>0.605</v>
      </c>
      <c r="O84" s="4">
        <v>0.23</v>
      </c>
      <c r="P84" s="4">
        <v>0.565</v>
      </c>
      <c r="Q84" s="4">
        <v>138.408</v>
      </c>
      <c r="R84" s="4">
        <v>2.0</v>
      </c>
      <c r="S84" s="4">
        <v>1.0</v>
      </c>
      <c r="T84" s="3" t="s">
        <v>34</v>
      </c>
      <c r="U84" s="3" t="s">
        <v>35</v>
      </c>
    </row>
    <row r="85">
      <c r="A85" s="3" t="s">
        <v>779</v>
      </c>
      <c r="B85" s="3" t="s">
        <v>781</v>
      </c>
      <c r="C85" s="4">
        <v>2022.0</v>
      </c>
      <c r="D85" s="4">
        <v>0.0</v>
      </c>
      <c r="E85" s="4">
        <v>320277.0</v>
      </c>
      <c r="F85" s="3" t="s">
        <v>368</v>
      </c>
      <c r="G85" s="3" t="s">
        <v>782</v>
      </c>
      <c r="H85" s="3" t="s">
        <v>783</v>
      </c>
      <c r="I85" s="4">
        <v>0.54</v>
      </c>
      <c r="J85" s="4">
        <v>0.582</v>
      </c>
      <c r="K85" s="4">
        <v>0.823348234</v>
      </c>
      <c r="L85" s="4">
        <v>0.0251</v>
      </c>
      <c r="M85" s="4">
        <v>0.208</v>
      </c>
      <c r="N85" s="4">
        <v>0.0</v>
      </c>
      <c r="O85" s="4">
        <v>0.218</v>
      </c>
      <c r="P85" s="4">
        <v>0.583</v>
      </c>
      <c r="Q85" s="4">
        <v>82.992</v>
      </c>
      <c r="R85" s="4">
        <v>4.0</v>
      </c>
      <c r="S85" s="4">
        <v>0.0</v>
      </c>
      <c r="T85" s="3" t="s">
        <v>34</v>
      </c>
      <c r="U85" s="3" t="s">
        <v>35</v>
      </c>
    </row>
    <row r="86">
      <c r="A86" s="3" t="s">
        <v>788</v>
      </c>
      <c r="B86" s="3" t="s">
        <v>789</v>
      </c>
      <c r="C86" s="4">
        <v>2022.0</v>
      </c>
      <c r="D86" s="4">
        <v>0.0</v>
      </c>
      <c r="E86" s="4">
        <v>349237.0</v>
      </c>
      <c r="F86" s="3" t="s">
        <v>368</v>
      </c>
      <c r="G86" s="3" t="s">
        <v>790</v>
      </c>
      <c r="H86" s="3" t="s">
        <v>792</v>
      </c>
      <c r="I86" s="4">
        <v>0.514</v>
      </c>
      <c r="J86" s="4">
        <v>0.627</v>
      </c>
      <c r="K86" s="4">
        <v>0.699035356</v>
      </c>
      <c r="L86" s="4">
        <v>0.0834</v>
      </c>
      <c r="M86" s="4">
        <v>0.263</v>
      </c>
      <c r="N86" s="4">
        <v>1.56E-4</v>
      </c>
      <c r="O86" s="4">
        <v>0.153</v>
      </c>
      <c r="P86" s="4">
        <v>0.746</v>
      </c>
      <c r="Q86" s="4">
        <v>149.942</v>
      </c>
      <c r="R86" s="4">
        <v>2.0</v>
      </c>
      <c r="S86" s="4">
        <v>1.0</v>
      </c>
      <c r="T86" s="3" t="s">
        <v>34</v>
      </c>
      <c r="U86" s="3" t="s">
        <v>35</v>
      </c>
    </row>
    <row r="87">
      <c r="A87" s="3" t="s">
        <v>796</v>
      </c>
      <c r="B87" s="3" t="s">
        <v>799</v>
      </c>
      <c r="C87" s="4">
        <v>2022.0</v>
      </c>
      <c r="D87" s="4">
        <v>0.0</v>
      </c>
      <c r="E87" s="4">
        <v>218530.0</v>
      </c>
      <c r="F87" s="3" t="s">
        <v>347</v>
      </c>
      <c r="G87" s="3" t="s">
        <v>801</v>
      </c>
      <c r="H87" s="3" t="s">
        <v>802</v>
      </c>
      <c r="I87" s="4">
        <v>0.397</v>
      </c>
      <c r="J87" s="4">
        <v>0.518</v>
      </c>
      <c r="K87" s="4">
        <v>0.867944303</v>
      </c>
      <c r="L87" s="4">
        <v>0.0364</v>
      </c>
      <c r="M87" s="4">
        <v>0.512</v>
      </c>
      <c r="N87" s="4">
        <v>0.0</v>
      </c>
      <c r="O87" s="4">
        <v>0.368</v>
      </c>
      <c r="P87" s="4">
        <v>0.53</v>
      </c>
      <c r="Q87" s="4">
        <v>81.191</v>
      </c>
      <c r="R87" s="4">
        <v>2.0</v>
      </c>
      <c r="S87" s="4">
        <v>1.0</v>
      </c>
      <c r="T87" s="3" t="s">
        <v>34</v>
      </c>
      <c r="U87" s="3" t="s">
        <v>35</v>
      </c>
    </row>
    <row r="88">
      <c r="A88" s="3" t="s">
        <v>805</v>
      </c>
      <c r="B88" s="3" t="s">
        <v>806</v>
      </c>
      <c r="C88" s="4">
        <v>2022.0</v>
      </c>
      <c r="D88" s="4">
        <v>0.0</v>
      </c>
      <c r="E88" s="4">
        <v>366817.0</v>
      </c>
      <c r="F88" s="3" t="s">
        <v>312</v>
      </c>
      <c r="G88" s="3" t="s">
        <v>807</v>
      </c>
      <c r="H88" s="3" t="s">
        <v>808</v>
      </c>
      <c r="I88" s="4">
        <v>0.428</v>
      </c>
      <c r="J88" s="4">
        <v>0.514</v>
      </c>
      <c r="K88" s="4">
        <v>0.731118859</v>
      </c>
      <c r="L88" s="4">
        <v>0.0428</v>
      </c>
      <c r="M88" s="4">
        <v>0.286</v>
      </c>
      <c r="N88" s="4">
        <v>3.05E-5</v>
      </c>
      <c r="O88" s="4">
        <v>0.246</v>
      </c>
      <c r="P88" s="4">
        <v>0.632</v>
      </c>
      <c r="Q88" s="4">
        <v>149.704</v>
      </c>
      <c r="R88" s="4">
        <v>9.0</v>
      </c>
      <c r="S88" s="4">
        <v>0.0</v>
      </c>
      <c r="T88" s="3" t="s">
        <v>34</v>
      </c>
      <c r="U88" s="3" t="s">
        <v>35</v>
      </c>
    </row>
    <row r="89">
      <c r="A89" s="3" t="s">
        <v>812</v>
      </c>
      <c r="B89" s="3" t="s">
        <v>813</v>
      </c>
      <c r="C89" s="4">
        <v>2024.0</v>
      </c>
      <c r="D89" s="4">
        <v>0.0</v>
      </c>
      <c r="E89" s="4">
        <v>551235.0</v>
      </c>
      <c r="F89" s="3" t="s">
        <v>453</v>
      </c>
      <c r="G89" s="3" t="s">
        <v>756</v>
      </c>
      <c r="H89" s="3" t="s">
        <v>817</v>
      </c>
      <c r="I89" s="4">
        <v>0.489</v>
      </c>
      <c r="J89" s="4">
        <v>0.694</v>
      </c>
      <c r="K89" s="4">
        <v>0.905310889</v>
      </c>
      <c r="L89" s="4">
        <v>0.0735</v>
      </c>
      <c r="M89" s="4">
        <v>0.723</v>
      </c>
      <c r="N89" s="4">
        <v>0.0</v>
      </c>
      <c r="O89" s="4">
        <v>0.147</v>
      </c>
      <c r="P89" s="4">
        <v>0.886</v>
      </c>
      <c r="Q89" s="4">
        <v>79.409</v>
      </c>
      <c r="R89" s="4">
        <v>7.0</v>
      </c>
      <c r="S89" s="4">
        <v>1.0</v>
      </c>
      <c r="T89" s="3" t="s">
        <v>34</v>
      </c>
      <c r="U89" s="3" t="s">
        <v>35</v>
      </c>
    </row>
    <row r="90">
      <c r="A90" s="3" t="s">
        <v>822</v>
      </c>
      <c r="B90" s="3" t="s">
        <v>824</v>
      </c>
      <c r="C90" s="4">
        <v>2024.0</v>
      </c>
      <c r="D90" s="4">
        <v>0.0</v>
      </c>
      <c r="E90" s="4">
        <v>564976.0</v>
      </c>
      <c r="F90" s="3" t="s">
        <v>341</v>
      </c>
      <c r="G90" s="3" t="s">
        <v>826</v>
      </c>
      <c r="H90" s="3" t="s">
        <v>827</v>
      </c>
      <c r="I90" s="4">
        <v>0.45</v>
      </c>
      <c r="J90" s="4">
        <v>0.678</v>
      </c>
      <c r="K90" s="4">
        <v>0.800590336</v>
      </c>
      <c r="L90" s="4">
        <v>0.0434</v>
      </c>
      <c r="M90" s="4">
        <v>0.416</v>
      </c>
      <c r="N90" s="4">
        <v>0.00647</v>
      </c>
      <c r="O90" s="4">
        <v>0.333</v>
      </c>
      <c r="P90" s="4">
        <v>0.937</v>
      </c>
      <c r="Q90" s="4">
        <v>168.54</v>
      </c>
      <c r="R90" s="4">
        <v>0.0</v>
      </c>
      <c r="S90" s="4">
        <v>1.0</v>
      </c>
      <c r="T90" s="3" t="s">
        <v>34</v>
      </c>
      <c r="U90" s="3" t="s">
        <v>35</v>
      </c>
    </row>
    <row r="91">
      <c r="A91" s="3" t="s">
        <v>831</v>
      </c>
      <c r="B91" s="3" t="s">
        <v>832</v>
      </c>
      <c r="C91" s="4">
        <v>2022.0</v>
      </c>
      <c r="D91" s="4">
        <v>0.0</v>
      </c>
      <c r="E91" s="4">
        <v>418945.0</v>
      </c>
      <c r="F91" s="3" t="s">
        <v>765</v>
      </c>
      <c r="G91" s="3" t="s">
        <v>790</v>
      </c>
      <c r="H91" s="3" t="s">
        <v>835</v>
      </c>
      <c r="I91" s="4">
        <v>0.521</v>
      </c>
      <c r="J91" s="4">
        <v>0.536</v>
      </c>
      <c r="K91" s="4">
        <v>0.757491498</v>
      </c>
      <c r="L91" s="4">
        <v>0.0917</v>
      </c>
      <c r="M91" s="4">
        <v>0.589</v>
      </c>
      <c r="N91" s="4">
        <v>2.69E-6</v>
      </c>
      <c r="O91" s="4">
        <v>0.26</v>
      </c>
      <c r="P91" s="4">
        <v>0.56</v>
      </c>
      <c r="Q91" s="4">
        <v>139.954</v>
      </c>
      <c r="R91" s="4">
        <v>7.0</v>
      </c>
      <c r="S91" s="4">
        <v>1.0</v>
      </c>
      <c r="T91" s="3" t="s">
        <v>34</v>
      </c>
      <c r="U91" s="3" t="s">
        <v>35</v>
      </c>
    </row>
    <row r="92">
      <c r="A92" s="3" t="s">
        <v>839</v>
      </c>
      <c r="B92" s="3" t="s">
        <v>841</v>
      </c>
      <c r="C92" s="4">
        <v>2024.0</v>
      </c>
      <c r="D92" s="4">
        <v>0.0</v>
      </c>
      <c r="E92" s="4">
        <v>465240.0</v>
      </c>
      <c r="F92" s="3" t="s">
        <v>413</v>
      </c>
      <c r="G92" s="3" t="s">
        <v>826</v>
      </c>
      <c r="H92" s="3" t="s">
        <v>842</v>
      </c>
      <c r="I92" s="4">
        <v>0.483</v>
      </c>
      <c r="J92" s="4">
        <v>0.761</v>
      </c>
      <c r="K92" s="4">
        <v>0.829850491</v>
      </c>
      <c r="L92" s="4">
        <v>0.0356</v>
      </c>
      <c r="M92" s="4">
        <v>0.283</v>
      </c>
      <c r="N92" s="4">
        <v>0.22</v>
      </c>
      <c r="O92" s="4">
        <v>0.317</v>
      </c>
      <c r="P92" s="4">
        <v>0.964</v>
      </c>
      <c r="Q92" s="4">
        <v>155.347</v>
      </c>
      <c r="R92" s="4">
        <v>0.0</v>
      </c>
      <c r="S92" s="4">
        <v>1.0</v>
      </c>
      <c r="T92" s="3" t="s">
        <v>34</v>
      </c>
      <c r="U92" s="3" t="s">
        <v>35</v>
      </c>
    </row>
    <row r="93">
      <c r="A93" s="3" t="s">
        <v>845</v>
      </c>
      <c r="B93" s="3" t="s">
        <v>847</v>
      </c>
      <c r="C93" s="4">
        <v>2023.0</v>
      </c>
      <c r="D93" s="4">
        <v>0.0</v>
      </c>
      <c r="E93" s="4">
        <v>404532.0</v>
      </c>
      <c r="F93" s="3" t="s">
        <v>413</v>
      </c>
      <c r="G93" s="3" t="s">
        <v>756</v>
      </c>
      <c r="H93" s="3" t="s">
        <v>849</v>
      </c>
      <c r="I93" s="4">
        <v>0.602</v>
      </c>
      <c r="J93" s="4">
        <v>0.587</v>
      </c>
      <c r="K93" s="4">
        <v>0.817915428</v>
      </c>
      <c r="L93" s="4">
        <v>0.0734</v>
      </c>
      <c r="M93" s="4">
        <v>0.309</v>
      </c>
      <c r="N93" s="4">
        <v>0.0</v>
      </c>
      <c r="O93" s="4">
        <v>0.358</v>
      </c>
      <c r="P93" s="4">
        <v>0.712</v>
      </c>
      <c r="Q93" s="4">
        <v>144.361</v>
      </c>
      <c r="R93" s="4">
        <v>7.0</v>
      </c>
      <c r="S93" s="4">
        <v>0.0</v>
      </c>
      <c r="T93" s="3" t="s">
        <v>34</v>
      </c>
      <c r="U93" s="3" t="s">
        <v>35</v>
      </c>
    </row>
    <row r="94">
      <c r="A94" s="3" t="s">
        <v>854</v>
      </c>
      <c r="B94" s="3" t="s">
        <v>855</v>
      </c>
      <c r="C94" s="4">
        <v>2023.0</v>
      </c>
      <c r="D94" s="4">
        <v>0.0</v>
      </c>
      <c r="E94" s="4">
        <v>384731.0</v>
      </c>
      <c r="F94" s="3" t="s">
        <v>445</v>
      </c>
      <c r="G94" s="3" t="s">
        <v>756</v>
      </c>
      <c r="H94" s="3" t="s">
        <v>856</v>
      </c>
      <c r="I94" s="4">
        <v>0.62</v>
      </c>
      <c r="J94" s="4">
        <v>0.771</v>
      </c>
      <c r="K94" s="4">
        <v>0.885248005</v>
      </c>
      <c r="L94" s="4">
        <v>0.0649</v>
      </c>
      <c r="M94" s="4">
        <v>0.065</v>
      </c>
      <c r="N94" s="4">
        <v>1.52E-4</v>
      </c>
      <c r="O94" s="4">
        <v>0.0979</v>
      </c>
      <c r="P94" s="4">
        <v>0.612</v>
      </c>
      <c r="Q94" s="4">
        <v>118.443</v>
      </c>
      <c r="R94" s="4">
        <v>0.0</v>
      </c>
      <c r="S94" s="4">
        <v>0.0</v>
      </c>
      <c r="T94" s="3" t="s">
        <v>34</v>
      </c>
      <c r="U94" s="3" t="s">
        <v>35</v>
      </c>
    </row>
    <row r="95">
      <c r="A95" s="3" t="s">
        <v>862</v>
      </c>
      <c r="B95" s="3" t="s">
        <v>863</v>
      </c>
      <c r="C95" s="4">
        <v>2022.0</v>
      </c>
      <c r="D95" s="4">
        <v>0.0</v>
      </c>
      <c r="E95" s="4">
        <v>176865.0</v>
      </c>
      <c r="F95" s="3" t="s">
        <v>321</v>
      </c>
      <c r="G95" s="3" t="s">
        <v>495</v>
      </c>
      <c r="H95" s="3" t="s">
        <v>864</v>
      </c>
      <c r="I95" s="4">
        <v>0.631</v>
      </c>
      <c r="J95" s="4">
        <v>0.645</v>
      </c>
      <c r="K95" s="4">
        <v>0.846833358</v>
      </c>
      <c r="L95" s="4">
        <v>0.0271</v>
      </c>
      <c r="M95" s="4">
        <v>0.172</v>
      </c>
      <c r="N95" s="4">
        <v>8.9E-5</v>
      </c>
      <c r="O95" s="4">
        <v>0.106</v>
      </c>
      <c r="P95" s="4">
        <v>0.618</v>
      </c>
      <c r="Q95" s="4">
        <v>95.041</v>
      </c>
      <c r="R95" s="4">
        <v>0.0</v>
      </c>
      <c r="S95" s="4">
        <v>1.0</v>
      </c>
      <c r="T95" s="3" t="s">
        <v>34</v>
      </c>
      <c r="U95" s="3" t="s">
        <v>35</v>
      </c>
    </row>
    <row r="96">
      <c r="A96" s="3" t="s">
        <v>865</v>
      </c>
      <c r="B96" s="3" t="s">
        <v>866</v>
      </c>
      <c r="C96" s="4">
        <v>2023.0</v>
      </c>
      <c r="D96" s="4">
        <v>0.0</v>
      </c>
      <c r="E96" s="4">
        <v>368895.0</v>
      </c>
      <c r="F96" s="3" t="s">
        <v>361</v>
      </c>
      <c r="G96" s="3" t="s">
        <v>867</v>
      </c>
      <c r="H96" s="3" t="s">
        <v>868</v>
      </c>
      <c r="I96" s="4">
        <v>0.513</v>
      </c>
      <c r="J96" s="4">
        <v>0.895</v>
      </c>
      <c r="K96" s="4">
        <v>0.954334481</v>
      </c>
      <c r="L96" s="4">
        <v>0.0737</v>
      </c>
      <c r="M96" s="4">
        <v>0.502</v>
      </c>
      <c r="N96" s="4">
        <v>6.02E-5</v>
      </c>
      <c r="O96" s="4">
        <v>0.493</v>
      </c>
      <c r="P96" s="4">
        <v>0.794</v>
      </c>
      <c r="Q96" s="4">
        <v>101.611</v>
      </c>
      <c r="R96" s="4">
        <v>6.0</v>
      </c>
      <c r="S96" s="4">
        <v>0.0</v>
      </c>
      <c r="T96" s="3" t="s">
        <v>34</v>
      </c>
      <c r="U96" s="3" t="s">
        <v>35</v>
      </c>
    </row>
    <row r="97">
      <c r="A97" s="3" t="s">
        <v>875</v>
      </c>
      <c r="B97" s="3" t="s">
        <v>876</v>
      </c>
      <c r="C97" s="4">
        <v>2022.0</v>
      </c>
      <c r="D97" s="4">
        <v>0.0</v>
      </c>
      <c r="E97" s="4">
        <v>197785.0</v>
      </c>
      <c r="F97" s="3" t="s">
        <v>453</v>
      </c>
      <c r="G97" s="3" t="s">
        <v>801</v>
      </c>
      <c r="H97" s="3" t="s">
        <v>879</v>
      </c>
      <c r="I97" s="4">
        <v>0.62</v>
      </c>
      <c r="J97" s="4">
        <v>0.737</v>
      </c>
      <c r="K97" s="4">
        <v>0.887279961</v>
      </c>
      <c r="L97" s="4">
        <v>0.0339</v>
      </c>
      <c r="M97" s="4">
        <v>0.253</v>
      </c>
      <c r="N97" s="4">
        <v>0.0</v>
      </c>
      <c r="O97" s="4">
        <v>0.515</v>
      </c>
      <c r="P97" s="4">
        <v>0.751</v>
      </c>
      <c r="Q97" s="4">
        <v>167.885</v>
      </c>
      <c r="R97" s="4">
        <v>10.0</v>
      </c>
      <c r="S97" s="4">
        <v>1.0</v>
      </c>
      <c r="T97" s="3" t="s">
        <v>34</v>
      </c>
      <c r="U97" s="3" t="s">
        <v>35</v>
      </c>
    </row>
    <row r="98">
      <c r="A98" s="3" t="s">
        <v>884</v>
      </c>
      <c r="B98" s="3" t="s">
        <v>885</v>
      </c>
      <c r="C98" s="4">
        <v>2024.0</v>
      </c>
      <c r="D98" s="4">
        <v>0.0</v>
      </c>
      <c r="E98" s="4">
        <v>357982.0</v>
      </c>
      <c r="F98" s="3" t="s">
        <v>312</v>
      </c>
      <c r="G98" s="3" t="s">
        <v>826</v>
      </c>
      <c r="H98" s="3" t="s">
        <v>889</v>
      </c>
      <c r="I98" s="4">
        <v>0.606</v>
      </c>
      <c r="J98" s="4">
        <v>0.674</v>
      </c>
      <c r="K98" s="4">
        <v>0.841036939</v>
      </c>
      <c r="L98" s="4">
        <v>0.0576</v>
      </c>
      <c r="M98" s="4">
        <v>0.588</v>
      </c>
      <c r="N98" s="4">
        <v>8.08E-5</v>
      </c>
      <c r="O98" s="4">
        <v>0.0372</v>
      </c>
      <c r="P98" s="4">
        <v>0.888</v>
      </c>
      <c r="Q98" s="4">
        <v>141.213</v>
      </c>
      <c r="R98" s="4">
        <v>7.0</v>
      </c>
      <c r="S98" s="4">
        <v>1.0</v>
      </c>
      <c r="T98" s="3" t="s">
        <v>34</v>
      </c>
      <c r="U98" s="3" t="s">
        <v>35</v>
      </c>
    </row>
    <row r="99">
      <c r="A99" s="3" t="s">
        <v>896</v>
      </c>
      <c r="B99" s="3" t="s">
        <v>897</v>
      </c>
      <c r="C99" s="4">
        <v>2023.0</v>
      </c>
      <c r="D99" s="4">
        <v>0.0</v>
      </c>
      <c r="E99" s="4">
        <v>251448.0</v>
      </c>
      <c r="F99" s="3" t="s">
        <v>341</v>
      </c>
      <c r="G99" s="3" t="s">
        <v>867</v>
      </c>
      <c r="H99" s="3" t="s">
        <v>898</v>
      </c>
      <c r="I99" s="4">
        <v>0.601</v>
      </c>
      <c r="J99" s="4">
        <v>0.948</v>
      </c>
      <c r="K99" s="4">
        <v>0.92501016</v>
      </c>
      <c r="L99" s="4">
        <v>0.114</v>
      </c>
      <c r="M99" s="4">
        <v>0.303</v>
      </c>
      <c r="N99" s="4">
        <v>0.00347</v>
      </c>
      <c r="O99" s="4">
        <v>0.317</v>
      </c>
      <c r="P99" s="4">
        <v>0.95</v>
      </c>
      <c r="Q99" s="4">
        <v>150.888</v>
      </c>
      <c r="R99" s="4">
        <v>6.0</v>
      </c>
      <c r="S99" s="4">
        <v>0.0</v>
      </c>
      <c r="T99" s="3" t="s">
        <v>34</v>
      </c>
      <c r="U99" s="3" t="s">
        <v>35</v>
      </c>
    </row>
    <row r="100">
      <c r="A100" s="3" t="s">
        <v>905</v>
      </c>
      <c r="B100" s="3" t="s">
        <v>906</v>
      </c>
      <c r="C100" s="4">
        <v>2022.0</v>
      </c>
      <c r="D100" s="4">
        <v>0.0</v>
      </c>
      <c r="E100" s="4">
        <v>301397.0</v>
      </c>
      <c r="F100" s="3" t="s">
        <v>389</v>
      </c>
      <c r="G100" s="3" t="s">
        <v>908</v>
      </c>
      <c r="H100" s="3" t="s">
        <v>909</v>
      </c>
      <c r="I100" s="4">
        <v>0.542</v>
      </c>
      <c r="J100" s="4">
        <v>0.741</v>
      </c>
      <c r="K100" s="4">
        <v>0.785361367</v>
      </c>
      <c r="L100" s="4">
        <v>0.0687</v>
      </c>
      <c r="M100" s="4">
        <v>0.583</v>
      </c>
      <c r="N100" s="4">
        <v>1.05E-4</v>
      </c>
      <c r="O100" s="4">
        <v>0.154</v>
      </c>
      <c r="P100" s="4">
        <v>0.589</v>
      </c>
      <c r="Q100" s="4">
        <v>86.039</v>
      </c>
      <c r="R100" s="4">
        <v>3.0</v>
      </c>
      <c r="S100" s="4">
        <v>1.0</v>
      </c>
      <c r="T100" s="3" t="s">
        <v>34</v>
      </c>
      <c r="U100" s="3" t="s">
        <v>35</v>
      </c>
    </row>
    <row r="101">
      <c r="A101" s="3" t="s">
        <v>912</v>
      </c>
      <c r="B101" s="3" t="s">
        <v>913</v>
      </c>
      <c r="C101" s="4">
        <v>2022.0</v>
      </c>
      <c r="D101" s="4">
        <v>0.0</v>
      </c>
      <c r="E101" s="4">
        <v>503295.0</v>
      </c>
      <c r="F101" s="3" t="s">
        <v>341</v>
      </c>
      <c r="G101" s="3" t="s">
        <v>807</v>
      </c>
      <c r="H101" s="3" t="s">
        <v>917</v>
      </c>
      <c r="I101" s="4">
        <v>0.468</v>
      </c>
      <c r="J101" s="4">
        <v>0.514</v>
      </c>
      <c r="K101" s="4">
        <v>0.729771352</v>
      </c>
      <c r="L101" s="4">
        <v>0.0626</v>
      </c>
      <c r="M101" s="4">
        <v>0.142</v>
      </c>
      <c r="N101" s="4">
        <v>4.88E-6</v>
      </c>
      <c r="O101" s="4">
        <v>0.302</v>
      </c>
      <c r="P101" s="4">
        <v>0.621</v>
      </c>
      <c r="Q101" s="4">
        <v>146.257</v>
      </c>
      <c r="R101" s="4">
        <v>5.0</v>
      </c>
      <c r="S101" s="4">
        <v>1.0</v>
      </c>
      <c r="T101" s="3" t="s">
        <v>34</v>
      </c>
      <c r="U101" s="3" t="s">
        <v>35</v>
      </c>
    </row>
    <row r="102">
      <c r="A102" s="3" t="s">
        <v>919</v>
      </c>
      <c r="B102" s="3" t="s">
        <v>921</v>
      </c>
      <c r="C102" s="4">
        <v>2024.0</v>
      </c>
      <c r="D102" s="4">
        <v>0.0</v>
      </c>
      <c r="E102" s="4">
        <v>305136.0</v>
      </c>
      <c r="F102" s="3" t="s">
        <v>413</v>
      </c>
      <c r="G102" s="3" t="s">
        <v>756</v>
      </c>
      <c r="H102" s="3" t="s">
        <v>923</v>
      </c>
      <c r="I102" s="4">
        <v>0.48</v>
      </c>
      <c r="J102" s="4">
        <v>0.277</v>
      </c>
      <c r="K102" s="4">
        <v>0.827668813</v>
      </c>
      <c r="L102" s="4">
        <v>0.0483</v>
      </c>
      <c r="M102" s="4">
        <v>0.805</v>
      </c>
      <c r="N102" s="4">
        <v>0.0</v>
      </c>
      <c r="O102" s="4">
        <v>0.249</v>
      </c>
      <c r="P102" s="4">
        <v>0.579</v>
      </c>
      <c r="Q102" s="4">
        <v>142.214</v>
      </c>
      <c r="R102" s="4">
        <v>8.0</v>
      </c>
      <c r="S102" s="4">
        <v>1.0</v>
      </c>
      <c r="T102" s="3" t="s">
        <v>34</v>
      </c>
      <c r="U102" s="3" t="s">
        <v>35</v>
      </c>
    </row>
    <row r="103">
      <c r="A103" s="3" t="s">
        <v>929</v>
      </c>
      <c r="B103" s="3" t="s">
        <v>930</v>
      </c>
      <c r="C103" s="4">
        <v>2022.0</v>
      </c>
      <c r="D103" s="4">
        <v>0.0</v>
      </c>
      <c r="E103" s="4">
        <v>219404.0</v>
      </c>
      <c r="F103" s="3" t="s">
        <v>413</v>
      </c>
      <c r="G103" s="3" t="s">
        <v>495</v>
      </c>
      <c r="H103" s="3" t="s">
        <v>931</v>
      </c>
      <c r="I103" s="4">
        <v>0.56</v>
      </c>
      <c r="J103" s="4">
        <v>0.58</v>
      </c>
      <c r="K103" s="4">
        <v>0.819626548</v>
      </c>
      <c r="L103" s="4">
        <v>0.0313</v>
      </c>
      <c r="M103" s="4">
        <v>0.624</v>
      </c>
      <c r="N103" s="4">
        <v>7.08E-5</v>
      </c>
      <c r="O103" s="4">
        <v>0.497</v>
      </c>
      <c r="P103" s="4">
        <v>0.514</v>
      </c>
      <c r="Q103" s="4">
        <v>159.915</v>
      </c>
      <c r="R103" s="4">
        <v>0.0</v>
      </c>
      <c r="S103" s="4">
        <v>1.0</v>
      </c>
      <c r="T103" s="3" t="s">
        <v>34</v>
      </c>
      <c r="U103" s="3" t="s">
        <v>35</v>
      </c>
    </row>
    <row r="104">
      <c r="A104" s="3" t="s">
        <v>937</v>
      </c>
      <c r="B104" s="3" t="s">
        <v>939</v>
      </c>
      <c r="C104" s="4">
        <v>2023.0</v>
      </c>
      <c r="D104" s="4">
        <v>0.0</v>
      </c>
      <c r="E104" s="4">
        <v>633756.0</v>
      </c>
      <c r="F104" s="3" t="s">
        <v>765</v>
      </c>
      <c r="G104" s="3" t="s">
        <v>756</v>
      </c>
      <c r="H104" s="3" t="s">
        <v>943</v>
      </c>
      <c r="I104" s="4">
        <v>0.6</v>
      </c>
      <c r="J104" s="4">
        <v>0.671</v>
      </c>
      <c r="K104" s="4">
        <v>0.873783501</v>
      </c>
      <c r="L104" s="4">
        <v>0.0932</v>
      </c>
      <c r="M104" s="4">
        <v>0.247</v>
      </c>
      <c r="N104" s="4">
        <v>0.0</v>
      </c>
      <c r="O104" s="4">
        <v>0.322</v>
      </c>
      <c r="P104" s="4">
        <v>0.677</v>
      </c>
      <c r="Q104" s="4">
        <v>143.015</v>
      </c>
      <c r="R104" s="4">
        <v>9.0</v>
      </c>
      <c r="S104" s="4">
        <v>1.0</v>
      </c>
      <c r="T104" s="3" t="s">
        <v>34</v>
      </c>
      <c r="U104" s="3" t="s">
        <v>35</v>
      </c>
    </row>
    <row r="105">
      <c r="A105" s="3" t="s">
        <v>946</v>
      </c>
      <c r="B105" s="3" t="s">
        <v>947</v>
      </c>
      <c r="C105" s="4">
        <v>2024.0</v>
      </c>
      <c r="D105" s="4">
        <v>0.0</v>
      </c>
      <c r="E105" s="4">
        <v>1011617.0</v>
      </c>
      <c r="F105" s="3" t="s">
        <v>368</v>
      </c>
      <c r="G105" s="3" t="s">
        <v>756</v>
      </c>
      <c r="H105" s="3" t="s">
        <v>948</v>
      </c>
      <c r="I105" s="4">
        <v>0.549</v>
      </c>
      <c r="J105" s="4">
        <v>0.704</v>
      </c>
      <c r="K105" s="4">
        <v>0.933972151</v>
      </c>
      <c r="L105" s="4">
        <v>0.0952</v>
      </c>
      <c r="M105" s="4">
        <v>0.605</v>
      </c>
      <c r="N105" s="4">
        <v>0.0</v>
      </c>
      <c r="O105" s="4">
        <v>0.316</v>
      </c>
      <c r="P105" s="4">
        <v>0.891</v>
      </c>
      <c r="Q105" s="4">
        <v>152.463</v>
      </c>
      <c r="R105" s="4">
        <v>9.0</v>
      </c>
      <c r="S105" s="4">
        <v>0.0</v>
      </c>
      <c r="T105" s="3" t="s">
        <v>34</v>
      </c>
      <c r="U105" s="3" t="s">
        <v>35</v>
      </c>
    </row>
    <row r="106">
      <c r="A106" s="3" t="s">
        <v>954</v>
      </c>
      <c r="B106" s="3" t="s">
        <v>956</v>
      </c>
      <c r="C106" s="4">
        <v>2023.0</v>
      </c>
      <c r="D106" s="4">
        <v>0.0</v>
      </c>
      <c r="E106" s="4">
        <v>441730.0</v>
      </c>
      <c r="F106" s="3" t="s">
        <v>453</v>
      </c>
      <c r="G106" s="3" t="s">
        <v>756</v>
      </c>
      <c r="H106" s="3" t="s">
        <v>961</v>
      </c>
      <c r="I106" s="4">
        <v>0.541</v>
      </c>
      <c r="J106" s="4">
        <v>0.807</v>
      </c>
      <c r="K106" s="4">
        <v>0.915278164</v>
      </c>
      <c r="L106" s="4">
        <v>0.0837</v>
      </c>
      <c r="M106" s="4">
        <v>0.115</v>
      </c>
      <c r="N106" s="4">
        <v>1.62E-6</v>
      </c>
      <c r="O106" s="4">
        <v>0.0912</v>
      </c>
      <c r="P106" s="4">
        <v>0.722</v>
      </c>
      <c r="Q106" s="4">
        <v>167.521</v>
      </c>
      <c r="R106" s="4">
        <v>7.0</v>
      </c>
      <c r="S106" s="4">
        <v>1.0</v>
      </c>
      <c r="T106" s="3" t="s">
        <v>34</v>
      </c>
      <c r="U106" s="3" t="s">
        <v>35</v>
      </c>
    </row>
    <row r="107">
      <c r="A107" s="3" t="s">
        <v>966</v>
      </c>
      <c r="B107" s="3" t="s">
        <v>967</v>
      </c>
      <c r="C107" s="4">
        <v>2022.0</v>
      </c>
      <c r="D107" s="4">
        <v>0.0</v>
      </c>
      <c r="E107" s="4">
        <v>310403.0</v>
      </c>
      <c r="F107" s="3" t="s">
        <v>341</v>
      </c>
      <c r="G107" s="3" t="s">
        <v>807</v>
      </c>
      <c r="H107" s="3" t="s">
        <v>968</v>
      </c>
      <c r="I107" s="4">
        <v>0.528</v>
      </c>
      <c r="J107" s="4">
        <v>0.471</v>
      </c>
      <c r="K107" s="4">
        <v>0.698008684</v>
      </c>
      <c r="L107" s="4">
        <v>0.0686</v>
      </c>
      <c r="M107" s="4">
        <v>0.289</v>
      </c>
      <c r="N107" s="4">
        <v>5.39E-6</v>
      </c>
      <c r="O107" s="4">
        <v>0.1</v>
      </c>
      <c r="P107" s="4">
        <v>0.556</v>
      </c>
      <c r="Q107" s="4">
        <v>152.959</v>
      </c>
      <c r="R107" s="4">
        <v>9.0</v>
      </c>
      <c r="S107" s="4">
        <v>0.0</v>
      </c>
      <c r="T107" s="3" t="s">
        <v>34</v>
      </c>
      <c r="U107" s="3" t="s">
        <v>35</v>
      </c>
    </row>
    <row r="108">
      <c r="A108" s="3" t="s">
        <v>974</v>
      </c>
      <c r="B108" s="3" t="s">
        <v>976</v>
      </c>
      <c r="C108" s="4">
        <v>2022.0</v>
      </c>
      <c r="D108" s="4">
        <v>0.0</v>
      </c>
      <c r="E108" s="4">
        <v>156421.0</v>
      </c>
      <c r="F108" s="3" t="s">
        <v>312</v>
      </c>
      <c r="G108" s="3" t="s">
        <v>801</v>
      </c>
      <c r="H108" s="3" t="s">
        <v>978</v>
      </c>
      <c r="I108" s="4">
        <v>0.647</v>
      </c>
      <c r="J108" s="4">
        <v>0.669</v>
      </c>
      <c r="K108" s="4">
        <v>0.844737236</v>
      </c>
      <c r="L108" s="4">
        <v>0.0372</v>
      </c>
      <c r="M108" s="4">
        <v>0.0685</v>
      </c>
      <c r="N108" s="4">
        <v>0.0</v>
      </c>
      <c r="O108" s="4">
        <v>0.258</v>
      </c>
      <c r="P108" s="4">
        <v>0.654</v>
      </c>
      <c r="Q108" s="4">
        <v>160.057</v>
      </c>
      <c r="R108" s="4">
        <v>8.0</v>
      </c>
      <c r="S108" s="4">
        <v>1.0</v>
      </c>
      <c r="T108" s="3" t="s">
        <v>34</v>
      </c>
      <c r="U108" s="3" t="s">
        <v>35</v>
      </c>
    </row>
    <row r="109">
      <c r="A109" s="3" t="s">
        <v>982</v>
      </c>
      <c r="B109" s="3" t="s">
        <v>984</v>
      </c>
      <c r="C109" s="4">
        <v>2022.0</v>
      </c>
      <c r="D109" s="4">
        <v>0.0</v>
      </c>
      <c r="E109" s="4">
        <v>365683.0</v>
      </c>
      <c r="F109" s="3" t="s">
        <v>413</v>
      </c>
      <c r="G109" s="3" t="s">
        <v>807</v>
      </c>
      <c r="H109" s="3" t="s">
        <v>985</v>
      </c>
      <c r="I109" s="4">
        <v>0.357</v>
      </c>
      <c r="J109" s="4">
        <v>0.537</v>
      </c>
      <c r="K109" s="4">
        <v>0.702414818</v>
      </c>
      <c r="L109" s="4">
        <v>0.0507</v>
      </c>
      <c r="M109" s="4">
        <v>0.181</v>
      </c>
      <c r="N109" s="4">
        <v>0.0</v>
      </c>
      <c r="O109" s="4">
        <v>0.24</v>
      </c>
      <c r="P109" s="4">
        <v>0.652</v>
      </c>
      <c r="Q109" s="4">
        <v>80.371</v>
      </c>
      <c r="R109" s="4">
        <v>0.0</v>
      </c>
      <c r="S109" s="4">
        <v>0.0</v>
      </c>
      <c r="T109" s="3" t="s">
        <v>34</v>
      </c>
      <c r="U109" s="3" t="s">
        <v>35</v>
      </c>
    </row>
    <row r="110">
      <c r="A110" s="3" t="s">
        <v>989</v>
      </c>
      <c r="B110" s="3" t="s">
        <v>990</v>
      </c>
      <c r="C110" s="4">
        <v>2023.0</v>
      </c>
      <c r="D110" s="4">
        <v>0.0</v>
      </c>
      <c r="E110" s="4">
        <v>389398.0</v>
      </c>
      <c r="F110" s="3" t="s">
        <v>306</v>
      </c>
      <c r="G110" s="3" t="s">
        <v>867</v>
      </c>
      <c r="H110" s="3" t="s">
        <v>993</v>
      </c>
      <c r="I110" s="4">
        <v>0.617</v>
      </c>
      <c r="J110" s="4">
        <v>0.926</v>
      </c>
      <c r="K110" s="4">
        <v>0.910294527</v>
      </c>
      <c r="L110" s="4">
        <v>0.191</v>
      </c>
      <c r="M110" s="4">
        <v>0.172</v>
      </c>
      <c r="N110" s="4">
        <v>8.43E-4</v>
      </c>
      <c r="O110" s="4">
        <v>0.084</v>
      </c>
      <c r="P110" s="4">
        <v>0.937</v>
      </c>
      <c r="Q110" s="4">
        <v>142.376</v>
      </c>
      <c r="R110" s="4">
        <v>1.0</v>
      </c>
      <c r="S110" s="4">
        <v>1.0</v>
      </c>
      <c r="T110" s="3" t="s">
        <v>34</v>
      </c>
      <c r="U110" s="3" t="s">
        <v>35</v>
      </c>
    </row>
    <row r="111">
      <c r="A111" s="3" t="s">
        <v>997</v>
      </c>
      <c r="B111" s="3" t="s">
        <v>998</v>
      </c>
      <c r="C111" s="4">
        <v>2024.0</v>
      </c>
      <c r="D111" s="4">
        <v>0.0</v>
      </c>
      <c r="E111" s="4">
        <v>534961.0</v>
      </c>
      <c r="F111" s="3" t="s">
        <v>401</v>
      </c>
      <c r="G111" s="3" t="s">
        <v>756</v>
      </c>
      <c r="H111" s="3" t="s">
        <v>999</v>
      </c>
      <c r="I111" s="4">
        <v>0.621</v>
      </c>
      <c r="J111" s="4">
        <v>0.874</v>
      </c>
      <c r="K111" s="4">
        <v>0.951682245</v>
      </c>
      <c r="L111" s="4">
        <v>0.065</v>
      </c>
      <c r="M111" s="4">
        <v>0.122</v>
      </c>
      <c r="N111" s="4">
        <v>1.46E-4</v>
      </c>
      <c r="O111" s="4">
        <v>0.248</v>
      </c>
      <c r="P111" s="4">
        <v>0.945</v>
      </c>
      <c r="Q111" s="4">
        <v>144.768</v>
      </c>
      <c r="R111" s="4">
        <v>7.0</v>
      </c>
      <c r="S111" s="4">
        <v>1.0</v>
      </c>
      <c r="T111" s="3" t="s">
        <v>34</v>
      </c>
      <c r="U111" s="3" t="s">
        <v>35</v>
      </c>
    </row>
    <row r="112">
      <c r="A112" s="3" t="s">
        <v>1003</v>
      </c>
      <c r="B112" s="3" t="s">
        <v>1004</v>
      </c>
      <c r="C112" s="4">
        <v>1994.0</v>
      </c>
      <c r="D112" s="4">
        <v>0.0</v>
      </c>
      <c r="E112" s="4">
        <v>191066.0</v>
      </c>
      <c r="F112" s="3" t="s">
        <v>489</v>
      </c>
      <c r="G112" s="3" t="s">
        <v>491</v>
      </c>
      <c r="H112" s="3" t="s">
        <v>291</v>
      </c>
      <c r="I112" s="4">
        <v>0.463</v>
      </c>
      <c r="J112" s="4">
        <v>0.626</v>
      </c>
      <c r="K112" s="4">
        <v>0.78700832</v>
      </c>
      <c r="L112" s="4">
        <v>0.0556</v>
      </c>
      <c r="M112" s="4">
        <v>0.763</v>
      </c>
      <c r="N112" s="4">
        <v>0.0</v>
      </c>
      <c r="O112" s="4">
        <v>0.445</v>
      </c>
      <c r="P112" s="4">
        <v>0.971</v>
      </c>
      <c r="Q112" s="4">
        <v>160.221</v>
      </c>
      <c r="R112" s="4">
        <v>0.0</v>
      </c>
      <c r="S112" s="4">
        <v>1.0</v>
      </c>
      <c r="T112" s="3" t="s">
        <v>34</v>
      </c>
      <c r="U112" s="3" t="s">
        <v>35</v>
      </c>
    </row>
    <row r="113">
      <c r="A113" s="3" t="s">
        <v>1011</v>
      </c>
      <c r="B113" s="3" t="s">
        <v>1012</v>
      </c>
      <c r="C113" s="4">
        <v>2024.0</v>
      </c>
      <c r="D113" s="4">
        <v>0.0</v>
      </c>
      <c r="E113" s="4">
        <v>385724.0</v>
      </c>
      <c r="F113" s="3" t="s">
        <v>684</v>
      </c>
      <c r="G113" s="3" t="s">
        <v>826</v>
      </c>
      <c r="H113" s="3" t="s">
        <v>1013</v>
      </c>
      <c r="I113" s="4">
        <v>0.698</v>
      </c>
      <c r="J113" s="4">
        <v>0.672</v>
      </c>
      <c r="K113" s="4">
        <v>0.827476312</v>
      </c>
      <c r="L113" s="4">
        <v>0.0445</v>
      </c>
      <c r="M113" s="4">
        <v>0.356</v>
      </c>
      <c r="N113" s="4">
        <v>6.51E-4</v>
      </c>
      <c r="O113" s="4">
        <v>0.193</v>
      </c>
      <c r="P113" s="4">
        <v>0.96</v>
      </c>
      <c r="Q113" s="4">
        <v>130.616</v>
      </c>
      <c r="R113" s="4">
        <v>7.0</v>
      </c>
      <c r="S113" s="4">
        <v>0.0</v>
      </c>
      <c r="T113" s="3" t="s">
        <v>34</v>
      </c>
      <c r="U113" s="3" t="s">
        <v>35</v>
      </c>
    </row>
    <row r="114">
      <c r="A114" s="3" t="s">
        <v>1019</v>
      </c>
      <c r="B114" s="3" t="s">
        <v>1021</v>
      </c>
      <c r="C114" s="4">
        <v>2022.0</v>
      </c>
      <c r="D114" s="4">
        <v>0.0</v>
      </c>
      <c r="E114" s="4">
        <v>225600.0</v>
      </c>
      <c r="F114" s="3" t="s">
        <v>765</v>
      </c>
      <c r="G114" s="3" t="s">
        <v>1024</v>
      </c>
      <c r="H114" s="3" t="s">
        <v>1026</v>
      </c>
      <c r="I114" s="4">
        <v>0.614</v>
      </c>
      <c r="J114" s="4">
        <v>0.543</v>
      </c>
      <c r="K114" s="4">
        <v>0.758860394</v>
      </c>
      <c r="L114" s="4">
        <v>0.0384</v>
      </c>
      <c r="M114" s="4">
        <v>0.391</v>
      </c>
      <c r="N114" s="4">
        <v>0.0</v>
      </c>
      <c r="O114" s="4">
        <v>0.0747</v>
      </c>
      <c r="P114" s="4">
        <v>0.654</v>
      </c>
      <c r="Q114" s="4">
        <v>150.054</v>
      </c>
      <c r="R114" s="4">
        <v>8.0</v>
      </c>
      <c r="S114" s="4">
        <v>1.0</v>
      </c>
      <c r="T114" s="3" t="s">
        <v>34</v>
      </c>
      <c r="U114" s="3" t="s">
        <v>35</v>
      </c>
    </row>
    <row r="115">
      <c r="A115" s="3" t="s">
        <v>1032</v>
      </c>
      <c r="B115" s="3" t="s">
        <v>1033</v>
      </c>
      <c r="C115" s="4">
        <v>2024.0</v>
      </c>
      <c r="D115" s="4">
        <v>0.0</v>
      </c>
      <c r="E115" s="4">
        <v>291239.0</v>
      </c>
      <c r="F115" s="3" t="s">
        <v>336</v>
      </c>
      <c r="G115" s="3" t="s">
        <v>826</v>
      </c>
      <c r="H115" s="3" t="s">
        <v>1034</v>
      </c>
      <c r="I115" s="4">
        <v>0.498</v>
      </c>
      <c r="J115" s="4">
        <v>0.704</v>
      </c>
      <c r="K115" s="4">
        <v>0.809210104</v>
      </c>
      <c r="L115" s="4">
        <v>0.0626</v>
      </c>
      <c r="M115" s="4">
        <v>0.342</v>
      </c>
      <c r="N115" s="4">
        <v>0.00285</v>
      </c>
      <c r="O115" s="4">
        <v>0.316</v>
      </c>
      <c r="P115" s="4">
        <v>0.938</v>
      </c>
      <c r="Q115" s="4">
        <v>171.758</v>
      </c>
      <c r="R115" s="4">
        <v>7.0</v>
      </c>
      <c r="S115" s="4">
        <v>0.0</v>
      </c>
      <c r="T115" s="3" t="s">
        <v>34</v>
      </c>
      <c r="U115" s="3" t="s">
        <v>35</v>
      </c>
    </row>
    <row r="116">
      <c r="A116" s="3" t="s">
        <v>1040</v>
      </c>
      <c r="B116" s="3" t="s">
        <v>1041</v>
      </c>
      <c r="C116" s="4">
        <v>2024.0</v>
      </c>
      <c r="D116" s="4">
        <v>0.0</v>
      </c>
      <c r="E116" s="4">
        <v>342726.0</v>
      </c>
      <c r="F116" s="3" t="s">
        <v>413</v>
      </c>
      <c r="G116" s="3" t="s">
        <v>826</v>
      </c>
      <c r="H116" s="3" t="s">
        <v>1045</v>
      </c>
      <c r="I116" s="4">
        <v>0.518</v>
      </c>
      <c r="J116" s="4">
        <v>0.734</v>
      </c>
      <c r="K116" s="4">
        <v>0.828738263</v>
      </c>
      <c r="L116" s="4">
        <v>0.0453</v>
      </c>
      <c r="M116" s="4">
        <v>0.371</v>
      </c>
      <c r="N116" s="4">
        <v>0.00667</v>
      </c>
      <c r="O116" s="4">
        <v>0.266</v>
      </c>
      <c r="P116" s="4">
        <v>0.915</v>
      </c>
      <c r="Q116" s="4">
        <v>139.596</v>
      </c>
      <c r="R116" s="4">
        <v>7.0</v>
      </c>
      <c r="S116" s="4">
        <v>1.0</v>
      </c>
      <c r="T116" s="3" t="s">
        <v>34</v>
      </c>
      <c r="U116" s="3" t="s">
        <v>35</v>
      </c>
    </row>
    <row r="117">
      <c r="A117" s="3" t="s">
        <v>1051</v>
      </c>
      <c r="B117" s="3" t="s">
        <v>1054</v>
      </c>
      <c r="C117" s="4">
        <v>2019.0</v>
      </c>
      <c r="D117" s="4">
        <v>0.0</v>
      </c>
      <c r="E117" s="4">
        <v>83958.0</v>
      </c>
      <c r="F117" s="3" t="s">
        <v>368</v>
      </c>
      <c r="G117" s="3" t="s">
        <v>513</v>
      </c>
      <c r="H117" s="3" t="s">
        <v>1055</v>
      </c>
      <c r="I117" s="4">
        <v>0.623</v>
      </c>
      <c r="J117" s="4">
        <v>0.57</v>
      </c>
      <c r="K117" s="4">
        <v>0.840630548</v>
      </c>
      <c r="L117" s="4">
        <v>0.033</v>
      </c>
      <c r="M117" s="4">
        <v>0.839</v>
      </c>
      <c r="N117" s="4">
        <v>9.7E-4</v>
      </c>
      <c r="O117" s="4">
        <v>0.116</v>
      </c>
      <c r="P117" s="4">
        <v>0.881</v>
      </c>
      <c r="Q117" s="4">
        <v>121.981</v>
      </c>
      <c r="R117" s="4">
        <v>3.0</v>
      </c>
      <c r="S117" s="4">
        <v>1.0</v>
      </c>
      <c r="T117" s="3" t="s">
        <v>34</v>
      </c>
      <c r="U117" s="3" t="s">
        <v>35</v>
      </c>
    </row>
    <row r="118">
      <c r="A118" s="3" t="s">
        <v>1060</v>
      </c>
      <c r="B118" s="3" t="s">
        <v>1061</v>
      </c>
      <c r="C118" s="4">
        <v>2021.0</v>
      </c>
      <c r="D118" s="4">
        <v>0.0</v>
      </c>
      <c r="E118" s="4">
        <v>398082.0</v>
      </c>
      <c r="F118" s="3" t="s">
        <v>312</v>
      </c>
      <c r="G118" s="3" t="s">
        <v>1066</v>
      </c>
      <c r="H118" s="3" t="s">
        <v>1067</v>
      </c>
      <c r="I118" s="4">
        <v>0.554</v>
      </c>
      <c r="J118" s="4">
        <v>0.976</v>
      </c>
      <c r="K118" s="4">
        <v>0.922165423</v>
      </c>
      <c r="L118" s="4">
        <v>0.212</v>
      </c>
      <c r="M118" s="4">
        <v>0.156</v>
      </c>
      <c r="N118" s="4">
        <v>1.66E-6</v>
      </c>
      <c r="O118" s="4">
        <v>0.117</v>
      </c>
      <c r="P118" s="4">
        <v>0.55</v>
      </c>
      <c r="Q118" s="4">
        <v>78.049</v>
      </c>
      <c r="R118" s="4">
        <v>6.0</v>
      </c>
      <c r="S118" s="4">
        <v>1.0</v>
      </c>
      <c r="T118" s="3" t="s">
        <v>34</v>
      </c>
      <c r="U118" s="3" t="s">
        <v>35</v>
      </c>
    </row>
    <row r="119">
      <c r="A119" s="3" t="s">
        <v>1072</v>
      </c>
      <c r="B119" s="3" t="s">
        <v>1073</v>
      </c>
      <c r="C119" s="4">
        <v>2022.0</v>
      </c>
      <c r="D119" s="4">
        <v>0.0</v>
      </c>
      <c r="E119" s="4">
        <v>272507.0</v>
      </c>
      <c r="F119" s="3" t="s">
        <v>336</v>
      </c>
      <c r="G119" s="3" t="s">
        <v>766</v>
      </c>
      <c r="H119" s="3" t="s">
        <v>1078</v>
      </c>
      <c r="I119" s="4">
        <v>0.732</v>
      </c>
      <c r="J119" s="4">
        <v>0.542</v>
      </c>
      <c r="K119" s="4">
        <v>0.810964002</v>
      </c>
      <c r="L119" s="4">
        <v>0.04</v>
      </c>
      <c r="M119" s="4">
        <v>0.0336</v>
      </c>
      <c r="N119" s="4">
        <v>0.0</v>
      </c>
      <c r="O119" s="4">
        <v>0.232</v>
      </c>
      <c r="P119" s="4">
        <v>0.656</v>
      </c>
      <c r="Q119" s="4">
        <v>109.965</v>
      </c>
      <c r="R119" s="4">
        <v>1.0</v>
      </c>
      <c r="S119" s="4">
        <v>1.0</v>
      </c>
      <c r="T119" s="3" t="s">
        <v>34</v>
      </c>
      <c r="U119" s="3" t="s">
        <v>35</v>
      </c>
    </row>
    <row r="120">
      <c r="A120" s="3" t="s">
        <v>1082</v>
      </c>
      <c r="B120" s="3" t="s">
        <v>1083</v>
      </c>
      <c r="C120" s="4">
        <v>2024.0</v>
      </c>
      <c r="D120" s="4">
        <v>0.0</v>
      </c>
      <c r="E120" s="4">
        <v>259108.0</v>
      </c>
      <c r="F120" s="3" t="s">
        <v>321</v>
      </c>
      <c r="G120" s="3" t="s">
        <v>756</v>
      </c>
      <c r="H120" s="3" t="s">
        <v>1088</v>
      </c>
      <c r="I120" s="4">
        <v>0.594</v>
      </c>
      <c r="J120" s="4">
        <v>0.833</v>
      </c>
      <c r="K120" s="4">
        <v>0.955147263</v>
      </c>
      <c r="L120" s="4">
        <v>0.149</v>
      </c>
      <c r="M120" s="4">
        <v>0.235</v>
      </c>
      <c r="N120" s="4">
        <v>0.00109</v>
      </c>
      <c r="O120" s="4">
        <v>0.0637</v>
      </c>
      <c r="P120" s="4">
        <v>0.855</v>
      </c>
      <c r="Q120" s="4">
        <v>117.35</v>
      </c>
      <c r="R120" s="4">
        <v>8.0</v>
      </c>
      <c r="S120" s="4">
        <v>1.0</v>
      </c>
      <c r="T120" s="3" t="s">
        <v>34</v>
      </c>
      <c r="U120" s="3" t="s">
        <v>35</v>
      </c>
    </row>
    <row r="121">
      <c r="A121" s="3" t="s">
        <v>1093</v>
      </c>
      <c r="B121" s="3" t="s">
        <v>1094</v>
      </c>
      <c r="C121" s="4">
        <v>2022.0</v>
      </c>
      <c r="D121" s="4">
        <v>0.0</v>
      </c>
      <c r="E121" s="4">
        <v>220153.0</v>
      </c>
      <c r="F121" s="3" t="s">
        <v>361</v>
      </c>
      <c r="G121" s="3" t="s">
        <v>1024</v>
      </c>
      <c r="H121" s="3" t="s">
        <v>1099</v>
      </c>
      <c r="I121" s="4">
        <v>0.675</v>
      </c>
      <c r="J121" s="4">
        <v>0.518</v>
      </c>
      <c r="K121" s="4">
        <v>0.778516887</v>
      </c>
      <c r="L121" s="4">
        <v>0.0346</v>
      </c>
      <c r="M121" s="4">
        <v>0.486</v>
      </c>
      <c r="N121" s="4">
        <v>0.0</v>
      </c>
      <c r="O121" s="4">
        <v>0.245</v>
      </c>
      <c r="P121" s="4">
        <v>0.653</v>
      </c>
      <c r="Q121" s="4">
        <v>129.976</v>
      </c>
      <c r="R121" s="4">
        <v>10.0</v>
      </c>
      <c r="S121" s="4">
        <v>1.0</v>
      </c>
      <c r="T121" s="3" t="s">
        <v>34</v>
      </c>
      <c r="U121" s="3" t="s">
        <v>68</v>
      </c>
    </row>
    <row r="122">
      <c r="A122" s="3" t="s">
        <v>1106</v>
      </c>
      <c r="B122" s="3" t="s">
        <v>1108</v>
      </c>
      <c r="C122" s="4">
        <v>1994.0</v>
      </c>
      <c r="D122" s="4">
        <v>0.0</v>
      </c>
      <c r="E122" s="4">
        <v>192693.0</v>
      </c>
      <c r="F122" s="3" t="s">
        <v>489</v>
      </c>
      <c r="G122" s="3" t="s">
        <v>491</v>
      </c>
      <c r="H122" s="3" t="s">
        <v>291</v>
      </c>
      <c r="I122" s="4">
        <v>0.408</v>
      </c>
      <c r="J122" s="4">
        <v>0.314</v>
      </c>
      <c r="K122" s="4">
        <v>0.66960409</v>
      </c>
      <c r="L122" s="4">
        <v>0.0954</v>
      </c>
      <c r="M122" s="4">
        <v>0.992</v>
      </c>
      <c r="N122" s="4">
        <v>0.637</v>
      </c>
      <c r="O122" s="4">
        <v>0.329</v>
      </c>
      <c r="P122" s="4">
        <v>0.545</v>
      </c>
      <c r="Q122" s="4">
        <v>80.493</v>
      </c>
      <c r="R122" s="4">
        <v>0.0</v>
      </c>
      <c r="S122" s="4">
        <v>1.0</v>
      </c>
      <c r="T122" s="3" t="s">
        <v>34</v>
      </c>
      <c r="U122" s="3" t="s">
        <v>35</v>
      </c>
    </row>
    <row r="123">
      <c r="A123" s="3" t="s">
        <v>1112</v>
      </c>
      <c r="B123" s="3" t="s">
        <v>1115</v>
      </c>
      <c r="C123" s="4">
        <v>2022.0</v>
      </c>
      <c r="D123" s="4">
        <v>0.0</v>
      </c>
      <c r="E123" s="4">
        <v>328908.0</v>
      </c>
      <c r="F123" s="3" t="s">
        <v>306</v>
      </c>
      <c r="G123" s="3" t="s">
        <v>766</v>
      </c>
      <c r="H123" s="3" t="s">
        <v>1118</v>
      </c>
      <c r="I123" s="4">
        <v>0.655</v>
      </c>
      <c r="J123" s="4">
        <v>0.796</v>
      </c>
      <c r="K123" s="4">
        <v>0.840844438</v>
      </c>
      <c r="L123" s="4">
        <v>0.0502</v>
      </c>
      <c r="M123" s="4">
        <v>0.0807</v>
      </c>
      <c r="N123" s="4">
        <v>0.0</v>
      </c>
      <c r="O123" s="4">
        <v>0.307</v>
      </c>
      <c r="P123" s="4">
        <v>0.81</v>
      </c>
      <c r="Q123" s="4">
        <v>122.929</v>
      </c>
      <c r="R123" s="4">
        <v>8.0</v>
      </c>
      <c r="S123" s="4">
        <v>1.0</v>
      </c>
      <c r="T123" s="3" t="s">
        <v>34</v>
      </c>
      <c r="U123" s="3" t="s">
        <v>35</v>
      </c>
    </row>
    <row r="124">
      <c r="A124" s="3" t="s">
        <v>1124</v>
      </c>
      <c r="B124" s="3" t="s">
        <v>1126</v>
      </c>
      <c r="C124" s="4">
        <v>2022.0</v>
      </c>
      <c r="D124" s="4">
        <v>0.0</v>
      </c>
      <c r="E124" s="4">
        <v>127200.0</v>
      </c>
      <c r="F124" s="3" t="s">
        <v>401</v>
      </c>
      <c r="G124" s="3" t="s">
        <v>801</v>
      </c>
      <c r="H124" s="3" t="s">
        <v>1127</v>
      </c>
      <c r="I124" s="4">
        <v>0.476</v>
      </c>
      <c r="J124" s="4">
        <v>0.442</v>
      </c>
      <c r="K124" s="4">
        <v>0.763908198</v>
      </c>
      <c r="L124" s="4">
        <v>0.0662</v>
      </c>
      <c r="M124" s="4">
        <v>0.496</v>
      </c>
      <c r="N124" s="4">
        <v>0.0</v>
      </c>
      <c r="O124" s="4">
        <v>0.324</v>
      </c>
      <c r="P124" s="4">
        <v>0.581</v>
      </c>
      <c r="Q124" s="4">
        <v>150.207</v>
      </c>
      <c r="R124" s="4">
        <v>10.0</v>
      </c>
      <c r="S124" s="4">
        <v>1.0</v>
      </c>
      <c r="T124" s="3" t="s">
        <v>34</v>
      </c>
      <c r="U124" s="3" t="s">
        <v>35</v>
      </c>
    </row>
    <row r="125">
      <c r="A125" s="3" t="s">
        <v>1132</v>
      </c>
      <c r="B125" s="3" t="s">
        <v>1133</v>
      </c>
      <c r="C125" s="4">
        <v>2024.0</v>
      </c>
      <c r="D125" s="4">
        <v>0.0</v>
      </c>
      <c r="E125" s="4">
        <v>313782.0</v>
      </c>
      <c r="F125" s="3" t="s">
        <v>413</v>
      </c>
      <c r="G125" s="3" t="s">
        <v>826</v>
      </c>
      <c r="H125" s="3" t="s">
        <v>1139</v>
      </c>
      <c r="I125" s="4">
        <v>0.683</v>
      </c>
      <c r="J125" s="4">
        <v>0.736</v>
      </c>
      <c r="K125" s="4">
        <v>0.856265908</v>
      </c>
      <c r="L125" s="4">
        <v>0.0569</v>
      </c>
      <c r="M125" s="4">
        <v>0.489</v>
      </c>
      <c r="N125" s="4">
        <v>3.03E-4</v>
      </c>
      <c r="O125" s="4">
        <v>0.307</v>
      </c>
      <c r="P125" s="4">
        <v>0.903</v>
      </c>
      <c r="Q125" s="4">
        <v>152.851</v>
      </c>
      <c r="R125" s="4">
        <v>7.0</v>
      </c>
      <c r="S125" s="4">
        <v>1.0</v>
      </c>
      <c r="T125" s="3" t="s">
        <v>34</v>
      </c>
      <c r="U125" s="3" t="s">
        <v>35</v>
      </c>
    </row>
    <row r="126">
      <c r="A126" s="3" t="s">
        <v>1143</v>
      </c>
      <c r="B126" s="3" t="s">
        <v>1144</v>
      </c>
      <c r="C126" s="4">
        <v>1946.0</v>
      </c>
      <c r="D126" s="4">
        <v>0.0</v>
      </c>
      <c r="E126" s="4">
        <v>175506.0</v>
      </c>
      <c r="F126" s="3" t="s">
        <v>327</v>
      </c>
      <c r="G126" s="3" t="s">
        <v>568</v>
      </c>
      <c r="H126" s="3" t="s">
        <v>569</v>
      </c>
      <c r="I126" s="4">
        <v>0.361</v>
      </c>
      <c r="J126" s="4">
        <v>0.241</v>
      </c>
      <c r="K126" s="4">
        <v>0.709858191</v>
      </c>
      <c r="L126" s="4">
        <v>0.0391</v>
      </c>
      <c r="M126" s="4">
        <v>0.978</v>
      </c>
      <c r="N126" s="4">
        <v>0.905</v>
      </c>
      <c r="O126" s="4">
        <v>0.184</v>
      </c>
      <c r="P126" s="4">
        <v>0.742</v>
      </c>
      <c r="Q126" s="4">
        <v>63.805</v>
      </c>
      <c r="R126" s="4">
        <v>0.0</v>
      </c>
      <c r="S126" s="4">
        <v>1.0</v>
      </c>
      <c r="T126" s="3" t="s">
        <v>34</v>
      </c>
      <c r="U126" s="3" t="s">
        <v>35</v>
      </c>
    </row>
    <row r="127">
      <c r="A127" s="3" t="s">
        <v>1149</v>
      </c>
      <c r="B127" s="3" t="s">
        <v>1150</v>
      </c>
      <c r="C127" s="4">
        <v>1954.0</v>
      </c>
      <c r="D127" s="4">
        <v>0.0</v>
      </c>
      <c r="E127" s="4">
        <v>201484.0</v>
      </c>
      <c r="F127" s="3" t="s">
        <v>321</v>
      </c>
      <c r="G127" s="3" t="s">
        <v>348</v>
      </c>
      <c r="H127" s="3" t="s">
        <v>573</v>
      </c>
      <c r="I127" s="4">
        <v>0.344</v>
      </c>
      <c r="J127" s="4">
        <v>0.274</v>
      </c>
      <c r="K127" s="4">
        <v>0.631146664</v>
      </c>
      <c r="L127" s="4">
        <v>0.0603</v>
      </c>
      <c r="M127" s="4">
        <v>0.99</v>
      </c>
      <c r="N127" s="4">
        <v>0.836</v>
      </c>
      <c r="O127" s="4">
        <v>0.214</v>
      </c>
      <c r="P127" s="4">
        <v>0.524</v>
      </c>
      <c r="Q127" s="4">
        <v>151.86</v>
      </c>
      <c r="R127" s="4">
        <v>6.0</v>
      </c>
      <c r="S127" s="4">
        <v>1.0</v>
      </c>
      <c r="T127" s="3" t="s">
        <v>34</v>
      </c>
      <c r="U127" s="3" t="s">
        <v>35</v>
      </c>
    </row>
    <row r="128">
      <c r="A128" s="3" t="s">
        <v>1156</v>
      </c>
      <c r="B128" s="3" t="s">
        <v>1157</v>
      </c>
      <c r="C128" s="4">
        <v>1983.0</v>
      </c>
      <c r="D128" s="4">
        <v>0.0</v>
      </c>
      <c r="E128" s="4">
        <v>309232.0</v>
      </c>
      <c r="F128" s="3" t="s">
        <v>453</v>
      </c>
      <c r="G128" s="3" t="s">
        <v>313</v>
      </c>
      <c r="H128" s="3" t="s">
        <v>678</v>
      </c>
      <c r="I128" s="4">
        <v>0.4</v>
      </c>
      <c r="J128" s="4">
        <v>0.509</v>
      </c>
      <c r="K128" s="4">
        <v>0.770025453</v>
      </c>
      <c r="L128" s="4">
        <v>0.125</v>
      </c>
      <c r="M128" s="4">
        <v>0.771</v>
      </c>
      <c r="N128" s="4">
        <v>4.33E-5</v>
      </c>
      <c r="O128" s="4">
        <v>0.702</v>
      </c>
      <c r="P128" s="4">
        <v>0.53</v>
      </c>
      <c r="Q128" s="4">
        <v>87.718</v>
      </c>
      <c r="R128" s="4">
        <v>0.0</v>
      </c>
      <c r="S128" s="4">
        <v>0.0</v>
      </c>
      <c r="T128" s="3" t="s">
        <v>34</v>
      </c>
      <c r="U128" s="3" t="s">
        <v>35</v>
      </c>
    </row>
    <row r="129">
      <c r="A129" s="3" t="s">
        <v>1166</v>
      </c>
      <c r="B129" s="3" t="s">
        <v>1167</v>
      </c>
      <c r="C129" s="4">
        <v>1987.0</v>
      </c>
      <c r="D129" s="4">
        <v>0.0</v>
      </c>
      <c r="E129" s="4">
        <v>304147.0</v>
      </c>
      <c r="F129" s="3" t="s">
        <v>341</v>
      </c>
      <c r="G129" s="3" t="s">
        <v>1171</v>
      </c>
      <c r="H129" s="3" t="s">
        <v>1173</v>
      </c>
      <c r="I129" s="4">
        <v>0.493</v>
      </c>
      <c r="J129" s="4">
        <v>0.744</v>
      </c>
      <c r="K129" s="4">
        <v>0.902829765</v>
      </c>
      <c r="L129" s="4">
        <v>0.0409</v>
      </c>
      <c r="M129" s="4">
        <v>0.646</v>
      </c>
      <c r="N129" s="4">
        <v>1.07E-6</v>
      </c>
      <c r="O129" s="4">
        <v>0.0656</v>
      </c>
      <c r="P129" s="4">
        <v>0.704</v>
      </c>
      <c r="Q129" s="4">
        <v>149.331</v>
      </c>
      <c r="R129" s="4">
        <v>7.0</v>
      </c>
      <c r="S129" s="4">
        <v>1.0</v>
      </c>
      <c r="T129" s="3" t="s">
        <v>34</v>
      </c>
      <c r="U129" s="3" t="s">
        <v>35</v>
      </c>
    </row>
    <row r="130">
      <c r="A130" s="3" t="s">
        <v>1179</v>
      </c>
      <c r="B130" s="3" t="s">
        <v>1180</v>
      </c>
      <c r="C130" s="4">
        <v>1946.0</v>
      </c>
      <c r="D130" s="4">
        <v>0.0</v>
      </c>
      <c r="E130" s="4">
        <v>192834.0</v>
      </c>
      <c r="F130" s="3" t="s">
        <v>327</v>
      </c>
      <c r="G130" s="3" t="s">
        <v>568</v>
      </c>
      <c r="H130" s="3" t="s">
        <v>569</v>
      </c>
      <c r="I130" s="4">
        <v>0.596</v>
      </c>
      <c r="J130" s="4">
        <v>0.297</v>
      </c>
      <c r="K130" s="4">
        <v>0.723440207</v>
      </c>
      <c r="L130" s="4">
        <v>0.0589</v>
      </c>
      <c r="M130" s="4">
        <v>0.994</v>
      </c>
      <c r="N130" s="4">
        <v>0.216</v>
      </c>
      <c r="O130" s="4">
        <v>0.116</v>
      </c>
      <c r="P130" s="4">
        <v>0.756</v>
      </c>
      <c r="Q130" s="4">
        <v>71.138</v>
      </c>
      <c r="R130" s="4">
        <v>6.0</v>
      </c>
      <c r="S130" s="4">
        <v>1.0</v>
      </c>
      <c r="T130" s="3" t="s">
        <v>34</v>
      </c>
      <c r="U130" s="3" t="s">
        <v>35</v>
      </c>
    </row>
    <row r="131">
      <c r="A131" s="3" t="s">
        <v>1188</v>
      </c>
      <c r="B131" s="3" t="s">
        <v>1189</v>
      </c>
      <c r="C131" s="4">
        <v>1930.0</v>
      </c>
      <c r="D131" s="4">
        <v>0.0</v>
      </c>
      <c r="E131" s="4">
        <v>175040.0</v>
      </c>
      <c r="F131" s="3" t="s">
        <v>765</v>
      </c>
      <c r="G131" s="3" t="s">
        <v>630</v>
      </c>
      <c r="H131" s="3" t="s">
        <v>631</v>
      </c>
      <c r="I131" s="4">
        <v>0.487</v>
      </c>
      <c r="J131" s="4">
        <v>0.168</v>
      </c>
      <c r="K131" s="4">
        <v>0.617543259</v>
      </c>
      <c r="L131" s="4">
        <v>0.0474</v>
      </c>
      <c r="M131" s="4">
        <v>0.993</v>
      </c>
      <c r="N131" s="4">
        <v>0.0824</v>
      </c>
      <c r="O131" s="4">
        <v>0.103</v>
      </c>
      <c r="P131" s="4">
        <v>0.504</v>
      </c>
      <c r="Q131" s="4">
        <v>114.094</v>
      </c>
      <c r="R131" s="4">
        <v>9.0</v>
      </c>
      <c r="S131" s="4">
        <v>1.0</v>
      </c>
      <c r="T131" s="3" t="s">
        <v>34</v>
      </c>
      <c r="U131" s="3" t="s">
        <v>35</v>
      </c>
    </row>
    <row r="132">
      <c r="A132" s="3" t="s">
        <v>1196</v>
      </c>
      <c r="B132" s="3" t="s">
        <v>1197</v>
      </c>
      <c r="C132" s="4">
        <v>1990.0</v>
      </c>
      <c r="D132" s="4">
        <v>0.0</v>
      </c>
      <c r="E132" s="4">
        <v>184857.0</v>
      </c>
      <c r="F132" s="3" t="s">
        <v>194</v>
      </c>
      <c r="G132" s="3" t="s">
        <v>671</v>
      </c>
      <c r="H132" s="3" t="s">
        <v>672</v>
      </c>
      <c r="I132" s="4">
        <v>0.715</v>
      </c>
      <c r="J132" s="4">
        <v>0.634</v>
      </c>
      <c r="K132" s="4">
        <v>0.808718157</v>
      </c>
      <c r="L132" s="4">
        <v>0.0282</v>
      </c>
      <c r="M132" s="4">
        <v>0.223</v>
      </c>
      <c r="N132" s="4">
        <v>2.64E-4</v>
      </c>
      <c r="O132" s="4">
        <v>0.121</v>
      </c>
      <c r="P132" s="4">
        <v>0.502</v>
      </c>
      <c r="Q132" s="4">
        <v>109.905</v>
      </c>
      <c r="R132" s="4">
        <v>1.0</v>
      </c>
      <c r="S132" s="4">
        <v>0.0</v>
      </c>
      <c r="T132" s="3" t="s">
        <v>34</v>
      </c>
      <c r="U132" s="3" t="s">
        <v>35</v>
      </c>
    </row>
    <row r="133">
      <c r="A133" s="3" t="s">
        <v>1203</v>
      </c>
      <c r="B133" s="3" t="s">
        <v>1204</v>
      </c>
      <c r="C133" s="4">
        <v>1999.0</v>
      </c>
      <c r="D133" s="4">
        <v>0.0</v>
      </c>
      <c r="E133" s="4">
        <v>182173.0</v>
      </c>
      <c r="F133" s="3" t="s">
        <v>533</v>
      </c>
      <c r="G133" s="3" t="s">
        <v>1207</v>
      </c>
      <c r="H133" s="3" t="s">
        <v>1208</v>
      </c>
      <c r="I133" s="4">
        <v>0.546</v>
      </c>
      <c r="J133" s="4">
        <v>0.454</v>
      </c>
      <c r="K133" s="4">
        <v>0.729108293</v>
      </c>
      <c r="L133" s="4">
        <v>0.127</v>
      </c>
      <c r="M133" s="4">
        <v>0.902</v>
      </c>
      <c r="N133" s="4">
        <v>0.0514</v>
      </c>
      <c r="O133" s="4">
        <v>0.392</v>
      </c>
      <c r="P133" s="4">
        <v>0.814</v>
      </c>
      <c r="Q133" s="4">
        <v>147.584</v>
      </c>
      <c r="R133" s="4">
        <v>2.0</v>
      </c>
      <c r="S133" s="4">
        <v>1.0</v>
      </c>
      <c r="T133" s="3" t="s">
        <v>34</v>
      </c>
      <c r="U133" s="3" t="s">
        <v>35</v>
      </c>
    </row>
    <row r="134">
      <c r="A134" s="3" t="s">
        <v>1212</v>
      </c>
      <c r="B134" s="3" t="s">
        <v>1213</v>
      </c>
      <c r="C134" s="4">
        <v>1990.0</v>
      </c>
      <c r="D134" s="4">
        <v>0.0</v>
      </c>
      <c r="E134" s="4">
        <v>258066.0</v>
      </c>
      <c r="F134" s="3" t="s">
        <v>327</v>
      </c>
      <c r="G134" s="3" t="s">
        <v>1215</v>
      </c>
      <c r="H134" s="3" t="s">
        <v>672</v>
      </c>
      <c r="I134" s="4">
        <v>0.515</v>
      </c>
      <c r="J134" s="4">
        <v>0.913</v>
      </c>
      <c r="K134" s="4">
        <v>0.917951789</v>
      </c>
      <c r="L134" s="4">
        <v>0.0699</v>
      </c>
      <c r="M134" s="4">
        <v>0.582</v>
      </c>
      <c r="N134" s="4">
        <v>4.92E-4</v>
      </c>
      <c r="O134" s="4">
        <v>0.154</v>
      </c>
      <c r="P134" s="4">
        <v>0.836</v>
      </c>
      <c r="Q134" s="4">
        <v>130.182</v>
      </c>
      <c r="R134" s="4">
        <v>2.0</v>
      </c>
      <c r="S134" s="4">
        <v>1.0</v>
      </c>
      <c r="T134" s="3" t="s">
        <v>34</v>
      </c>
      <c r="U134" s="3" t="s">
        <v>35</v>
      </c>
    </row>
    <row r="135">
      <c r="A135" s="3" t="s">
        <v>1221</v>
      </c>
      <c r="B135" s="3" t="s">
        <v>1222</v>
      </c>
      <c r="C135" s="4">
        <v>1930.0</v>
      </c>
      <c r="D135" s="4">
        <v>0.0</v>
      </c>
      <c r="E135" s="4">
        <v>183160.0</v>
      </c>
      <c r="F135" s="3" t="s">
        <v>765</v>
      </c>
      <c r="G135" s="3" t="s">
        <v>630</v>
      </c>
      <c r="H135" s="3" t="s">
        <v>631</v>
      </c>
      <c r="I135" s="4">
        <v>0.583</v>
      </c>
      <c r="J135" s="4">
        <v>0.088</v>
      </c>
      <c r="K135" s="4">
        <v>0.585203089</v>
      </c>
      <c r="L135" s="4">
        <v>0.0916</v>
      </c>
      <c r="M135" s="4">
        <v>0.996</v>
      </c>
      <c r="N135" s="4">
        <v>0.253</v>
      </c>
      <c r="O135" s="4">
        <v>0.381</v>
      </c>
      <c r="P135" s="4">
        <v>0.519</v>
      </c>
      <c r="Q135" s="4">
        <v>135.815</v>
      </c>
      <c r="R135" s="4">
        <v>4.0</v>
      </c>
      <c r="S135" s="4">
        <v>1.0</v>
      </c>
      <c r="T135" s="3" t="s">
        <v>34</v>
      </c>
      <c r="U135" s="3" t="s">
        <v>35</v>
      </c>
    </row>
    <row r="136">
      <c r="A136" s="3" t="s">
        <v>1232</v>
      </c>
      <c r="B136" s="3" t="s">
        <v>1234</v>
      </c>
      <c r="C136" s="4">
        <v>1946.0</v>
      </c>
      <c r="D136" s="4">
        <v>0.0</v>
      </c>
      <c r="E136" s="4">
        <v>178807.0</v>
      </c>
      <c r="F136" s="3" t="s">
        <v>327</v>
      </c>
      <c r="G136" s="3" t="s">
        <v>568</v>
      </c>
      <c r="H136" s="3" t="s">
        <v>569</v>
      </c>
      <c r="I136" s="4">
        <v>0.415</v>
      </c>
      <c r="J136" s="4">
        <v>0.287</v>
      </c>
      <c r="K136" s="4">
        <v>0.618634098</v>
      </c>
      <c r="L136" s="4">
        <v>0.101</v>
      </c>
      <c r="M136" s="4">
        <v>0.996</v>
      </c>
      <c r="N136" s="4">
        <v>0.944</v>
      </c>
      <c r="O136" s="4">
        <v>0.216</v>
      </c>
      <c r="P136" s="4">
        <v>0.783</v>
      </c>
      <c r="Q136" s="4">
        <v>79.398</v>
      </c>
      <c r="R136" s="4">
        <v>0.0</v>
      </c>
      <c r="S136" s="4">
        <v>1.0</v>
      </c>
      <c r="T136" s="3" t="s">
        <v>34</v>
      </c>
      <c r="U136" s="3" t="s">
        <v>35</v>
      </c>
    </row>
    <row r="137">
      <c r="A137" s="3" t="s">
        <v>1241</v>
      </c>
      <c r="B137" s="3" t="s">
        <v>1243</v>
      </c>
      <c r="C137" s="4">
        <v>1983.0</v>
      </c>
      <c r="D137" s="4">
        <v>0.0</v>
      </c>
      <c r="E137" s="4">
        <v>199660.0</v>
      </c>
      <c r="F137" s="3" t="s">
        <v>413</v>
      </c>
      <c r="G137" s="3" t="s">
        <v>313</v>
      </c>
      <c r="H137" s="3" t="s">
        <v>678</v>
      </c>
      <c r="I137" s="4">
        <v>0.4</v>
      </c>
      <c r="J137" s="4">
        <v>0.612</v>
      </c>
      <c r="K137" s="4">
        <v>0.791393066</v>
      </c>
      <c r="L137" s="4">
        <v>0.0828</v>
      </c>
      <c r="M137" s="4">
        <v>0.493</v>
      </c>
      <c r="N137" s="4">
        <v>0.0</v>
      </c>
      <c r="O137" s="4">
        <v>0.446</v>
      </c>
      <c r="P137" s="4">
        <v>0.508</v>
      </c>
      <c r="Q137" s="4">
        <v>115.646</v>
      </c>
      <c r="R137" s="4">
        <v>8.0</v>
      </c>
      <c r="S137" s="4">
        <v>1.0</v>
      </c>
      <c r="T137" s="3" t="s">
        <v>34</v>
      </c>
      <c r="U137" s="3" t="s">
        <v>35</v>
      </c>
    </row>
    <row r="138">
      <c r="A138" s="3" t="s">
        <v>1255</v>
      </c>
      <c r="B138" s="3" t="s">
        <v>1256</v>
      </c>
      <c r="C138" s="4">
        <v>1983.0</v>
      </c>
      <c r="D138" s="4">
        <v>0.0</v>
      </c>
      <c r="E138" s="4">
        <v>234705.0</v>
      </c>
      <c r="F138" s="3" t="s">
        <v>413</v>
      </c>
      <c r="G138" s="3" t="s">
        <v>313</v>
      </c>
      <c r="H138" s="3" t="s">
        <v>678</v>
      </c>
      <c r="I138" s="4">
        <v>0.354</v>
      </c>
      <c r="J138" s="4">
        <v>0.564</v>
      </c>
      <c r="K138" s="4">
        <v>0.797103929</v>
      </c>
      <c r="L138" s="4">
        <v>0.0605</v>
      </c>
      <c r="M138" s="4">
        <v>0.768</v>
      </c>
      <c r="N138" s="4">
        <v>1.84E-4</v>
      </c>
      <c r="O138" s="4">
        <v>0.123</v>
      </c>
      <c r="P138" s="4">
        <v>0.591</v>
      </c>
      <c r="Q138" s="4">
        <v>116.382</v>
      </c>
      <c r="R138" s="4">
        <v>0.0</v>
      </c>
      <c r="S138" s="4">
        <v>0.0</v>
      </c>
      <c r="T138" s="3" t="s">
        <v>34</v>
      </c>
      <c r="U138" s="3" t="s">
        <v>35</v>
      </c>
    </row>
    <row r="139">
      <c r="A139" s="3" t="s">
        <v>1262</v>
      </c>
      <c r="B139" s="3" t="s">
        <v>1263</v>
      </c>
      <c r="C139" s="4">
        <v>1999.0</v>
      </c>
      <c r="D139" s="4">
        <v>0.0</v>
      </c>
      <c r="E139" s="4">
        <v>149013.0</v>
      </c>
      <c r="F139" s="3" t="s">
        <v>450</v>
      </c>
      <c r="G139" s="3" t="s">
        <v>1278</v>
      </c>
      <c r="H139" s="3" t="s">
        <v>1281</v>
      </c>
      <c r="I139" s="4">
        <v>0.526</v>
      </c>
      <c r="J139" s="4">
        <v>0.228</v>
      </c>
      <c r="K139" s="4">
        <v>0.688169743</v>
      </c>
      <c r="L139" s="4">
        <v>0.0428</v>
      </c>
      <c r="M139" s="4">
        <v>0.993</v>
      </c>
      <c r="N139" s="4">
        <v>0.479</v>
      </c>
      <c r="O139" s="4">
        <v>0.131</v>
      </c>
      <c r="P139" s="4">
        <v>0.528</v>
      </c>
      <c r="Q139" s="4">
        <v>149.299</v>
      </c>
      <c r="R139" s="4">
        <v>11.0</v>
      </c>
      <c r="S139" s="4">
        <v>1.0</v>
      </c>
      <c r="T139" s="3" t="s">
        <v>34</v>
      </c>
      <c r="U139" s="3" t="s">
        <v>35</v>
      </c>
    </row>
    <row r="140">
      <c r="A140" s="3" t="s">
        <v>1288</v>
      </c>
      <c r="B140" s="3" t="s">
        <v>1290</v>
      </c>
      <c r="C140" s="4">
        <v>1987.0</v>
      </c>
      <c r="D140" s="4">
        <v>0.0</v>
      </c>
      <c r="E140" s="4">
        <v>294371.0</v>
      </c>
      <c r="F140" s="3" t="s">
        <v>401</v>
      </c>
      <c r="G140" s="3" t="s">
        <v>1171</v>
      </c>
      <c r="H140" s="3" t="s">
        <v>1173</v>
      </c>
      <c r="I140" s="4">
        <v>0.532</v>
      </c>
      <c r="J140" s="4">
        <v>0.796</v>
      </c>
      <c r="K140" s="4">
        <v>0.87380489</v>
      </c>
      <c r="L140" s="4">
        <v>0.0385</v>
      </c>
      <c r="M140" s="4">
        <v>0.716</v>
      </c>
      <c r="N140" s="4">
        <v>2.47E-4</v>
      </c>
      <c r="O140" s="4">
        <v>0.202</v>
      </c>
      <c r="P140" s="4">
        <v>0.742</v>
      </c>
      <c r="Q140" s="4">
        <v>153.895</v>
      </c>
      <c r="R140" s="4">
        <v>6.0</v>
      </c>
      <c r="S140" s="4">
        <v>1.0</v>
      </c>
      <c r="T140" s="3" t="s">
        <v>34</v>
      </c>
      <c r="U140" s="3" t="s">
        <v>35</v>
      </c>
    </row>
    <row r="141">
      <c r="A141" s="3" t="s">
        <v>1301</v>
      </c>
      <c r="B141" s="3" t="s">
        <v>1303</v>
      </c>
      <c r="C141" s="4">
        <v>1999.0</v>
      </c>
      <c r="D141" s="4">
        <v>0.0</v>
      </c>
      <c r="E141" s="4">
        <v>192760.0</v>
      </c>
      <c r="F141" s="3" t="s">
        <v>413</v>
      </c>
      <c r="G141" s="3" t="s">
        <v>1305</v>
      </c>
      <c r="H141" s="3" t="s">
        <v>1281</v>
      </c>
      <c r="I141" s="4">
        <v>0.479</v>
      </c>
      <c r="J141" s="4">
        <v>0.277</v>
      </c>
      <c r="K141" s="4">
        <v>0.600966783</v>
      </c>
      <c r="L141" s="4">
        <v>0.0753</v>
      </c>
      <c r="M141" s="4">
        <v>0.989</v>
      </c>
      <c r="N141" s="4">
        <v>0.872</v>
      </c>
      <c r="O141" s="4">
        <v>0.104</v>
      </c>
      <c r="P141" s="4">
        <v>0.922</v>
      </c>
      <c r="Q141" s="4">
        <v>169.768</v>
      </c>
      <c r="R141" s="4">
        <v>1.0</v>
      </c>
      <c r="S141" s="4">
        <v>1.0</v>
      </c>
      <c r="T141" s="3" t="s">
        <v>34</v>
      </c>
      <c r="U141" s="3" t="s">
        <v>35</v>
      </c>
    </row>
    <row r="142">
      <c r="A142" s="3" t="s">
        <v>1308</v>
      </c>
      <c r="B142" s="3" t="s">
        <v>1309</v>
      </c>
      <c r="C142" s="4">
        <v>2021.0</v>
      </c>
      <c r="D142" s="4">
        <v>0.0</v>
      </c>
      <c r="E142" s="4">
        <v>232941.0</v>
      </c>
      <c r="F142" s="3" t="s">
        <v>26</v>
      </c>
      <c r="G142" s="3" t="s">
        <v>1312</v>
      </c>
      <c r="H142" s="3" t="s">
        <v>1309</v>
      </c>
      <c r="I142" s="4">
        <v>0.535</v>
      </c>
      <c r="J142" s="4">
        <v>0.474</v>
      </c>
      <c r="K142" s="4">
        <v>0.752743139</v>
      </c>
      <c r="L142" s="4">
        <v>0.0401</v>
      </c>
      <c r="M142" s="4">
        <v>0.589</v>
      </c>
      <c r="N142" s="4">
        <v>0.0</v>
      </c>
      <c r="O142" s="4">
        <v>0.158</v>
      </c>
      <c r="P142" s="4">
        <v>0.669</v>
      </c>
      <c r="Q142" s="4">
        <v>135.927</v>
      </c>
      <c r="R142" s="4">
        <v>7.0</v>
      </c>
      <c r="S142" s="4">
        <v>1.0</v>
      </c>
      <c r="T142" s="3" t="s">
        <v>34</v>
      </c>
      <c r="U142" s="3" t="s">
        <v>35</v>
      </c>
    </row>
    <row r="143">
      <c r="A143" s="3" t="s">
        <v>1319</v>
      </c>
      <c r="B143" s="3" t="s">
        <v>1321</v>
      </c>
      <c r="C143" s="4">
        <v>1930.0</v>
      </c>
      <c r="D143" s="4">
        <v>0.0</v>
      </c>
      <c r="E143" s="4">
        <v>190400.0</v>
      </c>
      <c r="F143" s="3" t="s">
        <v>401</v>
      </c>
      <c r="G143" s="3" t="s">
        <v>630</v>
      </c>
      <c r="H143" s="3" t="s">
        <v>631</v>
      </c>
      <c r="I143" s="4">
        <v>0.367</v>
      </c>
      <c r="J143" s="4">
        <v>0.172</v>
      </c>
      <c r="K143" s="4">
        <v>0.603875687</v>
      </c>
      <c r="L143" s="4">
        <v>0.0558</v>
      </c>
      <c r="M143" s="4">
        <v>0.995</v>
      </c>
      <c r="N143" s="4">
        <v>0.845</v>
      </c>
      <c r="O143" s="4">
        <v>0.0923</v>
      </c>
      <c r="P143" s="4">
        <v>0.593</v>
      </c>
      <c r="Q143" s="4">
        <v>75.747</v>
      </c>
      <c r="R143" s="4">
        <v>9.0</v>
      </c>
      <c r="S143" s="4">
        <v>1.0</v>
      </c>
      <c r="T143" s="3" t="s">
        <v>34</v>
      </c>
      <c r="U143" s="3" t="s">
        <v>68</v>
      </c>
    </row>
    <row r="144">
      <c r="A144" s="3" t="s">
        <v>1327</v>
      </c>
      <c r="B144" s="3" t="s">
        <v>1330</v>
      </c>
      <c r="C144" s="4">
        <v>1996.0</v>
      </c>
      <c r="D144" s="4">
        <v>0.0</v>
      </c>
      <c r="E144" s="4">
        <v>235357.0</v>
      </c>
      <c r="F144" s="3" t="s">
        <v>413</v>
      </c>
      <c r="G144" s="3" t="s">
        <v>538</v>
      </c>
      <c r="H144" s="3" t="s">
        <v>539</v>
      </c>
      <c r="I144" s="4">
        <v>0.432</v>
      </c>
      <c r="J144" s="4">
        <v>0.727</v>
      </c>
      <c r="K144" s="4">
        <v>0.772185742</v>
      </c>
      <c r="L144" s="4">
        <v>0.0892</v>
      </c>
      <c r="M144" s="4">
        <v>0.414</v>
      </c>
      <c r="N144" s="4">
        <v>6.04E-5</v>
      </c>
      <c r="O144" s="4">
        <v>0.222</v>
      </c>
      <c r="P144" s="4">
        <v>0.684</v>
      </c>
      <c r="Q144" s="4">
        <v>95.279</v>
      </c>
      <c r="R144" s="4">
        <v>10.0</v>
      </c>
      <c r="S144" s="4">
        <v>0.0</v>
      </c>
      <c r="T144" s="3" t="s">
        <v>34</v>
      </c>
      <c r="U144" s="3" t="s">
        <v>35</v>
      </c>
    </row>
    <row r="145">
      <c r="A145" s="3" t="s">
        <v>1339</v>
      </c>
      <c r="B145" s="3" t="s">
        <v>1340</v>
      </c>
      <c r="C145" s="4">
        <v>1987.0</v>
      </c>
      <c r="D145" s="4">
        <v>0.0</v>
      </c>
      <c r="E145" s="4">
        <v>262467.0</v>
      </c>
      <c r="F145" s="3" t="s">
        <v>312</v>
      </c>
      <c r="G145" s="3" t="s">
        <v>1171</v>
      </c>
      <c r="H145" s="3" t="s">
        <v>1173</v>
      </c>
      <c r="I145" s="4">
        <v>0.623</v>
      </c>
      <c r="J145" s="4">
        <v>0.838</v>
      </c>
      <c r="K145" s="4">
        <v>0.866318739</v>
      </c>
      <c r="L145" s="4">
        <v>0.0629</v>
      </c>
      <c r="M145" s="4">
        <v>0.64</v>
      </c>
      <c r="N145" s="4">
        <v>1.55E-5</v>
      </c>
      <c r="O145" s="4">
        <v>0.0779</v>
      </c>
      <c r="P145" s="4">
        <v>0.965</v>
      </c>
      <c r="Q145" s="4">
        <v>146.271</v>
      </c>
      <c r="R145" s="4">
        <v>7.0</v>
      </c>
      <c r="S145" s="4">
        <v>1.0</v>
      </c>
      <c r="T145" s="3" t="s">
        <v>34</v>
      </c>
      <c r="U145" s="3" t="s">
        <v>35</v>
      </c>
    </row>
    <row r="146">
      <c r="A146" s="3" t="s">
        <v>1346</v>
      </c>
      <c r="B146" s="3" t="s">
        <v>1348</v>
      </c>
      <c r="C146" s="4">
        <v>1990.0</v>
      </c>
      <c r="D146" s="4">
        <v>0.0</v>
      </c>
      <c r="E146" s="4">
        <v>422874.0</v>
      </c>
      <c r="F146" s="3" t="s">
        <v>401</v>
      </c>
      <c r="G146" s="3" t="s">
        <v>1353</v>
      </c>
      <c r="H146" s="3" t="s">
        <v>672</v>
      </c>
      <c r="I146" s="4">
        <v>0.538</v>
      </c>
      <c r="J146" s="4">
        <v>0.581</v>
      </c>
      <c r="K146" s="4">
        <v>0.793318076</v>
      </c>
      <c r="L146" s="4">
        <v>0.0642</v>
      </c>
      <c r="M146" s="4">
        <v>0.812</v>
      </c>
      <c r="N146" s="4">
        <v>2.35E-4</v>
      </c>
      <c r="O146" s="4">
        <v>0.115</v>
      </c>
      <c r="P146" s="4">
        <v>0.774</v>
      </c>
      <c r="Q146" s="4">
        <v>80.552</v>
      </c>
      <c r="R146" s="4">
        <v>1.0</v>
      </c>
      <c r="S146" s="4">
        <v>1.0</v>
      </c>
      <c r="T146" s="3" t="s">
        <v>34</v>
      </c>
      <c r="U146" s="3" t="s">
        <v>35</v>
      </c>
    </row>
    <row r="147">
      <c r="A147" s="3" t="s">
        <v>1360</v>
      </c>
      <c r="B147" s="3" t="s">
        <v>1361</v>
      </c>
      <c r="C147" s="4">
        <v>1946.0</v>
      </c>
      <c r="D147" s="4">
        <v>0.0</v>
      </c>
      <c r="E147" s="4">
        <v>190906.0</v>
      </c>
      <c r="F147" s="3" t="s">
        <v>327</v>
      </c>
      <c r="G147" s="3" t="s">
        <v>568</v>
      </c>
      <c r="H147" s="3" t="s">
        <v>569</v>
      </c>
      <c r="I147" s="4">
        <v>0.299</v>
      </c>
      <c r="J147" s="4">
        <v>0.248</v>
      </c>
      <c r="K147" s="4">
        <v>0.64258978</v>
      </c>
      <c r="L147" s="4">
        <v>0.0407</v>
      </c>
      <c r="M147" s="4">
        <v>0.979</v>
      </c>
      <c r="N147" s="4">
        <v>0.856</v>
      </c>
      <c r="O147" s="4">
        <v>0.143</v>
      </c>
      <c r="P147" s="4">
        <v>0.55</v>
      </c>
      <c r="Q147" s="4">
        <v>67.896</v>
      </c>
      <c r="R147" s="4">
        <v>7.0</v>
      </c>
      <c r="S147" s="4">
        <v>1.0</v>
      </c>
      <c r="T147" s="3" t="s">
        <v>34</v>
      </c>
      <c r="U147" s="3" t="s">
        <v>35</v>
      </c>
    </row>
    <row r="148">
      <c r="A148" s="3" t="s">
        <v>1368</v>
      </c>
      <c r="B148" s="3" t="s">
        <v>1369</v>
      </c>
      <c r="C148" s="4">
        <v>1946.0</v>
      </c>
      <c r="D148" s="4">
        <v>0.0</v>
      </c>
      <c r="E148" s="4">
        <v>189942.0</v>
      </c>
      <c r="F148" s="3" t="s">
        <v>327</v>
      </c>
      <c r="G148" s="3" t="s">
        <v>568</v>
      </c>
      <c r="H148" s="3" t="s">
        <v>569</v>
      </c>
      <c r="I148" s="4">
        <v>0.341</v>
      </c>
      <c r="J148" s="4">
        <v>0.26</v>
      </c>
      <c r="K148" s="4">
        <v>0.700767865</v>
      </c>
      <c r="L148" s="4">
        <v>0.0395</v>
      </c>
      <c r="M148" s="4">
        <v>0.99</v>
      </c>
      <c r="N148" s="4">
        <v>0.906</v>
      </c>
      <c r="O148" s="4">
        <v>0.16</v>
      </c>
      <c r="P148" s="4">
        <v>0.6</v>
      </c>
      <c r="Q148" s="4">
        <v>96.619</v>
      </c>
      <c r="R148" s="4">
        <v>2.0</v>
      </c>
      <c r="S148" s="4">
        <v>1.0</v>
      </c>
      <c r="T148" s="3" t="s">
        <v>34</v>
      </c>
      <c r="U148" s="3" t="s">
        <v>35</v>
      </c>
    </row>
    <row r="149">
      <c r="A149" s="3" t="s">
        <v>1378</v>
      </c>
      <c r="B149" s="3" t="s">
        <v>1379</v>
      </c>
      <c r="C149" s="4">
        <v>1999.0</v>
      </c>
      <c r="D149" s="4">
        <v>0.0</v>
      </c>
      <c r="E149" s="4">
        <v>185480.0</v>
      </c>
      <c r="F149" s="3" t="s">
        <v>413</v>
      </c>
      <c r="G149" s="3" t="s">
        <v>1382</v>
      </c>
      <c r="H149" s="3" t="s">
        <v>1281</v>
      </c>
      <c r="I149" s="4">
        <v>0.462</v>
      </c>
      <c r="J149" s="4">
        <v>0.328</v>
      </c>
      <c r="K149" s="4">
        <v>0.638269202</v>
      </c>
      <c r="L149" s="4">
        <v>0.0867</v>
      </c>
      <c r="M149" s="4">
        <v>0.989</v>
      </c>
      <c r="N149" s="4">
        <v>0.943</v>
      </c>
      <c r="O149" s="4">
        <v>0.265</v>
      </c>
      <c r="P149" s="4">
        <v>0.554</v>
      </c>
      <c r="Q149" s="4">
        <v>132.385</v>
      </c>
      <c r="R149" s="4">
        <v>11.0</v>
      </c>
      <c r="S149" s="4">
        <v>1.0</v>
      </c>
      <c r="T149" s="3" t="s">
        <v>34</v>
      </c>
      <c r="U149" s="3" t="s">
        <v>35</v>
      </c>
    </row>
    <row r="150">
      <c r="A150" s="3" t="s">
        <v>1385</v>
      </c>
      <c r="B150" s="3" t="s">
        <v>1386</v>
      </c>
      <c r="C150" s="4">
        <v>1954.0</v>
      </c>
      <c r="D150" s="4">
        <v>0.0</v>
      </c>
      <c r="E150" s="4">
        <v>218514.0</v>
      </c>
      <c r="F150" s="3" t="s">
        <v>453</v>
      </c>
      <c r="G150" s="3" t="s">
        <v>348</v>
      </c>
      <c r="H150" s="3" t="s">
        <v>573</v>
      </c>
      <c r="I150" s="4">
        <v>0.404</v>
      </c>
      <c r="J150" s="4">
        <v>0.223</v>
      </c>
      <c r="K150" s="4">
        <v>0.582080294</v>
      </c>
      <c r="L150" s="4">
        <v>0.0595</v>
      </c>
      <c r="M150" s="4">
        <v>0.991</v>
      </c>
      <c r="N150" s="4">
        <v>0.87</v>
      </c>
      <c r="O150" s="4">
        <v>0.165</v>
      </c>
      <c r="P150" s="4">
        <v>0.521</v>
      </c>
      <c r="Q150" s="4">
        <v>128.017</v>
      </c>
      <c r="R150" s="4">
        <v>3.0</v>
      </c>
      <c r="S150" s="4">
        <v>0.0</v>
      </c>
      <c r="T150" s="3" t="s">
        <v>34</v>
      </c>
      <c r="U150" s="3" t="s">
        <v>35</v>
      </c>
    </row>
    <row r="151">
      <c r="A151" s="3" t="s">
        <v>1392</v>
      </c>
      <c r="B151" s="3" t="s">
        <v>1393</v>
      </c>
      <c r="C151" s="4">
        <v>2014.0</v>
      </c>
      <c r="D151" s="4">
        <v>0.0</v>
      </c>
      <c r="E151" s="4">
        <v>313533.0</v>
      </c>
      <c r="F151" s="3" t="s">
        <v>1397</v>
      </c>
      <c r="G151" s="3" t="s">
        <v>1398</v>
      </c>
      <c r="H151" s="3" t="s">
        <v>1399</v>
      </c>
      <c r="I151" s="4">
        <v>0.651</v>
      </c>
      <c r="J151" s="4">
        <v>0.702</v>
      </c>
      <c r="K151" s="4">
        <v>0.861185378</v>
      </c>
      <c r="L151" s="4">
        <v>0.0367</v>
      </c>
      <c r="M151" s="4">
        <v>0.399</v>
      </c>
      <c r="N151" s="4">
        <v>0.0</v>
      </c>
      <c r="O151" s="4">
        <v>0.355</v>
      </c>
      <c r="P151" s="4">
        <v>0.859</v>
      </c>
      <c r="Q151" s="4">
        <v>129.963</v>
      </c>
      <c r="R151" s="4">
        <v>0.0</v>
      </c>
      <c r="S151" s="4">
        <v>0.0</v>
      </c>
      <c r="T151" s="3" t="s">
        <v>34</v>
      </c>
      <c r="U151" s="3" t="s">
        <v>35</v>
      </c>
    </row>
    <row r="152">
      <c r="A152" s="3" t="s">
        <v>1406</v>
      </c>
      <c r="B152" s="3" t="s">
        <v>1409</v>
      </c>
      <c r="C152" s="4">
        <v>2013.0</v>
      </c>
      <c r="D152" s="4">
        <v>0.0</v>
      </c>
      <c r="E152" s="4">
        <v>337864.0</v>
      </c>
      <c r="F152" s="3" t="s">
        <v>765</v>
      </c>
      <c r="G152" s="3" t="s">
        <v>1411</v>
      </c>
      <c r="H152" s="3" t="s">
        <v>1412</v>
      </c>
      <c r="I152" s="4">
        <v>0.782</v>
      </c>
      <c r="J152" s="4">
        <v>0.843</v>
      </c>
      <c r="K152" s="4">
        <v>0.837956923</v>
      </c>
      <c r="L152" s="4">
        <v>0.0835</v>
      </c>
      <c r="M152" s="4">
        <v>0.0702</v>
      </c>
      <c r="N152" s="4">
        <v>0.0</v>
      </c>
      <c r="O152" s="4">
        <v>0.0428</v>
      </c>
      <c r="P152" s="4">
        <v>0.955</v>
      </c>
      <c r="Q152" s="4">
        <v>147.969</v>
      </c>
      <c r="R152" s="4">
        <v>5.0</v>
      </c>
      <c r="S152" s="4">
        <v>1.0</v>
      </c>
      <c r="T152" s="3" t="s">
        <v>34</v>
      </c>
      <c r="U152" s="3" t="s">
        <v>35</v>
      </c>
    </row>
    <row r="153">
      <c r="A153" s="3" t="s">
        <v>1416</v>
      </c>
      <c r="B153" s="3" t="s">
        <v>1417</v>
      </c>
      <c r="C153" s="4">
        <v>2019.0</v>
      </c>
      <c r="D153" s="4">
        <v>0.0</v>
      </c>
      <c r="E153" s="4">
        <v>300095.0</v>
      </c>
      <c r="F153" s="3" t="s">
        <v>489</v>
      </c>
      <c r="G153" s="3" t="s">
        <v>525</v>
      </c>
      <c r="H153" s="3" t="s">
        <v>526</v>
      </c>
      <c r="I153" s="4">
        <v>0.654</v>
      </c>
      <c r="J153" s="4">
        <v>0.511</v>
      </c>
      <c r="K153" s="4">
        <v>0.779222724</v>
      </c>
      <c r="L153" s="4">
        <v>0.0577</v>
      </c>
      <c r="M153" s="4">
        <v>0.734</v>
      </c>
      <c r="N153" s="4">
        <v>3.64E-5</v>
      </c>
      <c r="O153" s="4">
        <v>0.114</v>
      </c>
      <c r="P153" s="4">
        <v>0.778</v>
      </c>
      <c r="Q153" s="4">
        <v>149.418</v>
      </c>
      <c r="R153" s="4">
        <v>6.0</v>
      </c>
      <c r="S153" s="4">
        <v>1.0</v>
      </c>
      <c r="T153" s="3" t="s">
        <v>34</v>
      </c>
      <c r="U153" s="3" t="s">
        <v>35</v>
      </c>
    </row>
    <row r="154">
      <c r="A154" s="3" t="s">
        <v>1424</v>
      </c>
      <c r="B154" s="3" t="s">
        <v>1425</v>
      </c>
      <c r="C154" s="4">
        <v>1990.0</v>
      </c>
      <c r="D154" s="4">
        <v>0.0</v>
      </c>
      <c r="E154" s="4">
        <v>842893.0</v>
      </c>
      <c r="F154" s="3" t="s">
        <v>327</v>
      </c>
      <c r="G154" s="3" t="s">
        <v>1426</v>
      </c>
      <c r="H154" s="3" t="s">
        <v>1427</v>
      </c>
      <c r="I154" s="4">
        <v>0.761</v>
      </c>
      <c r="J154" s="4">
        <v>0.458</v>
      </c>
      <c r="K154" s="4">
        <v>0.699206468</v>
      </c>
      <c r="L154" s="4">
        <v>0.0321</v>
      </c>
      <c r="M154" s="4">
        <v>0.395</v>
      </c>
      <c r="N154" s="4">
        <v>0.0</v>
      </c>
      <c r="O154" s="4">
        <v>0.299</v>
      </c>
      <c r="P154" s="4">
        <v>0.648</v>
      </c>
      <c r="Q154" s="4">
        <v>104.201</v>
      </c>
      <c r="R154" s="4">
        <v>7.0</v>
      </c>
      <c r="S154" s="4">
        <v>0.0</v>
      </c>
      <c r="T154" s="3" t="s">
        <v>34</v>
      </c>
      <c r="U154" s="3" t="s">
        <v>35</v>
      </c>
    </row>
    <row r="155">
      <c r="A155" s="3" t="s">
        <v>1432</v>
      </c>
      <c r="B155" s="3" t="s">
        <v>1433</v>
      </c>
      <c r="C155" s="4">
        <v>1990.0</v>
      </c>
      <c r="D155" s="4">
        <v>0.0</v>
      </c>
      <c r="E155" s="4">
        <v>288085.0</v>
      </c>
      <c r="F155" s="3" t="s">
        <v>327</v>
      </c>
      <c r="G155" s="3" t="s">
        <v>1426</v>
      </c>
      <c r="H155" s="3" t="s">
        <v>1427</v>
      </c>
      <c r="I155" s="4">
        <v>0.548</v>
      </c>
      <c r="J155" s="4">
        <v>0.626</v>
      </c>
      <c r="K155" s="4">
        <v>0.712574594</v>
      </c>
      <c r="L155" s="4">
        <v>0.0325</v>
      </c>
      <c r="M155" s="4">
        <v>0.366</v>
      </c>
      <c r="N155" s="4">
        <v>0.0</v>
      </c>
      <c r="O155" s="4">
        <v>0.187</v>
      </c>
      <c r="P155" s="4">
        <v>0.88</v>
      </c>
      <c r="Q155" s="4">
        <v>208.411</v>
      </c>
      <c r="R155" s="4">
        <v>5.0</v>
      </c>
      <c r="S155" s="4">
        <v>1.0</v>
      </c>
      <c r="T155" s="3" t="s">
        <v>34</v>
      </c>
      <c r="U155" s="3" t="s">
        <v>35</v>
      </c>
    </row>
    <row r="156">
      <c r="A156" s="3" t="s">
        <v>1445</v>
      </c>
      <c r="B156" s="3" t="s">
        <v>1446</v>
      </c>
      <c r="C156" s="4">
        <v>1990.0</v>
      </c>
      <c r="D156" s="4">
        <v>0.0</v>
      </c>
      <c r="E156" s="4">
        <v>482029.0</v>
      </c>
      <c r="F156" s="3" t="s">
        <v>327</v>
      </c>
      <c r="G156" s="3" t="s">
        <v>1426</v>
      </c>
      <c r="H156" s="3" t="s">
        <v>1427</v>
      </c>
      <c r="I156" s="4">
        <v>0.758</v>
      </c>
      <c r="J156" s="4">
        <v>0.452</v>
      </c>
      <c r="K156" s="4">
        <v>0.696746733</v>
      </c>
      <c r="L156" s="4">
        <v>0.0273</v>
      </c>
      <c r="M156" s="4">
        <v>0.642</v>
      </c>
      <c r="N156" s="4">
        <v>5.14E-5</v>
      </c>
      <c r="O156" s="4">
        <v>0.235</v>
      </c>
      <c r="P156" s="4">
        <v>0.566</v>
      </c>
      <c r="Q156" s="4">
        <v>104.197</v>
      </c>
      <c r="R156" s="4">
        <v>7.0</v>
      </c>
      <c r="S156" s="4">
        <v>0.0</v>
      </c>
      <c r="T156" s="3" t="s">
        <v>34</v>
      </c>
      <c r="U156" s="3" t="s">
        <v>35</v>
      </c>
    </row>
    <row r="157">
      <c r="A157" s="3" t="s">
        <v>1454</v>
      </c>
      <c r="B157" s="3" t="s">
        <v>1455</v>
      </c>
      <c r="C157" s="4">
        <v>2020.0</v>
      </c>
      <c r="D157" s="4">
        <v>0.0</v>
      </c>
      <c r="E157" s="4">
        <v>367177.0</v>
      </c>
      <c r="F157" s="3" t="s">
        <v>341</v>
      </c>
      <c r="G157" s="3" t="s">
        <v>1456</v>
      </c>
      <c r="H157" s="3" t="s">
        <v>1458</v>
      </c>
      <c r="I157" s="4">
        <v>0.592</v>
      </c>
      <c r="J157" s="4">
        <v>0.615</v>
      </c>
      <c r="K157" s="4">
        <v>0.885953843</v>
      </c>
      <c r="L157" s="4">
        <v>0.0482</v>
      </c>
      <c r="M157" s="4">
        <v>0.423</v>
      </c>
      <c r="N157" s="4">
        <v>1.08E-4</v>
      </c>
      <c r="O157" s="4">
        <v>0.219</v>
      </c>
      <c r="P157" s="4">
        <v>0.683</v>
      </c>
      <c r="Q157" s="4">
        <v>142.222</v>
      </c>
      <c r="R157" s="4">
        <v>2.0</v>
      </c>
      <c r="S157" s="4">
        <v>1.0</v>
      </c>
      <c r="T157" s="3" t="s">
        <v>34</v>
      </c>
      <c r="U157" s="3" t="s">
        <v>35</v>
      </c>
    </row>
    <row r="158">
      <c r="A158" s="3" t="s">
        <v>1462</v>
      </c>
      <c r="B158" s="3" t="s">
        <v>1463</v>
      </c>
      <c r="C158" s="4">
        <v>2024.0</v>
      </c>
      <c r="D158" s="4">
        <v>0.0</v>
      </c>
      <c r="E158" s="4">
        <v>277048.0</v>
      </c>
      <c r="F158" s="3" t="s">
        <v>1467</v>
      </c>
      <c r="G158" s="3" t="s">
        <v>1468</v>
      </c>
      <c r="H158" s="3" t="s">
        <v>1463</v>
      </c>
      <c r="I158" s="4">
        <v>0.644</v>
      </c>
      <c r="J158" s="4">
        <v>0.809</v>
      </c>
      <c r="K158" s="4">
        <v>0.808675379</v>
      </c>
      <c r="L158" s="4">
        <v>0.0768</v>
      </c>
      <c r="M158" s="4">
        <v>0.364</v>
      </c>
      <c r="N158" s="4">
        <v>0.0</v>
      </c>
      <c r="O158" s="4">
        <v>0.281</v>
      </c>
      <c r="P158" s="4">
        <v>0.937</v>
      </c>
      <c r="Q158" s="4">
        <v>150.02</v>
      </c>
      <c r="R158" s="4">
        <v>6.0</v>
      </c>
      <c r="S158" s="4">
        <v>1.0</v>
      </c>
      <c r="T158" s="3" t="s">
        <v>34</v>
      </c>
      <c r="U158" s="3" t="s">
        <v>35</v>
      </c>
    </row>
    <row r="159">
      <c r="A159" s="3" t="s">
        <v>1472</v>
      </c>
      <c r="B159" s="3" t="s">
        <v>1473</v>
      </c>
      <c r="C159" s="4">
        <v>1983.0</v>
      </c>
      <c r="D159" s="4">
        <v>0.0</v>
      </c>
      <c r="E159" s="4">
        <v>200212.0</v>
      </c>
      <c r="F159" s="3" t="s">
        <v>533</v>
      </c>
      <c r="G159" s="3" t="s">
        <v>1476</v>
      </c>
      <c r="H159" s="3" t="s">
        <v>744</v>
      </c>
      <c r="I159" s="4">
        <v>0.557</v>
      </c>
      <c r="J159" s="4">
        <v>0.661</v>
      </c>
      <c r="K159" s="4">
        <v>0.7535987</v>
      </c>
      <c r="L159" s="4">
        <v>0.041</v>
      </c>
      <c r="M159" s="4">
        <v>0.469</v>
      </c>
      <c r="N159" s="4">
        <v>5.97E-6</v>
      </c>
      <c r="O159" s="4">
        <v>0.0693</v>
      </c>
      <c r="P159" s="4">
        <v>0.75</v>
      </c>
      <c r="Q159" s="4">
        <v>138.287</v>
      </c>
      <c r="R159" s="4">
        <v>9.0</v>
      </c>
      <c r="S159" s="4">
        <v>1.0</v>
      </c>
      <c r="T159" s="3" t="s">
        <v>34</v>
      </c>
      <c r="U159" s="3" t="s">
        <v>35</v>
      </c>
    </row>
    <row r="160">
      <c r="A160" s="3" t="s">
        <v>1481</v>
      </c>
      <c r="B160" s="3" t="s">
        <v>1482</v>
      </c>
      <c r="C160" s="4">
        <v>2024.0</v>
      </c>
      <c r="D160" s="4">
        <v>0.0</v>
      </c>
      <c r="E160" s="4">
        <v>344096.0</v>
      </c>
      <c r="F160" s="3" t="s">
        <v>533</v>
      </c>
      <c r="G160" s="3" t="s">
        <v>1483</v>
      </c>
      <c r="H160" s="3" t="s">
        <v>1485</v>
      </c>
      <c r="I160" s="4">
        <v>0.577</v>
      </c>
      <c r="J160" s="4">
        <v>0.638</v>
      </c>
      <c r="K160" s="4">
        <v>0.772570744</v>
      </c>
      <c r="L160" s="4">
        <v>0.0496</v>
      </c>
      <c r="M160" s="4">
        <v>0.00327</v>
      </c>
      <c r="N160" s="4">
        <v>0.0</v>
      </c>
      <c r="O160" s="4">
        <v>0.224</v>
      </c>
      <c r="P160" s="4">
        <v>0.551</v>
      </c>
      <c r="Q160" s="4">
        <v>165.946</v>
      </c>
      <c r="R160" s="4">
        <v>11.0</v>
      </c>
      <c r="S160" s="4">
        <v>0.0</v>
      </c>
      <c r="T160" s="3" t="s">
        <v>34</v>
      </c>
      <c r="U160" s="3" t="s">
        <v>35</v>
      </c>
    </row>
    <row r="161">
      <c r="A161" s="3" t="s">
        <v>1488</v>
      </c>
      <c r="B161" s="3" t="s">
        <v>1489</v>
      </c>
      <c r="C161" s="4">
        <v>2017.0</v>
      </c>
      <c r="D161" s="4">
        <v>0.0</v>
      </c>
      <c r="E161" s="4">
        <v>260733.0</v>
      </c>
      <c r="F161" s="3" t="s">
        <v>489</v>
      </c>
      <c r="G161" s="3" t="s">
        <v>1494</v>
      </c>
      <c r="H161" s="3" t="s">
        <v>1495</v>
      </c>
      <c r="I161" s="4">
        <v>0.496</v>
      </c>
      <c r="J161" s="4">
        <v>0.371</v>
      </c>
      <c r="K161" s="4">
        <v>0.805830642</v>
      </c>
      <c r="L161" s="4">
        <v>0.0524</v>
      </c>
      <c r="M161" s="4">
        <v>0.836</v>
      </c>
      <c r="N161" s="4">
        <v>0.0261</v>
      </c>
      <c r="O161" s="4">
        <v>0.523</v>
      </c>
      <c r="P161" s="4">
        <v>0.729</v>
      </c>
      <c r="Q161" s="4">
        <v>171.427</v>
      </c>
      <c r="R161" s="4">
        <v>8.0</v>
      </c>
      <c r="S161" s="4">
        <v>0.0</v>
      </c>
      <c r="T161" s="3" t="s">
        <v>34</v>
      </c>
      <c r="U161" s="3" t="s">
        <v>35</v>
      </c>
    </row>
    <row r="162">
      <c r="A162" s="3" t="s">
        <v>1501</v>
      </c>
      <c r="B162" s="3" t="s">
        <v>1502</v>
      </c>
      <c r="C162" s="4">
        <v>2021.0</v>
      </c>
      <c r="D162" s="4">
        <v>0.0</v>
      </c>
      <c r="E162" s="4">
        <v>259549.0</v>
      </c>
      <c r="F162" s="3" t="s">
        <v>26</v>
      </c>
      <c r="G162" s="3" t="s">
        <v>586</v>
      </c>
      <c r="H162" s="3" t="s">
        <v>1502</v>
      </c>
      <c r="I162" s="4">
        <v>0.378</v>
      </c>
      <c r="J162" s="4">
        <v>0.622</v>
      </c>
      <c r="K162" s="4">
        <v>0.808525656</v>
      </c>
      <c r="L162" s="4">
        <v>0.0495</v>
      </c>
      <c r="M162" s="4">
        <v>0.693</v>
      </c>
      <c r="N162" s="4">
        <v>0.0</v>
      </c>
      <c r="O162" s="4">
        <v>0.239</v>
      </c>
      <c r="P162" s="4">
        <v>0.613</v>
      </c>
      <c r="Q162" s="4">
        <v>171.597</v>
      </c>
      <c r="R162" s="4">
        <v>8.0</v>
      </c>
      <c r="S162" s="4">
        <v>0.0</v>
      </c>
      <c r="T162" s="3" t="s">
        <v>34</v>
      </c>
      <c r="U162" s="3" t="s">
        <v>35</v>
      </c>
    </row>
    <row r="163">
      <c r="A163" s="3" t="s">
        <v>1507</v>
      </c>
      <c r="B163" s="3" t="s">
        <v>1508</v>
      </c>
      <c r="C163" s="4">
        <v>2022.0</v>
      </c>
      <c r="D163" s="4">
        <v>0.0</v>
      </c>
      <c r="E163" s="4">
        <v>279400.0</v>
      </c>
      <c r="F163" s="3" t="s">
        <v>194</v>
      </c>
      <c r="G163" s="3" t="s">
        <v>1511</v>
      </c>
      <c r="H163" s="3" t="s">
        <v>1512</v>
      </c>
      <c r="I163" s="4">
        <v>0.865</v>
      </c>
      <c r="J163" s="4">
        <v>0.685</v>
      </c>
      <c r="K163" s="4">
        <v>0.841764165</v>
      </c>
      <c r="L163" s="4">
        <v>0.0372</v>
      </c>
      <c r="M163" s="4">
        <v>0.153</v>
      </c>
      <c r="N163" s="4">
        <v>1.84E-6</v>
      </c>
      <c r="O163" s="4">
        <v>0.0526</v>
      </c>
      <c r="P163" s="4">
        <v>0.696</v>
      </c>
      <c r="Q163" s="4">
        <v>113.988</v>
      </c>
      <c r="R163" s="4">
        <v>10.0</v>
      </c>
      <c r="S163" s="4">
        <v>0.0</v>
      </c>
      <c r="T163" s="3" t="s">
        <v>34</v>
      </c>
      <c r="U163" s="3" t="s">
        <v>35</v>
      </c>
    </row>
    <row r="164">
      <c r="A164" s="3" t="s">
        <v>1515</v>
      </c>
      <c r="B164" s="3" t="s">
        <v>1516</v>
      </c>
      <c r="C164" s="4">
        <v>1940.0</v>
      </c>
      <c r="D164" s="4">
        <v>0.0</v>
      </c>
      <c r="E164" s="4">
        <v>200853.0</v>
      </c>
      <c r="F164" s="3" t="s">
        <v>731</v>
      </c>
      <c r="G164" s="3" t="s">
        <v>732</v>
      </c>
      <c r="H164" s="3" t="s">
        <v>733</v>
      </c>
      <c r="I164" s="4">
        <v>0.488</v>
      </c>
      <c r="J164" s="4">
        <v>0.203</v>
      </c>
      <c r="K164" s="4">
        <v>0.563450474</v>
      </c>
      <c r="L164" s="4">
        <v>0.0954</v>
      </c>
      <c r="M164" s="4">
        <v>0.993</v>
      </c>
      <c r="N164" s="4">
        <v>0.0258</v>
      </c>
      <c r="O164" s="4">
        <v>0.109</v>
      </c>
      <c r="P164" s="4">
        <v>0.834</v>
      </c>
      <c r="Q164" s="4">
        <v>100.814</v>
      </c>
      <c r="R164" s="4">
        <v>10.0</v>
      </c>
      <c r="S164" s="4">
        <v>0.0</v>
      </c>
      <c r="T164" s="3" t="s">
        <v>34</v>
      </c>
      <c r="U164" s="3" t="s">
        <v>35</v>
      </c>
    </row>
    <row r="165">
      <c r="A165" s="3" t="s">
        <v>1523</v>
      </c>
      <c r="B165" s="3" t="s">
        <v>1524</v>
      </c>
      <c r="C165" s="4">
        <v>2024.0</v>
      </c>
      <c r="D165" s="4">
        <v>0.0</v>
      </c>
      <c r="E165" s="4">
        <v>389387.0</v>
      </c>
      <c r="F165" s="3" t="s">
        <v>684</v>
      </c>
      <c r="G165" s="3" t="s">
        <v>1483</v>
      </c>
      <c r="H165" s="3" t="s">
        <v>1485</v>
      </c>
      <c r="I165" s="4">
        <v>0.633</v>
      </c>
      <c r="J165" s="4">
        <v>0.784</v>
      </c>
      <c r="K165" s="4">
        <v>0.839774988</v>
      </c>
      <c r="L165" s="4">
        <v>0.0325</v>
      </c>
      <c r="M165" s="4">
        <v>0.505</v>
      </c>
      <c r="N165" s="4">
        <v>0.0</v>
      </c>
      <c r="O165" s="4">
        <v>0.16</v>
      </c>
      <c r="P165" s="4">
        <v>0.523</v>
      </c>
      <c r="Q165" s="4">
        <v>147.017</v>
      </c>
      <c r="R165" s="4">
        <v>5.0</v>
      </c>
      <c r="S165" s="4">
        <v>1.0</v>
      </c>
      <c r="T165" s="3" t="s">
        <v>34</v>
      </c>
      <c r="U165" s="3" t="s">
        <v>35</v>
      </c>
    </row>
    <row r="166">
      <c r="A166" s="3" t="s">
        <v>1531</v>
      </c>
      <c r="B166" s="3" t="s">
        <v>1532</v>
      </c>
      <c r="C166" s="4">
        <v>2024.0</v>
      </c>
      <c r="D166" s="4">
        <v>0.0</v>
      </c>
      <c r="E166" s="4">
        <v>381473.0</v>
      </c>
      <c r="F166" s="3" t="s">
        <v>312</v>
      </c>
      <c r="G166" s="3" t="s">
        <v>1483</v>
      </c>
      <c r="H166" s="3" t="s">
        <v>1485</v>
      </c>
      <c r="I166" s="4">
        <v>0.619</v>
      </c>
      <c r="J166" s="4">
        <v>0.717</v>
      </c>
      <c r="K166" s="4">
        <v>0.819412658</v>
      </c>
      <c r="L166" s="4">
        <v>0.029</v>
      </c>
      <c r="M166" s="4">
        <v>0.22</v>
      </c>
      <c r="N166" s="4">
        <v>1.55E-6</v>
      </c>
      <c r="O166" s="4">
        <v>0.335</v>
      </c>
      <c r="P166" s="4">
        <v>0.631</v>
      </c>
      <c r="Q166" s="4">
        <v>142.534</v>
      </c>
      <c r="R166" s="4">
        <v>6.0</v>
      </c>
      <c r="S166" s="4">
        <v>0.0</v>
      </c>
      <c r="T166" s="3" t="s">
        <v>34</v>
      </c>
      <c r="U166" s="3" t="s">
        <v>35</v>
      </c>
    </row>
    <row r="167">
      <c r="A167" s="3" t="s">
        <v>1539</v>
      </c>
      <c r="B167" s="3" t="s">
        <v>1540</v>
      </c>
      <c r="C167" s="4">
        <v>1983.0</v>
      </c>
      <c r="D167" s="4">
        <v>0.0</v>
      </c>
      <c r="E167" s="4">
        <v>184939.0</v>
      </c>
      <c r="F167" s="3" t="s">
        <v>312</v>
      </c>
      <c r="G167" s="3" t="s">
        <v>1476</v>
      </c>
      <c r="H167" s="3" t="s">
        <v>744</v>
      </c>
      <c r="I167" s="4">
        <v>0.516</v>
      </c>
      <c r="J167" s="4">
        <v>0.409</v>
      </c>
      <c r="K167" s="4">
        <v>0.733471649</v>
      </c>
      <c r="L167" s="4">
        <v>0.0445</v>
      </c>
      <c r="M167" s="4">
        <v>0.81</v>
      </c>
      <c r="N167" s="4">
        <v>3.13E-5</v>
      </c>
      <c r="O167" s="4">
        <v>0.189</v>
      </c>
      <c r="P167" s="4">
        <v>0.635</v>
      </c>
      <c r="Q167" s="4">
        <v>106.934</v>
      </c>
      <c r="R167" s="4">
        <v>9.0</v>
      </c>
      <c r="S167" s="4">
        <v>0.0</v>
      </c>
      <c r="T167" s="3" t="s">
        <v>34</v>
      </c>
      <c r="U167" s="3" t="s">
        <v>35</v>
      </c>
    </row>
    <row r="168">
      <c r="A168" s="3" t="s">
        <v>1551</v>
      </c>
      <c r="B168" s="3" t="s">
        <v>1553</v>
      </c>
      <c r="C168" s="4">
        <v>2022.0</v>
      </c>
      <c r="D168" s="4">
        <v>0.0</v>
      </c>
      <c r="E168" s="4">
        <v>176408.0</v>
      </c>
      <c r="F168" s="3" t="s">
        <v>401</v>
      </c>
      <c r="G168" s="3" t="s">
        <v>836</v>
      </c>
      <c r="H168" s="3" t="s">
        <v>1553</v>
      </c>
      <c r="I168" s="4">
        <v>0.788</v>
      </c>
      <c r="J168" s="4">
        <v>0.887</v>
      </c>
      <c r="K168" s="4">
        <v>0.885675785</v>
      </c>
      <c r="L168" s="4">
        <v>0.26</v>
      </c>
      <c r="M168" s="4">
        <v>0.588</v>
      </c>
      <c r="N168" s="4">
        <v>0.0</v>
      </c>
      <c r="O168" s="4">
        <v>0.118</v>
      </c>
      <c r="P168" s="4">
        <v>0.889</v>
      </c>
      <c r="Q168" s="4">
        <v>70.005</v>
      </c>
      <c r="R168" s="4">
        <v>9.0</v>
      </c>
      <c r="S168" s="4">
        <v>0.0</v>
      </c>
      <c r="T168" s="3" t="s">
        <v>34</v>
      </c>
      <c r="U168" s="3" t="s">
        <v>35</v>
      </c>
    </row>
    <row r="169">
      <c r="A169" s="3" t="s">
        <v>1561</v>
      </c>
      <c r="B169" s="3" t="s">
        <v>1562</v>
      </c>
      <c r="C169" s="4">
        <v>2022.0</v>
      </c>
      <c r="D169" s="4">
        <v>0.0</v>
      </c>
      <c r="E169" s="4">
        <v>232449.0</v>
      </c>
      <c r="F169" s="3" t="s">
        <v>445</v>
      </c>
      <c r="G169" s="3" t="s">
        <v>836</v>
      </c>
      <c r="H169" s="3" t="s">
        <v>1562</v>
      </c>
      <c r="I169" s="4">
        <v>0.79</v>
      </c>
      <c r="J169" s="4">
        <v>0.505</v>
      </c>
      <c r="K169" s="4">
        <v>0.808611212</v>
      </c>
      <c r="L169" s="4">
        <v>0.0328</v>
      </c>
      <c r="M169" s="4">
        <v>0.188</v>
      </c>
      <c r="N169" s="4">
        <v>0.0</v>
      </c>
      <c r="O169" s="4">
        <v>0.0948</v>
      </c>
      <c r="P169" s="4">
        <v>0.812</v>
      </c>
      <c r="Q169" s="4">
        <v>100.003</v>
      </c>
      <c r="R169" s="4">
        <v>6.0</v>
      </c>
      <c r="S169" s="4">
        <v>0.0</v>
      </c>
      <c r="T169" s="3" t="s">
        <v>34</v>
      </c>
      <c r="U169" s="3" t="s">
        <v>35</v>
      </c>
    </row>
    <row r="170">
      <c r="A170" s="3" t="s">
        <v>1568</v>
      </c>
      <c r="B170" s="3" t="s">
        <v>1569</v>
      </c>
      <c r="C170" s="4">
        <v>2023.0</v>
      </c>
      <c r="D170" s="4">
        <v>0.0</v>
      </c>
      <c r="E170" s="4">
        <v>60743.0</v>
      </c>
      <c r="F170" s="3" t="s">
        <v>450</v>
      </c>
      <c r="G170" s="3" t="s">
        <v>1571</v>
      </c>
      <c r="H170" s="3" t="s">
        <v>1569</v>
      </c>
      <c r="I170" s="4">
        <v>0.595</v>
      </c>
      <c r="J170" s="4">
        <v>0.209</v>
      </c>
      <c r="K170" s="4">
        <v>0.554937651</v>
      </c>
      <c r="L170" s="4">
        <v>0.471</v>
      </c>
      <c r="M170" s="4">
        <v>0.315</v>
      </c>
      <c r="N170" s="4">
        <v>0.0741</v>
      </c>
      <c r="O170" s="4">
        <v>0.662</v>
      </c>
      <c r="P170" s="4">
        <v>0.599</v>
      </c>
      <c r="Q170" s="4">
        <v>113.398</v>
      </c>
      <c r="R170" s="4">
        <v>11.0</v>
      </c>
      <c r="S170" s="4">
        <v>0.0</v>
      </c>
      <c r="T170" s="3" t="s">
        <v>34</v>
      </c>
      <c r="U170" s="3" t="s">
        <v>35</v>
      </c>
    </row>
    <row r="171">
      <c r="A171" s="3" t="s">
        <v>1575</v>
      </c>
      <c r="B171" s="3" t="s">
        <v>1576</v>
      </c>
      <c r="C171" s="4">
        <v>1986.0</v>
      </c>
      <c r="D171" s="4">
        <v>0.0</v>
      </c>
      <c r="E171" s="4">
        <v>113693.0</v>
      </c>
      <c r="F171" s="3" t="s">
        <v>1579</v>
      </c>
      <c r="G171" s="3" t="s">
        <v>1581</v>
      </c>
      <c r="H171" s="3" t="s">
        <v>1582</v>
      </c>
      <c r="I171" s="4">
        <v>0.503</v>
      </c>
      <c r="J171" s="4">
        <v>0.725</v>
      </c>
      <c r="K171" s="4">
        <v>0.790965286</v>
      </c>
      <c r="L171" s="4">
        <v>0.158</v>
      </c>
      <c r="M171" s="4">
        <v>0.127</v>
      </c>
      <c r="N171" s="4">
        <v>2.83E-6</v>
      </c>
      <c r="O171" s="4">
        <v>0.236</v>
      </c>
      <c r="P171" s="4">
        <v>0.874</v>
      </c>
      <c r="Q171" s="4">
        <v>166.17</v>
      </c>
      <c r="R171" s="4">
        <v>0.0</v>
      </c>
      <c r="S171" s="4">
        <v>1.0</v>
      </c>
      <c r="T171" s="3" t="s">
        <v>103</v>
      </c>
      <c r="U171" s="3" t="s">
        <v>35</v>
      </c>
    </row>
    <row r="172">
      <c r="A172" s="3" t="s">
        <v>1587</v>
      </c>
      <c r="B172" s="3" t="s">
        <v>1588</v>
      </c>
      <c r="C172" s="4">
        <v>2018.0</v>
      </c>
      <c r="D172" s="4">
        <v>0.0</v>
      </c>
      <c r="E172" s="4">
        <v>353973.0</v>
      </c>
      <c r="F172" s="3" t="s">
        <v>26</v>
      </c>
      <c r="G172" s="3" t="s">
        <v>1591</v>
      </c>
      <c r="H172" s="3" t="s">
        <v>1592</v>
      </c>
      <c r="I172" s="4">
        <v>0.656705432</v>
      </c>
      <c r="J172" s="4">
        <v>0.6703845</v>
      </c>
      <c r="K172" s="4">
        <v>0.813626471</v>
      </c>
      <c r="L172" s="4">
        <v>0.081382654</v>
      </c>
      <c r="M172" s="4">
        <v>0.26934009</v>
      </c>
      <c r="N172" s="4">
        <v>0.05448885</v>
      </c>
      <c r="O172" s="4">
        <v>0.191150556</v>
      </c>
      <c r="P172" s="4">
        <v>0.618767284</v>
      </c>
      <c r="Q172" s="4">
        <v>120.71</v>
      </c>
      <c r="R172" s="4">
        <v>5.0</v>
      </c>
      <c r="S172" s="4">
        <v>1.0</v>
      </c>
      <c r="T172" s="3" t="s">
        <v>34</v>
      </c>
      <c r="U172" s="3" t="s">
        <v>35</v>
      </c>
    </row>
    <row r="173">
      <c r="A173" s="3" t="s">
        <v>1596</v>
      </c>
      <c r="B173" s="3" t="s">
        <v>1597</v>
      </c>
      <c r="C173" s="4">
        <v>2005.0</v>
      </c>
      <c r="D173" s="4">
        <v>0.0</v>
      </c>
      <c r="E173" s="4">
        <v>202626.0</v>
      </c>
      <c r="F173" s="3" t="s">
        <v>26</v>
      </c>
      <c r="G173" s="3" t="s">
        <v>491</v>
      </c>
      <c r="H173" s="3" t="s">
        <v>1598</v>
      </c>
      <c r="I173" s="4">
        <v>0.656705432</v>
      </c>
      <c r="J173" s="4">
        <v>0.6703845</v>
      </c>
      <c r="K173" s="4">
        <v>0.813626471</v>
      </c>
      <c r="L173" s="4">
        <v>0.081382654</v>
      </c>
      <c r="M173" s="4">
        <v>0.26934009</v>
      </c>
      <c r="N173" s="4">
        <v>0.05448885</v>
      </c>
      <c r="O173" s="4">
        <v>0.191150556</v>
      </c>
      <c r="P173" s="4">
        <v>0.618767284</v>
      </c>
      <c r="Q173" s="4">
        <v>120.71</v>
      </c>
      <c r="R173" s="4">
        <v>5.0</v>
      </c>
      <c r="S173" s="4">
        <v>1.0</v>
      </c>
      <c r="T173" s="3" t="s">
        <v>34</v>
      </c>
      <c r="U173" s="3" t="s">
        <v>35</v>
      </c>
    </row>
    <row r="174">
      <c r="A174" s="3" t="s">
        <v>1603</v>
      </c>
      <c r="B174" s="3" t="s">
        <v>1605</v>
      </c>
      <c r="C174" s="4">
        <v>2023.0</v>
      </c>
      <c r="D174" s="4">
        <v>0.0</v>
      </c>
      <c r="E174" s="4">
        <v>310904.0</v>
      </c>
      <c r="F174" s="3" t="s">
        <v>1607</v>
      </c>
      <c r="G174" s="3" t="s">
        <v>1608</v>
      </c>
      <c r="H174" s="3" t="s">
        <v>1609</v>
      </c>
      <c r="I174" s="4">
        <v>0.656705432</v>
      </c>
      <c r="J174" s="4">
        <v>0.6703845</v>
      </c>
      <c r="K174" s="4">
        <v>0.813626471</v>
      </c>
      <c r="L174" s="4">
        <v>0.081382654</v>
      </c>
      <c r="M174" s="4">
        <v>0.26934009</v>
      </c>
      <c r="N174" s="4">
        <v>0.05448885</v>
      </c>
      <c r="O174" s="4">
        <v>0.191150556</v>
      </c>
      <c r="P174" s="4">
        <v>0.618767284</v>
      </c>
      <c r="Q174" s="4">
        <v>120.71</v>
      </c>
      <c r="R174" s="4">
        <v>5.0</v>
      </c>
      <c r="S174" s="4">
        <v>1.0</v>
      </c>
      <c r="T174" s="3" t="s">
        <v>104</v>
      </c>
      <c r="U174" s="3" t="s">
        <v>35</v>
      </c>
    </row>
    <row r="175">
      <c r="A175" s="3" t="s">
        <v>1612</v>
      </c>
      <c r="B175" s="3" t="s">
        <v>1613</v>
      </c>
      <c r="C175" s="4">
        <v>2018.0</v>
      </c>
      <c r="D175" s="4">
        <v>0.0</v>
      </c>
      <c r="E175" s="4">
        <v>393733.0</v>
      </c>
      <c r="F175" s="3" t="s">
        <v>1615</v>
      </c>
      <c r="G175" s="3" t="s">
        <v>1616</v>
      </c>
      <c r="H175" s="3" t="s">
        <v>1592</v>
      </c>
      <c r="I175" s="4">
        <v>0.656705432</v>
      </c>
      <c r="J175" s="4">
        <v>0.6703845</v>
      </c>
      <c r="K175" s="4">
        <v>0.813626471</v>
      </c>
      <c r="L175" s="4">
        <v>0.081382654</v>
      </c>
      <c r="M175" s="4">
        <v>0.26934009</v>
      </c>
      <c r="N175" s="4">
        <v>0.05448885</v>
      </c>
      <c r="O175" s="4">
        <v>0.191150556</v>
      </c>
      <c r="P175" s="4">
        <v>0.618767284</v>
      </c>
      <c r="Q175" s="4">
        <v>120.71</v>
      </c>
      <c r="R175" s="4">
        <v>5.0</v>
      </c>
      <c r="S175" s="4">
        <v>1.0</v>
      </c>
      <c r="T175" s="3" t="s">
        <v>34</v>
      </c>
      <c r="U175" s="3" t="s">
        <v>35</v>
      </c>
    </row>
    <row r="176">
      <c r="A176" s="3" t="s">
        <v>1622</v>
      </c>
      <c r="B176" s="3" t="s">
        <v>1624</v>
      </c>
      <c r="C176" s="4">
        <v>2017.0</v>
      </c>
      <c r="D176" s="4">
        <v>0.0</v>
      </c>
      <c r="E176" s="4">
        <v>309475.0</v>
      </c>
      <c r="F176" s="3" t="s">
        <v>26</v>
      </c>
      <c r="G176" s="3" t="s">
        <v>1625</v>
      </c>
      <c r="H176" s="3" t="s">
        <v>1626</v>
      </c>
      <c r="I176" s="4">
        <v>0.652</v>
      </c>
      <c r="J176" s="4">
        <v>0.593</v>
      </c>
      <c r="K176" s="4">
        <v>0.806130088</v>
      </c>
      <c r="L176" s="4">
        <v>0.0494</v>
      </c>
      <c r="M176" s="4">
        <v>0.484</v>
      </c>
      <c r="N176" s="4">
        <v>0.0</v>
      </c>
      <c r="O176" s="4">
        <v>0.382</v>
      </c>
      <c r="P176" s="4">
        <v>0.811</v>
      </c>
      <c r="Q176" s="4">
        <v>131.0</v>
      </c>
      <c r="R176" s="4">
        <v>2.0</v>
      </c>
      <c r="S176" s="4">
        <v>1.0</v>
      </c>
      <c r="T176" s="3" t="s">
        <v>34</v>
      </c>
      <c r="U176" s="3" t="s">
        <v>35</v>
      </c>
    </row>
    <row r="177">
      <c r="A177" s="3" t="s">
        <v>1632</v>
      </c>
      <c r="B177" s="3" t="s">
        <v>1633</v>
      </c>
      <c r="C177" s="4">
        <v>2010.0</v>
      </c>
      <c r="D177" s="4">
        <v>0.0</v>
      </c>
      <c r="E177" s="4">
        <v>209493.0</v>
      </c>
      <c r="F177" s="3" t="s">
        <v>1634</v>
      </c>
      <c r="G177" s="3" t="s">
        <v>1636</v>
      </c>
      <c r="H177" s="3" t="s">
        <v>1638</v>
      </c>
      <c r="I177" s="4">
        <v>0.452</v>
      </c>
      <c r="J177" s="4">
        <v>0.563</v>
      </c>
      <c r="K177" s="4">
        <v>0.802002011</v>
      </c>
      <c r="L177" s="4">
        <v>0.0435</v>
      </c>
      <c r="M177" s="4">
        <v>0.942</v>
      </c>
      <c r="N177" s="4">
        <v>0.00386</v>
      </c>
      <c r="O177" s="4">
        <v>0.201</v>
      </c>
      <c r="P177" s="4">
        <v>0.718</v>
      </c>
      <c r="Q177" s="4">
        <v>156.0</v>
      </c>
      <c r="R177" s="4">
        <v>6.0</v>
      </c>
      <c r="S177" s="4">
        <v>0.0</v>
      </c>
      <c r="T177" s="3" t="s">
        <v>104</v>
      </c>
      <c r="U177" s="3" t="s">
        <v>35</v>
      </c>
    </row>
    <row r="178">
      <c r="A178" s="3" t="s">
        <v>1644</v>
      </c>
      <c r="B178" s="3" t="s">
        <v>1645</v>
      </c>
      <c r="C178" s="4">
        <v>2013.0</v>
      </c>
      <c r="D178" s="4">
        <v>0.0</v>
      </c>
      <c r="E178" s="4">
        <v>480031.0</v>
      </c>
      <c r="F178" s="3" t="s">
        <v>1647</v>
      </c>
      <c r="G178" s="3" t="s">
        <v>1648</v>
      </c>
      <c r="H178" s="3" t="s">
        <v>1649</v>
      </c>
      <c r="I178" s="4">
        <v>0.656705432</v>
      </c>
      <c r="J178" s="4">
        <v>0.6703845</v>
      </c>
      <c r="K178" s="4">
        <v>0.813626471</v>
      </c>
      <c r="L178" s="4">
        <v>0.081382654</v>
      </c>
      <c r="M178" s="4">
        <v>0.26934009</v>
      </c>
      <c r="N178" s="4">
        <v>0.05448885</v>
      </c>
      <c r="O178" s="4">
        <v>0.191150556</v>
      </c>
      <c r="P178" s="4">
        <v>0.618767284</v>
      </c>
      <c r="Q178" s="4">
        <v>120.71</v>
      </c>
      <c r="R178" s="4">
        <v>5.0</v>
      </c>
      <c r="S178" s="4">
        <v>1.0</v>
      </c>
      <c r="T178" s="3" t="s">
        <v>104</v>
      </c>
      <c r="U178" s="3" t="s">
        <v>35</v>
      </c>
    </row>
    <row r="179">
      <c r="A179" s="3" t="s">
        <v>1654</v>
      </c>
      <c r="B179" s="3" t="s">
        <v>1655</v>
      </c>
      <c r="C179" s="4">
        <v>2016.0</v>
      </c>
      <c r="D179" s="4">
        <v>0.0</v>
      </c>
      <c r="E179" s="4">
        <v>168801.0</v>
      </c>
      <c r="F179" s="3" t="s">
        <v>1656</v>
      </c>
      <c r="G179" s="3" t="s">
        <v>1658</v>
      </c>
      <c r="H179" s="3" t="s">
        <v>1660</v>
      </c>
      <c r="I179" s="4">
        <v>0.656705432</v>
      </c>
      <c r="J179" s="4">
        <v>0.6703845</v>
      </c>
      <c r="K179" s="4">
        <v>0.813626471</v>
      </c>
      <c r="L179" s="4">
        <v>0.081382654</v>
      </c>
      <c r="M179" s="4">
        <v>0.26934009</v>
      </c>
      <c r="N179" s="4">
        <v>0.05448885</v>
      </c>
      <c r="O179" s="4">
        <v>0.191150556</v>
      </c>
      <c r="P179" s="4">
        <v>0.618767284</v>
      </c>
      <c r="Q179" s="4">
        <v>120.71</v>
      </c>
      <c r="R179" s="4">
        <v>5.0</v>
      </c>
      <c r="S179" s="4">
        <v>1.0</v>
      </c>
      <c r="T179" s="3" t="s">
        <v>104</v>
      </c>
      <c r="U179" s="3" t="s">
        <v>35</v>
      </c>
    </row>
    <row r="180">
      <c r="A180" s="3" t="s">
        <v>1665</v>
      </c>
      <c r="B180" s="3" t="s">
        <v>1666</v>
      </c>
      <c r="C180" s="4">
        <v>2007.0</v>
      </c>
      <c r="D180" s="4">
        <v>0.0</v>
      </c>
      <c r="E180" s="4">
        <v>157704.0</v>
      </c>
      <c r="F180" s="3" t="s">
        <v>1667</v>
      </c>
      <c r="G180" s="3" t="s">
        <v>1630</v>
      </c>
      <c r="H180" s="3" t="s">
        <v>1669</v>
      </c>
      <c r="I180" s="4">
        <v>0.447</v>
      </c>
      <c r="J180" s="4">
        <v>0.225</v>
      </c>
      <c r="K180" s="4">
        <v>0.695142558</v>
      </c>
      <c r="L180" s="4">
        <v>0.0425</v>
      </c>
      <c r="M180" s="4">
        <v>0.907</v>
      </c>
      <c r="N180" s="4">
        <v>0.0</v>
      </c>
      <c r="O180" s="4">
        <v>0.167</v>
      </c>
      <c r="P180" s="4">
        <v>0.509</v>
      </c>
      <c r="Q180" s="4">
        <v>172.96</v>
      </c>
      <c r="R180" s="4">
        <v>7.0</v>
      </c>
      <c r="S180" s="4">
        <v>0.0</v>
      </c>
      <c r="T180" s="3" t="s">
        <v>103</v>
      </c>
      <c r="U180" s="3" t="s">
        <v>35</v>
      </c>
    </row>
    <row r="181">
      <c r="A181" s="3" t="s">
        <v>1673</v>
      </c>
      <c r="B181" s="3" t="s">
        <v>1674</v>
      </c>
      <c r="C181" s="4">
        <v>2021.0</v>
      </c>
      <c r="D181" s="4">
        <v>0.0</v>
      </c>
      <c r="E181" s="4">
        <v>266480.0</v>
      </c>
      <c r="F181" s="3" t="s">
        <v>122</v>
      </c>
      <c r="G181" s="3" t="s">
        <v>123</v>
      </c>
      <c r="H181" s="3" t="s">
        <v>1677</v>
      </c>
      <c r="I181" s="4">
        <v>0.656705432</v>
      </c>
      <c r="J181" s="4">
        <v>0.6703845</v>
      </c>
      <c r="K181" s="4">
        <v>0.813626471</v>
      </c>
      <c r="L181" s="4">
        <v>0.081382654</v>
      </c>
      <c r="M181" s="4">
        <v>0.26934009</v>
      </c>
      <c r="N181" s="4">
        <v>0.05448885</v>
      </c>
      <c r="O181" s="4">
        <v>0.191150556</v>
      </c>
      <c r="P181" s="4">
        <v>0.618767284</v>
      </c>
      <c r="Q181" s="4">
        <v>120.71</v>
      </c>
      <c r="R181" s="4">
        <v>5.0</v>
      </c>
      <c r="S181" s="4">
        <v>1.0</v>
      </c>
      <c r="T181" s="3" t="s">
        <v>104</v>
      </c>
      <c r="U181" s="3" t="s">
        <v>35</v>
      </c>
    </row>
    <row r="182">
      <c r="A182" s="3" t="s">
        <v>1681</v>
      </c>
      <c r="B182" s="3" t="s">
        <v>1682</v>
      </c>
      <c r="C182" s="4">
        <v>2008.0</v>
      </c>
      <c r="D182" s="4">
        <v>0.0</v>
      </c>
      <c r="E182" s="4">
        <v>145960.0</v>
      </c>
      <c r="F182" s="3" t="s">
        <v>1683</v>
      </c>
      <c r="G182" s="3" t="s">
        <v>1684</v>
      </c>
      <c r="H182" s="3" t="s">
        <v>1685</v>
      </c>
      <c r="I182" s="4">
        <v>0.656705432</v>
      </c>
      <c r="J182" s="4">
        <v>0.6703845</v>
      </c>
      <c r="K182" s="4">
        <v>0.813626471</v>
      </c>
      <c r="L182" s="4">
        <v>0.081382654</v>
      </c>
      <c r="M182" s="4">
        <v>0.26934009</v>
      </c>
      <c r="N182" s="4">
        <v>0.05448885</v>
      </c>
      <c r="O182" s="4">
        <v>0.191150556</v>
      </c>
      <c r="P182" s="4">
        <v>0.618767284</v>
      </c>
      <c r="Q182" s="4">
        <v>120.71</v>
      </c>
      <c r="R182" s="4">
        <v>5.0</v>
      </c>
      <c r="S182" s="4">
        <v>1.0</v>
      </c>
      <c r="T182" s="3" t="s">
        <v>103</v>
      </c>
      <c r="U182" s="3" t="s">
        <v>35</v>
      </c>
    </row>
    <row r="183">
      <c r="A183" s="3" t="s">
        <v>1690</v>
      </c>
      <c r="B183" s="3" t="s">
        <v>1691</v>
      </c>
      <c r="C183" s="4">
        <v>2013.0</v>
      </c>
      <c r="D183" s="4">
        <v>0.0</v>
      </c>
      <c r="E183" s="4">
        <v>148186.0</v>
      </c>
      <c r="F183" s="3" t="s">
        <v>1692</v>
      </c>
      <c r="G183" s="3" t="s">
        <v>1693</v>
      </c>
      <c r="H183" s="3" t="s">
        <v>1694</v>
      </c>
      <c r="I183" s="4">
        <v>0.417</v>
      </c>
      <c r="J183" s="4">
        <v>0.764</v>
      </c>
      <c r="K183" s="4">
        <v>0.781789404</v>
      </c>
      <c r="L183" s="4">
        <v>0.104</v>
      </c>
      <c r="M183" s="4">
        <v>0.286</v>
      </c>
      <c r="N183" s="4">
        <v>3.05E-4</v>
      </c>
      <c r="O183" s="4">
        <v>0.1</v>
      </c>
      <c r="P183" s="4">
        <v>0.605</v>
      </c>
      <c r="Q183" s="4">
        <v>113.54</v>
      </c>
      <c r="R183" s="4">
        <v>2.0</v>
      </c>
      <c r="S183" s="4">
        <v>1.0</v>
      </c>
      <c r="T183" s="3" t="s">
        <v>103</v>
      </c>
      <c r="U183" s="3" t="s">
        <v>35</v>
      </c>
    </row>
    <row r="184">
      <c r="A184" s="3" t="s">
        <v>1699</v>
      </c>
      <c r="B184" s="3" t="s">
        <v>1700</v>
      </c>
      <c r="C184" s="4">
        <v>2024.0</v>
      </c>
      <c r="D184" s="4">
        <v>0.0</v>
      </c>
      <c r="E184" s="4">
        <v>236920.0</v>
      </c>
      <c r="F184" s="3" t="s">
        <v>1267</v>
      </c>
      <c r="G184" s="3" t="s">
        <v>1703</v>
      </c>
      <c r="H184" s="3" t="s">
        <v>1705</v>
      </c>
      <c r="I184" s="4">
        <v>0.859</v>
      </c>
      <c r="J184" s="4">
        <v>0.581</v>
      </c>
      <c r="K184" s="4">
        <v>0.768934614</v>
      </c>
      <c r="L184" s="4">
        <v>0.0385</v>
      </c>
      <c r="M184" s="4">
        <v>0.0268</v>
      </c>
      <c r="N184" s="4">
        <v>0.0</v>
      </c>
      <c r="O184" s="4">
        <v>0.0455</v>
      </c>
      <c r="P184" s="4">
        <v>0.82</v>
      </c>
      <c r="Q184" s="4">
        <v>98.89</v>
      </c>
      <c r="R184" s="4">
        <v>6.0</v>
      </c>
      <c r="S184" s="4">
        <v>0.0</v>
      </c>
      <c r="T184" s="3" t="s">
        <v>103</v>
      </c>
      <c r="U184" s="3" t="s">
        <v>35</v>
      </c>
    </row>
    <row r="185">
      <c r="A185" s="3" t="s">
        <v>1708</v>
      </c>
      <c r="B185" s="3" t="s">
        <v>1709</v>
      </c>
      <c r="C185" s="4">
        <v>2023.0</v>
      </c>
      <c r="D185" s="4">
        <v>0.0</v>
      </c>
      <c r="E185" s="4">
        <v>228466.0</v>
      </c>
      <c r="F185" s="3" t="s">
        <v>1710</v>
      </c>
      <c r="G185" s="3" t="s">
        <v>1711</v>
      </c>
      <c r="H185" s="3" t="s">
        <v>1712</v>
      </c>
      <c r="I185" s="4">
        <v>0.598</v>
      </c>
      <c r="J185" s="4">
        <v>0.534</v>
      </c>
      <c r="K185" s="4">
        <v>0.674352448</v>
      </c>
      <c r="L185" s="4">
        <v>0.0473</v>
      </c>
      <c r="M185" s="4">
        <v>0.473</v>
      </c>
      <c r="N185" s="4">
        <v>0.00159</v>
      </c>
      <c r="O185" s="4">
        <v>0.235</v>
      </c>
      <c r="P185" s="4">
        <v>0.625</v>
      </c>
      <c r="Q185" s="4">
        <v>122.26</v>
      </c>
      <c r="R185" s="4">
        <v>9.0</v>
      </c>
      <c r="S185" s="4">
        <v>0.0</v>
      </c>
      <c r="T185" s="3" t="s">
        <v>103</v>
      </c>
      <c r="U185" s="3" t="s">
        <v>35</v>
      </c>
    </row>
    <row r="186">
      <c r="A186" s="3" t="s">
        <v>1718</v>
      </c>
      <c r="B186" s="3" t="s">
        <v>1719</v>
      </c>
      <c r="C186" s="4">
        <v>2017.0</v>
      </c>
      <c r="D186" s="4">
        <v>0.0</v>
      </c>
      <c r="E186" s="4">
        <v>169853.0</v>
      </c>
      <c r="F186" s="3" t="s">
        <v>1722</v>
      </c>
      <c r="G186" s="3" t="s">
        <v>1723</v>
      </c>
      <c r="H186" s="3" t="s">
        <v>1724</v>
      </c>
      <c r="I186" s="4">
        <v>0.662</v>
      </c>
      <c r="J186" s="4">
        <v>0.87</v>
      </c>
      <c r="K186" s="4">
        <v>0.862126495</v>
      </c>
      <c r="L186" s="4">
        <v>0.11</v>
      </c>
      <c r="M186" s="4">
        <v>0.0754</v>
      </c>
      <c r="N186" s="4">
        <v>6.11E-4</v>
      </c>
      <c r="O186" s="4">
        <v>0.0996</v>
      </c>
      <c r="P186" s="4">
        <v>0.643</v>
      </c>
      <c r="Q186" s="4">
        <v>98.05</v>
      </c>
      <c r="R186" s="4">
        <v>11.0</v>
      </c>
      <c r="S186" s="4">
        <v>0.0</v>
      </c>
      <c r="T186" s="3" t="s">
        <v>103</v>
      </c>
      <c r="U186" s="3" t="s">
        <v>35</v>
      </c>
    </row>
    <row r="187">
      <c r="A187" s="3" t="s">
        <v>1726</v>
      </c>
      <c r="B187" s="3" t="s">
        <v>1727</v>
      </c>
      <c r="C187" s="4">
        <v>2008.0</v>
      </c>
      <c r="D187" s="4">
        <v>0.0</v>
      </c>
      <c r="E187" s="4">
        <v>412093.0</v>
      </c>
      <c r="F187" s="3" t="s">
        <v>1728</v>
      </c>
      <c r="G187" s="3" t="s">
        <v>1729</v>
      </c>
      <c r="H187" s="3" t="s">
        <v>1730</v>
      </c>
      <c r="I187" s="4">
        <v>0.656705432</v>
      </c>
      <c r="J187" s="4">
        <v>0.6703845</v>
      </c>
      <c r="K187" s="4">
        <v>0.813626471</v>
      </c>
      <c r="L187" s="4">
        <v>0.081382654</v>
      </c>
      <c r="M187" s="4">
        <v>0.26934009</v>
      </c>
      <c r="N187" s="4">
        <v>0.05448885</v>
      </c>
      <c r="O187" s="4">
        <v>0.191150556</v>
      </c>
      <c r="P187" s="4">
        <v>0.618767284</v>
      </c>
      <c r="Q187" s="4">
        <v>120.71</v>
      </c>
      <c r="R187" s="4">
        <v>5.0</v>
      </c>
      <c r="S187" s="4">
        <v>1.0</v>
      </c>
      <c r="T187" s="3" t="s">
        <v>103</v>
      </c>
      <c r="U187" s="3" t="s">
        <v>35</v>
      </c>
    </row>
    <row r="188">
      <c r="A188" s="3" t="s">
        <v>1734</v>
      </c>
      <c r="B188" s="3" t="s">
        <v>1735</v>
      </c>
      <c r="C188" s="4">
        <v>2011.0</v>
      </c>
      <c r="D188" s="4">
        <v>0.0</v>
      </c>
      <c r="E188" s="4">
        <v>134213.0</v>
      </c>
      <c r="F188" s="3" t="s">
        <v>1267</v>
      </c>
      <c r="G188" s="3" t="s">
        <v>1736</v>
      </c>
      <c r="H188" s="3" t="s">
        <v>1737</v>
      </c>
      <c r="I188" s="4">
        <v>0.656705432</v>
      </c>
      <c r="J188" s="4">
        <v>0.6703845</v>
      </c>
      <c r="K188" s="4">
        <v>0.813626471</v>
      </c>
      <c r="L188" s="4">
        <v>0.081382654</v>
      </c>
      <c r="M188" s="4">
        <v>0.26934009</v>
      </c>
      <c r="N188" s="4">
        <v>0.05448885</v>
      </c>
      <c r="O188" s="4">
        <v>0.191150556</v>
      </c>
      <c r="P188" s="4">
        <v>0.618767284</v>
      </c>
      <c r="Q188" s="4">
        <v>120.71</v>
      </c>
      <c r="R188" s="4">
        <v>5.0</v>
      </c>
      <c r="S188" s="4">
        <v>1.0</v>
      </c>
      <c r="T188" s="3" t="s">
        <v>103</v>
      </c>
      <c r="U188" s="3" t="s">
        <v>35</v>
      </c>
    </row>
    <row r="189">
      <c r="A189" s="3" t="s">
        <v>1740</v>
      </c>
      <c r="B189" s="3" t="s">
        <v>1742</v>
      </c>
      <c r="C189" s="4">
        <v>2015.0</v>
      </c>
      <c r="D189" s="4">
        <v>0.0</v>
      </c>
      <c r="E189" s="4">
        <v>172408.0</v>
      </c>
      <c r="F189" s="3" t="s">
        <v>1743</v>
      </c>
      <c r="G189" s="3" t="s">
        <v>1744</v>
      </c>
      <c r="H189" s="3" t="s">
        <v>1745</v>
      </c>
      <c r="I189" s="4">
        <v>0.643</v>
      </c>
      <c r="J189" s="4">
        <v>0.713</v>
      </c>
      <c r="K189" s="4">
        <v>0.642204778</v>
      </c>
      <c r="L189" s="4">
        <v>0.0455</v>
      </c>
      <c r="M189" s="4">
        <v>0.629</v>
      </c>
      <c r="N189" s="4">
        <v>4.46E-6</v>
      </c>
      <c r="O189" s="4">
        <v>0.233</v>
      </c>
      <c r="P189" s="4">
        <v>0.746</v>
      </c>
      <c r="Q189" s="4">
        <v>119.43</v>
      </c>
      <c r="R189" s="4">
        <v>0.0</v>
      </c>
      <c r="S189" s="4">
        <v>1.0</v>
      </c>
      <c r="T189" s="3" t="s">
        <v>103</v>
      </c>
      <c r="U189" s="3" t="s">
        <v>35</v>
      </c>
    </row>
    <row r="190">
      <c r="A190" s="3" t="s">
        <v>1749</v>
      </c>
      <c r="B190" s="3" t="s">
        <v>1750</v>
      </c>
      <c r="C190" s="4">
        <v>2010.0</v>
      </c>
      <c r="D190" s="4">
        <v>0.0</v>
      </c>
      <c r="E190" s="4">
        <v>384186.0</v>
      </c>
      <c r="F190" s="3" t="s">
        <v>1751</v>
      </c>
      <c r="G190" s="3" t="s">
        <v>1753</v>
      </c>
      <c r="H190" s="3" t="s">
        <v>1755</v>
      </c>
      <c r="I190" s="4">
        <v>0.654</v>
      </c>
      <c r="J190" s="4">
        <v>0.72</v>
      </c>
      <c r="K190" s="4">
        <v>0.790580284</v>
      </c>
      <c r="L190" s="4">
        <v>0.172</v>
      </c>
      <c r="M190" s="4">
        <v>0.00477</v>
      </c>
      <c r="N190" s="4">
        <v>0.0964</v>
      </c>
      <c r="O190" s="4">
        <v>0.146</v>
      </c>
      <c r="P190" s="4">
        <v>0.839</v>
      </c>
      <c r="Q190" s="4">
        <v>131.63</v>
      </c>
      <c r="R190" s="4">
        <v>1.0</v>
      </c>
      <c r="S190" s="4">
        <v>1.0</v>
      </c>
      <c r="T190" s="3" t="s">
        <v>103</v>
      </c>
      <c r="U190" s="3" t="s">
        <v>35</v>
      </c>
    </row>
    <row r="191">
      <c r="A191" s="3" t="s">
        <v>1759</v>
      </c>
      <c r="B191" s="3" t="s">
        <v>1760</v>
      </c>
      <c r="C191" s="4">
        <v>2012.0</v>
      </c>
      <c r="D191" s="4">
        <v>0.0</v>
      </c>
      <c r="E191" s="4">
        <v>195973.0</v>
      </c>
      <c r="F191" s="3" t="s">
        <v>1683</v>
      </c>
      <c r="G191" s="3" t="s">
        <v>1763</v>
      </c>
      <c r="H191" s="3" t="s">
        <v>1764</v>
      </c>
      <c r="I191" s="4">
        <v>0.656705432</v>
      </c>
      <c r="J191" s="4">
        <v>0.6703845</v>
      </c>
      <c r="K191" s="4">
        <v>0.813626471</v>
      </c>
      <c r="L191" s="4">
        <v>0.081382654</v>
      </c>
      <c r="M191" s="4">
        <v>0.26934009</v>
      </c>
      <c r="N191" s="4">
        <v>0.05448885</v>
      </c>
      <c r="O191" s="4">
        <v>0.191150556</v>
      </c>
      <c r="P191" s="4">
        <v>0.618767284</v>
      </c>
      <c r="Q191" s="4">
        <v>120.71</v>
      </c>
      <c r="R191" s="4">
        <v>5.0</v>
      </c>
      <c r="S191" s="4">
        <v>1.0</v>
      </c>
      <c r="T191" s="3" t="s">
        <v>103</v>
      </c>
      <c r="U191" s="3" t="s">
        <v>35</v>
      </c>
    </row>
    <row r="192">
      <c r="A192" s="3" t="s">
        <v>1767</v>
      </c>
      <c r="B192" s="3" t="s">
        <v>1768</v>
      </c>
      <c r="C192" s="4">
        <v>2004.0</v>
      </c>
      <c r="D192" s="4">
        <v>0.0</v>
      </c>
      <c r="E192" s="4">
        <v>260026.0</v>
      </c>
      <c r="F192" s="3" t="s">
        <v>1770</v>
      </c>
      <c r="G192" s="3" t="s">
        <v>1772</v>
      </c>
      <c r="H192" s="3" t="s">
        <v>1773</v>
      </c>
      <c r="I192" s="4">
        <v>0.298</v>
      </c>
      <c r="J192" s="4">
        <v>0.749</v>
      </c>
      <c r="K192" s="4">
        <v>0.832032169</v>
      </c>
      <c r="L192" s="4">
        <v>0.16</v>
      </c>
      <c r="M192" s="4">
        <v>0.214</v>
      </c>
      <c r="N192" s="4">
        <v>0.0</v>
      </c>
      <c r="O192" s="4">
        <v>0.318</v>
      </c>
      <c r="P192" s="4">
        <v>0.662</v>
      </c>
      <c r="Q192" s="4">
        <v>158.64</v>
      </c>
      <c r="R192" s="4">
        <v>9.0</v>
      </c>
      <c r="S192" s="4">
        <v>1.0</v>
      </c>
      <c r="T192" s="3" t="s">
        <v>103</v>
      </c>
      <c r="U192" s="3" t="s">
        <v>35</v>
      </c>
    </row>
    <row r="193">
      <c r="A193" s="3" t="s">
        <v>1775</v>
      </c>
      <c r="B193" s="3" t="s">
        <v>1776</v>
      </c>
      <c r="C193" s="4">
        <v>2010.0</v>
      </c>
      <c r="D193" s="4">
        <v>0.0</v>
      </c>
      <c r="E193" s="4">
        <v>334826.0</v>
      </c>
      <c r="F193" s="3" t="s">
        <v>1777</v>
      </c>
      <c r="G193" s="3" t="s">
        <v>1779</v>
      </c>
      <c r="H193" s="3" t="s">
        <v>1781</v>
      </c>
      <c r="I193" s="4">
        <v>0.656705432</v>
      </c>
      <c r="J193" s="4">
        <v>0.6703845</v>
      </c>
      <c r="K193" s="4">
        <v>0.813626471</v>
      </c>
      <c r="L193" s="4">
        <v>0.081382654</v>
      </c>
      <c r="M193" s="4">
        <v>0.26934009</v>
      </c>
      <c r="N193" s="4">
        <v>0.05448885</v>
      </c>
      <c r="O193" s="4">
        <v>0.191150556</v>
      </c>
      <c r="P193" s="4">
        <v>0.618767284</v>
      </c>
      <c r="Q193" s="4">
        <v>120.71</v>
      </c>
      <c r="R193" s="4">
        <v>5.0</v>
      </c>
      <c r="S193" s="4">
        <v>1.0</v>
      </c>
      <c r="T193" s="3" t="s">
        <v>104</v>
      </c>
      <c r="U193" s="3" t="s">
        <v>35</v>
      </c>
    </row>
    <row r="194">
      <c r="A194" s="3" t="s">
        <v>1784</v>
      </c>
      <c r="B194" s="3" t="s">
        <v>1785</v>
      </c>
      <c r="C194" s="4">
        <v>2017.0</v>
      </c>
      <c r="D194" s="4">
        <v>0.0</v>
      </c>
      <c r="E194" s="4">
        <v>170870.0</v>
      </c>
      <c r="F194" s="3" t="s">
        <v>1786</v>
      </c>
      <c r="G194" s="3" t="s">
        <v>1787</v>
      </c>
      <c r="H194" s="3" t="s">
        <v>1785</v>
      </c>
      <c r="I194" s="4">
        <v>0.656705432</v>
      </c>
      <c r="J194" s="4">
        <v>0.6703845</v>
      </c>
      <c r="K194" s="4">
        <v>0.813626471</v>
      </c>
      <c r="L194" s="4">
        <v>0.081382654</v>
      </c>
      <c r="M194" s="4">
        <v>0.26934009</v>
      </c>
      <c r="N194" s="4">
        <v>0.05448885</v>
      </c>
      <c r="O194" s="4">
        <v>0.191150556</v>
      </c>
      <c r="P194" s="4">
        <v>0.618767284</v>
      </c>
      <c r="Q194" s="4">
        <v>120.71</v>
      </c>
      <c r="R194" s="4">
        <v>5.0</v>
      </c>
      <c r="S194" s="4">
        <v>1.0</v>
      </c>
      <c r="T194" s="3" t="s">
        <v>104</v>
      </c>
      <c r="U194" s="3" t="s">
        <v>68</v>
      </c>
    </row>
    <row r="195">
      <c r="A195" s="3" t="s">
        <v>1794</v>
      </c>
      <c r="B195" s="3" t="s">
        <v>1795</v>
      </c>
      <c r="C195" s="4">
        <v>2015.0</v>
      </c>
      <c r="D195" s="4">
        <v>0.0</v>
      </c>
      <c r="E195" s="4">
        <v>96000.0</v>
      </c>
      <c r="F195" s="3" t="s">
        <v>1629</v>
      </c>
      <c r="G195" s="3" t="s">
        <v>1796</v>
      </c>
      <c r="H195" s="3" t="s">
        <v>1810</v>
      </c>
      <c r="I195" s="4">
        <v>0.788</v>
      </c>
      <c r="J195" s="4">
        <v>0.766</v>
      </c>
      <c r="K195" s="4">
        <v>0.759972622</v>
      </c>
      <c r="L195" s="4">
        <v>0.152</v>
      </c>
      <c r="M195" s="4">
        <v>0.139</v>
      </c>
      <c r="N195" s="4">
        <v>0.0</v>
      </c>
      <c r="O195" s="4">
        <v>0.652</v>
      </c>
      <c r="P195" s="4">
        <v>0.817</v>
      </c>
      <c r="Q195" s="4">
        <v>115.01</v>
      </c>
      <c r="R195" s="4">
        <v>9.0</v>
      </c>
      <c r="S195" s="4">
        <v>0.0</v>
      </c>
      <c r="T195" s="3" t="s">
        <v>104</v>
      </c>
      <c r="U195" s="3" t="s">
        <v>68</v>
      </c>
    </row>
    <row r="196">
      <c r="A196" s="3" t="s">
        <v>1817</v>
      </c>
      <c r="B196" s="3" t="s">
        <v>1819</v>
      </c>
      <c r="C196" s="4">
        <v>2013.0</v>
      </c>
      <c r="D196" s="4">
        <v>0.0</v>
      </c>
      <c r="E196" s="4">
        <v>29676.0</v>
      </c>
      <c r="F196" s="3" t="s">
        <v>880</v>
      </c>
      <c r="G196" s="3" t="s">
        <v>1822</v>
      </c>
      <c r="H196" s="3" t="s">
        <v>1827</v>
      </c>
      <c r="I196" s="4">
        <v>0.532</v>
      </c>
      <c r="J196" s="4">
        <v>0.891</v>
      </c>
      <c r="K196" s="4">
        <v>0.8611426</v>
      </c>
      <c r="L196" s="4">
        <v>0.153</v>
      </c>
      <c r="M196" s="4">
        <v>4.24E-4</v>
      </c>
      <c r="N196" s="4">
        <v>0.00697</v>
      </c>
      <c r="O196" s="4">
        <v>0.311</v>
      </c>
      <c r="P196" s="4">
        <v>0.781</v>
      </c>
      <c r="Q196" s="4">
        <v>109.64</v>
      </c>
      <c r="R196" s="4">
        <v>11.0</v>
      </c>
      <c r="S196" s="4">
        <v>0.0</v>
      </c>
      <c r="T196" s="3" t="s">
        <v>104</v>
      </c>
      <c r="U196" s="3" t="s">
        <v>68</v>
      </c>
    </row>
    <row r="197">
      <c r="A197" s="3" t="s">
        <v>1833</v>
      </c>
      <c r="B197" s="3" t="s">
        <v>1834</v>
      </c>
      <c r="C197" s="4">
        <v>2012.0</v>
      </c>
      <c r="D197" s="4">
        <v>0.0</v>
      </c>
      <c r="E197" s="4">
        <v>303666.0</v>
      </c>
      <c r="F197" s="3" t="s">
        <v>880</v>
      </c>
      <c r="G197" s="3" t="s">
        <v>1836</v>
      </c>
      <c r="H197" s="3" t="s">
        <v>1837</v>
      </c>
      <c r="I197" s="4">
        <v>0.656705432</v>
      </c>
      <c r="J197" s="4">
        <v>0.6703845</v>
      </c>
      <c r="K197" s="4">
        <v>0.813626471</v>
      </c>
      <c r="L197" s="4">
        <v>0.081382654</v>
      </c>
      <c r="M197" s="4">
        <v>0.26934009</v>
      </c>
      <c r="N197" s="4">
        <v>0.05448885</v>
      </c>
      <c r="O197" s="4">
        <v>0.191150556</v>
      </c>
      <c r="P197" s="4">
        <v>0.618767284</v>
      </c>
      <c r="Q197" s="4">
        <v>120.71</v>
      </c>
      <c r="R197" s="4">
        <v>5.0</v>
      </c>
      <c r="S197" s="4">
        <v>1.0</v>
      </c>
      <c r="T197" s="3" t="s">
        <v>104</v>
      </c>
      <c r="U197" s="3" t="s">
        <v>68</v>
      </c>
    </row>
    <row r="198">
      <c r="A198" s="3" t="s">
        <v>1846</v>
      </c>
      <c r="B198" s="3" t="s">
        <v>1847</v>
      </c>
      <c r="C198" s="4">
        <v>2020.0</v>
      </c>
      <c r="D198" s="4">
        <v>1.0</v>
      </c>
      <c r="E198" s="4">
        <v>240141.0</v>
      </c>
      <c r="F198" s="3" t="s">
        <v>26</v>
      </c>
      <c r="G198" s="3" t="s">
        <v>1853</v>
      </c>
      <c r="H198" s="3" t="s">
        <v>1854</v>
      </c>
      <c r="I198" s="4">
        <v>0.6</v>
      </c>
      <c r="J198" s="4">
        <v>0.304</v>
      </c>
      <c r="K198" s="4">
        <v>0.777725494</v>
      </c>
      <c r="L198" s="4">
        <v>0.03</v>
      </c>
      <c r="M198" s="4">
        <v>0.88</v>
      </c>
      <c r="N198" s="4">
        <v>0.0</v>
      </c>
      <c r="O198" s="4">
        <v>0.0763</v>
      </c>
      <c r="P198" s="4">
        <v>0.555</v>
      </c>
      <c r="Q198" s="4">
        <v>99.085</v>
      </c>
      <c r="R198" s="4">
        <v>4.0</v>
      </c>
      <c r="S198" s="4">
        <v>1.0</v>
      </c>
      <c r="T198" s="3" t="s">
        <v>34</v>
      </c>
      <c r="U198" s="3" t="s">
        <v>35</v>
      </c>
    </row>
    <row r="199">
      <c r="A199" s="3" t="s">
        <v>1861</v>
      </c>
      <c r="B199" s="3" t="s">
        <v>1862</v>
      </c>
      <c r="C199" s="4">
        <v>2022.0</v>
      </c>
      <c r="D199" s="4">
        <v>1.0</v>
      </c>
      <c r="E199" s="4">
        <v>177750.0</v>
      </c>
      <c r="F199" s="3" t="s">
        <v>1865</v>
      </c>
      <c r="G199" s="3" t="s">
        <v>1866</v>
      </c>
      <c r="H199" s="3" t="s">
        <v>1862</v>
      </c>
      <c r="I199" s="4">
        <v>0.702</v>
      </c>
      <c r="J199" s="4">
        <v>0.53</v>
      </c>
      <c r="K199" s="4">
        <v>0.744337262</v>
      </c>
      <c r="L199" s="4">
        <v>0.0849</v>
      </c>
      <c r="M199" s="4">
        <v>0.424</v>
      </c>
      <c r="N199" s="4">
        <v>0.0</v>
      </c>
      <c r="O199" s="4">
        <v>0.0996</v>
      </c>
      <c r="P199" s="4">
        <v>0.513</v>
      </c>
      <c r="Q199" s="4">
        <v>79.983</v>
      </c>
      <c r="R199" s="4">
        <v>2.0</v>
      </c>
      <c r="S199" s="4">
        <v>1.0</v>
      </c>
      <c r="T199" s="3" t="s">
        <v>103</v>
      </c>
      <c r="U199" s="3" t="s">
        <v>68</v>
      </c>
    </row>
    <row r="200">
      <c r="A200" s="3" t="s">
        <v>1872</v>
      </c>
      <c r="B200" s="3" t="s">
        <v>1873</v>
      </c>
      <c r="C200" s="4">
        <v>2021.0</v>
      </c>
      <c r="D200" s="4">
        <v>1.0</v>
      </c>
      <c r="E200" s="4">
        <v>80000.0</v>
      </c>
      <c r="F200" s="3" t="s">
        <v>259</v>
      </c>
      <c r="G200" s="3" t="s">
        <v>1874</v>
      </c>
      <c r="H200" s="3" t="s">
        <v>1875</v>
      </c>
      <c r="I200" s="4">
        <v>0.46</v>
      </c>
      <c r="J200" s="4">
        <v>0.985</v>
      </c>
      <c r="K200" s="4">
        <v>0.874895729</v>
      </c>
      <c r="L200" s="4">
        <v>0.217</v>
      </c>
      <c r="M200" s="4">
        <v>0.162</v>
      </c>
      <c r="N200" s="4">
        <v>0.0</v>
      </c>
      <c r="O200" s="4">
        <v>0.474</v>
      </c>
      <c r="P200" s="4">
        <v>0.524</v>
      </c>
      <c r="Q200" s="4">
        <v>98.069</v>
      </c>
      <c r="R200" s="4">
        <v>0.0</v>
      </c>
      <c r="S200" s="4">
        <v>1.0</v>
      </c>
      <c r="T200" s="3" t="s">
        <v>103</v>
      </c>
      <c r="U200" s="3" t="s">
        <v>35</v>
      </c>
    </row>
    <row r="201">
      <c r="A201" s="3" t="s">
        <v>1881</v>
      </c>
      <c r="B201" s="3" t="s">
        <v>1883</v>
      </c>
      <c r="C201" s="4">
        <v>2023.0</v>
      </c>
      <c r="D201" s="4">
        <v>1.0</v>
      </c>
      <c r="E201" s="4">
        <v>415226.0</v>
      </c>
      <c r="F201" s="3" t="s">
        <v>140</v>
      </c>
      <c r="G201" s="3" t="s">
        <v>364</v>
      </c>
      <c r="H201" s="3" t="s">
        <v>196</v>
      </c>
      <c r="I201" s="4">
        <v>0.474</v>
      </c>
      <c r="J201" s="4">
        <v>0.744</v>
      </c>
      <c r="K201" s="4">
        <v>0.751951746</v>
      </c>
      <c r="L201" s="4">
        <v>0.103</v>
      </c>
      <c r="M201" s="4">
        <v>0.228</v>
      </c>
      <c r="N201" s="4">
        <v>1.72E-4</v>
      </c>
      <c r="O201" s="4">
        <v>0.32</v>
      </c>
      <c r="P201" s="4">
        <v>0.537</v>
      </c>
      <c r="Q201" s="4">
        <v>169.574</v>
      </c>
      <c r="R201" s="4">
        <v>7.0</v>
      </c>
      <c r="S201" s="4">
        <v>1.0</v>
      </c>
      <c r="T201" s="3" t="s">
        <v>104</v>
      </c>
      <c r="U201" s="3" t="s">
        <v>35</v>
      </c>
    </row>
    <row r="202">
      <c r="A202" s="3" t="s">
        <v>1890</v>
      </c>
      <c r="B202" s="3" t="s">
        <v>1891</v>
      </c>
      <c r="C202" s="4">
        <v>1949.0</v>
      </c>
      <c r="D202" s="4">
        <v>1.0</v>
      </c>
      <c r="E202" s="4">
        <v>262800.0</v>
      </c>
      <c r="F202" s="3" t="s">
        <v>156</v>
      </c>
      <c r="G202" s="3" t="s">
        <v>157</v>
      </c>
      <c r="H202" s="3" t="s">
        <v>1894</v>
      </c>
      <c r="I202" s="4">
        <v>0.602</v>
      </c>
      <c r="J202" s="4">
        <v>0.212</v>
      </c>
      <c r="K202" s="4">
        <v>0.656257352</v>
      </c>
      <c r="L202" s="4">
        <v>0.0487</v>
      </c>
      <c r="M202" s="4">
        <v>0.978</v>
      </c>
      <c r="N202" s="4">
        <v>0.00167</v>
      </c>
      <c r="O202" s="4">
        <v>0.324</v>
      </c>
      <c r="P202" s="4">
        <v>0.552</v>
      </c>
      <c r="Q202" s="4">
        <v>80.641</v>
      </c>
      <c r="R202" s="4">
        <v>2.0</v>
      </c>
      <c r="S202" s="4">
        <v>1.0</v>
      </c>
      <c r="T202" s="3" t="s">
        <v>104</v>
      </c>
      <c r="U202" s="3" t="s">
        <v>68</v>
      </c>
    </row>
    <row r="203">
      <c r="A203" s="3" t="s">
        <v>1900</v>
      </c>
      <c r="B203" s="3" t="s">
        <v>1901</v>
      </c>
      <c r="C203" s="4">
        <v>1974.0</v>
      </c>
      <c r="D203" s="4">
        <v>1.0</v>
      </c>
      <c r="E203" s="4">
        <v>188973.0</v>
      </c>
      <c r="F203" s="3" t="s">
        <v>156</v>
      </c>
      <c r="G203" s="3" t="s">
        <v>157</v>
      </c>
      <c r="H203" s="3" t="s">
        <v>1902</v>
      </c>
      <c r="I203" s="4">
        <v>0.261</v>
      </c>
      <c r="J203" s="4">
        <v>0.47</v>
      </c>
      <c r="K203" s="4">
        <v>0.754497038</v>
      </c>
      <c r="L203" s="4">
        <v>0.0459</v>
      </c>
      <c r="M203" s="4">
        <v>0.976</v>
      </c>
      <c r="N203" s="4">
        <v>0.675</v>
      </c>
      <c r="O203" s="4">
        <v>0.136</v>
      </c>
      <c r="P203" s="4">
        <v>0.529</v>
      </c>
      <c r="Q203" s="4">
        <v>75.052</v>
      </c>
      <c r="R203" s="4">
        <v>7.0</v>
      </c>
      <c r="S203" s="4">
        <v>1.0</v>
      </c>
      <c r="T203" s="3" t="s">
        <v>104</v>
      </c>
      <c r="U203" s="3" t="s">
        <v>35</v>
      </c>
    </row>
    <row r="204">
      <c r="A204" s="3" t="s">
        <v>1905</v>
      </c>
      <c r="B204" s="3" t="s">
        <v>1906</v>
      </c>
      <c r="C204" s="4">
        <v>1972.0</v>
      </c>
      <c r="D204" s="4">
        <v>1.0</v>
      </c>
      <c r="E204" s="4">
        <v>219600.0</v>
      </c>
      <c r="F204" s="3" t="s">
        <v>327</v>
      </c>
      <c r="G204" s="3" t="s">
        <v>1908</v>
      </c>
      <c r="H204" s="3" t="s">
        <v>158</v>
      </c>
      <c r="I204" s="4">
        <v>0.504</v>
      </c>
      <c r="J204" s="4">
        <v>0.467</v>
      </c>
      <c r="K204" s="4">
        <v>0.743460313</v>
      </c>
      <c r="L204" s="4">
        <v>0.0535</v>
      </c>
      <c r="M204" s="4">
        <v>0.923</v>
      </c>
      <c r="N204" s="4">
        <v>1.18E-4</v>
      </c>
      <c r="O204" s="4">
        <v>0.288</v>
      </c>
      <c r="P204" s="4">
        <v>0.748</v>
      </c>
      <c r="Q204" s="4">
        <v>126.709</v>
      </c>
      <c r="R204" s="4">
        <v>2.0</v>
      </c>
      <c r="S204" s="4">
        <v>0.0</v>
      </c>
      <c r="T204" s="3" t="s">
        <v>104</v>
      </c>
      <c r="U204" s="3" t="s">
        <v>35</v>
      </c>
    </row>
    <row r="205">
      <c r="A205" s="3" t="s">
        <v>1916</v>
      </c>
      <c r="B205" s="3" t="s">
        <v>1917</v>
      </c>
      <c r="C205" s="4">
        <v>1965.0</v>
      </c>
      <c r="D205" s="4">
        <v>1.0</v>
      </c>
      <c r="E205" s="4">
        <v>305449.0</v>
      </c>
      <c r="F205" s="3" t="s">
        <v>156</v>
      </c>
      <c r="G205" s="3" t="s">
        <v>157</v>
      </c>
      <c r="H205" s="3" t="s">
        <v>1921</v>
      </c>
      <c r="I205" s="4">
        <v>0.374</v>
      </c>
      <c r="J205" s="4">
        <v>0.826</v>
      </c>
      <c r="K205" s="4">
        <v>0.875901012</v>
      </c>
      <c r="L205" s="4">
        <v>0.065</v>
      </c>
      <c r="M205" s="4">
        <v>0.971</v>
      </c>
      <c r="N205" s="4">
        <v>0.0367</v>
      </c>
      <c r="O205" s="4">
        <v>0.137</v>
      </c>
      <c r="P205" s="4">
        <v>0.646</v>
      </c>
      <c r="Q205" s="4">
        <v>91.436</v>
      </c>
      <c r="R205" s="4">
        <v>9.0</v>
      </c>
      <c r="S205" s="4">
        <v>0.0</v>
      </c>
      <c r="T205" s="3" t="s">
        <v>104</v>
      </c>
      <c r="U205" s="3" t="s">
        <v>35</v>
      </c>
    </row>
    <row r="206">
      <c r="A206" s="3" t="s">
        <v>1927</v>
      </c>
      <c r="B206" s="3" t="s">
        <v>1928</v>
      </c>
      <c r="C206" s="4">
        <v>2024.0</v>
      </c>
      <c r="D206" s="4">
        <v>1.0</v>
      </c>
      <c r="E206" s="4">
        <v>305200.0</v>
      </c>
      <c r="F206" s="3" t="s">
        <v>140</v>
      </c>
      <c r="G206" s="3" t="s">
        <v>1929</v>
      </c>
      <c r="H206" s="3" t="s">
        <v>1930</v>
      </c>
      <c r="I206" s="4">
        <v>0.706</v>
      </c>
      <c r="J206" s="4">
        <v>0.349</v>
      </c>
      <c r="K206" s="4">
        <v>0.628772485</v>
      </c>
      <c r="L206" s="4">
        <v>0.443</v>
      </c>
      <c r="M206" s="4">
        <v>0.0963</v>
      </c>
      <c r="N206" s="4">
        <v>0.0</v>
      </c>
      <c r="O206" s="4">
        <v>0.106</v>
      </c>
      <c r="P206" s="4">
        <v>0.748</v>
      </c>
      <c r="Q206" s="4">
        <v>175.962</v>
      </c>
      <c r="R206" s="4">
        <v>7.0</v>
      </c>
      <c r="S206" s="4">
        <v>1.0</v>
      </c>
      <c r="T206" s="3" t="s">
        <v>104</v>
      </c>
      <c r="U206" s="3" t="s">
        <v>68</v>
      </c>
    </row>
    <row r="207">
      <c r="A207" s="3" t="s">
        <v>1935</v>
      </c>
      <c r="B207" s="3" t="s">
        <v>1936</v>
      </c>
      <c r="C207" s="4">
        <v>2022.0</v>
      </c>
      <c r="D207" s="4">
        <v>1.0</v>
      </c>
      <c r="E207" s="4">
        <v>241000.0</v>
      </c>
      <c r="F207" s="3" t="s">
        <v>209</v>
      </c>
      <c r="G207" s="3" t="s">
        <v>1941</v>
      </c>
      <c r="H207" s="3" t="s">
        <v>1534</v>
      </c>
      <c r="I207" s="4">
        <v>0.696</v>
      </c>
      <c r="J207" s="4">
        <v>0.839</v>
      </c>
      <c r="K207" s="4">
        <v>0.799520886</v>
      </c>
      <c r="L207" s="4">
        <v>0.0384</v>
      </c>
      <c r="M207" s="4">
        <v>0.02</v>
      </c>
      <c r="N207" s="4">
        <v>0.201</v>
      </c>
      <c r="O207" s="4">
        <v>0.121</v>
      </c>
      <c r="P207" s="4">
        <v>0.964</v>
      </c>
      <c r="Q207" s="4">
        <v>127.93</v>
      </c>
      <c r="R207" s="4">
        <v>5.0</v>
      </c>
      <c r="S207" s="4">
        <v>0.0</v>
      </c>
      <c r="T207" s="3" t="s">
        <v>104</v>
      </c>
      <c r="U207" s="3" t="s">
        <v>35</v>
      </c>
    </row>
    <row r="208">
      <c r="A208" s="3" t="s">
        <v>1947</v>
      </c>
      <c r="B208" s="3" t="s">
        <v>1950</v>
      </c>
      <c r="C208" s="4">
        <v>2024.0</v>
      </c>
      <c r="D208" s="4">
        <v>1.0</v>
      </c>
      <c r="E208" s="4">
        <v>118919.0</v>
      </c>
      <c r="F208" s="3" t="s">
        <v>140</v>
      </c>
      <c r="G208" s="3" t="s">
        <v>429</v>
      </c>
      <c r="H208" s="3" t="s">
        <v>431</v>
      </c>
      <c r="I208" s="4">
        <v>0.878</v>
      </c>
      <c r="J208" s="4">
        <v>0.546</v>
      </c>
      <c r="K208" s="4">
        <v>0.663978782</v>
      </c>
      <c r="L208" s="4">
        <v>0.0722</v>
      </c>
      <c r="M208" s="4">
        <v>0.0503</v>
      </c>
      <c r="N208" s="4">
        <v>0.0</v>
      </c>
      <c r="O208" s="4">
        <v>0.138</v>
      </c>
      <c r="P208" s="4">
        <v>0.732</v>
      </c>
      <c r="Q208" s="4">
        <v>94.996</v>
      </c>
      <c r="R208" s="4">
        <v>10.0</v>
      </c>
      <c r="S208" s="4">
        <v>0.0</v>
      </c>
      <c r="T208" s="3" t="s">
        <v>104</v>
      </c>
      <c r="U208" s="3" t="s">
        <v>35</v>
      </c>
    </row>
    <row r="209">
      <c r="A209" s="3" t="s">
        <v>1953</v>
      </c>
      <c r="B209" s="3" t="s">
        <v>1954</v>
      </c>
      <c r="C209" s="4">
        <v>2022.0</v>
      </c>
      <c r="D209" s="4">
        <v>1.0</v>
      </c>
      <c r="E209" s="4">
        <v>289000.0</v>
      </c>
      <c r="F209" s="3" t="s">
        <v>1782</v>
      </c>
      <c r="G209" s="3" t="s">
        <v>1957</v>
      </c>
      <c r="H209" s="3" t="s">
        <v>1534</v>
      </c>
      <c r="I209" s="4">
        <v>0.599</v>
      </c>
      <c r="J209" s="4">
        <v>0.835</v>
      </c>
      <c r="K209" s="4">
        <v>0.822086283</v>
      </c>
      <c r="L209" s="4">
        <v>0.0533</v>
      </c>
      <c r="M209" s="4">
        <v>0.0191</v>
      </c>
      <c r="N209" s="4">
        <v>0.0926</v>
      </c>
      <c r="O209" s="4">
        <v>0.159</v>
      </c>
      <c r="P209" s="4">
        <v>0.906</v>
      </c>
      <c r="Q209" s="4">
        <v>119.977</v>
      </c>
      <c r="R209" s="4">
        <v>0.0</v>
      </c>
      <c r="S209" s="4">
        <v>1.0</v>
      </c>
      <c r="T209" s="3" t="s">
        <v>104</v>
      </c>
      <c r="U209" s="3" t="s">
        <v>35</v>
      </c>
    </row>
    <row r="210">
      <c r="A210" s="3" t="s">
        <v>1962</v>
      </c>
      <c r="B210" s="3" t="s">
        <v>1963</v>
      </c>
      <c r="C210" s="4">
        <v>1999.0</v>
      </c>
      <c r="D210" s="4">
        <v>1.0</v>
      </c>
      <c r="E210" s="4">
        <v>281611.0</v>
      </c>
      <c r="F210" s="3" t="s">
        <v>1964</v>
      </c>
      <c r="G210" s="3" t="s">
        <v>1965</v>
      </c>
      <c r="H210" s="3" t="s">
        <v>1967</v>
      </c>
      <c r="I210" s="4">
        <v>0.538</v>
      </c>
      <c r="J210" s="4">
        <v>0.536</v>
      </c>
      <c r="K210" s="4">
        <v>0.640515047</v>
      </c>
      <c r="L210" s="4">
        <v>0.351</v>
      </c>
      <c r="M210" s="4">
        <v>0.00125</v>
      </c>
      <c r="N210" s="4">
        <v>3.3E-5</v>
      </c>
      <c r="O210" s="4">
        <v>0.268</v>
      </c>
      <c r="P210" s="4">
        <v>0.798</v>
      </c>
      <c r="Q210" s="4">
        <v>154.132</v>
      </c>
      <c r="R210" s="4">
        <v>4.0</v>
      </c>
      <c r="S210" s="4">
        <v>1.0</v>
      </c>
      <c r="T210" s="3" t="s">
        <v>34</v>
      </c>
      <c r="U210" s="3" t="s">
        <v>35</v>
      </c>
    </row>
    <row r="211">
      <c r="A211" s="3" t="s">
        <v>1970</v>
      </c>
      <c r="B211" s="3" t="s">
        <v>1973</v>
      </c>
      <c r="C211" s="4">
        <v>1999.0</v>
      </c>
      <c r="D211" s="4">
        <v>1.0</v>
      </c>
      <c r="E211" s="4">
        <v>283840.0</v>
      </c>
      <c r="F211" s="3" t="s">
        <v>1964</v>
      </c>
      <c r="G211" s="3" t="s">
        <v>1965</v>
      </c>
      <c r="H211" s="3" t="s">
        <v>1967</v>
      </c>
      <c r="I211" s="4">
        <v>0.522</v>
      </c>
      <c r="J211" s="4">
        <v>0.424</v>
      </c>
      <c r="K211" s="4">
        <v>0.649797874</v>
      </c>
      <c r="L211" s="4">
        <v>0.0825</v>
      </c>
      <c r="M211" s="4">
        <v>4.42E-5</v>
      </c>
      <c r="N211" s="4">
        <v>1.63E-6</v>
      </c>
      <c r="O211" s="4">
        <v>0.132</v>
      </c>
      <c r="P211" s="4">
        <v>0.734</v>
      </c>
      <c r="Q211" s="4">
        <v>139.084</v>
      </c>
      <c r="R211" s="4">
        <v>5.0</v>
      </c>
      <c r="S211" s="4">
        <v>1.0</v>
      </c>
      <c r="T211" s="3" t="s">
        <v>34</v>
      </c>
      <c r="U211" s="3" t="s">
        <v>35</v>
      </c>
    </row>
    <row r="212">
      <c r="A212" s="3" t="s">
        <v>1978</v>
      </c>
      <c r="B212" s="3" t="s">
        <v>1979</v>
      </c>
      <c r="C212" s="4">
        <v>2001.0</v>
      </c>
      <c r="D212" s="4">
        <v>1.0</v>
      </c>
      <c r="E212" s="4">
        <v>302915.0</v>
      </c>
      <c r="F212" s="3" t="s">
        <v>951</v>
      </c>
      <c r="G212" s="3" t="s">
        <v>952</v>
      </c>
      <c r="H212" s="3" t="s">
        <v>953</v>
      </c>
      <c r="I212" s="4">
        <v>0.748</v>
      </c>
      <c r="J212" s="4">
        <v>0.756</v>
      </c>
      <c r="K212" s="4">
        <v>0.735931384</v>
      </c>
      <c r="L212" s="4">
        <v>0.0434</v>
      </c>
      <c r="M212" s="4">
        <v>0.128</v>
      </c>
      <c r="N212" s="4">
        <v>1.21E-6</v>
      </c>
      <c r="O212" s="4">
        <v>0.31</v>
      </c>
      <c r="P212" s="4">
        <v>0.886</v>
      </c>
      <c r="Q212" s="4">
        <v>111.319</v>
      </c>
      <c r="R212" s="4">
        <v>9.0</v>
      </c>
      <c r="S212" s="4">
        <v>0.0</v>
      </c>
      <c r="T212" s="3" t="s">
        <v>34</v>
      </c>
      <c r="U212" s="3" t="s">
        <v>35</v>
      </c>
    </row>
    <row r="213">
      <c r="A213" s="3" t="s">
        <v>1986</v>
      </c>
      <c r="B213" s="3" t="s">
        <v>1988</v>
      </c>
      <c r="C213" s="4">
        <v>2001.0</v>
      </c>
      <c r="D213" s="4">
        <v>1.0</v>
      </c>
      <c r="E213" s="4">
        <v>221346.0</v>
      </c>
      <c r="F213" s="3" t="s">
        <v>964</v>
      </c>
      <c r="G213" s="3" t="s">
        <v>965</v>
      </c>
      <c r="H213" s="3" t="s">
        <v>953</v>
      </c>
      <c r="I213" s="4">
        <v>0.603</v>
      </c>
      <c r="J213" s="4">
        <v>0.577</v>
      </c>
      <c r="K213" s="4">
        <v>0.694800334</v>
      </c>
      <c r="L213" s="4">
        <v>0.105</v>
      </c>
      <c r="M213" s="4">
        <v>0.425</v>
      </c>
      <c r="N213" s="4">
        <v>2.13E-6</v>
      </c>
      <c r="O213" s="4">
        <v>0.345</v>
      </c>
      <c r="P213" s="4">
        <v>0.961</v>
      </c>
      <c r="Q213" s="4">
        <v>90.457</v>
      </c>
      <c r="R213" s="4">
        <v>3.0</v>
      </c>
      <c r="S213" s="4">
        <v>1.0</v>
      </c>
      <c r="T213" s="3" t="s">
        <v>34</v>
      </c>
      <c r="U213" s="3" t="s">
        <v>35</v>
      </c>
    </row>
    <row r="214">
      <c r="A214" s="3" t="s">
        <v>1993</v>
      </c>
      <c r="B214" s="3" t="s">
        <v>1994</v>
      </c>
      <c r="C214" s="4">
        <v>2021.0</v>
      </c>
      <c r="D214" s="4">
        <v>1.0</v>
      </c>
      <c r="E214" s="4">
        <v>243774.0</v>
      </c>
      <c r="F214" s="3" t="s">
        <v>450</v>
      </c>
      <c r="G214" s="3" t="s">
        <v>1995</v>
      </c>
      <c r="H214" s="3" t="s">
        <v>1994</v>
      </c>
      <c r="I214" s="4">
        <v>0.717</v>
      </c>
      <c r="J214" s="4">
        <v>0.525</v>
      </c>
      <c r="K214" s="4">
        <v>0.773811306</v>
      </c>
      <c r="L214" s="4">
        <v>0.0379</v>
      </c>
      <c r="M214" s="4">
        <v>0.555</v>
      </c>
      <c r="N214" s="4">
        <v>0.0</v>
      </c>
      <c r="O214" s="4">
        <v>0.104</v>
      </c>
      <c r="P214" s="4">
        <v>0.564</v>
      </c>
      <c r="Q214" s="4">
        <v>127.992</v>
      </c>
      <c r="R214" s="4">
        <v>1.0</v>
      </c>
      <c r="S214" s="4">
        <v>1.0</v>
      </c>
      <c r="T214" s="3" t="s">
        <v>34</v>
      </c>
      <c r="U214" s="3" t="s">
        <v>35</v>
      </c>
    </row>
    <row r="215">
      <c r="A215" s="3" t="s">
        <v>1999</v>
      </c>
      <c r="B215" s="3" t="s">
        <v>2000</v>
      </c>
      <c r="C215" s="4">
        <v>1985.0</v>
      </c>
      <c r="D215" s="4">
        <v>1.0</v>
      </c>
      <c r="E215" s="4">
        <v>206524.0</v>
      </c>
      <c r="F215" s="3" t="s">
        <v>413</v>
      </c>
      <c r="G215" s="3" t="s">
        <v>583</v>
      </c>
      <c r="H215" s="3" t="s">
        <v>584</v>
      </c>
      <c r="I215" s="4">
        <v>0.575</v>
      </c>
      <c r="J215" s="4">
        <v>0.511</v>
      </c>
      <c r="K215" s="4">
        <v>0.755031763</v>
      </c>
      <c r="L215" s="4">
        <v>0.05</v>
      </c>
      <c r="M215" s="4">
        <v>0.829</v>
      </c>
      <c r="N215" s="4">
        <v>1.62E-4</v>
      </c>
      <c r="O215" s="4">
        <v>0.0714</v>
      </c>
      <c r="P215" s="4">
        <v>0.911</v>
      </c>
      <c r="Q215" s="4">
        <v>86.174</v>
      </c>
      <c r="R215" s="4">
        <v>10.0</v>
      </c>
      <c r="S215" s="4">
        <v>1.0</v>
      </c>
      <c r="T215" s="3" t="s">
        <v>34</v>
      </c>
      <c r="U215" s="3" t="s">
        <v>35</v>
      </c>
    </row>
    <row r="216">
      <c r="A216" s="3" t="s">
        <v>2008</v>
      </c>
      <c r="B216" s="3" t="s">
        <v>2009</v>
      </c>
      <c r="C216" s="4">
        <v>2011.0</v>
      </c>
      <c r="D216" s="4">
        <v>1.0</v>
      </c>
      <c r="E216" s="4">
        <v>341394.0</v>
      </c>
      <c r="F216" s="3" t="s">
        <v>26</v>
      </c>
      <c r="G216" s="3" t="s">
        <v>2011</v>
      </c>
      <c r="H216" s="3" t="s">
        <v>2013</v>
      </c>
      <c r="I216" s="4">
        <v>0.731</v>
      </c>
      <c r="J216" s="4">
        <v>0.86</v>
      </c>
      <c r="K216" s="4">
        <v>0.79836588</v>
      </c>
      <c r="L216" s="4">
        <v>0.0791</v>
      </c>
      <c r="M216" s="4">
        <v>0.175</v>
      </c>
      <c r="N216" s="4">
        <v>7.46E-6</v>
      </c>
      <c r="O216" s="4">
        <v>0.271</v>
      </c>
      <c r="P216" s="4">
        <v>0.605</v>
      </c>
      <c r="Q216" s="4">
        <v>140.015</v>
      </c>
      <c r="R216" s="4">
        <v>11.0</v>
      </c>
      <c r="S216" s="4">
        <v>0.0</v>
      </c>
      <c r="T216" s="3" t="s">
        <v>34</v>
      </c>
      <c r="U216" s="3" t="s">
        <v>35</v>
      </c>
    </row>
    <row r="217">
      <c r="A217" s="3" t="s">
        <v>2018</v>
      </c>
      <c r="B217" s="3" t="s">
        <v>2019</v>
      </c>
      <c r="C217" s="4">
        <v>2016.0</v>
      </c>
      <c r="D217" s="4">
        <v>1.0</v>
      </c>
      <c r="E217" s="4">
        <v>275147.0</v>
      </c>
      <c r="F217" s="3" t="s">
        <v>413</v>
      </c>
      <c r="G217" s="3" t="s">
        <v>2022</v>
      </c>
      <c r="H217" s="3" t="s">
        <v>2023</v>
      </c>
      <c r="I217" s="4">
        <v>0.431</v>
      </c>
      <c r="J217" s="4">
        <v>0.638</v>
      </c>
      <c r="K217" s="4">
        <v>0.814279298</v>
      </c>
      <c r="L217" s="4">
        <v>0.0375</v>
      </c>
      <c r="M217" s="4">
        <v>0.0932</v>
      </c>
      <c r="N217" s="4">
        <v>2.51E-4</v>
      </c>
      <c r="O217" s="4">
        <v>0.301</v>
      </c>
      <c r="P217" s="4">
        <v>0.784</v>
      </c>
      <c r="Q217" s="4">
        <v>138.643</v>
      </c>
      <c r="R217" s="4">
        <v>4.0</v>
      </c>
      <c r="S217" s="4">
        <v>1.0</v>
      </c>
      <c r="T217" s="3" t="s">
        <v>34</v>
      </c>
      <c r="U217" s="3" t="s">
        <v>35</v>
      </c>
    </row>
    <row r="218">
      <c r="A218" s="3" t="s">
        <v>2029</v>
      </c>
      <c r="B218" s="3" t="s">
        <v>2030</v>
      </c>
      <c r="C218" s="4">
        <v>1950.0</v>
      </c>
      <c r="D218" s="4">
        <v>1.0</v>
      </c>
      <c r="E218" s="4">
        <v>173120.0</v>
      </c>
      <c r="F218" s="3" t="s">
        <v>368</v>
      </c>
      <c r="G218" s="3" t="s">
        <v>2033</v>
      </c>
      <c r="H218" s="3" t="s">
        <v>2034</v>
      </c>
      <c r="I218" s="4">
        <v>0.344</v>
      </c>
      <c r="J218" s="4">
        <v>0.185</v>
      </c>
      <c r="K218" s="4">
        <v>0.518041623</v>
      </c>
      <c r="L218" s="4">
        <v>0.115</v>
      </c>
      <c r="M218" s="4">
        <v>0.995</v>
      </c>
      <c r="N218" s="4">
        <v>0.964</v>
      </c>
      <c r="O218" s="4">
        <v>0.168</v>
      </c>
      <c r="P218" s="4">
        <v>0.691</v>
      </c>
      <c r="Q218" s="4">
        <v>70.683</v>
      </c>
      <c r="R218" s="4">
        <v>0.0</v>
      </c>
      <c r="S218" s="4">
        <v>0.0</v>
      </c>
      <c r="T218" s="3" t="s">
        <v>34</v>
      </c>
      <c r="U218" s="3" t="s">
        <v>35</v>
      </c>
    </row>
    <row r="219">
      <c r="A219" s="3" t="s">
        <v>2039</v>
      </c>
      <c r="B219" s="3" t="s">
        <v>2040</v>
      </c>
      <c r="C219" s="4">
        <v>2022.0</v>
      </c>
      <c r="D219" s="4">
        <v>1.0</v>
      </c>
      <c r="E219" s="4">
        <v>236159.0</v>
      </c>
      <c r="F219" s="3" t="s">
        <v>2041</v>
      </c>
      <c r="G219" s="3" t="s">
        <v>2042</v>
      </c>
      <c r="H219" s="3" t="s">
        <v>2043</v>
      </c>
      <c r="I219" s="4">
        <v>0.803</v>
      </c>
      <c r="J219" s="4">
        <v>0.712</v>
      </c>
      <c r="K219" s="4">
        <v>0.851581717</v>
      </c>
      <c r="L219" s="4">
        <v>0.0462</v>
      </c>
      <c r="M219" s="4">
        <v>0.175</v>
      </c>
      <c r="N219" s="4">
        <v>0.0</v>
      </c>
      <c r="O219" s="4">
        <v>0.0889</v>
      </c>
      <c r="P219" s="4">
        <v>0.945</v>
      </c>
      <c r="Q219" s="4">
        <v>125.043</v>
      </c>
      <c r="R219" s="4">
        <v>2.0</v>
      </c>
      <c r="S219" s="4">
        <v>1.0</v>
      </c>
      <c r="T219" s="3" t="s">
        <v>34</v>
      </c>
      <c r="U219" s="3" t="s">
        <v>35</v>
      </c>
    </row>
    <row r="220">
      <c r="A220" s="3" t="s">
        <v>2046</v>
      </c>
      <c r="B220" s="3" t="s">
        <v>2047</v>
      </c>
      <c r="C220" s="4">
        <v>1995.0</v>
      </c>
      <c r="D220" s="4">
        <v>1.0</v>
      </c>
      <c r="E220" s="4">
        <v>253866.0</v>
      </c>
      <c r="F220" s="3" t="s">
        <v>964</v>
      </c>
      <c r="G220" s="3" t="s">
        <v>965</v>
      </c>
      <c r="H220" s="3" t="s">
        <v>2050</v>
      </c>
      <c r="I220" s="4">
        <v>0.604</v>
      </c>
      <c r="J220" s="4">
        <v>0.394</v>
      </c>
      <c r="K220" s="4">
        <v>0.664299617</v>
      </c>
      <c r="L220" s="4">
        <v>0.204</v>
      </c>
      <c r="M220" s="4">
        <v>0.167</v>
      </c>
      <c r="N220" s="4">
        <v>0.0</v>
      </c>
      <c r="O220" s="4">
        <v>0.134</v>
      </c>
      <c r="P220" s="4">
        <v>0.755</v>
      </c>
      <c r="Q220" s="4">
        <v>168.588</v>
      </c>
      <c r="R220" s="4">
        <v>0.0</v>
      </c>
      <c r="S220" s="4">
        <v>1.0</v>
      </c>
      <c r="T220" s="3" t="s">
        <v>34</v>
      </c>
      <c r="U220" s="3" t="s">
        <v>35</v>
      </c>
    </row>
    <row r="221">
      <c r="A221" s="3" t="s">
        <v>2052</v>
      </c>
      <c r="B221" s="3" t="s">
        <v>2054</v>
      </c>
      <c r="C221" s="4">
        <v>2024.0</v>
      </c>
      <c r="D221" s="4">
        <v>1.0</v>
      </c>
      <c r="E221" s="4">
        <v>215312.0</v>
      </c>
      <c r="F221" s="3" t="s">
        <v>450</v>
      </c>
      <c r="G221" s="3" t="s">
        <v>830</v>
      </c>
      <c r="H221" s="3" t="s">
        <v>2054</v>
      </c>
      <c r="I221" s="4">
        <v>0.82</v>
      </c>
      <c r="J221" s="4">
        <v>0.499</v>
      </c>
      <c r="K221" s="4">
        <v>0.796077257</v>
      </c>
      <c r="L221" s="4">
        <v>0.179</v>
      </c>
      <c r="M221" s="4">
        <v>0.577</v>
      </c>
      <c r="N221" s="4">
        <v>0.0</v>
      </c>
      <c r="O221" s="4">
        <v>0.154</v>
      </c>
      <c r="P221" s="4">
        <v>0.805</v>
      </c>
      <c r="Q221" s="4">
        <v>134.879</v>
      </c>
      <c r="R221" s="4">
        <v>4.0</v>
      </c>
      <c r="S221" s="4">
        <v>0.0</v>
      </c>
      <c r="T221" s="3" t="s">
        <v>34</v>
      </c>
      <c r="U221" s="3" t="s">
        <v>35</v>
      </c>
    </row>
    <row r="222">
      <c r="A222" s="3" t="s">
        <v>2061</v>
      </c>
      <c r="B222" s="3" t="s">
        <v>2062</v>
      </c>
      <c r="C222" s="4">
        <v>2022.0</v>
      </c>
      <c r="D222" s="4">
        <v>1.0</v>
      </c>
      <c r="E222" s="4">
        <v>93800.0</v>
      </c>
      <c r="F222" s="3" t="s">
        <v>2065</v>
      </c>
      <c r="G222" s="3" t="s">
        <v>2066</v>
      </c>
      <c r="H222" s="3" t="s">
        <v>2067</v>
      </c>
      <c r="I222" s="4">
        <v>0.86</v>
      </c>
      <c r="J222" s="4">
        <v>0.932</v>
      </c>
      <c r="K222" s="4">
        <v>0.934357154</v>
      </c>
      <c r="L222" s="4">
        <v>0.255</v>
      </c>
      <c r="M222" s="4">
        <v>0.338</v>
      </c>
      <c r="N222" s="4">
        <v>6.8E-6</v>
      </c>
      <c r="O222" s="4">
        <v>0.0795</v>
      </c>
      <c r="P222" s="4">
        <v>0.826</v>
      </c>
      <c r="Q222" s="4">
        <v>150.11</v>
      </c>
      <c r="R222" s="4">
        <v>2.0</v>
      </c>
      <c r="S222" s="4">
        <v>1.0</v>
      </c>
      <c r="T222" s="3" t="s">
        <v>103</v>
      </c>
      <c r="U222" s="3" t="s">
        <v>35</v>
      </c>
    </row>
    <row r="223">
      <c r="A223" s="3" t="s">
        <v>2072</v>
      </c>
      <c r="B223" s="3" t="s">
        <v>2073</v>
      </c>
      <c r="C223" s="4">
        <v>2020.0</v>
      </c>
      <c r="D223" s="4">
        <v>1.0</v>
      </c>
      <c r="E223" s="4">
        <v>136838.0</v>
      </c>
      <c r="F223" s="3" t="s">
        <v>2074</v>
      </c>
      <c r="G223" s="3" t="s">
        <v>2075</v>
      </c>
      <c r="H223" s="3" t="s">
        <v>2073</v>
      </c>
      <c r="I223" s="4">
        <v>0.738</v>
      </c>
      <c r="J223" s="4">
        <v>0.621</v>
      </c>
      <c r="K223" s="4">
        <v>0.818065151</v>
      </c>
      <c r="L223" s="4">
        <v>0.0486</v>
      </c>
      <c r="M223" s="4">
        <v>0.424</v>
      </c>
      <c r="N223" s="4">
        <v>7.39E-6</v>
      </c>
      <c r="O223" s="4">
        <v>0.692</v>
      </c>
      <c r="P223" s="4">
        <v>0.715</v>
      </c>
      <c r="Q223" s="4">
        <v>113.968</v>
      </c>
      <c r="R223" s="4">
        <v>0.0</v>
      </c>
      <c r="S223" s="4">
        <v>1.0</v>
      </c>
      <c r="T223" s="3" t="s">
        <v>103</v>
      </c>
      <c r="U223" s="3" t="s">
        <v>35</v>
      </c>
    </row>
    <row r="224">
      <c r="A224" s="3" t="s">
        <v>2081</v>
      </c>
      <c r="B224" s="3" t="s">
        <v>2083</v>
      </c>
      <c r="C224" s="4">
        <v>1985.0</v>
      </c>
      <c r="D224" s="4">
        <v>1.0</v>
      </c>
      <c r="E224" s="4">
        <v>321840.0</v>
      </c>
      <c r="F224" s="3" t="s">
        <v>2085</v>
      </c>
      <c r="G224" s="3" t="s">
        <v>2086</v>
      </c>
      <c r="H224" s="3" t="s">
        <v>2087</v>
      </c>
      <c r="I224" s="4">
        <v>0.737</v>
      </c>
      <c r="J224" s="4">
        <v>0.308</v>
      </c>
      <c r="K224" s="4">
        <v>0.708446517</v>
      </c>
      <c r="L224" s="4">
        <v>0.0426</v>
      </c>
      <c r="M224" s="4">
        <v>0.0296</v>
      </c>
      <c r="N224" s="4">
        <v>5.07E-4</v>
      </c>
      <c r="O224" s="4">
        <v>0.313</v>
      </c>
      <c r="P224" s="4">
        <v>0.769</v>
      </c>
      <c r="Q224" s="4">
        <v>118.218</v>
      </c>
      <c r="R224" s="4">
        <v>0.0</v>
      </c>
      <c r="S224" s="4">
        <v>0.0</v>
      </c>
      <c r="T224" s="3" t="s">
        <v>103</v>
      </c>
      <c r="U224" s="3" t="s">
        <v>35</v>
      </c>
    </row>
    <row r="225">
      <c r="A225" s="3" t="s">
        <v>2093</v>
      </c>
      <c r="B225" s="3" t="s">
        <v>2094</v>
      </c>
      <c r="C225" s="4">
        <v>2009.0</v>
      </c>
      <c r="D225" s="4">
        <v>1.0</v>
      </c>
      <c r="E225" s="4">
        <v>222458.0</v>
      </c>
      <c r="F225" s="3" t="s">
        <v>2097</v>
      </c>
      <c r="G225" s="3" t="s">
        <v>2098</v>
      </c>
      <c r="H225" s="3" t="s">
        <v>2099</v>
      </c>
      <c r="I225" s="4">
        <v>0.785</v>
      </c>
      <c r="J225" s="4">
        <v>0.931</v>
      </c>
      <c r="K225" s="4">
        <v>0.871537655</v>
      </c>
      <c r="L225" s="4">
        <v>0.0465</v>
      </c>
      <c r="M225" s="4">
        <v>0.0148</v>
      </c>
      <c r="N225" s="4">
        <v>0.637</v>
      </c>
      <c r="O225" s="4">
        <v>0.0459</v>
      </c>
      <c r="P225" s="4">
        <v>0.969</v>
      </c>
      <c r="Q225" s="4">
        <v>135.986</v>
      </c>
      <c r="R225" s="4">
        <v>8.0</v>
      </c>
      <c r="S225" s="4">
        <v>1.0</v>
      </c>
      <c r="T225" s="3" t="s">
        <v>103</v>
      </c>
      <c r="U225" s="3" t="s">
        <v>35</v>
      </c>
    </row>
    <row r="226">
      <c r="A226" s="3" t="s">
        <v>2104</v>
      </c>
      <c r="B226" s="3" t="s">
        <v>2105</v>
      </c>
      <c r="C226" s="4">
        <v>2009.0</v>
      </c>
      <c r="D226" s="4">
        <v>1.0</v>
      </c>
      <c r="E226" s="4">
        <v>195853.0</v>
      </c>
      <c r="F226" s="3" t="s">
        <v>2074</v>
      </c>
      <c r="G226" s="3" t="s">
        <v>2106</v>
      </c>
      <c r="H226" s="3" t="s">
        <v>2107</v>
      </c>
      <c r="I226" s="4">
        <v>0.813</v>
      </c>
      <c r="J226" s="4">
        <v>0.627</v>
      </c>
      <c r="K226" s="4">
        <v>0.86715291</v>
      </c>
      <c r="L226" s="4">
        <v>0.0486</v>
      </c>
      <c r="M226" s="4">
        <v>0.0771</v>
      </c>
      <c r="N226" s="4">
        <v>6.16E-4</v>
      </c>
      <c r="O226" s="4">
        <v>0.131</v>
      </c>
      <c r="P226" s="4">
        <v>0.801</v>
      </c>
      <c r="Q226" s="4">
        <v>130.011</v>
      </c>
      <c r="R226" s="4">
        <v>11.0</v>
      </c>
      <c r="S226" s="4">
        <v>0.0</v>
      </c>
      <c r="T226" s="3" t="s">
        <v>103</v>
      </c>
      <c r="U226" s="3" t="s">
        <v>35</v>
      </c>
    </row>
    <row r="227">
      <c r="A227" s="3" t="s">
        <v>2113</v>
      </c>
      <c r="B227" s="3" t="s">
        <v>2117</v>
      </c>
      <c r="C227" s="4">
        <v>2004.0</v>
      </c>
      <c r="D227" s="4">
        <v>1.0</v>
      </c>
      <c r="E227" s="4">
        <v>250066.0</v>
      </c>
      <c r="F227" s="3" t="s">
        <v>2118</v>
      </c>
      <c r="G227" s="3" t="s">
        <v>2119</v>
      </c>
      <c r="H227" s="3" t="s">
        <v>2117</v>
      </c>
      <c r="I227" s="4">
        <v>0.894</v>
      </c>
      <c r="J227" s="4">
        <v>0.791</v>
      </c>
      <c r="K227" s="4">
        <v>0.873976002</v>
      </c>
      <c r="L227" s="4">
        <v>0.112</v>
      </c>
      <c r="M227" s="4">
        <v>0.0183</v>
      </c>
      <c r="N227" s="4">
        <v>0.0</v>
      </c>
      <c r="O227" s="4">
        <v>0.0388</v>
      </c>
      <c r="P227" s="4">
        <v>0.583</v>
      </c>
      <c r="Q227" s="4">
        <v>105.018</v>
      </c>
      <c r="R227" s="4">
        <v>2.0</v>
      </c>
      <c r="S227" s="4">
        <v>1.0</v>
      </c>
      <c r="T227" s="3" t="s">
        <v>103</v>
      </c>
      <c r="U227" s="3" t="s">
        <v>35</v>
      </c>
    </row>
    <row r="228">
      <c r="A228" s="3" t="s">
        <v>2126</v>
      </c>
      <c r="B228" s="3" t="s">
        <v>2127</v>
      </c>
      <c r="C228" s="4">
        <v>2021.0</v>
      </c>
      <c r="D228" s="4">
        <v>1.0</v>
      </c>
      <c r="E228" s="4">
        <v>182400.0</v>
      </c>
      <c r="F228" s="3" t="s">
        <v>2128</v>
      </c>
      <c r="G228" s="3" t="s">
        <v>2130</v>
      </c>
      <c r="H228" s="3" t="s">
        <v>2132</v>
      </c>
      <c r="I228" s="4">
        <v>0.866</v>
      </c>
      <c r="J228" s="4">
        <v>0.515</v>
      </c>
      <c r="K228" s="4">
        <v>0.836780527</v>
      </c>
      <c r="L228" s="4">
        <v>0.269</v>
      </c>
      <c r="M228" s="4">
        <v>0.458</v>
      </c>
      <c r="N228" s="4">
        <v>0.0133</v>
      </c>
      <c r="O228" s="4">
        <v>0.0511</v>
      </c>
      <c r="P228" s="4">
        <v>0.7</v>
      </c>
      <c r="Q228" s="4">
        <v>150.059</v>
      </c>
      <c r="R228" s="4">
        <v>10.0</v>
      </c>
      <c r="S228" s="4">
        <v>0.0</v>
      </c>
      <c r="T228" s="3" t="s">
        <v>103</v>
      </c>
      <c r="U228" s="3" t="s">
        <v>68</v>
      </c>
    </row>
    <row r="229">
      <c r="A229" s="3" t="s">
        <v>2136</v>
      </c>
      <c r="B229" s="3" t="s">
        <v>2137</v>
      </c>
      <c r="C229" s="4">
        <v>2007.0</v>
      </c>
      <c r="D229" s="4">
        <v>1.0</v>
      </c>
      <c r="E229" s="4">
        <v>241150.0</v>
      </c>
      <c r="F229" s="3" t="s">
        <v>26</v>
      </c>
      <c r="G229" s="3" t="s">
        <v>2140</v>
      </c>
      <c r="H229" s="3" t="s">
        <v>2141</v>
      </c>
      <c r="I229" s="4">
        <v>0.564</v>
      </c>
      <c r="J229" s="4">
        <v>0.351</v>
      </c>
      <c r="K229" s="4">
        <v>0.825465745</v>
      </c>
      <c r="L229" s="4">
        <v>0.0286</v>
      </c>
      <c r="M229" s="4">
        <v>0.915</v>
      </c>
      <c r="N229" s="4">
        <v>0.0</v>
      </c>
      <c r="O229" s="4">
        <v>0.24</v>
      </c>
      <c r="P229" s="4">
        <v>0.533</v>
      </c>
      <c r="Q229" s="4">
        <v>139.911</v>
      </c>
      <c r="R229" s="4">
        <v>10.0</v>
      </c>
      <c r="S229" s="4">
        <v>1.0</v>
      </c>
      <c r="T229" s="3" t="s">
        <v>34</v>
      </c>
      <c r="U229" s="3" t="s">
        <v>68</v>
      </c>
    </row>
    <row r="230">
      <c r="A230" s="3" t="s">
        <v>2148</v>
      </c>
      <c r="B230" s="3" t="s">
        <v>2149</v>
      </c>
      <c r="C230" s="4">
        <v>2021.0</v>
      </c>
      <c r="D230" s="4">
        <v>1.0</v>
      </c>
      <c r="E230" s="4">
        <v>332269.0</v>
      </c>
      <c r="F230" s="3" t="s">
        <v>26</v>
      </c>
      <c r="G230" s="3" t="s">
        <v>90</v>
      </c>
      <c r="H230" s="3" t="s">
        <v>2150</v>
      </c>
      <c r="I230" s="4">
        <v>0.55</v>
      </c>
      <c r="J230" s="4">
        <v>0.497</v>
      </c>
      <c r="K230" s="4">
        <v>0.743716981</v>
      </c>
      <c r="L230" s="4">
        <v>0.037</v>
      </c>
      <c r="M230" s="4">
        <v>0.214</v>
      </c>
      <c r="N230" s="4">
        <v>2.49E-6</v>
      </c>
      <c r="O230" s="4">
        <v>0.0826</v>
      </c>
      <c r="P230" s="4">
        <v>0.605</v>
      </c>
      <c r="Q230" s="4">
        <v>144.039</v>
      </c>
      <c r="R230" s="4">
        <v>4.0</v>
      </c>
      <c r="S230" s="4">
        <v>0.0</v>
      </c>
      <c r="T230" s="3" t="s">
        <v>34</v>
      </c>
      <c r="U230" s="3" t="s">
        <v>68</v>
      </c>
    </row>
    <row r="231">
      <c r="A231" s="3" t="s">
        <v>2156</v>
      </c>
      <c r="B231" s="3" t="s">
        <v>2157</v>
      </c>
      <c r="C231" s="4">
        <v>2022.0</v>
      </c>
      <c r="D231" s="4">
        <v>1.0</v>
      </c>
      <c r="E231" s="4">
        <v>246047.0</v>
      </c>
      <c r="F231" s="3" t="s">
        <v>2158</v>
      </c>
      <c r="G231" s="3" t="s">
        <v>2159</v>
      </c>
      <c r="H231" s="3" t="s">
        <v>2160</v>
      </c>
      <c r="I231" s="4">
        <v>0.454</v>
      </c>
      <c r="J231" s="4">
        <v>0.539</v>
      </c>
      <c r="K231" s="4">
        <v>0.817145424</v>
      </c>
      <c r="L231" s="4">
        <v>0.0875</v>
      </c>
      <c r="M231" s="4">
        <v>0.7</v>
      </c>
      <c r="N231" s="4">
        <v>0.0</v>
      </c>
      <c r="O231" s="4">
        <v>0.119</v>
      </c>
      <c r="P231" s="4">
        <v>0.841</v>
      </c>
      <c r="Q231" s="4">
        <v>160.008</v>
      </c>
      <c r="R231" s="4">
        <v>7.0</v>
      </c>
      <c r="S231" s="4">
        <v>0.0</v>
      </c>
      <c r="T231" s="3" t="s">
        <v>103</v>
      </c>
      <c r="U231" s="3" t="s">
        <v>68</v>
      </c>
    </row>
    <row r="232">
      <c r="A232" s="3" t="s">
        <v>2167</v>
      </c>
      <c r="B232" s="3" t="s">
        <v>2168</v>
      </c>
      <c r="C232" s="4">
        <v>2015.0</v>
      </c>
      <c r="D232" s="4">
        <v>1.0</v>
      </c>
      <c r="E232" s="4">
        <v>185702.0</v>
      </c>
      <c r="F232" s="3" t="s">
        <v>2171</v>
      </c>
      <c r="G232" s="3" t="s">
        <v>2172</v>
      </c>
      <c r="H232" s="3" t="s">
        <v>2173</v>
      </c>
      <c r="I232" s="4">
        <v>0.679</v>
      </c>
      <c r="J232" s="4">
        <v>0.864</v>
      </c>
      <c r="K232" s="4">
        <v>0.891236926</v>
      </c>
      <c r="L232" s="4">
        <v>0.0367</v>
      </c>
      <c r="M232" s="4">
        <v>0.0378</v>
      </c>
      <c r="N232" s="4">
        <v>0.0</v>
      </c>
      <c r="O232" s="4">
        <v>0.353</v>
      </c>
      <c r="P232" s="4">
        <v>0.618</v>
      </c>
      <c r="Q232" s="4">
        <v>108.99</v>
      </c>
      <c r="R232" s="4">
        <v>11.0</v>
      </c>
      <c r="S232" s="4">
        <v>1.0</v>
      </c>
      <c r="T232" s="3" t="s">
        <v>103</v>
      </c>
      <c r="U232" s="3" t="s">
        <v>68</v>
      </c>
    </row>
    <row r="233">
      <c r="A233" s="3" t="s">
        <v>2177</v>
      </c>
      <c r="B233" s="3" t="s">
        <v>2178</v>
      </c>
      <c r="C233" s="4">
        <v>2011.0</v>
      </c>
      <c r="D233" s="4">
        <v>1.0</v>
      </c>
      <c r="E233" s="4">
        <v>126320.0</v>
      </c>
      <c r="F233" s="3" t="s">
        <v>2179</v>
      </c>
      <c r="G233" s="3" t="s">
        <v>2180</v>
      </c>
      <c r="H233" s="3" t="s">
        <v>2181</v>
      </c>
      <c r="I233" s="4">
        <v>0.728</v>
      </c>
      <c r="J233" s="4">
        <v>0.851</v>
      </c>
      <c r="K233" s="4">
        <v>0.788762218</v>
      </c>
      <c r="L233" s="4">
        <v>0.406</v>
      </c>
      <c r="M233" s="4">
        <v>0.336</v>
      </c>
      <c r="N233" s="4">
        <v>0.0</v>
      </c>
      <c r="O233" s="4">
        <v>0.125</v>
      </c>
      <c r="P233" s="4">
        <v>0.755</v>
      </c>
      <c r="Q233" s="4">
        <v>93.903</v>
      </c>
      <c r="R233" s="4">
        <v>1.0</v>
      </c>
      <c r="S233" s="4">
        <v>1.0</v>
      </c>
      <c r="T233" s="3" t="s">
        <v>103</v>
      </c>
      <c r="U233" s="3" t="s">
        <v>68</v>
      </c>
    </row>
    <row r="234">
      <c r="A234" s="3" t="s">
        <v>2186</v>
      </c>
      <c r="B234" s="3" t="s">
        <v>2188</v>
      </c>
      <c r="C234" s="4">
        <v>2020.0</v>
      </c>
      <c r="D234" s="4">
        <v>1.0</v>
      </c>
      <c r="E234" s="4">
        <v>231833.0</v>
      </c>
      <c r="F234" s="3" t="s">
        <v>2189</v>
      </c>
      <c r="G234" s="3" t="s">
        <v>2190</v>
      </c>
      <c r="H234" s="3" t="s">
        <v>2188</v>
      </c>
      <c r="I234" s="4">
        <v>0.567</v>
      </c>
      <c r="J234" s="4">
        <v>0.948</v>
      </c>
      <c r="K234" s="4">
        <v>0.974482921</v>
      </c>
      <c r="L234" s="4">
        <v>0.217</v>
      </c>
      <c r="M234" s="4">
        <v>0.336</v>
      </c>
      <c r="N234" s="4">
        <v>0.0</v>
      </c>
      <c r="O234" s="4">
        <v>0.0387</v>
      </c>
      <c r="P234" s="4">
        <v>0.76</v>
      </c>
      <c r="Q234" s="4">
        <v>104.024</v>
      </c>
      <c r="R234" s="4">
        <v>1.0</v>
      </c>
      <c r="S234" s="4">
        <v>1.0</v>
      </c>
      <c r="T234" s="3" t="s">
        <v>104</v>
      </c>
      <c r="U234" s="3" t="s">
        <v>68</v>
      </c>
    </row>
    <row r="235">
      <c r="A235" s="3" t="s">
        <v>2196</v>
      </c>
      <c r="B235" s="3" t="s">
        <v>2198</v>
      </c>
      <c r="C235" s="4">
        <v>2011.0</v>
      </c>
      <c r="D235" s="4">
        <v>1.0</v>
      </c>
      <c r="E235" s="4">
        <v>181013.0</v>
      </c>
      <c r="F235" s="3" t="s">
        <v>1350</v>
      </c>
      <c r="G235" s="3" t="s">
        <v>2201</v>
      </c>
      <c r="H235" s="3" t="s">
        <v>2202</v>
      </c>
      <c r="I235" s="4">
        <v>0.64</v>
      </c>
      <c r="J235" s="4">
        <v>0.583</v>
      </c>
      <c r="K235" s="4">
        <v>0.781126345</v>
      </c>
      <c r="L235" s="4">
        <v>0.058</v>
      </c>
      <c r="M235" s="4">
        <v>0.498</v>
      </c>
      <c r="N235" s="4">
        <v>0.0</v>
      </c>
      <c r="O235" s="4">
        <v>0.373</v>
      </c>
      <c r="P235" s="4">
        <v>0.768</v>
      </c>
      <c r="Q235" s="4">
        <v>95.271</v>
      </c>
      <c r="R235" s="4">
        <v>7.0</v>
      </c>
      <c r="S235" s="4">
        <v>1.0</v>
      </c>
      <c r="T235" s="3" t="s">
        <v>103</v>
      </c>
      <c r="U235" s="3" t="s">
        <v>68</v>
      </c>
    </row>
    <row r="236">
      <c r="A236" s="3" t="s">
        <v>2203</v>
      </c>
      <c r="B236" s="3" t="s">
        <v>2204</v>
      </c>
      <c r="C236" s="4">
        <v>2020.0</v>
      </c>
      <c r="D236" s="4">
        <v>1.0</v>
      </c>
      <c r="E236" s="4">
        <v>182177.0</v>
      </c>
      <c r="F236" s="3" t="s">
        <v>259</v>
      </c>
      <c r="G236" s="3" t="s">
        <v>2206</v>
      </c>
      <c r="H236" s="3" t="s">
        <v>1059</v>
      </c>
      <c r="I236" s="4">
        <v>0.752</v>
      </c>
      <c r="J236" s="4">
        <v>0.567</v>
      </c>
      <c r="K236" s="4">
        <v>0.836994417</v>
      </c>
      <c r="L236" s="4">
        <v>0.0461</v>
      </c>
      <c r="M236" s="4">
        <v>0.0195</v>
      </c>
      <c r="N236" s="4">
        <v>0.00123</v>
      </c>
      <c r="O236" s="4">
        <v>0.209</v>
      </c>
      <c r="P236" s="4">
        <v>0.53</v>
      </c>
      <c r="Q236" s="4">
        <v>123.962</v>
      </c>
      <c r="R236" s="4">
        <v>11.0</v>
      </c>
      <c r="S236" s="4">
        <v>0.0</v>
      </c>
      <c r="T236" s="3" t="s">
        <v>103</v>
      </c>
      <c r="U236" s="3" t="s">
        <v>35</v>
      </c>
    </row>
    <row r="237">
      <c r="A237" s="3" t="s">
        <v>2211</v>
      </c>
      <c r="B237" s="3" t="s">
        <v>2212</v>
      </c>
      <c r="C237" s="4">
        <v>2023.0</v>
      </c>
      <c r="D237" s="4">
        <v>1.0</v>
      </c>
      <c r="E237" s="4">
        <v>116890.0</v>
      </c>
      <c r="F237" s="3" t="s">
        <v>223</v>
      </c>
      <c r="G237" s="3" t="s">
        <v>1052</v>
      </c>
      <c r="H237" s="3" t="s">
        <v>1390</v>
      </c>
      <c r="I237" s="4">
        <v>0.58</v>
      </c>
      <c r="J237" s="4">
        <v>0.356</v>
      </c>
      <c r="K237" s="4">
        <v>0.715825722</v>
      </c>
      <c r="L237" s="4">
        <v>0.0282</v>
      </c>
      <c r="M237" s="4">
        <v>0.987</v>
      </c>
      <c r="N237" s="4">
        <v>0.934</v>
      </c>
      <c r="O237" s="4">
        <v>0.145</v>
      </c>
      <c r="P237" s="4">
        <v>0.583</v>
      </c>
      <c r="Q237" s="4">
        <v>82.145</v>
      </c>
      <c r="R237" s="4">
        <v>6.0</v>
      </c>
      <c r="S237" s="4">
        <v>1.0</v>
      </c>
      <c r="T237" s="3" t="s">
        <v>103</v>
      </c>
      <c r="U237" s="3" t="s">
        <v>35</v>
      </c>
    </row>
    <row r="238">
      <c r="A238" s="3" t="s">
        <v>2216</v>
      </c>
      <c r="B238" s="3" t="s">
        <v>2217</v>
      </c>
      <c r="C238" s="4">
        <v>2016.0</v>
      </c>
      <c r="D238" s="4">
        <v>1.0</v>
      </c>
      <c r="E238" s="4">
        <v>156927.0</v>
      </c>
      <c r="F238" s="3" t="s">
        <v>2220</v>
      </c>
      <c r="G238" s="3" t="s">
        <v>2221</v>
      </c>
      <c r="H238" s="3" t="s">
        <v>2224</v>
      </c>
      <c r="I238" s="4">
        <v>0.75</v>
      </c>
      <c r="J238" s="4">
        <v>0.66</v>
      </c>
      <c r="K238" s="4">
        <v>0.807627318</v>
      </c>
      <c r="L238" s="4">
        <v>0.0586</v>
      </c>
      <c r="M238" s="4">
        <v>0.0531</v>
      </c>
      <c r="N238" s="4">
        <v>0.0</v>
      </c>
      <c r="O238" s="4">
        <v>0.279</v>
      </c>
      <c r="P238" s="4">
        <v>0.689</v>
      </c>
      <c r="Q238" s="4">
        <v>130.035</v>
      </c>
      <c r="R238" s="4">
        <v>5.0</v>
      </c>
      <c r="S238" s="4">
        <v>0.0</v>
      </c>
      <c r="T238" s="3" t="s">
        <v>103</v>
      </c>
      <c r="U238" s="3" t="s">
        <v>35</v>
      </c>
    </row>
    <row r="239">
      <c r="A239" s="3" t="s">
        <v>2227</v>
      </c>
      <c r="B239" s="3" t="s">
        <v>2228</v>
      </c>
      <c r="C239" s="4">
        <v>2020.0</v>
      </c>
      <c r="D239" s="4">
        <v>1.0</v>
      </c>
      <c r="E239" s="4">
        <v>220760.0</v>
      </c>
      <c r="F239" s="3" t="s">
        <v>236</v>
      </c>
      <c r="G239" s="3" t="s">
        <v>1058</v>
      </c>
      <c r="H239" s="3" t="s">
        <v>1059</v>
      </c>
      <c r="I239" s="4">
        <v>0.831</v>
      </c>
      <c r="J239" s="4">
        <v>0.715</v>
      </c>
      <c r="K239" s="4">
        <v>0.849656707</v>
      </c>
      <c r="L239" s="4">
        <v>0.0402</v>
      </c>
      <c r="M239" s="4">
        <v>0.0679</v>
      </c>
      <c r="N239" s="4">
        <v>1.07E-5</v>
      </c>
      <c r="O239" s="4">
        <v>0.202</v>
      </c>
      <c r="P239" s="4">
        <v>0.891</v>
      </c>
      <c r="Q239" s="4">
        <v>129.011</v>
      </c>
      <c r="R239" s="4">
        <v>7.0</v>
      </c>
      <c r="S239" s="4">
        <v>1.0</v>
      </c>
      <c r="T239" s="3" t="s">
        <v>103</v>
      </c>
      <c r="U239" s="3" t="s">
        <v>35</v>
      </c>
    </row>
    <row r="240">
      <c r="A240" s="3" t="s">
        <v>2236</v>
      </c>
      <c r="B240" s="3" t="s">
        <v>2237</v>
      </c>
      <c r="C240" s="4">
        <v>2018.0</v>
      </c>
      <c r="D240" s="4">
        <v>1.0</v>
      </c>
      <c r="E240" s="4">
        <v>181962.0</v>
      </c>
      <c r="F240" s="3" t="s">
        <v>259</v>
      </c>
      <c r="G240" s="3" t="s">
        <v>2238</v>
      </c>
      <c r="H240" s="3" t="s">
        <v>2239</v>
      </c>
      <c r="I240" s="4">
        <v>0.825</v>
      </c>
      <c r="J240" s="4">
        <v>0.499</v>
      </c>
      <c r="K240" s="4">
        <v>0.839774988</v>
      </c>
      <c r="L240" s="4">
        <v>0.0741</v>
      </c>
      <c r="M240" s="4">
        <v>0.46</v>
      </c>
      <c r="N240" s="4">
        <v>0.0</v>
      </c>
      <c r="O240" s="4">
        <v>0.18</v>
      </c>
      <c r="P240" s="4">
        <v>0.592</v>
      </c>
      <c r="Q240" s="4">
        <v>107.099</v>
      </c>
      <c r="R240" s="4">
        <v>7.0</v>
      </c>
      <c r="S240" s="4">
        <v>1.0</v>
      </c>
      <c r="T240" s="3" t="s">
        <v>103</v>
      </c>
      <c r="U240" s="3" t="s">
        <v>35</v>
      </c>
    </row>
    <row r="241">
      <c r="A241" s="3" t="s">
        <v>2246</v>
      </c>
      <c r="B241" s="3" t="s">
        <v>2248</v>
      </c>
      <c r="C241" s="4">
        <v>2021.0</v>
      </c>
      <c r="D241" s="4">
        <v>1.0</v>
      </c>
      <c r="E241" s="4">
        <v>128940.0</v>
      </c>
      <c r="F241" s="3" t="s">
        <v>316</v>
      </c>
      <c r="G241" s="3" t="s">
        <v>1086</v>
      </c>
      <c r="H241" s="3" t="s">
        <v>1087</v>
      </c>
      <c r="I241" s="4">
        <v>0.52</v>
      </c>
      <c r="J241" s="4">
        <v>0.471</v>
      </c>
      <c r="K241" s="4">
        <v>0.831711334</v>
      </c>
      <c r="L241" s="4">
        <v>0.0268</v>
      </c>
      <c r="M241" s="4">
        <v>0.00431</v>
      </c>
      <c r="N241" s="4">
        <v>0.917</v>
      </c>
      <c r="O241" s="4">
        <v>0.412</v>
      </c>
      <c r="P241" s="4">
        <v>0.564</v>
      </c>
      <c r="Q241" s="4">
        <v>81.03</v>
      </c>
      <c r="R241" s="4">
        <v>4.0</v>
      </c>
      <c r="S241" s="4">
        <v>0.0</v>
      </c>
      <c r="T241" s="3" t="s">
        <v>103</v>
      </c>
      <c r="U241" s="3" t="s">
        <v>35</v>
      </c>
    </row>
    <row r="242">
      <c r="A242" s="3" t="s">
        <v>2253</v>
      </c>
      <c r="B242" s="3" t="s">
        <v>2255</v>
      </c>
      <c r="C242" s="4">
        <v>2018.0</v>
      </c>
      <c r="D242" s="4">
        <v>1.0</v>
      </c>
      <c r="E242" s="4">
        <v>298293.0</v>
      </c>
      <c r="F242" s="3" t="s">
        <v>926</v>
      </c>
      <c r="G242" s="3" t="s">
        <v>927</v>
      </c>
      <c r="H242" s="3" t="s">
        <v>928</v>
      </c>
      <c r="I242" s="4">
        <v>0.778</v>
      </c>
      <c r="J242" s="4">
        <v>0.64</v>
      </c>
      <c r="K242" s="4">
        <v>0.810707334</v>
      </c>
      <c r="L242" s="4">
        <v>0.0395</v>
      </c>
      <c r="M242" s="4">
        <v>5.41E-4</v>
      </c>
      <c r="N242" s="4">
        <v>0.00111</v>
      </c>
      <c r="O242" s="4">
        <v>0.0544</v>
      </c>
      <c r="P242" s="4">
        <v>0.887</v>
      </c>
      <c r="Q242" s="4">
        <v>125.94</v>
      </c>
      <c r="R242" s="4">
        <v>2.0</v>
      </c>
      <c r="S242" s="4">
        <v>1.0</v>
      </c>
      <c r="T242" s="3" t="s">
        <v>103</v>
      </c>
      <c r="U242" s="3" t="s">
        <v>35</v>
      </c>
    </row>
    <row r="243">
      <c r="A243" s="3" t="s">
        <v>2258</v>
      </c>
      <c r="B243" s="3" t="s">
        <v>2259</v>
      </c>
      <c r="C243" s="4">
        <v>2008.0</v>
      </c>
      <c r="D243" s="4">
        <v>1.0</v>
      </c>
      <c r="E243" s="4">
        <v>163200.0</v>
      </c>
      <c r="F243" s="3" t="s">
        <v>124</v>
      </c>
      <c r="G243" s="3" t="s">
        <v>2260</v>
      </c>
      <c r="H243" s="3" t="s">
        <v>2261</v>
      </c>
      <c r="I243" s="4">
        <v>0.442</v>
      </c>
      <c r="J243" s="4">
        <v>0.758</v>
      </c>
      <c r="K243" s="4">
        <v>0.848587256</v>
      </c>
      <c r="L243" s="4">
        <v>0.0328</v>
      </c>
      <c r="M243" s="4">
        <v>1.84E-4</v>
      </c>
      <c r="N243" s="4">
        <v>0.0</v>
      </c>
      <c r="O243" s="4">
        <v>0.265</v>
      </c>
      <c r="P243" s="4">
        <v>0.681</v>
      </c>
      <c r="Q243" s="4">
        <v>199.898</v>
      </c>
      <c r="R243" s="4">
        <v>1.0</v>
      </c>
      <c r="S243" s="4">
        <v>1.0</v>
      </c>
      <c r="T243" s="3" t="s">
        <v>103</v>
      </c>
      <c r="U243" s="3" t="s">
        <v>35</v>
      </c>
    </row>
    <row r="244">
      <c r="A244" s="3" t="s">
        <v>2267</v>
      </c>
      <c r="B244" s="3" t="s">
        <v>2268</v>
      </c>
      <c r="C244" s="4">
        <v>2024.0</v>
      </c>
      <c r="D244" s="4">
        <v>1.0</v>
      </c>
      <c r="E244" s="4">
        <v>239004.0</v>
      </c>
      <c r="F244" s="3" t="s">
        <v>236</v>
      </c>
      <c r="G244" s="3" t="s">
        <v>2269</v>
      </c>
      <c r="H244" s="3" t="s">
        <v>2270</v>
      </c>
      <c r="I244" s="4">
        <v>0.775</v>
      </c>
      <c r="J244" s="4">
        <v>0.698</v>
      </c>
      <c r="K244" s="4">
        <v>0.813573461</v>
      </c>
      <c r="L244" s="4">
        <v>0.0473</v>
      </c>
      <c r="M244" s="4">
        <v>0.0563</v>
      </c>
      <c r="N244" s="4">
        <v>0.861</v>
      </c>
      <c r="O244" s="4">
        <v>0.148</v>
      </c>
      <c r="P244" s="4">
        <v>0.686</v>
      </c>
      <c r="Q244" s="4">
        <v>102.01</v>
      </c>
      <c r="R244" s="4">
        <v>11.0</v>
      </c>
      <c r="S244" s="4">
        <v>0.0</v>
      </c>
      <c r="T244" s="3" t="s">
        <v>103</v>
      </c>
      <c r="U244" s="3" t="s">
        <v>35</v>
      </c>
    </row>
    <row r="245">
      <c r="A245" s="3" t="s">
        <v>2273</v>
      </c>
      <c r="B245" s="3" t="s">
        <v>2274</v>
      </c>
      <c r="C245" s="4">
        <v>2022.0</v>
      </c>
      <c r="D245" s="4">
        <v>1.0</v>
      </c>
      <c r="E245" s="4">
        <v>248970.0</v>
      </c>
      <c r="F245" s="3" t="s">
        <v>259</v>
      </c>
      <c r="G245" s="3" t="s">
        <v>2275</v>
      </c>
      <c r="H245" s="3" t="s">
        <v>294</v>
      </c>
      <c r="I245" s="4">
        <v>0.789</v>
      </c>
      <c r="J245" s="4">
        <v>0.381</v>
      </c>
      <c r="K245" s="4">
        <v>0.749171176</v>
      </c>
      <c r="L245" s="4">
        <v>0.0467</v>
      </c>
      <c r="M245" s="4">
        <v>0.316</v>
      </c>
      <c r="N245" s="4">
        <v>0.0531</v>
      </c>
      <c r="O245" s="4">
        <v>0.0966</v>
      </c>
      <c r="P245" s="4">
        <v>0.866</v>
      </c>
      <c r="Q245" s="4">
        <v>102.017</v>
      </c>
      <c r="R245" s="4">
        <v>10.0</v>
      </c>
      <c r="S245" s="4">
        <v>0.0</v>
      </c>
      <c r="T245" s="3" t="s">
        <v>103</v>
      </c>
      <c r="U245" s="3" t="s">
        <v>35</v>
      </c>
    </row>
    <row r="246">
      <c r="A246" s="3" t="s">
        <v>2280</v>
      </c>
      <c r="B246" s="3" t="s">
        <v>2281</v>
      </c>
      <c r="C246" s="4">
        <v>2024.0</v>
      </c>
      <c r="D246" s="4">
        <v>1.0</v>
      </c>
      <c r="E246" s="4">
        <v>105680.0</v>
      </c>
      <c r="F246" s="3" t="s">
        <v>199</v>
      </c>
      <c r="G246" s="3" t="s">
        <v>2282</v>
      </c>
      <c r="H246" s="3" t="s">
        <v>2283</v>
      </c>
      <c r="I246" s="4">
        <v>0.469</v>
      </c>
      <c r="J246" s="4">
        <v>0.551</v>
      </c>
      <c r="K246" s="4">
        <v>0.662716831</v>
      </c>
      <c r="L246" s="4">
        <v>0.0344</v>
      </c>
      <c r="M246" s="4">
        <v>0.0121</v>
      </c>
      <c r="N246" s="4">
        <v>1.84E-4</v>
      </c>
      <c r="O246" s="4">
        <v>0.307</v>
      </c>
      <c r="P246" s="4">
        <v>0.678</v>
      </c>
      <c r="Q246" s="4">
        <v>140.027</v>
      </c>
      <c r="R246" s="4">
        <v>0.0</v>
      </c>
      <c r="S246" s="4">
        <v>1.0</v>
      </c>
      <c r="T246" s="3" t="s">
        <v>103</v>
      </c>
      <c r="U246" s="3" t="s">
        <v>35</v>
      </c>
    </row>
    <row r="247">
      <c r="A247" s="3" t="s">
        <v>2288</v>
      </c>
      <c r="B247" s="3" t="s">
        <v>2289</v>
      </c>
      <c r="C247" s="4">
        <v>2018.0</v>
      </c>
      <c r="D247" s="4">
        <v>1.0</v>
      </c>
      <c r="E247" s="4">
        <v>179294.0</v>
      </c>
      <c r="F247" s="3" t="s">
        <v>2290</v>
      </c>
      <c r="G247" s="3" t="s">
        <v>2291</v>
      </c>
      <c r="H247" s="3" t="s">
        <v>2292</v>
      </c>
      <c r="I247" s="4">
        <v>0.745</v>
      </c>
      <c r="J247" s="4">
        <v>0.537</v>
      </c>
      <c r="K247" s="4">
        <v>0.884777447</v>
      </c>
      <c r="L247" s="4">
        <v>0.082</v>
      </c>
      <c r="M247" s="4">
        <v>6.43E-4</v>
      </c>
      <c r="N247" s="4">
        <v>0.936</v>
      </c>
      <c r="O247" s="4">
        <v>0.0609</v>
      </c>
      <c r="P247" s="4">
        <v>0.943</v>
      </c>
      <c r="Q247" s="4">
        <v>127.499</v>
      </c>
      <c r="R247" s="4">
        <v>4.0</v>
      </c>
      <c r="S247" s="4">
        <v>0.0</v>
      </c>
      <c r="T247" s="3" t="s">
        <v>103</v>
      </c>
      <c r="U247" s="3" t="s">
        <v>35</v>
      </c>
    </row>
    <row r="248">
      <c r="A248" s="3" t="s">
        <v>2297</v>
      </c>
      <c r="B248" s="3" t="s">
        <v>2298</v>
      </c>
      <c r="C248" s="4">
        <v>2022.0</v>
      </c>
      <c r="D248" s="4">
        <v>1.0</v>
      </c>
      <c r="E248" s="4">
        <v>294646.0</v>
      </c>
      <c r="F248" s="3" t="s">
        <v>303</v>
      </c>
      <c r="G248" s="3" t="s">
        <v>1420</v>
      </c>
      <c r="H248" s="3" t="s">
        <v>1421</v>
      </c>
      <c r="I248" s="4">
        <v>0.418</v>
      </c>
      <c r="J248" s="4">
        <v>0.945</v>
      </c>
      <c r="K248" s="4">
        <v>0.797317819</v>
      </c>
      <c r="L248" s="4">
        <v>0.0492</v>
      </c>
      <c r="M248" s="4">
        <v>0.0378</v>
      </c>
      <c r="N248" s="4">
        <v>0.826</v>
      </c>
      <c r="O248" s="4">
        <v>0.0833</v>
      </c>
      <c r="P248" s="4">
        <v>0.622</v>
      </c>
      <c r="Q248" s="4">
        <v>170.071</v>
      </c>
      <c r="R248" s="4">
        <v>7.0</v>
      </c>
      <c r="S248" s="4">
        <v>1.0</v>
      </c>
      <c r="T248" s="3" t="s">
        <v>103</v>
      </c>
      <c r="U248" s="3" t="s">
        <v>35</v>
      </c>
    </row>
    <row r="249">
      <c r="A249" s="3" t="s">
        <v>2304</v>
      </c>
      <c r="B249" s="3" t="s">
        <v>2306</v>
      </c>
      <c r="C249" s="4">
        <v>2020.0</v>
      </c>
      <c r="D249" s="4">
        <v>1.0</v>
      </c>
      <c r="E249" s="4">
        <v>93753.0</v>
      </c>
      <c r="F249" s="3" t="s">
        <v>255</v>
      </c>
      <c r="G249" s="3" t="s">
        <v>1130</v>
      </c>
      <c r="H249" s="3" t="s">
        <v>1131</v>
      </c>
      <c r="I249" s="4">
        <v>0.823</v>
      </c>
      <c r="J249" s="4">
        <v>0.944</v>
      </c>
      <c r="K249" s="4">
        <v>0.83823498</v>
      </c>
      <c r="L249" s="4">
        <v>0.128</v>
      </c>
      <c r="M249" s="4">
        <v>0.559</v>
      </c>
      <c r="N249" s="4">
        <v>0.0</v>
      </c>
      <c r="O249" s="4">
        <v>0.224</v>
      </c>
      <c r="P249" s="4">
        <v>0.91</v>
      </c>
      <c r="Q249" s="4">
        <v>119.928</v>
      </c>
      <c r="R249" s="4">
        <v>6.0</v>
      </c>
      <c r="S249" s="4">
        <v>1.0</v>
      </c>
      <c r="T249" s="3" t="s">
        <v>104</v>
      </c>
      <c r="U249" s="3" t="s">
        <v>35</v>
      </c>
    </row>
    <row r="250">
      <c r="A250" s="3" t="s">
        <v>2311</v>
      </c>
      <c r="B250" s="3" t="s">
        <v>2312</v>
      </c>
      <c r="C250" s="4">
        <v>2020.0</v>
      </c>
      <c r="D250" s="4">
        <v>1.0</v>
      </c>
      <c r="E250" s="4">
        <v>144274.0</v>
      </c>
      <c r="F250" s="3" t="s">
        <v>209</v>
      </c>
      <c r="G250" s="3" t="s">
        <v>1130</v>
      </c>
      <c r="H250" s="3" t="s">
        <v>1131</v>
      </c>
      <c r="I250" s="4">
        <v>0.679</v>
      </c>
      <c r="J250" s="4">
        <v>0.398</v>
      </c>
      <c r="K250" s="4">
        <v>0.688790024</v>
      </c>
      <c r="L250" s="4">
        <v>0.0418</v>
      </c>
      <c r="M250" s="4">
        <v>0.667</v>
      </c>
      <c r="N250" s="4">
        <v>2.0E-5</v>
      </c>
      <c r="O250" s="4">
        <v>0.222</v>
      </c>
      <c r="P250" s="4">
        <v>0.692</v>
      </c>
      <c r="Q250" s="4">
        <v>85.021</v>
      </c>
      <c r="R250" s="4">
        <v>2.0</v>
      </c>
      <c r="S250" s="4">
        <v>1.0</v>
      </c>
      <c r="T250" s="3" t="s">
        <v>104</v>
      </c>
      <c r="U250" s="3" t="s">
        <v>35</v>
      </c>
    </row>
    <row r="251">
      <c r="A251" s="3" t="s">
        <v>2319</v>
      </c>
      <c r="B251" s="3" t="s">
        <v>2321</v>
      </c>
      <c r="C251" s="4">
        <v>2020.0</v>
      </c>
      <c r="D251" s="4">
        <v>1.0</v>
      </c>
      <c r="E251" s="4">
        <v>155141.0</v>
      </c>
      <c r="F251" s="3" t="s">
        <v>194</v>
      </c>
      <c r="G251" s="3" t="s">
        <v>1130</v>
      </c>
      <c r="H251" s="3" t="s">
        <v>1131</v>
      </c>
      <c r="I251" s="4">
        <v>0.771</v>
      </c>
      <c r="J251" s="4">
        <v>0.28</v>
      </c>
      <c r="K251" s="4">
        <v>0.575984429</v>
      </c>
      <c r="L251" s="4">
        <v>0.0467</v>
      </c>
      <c r="M251" s="4">
        <v>0.612</v>
      </c>
      <c r="N251" s="4">
        <v>0.0111</v>
      </c>
      <c r="O251" s="4">
        <v>0.0796</v>
      </c>
      <c r="P251" s="4">
        <v>0.598</v>
      </c>
      <c r="Q251" s="4">
        <v>150.035</v>
      </c>
      <c r="R251" s="4">
        <v>6.0</v>
      </c>
      <c r="S251" s="4">
        <v>1.0</v>
      </c>
      <c r="T251" s="3" t="s">
        <v>104</v>
      </c>
      <c r="U251" s="3" t="s">
        <v>35</v>
      </c>
    </row>
    <row r="252">
      <c r="A252" s="3" t="s">
        <v>2326</v>
      </c>
      <c r="B252" s="3" t="s">
        <v>2327</v>
      </c>
      <c r="C252" s="4">
        <v>2022.0</v>
      </c>
      <c r="D252" s="4">
        <v>1.0</v>
      </c>
      <c r="E252" s="4">
        <v>222523.0</v>
      </c>
      <c r="F252" s="3" t="s">
        <v>1170</v>
      </c>
      <c r="G252" s="3" t="s">
        <v>1533</v>
      </c>
      <c r="H252" s="3" t="s">
        <v>1534</v>
      </c>
      <c r="I252" s="4">
        <v>0.489</v>
      </c>
      <c r="J252" s="4">
        <v>0.822</v>
      </c>
      <c r="K252" s="4">
        <v>0.779415225</v>
      </c>
      <c r="L252" s="4">
        <v>0.0434</v>
      </c>
      <c r="M252" s="4">
        <v>0.014</v>
      </c>
      <c r="N252" s="4">
        <v>0.834</v>
      </c>
      <c r="O252" s="4">
        <v>0.627</v>
      </c>
      <c r="P252" s="4">
        <v>0.688</v>
      </c>
      <c r="Q252" s="4">
        <v>139.953</v>
      </c>
      <c r="R252" s="4">
        <v>0.0</v>
      </c>
      <c r="S252" s="4">
        <v>1.0</v>
      </c>
      <c r="T252" s="3" t="s">
        <v>104</v>
      </c>
      <c r="U252" s="3" t="s">
        <v>35</v>
      </c>
    </row>
    <row r="253">
      <c r="A253" s="3" t="s">
        <v>2331</v>
      </c>
      <c r="B253" s="3" t="s">
        <v>2332</v>
      </c>
      <c r="C253" s="4">
        <v>2022.0</v>
      </c>
      <c r="D253" s="4">
        <v>1.0</v>
      </c>
      <c r="E253" s="4">
        <v>246724.0</v>
      </c>
      <c r="F253" s="3" t="s">
        <v>194</v>
      </c>
      <c r="G253" s="3" t="s">
        <v>2335</v>
      </c>
      <c r="H253" s="3" t="s">
        <v>942</v>
      </c>
      <c r="I253" s="4">
        <v>0.651</v>
      </c>
      <c r="J253" s="4">
        <v>0.431</v>
      </c>
      <c r="K253" s="4">
        <v>0.775757705</v>
      </c>
      <c r="L253" s="4">
        <v>0.0295</v>
      </c>
      <c r="M253" s="4">
        <v>0.645</v>
      </c>
      <c r="N253" s="4">
        <v>2.69E-6</v>
      </c>
      <c r="O253" s="4">
        <v>0.118</v>
      </c>
      <c r="P253" s="4">
        <v>0.519</v>
      </c>
      <c r="Q253" s="4">
        <v>115.99</v>
      </c>
      <c r="R253" s="4">
        <v>5.0</v>
      </c>
      <c r="S253" s="4">
        <v>1.0</v>
      </c>
      <c r="T253" s="3" t="s">
        <v>104</v>
      </c>
      <c r="U253" s="3" t="s">
        <v>68</v>
      </c>
    </row>
    <row r="254">
      <c r="A254" s="3" t="s">
        <v>2339</v>
      </c>
      <c r="B254" s="3" t="s">
        <v>2342</v>
      </c>
      <c r="C254" s="4">
        <v>2023.0</v>
      </c>
      <c r="D254" s="4">
        <v>1.0</v>
      </c>
      <c r="E254" s="4">
        <v>331333.0</v>
      </c>
      <c r="F254" s="3" t="s">
        <v>327</v>
      </c>
      <c r="G254" s="3" t="s">
        <v>1215</v>
      </c>
      <c r="H254" s="3" t="s">
        <v>1192</v>
      </c>
      <c r="I254" s="4">
        <v>0.648</v>
      </c>
      <c r="J254" s="4">
        <v>0.771</v>
      </c>
      <c r="K254" s="4">
        <v>0.764400145</v>
      </c>
      <c r="L254" s="4">
        <v>0.0576</v>
      </c>
      <c r="M254" s="4">
        <v>0.274</v>
      </c>
      <c r="N254" s="4">
        <v>6.92E-4</v>
      </c>
      <c r="O254" s="4">
        <v>0.0651</v>
      </c>
      <c r="P254" s="4">
        <v>0.883</v>
      </c>
      <c r="Q254" s="4">
        <v>98.056</v>
      </c>
      <c r="R254" s="4">
        <v>9.0</v>
      </c>
      <c r="S254" s="4">
        <v>1.0</v>
      </c>
      <c r="T254" s="3" t="s">
        <v>104</v>
      </c>
      <c r="U254" s="3" t="s">
        <v>68</v>
      </c>
    </row>
    <row r="255">
      <c r="A255" s="3" t="s">
        <v>2348</v>
      </c>
      <c r="B255" s="3" t="s">
        <v>2350</v>
      </c>
      <c r="C255" s="4">
        <v>2023.0</v>
      </c>
      <c r="D255" s="4">
        <v>1.0</v>
      </c>
      <c r="E255" s="4">
        <v>271600.0</v>
      </c>
      <c r="F255" s="3" t="s">
        <v>170</v>
      </c>
      <c r="G255" s="3" t="s">
        <v>2354</v>
      </c>
      <c r="H255" s="3" t="s">
        <v>1192</v>
      </c>
      <c r="I255" s="4">
        <v>0.663</v>
      </c>
      <c r="J255" s="4">
        <v>0.536</v>
      </c>
      <c r="K255" s="4">
        <v>0.772806023</v>
      </c>
      <c r="L255" s="4">
        <v>0.0636</v>
      </c>
      <c r="M255" s="4">
        <v>0.082</v>
      </c>
      <c r="N255" s="4">
        <v>0.00154</v>
      </c>
      <c r="O255" s="4">
        <v>0.0843</v>
      </c>
      <c r="P255" s="4">
        <v>0.773</v>
      </c>
      <c r="Q255" s="4">
        <v>132.581</v>
      </c>
      <c r="R255" s="4">
        <v>7.0</v>
      </c>
      <c r="S255" s="4">
        <v>0.0</v>
      </c>
      <c r="T255" s="3" t="s">
        <v>104</v>
      </c>
      <c r="U255" s="3" t="s">
        <v>68</v>
      </c>
    </row>
    <row r="256">
      <c r="A256" s="3" t="s">
        <v>2361</v>
      </c>
      <c r="B256" s="3" t="s">
        <v>2362</v>
      </c>
      <c r="C256" s="4">
        <v>1954.0</v>
      </c>
      <c r="D256" s="4">
        <v>1.0</v>
      </c>
      <c r="E256" s="4">
        <v>189466.0</v>
      </c>
      <c r="F256" s="3" t="s">
        <v>156</v>
      </c>
      <c r="G256" s="3" t="s">
        <v>1449</v>
      </c>
      <c r="H256" s="3" t="s">
        <v>2365</v>
      </c>
      <c r="I256" s="4">
        <v>0.308</v>
      </c>
      <c r="J256" s="4">
        <v>0.506</v>
      </c>
      <c r="K256" s="4">
        <v>0.709387633</v>
      </c>
      <c r="L256" s="4">
        <v>0.164</v>
      </c>
      <c r="M256" s="4">
        <v>0.99</v>
      </c>
      <c r="N256" s="4">
        <v>0.914</v>
      </c>
      <c r="O256" s="4">
        <v>0.622</v>
      </c>
      <c r="P256" s="4">
        <v>0.617</v>
      </c>
      <c r="Q256" s="4">
        <v>166.96</v>
      </c>
      <c r="R256" s="4">
        <v>8.0</v>
      </c>
      <c r="S256" s="4">
        <v>0.0</v>
      </c>
      <c r="T256" s="3" t="s">
        <v>104</v>
      </c>
      <c r="U256" s="3" t="s">
        <v>35</v>
      </c>
    </row>
    <row r="257">
      <c r="A257" s="3" t="s">
        <v>2367</v>
      </c>
      <c r="B257" s="3" t="s">
        <v>2368</v>
      </c>
      <c r="C257" s="4">
        <v>2022.0</v>
      </c>
      <c r="D257" s="4">
        <v>1.0</v>
      </c>
      <c r="E257" s="4">
        <v>219456.0</v>
      </c>
      <c r="F257" s="3" t="s">
        <v>228</v>
      </c>
      <c r="G257" s="3" t="s">
        <v>2371</v>
      </c>
      <c r="H257" s="3" t="s">
        <v>942</v>
      </c>
      <c r="I257" s="4">
        <v>0.708</v>
      </c>
      <c r="J257" s="4">
        <v>0.594</v>
      </c>
      <c r="K257" s="4">
        <v>0.866554018</v>
      </c>
      <c r="L257" s="4">
        <v>0.0395</v>
      </c>
      <c r="M257" s="4">
        <v>0.28</v>
      </c>
      <c r="N257" s="4">
        <v>0.0</v>
      </c>
      <c r="O257" s="4">
        <v>0.161</v>
      </c>
      <c r="P257" s="4">
        <v>0.604</v>
      </c>
      <c r="Q257" s="4">
        <v>137.972</v>
      </c>
      <c r="R257" s="4">
        <v>0.0</v>
      </c>
      <c r="S257" s="4">
        <v>0.0</v>
      </c>
      <c r="T257" s="3" t="s">
        <v>104</v>
      </c>
      <c r="U257" s="3" t="s">
        <v>35</v>
      </c>
    </row>
    <row r="258">
      <c r="A258" s="3" t="s">
        <v>2375</v>
      </c>
      <c r="B258" s="3" t="s">
        <v>2376</v>
      </c>
      <c r="C258" s="4">
        <v>1953.0</v>
      </c>
      <c r="D258" s="4">
        <v>1.0</v>
      </c>
      <c r="E258" s="4">
        <v>195973.0</v>
      </c>
      <c r="F258" s="3" t="s">
        <v>156</v>
      </c>
      <c r="G258" s="3" t="s">
        <v>2377</v>
      </c>
      <c r="H258" s="3" t="s">
        <v>2378</v>
      </c>
      <c r="I258" s="4">
        <v>0.64</v>
      </c>
      <c r="J258" s="4">
        <v>0.35</v>
      </c>
      <c r="K258" s="4">
        <v>0.697260069</v>
      </c>
      <c r="L258" s="4">
        <v>0.0845</v>
      </c>
      <c r="M258" s="4">
        <v>0.981</v>
      </c>
      <c r="N258" s="4">
        <v>0.926</v>
      </c>
      <c r="O258" s="4">
        <v>0.114</v>
      </c>
      <c r="P258" s="4">
        <v>0.955</v>
      </c>
      <c r="Q258" s="4">
        <v>151.081</v>
      </c>
      <c r="R258" s="4">
        <v>9.0</v>
      </c>
      <c r="S258" s="4">
        <v>0.0</v>
      </c>
      <c r="T258" s="3" t="s">
        <v>104</v>
      </c>
      <c r="U258" s="3" t="s">
        <v>35</v>
      </c>
    </row>
    <row r="259">
      <c r="A259" s="3" t="s">
        <v>2379</v>
      </c>
      <c r="B259" s="3" t="s">
        <v>2380</v>
      </c>
      <c r="C259" s="4">
        <v>1964.0</v>
      </c>
      <c r="D259" s="4">
        <v>1.0</v>
      </c>
      <c r="E259" s="4">
        <v>190066.0</v>
      </c>
      <c r="F259" s="3" t="s">
        <v>156</v>
      </c>
      <c r="G259" s="3" t="s">
        <v>157</v>
      </c>
      <c r="H259" s="3" t="s">
        <v>2383</v>
      </c>
      <c r="I259" s="4">
        <v>0.626</v>
      </c>
      <c r="J259" s="4">
        <v>0.544</v>
      </c>
      <c r="K259" s="4">
        <v>0.750989241</v>
      </c>
      <c r="L259" s="4">
        <v>0.124</v>
      </c>
      <c r="M259" s="4">
        <v>0.716</v>
      </c>
      <c r="N259" s="4">
        <v>0.768</v>
      </c>
      <c r="O259" s="4">
        <v>0.132</v>
      </c>
      <c r="P259" s="4">
        <v>0.836</v>
      </c>
      <c r="Q259" s="4">
        <v>131.885</v>
      </c>
      <c r="R259" s="4">
        <v>5.0</v>
      </c>
      <c r="S259" s="4">
        <v>0.0</v>
      </c>
      <c r="T259" s="3" t="s">
        <v>104</v>
      </c>
      <c r="U259" s="3" t="s">
        <v>35</v>
      </c>
    </row>
    <row r="260">
      <c r="A260" s="3" t="s">
        <v>2385</v>
      </c>
      <c r="B260" s="3" t="s">
        <v>2387</v>
      </c>
      <c r="C260" s="4">
        <v>1949.0</v>
      </c>
      <c r="D260" s="4">
        <v>1.0</v>
      </c>
      <c r="E260" s="4">
        <v>175988.0</v>
      </c>
      <c r="F260" s="3" t="s">
        <v>156</v>
      </c>
      <c r="G260" s="3" t="s">
        <v>157</v>
      </c>
      <c r="H260" s="3" t="s">
        <v>2391</v>
      </c>
      <c r="I260" s="4">
        <v>0.682</v>
      </c>
      <c r="J260" s="4">
        <v>0.329</v>
      </c>
      <c r="K260" s="4">
        <v>0.755780378</v>
      </c>
      <c r="L260" s="4">
        <v>0.0607</v>
      </c>
      <c r="M260" s="4">
        <v>0.963</v>
      </c>
      <c r="N260" s="4">
        <v>0.024</v>
      </c>
      <c r="O260" s="4">
        <v>0.142</v>
      </c>
      <c r="P260" s="4">
        <v>0.754</v>
      </c>
      <c r="Q260" s="4">
        <v>100.489</v>
      </c>
      <c r="R260" s="4">
        <v>3.0</v>
      </c>
      <c r="S260" s="4">
        <v>1.0</v>
      </c>
      <c r="T260" s="3" t="s">
        <v>104</v>
      </c>
      <c r="U260" s="3" t="s">
        <v>35</v>
      </c>
    </row>
    <row r="261">
      <c r="A261" s="3" t="s">
        <v>2395</v>
      </c>
      <c r="B261" s="3" t="s">
        <v>2396</v>
      </c>
      <c r="C261" s="4">
        <v>1992.0</v>
      </c>
      <c r="D261" s="4">
        <v>1.0</v>
      </c>
      <c r="E261" s="4">
        <v>398573.0</v>
      </c>
      <c r="F261" s="3" t="s">
        <v>327</v>
      </c>
      <c r="G261" s="3" t="s">
        <v>1017</v>
      </c>
      <c r="H261" s="3" t="s">
        <v>2399</v>
      </c>
      <c r="I261" s="4">
        <v>0.695</v>
      </c>
      <c r="J261" s="4">
        <v>0.717</v>
      </c>
      <c r="K261" s="4">
        <v>0.708959853</v>
      </c>
      <c r="L261" s="4">
        <v>0.0552</v>
      </c>
      <c r="M261" s="4">
        <v>0.217</v>
      </c>
      <c r="N261" s="4">
        <v>2.89E-5</v>
      </c>
      <c r="O261" s="4">
        <v>0.055</v>
      </c>
      <c r="P261" s="4">
        <v>0.887</v>
      </c>
      <c r="Q261" s="4">
        <v>132.378</v>
      </c>
      <c r="R261" s="4">
        <v>8.0</v>
      </c>
      <c r="S261" s="4">
        <v>0.0</v>
      </c>
      <c r="T261" s="3" t="s">
        <v>104</v>
      </c>
      <c r="U261" s="3" t="s">
        <v>68</v>
      </c>
    </row>
    <row r="262">
      <c r="A262" s="3" t="s">
        <v>2400</v>
      </c>
      <c r="B262" s="3" t="s">
        <v>2401</v>
      </c>
      <c r="C262" s="4">
        <v>1983.0</v>
      </c>
      <c r="D262" s="4">
        <v>1.0</v>
      </c>
      <c r="E262" s="4">
        <v>298413.0</v>
      </c>
      <c r="F262" s="3" t="s">
        <v>170</v>
      </c>
      <c r="G262" s="3" t="s">
        <v>2404</v>
      </c>
      <c r="H262" s="3" t="s">
        <v>2406</v>
      </c>
      <c r="I262" s="4">
        <v>0.582</v>
      </c>
      <c r="J262" s="4">
        <v>0.532</v>
      </c>
      <c r="K262" s="4">
        <v>0.700083417</v>
      </c>
      <c r="L262" s="4">
        <v>0.0489</v>
      </c>
      <c r="M262" s="4">
        <v>0.667</v>
      </c>
      <c r="N262" s="4">
        <v>0.0</v>
      </c>
      <c r="O262" s="4">
        <v>0.761</v>
      </c>
      <c r="P262" s="4">
        <v>0.788</v>
      </c>
      <c r="Q262" s="4">
        <v>102.89</v>
      </c>
      <c r="R262" s="4">
        <v>4.0</v>
      </c>
      <c r="S262" s="4">
        <v>1.0</v>
      </c>
      <c r="T262" s="3" t="s">
        <v>104</v>
      </c>
      <c r="U262" s="3" t="s">
        <v>35</v>
      </c>
    </row>
    <row r="263">
      <c r="A263" s="3" t="s">
        <v>2408</v>
      </c>
      <c r="B263" s="3" t="s">
        <v>2409</v>
      </c>
      <c r="C263" s="4">
        <v>2021.0</v>
      </c>
      <c r="D263" s="4">
        <v>1.0</v>
      </c>
      <c r="E263" s="4">
        <v>263705.0</v>
      </c>
      <c r="F263" s="3" t="s">
        <v>209</v>
      </c>
      <c r="G263" s="3" t="s">
        <v>1787</v>
      </c>
      <c r="H263" s="3" t="s">
        <v>2411</v>
      </c>
      <c r="I263" s="4">
        <v>0.668</v>
      </c>
      <c r="J263" s="4">
        <v>0.653</v>
      </c>
      <c r="K263" s="4">
        <v>0.809873163</v>
      </c>
      <c r="L263" s="4">
        <v>0.039</v>
      </c>
      <c r="M263" s="4">
        <v>0.0862</v>
      </c>
      <c r="N263" s="4">
        <v>0.0</v>
      </c>
      <c r="O263" s="4">
        <v>0.0731</v>
      </c>
      <c r="P263" s="4">
        <v>0.572</v>
      </c>
      <c r="Q263" s="4">
        <v>122.947</v>
      </c>
      <c r="R263" s="4">
        <v>1.0</v>
      </c>
      <c r="S263" s="4">
        <v>1.0</v>
      </c>
      <c r="T263" s="3" t="s">
        <v>104</v>
      </c>
      <c r="U263" s="3" t="s">
        <v>35</v>
      </c>
    </row>
    <row r="264">
      <c r="A264" s="3" t="s">
        <v>2416</v>
      </c>
      <c r="B264" s="3" t="s">
        <v>2417</v>
      </c>
      <c r="C264" s="4">
        <v>1971.0</v>
      </c>
      <c r="D264" s="4">
        <v>1.0</v>
      </c>
      <c r="E264" s="4">
        <v>222680.0</v>
      </c>
      <c r="F264" s="3" t="s">
        <v>327</v>
      </c>
      <c r="G264" s="3" t="s">
        <v>2418</v>
      </c>
      <c r="H264" s="3" t="s">
        <v>2419</v>
      </c>
      <c r="I264" s="4">
        <v>0.484</v>
      </c>
      <c r="J264" s="4">
        <v>0.82</v>
      </c>
      <c r="K264" s="4">
        <v>0.786003037</v>
      </c>
      <c r="L264" s="4">
        <v>0.103</v>
      </c>
      <c r="M264" s="4">
        <v>0.947</v>
      </c>
      <c r="N264" s="4">
        <v>0.39</v>
      </c>
      <c r="O264" s="4">
        <v>0.747</v>
      </c>
      <c r="P264" s="4">
        <v>0.823</v>
      </c>
      <c r="Q264" s="4">
        <v>86.287</v>
      </c>
      <c r="R264" s="4">
        <v>2.0</v>
      </c>
      <c r="S264" s="4">
        <v>1.0</v>
      </c>
      <c r="T264" s="3" t="s">
        <v>104</v>
      </c>
      <c r="U264" s="3" t="s">
        <v>68</v>
      </c>
    </row>
    <row r="265">
      <c r="A265" s="3" t="s">
        <v>2423</v>
      </c>
      <c r="B265" s="3" t="s">
        <v>2425</v>
      </c>
      <c r="C265" s="4">
        <v>2001.0</v>
      </c>
      <c r="D265" s="4">
        <v>1.0</v>
      </c>
      <c r="E265" s="4">
        <v>307346.0</v>
      </c>
      <c r="F265" s="3" t="s">
        <v>209</v>
      </c>
      <c r="G265" s="3" t="s">
        <v>2426</v>
      </c>
      <c r="H265" s="3" t="s">
        <v>2427</v>
      </c>
      <c r="I265" s="4">
        <v>0.624</v>
      </c>
      <c r="J265" s="4">
        <v>0.912</v>
      </c>
      <c r="K265" s="4">
        <v>0.774260475</v>
      </c>
      <c r="L265" s="4">
        <v>0.078</v>
      </c>
      <c r="M265" s="4">
        <v>0.0744</v>
      </c>
      <c r="N265" s="4">
        <v>4.56E-5</v>
      </c>
      <c r="O265" s="4">
        <v>0.0459</v>
      </c>
      <c r="P265" s="4">
        <v>0.808</v>
      </c>
      <c r="Q265" s="4">
        <v>136.936</v>
      </c>
      <c r="R265" s="4">
        <v>10.0</v>
      </c>
      <c r="S265" s="4">
        <v>1.0</v>
      </c>
      <c r="T265" s="3" t="s">
        <v>104</v>
      </c>
      <c r="U265" s="3" t="s">
        <v>35</v>
      </c>
    </row>
    <row r="266">
      <c r="A266" s="3" t="s">
        <v>2431</v>
      </c>
      <c r="B266" s="3" t="s">
        <v>2432</v>
      </c>
      <c r="C266" s="4">
        <v>1990.0</v>
      </c>
      <c r="D266" s="4">
        <v>1.0</v>
      </c>
      <c r="E266" s="4">
        <v>328040.0</v>
      </c>
      <c r="F266" s="3" t="s">
        <v>209</v>
      </c>
      <c r="G266" s="3" t="s">
        <v>2426</v>
      </c>
      <c r="H266" s="3" t="s">
        <v>1500</v>
      </c>
      <c r="I266" s="4">
        <v>0.45</v>
      </c>
      <c r="J266" s="4">
        <v>0.497</v>
      </c>
      <c r="K266" s="4">
        <v>0.773918251</v>
      </c>
      <c r="L266" s="4">
        <v>0.0381</v>
      </c>
      <c r="M266" s="4">
        <v>0.803</v>
      </c>
      <c r="N266" s="4">
        <v>0.00537</v>
      </c>
      <c r="O266" s="4">
        <v>0.119</v>
      </c>
      <c r="P266" s="4">
        <v>0.592</v>
      </c>
      <c r="Q266" s="4">
        <v>83.94</v>
      </c>
      <c r="R266" s="4">
        <v>8.0</v>
      </c>
      <c r="S266" s="4">
        <v>1.0</v>
      </c>
      <c r="T266" s="3" t="s">
        <v>104</v>
      </c>
      <c r="U266" s="3" t="s">
        <v>35</v>
      </c>
    </row>
    <row r="267">
      <c r="A267" s="3" t="s">
        <v>2438</v>
      </c>
      <c r="B267" s="3" t="s">
        <v>2439</v>
      </c>
      <c r="C267" s="4">
        <v>2024.0</v>
      </c>
      <c r="D267" s="4">
        <v>1.0</v>
      </c>
      <c r="E267" s="4">
        <v>223348.0</v>
      </c>
      <c r="F267" s="3" t="s">
        <v>1125</v>
      </c>
      <c r="G267" s="3" t="s">
        <v>2442</v>
      </c>
      <c r="H267" s="3" t="s">
        <v>220</v>
      </c>
      <c r="I267" s="4">
        <v>0.753</v>
      </c>
      <c r="J267" s="4">
        <v>0.486</v>
      </c>
      <c r="K267" s="4">
        <v>0.762517913</v>
      </c>
      <c r="L267" s="4">
        <v>0.0539</v>
      </c>
      <c r="M267" s="4">
        <v>0.38</v>
      </c>
      <c r="N267" s="4">
        <v>4.86E-6</v>
      </c>
      <c r="O267" s="4">
        <v>0.0783</v>
      </c>
      <c r="P267" s="4">
        <v>0.626</v>
      </c>
      <c r="Q267" s="4">
        <v>97.992</v>
      </c>
      <c r="R267" s="4">
        <v>7.0</v>
      </c>
      <c r="S267" s="4">
        <v>1.0</v>
      </c>
      <c r="T267" s="3" t="s">
        <v>104</v>
      </c>
      <c r="U267" s="3" t="s">
        <v>35</v>
      </c>
    </row>
    <row r="268">
      <c r="A268" s="3" t="s">
        <v>2445</v>
      </c>
      <c r="B268" s="3" t="s">
        <v>2447</v>
      </c>
      <c r="C268" s="4">
        <v>1969.0</v>
      </c>
      <c r="D268" s="4">
        <v>1.0</v>
      </c>
      <c r="E268" s="4">
        <v>344400.0</v>
      </c>
      <c r="F268" s="3" t="s">
        <v>170</v>
      </c>
      <c r="G268" s="3" t="s">
        <v>2450</v>
      </c>
      <c r="H268" s="3" t="s">
        <v>2452</v>
      </c>
      <c r="I268" s="4">
        <v>0.478</v>
      </c>
      <c r="J268" s="4">
        <v>0.341</v>
      </c>
      <c r="K268" s="4">
        <v>0.684982782</v>
      </c>
      <c r="L268" s="4">
        <v>0.034</v>
      </c>
      <c r="M268" s="4">
        <v>0.967</v>
      </c>
      <c r="N268" s="4">
        <v>0.0163</v>
      </c>
      <c r="O268" s="4">
        <v>0.32</v>
      </c>
      <c r="P268" s="4">
        <v>0.557</v>
      </c>
      <c r="Q268" s="4">
        <v>99.883</v>
      </c>
      <c r="R268" s="4">
        <v>2.0</v>
      </c>
      <c r="S268" s="4">
        <v>1.0</v>
      </c>
      <c r="T268" s="3" t="s">
        <v>104</v>
      </c>
      <c r="U268" s="3" t="s">
        <v>35</v>
      </c>
    </row>
    <row r="269">
      <c r="A269" s="3" t="s">
        <v>2455</v>
      </c>
      <c r="B269" s="3" t="s">
        <v>2456</v>
      </c>
      <c r="C269" s="4">
        <v>1994.0</v>
      </c>
      <c r="D269" s="4">
        <v>1.0</v>
      </c>
      <c r="E269" s="4">
        <v>325855.0</v>
      </c>
      <c r="F269" s="3" t="s">
        <v>140</v>
      </c>
      <c r="G269" s="3" t="s">
        <v>2458</v>
      </c>
      <c r="H269" s="3" t="s">
        <v>2459</v>
      </c>
      <c r="I269" s="4">
        <v>0.691</v>
      </c>
      <c r="J269" s="4">
        <v>0.563</v>
      </c>
      <c r="K269" s="4">
        <v>0.760485958</v>
      </c>
      <c r="L269" s="4">
        <v>0.0582</v>
      </c>
      <c r="M269" s="4">
        <v>0.745</v>
      </c>
      <c r="N269" s="4">
        <v>3.83E-6</v>
      </c>
      <c r="O269" s="4">
        <v>0.661</v>
      </c>
      <c r="P269" s="4">
        <v>0.916</v>
      </c>
      <c r="Q269" s="4">
        <v>96.751</v>
      </c>
      <c r="R269" s="4">
        <v>4.0</v>
      </c>
      <c r="S269" s="4">
        <v>1.0</v>
      </c>
      <c r="T269" s="3" t="s">
        <v>104</v>
      </c>
      <c r="U269" s="3" t="s">
        <v>35</v>
      </c>
    </row>
    <row r="270">
      <c r="A270" s="3" t="s">
        <v>2461</v>
      </c>
      <c r="B270" s="3" t="s">
        <v>2463</v>
      </c>
      <c r="C270" s="4">
        <v>1970.0</v>
      </c>
      <c r="D270" s="4">
        <v>1.0</v>
      </c>
      <c r="E270" s="4">
        <v>288293.0</v>
      </c>
      <c r="F270" s="3" t="s">
        <v>156</v>
      </c>
      <c r="G270" s="3" t="s">
        <v>2464</v>
      </c>
      <c r="H270" s="3" t="s">
        <v>2465</v>
      </c>
      <c r="I270" s="4">
        <v>0.352</v>
      </c>
      <c r="J270" s="4">
        <v>0.563</v>
      </c>
      <c r="K270" s="4">
        <v>0.779500781</v>
      </c>
      <c r="L270" s="4">
        <v>0.0478</v>
      </c>
      <c r="M270" s="4">
        <v>0.892</v>
      </c>
      <c r="N270" s="4">
        <v>8.52E-4</v>
      </c>
      <c r="O270" s="4">
        <v>0.185</v>
      </c>
      <c r="P270" s="4">
        <v>0.812</v>
      </c>
      <c r="Q270" s="4">
        <v>92.269</v>
      </c>
      <c r="R270" s="4">
        <v>7.0</v>
      </c>
      <c r="S270" s="4">
        <v>1.0</v>
      </c>
      <c r="T270" s="3" t="s">
        <v>104</v>
      </c>
      <c r="U270" s="3" t="s">
        <v>35</v>
      </c>
    </row>
    <row r="271">
      <c r="A271" s="3" t="s">
        <v>2470</v>
      </c>
      <c r="B271" s="3" t="s">
        <v>2471</v>
      </c>
      <c r="C271" s="4">
        <v>2024.0</v>
      </c>
      <c r="D271" s="4">
        <v>1.0</v>
      </c>
      <c r="E271" s="4">
        <v>364503.0</v>
      </c>
      <c r="F271" s="3" t="s">
        <v>156</v>
      </c>
      <c r="G271" s="3" t="s">
        <v>2472</v>
      </c>
      <c r="H271" s="3" t="s">
        <v>2473</v>
      </c>
      <c r="I271" s="4">
        <v>0.299</v>
      </c>
      <c r="J271" s="4">
        <v>0.729</v>
      </c>
      <c r="K271" s="4">
        <v>0.877376853</v>
      </c>
      <c r="L271" s="4">
        <v>0.0468</v>
      </c>
      <c r="M271" s="4">
        <v>0.87</v>
      </c>
      <c r="N271" s="4">
        <v>9.02E-4</v>
      </c>
      <c r="O271" s="4">
        <v>0.0911</v>
      </c>
      <c r="P271" s="4">
        <v>0.606</v>
      </c>
      <c r="Q271" s="4">
        <v>115.161</v>
      </c>
      <c r="R271" s="4">
        <v>1.0</v>
      </c>
      <c r="S271" s="4">
        <v>0.0</v>
      </c>
      <c r="T271" s="3" t="s">
        <v>104</v>
      </c>
      <c r="U271" s="3" t="s">
        <v>35</v>
      </c>
    </row>
    <row r="272">
      <c r="A272" s="3" t="s">
        <v>2478</v>
      </c>
      <c r="B272" s="3" t="s">
        <v>2479</v>
      </c>
      <c r="C272" s="4">
        <v>2014.0</v>
      </c>
      <c r="D272" s="4">
        <v>1.0</v>
      </c>
      <c r="E272" s="4">
        <v>321640.0</v>
      </c>
      <c r="F272" s="3" t="s">
        <v>122</v>
      </c>
      <c r="G272" s="3" t="s">
        <v>123</v>
      </c>
      <c r="H272" s="3" t="s">
        <v>2482</v>
      </c>
      <c r="I272" s="4">
        <v>0.656705432</v>
      </c>
      <c r="J272" s="4">
        <v>0.6703845</v>
      </c>
      <c r="K272" s="4">
        <v>0.813626471</v>
      </c>
      <c r="L272" s="4">
        <v>0.081382654</v>
      </c>
      <c r="M272" s="4">
        <v>0.26934009</v>
      </c>
      <c r="N272" s="4">
        <v>0.05448885</v>
      </c>
      <c r="O272" s="4">
        <v>0.191150556</v>
      </c>
      <c r="P272" s="4">
        <v>0.618767284</v>
      </c>
      <c r="Q272" s="4">
        <v>120.71</v>
      </c>
      <c r="R272" s="4">
        <v>5.0</v>
      </c>
      <c r="S272" s="4">
        <v>1.0</v>
      </c>
      <c r="T272" s="3" t="s">
        <v>104</v>
      </c>
      <c r="U272" s="3" t="s">
        <v>35</v>
      </c>
    </row>
    <row r="273">
      <c r="A273" s="3" t="s">
        <v>2483</v>
      </c>
      <c r="B273" s="3" t="s">
        <v>2484</v>
      </c>
      <c r="C273" s="4">
        <v>1973.0</v>
      </c>
      <c r="D273" s="4">
        <v>1.0</v>
      </c>
      <c r="E273" s="4">
        <v>264880.0</v>
      </c>
      <c r="F273" s="3" t="s">
        <v>2487</v>
      </c>
      <c r="G273" s="3" t="s">
        <v>2488</v>
      </c>
      <c r="H273" s="3" t="s">
        <v>2491</v>
      </c>
      <c r="I273" s="4">
        <v>0.396</v>
      </c>
      <c r="J273" s="4">
        <v>0.873</v>
      </c>
      <c r="K273" s="4">
        <v>0.876564071</v>
      </c>
      <c r="L273" s="4">
        <v>0.0673</v>
      </c>
      <c r="M273" s="4">
        <v>0.00171</v>
      </c>
      <c r="N273" s="4">
        <v>0.812</v>
      </c>
      <c r="O273" s="4">
        <v>0.214</v>
      </c>
      <c r="P273" s="4">
        <v>0.569</v>
      </c>
      <c r="Q273" s="4">
        <v>138.08</v>
      </c>
      <c r="R273" s="4">
        <v>7.0</v>
      </c>
      <c r="S273" s="4">
        <v>1.0</v>
      </c>
      <c r="T273" s="3" t="s">
        <v>103</v>
      </c>
      <c r="U273" s="3" t="s">
        <v>35</v>
      </c>
    </row>
    <row r="274">
      <c r="A274" s="3" t="s">
        <v>2495</v>
      </c>
      <c r="B274" s="3" t="s">
        <v>2496</v>
      </c>
      <c r="C274" s="4">
        <v>2024.0</v>
      </c>
      <c r="D274" s="4">
        <v>1.0</v>
      </c>
      <c r="E274" s="4">
        <v>298066.0</v>
      </c>
      <c r="F274" s="3" t="s">
        <v>2497</v>
      </c>
      <c r="G274" s="3" t="s">
        <v>2498</v>
      </c>
      <c r="H274" s="3" t="s">
        <v>2499</v>
      </c>
      <c r="I274" s="4">
        <v>0.875</v>
      </c>
      <c r="J274" s="4">
        <v>0.854</v>
      </c>
      <c r="K274" s="4">
        <v>0.893675272</v>
      </c>
      <c r="L274" s="4">
        <v>0.0361</v>
      </c>
      <c r="M274" s="4">
        <v>0.00468</v>
      </c>
      <c r="N274" s="4">
        <v>0.00687</v>
      </c>
      <c r="O274" s="4">
        <v>0.0804</v>
      </c>
      <c r="P274" s="4">
        <v>0.746</v>
      </c>
      <c r="Q274" s="4">
        <v>110.79</v>
      </c>
      <c r="R274" s="4">
        <v>7.0</v>
      </c>
      <c r="S274" s="4">
        <v>1.0</v>
      </c>
      <c r="T274" s="3" t="s">
        <v>103</v>
      </c>
      <c r="U274" s="3" t="s">
        <v>35</v>
      </c>
    </row>
    <row r="275">
      <c r="A275" s="3" t="s">
        <v>2502</v>
      </c>
      <c r="B275" s="3" t="s">
        <v>2504</v>
      </c>
      <c r="C275" s="4">
        <v>1993.0</v>
      </c>
      <c r="D275" s="4">
        <v>1.0</v>
      </c>
      <c r="E275" s="4">
        <v>246320.0</v>
      </c>
      <c r="F275" s="3" t="s">
        <v>2506</v>
      </c>
      <c r="G275" s="3" t="s">
        <v>2507</v>
      </c>
      <c r="H275" s="3" t="s">
        <v>2508</v>
      </c>
      <c r="I275" s="4">
        <v>0.734</v>
      </c>
      <c r="J275" s="4">
        <v>0.735</v>
      </c>
      <c r="K275" s="4">
        <v>0.841849721</v>
      </c>
      <c r="L275" s="4">
        <v>0.065</v>
      </c>
      <c r="M275" s="4">
        <v>8.13E-4</v>
      </c>
      <c r="N275" s="4">
        <v>3.25E-5</v>
      </c>
      <c r="O275" s="4">
        <v>0.559</v>
      </c>
      <c r="P275" s="4">
        <v>0.729</v>
      </c>
      <c r="Q275" s="4">
        <v>96.81</v>
      </c>
      <c r="R275" s="4">
        <v>7.0</v>
      </c>
      <c r="S275" s="4">
        <v>1.0</v>
      </c>
      <c r="T275" s="3" t="s">
        <v>103</v>
      </c>
      <c r="U275" s="3" t="s">
        <v>35</v>
      </c>
    </row>
    <row r="276">
      <c r="A276" s="3" t="s">
        <v>2512</v>
      </c>
      <c r="B276" s="3" t="s">
        <v>2513</v>
      </c>
      <c r="C276" s="4">
        <v>1980.0</v>
      </c>
      <c r="D276" s="4">
        <v>1.0</v>
      </c>
      <c r="E276" s="4">
        <v>325266.0</v>
      </c>
      <c r="F276" s="3" t="s">
        <v>2514</v>
      </c>
      <c r="G276" s="3" t="s">
        <v>2515</v>
      </c>
      <c r="H276" s="3" t="s">
        <v>2516</v>
      </c>
      <c r="I276" s="4">
        <v>0.72</v>
      </c>
      <c r="J276" s="4">
        <v>0.828</v>
      </c>
      <c r="K276" s="4">
        <v>0.777468826</v>
      </c>
      <c r="L276" s="4">
        <v>0.0462</v>
      </c>
      <c r="M276" s="4">
        <v>0.185</v>
      </c>
      <c r="N276" s="4">
        <v>0.429</v>
      </c>
      <c r="O276" s="4">
        <v>0.0839</v>
      </c>
      <c r="P276" s="4">
        <v>0.768</v>
      </c>
      <c r="Q276" s="4">
        <v>110.07</v>
      </c>
      <c r="R276" s="4">
        <v>5.0</v>
      </c>
      <c r="S276" s="4">
        <v>1.0</v>
      </c>
      <c r="T276" s="3" t="s">
        <v>103</v>
      </c>
      <c r="U276" s="3" t="s">
        <v>35</v>
      </c>
    </row>
    <row r="277">
      <c r="A277" s="3" t="s">
        <v>2519</v>
      </c>
      <c r="B277" s="3" t="s">
        <v>2520</v>
      </c>
      <c r="C277" s="4">
        <v>2024.0</v>
      </c>
      <c r="D277" s="4">
        <v>1.0</v>
      </c>
      <c r="E277" s="4">
        <v>248466.0</v>
      </c>
      <c r="F277" s="3" t="s">
        <v>2521</v>
      </c>
      <c r="G277" s="3" t="s">
        <v>2523</v>
      </c>
      <c r="H277" s="3" t="s">
        <v>2525</v>
      </c>
      <c r="I277" s="4">
        <v>0.656705432</v>
      </c>
      <c r="J277" s="4">
        <v>0.6703845</v>
      </c>
      <c r="K277" s="4">
        <v>0.813626471</v>
      </c>
      <c r="L277" s="4">
        <v>0.081382654</v>
      </c>
      <c r="M277" s="4">
        <v>0.26934009</v>
      </c>
      <c r="N277" s="4">
        <v>0.05448885</v>
      </c>
      <c r="O277" s="4">
        <v>0.191150556</v>
      </c>
      <c r="P277" s="4">
        <v>0.618767284</v>
      </c>
      <c r="Q277" s="4">
        <v>120.71</v>
      </c>
      <c r="R277" s="4">
        <v>5.0</v>
      </c>
      <c r="S277" s="4">
        <v>1.0</v>
      </c>
      <c r="T277" s="3" t="s">
        <v>103</v>
      </c>
      <c r="U277" s="3" t="s">
        <v>68</v>
      </c>
    </row>
    <row r="278">
      <c r="A278" s="3" t="s">
        <v>2526</v>
      </c>
      <c r="B278" s="3" t="s">
        <v>2527</v>
      </c>
      <c r="C278" s="4">
        <v>2017.0</v>
      </c>
      <c r="D278" s="4">
        <v>1.0</v>
      </c>
      <c r="E278" s="4">
        <v>238726.0</v>
      </c>
      <c r="F278" s="3" t="s">
        <v>2531</v>
      </c>
      <c r="G278" s="3" t="s">
        <v>2532</v>
      </c>
      <c r="H278" s="3" t="s">
        <v>2527</v>
      </c>
      <c r="I278" s="4">
        <v>0.612</v>
      </c>
      <c r="J278" s="4">
        <v>0.841</v>
      </c>
      <c r="K278" s="4">
        <v>0.881825765</v>
      </c>
      <c r="L278" s="4">
        <v>0.219</v>
      </c>
      <c r="M278" s="4">
        <v>0.0157</v>
      </c>
      <c r="N278" s="4">
        <v>0.0</v>
      </c>
      <c r="O278" s="4">
        <v>0.23</v>
      </c>
      <c r="P278" s="4">
        <v>0.644</v>
      </c>
      <c r="Q278" s="4">
        <v>169.92</v>
      </c>
      <c r="R278" s="4">
        <v>10.0</v>
      </c>
      <c r="S278" s="4">
        <v>0.0</v>
      </c>
      <c r="T278" s="3" t="s">
        <v>103</v>
      </c>
      <c r="U278" s="3" t="s">
        <v>68</v>
      </c>
    </row>
    <row r="279">
      <c r="A279" s="3" t="s">
        <v>2537</v>
      </c>
      <c r="B279" s="3" t="s">
        <v>2538</v>
      </c>
      <c r="C279" s="4">
        <v>1997.0</v>
      </c>
      <c r="D279" s="4">
        <v>1.0</v>
      </c>
      <c r="E279" s="4">
        <v>243666.0</v>
      </c>
      <c r="F279" s="3" t="s">
        <v>2539</v>
      </c>
      <c r="G279" s="3" t="s">
        <v>2540</v>
      </c>
      <c r="H279" s="3" t="s">
        <v>2541</v>
      </c>
      <c r="I279" s="4">
        <v>0.684</v>
      </c>
      <c r="J279" s="4">
        <v>0.886</v>
      </c>
      <c r="K279" s="4">
        <v>0.851752829</v>
      </c>
      <c r="L279" s="4">
        <v>0.0444</v>
      </c>
      <c r="M279" s="4">
        <v>0.177</v>
      </c>
      <c r="N279" s="4">
        <v>4.05E-6</v>
      </c>
      <c r="O279" s="4">
        <v>0.112</v>
      </c>
      <c r="P279" s="4">
        <v>0.925</v>
      </c>
      <c r="Q279" s="4">
        <v>125.67</v>
      </c>
      <c r="R279" s="4">
        <v>11.0</v>
      </c>
      <c r="S279" s="4">
        <v>1.0</v>
      </c>
      <c r="T279" s="3" t="s">
        <v>103</v>
      </c>
      <c r="U279" s="3" t="s">
        <v>68</v>
      </c>
    </row>
    <row r="280">
      <c r="A280" s="3" t="s">
        <v>2544</v>
      </c>
      <c r="B280" s="3" t="s">
        <v>2545</v>
      </c>
      <c r="C280" s="4">
        <v>1978.0</v>
      </c>
      <c r="D280" s="4">
        <v>1.0</v>
      </c>
      <c r="E280" s="4">
        <v>196680.0</v>
      </c>
      <c r="F280" s="3" t="s">
        <v>2546</v>
      </c>
      <c r="G280" s="3" t="s">
        <v>2547</v>
      </c>
      <c r="H280" s="3" t="s">
        <v>2548</v>
      </c>
      <c r="I280" s="4">
        <v>0.645</v>
      </c>
      <c r="J280" s="4">
        <v>0.809</v>
      </c>
      <c r="K280" s="4">
        <v>0.84358223</v>
      </c>
      <c r="L280" s="4">
        <v>0.0385</v>
      </c>
      <c r="M280" s="4">
        <v>0.00921</v>
      </c>
      <c r="N280" s="4">
        <v>0.00108</v>
      </c>
      <c r="O280" s="4">
        <v>0.106</v>
      </c>
      <c r="P280" s="4">
        <v>0.966</v>
      </c>
      <c r="Q280" s="4">
        <v>138.98</v>
      </c>
      <c r="R280" s="4">
        <v>11.0</v>
      </c>
      <c r="S280" s="4">
        <v>1.0</v>
      </c>
      <c r="T280" s="3" t="s">
        <v>103</v>
      </c>
      <c r="U280" s="3" t="s">
        <v>35</v>
      </c>
    </row>
    <row r="281">
      <c r="A281" s="3" t="s">
        <v>2552</v>
      </c>
      <c r="B281" s="3" t="s">
        <v>2553</v>
      </c>
      <c r="C281" s="4">
        <v>2017.0</v>
      </c>
      <c r="D281" s="4">
        <v>1.0</v>
      </c>
      <c r="E281" s="4">
        <v>204664.0</v>
      </c>
      <c r="F281" s="3" t="s">
        <v>2554</v>
      </c>
      <c r="G281" s="3" t="s">
        <v>2555</v>
      </c>
      <c r="H281" s="3" t="s">
        <v>2553</v>
      </c>
      <c r="I281" s="4">
        <v>0.671</v>
      </c>
      <c r="J281" s="4">
        <v>0.672</v>
      </c>
      <c r="K281" s="4">
        <v>0.908305349</v>
      </c>
      <c r="L281" s="4">
        <v>0.0688</v>
      </c>
      <c r="M281" s="4">
        <v>0.0329</v>
      </c>
      <c r="N281" s="4">
        <v>0.0</v>
      </c>
      <c r="O281" s="4">
        <v>0.118</v>
      </c>
      <c r="P281" s="4">
        <v>0.632</v>
      </c>
      <c r="Q281" s="4">
        <v>97.98</v>
      </c>
      <c r="R281" s="4">
        <v>0.0</v>
      </c>
      <c r="S281" s="4">
        <v>0.0</v>
      </c>
      <c r="T281" s="3" t="s">
        <v>103</v>
      </c>
      <c r="U281" s="3" t="s">
        <v>35</v>
      </c>
    </row>
    <row r="282">
      <c r="A282" s="3" t="s">
        <v>2560</v>
      </c>
      <c r="B282" s="3" t="s">
        <v>2561</v>
      </c>
      <c r="C282" s="4">
        <v>1951.0</v>
      </c>
      <c r="D282" s="4">
        <v>2.0</v>
      </c>
      <c r="E282" s="4">
        <v>194800.0</v>
      </c>
      <c r="F282" s="3" t="s">
        <v>156</v>
      </c>
      <c r="G282" s="3" t="s">
        <v>157</v>
      </c>
      <c r="H282" s="3" t="s">
        <v>2564</v>
      </c>
      <c r="I282" s="4">
        <v>0.492</v>
      </c>
      <c r="J282" s="4">
        <v>0.247</v>
      </c>
      <c r="K282" s="4">
        <v>0.82666353</v>
      </c>
      <c r="L282" s="4">
        <v>0.0275</v>
      </c>
      <c r="M282" s="4">
        <v>0.987</v>
      </c>
      <c r="N282" s="4">
        <v>8.32E-6</v>
      </c>
      <c r="O282" s="4">
        <v>0.303</v>
      </c>
      <c r="P282" s="4">
        <v>0.619</v>
      </c>
      <c r="Q282" s="4">
        <v>86.18</v>
      </c>
      <c r="R282" s="4">
        <v>2.0</v>
      </c>
      <c r="S282" s="4">
        <v>1.0</v>
      </c>
      <c r="T282" s="3" t="s">
        <v>104</v>
      </c>
      <c r="U282" s="3" t="s">
        <v>35</v>
      </c>
    </row>
    <row r="283">
      <c r="A283" s="3" t="s">
        <v>2569</v>
      </c>
      <c r="B283" s="3" t="s">
        <v>2571</v>
      </c>
      <c r="C283" s="4">
        <v>2022.0</v>
      </c>
      <c r="D283" s="4">
        <v>2.0</v>
      </c>
      <c r="E283" s="4">
        <v>192712.0</v>
      </c>
      <c r="F283" s="3" t="s">
        <v>241</v>
      </c>
      <c r="G283" s="3" t="s">
        <v>1957</v>
      </c>
      <c r="H283" s="3" t="s">
        <v>1534</v>
      </c>
      <c r="I283" s="4">
        <v>0.681</v>
      </c>
      <c r="J283" s="4">
        <v>0.635</v>
      </c>
      <c r="K283" s="4">
        <v>0.788911941</v>
      </c>
      <c r="L283" s="4">
        <v>0.0822</v>
      </c>
      <c r="M283" s="4">
        <v>0.00137</v>
      </c>
      <c r="N283" s="4">
        <v>0.0654</v>
      </c>
      <c r="O283" s="4">
        <v>0.0773</v>
      </c>
      <c r="P283" s="4">
        <v>0.721</v>
      </c>
      <c r="Q283" s="4">
        <v>141.969</v>
      </c>
      <c r="R283" s="4">
        <v>1.0</v>
      </c>
      <c r="S283" s="4">
        <v>1.0</v>
      </c>
      <c r="T283" s="3" t="s">
        <v>104</v>
      </c>
      <c r="U283" s="3" t="s">
        <v>68</v>
      </c>
    </row>
    <row r="284">
      <c r="A284" s="3" t="s">
        <v>2572</v>
      </c>
      <c r="B284" s="3" t="s">
        <v>2574</v>
      </c>
      <c r="C284" s="4">
        <v>1998.0</v>
      </c>
      <c r="D284" s="4">
        <v>2.0</v>
      </c>
      <c r="E284" s="4">
        <v>269244.0</v>
      </c>
      <c r="F284" s="3" t="s">
        <v>347</v>
      </c>
      <c r="G284" s="3" t="s">
        <v>1559</v>
      </c>
      <c r="H284" s="3" t="s">
        <v>2576</v>
      </c>
      <c r="I284" s="4">
        <v>0.411</v>
      </c>
      <c r="J284" s="4">
        <v>0.745</v>
      </c>
      <c r="K284" s="4">
        <v>0.774966312</v>
      </c>
      <c r="L284" s="4">
        <v>0.0748</v>
      </c>
      <c r="M284" s="4">
        <v>0.74</v>
      </c>
      <c r="N284" s="4">
        <v>2.78E-5</v>
      </c>
      <c r="O284" s="4">
        <v>0.67</v>
      </c>
      <c r="P284" s="4">
        <v>0.911</v>
      </c>
      <c r="Q284" s="4">
        <v>87.787</v>
      </c>
      <c r="R284" s="4">
        <v>0.0</v>
      </c>
      <c r="S284" s="4">
        <v>0.0</v>
      </c>
      <c r="T284" s="3" t="s">
        <v>34</v>
      </c>
      <c r="U284" s="3" t="s">
        <v>35</v>
      </c>
    </row>
    <row r="285">
      <c r="A285" s="3" t="s">
        <v>2580</v>
      </c>
      <c r="B285" s="3" t="s">
        <v>2581</v>
      </c>
      <c r="C285" s="4">
        <v>2002.0</v>
      </c>
      <c r="D285" s="4">
        <v>2.0</v>
      </c>
      <c r="E285" s="4">
        <v>211666.0</v>
      </c>
      <c r="F285" s="3" t="s">
        <v>2584</v>
      </c>
      <c r="G285" s="3" t="s">
        <v>2585</v>
      </c>
      <c r="H285" s="3" t="s">
        <v>2586</v>
      </c>
      <c r="I285" s="4">
        <v>0.741</v>
      </c>
      <c r="J285" s="4">
        <v>0.824</v>
      </c>
      <c r="K285" s="4">
        <v>0.885868287</v>
      </c>
      <c r="L285" s="4">
        <v>0.0352</v>
      </c>
      <c r="M285" s="4">
        <v>0.614</v>
      </c>
      <c r="N285" s="4">
        <v>0.0</v>
      </c>
      <c r="O285" s="4">
        <v>0.158</v>
      </c>
      <c r="P285" s="4">
        <v>0.725</v>
      </c>
      <c r="Q285" s="4">
        <v>100.216</v>
      </c>
      <c r="R285" s="4">
        <v>10.0</v>
      </c>
      <c r="S285" s="4">
        <v>0.0</v>
      </c>
      <c r="T285" s="3" t="s">
        <v>103</v>
      </c>
      <c r="U285" s="3" t="s">
        <v>35</v>
      </c>
    </row>
    <row r="286">
      <c r="A286" s="3" t="s">
        <v>2590</v>
      </c>
      <c r="B286" s="3" t="s">
        <v>2591</v>
      </c>
      <c r="C286" s="4">
        <v>2020.0</v>
      </c>
      <c r="D286" s="4">
        <v>2.0</v>
      </c>
      <c r="E286" s="4">
        <v>259019.0</v>
      </c>
      <c r="F286" s="3" t="s">
        <v>2594</v>
      </c>
      <c r="G286" s="3" t="s">
        <v>2595</v>
      </c>
      <c r="H286" s="3" t="s">
        <v>2596</v>
      </c>
      <c r="I286" s="4">
        <v>0.782</v>
      </c>
      <c r="J286" s="4">
        <v>0.606</v>
      </c>
      <c r="K286" s="4">
        <v>0.737150557</v>
      </c>
      <c r="L286" s="4">
        <v>0.252</v>
      </c>
      <c r="M286" s="4">
        <v>0.258</v>
      </c>
      <c r="N286" s="4">
        <v>0.0</v>
      </c>
      <c r="O286" s="4">
        <v>0.112</v>
      </c>
      <c r="P286" s="4">
        <v>0.802</v>
      </c>
      <c r="Q286" s="4">
        <v>88.034</v>
      </c>
      <c r="R286" s="4">
        <v>11.0</v>
      </c>
      <c r="S286" s="4">
        <v>0.0</v>
      </c>
      <c r="T286" s="3" t="s">
        <v>103</v>
      </c>
      <c r="U286" s="3" t="s">
        <v>68</v>
      </c>
    </row>
    <row r="287">
      <c r="A287" s="3" t="s">
        <v>2601</v>
      </c>
      <c r="B287" s="3" t="s">
        <v>2602</v>
      </c>
      <c r="C287" s="4">
        <v>2017.0</v>
      </c>
      <c r="D287" s="4">
        <v>2.0</v>
      </c>
      <c r="E287" s="4">
        <v>193506.0</v>
      </c>
      <c r="F287" s="3" t="s">
        <v>26</v>
      </c>
      <c r="G287" s="3" t="s">
        <v>1888</v>
      </c>
      <c r="H287" s="3" t="s">
        <v>2604</v>
      </c>
      <c r="I287" s="4">
        <v>0.513</v>
      </c>
      <c r="J287" s="4">
        <v>0.501</v>
      </c>
      <c r="K287" s="4">
        <v>0.845828075</v>
      </c>
      <c r="L287" s="4">
        <v>0.0462</v>
      </c>
      <c r="M287" s="4">
        <v>0.895</v>
      </c>
      <c r="N287" s="4">
        <v>0.0</v>
      </c>
      <c r="O287" s="4">
        <v>0.157</v>
      </c>
      <c r="P287" s="4">
        <v>0.814</v>
      </c>
      <c r="Q287" s="4">
        <v>164.969</v>
      </c>
      <c r="R287" s="4">
        <v>5.0</v>
      </c>
      <c r="S287" s="4">
        <v>0.0</v>
      </c>
      <c r="T287" s="3" t="s">
        <v>34</v>
      </c>
      <c r="U287" s="3" t="s">
        <v>68</v>
      </c>
    </row>
    <row r="288">
      <c r="A288" s="3" t="s">
        <v>2607</v>
      </c>
      <c r="B288" s="3" t="s">
        <v>2608</v>
      </c>
      <c r="C288" s="4">
        <v>1994.0</v>
      </c>
      <c r="D288" s="4">
        <v>2.0</v>
      </c>
      <c r="E288" s="4">
        <v>253960.0</v>
      </c>
      <c r="F288" s="3" t="s">
        <v>2611</v>
      </c>
      <c r="G288" s="3" t="s">
        <v>2612</v>
      </c>
      <c r="H288" s="3" t="s">
        <v>2613</v>
      </c>
      <c r="I288" s="4">
        <v>0.886</v>
      </c>
      <c r="J288" s="4">
        <v>0.558</v>
      </c>
      <c r="K288" s="4">
        <v>0.721964366</v>
      </c>
      <c r="L288" s="4">
        <v>0.23</v>
      </c>
      <c r="M288" s="4">
        <v>0.00564</v>
      </c>
      <c r="N288" s="4">
        <v>4.22E-4</v>
      </c>
      <c r="O288" s="4">
        <v>0.295</v>
      </c>
      <c r="P288" s="4">
        <v>0.606</v>
      </c>
      <c r="Q288" s="4">
        <v>109.339</v>
      </c>
      <c r="R288" s="4">
        <v>7.0</v>
      </c>
      <c r="S288" s="4">
        <v>1.0</v>
      </c>
      <c r="T288" s="3" t="s">
        <v>103</v>
      </c>
      <c r="U288" s="3" t="s">
        <v>68</v>
      </c>
    </row>
    <row r="289">
      <c r="A289" s="3" t="s">
        <v>2617</v>
      </c>
      <c r="B289" s="3" t="s">
        <v>2618</v>
      </c>
      <c r="C289" s="4">
        <v>2022.0</v>
      </c>
      <c r="D289" s="4">
        <v>2.0</v>
      </c>
      <c r="E289" s="4">
        <v>154285.0</v>
      </c>
      <c r="F289" s="3" t="s">
        <v>2620</v>
      </c>
      <c r="G289" s="3" t="s">
        <v>2621</v>
      </c>
      <c r="H289" s="3" t="s">
        <v>2622</v>
      </c>
      <c r="I289" s="4">
        <v>0.893</v>
      </c>
      <c r="J289" s="4">
        <v>0.812</v>
      </c>
      <c r="K289" s="4">
        <v>0.858105362</v>
      </c>
      <c r="L289" s="4">
        <v>0.262</v>
      </c>
      <c r="M289" s="4">
        <v>0.00553</v>
      </c>
      <c r="N289" s="4">
        <v>0.0</v>
      </c>
      <c r="O289" s="4">
        <v>0.117</v>
      </c>
      <c r="P289" s="4">
        <v>0.881</v>
      </c>
      <c r="Q289" s="4">
        <v>140.074</v>
      </c>
      <c r="R289" s="4">
        <v>0.0</v>
      </c>
      <c r="S289" s="4">
        <v>1.0</v>
      </c>
      <c r="T289" s="3" t="s">
        <v>103</v>
      </c>
      <c r="U289" s="3" t="s">
        <v>68</v>
      </c>
    </row>
    <row r="290">
      <c r="A290" s="3" t="s">
        <v>2626</v>
      </c>
      <c r="B290" s="3" t="s">
        <v>2627</v>
      </c>
      <c r="C290" s="4">
        <v>2024.0</v>
      </c>
      <c r="D290" s="4">
        <v>2.0</v>
      </c>
      <c r="E290" s="4">
        <v>387947.0</v>
      </c>
      <c r="F290" s="3" t="s">
        <v>880</v>
      </c>
      <c r="G290" s="3" t="s">
        <v>1822</v>
      </c>
      <c r="H290" s="3" t="s">
        <v>1250</v>
      </c>
      <c r="I290" s="4">
        <v>0.558</v>
      </c>
      <c r="J290" s="4">
        <v>0.756</v>
      </c>
      <c r="K290" s="4">
        <v>0.860650653</v>
      </c>
      <c r="L290" s="4">
        <v>0.037</v>
      </c>
      <c r="M290" s="4">
        <v>0.438</v>
      </c>
      <c r="N290" s="4">
        <v>8.95E-4</v>
      </c>
      <c r="O290" s="4">
        <v>0.121</v>
      </c>
      <c r="P290" s="4">
        <v>0.552</v>
      </c>
      <c r="Q290" s="4">
        <v>118.902</v>
      </c>
      <c r="R290" s="4">
        <v>9.0</v>
      </c>
      <c r="S290" s="4">
        <v>0.0</v>
      </c>
      <c r="T290" s="3" t="s">
        <v>104</v>
      </c>
      <c r="U290" s="3" t="s">
        <v>68</v>
      </c>
    </row>
    <row r="291">
      <c r="A291" s="3" t="s">
        <v>2632</v>
      </c>
      <c r="B291" s="3" t="s">
        <v>2633</v>
      </c>
      <c r="C291" s="4">
        <v>2020.0</v>
      </c>
      <c r="D291" s="4">
        <v>2.0</v>
      </c>
      <c r="E291" s="4">
        <v>200866.0</v>
      </c>
      <c r="F291" s="3" t="s">
        <v>2128</v>
      </c>
      <c r="G291" s="3" t="s">
        <v>2636</v>
      </c>
      <c r="H291" s="3" t="s">
        <v>2633</v>
      </c>
      <c r="I291" s="4">
        <v>0.787</v>
      </c>
      <c r="J291" s="4">
        <v>0.75</v>
      </c>
      <c r="K291" s="4">
        <v>0.866789297</v>
      </c>
      <c r="L291" s="4">
        <v>0.109</v>
      </c>
      <c r="M291" s="4">
        <v>0.188</v>
      </c>
      <c r="N291" s="4">
        <v>0.0</v>
      </c>
      <c r="O291" s="4">
        <v>0.279</v>
      </c>
      <c r="P291" s="4">
        <v>0.607</v>
      </c>
      <c r="Q291" s="4">
        <v>100.03</v>
      </c>
      <c r="R291" s="4">
        <v>8.0</v>
      </c>
      <c r="S291" s="4">
        <v>1.0</v>
      </c>
      <c r="T291" s="3" t="s">
        <v>103</v>
      </c>
      <c r="U291" s="3" t="s">
        <v>68</v>
      </c>
    </row>
    <row r="292">
      <c r="A292" s="3" t="s">
        <v>2643</v>
      </c>
      <c r="B292" s="3" t="s">
        <v>2645</v>
      </c>
      <c r="C292" s="4">
        <v>2024.0</v>
      </c>
      <c r="D292" s="4">
        <v>2.0</v>
      </c>
      <c r="E292" s="4">
        <v>73086.0</v>
      </c>
      <c r="F292" s="3" t="s">
        <v>213</v>
      </c>
      <c r="G292" s="3" t="s">
        <v>1955</v>
      </c>
      <c r="H292" s="3" t="s">
        <v>2645</v>
      </c>
      <c r="I292" s="4">
        <v>0.611</v>
      </c>
      <c r="J292" s="4">
        <v>0.602</v>
      </c>
      <c r="K292" s="4">
        <v>0.678865527</v>
      </c>
      <c r="L292" s="4">
        <v>0.0423</v>
      </c>
      <c r="M292" s="4">
        <v>0.0753</v>
      </c>
      <c r="N292" s="4">
        <v>0.881</v>
      </c>
      <c r="O292" s="4">
        <v>0.115</v>
      </c>
      <c r="P292" s="4">
        <v>0.943</v>
      </c>
      <c r="Q292" s="4">
        <v>99.009</v>
      </c>
      <c r="R292" s="4">
        <v>0.0</v>
      </c>
      <c r="S292" s="4">
        <v>1.0</v>
      </c>
      <c r="T292" s="3" t="s">
        <v>103</v>
      </c>
      <c r="U292" s="3" t="s">
        <v>35</v>
      </c>
    </row>
    <row r="293">
      <c r="A293" s="3" t="s">
        <v>2649</v>
      </c>
      <c r="B293" s="3" t="s">
        <v>2650</v>
      </c>
      <c r="C293" s="4">
        <v>2020.0</v>
      </c>
      <c r="D293" s="4">
        <v>2.0</v>
      </c>
      <c r="E293" s="4">
        <v>149028.0</v>
      </c>
      <c r="F293" s="3" t="s">
        <v>223</v>
      </c>
      <c r="G293" s="3" t="s">
        <v>2653</v>
      </c>
      <c r="H293" s="3" t="s">
        <v>1059</v>
      </c>
      <c r="I293" s="4">
        <v>0.749</v>
      </c>
      <c r="J293" s="4">
        <v>0.456</v>
      </c>
      <c r="K293" s="4">
        <v>0.751759245</v>
      </c>
      <c r="L293" s="4">
        <v>0.0384</v>
      </c>
      <c r="M293" s="4">
        <v>0.709</v>
      </c>
      <c r="N293" s="4">
        <v>0.0</v>
      </c>
      <c r="O293" s="4">
        <v>0.0591</v>
      </c>
      <c r="P293" s="4">
        <v>0.833</v>
      </c>
      <c r="Q293" s="4">
        <v>129.985</v>
      </c>
      <c r="R293" s="4">
        <v>6.0</v>
      </c>
      <c r="S293" s="4">
        <v>0.0</v>
      </c>
      <c r="T293" s="3" t="s">
        <v>103</v>
      </c>
      <c r="U293" s="3" t="s">
        <v>35</v>
      </c>
    </row>
    <row r="294">
      <c r="A294" s="3" t="s">
        <v>2655</v>
      </c>
      <c r="B294" s="3" t="s">
        <v>2656</v>
      </c>
      <c r="C294" s="4">
        <v>2023.0</v>
      </c>
      <c r="D294" s="4">
        <v>2.0</v>
      </c>
      <c r="E294" s="4">
        <v>122735.0</v>
      </c>
      <c r="F294" s="3" t="s">
        <v>303</v>
      </c>
      <c r="G294" s="3" t="s">
        <v>1052</v>
      </c>
      <c r="H294" s="3" t="s">
        <v>1390</v>
      </c>
      <c r="I294" s="4">
        <v>0.635</v>
      </c>
      <c r="J294" s="4">
        <v>0.488</v>
      </c>
      <c r="K294" s="4">
        <v>0.658866811</v>
      </c>
      <c r="L294" s="4">
        <v>0.0596</v>
      </c>
      <c r="M294" s="4">
        <v>0.731</v>
      </c>
      <c r="N294" s="4">
        <v>0.934</v>
      </c>
      <c r="O294" s="4">
        <v>0.128</v>
      </c>
      <c r="P294" s="4">
        <v>0.769</v>
      </c>
      <c r="Q294" s="4">
        <v>82.158</v>
      </c>
      <c r="R294" s="4">
        <v>1.0</v>
      </c>
      <c r="S294" s="4">
        <v>0.0</v>
      </c>
      <c r="T294" s="3" t="s">
        <v>103</v>
      </c>
      <c r="U294" s="3" t="s">
        <v>35</v>
      </c>
    </row>
    <row r="295">
      <c r="A295" s="3" t="s">
        <v>2659</v>
      </c>
      <c r="B295" s="3" t="s">
        <v>2660</v>
      </c>
      <c r="C295" s="4">
        <v>2023.0</v>
      </c>
      <c r="D295" s="4">
        <v>2.0</v>
      </c>
      <c r="E295" s="4">
        <v>116890.0</v>
      </c>
      <c r="F295" s="3" t="s">
        <v>1697</v>
      </c>
      <c r="G295" s="3" t="s">
        <v>1052</v>
      </c>
      <c r="H295" s="3" t="s">
        <v>1390</v>
      </c>
      <c r="I295" s="4">
        <v>0.636</v>
      </c>
      <c r="J295" s="4">
        <v>0.53</v>
      </c>
      <c r="K295" s="4">
        <v>0.681881377</v>
      </c>
      <c r="L295" s="4">
        <v>0.0413</v>
      </c>
      <c r="M295" s="4">
        <v>0.739</v>
      </c>
      <c r="N295" s="4">
        <v>0.925</v>
      </c>
      <c r="O295" s="4">
        <v>0.263</v>
      </c>
      <c r="P295" s="4">
        <v>0.669</v>
      </c>
      <c r="Q295" s="4">
        <v>164.244</v>
      </c>
      <c r="R295" s="4">
        <v>0.0</v>
      </c>
      <c r="S295" s="4">
        <v>1.0</v>
      </c>
      <c r="T295" s="3" t="s">
        <v>103</v>
      </c>
      <c r="U295" s="3" t="s">
        <v>35</v>
      </c>
    </row>
    <row r="296">
      <c r="A296" s="3" t="s">
        <v>2664</v>
      </c>
      <c r="B296" s="3" t="s">
        <v>2665</v>
      </c>
      <c r="C296" s="4">
        <v>2023.0</v>
      </c>
      <c r="D296" s="4">
        <v>2.0</v>
      </c>
      <c r="E296" s="4">
        <v>122448.0</v>
      </c>
      <c r="F296" s="3" t="s">
        <v>1049</v>
      </c>
      <c r="G296" s="3" t="s">
        <v>2666</v>
      </c>
      <c r="H296" s="3" t="s">
        <v>2667</v>
      </c>
      <c r="I296" s="4">
        <v>0.708</v>
      </c>
      <c r="J296" s="4">
        <v>0.239</v>
      </c>
      <c r="K296" s="4">
        <v>0.719076851</v>
      </c>
      <c r="L296" s="4">
        <v>0.0679</v>
      </c>
      <c r="M296" s="4">
        <v>0.995</v>
      </c>
      <c r="N296" s="4">
        <v>0.945</v>
      </c>
      <c r="O296" s="4">
        <v>0.129</v>
      </c>
      <c r="P296" s="4">
        <v>0.6</v>
      </c>
      <c r="Q296" s="4">
        <v>156.879</v>
      </c>
      <c r="R296" s="4">
        <v>5.0</v>
      </c>
      <c r="S296" s="4">
        <v>1.0</v>
      </c>
      <c r="T296" s="3" t="s">
        <v>103</v>
      </c>
      <c r="U296" s="3" t="s">
        <v>35</v>
      </c>
    </row>
    <row r="297">
      <c r="A297" s="3" t="s">
        <v>2672</v>
      </c>
      <c r="B297" s="3" t="s">
        <v>2673</v>
      </c>
      <c r="C297" s="4">
        <v>2020.0</v>
      </c>
      <c r="D297" s="4">
        <v>2.0</v>
      </c>
      <c r="E297" s="4">
        <v>156577.0</v>
      </c>
      <c r="F297" s="3" t="s">
        <v>199</v>
      </c>
      <c r="G297" s="3" t="s">
        <v>2675</v>
      </c>
      <c r="H297" s="3" t="s">
        <v>1059</v>
      </c>
      <c r="I297" s="4">
        <v>0.849</v>
      </c>
      <c r="J297" s="4">
        <v>0.728</v>
      </c>
      <c r="K297" s="4">
        <v>0.851218104</v>
      </c>
      <c r="L297" s="4">
        <v>0.312</v>
      </c>
      <c r="M297" s="4">
        <v>0.102</v>
      </c>
      <c r="N297" s="4">
        <v>0.0</v>
      </c>
      <c r="O297" s="4">
        <v>0.104</v>
      </c>
      <c r="P297" s="4">
        <v>0.709</v>
      </c>
      <c r="Q297" s="4">
        <v>84.486</v>
      </c>
      <c r="R297" s="4">
        <v>11.0</v>
      </c>
      <c r="S297" s="4">
        <v>1.0</v>
      </c>
      <c r="T297" s="3" t="s">
        <v>103</v>
      </c>
      <c r="U297" s="3" t="s">
        <v>35</v>
      </c>
    </row>
    <row r="298">
      <c r="A298" s="3" t="s">
        <v>2679</v>
      </c>
      <c r="B298" s="3" t="s">
        <v>2680</v>
      </c>
      <c r="C298" s="4">
        <v>2023.0</v>
      </c>
      <c r="D298" s="4">
        <v>2.0</v>
      </c>
      <c r="E298" s="4">
        <v>63252.0</v>
      </c>
      <c r="F298" s="3" t="s">
        <v>236</v>
      </c>
      <c r="G298" s="3" t="s">
        <v>1070</v>
      </c>
      <c r="H298" s="3" t="s">
        <v>1071</v>
      </c>
      <c r="I298" s="4">
        <v>0.859</v>
      </c>
      <c r="J298" s="4">
        <v>0.8</v>
      </c>
      <c r="K298" s="4">
        <v>0.796825872</v>
      </c>
      <c r="L298" s="4">
        <v>0.045</v>
      </c>
      <c r="M298" s="4">
        <v>0.022</v>
      </c>
      <c r="N298" s="4">
        <v>0.919</v>
      </c>
      <c r="O298" s="4">
        <v>0.264</v>
      </c>
      <c r="P298" s="4">
        <v>0.597</v>
      </c>
      <c r="Q298" s="4">
        <v>134.087</v>
      </c>
      <c r="R298" s="4">
        <v>6.0</v>
      </c>
      <c r="S298" s="4">
        <v>1.0</v>
      </c>
      <c r="T298" s="3" t="s">
        <v>103</v>
      </c>
      <c r="U298" s="3" t="s">
        <v>35</v>
      </c>
    </row>
    <row r="299">
      <c r="A299" s="3" t="s">
        <v>2684</v>
      </c>
      <c r="B299" s="3" t="s">
        <v>2685</v>
      </c>
      <c r="C299" s="4">
        <v>2023.0</v>
      </c>
      <c r="D299" s="4">
        <v>2.0</v>
      </c>
      <c r="E299" s="4">
        <v>111953.0</v>
      </c>
      <c r="F299" s="3" t="s">
        <v>1049</v>
      </c>
      <c r="G299" s="3" t="s">
        <v>2686</v>
      </c>
      <c r="H299" s="3" t="s">
        <v>2687</v>
      </c>
      <c r="I299" s="4">
        <v>0.828</v>
      </c>
      <c r="J299" s="4">
        <v>0.777</v>
      </c>
      <c r="K299" s="4">
        <v>0.657775972</v>
      </c>
      <c r="L299" s="4">
        <v>0.0794</v>
      </c>
      <c r="M299" s="4">
        <v>0.974</v>
      </c>
      <c r="N299" s="4">
        <v>0.915</v>
      </c>
      <c r="O299" s="4">
        <v>0.14</v>
      </c>
      <c r="P299" s="4">
        <v>0.736</v>
      </c>
      <c r="Q299" s="4">
        <v>137.392</v>
      </c>
      <c r="R299" s="4">
        <v>1.0</v>
      </c>
      <c r="S299" s="4">
        <v>1.0</v>
      </c>
      <c r="T299" s="3" t="s">
        <v>103</v>
      </c>
      <c r="U299" s="3" t="s">
        <v>35</v>
      </c>
    </row>
    <row r="300">
      <c r="A300" s="3" t="s">
        <v>2693</v>
      </c>
      <c r="B300" s="3" t="s">
        <v>2694</v>
      </c>
      <c r="C300" s="4">
        <v>2020.0</v>
      </c>
      <c r="D300" s="4">
        <v>2.0</v>
      </c>
      <c r="E300" s="4">
        <v>166347.0</v>
      </c>
      <c r="F300" s="3" t="s">
        <v>236</v>
      </c>
      <c r="G300" s="3" t="s">
        <v>2697</v>
      </c>
      <c r="H300" s="3" t="s">
        <v>1059</v>
      </c>
      <c r="I300" s="4">
        <v>0.705</v>
      </c>
      <c r="J300" s="4">
        <v>0.796</v>
      </c>
      <c r="K300" s="4">
        <v>0.830898552</v>
      </c>
      <c r="L300" s="4">
        <v>0.109</v>
      </c>
      <c r="M300" s="4">
        <v>0.331</v>
      </c>
      <c r="N300" s="4">
        <v>0.0</v>
      </c>
      <c r="O300" s="4">
        <v>0.141</v>
      </c>
      <c r="P300" s="4">
        <v>0.582</v>
      </c>
      <c r="Q300" s="4">
        <v>121.929</v>
      </c>
      <c r="R300" s="4">
        <v>8.0</v>
      </c>
      <c r="S300" s="4">
        <v>0.0</v>
      </c>
      <c r="T300" s="3" t="s">
        <v>103</v>
      </c>
      <c r="U300" s="3" t="s">
        <v>35</v>
      </c>
    </row>
    <row r="301">
      <c r="A301" s="3" t="s">
        <v>2702</v>
      </c>
      <c r="B301" s="3" t="s">
        <v>2704</v>
      </c>
      <c r="C301" s="4">
        <v>2024.0</v>
      </c>
      <c r="D301" s="4">
        <v>2.0</v>
      </c>
      <c r="E301" s="4">
        <v>155375.0</v>
      </c>
      <c r="F301" s="3" t="s">
        <v>1415</v>
      </c>
      <c r="G301" s="3" t="s">
        <v>1064</v>
      </c>
      <c r="H301" s="3" t="s">
        <v>1065</v>
      </c>
      <c r="I301" s="4">
        <v>0.734</v>
      </c>
      <c r="J301" s="4">
        <v>0.282</v>
      </c>
      <c r="K301" s="4">
        <v>0.573717195</v>
      </c>
      <c r="L301" s="4">
        <v>0.0949</v>
      </c>
      <c r="M301" s="4">
        <v>0.592</v>
      </c>
      <c r="N301" s="4">
        <v>0.912</v>
      </c>
      <c r="O301" s="4">
        <v>0.107</v>
      </c>
      <c r="P301" s="4">
        <v>0.822</v>
      </c>
      <c r="Q301" s="4">
        <v>129.997</v>
      </c>
      <c r="R301" s="4">
        <v>9.0</v>
      </c>
      <c r="S301" s="4">
        <v>1.0</v>
      </c>
      <c r="T301" s="3" t="s">
        <v>103</v>
      </c>
      <c r="U301" s="3" t="s">
        <v>35</v>
      </c>
    </row>
    <row r="302">
      <c r="A302" s="3" t="s">
        <v>2710</v>
      </c>
      <c r="B302" s="4">
        <v>1979.0</v>
      </c>
      <c r="C302" s="4">
        <v>2014.0</v>
      </c>
      <c r="D302" s="4">
        <v>2.0</v>
      </c>
      <c r="E302" s="4">
        <v>257523.0</v>
      </c>
      <c r="F302" s="3" t="s">
        <v>303</v>
      </c>
      <c r="G302" s="3" t="s">
        <v>2712</v>
      </c>
      <c r="H302" s="3" t="s">
        <v>2713</v>
      </c>
      <c r="I302" s="4">
        <v>0.835</v>
      </c>
      <c r="J302" s="4">
        <v>0.451</v>
      </c>
      <c r="K302" s="4">
        <v>0.684918615</v>
      </c>
      <c r="L302" s="4">
        <v>0.0436</v>
      </c>
      <c r="M302" s="4">
        <v>0.00631</v>
      </c>
      <c r="N302" s="4">
        <v>0.195</v>
      </c>
      <c r="O302" s="4">
        <v>0.0843</v>
      </c>
      <c r="P302" s="4">
        <v>0.966</v>
      </c>
      <c r="Q302" s="4">
        <v>128.088</v>
      </c>
      <c r="R302" s="4">
        <v>8.0</v>
      </c>
      <c r="S302" s="4">
        <v>1.0</v>
      </c>
      <c r="T302" s="3" t="s">
        <v>103</v>
      </c>
      <c r="U302" s="3" t="s">
        <v>68</v>
      </c>
    </row>
    <row r="303">
      <c r="A303" s="3" t="s">
        <v>2716</v>
      </c>
      <c r="B303" s="3" t="s">
        <v>2717</v>
      </c>
      <c r="C303" s="4">
        <v>2022.0</v>
      </c>
      <c r="D303" s="4">
        <v>2.0</v>
      </c>
      <c r="E303" s="4">
        <v>253387.0</v>
      </c>
      <c r="F303" s="3" t="s">
        <v>259</v>
      </c>
      <c r="G303" s="3" t="s">
        <v>270</v>
      </c>
      <c r="H303" s="3" t="s">
        <v>2721</v>
      </c>
      <c r="I303" s="4">
        <v>0.32</v>
      </c>
      <c r="J303" s="4">
        <v>0.678</v>
      </c>
      <c r="K303" s="4">
        <v>0.685260839</v>
      </c>
      <c r="L303" s="4">
        <v>0.0432</v>
      </c>
      <c r="M303" s="4">
        <v>8.53E-5</v>
      </c>
      <c r="N303" s="4">
        <v>0.575</v>
      </c>
      <c r="O303" s="4">
        <v>0.219</v>
      </c>
      <c r="P303" s="4">
        <v>0.746</v>
      </c>
      <c r="Q303" s="4">
        <v>139.966</v>
      </c>
      <c r="R303" s="4">
        <v>6.0</v>
      </c>
      <c r="S303" s="4">
        <v>0.0</v>
      </c>
      <c r="T303" s="3" t="s">
        <v>103</v>
      </c>
      <c r="U303" s="3" t="s">
        <v>35</v>
      </c>
    </row>
    <row r="304">
      <c r="A304" s="3" t="s">
        <v>2724</v>
      </c>
      <c r="B304" s="3" t="s">
        <v>2726</v>
      </c>
      <c r="C304" s="4">
        <v>2024.0</v>
      </c>
      <c r="D304" s="4">
        <v>2.0</v>
      </c>
      <c r="E304" s="4">
        <v>240004.0</v>
      </c>
      <c r="F304" s="3" t="s">
        <v>213</v>
      </c>
      <c r="G304" s="3" t="s">
        <v>2269</v>
      </c>
      <c r="H304" s="3" t="s">
        <v>2270</v>
      </c>
      <c r="I304" s="4">
        <v>0.708</v>
      </c>
      <c r="J304" s="4">
        <v>0.567</v>
      </c>
      <c r="K304" s="4">
        <v>0.760699848</v>
      </c>
      <c r="L304" s="4">
        <v>0.0658</v>
      </c>
      <c r="M304" s="4">
        <v>0.0715</v>
      </c>
      <c r="N304" s="4">
        <v>0.77</v>
      </c>
      <c r="O304" s="4">
        <v>0.117</v>
      </c>
      <c r="P304" s="4">
        <v>0.925</v>
      </c>
      <c r="Q304" s="4">
        <v>104.007</v>
      </c>
      <c r="R304" s="4">
        <v>1.0</v>
      </c>
      <c r="S304" s="4">
        <v>0.0</v>
      </c>
      <c r="T304" s="3" t="s">
        <v>103</v>
      </c>
      <c r="U304" s="3" t="s">
        <v>35</v>
      </c>
    </row>
    <row r="305">
      <c r="A305" s="3" t="s">
        <v>2733</v>
      </c>
      <c r="B305" s="3" t="s">
        <v>2734</v>
      </c>
      <c r="C305" s="4">
        <v>2018.0</v>
      </c>
      <c r="D305" s="4">
        <v>2.0</v>
      </c>
      <c r="E305" s="4">
        <v>200000.0</v>
      </c>
      <c r="F305" s="3" t="s">
        <v>303</v>
      </c>
      <c r="G305" s="3" t="s">
        <v>2737</v>
      </c>
      <c r="H305" s="3" t="s">
        <v>2738</v>
      </c>
      <c r="I305" s="4">
        <v>0.565</v>
      </c>
      <c r="J305" s="4">
        <v>0.643</v>
      </c>
      <c r="K305" s="4">
        <v>0.623168567</v>
      </c>
      <c r="L305" s="4">
        <v>0.0323</v>
      </c>
      <c r="M305" s="4">
        <v>0.0141</v>
      </c>
      <c r="N305" s="4">
        <v>0.851</v>
      </c>
      <c r="O305" s="4">
        <v>0.141</v>
      </c>
      <c r="P305" s="4">
        <v>0.848</v>
      </c>
      <c r="Q305" s="4">
        <v>119.972</v>
      </c>
      <c r="R305" s="4">
        <v>1.0</v>
      </c>
      <c r="S305" s="4">
        <v>1.0</v>
      </c>
      <c r="T305" s="3" t="s">
        <v>103</v>
      </c>
      <c r="U305" s="3" t="s">
        <v>35</v>
      </c>
    </row>
    <row r="306">
      <c r="A306" s="3" t="s">
        <v>2741</v>
      </c>
      <c r="B306" s="3" t="s">
        <v>2742</v>
      </c>
      <c r="C306" s="4">
        <v>2021.0</v>
      </c>
      <c r="D306" s="4">
        <v>2.0</v>
      </c>
      <c r="E306" s="4">
        <v>110811.0</v>
      </c>
      <c r="F306" s="3" t="s">
        <v>259</v>
      </c>
      <c r="G306" s="3" t="s">
        <v>1086</v>
      </c>
      <c r="H306" s="3" t="s">
        <v>1087</v>
      </c>
      <c r="I306" s="4">
        <v>0.63</v>
      </c>
      <c r="J306" s="4">
        <v>0.75</v>
      </c>
      <c r="K306" s="4">
        <v>0.880157423</v>
      </c>
      <c r="L306" s="4">
        <v>0.0457</v>
      </c>
      <c r="M306" s="4">
        <v>0.00648</v>
      </c>
      <c r="N306" s="4">
        <v>0.881</v>
      </c>
      <c r="O306" s="4">
        <v>0.355</v>
      </c>
      <c r="P306" s="4">
        <v>0.648</v>
      </c>
      <c r="Q306" s="4">
        <v>129.944</v>
      </c>
      <c r="R306" s="4">
        <v>0.0</v>
      </c>
      <c r="S306" s="4">
        <v>1.0</v>
      </c>
      <c r="T306" s="3" t="s">
        <v>103</v>
      </c>
      <c r="U306" s="3" t="s">
        <v>35</v>
      </c>
    </row>
    <row r="307">
      <c r="A307" s="3" t="s">
        <v>2745</v>
      </c>
      <c r="B307" s="3" t="s">
        <v>2746</v>
      </c>
      <c r="C307" s="4">
        <v>2009.0</v>
      </c>
      <c r="D307" s="4">
        <v>2.0</v>
      </c>
      <c r="E307" s="4">
        <v>40266.0</v>
      </c>
      <c r="F307" s="3" t="s">
        <v>213</v>
      </c>
      <c r="G307" s="3" t="s">
        <v>1102</v>
      </c>
      <c r="H307" s="3" t="s">
        <v>1103</v>
      </c>
      <c r="I307" s="4">
        <v>0.722</v>
      </c>
      <c r="J307" s="4">
        <v>0.314</v>
      </c>
      <c r="K307" s="4">
        <v>0.819925994</v>
      </c>
      <c r="L307" s="4">
        <v>0.0752</v>
      </c>
      <c r="M307" s="4">
        <v>0.906</v>
      </c>
      <c r="N307" s="4">
        <v>0.00119</v>
      </c>
      <c r="O307" s="4">
        <v>0.0902</v>
      </c>
      <c r="P307" s="4">
        <v>0.592</v>
      </c>
      <c r="Q307" s="4">
        <v>144.168</v>
      </c>
      <c r="R307" s="4">
        <v>10.0</v>
      </c>
      <c r="S307" s="4">
        <v>1.0</v>
      </c>
      <c r="T307" s="3" t="s">
        <v>103</v>
      </c>
      <c r="U307" s="3" t="s">
        <v>35</v>
      </c>
    </row>
    <row r="308">
      <c r="A308" s="3" t="s">
        <v>2751</v>
      </c>
      <c r="B308" s="3" t="s">
        <v>2752</v>
      </c>
      <c r="C308" s="4">
        <v>2024.0</v>
      </c>
      <c r="D308" s="4">
        <v>2.0</v>
      </c>
      <c r="E308" s="4">
        <v>243600.0</v>
      </c>
      <c r="F308" s="3" t="s">
        <v>2754</v>
      </c>
      <c r="G308" s="3" t="s">
        <v>2756</v>
      </c>
      <c r="H308" s="3" t="s">
        <v>2235</v>
      </c>
      <c r="I308" s="4">
        <v>0.364</v>
      </c>
      <c r="J308" s="4">
        <v>0.57</v>
      </c>
      <c r="K308" s="4">
        <v>0.79772421</v>
      </c>
      <c r="L308" s="4">
        <v>0.0518</v>
      </c>
      <c r="M308" s="4">
        <v>0.103</v>
      </c>
      <c r="N308" s="4">
        <v>0.0</v>
      </c>
      <c r="O308" s="4">
        <v>0.113</v>
      </c>
      <c r="P308" s="4">
        <v>0.515</v>
      </c>
      <c r="Q308" s="4">
        <v>177.135</v>
      </c>
      <c r="R308" s="4">
        <v>9.0</v>
      </c>
      <c r="S308" s="4">
        <v>1.0</v>
      </c>
      <c r="T308" s="3" t="s">
        <v>103</v>
      </c>
      <c r="U308" s="3" t="s">
        <v>35</v>
      </c>
    </row>
    <row r="309">
      <c r="A309" s="3" t="s">
        <v>2758</v>
      </c>
      <c r="B309" s="3" t="s">
        <v>2760</v>
      </c>
      <c r="C309" s="4">
        <v>2018.0</v>
      </c>
      <c r="D309" s="4">
        <v>2.0</v>
      </c>
      <c r="E309" s="4">
        <v>296333.0</v>
      </c>
      <c r="F309" s="3" t="s">
        <v>926</v>
      </c>
      <c r="G309" s="3" t="s">
        <v>927</v>
      </c>
      <c r="H309" s="3" t="s">
        <v>928</v>
      </c>
      <c r="I309" s="4">
        <v>0.597</v>
      </c>
      <c r="J309" s="4">
        <v>0.998</v>
      </c>
      <c r="K309" s="4">
        <v>0.86223344</v>
      </c>
      <c r="L309" s="4">
        <v>0.0529</v>
      </c>
      <c r="M309" s="4">
        <v>0.00141</v>
      </c>
      <c r="N309" s="4">
        <v>0.00856</v>
      </c>
      <c r="O309" s="4">
        <v>0.291</v>
      </c>
      <c r="P309" s="4">
        <v>0.625</v>
      </c>
      <c r="Q309" s="4">
        <v>125.023</v>
      </c>
      <c r="R309" s="4">
        <v>7.0</v>
      </c>
      <c r="S309" s="4">
        <v>1.0</v>
      </c>
      <c r="T309" s="3" t="s">
        <v>103</v>
      </c>
      <c r="U309" s="3" t="s">
        <v>35</v>
      </c>
    </row>
    <row r="310">
      <c r="A310" s="3" t="s">
        <v>2763</v>
      </c>
      <c r="B310" s="3" t="s">
        <v>2764</v>
      </c>
      <c r="C310" s="4">
        <v>2000.0</v>
      </c>
      <c r="D310" s="4">
        <v>2.0</v>
      </c>
      <c r="E310" s="4">
        <v>213506.0</v>
      </c>
      <c r="F310" s="3" t="s">
        <v>2765</v>
      </c>
      <c r="G310" s="3" t="s">
        <v>2766</v>
      </c>
      <c r="H310" s="3" t="s">
        <v>2767</v>
      </c>
      <c r="I310" s="4">
        <v>0.419</v>
      </c>
      <c r="J310" s="4">
        <v>0.425</v>
      </c>
      <c r="K310" s="4">
        <v>0.78658054</v>
      </c>
      <c r="L310" s="4">
        <v>0.0271</v>
      </c>
      <c r="M310" s="4">
        <v>0.357</v>
      </c>
      <c r="N310" s="4">
        <v>1.56E-4</v>
      </c>
      <c r="O310" s="4">
        <v>0.259</v>
      </c>
      <c r="P310" s="4">
        <v>0.522</v>
      </c>
      <c r="Q310" s="4">
        <v>106.956</v>
      </c>
      <c r="R310" s="4">
        <v>6.0</v>
      </c>
      <c r="S310" s="4">
        <v>0.0</v>
      </c>
      <c r="T310" s="3" t="s">
        <v>104</v>
      </c>
      <c r="U310" s="3" t="s">
        <v>68</v>
      </c>
    </row>
    <row r="311">
      <c r="A311" s="3" t="s">
        <v>2768</v>
      </c>
      <c r="B311" s="3" t="s">
        <v>2769</v>
      </c>
      <c r="C311" s="4">
        <v>2023.0</v>
      </c>
      <c r="D311" s="4">
        <v>2.0</v>
      </c>
      <c r="E311" s="4">
        <v>302481.0</v>
      </c>
      <c r="F311" s="3" t="s">
        <v>140</v>
      </c>
      <c r="G311" s="3" t="s">
        <v>2770</v>
      </c>
      <c r="H311" s="3" t="s">
        <v>1202</v>
      </c>
      <c r="I311" s="4">
        <v>0.669</v>
      </c>
      <c r="J311" s="4">
        <v>0.808</v>
      </c>
      <c r="K311" s="4">
        <v>0.771822129</v>
      </c>
      <c r="L311" s="4">
        <v>0.0479</v>
      </c>
      <c r="M311" s="4">
        <v>0.0237</v>
      </c>
      <c r="N311" s="4">
        <v>1.62E-5</v>
      </c>
      <c r="O311" s="4">
        <v>0.231</v>
      </c>
      <c r="P311" s="4">
        <v>0.946</v>
      </c>
      <c r="Q311" s="4">
        <v>157.597</v>
      </c>
      <c r="R311" s="4">
        <v>6.0</v>
      </c>
      <c r="S311" s="4">
        <v>0.0</v>
      </c>
      <c r="T311" s="3" t="s">
        <v>104</v>
      </c>
      <c r="U311" s="3" t="s">
        <v>35</v>
      </c>
    </row>
    <row r="312">
      <c r="A312" s="3" t="s">
        <v>2771</v>
      </c>
      <c r="B312" s="3" t="s">
        <v>2772</v>
      </c>
      <c r="C312" s="4">
        <v>1963.0</v>
      </c>
      <c r="D312" s="4">
        <v>2.0</v>
      </c>
      <c r="E312" s="4">
        <v>178440.0</v>
      </c>
      <c r="F312" s="3" t="s">
        <v>327</v>
      </c>
      <c r="G312" s="3" t="s">
        <v>420</v>
      </c>
      <c r="H312" s="3" t="s">
        <v>2773</v>
      </c>
      <c r="I312" s="4">
        <v>0.478</v>
      </c>
      <c r="J312" s="4">
        <v>0.486</v>
      </c>
      <c r="K312" s="4">
        <v>0.762239856</v>
      </c>
      <c r="L312" s="4">
        <v>0.0287</v>
      </c>
      <c r="M312" s="4">
        <v>0.965</v>
      </c>
      <c r="N312" s="4">
        <v>0.194</v>
      </c>
      <c r="O312" s="4">
        <v>0.615</v>
      </c>
      <c r="P312" s="4">
        <v>0.81</v>
      </c>
      <c r="Q312" s="4">
        <v>102.595</v>
      </c>
      <c r="R312" s="4">
        <v>2.0</v>
      </c>
      <c r="S312" s="4">
        <v>1.0</v>
      </c>
      <c r="T312" s="3" t="s">
        <v>104</v>
      </c>
      <c r="U312" s="3" t="s">
        <v>35</v>
      </c>
    </row>
    <row r="313">
      <c r="A313" s="3" t="s">
        <v>2776</v>
      </c>
      <c r="B313" s="3" t="s">
        <v>2778</v>
      </c>
      <c r="C313" s="4">
        <v>1955.0</v>
      </c>
      <c r="D313" s="4">
        <v>2.0</v>
      </c>
      <c r="E313" s="4">
        <v>273293.0</v>
      </c>
      <c r="F313" s="3" t="s">
        <v>327</v>
      </c>
      <c r="G313" s="3" t="s">
        <v>2779</v>
      </c>
      <c r="H313" s="3" t="s">
        <v>2780</v>
      </c>
      <c r="I313" s="4">
        <v>0.501</v>
      </c>
      <c r="J313" s="4">
        <v>0.449</v>
      </c>
      <c r="K313" s="4">
        <v>0.84529335</v>
      </c>
      <c r="L313" s="4">
        <v>0.0349</v>
      </c>
      <c r="M313" s="4">
        <v>0.859</v>
      </c>
      <c r="N313" s="4">
        <v>0.0</v>
      </c>
      <c r="O313" s="4">
        <v>0.0643</v>
      </c>
      <c r="P313" s="4">
        <v>0.658</v>
      </c>
      <c r="Q313" s="4">
        <v>112.805</v>
      </c>
      <c r="R313" s="4">
        <v>7.0</v>
      </c>
      <c r="S313" s="4">
        <v>0.0</v>
      </c>
      <c r="T313" s="3" t="s">
        <v>104</v>
      </c>
      <c r="U313" s="3" t="s">
        <v>35</v>
      </c>
    </row>
    <row r="314">
      <c r="A314" s="3" t="s">
        <v>2782</v>
      </c>
      <c r="B314" s="3" t="s">
        <v>2783</v>
      </c>
      <c r="C314" s="4">
        <v>2023.0</v>
      </c>
      <c r="D314" s="4">
        <v>2.0</v>
      </c>
      <c r="E314" s="4">
        <v>446440.0</v>
      </c>
      <c r="F314" s="3" t="s">
        <v>156</v>
      </c>
      <c r="G314" s="3" t="s">
        <v>2786</v>
      </c>
      <c r="H314" s="3" t="s">
        <v>1192</v>
      </c>
      <c r="I314" s="4">
        <v>0.496</v>
      </c>
      <c r="J314" s="4">
        <v>0.829</v>
      </c>
      <c r="K314" s="4">
        <v>0.908112848</v>
      </c>
      <c r="L314" s="4">
        <v>0.0492</v>
      </c>
      <c r="M314" s="4">
        <v>0.87</v>
      </c>
      <c r="N314" s="4">
        <v>1.61E-4</v>
      </c>
      <c r="O314" s="4">
        <v>0.238</v>
      </c>
      <c r="P314" s="4">
        <v>0.775</v>
      </c>
      <c r="Q314" s="4">
        <v>133.486</v>
      </c>
      <c r="R314" s="4">
        <v>11.0</v>
      </c>
      <c r="S314" s="4">
        <v>0.0</v>
      </c>
      <c r="T314" s="3" t="s">
        <v>104</v>
      </c>
      <c r="U314" s="3" t="s">
        <v>35</v>
      </c>
    </row>
    <row r="315">
      <c r="A315" s="3" t="s">
        <v>2789</v>
      </c>
      <c r="B315" s="3" t="s">
        <v>2790</v>
      </c>
      <c r="C315" s="4">
        <v>1962.0</v>
      </c>
      <c r="D315" s="4">
        <v>2.0</v>
      </c>
      <c r="E315" s="4">
        <v>198400.0</v>
      </c>
      <c r="F315" s="3" t="s">
        <v>156</v>
      </c>
      <c r="G315" s="3" t="s">
        <v>157</v>
      </c>
      <c r="H315" s="3" t="s">
        <v>2793</v>
      </c>
      <c r="I315" s="4">
        <v>0.479</v>
      </c>
      <c r="J315" s="4">
        <v>0.383</v>
      </c>
      <c r="K315" s="4">
        <v>0.717044895</v>
      </c>
      <c r="L315" s="4">
        <v>0.0409</v>
      </c>
      <c r="M315" s="4">
        <v>0.989</v>
      </c>
      <c r="N315" s="4">
        <v>0.551</v>
      </c>
      <c r="O315" s="4">
        <v>0.726</v>
      </c>
      <c r="P315" s="4">
        <v>0.818</v>
      </c>
      <c r="Q315" s="4">
        <v>112.226</v>
      </c>
      <c r="R315" s="4">
        <v>5.0</v>
      </c>
      <c r="S315" s="4">
        <v>1.0</v>
      </c>
      <c r="T315" s="3" t="s">
        <v>104</v>
      </c>
      <c r="U315" s="3" t="s">
        <v>35</v>
      </c>
    </row>
    <row r="316">
      <c r="A316" s="3" t="s">
        <v>2796</v>
      </c>
      <c r="B316" s="3" t="s">
        <v>2797</v>
      </c>
      <c r="C316" s="4">
        <v>2023.0</v>
      </c>
      <c r="D316" s="4">
        <v>2.0</v>
      </c>
      <c r="E316" s="4">
        <v>197253.0</v>
      </c>
      <c r="F316" s="3" t="s">
        <v>289</v>
      </c>
      <c r="G316" s="3" t="s">
        <v>297</v>
      </c>
      <c r="H316" s="3" t="s">
        <v>1211</v>
      </c>
      <c r="I316" s="4">
        <v>0.401</v>
      </c>
      <c r="J316" s="4">
        <v>0.127</v>
      </c>
      <c r="K316" s="4">
        <v>0.541120356</v>
      </c>
      <c r="L316" s="4">
        <v>0.0641</v>
      </c>
      <c r="M316" s="4">
        <v>0.979</v>
      </c>
      <c r="N316" s="4">
        <v>0.92</v>
      </c>
      <c r="O316" s="4">
        <v>0.125</v>
      </c>
      <c r="P316" s="4">
        <v>0.561</v>
      </c>
      <c r="Q316" s="4">
        <v>132.608</v>
      </c>
      <c r="R316" s="4">
        <v>4.0</v>
      </c>
      <c r="S316" s="4">
        <v>1.0</v>
      </c>
      <c r="T316" s="3" t="s">
        <v>104</v>
      </c>
      <c r="U316" s="3" t="s">
        <v>35</v>
      </c>
    </row>
    <row r="317">
      <c r="A317" s="3" t="s">
        <v>2800</v>
      </c>
      <c r="B317" s="3" t="s">
        <v>2801</v>
      </c>
      <c r="C317" s="4">
        <v>1994.0</v>
      </c>
      <c r="D317" s="4">
        <v>2.0</v>
      </c>
      <c r="E317" s="4">
        <v>310600.0</v>
      </c>
      <c r="F317" s="3" t="s">
        <v>194</v>
      </c>
      <c r="G317" s="3" t="s">
        <v>2803</v>
      </c>
      <c r="H317" s="3" t="s">
        <v>2805</v>
      </c>
      <c r="I317" s="4">
        <v>0.771</v>
      </c>
      <c r="J317" s="4">
        <v>0.301</v>
      </c>
      <c r="K317" s="4">
        <v>0.555643488</v>
      </c>
      <c r="L317" s="4">
        <v>0.226</v>
      </c>
      <c r="M317" s="4">
        <v>0.499</v>
      </c>
      <c r="N317" s="4">
        <v>0.0</v>
      </c>
      <c r="O317" s="4">
        <v>0.0737</v>
      </c>
      <c r="P317" s="4">
        <v>0.661</v>
      </c>
      <c r="Q317" s="4">
        <v>148.259</v>
      </c>
      <c r="R317" s="4">
        <v>7.0</v>
      </c>
      <c r="S317" s="4">
        <v>0.0</v>
      </c>
      <c r="T317" s="3" t="s">
        <v>104</v>
      </c>
      <c r="U317" s="3" t="s">
        <v>35</v>
      </c>
    </row>
    <row r="318">
      <c r="A318" s="3" t="s">
        <v>2809</v>
      </c>
      <c r="B318" s="3" t="s">
        <v>2810</v>
      </c>
      <c r="C318" s="4">
        <v>1990.0</v>
      </c>
      <c r="D318" s="4">
        <v>2.0</v>
      </c>
      <c r="E318" s="4">
        <v>486786.0</v>
      </c>
      <c r="F318" s="3" t="s">
        <v>209</v>
      </c>
      <c r="G318" s="3" t="s">
        <v>2812</v>
      </c>
      <c r="H318" s="3" t="s">
        <v>1500</v>
      </c>
      <c r="I318" s="4">
        <v>0.543</v>
      </c>
      <c r="J318" s="4">
        <v>0.557</v>
      </c>
      <c r="K318" s="4">
        <v>0.777212157</v>
      </c>
      <c r="L318" s="4">
        <v>0.0305</v>
      </c>
      <c r="M318" s="4">
        <v>0.726</v>
      </c>
      <c r="N318" s="4">
        <v>0.0987</v>
      </c>
      <c r="O318" s="4">
        <v>0.11</v>
      </c>
      <c r="P318" s="4">
        <v>0.532</v>
      </c>
      <c r="Q318" s="4">
        <v>93.869</v>
      </c>
      <c r="R318" s="4">
        <v>6.0</v>
      </c>
      <c r="S318" s="4">
        <v>1.0</v>
      </c>
      <c r="T318" s="3" t="s">
        <v>104</v>
      </c>
      <c r="U318" s="3" t="s">
        <v>68</v>
      </c>
    </row>
    <row r="319">
      <c r="A319" s="3" t="s">
        <v>2817</v>
      </c>
      <c r="B319" s="3" t="s">
        <v>2818</v>
      </c>
      <c r="C319" s="4">
        <v>1964.0</v>
      </c>
      <c r="D319" s="4">
        <v>2.0</v>
      </c>
      <c r="E319" s="4">
        <v>185480.0</v>
      </c>
      <c r="F319" s="3" t="s">
        <v>156</v>
      </c>
      <c r="G319" s="3" t="s">
        <v>157</v>
      </c>
      <c r="H319" s="3" t="s">
        <v>2819</v>
      </c>
      <c r="I319" s="4">
        <v>0.498</v>
      </c>
      <c r="J319" s="4">
        <v>0.265</v>
      </c>
      <c r="K319" s="4">
        <v>0.660257096</v>
      </c>
      <c r="L319" s="4">
        <v>0.0747</v>
      </c>
      <c r="M319" s="4">
        <v>0.969</v>
      </c>
      <c r="N319" s="4">
        <v>0.00134</v>
      </c>
      <c r="O319" s="4">
        <v>0.631</v>
      </c>
      <c r="P319" s="4">
        <v>0.83</v>
      </c>
      <c r="Q319" s="4">
        <v>109.488</v>
      </c>
      <c r="R319" s="4">
        <v>4.0</v>
      </c>
      <c r="S319" s="4">
        <v>1.0</v>
      </c>
      <c r="T319" s="3" t="s">
        <v>104</v>
      </c>
      <c r="U319" s="3" t="s">
        <v>35</v>
      </c>
    </row>
    <row r="320">
      <c r="A320" s="3" t="s">
        <v>2825</v>
      </c>
      <c r="B320" s="3" t="s">
        <v>2826</v>
      </c>
      <c r="C320" s="4">
        <v>2023.0</v>
      </c>
      <c r="D320" s="4">
        <v>2.0</v>
      </c>
      <c r="E320" s="4">
        <v>288480.0</v>
      </c>
      <c r="F320" s="3" t="s">
        <v>327</v>
      </c>
      <c r="G320" s="3" t="s">
        <v>2827</v>
      </c>
      <c r="H320" s="3" t="s">
        <v>1192</v>
      </c>
      <c r="I320" s="4">
        <v>0.389</v>
      </c>
      <c r="J320" s="4">
        <v>0.615</v>
      </c>
      <c r="K320" s="4">
        <v>0.827390756</v>
      </c>
      <c r="L320" s="4">
        <v>0.0428</v>
      </c>
      <c r="M320" s="4">
        <v>0.668</v>
      </c>
      <c r="N320" s="4">
        <v>0.0</v>
      </c>
      <c r="O320" s="4">
        <v>0.15</v>
      </c>
      <c r="P320" s="4">
        <v>0.845</v>
      </c>
      <c r="Q320" s="4">
        <v>180.632</v>
      </c>
      <c r="R320" s="4">
        <v>5.0</v>
      </c>
      <c r="S320" s="4">
        <v>0.0</v>
      </c>
      <c r="T320" s="3" t="s">
        <v>104</v>
      </c>
      <c r="U320" s="3" t="s">
        <v>35</v>
      </c>
    </row>
    <row r="321">
      <c r="A321" s="3" t="s">
        <v>2832</v>
      </c>
      <c r="B321" s="3" t="s">
        <v>2833</v>
      </c>
      <c r="C321" s="4">
        <v>1989.0</v>
      </c>
      <c r="D321" s="4">
        <v>2.0</v>
      </c>
      <c r="E321" s="4">
        <v>52767.0</v>
      </c>
      <c r="F321" s="3" t="s">
        <v>194</v>
      </c>
      <c r="G321" s="3" t="s">
        <v>2834</v>
      </c>
      <c r="H321" s="3" t="s">
        <v>1500</v>
      </c>
      <c r="I321" s="4">
        <v>0.627</v>
      </c>
      <c r="J321" s="4">
        <v>0.581</v>
      </c>
      <c r="K321" s="4">
        <v>0.704810386</v>
      </c>
      <c r="L321" s="4">
        <v>0.713</v>
      </c>
      <c r="M321" s="4">
        <v>0.921</v>
      </c>
      <c r="N321" s="4">
        <v>1.27E-5</v>
      </c>
      <c r="O321" s="4">
        <v>0.651</v>
      </c>
      <c r="P321" s="4">
        <v>0.746</v>
      </c>
      <c r="Q321" s="4">
        <v>86.051</v>
      </c>
      <c r="R321" s="4">
        <v>7.0</v>
      </c>
      <c r="S321" s="4">
        <v>1.0</v>
      </c>
      <c r="T321" s="3" t="s">
        <v>104</v>
      </c>
      <c r="U321" s="3" t="s">
        <v>35</v>
      </c>
    </row>
    <row r="322">
      <c r="A322" s="3" t="s">
        <v>2840</v>
      </c>
      <c r="B322" s="3" t="s">
        <v>2841</v>
      </c>
      <c r="C322" s="4">
        <v>2016.0</v>
      </c>
      <c r="D322" s="4">
        <v>2.0</v>
      </c>
      <c r="E322" s="4">
        <v>313906.0</v>
      </c>
      <c r="F322" s="3" t="s">
        <v>140</v>
      </c>
      <c r="G322" s="3" t="s">
        <v>364</v>
      </c>
      <c r="H322" s="3" t="s">
        <v>2842</v>
      </c>
      <c r="I322" s="4">
        <v>0.608</v>
      </c>
      <c r="J322" s="4">
        <v>0.659</v>
      </c>
      <c r="K322" s="4">
        <v>0.799991444</v>
      </c>
      <c r="L322" s="4">
        <v>0.0389</v>
      </c>
      <c r="M322" s="4">
        <v>0.492</v>
      </c>
      <c r="N322" s="4">
        <v>0.0</v>
      </c>
      <c r="O322" s="4">
        <v>0.261</v>
      </c>
      <c r="P322" s="4">
        <v>0.774</v>
      </c>
      <c r="Q322" s="4">
        <v>82.061</v>
      </c>
      <c r="R322" s="4">
        <v>0.0</v>
      </c>
      <c r="S322" s="4">
        <v>1.0</v>
      </c>
      <c r="T322" s="3" t="s">
        <v>104</v>
      </c>
      <c r="U322" s="3" t="s">
        <v>35</v>
      </c>
    </row>
    <row r="323">
      <c r="A323" s="3" t="s">
        <v>2845</v>
      </c>
      <c r="B323" s="3" t="s">
        <v>2846</v>
      </c>
      <c r="C323" s="4">
        <v>2023.0</v>
      </c>
      <c r="D323" s="4">
        <v>2.0</v>
      </c>
      <c r="E323" s="4">
        <v>285466.0</v>
      </c>
      <c r="F323" s="3" t="s">
        <v>170</v>
      </c>
      <c r="G323" s="3" t="s">
        <v>2848</v>
      </c>
      <c r="H323" s="3" t="s">
        <v>1192</v>
      </c>
      <c r="I323" s="4">
        <v>0.46</v>
      </c>
      <c r="J323" s="4">
        <v>0.589</v>
      </c>
      <c r="K323" s="4">
        <v>0.848908091</v>
      </c>
      <c r="L323" s="4">
        <v>0.0549</v>
      </c>
      <c r="M323" s="4">
        <v>0.474</v>
      </c>
      <c r="N323" s="4">
        <v>0.0</v>
      </c>
      <c r="O323" s="4">
        <v>0.338</v>
      </c>
      <c r="P323" s="4">
        <v>0.607</v>
      </c>
      <c r="Q323" s="4">
        <v>147.543</v>
      </c>
      <c r="R323" s="4">
        <v>7.0</v>
      </c>
      <c r="S323" s="4">
        <v>1.0</v>
      </c>
      <c r="T323" s="3" t="s">
        <v>104</v>
      </c>
      <c r="U323" s="3" t="s">
        <v>35</v>
      </c>
    </row>
    <row r="324">
      <c r="A324" s="3" t="s">
        <v>2850</v>
      </c>
      <c r="B324" s="3" t="s">
        <v>2852</v>
      </c>
      <c r="C324" s="4">
        <v>1985.0</v>
      </c>
      <c r="D324" s="4">
        <v>2.0</v>
      </c>
      <c r="E324" s="4">
        <v>359893.0</v>
      </c>
      <c r="F324" s="3" t="s">
        <v>209</v>
      </c>
      <c r="G324" s="3" t="s">
        <v>2426</v>
      </c>
      <c r="H324" s="3" t="s">
        <v>2853</v>
      </c>
      <c r="I324" s="4">
        <v>0.611</v>
      </c>
      <c r="J324" s="4">
        <v>0.568</v>
      </c>
      <c r="K324" s="4">
        <v>0.63660086</v>
      </c>
      <c r="L324" s="4">
        <v>0.0721</v>
      </c>
      <c r="M324" s="4">
        <v>0.745</v>
      </c>
      <c r="N324" s="4">
        <v>0.0255</v>
      </c>
      <c r="O324" s="4">
        <v>0.126</v>
      </c>
      <c r="P324" s="4">
        <v>0.698</v>
      </c>
      <c r="Q324" s="4">
        <v>135.051</v>
      </c>
      <c r="R324" s="4">
        <v>3.0</v>
      </c>
      <c r="S324" s="4">
        <v>1.0</v>
      </c>
      <c r="T324" s="3" t="s">
        <v>104</v>
      </c>
      <c r="U324" s="3" t="s">
        <v>35</v>
      </c>
    </row>
    <row r="325">
      <c r="A325" s="3" t="s">
        <v>2855</v>
      </c>
      <c r="B325" s="3" t="s">
        <v>2858</v>
      </c>
      <c r="C325" s="4">
        <v>1958.0</v>
      </c>
      <c r="D325" s="4">
        <v>2.0</v>
      </c>
      <c r="E325" s="4">
        <v>301106.0</v>
      </c>
      <c r="F325" s="3" t="s">
        <v>156</v>
      </c>
      <c r="G325" s="3" t="s">
        <v>2859</v>
      </c>
      <c r="H325" s="3" t="s">
        <v>2861</v>
      </c>
      <c r="I325" s="4">
        <v>0.495</v>
      </c>
      <c r="J325" s="4">
        <v>0.537</v>
      </c>
      <c r="K325" s="4">
        <v>0.729557462</v>
      </c>
      <c r="L325" s="4">
        <v>0.0997</v>
      </c>
      <c r="M325" s="4">
        <v>0.449</v>
      </c>
      <c r="N325" s="4">
        <v>1.53E-6</v>
      </c>
      <c r="O325" s="4">
        <v>0.178</v>
      </c>
      <c r="P325" s="4">
        <v>0.829</v>
      </c>
      <c r="Q325" s="4">
        <v>141.244</v>
      </c>
      <c r="R325" s="4">
        <v>4.0</v>
      </c>
      <c r="S325" s="4">
        <v>0.0</v>
      </c>
      <c r="T325" s="3" t="s">
        <v>104</v>
      </c>
      <c r="U325" s="3" t="s">
        <v>68</v>
      </c>
    </row>
    <row r="326">
      <c r="A326" s="3" t="s">
        <v>2862</v>
      </c>
      <c r="B326" s="3" t="s">
        <v>2863</v>
      </c>
      <c r="C326" s="4">
        <v>2016.0</v>
      </c>
      <c r="D326" s="4">
        <v>2.0</v>
      </c>
      <c r="E326" s="4">
        <v>427546.0</v>
      </c>
      <c r="F326" s="3" t="s">
        <v>2866</v>
      </c>
      <c r="G326" s="3" t="s">
        <v>2867</v>
      </c>
      <c r="H326" s="3" t="s">
        <v>2868</v>
      </c>
      <c r="I326" s="4">
        <v>0.626</v>
      </c>
      <c r="J326" s="4">
        <v>0.69</v>
      </c>
      <c r="K326" s="4">
        <v>0.849335871</v>
      </c>
      <c r="L326" s="4">
        <v>0.0595</v>
      </c>
      <c r="M326" s="4">
        <v>0.329</v>
      </c>
      <c r="N326" s="4">
        <v>2.09E-4</v>
      </c>
      <c r="O326" s="4">
        <v>0.134</v>
      </c>
      <c r="P326" s="4">
        <v>0.566</v>
      </c>
      <c r="Q326" s="4">
        <v>79.995</v>
      </c>
      <c r="R326" s="4">
        <v>5.0</v>
      </c>
      <c r="S326" s="4">
        <v>1.0</v>
      </c>
      <c r="T326" s="3" t="s">
        <v>104</v>
      </c>
      <c r="U326" s="3" t="s">
        <v>35</v>
      </c>
    </row>
    <row r="327">
      <c r="A327" s="3" t="s">
        <v>2870</v>
      </c>
      <c r="B327" s="3" t="s">
        <v>2871</v>
      </c>
      <c r="C327" s="4">
        <v>1981.0</v>
      </c>
      <c r="D327" s="4">
        <v>2.0</v>
      </c>
      <c r="E327" s="4">
        <v>281372.0</v>
      </c>
      <c r="F327" s="3" t="s">
        <v>327</v>
      </c>
      <c r="G327" s="3" t="s">
        <v>2874</v>
      </c>
      <c r="H327" s="3" t="s">
        <v>2875</v>
      </c>
      <c r="I327" s="4">
        <v>0.43</v>
      </c>
      <c r="J327" s="4">
        <v>0.438</v>
      </c>
      <c r="K327" s="4">
        <v>0.706585674</v>
      </c>
      <c r="L327" s="4">
        <v>0.0407</v>
      </c>
      <c r="M327" s="4">
        <v>0.985</v>
      </c>
      <c r="N327" s="4">
        <v>0.801</v>
      </c>
      <c r="O327" s="4">
        <v>0.178</v>
      </c>
      <c r="P327" s="4">
        <v>0.611</v>
      </c>
      <c r="Q327" s="4">
        <v>80.19</v>
      </c>
      <c r="R327" s="4">
        <v>7.0</v>
      </c>
      <c r="S327" s="4">
        <v>1.0</v>
      </c>
      <c r="T327" s="3" t="s">
        <v>104</v>
      </c>
      <c r="U327" s="3" t="s">
        <v>35</v>
      </c>
    </row>
    <row r="328">
      <c r="A328" s="3" t="s">
        <v>2877</v>
      </c>
      <c r="B328" s="3" t="s">
        <v>2878</v>
      </c>
      <c r="C328" s="4">
        <v>2013.0</v>
      </c>
      <c r="D328" s="4">
        <v>2.0</v>
      </c>
      <c r="E328" s="4">
        <v>166028.0</v>
      </c>
      <c r="F328" s="3" t="s">
        <v>327</v>
      </c>
      <c r="G328" s="3" t="s">
        <v>2880</v>
      </c>
      <c r="H328" s="3" t="s">
        <v>2881</v>
      </c>
      <c r="I328" s="4">
        <v>0.891</v>
      </c>
      <c r="J328" s="4">
        <v>0.547</v>
      </c>
      <c r="K328" s="4">
        <v>0.780570231</v>
      </c>
      <c r="L328" s="4">
        <v>0.0408</v>
      </c>
      <c r="M328" s="4">
        <v>0.1</v>
      </c>
      <c r="N328" s="4">
        <v>0.131</v>
      </c>
      <c r="O328" s="4">
        <v>0.0703</v>
      </c>
      <c r="P328" s="4">
        <v>0.691</v>
      </c>
      <c r="Q328" s="4">
        <v>100.014</v>
      </c>
      <c r="R328" s="4">
        <v>5.0</v>
      </c>
      <c r="S328" s="4">
        <v>0.0</v>
      </c>
      <c r="T328" s="3" t="s">
        <v>104</v>
      </c>
      <c r="U328" s="3" t="s">
        <v>35</v>
      </c>
    </row>
    <row r="329">
      <c r="A329" s="3" t="s">
        <v>2885</v>
      </c>
      <c r="B329" s="3" t="s">
        <v>2886</v>
      </c>
      <c r="C329" s="4">
        <v>1993.0</v>
      </c>
      <c r="D329" s="4">
        <v>2.0</v>
      </c>
      <c r="E329" s="4">
        <v>291280.0</v>
      </c>
      <c r="F329" s="3" t="s">
        <v>2888</v>
      </c>
      <c r="G329" s="3" t="s">
        <v>2890</v>
      </c>
      <c r="H329" s="3" t="s">
        <v>2891</v>
      </c>
      <c r="I329" s="4">
        <v>0.552</v>
      </c>
      <c r="J329" s="4">
        <v>0.451</v>
      </c>
      <c r="K329" s="4">
        <v>0.7347336</v>
      </c>
      <c r="L329" s="4">
        <v>0.0487</v>
      </c>
      <c r="M329" s="4">
        <v>0.701</v>
      </c>
      <c r="N329" s="4">
        <v>2.44E-6</v>
      </c>
      <c r="O329" s="4">
        <v>0.606</v>
      </c>
      <c r="P329" s="4">
        <v>0.686</v>
      </c>
      <c r="Q329" s="4">
        <v>94.284</v>
      </c>
      <c r="R329" s="4">
        <v>9.0</v>
      </c>
      <c r="S329" s="4">
        <v>1.0</v>
      </c>
      <c r="T329" s="3" t="s">
        <v>104</v>
      </c>
      <c r="U329" s="3" t="s">
        <v>68</v>
      </c>
    </row>
    <row r="330">
      <c r="A330" s="3" t="s">
        <v>2895</v>
      </c>
      <c r="B330" s="3" t="s">
        <v>2896</v>
      </c>
      <c r="C330" s="4">
        <v>2016.0</v>
      </c>
      <c r="D330" s="4">
        <v>2.0</v>
      </c>
      <c r="E330" s="4">
        <v>267733.0</v>
      </c>
      <c r="F330" s="3" t="s">
        <v>255</v>
      </c>
      <c r="G330" s="3" t="s">
        <v>2897</v>
      </c>
      <c r="H330" s="3" t="s">
        <v>2868</v>
      </c>
      <c r="I330" s="4">
        <v>0.651</v>
      </c>
      <c r="J330" s="4">
        <v>0.552</v>
      </c>
      <c r="K330" s="4">
        <v>0.758282891</v>
      </c>
      <c r="L330" s="4">
        <v>0.0337</v>
      </c>
      <c r="M330" s="4">
        <v>0.446</v>
      </c>
      <c r="N330" s="4">
        <v>0.00309</v>
      </c>
      <c r="O330" s="4">
        <v>0.0667</v>
      </c>
      <c r="P330" s="4">
        <v>0.621</v>
      </c>
      <c r="Q330" s="4">
        <v>108.071</v>
      </c>
      <c r="R330" s="4">
        <v>8.0</v>
      </c>
      <c r="S330" s="4">
        <v>0.0</v>
      </c>
      <c r="T330" s="3" t="s">
        <v>104</v>
      </c>
      <c r="U330" s="3" t="s">
        <v>35</v>
      </c>
    </row>
    <row r="331">
      <c r="A331" s="3" t="s">
        <v>2902</v>
      </c>
      <c r="B331" s="3" t="s">
        <v>2903</v>
      </c>
      <c r="C331" s="4">
        <v>1977.0</v>
      </c>
      <c r="D331" s="4">
        <v>2.0</v>
      </c>
      <c r="E331" s="4">
        <v>197186.0</v>
      </c>
      <c r="F331" s="3" t="s">
        <v>156</v>
      </c>
      <c r="G331" s="3" t="s">
        <v>2904</v>
      </c>
      <c r="H331" s="3" t="s">
        <v>2905</v>
      </c>
      <c r="I331" s="4">
        <v>0.613</v>
      </c>
      <c r="J331" s="4">
        <v>0.543</v>
      </c>
      <c r="K331" s="4">
        <v>0.795285864</v>
      </c>
      <c r="L331" s="4">
        <v>0.0556</v>
      </c>
      <c r="M331" s="4">
        <v>0.9</v>
      </c>
      <c r="N331" s="4">
        <v>0.00282</v>
      </c>
      <c r="O331" s="4">
        <v>0.138</v>
      </c>
      <c r="P331" s="4">
        <v>0.887</v>
      </c>
      <c r="Q331" s="4">
        <v>92.645</v>
      </c>
      <c r="R331" s="4">
        <v>7.0</v>
      </c>
      <c r="S331" s="4">
        <v>1.0</v>
      </c>
      <c r="T331" s="3" t="s">
        <v>104</v>
      </c>
      <c r="U331" s="3" t="s">
        <v>35</v>
      </c>
    </row>
    <row r="332">
      <c r="A332" s="3" t="s">
        <v>2911</v>
      </c>
      <c r="B332" s="3" t="s">
        <v>2912</v>
      </c>
      <c r="C332" s="4">
        <v>1992.0</v>
      </c>
      <c r="D332" s="4">
        <v>2.0</v>
      </c>
      <c r="E332" s="4">
        <v>235075.0</v>
      </c>
      <c r="F332" s="3" t="s">
        <v>194</v>
      </c>
      <c r="G332" s="3" t="s">
        <v>671</v>
      </c>
      <c r="H332" s="3" t="s">
        <v>2913</v>
      </c>
      <c r="I332" s="4">
        <v>0.595</v>
      </c>
      <c r="J332" s="4">
        <v>0.54</v>
      </c>
      <c r="K332" s="4">
        <v>0.739075567</v>
      </c>
      <c r="L332" s="4">
        <v>0.0317</v>
      </c>
      <c r="M332" s="4">
        <v>0.619</v>
      </c>
      <c r="N332" s="4">
        <v>6.36E-6</v>
      </c>
      <c r="O332" s="4">
        <v>0.423</v>
      </c>
      <c r="P332" s="4">
        <v>0.774</v>
      </c>
      <c r="Q332" s="4">
        <v>124.062</v>
      </c>
      <c r="R332" s="4">
        <v>1.0</v>
      </c>
      <c r="S332" s="4">
        <v>0.0</v>
      </c>
      <c r="T332" s="3" t="s">
        <v>104</v>
      </c>
      <c r="U332" s="3" t="s">
        <v>35</v>
      </c>
    </row>
    <row r="333">
      <c r="A333" s="3" t="s">
        <v>2919</v>
      </c>
      <c r="B333" s="3" t="s">
        <v>2920</v>
      </c>
      <c r="C333" s="4">
        <v>2014.0</v>
      </c>
      <c r="D333" s="4">
        <v>2.0</v>
      </c>
      <c r="E333" s="4">
        <v>351000.0</v>
      </c>
      <c r="F333" s="3" t="s">
        <v>194</v>
      </c>
      <c r="G333" s="3" t="s">
        <v>2921</v>
      </c>
      <c r="H333" s="3" t="s">
        <v>2920</v>
      </c>
      <c r="I333" s="4">
        <v>0.502</v>
      </c>
      <c r="J333" s="4">
        <v>0.718</v>
      </c>
      <c r="K333" s="4">
        <v>0.837443586</v>
      </c>
      <c r="L333" s="4">
        <v>0.057</v>
      </c>
      <c r="M333" s="4">
        <v>0.225</v>
      </c>
      <c r="N333" s="4">
        <v>0.0</v>
      </c>
      <c r="O333" s="4">
        <v>0.0695</v>
      </c>
      <c r="P333" s="4">
        <v>0.655</v>
      </c>
      <c r="Q333" s="4">
        <v>159.956</v>
      </c>
      <c r="R333" s="4">
        <v>10.0</v>
      </c>
      <c r="S333" s="4">
        <v>1.0</v>
      </c>
      <c r="T333" s="3" t="s">
        <v>104</v>
      </c>
      <c r="U333" s="3" t="s">
        <v>68</v>
      </c>
    </row>
    <row r="334">
      <c r="A334" s="3" t="s">
        <v>2924</v>
      </c>
      <c r="B334" s="3" t="s">
        <v>2925</v>
      </c>
      <c r="C334" s="4">
        <v>2016.0</v>
      </c>
      <c r="D334" s="4">
        <v>2.0</v>
      </c>
      <c r="E334" s="4">
        <v>471946.0</v>
      </c>
      <c r="F334" s="3" t="s">
        <v>255</v>
      </c>
      <c r="G334" s="3" t="s">
        <v>2926</v>
      </c>
      <c r="H334" s="3" t="s">
        <v>2868</v>
      </c>
      <c r="I334" s="4">
        <v>0.429</v>
      </c>
      <c r="J334" s="4">
        <v>0.763</v>
      </c>
      <c r="K334" s="4">
        <v>0.84807392</v>
      </c>
      <c r="L334" s="4">
        <v>0.107</v>
      </c>
      <c r="M334" s="4">
        <v>0.524</v>
      </c>
      <c r="N334" s="4">
        <v>1.99E-4</v>
      </c>
      <c r="O334" s="4">
        <v>0.127</v>
      </c>
      <c r="P334" s="4">
        <v>0.668</v>
      </c>
      <c r="Q334" s="4">
        <v>100.835</v>
      </c>
      <c r="R334" s="4">
        <v>1.0</v>
      </c>
      <c r="S334" s="4">
        <v>1.0</v>
      </c>
      <c r="T334" s="3" t="s">
        <v>104</v>
      </c>
      <c r="U334" s="3" t="s">
        <v>35</v>
      </c>
    </row>
    <row r="335">
      <c r="A335" s="3" t="s">
        <v>2930</v>
      </c>
      <c r="B335" s="3" t="s">
        <v>2931</v>
      </c>
      <c r="C335" s="4">
        <v>2021.0</v>
      </c>
      <c r="D335" s="4">
        <v>2.0</v>
      </c>
      <c r="E335" s="4">
        <v>108675.0</v>
      </c>
      <c r="F335" s="3" t="s">
        <v>396</v>
      </c>
      <c r="G335" s="3" t="s">
        <v>397</v>
      </c>
      <c r="H335" s="3" t="s">
        <v>2934</v>
      </c>
      <c r="I335" s="4">
        <v>0.866</v>
      </c>
      <c r="J335" s="4">
        <v>0.465</v>
      </c>
      <c r="K335" s="4">
        <v>0.766581824</v>
      </c>
      <c r="L335" s="4">
        <v>0.0736</v>
      </c>
      <c r="M335" s="4">
        <v>0.528</v>
      </c>
      <c r="N335" s="4">
        <v>1.61E-5</v>
      </c>
      <c r="O335" s="4">
        <v>0.0503</v>
      </c>
      <c r="P335" s="4">
        <v>0.706</v>
      </c>
      <c r="Q335" s="4">
        <v>95.014</v>
      </c>
      <c r="R335" s="4">
        <v>6.0</v>
      </c>
      <c r="S335" s="4">
        <v>0.0</v>
      </c>
      <c r="T335" s="3" t="s">
        <v>104</v>
      </c>
      <c r="U335" s="3" t="s">
        <v>35</v>
      </c>
    </row>
    <row r="336">
      <c r="A336" s="3" t="s">
        <v>2935</v>
      </c>
      <c r="B336" s="3" t="s">
        <v>2937</v>
      </c>
      <c r="C336" s="4">
        <v>2022.0</v>
      </c>
      <c r="D336" s="4">
        <v>2.0</v>
      </c>
      <c r="E336" s="4">
        <v>191638.0</v>
      </c>
      <c r="F336" s="3" t="s">
        <v>327</v>
      </c>
      <c r="G336" s="3" t="s">
        <v>1941</v>
      </c>
      <c r="H336" s="3" t="s">
        <v>1534</v>
      </c>
      <c r="I336" s="4">
        <v>0.642</v>
      </c>
      <c r="J336" s="4">
        <v>0.647</v>
      </c>
      <c r="K336" s="4">
        <v>0.822214617</v>
      </c>
      <c r="L336" s="4">
        <v>0.0337</v>
      </c>
      <c r="M336" s="4">
        <v>0.0137</v>
      </c>
      <c r="N336" s="4">
        <v>0.513</v>
      </c>
      <c r="O336" s="4">
        <v>0.111</v>
      </c>
      <c r="P336" s="4">
        <v>0.848</v>
      </c>
      <c r="Q336" s="4">
        <v>102.022</v>
      </c>
      <c r="R336" s="4">
        <v>5.0</v>
      </c>
      <c r="S336" s="4">
        <v>0.0</v>
      </c>
      <c r="T336" s="3" t="s">
        <v>104</v>
      </c>
      <c r="U336" s="3" t="s">
        <v>35</v>
      </c>
    </row>
    <row r="337">
      <c r="A337" s="3" t="s">
        <v>2942</v>
      </c>
      <c r="B337" s="3" t="s">
        <v>2943</v>
      </c>
      <c r="C337" s="4">
        <v>2009.0</v>
      </c>
      <c r="D337" s="4">
        <v>2.0</v>
      </c>
      <c r="E337" s="4">
        <v>213870.0</v>
      </c>
      <c r="F337" s="3" t="s">
        <v>170</v>
      </c>
      <c r="G337" s="3" t="s">
        <v>2945</v>
      </c>
      <c r="H337" s="3" t="s">
        <v>2947</v>
      </c>
      <c r="I337" s="4">
        <v>0.511</v>
      </c>
      <c r="J337" s="4">
        <v>0.961</v>
      </c>
      <c r="K337" s="4">
        <v>0.832481338</v>
      </c>
      <c r="L337" s="4">
        <v>0.0503</v>
      </c>
      <c r="M337" s="4">
        <v>0.00816</v>
      </c>
      <c r="N337" s="4">
        <v>0.891</v>
      </c>
      <c r="O337" s="4">
        <v>0.139</v>
      </c>
      <c r="P337" s="4">
        <v>0.784</v>
      </c>
      <c r="Q337" s="4">
        <v>120.034</v>
      </c>
      <c r="R337" s="4">
        <v>8.0</v>
      </c>
      <c r="S337" s="4">
        <v>1.0</v>
      </c>
      <c r="T337" s="3" t="s">
        <v>104</v>
      </c>
      <c r="U337" s="3" t="s">
        <v>68</v>
      </c>
    </row>
    <row r="338">
      <c r="A338" s="3" t="s">
        <v>2948</v>
      </c>
      <c r="B338" s="3" t="s">
        <v>2949</v>
      </c>
      <c r="C338" s="4">
        <v>1982.0</v>
      </c>
      <c r="D338" s="4">
        <v>2.0</v>
      </c>
      <c r="E338" s="4">
        <v>186400.0</v>
      </c>
      <c r="F338" s="3" t="s">
        <v>361</v>
      </c>
      <c r="G338" s="3" t="s">
        <v>2051</v>
      </c>
      <c r="H338" s="3" t="s">
        <v>286</v>
      </c>
      <c r="I338" s="4">
        <v>0.756</v>
      </c>
      <c r="J338" s="4">
        <v>0.62</v>
      </c>
      <c r="K338" s="4">
        <v>0.777319103</v>
      </c>
      <c r="L338" s="4">
        <v>0.0375</v>
      </c>
      <c r="M338" s="4">
        <v>0.716</v>
      </c>
      <c r="N338" s="4">
        <v>0.0</v>
      </c>
      <c r="O338" s="4">
        <v>0.827</v>
      </c>
      <c r="P338" s="4">
        <v>0.94</v>
      </c>
      <c r="Q338" s="4">
        <v>115.164</v>
      </c>
      <c r="R338" s="4">
        <v>6.0</v>
      </c>
      <c r="S338" s="4">
        <v>0.0</v>
      </c>
      <c r="T338" s="3" t="s">
        <v>34</v>
      </c>
      <c r="U338" s="3" t="s">
        <v>35</v>
      </c>
    </row>
    <row r="339">
      <c r="A339" s="3" t="s">
        <v>2955</v>
      </c>
      <c r="B339" s="3" t="s">
        <v>2956</v>
      </c>
      <c r="C339" s="4">
        <v>1972.0</v>
      </c>
      <c r="D339" s="4">
        <v>2.0</v>
      </c>
      <c r="E339" s="4">
        <v>182120.0</v>
      </c>
      <c r="F339" s="3" t="s">
        <v>306</v>
      </c>
      <c r="G339" s="3" t="s">
        <v>2958</v>
      </c>
      <c r="H339" s="3" t="s">
        <v>972</v>
      </c>
      <c r="I339" s="4">
        <v>0.659</v>
      </c>
      <c r="J339" s="4">
        <v>0.483</v>
      </c>
      <c r="K339" s="4">
        <v>0.753833979</v>
      </c>
      <c r="L339" s="4">
        <v>0.0633</v>
      </c>
      <c r="M339" s="4">
        <v>0.948</v>
      </c>
      <c r="N339" s="4">
        <v>0.00178</v>
      </c>
      <c r="O339" s="4">
        <v>0.227</v>
      </c>
      <c r="P339" s="4">
        <v>0.757</v>
      </c>
      <c r="Q339" s="4">
        <v>112.64</v>
      </c>
      <c r="R339" s="4">
        <v>6.0</v>
      </c>
      <c r="S339" s="4">
        <v>1.0</v>
      </c>
      <c r="T339" s="3" t="s">
        <v>34</v>
      </c>
      <c r="U339" s="3" t="s">
        <v>35</v>
      </c>
    </row>
    <row r="340">
      <c r="A340" s="3" t="s">
        <v>2961</v>
      </c>
      <c r="B340" s="3" t="s">
        <v>2962</v>
      </c>
      <c r="C340" s="4">
        <v>1959.0</v>
      </c>
      <c r="D340" s="4">
        <v>2.0</v>
      </c>
      <c r="E340" s="4">
        <v>198440.0</v>
      </c>
      <c r="F340" s="3" t="s">
        <v>731</v>
      </c>
      <c r="G340" s="3" t="s">
        <v>2964</v>
      </c>
      <c r="H340" s="3" t="s">
        <v>291</v>
      </c>
      <c r="I340" s="4">
        <v>0.603</v>
      </c>
      <c r="J340" s="4">
        <v>0.187</v>
      </c>
      <c r="K340" s="4">
        <v>0.577588604</v>
      </c>
      <c r="L340" s="4">
        <v>0.0705</v>
      </c>
      <c r="M340" s="4">
        <v>0.989</v>
      </c>
      <c r="N340" s="4">
        <v>0.895</v>
      </c>
      <c r="O340" s="4">
        <v>0.103</v>
      </c>
      <c r="P340" s="4">
        <v>0.695</v>
      </c>
      <c r="Q340" s="4">
        <v>113.924</v>
      </c>
      <c r="R340" s="4">
        <v>2.0</v>
      </c>
      <c r="S340" s="4">
        <v>1.0</v>
      </c>
      <c r="T340" s="3" t="s">
        <v>34</v>
      </c>
      <c r="U340" s="3" t="s">
        <v>35</v>
      </c>
    </row>
    <row r="341">
      <c r="A341" s="3" t="s">
        <v>2965</v>
      </c>
      <c r="B341" s="3" t="s">
        <v>2967</v>
      </c>
      <c r="C341" s="4">
        <v>2006.0</v>
      </c>
      <c r="D341" s="4">
        <v>2.0</v>
      </c>
      <c r="E341" s="4">
        <v>253200.0</v>
      </c>
      <c r="F341" s="3" t="s">
        <v>368</v>
      </c>
      <c r="G341" s="3" t="s">
        <v>1802</v>
      </c>
      <c r="H341" s="3" t="s">
        <v>291</v>
      </c>
      <c r="I341" s="4">
        <v>0.497</v>
      </c>
      <c r="J341" s="4">
        <v>0.481</v>
      </c>
      <c r="K341" s="4">
        <v>0.717408509</v>
      </c>
      <c r="L341" s="4">
        <v>0.0406</v>
      </c>
      <c r="M341" s="4">
        <v>0.765</v>
      </c>
      <c r="N341" s="4">
        <v>0.0</v>
      </c>
      <c r="O341" s="4">
        <v>0.169</v>
      </c>
      <c r="P341" s="4">
        <v>0.526</v>
      </c>
      <c r="Q341" s="4">
        <v>73.005</v>
      </c>
      <c r="R341" s="4">
        <v>11.0</v>
      </c>
      <c r="S341" s="4">
        <v>1.0</v>
      </c>
      <c r="T341" s="3" t="s">
        <v>34</v>
      </c>
      <c r="U341" s="3" t="s">
        <v>35</v>
      </c>
    </row>
    <row r="342">
      <c r="A342" s="3" t="s">
        <v>2970</v>
      </c>
      <c r="B342" s="3" t="s">
        <v>2971</v>
      </c>
      <c r="C342" s="4">
        <v>1987.0</v>
      </c>
      <c r="D342" s="4">
        <v>2.0</v>
      </c>
      <c r="E342" s="4">
        <v>214253.0</v>
      </c>
      <c r="F342" s="3" t="s">
        <v>413</v>
      </c>
      <c r="G342" s="3" t="s">
        <v>2972</v>
      </c>
      <c r="H342" s="3" t="s">
        <v>2973</v>
      </c>
      <c r="I342" s="4">
        <v>0.539</v>
      </c>
      <c r="J342" s="4">
        <v>0.571</v>
      </c>
      <c r="K342" s="4">
        <v>0.764271811</v>
      </c>
      <c r="L342" s="4">
        <v>0.0352</v>
      </c>
      <c r="M342" s="4">
        <v>0.724</v>
      </c>
      <c r="N342" s="4">
        <v>1.62E-4</v>
      </c>
      <c r="O342" s="4">
        <v>0.0615</v>
      </c>
      <c r="P342" s="4">
        <v>0.849</v>
      </c>
      <c r="Q342" s="4">
        <v>163.787</v>
      </c>
      <c r="R342" s="4">
        <v>3.0</v>
      </c>
      <c r="S342" s="4">
        <v>1.0</v>
      </c>
      <c r="T342" s="3" t="s">
        <v>34</v>
      </c>
      <c r="U342" s="3" t="s">
        <v>35</v>
      </c>
    </row>
    <row r="343">
      <c r="A343" s="3" t="s">
        <v>2977</v>
      </c>
      <c r="B343" s="3" t="s">
        <v>2979</v>
      </c>
      <c r="C343" s="4">
        <v>1989.0</v>
      </c>
      <c r="D343" s="4">
        <v>2.0</v>
      </c>
      <c r="E343" s="4">
        <v>311613.0</v>
      </c>
      <c r="F343" s="3" t="s">
        <v>327</v>
      </c>
      <c r="G343" s="3" t="s">
        <v>123</v>
      </c>
      <c r="H343" s="3" t="s">
        <v>2980</v>
      </c>
      <c r="I343" s="4">
        <v>0.555</v>
      </c>
      <c r="J343" s="4">
        <v>0.338</v>
      </c>
      <c r="K343" s="4">
        <v>0.67452356</v>
      </c>
      <c r="L343" s="4">
        <v>0.0342</v>
      </c>
      <c r="M343" s="4">
        <v>0.555</v>
      </c>
      <c r="N343" s="4">
        <v>0.00113</v>
      </c>
      <c r="O343" s="4">
        <v>0.107</v>
      </c>
      <c r="P343" s="4">
        <v>0.582</v>
      </c>
      <c r="Q343" s="4">
        <v>141.006</v>
      </c>
      <c r="R343" s="4">
        <v>0.0</v>
      </c>
      <c r="S343" s="4">
        <v>1.0</v>
      </c>
      <c r="T343" s="3" t="s">
        <v>34</v>
      </c>
      <c r="U343" s="3" t="s">
        <v>35</v>
      </c>
    </row>
    <row r="344">
      <c r="A344" s="3" t="s">
        <v>2983</v>
      </c>
      <c r="B344" s="3" t="s">
        <v>2985</v>
      </c>
      <c r="C344" s="4">
        <v>1987.0</v>
      </c>
      <c r="D344" s="4">
        <v>2.0</v>
      </c>
      <c r="E344" s="4">
        <v>345166.0</v>
      </c>
      <c r="F344" s="3" t="s">
        <v>413</v>
      </c>
      <c r="G344" s="3" t="s">
        <v>2972</v>
      </c>
      <c r="H344" s="3" t="s">
        <v>2973</v>
      </c>
      <c r="I344" s="4">
        <v>0.606</v>
      </c>
      <c r="J344" s="4">
        <v>0.604</v>
      </c>
      <c r="K344" s="4">
        <v>0.780677176</v>
      </c>
      <c r="L344" s="4">
        <v>0.159</v>
      </c>
      <c r="M344" s="4">
        <v>0.768</v>
      </c>
      <c r="N344" s="4">
        <v>0.0107</v>
      </c>
      <c r="O344" s="4">
        <v>0.118</v>
      </c>
      <c r="P344" s="4">
        <v>0.918</v>
      </c>
      <c r="Q344" s="4">
        <v>107.923</v>
      </c>
      <c r="R344" s="4">
        <v>0.0</v>
      </c>
      <c r="S344" s="4">
        <v>1.0</v>
      </c>
      <c r="T344" s="3" t="s">
        <v>34</v>
      </c>
      <c r="U344" s="3" t="s">
        <v>35</v>
      </c>
    </row>
    <row r="345">
      <c r="A345" s="3" t="s">
        <v>2991</v>
      </c>
      <c r="B345" s="3" t="s">
        <v>2992</v>
      </c>
      <c r="C345" s="4">
        <v>2001.0</v>
      </c>
      <c r="D345" s="4">
        <v>2.0</v>
      </c>
      <c r="E345" s="4">
        <v>287546.0</v>
      </c>
      <c r="F345" s="3" t="s">
        <v>964</v>
      </c>
      <c r="G345" s="3" t="s">
        <v>965</v>
      </c>
      <c r="H345" s="3" t="s">
        <v>953</v>
      </c>
      <c r="I345" s="4">
        <v>0.608</v>
      </c>
      <c r="J345" s="4">
        <v>0.324</v>
      </c>
      <c r="K345" s="4">
        <v>0.656642354</v>
      </c>
      <c r="L345" s="4">
        <v>0.0381</v>
      </c>
      <c r="M345" s="4">
        <v>0.229</v>
      </c>
      <c r="N345" s="4">
        <v>0.0173</v>
      </c>
      <c r="O345" s="4">
        <v>0.225</v>
      </c>
      <c r="P345" s="4">
        <v>0.598</v>
      </c>
      <c r="Q345" s="4">
        <v>145.243</v>
      </c>
      <c r="R345" s="4">
        <v>0.0</v>
      </c>
      <c r="S345" s="4">
        <v>1.0</v>
      </c>
      <c r="T345" s="3" t="s">
        <v>34</v>
      </c>
      <c r="U345" s="3" t="s">
        <v>35</v>
      </c>
    </row>
    <row r="346">
      <c r="A346" s="3" t="s">
        <v>2995</v>
      </c>
      <c r="B346" s="3" t="s">
        <v>2996</v>
      </c>
      <c r="C346" s="4">
        <v>2001.0</v>
      </c>
      <c r="D346" s="4">
        <v>2.0</v>
      </c>
      <c r="E346" s="4">
        <v>237720.0</v>
      </c>
      <c r="F346" s="3" t="s">
        <v>951</v>
      </c>
      <c r="G346" s="3" t="s">
        <v>952</v>
      </c>
      <c r="H346" s="3" t="s">
        <v>953</v>
      </c>
      <c r="I346" s="4">
        <v>0.646</v>
      </c>
      <c r="J346" s="4">
        <v>0.504</v>
      </c>
      <c r="K346" s="4">
        <v>0.748165893</v>
      </c>
      <c r="L346" s="4">
        <v>0.0263</v>
      </c>
      <c r="M346" s="4">
        <v>0.103</v>
      </c>
      <c r="N346" s="4">
        <v>0.0</v>
      </c>
      <c r="O346" s="4">
        <v>0.0755</v>
      </c>
      <c r="P346" s="4">
        <v>0.69</v>
      </c>
      <c r="Q346" s="4">
        <v>157.943</v>
      </c>
      <c r="R346" s="4">
        <v>9.0</v>
      </c>
      <c r="S346" s="4">
        <v>1.0</v>
      </c>
      <c r="T346" s="3" t="s">
        <v>34</v>
      </c>
      <c r="U346" s="3" t="s">
        <v>35</v>
      </c>
    </row>
    <row r="347">
      <c r="A347" s="3" t="s">
        <v>2998</v>
      </c>
      <c r="B347" s="3" t="s">
        <v>2999</v>
      </c>
      <c r="C347" s="4">
        <v>2021.0</v>
      </c>
      <c r="D347" s="4">
        <v>2.0</v>
      </c>
      <c r="E347" s="4">
        <v>344536.0</v>
      </c>
      <c r="F347" s="3" t="s">
        <v>413</v>
      </c>
      <c r="G347" s="3" t="s">
        <v>3002</v>
      </c>
      <c r="H347" s="3" t="s">
        <v>2999</v>
      </c>
      <c r="I347" s="4">
        <v>0.705</v>
      </c>
      <c r="J347" s="4">
        <v>0.425</v>
      </c>
      <c r="K347" s="4">
        <v>0.71760101</v>
      </c>
      <c r="L347" s="4">
        <v>0.0356</v>
      </c>
      <c r="M347" s="4">
        <v>0.628</v>
      </c>
      <c r="N347" s="4">
        <v>5.09E-6</v>
      </c>
      <c r="O347" s="4">
        <v>0.119</v>
      </c>
      <c r="P347" s="4">
        <v>0.631</v>
      </c>
      <c r="Q347" s="4">
        <v>140.014</v>
      </c>
      <c r="R347" s="4">
        <v>9.0</v>
      </c>
      <c r="S347" s="4">
        <v>1.0</v>
      </c>
      <c r="T347" s="3" t="s">
        <v>34</v>
      </c>
      <c r="U347" s="3" t="s">
        <v>35</v>
      </c>
    </row>
    <row r="348">
      <c r="A348" s="3" t="s">
        <v>3005</v>
      </c>
      <c r="B348" s="3" t="s">
        <v>3007</v>
      </c>
      <c r="C348" s="4">
        <v>2018.0</v>
      </c>
      <c r="D348" s="4">
        <v>2.0</v>
      </c>
      <c r="E348" s="4">
        <v>134870.0</v>
      </c>
      <c r="F348" s="3" t="s">
        <v>3008</v>
      </c>
      <c r="G348" s="3" t="s">
        <v>3009</v>
      </c>
      <c r="H348" s="3" t="s">
        <v>3011</v>
      </c>
      <c r="I348" s="4">
        <v>0.275</v>
      </c>
      <c r="J348" s="4">
        <v>0.35</v>
      </c>
      <c r="K348" s="4">
        <v>0.701131478</v>
      </c>
      <c r="L348" s="4">
        <v>0.0375</v>
      </c>
      <c r="M348" s="4">
        <v>0.838</v>
      </c>
      <c r="N348" s="4">
        <v>0.0781</v>
      </c>
      <c r="O348" s="4">
        <v>0.383</v>
      </c>
      <c r="P348" s="4">
        <v>0.838</v>
      </c>
      <c r="Q348" s="4">
        <v>132.79</v>
      </c>
      <c r="R348" s="4">
        <v>8.0</v>
      </c>
      <c r="S348" s="4">
        <v>1.0</v>
      </c>
      <c r="T348" s="3" t="s">
        <v>34</v>
      </c>
      <c r="U348" s="3" t="s">
        <v>35</v>
      </c>
    </row>
    <row r="349">
      <c r="A349" s="3" t="s">
        <v>3013</v>
      </c>
      <c r="B349" s="3" t="s">
        <v>3014</v>
      </c>
      <c r="C349" s="4">
        <v>2020.0</v>
      </c>
      <c r="D349" s="4">
        <v>2.0</v>
      </c>
      <c r="E349" s="4">
        <v>327000.0</v>
      </c>
      <c r="F349" s="3" t="s">
        <v>26</v>
      </c>
      <c r="G349" s="3" t="s">
        <v>3017</v>
      </c>
      <c r="H349" s="3" t="s">
        <v>3014</v>
      </c>
      <c r="I349" s="4">
        <v>0.569</v>
      </c>
      <c r="J349" s="4">
        <v>0.551</v>
      </c>
      <c r="K349" s="4">
        <v>0.84336834</v>
      </c>
      <c r="L349" s="4">
        <v>0.0345</v>
      </c>
      <c r="M349" s="4">
        <v>0.737</v>
      </c>
      <c r="N349" s="4">
        <v>7.08E-6</v>
      </c>
      <c r="O349" s="4">
        <v>0.121</v>
      </c>
      <c r="P349" s="4">
        <v>0.508</v>
      </c>
      <c r="Q349" s="4">
        <v>139.899</v>
      </c>
      <c r="R349" s="4">
        <v>8.0</v>
      </c>
      <c r="S349" s="4">
        <v>0.0</v>
      </c>
      <c r="T349" s="3" t="s">
        <v>34</v>
      </c>
      <c r="U349" s="3" t="s">
        <v>68</v>
      </c>
    </row>
    <row r="350">
      <c r="A350" s="3" t="s">
        <v>3021</v>
      </c>
      <c r="B350" s="3" t="s">
        <v>3023</v>
      </c>
      <c r="C350" s="4">
        <v>2019.0</v>
      </c>
      <c r="D350" s="4">
        <v>2.0</v>
      </c>
      <c r="E350" s="4">
        <v>195360.0</v>
      </c>
      <c r="F350" s="3" t="s">
        <v>341</v>
      </c>
      <c r="G350" s="3" t="s">
        <v>3025</v>
      </c>
      <c r="H350" s="3" t="s">
        <v>3025</v>
      </c>
      <c r="I350" s="4">
        <v>0.502</v>
      </c>
      <c r="J350" s="4">
        <v>0.6</v>
      </c>
      <c r="K350" s="4">
        <v>0.788826385</v>
      </c>
      <c r="L350" s="4">
        <v>0.0272</v>
      </c>
      <c r="M350" s="4">
        <v>0.00231</v>
      </c>
      <c r="N350" s="4">
        <v>9.85E-6</v>
      </c>
      <c r="O350" s="4">
        <v>0.275</v>
      </c>
      <c r="P350" s="4">
        <v>0.654</v>
      </c>
      <c r="Q350" s="4">
        <v>92.111</v>
      </c>
      <c r="R350" s="4">
        <v>8.0</v>
      </c>
      <c r="S350" s="4">
        <v>0.0</v>
      </c>
      <c r="T350" s="3" t="s">
        <v>34</v>
      </c>
      <c r="U350" s="3" t="s">
        <v>35</v>
      </c>
    </row>
    <row r="351">
      <c r="A351" s="3" t="s">
        <v>3029</v>
      </c>
      <c r="B351" s="3" t="s">
        <v>3030</v>
      </c>
      <c r="C351" s="4">
        <v>2002.0</v>
      </c>
      <c r="D351" s="4">
        <v>2.0</v>
      </c>
      <c r="E351" s="4">
        <v>268659.0</v>
      </c>
      <c r="F351" s="3" t="s">
        <v>413</v>
      </c>
      <c r="G351" s="3" t="s">
        <v>3033</v>
      </c>
      <c r="H351" s="3" t="s">
        <v>3034</v>
      </c>
      <c r="I351" s="4">
        <v>0.689</v>
      </c>
      <c r="J351" s="4">
        <v>0.65</v>
      </c>
      <c r="K351" s="4">
        <v>0.831240776</v>
      </c>
      <c r="L351" s="4">
        <v>0.0472</v>
      </c>
      <c r="M351" s="4">
        <v>0.424</v>
      </c>
      <c r="N351" s="4">
        <v>0.0</v>
      </c>
      <c r="O351" s="4">
        <v>0.248</v>
      </c>
      <c r="P351" s="4">
        <v>0.936</v>
      </c>
      <c r="Q351" s="4">
        <v>140.17</v>
      </c>
      <c r="R351" s="4">
        <v>0.0</v>
      </c>
      <c r="S351" s="4">
        <v>1.0</v>
      </c>
      <c r="T351" s="3" t="s">
        <v>34</v>
      </c>
      <c r="U351" s="3" t="s">
        <v>35</v>
      </c>
    </row>
    <row r="352">
      <c r="A352" s="3" t="s">
        <v>3039</v>
      </c>
      <c r="B352" s="3" t="s">
        <v>3040</v>
      </c>
      <c r="C352" s="4">
        <v>2021.0</v>
      </c>
      <c r="D352" s="4">
        <v>2.0</v>
      </c>
      <c r="E352" s="4">
        <v>333600.0</v>
      </c>
      <c r="F352" s="3" t="s">
        <v>424</v>
      </c>
      <c r="G352" s="3" t="s">
        <v>3041</v>
      </c>
      <c r="H352" s="3" t="s">
        <v>3040</v>
      </c>
      <c r="I352" s="4">
        <v>0.471</v>
      </c>
      <c r="J352" s="4">
        <v>0.716</v>
      </c>
      <c r="K352" s="4">
        <v>0.861933994</v>
      </c>
      <c r="L352" s="4">
        <v>0.0519</v>
      </c>
      <c r="M352" s="4">
        <v>0.854</v>
      </c>
      <c r="N352" s="4">
        <v>0.0</v>
      </c>
      <c r="O352" s="4">
        <v>0.136</v>
      </c>
      <c r="P352" s="4">
        <v>0.621</v>
      </c>
      <c r="Q352" s="4">
        <v>149.691</v>
      </c>
      <c r="R352" s="4">
        <v>4.0</v>
      </c>
      <c r="S352" s="4">
        <v>0.0</v>
      </c>
      <c r="T352" s="3" t="s">
        <v>34</v>
      </c>
      <c r="U352" s="3" t="s">
        <v>35</v>
      </c>
    </row>
    <row r="353">
      <c r="A353" s="3" t="s">
        <v>3047</v>
      </c>
      <c r="B353" s="3" t="s">
        <v>3049</v>
      </c>
      <c r="C353" s="4">
        <v>2020.0</v>
      </c>
      <c r="D353" s="4">
        <v>2.0</v>
      </c>
      <c r="E353" s="4">
        <v>196702.0</v>
      </c>
      <c r="F353" s="3" t="s">
        <v>26</v>
      </c>
      <c r="G353" s="3" t="s">
        <v>3050</v>
      </c>
      <c r="H353" s="3" t="s">
        <v>3051</v>
      </c>
      <c r="I353" s="4">
        <v>0.716</v>
      </c>
      <c r="J353" s="4">
        <v>0.721</v>
      </c>
      <c r="K353" s="4">
        <v>0.783714414</v>
      </c>
      <c r="L353" s="4">
        <v>0.0994</v>
      </c>
      <c r="M353" s="4">
        <v>0.0395</v>
      </c>
      <c r="N353" s="4">
        <v>5.72E-4</v>
      </c>
      <c r="O353" s="4">
        <v>0.0608</v>
      </c>
      <c r="P353" s="4">
        <v>0.851</v>
      </c>
      <c r="Q353" s="4">
        <v>77.502</v>
      </c>
      <c r="R353" s="4">
        <v>10.0</v>
      </c>
      <c r="S353" s="4">
        <v>0.0</v>
      </c>
      <c r="T353" s="3" t="s">
        <v>34</v>
      </c>
      <c r="U353" s="3" t="s">
        <v>35</v>
      </c>
    </row>
    <row r="354">
      <c r="A354" s="3" t="s">
        <v>3053</v>
      </c>
      <c r="B354" s="3" t="s">
        <v>3054</v>
      </c>
      <c r="C354" s="4">
        <v>2000.0</v>
      </c>
      <c r="D354" s="4">
        <v>2.0</v>
      </c>
      <c r="E354" s="4">
        <v>289274.0</v>
      </c>
      <c r="F354" s="3" t="s">
        <v>413</v>
      </c>
      <c r="G354" s="3" t="s">
        <v>3026</v>
      </c>
      <c r="H354" s="3" t="s">
        <v>3057</v>
      </c>
      <c r="I354" s="4">
        <v>0.576</v>
      </c>
      <c r="J354" s="4">
        <v>0.613</v>
      </c>
      <c r="K354" s="4">
        <v>0.775779094</v>
      </c>
      <c r="L354" s="4">
        <v>0.0542</v>
      </c>
      <c r="M354" s="4">
        <v>0.242</v>
      </c>
      <c r="N354" s="4">
        <v>0.0</v>
      </c>
      <c r="O354" s="4">
        <v>0.322</v>
      </c>
      <c r="P354" s="4">
        <v>0.678</v>
      </c>
      <c r="Q354" s="4">
        <v>153.96</v>
      </c>
      <c r="R354" s="4">
        <v>7.0</v>
      </c>
      <c r="S354" s="4">
        <v>1.0</v>
      </c>
      <c r="T354" s="3" t="s">
        <v>34</v>
      </c>
      <c r="U354" s="3" t="s">
        <v>35</v>
      </c>
    </row>
    <row r="355">
      <c r="A355" s="3" t="s">
        <v>3060</v>
      </c>
      <c r="B355" s="3" t="s">
        <v>3061</v>
      </c>
      <c r="C355" s="4">
        <v>2014.0</v>
      </c>
      <c r="D355" s="4">
        <v>2.0</v>
      </c>
      <c r="E355" s="4">
        <v>296013.0</v>
      </c>
      <c r="F355" s="3" t="s">
        <v>3062</v>
      </c>
      <c r="G355" s="3" t="s">
        <v>3063</v>
      </c>
      <c r="H355" s="3" t="s">
        <v>1399</v>
      </c>
      <c r="I355" s="4">
        <v>0.61</v>
      </c>
      <c r="J355" s="4">
        <v>0.634</v>
      </c>
      <c r="K355" s="4">
        <v>0.835090796</v>
      </c>
      <c r="L355" s="4">
        <v>0.0363</v>
      </c>
      <c r="M355" s="4">
        <v>0.669</v>
      </c>
      <c r="N355" s="4">
        <v>0.0</v>
      </c>
      <c r="O355" s="4">
        <v>0.0839</v>
      </c>
      <c r="P355" s="4">
        <v>0.678</v>
      </c>
      <c r="Q355" s="4">
        <v>151.993</v>
      </c>
      <c r="R355" s="4">
        <v>11.0</v>
      </c>
      <c r="S355" s="4">
        <v>0.0</v>
      </c>
      <c r="T355" s="3" t="s">
        <v>34</v>
      </c>
      <c r="U355" s="3" t="s">
        <v>35</v>
      </c>
    </row>
    <row r="356">
      <c r="A356" s="3" t="s">
        <v>3068</v>
      </c>
      <c r="B356" s="3" t="s">
        <v>3069</v>
      </c>
      <c r="C356" s="4">
        <v>2021.0</v>
      </c>
      <c r="D356" s="4">
        <v>2.0</v>
      </c>
      <c r="E356" s="4">
        <v>189999.0</v>
      </c>
      <c r="F356" s="3" t="s">
        <v>424</v>
      </c>
      <c r="G356" s="3" t="s">
        <v>3070</v>
      </c>
      <c r="H356" s="3" t="s">
        <v>3069</v>
      </c>
      <c r="I356" s="4">
        <v>0.714</v>
      </c>
      <c r="J356" s="4">
        <v>0.388</v>
      </c>
      <c r="K356" s="4">
        <v>0.70602956</v>
      </c>
      <c r="L356" s="4">
        <v>0.0361</v>
      </c>
      <c r="M356" s="4">
        <v>0.746</v>
      </c>
      <c r="N356" s="4">
        <v>0.00108</v>
      </c>
      <c r="O356" s="4">
        <v>0.0628</v>
      </c>
      <c r="P356" s="4">
        <v>0.513</v>
      </c>
      <c r="Q356" s="4">
        <v>96.018</v>
      </c>
      <c r="R356" s="4">
        <v>7.0</v>
      </c>
      <c r="S356" s="4">
        <v>1.0</v>
      </c>
      <c r="T356" s="3" t="s">
        <v>34</v>
      </c>
      <c r="U356" s="3" t="s">
        <v>35</v>
      </c>
    </row>
    <row r="357">
      <c r="A357" s="3" t="s">
        <v>3074</v>
      </c>
      <c r="B357" s="3" t="s">
        <v>3076</v>
      </c>
      <c r="C357" s="4">
        <v>1987.0</v>
      </c>
      <c r="D357" s="4">
        <v>2.0</v>
      </c>
      <c r="E357" s="4">
        <v>190753.0</v>
      </c>
      <c r="F357" s="3" t="s">
        <v>413</v>
      </c>
      <c r="G357" s="3" t="s">
        <v>3078</v>
      </c>
      <c r="H357" s="3" t="s">
        <v>2973</v>
      </c>
      <c r="I357" s="4">
        <v>0.535</v>
      </c>
      <c r="J357" s="4">
        <v>0.633</v>
      </c>
      <c r="K357" s="4">
        <v>0.736166663</v>
      </c>
      <c r="L357" s="4">
        <v>0.0579</v>
      </c>
      <c r="M357" s="4">
        <v>0.991</v>
      </c>
      <c r="N357" s="4">
        <v>0.744</v>
      </c>
      <c r="O357" s="4">
        <v>0.125</v>
      </c>
      <c r="P357" s="4">
        <v>0.863</v>
      </c>
      <c r="Q357" s="4">
        <v>133.747</v>
      </c>
      <c r="R357" s="4">
        <v>10.0</v>
      </c>
      <c r="S357" s="4">
        <v>1.0</v>
      </c>
      <c r="T357" s="3" t="s">
        <v>34</v>
      </c>
      <c r="U357" s="3" t="s">
        <v>35</v>
      </c>
    </row>
    <row r="358">
      <c r="A358" s="3" t="s">
        <v>3083</v>
      </c>
      <c r="B358" s="3" t="s">
        <v>3084</v>
      </c>
      <c r="C358" s="4">
        <v>2017.0</v>
      </c>
      <c r="D358" s="4">
        <v>2.0</v>
      </c>
      <c r="E358" s="4">
        <v>244750.0</v>
      </c>
      <c r="F358" s="3" t="s">
        <v>341</v>
      </c>
      <c r="G358" s="3" t="s">
        <v>2670</v>
      </c>
      <c r="H358" s="3" t="s">
        <v>3087</v>
      </c>
      <c r="I358" s="4">
        <v>0.539</v>
      </c>
      <c r="J358" s="4">
        <v>0.86</v>
      </c>
      <c r="K358" s="4">
        <v>0.862276218</v>
      </c>
      <c r="L358" s="4">
        <v>0.0709</v>
      </c>
      <c r="M358" s="4">
        <v>1.46E-4</v>
      </c>
      <c r="N358" s="4">
        <v>5.74E-5</v>
      </c>
      <c r="O358" s="4">
        <v>0.388</v>
      </c>
      <c r="P358" s="4">
        <v>0.65</v>
      </c>
      <c r="Q358" s="4">
        <v>120.025</v>
      </c>
      <c r="R358" s="4">
        <v>0.0</v>
      </c>
      <c r="S358" s="4">
        <v>1.0</v>
      </c>
      <c r="T358" s="3" t="s">
        <v>34</v>
      </c>
      <c r="U358" s="3" t="s">
        <v>35</v>
      </c>
    </row>
    <row r="359">
      <c r="A359" s="3" t="s">
        <v>3090</v>
      </c>
      <c r="B359" s="3" t="s">
        <v>3092</v>
      </c>
      <c r="C359" s="4">
        <v>2008.0</v>
      </c>
      <c r="D359" s="4">
        <v>2.0</v>
      </c>
      <c r="E359" s="4">
        <v>210938.0</v>
      </c>
      <c r="F359" s="3" t="s">
        <v>413</v>
      </c>
      <c r="G359" s="3" t="s">
        <v>2278</v>
      </c>
      <c r="H359" s="3" t="s">
        <v>2279</v>
      </c>
      <c r="I359" s="4">
        <v>0.531</v>
      </c>
      <c r="J359" s="4">
        <v>0.724</v>
      </c>
      <c r="K359" s="4">
        <v>0.816182919</v>
      </c>
      <c r="L359" s="4">
        <v>0.451</v>
      </c>
      <c r="M359" s="4">
        <v>0.771</v>
      </c>
      <c r="N359" s="4">
        <v>0.0</v>
      </c>
      <c r="O359" s="4">
        <v>0.801</v>
      </c>
      <c r="P359" s="4">
        <v>0.582</v>
      </c>
      <c r="Q359" s="4">
        <v>110.518</v>
      </c>
      <c r="R359" s="4">
        <v>5.0</v>
      </c>
      <c r="S359" s="4">
        <v>1.0</v>
      </c>
      <c r="T359" s="3" t="s">
        <v>34</v>
      </c>
      <c r="U359" s="3" t="s">
        <v>35</v>
      </c>
    </row>
    <row r="360">
      <c r="A360" s="3" t="s">
        <v>3098</v>
      </c>
      <c r="B360" s="3" t="s">
        <v>3099</v>
      </c>
      <c r="C360" s="4">
        <v>2023.0</v>
      </c>
      <c r="D360" s="4">
        <v>2.0</v>
      </c>
      <c r="E360" s="4">
        <v>171088.0</v>
      </c>
      <c r="F360" s="3" t="s">
        <v>951</v>
      </c>
      <c r="G360" s="3" t="s">
        <v>1601</v>
      </c>
      <c r="H360" s="3" t="s">
        <v>1602</v>
      </c>
      <c r="I360" s="4">
        <v>0.786</v>
      </c>
      <c r="J360" s="4">
        <v>0.658</v>
      </c>
      <c r="K360" s="4">
        <v>0.762453746</v>
      </c>
      <c r="L360" s="4">
        <v>0.0624</v>
      </c>
      <c r="M360" s="4">
        <v>0.91</v>
      </c>
      <c r="N360" s="4">
        <v>0.0655</v>
      </c>
      <c r="O360" s="4">
        <v>0.0675</v>
      </c>
      <c r="P360" s="4">
        <v>0.621</v>
      </c>
      <c r="Q360" s="4">
        <v>101.045</v>
      </c>
      <c r="R360" s="4">
        <v>2.0</v>
      </c>
      <c r="S360" s="4">
        <v>0.0</v>
      </c>
      <c r="T360" s="3" t="s">
        <v>34</v>
      </c>
      <c r="U360" s="3" t="s">
        <v>35</v>
      </c>
    </row>
    <row r="361">
      <c r="A361" s="3" t="s">
        <v>3106</v>
      </c>
      <c r="B361" s="3" t="s">
        <v>3107</v>
      </c>
      <c r="C361" s="4">
        <v>2022.0</v>
      </c>
      <c r="D361" s="4">
        <v>2.0</v>
      </c>
      <c r="E361" s="4">
        <v>208106.0</v>
      </c>
      <c r="F361" s="3" t="s">
        <v>3108</v>
      </c>
      <c r="G361" s="3" t="s">
        <v>3109</v>
      </c>
      <c r="H361" s="3" t="s">
        <v>3110</v>
      </c>
      <c r="I361" s="4">
        <v>0.59</v>
      </c>
      <c r="J361" s="4">
        <v>0.744</v>
      </c>
      <c r="K361" s="4">
        <v>0.842705281</v>
      </c>
      <c r="L361" s="4">
        <v>0.0336</v>
      </c>
      <c r="M361" s="4">
        <v>0.332</v>
      </c>
      <c r="N361" s="4">
        <v>1.55E-5</v>
      </c>
      <c r="O361" s="4">
        <v>0.099</v>
      </c>
      <c r="P361" s="4">
        <v>0.536</v>
      </c>
      <c r="Q361" s="4">
        <v>118.02</v>
      </c>
      <c r="R361" s="4">
        <v>8.0</v>
      </c>
      <c r="S361" s="4">
        <v>1.0</v>
      </c>
      <c r="T361" s="3" t="s">
        <v>103</v>
      </c>
      <c r="U361" s="3" t="s">
        <v>35</v>
      </c>
    </row>
    <row r="362">
      <c r="A362" s="3" t="s">
        <v>3114</v>
      </c>
      <c r="B362" s="3" t="s">
        <v>3115</v>
      </c>
      <c r="C362" s="4">
        <v>2025.0</v>
      </c>
      <c r="D362" s="4">
        <v>2.0</v>
      </c>
      <c r="E362" s="4">
        <v>200572.0</v>
      </c>
      <c r="F362" s="3" t="s">
        <v>3118</v>
      </c>
      <c r="G362" s="3" t="s">
        <v>3119</v>
      </c>
      <c r="H362" s="3" t="s">
        <v>3115</v>
      </c>
      <c r="I362" s="4">
        <v>0.656705432</v>
      </c>
      <c r="J362" s="4">
        <v>0.6703845</v>
      </c>
      <c r="K362" s="4">
        <v>0.813626471</v>
      </c>
      <c r="L362" s="4">
        <v>0.081382654</v>
      </c>
      <c r="M362" s="4">
        <v>0.26934009</v>
      </c>
      <c r="N362" s="4">
        <v>0.05448885</v>
      </c>
      <c r="O362" s="4">
        <v>0.191150556</v>
      </c>
      <c r="P362" s="4">
        <v>0.618767284</v>
      </c>
      <c r="Q362" s="4">
        <v>120.71</v>
      </c>
      <c r="R362" s="4">
        <v>5.0</v>
      </c>
      <c r="S362" s="4">
        <v>1.0</v>
      </c>
      <c r="T362" s="3" t="s">
        <v>103</v>
      </c>
      <c r="U362" s="3" t="s">
        <v>35</v>
      </c>
    </row>
    <row r="363">
      <c r="A363" s="3" t="s">
        <v>3123</v>
      </c>
      <c r="B363" s="3" t="s">
        <v>2541</v>
      </c>
      <c r="C363" s="4">
        <v>2020.0</v>
      </c>
      <c r="D363" s="4">
        <v>2.0</v>
      </c>
      <c r="E363" s="4">
        <v>317026.0</v>
      </c>
      <c r="F363" s="3" t="s">
        <v>3126</v>
      </c>
      <c r="G363" s="3" t="s">
        <v>2540</v>
      </c>
      <c r="H363" s="3" t="s">
        <v>3127</v>
      </c>
      <c r="I363" s="4">
        <v>0.808</v>
      </c>
      <c r="J363" s="4">
        <v>0.796</v>
      </c>
      <c r="K363" s="4">
        <v>0.830599106</v>
      </c>
      <c r="L363" s="4">
        <v>0.0327</v>
      </c>
      <c r="M363" s="4">
        <v>0.517</v>
      </c>
      <c r="N363" s="4">
        <v>0.0</v>
      </c>
      <c r="O363" s="4">
        <v>0.242</v>
      </c>
      <c r="P363" s="4">
        <v>0.936</v>
      </c>
      <c r="Q363" s="4">
        <v>110.09</v>
      </c>
      <c r="R363" s="4">
        <v>9.0</v>
      </c>
      <c r="S363" s="4">
        <v>1.0</v>
      </c>
      <c r="T363" s="3" t="s">
        <v>103</v>
      </c>
      <c r="U363" s="3" t="s">
        <v>35</v>
      </c>
    </row>
    <row r="364">
      <c r="A364" s="3" t="s">
        <v>3129</v>
      </c>
      <c r="B364" s="3" t="s">
        <v>3130</v>
      </c>
      <c r="C364" s="4">
        <v>1986.0</v>
      </c>
      <c r="D364" s="4">
        <v>2.0</v>
      </c>
      <c r="E364" s="4">
        <v>285733.0</v>
      </c>
      <c r="F364" s="3" t="s">
        <v>3132</v>
      </c>
      <c r="G364" s="3" t="s">
        <v>3133</v>
      </c>
      <c r="H364" s="3" t="s">
        <v>3134</v>
      </c>
      <c r="I364" s="4">
        <v>0.656</v>
      </c>
      <c r="J364" s="4">
        <v>0.914</v>
      </c>
      <c r="K364" s="4">
        <v>0.814685689</v>
      </c>
      <c r="L364" s="4">
        <v>0.0394</v>
      </c>
      <c r="M364" s="4">
        <v>9.43E-4</v>
      </c>
      <c r="N364" s="4">
        <v>0.0628</v>
      </c>
      <c r="O364" s="4">
        <v>0.159</v>
      </c>
      <c r="P364" s="4">
        <v>0.576</v>
      </c>
      <c r="Q364" s="4">
        <v>113.26</v>
      </c>
      <c r="R364" s="4">
        <v>4.0</v>
      </c>
      <c r="S364" s="4">
        <v>0.0</v>
      </c>
      <c r="T364" s="3" t="s">
        <v>103</v>
      </c>
      <c r="U364" s="3" t="s">
        <v>68</v>
      </c>
    </row>
    <row r="365">
      <c r="A365" s="3" t="s">
        <v>3140</v>
      </c>
      <c r="B365" s="3" t="s">
        <v>3141</v>
      </c>
      <c r="C365" s="4">
        <v>2023.0</v>
      </c>
      <c r="D365" s="4">
        <v>2.0</v>
      </c>
      <c r="E365" s="4">
        <v>332818.0</v>
      </c>
      <c r="F365" s="3" t="s">
        <v>3143</v>
      </c>
      <c r="G365" s="3" t="s">
        <v>3144</v>
      </c>
      <c r="H365" s="3" t="s">
        <v>3145</v>
      </c>
      <c r="I365" s="4">
        <v>0.656705432</v>
      </c>
      <c r="J365" s="4">
        <v>0.6703845</v>
      </c>
      <c r="K365" s="4">
        <v>0.813626471</v>
      </c>
      <c r="L365" s="4">
        <v>0.081382654</v>
      </c>
      <c r="M365" s="4">
        <v>0.26934009</v>
      </c>
      <c r="N365" s="4">
        <v>0.05448885</v>
      </c>
      <c r="O365" s="4">
        <v>0.191150556</v>
      </c>
      <c r="P365" s="4">
        <v>0.618767284</v>
      </c>
      <c r="Q365" s="4">
        <v>120.71</v>
      </c>
      <c r="R365" s="4">
        <v>5.0</v>
      </c>
      <c r="S365" s="4">
        <v>1.0</v>
      </c>
      <c r="T365" s="3" t="s">
        <v>103</v>
      </c>
      <c r="U365" s="3" t="s">
        <v>35</v>
      </c>
    </row>
    <row r="366">
      <c r="A366" s="3" t="s">
        <v>3149</v>
      </c>
      <c r="B366" s="3" t="s">
        <v>3150</v>
      </c>
      <c r="C366" s="4">
        <v>2018.0</v>
      </c>
      <c r="D366" s="4">
        <v>2.0</v>
      </c>
      <c r="E366" s="4">
        <v>326687.0</v>
      </c>
      <c r="F366" s="3" t="s">
        <v>3153</v>
      </c>
      <c r="G366" s="3" t="s">
        <v>3155</v>
      </c>
      <c r="H366" s="3" t="s">
        <v>3156</v>
      </c>
      <c r="I366" s="4">
        <v>0.656705432</v>
      </c>
      <c r="J366" s="4">
        <v>0.6703845</v>
      </c>
      <c r="K366" s="4">
        <v>0.813626471</v>
      </c>
      <c r="L366" s="4">
        <v>0.081382654</v>
      </c>
      <c r="M366" s="4">
        <v>0.26934009</v>
      </c>
      <c r="N366" s="4">
        <v>0.05448885</v>
      </c>
      <c r="O366" s="4">
        <v>0.191150556</v>
      </c>
      <c r="P366" s="4">
        <v>0.618767284</v>
      </c>
      <c r="Q366" s="4">
        <v>120.71</v>
      </c>
      <c r="R366" s="4">
        <v>5.0</v>
      </c>
      <c r="S366" s="4">
        <v>1.0</v>
      </c>
      <c r="T366" s="3" t="s">
        <v>104</v>
      </c>
      <c r="U366" s="3" t="s">
        <v>35</v>
      </c>
    </row>
    <row r="367">
      <c r="A367" s="3" t="s">
        <v>3163</v>
      </c>
      <c r="B367" s="3" t="s">
        <v>3164</v>
      </c>
      <c r="C367" s="4">
        <v>2023.0</v>
      </c>
      <c r="D367" s="4">
        <v>2.0</v>
      </c>
      <c r="E367" s="4">
        <v>319294.0</v>
      </c>
      <c r="F367" s="3" t="s">
        <v>1629</v>
      </c>
      <c r="G367" s="3" t="s">
        <v>3165</v>
      </c>
      <c r="H367" s="3" t="s">
        <v>3167</v>
      </c>
      <c r="I367" s="4">
        <v>0.653</v>
      </c>
      <c r="J367" s="4">
        <v>0.602</v>
      </c>
      <c r="K367" s="4">
        <v>0.787735546</v>
      </c>
      <c r="L367" s="4">
        <v>0.0379</v>
      </c>
      <c r="M367" s="4">
        <v>0.132</v>
      </c>
      <c r="N367" s="4">
        <v>0.0224</v>
      </c>
      <c r="O367" s="4">
        <v>0.0902</v>
      </c>
      <c r="P367" s="4">
        <v>0.887</v>
      </c>
      <c r="Q367" s="4">
        <v>75.0</v>
      </c>
      <c r="R367" s="4">
        <v>6.0</v>
      </c>
      <c r="S367" s="4">
        <v>0.0</v>
      </c>
      <c r="T367" s="3" t="s">
        <v>104</v>
      </c>
      <c r="U367" s="3" t="s">
        <v>94</v>
      </c>
    </row>
    <row r="368">
      <c r="A368" s="3" t="s">
        <v>3174</v>
      </c>
      <c r="B368" s="3" t="s">
        <v>3176</v>
      </c>
      <c r="C368" s="4">
        <v>2024.0</v>
      </c>
      <c r="D368" s="4">
        <v>3.0</v>
      </c>
      <c r="E368" s="4">
        <v>247484.0</v>
      </c>
      <c r="F368" s="3" t="s">
        <v>170</v>
      </c>
      <c r="G368" s="3" t="s">
        <v>3179</v>
      </c>
      <c r="H368" s="3" t="s">
        <v>3180</v>
      </c>
      <c r="I368" s="4">
        <v>0.559</v>
      </c>
      <c r="J368" s="4">
        <v>0.6</v>
      </c>
      <c r="K368" s="4">
        <v>0.821166556</v>
      </c>
      <c r="L368" s="4">
        <v>0.0333</v>
      </c>
      <c r="M368" s="4">
        <v>0.872</v>
      </c>
      <c r="N368" s="4">
        <v>0.00579</v>
      </c>
      <c r="O368" s="4">
        <v>0.457</v>
      </c>
      <c r="P368" s="4">
        <v>0.67</v>
      </c>
      <c r="Q368" s="4">
        <v>96.224</v>
      </c>
      <c r="R368" s="4">
        <v>7.0</v>
      </c>
      <c r="S368" s="4">
        <v>1.0</v>
      </c>
      <c r="T368" s="3" t="s">
        <v>34</v>
      </c>
      <c r="U368" s="3" t="s">
        <v>35</v>
      </c>
    </row>
    <row r="369">
      <c r="A369" s="3" t="s">
        <v>3187</v>
      </c>
      <c r="B369" s="3" t="s">
        <v>3189</v>
      </c>
      <c r="C369" s="4">
        <v>1980.0</v>
      </c>
      <c r="D369" s="4">
        <v>3.0</v>
      </c>
      <c r="E369" s="4">
        <v>210992.0</v>
      </c>
      <c r="F369" s="3" t="s">
        <v>3193</v>
      </c>
      <c r="G369" s="3" t="s">
        <v>313</v>
      </c>
      <c r="H369" s="3" t="s">
        <v>3194</v>
      </c>
      <c r="I369" s="4">
        <v>0.656705432</v>
      </c>
      <c r="J369" s="4">
        <v>0.6703845</v>
      </c>
      <c r="K369" s="4">
        <v>0.813626471</v>
      </c>
      <c r="L369" s="4">
        <v>0.081382654</v>
      </c>
      <c r="M369" s="4">
        <v>0.26934009</v>
      </c>
      <c r="N369" s="4">
        <v>0.05448885</v>
      </c>
      <c r="O369" s="4">
        <v>0.191150556</v>
      </c>
      <c r="P369" s="4">
        <v>0.618767284</v>
      </c>
      <c r="Q369" s="4">
        <v>120.71</v>
      </c>
      <c r="R369" s="4">
        <v>5.0</v>
      </c>
      <c r="S369" s="4">
        <v>1.0</v>
      </c>
      <c r="T369" s="3" t="s">
        <v>34</v>
      </c>
      <c r="U369" s="3" t="s">
        <v>35</v>
      </c>
    </row>
    <row r="370">
      <c r="A370" s="3" t="s">
        <v>3200</v>
      </c>
      <c r="B370" s="3" t="s">
        <v>3201</v>
      </c>
      <c r="C370" s="4">
        <v>2021.0</v>
      </c>
      <c r="D370" s="4">
        <v>3.0</v>
      </c>
      <c r="E370" s="4">
        <v>242096.0</v>
      </c>
      <c r="F370" s="3" t="s">
        <v>3108</v>
      </c>
      <c r="G370" s="3" t="s">
        <v>3206</v>
      </c>
      <c r="H370" s="3" t="s">
        <v>3201</v>
      </c>
      <c r="I370" s="4">
        <v>0.586</v>
      </c>
      <c r="J370" s="4">
        <v>0.616</v>
      </c>
      <c r="K370" s="4">
        <v>0.804140911</v>
      </c>
      <c r="L370" s="4">
        <v>0.0324</v>
      </c>
      <c r="M370" s="4">
        <v>0.182</v>
      </c>
      <c r="N370" s="4">
        <v>0.0</v>
      </c>
      <c r="O370" s="4">
        <v>0.0927</v>
      </c>
      <c r="P370" s="4">
        <v>0.719</v>
      </c>
      <c r="Q370" s="4">
        <v>148.088</v>
      </c>
      <c r="R370" s="4">
        <v>5.0</v>
      </c>
      <c r="S370" s="4">
        <v>1.0</v>
      </c>
      <c r="T370" s="3" t="s">
        <v>103</v>
      </c>
      <c r="U370" s="3" t="s">
        <v>35</v>
      </c>
    </row>
    <row r="371">
      <c r="A371" s="3" t="s">
        <v>3210</v>
      </c>
      <c r="B371" s="3" t="s">
        <v>3211</v>
      </c>
      <c r="C371" s="4">
        <v>2005.0</v>
      </c>
      <c r="D371" s="4">
        <v>3.0</v>
      </c>
      <c r="E371" s="4">
        <v>258716.0</v>
      </c>
      <c r="F371" s="3" t="s">
        <v>3212</v>
      </c>
      <c r="G371" s="3" t="s">
        <v>3213</v>
      </c>
      <c r="H371" s="3" t="s">
        <v>3214</v>
      </c>
      <c r="I371" s="4">
        <v>0.674</v>
      </c>
      <c r="J371" s="4">
        <v>0.661</v>
      </c>
      <c r="K371" s="4">
        <v>0.799991444</v>
      </c>
      <c r="L371" s="4">
        <v>0.154</v>
      </c>
      <c r="M371" s="4">
        <v>0.765</v>
      </c>
      <c r="N371" s="4">
        <v>1.09E-4</v>
      </c>
      <c r="O371" s="4">
        <v>0.27</v>
      </c>
      <c r="P371" s="4">
        <v>0.666</v>
      </c>
      <c r="Q371" s="4">
        <v>96.14</v>
      </c>
      <c r="R371" s="4">
        <v>5.0</v>
      </c>
      <c r="S371" s="4">
        <v>1.0</v>
      </c>
      <c r="T371" s="3" t="s">
        <v>103</v>
      </c>
      <c r="U371" s="3" t="s">
        <v>68</v>
      </c>
    </row>
    <row r="372">
      <c r="A372" s="3" t="s">
        <v>3221</v>
      </c>
      <c r="B372" s="3" t="s">
        <v>3222</v>
      </c>
      <c r="C372" s="4">
        <v>2020.0</v>
      </c>
      <c r="D372" s="4">
        <v>3.0</v>
      </c>
      <c r="E372" s="4">
        <v>198391.0</v>
      </c>
      <c r="F372" s="3" t="s">
        <v>3223</v>
      </c>
      <c r="G372" s="3" t="s">
        <v>3226</v>
      </c>
      <c r="H372" s="3" t="s">
        <v>3227</v>
      </c>
      <c r="I372" s="4">
        <v>0.801</v>
      </c>
      <c r="J372" s="4">
        <v>0.562</v>
      </c>
      <c r="K372" s="4">
        <v>0.751737856</v>
      </c>
      <c r="L372" s="4">
        <v>0.287</v>
      </c>
      <c r="M372" s="4">
        <v>0.0903</v>
      </c>
      <c r="N372" s="4">
        <v>0.0443</v>
      </c>
      <c r="O372" s="4">
        <v>0.0933</v>
      </c>
      <c r="P372" s="4">
        <v>0.501</v>
      </c>
      <c r="Q372" s="4">
        <v>175.551</v>
      </c>
      <c r="R372" s="4">
        <v>1.0</v>
      </c>
      <c r="S372" s="4">
        <v>1.0</v>
      </c>
      <c r="T372" s="3" t="s">
        <v>104</v>
      </c>
      <c r="U372" s="3" t="s">
        <v>94</v>
      </c>
    </row>
    <row r="373">
      <c r="A373" s="3" t="s">
        <v>3229</v>
      </c>
      <c r="B373" s="3" t="s">
        <v>3230</v>
      </c>
      <c r="C373" s="4">
        <v>2013.0</v>
      </c>
      <c r="D373" s="4">
        <v>3.0</v>
      </c>
      <c r="E373" s="4">
        <v>303882.0</v>
      </c>
      <c r="F373" s="3" t="s">
        <v>901</v>
      </c>
      <c r="G373" s="3" t="s">
        <v>671</v>
      </c>
      <c r="H373" s="3" t="s">
        <v>3235</v>
      </c>
      <c r="I373" s="4">
        <v>0.449</v>
      </c>
      <c r="J373" s="4">
        <v>0.76</v>
      </c>
      <c r="K373" s="4">
        <v>0.821123778</v>
      </c>
      <c r="L373" s="4">
        <v>0.0684</v>
      </c>
      <c r="M373" s="4">
        <v>0.351</v>
      </c>
      <c r="N373" s="4">
        <v>0.0</v>
      </c>
      <c r="O373" s="4">
        <v>0.708</v>
      </c>
      <c r="P373" s="4">
        <v>0.752</v>
      </c>
      <c r="Q373" s="4">
        <v>116.105</v>
      </c>
      <c r="R373" s="4">
        <v>11.0</v>
      </c>
      <c r="S373" s="4">
        <v>0.0</v>
      </c>
      <c r="T373" s="3" t="s">
        <v>104</v>
      </c>
      <c r="U373" s="3" t="s">
        <v>35</v>
      </c>
    </row>
    <row r="374">
      <c r="A374" s="3" t="s">
        <v>3239</v>
      </c>
      <c r="B374" s="3" t="s">
        <v>3241</v>
      </c>
      <c r="C374" s="4">
        <v>2013.0</v>
      </c>
      <c r="D374" s="4">
        <v>3.0</v>
      </c>
      <c r="E374" s="4">
        <v>245246.0</v>
      </c>
      <c r="F374" s="3" t="s">
        <v>2128</v>
      </c>
      <c r="G374" s="3" t="s">
        <v>3242</v>
      </c>
      <c r="H374" s="3" t="s">
        <v>3243</v>
      </c>
      <c r="I374" s="4">
        <v>0.539</v>
      </c>
      <c r="J374" s="4">
        <v>0.704</v>
      </c>
      <c r="K374" s="4">
        <v>0.822407118</v>
      </c>
      <c r="L374" s="4">
        <v>0.416</v>
      </c>
      <c r="M374" s="4">
        <v>0.0874</v>
      </c>
      <c r="N374" s="4">
        <v>0.0</v>
      </c>
      <c r="O374" s="4">
        <v>0.0833</v>
      </c>
      <c r="P374" s="4">
        <v>0.794</v>
      </c>
      <c r="Q374" s="4">
        <v>183.457</v>
      </c>
      <c r="R374" s="4">
        <v>4.0</v>
      </c>
      <c r="S374" s="4">
        <v>1.0</v>
      </c>
      <c r="T374" s="3" t="s">
        <v>103</v>
      </c>
      <c r="U374" s="3" t="s">
        <v>68</v>
      </c>
    </row>
    <row r="375">
      <c r="A375" s="3" t="s">
        <v>3248</v>
      </c>
      <c r="B375" s="3" t="s">
        <v>3249</v>
      </c>
      <c r="C375" s="4">
        <v>2009.0</v>
      </c>
      <c r="D375" s="4">
        <v>3.0</v>
      </c>
      <c r="E375" s="4">
        <v>200973.0</v>
      </c>
      <c r="F375" s="3" t="s">
        <v>1415</v>
      </c>
      <c r="G375" s="3" t="s">
        <v>3251</v>
      </c>
      <c r="H375" s="3" t="s">
        <v>3253</v>
      </c>
      <c r="I375" s="4">
        <v>0.801</v>
      </c>
      <c r="J375" s="4">
        <v>0.597</v>
      </c>
      <c r="K375" s="4">
        <v>0.777875217</v>
      </c>
      <c r="L375" s="4">
        <v>0.0429</v>
      </c>
      <c r="M375" s="4">
        <v>0.0934</v>
      </c>
      <c r="N375" s="4">
        <v>2.49E-4</v>
      </c>
      <c r="O375" s="4">
        <v>0.0547</v>
      </c>
      <c r="P375" s="4">
        <v>0.937</v>
      </c>
      <c r="Q375" s="4">
        <v>96.092</v>
      </c>
      <c r="R375" s="4">
        <v>0.0</v>
      </c>
      <c r="S375" s="4">
        <v>1.0</v>
      </c>
      <c r="T375" s="3" t="s">
        <v>103</v>
      </c>
      <c r="U375" s="3" t="s">
        <v>35</v>
      </c>
    </row>
    <row r="376">
      <c r="A376" s="3" t="s">
        <v>3256</v>
      </c>
      <c r="B376" s="3" t="s">
        <v>3257</v>
      </c>
      <c r="C376" s="4">
        <v>2024.0</v>
      </c>
      <c r="D376" s="4">
        <v>3.0</v>
      </c>
      <c r="E376" s="4">
        <v>92682.0</v>
      </c>
      <c r="F376" s="3" t="s">
        <v>199</v>
      </c>
      <c r="G376" s="3" t="s">
        <v>1955</v>
      </c>
      <c r="H376" s="3" t="s">
        <v>1956</v>
      </c>
      <c r="I376" s="4">
        <v>0.728</v>
      </c>
      <c r="J376" s="4">
        <v>0.532</v>
      </c>
      <c r="K376" s="4">
        <v>0.68138943</v>
      </c>
      <c r="L376" s="4">
        <v>0.0372</v>
      </c>
      <c r="M376" s="4">
        <v>0.226</v>
      </c>
      <c r="N376" s="4">
        <v>0.841</v>
      </c>
      <c r="O376" s="4">
        <v>0.103</v>
      </c>
      <c r="P376" s="4">
        <v>0.729</v>
      </c>
      <c r="Q376" s="4">
        <v>132.723</v>
      </c>
      <c r="R376" s="4">
        <v>2.0</v>
      </c>
      <c r="S376" s="4">
        <v>1.0</v>
      </c>
      <c r="T376" s="3" t="s">
        <v>103</v>
      </c>
      <c r="U376" s="3" t="s">
        <v>68</v>
      </c>
    </row>
    <row r="377">
      <c r="A377" s="3" t="s">
        <v>3263</v>
      </c>
      <c r="B377" s="3" t="s">
        <v>3265</v>
      </c>
      <c r="C377" s="4">
        <v>2017.0</v>
      </c>
      <c r="D377" s="4">
        <v>3.0</v>
      </c>
      <c r="E377" s="4">
        <v>238152.0</v>
      </c>
      <c r="F377" s="3" t="s">
        <v>926</v>
      </c>
      <c r="G377" s="3" t="s">
        <v>3267</v>
      </c>
      <c r="H377" s="3" t="s">
        <v>3268</v>
      </c>
      <c r="I377" s="4">
        <v>0.723</v>
      </c>
      <c r="J377" s="4">
        <v>0.888</v>
      </c>
      <c r="K377" s="4">
        <v>0.882467435</v>
      </c>
      <c r="L377" s="4">
        <v>0.0433</v>
      </c>
      <c r="M377" s="4">
        <v>0.00104</v>
      </c>
      <c r="N377" s="4">
        <v>0.0</v>
      </c>
      <c r="O377" s="4">
        <v>0.0368</v>
      </c>
      <c r="P377" s="4">
        <v>0.915</v>
      </c>
      <c r="Q377" s="4">
        <v>127.98</v>
      </c>
      <c r="R377" s="4">
        <v>1.0</v>
      </c>
      <c r="S377" s="4">
        <v>1.0</v>
      </c>
      <c r="T377" s="3" t="s">
        <v>103</v>
      </c>
      <c r="U377" s="3" t="s">
        <v>35</v>
      </c>
    </row>
    <row r="378">
      <c r="A378" s="3" t="s">
        <v>3271</v>
      </c>
      <c r="B378" s="3" t="s">
        <v>3272</v>
      </c>
      <c r="C378" s="4">
        <v>2020.0</v>
      </c>
      <c r="D378" s="4">
        <v>3.0</v>
      </c>
      <c r="E378" s="4">
        <v>171624.0</v>
      </c>
      <c r="F378" s="3" t="s">
        <v>303</v>
      </c>
      <c r="G378" s="3" t="s">
        <v>3276</v>
      </c>
      <c r="H378" s="3" t="s">
        <v>1059</v>
      </c>
      <c r="I378" s="4">
        <v>0.725</v>
      </c>
      <c r="J378" s="4">
        <v>0.647</v>
      </c>
      <c r="K378" s="4">
        <v>0.905375056</v>
      </c>
      <c r="L378" s="4">
        <v>0.0627</v>
      </c>
      <c r="M378" s="4">
        <v>0.157</v>
      </c>
      <c r="N378" s="4">
        <v>0.0</v>
      </c>
      <c r="O378" s="4">
        <v>0.0779</v>
      </c>
      <c r="P378" s="4">
        <v>0.662</v>
      </c>
      <c r="Q378" s="4">
        <v>149.977</v>
      </c>
      <c r="R378" s="4">
        <v>0.0</v>
      </c>
      <c r="S378" s="4">
        <v>0.0</v>
      </c>
      <c r="T378" s="3" t="s">
        <v>103</v>
      </c>
      <c r="U378" s="3" t="s">
        <v>35</v>
      </c>
    </row>
    <row r="379">
      <c r="A379" s="3" t="s">
        <v>3279</v>
      </c>
      <c r="B379" s="3" t="s">
        <v>3280</v>
      </c>
      <c r="C379" s="4">
        <v>2023.0</v>
      </c>
      <c r="D379" s="4">
        <v>3.0</v>
      </c>
      <c r="E379" s="4">
        <v>122735.0</v>
      </c>
      <c r="F379" s="3" t="s">
        <v>1049</v>
      </c>
      <c r="G379" s="3" t="s">
        <v>1052</v>
      </c>
      <c r="H379" s="3" t="s">
        <v>1689</v>
      </c>
      <c r="I379" s="4">
        <v>0.461</v>
      </c>
      <c r="J379" s="4">
        <v>0.774</v>
      </c>
      <c r="K379" s="4">
        <v>0.643851731</v>
      </c>
      <c r="L379" s="4">
        <v>0.55</v>
      </c>
      <c r="M379" s="4">
        <v>0.983</v>
      </c>
      <c r="N379" s="4">
        <v>0.904</v>
      </c>
      <c r="O379" s="4">
        <v>0.413</v>
      </c>
      <c r="P379" s="4">
        <v>0.649</v>
      </c>
      <c r="Q379" s="4">
        <v>164.226</v>
      </c>
      <c r="R379" s="4">
        <v>5.0</v>
      </c>
      <c r="S379" s="4">
        <v>0.0</v>
      </c>
      <c r="T379" s="3" t="s">
        <v>103</v>
      </c>
      <c r="U379" s="3" t="s">
        <v>35</v>
      </c>
    </row>
    <row r="380">
      <c r="A380" s="3" t="s">
        <v>3284</v>
      </c>
      <c r="B380" s="3" t="s">
        <v>3285</v>
      </c>
      <c r="C380" s="4">
        <v>2024.0</v>
      </c>
      <c r="D380" s="4">
        <v>3.0</v>
      </c>
      <c r="E380" s="4">
        <v>94040.0</v>
      </c>
      <c r="F380" s="3" t="s">
        <v>303</v>
      </c>
      <c r="G380" s="3" t="s">
        <v>1960</v>
      </c>
      <c r="H380" s="3" t="s">
        <v>3287</v>
      </c>
      <c r="I380" s="4">
        <v>0.703</v>
      </c>
      <c r="J380" s="4">
        <v>0.307</v>
      </c>
      <c r="K380" s="4">
        <v>0.663615169</v>
      </c>
      <c r="L380" s="4">
        <v>0.0768</v>
      </c>
      <c r="M380" s="4">
        <v>0.771</v>
      </c>
      <c r="N380" s="4">
        <v>0.933</v>
      </c>
      <c r="O380" s="4">
        <v>0.0947</v>
      </c>
      <c r="P380" s="4">
        <v>0.545</v>
      </c>
      <c r="Q380" s="4">
        <v>128.028</v>
      </c>
      <c r="R380" s="4">
        <v>9.0</v>
      </c>
      <c r="S380" s="4">
        <v>1.0</v>
      </c>
      <c r="T380" s="3" t="s">
        <v>103</v>
      </c>
      <c r="U380" s="3" t="s">
        <v>35</v>
      </c>
    </row>
    <row r="381">
      <c r="A381" s="3" t="s">
        <v>3294</v>
      </c>
      <c r="B381" s="3" t="s">
        <v>3295</v>
      </c>
      <c r="C381" s="4">
        <v>2023.0</v>
      </c>
      <c r="D381" s="4">
        <v>3.0</v>
      </c>
      <c r="E381" s="4">
        <v>122735.0</v>
      </c>
      <c r="F381" s="3" t="s">
        <v>1049</v>
      </c>
      <c r="G381" s="3" t="s">
        <v>1052</v>
      </c>
      <c r="H381" s="3" t="s">
        <v>1689</v>
      </c>
      <c r="I381" s="4">
        <v>0.675</v>
      </c>
      <c r="J381" s="4">
        <v>0.258</v>
      </c>
      <c r="K381" s="4">
        <v>0.717494065</v>
      </c>
      <c r="L381" s="4">
        <v>0.11</v>
      </c>
      <c r="M381" s="4">
        <v>0.99</v>
      </c>
      <c r="N381" s="4">
        <v>0.931</v>
      </c>
      <c r="O381" s="4">
        <v>0.287</v>
      </c>
      <c r="P381" s="4">
        <v>0.534</v>
      </c>
      <c r="Q381" s="4">
        <v>82.115</v>
      </c>
      <c r="R381" s="4">
        <v>9.0</v>
      </c>
      <c r="S381" s="4">
        <v>1.0</v>
      </c>
      <c r="T381" s="3" t="s">
        <v>103</v>
      </c>
      <c r="U381" s="3" t="s">
        <v>35</v>
      </c>
    </row>
    <row r="382">
      <c r="A382" s="3" t="s">
        <v>3302</v>
      </c>
      <c r="B382" s="3" t="s">
        <v>3304</v>
      </c>
      <c r="C382" s="4">
        <v>2022.0</v>
      </c>
      <c r="D382" s="4">
        <v>3.0</v>
      </c>
      <c r="E382" s="4">
        <v>288411.0</v>
      </c>
      <c r="F382" s="3" t="s">
        <v>303</v>
      </c>
      <c r="G382" s="3" t="s">
        <v>3305</v>
      </c>
      <c r="H382" s="3" t="s">
        <v>3306</v>
      </c>
      <c r="I382" s="4">
        <v>0.66</v>
      </c>
      <c r="J382" s="4">
        <v>0.726</v>
      </c>
      <c r="K382" s="4">
        <v>0.843090283</v>
      </c>
      <c r="L382" s="4">
        <v>0.0304</v>
      </c>
      <c r="M382" s="4">
        <v>1.28E-4</v>
      </c>
      <c r="N382" s="4">
        <v>0.787</v>
      </c>
      <c r="O382" s="4">
        <v>0.117</v>
      </c>
      <c r="P382" s="4">
        <v>0.544</v>
      </c>
      <c r="Q382" s="4">
        <v>117.956</v>
      </c>
      <c r="R382" s="4">
        <v>5.0</v>
      </c>
      <c r="S382" s="4">
        <v>0.0</v>
      </c>
      <c r="T382" s="3" t="s">
        <v>103</v>
      </c>
      <c r="U382" s="3" t="s">
        <v>35</v>
      </c>
    </row>
    <row r="383">
      <c r="A383" s="3" t="s">
        <v>3315</v>
      </c>
      <c r="B383" s="3" t="s">
        <v>3316</v>
      </c>
      <c r="C383" s="4">
        <v>2024.0</v>
      </c>
      <c r="D383" s="4">
        <v>3.0</v>
      </c>
      <c r="E383" s="4">
        <v>114840.0</v>
      </c>
      <c r="F383" s="3" t="s">
        <v>199</v>
      </c>
      <c r="G383" s="3" t="s">
        <v>1675</v>
      </c>
      <c r="H383" s="3" t="s">
        <v>1680</v>
      </c>
      <c r="I383" s="4">
        <v>0.751</v>
      </c>
      <c r="J383" s="4">
        <v>0.354</v>
      </c>
      <c r="K383" s="4">
        <v>0.688704468</v>
      </c>
      <c r="L383" s="4">
        <v>0.0975</v>
      </c>
      <c r="M383" s="4">
        <v>0.184</v>
      </c>
      <c r="N383" s="4">
        <v>0.0</v>
      </c>
      <c r="O383" s="4">
        <v>0.0641</v>
      </c>
      <c r="P383" s="4">
        <v>0.639</v>
      </c>
      <c r="Q383" s="4">
        <v>167.966</v>
      </c>
      <c r="R383" s="4">
        <v>0.0</v>
      </c>
      <c r="S383" s="4">
        <v>1.0</v>
      </c>
      <c r="T383" s="3" t="s">
        <v>103</v>
      </c>
      <c r="U383" s="3" t="s">
        <v>35</v>
      </c>
    </row>
    <row r="384">
      <c r="A384" s="3" t="s">
        <v>3323</v>
      </c>
      <c r="B384" s="3" t="s">
        <v>3324</v>
      </c>
      <c r="C384" s="4">
        <v>2022.0</v>
      </c>
      <c r="D384" s="4">
        <v>3.0</v>
      </c>
      <c r="E384" s="4">
        <v>233478.0</v>
      </c>
      <c r="F384" s="3" t="s">
        <v>3325</v>
      </c>
      <c r="G384" s="3" t="s">
        <v>3206</v>
      </c>
      <c r="H384" s="3" t="s">
        <v>2713</v>
      </c>
      <c r="I384" s="4">
        <v>0.726</v>
      </c>
      <c r="J384" s="4">
        <v>0.699</v>
      </c>
      <c r="K384" s="4">
        <v>0.885397728</v>
      </c>
      <c r="L384" s="4">
        <v>0.0431</v>
      </c>
      <c r="M384" s="4">
        <v>0.049</v>
      </c>
      <c r="N384" s="4">
        <v>0.0</v>
      </c>
      <c r="O384" s="4">
        <v>0.309</v>
      </c>
      <c r="P384" s="4">
        <v>0.866</v>
      </c>
      <c r="Q384" s="4">
        <v>143.994</v>
      </c>
      <c r="R384" s="4">
        <v>5.0</v>
      </c>
      <c r="S384" s="4">
        <v>1.0</v>
      </c>
      <c r="T384" s="3" t="s">
        <v>103</v>
      </c>
      <c r="U384" s="3" t="s">
        <v>35</v>
      </c>
    </row>
    <row r="385">
      <c r="A385" s="3" t="s">
        <v>3330</v>
      </c>
      <c r="B385" s="3" t="s">
        <v>3331</v>
      </c>
      <c r="C385" s="4">
        <v>2010.0</v>
      </c>
      <c r="D385" s="4">
        <v>3.0</v>
      </c>
      <c r="E385" s="4">
        <v>320473.0</v>
      </c>
      <c r="F385" s="3" t="s">
        <v>213</v>
      </c>
      <c r="G385" s="3" t="s">
        <v>3333</v>
      </c>
      <c r="H385" s="3" t="s">
        <v>3335</v>
      </c>
      <c r="I385" s="4">
        <v>0.657</v>
      </c>
      <c r="J385" s="4">
        <v>0.495</v>
      </c>
      <c r="K385" s="4">
        <v>0.780185229</v>
      </c>
      <c r="L385" s="4">
        <v>0.0488</v>
      </c>
      <c r="M385" s="4">
        <v>0.235</v>
      </c>
      <c r="N385" s="4">
        <v>0.0</v>
      </c>
      <c r="O385" s="4">
        <v>0.206</v>
      </c>
      <c r="P385" s="4">
        <v>0.784</v>
      </c>
      <c r="Q385" s="4">
        <v>177.568</v>
      </c>
      <c r="R385" s="4">
        <v>1.0</v>
      </c>
      <c r="S385" s="4">
        <v>1.0</v>
      </c>
      <c r="T385" s="3" t="s">
        <v>103</v>
      </c>
      <c r="U385" s="3" t="s">
        <v>35</v>
      </c>
    </row>
    <row r="386">
      <c r="A386" s="3" t="s">
        <v>3337</v>
      </c>
      <c r="B386" s="3" t="s">
        <v>3338</v>
      </c>
      <c r="C386" s="4">
        <v>2008.0</v>
      </c>
      <c r="D386" s="4">
        <v>3.0</v>
      </c>
      <c r="E386" s="4">
        <v>183800.0</v>
      </c>
      <c r="F386" s="3" t="s">
        <v>303</v>
      </c>
      <c r="G386" s="3" t="s">
        <v>2260</v>
      </c>
      <c r="H386" s="3" t="s">
        <v>3342</v>
      </c>
      <c r="I386" s="4">
        <v>0.867</v>
      </c>
      <c r="J386" s="4">
        <v>0.317</v>
      </c>
      <c r="K386" s="4">
        <v>0.72743995</v>
      </c>
      <c r="L386" s="4">
        <v>0.0635</v>
      </c>
      <c r="M386" s="4">
        <v>8.2E-4</v>
      </c>
      <c r="N386" s="4">
        <v>0.864</v>
      </c>
      <c r="O386" s="4">
        <v>0.0812</v>
      </c>
      <c r="P386" s="4">
        <v>0.573</v>
      </c>
      <c r="Q386" s="4">
        <v>131.067</v>
      </c>
      <c r="R386" s="4">
        <v>9.0</v>
      </c>
      <c r="S386" s="4">
        <v>0.0</v>
      </c>
      <c r="T386" s="3" t="s">
        <v>103</v>
      </c>
      <c r="U386" s="3" t="s">
        <v>35</v>
      </c>
    </row>
    <row r="387">
      <c r="A387" s="3" t="s">
        <v>3345</v>
      </c>
      <c r="B387" s="3" t="s">
        <v>3346</v>
      </c>
      <c r="C387" s="4">
        <v>2008.0</v>
      </c>
      <c r="D387" s="4">
        <v>3.0</v>
      </c>
      <c r="E387" s="4">
        <v>282933.0</v>
      </c>
      <c r="F387" s="3" t="s">
        <v>1697</v>
      </c>
      <c r="G387" s="3" t="s">
        <v>2260</v>
      </c>
      <c r="H387" s="3" t="s">
        <v>3342</v>
      </c>
      <c r="I387" s="4">
        <v>0.707</v>
      </c>
      <c r="J387" s="4">
        <v>0.623</v>
      </c>
      <c r="K387" s="4">
        <v>0.72615661</v>
      </c>
      <c r="L387" s="4">
        <v>0.0428</v>
      </c>
      <c r="M387" s="4">
        <v>0.09</v>
      </c>
      <c r="N387" s="4">
        <v>0.828</v>
      </c>
      <c r="O387" s="4">
        <v>0.104</v>
      </c>
      <c r="P387" s="4">
        <v>0.627</v>
      </c>
      <c r="Q387" s="4">
        <v>129.02</v>
      </c>
      <c r="R387" s="4">
        <v>2.0</v>
      </c>
      <c r="S387" s="4">
        <v>1.0</v>
      </c>
      <c r="T387" s="3" t="s">
        <v>103</v>
      </c>
      <c r="U387" s="3" t="s">
        <v>35</v>
      </c>
    </row>
    <row r="388">
      <c r="A388" s="3" t="s">
        <v>3350</v>
      </c>
      <c r="B388" s="3" t="s">
        <v>3351</v>
      </c>
      <c r="C388" s="4">
        <v>2018.0</v>
      </c>
      <c r="D388" s="4">
        <v>3.0</v>
      </c>
      <c r="E388" s="4">
        <v>234813.0</v>
      </c>
      <c r="F388" s="3" t="s">
        <v>926</v>
      </c>
      <c r="G388" s="3" t="s">
        <v>927</v>
      </c>
      <c r="H388" s="3" t="s">
        <v>928</v>
      </c>
      <c r="I388" s="4">
        <v>0.595</v>
      </c>
      <c r="J388" s="4">
        <v>0.811</v>
      </c>
      <c r="K388" s="4">
        <v>0.841614442</v>
      </c>
      <c r="L388" s="4">
        <v>0.0358</v>
      </c>
      <c r="M388" s="4">
        <v>1.13E-4</v>
      </c>
      <c r="N388" s="4">
        <v>0.239</v>
      </c>
      <c r="O388" s="4">
        <v>0.0879</v>
      </c>
      <c r="P388" s="4">
        <v>0.771</v>
      </c>
      <c r="Q388" s="4">
        <v>134.995</v>
      </c>
      <c r="R388" s="4">
        <v>7.0</v>
      </c>
      <c r="S388" s="4">
        <v>1.0</v>
      </c>
      <c r="T388" s="3" t="s">
        <v>103</v>
      </c>
      <c r="U388" s="3" t="s">
        <v>35</v>
      </c>
    </row>
    <row r="389">
      <c r="A389" s="3" t="s">
        <v>3355</v>
      </c>
      <c r="B389" s="3" t="s">
        <v>3356</v>
      </c>
      <c r="C389" s="4">
        <v>2021.0</v>
      </c>
      <c r="D389" s="4">
        <v>3.0</v>
      </c>
      <c r="E389" s="4">
        <v>126354.0</v>
      </c>
      <c r="F389" s="3" t="s">
        <v>1049</v>
      </c>
      <c r="G389" s="3" t="s">
        <v>1086</v>
      </c>
      <c r="H389" s="3" t="s">
        <v>3358</v>
      </c>
      <c r="I389" s="4">
        <v>0.361</v>
      </c>
      <c r="J389" s="4">
        <v>0.683</v>
      </c>
      <c r="K389" s="4">
        <v>0.854426454</v>
      </c>
      <c r="L389" s="4">
        <v>0.0539</v>
      </c>
      <c r="M389" s="4">
        <v>1.07E-4</v>
      </c>
      <c r="N389" s="4">
        <v>0.928</v>
      </c>
      <c r="O389" s="4">
        <v>0.33</v>
      </c>
      <c r="P389" s="4">
        <v>0.519</v>
      </c>
      <c r="Q389" s="4">
        <v>76.06</v>
      </c>
      <c r="R389" s="4">
        <v>5.0</v>
      </c>
      <c r="S389" s="4">
        <v>1.0</v>
      </c>
      <c r="T389" s="3" t="s">
        <v>103</v>
      </c>
      <c r="U389" s="3" t="s">
        <v>35</v>
      </c>
    </row>
    <row r="390">
      <c r="A390" s="3" t="s">
        <v>3361</v>
      </c>
      <c r="B390" s="3" t="s">
        <v>3362</v>
      </c>
      <c r="C390" s="4">
        <v>2017.0</v>
      </c>
      <c r="D390" s="4">
        <v>3.0</v>
      </c>
      <c r="E390" s="4">
        <v>157219.0</v>
      </c>
      <c r="F390" s="3" t="s">
        <v>259</v>
      </c>
      <c r="G390" s="3" t="s">
        <v>3363</v>
      </c>
      <c r="H390" s="3" t="s">
        <v>3364</v>
      </c>
      <c r="I390" s="4">
        <v>0.633</v>
      </c>
      <c r="J390" s="4">
        <v>0.843</v>
      </c>
      <c r="K390" s="4">
        <v>0.883622441</v>
      </c>
      <c r="L390" s="4">
        <v>0.0312</v>
      </c>
      <c r="M390" s="4">
        <v>2.11E-5</v>
      </c>
      <c r="N390" s="4">
        <v>0.832</v>
      </c>
      <c r="O390" s="4">
        <v>0.0594</v>
      </c>
      <c r="P390" s="4">
        <v>0.733</v>
      </c>
      <c r="Q390" s="4">
        <v>142.074</v>
      </c>
      <c r="R390" s="4">
        <v>0.0</v>
      </c>
      <c r="S390" s="4">
        <v>1.0</v>
      </c>
      <c r="T390" s="3" t="s">
        <v>103</v>
      </c>
      <c r="U390" s="3" t="s">
        <v>35</v>
      </c>
    </row>
    <row r="391">
      <c r="A391" s="3" t="s">
        <v>3367</v>
      </c>
      <c r="B391" s="3" t="s">
        <v>3368</v>
      </c>
      <c r="C391" s="4">
        <v>2020.0</v>
      </c>
      <c r="D391" s="4">
        <v>3.0</v>
      </c>
      <c r="E391" s="4">
        <v>83840.0</v>
      </c>
      <c r="F391" s="3" t="s">
        <v>236</v>
      </c>
      <c r="G391" s="3" t="s">
        <v>3369</v>
      </c>
      <c r="H391" s="3" t="s">
        <v>3370</v>
      </c>
      <c r="I391" s="4">
        <v>0.672</v>
      </c>
      <c r="J391" s="4">
        <v>0.768</v>
      </c>
      <c r="K391" s="4">
        <v>0.854875623</v>
      </c>
      <c r="L391" s="4">
        <v>0.0284</v>
      </c>
      <c r="M391" s="4">
        <v>0.37</v>
      </c>
      <c r="N391" s="4">
        <v>6.81E-5</v>
      </c>
      <c r="O391" s="4">
        <v>0.145</v>
      </c>
      <c r="P391" s="4">
        <v>0.777</v>
      </c>
      <c r="Q391" s="4">
        <v>90.101</v>
      </c>
      <c r="R391" s="4">
        <v>7.0</v>
      </c>
      <c r="S391" s="4">
        <v>1.0</v>
      </c>
      <c r="T391" s="3" t="s">
        <v>103</v>
      </c>
      <c r="U391" s="3" t="s">
        <v>35</v>
      </c>
    </row>
    <row r="392">
      <c r="A392" s="3" t="s">
        <v>3374</v>
      </c>
      <c r="B392" s="3" t="s">
        <v>3376</v>
      </c>
      <c r="C392" s="4">
        <v>1990.0</v>
      </c>
      <c r="D392" s="4">
        <v>3.0</v>
      </c>
      <c r="E392" s="4">
        <v>368840.0</v>
      </c>
      <c r="F392" s="3" t="s">
        <v>156</v>
      </c>
      <c r="G392" s="3" t="s">
        <v>157</v>
      </c>
      <c r="H392" s="3" t="s">
        <v>1461</v>
      </c>
      <c r="I392" s="4">
        <v>0.402</v>
      </c>
      <c r="J392" s="4">
        <v>0.623</v>
      </c>
      <c r="K392" s="4">
        <v>0.800911171</v>
      </c>
      <c r="L392" s="4">
        <v>0.0587</v>
      </c>
      <c r="M392" s="4">
        <v>0.473</v>
      </c>
      <c r="N392" s="4">
        <v>5.23E-5</v>
      </c>
      <c r="O392" s="4">
        <v>0.111</v>
      </c>
      <c r="P392" s="4">
        <v>0.712</v>
      </c>
      <c r="Q392" s="4">
        <v>129.03</v>
      </c>
      <c r="R392" s="4">
        <v>1.0</v>
      </c>
      <c r="S392" s="4">
        <v>1.0</v>
      </c>
      <c r="T392" s="3" t="s">
        <v>104</v>
      </c>
      <c r="U392" s="3" t="s">
        <v>35</v>
      </c>
    </row>
    <row r="393">
      <c r="A393" s="3" t="s">
        <v>3379</v>
      </c>
      <c r="B393" s="3" t="s">
        <v>3380</v>
      </c>
      <c r="C393" s="4">
        <v>2018.0</v>
      </c>
      <c r="D393" s="4">
        <v>3.0</v>
      </c>
      <c r="E393" s="4">
        <v>282007.0</v>
      </c>
      <c r="F393" s="3" t="s">
        <v>194</v>
      </c>
      <c r="G393" s="3" t="s">
        <v>3381</v>
      </c>
      <c r="H393" s="3" t="s">
        <v>1992</v>
      </c>
      <c r="I393" s="4">
        <v>0.546</v>
      </c>
      <c r="J393" s="4">
        <v>0.805</v>
      </c>
      <c r="K393" s="4">
        <v>0.815840695</v>
      </c>
      <c r="L393" s="4">
        <v>0.126</v>
      </c>
      <c r="M393" s="4">
        <v>0.397</v>
      </c>
      <c r="N393" s="4">
        <v>0.0</v>
      </c>
      <c r="O393" s="4">
        <v>0.337</v>
      </c>
      <c r="P393" s="4">
        <v>0.742</v>
      </c>
      <c r="Q393" s="4">
        <v>168.022</v>
      </c>
      <c r="R393" s="4">
        <v>2.0</v>
      </c>
      <c r="S393" s="4">
        <v>1.0</v>
      </c>
      <c r="T393" s="3" t="s">
        <v>104</v>
      </c>
      <c r="U393" s="3" t="s">
        <v>68</v>
      </c>
    </row>
    <row r="394">
      <c r="A394" s="3" t="s">
        <v>3384</v>
      </c>
      <c r="B394" s="3" t="s">
        <v>3385</v>
      </c>
      <c r="C394" s="4">
        <v>1958.0</v>
      </c>
      <c r="D394" s="4">
        <v>3.0</v>
      </c>
      <c r="E394" s="4">
        <v>217760.0</v>
      </c>
      <c r="F394" s="3" t="s">
        <v>170</v>
      </c>
      <c r="G394" s="3" t="s">
        <v>176</v>
      </c>
      <c r="H394" s="3" t="s">
        <v>3387</v>
      </c>
      <c r="I394" s="4">
        <v>0.639</v>
      </c>
      <c r="J394" s="4">
        <v>0.342</v>
      </c>
      <c r="K394" s="4">
        <v>0.717986012</v>
      </c>
      <c r="L394" s="4">
        <v>0.0843</v>
      </c>
      <c r="M394" s="4">
        <v>0.95</v>
      </c>
      <c r="N394" s="4">
        <v>2.53E-4</v>
      </c>
      <c r="O394" s="4">
        <v>0.164</v>
      </c>
      <c r="P394" s="4">
        <v>0.774</v>
      </c>
      <c r="Q394" s="4">
        <v>103.347</v>
      </c>
      <c r="R394" s="4">
        <v>11.0</v>
      </c>
      <c r="S394" s="4">
        <v>1.0</v>
      </c>
      <c r="T394" s="3" t="s">
        <v>104</v>
      </c>
      <c r="U394" s="3" t="s">
        <v>35</v>
      </c>
    </row>
    <row r="395">
      <c r="A395" s="3" t="s">
        <v>3395</v>
      </c>
      <c r="B395" s="3" t="s">
        <v>3397</v>
      </c>
      <c r="C395" s="4">
        <v>2016.0</v>
      </c>
      <c r="D395" s="4">
        <v>3.0</v>
      </c>
      <c r="E395" s="4">
        <v>438426.0</v>
      </c>
      <c r="F395" s="3" t="s">
        <v>2989</v>
      </c>
      <c r="G395" s="3" t="s">
        <v>3398</v>
      </c>
      <c r="H395" s="3" t="s">
        <v>3399</v>
      </c>
      <c r="I395" s="4">
        <v>0.56</v>
      </c>
      <c r="J395" s="4">
        <v>0.884</v>
      </c>
      <c r="K395" s="4">
        <v>0.831026886</v>
      </c>
      <c r="L395" s="4">
        <v>0.0572</v>
      </c>
      <c r="M395" s="4">
        <v>0.44</v>
      </c>
      <c r="N395" s="4">
        <v>3.92E-5</v>
      </c>
      <c r="O395" s="4">
        <v>0.333</v>
      </c>
      <c r="P395" s="4">
        <v>0.906</v>
      </c>
      <c r="Q395" s="4">
        <v>76.78</v>
      </c>
      <c r="R395" s="4">
        <v>2.0</v>
      </c>
      <c r="S395" s="4">
        <v>1.0</v>
      </c>
      <c r="T395" s="3" t="s">
        <v>104</v>
      </c>
      <c r="U395" s="3" t="s">
        <v>35</v>
      </c>
    </row>
    <row r="396">
      <c r="A396" s="3" t="s">
        <v>3402</v>
      </c>
      <c r="B396" s="3" t="s">
        <v>3403</v>
      </c>
      <c r="C396" s="4">
        <v>1982.0</v>
      </c>
      <c r="D396" s="4">
        <v>3.0</v>
      </c>
      <c r="E396" s="4">
        <v>297906.0</v>
      </c>
      <c r="F396" s="3" t="s">
        <v>156</v>
      </c>
      <c r="G396" s="3" t="s">
        <v>157</v>
      </c>
      <c r="H396" s="3" t="s">
        <v>3407</v>
      </c>
      <c r="I396" s="4">
        <v>0.278</v>
      </c>
      <c r="J396" s="4">
        <v>0.512</v>
      </c>
      <c r="K396" s="4">
        <v>0.786494984</v>
      </c>
      <c r="L396" s="4">
        <v>0.0359</v>
      </c>
      <c r="M396" s="4">
        <v>0.78</v>
      </c>
      <c r="N396" s="4">
        <v>9.91E-5</v>
      </c>
      <c r="O396" s="4">
        <v>0.147</v>
      </c>
      <c r="P396" s="4">
        <v>0.814</v>
      </c>
      <c r="Q396" s="4">
        <v>85.4</v>
      </c>
      <c r="R396" s="4">
        <v>6.0</v>
      </c>
      <c r="S396" s="4">
        <v>0.0</v>
      </c>
      <c r="T396" s="3" t="s">
        <v>104</v>
      </c>
      <c r="U396" s="3" t="s">
        <v>68</v>
      </c>
    </row>
    <row r="397">
      <c r="A397" s="3" t="s">
        <v>3411</v>
      </c>
      <c r="B397" s="3" t="s">
        <v>3412</v>
      </c>
      <c r="C397" s="4">
        <v>2016.0</v>
      </c>
      <c r="D397" s="4">
        <v>3.0</v>
      </c>
      <c r="E397" s="4">
        <v>212115.0</v>
      </c>
      <c r="F397" s="3" t="s">
        <v>241</v>
      </c>
      <c r="G397" s="3" t="s">
        <v>3415</v>
      </c>
      <c r="H397" s="3" t="s">
        <v>3416</v>
      </c>
      <c r="I397" s="4">
        <v>0.796</v>
      </c>
      <c r="J397" s="4">
        <v>0.85</v>
      </c>
      <c r="K397" s="4">
        <v>0.896605565</v>
      </c>
      <c r="L397" s="4">
        <v>0.203</v>
      </c>
      <c r="M397" s="4">
        <v>0.0992</v>
      </c>
      <c r="N397" s="4">
        <v>0.0</v>
      </c>
      <c r="O397" s="4">
        <v>0.129</v>
      </c>
      <c r="P397" s="4">
        <v>0.559</v>
      </c>
      <c r="Q397" s="4">
        <v>136.03</v>
      </c>
      <c r="R397" s="4">
        <v>1.0</v>
      </c>
      <c r="S397" s="4">
        <v>1.0</v>
      </c>
      <c r="T397" s="3" t="s">
        <v>104</v>
      </c>
      <c r="U397" s="3" t="s">
        <v>35</v>
      </c>
    </row>
    <row r="398">
      <c r="A398" s="3" t="s">
        <v>3422</v>
      </c>
      <c r="B398" s="3" t="s">
        <v>3423</v>
      </c>
      <c r="C398" s="4">
        <v>2023.0</v>
      </c>
      <c r="D398" s="4">
        <v>3.0</v>
      </c>
      <c r="E398" s="4">
        <v>257618.0</v>
      </c>
      <c r="F398" s="3" t="s">
        <v>194</v>
      </c>
      <c r="G398" s="3" t="s">
        <v>3426</v>
      </c>
      <c r="H398" s="3" t="s">
        <v>3427</v>
      </c>
      <c r="I398" s="4">
        <v>0.725</v>
      </c>
      <c r="J398" s="4">
        <v>0.767</v>
      </c>
      <c r="K398" s="4">
        <v>0.835326075</v>
      </c>
      <c r="L398" s="4">
        <v>0.0575</v>
      </c>
      <c r="M398" s="4">
        <v>0.297</v>
      </c>
      <c r="N398" s="4">
        <v>0.0</v>
      </c>
      <c r="O398" s="4">
        <v>0.0546</v>
      </c>
      <c r="P398" s="4">
        <v>0.884</v>
      </c>
      <c r="Q398" s="4">
        <v>94.961</v>
      </c>
      <c r="R398" s="4">
        <v>1.0</v>
      </c>
      <c r="S398" s="4">
        <v>0.0</v>
      </c>
      <c r="T398" s="3" t="s">
        <v>104</v>
      </c>
      <c r="U398" s="3" t="s">
        <v>68</v>
      </c>
    </row>
    <row r="399">
      <c r="A399" s="3" t="s">
        <v>3430</v>
      </c>
      <c r="B399" s="3" t="s">
        <v>3431</v>
      </c>
      <c r="C399" s="4">
        <v>1981.0</v>
      </c>
      <c r="D399" s="4">
        <v>3.0</v>
      </c>
      <c r="E399" s="4">
        <v>296000.0</v>
      </c>
      <c r="F399" s="3" t="s">
        <v>140</v>
      </c>
      <c r="G399" s="3" t="s">
        <v>364</v>
      </c>
      <c r="H399" s="3" t="s">
        <v>180</v>
      </c>
      <c r="I399" s="4">
        <v>0.448</v>
      </c>
      <c r="J399" s="4">
        <v>0.397</v>
      </c>
      <c r="K399" s="4">
        <v>0.742305307</v>
      </c>
      <c r="L399" s="4">
        <v>0.0419</v>
      </c>
      <c r="M399" s="4">
        <v>0.471</v>
      </c>
      <c r="N399" s="4">
        <v>0.0</v>
      </c>
      <c r="O399" s="4">
        <v>0.0791</v>
      </c>
      <c r="P399" s="4">
        <v>0.665</v>
      </c>
      <c r="Q399" s="4">
        <v>123.381</v>
      </c>
      <c r="R399" s="4">
        <v>11.0</v>
      </c>
      <c r="S399" s="4">
        <v>1.0</v>
      </c>
      <c r="T399" s="3" t="s">
        <v>104</v>
      </c>
      <c r="U399" s="3" t="s">
        <v>68</v>
      </c>
    </row>
    <row r="400">
      <c r="A400" s="3" t="s">
        <v>3436</v>
      </c>
      <c r="B400" s="3" t="s">
        <v>3437</v>
      </c>
      <c r="C400" s="4">
        <v>1991.0</v>
      </c>
      <c r="D400" s="4">
        <v>3.0</v>
      </c>
      <c r="E400" s="4">
        <v>277200.0</v>
      </c>
      <c r="F400" s="3" t="s">
        <v>170</v>
      </c>
      <c r="G400" s="3" t="s">
        <v>3442</v>
      </c>
      <c r="H400" s="3" t="s">
        <v>3443</v>
      </c>
      <c r="I400" s="4">
        <v>0.507</v>
      </c>
      <c r="J400" s="4">
        <v>0.435</v>
      </c>
      <c r="K400" s="4">
        <v>0.764400145</v>
      </c>
      <c r="L400" s="4">
        <v>0.0397</v>
      </c>
      <c r="M400" s="4">
        <v>0.77</v>
      </c>
      <c r="N400" s="4">
        <v>0.0</v>
      </c>
      <c r="O400" s="4">
        <v>0.353</v>
      </c>
      <c r="P400" s="4">
        <v>0.71</v>
      </c>
      <c r="Q400" s="4">
        <v>80.516</v>
      </c>
      <c r="R400" s="4">
        <v>7.0</v>
      </c>
      <c r="S400" s="4">
        <v>0.0</v>
      </c>
      <c r="T400" s="3" t="s">
        <v>104</v>
      </c>
      <c r="U400" s="3" t="s">
        <v>35</v>
      </c>
    </row>
    <row r="401">
      <c r="A401" s="3" t="s">
        <v>3447</v>
      </c>
      <c r="B401" s="3" t="s">
        <v>3448</v>
      </c>
      <c r="C401" s="4">
        <v>2008.0</v>
      </c>
      <c r="D401" s="4">
        <v>3.0</v>
      </c>
      <c r="E401" s="4">
        <v>191211.0</v>
      </c>
      <c r="F401" s="3" t="s">
        <v>731</v>
      </c>
      <c r="G401" s="3" t="s">
        <v>2964</v>
      </c>
      <c r="H401" s="3" t="s">
        <v>3451</v>
      </c>
      <c r="I401" s="4">
        <v>0.468</v>
      </c>
      <c r="J401" s="4">
        <v>0.299</v>
      </c>
      <c r="K401" s="4">
        <v>0.639274485</v>
      </c>
      <c r="L401" s="4">
        <v>0.0341</v>
      </c>
      <c r="M401" s="4">
        <v>0.942</v>
      </c>
      <c r="N401" s="4">
        <v>0.901</v>
      </c>
      <c r="O401" s="4">
        <v>0.207</v>
      </c>
      <c r="P401" s="4">
        <v>0.653</v>
      </c>
      <c r="Q401" s="4">
        <v>89.103</v>
      </c>
      <c r="R401" s="4">
        <v>10.0</v>
      </c>
      <c r="S401" s="4">
        <v>1.0</v>
      </c>
      <c r="T401" s="3" t="s">
        <v>104</v>
      </c>
      <c r="U401" s="3" t="s">
        <v>35</v>
      </c>
    </row>
    <row r="402">
      <c r="A402" s="3" t="s">
        <v>3454</v>
      </c>
      <c r="B402" s="3" t="s">
        <v>3456</v>
      </c>
      <c r="C402" s="4">
        <v>1992.0</v>
      </c>
      <c r="D402" s="4">
        <v>3.0</v>
      </c>
      <c r="E402" s="4">
        <v>382333.0</v>
      </c>
      <c r="F402" s="3" t="s">
        <v>327</v>
      </c>
      <c r="G402" s="3" t="s">
        <v>3457</v>
      </c>
      <c r="H402" s="3" t="s">
        <v>2399</v>
      </c>
      <c r="I402" s="4">
        <v>0.651</v>
      </c>
      <c r="J402" s="4">
        <v>0.672</v>
      </c>
      <c r="K402" s="4">
        <v>0.728188565</v>
      </c>
      <c r="L402" s="4">
        <v>0.0764</v>
      </c>
      <c r="M402" s="4">
        <v>0.074</v>
      </c>
      <c r="N402" s="4">
        <v>0.0</v>
      </c>
      <c r="O402" s="4">
        <v>0.533</v>
      </c>
      <c r="P402" s="4">
        <v>0.923</v>
      </c>
      <c r="Q402" s="4">
        <v>114.345</v>
      </c>
      <c r="R402" s="4">
        <v>7.0</v>
      </c>
      <c r="S402" s="4">
        <v>1.0</v>
      </c>
      <c r="T402" s="3" t="s">
        <v>104</v>
      </c>
      <c r="U402" s="3" t="s">
        <v>35</v>
      </c>
    </row>
    <row r="403">
      <c r="A403" s="3" t="s">
        <v>3461</v>
      </c>
      <c r="B403" s="3" t="s">
        <v>3462</v>
      </c>
      <c r="C403" s="4">
        <v>2023.0</v>
      </c>
      <c r="D403" s="4">
        <v>3.0</v>
      </c>
      <c r="E403" s="4">
        <v>129253.0</v>
      </c>
      <c r="F403" s="3" t="s">
        <v>335</v>
      </c>
      <c r="G403" s="3" t="s">
        <v>1537</v>
      </c>
      <c r="H403" s="3" t="s">
        <v>1793</v>
      </c>
      <c r="I403" s="4">
        <v>0.643</v>
      </c>
      <c r="J403" s="4">
        <v>0.57</v>
      </c>
      <c r="K403" s="4">
        <v>0.838277758</v>
      </c>
      <c r="L403" s="4">
        <v>0.0426</v>
      </c>
      <c r="M403" s="4">
        <v>0.026</v>
      </c>
      <c r="N403" s="4">
        <v>0.0117</v>
      </c>
      <c r="O403" s="4">
        <v>0.189</v>
      </c>
      <c r="P403" s="4">
        <v>0.702</v>
      </c>
      <c r="Q403" s="4">
        <v>128.081</v>
      </c>
      <c r="R403" s="4">
        <v>7.0</v>
      </c>
      <c r="S403" s="4">
        <v>0.0</v>
      </c>
      <c r="T403" s="3" t="s">
        <v>104</v>
      </c>
      <c r="U403" s="3" t="s">
        <v>35</v>
      </c>
    </row>
    <row r="404">
      <c r="A404" s="3" t="s">
        <v>3467</v>
      </c>
      <c r="B404" s="3" t="s">
        <v>3469</v>
      </c>
      <c r="C404" s="4">
        <v>2023.0</v>
      </c>
      <c r="D404" s="4">
        <v>3.0</v>
      </c>
      <c r="E404" s="4">
        <v>121312.0</v>
      </c>
      <c r="F404" s="3" t="s">
        <v>273</v>
      </c>
      <c r="G404" s="3" t="s">
        <v>1537</v>
      </c>
      <c r="H404" s="3" t="s">
        <v>1793</v>
      </c>
      <c r="I404" s="4">
        <v>0.869</v>
      </c>
      <c r="J404" s="4">
        <v>0.447</v>
      </c>
      <c r="K404" s="4">
        <v>0.806001754</v>
      </c>
      <c r="L404" s="4">
        <v>0.0845</v>
      </c>
      <c r="M404" s="4">
        <v>3.43E-4</v>
      </c>
      <c r="N404" s="4">
        <v>0.702</v>
      </c>
      <c r="O404" s="4">
        <v>0.171</v>
      </c>
      <c r="P404" s="4">
        <v>0.544</v>
      </c>
      <c r="Q404" s="4">
        <v>94.97</v>
      </c>
      <c r="R404" s="4">
        <v>7.0</v>
      </c>
      <c r="S404" s="4">
        <v>1.0</v>
      </c>
      <c r="T404" s="3" t="s">
        <v>104</v>
      </c>
      <c r="U404" s="3" t="s">
        <v>35</v>
      </c>
    </row>
    <row r="405">
      <c r="A405" s="3" t="s">
        <v>3472</v>
      </c>
      <c r="B405" s="3" t="s">
        <v>3473</v>
      </c>
      <c r="C405" s="4">
        <v>2016.0</v>
      </c>
      <c r="D405" s="4">
        <v>3.0</v>
      </c>
      <c r="E405" s="4">
        <v>309640.0</v>
      </c>
      <c r="F405" s="3" t="s">
        <v>194</v>
      </c>
      <c r="G405" s="3" t="s">
        <v>3474</v>
      </c>
      <c r="H405" s="3" t="s">
        <v>3475</v>
      </c>
      <c r="I405" s="4">
        <v>0.811</v>
      </c>
      <c r="J405" s="4">
        <v>0.843</v>
      </c>
      <c r="K405" s="4">
        <v>0.790922508</v>
      </c>
      <c r="L405" s="4">
        <v>0.0957</v>
      </c>
      <c r="M405" s="4">
        <v>0.375</v>
      </c>
      <c r="N405" s="4">
        <v>3.54E-5</v>
      </c>
      <c r="O405" s="4">
        <v>0.0896</v>
      </c>
      <c r="P405" s="4">
        <v>0.894</v>
      </c>
      <c r="Q405" s="4">
        <v>96.987</v>
      </c>
      <c r="R405" s="4">
        <v>7.0</v>
      </c>
      <c r="S405" s="4">
        <v>1.0</v>
      </c>
      <c r="T405" s="3" t="s">
        <v>104</v>
      </c>
      <c r="U405" s="3" t="s">
        <v>35</v>
      </c>
    </row>
    <row r="406">
      <c r="A406" s="3" t="s">
        <v>3479</v>
      </c>
      <c r="B406" s="3" t="s">
        <v>3480</v>
      </c>
      <c r="C406" s="4">
        <v>2016.0</v>
      </c>
      <c r="D406" s="4">
        <v>3.0</v>
      </c>
      <c r="E406" s="4">
        <v>298760.0</v>
      </c>
      <c r="F406" s="3" t="s">
        <v>194</v>
      </c>
      <c r="G406" s="3" t="s">
        <v>1548</v>
      </c>
      <c r="H406" s="3" t="s">
        <v>1549</v>
      </c>
      <c r="I406" s="4">
        <v>0.682</v>
      </c>
      <c r="J406" s="4">
        <v>0.512</v>
      </c>
      <c r="K406" s="4">
        <v>0.754775095</v>
      </c>
      <c r="L406" s="4">
        <v>0.0522</v>
      </c>
      <c r="M406" s="4">
        <v>0.732</v>
      </c>
      <c r="N406" s="4">
        <v>0.0</v>
      </c>
      <c r="O406" s="4">
        <v>0.0946</v>
      </c>
      <c r="P406" s="4">
        <v>0.587</v>
      </c>
      <c r="Q406" s="4">
        <v>131.97</v>
      </c>
      <c r="R406" s="4">
        <v>9.0</v>
      </c>
      <c r="S406" s="4">
        <v>1.0</v>
      </c>
      <c r="T406" s="3" t="s">
        <v>104</v>
      </c>
      <c r="U406" s="3" t="s">
        <v>35</v>
      </c>
    </row>
    <row r="407">
      <c r="A407" s="3" t="s">
        <v>3487</v>
      </c>
      <c r="B407" s="3" t="s">
        <v>3489</v>
      </c>
      <c r="C407" s="4">
        <v>1987.0</v>
      </c>
      <c r="D407" s="4">
        <v>3.0</v>
      </c>
      <c r="E407" s="4">
        <v>177115.0</v>
      </c>
      <c r="F407" s="3" t="s">
        <v>413</v>
      </c>
      <c r="G407" s="3" t="s">
        <v>2972</v>
      </c>
      <c r="H407" s="3" t="s">
        <v>2973</v>
      </c>
      <c r="I407" s="4">
        <v>0.755</v>
      </c>
      <c r="J407" s="4">
        <v>0.783</v>
      </c>
      <c r="K407" s="4">
        <v>0.817188202</v>
      </c>
      <c r="L407" s="4">
        <v>0.186</v>
      </c>
      <c r="M407" s="4">
        <v>0.733</v>
      </c>
      <c r="N407" s="4">
        <v>0.0129</v>
      </c>
      <c r="O407" s="4">
        <v>0.0884</v>
      </c>
      <c r="P407" s="4">
        <v>0.953</v>
      </c>
      <c r="Q407" s="4">
        <v>139.282</v>
      </c>
      <c r="R407" s="4">
        <v>2.0</v>
      </c>
      <c r="S407" s="4">
        <v>1.0</v>
      </c>
      <c r="T407" s="3" t="s">
        <v>34</v>
      </c>
      <c r="U407" s="3" t="s">
        <v>35</v>
      </c>
    </row>
    <row r="408">
      <c r="A408" s="3" t="s">
        <v>3493</v>
      </c>
      <c r="B408" s="3" t="s">
        <v>3494</v>
      </c>
      <c r="C408" s="4">
        <v>2020.0</v>
      </c>
      <c r="D408" s="4">
        <v>3.0</v>
      </c>
      <c r="E408" s="4">
        <v>332400.0</v>
      </c>
      <c r="F408" s="3" t="s">
        <v>3100</v>
      </c>
      <c r="G408" s="3" t="s">
        <v>3101</v>
      </c>
      <c r="H408" s="3" t="s">
        <v>3495</v>
      </c>
      <c r="I408" s="4">
        <v>0.863</v>
      </c>
      <c r="J408" s="4">
        <v>0.351</v>
      </c>
      <c r="K408" s="4">
        <v>0.786409428</v>
      </c>
      <c r="L408" s="4">
        <v>0.0546</v>
      </c>
      <c r="M408" s="4">
        <v>0.393</v>
      </c>
      <c r="N408" s="4">
        <v>1.43E-4</v>
      </c>
      <c r="O408" s="4">
        <v>0.08</v>
      </c>
      <c r="P408" s="4">
        <v>0.725</v>
      </c>
      <c r="Q408" s="4">
        <v>100.015</v>
      </c>
      <c r="R408" s="4">
        <v>4.0</v>
      </c>
      <c r="S408" s="4">
        <v>0.0</v>
      </c>
      <c r="T408" s="3" t="s">
        <v>34</v>
      </c>
      <c r="U408" s="3" t="s">
        <v>35</v>
      </c>
    </row>
    <row r="409">
      <c r="A409" s="3" t="s">
        <v>3501</v>
      </c>
      <c r="B409" s="3" t="s">
        <v>3502</v>
      </c>
      <c r="C409" s="4">
        <v>2022.0</v>
      </c>
      <c r="D409" s="4">
        <v>3.0</v>
      </c>
      <c r="E409" s="4">
        <v>176000.0</v>
      </c>
      <c r="F409" s="3" t="s">
        <v>26</v>
      </c>
      <c r="G409" s="3" t="s">
        <v>3505</v>
      </c>
      <c r="H409" s="3" t="s">
        <v>3502</v>
      </c>
      <c r="I409" s="4">
        <v>0.802</v>
      </c>
      <c r="J409" s="4">
        <v>0.673</v>
      </c>
      <c r="K409" s="4">
        <v>0.76902017</v>
      </c>
      <c r="L409" s="4">
        <v>0.0399</v>
      </c>
      <c r="M409" s="4">
        <v>0.198</v>
      </c>
      <c r="N409" s="4">
        <v>0.0</v>
      </c>
      <c r="O409" s="4">
        <v>0.0772</v>
      </c>
      <c r="P409" s="4">
        <v>0.637</v>
      </c>
      <c r="Q409" s="4">
        <v>122.03</v>
      </c>
      <c r="R409" s="4">
        <v>6.0</v>
      </c>
      <c r="S409" s="4">
        <v>1.0</v>
      </c>
      <c r="T409" s="3" t="s">
        <v>34</v>
      </c>
      <c r="U409" s="3" t="s">
        <v>35</v>
      </c>
    </row>
    <row r="410">
      <c r="A410" s="3" t="s">
        <v>3508</v>
      </c>
      <c r="B410" s="3" t="s">
        <v>3510</v>
      </c>
      <c r="C410" s="4">
        <v>2011.0</v>
      </c>
      <c r="D410" s="4">
        <v>3.0</v>
      </c>
      <c r="E410" s="4">
        <v>317856.0</v>
      </c>
      <c r="F410" s="3" t="s">
        <v>453</v>
      </c>
      <c r="G410" s="3" t="s">
        <v>2295</v>
      </c>
      <c r="H410" s="3" t="s">
        <v>2310</v>
      </c>
      <c r="I410" s="4">
        <v>0.47</v>
      </c>
      <c r="J410" s="4">
        <v>0.922</v>
      </c>
      <c r="K410" s="4">
        <v>0.867644857</v>
      </c>
      <c r="L410" s="4">
        <v>0.0469</v>
      </c>
      <c r="M410" s="4">
        <v>5.52E-4</v>
      </c>
      <c r="N410" s="4">
        <v>3.17E-4</v>
      </c>
      <c r="O410" s="4">
        <v>0.191</v>
      </c>
      <c r="P410" s="4">
        <v>0.602</v>
      </c>
      <c r="Q410" s="4">
        <v>129.966</v>
      </c>
      <c r="R410" s="4">
        <v>6.0</v>
      </c>
      <c r="S410" s="4">
        <v>1.0</v>
      </c>
      <c r="T410" s="3" t="s">
        <v>34</v>
      </c>
      <c r="U410" s="3" t="s">
        <v>35</v>
      </c>
    </row>
    <row r="411">
      <c r="A411" s="3" t="s">
        <v>3515</v>
      </c>
      <c r="B411" s="3" t="s">
        <v>3516</v>
      </c>
      <c r="C411" s="4">
        <v>2021.0</v>
      </c>
      <c r="D411" s="4">
        <v>3.0</v>
      </c>
      <c r="E411" s="4">
        <v>310140.0</v>
      </c>
      <c r="F411" s="3" t="s">
        <v>1818</v>
      </c>
      <c r="G411" s="3" t="s">
        <v>3518</v>
      </c>
      <c r="H411" s="3" t="s">
        <v>3516</v>
      </c>
      <c r="I411" s="4">
        <v>0.523</v>
      </c>
      <c r="J411" s="4">
        <v>0.901</v>
      </c>
      <c r="K411" s="4">
        <v>0.798815049</v>
      </c>
      <c r="L411" s="4">
        <v>0.0554</v>
      </c>
      <c r="M411" s="4">
        <v>6.26E-4</v>
      </c>
      <c r="N411" s="4">
        <v>0.00194</v>
      </c>
      <c r="O411" s="4">
        <v>0.303</v>
      </c>
      <c r="P411" s="4">
        <v>0.695</v>
      </c>
      <c r="Q411" s="4">
        <v>141.976</v>
      </c>
      <c r="R411" s="4">
        <v>6.0</v>
      </c>
      <c r="S411" s="4">
        <v>1.0</v>
      </c>
      <c r="T411" s="3" t="s">
        <v>34</v>
      </c>
      <c r="U411" s="3" t="s">
        <v>35</v>
      </c>
    </row>
    <row r="412">
      <c r="A412" s="3" t="s">
        <v>3521</v>
      </c>
      <c r="B412" s="3" t="s">
        <v>3522</v>
      </c>
      <c r="C412" s="4">
        <v>2022.0</v>
      </c>
      <c r="D412" s="4">
        <v>3.0</v>
      </c>
      <c r="E412" s="4">
        <v>342000.0</v>
      </c>
      <c r="F412" s="3" t="s">
        <v>413</v>
      </c>
      <c r="G412" s="3" t="s">
        <v>1870</v>
      </c>
      <c r="H412" s="3" t="s">
        <v>3524</v>
      </c>
      <c r="I412" s="4">
        <v>0.401</v>
      </c>
      <c r="J412" s="4">
        <v>0.679</v>
      </c>
      <c r="K412" s="4">
        <v>0.879879366</v>
      </c>
      <c r="L412" s="4">
        <v>0.0554</v>
      </c>
      <c r="M412" s="4">
        <v>0.401</v>
      </c>
      <c r="N412" s="4">
        <v>0.0</v>
      </c>
      <c r="O412" s="4">
        <v>0.194</v>
      </c>
      <c r="P412" s="4">
        <v>0.568</v>
      </c>
      <c r="Q412" s="4">
        <v>113.854</v>
      </c>
      <c r="R412" s="4">
        <v>10.0</v>
      </c>
      <c r="S412" s="4">
        <v>1.0</v>
      </c>
      <c r="T412" s="3" t="s">
        <v>34</v>
      </c>
      <c r="U412" s="3" t="s">
        <v>35</v>
      </c>
    </row>
    <row r="413">
      <c r="A413" s="3" t="s">
        <v>3529</v>
      </c>
      <c r="B413" s="3" t="s">
        <v>3530</v>
      </c>
      <c r="C413" s="4">
        <v>2023.0</v>
      </c>
      <c r="D413" s="4">
        <v>3.0</v>
      </c>
      <c r="E413" s="4">
        <v>283376.0</v>
      </c>
      <c r="F413" s="3" t="s">
        <v>1629</v>
      </c>
      <c r="G413" s="3" t="s">
        <v>3531</v>
      </c>
      <c r="H413" s="3" t="s">
        <v>3533</v>
      </c>
      <c r="I413" s="4">
        <v>0.793</v>
      </c>
      <c r="J413" s="4">
        <v>0.848</v>
      </c>
      <c r="K413" s="4">
        <v>0.796248369</v>
      </c>
      <c r="L413" s="4">
        <v>0.0665</v>
      </c>
      <c r="M413" s="4">
        <v>0.149</v>
      </c>
      <c r="N413" s="4">
        <v>1.41E-5</v>
      </c>
      <c r="O413" s="4">
        <v>0.311</v>
      </c>
      <c r="P413" s="4">
        <v>0.849</v>
      </c>
      <c r="Q413" s="4">
        <v>109.98</v>
      </c>
      <c r="R413" s="4">
        <v>7.0</v>
      </c>
      <c r="S413" s="4">
        <v>1.0</v>
      </c>
      <c r="T413" s="3" t="s">
        <v>104</v>
      </c>
      <c r="U413" s="3" t="s">
        <v>35</v>
      </c>
    </row>
    <row r="414">
      <c r="A414" s="3" t="s">
        <v>3536</v>
      </c>
      <c r="B414" s="3" t="s">
        <v>3537</v>
      </c>
      <c r="C414" s="4">
        <v>1992.0</v>
      </c>
      <c r="D414" s="4">
        <v>3.0</v>
      </c>
      <c r="E414" s="4">
        <v>332229.0</v>
      </c>
      <c r="F414" s="3" t="s">
        <v>3538</v>
      </c>
      <c r="G414" s="3" t="s">
        <v>3540</v>
      </c>
      <c r="H414" s="3" t="s">
        <v>3542</v>
      </c>
      <c r="I414" s="4">
        <v>0.757</v>
      </c>
      <c r="J414" s="4">
        <v>0.652</v>
      </c>
      <c r="K414" s="4">
        <v>0.65544457</v>
      </c>
      <c r="L414" s="4">
        <v>0.0333</v>
      </c>
      <c r="M414" s="4">
        <v>0.214</v>
      </c>
      <c r="N414" s="4">
        <v>0.257</v>
      </c>
      <c r="O414" s="4">
        <v>0.0903</v>
      </c>
      <c r="P414" s="4">
        <v>0.862</v>
      </c>
      <c r="Q414" s="4">
        <v>124.37</v>
      </c>
      <c r="R414" s="4">
        <v>9.0</v>
      </c>
      <c r="S414" s="4">
        <v>0.0</v>
      </c>
      <c r="T414" s="3" t="s">
        <v>103</v>
      </c>
      <c r="U414" s="3" t="s">
        <v>35</v>
      </c>
    </row>
    <row r="415">
      <c r="A415" s="3" t="s">
        <v>3545</v>
      </c>
      <c r="B415" s="3" t="s">
        <v>3547</v>
      </c>
      <c r="C415" s="4">
        <v>2023.0</v>
      </c>
      <c r="D415" s="4">
        <v>3.0</v>
      </c>
      <c r="E415" s="4">
        <v>159272.0</v>
      </c>
      <c r="F415" s="3" t="s">
        <v>3549</v>
      </c>
      <c r="G415" s="3" t="s">
        <v>3550</v>
      </c>
      <c r="H415" s="3" t="s">
        <v>3551</v>
      </c>
      <c r="I415" s="4">
        <v>0.656705432</v>
      </c>
      <c r="J415" s="4">
        <v>0.6703845</v>
      </c>
      <c r="K415" s="4">
        <v>0.813626471</v>
      </c>
      <c r="L415" s="4">
        <v>0.081382654</v>
      </c>
      <c r="M415" s="4">
        <v>0.26934009</v>
      </c>
      <c r="N415" s="4">
        <v>0.05448885</v>
      </c>
      <c r="O415" s="4">
        <v>0.191150556</v>
      </c>
      <c r="P415" s="4">
        <v>0.618767284</v>
      </c>
      <c r="Q415" s="4">
        <v>120.71</v>
      </c>
      <c r="R415" s="4">
        <v>5.0</v>
      </c>
      <c r="S415" s="4">
        <v>1.0</v>
      </c>
      <c r="T415" s="3" t="s">
        <v>104</v>
      </c>
      <c r="U415" s="3" t="s">
        <v>68</v>
      </c>
    </row>
    <row r="416">
      <c r="A416" s="3" t="s">
        <v>3554</v>
      </c>
      <c r="B416" s="3" t="s">
        <v>3555</v>
      </c>
      <c r="C416" s="4">
        <v>2021.0</v>
      </c>
      <c r="D416" s="4">
        <v>3.0</v>
      </c>
      <c r="E416" s="4">
        <v>221253.0</v>
      </c>
      <c r="F416" s="3" t="s">
        <v>3557</v>
      </c>
      <c r="G416" s="3" t="s">
        <v>3558</v>
      </c>
      <c r="H416" s="3" t="s">
        <v>3559</v>
      </c>
      <c r="I416" s="4">
        <v>0.656705432</v>
      </c>
      <c r="J416" s="4">
        <v>0.6703845</v>
      </c>
      <c r="K416" s="4">
        <v>0.813626471</v>
      </c>
      <c r="L416" s="4">
        <v>0.081382654</v>
      </c>
      <c r="M416" s="4">
        <v>0.26934009</v>
      </c>
      <c r="N416" s="4">
        <v>0.05448885</v>
      </c>
      <c r="O416" s="4">
        <v>0.191150556</v>
      </c>
      <c r="P416" s="4">
        <v>0.618767284</v>
      </c>
      <c r="Q416" s="4">
        <v>120.71</v>
      </c>
      <c r="R416" s="4">
        <v>5.0</v>
      </c>
      <c r="S416" s="4">
        <v>1.0</v>
      </c>
      <c r="T416" s="3" t="s">
        <v>103</v>
      </c>
      <c r="U416" s="3" t="s">
        <v>94</v>
      </c>
    </row>
    <row r="417">
      <c r="A417" s="3" t="s">
        <v>3563</v>
      </c>
      <c r="B417" s="3" t="s">
        <v>3564</v>
      </c>
      <c r="C417" s="4">
        <v>1946.0</v>
      </c>
      <c r="D417" s="4">
        <v>4.0</v>
      </c>
      <c r="E417" s="4">
        <v>194440.0</v>
      </c>
      <c r="F417" s="3" t="s">
        <v>327</v>
      </c>
      <c r="G417" s="3" t="s">
        <v>568</v>
      </c>
      <c r="H417" s="3" t="s">
        <v>569</v>
      </c>
      <c r="I417" s="4">
        <v>0.412</v>
      </c>
      <c r="J417" s="4">
        <v>0.0861</v>
      </c>
      <c r="K417" s="4">
        <v>0.556370714</v>
      </c>
      <c r="L417" s="4">
        <v>0.0415</v>
      </c>
      <c r="M417" s="4">
        <v>0.979</v>
      </c>
      <c r="N417" s="4">
        <v>0.892</v>
      </c>
      <c r="O417" s="4">
        <v>0.0868</v>
      </c>
      <c r="P417" s="4">
        <v>0.659</v>
      </c>
      <c r="Q417" s="4">
        <v>67.493</v>
      </c>
      <c r="R417" s="4">
        <v>1.0</v>
      </c>
      <c r="S417" s="4">
        <v>1.0</v>
      </c>
      <c r="T417" s="3" t="s">
        <v>34</v>
      </c>
      <c r="U417" s="3" t="s">
        <v>35</v>
      </c>
    </row>
    <row r="418">
      <c r="A418" s="3" t="s">
        <v>3570</v>
      </c>
      <c r="B418" s="3" t="s">
        <v>3571</v>
      </c>
      <c r="C418" s="4">
        <v>2022.0</v>
      </c>
      <c r="D418" s="4">
        <v>4.0</v>
      </c>
      <c r="E418" s="4">
        <v>210750.0</v>
      </c>
      <c r="F418" s="3" t="s">
        <v>3574</v>
      </c>
      <c r="G418" s="3" t="s">
        <v>3575</v>
      </c>
      <c r="H418" s="3" t="s">
        <v>3571</v>
      </c>
      <c r="I418" s="4">
        <v>0.759</v>
      </c>
      <c r="J418" s="4">
        <v>0.848</v>
      </c>
      <c r="K418" s="4">
        <v>0.841272218</v>
      </c>
      <c r="L418" s="4">
        <v>0.336</v>
      </c>
      <c r="M418" s="4">
        <v>0.149</v>
      </c>
      <c r="N418" s="4">
        <v>0.0</v>
      </c>
      <c r="O418" s="4">
        <v>0.262</v>
      </c>
      <c r="P418" s="4">
        <v>0.8</v>
      </c>
      <c r="Q418" s="4">
        <v>80.023</v>
      </c>
      <c r="R418" s="4">
        <v>9.0</v>
      </c>
      <c r="S418" s="4">
        <v>1.0</v>
      </c>
      <c r="T418" s="3" t="s">
        <v>104</v>
      </c>
      <c r="U418" s="3" t="s">
        <v>94</v>
      </c>
    </row>
    <row r="419">
      <c r="A419" s="3" t="s">
        <v>3578</v>
      </c>
      <c r="B419" s="3" t="s">
        <v>3580</v>
      </c>
      <c r="C419" s="4">
        <v>2016.0</v>
      </c>
      <c r="D419" s="4">
        <v>4.0</v>
      </c>
      <c r="E419" s="4">
        <v>317906.0</v>
      </c>
      <c r="F419" s="3" t="s">
        <v>3582</v>
      </c>
      <c r="G419" s="3" t="s">
        <v>3583</v>
      </c>
      <c r="H419" s="3" t="s">
        <v>3584</v>
      </c>
      <c r="I419" s="4">
        <v>0.667</v>
      </c>
      <c r="J419" s="4">
        <v>0.627</v>
      </c>
      <c r="K419" s="4">
        <v>0.793425021</v>
      </c>
      <c r="L419" s="4">
        <v>0.0466</v>
      </c>
      <c r="M419" s="4">
        <v>0.278</v>
      </c>
      <c r="N419" s="4">
        <v>0.00107</v>
      </c>
      <c r="O419" s="4">
        <v>0.161</v>
      </c>
      <c r="P419" s="4">
        <v>0.557</v>
      </c>
      <c r="Q419" s="4">
        <v>80.003</v>
      </c>
      <c r="R419" s="4">
        <v>9.0</v>
      </c>
      <c r="S419" s="4">
        <v>1.0</v>
      </c>
      <c r="T419" s="3" t="s">
        <v>104</v>
      </c>
      <c r="U419" s="3" t="s">
        <v>68</v>
      </c>
    </row>
    <row r="420">
      <c r="A420" s="3" t="s">
        <v>3589</v>
      </c>
      <c r="B420" s="3" t="s">
        <v>3590</v>
      </c>
      <c r="C420" s="4">
        <v>2006.0</v>
      </c>
      <c r="D420" s="4">
        <v>4.0</v>
      </c>
      <c r="E420" s="4">
        <v>225853.0</v>
      </c>
      <c r="F420" s="3" t="s">
        <v>880</v>
      </c>
      <c r="G420" s="3" t="s">
        <v>3591</v>
      </c>
      <c r="H420" s="3" t="s">
        <v>3593</v>
      </c>
      <c r="I420" s="4">
        <v>0.536</v>
      </c>
      <c r="J420" s="4">
        <v>0.323</v>
      </c>
      <c r="K420" s="4">
        <v>0.719675743</v>
      </c>
      <c r="L420" s="4">
        <v>0.0291</v>
      </c>
      <c r="M420" s="4">
        <v>0.51</v>
      </c>
      <c r="N420" s="4">
        <v>5.6E-6</v>
      </c>
      <c r="O420" s="4">
        <v>0.103</v>
      </c>
      <c r="P420" s="4">
        <v>0.547</v>
      </c>
      <c r="Q420" s="4">
        <v>132.001</v>
      </c>
      <c r="R420" s="4">
        <v>10.0</v>
      </c>
      <c r="S420" s="4">
        <v>1.0</v>
      </c>
      <c r="T420" s="3" t="s">
        <v>104</v>
      </c>
      <c r="U420" s="3" t="s">
        <v>68</v>
      </c>
    </row>
    <row r="421">
      <c r="A421" s="3" t="s">
        <v>3598</v>
      </c>
      <c r="B421" s="3" t="s">
        <v>3599</v>
      </c>
      <c r="C421" s="4">
        <v>2018.0</v>
      </c>
      <c r="D421" s="4">
        <v>4.0</v>
      </c>
      <c r="E421" s="4">
        <v>331533.0</v>
      </c>
      <c r="F421" s="3" t="s">
        <v>1629</v>
      </c>
      <c r="G421" s="3" t="s">
        <v>3601</v>
      </c>
      <c r="H421" s="3" t="s">
        <v>3603</v>
      </c>
      <c r="I421" s="4">
        <v>0.714</v>
      </c>
      <c r="J421" s="4">
        <v>0.845</v>
      </c>
      <c r="K421" s="4">
        <v>0.733984985</v>
      </c>
      <c r="L421" s="4">
        <v>0.236</v>
      </c>
      <c r="M421" s="4">
        <v>0.188</v>
      </c>
      <c r="N421" s="4">
        <v>9.94E-5</v>
      </c>
      <c r="O421" s="4">
        <v>0.221</v>
      </c>
      <c r="P421" s="4">
        <v>0.642</v>
      </c>
      <c r="Q421" s="4">
        <v>94.21</v>
      </c>
      <c r="R421" s="4">
        <v>10.0</v>
      </c>
      <c r="S421" s="4">
        <v>0.0</v>
      </c>
      <c r="T421" s="3" t="s">
        <v>104</v>
      </c>
      <c r="U421" s="3" t="s">
        <v>68</v>
      </c>
    </row>
    <row r="422">
      <c r="A422" s="3" t="s">
        <v>3608</v>
      </c>
      <c r="B422" s="3" t="s">
        <v>3609</v>
      </c>
      <c r="C422" s="4">
        <v>2010.0</v>
      </c>
      <c r="D422" s="4">
        <v>4.0</v>
      </c>
      <c r="E422" s="4">
        <v>1965546.0</v>
      </c>
      <c r="F422" s="3" t="s">
        <v>3610</v>
      </c>
      <c r="G422" s="3" t="s">
        <v>3611</v>
      </c>
      <c r="H422" s="3" t="s">
        <v>3612</v>
      </c>
      <c r="I422" s="4">
        <v>0.525</v>
      </c>
      <c r="J422" s="4">
        <v>0.332</v>
      </c>
      <c r="K422" s="4">
        <v>0.538211452</v>
      </c>
      <c r="L422" s="4">
        <v>0.9</v>
      </c>
      <c r="M422" s="4">
        <v>0.872</v>
      </c>
      <c r="N422" s="4">
        <v>0.0</v>
      </c>
      <c r="O422" s="4">
        <v>0.904</v>
      </c>
      <c r="P422" s="4">
        <v>0.718</v>
      </c>
      <c r="Q422" s="4">
        <v>87.108</v>
      </c>
      <c r="R422" s="4">
        <v>2.0</v>
      </c>
      <c r="S422" s="4">
        <v>1.0</v>
      </c>
      <c r="T422" s="3" t="s">
        <v>103</v>
      </c>
      <c r="U422" s="3" t="s">
        <v>68</v>
      </c>
    </row>
    <row r="423">
      <c r="A423" s="3" t="s">
        <v>3616</v>
      </c>
      <c r="B423" s="3" t="s">
        <v>3617</v>
      </c>
      <c r="C423" s="4">
        <v>2024.0</v>
      </c>
      <c r="D423" s="4">
        <v>4.0</v>
      </c>
      <c r="E423" s="4">
        <v>203561.0</v>
      </c>
      <c r="F423" s="3" t="s">
        <v>1049</v>
      </c>
      <c r="G423" s="3" t="s">
        <v>1675</v>
      </c>
      <c r="H423" s="3" t="s">
        <v>1676</v>
      </c>
      <c r="I423" s="4">
        <v>0.783</v>
      </c>
      <c r="J423" s="4">
        <v>0.442</v>
      </c>
      <c r="K423" s="4">
        <v>0.698500631</v>
      </c>
      <c r="L423" s="4">
        <v>0.0434</v>
      </c>
      <c r="M423" s="4">
        <v>0.231</v>
      </c>
      <c r="N423" s="4">
        <v>0.0</v>
      </c>
      <c r="O423" s="4">
        <v>0.0759</v>
      </c>
      <c r="P423" s="4">
        <v>0.522</v>
      </c>
      <c r="Q423" s="4">
        <v>108.994</v>
      </c>
      <c r="R423" s="4">
        <v>9.0</v>
      </c>
      <c r="S423" s="4">
        <v>1.0</v>
      </c>
      <c r="T423" s="3" t="s">
        <v>103</v>
      </c>
      <c r="U423" s="3" t="s">
        <v>35</v>
      </c>
    </row>
    <row r="424">
      <c r="A424" s="3" t="s">
        <v>3623</v>
      </c>
      <c r="B424" s="3" t="s">
        <v>3625</v>
      </c>
      <c r="C424" s="4">
        <v>2024.0</v>
      </c>
      <c r="D424" s="4">
        <v>4.0</v>
      </c>
      <c r="E424" s="4">
        <v>150628.0</v>
      </c>
      <c r="F424" s="3" t="s">
        <v>1049</v>
      </c>
      <c r="G424" s="3" t="s">
        <v>1955</v>
      </c>
      <c r="H424" s="3" t="s">
        <v>2360</v>
      </c>
      <c r="I424" s="4">
        <v>0.87</v>
      </c>
      <c r="J424" s="4">
        <v>0.136</v>
      </c>
      <c r="K424" s="4">
        <v>0.622484119</v>
      </c>
      <c r="L424" s="4">
        <v>0.0879</v>
      </c>
      <c r="M424" s="4">
        <v>0.68</v>
      </c>
      <c r="N424" s="4">
        <v>0.809</v>
      </c>
      <c r="O424" s="4">
        <v>0.101</v>
      </c>
      <c r="P424" s="4">
        <v>0.746</v>
      </c>
      <c r="Q424" s="4">
        <v>94.663</v>
      </c>
      <c r="R424" s="4">
        <v>1.0</v>
      </c>
      <c r="S424" s="4">
        <v>1.0</v>
      </c>
      <c r="T424" s="3" t="s">
        <v>103</v>
      </c>
      <c r="U424" s="3" t="s">
        <v>35</v>
      </c>
    </row>
    <row r="425">
      <c r="A425" s="3" t="s">
        <v>3631</v>
      </c>
      <c r="B425" s="3" t="s">
        <v>3632</v>
      </c>
      <c r="C425" s="4">
        <v>2024.0</v>
      </c>
      <c r="D425" s="4">
        <v>4.0</v>
      </c>
      <c r="E425" s="4">
        <v>203561.0</v>
      </c>
      <c r="F425" s="3" t="s">
        <v>303</v>
      </c>
      <c r="G425" s="3" t="s">
        <v>1675</v>
      </c>
      <c r="H425" s="3" t="s">
        <v>1676</v>
      </c>
      <c r="I425" s="4">
        <v>0.735</v>
      </c>
      <c r="J425" s="4">
        <v>0.314</v>
      </c>
      <c r="K425" s="4">
        <v>0.675657177</v>
      </c>
      <c r="L425" s="4">
        <v>0.0462</v>
      </c>
      <c r="M425" s="4">
        <v>0.0406</v>
      </c>
      <c r="N425" s="4">
        <v>0.0</v>
      </c>
      <c r="O425" s="4">
        <v>0.111</v>
      </c>
      <c r="P425" s="4">
        <v>0.502</v>
      </c>
      <c r="Q425" s="4">
        <v>103.943</v>
      </c>
      <c r="R425" s="4">
        <v>5.0</v>
      </c>
      <c r="S425" s="4">
        <v>1.0</v>
      </c>
      <c r="T425" s="3" t="s">
        <v>103</v>
      </c>
      <c r="U425" s="3" t="s">
        <v>35</v>
      </c>
    </row>
    <row r="426">
      <c r="A426" s="3" t="s">
        <v>3638</v>
      </c>
      <c r="B426" s="3" t="s">
        <v>3639</v>
      </c>
      <c r="C426" s="4">
        <v>2024.0</v>
      </c>
      <c r="D426" s="4">
        <v>4.0</v>
      </c>
      <c r="E426" s="4">
        <v>149280.0</v>
      </c>
      <c r="F426" s="3" t="s">
        <v>236</v>
      </c>
      <c r="G426" s="3" t="s">
        <v>1675</v>
      </c>
      <c r="H426" s="3" t="s">
        <v>1977</v>
      </c>
      <c r="I426" s="4">
        <v>0.831</v>
      </c>
      <c r="J426" s="4">
        <v>0.346</v>
      </c>
      <c r="K426" s="4">
        <v>0.65952987</v>
      </c>
      <c r="L426" s="4">
        <v>0.0554</v>
      </c>
      <c r="M426" s="4">
        <v>0.101</v>
      </c>
      <c r="N426" s="4">
        <v>0.0</v>
      </c>
      <c r="O426" s="4">
        <v>0.399</v>
      </c>
      <c r="P426" s="4">
        <v>0.548</v>
      </c>
      <c r="Q426" s="4">
        <v>106.976</v>
      </c>
      <c r="R426" s="4">
        <v>9.0</v>
      </c>
      <c r="S426" s="4">
        <v>1.0</v>
      </c>
      <c r="T426" s="3" t="s">
        <v>103</v>
      </c>
      <c r="U426" s="3" t="s">
        <v>35</v>
      </c>
    </row>
    <row r="427">
      <c r="A427" s="3" t="s">
        <v>3645</v>
      </c>
      <c r="B427" s="3" t="s">
        <v>3646</v>
      </c>
      <c r="C427" s="4">
        <v>2020.0</v>
      </c>
      <c r="D427" s="4">
        <v>4.0</v>
      </c>
      <c r="E427" s="4">
        <v>216293.0</v>
      </c>
      <c r="F427" s="3" t="s">
        <v>223</v>
      </c>
      <c r="G427" s="3" t="s">
        <v>3644</v>
      </c>
      <c r="H427" s="3" t="s">
        <v>2559</v>
      </c>
      <c r="I427" s="4">
        <v>0.74</v>
      </c>
      <c r="J427" s="4">
        <v>0.871</v>
      </c>
      <c r="K427" s="4">
        <v>0.880627981</v>
      </c>
      <c r="L427" s="4">
        <v>0.0483</v>
      </c>
      <c r="M427" s="4">
        <v>0.233</v>
      </c>
      <c r="N427" s="4">
        <v>2.52E-6</v>
      </c>
      <c r="O427" s="4">
        <v>0.0891</v>
      </c>
      <c r="P427" s="4">
        <v>0.773</v>
      </c>
      <c r="Q427" s="4">
        <v>117.983</v>
      </c>
      <c r="R427" s="4">
        <v>2.0</v>
      </c>
      <c r="S427" s="4">
        <v>0.0</v>
      </c>
      <c r="T427" s="3" t="s">
        <v>103</v>
      </c>
      <c r="U427" s="3" t="s">
        <v>35</v>
      </c>
    </row>
    <row r="428">
      <c r="A428" s="3" t="s">
        <v>3650</v>
      </c>
      <c r="B428" s="3" t="s">
        <v>3651</v>
      </c>
      <c r="C428" s="4">
        <v>2024.0</v>
      </c>
      <c r="D428" s="4">
        <v>4.0</v>
      </c>
      <c r="E428" s="4">
        <v>200057.0</v>
      </c>
      <c r="F428" s="3" t="s">
        <v>303</v>
      </c>
      <c r="G428" s="3" t="s">
        <v>2533</v>
      </c>
      <c r="H428" s="3" t="s">
        <v>2534</v>
      </c>
      <c r="I428" s="4">
        <v>0.584</v>
      </c>
      <c r="J428" s="4">
        <v>0.27</v>
      </c>
      <c r="K428" s="4">
        <v>0.633756123</v>
      </c>
      <c r="L428" s="4">
        <v>0.0486</v>
      </c>
      <c r="M428" s="4">
        <v>0.945</v>
      </c>
      <c r="N428" s="4">
        <v>0.894</v>
      </c>
      <c r="O428" s="4">
        <v>0.107</v>
      </c>
      <c r="P428" s="4">
        <v>0.519</v>
      </c>
      <c r="Q428" s="4">
        <v>88.601</v>
      </c>
      <c r="R428" s="4">
        <v>6.0</v>
      </c>
      <c r="S428" s="4">
        <v>1.0</v>
      </c>
      <c r="T428" s="3" t="s">
        <v>103</v>
      </c>
      <c r="U428" s="3" t="s">
        <v>35</v>
      </c>
    </row>
    <row r="429">
      <c r="A429" s="3" t="s">
        <v>3659</v>
      </c>
      <c r="B429" s="3" t="s">
        <v>3660</v>
      </c>
      <c r="C429" s="4">
        <v>2024.0</v>
      </c>
      <c r="D429" s="4">
        <v>4.0</v>
      </c>
      <c r="E429" s="4">
        <v>120000.0</v>
      </c>
      <c r="F429" s="3" t="s">
        <v>1049</v>
      </c>
      <c r="G429" s="3" t="s">
        <v>1675</v>
      </c>
      <c r="H429" s="3" t="s">
        <v>3662</v>
      </c>
      <c r="I429" s="4">
        <v>0.853</v>
      </c>
      <c r="J429" s="4">
        <v>0.323</v>
      </c>
      <c r="K429" s="4">
        <v>0.632408615</v>
      </c>
      <c r="L429" s="4">
        <v>0.0681</v>
      </c>
      <c r="M429" s="4">
        <v>0.125</v>
      </c>
      <c r="N429" s="4">
        <v>8.34E-6</v>
      </c>
      <c r="O429" s="4">
        <v>0.0844</v>
      </c>
      <c r="P429" s="4">
        <v>0.731</v>
      </c>
      <c r="Q429" s="4">
        <v>119.988</v>
      </c>
      <c r="R429" s="4">
        <v>9.0</v>
      </c>
      <c r="S429" s="4">
        <v>0.0</v>
      </c>
      <c r="T429" s="3" t="s">
        <v>103</v>
      </c>
      <c r="U429" s="3" t="s">
        <v>35</v>
      </c>
    </row>
    <row r="430">
      <c r="A430" s="3" t="s">
        <v>3666</v>
      </c>
      <c r="B430" s="3" t="s">
        <v>3667</v>
      </c>
      <c r="C430" s="4">
        <v>2024.0</v>
      </c>
      <c r="D430" s="4">
        <v>4.0</v>
      </c>
      <c r="E430" s="4">
        <v>115948.0</v>
      </c>
      <c r="F430" s="3" t="s">
        <v>199</v>
      </c>
      <c r="G430" s="3" t="s">
        <v>1675</v>
      </c>
      <c r="H430" s="3" t="s">
        <v>3668</v>
      </c>
      <c r="I430" s="4">
        <v>0.809</v>
      </c>
      <c r="J430" s="4">
        <v>0.438</v>
      </c>
      <c r="K430" s="4">
        <v>0.664748786</v>
      </c>
      <c r="L430" s="4">
        <v>0.081</v>
      </c>
      <c r="M430" s="4">
        <v>0.209</v>
      </c>
      <c r="N430" s="4">
        <v>0.0479</v>
      </c>
      <c r="O430" s="4">
        <v>0.247</v>
      </c>
      <c r="P430" s="4">
        <v>0.692</v>
      </c>
      <c r="Q430" s="4">
        <v>107.978</v>
      </c>
      <c r="R430" s="4">
        <v>0.0</v>
      </c>
      <c r="S430" s="4">
        <v>0.0</v>
      </c>
      <c r="T430" s="3" t="s">
        <v>103</v>
      </c>
      <c r="U430" s="3" t="s">
        <v>35</v>
      </c>
    </row>
    <row r="431">
      <c r="A431" s="3" t="s">
        <v>3672</v>
      </c>
      <c r="B431" s="3" t="s">
        <v>1862</v>
      </c>
      <c r="C431" s="4">
        <v>2024.0</v>
      </c>
      <c r="D431" s="4">
        <v>4.0</v>
      </c>
      <c r="E431" s="4">
        <v>166000.0</v>
      </c>
      <c r="F431" s="3" t="s">
        <v>223</v>
      </c>
      <c r="G431" s="3" t="s">
        <v>1675</v>
      </c>
      <c r="H431" s="3" t="s">
        <v>1977</v>
      </c>
      <c r="I431" s="4">
        <v>0.874</v>
      </c>
      <c r="J431" s="4">
        <v>0.344</v>
      </c>
      <c r="K431" s="4">
        <v>0.673817723</v>
      </c>
      <c r="L431" s="4">
        <v>0.0575</v>
      </c>
      <c r="M431" s="4">
        <v>0.178</v>
      </c>
      <c r="N431" s="4">
        <v>0.0</v>
      </c>
      <c r="O431" s="4">
        <v>0.133</v>
      </c>
      <c r="P431" s="4">
        <v>0.742</v>
      </c>
      <c r="Q431" s="4">
        <v>110.008</v>
      </c>
      <c r="R431" s="4">
        <v>0.0</v>
      </c>
      <c r="S431" s="4">
        <v>1.0</v>
      </c>
      <c r="T431" s="3" t="s">
        <v>103</v>
      </c>
      <c r="U431" s="3" t="s">
        <v>35</v>
      </c>
    </row>
    <row r="432">
      <c r="A432" s="3" t="s">
        <v>3680</v>
      </c>
      <c r="B432" s="3" t="s">
        <v>3681</v>
      </c>
      <c r="C432" s="4">
        <v>2018.0</v>
      </c>
      <c r="D432" s="4">
        <v>4.0</v>
      </c>
      <c r="E432" s="4">
        <v>122005.0</v>
      </c>
      <c r="F432" s="3" t="s">
        <v>1697</v>
      </c>
      <c r="G432" s="3" t="s">
        <v>3684</v>
      </c>
      <c r="H432" s="3" t="s">
        <v>3686</v>
      </c>
      <c r="I432" s="4">
        <v>0.807</v>
      </c>
      <c r="J432" s="4">
        <v>0.85</v>
      </c>
      <c r="K432" s="4">
        <v>0.829337155</v>
      </c>
      <c r="L432" s="4">
        <v>0.0571</v>
      </c>
      <c r="M432" s="4">
        <v>2.28E-4</v>
      </c>
      <c r="N432" s="4">
        <v>0.881</v>
      </c>
      <c r="O432" s="4">
        <v>0.068</v>
      </c>
      <c r="P432" s="4">
        <v>0.977</v>
      </c>
      <c r="Q432" s="4">
        <v>119.986</v>
      </c>
      <c r="R432" s="4">
        <v>0.0</v>
      </c>
      <c r="S432" s="4">
        <v>1.0</v>
      </c>
      <c r="T432" s="3" t="s">
        <v>103</v>
      </c>
      <c r="U432" s="3" t="s">
        <v>35</v>
      </c>
    </row>
    <row r="433">
      <c r="A433" s="3" t="s">
        <v>3689</v>
      </c>
      <c r="B433" s="3" t="s">
        <v>3690</v>
      </c>
      <c r="C433" s="4">
        <v>1984.0</v>
      </c>
      <c r="D433" s="4">
        <v>4.0</v>
      </c>
      <c r="E433" s="4">
        <v>175173.0</v>
      </c>
      <c r="F433" s="3" t="s">
        <v>3691</v>
      </c>
      <c r="G433" s="3" t="s">
        <v>3693</v>
      </c>
      <c r="H433" s="3" t="s">
        <v>3695</v>
      </c>
      <c r="I433" s="4">
        <v>0.892</v>
      </c>
      <c r="J433" s="4">
        <v>0.286</v>
      </c>
      <c r="K433" s="4">
        <v>0.726028276</v>
      </c>
      <c r="L433" s="4">
        <v>0.0969</v>
      </c>
      <c r="M433" s="4">
        <v>0.272</v>
      </c>
      <c r="N433" s="4">
        <v>3.2E-6</v>
      </c>
      <c r="O433" s="4">
        <v>0.0392</v>
      </c>
      <c r="P433" s="4">
        <v>0.679</v>
      </c>
      <c r="Q433" s="4">
        <v>134.682</v>
      </c>
      <c r="R433" s="4">
        <v>7.0</v>
      </c>
      <c r="S433" s="4">
        <v>0.0</v>
      </c>
      <c r="T433" s="3" t="s">
        <v>103</v>
      </c>
      <c r="U433" s="3" t="s">
        <v>35</v>
      </c>
    </row>
    <row r="434">
      <c r="A434" s="3" t="s">
        <v>3697</v>
      </c>
      <c r="B434" s="3" t="s">
        <v>3698</v>
      </c>
      <c r="C434" s="4">
        <v>2009.0</v>
      </c>
      <c r="D434" s="4">
        <v>4.0</v>
      </c>
      <c r="E434" s="4">
        <v>110520.0</v>
      </c>
      <c r="F434" s="3" t="s">
        <v>1697</v>
      </c>
      <c r="G434" s="3" t="s">
        <v>1102</v>
      </c>
      <c r="H434" s="3" t="s">
        <v>1103</v>
      </c>
      <c r="I434" s="4">
        <v>0.762</v>
      </c>
      <c r="J434" s="4">
        <v>0.692</v>
      </c>
      <c r="K434" s="4">
        <v>0.8905097</v>
      </c>
      <c r="L434" s="4">
        <v>0.292</v>
      </c>
      <c r="M434" s="4">
        <v>0.518</v>
      </c>
      <c r="N434" s="4">
        <v>0.0</v>
      </c>
      <c r="O434" s="4">
        <v>0.357</v>
      </c>
      <c r="P434" s="4">
        <v>0.799</v>
      </c>
      <c r="Q434" s="4">
        <v>99.227</v>
      </c>
      <c r="R434" s="4">
        <v>1.0</v>
      </c>
      <c r="S434" s="4">
        <v>1.0</v>
      </c>
      <c r="T434" s="3" t="s">
        <v>103</v>
      </c>
      <c r="U434" s="3" t="s">
        <v>35</v>
      </c>
    </row>
    <row r="435">
      <c r="A435" s="3" t="s">
        <v>3704</v>
      </c>
      <c r="B435" s="3" t="s">
        <v>3705</v>
      </c>
      <c r="C435" s="4">
        <v>2012.0</v>
      </c>
      <c r="D435" s="4">
        <v>4.0</v>
      </c>
      <c r="E435" s="4">
        <v>200575.0</v>
      </c>
      <c r="F435" s="3" t="s">
        <v>236</v>
      </c>
      <c r="G435" s="3" t="s">
        <v>3707</v>
      </c>
      <c r="H435" s="3" t="s">
        <v>3708</v>
      </c>
      <c r="I435" s="4">
        <v>0.653</v>
      </c>
      <c r="J435" s="4">
        <v>0.909</v>
      </c>
      <c r="K435" s="4">
        <v>0.903257545</v>
      </c>
      <c r="L435" s="4">
        <v>0.0889</v>
      </c>
      <c r="M435" s="4">
        <v>0.439</v>
      </c>
      <c r="N435" s="4">
        <v>0.0</v>
      </c>
      <c r="O435" s="4">
        <v>0.106</v>
      </c>
      <c r="P435" s="4">
        <v>0.762</v>
      </c>
      <c r="Q435" s="4">
        <v>123.013</v>
      </c>
      <c r="R435" s="4">
        <v>6.0</v>
      </c>
      <c r="S435" s="4">
        <v>1.0</v>
      </c>
      <c r="T435" s="3" t="s">
        <v>103</v>
      </c>
      <c r="U435" s="3" t="s">
        <v>35</v>
      </c>
    </row>
    <row r="436">
      <c r="A436" s="3" t="s">
        <v>3713</v>
      </c>
      <c r="B436" s="3" t="s">
        <v>3714</v>
      </c>
      <c r="C436" s="4">
        <v>2018.0</v>
      </c>
      <c r="D436" s="4">
        <v>4.0</v>
      </c>
      <c r="E436" s="4">
        <v>389013.0</v>
      </c>
      <c r="F436" s="3" t="s">
        <v>926</v>
      </c>
      <c r="G436" s="3" t="s">
        <v>927</v>
      </c>
      <c r="H436" s="3" t="s">
        <v>928</v>
      </c>
      <c r="I436" s="4">
        <v>0.482</v>
      </c>
      <c r="J436" s="4">
        <v>0.957</v>
      </c>
      <c r="K436" s="4">
        <v>0.854062841</v>
      </c>
      <c r="L436" s="4">
        <v>0.0466</v>
      </c>
      <c r="M436" s="4">
        <v>3.2E-4</v>
      </c>
      <c r="N436" s="4">
        <v>1.36E-5</v>
      </c>
      <c r="O436" s="4">
        <v>0.0989</v>
      </c>
      <c r="P436" s="4">
        <v>0.782</v>
      </c>
      <c r="Q436" s="4">
        <v>175.999</v>
      </c>
      <c r="R436" s="4">
        <v>6.0</v>
      </c>
      <c r="S436" s="4">
        <v>0.0</v>
      </c>
      <c r="T436" s="3" t="s">
        <v>103</v>
      </c>
      <c r="U436" s="3" t="s">
        <v>35</v>
      </c>
    </row>
    <row r="437">
      <c r="A437" s="3" t="s">
        <v>3720</v>
      </c>
      <c r="B437" s="3" t="s">
        <v>3722</v>
      </c>
      <c r="C437" s="4">
        <v>2022.0</v>
      </c>
      <c r="D437" s="4">
        <v>4.0</v>
      </c>
      <c r="E437" s="4">
        <v>257000.0</v>
      </c>
      <c r="F437" s="3" t="s">
        <v>1415</v>
      </c>
      <c r="G437" s="3" t="s">
        <v>1420</v>
      </c>
      <c r="H437" s="3" t="s">
        <v>1421</v>
      </c>
      <c r="I437" s="4">
        <v>0.373</v>
      </c>
      <c r="J437" s="4">
        <v>0.718</v>
      </c>
      <c r="K437" s="4">
        <v>0.78379997</v>
      </c>
      <c r="L437" s="4">
        <v>0.0574</v>
      </c>
      <c r="M437" s="4">
        <v>2.53E-5</v>
      </c>
      <c r="N437" s="4">
        <v>0.931</v>
      </c>
      <c r="O437" s="4">
        <v>0.142</v>
      </c>
      <c r="P437" s="4">
        <v>0.539</v>
      </c>
      <c r="Q437" s="4">
        <v>180.027</v>
      </c>
      <c r="R437" s="4">
        <v>9.0</v>
      </c>
      <c r="S437" s="4">
        <v>1.0</v>
      </c>
      <c r="T437" s="3" t="s">
        <v>103</v>
      </c>
      <c r="U437" s="3" t="s">
        <v>35</v>
      </c>
    </row>
    <row r="438">
      <c r="A438" s="3" t="s">
        <v>3726</v>
      </c>
      <c r="B438" s="3" t="s">
        <v>3727</v>
      </c>
      <c r="C438" s="4">
        <v>2024.0</v>
      </c>
      <c r="D438" s="4">
        <v>4.0</v>
      </c>
      <c r="E438" s="4">
        <v>227266.0</v>
      </c>
      <c r="F438" s="3" t="s">
        <v>3732</v>
      </c>
      <c r="G438" s="3" t="s">
        <v>3735</v>
      </c>
      <c r="H438" s="3" t="s">
        <v>2235</v>
      </c>
      <c r="I438" s="4">
        <v>0.645</v>
      </c>
      <c r="J438" s="4">
        <v>0.598</v>
      </c>
      <c r="K438" s="4">
        <v>0.692575877</v>
      </c>
      <c r="L438" s="4">
        <v>0.0334</v>
      </c>
      <c r="M438" s="4">
        <v>0.221</v>
      </c>
      <c r="N438" s="4">
        <v>3.53E-6</v>
      </c>
      <c r="O438" s="4">
        <v>0.0721</v>
      </c>
      <c r="P438" s="4">
        <v>0.913</v>
      </c>
      <c r="Q438" s="4">
        <v>105.929</v>
      </c>
      <c r="R438" s="4">
        <v>1.0</v>
      </c>
      <c r="S438" s="4">
        <v>0.0</v>
      </c>
      <c r="T438" s="3" t="s">
        <v>103</v>
      </c>
      <c r="U438" s="3" t="s">
        <v>68</v>
      </c>
    </row>
    <row r="439">
      <c r="A439" s="3" t="s">
        <v>3740</v>
      </c>
      <c r="B439" s="3" t="s">
        <v>3741</v>
      </c>
      <c r="C439" s="4">
        <v>2024.0</v>
      </c>
      <c r="D439" s="4">
        <v>4.0</v>
      </c>
      <c r="E439" s="4">
        <v>207453.0</v>
      </c>
      <c r="F439" s="3" t="s">
        <v>3742</v>
      </c>
      <c r="G439" s="3" t="s">
        <v>3191</v>
      </c>
      <c r="H439" s="3" t="s">
        <v>2235</v>
      </c>
      <c r="I439" s="4">
        <v>0.495</v>
      </c>
      <c r="J439" s="4">
        <v>0.865</v>
      </c>
      <c r="K439" s="4">
        <v>0.77781105</v>
      </c>
      <c r="L439" s="4">
        <v>0.0812</v>
      </c>
      <c r="M439" s="4">
        <v>0.0548</v>
      </c>
      <c r="N439" s="4">
        <v>0.806</v>
      </c>
      <c r="O439" s="4">
        <v>0.214</v>
      </c>
      <c r="P439" s="4">
        <v>0.724</v>
      </c>
      <c r="Q439" s="4">
        <v>134.768</v>
      </c>
      <c r="R439" s="4">
        <v>9.0</v>
      </c>
      <c r="S439" s="4">
        <v>1.0</v>
      </c>
      <c r="T439" s="3" t="s">
        <v>103</v>
      </c>
      <c r="U439" s="3" t="s">
        <v>35</v>
      </c>
    </row>
    <row r="440">
      <c r="A440" s="3" t="s">
        <v>3746</v>
      </c>
      <c r="B440" s="3" t="s">
        <v>3747</v>
      </c>
      <c r="C440" s="4">
        <v>2022.0</v>
      </c>
      <c r="D440" s="4">
        <v>4.0</v>
      </c>
      <c r="E440" s="4">
        <v>141205.0</v>
      </c>
      <c r="F440" s="3" t="s">
        <v>140</v>
      </c>
      <c r="G440" s="3" t="s">
        <v>3749</v>
      </c>
      <c r="H440" s="3" t="s">
        <v>3747</v>
      </c>
      <c r="I440" s="4">
        <v>0.757</v>
      </c>
      <c r="J440" s="4">
        <v>0.741</v>
      </c>
      <c r="K440" s="4">
        <v>0.815434304</v>
      </c>
      <c r="L440" s="4">
        <v>0.0434</v>
      </c>
      <c r="M440" s="4">
        <v>0.273</v>
      </c>
      <c r="N440" s="4">
        <v>0.0307</v>
      </c>
      <c r="O440" s="4">
        <v>0.149</v>
      </c>
      <c r="P440" s="4">
        <v>0.533</v>
      </c>
      <c r="Q440" s="4">
        <v>115.008</v>
      </c>
      <c r="R440" s="4">
        <v>10.0</v>
      </c>
      <c r="S440" s="4">
        <v>0.0</v>
      </c>
      <c r="T440" s="3" t="s">
        <v>104</v>
      </c>
      <c r="U440" s="3" t="s">
        <v>35</v>
      </c>
    </row>
    <row r="441">
      <c r="A441" s="3" t="s">
        <v>3752</v>
      </c>
      <c r="B441" s="3" t="s">
        <v>3753</v>
      </c>
      <c r="C441" s="4">
        <v>2024.0</v>
      </c>
      <c r="D441" s="4">
        <v>4.0</v>
      </c>
      <c r="E441" s="4">
        <v>296500.0</v>
      </c>
      <c r="F441" s="3" t="s">
        <v>1125</v>
      </c>
      <c r="G441" s="3" t="s">
        <v>139</v>
      </c>
      <c r="H441" s="3" t="s">
        <v>3753</v>
      </c>
      <c r="I441" s="4">
        <v>0.701</v>
      </c>
      <c r="J441" s="4">
        <v>0.885</v>
      </c>
      <c r="K441" s="4">
        <v>0.775051868</v>
      </c>
      <c r="L441" s="4">
        <v>0.101</v>
      </c>
      <c r="M441" s="4">
        <v>0.134</v>
      </c>
      <c r="N441" s="4">
        <v>4.62E-4</v>
      </c>
      <c r="O441" s="4">
        <v>0.39</v>
      </c>
      <c r="P441" s="4">
        <v>0.775</v>
      </c>
      <c r="Q441" s="4">
        <v>130.022</v>
      </c>
      <c r="R441" s="4">
        <v>11.0</v>
      </c>
      <c r="S441" s="4">
        <v>0.0</v>
      </c>
      <c r="T441" s="3" t="s">
        <v>104</v>
      </c>
      <c r="U441" s="3" t="s">
        <v>35</v>
      </c>
    </row>
    <row r="442">
      <c r="A442" s="3" t="s">
        <v>3759</v>
      </c>
      <c r="B442" s="3" t="s">
        <v>3761</v>
      </c>
      <c r="C442" s="4">
        <v>1954.0</v>
      </c>
      <c r="D442" s="4">
        <v>4.0</v>
      </c>
      <c r="E442" s="4">
        <v>224706.0</v>
      </c>
      <c r="F442" s="3" t="s">
        <v>156</v>
      </c>
      <c r="G442" s="3" t="s">
        <v>157</v>
      </c>
      <c r="H442" s="3" t="s">
        <v>3765</v>
      </c>
      <c r="I442" s="4">
        <v>0.35</v>
      </c>
      <c r="J442" s="4">
        <v>0.44</v>
      </c>
      <c r="K442" s="4">
        <v>0.760999294</v>
      </c>
      <c r="L442" s="4">
        <v>0.0368</v>
      </c>
      <c r="M442" s="4">
        <v>0.983</v>
      </c>
      <c r="N442" s="4">
        <v>0.825</v>
      </c>
      <c r="O442" s="4">
        <v>0.36</v>
      </c>
      <c r="P442" s="4">
        <v>0.839</v>
      </c>
      <c r="Q442" s="4">
        <v>149.711</v>
      </c>
      <c r="R442" s="4">
        <v>10.0</v>
      </c>
      <c r="S442" s="4">
        <v>0.0</v>
      </c>
      <c r="T442" s="3" t="s">
        <v>104</v>
      </c>
      <c r="U442" s="3" t="s">
        <v>35</v>
      </c>
    </row>
    <row r="443">
      <c r="A443" s="3" t="s">
        <v>3769</v>
      </c>
      <c r="B443" s="3" t="s">
        <v>3770</v>
      </c>
      <c r="C443" s="4">
        <v>2023.0</v>
      </c>
      <c r="D443" s="4">
        <v>4.0</v>
      </c>
      <c r="E443" s="4">
        <v>341496.0</v>
      </c>
      <c r="F443" s="3" t="s">
        <v>209</v>
      </c>
      <c r="G443" s="3" t="s">
        <v>2426</v>
      </c>
      <c r="H443" s="3" t="s">
        <v>3771</v>
      </c>
      <c r="I443" s="4">
        <v>0.642</v>
      </c>
      <c r="J443" s="4">
        <v>0.952</v>
      </c>
      <c r="K443" s="4">
        <v>0.923042372</v>
      </c>
      <c r="L443" s="4">
        <v>0.133</v>
      </c>
      <c r="M443" s="4">
        <v>0.318</v>
      </c>
      <c r="N443" s="4">
        <v>3.45E-4</v>
      </c>
      <c r="O443" s="4">
        <v>0.0613</v>
      </c>
      <c r="P443" s="4">
        <v>0.71</v>
      </c>
      <c r="Q443" s="4">
        <v>101.983</v>
      </c>
      <c r="R443" s="4">
        <v>4.0</v>
      </c>
      <c r="S443" s="4">
        <v>0.0</v>
      </c>
      <c r="T443" s="3" t="s">
        <v>104</v>
      </c>
      <c r="U443" s="3" t="s">
        <v>35</v>
      </c>
    </row>
    <row r="444">
      <c r="A444" s="3" t="s">
        <v>3775</v>
      </c>
      <c r="B444" s="3" t="s">
        <v>3776</v>
      </c>
      <c r="C444" s="4">
        <v>2023.0</v>
      </c>
      <c r="D444" s="4">
        <v>4.0</v>
      </c>
      <c r="E444" s="4">
        <v>250564.0</v>
      </c>
      <c r="F444" s="3" t="s">
        <v>335</v>
      </c>
      <c r="G444" s="3" t="s">
        <v>1479</v>
      </c>
      <c r="H444" s="3" t="s">
        <v>1480</v>
      </c>
      <c r="I444" s="4">
        <v>0.778</v>
      </c>
      <c r="J444" s="4">
        <v>0.674</v>
      </c>
      <c r="K444" s="4">
        <v>0.671999658</v>
      </c>
      <c r="L444" s="4">
        <v>0.0374</v>
      </c>
      <c r="M444" s="4">
        <v>0.0916</v>
      </c>
      <c r="N444" s="4">
        <v>0.894</v>
      </c>
      <c r="O444" s="4">
        <v>0.0688</v>
      </c>
      <c r="P444" s="4">
        <v>0.96</v>
      </c>
      <c r="Q444" s="4">
        <v>120.901</v>
      </c>
      <c r="R444" s="4">
        <v>8.0</v>
      </c>
      <c r="S444" s="4">
        <v>1.0</v>
      </c>
      <c r="T444" s="3" t="s">
        <v>104</v>
      </c>
      <c r="U444" s="3" t="s">
        <v>35</v>
      </c>
    </row>
    <row r="445">
      <c r="A445" s="3" t="s">
        <v>3783</v>
      </c>
      <c r="B445" s="3" t="s">
        <v>3784</v>
      </c>
      <c r="C445" s="4">
        <v>2021.0</v>
      </c>
      <c r="D445" s="4">
        <v>4.0</v>
      </c>
      <c r="E445" s="4">
        <v>191089.0</v>
      </c>
      <c r="F445" s="3" t="s">
        <v>194</v>
      </c>
      <c r="G445" s="3" t="s">
        <v>3787</v>
      </c>
      <c r="H445" s="3" t="s">
        <v>3789</v>
      </c>
      <c r="I445" s="4">
        <v>0.737</v>
      </c>
      <c r="J445" s="4">
        <v>0.961</v>
      </c>
      <c r="K445" s="4">
        <v>0.971167626</v>
      </c>
      <c r="L445" s="4">
        <v>0.0747</v>
      </c>
      <c r="M445" s="4">
        <v>0.163</v>
      </c>
      <c r="N445" s="4">
        <v>0.0</v>
      </c>
      <c r="O445" s="4">
        <v>0.361</v>
      </c>
      <c r="P445" s="4">
        <v>0.568</v>
      </c>
      <c r="Q445" s="4">
        <v>108.014</v>
      </c>
      <c r="R445" s="4">
        <v>10.0</v>
      </c>
      <c r="S445" s="4">
        <v>0.0</v>
      </c>
      <c r="T445" s="3" t="s">
        <v>104</v>
      </c>
      <c r="U445" s="3" t="s">
        <v>35</v>
      </c>
    </row>
    <row r="446">
      <c r="A446" s="3" t="s">
        <v>3790</v>
      </c>
      <c r="B446" s="3" t="s">
        <v>3792</v>
      </c>
      <c r="C446" s="4">
        <v>2024.0</v>
      </c>
      <c r="D446" s="4">
        <v>4.0</v>
      </c>
      <c r="E446" s="4">
        <v>263571.0</v>
      </c>
      <c r="F446" s="3" t="s">
        <v>255</v>
      </c>
      <c r="G446" s="3" t="s">
        <v>3795</v>
      </c>
      <c r="H446" s="3" t="s">
        <v>3796</v>
      </c>
      <c r="I446" s="4">
        <v>0.546</v>
      </c>
      <c r="J446" s="4">
        <v>0.615</v>
      </c>
      <c r="K446" s="4">
        <v>0.722007144</v>
      </c>
      <c r="L446" s="4">
        <v>0.0417</v>
      </c>
      <c r="M446" s="4">
        <v>0.00676</v>
      </c>
      <c r="N446" s="4">
        <v>7.5E-5</v>
      </c>
      <c r="O446" s="4">
        <v>0.31</v>
      </c>
      <c r="P446" s="4">
        <v>0.556</v>
      </c>
      <c r="Q446" s="4">
        <v>168.008</v>
      </c>
      <c r="R446" s="4">
        <v>0.0</v>
      </c>
      <c r="S446" s="4">
        <v>0.0</v>
      </c>
      <c r="T446" s="3" t="s">
        <v>104</v>
      </c>
      <c r="U446" s="3" t="s">
        <v>35</v>
      </c>
    </row>
    <row r="447">
      <c r="A447" s="3" t="s">
        <v>3799</v>
      </c>
      <c r="B447" s="3" t="s">
        <v>3800</v>
      </c>
      <c r="C447" s="4">
        <v>2017.0</v>
      </c>
      <c r="D447" s="4">
        <v>4.0</v>
      </c>
      <c r="E447" s="4">
        <v>205894.0</v>
      </c>
      <c r="F447" s="3" t="s">
        <v>203</v>
      </c>
      <c r="G447" s="3" t="s">
        <v>3801</v>
      </c>
      <c r="H447" s="3" t="s">
        <v>3800</v>
      </c>
      <c r="I447" s="4">
        <v>0.687</v>
      </c>
      <c r="J447" s="4">
        <v>0.877</v>
      </c>
      <c r="K447" s="4">
        <v>0.886167733</v>
      </c>
      <c r="L447" s="4">
        <v>0.037</v>
      </c>
      <c r="M447" s="4">
        <v>0.237</v>
      </c>
      <c r="N447" s="4">
        <v>2.16E-5</v>
      </c>
      <c r="O447" s="4">
        <v>0.153</v>
      </c>
      <c r="P447" s="4">
        <v>0.901</v>
      </c>
      <c r="Q447" s="4">
        <v>97.016</v>
      </c>
      <c r="R447" s="4">
        <v>11.0</v>
      </c>
      <c r="S447" s="4">
        <v>0.0</v>
      </c>
      <c r="T447" s="3" t="s">
        <v>104</v>
      </c>
      <c r="U447" s="3" t="s">
        <v>35</v>
      </c>
    </row>
    <row r="448">
      <c r="A448" s="3" t="s">
        <v>3805</v>
      </c>
      <c r="B448" s="3" t="s">
        <v>3806</v>
      </c>
      <c r="C448" s="4">
        <v>2023.0</v>
      </c>
      <c r="D448" s="4">
        <v>4.0</v>
      </c>
      <c r="E448" s="4">
        <v>209475.0</v>
      </c>
      <c r="F448" s="3" t="s">
        <v>273</v>
      </c>
      <c r="G448" s="3" t="s">
        <v>1537</v>
      </c>
      <c r="H448" s="3" t="s">
        <v>1790</v>
      </c>
      <c r="I448" s="4">
        <v>0.629</v>
      </c>
      <c r="J448" s="4">
        <v>0.339</v>
      </c>
      <c r="K448" s="4">
        <v>0.661390713</v>
      </c>
      <c r="L448" s="4">
        <v>0.0327</v>
      </c>
      <c r="M448" s="4">
        <v>0.0486</v>
      </c>
      <c r="N448" s="4">
        <v>0.0</v>
      </c>
      <c r="O448" s="4">
        <v>0.0349</v>
      </c>
      <c r="P448" s="4">
        <v>0.748</v>
      </c>
      <c r="Q448" s="4">
        <v>159.989</v>
      </c>
      <c r="R448" s="4">
        <v>2.0</v>
      </c>
      <c r="S448" s="4">
        <v>1.0</v>
      </c>
      <c r="T448" s="3" t="s">
        <v>104</v>
      </c>
      <c r="U448" s="3" t="s">
        <v>35</v>
      </c>
    </row>
    <row r="449">
      <c r="A449" s="3" t="s">
        <v>3809</v>
      </c>
      <c r="B449" s="3" t="s">
        <v>3810</v>
      </c>
      <c r="C449" s="4">
        <v>2016.0</v>
      </c>
      <c r="D449" s="4">
        <v>4.0</v>
      </c>
      <c r="E449" s="4">
        <v>329626.0</v>
      </c>
      <c r="F449" s="3" t="s">
        <v>194</v>
      </c>
      <c r="G449" s="3" t="s">
        <v>3812</v>
      </c>
      <c r="H449" s="3" t="s">
        <v>1549</v>
      </c>
      <c r="I449" s="4">
        <v>0.826</v>
      </c>
      <c r="J449" s="4">
        <v>0.753</v>
      </c>
      <c r="K449" s="4">
        <v>0.773554638</v>
      </c>
      <c r="L449" s="4">
        <v>0.0807</v>
      </c>
      <c r="M449" s="4">
        <v>0.00185</v>
      </c>
      <c r="N449" s="4">
        <v>0.00103</v>
      </c>
      <c r="O449" s="4">
        <v>0.0224</v>
      </c>
      <c r="P449" s="4">
        <v>0.586</v>
      </c>
      <c r="Q449" s="4">
        <v>134.983</v>
      </c>
      <c r="R449" s="4">
        <v>11.0</v>
      </c>
      <c r="S449" s="4">
        <v>0.0</v>
      </c>
      <c r="T449" s="3" t="s">
        <v>104</v>
      </c>
      <c r="U449" s="3" t="s">
        <v>68</v>
      </c>
    </row>
    <row r="450">
      <c r="A450" s="3" t="s">
        <v>3817</v>
      </c>
      <c r="B450" s="3" t="s">
        <v>3818</v>
      </c>
      <c r="C450" s="4">
        <v>2016.0</v>
      </c>
      <c r="D450" s="4">
        <v>4.0</v>
      </c>
      <c r="E450" s="4">
        <v>288866.0</v>
      </c>
      <c r="F450" s="3" t="s">
        <v>194</v>
      </c>
      <c r="G450" s="3" t="s">
        <v>1511</v>
      </c>
      <c r="H450" s="3" t="s">
        <v>3822</v>
      </c>
      <c r="I450" s="4">
        <v>0.712</v>
      </c>
      <c r="J450" s="4">
        <v>0.881</v>
      </c>
      <c r="K450" s="4">
        <v>0.869612645</v>
      </c>
      <c r="L450" s="4">
        <v>0.0526</v>
      </c>
      <c r="M450" s="4">
        <v>0.104</v>
      </c>
      <c r="N450" s="4">
        <v>1.78E-4</v>
      </c>
      <c r="O450" s="4">
        <v>0.0876</v>
      </c>
      <c r="P450" s="4">
        <v>0.571</v>
      </c>
      <c r="Q450" s="4">
        <v>93.013</v>
      </c>
      <c r="R450" s="4">
        <v>1.0</v>
      </c>
      <c r="S450" s="4">
        <v>0.0</v>
      </c>
      <c r="T450" s="3" t="s">
        <v>104</v>
      </c>
      <c r="U450" s="3" t="s">
        <v>68</v>
      </c>
    </row>
    <row r="451">
      <c r="A451" s="3" t="s">
        <v>3825</v>
      </c>
      <c r="B451" s="3" t="s">
        <v>3826</v>
      </c>
      <c r="C451" s="4">
        <v>2016.0</v>
      </c>
      <c r="D451" s="4">
        <v>4.0</v>
      </c>
      <c r="E451" s="4">
        <v>243090.0</v>
      </c>
      <c r="F451" s="3" t="s">
        <v>194</v>
      </c>
      <c r="G451" s="3" t="s">
        <v>3829</v>
      </c>
      <c r="H451" s="3" t="s">
        <v>1549</v>
      </c>
      <c r="I451" s="4">
        <v>0.606</v>
      </c>
      <c r="J451" s="4">
        <v>0.924</v>
      </c>
      <c r="K451" s="4">
        <v>0.928154343</v>
      </c>
      <c r="L451" s="4">
        <v>0.0883</v>
      </c>
      <c r="M451" s="4">
        <v>0.649</v>
      </c>
      <c r="N451" s="4">
        <v>0.0</v>
      </c>
      <c r="O451" s="4">
        <v>0.316</v>
      </c>
      <c r="P451" s="4">
        <v>0.896</v>
      </c>
      <c r="Q451" s="4">
        <v>95.068</v>
      </c>
      <c r="R451" s="4">
        <v>5.0</v>
      </c>
      <c r="S451" s="4">
        <v>1.0</v>
      </c>
      <c r="T451" s="3" t="s">
        <v>104</v>
      </c>
      <c r="U451" s="3" t="s">
        <v>35</v>
      </c>
    </row>
    <row r="452">
      <c r="A452" s="3" t="s">
        <v>3832</v>
      </c>
      <c r="B452" s="3" t="s">
        <v>3833</v>
      </c>
      <c r="C452" s="4">
        <v>2011.0</v>
      </c>
      <c r="D452" s="4">
        <v>4.0</v>
      </c>
      <c r="E452" s="4">
        <v>421135.0</v>
      </c>
      <c r="F452" s="3" t="s">
        <v>273</v>
      </c>
      <c r="G452" s="3" t="s">
        <v>3834</v>
      </c>
      <c r="H452" s="3" t="s">
        <v>3835</v>
      </c>
      <c r="I452" s="4">
        <v>0.701</v>
      </c>
      <c r="J452" s="4">
        <v>0.664</v>
      </c>
      <c r="K452" s="4">
        <v>0.764592646</v>
      </c>
      <c r="L452" s="4">
        <v>0.0627</v>
      </c>
      <c r="M452" s="4">
        <v>0.0779</v>
      </c>
      <c r="N452" s="4">
        <v>0.708</v>
      </c>
      <c r="O452" s="4">
        <v>0.0782</v>
      </c>
      <c r="P452" s="4">
        <v>0.852</v>
      </c>
      <c r="Q452" s="4">
        <v>180.112</v>
      </c>
      <c r="R452" s="4">
        <v>4.0</v>
      </c>
      <c r="S452" s="4">
        <v>0.0</v>
      </c>
      <c r="T452" s="3" t="s">
        <v>104</v>
      </c>
      <c r="U452" s="3" t="s">
        <v>68</v>
      </c>
    </row>
    <row r="453">
      <c r="A453" s="3" t="s">
        <v>3840</v>
      </c>
      <c r="B453" s="3" t="s">
        <v>3841</v>
      </c>
      <c r="C453" s="4">
        <v>2016.0</v>
      </c>
      <c r="D453" s="4">
        <v>4.0</v>
      </c>
      <c r="E453" s="4">
        <v>247000.0</v>
      </c>
      <c r="F453" s="3" t="s">
        <v>194</v>
      </c>
      <c r="G453" s="3" t="s">
        <v>3844</v>
      </c>
      <c r="H453" s="3" t="s">
        <v>3475</v>
      </c>
      <c r="I453" s="4">
        <v>0.692</v>
      </c>
      <c r="J453" s="4">
        <v>0.362</v>
      </c>
      <c r="K453" s="4">
        <v>0.690073364</v>
      </c>
      <c r="L453" s="4">
        <v>0.0603</v>
      </c>
      <c r="M453" s="4">
        <v>0.128</v>
      </c>
      <c r="N453" s="4">
        <v>3.09E-5</v>
      </c>
      <c r="O453" s="4">
        <v>0.342</v>
      </c>
      <c r="P453" s="4">
        <v>0.714</v>
      </c>
      <c r="Q453" s="4">
        <v>78.504</v>
      </c>
      <c r="R453" s="4">
        <v>5.0</v>
      </c>
      <c r="S453" s="4">
        <v>0.0</v>
      </c>
      <c r="T453" s="3" t="s">
        <v>104</v>
      </c>
      <c r="U453" s="3" t="s">
        <v>35</v>
      </c>
    </row>
    <row r="454">
      <c r="A454" s="3" t="s">
        <v>3850</v>
      </c>
      <c r="B454" s="3" t="s">
        <v>3851</v>
      </c>
      <c r="C454" s="4">
        <v>2000.0</v>
      </c>
      <c r="D454" s="4">
        <v>4.0</v>
      </c>
      <c r="E454" s="4">
        <v>221546.0</v>
      </c>
      <c r="F454" s="3" t="s">
        <v>1818</v>
      </c>
      <c r="G454" s="3" t="s">
        <v>3518</v>
      </c>
      <c r="H454" s="3" t="s">
        <v>3854</v>
      </c>
      <c r="I454" s="4">
        <v>0.772</v>
      </c>
      <c r="J454" s="4">
        <v>0.524</v>
      </c>
      <c r="K454" s="4">
        <v>0.729942464</v>
      </c>
      <c r="L454" s="4">
        <v>0.224</v>
      </c>
      <c r="M454" s="4">
        <v>0.527</v>
      </c>
      <c r="N454" s="4">
        <v>0.0</v>
      </c>
      <c r="O454" s="4">
        <v>0.11</v>
      </c>
      <c r="P454" s="4">
        <v>0.885</v>
      </c>
      <c r="Q454" s="4">
        <v>159.907</v>
      </c>
      <c r="R454" s="4">
        <v>9.0</v>
      </c>
      <c r="S454" s="4">
        <v>1.0</v>
      </c>
      <c r="T454" s="3" t="s">
        <v>34</v>
      </c>
      <c r="U454" s="3" t="s">
        <v>35</v>
      </c>
    </row>
    <row r="455">
      <c r="A455" s="3" t="s">
        <v>3855</v>
      </c>
      <c r="B455" s="3" t="s">
        <v>3857</v>
      </c>
      <c r="C455" s="4">
        <v>2021.0</v>
      </c>
      <c r="D455" s="4">
        <v>4.0</v>
      </c>
      <c r="E455" s="4">
        <v>278073.0</v>
      </c>
      <c r="F455" s="3" t="s">
        <v>3859</v>
      </c>
      <c r="G455" s="3" t="s">
        <v>3860</v>
      </c>
      <c r="H455" s="3" t="s">
        <v>3861</v>
      </c>
      <c r="I455" s="4">
        <v>0.663</v>
      </c>
      <c r="J455" s="4">
        <v>0.867</v>
      </c>
      <c r="K455" s="4">
        <v>0.803969799</v>
      </c>
      <c r="L455" s="4">
        <v>0.0308</v>
      </c>
      <c r="M455" s="4">
        <v>0.0167</v>
      </c>
      <c r="N455" s="4">
        <v>1.09E-5</v>
      </c>
      <c r="O455" s="4">
        <v>0.0672</v>
      </c>
      <c r="P455" s="4">
        <v>0.826</v>
      </c>
      <c r="Q455" s="4">
        <v>140.004</v>
      </c>
      <c r="R455" s="4">
        <v>6.0</v>
      </c>
      <c r="S455" s="4">
        <v>1.0</v>
      </c>
      <c r="T455" s="3" t="s">
        <v>34</v>
      </c>
      <c r="U455" s="3" t="s">
        <v>35</v>
      </c>
    </row>
    <row r="456">
      <c r="A456" s="3" t="s">
        <v>3862</v>
      </c>
      <c r="B456" s="3" t="s">
        <v>3863</v>
      </c>
      <c r="C456" s="4">
        <v>2002.0</v>
      </c>
      <c r="D456" s="4">
        <v>4.0</v>
      </c>
      <c r="E456" s="4">
        <v>243880.0</v>
      </c>
      <c r="F456" s="3" t="s">
        <v>951</v>
      </c>
      <c r="G456" s="3" t="s">
        <v>952</v>
      </c>
      <c r="H456" s="3" t="s">
        <v>3866</v>
      </c>
      <c r="I456" s="4">
        <v>0.618</v>
      </c>
      <c r="J456" s="4">
        <v>0.359</v>
      </c>
      <c r="K456" s="4">
        <v>0.684191389</v>
      </c>
      <c r="L456" s="4">
        <v>0.0319</v>
      </c>
      <c r="M456" s="4">
        <v>0.775</v>
      </c>
      <c r="N456" s="4">
        <v>0.0</v>
      </c>
      <c r="O456" s="4">
        <v>0.133</v>
      </c>
      <c r="P456" s="4">
        <v>0.57</v>
      </c>
      <c r="Q456" s="4">
        <v>149.917</v>
      </c>
      <c r="R456" s="4">
        <v>9.0</v>
      </c>
      <c r="S456" s="4">
        <v>1.0</v>
      </c>
      <c r="T456" s="3" t="s">
        <v>34</v>
      </c>
      <c r="U456" s="3" t="s">
        <v>35</v>
      </c>
    </row>
    <row r="457">
      <c r="A457" s="3" t="s">
        <v>3870</v>
      </c>
      <c r="B457" s="3" t="s">
        <v>3871</v>
      </c>
      <c r="C457" s="4">
        <v>2024.0</v>
      </c>
      <c r="D457" s="4">
        <v>4.0</v>
      </c>
      <c r="E457" s="4">
        <v>202824.0</v>
      </c>
      <c r="F457" s="3" t="s">
        <v>347</v>
      </c>
      <c r="G457" s="3" t="s">
        <v>3872</v>
      </c>
      <c r="H457" s="3" t="s">
        <v>2424</v>
      </c>
      <c r="I457" s="4">
        <v>0.405</v>
      </c>
      <c r="J457" s="4">
        <v>0.581</v>
      </c>
      <c r="K457" s="4">
        <v>0.815220414</v>
      </c>
      <c r="L457" s="4">
        <v>0.0354</v>
      </c>
      <c r="M457" s="4">
        <v>0.817</v>
      </c>
      <c r="N457" s="4">
        <v>0.0</v>
      </c>
      <c r="O457" s="4">
        <v>0.213</v>
      </c>
      <c r="P457" s="4">
        <v>0.828</v>
      </c>
      <c r="Q457" s="4">
        <v>147.464</v>
      </c>
      <c r="R457" s="4">
        <v>3.0</v>
      </c>
      <c r="S457" s="4">
        <v>1.0</v>
      </c>
      <c r="T457" s="3" t="s">
        <v>34</v>
      </c>
      <c r="U457" s="3" t="s">
        <v>35</v>
      </c>
    </row>
    <row r="458">
      <c r="A458" s="3" t="s">
        <v>3878</v>
      </c>
      <c r="B458" s="3" t="s">
        <v>3880</v>
      </c>
      <c r="C458" s="4">
        <v>2021.0</v>
      </c>
      <c r="D458" s="4">
        <v>4.0</v>
      </c>
      <c r="E458" s="4">
        <v>217931.0</v>
      </c>
      <c r="F458" s="3" t="s">
        <v>26</v>
      </c>
      <c r="G458" s="3" t="s">
        <v>2103</v>
      </c>
      <c r="H458" s="3" t="s">
        <v>3880</v>
      </c>
      <c r="I458" s="4">
        <v>0.609</v>
      </c>
      <c r="J458" s="4">
        <v>0.547</v>
      </c>
      <c r="K458" s="4">
        <v>0.785853314</v>
      </c>
      <c r="L458" s="4">
        <v>0.0343</v>
      </c>
      <c r="M458" s="4">
        <v>0.421</v>
      </c>
      <c r="N458" s="4">
        <v>8.95E-4</v>
      </c>
      <c r="O458" s="4">
        <v>0.16</v>
      </c>
      <c r="P458" s="4">
        <v>0.804</v>
      </c>
      <c r="Q458" s="4">
        <v>174.128</v>
      </c>
      <c r="R458" s="4">
        <v>1.0</v>
      </c>
      <c r="S458" s="4">
        <v>0.0</v>
      </c>
      <c r="T458" s="3" t="s">
        <v>34</v>
      </c>
      <c r="U458" s="3" t="s">
        <v>35</v>
      </c>
    </row>
    <row r="459">
      <c r="A459" s="3" t="s">
        <v>3883</v>
      </c>
      <c r="B459" s="3" t="s">
        <v>3884</v>
      </c>
      <c r="C459" s="4">
        <v>2021.0</v>
      </c>
      <c r="D459" s="4">
        <v>4.0</v>
      </c>
      <c r="E459" s="4">
        <v>204375.0</v>
      </c>
      <c r="F459" s="3" t="s">
        <v>26</v>
      </c>
      <c r="G459" s="3" t="s">
        <v>3885</v>
      </c>
      <c r="H459" s="3" t="s">
        <v>3884</v>
      </c>
      <c r="I459" s="4">
        <v>0.488</v>
      </c>
      <c r="J459" s="4">
        <v>0.749</v>
      </c>
      <c r="K459" s="4">
        <v>0.800590336</v>
      </c>
      <c r="L459" s="4">
        <v>0.0322</v>
      </c>
      <c r="M459" s="4">
        <v>0.0364</v>
      </c>
      <c r="N459" s="4">
        <v>3.55E-5</v>
      </c>
      <c r="O459" s="4">
        <v>0.368</v>
      </c>
      <c r="P459" s="4">
        <v>0.523</v>
      </c>
      <c r="Q459" s="4">
        <v>147.87</v>
      </c>
      <c r="R459" s="4">
        <v>7.0</v>
      </c>
      <c r="S459" s="4">
        <v>1.0</v>
      </c>
      <c r="T459" s="3" t="s">
        <v>34</v>
      </c>
      <c r="U459" s="3" t="s">
        <v>35</v>
      </c>
    </row>
    <row r="460">
      <c r="A460" s="3" t="s">
        <v>3888</v>
      </c>
      <c r="B460" s="3" t="s">
        <v>3889</v>
      </c>
      <c r="C460" s="4">
        <v>2022.0</v>
      </c>
      <c r="D460" s="4">
        <v>4.0</v>
      </c>
      <c r="E460" s="4">
        <v>288000.0</v>
      </c>
      <c r="F460" s="3" t="s">
        <v>413</v>
      </c>
      <c r="G460" s="3" t="s">
        <v>1870</v>
      </c>
      <c r="H460" s="3" t="s">
        <v>3524</v>
      </c>
      <c r="I460" s="4">
        <v>0.686</v>
      </c>
      <c r="J460" s="4">
        <v>0.861</v>
      </c>
      <c r="K460" s="4">
        <v>0.891301093</v>
      </c>
      <c r="L460" s="4">
        <v>0.174</v>
      </c>
      <c r="M460" s="4">
        <v>0.577</v>
      </c>
      <c r="N460" s="4">
        <v>0.0</v>
      </c>
      <c r="O460" s="4">
        <v>0.355</v>
      </c>
      <c r="P460" s="4">
        <v>0.555</v>
      </c>
      <c r="Q460" s="4">
        <v>129.891</v>
      </c>
      <c r="R460" s="4">
        <v>1.0</v>
      </c>
      <c r="S460" s="4">
        <v>0.0</v>
      </c>
      <c r="T460" s="3" t="s">
        <v>34</v>
      </c>
      <c r="U460" s="3" t="s">
        <v>35</v>
      </c>
    </row>
    <row r="461">
      <c r="A461" s="3" t="s">
        <v>3895</v>
      </c>
      <c r="B461" s="3" t="s">
        <v>3896</v>
      </c>
      <c r="C461" s="4">
        <v>2019.0</v>
      </c>
      <c r="D461" s="4">
        <v>4.0</v>
      </c>
      <c r="E461" s="4">
        <v>290386.0</v>
      </c>
      <c r="F461" s="3" t="s">
        <v>341</v>
      </c>
      <c r="G461" s="3" t="s">
        <v>3025</v>
      </c>
      <c r="H461" s="3" t="s">
        <v>3025</v>
      </c>
      <c r="I461" s="4">
        <v>0.58</v>
      </c>
      <c r="J461" s="4">
        <v>0.683</v>
      </c>
      <c r="K461" s="4">
        <v>0.789254165</v>
      </c>
      <c r="L461" s="4">
        <v>0.0266</v>
      </c>
      <c r="M461" s="4">
        <v>0.0124</v>
      </c>
      <c r="N461" s="4">
        <v>0.0537</v>
      </c>
      <c r="O461" s="4">
        <v>0.132</v>
      </c>
      <c r="P461" s="4">
        <v>0.547</v>
      </c>
      <c r="Q461" s="4">
        <v>129.497</v>
      </c>
      <c r="R461" s="4">
        <v>1.0</v>
      </c>
      <c r="S461" s="4">
        <v>1.0</v>
      </c>
      <c r="T461" s="3" t="s">
        <v>34</v>
      </c>
      <c r="U461" s="3" t="s">
        <v>35</v>
      </c>
    </row>
    <row r="462">
      <c r="A462" s="3" t="s">
        <v>3901</v>
      </c>
      <c r="B462" s="3" t="s">
        <v>3902</v>
      </c>
      <c r="C462" s="4">
        <v>2014.0</v>
      </c>
      <c r="D462" s="4">
        <v>4.0</v>
      </c>
      <c r="E462" s="4">
        <v>282426.0</v>
      </c>
      <c r="F462" s="3" t="s">
        <v>389</v>
      </c>
      <c r="G462" s="3" t="s">
        <v>3905</v>
      </c>
      <c r="H462" s="3" t="s">
        <v>1399</v>
      </c>
      <c r="I462" s="4">
        <v>0.656</v>
      </c>
      <c r="J462" s="4">
        <v>0.749</v>
      </c>
      <c r="K462" s="4">
        <v>0.816075974</v>
      </c>
      <c r="L462" s="4">
        <v>0.0844</v>
      </c>
      <c r="M462" s="4">
        <v>0.439</v>
      </c>
      <c r="N462" s="4">
        <v>0.0</v>
      </c>
      <c r="O462" s="4">
        <v>0.437</v>
      </c>
      <c r="P462" s="4">
        <v>0.721</v>
      </c>
      <c r="Q462" s="4">
        <v>92.0</v>
      </c>
      <c r="R462" s="4">
        <v>10.0</v>
      </c>
      <c r="S462" s="4">
        <v>1.0</v>
      </c>
      <c r="T462" s="3" t="s">
        <v>34</v>
      </c>
      <c r="U462" s="3" t="s">
        <v>35</v>
      </c>
    </row>
    <row r="463">
      <c r="A463" s="3" t="s">
        <v>3909</v>
      </c>
      <c r="B463" s="3" t="s">
        <v>3911</v>
      </c>
      <c r="C463" s="4">
        <v>1987.0</v>
      </c>
      <c r="D463" s="4">
        <v>4.0</v>
      </c>
      <c r="E463" s="4">
        <v>370539.0</v>
      </c>
      <c r="F463" s="3" t="s">
        <v>413</v>
      </c>
      <c r="G463" s="3" t="s">
        <v>2972</v>
      </c>
      <c r="H463" s="3" t="s">
        <v>2973</v>
      </c>
      <c r="I463" s="4">
        <v>0.579</v>
      </c>
      <c r="J463" s="4">
        <v>0.682</v>
      </c>
      <c r="K463" s="4">
        <v>0.794494471</v>
      </c>
      <c r="L463" s="4">
        <v>0.247</v>
      </c>
      <c r="M463" s="4">
        <v>0.667</v>
      </c>
      <c r="N463" s="4">
        <v>0.0138</v>
      </c>
      <c r="O463" s="4">
        <v>0.652</v>
      </c>
      <c r="P463" s="4">
        <v>0.929</v>
      </c>
      <c r="Q463" s="4">
        <v>78.523</v>
      </c>
      <c r="R463" s="4">
        <v>10.0</v>
      </c>
      <c r="S463" s="4">
        <v>1.0</v>
      </c>
      <c r="T463" s="3" t="s">
        <v>34</v>
      </c>
      <c r="U463" s="3" t="s">
        <v>35</v>
      </c>
    </row>
    <row r="464">
      <c r="A464" s="3" t="s">
        <v>3915</v>
      </c>
      <c r="B464" s="3" t="s">
        <v>3916</v>
      </c>
      <c r="C464" s="4">
        <v>2015.0</v>
      </c>
      <c r="D464" s="4">
        <v>4.0</v>
      </c>
      <c r="E464" s="4">
        <v>186506.0</v>
      </c>
      <c r="F464" s="3" t="s">
        <v>3918</v>
      </c>
      <c r="G464" s="3" t="s">
        <v>3919</v>
      </c>
      <c r="H464" s="3" t="s">
        <v>3920</v>
      </c>
      <c r="I464" s="4">
        <v>0.488</v>
      </c>
      <c r="J464" s="4">
        <v>0.801</v>
      </c>
      <c r="K464" s="4">
        <v>0.794045302</v>
      </c>
      <c r="L464" s="4">
        <v>0.0863</v>
      </c>
      <c r="M464" s="4">
        <v>0.238</v>
      </c>
      <c r="N464" s="4">
        <v>7.71E-5</v>
      </c>
      <c r="O464" s="4">
        <v>0.306</v>
      </c>
      <c r="P464" s="4">
        <v>0.901</v>
      </c>
      <c r="Q464" s="4">
        <v>156.4</v>
      </c>
      <c r="R464" s="4">
        <v>8.0</v>
      </c>
      <c r="S464" s="4">
        <v>1.0</v>
      </c>
      <c r="T464" s="3" t="s">
        <v>103</v>
      </c>
      <c r="U464" s="3" t="s">
        <v>35</v>
      </c>
    </row>
    <row r="465">
      <c r="A465" s="3" t="s">
        <v>3922</v>
      </c>
      <c r="B465" s="3" t="s">
        <v>3923</v>
      </c>
      <c r="C465" s="4">
        <v>2020.0</v>
      </c>
      <c r="D465" s="4">
        <v>4.0</v>
      </c>
      <c r="E465" s="4">
        <v>340656.0</v>
      </c>
      <c r="F465" s="3" t="s">
        <v>26</v>
      </c>
      <c r="G465" s="3" t="s">
        <v>3924</v>
      </c>
      <c r="H465" s="3" t="s">
        <v>3926</v>
      </c>
      <c r="I465" s="4">
        <v>0.656705432</v>
      </c>
      <c r="J465" s="4">
        <v>0.6703845</v>
      </c>
      <c r="K465" s="4">
        <v>0.813626471</v>
      </c>
      <c r="L465" s="4">
        <v>0.081382654</v>
      </c>
      <c r="M465" s="4">
        <v>0.26934009</v>
      </c>
      <c r="N465" s="4">
        <v>0.05448885</v>
      </c>
      <c r="O465" s="4">
        <v>0.191150556</v>
      </c>
      <c r="P465" s="4">
        <v>0.618767284</v>
      </c>
      <c r="Q465" s="4">
        <v>120.71</v>
      </c>
      <c r="R465" s="4">
        <v>5.0</v>
      </c>
      <c r="S465" s="4">
        <v>1.0</v>
      </c>
      <c r="T465" s="3" t="s">
        <v>34</v>
      </c>
      <c r="U465" s="3" t="s">
        <v>35</v>
      </c>
    </row>
    <row r="466">
      <c r="A466" s="3" t="s">
        <v>3931</v>
      </c>
      <c r="B466" s="3" t="s">
        <v>3932</v>
      </c>
      <c r="C466" s="4">
        <v>2017.0</v>
      </c>
      <c r="D466" s="4">
        <v>4.0</v>
      </c>
      <c r="E466" s="4">
        <v>278801.0</v>
      </c>
      <c r="F466" s="3" t="s">
        <v>1629</v>
      </c>
      <c r="G466" s="3" t="s">
        <v>3601</v>
      </c>
      <c r="H466" s="3" t="s">
        <v>3935</v>
      </c>
      <c r="I466" s="4">
        <v>0.608</v>
      </c>
      <c r="J466" s="4">
        <v>0.742</v>
      </c>
      <c r="K466" s="4">
        <v>0.788826385</v>
      </c>
      <c r="L466" s="4">
        <v>0.271</v>
      </c>
      <c r="M466" s="4">
        <v>0.175</v>
      </c>
      <c r="N466" s="4">
        <v>0.0</v>
      </c>
      <c r="O466" s="4">
        <v>0.155</v>
      </c>
      <c r="P466" s="4">
        <v>0.866</v>
      </c>
      <c r="Q466" s="4">
        <v>119.88</v>
      </c>
      <c r="R466" s="4">
        <v>2.0</v>
      </c>
      <c r="S466" s="4">
        <v>1.0</v>
      </c>
      <c r="T466" s="3" t="s">
        <v>104</v>
      </c>
      <c r="U466" s="3" t="s">
        <v>35</v>
      </c>
    </row>
    <row r="467">
      <c r="A467" s="3" t="s">
        <v>3939</v>
      </c>
      <c r="B467" s="3" t="s">
        <v>3941</v>
      </c>
      <c r="C467" s="4">
        <v>2015.0</v>
      </c>
      <c r="D467" s="4">
        <v>4.0</v>
      </c>
      <c r="E467" s="4">
        <v>148520.0</v>
      </c>
      <c r="F467" s="3" t="s">
        <v>3944</v>
      </c>
      <c r="G467" s="3" t="s">
        <v>3946</v>
      </c>
      <c r="H467" s="3" t="s">
        <v>3948</v>
      </c>
      <c r="I467" s="4">
        <v>0.725</v>
      </c>
      <c r="J467" s="4">
        <v>0.451</v>
      </c>
      <c r="K467" s="4">
        <v>0.700725087</v>
      </c>
      <c r="L467" s="4">
        <v>0.0285</v>
      </c>
      <c r="M467" s="4">
        <v>0.813</v>
      </c>
      <c r="N467" s="4">
        <v>0.0</v>
      </c>
      <c r="O467" s="4">
        <v>0.153</v>
      </c>
      <c r="P467" s="4">
        <v>0.933</v>
      </c>
      <c r="Q467" s="4">
        <v>95.43</v>
      </c>
      <c r="R467" s="4">
        <v>10.0</v>
      </c>
      <c r="S467" s="4">
        <v>1.0</v>
      </c>
      <c r="T467" s="3" t="s">
        <v>103</v>
      </c>
      <c r="U467" s="3" t="s">
        <v>35</v>
      </c>
    </row>
    <row r="468">
      <c r="A468" s="3" t="s">
        <v>3951</v>
      </c>
      <c r="B468" s="3" t="s">
        <v>3953</v>
      </c>
      <c r="C468" s="4">
        <v>1997.0</v>
      </c>
      <c r="D468" s="4">
        <v>4.0</v>
      </c>
      <c r="E468" s="4">
        <v>280333.0</v>
      </c>
      <c r="F468" s="3" t="s">
        <v>880</v>
      </c>
      <c r="G468" s="3" t="s">
        <v>881</v>
      </c>
      <c r="H468" s="3" t="s">
        <v>3956</v>
      </c>
      <c r="I468" s="4">
        <v>0.656705432</v>
      </c>
      <c r="J468" s="4">
        <v>0.6703845</v>
      </c>
      <c r="K468" s="4">
        <v>0.813626471</v>
      </c>
      <c r="L468" s="4">
        <v>0.081382654</v>
      </c>
      <c r="M468" s="4">
        <v>0.26934009</v>
      </c>
      <c r="N468" s="4">
        <v>0.05448885</v>
      </c>
      <c r="O468" s="4">
        <v>0.191150556</v>
      </c>
      <c r="P468" s="4">
        <v>0.618767284</v>
      </c>
      <c r="Q468" s="4">
        <v>120.71</v>
      </c>
      <c r="R468" s="4">
        <v>5.0</v>
      </c>
      <c r="S468" s="4">
        <v>1.0</v>
      </c>
      <c r="T468" s="3" t="s">
        <v>103</v>
      </c>
      <c r="U468" s="3" t="s">
        <v>68</v>
      </c>
    </row>
    <row r="469">
      <c r="A469" s="3" t="s">
        <v>3959</v>
      </c>
      <c r="B469" s="3" t="s">
        <v>3960</v>
      </c>
      <c r="C469" s="4">
        <v>2009.0</v>
      </c>
      <c r="D469" s="4">
        <v>4.0</v>
      </c>
      <c r="E469" s="4">
        <v>217520.0</v>
      </c>
      <c r="F469" s="3" t="s">
        <v>1629</v>
      </c>
      <c r="G469" s="3" t="s">
        <v>3601</v>
      </c>
      <c r="H469" s="3" t="s">
        <v>3961</v>
      </c>
      <c r="I469" s="4">
        <v>0.656705432</v>
      </c>
      <c r="J469" s="4">
        <v>0.6703845</v>
      </c>
      <c r="K469" s="4">
        <v>0.813626471</v>
      </c>
      <c r="L469" s="4">
        <v>0.081382654</v>
      </c>
      <c r="M469" s="4">
        <v>0.26934009</v>
      </c>
      <c r="N469" s="4">
        <v>0.05448885</v>
      </c>
      <c r="O469" s="4">
        <v>0.191150556</v>
      </c>
      <c r="P469" s="4">
        <v>0.618767284</v>
      </c>
      <c r="Q469" s="4">
        <v>120.71</v>
      </c>
      <c r="R469" s="4">
        <v>5.0</v>
      </c>
      <c r="S469" s="4">
        <v>1.0</v>
      </c>
      <c r="T469" s="3" t="s">
        <v>104</v>
      </c>
      <c r="U469" s="3" t="s">
        <v>68</v>
      </c>
    </row>
    <row r="470">
      <c r="A470" s="3" t="s">
        <v>3966</v>
      </c>
      <c r="B470" s="3" t="s">
        <v>3967</v>
      </c>
      <c r="C470" s="4">
        <v>2007.0</v>
      </c>
      <c r="D470" s="4">
        <v>4.0</v>
      </c>
      <c r="E470" s="4">
        <v>270524.0</v>
      </c>
      <c r="F470" s="3" t="s">
        <v>3969</v>
      </c>
      <c r="G470" s="3" t="s">
        <v>3970</v>
      </c>
      <c r="H470" s="3" t="s">
        <v>3971</v>
      </c>
      <c r="I470" s="4">
        <v>0.656705432</v>
      </c>
      <c r="J470" s="4">
        <v>0.6703845</v>
      </c>
      <c r="K470" s="4">
        <v>0.813626471</v>
      </c>
      <c r="L470" s="4">
        <v>0.081382654</v>
      </c>
      <c r="M470" s="4">
        <v>0.26934009</v>
      </c>
      <c r="N470" s="4">
        <v>0.05448885</v>
      </c>
      <c r="O470" s="4">
        <v>0.191150556</v>
      </c>
      <c r="P470" s="4">
        <v>0.618767284</v>
      </c>
      <c r="Q470" s="4">
        <v>120.71</v>
      </c>
      <c r="R470" s="4">
        <v>5.0</v>
      </c>
      <c r="S470" s="4">
        <v>1.0</v>
      </c>
      <c r="T470" s="3" t="s">
        <v>104</v>
      </c>
      <c r="U470" s="3" t="s">
        <v>94</v>
      </c>
    </row>
    <row r="471">
      <c r="A471" s="3" t="s">
        <v>3974</v>
      </c>
      <c r="B471" s="3" t="s">
        <v>3975</v>
      </c>
      <c r="C471" s="4">
        <v>2021.0</v>
      </c>
      <c r="D471" s="4">
        <v>5.0</v>
      </c>
      <c r="E471" s="4">
        <v>230468.0</v>
      </c>
      <c r="F471" s="3" t="s">
        <v>3978</v>
      </c>
      <c r="G471" s="3" t="s">
        <v>3979</v>
      </c>
      <c r="H471" s="3" t="s">
        <v>3980</v>
      </c>
      <c r="I471" s="4">
        <v>0.835</v>
      </c>
      <c r="J471" s="4">
        <v>0.718</v>
      </c>
      <c r="K471" s="4">
        <v>0.833016063</v>
      </c>
      <c r="L471" s="4">
        <v>0.0816</v>
      </c>
      <c r="M471" s="4">
        <v>0.363</v>
      </c>
      <c r="N471" s="4">
        <v>9.19E-4</v>
      </c>
      <c r="O471" s="4">
        <v>0.0625</v>
      </c>
      <c r="P471" s="4">
        <v>0.64</v>
      </c>
      <c r="Q471" s="4">
        <v>139.968</v>
      </c>
      <c r="R471" s="4">
        <v>0.0</v>
      </c>
      <c r="S471" s="4">
        <v>1.0</v>
      </c>
      <c r="T471" s="3" t="s">
        <v>104</v>
      </c>
      <c r="U471" s="3" t="s">
        <v>68</v>
      </c>
    </row>
    <row r="472">
      <c r="A472" s="3" t="s">
        <v>3983</v>
      </c>
      <c r="B472" s="3" t="s">
        <v>3985</v>
      </c>
      <c r="C472" s="4">
        <v>2001.0</v>
      </c>
      <c r="D472" s="4">
        <v>5.0</v>
      </c>
      <c r="E472" s="4">
        <v>181240.0</v>
      </c>
      <c r="F472" s="3" t="s">
        <v>3987</v>
      </c>
      <c r="G472" s="3" t="s">
        <v>3988</v>
      </c>
      <c r="H472" s="3" t="s">
        <v>3989</v>
      </c>
      <c r="I472" s="4">
        <v>0.789</v>
      </c>
      <c r="J472" s="4">
        <v>0.851</v>
      </c>
      <c r="K472" s="4">
        <v>0.856715077</v>
      </c>
      <c r="L472" s="4">
        <v>0.0494</v>
      </c>
      <c r="M472" s="4">
        <v>0.051</v>
      </c>
      <c r="N472" s="4">
        <v>5.79E-6</v>
      </c>
      <c r="O472" s="4">
        <v>0.0722</v>
      </c>
      <c r="P472" s="4">
        <v>0.96</v>
      </c>
      <c r="Q472" s="4">
        <v>138.965</v>
      </c>
      <c r="R472" s="4">
        <v>0.0</v>
      </c>
      <c r="S472" s="4">
        <v>1.0</v>
      </c>
      <c r="T472" s="3" t="s">
        <v>104</v>
      </c>
      <c r="U472" s="3" t="s">
        <v>68</v>
      </c>
    </row>
    <row r="473">
      <c r="A473" s="3" t="s">
        <v>3992</v>
      </c>
      <c r="B473" s="3" t="s">
        <v>3993</v>
      </c>
      <c r="C473" s="4">
        <v>2001.0</v>
      </c>
      <c r="D473" s="4">
        <v>5.0</v>
      </c>
      <c r="E473" s="4">
        <v>251133.0</v>
      </c>
      <c r="F473" s="3" t="s">
        <v>3996</v>
      </c>
      <c r="G473" s="3" t="s">
        <v>3997</v>
      </c>
      <c r="H473" s="3" t="s">
        <v>3998</v>
      </c>
      <c r="I473" s="4">
        <v>0.846</v>
      </c>
      <c r="J473" s="4">
        <v>0.785</v>
      </c>
      <c r="K473" s="4">
        <v>0.856715077</v>
      </c>
      <c r="L473" s="4">
        <v>0.372</v>
      </c>
      <c r="M473" s="4">
        <v>0.0462</v>
      </c>
      <c r="N473" s="4">
        <v>0.0</v>
      </c>
      <c r="O473" s="4">
        <v>0.179</v>
      </c>
      <c r="P473" s="4">
        <v>0.72</v>
      </c>
      <c r="Q473" s="4">
        <v>99.998</v>
      </c>
      <c r="R473" s="4">
        <v>1.0</v>
      </c>
      <c r="S473" s="4">
        <v>0.0</v>
      </c>
      <c r="T473" s="3" t="s">
        <v>103</v>
      </c>
      <c r="U473" s="3" t="s">
        <v>94</v>
      </c>
    </row>
    <row r="474">
      <c r="A474" s="3" t="s">
        <v>4002</v>
      </c>
      <c r="B474" s="3" t="s">
        <v>4003</v>
      </c>
      <c r="C474" s="4">
        <v>1999.0</v>
      </c>
      <c r="D474" s="4">
        <v>5.0</v>
      </c>
      <c r="E474" s="4">
        <v>229533.0</v>
      </c>
      <c r="F474" s="3" t="s">
        <v>3538</v>
      </c>
      <c r="G474" s="3" t="s">
        <v>4006</v>
      </c>
      <c r="H474" s="3" t="s">
        <v>4006</v>
      </c>
      <c r="I474" s="4">
        <v>0.819</v>
      </c>
      <c r="J474" s="4">
        <v>0.98</v>
      </c>
      <c r="K474" s="4">
        <v>0.856308686</v>
      </c>
      <c r="L474" s="4">
        <v>0.0461</v>
      </c>
      <c r="M474" s="4">
        <v>0.0296</v>
      </c>
      <c r="N474" s="4">
        <v>3.25E-6</v>
      </c>
      <c r="O474" s="4">
        <v>0.324</v>
      </c>
      <c r="P474" s="4">
        <v>0.919</v>
      </c>
      <c r="Q474" s="4">
        <v>126.967</v>
      </c>
      <c r="R474" s="4">
        <v>7.0</v>
      </c>
      <c r="S474" s="4">
        <v>1.0</v>
      </c>
      <c r="T474" s="3" t="s">
        <v>103</v>
      </c>
      <c r="U474" s="3" t="s">
        <v>68</v>
      </c>
    </row>
    <row r="475">
      <c r="A475" s="3" t="s">
        <v>4008</v>
      </c>
      <c r="B475" s="3" t="s">
        <v>4009</v>
      </c>
      <c r="C475" s="4">
        <v>2007.0</v>
      </c>
      <c r="D475" s="4">
        <v>5.0</v>
      </c>
      <c r="E475" s="4">
        <v>220293.0</v>
      </c>
      <c r="F475" s="3" t="s">
        <v>67</v>
      </c>
      <c r="G475" s="3" t="s">
        <v>69</v>
      </c>
      <c r="H475" s="3" t="s">
        <v>4013</v>
      </c>
      <c r="I475" s="4">
        <v>0.755</v>
      </c>
      <c r="J475" s="4">
        <v>0.639</v>
      </c>
      <c r="K475" s="4">
        <v>0.804312023</v>
      </c>
      <c r="L475" s="4">
        <v>0.0475</v>
      </c>
      <c r="M475" s="4">
        <v>0.79</v>
      </c>
      <c r="N475" s="4">
        <v>0.0</v>
      </c>
      <c r="O475" s="4">
        <v>0.0957</v>
      </c>
      <c r="P475" s="4">
        <v>0.89</v>
      </c>
      <c r="Q475" s="4">
        <v>109.209</v>
      </c>
      <c r="R475" s="4">
        <v>9.0</v>
      </c>
      <c r="S475" s="4">
        <v>1.0</v>
      </c>
      <c r="T475" s="3" t="s">
        <v>104</v>
      </c>
      <c r="U475" s="3" t="s">
        <v>68</v>
      </c>
    </row>
    <row r="476">
      <c r="A476" s="3" t="s">
        <v>4018</v>
      </c>
      <c r="B476" s="3" t="s">
        <v>4019</v>
      </c>
      <c r="C476" s="4">
        <v>2024.0</v>
      </c>
      <c r="D476" s="4">
        <v>5.0</v>
      </c>
      <c r="E476" s="4">
        <v>140643.0</v>
      </c>
      <c r="F476" s="3" t="s">
        <v>124</v>
      </c>
      <c r="G476" s="3" t="s">
        <v>1960</v>
      </c>
      <c r="H476" s="3" t="s">
        <v>2174</v>
      </c>
      <c r="I476" s="4">
        <v>0.715</v>
      </c>
      <c r="J476" s="4">
        <v>0.403</v>
      </c>
      <c r="K476" s="4">
        <v>0.710285971</v>
      </c>
      <c r="L476" s="4">
        <v>0.0441</v>
      </c>
      <c r="M476" s="4">
        <v>0.0669</v>
      </c>
      <c r="N476" s="4">
        <v>0.824</v>
      </c>
      <c r="O476" s="4">
        <v>0.14</v>
      </c>
      <c r="P476" s="4">
        <v>0.556</v>
      </c>
      <c r="Q476" s="4">
        <v>102.501</v>
      </c>
      <c r="R476" s="4">
        <v>2.0</v>
      </c>
      <c r="S476" s="4">
        <v>1.0</v>
      </c>
      <c r="T476" s="3" t="s">
        <v>103</v>
      </c>
      <c r="U476" s="3" t="s">
        <v>35</v>
      </c>
    </row>
    <row r="477">
      <c r="A477" s="3" t="s">
        <v>4025</v>
      </c>
      <c r="B477" s="3" t="s">
        <v>4026</v>
      </c>
      <c r="C477" s="4">
        <v>2024.0</v>
      </c>
      <c r="D477" s="4">
        <v>5.0</v>
      </c>
      <c r="E477" s="4">
        <v>182448.0</v>
      </c>
      <c r="F477" s="3" t="s">
        <v>1415</v>
      </c>
      <c r="G477" s="3" t="s">
        <v>1675</v>
      </c>
      <c r="H477" s="3" t="s">
        <v>3465</v>
      </c>
      <c r="I477" s="4">
        <v>0.828</v>
      </c>
      <c r="J477" s="4">
        <v>0.339</v>
      </c>
      <c r="K477" s="4">
        <v>0.664599063</v>
      </c>
      <c r="L477" s="4">
        <v>0.19</v>
      </c>
      <c r="M477" s="4">
        <v>0.381</v>
      </c>
      <c r="N477" s="4">
        <v>0.0</v>
      </c>
      <c r="O477" s="4">
        <v>0.169</v>
      </c>
      <c r="P477" s="4">
        <v>0.557</v>
      </c>
      <c r="Q477" s="4">
        <v>99.003</v>
      </c>
      <c r="R477" s="4">
        <v>0.0</v>
      </c>
      <c r="S477" s="4">
        <v>0.0</v>
      </c>
      <c r="T477" s="3" t="s">
        <v>103</v>
      </c>
      <c r="U477" s="3" t="s">
        <v>35</v>
      </c>
    </row>
    <row r="478">
      <c r="A478" s="3" t="s">
        <v>4033</v>
      </c>
      <c r="B478" s="3" t="s">
        <v>4034</v>
      </c>
      <c r="C478" s="4">
        <v>1979.0</v>
      </c>
      <c r="D478" s="4">
        <v>5.0</v>
      </c>
      <c r="E478" s="4">
        <v>116933.0</v>
      </c>
      <c r="F478" s="3" t="s">
        <v>1415</v>
      </c>
      <c r="G478" s="3" t="s">
        <v>3251</v>
      </c>
      <c r="H478" s="3" t="s">
        <v>4035</v>
      </c>
      <c r="I478" s="4">
        <v>0.75</v>
      </c>
      <c r="J478" s="4">
        <v>0.792</v>
      </c>
      <c r="K478" s="4">
        <v>0.793981135</v>
      </c>
      <c r="L478" s="4">
        <v>0.0601</v>
      </c>
      <c r="M478" s="4">
        <v>0.00264</v>
      </c>
      <c r="N478" s="4">
        <v>0.822</v>
      </c>
      <c r="O478" s="4">
        <v>0.355</v>
      </c>
      <c r="P478" s="4">
        <v>0.769</v>
      </c>
      <c r="Q478" s="4">
        <v>111.882</v>
      </c>
      <c r="R478" s="4">
        <v>1.0</v>
      </c>
      <c r="S478" s="4">
        <v>0.0</v>
      </c>
      <c r="T478" s="3" t="s">
        <v>103</v>
      </c>
      <c r="U478" s="3" t="s">
        <v>35</v>
      </c>
    </row>
    <row r="479">
      <c r="A479" s="3" t="s">
        <v>4040</v>
      </c>
      <c r="B479" s="3" t="s">
        <v>4041</v>
      </c>
      <c r="C479" s="4">
        <v>2022.0</v>
      </c>
      <c r="D479" s="4">
        <v>5.0</v>
      </c>
      <c r="E479" s="4">
        <v>190346.0</v>
      </c>
      <c r="F479" s="3" t="s">
        <v>4042</v>
      </c>
      <c r="G479" s="3" t="s">
        <v>4043</v>
      </c>
      <c r="H479" s="3" t="s">
        <v>2713</v>
      </c>
      <c r="I479" s="4">
        <v>0.796</v>
      </c>
      <c r="J479" s="4">
        <v>0.7</v>
      </c>
      <c r="K479" s="4">
        <v>0.862810943</v>
      </c>
      <c r="L479" s="4">
        <v>0.106</v>
      </c>
      <c r="M479" s="4">
        <v>0.0579</v>
      </c>
      <c r="N479" s="4">
        <v>0.0</v>
      </c>
      <c r="O479" s="4">
        <v>0.0977</v>
      </c>
      <c r="P479" s="4">
        <v>0.797</v>
      </c>
      <c r="Q479" s="4">
        <v>119.997</v>
      </c>
      <c r="R479" s="4">
        <v>6.0</v>
      </c>
      <c r="S479" s="4">
        <v>0.0</v>
      </c>
      <c r="T479" s="3" t="s">
        <v>103</v>
      </c>
      <c r="U479" s="3" t="s">
        <v>35</v>
      </c>
    </row>
    <row r="480">
      <c r="A480" s="3" t="s">
        <v>4049</v>
      </c>
      <c r="B480" s="3" t="s">
        <v>4050</v>
      </c>
      <c r="C480" s="4">
        <v>2009.0</v>
      </c>
      <c r="D480" s="4">
        <v>5.0</v>
      </c>
      <c r="E480" s="4">
        <v>215346.0</v>
      </c>
      <c r="F480" s="3" t="s">
        <v>4052</v>
      </c>
      <c r="G480" s="3" t="s">
        <v>4054</v>
      </c>
      <c r="H480" s="3" t="s">
        <v>4055</v>
      </c>
      <c r="I480" s="4">
        <v>0.743</v>
      </c>
      <c r="J480" s="4">
        <v>0.818</v>
      </c>
      <c r="K480" s="4">
        <v>0.837764422</v>
      </c>
      <c r="L480" s="4">
        <v>0.0429</v>
      </c>
      <c r="M480" s="4">
        <v>0.221</v>
      </c>
      <c r="N480" s="4">
        <v>0.0</v>
      </c>
      <c r="O480" s="4">
        <v>0.373</v>
      </c>
      <c r="P480" s="4">
        <v>0.874</v>
      </c>
      <c r="Q480" s="4">
        <v>112.011</v>
      </c>
      <c r="R480" s="4">
        <v>2.0</v>
      </c>
      <c r="S480" s="4">
        <v>1.0</v>
      </c>
      <c r="T480" s="3" t="s">
        <v>103</v>
      </c>
      <c r="U480" s="3" t="s">
        <v>35</v>
      </c>
    </row>
    <row r="481">
      <c r="A481" s="3" t="s">
        <v>4057</v>
      </c>
      <c r="B481" s="3" t="s">
        <v>4059</v>
      </c>
      <c r="C481" s="4">
        <v>2018.0</v>
      </c>
      <c r="D481" s="4">
        <v>5.0</v>
      </c>
      <c r="E481" s="4">
        <v>221626.0</v>
      </c>
      <c r="F481" s="3" t="s">
        <v>223</v>
      </c>
      <c r="G481" s="3" t="s">
        <v>4062</v>
      </c>
      <c r="H481" s="3" t="s">
        <v>4063</v>
      </c>
      <c r="I481" s="4">
        <v>0.666</v>
      </c>
      <c r="J481" s="4">
        <v>0.804</v>
      </c>
      <c r="K481" s="4">
        <v>0.767608496</v>
      </c>
      <c r="L481" s="4">
        <v>0.0323</v>
      </c>
      <c r="M481" s="4">
        <v>0.247</v>
      </c>
      <c r="N481" s="4">
        <v>0.0</v>
      </c>
      <c r="O481" s="4">
        <v>0.0757</v>
      </c>
      <c r="P481" s="4">
        <v>0.922</v>
      </c>
      <c r="Q481" s="4">
        <v>136.972</v>
      </c>
      <c r="R481" s="4">
        <v>9.0</v>
      </c>
      <c r="S481" s="4">
        <v>1.0</v>
      </c>
      <c r="T481" s="3" t="s">
        <v>103</v>
      </c>
      <c r="U481" s="3" t="s">
        <v>35</v>
      </c>
    </row>
    <row r="482">
      <c r="A482" s="3" t="s">
        <v>4067</v>
      </c>
      <c r="B482" s="3" t="s">
        <v>4068</v>
      </c>
      <c r="C482" s="4">
        <v>2018.0</v>
      </c>
      <c r="D482" s="4">
        <v>5.0</v>
      </c>
      <c r="E482" s="4">
        <v>249741.0</v>
      </c>
      <c r="F482" s="3" t="s">
        <v>4070</v>
      </c>
      <c r="G482" s="3" t="s">
        <v>4071</v>
      </c>
      <c r="H482" s="3" t="s">
        <v>1992</v>
      </c>
      <c r="I482" s="4">
        <v>0.359</v>
      </c>
      <c r="J482" s="4">
        <v>0.972</v>
      </c>
      <c r="K482" s="4">
        <v>0.900648087</v>
      </c>
      <c r="L482" s="4">
        <v>0.109</v>
      </c>
      <c r="M482" s="4">
        <v>0.136</v>
      </c>
      <c r="N482" s="4">
        <v>2.52E-6</v>
      </c>
      <c r="O482" s="4">
        <v>0.14</v>
      </c>
      <c r="P482" s="4">
        <v>0.595</v>
      </c>
      <c r="Q482" s="4">
        <v>62.914</v>
      </c>
      <c r="R482" s="4">
        <v>7.0</v>
      </c>
      <c r="S482" s="4">
        <v>1.0</v>
      </c>
      <c r="T482" s="3" t="s">
        <v>104</v>
      </c>
      <c r="U482" s="3" t="s">
        <v>35</v>
      </c>
    </row>
    <row r="483">
      <c r="A483" s="3" t="s">
        <v>4075</v>
      </c>
      <c r="B483" s="3" t="s">
        <v>4076</v>
      </c>
      <c r="C483" s="4">
        <v>1990.0</v>
      </c>
      <c r="D483" s="4">
        <v>5.0</v>
      </c>
      <c r="E483" s="4">
        <v>324104.0</v>
      </c>
      <c r="F483" s="3" t="s">
        <v>156</v>
      </c>
      <c r="G483" s="3" t="s">
        <v>157</v>
      </c>
      <c r="H483" s="3" t="s">
        <v>1461</v>
      </c>
      <c r="I483" s="4">
        <v>0.416</v>
      </c>
      <c r="J483" s="4">
        <v>0.521</v>
      </c>
      <c r="K483" s="4">
        <v>0.799413941</v>
      </c>
      <c r="L483" s="4">
        <v>0.078</v>
      </c>
      <c r="M483" s="4">
        <v>0.83</v>
      </c>
      <c r="N483" s="4">
        <v>0.00158</v>
      </c>
      <c r="O483" s="4">
        <v>0.0869</v>
      </c>
      <c r="P483" s="4">
        <v>0.678</v>
      </c>
      <c r="Q483" s="4">
        <v>137.994</v>
      </c>
      <c r="R483" s="4">
        <v>6.0</v>
      </c>
      <c r="S483" s="4">
        <v>1.0</v>
      </c>
      <c r="T483" s="3" t="s">
        <v>104</v>
      </c>
      <c r="U483" s="3" t="s">
        <v>35</v>
      </c>
    </row>
    <row r="484">
      <c r="A484" s="3" t="s">
        <v>4080</v>
      </c>
      <c r="B484" s="3" t="s">
        <v>4081</v>
      </c>
      <c r="C484" s="4">
        <v>1965.0</v>
      </c>
      <c r="D484" s="4">
        <v>5.0</v>
      </c>
      <c r="E484" s="4">
        <v>289226.0</v>
      </c>
      <c r="F484" s="3" t="s">
        <v>156</v>
      </c>
      <c r="G484" s="3" t="s">
        <v>157</v>
      </c>
      <c r="H484" s="3" t="s">
        <v>4085</v>
      </c>
      <c r="I484" s="4">
        <v>0.603</v>
      </c>
      <c r="J484" s="4">
        <v>0.522</v>
      </c>
      <c r="K484" s="4">
        <v>0.792633628</v>
      </c>
      <c r="L484" s="4">
        <v>0.0405</v>
      </c>
      <c r="M484" s="4">
        <v>0.895</v>
      </c>
      <c r="N484" s="4">
        <v>0.0</v>
      </c>
      <c r="O484" s="4">
        <v>0.156</v>
      </c>
      <c r="P484" s="4">
        <v>0.964</v>
      </c>
      <c r="Q484" s="4">
        <v>108.064</v>
      </c>
      <c r="R484" s="4">
        <v>10.0</v>
      </c>
      <c r="S484" s="4">
        <v>0.0</v>
      </c>
      <c r="T484" s="3" t="s">
        <v>104</v>
      </c>
      <c r="U484" s="3" t="s">
        <v>35</v>
      </c>
    </row>
    <row r="485">
      <c r="A485" s="3" t="s">
        <v>4086</v>
      </c>
      <c r="B485" s="3" t="s">
        <v>4087</v>
      </c>
      <c r="C485" s="4">
        <v>1992.0</v>
      </c>
      <c r="D485" s="4">
        <v>5.0</v>
      </c>
      <c r="E485" s="4">
        <v>371933.0</v>
      </c>
      <c r="F485" s="3" t="s">
        <v>156</v>
      </c>
      <c r="G485" s="3" t="s">
        <v>4090</v>
      </c>
      <c r="H485" s="3" t="s">
        <v>4091</v>
      </c>
      <c r="I485" s="4">
        <v>0.584</v>
      </c>
      <c r="J485" s="4">
        <v>0.689</v>
      </c>
      <c r="K485" s="4">
        <v>0.808375933</v>
      </c>
      <c r="L485" s="4">
        <v>0.0887</v>
      </c>
      <c r="M485" s="4">
        <v>0.724</v>
      </c>
      <c r="N485" s="4">
        <v>0.0</v>
      </c>
      <c r="O485" s="4">
        <v>0.0743</v>
      </c>
      <c r="P485" s="4">
        <v>0.735</v>
      </c>
      <c r="Q485" s="4">
        <v>120.694</v>
      </c>
      <c r="R485" s="4">
        <v>1.0</v>
      </c>
      <c r="S485" s="4">
        <v>1.0</v>
      </c>
      <c r="T485" s="3" t="s">
        <v>104</v>
      </c>
      <c r="U485" s="3" t="s">
        <v>68</v>
      </c>
    </row>
    <row r="486">
      <c r="A486" s="3" t="s">
        <v>4094</v>
      </c>
      <c r="B486" s="3" t="s">
        <v>4095</v>
      </c>
      <c r="C486" s="4">
        <v>1988.0</v>
      </c>
      <c r="D486" s="4">
        <v>5.0</v>
      </c>
      <c r="E486" s="4">
        <v>605560.0</v>
      </c>
      <c r="F486" s="3" t="s">
        <v>4097</v>
      </c>
      <c r="G486" s="3" t="s">
        <v>4098</v>
      </c>
      <c r="H486" s="3" t="s">
        <v>4099</v>
      </c>
      <c r="I486" s="4">
        <v>0.307</v>
      </c>
      <c r="J486" s="4">
        <v>0.615</v>
      </c>
      <c r="K486" s="4">
        <v>0.618505764</v>
      </c>
      <c r="L486" s="4">
        <v>0.0774</v>
      </c>
      <c r="M486" s="4">
        <v>0.732</v>
      </c>
      <c r="N486" s="4">
        <v>0.00344</v>
      </c>
      <c r="O486" s="4">
        <v>0.107</v>
      </c>
      <c r="P486" s="4">
        <v>0.599</v>
      </c>
      <c r="Q486" s="4">
        <v>97.411</v>
      </c>
      <c r="R486" s="4">
        <v>1.0</v>
      </c>
      <c r="S486" s="4">
        <v>0.0</v>
      </c>
      <c r="T486" s="3" t="s">
        <v>104</v>
      </c>
      <c r="U486" s="3" t="s">
        <v>35</v>
      </c>
    </row>
    <row r="487">
      <c r="A487" s="3" t="s">
        <v>4103</v>
      </c>
      <c r="B487" s="3" t="s">
        <v>4104</v>
      </c>
      <c r="C487" s="4">
        <v>2023.0</v>
      </c>
      <c r="D487" s="4">
        <v>5.0</v>
      </c>
      <c r="E487" s="4">
        <v>353893.0</v>
      </c>
      <c r="F487" s="3" t="s">
        <v>235</v>
      </c>
      <c r="G487" s="3" t="s">
        <v>4106</v>
      </c>
      <c r="H487" s="3" t="s">
        <v>1192</v>
      </c>
      <c r="I487" s="4">
        <v>0.693</v>
      </c>
      <c r="J487" s="4">
        <v>0.268</v>
      </c>
      <c r="K487" s="4">
        <v>0.640686159</v>
      </c>
      <c r="L487" s="4">
        <v>0.0776</v>
      </c>
      <c r="M487" s="4">
        <v>0.681</v>
      </c>
      <c r="N487" s="4">
        <v>0.0</v>
      </c>
      <c r="O487" s="4">
        <v>0.0658</v>
      </c>
      <c r="P487" s="4">
        <v>0.59</v>
      </c>
      <c r="Q487" s="4">
        <v>127.065</v>
      </c>
      <c r="R487" s="4">
        <v>9.0</v>
      </c>
      <c r="S487" s="4">
        <v>0.0</v>
      </c>
      <c r="T487" s="3" t="s">
        <v>104</v>
      </c>
      <c r="U487" s="3" t="s">
        <v>68</v>
      </c>
    </row>
    <row r="488">
      <c r="A488" s="3" t="s">
        <v>4110</v>
      </c>
      <c r="B488" s="3" t="s">
        <v>4111</v>
      </c>
      <c r="C488" s="4">
        <v>2018.0</v>
      </c>
      <c r="D488" s="4">
        <v>5.0</v>
      </c>
      <c r="E488" s="4">
        <v>363013.0</v>
      </c>
      <c r="F488" s="3" t="s">
        <v>209</v>
      </c>
      <c r="G488" s="3" t="s">
        <v>1297</v>
      </c>
      <c r="H488" s="3" t="s">
        <v>4114</v>
      </c>
      <c r="I488" s="4">
        <v>0.602</v>
      </c>
      <c r="J488" s="4">
        <v>0.874</v>
      </c>
      <c r="K488" s="4">
        <v>0.792056125</v>
      </c>
      <c r="L488" s="4">
        <v>0.0377</v>
      </c>
      <c r="M488" s="4">
        <v>0.521</v>
      </c>
      <c r="N488" s="4">
        <v>0.0313</v>
      </c>
      <c r="O488" s="4">
        <v>0.113</v>
      </c>
      <c r="P488" s="4">
        <v>0.691</v>
      </c>
      <c r="Q488" s="4">
        <v>103.198</v>
      </c>
      <c r="R488" s="4">
        <v>5.0</v>
      </c>
      <c r="S488" s="4">
        <v>0.0</v>
      </c>
      <c r="T488" s="3" t="s">
        <v>104</v>
      </c>
      <c r="U488" s="3" t="s">
        <v>35</v>
      </c>
    </row>
    <row r="489">
      <c r="A489" s="3" t="s">
        <v>4117</v>
      </c>
      <c r="B489" s="3" t="s">
        <v>4119</v>
      </c>
      <c r="C489" s="4">
        <v>2000.0</v>
      </c>
      <c r="D489" s="4">
        <v>5.0</v>
      </c>
      <c r="E489" s="4">
        <v>361360.0</v>
      </c>
      <c r="F489" s="3" t="s">
        <v>140</v>
      </c>
      <c r="G489" s="3" t="s">
        <v>881</v>
      </c>
      <c r="H489" s="3" t="s">
        <v>4122</v>
      </c>
      <c r="I489" s="4">
        <v>0.596</v>
      </c>
      <c r="J489" s="4">
        <v>0.753</v>
      </c>
      <c r="K489" s="4">
        <v>0.763565974</v>
      </c>
      <c r="L489" s="4">
        <v>0.0524</v>
      </c>
      <c r="M489" s="4">
        <v>0.424</v>
      </c>
      <c r="N489" s="4">
        <v>8.92E-6</v>
      </c>
      <c r="O489" s="4">
        <v>0.231</v>
      </c>
      <c r="P489" s="4">
        <v>0.897</v>
      </c>
      <c r="Q489" s="4">
        <v>80.017</v>
      </c>
      <c r="R489" s="4">
        <v>7.0</v>
      </c>
      <c r="S489" s="4">
        <v>1.0</v>
      </c>
      <c r="T489" s="3" t="s">
        <v>104</v>
      </c>
      <c r="U489" s="3" t="s">
        <v>35</v>
      </c>
    </row>
    <row r="490">
      <c r="A490" s="3" t="s">
        <v>4125</v>
      </c>
      <c r="B490" s="3" t="s">
        <v>4126</v>
      </c>
      <c r="C490" s="4">
        <v>2023.0</v>
      </c>
      <c r="D490" s="4">
        <v>5.0</v>
      </c>
      <c r="E490" s="4">
        <v>266820.0</v>
      </c>
      <c r="F490" s="3" t="s">
        <v>289</v>
      </c>
      <c r="G490" s="3" t="s">
        <v>297</v>
      </c>
      <c r="H490" s="3" t="s">
        <v>1211</v>
      </c>
      <c r="I490" s="4">
        <v>0.295</v>
      </c>
      <c r="J490" s="4">
        <v>0.208</v>
      </c>
      <c r="K490" s="4">
        <v>0.577139435</v>
      </c>
      <c r="L490" s="4">
        <v>0.038</v>
      </c>
      <c r="M490" s="4">
        <v>0.991</v>
      </c>
      <c r="N490" s="4">
        <v>0.702</v>
      </c>
      <c r="O490" s="4">
        <v>0.099</v>
      </c>
      <c r="P490" s="4">
        <v>0.58</v>
      </c>
      <c r="Q490" s="4">
        <v>147.515</v>
      </c>
      <c r="R490" s="4">
        <v>1.0</v>
      </c>
      <c r="S490" s="4">
        <v>0.0</v>
      </c>
      <c r="T490" s="3" t="s">
        <v>104</v>
      </c>
      <c r="U490" s="3" t="s">
        <v>35</v>
      </c>
    </row>
    <row r="491">
      <c r="A491" s="3" t="s">
        <v>4133</v>
      </c>
      <c r="B491" s="3" t="s">
        <v>4134</v>
      </c>
      <c r="C491" s="4">
        <v>2018.0</v>
      </c>
      <c r="D491" s="4">
        <v>5.0</v>
      </c>
      <c r="E491" s="4">
        <v>187982.0</v>
      </c>
      <c r="F491" s="3" t="s">
        <v>241</v>
      </c>
      <c r="G491" s="3" t="s">
        <v>4135</v>
      </c>
      <c r="H491" s="3" t="s">
        <v>1992</v>
      </c>
      <c r="I491" s="4">
        <v>0.825</v>
      </c>
      <c r="J491" s="4">
        <v>0.666</v>
      </c>
      <c r="K491" s="4">
        <v>0.870810429</v>
      </c>
      <c r="L491" s="4">
        <v>0.0554</v>
      </c>
      <c r="M491" s="4">
        <v>0.143</v>
      </c>
      <c r="N491" s="4">
        <v>2.81E-6</v>
      </c>
      <c r="O491" s="4">
        <v>0.237</v>
      </c>
      <c r="P491" s="4">
        <v>0.763</v>
      </c>
      <c r="Q491" s="4">
        <v>96.987</v>
      </c>
      <c r="R491" s="4">
        <v>4.0</v>
      </c>
      <c r="S491" s="4">
        <v>0.0</v>
      </c>
      <c r="T491" s="3" t="s">
        <v>104</v>
      </c>
      <c r="U491" s="3" t="s">
        <v>35</v>
      </c>
    </row>
    <row r="492">
      <c r="A492" s="3" t="s">
        <v>4138</v>
      </c>
      <c r="B492" s="3" t="s">
        <v>4139</v>
      </c>
      <c r="C492" s="4">
        <v>1997.0</v>
      </c>
      <c r="D492" s="4">
        <v>5.0</v>
      </c>
      <c r="E492" s="4">
        <v>370840.0</v>
      </c>
      <c r="F492" s="3" t="s">
        <v>209</v>
      </c>
      <c r="G492" s="3" t="s">
        <v>4140</v>
      </c>
      <c r="H492" s="3" t="s">
        <v>4141</v>
      </c>
      <c r="I492" s="4">
        <v>0.739</v>
      </c>
      <c r="J492" s="4">
        <v>0.539</v>
      </c>
      <c r="K492" s="4">
        <v>0.620666054</v>
      </c>
      <c r="L492" s="4">
        <v>0.0424</v>
      </c>
      <c r="M492" s="4">
        <v>0.00807</v>
      </c>
      <c r="N492" s="4">
        <v>8.98E-6</v>
      </c>
      <c r="O492" s="4">
        <v>0.0619</v>
      </c>
      <c r="P492" s="4">
        <v>0.786</v>
      </c>
      <c r="Q492" s="4">
        <v>128.024</v>
      </c>
      <c r="R492" s="4">
        <v>11.0</v>
      </c>
      <c r="S492" s="4">
        <v>0.0</v>
      </c>
      <c r="T492" s="3" t="s">
        <v>104</v>
      </c>
      <c r="U492" s="3" t="s">
        <v>68</v>
      </c>
    </row>
    <row r="493">
      <c r="A493" s="3" t="s">
        <v>4144</v>
      </c>
      <c r="B493" s="3" t="s">
        <v>4145</v>
      </c>
      <c r="C493" s="4">
        <v>2016.0</v>
      </c>
      <c r="D493" s="4">
        <v>5.0</v>
      </c>
      <c r="E493" s="4">
        <v>408133.0</v>
      </c>
      <c r="F493" s="3" t="s">
        <v>255</v>
      </c>
      <c r="G493" s="3" t="s">
        <v>4146</v>
      </c>
      <c r="H493" s="3" t="s">
        <v>2868</v>
      </c>
      <c r="I493" s="4">
        <v>0.59</v>
      </c>
      <c r="J493" s="4">
        <v>0.875</v>
      </c>
      <c r="K493" s="4">
        <v>0.861249545</v>
      </c>
      <c r="L493" s="4">
        <v>0.171</v>
      </c>
      <c r="M493" s="4">
        <v>0.45</v>
      </c>
      <c r="N493" s="4">
        <v>1.18E-5</v>
      </c>
      <c r="O493" s="4">
        <v>0.164</v>
      </c>
      <c r="P493" s="4">
        <v>0.736</v>
      </c>
      <c r="Q493" s="4">
        <v>96.915</v>
      </c>
      <c r="R493" s="4">
        <v>5.0</v>
      </c>
      <c r="S493" s="4">
        <v>1.0</v>
      </c>
      <c r="T493" s="3" t="s">
        <v>104</v>
      </c>
      <c r="U493" s="3" t="s">
        <v>68</v>
      </c>
    </row>
    <row r="494">
      <c r="A494" s="3" t="s">
        <v>4148</v>
      </c>
      <c r="B494" s="3" t="s">
        <v>4150</v>
      </c>
      <c r="C494" s="4">
        <v>2020.0</v>
      </c>
      <c r="D494" s="4">
        <v>5.0</v>
      </c>
      <c r="E494" s="4">
        <v>256678.0</v>
      </c>
      <c r="F494" s="3" t="s">
        <v>194</v>
      </c>
      <c r="G494" s="3" t="s">
        <v>1509</v>
      </c>
      <c r="H494" s="3" t="s">
        <v>1510</v>
      </c>
      <c r="I494" s="4">
        <v>0.858</v>
      </c>
      <c r="J494" s="4">
        <v>0.833</v>
      </c>
      <c r="K494" s="4">
        <v>0.894338331</v>
      </c>
      <c r="L494" s="4">
        <v>0.0471</v>
      </c>
      <c r="M494" s="4">
        <v>0.375</v>
      </c>
      <c r="N494" s="4">
        <v>0.0</v>
      </c>
      <c r="O494" s="4">
        <v>0.112</v>
      </c>
      <c r="P494" s="4">
        <v>0.693</v>
      </c>
      <c r="Q494" s="4">
        <v>107.975</v>
      </c>
      <c r="R494" s="4">
        <v>5.0</v>
      </c>
      <c r="S494" s="4">
        <v>0.0</v>
      </c>
      <c r="T494" s="3" t="s">
        <v>104</v>
      </c>
      <c r="U494" s="3" t="s">
        <v>68</v>
      </c>
    </row>
    <row r="495">
      <c r="A495" s="3" t="s">
        <v>4153</v>
      </c>
      <c r="B495" s="3" t="s">
        <v>4155</v>
      </c>
      <c r="C495" s="4">
        <v>2023.0</v>
      </c>
      <c r="D495" s="4">
        <v>5.0</v>
      </c>
      <c r="E495" s="4">
        <v>305394.0</v>
      </c>
      <c r="F495" s="3" t="s">
        <v>327</v>
      </c>
      <c r="G495" s="3" t="s">
        <v>636</v>
      </c>
      <c r="H495" s="3" t="s">
        <v>2986</v>
      </c>
      <c r="I495" s="4">
        <v>0.562</v>
      </c>
      <c r="J495" s="4">
        <v>0.613</v>
      </c>
      <c r="K495" s="4">
        <v>0.811413171</v>
      </c>
      <c r="L495" s="4">
        <v>0.0553</v>
      </c>
      <c r="M495" s="4">
        <v>0.832</v>
      </c>
      <c r="N495" s="4">
        <v>0.0</v>
      </c>
      <c r="O495" s="4">
        <v>0.482</v>
      </c>
      <c r="P495" s="4">
        <v>0.89</v>
      </c>
      <c r="Q495" s="4">
        <v>98.822</v>
      </c>
      <c r="R495" s="4">
        <v>11.0</v>
      </c>
      <c r="S495" s="4">
        <v>1.0</v>
      </c>
      <c r="T495" s="3" t="s">
        <v>104</v>
      </c>
      <c r="U495" s="3" t="s">
        <v>68</v>
      </c>
    </row>
    <row r="496">
      <c r="A496" s="3" t="s">
        <v>4159</v>
      </c>
      <c r="B496" s="3" t="s">
        <v>4161</v>
      </c>
      <c r="C496" s="4">
        <v>2023.0</v>
      </c>
      <c r="D496" s="4">
        <v>5.0</v>
      </c>
      <c r="E496" s="4">
        <v>335373.0</v>
      </c>
      <c r="F496" s="3" t="s">
        <v>156</v>
      </c>
      <c r="G496" s="3" t="s">
        <v>2976</v>
      </c>
      <c r="H496" s="3" t="s">
        <v>2986</v>
      </c>
      <c r="I496" s="4">
        <v>0.346</v>
      </c>
      <c r="J496" s="4">
        <v>0.689</v>
      </c>
      <c r="K496" s="4">
        <v>0.874168503</v>
      </c>
      <c r="L496" s="4">
        <v>0.0466</v>
      </c>
      <c r="M496" s="4">
        <v>0.748</v>
      </c>
      <c r="N496" s="4">
        <v>0.0138</v>
      </c>
      <c r="O496" s="4">
        <v>0.139</v>
      </c>
      <c r="P496" s="4">
        <v>0.747</v>
      </c>
      <c r="Q496" s="4">
        <v>175.509</v>
      </c>
      <c r="R496" s="4">
        <v>6.0</v>
      </c>
      <c r="S496" s="4">
        <v>1.0</v>
      </c>
      <c r="T496" s="3" t="s">
        <v>104</v>
      </c>
      <c r="U496" s="3" t="s">
        <v>68</v>
      </c>
    </row>
    <row r="497">
      <c r="A497" s="3" t="s">
        <v>4164</v>
      </c>
      <c r="B497" s="3" t="s">
        <v>4166</v>
      </c>
      <c r="C497" s="4">
        <v>2018.0</v>
      </c>
      <c r="D497" s="4">
        <v>5.0</v>
      </c>
      <c r="E497" s="4">
        <v>209466.0</v>
      </c>
      <c r="F497" s="3" t="s">
        <v>273</v>
      </c>
      <c r="G497" s="3" t="s">
        <v>4168</v>
      </c>
      <c r="H497" s="3" t="s">
        <v>4169</v>
      </c>
      <c r="I497" s="4">
        <v>0.579</v>
      </c>
      <c r="J497" s="4">
        <v>0.46</v>
      </c>
      <c r="K497" s="4">
        <v>0.755288431</v>
      </c>
      <c r="L497" s="4">
        <v>0.0581</v>
      </c>
      <c r="M497" s="4">
        <v>0.947</v>
      </c>
      <c r="N497" s="4">
        <v>1.52E-6</v>
      </c>
      <c r="O497" s="4">
        <v>0.228</v>
      </c>
      <c r="P497" s="4">
        <v>0.931</v>
      </c>
      <c r="Q497" s="4">
        <v>72.825</v>
      </c>
      <c r="R497" s="4">
        <v>6.0</v>
      </c>
      <c r="S497" s="4">
        <v>1.0</v>
      </c>
      <c r="T497" s="3" t="s">
        <v>104</v>
      </c>
      <c r="U497" s="3" t="s">
        <v>35</v>
      </c>
    </row>
    <row r="498">
      <c r="A498" s="3" t="s">
        <v>4170</v>
      </c>
      <c r="B498" s="3" t="s">
        <v>4171</v>
      </c>
      <c r="C498" s="4">
        <v>2016.0</v>
      </c>
      <c r="D498" s="4">
        <v>5.0</v>
      </c>
      <c r="E498" s="4">
        <v>260907.0</v>
      </c>
      <c r="F498" s="3" t="s">
        <v>194</v>
      </c>
      <c r="G498" s="3" t="s">
        <v>4173</v>
      </c>
      <c r="H498" s="3" t="s">
        <v>3475</v>
      </c>
      <c r="I498" s="4">
        <v>0.836</v>
      </c>
      <c r="J498" s="4">
        <v>0.822</v>
      </c>
      <c r="K498" s="4">
        <v>0.843411118</v>
      </c>
      <c r="L498" s="4">
        <v>0.0496</v>
      </c>
      <c r="M498" s="4">
        <v>0.24</v>
      </c>
      <c r="N498" s="4">
        <v>3.44E-4</v>
      </c>
      <c r="O498" s="4">
        <v>0.0747</v>
      </c>
      <c r="P498" s="4">
        <v>0.927</v>
      </c>
      <c r="Q498" s="4">
        <v>120.012</v>
      </c>
      <c r="R498" s="4">
        <v>0.0</v>
      </c>
      <c r="S498" s="4">
        <v>1.0</v>
      </c>
      <c r="T498" s="3" t="s">
        <v>104</v>
      </c>
      <c r="U498" s="3" t="s">
        <v>35</v>
      </c>
    </row>
    <row r="499">
      <c r="A499" s="3" t="s">
        <v>4177</v>
      </c>
      <c r="B499" s="3" t="s">
        <v>4178</v>
      </c>
      <c r="C499" s="4">
        <v>2023.0</v>
      </c>
      <c r="D499" s="4">
        <v>5.0</v>
      </c>
      <c r="E499" s="4">
        <v>187006.0</v>
      </c>
      <c r="F499" s="3" t="s">
        <v>209</v>
      </c>
      <c r="G499" s="3" t="s">
        <v>4179</v>
      </c>
      <c r="H499" s="3" t="s">
        <v>4180</v>
      </c>
      <c r="I499" s="4">
        <v>0.801</v>
      </c>
      <c r="J499" s="4">
        <v>0.856</v>
      </c>
      <c r="K499" s="4">
        <v>0.883943276</v>
      </c>
      <c r="L499" s="4">
        <v>0.065</v>
      </c>
      <c r="M499" s="4">
        <v>0.0984</v>
      </c>
      <c r="N499" s="4">
        <v>7.24E-5</v>
      </c>
      <c r="O499" s="4">
        <v>0.228</v>
      </c>
      <c r="P499" s="4">
        <v>0.919</v>
      </c>
      <c r="Q499" s="4">
        <v>106.029</v>
      </c>
      <c r="R499" s="4">
        <v>0.0</v>
      </c>
      <c r="S499" s="4">
        <v>1.0</v>
      </c>
      <c r="T499" s="3" t="s">
        <v>104</v>
      </c>
      <c r="U499" s="3" t="s">
        <v>35</v>
      </c>
    </row>
    <row r="500">
      <c r="A500" s="3" t="s">
        <v>4185</v>
      </c>
      <c r="B500" s="3" t="s">
        <v>4186</v>
      </c>
      <c r="C500" s="4">
        <v>1982.0</v>
      </c>
      <c r="D500" s="4">
        <v>5.0</v>
      </c>
      <c r="E500" s="4">
        <v>202266.0</v>
      </c>
      <c r="F500" s="3" t="s">
        <v>4187</v>
      </c>
      <c r="G500" s="3" t="s">
        <v>4189</v>
      </c>
      <c r="H500" s="3" t="s">
        <v>291</v>
      </c>
      <c r="I500" s="4">
        <v>0.493</v>
      </c>
      <c r="J500" s="4">
        <v>0.375</v>
      </c>
      <c r="K500" s="4">
        <v>0.652000941</v>
      </c>
      <c r="L500" s="4">
        <v>0.0354</v>
      </c>
      <c r="M500" s="4">
        <v>0.839</v>
      </c>
      <c r="N500" s="4">
        <v>0.0194</v>
      </c>
      <c r="O500" s="4">
        <v>0.118</v>
      </c>
      <c r="P500" s="4">
        <v>0.751</v>
      </c>
      <c r="Q500" s="4">
        <v>169.827</v>
      </c>
      <c r="R500" s="4">
        <v>11.0</v>
      </c>
      <c r="S500" s="4">
        <v>0.0</v>
      </c>
      <c r="T500" s="3" t="s">
        <v>34</v>
      </c>
      <c r="U500" s="3" t="s">
        <v>35</v>
      </c>
    </row>
    <row r="501">
      <c r="A501" s="3" t="s">
        <v>4192</v>
      </c>
      <c r="B501" s="3" t="s">
        <v>4193</v>
      </c>
      <c r="C501" s="4">
        <v>1982.0</v>
      </c>
      <c r="D501" s="4">
        <v>5.0</v>
      </c>
      <c r="E501" s="4">
        <v>191120.0</v>
      </c>
      <c r="F501" s="3" t="s">
        <v>4187</v>
      </c>
      <c r="G501" s="3" t="s">
        <v>4189</v>
      </c>
      <c r="H501" s="3" t="s">
        <v>291</v>
      </c>
      <c r="I501" s="4">
        <v>0.366</v>
      </c>
      <c r="J501" s="4">
        <v>0.345</v>
      </c>
      <c r="K501" s="4">
        <v>0.656214574</v>
      </c>
      <c r="L501" s="4">
        <v>0.032</v>
      </c>
      <c r="M501" s="4">
        <v>0.679</v>
      </c>
      <c r="N501" s="4">
        <v>1.31E-5</v>
      </c>
      <c r="O501" s="4">
        <v>0.185</v>
      </c>
      <c r="P501" s="4">
        <v>0.586</v>
      </c>
      <c r="Q501" s="4">
        <v>156.41</v>
      </c>
      <c r="R501" s="4">
        <v>11.0</v>
      </c>
      <c r="S501" s="4">
        <v>0.0</v>
      </c>
      <c r="T501" s="3" t="s">
        <v>34</v>
      </c>
      <c r="U501" s="3" t="s">
        <v>35</v>
      </c>
    </row>
    <row r="502">
      <c r="A502" s="3" t="s">
        <v>4199</v>
      </c>
      <c r="B502" s="3" t="s">
        <v>4201</v>
      </c>
      <c r="C502" s="4">
        <v>1987.0</v>
      </c>
      <c r="D502" s="4">
        <v>5.0</v>
      </c>
      <c r="E502" s="4">
        <v>215395.0</v>
      </c>
      <c r="F502" s="3" t="s">
        <v>413</v>
      </c>
      <c r="G502" s="3" t="s">
        <v>2972</v>
      </c>
      <c r="H502" s="3" t="s">
        <v>2973</v>
      </c>
      <c r="I502" s="4">
        <v>0.549</v>
      </c>
      <c r="J502" s="4">
        <v>0.519</v>
      </c>
      <c r="K502" s="4">
        <v>0.785275811</v>
      </c>
      <c r="L502" s="4">
        <v>0.178</v>
      </c>
      <c r="M502" s="4">
        <v>0.787</v>
      </c>
      <c r="N502" s="4">
        <v>0.0</v>
      </c>
      <c r="O502" s="4">
        <v>0.136</v>
      </c>
      <c r="P502" s="4">
        <v>0.956</v>
      </c>
      <c r="Q502" s="4">
        <v>151.646</v>
      </c>
      <c r="R502" s="4">
        <v>8.0</v>
      </c>
      <c r="S502" s="4">
        <v>1.0</v>
      </c>
      <c r="T502" s="3" t="s">
        <v>34</v>
      </c>
      <c r="U502" s="3" t="s">
        <v>35</v>
      </c>
    </row>
    <row r="503">
      <c r="A503" s="3" t="s">
        <v>4205</v>
      </c>
      <c r="B503" s="3" t="s">
        <v>4206</v>
      </c>
      <c r="C503" s="4">
        <v>2017.0</v>
      </c>
      <c r="D503" s="4">
        <v>5.0</v>
      </c>
      <c r="E503" s="4">
        <v>322227.0</v>
      </c>
      <c r="F503" s="3" t="s">
        <v>453</v>
      </c>
      <c r="G503" s="3" t="s">
        <v>2295</v>
      </c>
      <c r="H503" s="3" t="s">
        <v>4207</v>
      </c>
      <c r="I503" s="4">
        <v>0.462</v>
      </c>
      <c r="J503" s="4">
        <v>0.914</v>
      </c>
      <c r="K503" s="4">
        <v>0.860907321</v>
      </c>
      <c r="L503" s="4">
        <v>0.0411</v>
      </c>
      <c r="M503" s="4">
        <v>0.00345</v>
      </c>
      <c r="N503" s="4">
        <v>0.0068</v>
      </c>
      <c r="O503" s="4">
        <v>0.499</v>
      </c>
      <c r="P503" s="4">
        <v>0.733</v>
      </c>
      <c r="Q503" s="4">
        <v>167.942</v>
      </c>
      <c r="R503" s="4">
        <v>5.0</v>
      </c>
      <c r="S503" s="4">
        <v>0.0</v>
      </c>
      <c r="T503" s="3" t="s">
        <v>34</v>
      </c>
      <c r="U503" s="3" t="s">
        <v>35</v>
      </c>
    </row>
    <row r="504">
      <c r="A504" s="3" t="s">
        <v>4211</v>
      </c>
      <c r="B504" s="3" t="s">
        <v>4212</v>
      </c>
      <c r="C504" s="4">
        <v>2024.0</v>
      </c>
      <c r="D504" s="4">
        <v>5.0</v>
      </c>
      <c r="E504" s="4">
        <v>314070.0</v>
      </c>
      <c r="F504" s="3" t="s">
        <v>368</v>
      </c>
      <c r="G504" s="3" t="s">
        <v>3872</v>
      </c>
      <c r="H504" s="3" t="s">
        <v>2424</v>
      </c>
      <c r="I504" s="4">
        <v>0.611</v>
      </c>
      <c r="J504" s="4">
        <v>0.667</v>
      </c>
      <c r="K504" s="4">
        <v>0.849998931</v>
      </c>
      <c r="L504" s="4">
        <v>0.0269</v>
      </c>
      <c r="M504" s="4">
        <v>0.709</v>
      </c>
      <c r="N504" s="4">
        <v>3.87E-6</v>
      </c>
      <c r="O504" s="4">
        <v>0.061</v>
      </c>
      <c r="P504" s="4">
        <v>0.783</v>
      </c>
      <c r="Q504" s="4">
        <v>119.703</v>
      </c>
      <c r="R504" s="4">
        <v>5.0</v>
      </c>
      <c r="S504" s="4">
        <v>1.0</v>
      </c>
      <c r="T504" s="3" t="s">
        <v>34</v>
      </c>
      <c r="U504" s="3" t="s">
        <v>35</v>
      </c>
    </row>
    <row r="505">
      <c r="A505" s="3" t="s">
        <v>4218</v>
      </c>
      <c r="B505" s="3" t="s">
        <v>4219</v>
      </c>
      <c r="C505" s="4">
        <v>2019.0</v>
      </c>
      <c r="D505" s="4">
        <v>5.0</v>
      </c>
      <c r="E505" s="4">
        <v>215173.0</v>
      </c>
      <c r="F505" s="3" t="s">
        <v>347</v>
      </c>
      <c r="G505" s="3" t="s">
        <v>1559</v>
      </c>
      <c r="H505" s="3" t="s">
        <v>4222</v>
      </c>
      <c r="I505" s="4">
        <v>0.53</v>
      </c>
      <c r="J505" s="4">
        <v>0.669</v>
      </c>
      <c r="K505" s="4">
        <v>0.840972772</v>
      </c>
      <c r="L505" s="4">
        <v>0.0561</v>
      </c>
      <c r="M505" s="4">
        <v>0.73</v>
      </c>
      <c r="N505" s="4">
        <v>8.41E-6</v>
      </c>
      <c r="O505" s="4">
        <v>0.243</v>
      </c>
      <c r="P505" s="4">
        <v>0.754</v>
      </c>
      <c r="Q505" s="4">
        <v>143.881</v>
      </c>
      <c r="R505" s="4">
        <v>11.0</v>
      </c>
      <c r="S505" s="4">
        <v>1.0</v>
      </c>
      <c r="T505" s="3" t="s">
        <v>34</v>
      </c>
      <c r="U505" s="3" t="s">
        <v>35</v>
      </c>
    </row>
    <row r="506">
      <c r="A506" s="3" t="s">
        <v>4227</v>
      </c>
      <c r="B506" s="3" t="s">
        <v>4228</v>
      </c>
      <c r="C506" s="4">
        <v>1998.0</v>
      </c>
      <c r="D506" s="4">
        <v>5.0</v>
      </c>
      <c r="E506" s="4">
        <v>315618.0</v>
      </c>
      <c r="F506" s="3" t="s">
        <v>413</v>
      </c>
      <c r="G506" s="3" t="s">
        <v>4230</v>
      </c>
      <c r="H506" s="3" t="s">
        <v>4231</v>
      </c>
      <c r="I506" s="4">
        <v>0.572</v>
      </c>
      <c r="J506" s="4">
        <v>0.473</v>
      </c>
      <c r="K506" s="4">
        <v>0.779650504</v>
      </c>
      <c r="L506" s="4">
        <v>0.0272</v>
      </c>
      <c r="M506" s="4">
        <v>0.195</v>
      </c>
      <c r="N506" s="4">
        <v>0.0</v>
      </c>
      <c r="O506" s="4">
        <v>0.0347</v>
      </c>
      <c r="P506" s="4">
        <v>0.549</v>
      </c>
      <c r="Q506" s="4">
        <v>142.466</v>
      </c>
      <c r="R506" s="4">
        <v>1.0</v>
      </c>
      <c r="S506" s="4">
        <v>0.0</v>
      </c>
      <c r="T506" s="3" t="s">
        <v>34</v>
      </c>
      <c r="U506" s="3" t="s">
        <v>35</v>
      </c>
    </row>
    <row r="507">
      <c r="A507" s="3" t="s">
        <v>4232</v>
      </c>
      <c r="B507" s="3" t="s">
        <v>4233</v>
      </c>
      <c r="C507" s="4">
        <v>2008.0</v>
      </c>
      <c r="D507" s="4">
        <v>5.0</v>
      </c>
      <c r="E507" s="4">
        <v>212950.0</v>
      </c>
      <c r="F507" s="3" t="s">
        <v>347</v>
      </c>
      <c r="G507" s="3" t="s">
        <v>3018</v>
      </c>
      <c r="H507" s="3" t="s">
        <v>3019</v>
      </c>
      <c r="I507" s="4">
        <v>0.642</v>
      </c>
      <c r="J507" s="4">
        <v>0.548</v>
      </c>
      <c r="K507" s="4">
        <v>0.733899429</v>
      </c>
      <c r="L507" s="4">
        <v>0.0352</v>
      </c>
      <c r="M507" s="4">
        <v>0.633</v>
      </c>
      <c r="N507" s="4">
        <v>1.76E-6</v>
      </c>
      <c r="O507" s="4">
        <v>0.137</v>
      </c>
      <c r="P507" s="4">
        <v>0.695</v>
      </c>
      <c r="Q507" s="4">
        <v>88.01</v>
      </c>
      <c r="R507" s="4">
        <v>5.0</v>
      </c>
      <c r="S507" s="4">
        <v>1.0</v>
      </c>
      <c r="T507" s="3" t="s">
        <v>34</v>
      </c>
      <c r="U507" s="3" t="s">
        <v>35</v>
      </c>
    </row>
    <row r="508">
      <c r="A508" s="3" t="s">
        <v>4237</v>
      </c>
      <c r="B508" s="3" t="s">
        <v>4238</v>
      </c>
      <c r="C508" s="4">
        <v>2019.0</v>
      </c>
      <c r="D508" s="4">
        <v>5.0</v>
      </c>
      <c r="E508" s="4">
        <v>212751.0</v>
      </c>
      <c r="F508" s="3" t="s">
        <v>413</v>
      </c>
      <c r="G508" s="3" t="s">
        <v>4241</v>
      </c>
      <c r="H508" s="3" t="s">
        <v>4238</v>
      </c>
      <c r="I508" s="4">
        <v>0.604</v>
      </c>
      <c r="J508" s="4">
        <v>0.655</v>
      </c>
      <c r="K508" s="4">
        <v>0.828396039</v>
      </c>
      <c r="L508" s="4">
        <v>0.203</v>
      </c>
      <c r="M508" s="4">
        <v>0.566</v>
      </c>
      <c r="N508" s="4">
        <v>3.28E-6</v>
      </c>
      <c r="O508" s="4">
        <v>0.0727</v>
      </c>
      <c r="P508" s="4">
        <v>0.537</v>
      </c>
      <c r="Q508" s="4">
        <v>121.994</v>
      </c>
      <c r="R508" s="4">
        <v>1.0</v>
      </c>
      <c r="S508" s="4">
        <v>1.0</v>
      </c>
      <c r="T508" s="3" t="s">
        <v>34</v>
      </c>
      <c r="U508" s="3" t="s">
        <v>35</v>
      </c>
    </row>
    <row r="509">
      <c r="A509" s="3" t="s">
        <v>4242</v>
      </c>
      <c r="B509" s="3" t="s">
        <v>4243</v>
      </c>
      <c r="C509" s="4">
        <v>2002.0</v>
      </c>
      <c r="D509" s="4">
        <v>5.0</v>
      </c>
      <c r="E509" s="4">
        <v>263621.0</v>
      </c>
      <c r="F509" s="3" t="s">
        <v>413</v>
      </c>
      <c r="G509" s="3" t="s">
        <v>3033</v>
      </c>
      <c r="H509" s="3" t="s">
        <v>3034</v>
      </c>
      <c r="I509" s="4">
        <v>0.56</v>
      </c>
      <c r="J509" s="4">
        <v>0.69</v>
      </c>
      <c r="K509" s="4">
        <v>0.827647424</v>
      </c>
      <c r="L509" s="4">
        <v>0.0627</v>
      </c>
      <c r="M509" s="4">
        <v>0.82</v>
      </c>
      <c r="N509" s="4">
        <v>0.0</v>
      </c>
      <c r="O509" s="4">
        <v>0.829</v>
      </c>
      <c r="P509" s="4">
        <v>0.718</v>
      </c>
      <c r="Q509" s="4">
        <v>147.641</v>
      </c>
      <c r="R509" s="4">
        <v>1.0</v>
      </c>
      <c r="S509" s="4">
        <v>0.0</v>
      </c>
      <c r="T509" s="3" t="s">
        <v>34</v>
      </c>
      <c r="U509" s="3" t="s">
        <v>35</v>
      </c>
    </row>
    <row r="510">
      <c r="A510" s="3" t="s">
        <v>4247</v>
      </c>
      <c r="B510" s="3" t="s">
        <v>4248</v>
      </c>
      <c r="C510" s="4">
        <v>2012.0</v>
      </c>
      <c r="D510" s="4">
        <v>5.0</v>
      </c>
      <c r="E510" s="4">
        <v>276637.0</v>
      </c>
      <c r="F510" s="3" t="s">
        <v>26</v>
      </c>
      <c r="G510" s="3" t="s">
        <v>4249</v>
      </c>
      <c r="H510" s="3" t="s">
        <v>4250</v>
      </c>
      <c r="I510" s="4">
        <v>0.761</v>
      </c>
      <c r="J510" s="4">
        <v>0.73</v>
      </c>
      <c r="K510" s="4">
        <v>0.808803713</v>
      </c>
      <c r="L510" s="4">
        <v>0.0268</v>
      </c>
      <c r="M510" s="4">
        <v>0.132</v>
      </c>
      <c r="N510" s="4">
        <v>2.55E-6</v>
      </c>
      <c r="O510" s="4">
        <v>0.202</v>
      </c>
      <c r="P510" s="4">
        <v>0.605</v>
      </c>
      <c r="Q510" s="4">
        <v>117.965</v>
      </c>
      <c r="R510" s="4">
        <v>9.0</v>
      </c>
      <c r="S510" s="4">
        <v>1.0</v>
      </c>
      <c r="T510" s="3" t="s">
        <v>34</v>
      </c>
      <c r="U510" s="3" t="s">
        <v>35</v>
      </c>
    </row>
    <row r="511">
      <c r="A511" s="3" t="s">
        <v>4253</v>
      </c>
      <c r="B511" s="3" t="s">
        <v>4255</v>
      </c>
      <c r="C511" s="4">
        <v>2022.0</v>
      </c>
      <c r="D511" s="4">
        <v>5.0</v>
      </c>
      <c r="E511" s="4">
        <v>122727.0</v>
      </c>
      <c r="F511" s="3" t="s">
        <v>1656</v>
      </c>
      <c r="G511" s="3" t="s">
        <v>4257</v>
      </c>
      <c r="H511" s="3" t="s">
        <v>4258</v>
      </c>
      <c r="I511" s="4">
        <v>0.656705432</v>
      </c>
      <c r="J511" s="4">
        <v>0.6703845</v>
      </c>
      <c r="K511" s="4">
        <v>0.813626471</v>
      </c>
      <c r="L511" s="4">
        <v>0.081382654</v>
      </c>
      <c r="M511" s="4">
        <v>0.26934009</v>
      </c>
      <c r="N511" s="4">
        <v>0.05448885</v>
      </c>
      <c r="O511" s="4">
        <v>0.191150556</v>
      </c>
      <c r="P511" s="4">
        <v>0.618767284</v>
      </c>
      <c r="Q511" s="4">
        <v>120.71</v>
      </c>
      <c r="R511" s="4">
        <v>5.0</v>
      </c>
      <c r="S511" s="4">
        <v>1.0</v>
      </c>
      <c r="T511" s="3" t="s">
        <v>103</v>
      </c>
      <c r="U511" s="3" t="s">
        <v>35</v>
      </c>
    </row>
    <row r="512">
      <c r="A512" s="3" t="s">
        <v>4261</v>
      </c>
      <c r="B512" s="3" t="s">
        <v>4263</v>
      </c>
      <c r="C512" s="4">
        <v>2024.0</v>
      </c>
      <c r="D512" s="4">
        <v>5.0</v>
      </c>
      <c r="E512" s="4">
        <v>189440.0</v>
      </c>
      <c r="F512" s="3" t="s">
        <v>4264</v>
      </c>
      <c r="G512" s="3" t="s">
        <v>3206</v>
      </c>
      <c r="H512" s="3" t="s">
        <v>4266</v>
      </c>
      <c r="I512" s="4">
        <v>0.734</v>
      </c>
      <c r="J512" s="4">
        <v>0.762</v>
      </c>
      <c r="K512" s="4">
        <v>0.8273052</v>
      </c>
      <c r="L512" s="4">
        <v>0.0721</v>
      </c>
      <c r="M512" s="4">
        <v>0.00714</v>
      </c>
      <c r="N512" s="4">
        <v>0.0</v>
      </c>
      <c r="O512" s="4">
        <v>0.0312</v>
      </c>
      <c r="P512" s="4">
        <v>0.923</v>
      </c>
      <c r="Q512" s="4">
        <v>104.94</v>
      </c>
      <c r="R512" s="4">
        <v>5.0</v>
      </c>
      <c r="S512" s="4">
        <v>0.0</v>
      </c>
      <c r="T512" s="3" t="s">
        <v>103</v>
      </c>
      <c r="U512" s="3" t="s">
        <v>35</v>
      </c>
    </row>
    <row r="513">
      <c r="A513" s="3" t="s">
        <v>4267</v>
      </c>
      <c r="B513" s="3" t="s">
        <v>4268</v>
      </c>
      <c r="C513" s="4">
        <v>2024.0</v>
      </c>
      <c r="D513" s="4">
        <v>5.0</v>
      </c>
      <c r="E513" s="4">
        <v>271900.0</v>
      </c>
      <c r="F513" s="3" t="s">
        <v>4270</v>
      </c>
      <c r="G513" s="3" t="s">
        <v>4272</v>
      </c>
      <c r="H513" s="3" t="s">
        <v>4273</v>
      </c>
      <c r="I513" s="4">
        <v>0.752</v>
      </c>
      <c r="J513" s="4">
        <v>0.978</v>
      </c>
      <c r="K513" s="4">
        <v>0.872115158</v>
      </c>
      <c r="L513" s="4">
        <v>0.23</v>
      </c>
      <c r="M513" s="4">
        <v>0.516</v>
      </c>
      <c r="N513" s="4">
        <v>0.0</v>
      </c>
      <c r="O513" s="4">
        <v>0.32</v>
      </c>
      <c r="P513" s="4">
        <v>0.804</v>
      </c>
      <c r="Q513" s="4">
        <v>82.99</v>
      </c>
      <c r="R513" s="4">
        <v>0.0</v>
      </c>
      <c r="S513" s="4">
        <v>1.0</v>
      </c>
      <c r="T513" s="3" t="s">
        <v>104</v>
      </c>
      <c r="U513" s="3" t="s">
        <v>35</v>
      </c>
    </row>
    <row r="514">
      <c r="A514" s="3" t="s">
        <v>4276</v>
      </c>
      <c r="B514" s="3" t="s">
        <v>4277</v>
      </c>
      <c r="C514" s="4">
        <v>2024.0</v>
      </c>
      <c r="D514" s="4">
        <v>5.0</v>
      </c>
      <c r="E514" s="4">
        <v>161546.0</v>
      </c>
      <c r="F514" s="3" t="s">
        <v>4278</v>
      </c>
      <c r="G514" s="3" t="s">
        <v>4279</v>
      </c>
      <c r="H514" s="3">
        <v>2.0</v>
      </c>
      <c r="I514" s="4">
        <v>0.873</v>
      </c>
      <c r="J514" s="4">
        <v>0.731</v>
      </c>
      <c r="K514" s="4">
        <v>0.870553761</v>
      </c>
      <c r="L514" s="4">
        <v>0.0999</v>
      </c>
      <c r="M514" s="4">
        <v>0.225</v>
      </c>
      <c r="N514" s="4">
        <v>0.0</v>
      </c>
      <c r="O514" s="4">
        <v>0.374</v>
      </c>
      <c r="P514" s="4">
        <v>0.831</v>
      </c>
      <c r="Q514" s="4">
        <v>114.94</v>
      </c>
      <c r="R514" s="4">
        <v>0.0</v>
      </c>
      <c r="S514" s="4">
        <v>1.0</v>
      </c>
      <c r="T514" s="3" t="s">
        <v>103</v>
      </c>
      <c r="U514" s="3" t="s">
        <v>35</v>
      </c>
    </row>
    <row r="515">
      <c r="A515" s="3" t="s">
        <v>4282</v>
      </c>
      <c r="B515" s="3" t="s">
        <v>4283</v>
      </c>
      <c r="C515" s="4">
        <v>2018.0</v>
      </c>
      <c r="D515" s="4">
        <v>5.0</v>
      </c>
      <c r="E515" s="4">
        <v>207393.0</v>
      </c>
      <c r="F515" s="3" t="s">
        <v>1629</v>
      </c>
      <c r="G515" s="3" t="s">
        <v>4284</v>
      </c>
      <c r="H515" s="3" t="s">
        <v>4285</v>
      </c>
      <c r="I515" s="4">
        <v>0.751</v>
      </c>
      <c r="J515" s="4">
        <v>0.809</v>
      </c>
      <c r="K515" s="4">
        <v>0.844523346</v>
      </c>
      <c r="L515" s="4">
        <v>0.0457</v>
      </c>
      <c r="M515" s="4">
        <v>0.0735</v>
      </c>
      <c r="N515" s="4">
        <v>6.44E-6</v>
      </c>
      <c r="O515" s="4">
        <v>0.562</v>
      </c>
      <c r="P515" s="4">
        <v>0.882</v>
      </c>
      <c r="Q515" s="4">
        <v>112.0</v>
      </c>
      <c r="R515" s="4">
        <v>2.0</v>
      </c>
      <c r="S515" s="4">
        <v>1.0</v>
      </c>
      <c r="T515" s="3" t="s">
        <v>104</v>
      </c>
      <c r="U515" s="3" t="s">
        <v>68</v>
      </c>
    </row>
    <row r="516">
      <c r="A516" s="3" t="s">
        <v>4288</v>
      </c>
      <c r="B516" s="3" t="s">
        <v>4290</v>
      </c>
      <c r="C516" s="4">
        <v>2017.0</v>
      </c>
      <c r="D516" s="4">
        <v>5.0</v>
      </c>
      <c r="E516" s="4">
        <v>228826.0</v>
      </c>
      <c r="F516" s="3" t="s">
        <v>4293</v>
      </c>
      <c r="G516" s="3" t="s">
        <v>4294</v>
      </c>
      <c r="H516" s="3" t="s">
        <v>4295</v>
      </c>
      <c r="I516" s="4">
        <v>0.658</v>
      </c>
      <c r="J516" s="4">
        <v>0.816</v>
      </c>
      <c r="K516" s="4">
        <v>0.881376596</v>
      </c>
      <c r="L516" s="4">
        <v>0.166</v>
      </c>
      <c r="M516" s="4">
        <v>0.228</v>
      </c>
      <c r="N516" s="4">
        <v>0.0</v>
      </c>
      <c r="O516" s="4">
        <v>0.0967</v>
      </c>
      <c r="P516" s="4">
        <v>0.817</v>
      </c>
      <c r="Q516" s="4">
        <v>178.0</v>
      </c>
      <c r="R516" s="4">
        <v>2.0</v>
      </c>
      <c r="S516" s="4">
        <v>1.0</v>
      </c>
      <c r="T516" s="3" t="s">
        <v>103</v>
      </c>
      <c r="U516" s="3" t="s">
        <v>68</v>
      </c>
    </row>
    <row r="517">
      <c r="A517" s="3" t="s">
        <v>4297</v>
      </c>
      <c r="B517" s="3" t="s">
        <v>4299</v>
      </c>
      <c r="C517" s="4">
        <v>2018.0</v>
      </c>
      <c r="D517" s="4">
        <v>5.0</v>
      </c>
      <c r="E517" s="4">
        <v>503472.0</v>
      </c>
      <c r="F517" s="3" t="s">
        <v>4301</v>
      </c>
      <c r="G517" s="3" t="s">
        <v>4302</v>
      </c>
      <c r="H517" s="3" t="s">
        <v>3156</v>
      </c>
      <c r="I517" s="4">
        <v>0.656705432</v>
      </c>
      <c r="J517" s="4">
        <v>0.6703845</v>
      </c>
      <c r="K517" s="4">
        <v>0.813626471</v>
      </c>
      <c r="L517" s="4">
        <v>0.081382654</v>
      </c>
      <c r="M517" s="4">
        <v>0.26934009</v>
      </c>
      <c r="N517" s="4">
        <v>0.05448885</v>
      </c>
      <c r="O517" s="4">
        <v>0.191150556</v>
      </c>
      <c r="P517" s="4">
        <v>0.618767284</v>
      </c>
      <c r="Q517" s="4">
        <v>120.71</v>
      </c>
      <c r="R517" s="4">
        <v>5.0</v>
      </c>
      <c r="S517" s="4">
        <v>1.0</v>
      </c>
      <c r="T517" s="3" t="s">
        <v>104</v>
      </c>
      <c r="U517" s="3" t="s">
        <v>35</v>
      </c>
    </row>
    <row r="518">
      <c r="A518" s="3" t="s">
        <v>4304</v>
      </c>
      <c r="B518" s="3" t="s">
        <v>4305</v>
      </c>
      <c r="C518" s="4">
        <v>2016.0</v>
      </c>
      <c r="D518" s="4">
        <v>5.0</v>
      </c>
      <c r="E518" s="4">
        <v>358100.0</v>
      </c>
      <c r="F518" s="3" t="s">
        <v>175</v>
      </c>
      <c r="G518" s="3" t="s">
        <v>176</v>
      </c>
      <c r="H518" s="3" t="s">
        <v>4308</v>
      </c>
      <c r="I518" s="4">
        <v>0.506</v>
      </c>
      <c r="J518" s="4">
        <v>0.486</v>
      </c>
      <c r="K518" s="4">
        <v>0.752379526</v>
      </c>
      <c r="L518" s="4">
        <v>0.0417</v>
      </c>
      <c r="M518" s="4">
        <v>0.769</v>
      </c>
      <c r="N518" s="4">
        <v>2.47E-6</v>
      </c>
      <c r="O518" s="4">
        <v>0.206</v>
      </c>
      <c r="P518" s="4">
        <v>0.596</v>
      </c>
      <c r="Q518" s="4">
        <v>148.71</v>
      </c>
      <c r="R518" s="4">
        <v>7.0</v>
      </c>
      <c r="S518" s="4">
        <v>1.0</v>
      </c>
      <c r="T518" s="3" t="s">
        <v>104</v>
      </c>
      <c r="U518" s="3" t="s">
        <v>94</v>
      </c>
    </row>
    <row r="519">
      <c r="A519" s="3" t="s">
        <v>4310</v>
      </c>
      <c r="B519" s="3" t="s">
        <v>4311</v>
      </c>
      <c r="C519" s="4">
        <v>2021.0</v>
      </c>
      <c r="D519" s="4">
        <v>5.0</v>
      </c>
      <c r="E519" s="4">
        <v>171360.0</v>
      </c>
      <c r="F519" s="3" t="s">
        <v>4312</v>
      </c>
      <c r="G519" s="3" t="s">
        <v>4313</v>
      </c>
      <c r="H519" s="3" t="s">
        <v>4314</v>
      </c>
      <c r="I519" s="4">
        <v>0.795</v>
      </c>
      <c r="J519" s="4">
        <v>0.48</v>
      </c>
      <c r="K519" s="4">
        <v>0.791478622</v>
      </c>
      <c r="L519" s="4">
        <v>0.0688</v>
      </c>
      <c r="M519" s="4">
        <v>0.243</v>
      </c>
      <c r="N519" s="4">
        <v>0.0</v>
      </c>
      <c r="O519" s="4">
        <v>0.271</v>
      </c>
      <c r="P519" s="4">
        <v>0.723</v>
      </c>
      <c r="Q519" s="4">
        <v>149.92</v>
      </c>
      <c r="R519" s="4">
        <v>3.0</v>
      </c>
      <c r="S519" s="4">
        <v>1.0</v>
      </c>
      <c r="T519" s="3" t="s">
        <v>103</v>
      </c>
      <c r="U519" s="3" t="s">
        <v>35</v>
      </c>
    </row>
    <row r="520">
      <c r="A520" s="3" t="s">
        <v>4317</v>
      </c>
      <c r="B520" s="3" t="s">
        <v>4318</v>
      </c>
      <c r="C520" s="4">
        <v>2016.0</v>
      </c>
      <c r="D520" s="4">
        <v>6.0</v>
      </c>
      <c r="E520" s="4">
        <v>214761.0</v>
      </c>
      <c r="F520" s="3" t="s">
        <v>4320</v>
      </c>
      <c r="G520" s="3" t="s">
        <v>4321</v>
      </c>
      <c r="H520" s="3" t="s">
        <v>3853</v>
      </c>
      <c r="I520" s="4">
        <v>0.766</v>
      </c>
      <c r="J520" s="4">
        <v>0.897</v>
      </c>
      <c r="K520" s="4">
        <v>0.858511753</v>
      </c>
      <c r="L520" s="4">
        <v>0.209</v>
      </c>
      <c r="M520" s="4">
        <v>0.176</v>
      </c>
      <c r="N520" s="4">
        <v>0.0</v>
      </c>
      <c r="O520" s="4">
        <v>0.203</v>
      </c>
      <c r="P520" s="4">
        <v>0.72</v>
      </c>
      <c r="Q520" s="4">
        <v>125.85</v>
      </c>
      <c r="R520" s="4">
        <v>7.0</v>
      </c>
      <c r="S520" s="4">
        <v>0.0</v>
      </c>
      <c r="T520" s="3" t="s">
        <v>34</v>
      </c>
      <c r="U520" s="3" t="s">
        <v>35</v>
      </c>
    </row>
    <row r="521">
      <c r="A521" s="3" t="s">
        <v>4323</v>
      </c>
      <c r="B521" s="3" t="s">
        <v>4325</v>
      </c>
      <c r="C521" s="4">
        <v>1983.0</v>
      </c>
      <c r="D521" s="4">
        <v>6.0</v>
      </c>
      <c r="E521" s="4">
        <v>380440.0</v>
      </c>
      <c r="F521" s="3" t="s">
        <v>156</v>
      </c>
      <c r="G521" s="3" t="s">
        <v>4327</v>
      </c>
      <c r="H521" s="3" t="s">
        <v>4329</v>
      </c>
      <c r="I521" s="4">
        <v>0.498</v>
      </c>
      <c r="J521" s="4">
        <v>0.542</v>
      </c>
      <c r="K521" s="4">
        <v>0.75509593</v>
      </c>
      <c r="L521" s="4">
        <v>0.101</v>
      </c>
      <c r="M521" s="4">
        <v>0.852</v>
      </c>
      <c r="N521" s="4">
        <v>0.00257</v>
      </c>
      <c r="O521" s="4">
        <v>0.391</v>
      </c>
      <c r="P521" s="4">
        <v>0.505</v>
      </c>
      <c r="Q521" s="4">
        <v>83.369</v>
      </c>
      <c r="R521" s="4">
        <v>1.0</v>
      </c>
      <c r="S521" s="4">
        <v>1.0</v>
      </c>
      <c r="T521" s="3" t="s">
        <v>104</v>
      </c>
      <c r="U521" s="3" t="s">
        <v>68</v>
      </c>
    </row>
    <row r="522">
      <c r="A522" s="3" t="s">
        <v>4331</v>
      </c>
      <c r="B522" s="3" t="s">
        <v>4332</v>
      </c>
      <c r="C522" s="4">
        <v>1999.0</v>
      </c>
      <c r="D522" s="4">
        <v>6.0</v>
      </c>
      <c r="E522" s="4">
        <v>263236.0</v>
      </c>
      <c r="F522" s="3" t="s">
        <v>26</v>
      </c>
      <c r="G522" s="3" t="s">
        <v>63</v>
      </c>
      <c r="H522" s="3" t="s">
        <v>4335</v>
      </c>
      <c r="I522" s="4">
        <v>0.793</v>
      </c>
      <c r="J522" s="4">
        <v>0.628</v>
      </c>
      <c r="K522" s="4">
        <v>0.774025196</v>
      </c>
      <c r="L522" s="4">
        <v>0.0472</v>
      </c>
      <c r="M522" s="4">
        <v>0.151</v>
      </c>
      <c r="N522" s="4">
        <v>8.28E-6</v>
      </c>
      <c r="O522" s="4">
        <v>0.0983</v>
      </c>
      <c r="P522" s="4">
        <v>0.822</v>
      </c>
      <c r="Q522" s="4">
        <v>150.019</v>
      </c>
      <c r="R522" s="4">
        <v>7.0</v>
      </c>
      <c r="S522" s="4">
        <v>1.0</v>
      </c>
      <c r="T522" s="3" t="s">
        <v>34</v>
      </c>
      <c r="U522" s="3" t="s">
        <v>35</v>
      </c>
    </row>
    <row r="523">
      <c r="A523" s="3" t="s">
        <v>4339</v>
      </c>
      <c r="B523" s="3" t="s">
        <v>4340</v>
      </c>
      <c r="C523" s="4">
        <v>2011.0</v>
      </c>
      <c r="D523" s="4">
        <v>6.0</v>
      </c>
      <c r="E523" s="4">
        <v>234013.0</v>
      </c>
      <c r="F523" s="3" t="s">
        <v>26</v>
      </c>
      <c r="G523" s="3" t="s">
        <v>63</v>
      </c>
      <c r="H523" s="3" t="s">
        <v>4341</v>
      </c>
      <c r="I523" s="4">
        <v>0.759</v>
      </c>
      <c r="J523" s="4">
        <v>0.889</v>
      </c>
      <c r="K523" s="4">
        <v>0.851667273</v>
      </c>
      <c r="L523" s="4">
        <v>0.0584</v>
      </c>
      <c r="M523" s="4">
        <v>0.0283</v>
      </c>
      <c r="N523" s="4">
        <v>5.95E-4</v>
      </c>
      <c r="O523" s="4">
        <v>0.0432</v>
      </c>
      <c r="P523" s="4">
        <v>0.891</v>
      </c>
      <c r="Q523" s="4">
        <v>98.039</v>
      </c>
      <c r="R523" s="4">
        <v>7.0</v>
      </c>
      <c r="S523" s="4">
        <v>1.0</v>
      </c>
      <c r="T523" s="3" t="s">
        <v>34</v>
      </c>
      <c r="U523" s="3" t="s">
        <v>35</v>
      </c>
    </row>
    <row r="524">
      <c r="A524" s="3" t="s">
        <v>4346</v>
      </c>
      <c r="B524" s="3" t="s">
        <v>721</v>
      </c>
      <c r="C524" s="4">
        <v>2018.0</v>
      </c>
      <c r="D524" s="4">
        <v>6.0</v>
      </c>
      <c r="E524" s="4">
        <v>280346.0</v>
      </c>
      <c r="F524" s="3" t="s">
        <v>4348</v>
      </c>
      <c r="G524" s="3" t="s">
        <v>4349</v>
      </c>
      <c r="H524" s="3" t="s">
        <v>4350</v>
      </c>
      <c r="I524" s="4">
        <v>0.769</v>
      </c>
      <c r="J524" s="4">
        <v>0.733</v>
      </c>
      <c r="K524" s="4">
        <v>0.839475542</v>
      </c>
      <c r="L524" s="4">
        <v>0.03</v>
      </c>
      <c r="M524" s="4">
        <v>0.00244</v>
      </c>
      <c r="N524" s="4">
        <v>7.06E-4</v>
      </c>
      <c r="O524" s="4">
        <v>0.072</v>
      </c>
      <c r="P524" s="4">
        <v>0.573</v>
      </c>
      <c r="Q524" s="4">
        <v>130.931</v>
      </c>
      <c r="R524" s="4">
        <v>1.0</v>
      </c>
      <c r="S524" s="4">
        <v>0.0</v>
      </c>
      <c r="T524" s="3" t="s">
        <v>104</v>
      </c>
      <c r="U524" s="3" t="s">
        <v>94</v>
      </c>
    </row>
    <row r="525">
      <c r="A525" s="3" t="s">
        <v>4353</v>
      </c>
      <c r="B525" s="3" t="s">
        <v>4354</v>
      </c>
      <c r="C525" s="4">
        <v>2004.0</v>
      </c>
      <c r="D525" s="4">
        <v>6.0</v>
      </c>
      <c r="E525" s="4">
        <v>312280.0</v>
      </c>
      <c r="F525" s="3" t="s">
        <v>4357</v>
      </c>
      <c r="G525" s="3" t="s">
        <v>4359</v>
      </c>
      <c r="H525" s="3" t="s">
        <v>4360</v>
      </c>
      <c r="I525" s="4">
        <v>0.784</v>
      </c>
      <c r="J525" s="4">
        <v>0.677</v>
      </c>
      <c r="K525" s="4">
        <v>0.881162706</v>
      </c>
      <c r="L525" s="4">
        <v>0.183</v>
      </c>
      <c r="M525" s="4">
        <v>0.181</v>
      </c>
      <c r="N525" s="4">
        <v>0.0</v>
      </c>
      <c r="O525" s="4">
        <v>0.359</v>
      </c>
      <c r="P525" s="4">
        <v>0.52</v>
      </c>
      <c r="Q525" s="4">
        <v>92.015</v>
      </c>
      <c r="R525" s="4">
        <v>0.0</v>
      </c>
      <c r="S525" s="4">
        <v>1.0</v>
      </c>
      <c r="T525" s="3" t="s">
        <v>103</v>
      </c>
      <c r="U525" s="3" t="s">
        <v>68</v>
      </c>
    </row>
    <row r="526">
      <c r="A526" s="3" t="s">
        <v>4362</v>
      </c>
      <c r="B526" s="3" t="s">
        <v>4363</v>
      </c>
      <c r="C526" s="4">
        <v>2004.0</v>
      </c>
      <c r="D526" s="4">
        <v>6.0</v>
      </c>
      <c r="E526" s="4">
        <v>113400.0</v>
      </c>
      <c r="F526" s="3" t="s">
        <v>4366</v>
      </c>
      <c r="G526" s="3" t="s">
        <v>4367</v>
      </c>
      <c r="H526" s="3" t="s">
        <v>4368</v>
      </c>
      <c r="I526" s="4">
        <v>0.76</v>
      </c>
      <c r="J526" s="4">
        <v>0.288</v>
      </c>
      <c r="K526" s="4">
        <v>0.757619832</v>
      </c>
      <c r="L526" s="4">
        <v>0.229</v>
      </c>
      <c r="M526" s="4">
        <v>0.974</v>
      </c>
      <c r="N526" s="4">
        <v>0.0</v>
      </c>
      <c r="O526" s="4">
        <v>0.115</v>
      </c>
      <c r="P526" s="4">
        <v>0.707</v>
      </c>
      <c r="Q526" s="4">
        <v>62.623</v>
      </c>
      <c r="R526" s="4">
        <v>5.0</v>
      </c>
      <c r="S526" s="4">
        <v>1.0</v>
      </c>
      <c r="T526" s="3" t="s">
        <v>103</v>
      </c>
      <c r="U526" s="3" t="s">
        <v>68</v>
      </c>
    </row>
    <row r="527">
      <c r="A527" s="3" t="s">
        <v>4372</v>
      </c>
      <c r="B527" s="3" t="s">
        <v>4373</v>
      </c>
      <c r="C527" s="4">
        <v>2024.0</v>
      </c>
      <c r="D527" s="4">
        <v>6.0</v>
      </c>
      <c r="E527" s="4">
        <v>108710.0</v>
      </c>
      <c r="F527" s="3" t="s">
        <v>124</v>
      </c>
      <c r="G527" s="3" t="s">
        <v>1955</v>
      </c>
      <c r="H527" s="3" t="s">
        <v>1956</v>
      </c>
      <c r="I527" s="4">
        <v>0.668</v>
      </c>
      <c r="J527" s="4">
        <v>0.44</v>
      </c>
      <c r="K527" s="4">
        <v>0.665433234</v>
      </c>
      <c r="L527" s="4">
        <v>0.0543</v>
      </c>
      <c r="M527" s="4">
        <v>0.92</v>
      </c>
      <c r="N527" s="4">
        <v>0.929</v>
      </c>
      <c r="O527" s="4">
        <v>0.111</v>
      </c>
      <c r="P527" s="4">
        <v>0.84</v>
      </c>
      <c r="Q527" s="4">
        <v>148.645</v>
      </c>
      <c r="R527" s="4">
        <v>0.0</v>
      </c>
      <c r="S527" s="4">
        <v>0.0</v>
      </c>
      <c r="T527" s="3" t="s">
        <v>103</v>
      </c>
      <c r="U527" s="3" t="s">
        <v>35</v>
      </c>
    </row>
    <row r="528">
      <c r="A528" s="3" t="s">
        <v>4377</v>
      </c>
      <c r="B528" s="3" t="s">
        <v>4378</v>
      </c>
      <c r="C528" s="4">
        <v>2024.0</v>
      </c>
      <c r="D528" s="4">
        <v>6.0</v>
      </c>
      <c r="E528" s="4">
        <v>86474.0</v>
      </c>
      <c r="F528" s="3" t="s">
        <v>213</v>
      </c>
      <c r="G528" s="3" t="s">
        <v>1960</v>
      </c>
      <c r="H528" s="3" t="s">
        <v>2174</v>
      </c>
      <c r="I528" s="4">
        <v>0.622</v>
      </c>
      <c r="J528" s="4">
        <v>0.57</v>
      </c>
      <c r="K528" s="4">
        <v>0.628708318</v>
      </c>
      <c r="L528" s="4">
        <v>0.0355</v>
      </c>
      <c r="M528" s="4">
        <v>0.637</v>
      </c>
      <c r="N528" s="4">
        <v>0.965</v>
      </c>
      <c r="O528" s="4">
        <v>0.117</v>
      </c>
      <c r="P528" s="4">
        <v>0.679</v>
      </c>
      <c r="Q528" s="4">
        <v>123.028</v>
      </c>
      <c r="R528" s="4">
        <v>5.0</v>
      </c>
      <c r="S528" s="4">
        <v>0.0</v>
      </c>
      <c r="T528" s="3" t="s">
        <v>103</v>
      </c>
      <c r="U528" s="3" t="s">
        <v>35</v>
      </c>
    </row>
    <row r="529">
      <c r="A529" s="3" t="s">
        <v>4384</v>
      </c>
      <c r="B529" s="3" t="s">
        <v>4385</v>
      </c>
      <c r="C529" s="4">
        <v>2024.0</v>
      </c>
      <c r="D529" s="4">
        <v>6.0</v>
      </c>
      <c r="E529" s="4">
        <v>70790.0</v>
      </c>
      <c r="F529" s="3" t="s">
        <v>213</v>
      </c>
      <c r="G529" s="3" t="s">
        <v>1960</v>
      </c>
      <c r="H529" s="3" t="s">
        <v>2174</v>
      </c>
      <c r="I529" s="4">
        <v>0.522</v>
      </c>
      <c r="J529" s="4">
        <v>0.381</v>
      </c>
      <c r="K529" s="4">
        <v>0.645520074</v>
      </c>
      <c r="L529" s="4">
        <v>0.0409</v>
      </c>
      <c r="M529" s="4">
        <v>0.927</v>
      </c>
      <c r="N529" s="4">
        <v>0.959</v>
      </c>
      <c r="O529" s="4">
        <v>0.117</v>
      </c>
      <c r="P529" s="4">
        <v>0.82</v>
      </c>
      <c r="Q529" s="4">
        <v>168.146</v>
      </c>
      <c r="R529" s="4">
        <v>7.0</v>
      </c>
      <c r="S529" s="4">
        <v>1.0</v>
      </c>
      <c r="T529" s="3" t="s">
        <v>103</v>
      </c>
      <c r="U529" s="3" t="s">
        <v>35</v>
      </c>
    </row>
    <row r="530">
      <c r="A530" s="3" t="s">
        <v>4388</v>
      </c>
      <c r="B530" s="3" t="s">
        <v>4389</v>
      </c>
      <c r="C530" s="4">
        <v>2024.0</v>
      </c>
      <c r="D530" s="4">
        <v>6.0</v>
      </c>
      <c r="E530" s="4">
        <v>168387.0</v>
      </c>
      <c r="F530" s="3" t="s">
        <v>223</v>
      </c>
      <c r="G530" s="3" t="s">
        <v>1960</v>
      </c>
      <c r="H530" s="3" t="s">
        <v>2174</v>
      </c>
      <c r="I530" s="4">
        <v>0.37</v>
      </c>
      <c r="J530" s="4">
        <v>0.123</v>
      </c>
      <c r="K530" s="4">
        <v>0.436485359</v>
      </c>
      <c r="L530" s="4">
        <v>0.0391</v>
      </c>
      <c r="M530" s="4">
        <v>0.954</v>
      </c>
      <c r="N530" s="4">
        <v>0.945</v>
      </c>
      <c r="O530" s="4">
        <v>0.115</v>
      </c>
      <c r="P530" s="4">
        <v>0.531</v>
      </c>
      <c r="Q530" s="4">
        <v>66.948</v>
      </c>
      <c r="R530" s="4">
        <v>11.0</v>
      </c>
      <c r="S530" s="4">
        <v>0.0</v>
      </c>
      <c r="T530" s="3" t="s">
        <v>103</v>
      </c>
      <c r="U530" s="3" t="s">
        <v>35</v>
      </c>
    </row>
    <row r="531">
      <c r="A531" s="3" t="s">
        <v>4392</v>
      </c>
      <c r="B531" s="3" t="s">
        <v>4394</v>
      </c>
      <c r="C531" s="4">
        <v>2024.0</v>
      </c>
      <c r="D531" s="4">
        <v>6.0</v>
      </c>
      <c r="E531" s="4">
        <v>158083.0</v>
      </c>
      <c r="F531" s="3" t="s">
        <v>1267</v>
      </c>
      <c r="G531" s="3" t="s">
        <v>4396</v>
      </c>
      <c r="H531" s="3" t="s">
        <v>2210</v>
      </c>
      <c r="I531" s="4">
        <v>0.665</v>
      </c>
      <c r="J531" s="4">
        <v>0.692</v>
      </c>
      <c r="K531" s="4">
        <v>0.858319252</v>
      </c>
      <c r="L531" s="4">
        <v>0.112</v>
      </c>
      <c r="M531" s="4">
        <v>0.172</v>
      </c>
      <c r="N531" s="4">
        <v>0.0</v>
      </c>
      <c r="O531" s="4">
        <v>0.191</v>
      </c>
      <c r="P531" s="4">
        <v>0.68</v>
      </c>
      <c r="Q531" s="4">
        <v>74.474</v>
      </c>
      <c r="R531" s="4">
        <v>6.0</v>
      </c>
      <c r="S531" s="4">
        <v>0.0</v>
      </c>
      <c r="T531" s="3" t="s">
        <v>103</v>
      </c>
      <c r="U531" s="3" t="s">
        <v>35</v>
      </c>
    </row>
    <row r="532">
      <c r="A532" s="3" t="s">
        <v>4398</v>
      </c>
      <c r="B532" s="3" t="s">
        <v>4399</v>
      </c>
      <c r="C532" s="4">
        <v>2024.0</v>
      </c>
      <c r="D532" s="4">
        <v>6.0</v>
      </c>
      <c r="E532" s="4">
        <v>182749.0</v>
      </c>
      <c r="F532" s="3" t="s">
        <v>124</v>
      </c>
      <c r="G532" s="3" t="s">
        <v>1675</v>
      </c>
      <c r="H532" s="3" t="s">
        <v>2184</v>
      </c>
      <c r="I532" s="4">
        <v>0.863</v>
      </c>
      <c r="J532" s="4">
        <v>0.284</v>
      </c>
      <c r="K532" s="4">
        <v>0.659294591</v>
      </c>
      <c r="L532" s="4">
        <v>0.0868</v>
      </c>
      <c r="M532" s="4">
        <v>0.525</v>
      </c>
      <c r="N532" s="4">
        <v>0.0</v>
      </c>
      <c r="O532" s="4">
        <v>0.281</v>
      </c>
      <c r="P532" s="4">
        <v>0.785</v>
      </c>
      <c r="Q532" s="4">
        <v>109.998</v>
      </c>
      <c r="R532" s="4">
        <v>6.0</v>
      </c>
      <c r="S532" s="4">
        <v>0.0</v>
      </c>
      <c r="T532" s="3" t="s">
        <v>103</v>
      </c>
      <c r="U532" s="3" t="s">
        <v>35</v>
      </c>
    </row>
    <row r="533">
      <c r="A533" s="3" t="s">
        <v>4404</v>
      </c>
      <c r="B533" s="3" t="s">
        <v>4405</v>
      </c>
      <c r="C533" s="4">
        <v>2011.0</v>
      </c>
      <c r="D533" s="4">
        <v>6.0</v>
      </c>
      <c r="E533" s="4">
        <v>108021.0</v>
      </c>
      <c r="F533" s="3" t="s">
        <v>1982</v>
      </c>
      <c r="G533" s="3" t="s">
        <v>1983</v>
      </c>
      <c r="H533" s="3" t="s">
        <v>1984</v>
      </c>
      <c r="I533" s="4">
        <v>0.82</v>
      </c>
      <c r="J533" s="4">
        <v>0.576</v>
      </c>
      <c r="K533" s="4">
        <v>0.780035506</v>
      </c>
      <c r="L533" s="4">
        <v>0.133</v>
      </c>
      <c r="M533" s="4">
        <v>0.307</v>
      </c>
      <c r="N533" s="4">
        <v>0.082</v>
      </c>
      <c r="O533" s="4">
        <v>0.158</v>
      </c>
      <c r="P533" s="4">
        <v>0.615</v>
      </c>
      <c r="Q533" s="4">
        <v>119.983</v>
      </c>
      <c r="R533" s="4">
        <v>10.0</v>
      </c>
      <c r="S533" s="4">
        <v>0.0</v>
      </c>
      <c r="T533" s="3" t="s">
        <v>103</v>
      </c>
      <c r="U533" s="3" t="s">
        <v>35</v>
      </c>
    </row>
    <row r="534">
      <c r="A534" s="3" t="s">
        <v>4408</v>
      </c>
      <c r="B534" s="3" t="s">
        <v>4409</v>
      </c>
      <c r="C534" s="4">
        <v>2021.0</v>
      </c>
      <c r="D534" s="4">
        <v>6.0</v>
      </c>
      <c r="E534" s="4">
        <v>69653.0</v>
      </c>
      <c r="F534" s="3" t="s">
        <v>2565</v>
      </c>
      <c r="G534" s="3" t="s">
        <v>2566</v>
      </c>
      <c r="H534" s="3" t="s">
        <v>4411</v>
      </c>
      <c r="I534" s="4">
        <v>0.585</v>
      </c>
      <c r="J534" s="4">
        <v>0.346</v>
      </c>
      <c r="K534" s="4">
        <v>0.697687849</v>
      </c>
      <c r="L534" s="4">
        <v>0.0326</v>
      </c>
      <c r="M534" s="4">
        <v>0.798</v>
      </c>
      <c r="N534" s="4">
        <v>0.644</v>
      </c>
      <c r="O534" s="4">
        <v>0.171</v>
      </c>
      <c r="P534" s="4">
        <v>0.778</v>
      </c>
      <c r="Q534" s="4">
        <v>138.334</v>
      </c>
      <c r="R534" s="4">
        <v>0.0</v>
      </c>
      <c r="S534" s="4">
        <v>1.0</v>
      </c>
      <c r="T534" s="3" t="s">
        <v>103</v>
      </c>
      <c r="U534" s="3" t="s">
        <v>35</v>
      </c>
    </row>
    <row r="535">
      <c r="A535" s="3" t="s">
        <v>4415</v>
      </c>
      <c r="B535" s="3" t="s">
        <v>4417</v>
      </c>
      <c r="C535" s="4">
        <v>2020.0</v>
      </c>
      <c r="D535" s="4">
        <v>6.0</v>
      </c>
      <c r="E535" s="4">
        <v>126486.0</v>
      </c>
      <c r="F535" s="3" t="s">
        <v>4418</v>
      </c>
      <c r="G535" s="3" t="s">
        <v>4419</v>
      </c>
      <c r="H535" s="3" t="s">
        <v>4420</v>
      </c>
      <c r="I535" s="4">
        <v>0.724</v>
      </c>
      <c r="J535" s="4">
        <v>0.567</v>
      </c>
      <c r="K535" s="4">
        <v>0.780869677</v>
      </c>
      <c r="L535" s="4">
        <v>0.0334</v>
      </c>
      <c r="M535" s="4">
        <v>0.744</v>
      </c>
      <c r="N535" s="4">
        <v>5.83E-4</v>
      </c>
      <c r="O535" s="4">
        <v>0.109</v>
      </c>
      <c r="P535" s="4">
        <v>0.862</v>
      </c>
      <c r="Q535" s="4">
        <v>147.963</v>
      </c>
      <c r="R535" s="4">
        <v>8.0</v>
      </c>
      <c r="S535" s="4">
        <v>1.0</v>
      </c>
      <c r="T535" s="3" t="s">
        <v>103</v>
      </c>
      <c r="U535" s="3" t="s">
        <v>35</v>
      </c>
    </row>
    <row r="536">
      <c r="A536" s="3" t="s">
        <v>4423</v>
      </c>
      <c r="B536" s="3" t="s">
        <v>4424</v>
      </c>
      <c r="C536" s="4">
        <v>2024.0</v>
      </c>
      <c r="D536" s="4">
        <v>6.0</v>
      </c>
      <c r="E536" s="4">
        <v>241599.0</v>
      </c>
      <c r="F536" s="3" t="s">
        <v>4425</v>
      </c>
      <c r="G536" s="3" t="s">
        <v>4426</v>
      </c>
      <c r="H536" s="3" t="s">
        <v>2235</v>
      </c>
      <c r="I536" s="4">
        <v>0.572</v>
      </c>
      <c r="J536" s="4">
        <v>0.835</v>
      </c>
      <c r="K536" s="4">
        <v>0.841464719</v>
      </c>
      <c r="L536" s="4">
        <v>0.0317</v>
      </c>
      <c r="M536" s="4">
        <v>0.171</v>
      </c>
      <c r="N536" s="4">
        <v>3.77E-4</v>
      </c>
      <c r="O536" s="4">
        <v>0.0702</v>
      </c>
      <c r="P536" s="4">
        <v>0.795</v>
      </c>
      <c r="Q536" s="4">
        <v>129.981</v>
      </c>
      <c r="R536" s="4">
        <v>0.0</v>
      </c>
      <c r="S536" s="4">
        <v>1.0</v>
      </c>
      <c r="T536" s="3" t="s">
        <v>103</v>
      </c>
      <c r="U536" s="3" t="s">
        <v>35</v>
      </c>
    </row>
    <row r="537">
      <c r="A537" s="3" t="s">
        <v>4427</v>
      </c>
      <c r="B537" s="3" t="s">
        <v>4428</v>
      </c>
      <c r="C537" s="4">
        <v>2022.0</v>
      </c>
      <c r="D537" s="4">
        <v>6.0</v>
      </c>
      <c r="E537" s="4">
        <v>89581.0</v>
      </c>
      <c r="F537" s="3" t="s">
        <v>2587</v>
      </c>
      <c r="G537" s="3" t="s">
        <v>4431</v>
      </c>
      <c r="H537" s="3" t="s">
        <v>2589</v>
      </c>
      <c r="I537" s="4">
        <v>0.373</v>
      </c>
      <c r="J537" s="4">
        <v>0.662</v>
      </c>
      <c r="K537" s="4">
        <v>0.826214361</v>
      </c>
      <c r="L537" s="4">
        <v>0.0313</v>
      </c>
      <c r="M537" s="4">
        <v>0.0037</v>
      </c>
      <c r="N537" s="4">
        <v>1.44E-4</v>
      </c>
      <c r="O537" s="4">
        <v>0.701</v>
      </c>
      <c r="P537" s="4">
        <v>0.605</v>
      </c>
      <c r="Q537" s="4">
        <v>99.809</v>
      </c>
      <c r="R537" s="4">
        <v>2.0</v>
      </c>
      <c r="S537" s="4">
        <v>1.0</v>
      </c>
      <c r="T537" s="3" t="s">
        <v>103</v>
      </c>
      <c r="U537" s="3" t="s">
        <v>35</v>
      </c>
    </row>
    <row r="538">
      <c r="A538" s="3" t="s">
        <v>4432</v>
      </c>
      <c r="B538" s="3" t="s">
        <v>4433</v>
      </c>
      <c r="C538" s="4">
        <v>2022.0</v>
      </c>
      <c r="D538" s="4">
        <v>6.0</v>
      </c>
      <c r="E538" s="4">
        <v>77178.0</v>
      </c>
      <c r="F538" s="3" t="s">
        <v>236</v>
      </c>
      <c r="G538" s="3" t="s">
        <v>4434</v>
      </c>
      <c r="H538" s="3" t="s">
        <v>4435</v>
      </c>
      <c r="I538" s="4">
        <v>0.677</v>
      </c>
      <c r="J538" s="4">
        <v>0.894</v>
      </c>
      <c r="K538" s="4">
        <v>0.723333262</v>
      </c>
      <c r="L538" s="4">
        <v>0.0497</v>
      </c>
      <c r="M538" s="4">
        <v>6.8E-5</v>
      </c>
      <c r="N538" s="4">
        <v>0.957</v>
      </c>
      <c r="O538" s="4">
        <v>0.0604</v>
      </c>
      <c r="P538" s="4">
        <v>0.867</v>
      </c>
      <c r="Q538" s="4">
        <v>111.365</v>
      </c>
      <c r="R538" s="4">
        <v>1.0</v>
      </c>
      <c r="S538" s="4">
        <v>1.0</v>
      </c>
      <c r="T538" s="3" t="s">
        <v>103</v>
      </c>
      <c r="U538" s="3" t="s">
        <v>35</v>
      </c>
    </row>
    <row r="539">
      <c r="A539" s="3" t="s">
        <v>4441</v>
      </c>
      <c r="B539" s="3" t="s">
        <v>4442</v>
      </c>
      <c r="C539" s="4">
        <v>2021.0</v>
      </c>
      <c r="D539" s="4">
        <v>6.0</v>
      </c>
      <c r="E539" s="4">
        <v>359235.0</v>
      </c>
      <c r="F539" s="3" t="s">
        <v>203</v>
      </c>
      <c r="G539" s="3" t="s">
        <v>4443</v>
      </c>
      <c r="H539" s="3" t="s">
        <v>4444</v>
      </c>
      <c r="I539" s="4">
        <v>0.322</v>
      </c>
      <c r="J539" s="4">
        <v>0.9</v>
      </c>
      <c r="K539" s="4">
        <v>0.955125874</v>
      </c>
      <c r="L539" s="4">
        <v>0.176</v>
      </c>
      <c r="M539" s="4">
        <v>0.15</v>
      </c>
      <c r="N539" s="4">
        <v>1.1E-5</v>
      </c>
      <c r="O539" s="4">
        <v>0.615</v>
      </c>
      <c r="P539" s="4">
        <v>0.569</v>
      </c>
      <c r="Q539" s="4">
        <v>109.652</v>
      </c>
      <c r="R539" s="4">
        <v>6.0</v>
      </c>
      <c r="S539" s="4">
        <v>1.0</v>
      </c>
      <c r="T539" s="3" t="s">
        <v>104</v>
      </c>
      <c r="U539" s="3" t="s">
        <v>35</v>
      </c>
    </row>
    <row r="540">
      <c r="A540" s="3" t="s">
        <v>4449</v>
      </c>
      <c r="B540" s="3" t="s">
        <v>4450</v>
      </c>
      <c r="C540" s="4">
        <v>2020.0</v>
      </c>
      <c r="D540" s="4">
        <v>6.0</v>
      </c>
      <c r="E540" s="4">
        <v>86674.0</v>
      </c>
      <c r="F540" s="3" t="s">
        <v>156</v>
      </c>
      <c r="G540" s="3" t="s">
        <v>1130</v>
      </c>
      <c r="H540" s="3" t="s">
        <v>1131</v>
      </c>
      <c r="I540" s="4">
        <v>0.779</v>
      </c>
      <c r="J540" s="4">
        <v>0.229</v>
      </c>
      <c r="K540" s="4">
        <v>0.741257246</v>
      </c>
      <c r="L540" s="4">
        <v>0.0324</v>
      </c>
      <c r="M540" s="4">
        <v>0.946</v>
      </c>
      <c r="N540" s="4">
        <v>0.0</v>
      </c>
      <c r="O540" s="4">
        <v>0.1</v>
      </c>
      <c r="P540" s="4">
        <v>0.846</v>
      </c>
      <c r="Q540" s="4">
        <v>95.481</v>
      </c>
      <c r="R540" s="4">
        <v>1.0</v>
      </c>
      <c r="S540" s="4">
        <v>1.0</v>
      </c>
      <c r="T540" s="3" t="s">
        <v>104</v>
      </c>
      <c r="U540" s="3" t="s">
        <v>35</v>
      </c>
    </row>
    <row r="541">
      <c r="A541" s="3" t="s">
        <v>4453</v>
      </c>
      <c r="B541" s="3" t="s">
        <v>4454</v>
      </c>
      <c r="C541" s="4">
        <v>2022.0</v>
      </c>
      <c r="D541" s="4">
        <v>6.0</v>
      </c>
      <c r="E541" s="4">
        <v>140368.0</v>
      </c>
      <c r="F541" s="3" t="s">
        <v>731</v>
      </c>
      <c r="G541" s="3" t="s">
        <v>4457</v>
      </c>
      <c r="H541" s="3" t="s">
        <v>4454</v>
      </c>
      <c r="I541" s="4">
        <v>0.744</v>
      </c>
      <c r="J541" s="4">
        <v>0.747</v>
      </c>
      <c r="K541" s="4">
        <v>0.817166813</v>
      </c>
      <c r="L541" s="4">
        <v>0.0411</v>
      </c>
      <c r="M541" s="4">
        <v>0.273</v>
      </c>
      <c r="N541" s="4">
        <v>0.0516</v>
      </c>
      <c r="O541" s="4">
        <v>0.135</v>
      </c>
      <c r="P541" s="4">
        <v>0.517</v>
      </c>
      <c r="Q541" s="4">
        <v>115.011</v>
      </c>
      <c r="R541" s="4">
        <v>10.0</v>
      </c>
      <c r="S541" s="4">
        <v>0.0</v>
      </c>
      <c r="T541" s="3" t="s">
        <v>104</v>
      </c>
      <c r="U541" s="3" t="s">
        <v>35</v>
      </c>
    </row>
    <row r="542">
      <c r="A542" s="3" t="s">
        <v>4460</v>
      </c>
      <c r="B542" s="3" t="s">
        <v>4461</v>
      </c>
      <c r="C542" s="4">
        <v>1977.0</v>
      </c>
      <c r="D542" s="4">
        <v>6.0</v>
      </c>
      <c r="E542" s="4">
        <v>238640.0</v>
      </c>
      <c r="F542" s="3" t="s">
        <v>289</v>
      </c>
      <c r="G542" s="3" t="s">
        <v>297</v>
      </c>
      <c r="H542" s="3" t="s">
        <v>4462</v>
      </c>
      <c r="I542" s="4">
        <v>0.604</v>
      </c>
      <c r="J542" s="4">
        <v>0.378</v>
      </c>
      <c r="K542" s="4">
        <v>0.758325669</v>
      </c>
      <c r="L542" s="4">
        <v>0.0365</v>
      </c>
      <c r="M542" s="4">
        <v>0.925</v>
      </c>
      <c r="N542" s="4">
        <v>0.0128</v>
      </c>
      <c r="O542" s="4">
        <v>0.233</v>
      </c>
      <c r="P542" s="4">
        <v>0.583</v>
      </c>
      <c r="Q542" s="4">
        <v>81.162</v>
      </c>
      <c r="R542" s="4">
        <v>1.0</v>
      </c>
      <c r="S542" s="4">
        <v>1.0</v>
      </c>
      <c r="T542" s="3" t="s">
        <v>104</v>
      </c>
      <c r="U542" s="3" t="s">
        <v>35</v>
      </c>
    </row>
    <row r="543">
      <c r="A543" s="3" t="s">
        <v>4463</v>
      </c>
      <c r="B543" s="3" t="s">
        <v>4465</v>
      </c>
      <c r="C543" s="4">
        <v>1990.0</v>
      </c>
      <c r="D543" s="4">
        <v>6.0</v>
      </c>
      <c r="E543" s="4">
        <v>343426.0</v>
      </c>
      <c r="F543" s="3" t="s">
        <v>156</v>
      </c>
      <c r="G543" s="3" t="s">
        <v>4467</v>
      </c>
      <c r="H543" s="3" t="s">
        <v>4468</v>
      </c>
      <c r="I543" s="4">
        <v>0.666</v>
      </c>
      <c r="J543" s="4">
        <v>0.658</v>
      </c>
      <c r="K543" s="4">
        <v>0.75058285</v>
      </c>
      <c r="L543" s="4">
        <v>0.0439</v>
      </c>
      <c r="M543" s="4">
        <v>0.518</v>
      </c>
      <c r="N543" s="4">
        <v>0.0</v>
      </c>
      <c r="O543" s="4">
        <v>0.0453</v>
      </c>
      <c r="P543" s="4">
        <v>0.951</v>
      </c>
      <c r="Q543" s="4">
        <v>92.086</v>
      </c>
      <c r="R543" s="4">
        <v>1.0</v>
      </c>
      <c r="S543" s="4">
        <v>1.0</v>
      </c>
      <c r="T543" s="3" t="s">
        <v>104</v>
      </c>
      <c r="U543" s="3" t="s">
        <v>35</v>
      </c>
    </row>
    <row r="544">
      <c r="A544" s="3" t="s">
        <v>4471</v>
      </c>
      <c r="B544" s="3" t="s">
        <v>4472</v>
      </c>
      <c r="C544" s="4">
        <v>2024.0</v>
      </c>
      <c r="D544" s="4">
        <v>6.0</v>
      </c>
      <c r="E544" s="4">
        <v>348893.0</v>
      </c>
      <c r="F544" s="3" t="s">
        <v>327</v>
      </c>
      <c r="G544" s="3" t="s">
        <v>4475</v>
      </c>
      <c r="H544" s="3" t="s">
        <v>4476</v>
      </c>
      <c r="I544" s="4">
        <v>0.437</v>
      </c>
      <c r="J544" s="4">
        <v>0.64</v>
      </c>
      <c r="K544" s="4">
        <v>0.838299147</v>
      </c>
      <c r="L544" s="4">
        <v>0.0665</v>
      </c>
      <c r="M544" s="4">
        <v>0.548</v>
      </c>
      <c r="N544" s="4">
        <v>0.0</v>
      </c>
      <c r="O544" s="4">
        <v>0.164</v>
      </c>
      <c r="P544" s="4">
        <v>0.675</v>
      </c>
      <c r="Q544" s="4">
        <v>94.837</v>
      </c>
      <c r="R544" s="4">
        <v>9.0</v>
      </c>
      <c r="S544" s="4">
        <v>1.0</v>
      </c>
      <c r="T544" s="3" t="s">
        <v>104</v>
      </c>
      <c r="U544" s="3" t="s">
        <v>68</v>
      </c>
    </row>
    <row r="545">
      <c r="A545" s="3" t="s">
        <v>4478</v>
      </c>
      <c r="B545" s="3" t="s">
        <v>4479</v>
      </c>
      <c r="C545" s="4">
        <v>2018.0</v>
      </c>
      <c r="D545" s="4">
        <v>6.0</v>
      </c>
      <c r="E545" s="4">
        <v>193106.0</v>
      </c>
      <c r="F545" s="3" t="s">
        <v>203</v>
      </c>
      <c r="G545" s="3" t="s">
        <v>4480</v>
      </c>
      <c r="H545" s="3" t="s">
        <v>4169</v>
      </c>
      <c r="I545" s="4">
        <v>0.326</v>
      </c>
      <c r="J545" s="4">
        <v>0.435</v>
      </c>
      <c r="K545" s="4">
        <v>0.722541869</v>
      </c>
      <c r="L545" s="4">
        <v>0.0625</v>
      </c>
      <c r="M545" s="4">
        <v>0.988</v>
      </c>
      <c r="N545" s="4">
        <v>0.321</v>
      </c>
      <c r="O545" s="4">
        <v>0.131</v>
      </c>
      <c r="P545" s="4">
        <v>0.696</v>
      </c>
      <c r="Q545" s="4">
        <v>167.888</v>
      </c>
      <c r="R545" s="4">
        <v>7.0</v>
      </c>
      <c r="S545" s="4">
        <v>0.0</v>
      </c>
      <c r="T545" s="3" t="s">
        <v>104</v>
      </c>
      <c r="U545" s="3" t="s">
        <v>35</v>
      </c>
    </row>
    <row r="546">
      <c r="A546" s="3" t="s">
        <v>4481</v>
      </c>
      <c r="B546" s="3" t="s">
        <v>4483</v>
      </c>
      <c r="C546" s="4">
        <v>2022.0</v>
      </c>
      <c r="D546" s="4">
        <v>6.0</v>
      </c>
      <c r="E546" s="4">
        <v>230557.0</v>
      </c>
      <c r="F546" s="3" t="s">
        <v>347</v>
      </c>
      <c r="G546" s="3" t="s">
        <v>4485</v>
      </c>
      <c r="H546" s="3" t="s">
        <v>4483</v>
      </c>
      <c r="I546" s="4">
        <v>0.788</v>
      </c>
      <c r="J546" s="4">
        <v>0.7</v>
      </c>
      <c r="K546" s="4">
        <v>0.856244519</v>
      </c>
      <c r="L546" s="4">
        <v>0.0706</v>
      </c>
      <c r="M546" s="4">
        <v>0.0904</v>
      </c>
      <c r="N546" s="4">
        <v>0.0</v>
      </c>
      <c r="O546" s="4">
        <v>0.0417</v>
      </c>
      <c r="P546" s="4">
        <v>0.635</v>
      </c>
      <c r="Q546" s="4">
        <v>105.908</v>
      </c>
      <c r="R546" s="4">
        <v>6.0</v>
      </c>
      <c r="S546" s="4">
        <v>1.0</v>
      </c>
      <c r="T546" s="3" t="s">
        <v>34</v>
      </c>
      <c r="U546" s="3" t="s">
        <v>68</v>
      </c>
    </row>
    <row r="547">
      <c r="A547" s="3" t="s">
        <v>4488</v>
      </c>
      <c r="B547" s="3" t="s">
        <v>4489</v>
      </c>
      <c r="C547" s="4">
        <v>2019.0</v>
      </c>
      <c r="D547" s="4">
        <v>6.0</v>
      </c>
      <c r="E547" s="4">
        <v>341826.0</v>
      </c>
      <c r="F547" s="3" t="s">
        <v>306</v>
      </c>
      <c r="G547" s="3" t="s">
        <v>4491</v>
      </c>
      <c r="H547" s="3" t="s">
        <v>4492</v>
      </c>
      <c r="I547" s="4">
        <v>0.446</v>
      </c>
      <c r="J547" s="4">
        <v>0.67</v>
      </c>
      <c r="K547" s="4">
        <v>0.785960259</v>
      </c>
      <c r="L547" s="4">
        <v>0.0466</v>
      </c>
      <c r="M547" s="4">
        <v>0.912</v>
      </c>
      <c r="N547" s="4">
        <v>0.00276</v>
      </c>
      <c r="O547" s="4">
        <v>0.205</v>
      </c>
      <c r="P547" s="4">
        <v>0.545</v>
      </c>
      <c r="Q547" s="4">
        <v>115.286</v>
      </c>
      <c r="R547" s="4">
        <v>6.0</v>
      </c>
      <c r="S547" s="4">
        <v>0.0</v>
      </c>
      <c r="T547" s="3" t="s">
        <v>34</v>
      </c>
      <c r="U547" s="3" t="s">
        <v>35</v>
      </c>
    </row>
    <row r="548">
      <c r="A548" s="3" t="s">
        <v>4495</v>
      </c>
      <c r="B548" s="3" t="s">
        <v>4496</v>
      </c>
      <c r="C548" s="4">
        <v>2018.0</v>
      </c>
      <c r="D548" s="4">
        <v>6.0</v>
      </c>
      <c r="E548" s="4">
        <v>217335.0</v>
      </c>
      <c r="F548" s="3" t="s">
        <v>424</v>
      </c>
      <c r="G548" s="3" t="s">
        <v>2876</v>
      </c>
      <c r="H548" s="3" t="s">
        <v>4496</v>
      </c>
      <c r="I548" s="4">
        <v>0.521</v>
      </c>
      <c r="J548" s="4">
        <v>0.572</v>
      </c>
      <c r="K548" s="4">
        <v>0.78551109</v>
      </c>
      <c r="L548" s="4">
        <v>0.0493</v>
      </c>
      <c r="M548" s="4">
        <v>0.805</v>
      </c>
      <c r="N548" s="4">
        <v>0.0</v>
      </c>
      <c r="O548" s="4">
        <v>0.218</v>
      </c>
      <c r="P548" s="4">
        <v>0.536</v>
      </c>
      <c r="Q548" s="4">
        <v>89.974</v>
      </c>
      <c r="R548" s="4">
        <v>6.0</v>
      </c>
      <c r="S548" s="4">
        <v>1.0</v>
      </c>
      <c r="T548" s="3" t="s">
        <v>34</v>
      </c>
      <c r="U548" s="3" t="s">
        <v>35</v>
      </c>
    </row>
    <row r="549">
      <c r="A549" s="3" t="s">
        <v>4499</v>
      </c>
      <c r="B549" s="3" t="s">
        <v>4500</v>
      </c>
      <c r="C549" s="4">
        <v>2022.0</v>
      </c>
      <c r="D549" s="4">
        <v>6.0</v>
      </c>
      <c r="E549" s="4">
        <v>211496.0</v>
      </c>
      <c r="F549" s="3" t="s">
        <v>26</v>
      </c>
      <c r="G549" s="3" t="s">
        <v>4501</v>
      </c>
      <c r="H549" s="3" t="s">
        <v>4500</v>
      </c>
      <c r="I549" s="4">
        <v>0.841</v>
      </c>
      <c r="J549" s="4">
        <v>0.743</v>
      </c>
      <c r="K549" s="4">
        <v>0.833208564</v>
      </c>
      <c r="L549" s="4">
        <v>0.201</v>
      </c>
      <c r="M549" s="4">
        <v>0.127</v>
      </c>
      <c r="N549" s="4">
        <v>0.0</v>
      </c>
      <c r="O549" s="4">
        <v>0.0996</v>
      </c>
      <c r="P549" s="4">
        <v>0.537</v>
      </c>
      <c r="Q549" s="4">
        <v>92.98</v>
      </c>
      <c r="R549" s="4">
        <v>1.0</v>
      </c>
      <c r="S549" s="4">
        <v>1.0</v>
      </c>
      <c r="T549" s="3" t="s">
        <v>34</v>
      </c>
      <c r="U549" s="3" t="s">
        <v>35</v>
      </c>
    </row>
    <row r="550">
      <c r="A550" s="3" t="s">
        <v>4503</v>
      </c>
      <c r="B550" s="3" t="s">
        <v>4504</v>
      </c>
      <c r="C550" s="4">
        <v>2022.0</v>
      </c>
      <c r="D550" s="4">
        <v>6.0</v>
      </c>
      <c r="E550" s="4">
        <v>201673.0</v>
      </c>
      <c r="F550" s="3" t="s">
        <v>424</v>
      </c>
      <c r="G550" s="3" t="s">
        <v>4507</v>
      </c>
      <c r="H550" s="3" t="s">
        <v>4504</v>
      </c>
      <c r="I550" s="4">
        <v>0.636</v>
      </c>
      <c r="J550" s="4">
        <v>0.417</v>
      </c>
      <c r="K550" s="4">
        <v>0.707548179</v>
      </c>
      <c r="L550" s="4">
        <v>0.0804</v>
      </c>
      <c r="M550" s="4">
        <v>0.86</v>
      </c>
      <c r="N550" s="4">
        <v>0.0342</v>
      </c>
      <c r="O550" s="4">
        <v>0.14</v>
      </c>
      <c r="P550" s="4">
        <v>0.737</v>
      </c>
      <c r="Q550" s="4">
        <v>158.882</v>
      </c>
      <c r="R550" s="4">
        <v>7.0</v>
      </c>
      <c r="S550" s="4">
        <v>1.0</v>
      </c>
      <c r="T550" s="3" t="s">
        <v>34</v>
      </c>
      <c r="U550" s="3" t="s">
        <v>68</v>
      </c>
    </row>
    <row r="551">
      <c r="A551" s="3" t="s">
        <v>4509</v>
      </c>
      <c r="B551" s="3" t="s">
        <v>4510</v>
      </c>
      <c r="C551" s="4">
        <v>1991.0</v>
      </c>
      <c r="D551" s="4">
        <v>6.0</v>
      </c>
      <c r="E551" s="4">
        <v>116426.0</v>
      </c>
      <c r="F551" s="3" t="s">
        <v>1579</v>
      </c>
      <c r="G551" s="3" t="s">
        <v>1581</v>
      </c>
      <c r="H551" s="3" t="s">
        <v>4515</v>
      </c>
      <c r="I551" s="4">
        <v>0.58</v>
      </c>
      <c r="J551" s="4">
        <v>0.731</v>
      </c>
      <c r="K551" s="4">
        <v>0.757748166</v>
      </c>
      <c r="L551" s="4">
        <v>0.0774</v>
      </c>
      <c r="M551" s="4">
        <v>0.648</v>
      </c>
      <c r="N551" s="4">
        <v>0.0</v>
      </c>
      <c r="O551" s="4">
        <v>0.623</v>
      </c>
      <c r="P551" s="4">
        <v>0.883</v>
      </c>
      <c r="Q551" s="4">
        <v>83.08</v>
      </c>
      <c r="R551" s="4">
        <v>5.0</v>
      </c>
      <c r="S551" s="4">
        <v>1.0</v>
      </c>
      <c r="T551" s="3" t="s">
        <v>103</v>
      </c>
      <c r="U551" s="3" t="s">
        <v>35</v>
      </c>
    </row>
    <row r="552">
      <c r="A552" s="3" t="s">
        <v>4518</v>
      </c>
      <c r="B552" s="3" t="s">
        <v>4520</v>
      </c>
      <c r="C552" s="4">
        <v>2024.0</v>
      </c>
      <c r="D552" s="4">
        <v>6.0</v>
      </c>
      <c r="E552" s="4">
        <v>192040.0</v>
      </c>
      <c r="F552" s="3" t="s">
        <v>4521</v>
      </c>
      <c r="G552" s="3" t="s">
        <v>4522</v>
      </c>
      <c r="H552" s="3" t="s">
        <v>4524</v>
      </c>
      <c r="I552" s="4">
        <v>0.704</v>
      </c>
      <c r="J552" s="4">
        <v>0.743</v>
      </c>
      <c r="K552" s="4">
        <v>0.8504481</v>
      </c>
      <c r="L552" s="4">
        <v>0.0351</v>
      </c>
      <c r="M552" s="4">
        <v>0.509</v>
      </c>
      <c r="N552" s="4">
        <v>0.0</v>
      </c>
      <c r="O552" s="4">
        <v>0.114</v>
      </c>
      <c r="P552" s="4">
        <v>0.834</v>
      </c>
      <c r="Q552" s="4">
        <v>125.99</v>
      </c>
      <c r="R552" s="4">
        <v>7.0</v>
      </c>
      <c r="S552" s="4">
        <v>0.0</v>
      </c>
      <c r="T552" s="3" t="s">
        <v>103</v>
      </c>
      <c r="U552" s="3" t="s">
        <v>35</v>
      </c>
    </row>
    <row r="553">
      <c r="A553" s="3" t="s">
        <v>4525</v>
      </c>
      <c r="B553" s="3" t="s">
        <v>4526</v>
      </c>
      <c r="C553" s="4">
        <v>1976.0</v>
      </c>
      <c r="D553" s="4">
        <v>6.0</v>
      </c>
      <c r="E553" s="4">
        <v>214733.0</v>
      </c>
      <c r="F553" s="3" t="s">
        <v>4529</v>
      </c>
      <c r="G553" s="3" t="s">
        <v>4531</v>
      </c>
      <c r="H553" s="3" t="s">
        <v>4532</v>
      </c>
      <c r="I553" s="4">
        <v>0.552</v>
      </c>
      <c r="J553" s="4">
        <v>0.823</v>
      </c>
      <c r="K553" s="4">
        <v>0.846405578</v>
      </c>
      <c r="L553" s="4">
        <v>0.0332</v>
      </c>
      <c r="M553" s="4">
        <v>0.445</v>
      </c>
      <c r="N553" s="4">
        <v>1.29E-4</v>
      </c>
      <c r="O553" s="4">
        <v>0.366</v>
      </c>
      <c r="P553" s="4">
        <v>0.775</v>
      </c>
      <c r="Q553" s="4">
        <v>114.51</v>
      </c>
      <c r="R553" s="4">
        <v>2.0</v>
      </c>
      <c r="S553" s="4">
        <v>1.0</v>
      </c>
      <c r="T553" s="3" t="s">
        <v>103</v>
      </c>
      <c r="U553" s="3" t="s">
        <v>35</v>
      </c>
    </row>
    <row r="554">
      <c r="A554" s="3" t="s">
        <v>4534</v>
      </c>
      <c r="B554" s="3" t="s">
        <v>4535</v>
      </c>
      <c r="C554" s="4">
        <v>2009.0</v>
      </c>
      <c r="D554" s="4">
        <v>6.0</v>
      </c>
      <c r="E554" s="4">
        <v>273466.0</v>
      </c>
      <c r="F554" s="3" t="s">
        <v>880</v>
      </c>
      <c r="G554" s="3" t="s">
        <v>1822</v>
      </c>
      <c r="H554" s="3" t="s">
        <v>4538</v>
      </c>
      <c r="I554" s="4">
        <v>0.656705432</v>
      </c>
      <c r="J554" s="4">
        <v>0.6703845</v>
      </c>
      <c r="K554" s="4">
        <v>0.813626471</v>
      </c>
      <c r="L554" s="4">
        <v>0.081382654</v>
      </c>
      <c r="M554" s="4">
        <v>0.26934009</v>
      </c>
      <c r="N554" s="4">
        <v>0.05448885</v>
      </c>
      <c r="O554" s="4">
        <v>0.191150556</v>
      </c>
      <c r="P554" s="4">
        <v>0.618767284</v>
      </c>
      <c r="Q554" s="4">
        <v>120.71</v>
      </c>
      <c r="R554" s="4">
        <v>5.0</v>
      </c>
      <c r="S554" s="4">
        <v>1.0</v>
      </c>
      <c r="T554" s="3" t="s">
        <v>104</v>
      </c>
      <c r="U554" s="3" t="s">
        <v>68</v>
      </c>
    </row>
    <row r="555">
      <c r="A555" s="3" t="s">
        <v>4540</v>
      </c>
      <c r="B555" s="3" t="s">
        <v>4541</v>
      </c>
      <c r="C555" s="4">
        <v>2001.0</v>
      </c>
      <c r="D555" s="4">
        <v>6.0</v>
      </c>
      <c r="E555" s="4">
        <v>305000.0</v>
      </c>
      <c r="F555" s="3" t="s">
        <v>901</v>
      </c>
      <c r="G555" s="3" t="s">
        <v>4542</v>
      </c>
      <c r="H555" s="3" t="s">
        <v>4543</v>
      </c>
      <c r="I555" s="4">
        <v>0.724</v>
      </c>
      <c r="J555" s="4">
        <v>0.852</v>
      </c>
      <c r="K555" s="4">
        <v>0.81637542</v>
      </c>
      <c r="L555" s="4">
        <v>0.174</v>
      </c>
      <c r="M555" s="4">
        <v>0.213</v>
      </c>
      <c r="N555" s="4">
        <v>1.26E-4</v>
      </c>
      <c r="O555" s="4">
        <v>0.0999</v>
      </c>
      <c r="P555" s="4">
        <v>0.565</v>
      </c>
      <c r="Q555" s="4">
        <v>139.99</v>
      </c>
      <c r="R555" s="4">
        <v>6.0</v>
      </c>
      <c r="S555" s="4">
        <v>1.0</v>
      </c>
      <c r="T555" s="3" t="s">
        <v>104</v>
      </c>
      <c r="U555" s="3" t="s">
        <v>94</v>
      </c>
    </row>
    <row r="556">
      <c r="A556" s="3" t="s">
        <v>4547</v>
      </c>
      <c r="B556" s="3" t="s">
        <v>4548</v>
      </c>
      <c r="C556" s="4">
        <v>2012.0</v>
      </c>
      <c r="D556" s="4">
        <v>6.0</v>
      </c>
      <c r="E556" s="4">
        <v>277986.0</v>
      </c>
      <c r="F556" s="3" t="s">
        <v>1629</v>
      </c>
      <c r="G556" s="3" t="s">
        <v>3165</v>
      </c>
      <c r="H556" s="3" t="s">
        <v>4549</v>
      </c>
      <c r="I556" s="4">
        <v>0.778</v>
      </c>
      <c r="J556" s="4">
        <v>0.812</v>
      </c>
      <c r="K556" s="4">
        <v>0.791371677</v>
      </c>
      <c r="L556" s="4">
        <v>0.046</v>
      </c>
      <c r="M556" s="4">
        <v>0.0573</v>
      </c>
      <c r="N556" s="4">
        <v>8.28E-6</v>
      </c>
      <c r="O556" s="4">
        <v>0.243</v>
      </c>
      <c r="P556" s="4">
        <v>0.791</v>
      </c>
      <c r="Q556" s="4">
        <v>99.96</v>
      </c>
      <c r="R556" s="4">
        <v>4.0</v>
      </c>
      <c r="S556" s="4">
        <v>0.0</v>
      </c>
      <c r="T556" s="3" t="s">
        <v>104</v>
      </c>
      <c r="U556" s="3" t="s">
        <v>94</v>
      </c>
    </row>
    <row r="557">
      <c r="A557" s="3" t="s">
        <v>4555</v>
      </c>
      <c r="B557" s="3" t="s">
        <v>4556</v>
      </c>
      <c r="C557" s="4">
        <v>2014.0</v>
      </c>
      <c r="D557" s="4">
        <v>7.0</v>
      </c>
      <c r="E557" s="4">
        <v>246106.0</v>
      </c>
      <c r="F557" s="3" t="s">
        <v>194</v>
      </c>
      <c r="G557" s="3" t="s">
        <v>4557</v>
      </c>
      <c r="H557" s="3" t="s">
        <v>1399</v>
      </c>
      <c r="I557" s="4">
        <v>0.636</v>
      </c>
      <c r="J557" s="4">
        <v>0.822</v>
      </c>
      <c r="K557" s="4">
        <v>0.860008983</v>
      </c>
      <c r="L557" s="4">
        <v>0.216</v>
      </c>
      <c r="M557" s="4">
        <v>0.276</v>
      </c>
      <c r="N557" s="4">
        <v>0.0</v>
      </c>
      <c r="O557" s="4">
        <v>0.297</v>
      </c>
      <c r="P557" s="4">
        <v>0.785</v>
      </c>
      <c r="Q557" s="4">
        <v>204.038</v>
      </c>
      <c r="R557" s="4">
        <v>11.0</v>
      </c>
      <c r="S557" s="4">
        <v>0.0</v>
      </c>
      <c r="T557" s="3" t="s">
        <v>34</v>
      </c>
      <c r="U557" s="3" t="s">
        <v>35</v>
      </c>
    </row>
    <row r="558">
      <c r="A558" s="3" t="s">
        <v>4561</v>
      </c>
      <c r="B558" s="3" t="s">
        <v>4563</v>
      </c>
      <c r="C558" s="4">
        <v>1999.0</v>
      </c>
      <c r="D558" s="4">
        <v>7.0</v>
      </c>
      <c r="E558" s="4">
        <v>365584.0</v>
      </c>
      <c r="F558" s="3" t="s">
        <v>26</v>
      </c>
      <c r="G558" s="3" t="s">
        <v>63</v>
      </c>
      <c r="H558" s="3" t="s">
        <v>4335</v>
      </c>
      <c r="I558" s="4">
        <v>0.767</v>
      </c>
      <c r="J558" s="4">
        <v>0.553</v>
      </c>
      <c r="K558" s="4">
        <v>0.772164353</v>
      </c>
      <c r="L558" s="4">
        <v>0.0354</v>
      </c>
      <c r="M558" s="4">
        <v>0.202</v>
      </c>
      <c r="N558" s="4">
        <v>1.39E-5</v>
      </c>
      <c r="O558" s="4">
        <v>0.067</v>
      </c>
      <c r="P558" s="4">
        <v>0.927</v>
      </c>
      <c r="Q558" s="4">
        <v>147.951</v>
      </c>
      <c r="R558" s="4">
        <v>9.0</v>
      </c>
      <c r="S558" s="4">
        <v>1.0</v>
      </c>
      <c r="T558" s="3" t="s">
        <v>34</v>
      </c>
      <c r="U558" s="3" t="s">
        <v>35</v>
      </c>
    </row>
    <row r="559">
      <c r="A559" s="3" t="s">
        <v>4567</v>
      </c>
      <c r="B559" s="3" t="s">
        <v>4568</v>
      </c>
      <c r="C559" s="4">
        <v>2011.0</v>
      </c>
      <c r="D559" s="4">
        <v>7.0</v>
      </c>
      <c r="E559" s="4">
        <v>239933.0</v>
      </c>
      <c r="F559" s="3" t="s">
        <v>2118</v>
      </c>
      <c r="G559" s="3" t="s">
        <v>4569</v>
      </c>
      <c r="H559" s="3" t="s">
        <v>4570</v>
      </c>
      <c r="I559" s="4">
        <v>0.705</v>
      </c>
      <c r="J559" s="4">
        <v>0.882</v>
      </c>
      <c r="K559" s="4">
        <v>0.906016726</v>
      </c>
      <c r="L559" s="4">
        <v>0.0445</v>
      </c>
      <c r="M559" s="4">
        <v>3.69E-4</v>
      </c>
      <c r="N559" s="4">
        <v>1.16E-6</v>
      </c>
      <c r="O559" s="4">
        <v>0.0934</v>
      </c>
      <c r="P559" s="4">
        <v>0.7</v>
      </c>
      <c r="Q559" s="4">
        <v>130.0</v>
      </c>
      <c r="R559" s="4">
        <v>11.0</v>
      </c>
      <c r="S559" s="4">
        <v>0.0</v>
      </c>
      <c r="T559" s="3" t="s">
        <v>103</v>
      </c>
      <c r="U559" s="3" t="s">
        <v>94</v>
      </c>
    </row>
    <row r="560">
      <c r="A560" s="3" t="s">
        <v>4572</v>
      </c>
      <c r="B560" s="3" t="s">
        <v>4574</v>
      </c>
      <c r="C560" s="4">
        <v>2016.0</v>
      </c>
      <c r="D560" s="4">
        <v>7.0</v>
      </c>
      <c r="E560" s="4">
        <v>421426.0</v>
      </c>
      <c r="F560" s="3" t="s">
        <v>880</v>
      </c>
      <c r="G560" s="3" t="s">
        <v>2426</v>
      </c>
      <c r="H560" s="3" t="s">
        <v>4577</v>
      </c>
      <c r="I560" s="4">
        <v>0.558</v>
      </c>
      <c r="J560" s="4">
        <v>0.869</v>
      </c>
      <c r="K560" s="4">
        <v>0.744144761</v>
      </c>
      <c r="L560" s="4">
        <v>0.0798</v>
      </c>
      <c r="M560" s="4">
        <v>0.0923</v>
      </c>
      <c r="N560" s="4">
        <v>0.00609</v>
      </c>
      <c r="O560" s="4">
        <v>0.0709</v>
      </c>
      <c r="P560" s="4">
        <v>0.626</v>
      </c>
      <c r="Q560" s="4">
        <v>115.135</v>
      </c>
      <c r="R560" s="4">
        <v>11.0</v>
      </c>
      <c r="S560" s="4">
        <v>1.0</v>
      </c>
      <c r="T560" s="3" t="s">
        <v>104</v>
      </c>
      <c r="U560" s="3" t="s">
        <v>94</v>
      </c>
    </row>
    <row r="561">
      <c r="A561" s="3" t="s">
        <v>4579</v>
      </c>
      <c r="B561" s="3" t="s">
        <v>4580</v>
      </c>
      <c r="C561" s="4">
        <v>2016.0</v>
      </c>
      <c r="D561" s="4">
        <v>7.0</v>
      </c>
      <c r="E561" s="4">
        <v>380866.0</v>
      </c>
      <c r="F561" s="3" t="s">
        <v>901</v>
      </c>
      <c r="G561" s="3" t="s">
        <v>671</v>
      </c>
      <c r="H561" s="3" t="s">
        <v>4583</v>
      </c>
      <c r="I561" s="4">
        <v>0.667</v>
      </c>
      <c r="J561" s="4">
        <v>0.602</v>
      </c>
      <c r="K561" s="4">
        <v>0.75509593</v>
      </c>
      <c r="L561" s="4">
        <v>0.0275</v>
      </c>
      <c r="M561" s="4">
        <v>0.193</v>
      </c>
      <c r="N561" s="4">
        <v>1.27E-4</v>
      </c>
      <c r="O561" s="4">
        <v>0.428</v>
      </c>
      <c r="P561" s="4">
        <v>0.853</v>
      </c>
      <c r="Q561" s="4">
        <v>108.425</v>
      </c>
      <c r="R561" s="4">
        <v>7.0</v>
      </c>
      <c r="S561" s="4">
        <v>1.0</v>
      </c>
      <c r="T561" s="3" t="s">
        <v>104</v>
      </c>
      <c r="U561" s="3" t="s">
        <v>35</v>
      </c>
    </row>
    <row r="562">
      <c r="A562" s="3" t="s">
        <v>4586</v>
      </c>
      <c r="B562" s="3" t="s">
        <v>4587</v>
      </c>
      <c r="C562" s="4">
        <v>2025.0</v>
      </c>
      <c r="D562" s="4">
        <v>7.0</v>
      </c>
      <c r="E562" s="4">
        <v>160003.0</v>
      </c>
      <c r="F562" s="3" t="s">
        <v>4589</v>
      </c>
      <c r="G562" s="3" t="s">
        <v>4591</v>
      </c>
      <c r="H562" s="3" t="s">
        <v>4592</v>
      </c>
      <c r="I562" s="4">
        <v>0.638</v>
      </c>
      <c r="J562" s="4">
        <v>0.291</v>
      </c>
      <c r="K562" s="4">
        <v>0.653198725</v>
      </c>
      <c r="L562" s="4">
        <v>0.0371</v>
      </c>
      <c r="M562" s="4">
        <v>0.455</v>
      </c>
      <c r="N562" s="4">
        <v>0.0631</v>
      </c>
      <c r="O562" s="4">
        <v>0.0786</v>
      </c>
      <c r="P562" s="4">
        <v>0.745</v>
      </c>
      <c r="Q562" s="4">
        <v>98.474</v>
      </c>
      <c r="R562" s="4">
        <v>6.0</v>
      </c>
      <c r="S562" s="4">
        <v>0.0</v>
      </c>
      <c r="T562" s="3" t="s">
        <v>103</v>
      </c>
      <c r="U562" s="3" t="s">
        <v>35</v>
      </c>
    </row>
    <row r="563">
      <c r="A563" s="3" t="s">
        <v>4594</v>
      </c>
      <c r="B563" s="3" t="s">
        <v>4595</v>
      </c>
      <c r="C563" s="4">
        <v>2003.0</v>
      </c>
      <c r="D563" s="4">
        <v>7.0</v>
      </c>
      <c r="E563" s="4">
        <v>301469.0</v>
      </c>
      <c r="F563" s="3" t="s">
        <v>26</v>
      </c>
      <c r="G563" s="3" t="s">
        <v>1841</v>
      </c>
      <c r="H563" s="3" t="s">
        <v>4595</v>
      </c>
      <c r="I563" s="4">
        <v>0.709</v>
      </c>
      <c r="J563" s="4">
        <v>0.565</v>
      </c>
      <c r="K563" s="4">
        <v>0.803199795</v>
      </c>
      <c r="L563" s="4">
        <v>0.0378</v>
      </c>
      <c r="M563" s="4">
        <v>0.328</v>
      </c>
      <c r="N563" s="4">
        <v>0.0</v>
      </c>
      <c r="O563" s="4">
        <v>0.115</v>
      </c>
      <c r="P563" s="4">
        <v>0.685</v>
      </c>
      <c r="Q563" s="4">
        <v>96.052</v>
      </c>
      <c r="R563" s="4">
        <v>6.0</v>
      </c>
      <c r="S563" s="4">
        <v>1.0</v>
      </c>
      <c r="T563" s="3" t="s">
        <v>34</v>
      </c>
      <c r="U563" s="3" t="s">
        <v>35</v>
      </c>
    </row>
    <row r="564">
      <c r="A564" s="3" t="s">
        <v>4601</v>
      </c>
      <c r="B564" s="3" t="s">
        <v>4602</v>
      </c>
      <c r="C564" s="4">
        <v>2024.0</v>
      </c>
      <c r="D564" s="4">
        <v>7.0</v>
      </c>
      <c r="E564" s="4">
        <v>103199.0</v>
      </c>
      <c r="F564" s="3" t="s">
        <v>213</v>
      </c>
      <c r="G564" s="3" t="s">
        <v>1960</v>
      </c>
      <c r="H564" s="3" t="s">
        <v>2357</v>
      </c>
      <c r="I564" s="4">
        <v>0.23</v>
      </c>
      <c r="J564" s="4">
        <v>0.216</v>
      </c>
      <c r="K564" s="4">
        <v>0.541205912</v>
      </c>
      <c r="L564" s="4">
        <v>0.0314</v>
      </c>
      <c r="M564" s="4">
        <v>0.982</v>
      </c>
      <c r="N564" s="4">
        <v>0.944</v>
      </c>
      <c r="O564" s="4">
        <v>0.126</v>
      </c>
      <c r="P564" s="4">
        <v>0.675</v>
      </c>
      <c r="Q564" s="4">
        <v>134.29</v>
      </c>
      <c r="R564" s="4">
        <v>0.0</v>
      </c>
      <c r="S564" s="4">
        <v>1.0</v>
      </c>
      <c r="T564" s="3" t="s">
        <v>103</v>
      </c>
      <c r="U564" s="3" t="s">
        <v>35</v>
      </c>
    </row>
    <row r="565">
      <c r="A565" s="3" t="s">
        <v>4607</v>
      </c>
      <c r="B565" s="3" t="s">
        <v>4608</v>
      </c>
      <c r="C565" s="4">
        <v>2023.0</v>
      </c>
      <c r="D565" s="4">
        <v>7.0</v>
      </c>
      <c r="E565" s="4">
        <v>134917.0</v>
      </c>
      <c r="F565" s="3" t="s">
        <v>1656</v>
      </c>
      <c r="G565" s="3" t="s">
        <v>4610</v>
      </c>
      <c r="H565" s="3" t="s">
        <v>4611</v>
      </c>
      <c r="I565" s="4">
        <v>0.817</v>
      </c>
      <c r="J565" s="4">
        <v>0.762</v>
      </c>
      <c r="K565" s="4">
        <v>0.852244776</v>
      </c>
      <c r="L565" s="4">
        <v>0.0781</v>
      </c>
      <c r="M565" s="4">
        <v>0.0112</v>
      </c>
      <c r="N565" s="4">
        <v>2.61E-6</v>
      </c>
      <c r="O565" s="4">
        <v>0.338</v>
      </c>
      <c r="P565" s="4">
        <v>0.684</v>
      </c>
      <c r="Q565" s="4">
        <v>150.018</v>
      </c>
      <c r="R565" s="4">
        <v>11.0</v>
      </c>
      <c r="S565" s="4">
        <v>1.0</v>
      </c>
      <c r="T565" s="3" t="s">
        <v>103</v>
      </c>
      <c r="U565" s="3" t="s">
        <v>35</v>
      </c>
    </row>
    <row r="566">
      <c r="A566" s="3" t="s">
        <v>4615</v>
      </c>
      <c r="B566" s="3" t="s">
        <v>4616</v>
      </c>
      <c r="C566" s="4">
        <v>2020.0</v>
      </c>
      <c r="D566" s="4">
        <v>7.0</v>
      </c>
      <c r="E566" s="4">
        <v>415378.0</v>
      </c>
      <c r="F566" s="3" t="s">
        <v>1982</v>
      </c>
      <c r="G566" s="3" t="s">
        <v>1983</v>
      </c>
      <c r="H566" s="3" t="s">
        <v>3238</v>
      </c>
      <c r="I566" s="4">
        <v>0.495</v>
      </c>
      <c r="J566" s="4">
        <v>0.378</v>
      </c>
      <c r="K566" s="4">
        <v>0.721643531</v>
      </c>
      <c r="L566" s="4">
        <v>0.11</v>
      </c>
      <c r="M566" s="4">
        <v>0.365</v>
      </c>
      <c r="N566" s="4">
        <v>0.835</v>
      </c>
      <c r="O566" s="4">
        <v>0.11</v>
      </c>
      <c r="P566" s="4">
        <v>0.592</v>
      </c>
      <c r="Q566" s="4">
        <v>82.66</v>
      </c>
      <c r="R566" s="4">
        <v>6.0</v>
      </c>
      <c r="S566" s="4">
        <v>1.0</v>
      </c>
      <c r="T566" s="3" t="s">
        <v>103</v>
      </c>
      <c r="U566" s="3" t="s">
        <v>35</v>
      </c>
    </row>
    <row r="567">
      <c r="A567" s="3" t="s">
        <v>4621</v>
      </c>
      <c r="B567" s="3" t="s">
        <v>4622</v>
      </c>
      <c r="C567" s="4">
        <v>2023.0</v>
      </c>
      <c r="D567" s="4">
        <v>7.0</v>
      </c>
      <c r="E567" s="4">
        <v>97578.0</v>
      </c>
      <c r="F567" s="3" t="s">
        <v>223</v>
      </c>
      <c r="G567" s="3" t="s">
        <v>1052</v>
      </c>
      <c r="H567" s="3" t="s">
        <v>3788</v>
      </c>
      <c r="I567" s="4">
        <v>0.798</v>
      </c>
      <c r="J567" s="4">
        <v>0.29</v>
      </c>
      <c r="K567" s="4">
        <v>0.638568648</v>
      </c>
      <c r="L567" s="4">
        <v>0.0485</v>
      </c>
      <c r="M567" s="4">
        <v>0.947</v>
      </c>
      <c r="N567" s="4">
        <v>0.931</v>
      </c>
      <c r="O567" s="4">
        <v>0.222</v>
      </c>
      <c r="P567" s="4">
        <v>0.549</v>
      </c>
      <c r="Q567" s="4">
        <v>118.148</v>
      </c>
      <c r="R567" s="4">
        <v>0.0</v>
      </c>
      <c r="S567" s="4">
        <v>1.0</v>
      </c>
      <c r="T567" s="3" t="s">
        <v>103</v>
      </c>
      <c r="U567" s="3" t="s">
        <v>35</v>
      </c>
    </row>
    <row r="568">
      <c r="A568" s="3" t="s">
        <v>4625</v>
      </c>
      <c r="B568" s="3" t="s">
        <v>4626</v>
      </c>
      <c r="C568" s="4">
        <v>2023.0</v>
      </c>
      <c r="D568" s="4">
        <v>7.0</v>
      </c>
      <c r="E568" s="4">
        <v>86482.0</v>
      </c>
      <c r="F568" s="3" t="s">
        <v>1049</v>
      </c>
      <c r="G568" s="3" t="s">
        <v>4627</v>
      </c>
      <c r="H568" s="3" t="s">
        <v>4626</v>
      </c>
      <c r="I568" s="4">
        <v>0.852</v>
      </c>
      <c r="J568" s="4">
        <v>0.624</v>
      </c>
      <c r="K568" s="4">
        <v>0.818578487</v>
      </c>
      <c r="L568" s="4">
        <v>0.0912</v>
      </c>
      <c r="M568" s="4">
        <v>0.0128</v>
      </c>
      <c r="N568" s="4">
        <v>0.0244</v>
      </c>
      <c r="O568" s="4">
        <v>0.662</v>
      </c>
      <c r="P568" s="4">
        <v>0.749</v>
      </c>
      <c r="Q568" s="4">
        <v>145.007</v>
      </c>
      <c r="R568" s="4">
        <v>1.0</v>
      </c>
      <c r="S568" s="4">
        <v>1.0</v>
      </c>
      <c r="T568" s="3" t="s">
        <v>103</v>
      </c>
      <c r="U568" s="3" t="s">
        <v>35</v>
      </c>
    </row>
    <row r="569">
      <c r="A569" s="3" t="s">
        <v>4630</v>
      </c>
      <c r="B569" s="3" t="s">
        <v>4631</v>
      </c>
      <c r="C569" s="4">
        <v>2023.0</v>
      </c>
      <c r="D569" s="4">
        <v>7.0</v>
      </c>
      <c r="E569" s="4">
        <v>137400.0</v>
      </c>
      <c r="F569" s="3" t="s">
        <v>4634</v>
      </c>
      <c r="G569" s="3" t="s">
        <v>4635</v>
      </c>
      <c r="H569" s="3" t="s">
        <v>4636</v>
      </c>
      <c r="I569" s="4">
        <v>0.5</v>
      </c>
      <c r="J569" s="4">
        <v>0.869</v>
      </c>
      <c r="K569" s="4">
        <v>0.879729643</v>
      </c>
      <c r="L569" s="4">
        <v>0.123</v>
      </c>
      <c r="M569" s="4">
        <v>0.0184</v>
      </c>
      <c r="N569" s="4">
        <v>0.0</v>
      </c>
      <c r="O569" s="4">
        <v>0.0512</v>
      </c>
      <c r="P569" s="4">
        <v>0.89</v>
      </c>
      <c r="Q569" s="4">
        <v>188.85</v>
      </c>
      <c r="R569" s="4">
        <v>0.0</v>
      </c>
      <c r="S569" s="4">
        <v>1.0</v>
      </c>
      <c r="T569" s="3" t="s">
        <v>103</v>
      </c>
      <c r="U569" s="3" t="s">
        <v>35</v>
      </c>
    </row>
    <row r="570">
      <c r="A570" s="3" t="s">
        <v>4639</v>
      </c>
      <c r="B570" s="3" t="s">
        <v>4641</v>
      </c>
      <c r="C570" s="4">
        <v>2024.0</v>
      </c>
      <c r="D570" s="4">
        <v>7.0</v>
      </c>
      <c r="E570" s="4">
        <v>220158.0</v>
      </c>
      <c r="F570" s="3" t="s">
        <v>259</v>
      </c>
      <c r="G570" s="3" t="s">
        <v>2269</v>
      </c>
      <c r="H570" s="3" t="s">
        <v>2270</v>
      </c>
      <c r="I570" s="4">
        <v>0.736</v>
      </c>
      <c r="J570" s="4">
        <v>0.791</v>
      </c>
      <c r="K570" s="4">
        <v>0.776848544</v>
      </c>
      <c r="L570" s="4">
        <v>0.0572</v>
      </c>
      <c r="M570" s="4">
        <v>0.324</v>
      </c>
      <c r="N570" s="4">
        <v>0.833</v>
      </c>
      <c r="O570" s="4">
        <v>0.12</v>
      </c>
      <c r="P570" s="4">
        <v>0.928</v>
      </c>
      <c r="Q570" s="4">
        <v>104.717</v>
      </c>
      <c r="R570" s="4">
        <v>5.0</v>
      </c>
      <c r="S570" s="4">
        <v>0.0</v>
      </c>
      <c r="T570" s="3" t="s">
        <v>103</v>
      </c>
      <c r="U570" s="3" t="s">
        <v>35</v>
      </c>
    </row>
    <row r="571">
      <c r="A571" s="3" t="s">
        <v>4645</v>
      </c>
      <c r="B571" s="3" t="s">
        <v>4646</v>
      </c>
      <c r="C571" s="4">
        <v>2023.0</v>
      </c>
      <c r="D571" s="4">
        <v>7.0</v>
      </c>
      <c r="E571" s="4">
        <v>394840.0</v>
      </c>
      <c r="F571" s="3" t="s">
        <v>170</v>
      </c>
      <c r="G571" s="3" t="s">
        <v>4649</v>
      </c>
      <c r="H571" s="3" t="s">
        <v>2978</v>
      </c>
      <c r="I571" s="4">
        <v>0.622</v>
      </c>
      <c r="J571" s="4">
        <v>0.546</v>
      </c>
      <c r="K571" s="4">
        <v>0.737621115</v>
      </c>
      <c r="L571" s="4">
        <v>0.228</v>
      </c>
      <c r="M571" s="4">
        <v>0.72</v>
      </c>
      <c r="N571" s="4">
        <v>1.64E-6</v>
      </c>
      <c r="O571" s="4">
        <v>0.0778</v>
      </c>
      <c r="P571" s="4">
        <v>0.623</v>
      </c>
      <c r="Q571" s="4">
        <v>86.401</v>
      </c>
      <c r="R571" s="4">
        <v>9.0</v>
      </c>
      <c r="S571" s="4">
        <v>1.0</v>
      </c>
      <c r="T571" s="3" t="s">
        <v>104</v>
      </c>
      <c r="U571" s="3" t="s">
        <v>68</v>
      </c>
    </row>
    <row r="572">
      <c r="A572" s="3" t="s">
        <v>4655</v>
      </c>
      <c r="B572" s="3" t="s">
        <v>4656</v>
      </c>
      <c r="C572" s="4">
        <v>2020.0</v>
      </c>
      <c r="D572" s="4">
        <v>7.0</v>
      </c>
      <c r="E572" s="4">
        <v>148349.0</v>
      </c>
      <c r="F572" s="3" t="s">
        <v>335</v>
      </c>
      <c r="G572" s="3" t="s">
        <v>1130</v>
      </c>
      <c r="H572" s="3" t="s">
        <v>4657</v>
      </c>
      <c r="I572" s="4">
        <v>0.917</v>
      </c>
      <c r="J572" s="4">
        <v>0.714</v>
      </c>
      <c r="K572" s="4">
        <v>0.761042072</v>
      </c>
      <c r="L572" s="4">
        <v>0.0389</v>
      </c>
      <c r="M572" s="4">
        <v>0.222</v>
      </c>
      <c r="N572" s="4">
        <v>3.2E-4</v>
      </c>
      <c r="O572" s="4">
        <v>0.155</v>
      </c>
      <c r="P572" s="4">
        <v>0.932</v>
      </c>
      <c r="Q572" s="4">
        <v>110.004</v>
      </c>
      <c r="R572" s="4">
        <v>0.0</v>
      </c>
      <c r="S572" s="4">
        <v>1.0</v>
      </c>
      <c r="T572" s="3" t="s">
        <v>104</v>
      </c>
      <c r="U572" s="3" t="s">
        <v>35</v>
      </c>
    </row>
    <row r="573">
      <c r="A573" s="3" t="s">
        <v>4661</v>
      </c>
      <c r="B573" s="3" t="s">
        <v>4662</v>
      </c>
      <c r="C573" s="4">
        <v>2023.0</v>
      </c>
      <c r="D573" s="4">
        <v>7.0</v>
      </c>
      <c r="E573" s="4">
        <v>356466.0</v>
      </c>
      <c r="F573" s="3" t="s">
        <v>156</v>
      </c>
      <c r="G573" s="3" t="s">
        <v>157</v>
      </c>
      <c r="H573" s="3" t="s">
        <v>2978</v>
      </c>
      <c r="I573" s="4">
        <v>0.444</v>
      </c>
      <c r="J573" s="4">
        <v>0.734</v>
      </c>
      <c r="K573" s="4">
        <v>0.880050478</v>
      </c>
      <c r="L573" s="4">
        <v>0.113</v>
      </c>
      <c r="M573" s="4">
        <v>0.466</v>
      </c>
      <c r="N573" s="4">
        <v>0.00356</v>
      </c>
      <c r="O573" s="4">
        <v>0.426</v>
      </c>
      <c r="P573" s="4">
        <v>0.881</v>
      </c>
      <c r="Q573" s="4">
        <v>165.11</v>
      </c>
      <c r="R573" s="4">
        <v>5.0</v>
      </c>
      <c r="S573" s="4">
        <v>1.0</v>
      </c>
      <c r="T573" s="3" t="s">
        <v>104</v>
      </c>
      <c r="U573" s="3" t="s">
        <v>35</v>
      </c>
    </row>
    <row r="574">
      <c r="A574" s="3" t="s">
        <v>4668</v>
      </c>
      <c r="B574" s="3" t="s">
        <v>4669</v>
      </c>
      <c r="C574" s="4">
        <v>1991.0</v>
      </c>
      <c r="D574" s="4">
        <v>7.0</v>
      </c>
      <c r="E574" s="4">
        <v>606680.0</v>
      </c>
      <c r="F574" s="3" t="s">
        <v>4672</v>
      </c>
      <c r="G574" s="3" t="s">
        <v>4673</v>
      </c>
      <c r="H574" s="3" t="s">
        <v>4674</v>
      </c>
      <c r="I574" s="4">
        <v>0.441</v>
      </c>
      <c r="J574" s="4">
        <v>0.558</v>
      </c>
      <c r="K574" s="4">
        <v>0.715740166</v>
      </c>
      <c r="L574" s="4">
        <v>0.0733</v>
      </c>
      <c r="M574" s="4">
        <v>0.728</v>
      </c>
      <c r="N574" s="4">
        <v>0.0</v>
      </c>
      <c r="O574" s="4">
        <v>0.297</v>
      </c>
      <c r="P574" s="4">
        <v>0.697</v>
      </c>
      <c r="Q574" s="4">
        <v>95.584</v>
      </c>
      <c r="R574" s="4">
        <v>7.0</v>
      </c>
      <c r="S574" s="4">
        <v>1.0</v>
      </c>
      <c r="T574" s="3" t="s">
        <v>104</v>
      </c>
      <c r="U574" s="3" t="s">
        <v>35</v>
      </c>
    </row>
    <row r="575">
      <c r="A575" s="3" t="s">
        <v>4676</v>
      </c>
      <c r="B575" s="3" t="s">
        <v>4678</v>
      </c>
      <c r="C575" s="4">
        <v>2020.0</v>
      </c>
      <c r="D575" s="4">
        <v>7.0</v>
      </c>
      <c r="E575" s="4">
        <v>198413.0</v>
      </c>
      <c r="F575" s="3" t="s">
        <v>241</v>
      </c>
      <c r="G575" s="3" t="s">
        <v>4681</v>
      </c>
      <c r="H575" s="3" t="s">
        <v>2610</v>
      </c>
      <c r="I575" s="4">
        <v>0.761</v>
      </c>
      <c r="J575" s="4">
        <v>0.407</v>
      </c>
      <c r="K575" s="4">
        <v>0.708296794</v>
      </c>
      <c r="L575" s="4">
        <v>0.0357</v>
      </c>
      <c r="M575" s="4">
        <v>0.563</v>
      </c>
      <c r="N575" s="4">
        <v>0.406</v>
      </c>
      <c r="O575" s="4">
        <v>0.128</v>
      </c>
      <c r="P575" s="4">
        <v>0.64</v>
      </c>
      <c r="Q575" s="4">
        <v>119.94</v>
      </c>
      <c r="R575" s="4">
        <v>4.0</v>
      </c>
      <c r="S575" s="4">
        <v>0.0</v>
      </c>
      <c r="T575" s="3" t="s">
        <v>104</v>
      </c>
      <c r="U575" s="3" t="s">
        <v>35</v>
      </c>
    </row>
    <row r="576">
      <c r="A576" s="3" t="s">
        <v>4684</v>
      </c>
      <c r="B576" s="3" t="s">
        <v>4685</v>
      </c>
      <c r="C576" s="4">
        <v>2023.0</v>
      </c>
      <c r="D576" s="4">
        <v>7.0</v>
      </c>
      <c r="E576" s="4">
        <v>241786.0</v>
      </c>
      <c r="F576" s="3" t="s">
        <v>327</v>
      </c>
      <c r="G576" s="3" t="s">
        <v>4475</v>
      </c>
      <c r="H576" s="3" t="s">
        <v>2986</v>
      </c>
      <c r="I576" s="4">
        <v>0.421</v>
      </c>
      <c r="J576" s="4">
        <v>0.606</v>
      </c>
      <c r="K576" s="4">
        <v>0.780527453</v>
      </c>
      <c r="L576" s="4">
        <v>0.0396</v>
      </c>
      <c r="M576" s="4">
        <v>0.689</v>
      </c>
      <c r="N576" s="4">
        <v>0.0</v>
      </c>
      <c r="O576" s="4">
        <v>0.234</v>
      </c>
      <c r="P576" s="4">
        <v>0.584</v>
      </c>
      <c r="Q576" s="4">
        <v>95.569</v>
      </c>
      <c r="R576" s="4">
        <v>3.0</v>
      </c>
      <c r="S576" s="4">
        <v>0.0</v>
      </c>
      <c r="T576" s="3" t="s">
        <v>104</v>
      </c>
      <c r="U576" s="3" t="s">
        <v>68</v>
      </c>
    </row>
    <row r="577">
      <c r="A577" s="3" t="s">
        <v>4690</v>
      </c>
      <c r="B577" s="3" t="s">
        <v>4691</v>
      </c>
      <c r="C577" s="4">
        <v>2024.0</v>
      </c>
      <c r="D577" s="4">
        <v>7.0</v>
      </c>
      <c r="E577" s="4">
        <v>320033.0</v>
      </c>
      <c r="F577" s="3" t="s">
        <v>327</v>
      </c>
      <c r="G577" s="3" t="s">
        <v>636</v>
      </c>
      <c r="H577" s="3" t="s">
        <v>4476</v>
      </c>
      <c r="I577" s="4">
        <v>0.45</v>
      </c>
      <c r="J577" s="4">
        <v>0.79</v>
      </c>
      <c r="K577" s="4">
        <v>0.824417684</v>
      </c>
      <c r="L577" s="4">
        <v>0.222</v>
      </c>
      <c r="M577" s="4">
        <v>0.836</v>
      </c>
      <c r="N577" s="4">
        <v>1.99E-6</v>
      </c>
      <c r="O577" s="4">
        <v>0.289</v>
      </c>
      <c r="P577" s="4">
        <v>0.897</v>
      </c>
      <c r="Q577" s="4">
        <v>75.869</v>
      </c>
      <c r="R577" s="4">
        <v>7.0</v>
      </c>
      <c r="S577" s="4">
        <v>0.0</v>
      </c>
      <c r="T577" s="3" t="s">
        <v>104</v>
      </c>
      <c r="U577" s="3" t="s">
        <v>68</v>
      </c>
    </row>
    <row r="578">
      <c r="A578" s="3" t="s">
        <v>4697</v>
      </c>
      <c r="B578" s="3" t="s">
        <v>4698</v>
      </c>
      <c r="C578" s="4">
        <v>2024.0</v>
      </c>
      <c r="D578" s="4">
        <v>7.0</v>
      </c>
      <c r="E578" s="4">
        <v>399330.0</v>
      </c>
      <c r="F578" s="3" t="s">
        <v>327</v>
      </c>
      <c r="G578" s="3" t="s">
        <v>4699</v>
      </c>
      <c r="H578" s="3" t="s">
        <v>4476</v>
      </c>
      <c r="I578" s="4">
        <v>0.422</v>
      </c>
      <c r="J578" s="4">
        <v>0.804</v>
      </c>
      <c r="K578" s="4">
        <v>0.81207623</v>
      </c>
      <c r="L578" s="4">
        <v>0.0949</v>
      </c>
      <c r="M578" s="4">
        <v>0.489</v>
      </c>
      <c r="N578" s="4">
        <v>0.0</v>
      </c>
      <c r="O578" s="4">
        <v>0.165</v>
      </c>
      <c r="P578" s="4">
        <v>0.857</v>
      </c>
      <c r="Q578" s="4">
        <v>145.221</v>
      </c>
      <c r="R578" s="4">
        <v>4.0</v>
      </c>
      <c r="S578" s="4">
        <v>1.0</v>
      </c>
      <c r="T578" s="3" t="s">
        <v>104</v>
      </c>
      <c r="U578" s="3" t="s">
        <v>68</v>
      </c>
    </row>
    <row r="579">
      <c r="A579" s="3" t="s">
        <v>4704</v>
      </c>
      <c r="B579" s="3" t="s">
        <v>4705</v>
      </c>
      <c r="C579" s="4">
        <v>2021.0</v>
      </c>
      <c r="D579" s="4">
        <v>7.0</v>
      </c>
      <c r="E579" s="4">
        <v>215225.0</v>
      </c>
      <c r="F579" s="3" t="s">
        <v>194</v>
      </c>
      <c r="G579" s="3" t="s">
        <v>4708</v>
      </c>
      <c r="H579" s="3" t="s">
        <v>3980</v>
      </c>
      <c r="I579" s="4">
        <v>0.739</v>
      </c>
      <c r="J579" s="4">
        <v>0.875</v>
      </c>
      <c r="K579" s="4">
        <v>0.849613928</v>
      </c>
      <c r="L579" s="4">
        <v>0.0547</v>
      </c>
      <c r="M579" s="4">
        <v>0.171</v>
      </c>
      <c r="N579" s="4">
        <v>2.57E-6</v>
      </c>
      <c r="O579" s="4">
        <v>0.157</v>
      </c>
      <c r="P579" s="4">
        <v>0.733</v>
      </c>
      <c r="Q579" s="4">
        <v>92.017</v>
      </c>
      <c r="R579" s="4">
        <v>2.0</v>
      </c>
      <c r="S579" s="4">
        <v>0.0</v>
      </c>
      <c r="T579" s="3" t="s">
        <v>104</v>
      </c>
      <c r="U579" s="3" t="s">
        <v>35</v>
      </c>
    </row>
    <row r="580">
      <c r="A580" s="3" t="s">
        <v>4711</v>
      </c>
      <c r="B580" s="3" t="s">
        <v>4712</v>
      </c>
      <c r="C580" s="4">
        <v>2023.0</v>
      </c>
      <c r="D580" s="4">
        <v>7.0</v>
      </c>
      <c r="E580" s="4">
        <v>156917.0</v>
      </c>
      <c r="F580" s="3" t="s">
        <v>241</v>
      </c>
      <c r="G580" s="3" t="s">
        <v>1537</v>
      </c>
      <c r="H580" s="3" t="s">
        <v>1793</v>
      </c>
      <c r="I580" s="4">
        <v>0.798</v>
      </c>
      <c r="J580" s="4">
        <v>0.364</v>
      </c>
      <c r="K580" s="4">
        <v>0.773212414</v>
      </c>
      <c r="L580" s="4">
        <v>0.0481</v>
      </c>
      <c r="M580" s="4">
        <v>0.0322</v>
      </c>
      <c r="N580" s="4">
        <v>0.129</v>
      </c>
      <c r="O580" s="4">
        <v>0.0741</v>
      </c>
      <c r="P580" s="4">
        <v>0.907</v>
      </c>
      <c r="Q580" s="4">
        <v>80.004</v>
      </c>
      <c r="R580" s="4">
        <v>5.0</v>
      </c>
      <c r="S580" s="4">
        <v>1.0</v>
      </c>
      <c r="T580" s="3" t="s">
        <v>104</v>
      </c>
      <c r="U580" s="3" t="s">
        <v>35</v>
      </c>
    </row>
    <row r="581">
      <c r="A581" s="3" t="s">
        <v>4717</v>
      </c>
      <c r="B581" s="3" t="s">
        <v>4718</v>
      </c>
      <c r="C581" s="4">
        <v>2023.0</v>
      </c>
      <c r="D581" s="4">
        <v>7.0</v>
      </c>
      <c r="E581" s="4">
        <v>112457.0</v>
      </c>
      <c r="F581" s="3" t="s">
        <v>327</v>
      </c>
      <c r="G581" s="3" t="s">
        <v>1537</v>
      </c>
      <c r="H581" s="3" t="s">
        <v>1790</v>
      </c>
      <c r="I581" s="4">
        <v>0.675</v>
      </c>
      <c r="J581" s="4">
        <v>0.257</v>
      </c>
      <c r="K581" s="4">
        <v>0.595812033</v>
      </c>
      <c r="L581" s="4">
        <v>0.0309</v>
      </c>
      <c r="M581" s="4">
        <v>0.182</v>
      </c>
      <c r="N581" s="4">
        <v>6.38E-4</v>
      </c>
      <c r="O581" s="4">
        <v>0.116</v>
      </c>
      <c r="P581" s="4">
        <v>0.583</v>
      </c>
      <c r="Q581" s="4">
        <v>130.049</v>
      </c>
      <c r="R581" s="4">
        <v>2.0</v>
      </c>
      <c r="S581" s="4">
        <v>1.0</v>
      </c>
      <c r="T581" s="3" t="s">
        <v>104</v>
      </c>
      <c r="U581" s="3" t="s">
        <v>35</v>
      </c>
    </row>
    <row r="582">
      <c r="A582" s="3" t="s">
        <v>4725</v>
      </c>
      <c r="B582" s="3" t="s">
        <v>4726</v>
      </c>
      <c r="C582" s="4">
        <v>2020.0</v>
      </c>
      <c r="D582" s="4">
        <v>7.0</v>
      </c>
      <c r="E582" s="4">
        <v>287000.0</v>
      </c>
      <c r="F582" s="3" t="s">
        <v>209</v>
      </c>
      <c r="G582" s="3" t="s">
        <v>3519</v>
      </c>
      <c r="H582" s="3" t="s">
        <v>3520</v>
      </c>
      <c r="I582" s="4">
        <v>0.616</v>
      </c>
      <c r="J582" s="4">
        <v>0.327</v>
      </c>
      <c r="K582" s="4">
        <v>0.541355635</v>
      </c>
      <c r="L582" s="4">
        <v>0.0333</v>
      </c>
      <c r="M582" s="4">
        <v>0.12</v>
      </c>
      <c r="N582" s="4">
        <v>0.765</v>
      </c>
      <c r="O582" s="4">
        <v>0.112</v>
      </c>
      <c r="P582" s="4">
        <v>0.59</v>
      </c>
      <c r="Q582" s="4">
        <v>101.97</v>
      </c>
      <c r="R582" s="4">
        <v>5.0</v>
      </c>
      <c r="S582" s="4">
        <v>1.0</v>
      </c>
      <c r="T582" s="3" t="s">
        <v>104</v>
      </c>
      <c r="U582" s="3" t="s">
        <v>35</v>
      </c>
    </row>
    <row r="583">
      <c r="A583" s="3" t="s">
        <v>4733</v>
      </c>
      <c r="B583" s="3" t="s">
        <v>4735</v>
      </c>
      <c r="C583" s="4">
        <v>2024.0</v>
      </c>
      <c r="D583" s="4">
        <v>7.0</v>
      </c>
      <c r="E583" s="4">
        <v>120000.0</v>
      </c>
      <c r="F583" s="3" t="s">
        <v>194</v>
      </c>
      <c r="G583" s="3" t="s">
        <v>4737</v>
      </c>
      <c r="H583" s="3" t="s">
        <v>4735</v>
      </c>
      <c r="I583" s="4">
        <v>0.838</v>
      </c>
      <c r="J583" s="4">
        <v>0.288</v>
      </c>
      <c r="K583" s="4">
        <v>0.656941801</v>
      </c>
      <c r="L583" s="4">
        <v>0.455</v>
      </c>
      <c r="M583" s="4">
        <v>0.109</v>
      </c>
      <c r="N583" s="4">
        <v>0.0</v>
      </c>
      <c r="O583" s="4">
        <v>0.109</v>
      </c>
      <c r="P583" s="4">
        <v>0.762</v>
      </c>
      <c r="Q583" s="4">
        <v>94.053</v>
      </c>
      <c r="R583" s="4">
        <v>6.0</v>
      </c>
      <c r="S583" s="4">
        <v>1.0</v>
      </c>
      <c r="T583" s="3" t="s">
        <v>104</v>
      </c>
      <c r="U583" s="3" t="s">
        <v>35</v>
      </c>
    </row>
    <row r="584">
      <c r="A584" s="3" t="s">
        <v>4741</v>
      </c>
      <c r="B584" s="3" t="s">
        <v>4743</v>
      </c>
      <c r="C584" s="4">
        <v>2018.0</v>
      </c>
      <c r="D584" s="4">
        <v>7.0</v>
      </c>
      <c r="E584" s="4">
        <v>231733.0</v>
      </c>
      <c r="F584" s="3" t="s">
        <v>312</v>
      </c>
      <c r="G584" s="3" t="s">
        <v>4744</v>
      </c>
      <c r="H584" s="3" t="s">
        <v>4743</v>
      </c>
      <c r="I584" s="4">
        <v>0.592</v>
      </c>
      <c r="J584" s="4">
        <v>0.731</v>
      </c>
      <c r="K584" s="4">
        <v>0.833550788</v>
      </c>
      <c r="L584" s="4">
        <v>0.0345</v>
      </c>
      <c r="M584" s="4">
        <v>0.57</v>
      </c>
      <c r="N584" s="4">
        <v>0.0</v>
      </c>
      <c r="O584" s="4">
        <v>0.2</v>
      </c>
      <c r="P584" s="4">
        <v>0.511</v>
      </c>
      <c r="Q584" s="4">
        <v>100.069</v>
      </c>
      <c r="R584" s="4">
        <v>9.0</v>
      </c>
      <c r="S584" s="4">
        <v>1.0</v>
      </c>
      <c r="T584" s="3" t="s">
        <v>34</v>
      </c>
      <c r="U584" s="3" t="s">
        <v>35</v>
      </c>
    </row>
    <row r="585">
      <c r="A585" s="3" t="s">
        <v>4748</v>
      </c>
      <c r="B585" s="3" t="s">
        <v>4749</v>
      </c>
      <c r="C585" s="4">
        <v>2024.0</v>
      </c>
      <c r="D585" s="4">
        <v>7.0</v>
      </c>
      <c r="E585" s="4">
        <v>274440.0</v>
      </c>
      <c r="F585" s="3" t="s">
        <v>4750</v>
      </c>
      <c r="G585" s="3" t="s">
        <v>4751</v>
      </c>
      <c r="H585" s="3" t="s">
        <v>2424</v>
      </c>
      <c r="I585" s="4">
        <v>0.261</v>
      </c>
      <c r="J585" s="4">
        <v>0.539</v>
      </c>
      <c r="K585" s="4">
        <v>0.802151734</v>
      </c>
      <c r="L585" s="4">
        <v>0.0346</v>
      </c>
      <c r="M585" s="4">
        <v>0.805</v>
      </c>
      <c r="N585" s="4">
        <v>0.0</v>
      </c>
      <c r="O585" s="4">
        <v>0.0988</v>
      </c>
      <c r="P585" s="4">
        <v>0.628</v>
      </c>
      <c r="Q585" s="4">
        <v>76.996</v>
      </c>
      <c r="R585" s="4">
        <v>9.0</v>
      </c>
      <c r="S585" s="4">
        <v>0.0</v>
      </c>
      <c r="T585" s="3" t="s">
        <v>34</v>
      </c>
      <c r="U585" s="3" t="s">
        <v>35</v>
      </c>
    </row>
    <row r="586">
      <c r="A586" s="3" t="s">
        <v>4757</v>
      </c>
      <c r="B586" s="3" t="s">
        <v>4758</v>
      </c>
      <c r="C586" s="4">
        <v>2024.0</v>
      </c>
      <c r="D586" s="4">
        <v>7.0</v>
      </c>
      <c r="E586" s="4">
        <v>198870.0</v>
      </c>
      <c r="F586" s="3" t="s">
        <v>312</v>
      </c>
      <c r="G586" s="3" t="s">
        <v>4759</v>
      </c>
      <c r="H586" s="3" t="s">
        <v>2424</v>
      </c>
      <c r="I586" s="4">
        <v>0.55</v>
      </c>
      <c r="J586" s="4">
        <v>0.701</v>
      </c>
      <c r="K586" s="4">
        <v>0.893311659</v>
      </c>
      <c r="L586" s="4">
        <v>0.0281</v>
      </c>
      <c r="M586" s="4">
        <v>0.715</v>
      </c>
      <c r="N586" s="4">
        <v>0.0</v>
      </c>
      <c r="O586" s="4">
        <v>0.177</v>
      </c>
      <c r="P586" s="4">
        <v>0.699</v>
      </c>
      <c r="Q586" s="4">
        <v>115.913</v>
      </c>
      <c r="R586" s="4">
        <v>7.0</v>
      </c>
      <c r="S586" s="4">
        <v>1.0</v>
      </c>
      <c r="T586" s="3" t="s">
        <v>34</v>
      </c>
      <c r="U586" s="3" t="s">
        <v>35</v>
      </c>
    </row>
    <row r="587">
      <c r="A587" s="3" t="s">
        <v>4766</v>
      </c>
      <c r="B587" s="3" t="s">
        <v>4767</v>
      </c>
      <c r="C587" s="4">
        <v>2021.0</v>
      </c>
      <c r="D587" s="4">
        <v>7.0</v>
      </c>
      <c r="E587" s="4">
        <v>365852.0</v>
      </c>
      <c r="F587" s="3" t="s">
        <v>413</v>
      </c>
      <c r="G587" s="3" t="s">
        <v>3002</v>
      </c>
      <c r="H587" s="3" t="s">
        <v>4767</v>
      </c>
      <c r="I587" s="4">
        <v>0.51</v>
      </c>
      <c r="J587" s="4">
        <v>0.397</v>
      </c>
      <c r="K587" s="4">
        <v>0.76365153</v>
      </c>
      <c r="L587" s="4">
        <v>0.118</v>
      </c>
      <c r="M587" s="4">
        <v>0.83</v>
      </c>
      <c r="N587" s="4">
        <v>0.0</v>
      </c>
      <c r="O587" s="4">
        <v>0.156</v>
      </c>
      <c r="P587" s="4">
        <v>0.624</v>
      </c>
      <c r="Q587" s="4">
        <v>169.736</v>
      </c>
      <c r="R587" s="4">
        <v>2.0</v>
      </c>
      <c r="S587" s="4">
        <v>1.0</v>
      </c>
      <c r="T587" s="3" t="s">
        <v>34</v>
      </c>
      <c r="U587" s="3" t="s">
        <v>35</v>
      </c>
    </row>
    <row r="588">
      <c r="A588" s="3" t="s">
        <v>4770</v>
      </c>
      <c r="B588" s="3" t="s">
        <v>4772</v>
      </c>
      <c r="C588" s="4">
        <v>2021.0</v>
      </c>
      <c r="D588" s="4">
        <v>7.0</v>
      </c>
      <c r="E588" s="4">
        <v>226800.0</v>
      </c>
      <c r="F588" s="3" t="s">
        <v>347</v>
      </c>
      <c r="G588" s="3" t="s">
        <v>4776</v>
      </c>
      <c r="H588" s="3" t="s">
        <v>4772</v>
      </c>
      <c r="I588" s="4">
        <v>0.48</v>
      </c>
      <c r="J588" s="4">
        <v>0.77</v>
      </c>
      <c r="K588" s="4">
        <v>0.861078433</v>
      </c>
      <c r="L588" s="4">
        <v>0.118</v>
      </c>
      <c r="M588" s="4">
        <v>0.277</v>
      </c>
      <c r="N588" s="4">
        <v>0.0</v>
      </c>
      <c r="O588" s="4">
        <v>0.0781</v>
      </c>
      <c r="P588" s="4">
        <v>0.748</v>
      </c>
      <c r="Q588" s="4">
        <v>99.904</v>
      </c>
      <c r="R588" s="4">
        <v>7.0</v>
      </c>
      <c r="S588" s="4">
        <v>1.0</v>
      </c>
      <c r="T588" s="3" t="s">
        <v>34</v>
      </c>
      <c r="U588" s="3" t="s">
        <v>35</v>
      </c>
    </row>
    <row r="589">
      <c r="A589" s="3" t="s">
        <v>4782</v>
      </c>
      <c r="B589" s="3" t="s">
        <v>4783</v>
      </c>
      <c r="C589" s="4">
        <v>2021.0</v>
      </c>
      <c r="D589" s="4">
        <v>7.0</v>
      </c>
      <c r="E589" s="4">
        <v>290331.0</v>
      </c>
      <c r="F589" s="3" t="s">
        <v>424</v>
      </c>
      <c r="G589" s="3" t="s">
        <v>4784</v>
      </c>
      <c r="H589" s="3" t="s">
        <v>1826</v>
      </c>
      <c r="I589" s="4">
        <v>0.44</v>
      </c>
      <c r="J589" s="4">
        <v>0.554</v>
      </c>
      <c r="K589" s="4">
        <v>0.779843005</v>
      </c>
      <c r="L589" s="4">
        <v>0.0423</v>
      </c>
      <c r="M589" s="4">
        <v>0.496</v>
      </c>
      <c r="N589" s="4">
        <v>5.39E-6</v>
      </c>
      <c r="O589" s="4">
        <v>0.501</v>
      </c>
      <c r="P589" s="4">
        <v>0.747</v>
      </c>
      <c r="Q589" s="4">
        <v>169.977</v>
      </c>
      <c r="R589" s="4">
        <v>0.0</v>
      </c>
      <c r="S589" s="4">
        <v>1.0</v>
      </c>
      <c r="T589" s="3" t="s">
        <v>34</v>
      </c>
      <c r="U589" s="3" t="s">
        <v>35</v>
      </c>
    </row>
    <row r="590">
      <c r="A590" s="3" t="s">
        <v>4789</v>
      </c>
      <c r="B590" s="3" t="s">
        <v>4790</v>
      </c>
      <c r="C590" s="4">
        <v>2015.0</v>
      </c>
      <c r="D590" s="4">
        <v>7.0</v>
      </c>
      <c r="E590" s="4">
        <v>197224.0</v>
      </c>
      <c r="F590" s="3" t="s">
        <v>341</v>
      </c>
      <c r="G590" s="3" t="s">
        <v>4791</v>
      </c>
      <c r="H590" s="3" t="s">
        <v>1801</v>
      </c>
      <c r="I590" s="4">
        <v>0.419</v>
      </c>
      <c r="J590" s="4">
        <v>0.456</v>
      </c>
      <c r="K590" s="4">
        <v>0.749684512</v>
      </c>
      <c r="L590" s="4">
        <v>0.0742</v>
      </c>
      <c r="M590" s="4">
        <v>0.952</v>
      </c>
      <c r="N590" s="4">
        <v>5.38E-4</v>
      </c>
      <c r="O590" s="4">
        <v>0.497</v>
      </c>
      <c r="P590" s="4">
        <v>0.605</v>
      </c>
      <c r="Q590" s="4">
        <v>173.368</v>
      </c>
      <c r="R590" s="4">
        <v>1.0</v>
      </c>
      <c r="S590" s="4">
        <v>1.0</v>
      </c>
      <c r="T590" s="3" t="s">
        <v>34</v>
      </c>
      <c r="U590" s="3" t="s">
        <v>35</v>
      </c>
    </row>
    <row r="591">
      <c r="A591" s="3" t="s">
        <v>4795</v>
      </c>
      <c r="B591" s="3" t="s">
        <v>4796</v>
      </c>
      <c r="C591" s="4">
        <v>2018.0</v>
      </c>
      <c r="D591" s="4">
        <v>7.0</v>
      </c>
      <c r="E591" s="4">
        <v>134870.0</v>
      </c>
      <c r="F591" s="3" t="s">
        <v>3008</v>
      </c>
      <c r="G591" s="3" t="s">
        <v>3009</v>
      </c>
      <c r="H591" s="3" t="s">
        <v>4796</v>
      </c>
      <c r="I591" s="4">
        <v>0.275</v>
      </c>
      <c r="J591" s="4">
        <v>0.35</v>
      </c>
      <c r="K591" s="4">
        <v>0.701131478</v>
      </c>
      <c r="L591" s="4">
        <v>0.0375</v>
      </c>
      <c r="M591" s="4">
        <v>0.838</v>
      </c>
      <c r="N591" s="4">
        <v>0.0781</v>
      </c>
      <c r="O591" s="4">
        <v>0.383</v>
      </c>
      <c r="P591" s="4">
        <v>0.838</v>
      </c>
      <c r="Q591" s="4">
        <v>132.79</v>
      </c>
      <c r="R591" s="4">
        <v>8.0</v>
      </c>
      <c r="S591" s="4">
        <v>1.0</v>
      </c>
      <c r="T591" s="3" t="s">
        <v>34</v>
      </c>
      <c r="U591" s="3" t="s">
        <v>68</v>
      </c>
    </row>
    <row r="592">
      <c r="A592" s="3" t="s">
        <v>4802</v>
      </c>
      <c r="B592" s="3" t="s">
        <v>4804</v>
      </c>
      <c r="C592" s="4">
        <v>2016.0</v>
      </c>
      <c r="D592" s="4">
        <v>7.0</v>
      </c>
      <c r="E592" s="4">
        <v>393221.0</v>
      </c>
      <c r="F592" s="3" t="s">
        <v>194</v>
      </c>
      <c r="G592" s="3" t="s">
        <v>4807</v>
      </c>
      <c r="H592" s="3" t="s">
        <v>2683</v>
      </c>
      <c r="I592" s="4">
        <v>0.504</v>
      </c>
      <c r="J592" s="4">
        <v>0.497</v>
      </c>
      <c r="K592" s="4">
        <v>0.732038586</v>
      </c>
      <c r="L592" s="4">
        <v>0.0529</v>
      </c>
      <c r="M592" s="4">
        <v>0.544</v>
      </c>
      <c r="N592" s="4">
        <v>0.0</v>
      </c>
      <c r="O592" s="4">
        <v>0.525</v>
      </c>
      <c r="P592" s="4">
        <v>0.967</v>
      </c>
      <c r="Q592" s="4">
        <v>96.954</v>
      </c>
      <c r="R592" s="4">
        <v>6.0</v>
      </c>
      <c r="S592" s="4">
        <v>1.0</v>
      </c>
      <c r="T592" s="3" t="s">
        <v>34</v>
      </c>
      <c r="U592" s="3" t="s">
        <v>35</v>
      </c>
    </row>
    <row r="593">
      <c r="A593" s="3" t="s">
        <v>4810</v>
      </c>
      <c r="B593" s="3" t="s">
        <v>4811</v>
      </c>
      <c r="C593" s="4">
        <v>2001.0</v>
      </c>
      <c r="D593" s="4">
        <v>7.0</v>
      </c>
      <c r="E593" s="4">
        <v>462493.0</v>
      </c>
      <c r="F593" s="3" t="s">
        <v>4813</v>
      </c>
      <c r="G593" s="3" t="s">
        <v>4814</v>
      </c>
      <c r="H593" s="3" t="s">
        <v>4815</v>
      </c>
      <c r="I593" s="4">
        <v>0.592</v>
      </c>
      <c r="J593" s="4">
        <v>0.743</v>
      </c>
      <c r="K593" s="4">
        <v>0.723996321</v>
      </c>
      <c r="L593" s="4">
        <v>0.075</v>
      </c>
      <c r="M593" s="4">
        <v>0.493</v>
      </c>
      <c r="N593" s="4">
        <v>0.0</v>
      </c>
      <c r="O593" s="4">
        <v>0.33</v>
      </c>
      <c r="P593" s="4">
        <v>0.796</v>
      </c>
      <c r="Q593" s="4">
        <v>85.667</v>
      </c>
      <c r="R593" s="4">
        <v>9.0</v>
      </c>
      <c r="S593" s="4">
        <v>1.0</v>
      </c>
      <c r="T593" s="3" t="s">
        <v>104</v>
      </c>
      <c r="U593" s="3" t="s">
        <v>35</v>
      </c>
    </row>
    <row r="594">
      <c r="A594" s="3" t="s">
        <v>4820</v>
      </c>
      <c r="B594" s="3" t="s">
        <v>4821</v>
      </c>
      <c r="C594" s="4">
        <v>2018.0</v>
      </c>
      <c r="D594" s="4">
        <v>7.0</v>
      </c>
      <c r="E594" s="4">
        <v>422186.0</v>
      </c>
      <c r="F594" s="3" t="s">
        <v>1016</v>
      </c>
      <c r="G594" s="3" t="s">
        <v>1017</v>
      </c>
      <c r="H594" s="3" t="s">
        <v>4822</v>
      </c>
      <c r="I594" s="4">
        <v>0.529</v>
      </c>
      <c r="J594" s="4">
        <v>0.836</v>
      </c>
      <c r="K594" s="4">
        <v>0.794195025</v>
      </c>
      <c r="L594" s="4">
        <v>0.0751</v>
      </c>
      <c r="M594" s="4">
        <v>0.713</v>
      </c>
      <c r="N594" s="4">
        <v>3.01E-5</v>
      </c>
      <c r="O594" s="4">
        <v>0.156</v>
      </c>
      <c r="P594" s="4">
        <v>0.652</v>
      </c>
      <c r="Q594" s="4">
        <v>97.22</v>
      </c>
      <c r="R594" s="4">
        <v>1.0</v>
      </c>
      <c r="S594" s="4">
        <v>1.0</v>
      </c>
      <c r="T594" s="3" t="s">
        <v>104</v>
      </c>
      <c r="U594" s="3" t="s">
        <v>35</v>
      </c>
    </row>
    <row r="595">
      <c r="A595" s="3" t="s">
        <v>4825</v>
      </c>
      <c r="B595" s="3" t="s">
        <v>4826</v>
      </c>
      <c r="C595" s="4">
        <v>2019.0</v>
      </c>
      <c r="D595" s="4">
        <v>7.0</v>
      </c>
      <c r="E595" s="4">
        <v>212237.0</v>
      </c>
      <c r="F595" s="3" t="s">
        <v>880</v>
      </c>
      <c r="G595" s="3" t="s">
        <v>4828</v>
      </c>
      <c r="H595" s="3" t="s">
        <v>4830</v>
      </c>
      <c r="I595" s="4">
        <v>0.701</v>
      </c>
      <c r="J595" s="4">
        <v>0.941</v>
      </c>
      <c r="K595" s="4">
        <v>0.846619468</v>
      </c>
      <c r="L595" s="4">
        <v>0.039</v>
      </c>
      <c r="M595" s="4">
        <v>0.02</v>
      </c>
      <c r="N595" s="4">
        <v>7.65E-6</v>
      </c>
      <c r="O595" s="4">
        <v>0.656</v>
      </c>
      <c r="P595" s="4">
        <v>0.786</v>
      </c>
      <c r="Q595" s="4">
        <v>119.0</v>
      </c>
      <c r="R595" s="4">
        <v>10.0</v>
      </c>
      <c r="S595" s="4">
        <v>0.0</v>
      </c>
      <c r="T595" s="3" t="s">
        <v>104</v>
      </c>
      <c r="U595" s="3" t="s">
        <v>68</v>
      </c>
    </row>
    <row r="596">
      <c r="A596" s="3" t="s">
        <v>4831</v>
      </c>
      <c r="B596" s="3" t="s">
        <v>4832</v>
      </c>
      <c r="C596" s="4">
        <v>2006.0</v>
      </c>
      <c r="D596" s="4">
        <v>7.0</v>
      </c>
      <c r="E596" s="4">
        <v>234240.0</v>
      </c>
      <c r="F596" s="3" t="s">
        <v>4835</v>
      </c>
      <c r="G596" s="3" t="s">
        <v>2848</v>
      </c>
      <c r="H596" s="3" t="s">
        <v>4836</v>
      </c>
      <c r="I596" s="4">
        <v>0.656705432</v>
      </c>
      <c r="J596" s="4">
        <v>0.6703845</v>
      </c>
      <c r="K596" s="4">
        <v>0.813626471</v>
      </c>
      <c r="L596" s="4">
        <v>0.081382654</v>
      </c>
      <c r="M596" s="4">
        <v>0.26934009</v>
      </c>
      <c r="N596" s="4">
        <v>0.05448885</v>
      </c>
      <c r="O596" s="4">
        <v>0.191150556</v>
      </c>
      <c r="P596" s="4">
        <v>0.618767284</v>
      </c>
      <c r="Q596" s="4">
        <v>120.71</v>
      </c>
      <c r="R596" s="4">
        <v>5.0</v>
      </c>
      <c r="S596" s="4">
        <v>1.0</v>
      </c>
      <c r="T596" s="3" t="s">
        <v>104</v>
      </c>
      <c r="U596" s="3" t="s">
        <v>68</v>
      </c>
    </row>
    <row r="597">
      <c r="A597" s="3" t="s">
        <v>4841</v>
      </c>
      <c r="B597" s="3" t="s">
        <v>4842</v>
      </c>
      <c r="C597" s="4">
        <v>2022.0</v>
      </c>
      <c r="D597" s="4">
        <v>7.0</v>
      </c>
      <c r="E597" s="4">
        <v>191822.0</v>
      </c>
      <c r="F597" s="3" t="s">
        <v>4845</v>
      </c>
      <c r="G597" s="3" t="s">
        <v>4846</v>
      </c>
      <c r="H597" s="3" t="s">
        <v>4842</v>
      </c>
      <c r="I597" s="4">
        <v>0.836</v>
      </c>
      <c r="J597" s="4">
        <v>0.743</v>
      </c>
      <c r="K597" s="4">
        <v>0.839625265</v>
      </c>
      <c r="L597" s="4">
        <v>0.0653</v>
      </c>
      <c r="M597" s="4">
        <v>0.0974</v>
      </c>
      <c r="N597" s="4">
        <v>0.0</v>
      </c>
      <c r="O597" s="4">
        <v>0.335</v>
      </c>
      <c r="P597" s="4">
        <v>0.723</v>
      </c>
      <c r="Q597" s="4">
        <v>108.96</v>
      </c>
      <c r="R597" s="4">
        <v>10.0</v>
      </c>
      <c r="S597" s="4">
        <v>0.0</v>
      </c>
      <c r="T597" s="3" t="s">
        <v>103</v>
      </c>
      <c r="U597" s="3" t="s">
        <v>35</v>
      </c>
    </row>
    <row r="598">
      <c r="A598" s="3" t="s">
        <v>4850</v>
      </c>
      <c r="B598" s="3" t="s">
        <v>4851</v>
      </c>
      <c r="C598" s="4">
        <v>2013.0</v>
      </c>
      <c r="D598" s="4">
        <v>8.0</v>
      </c>
      <c r="E598" s="4">
        <v>123386.0</v>
      </c>
      <c r="F598" s="3" t="s">
        <v>4852</v>
      </c>
      <c r="G598" s="3" t="s">
        <v>4853</v>
      </c>
      <c r="H598" s="3" t="s">
        <v>4854</v>
      </c>
      <c r="I598" s="4">
        <v>0.535</v>
      </c>
      <c r="J598" s="4">
        <v>0.803</v>
      </c>
      <c r="K598" s="4">
        <v>0.87292794</v>
      </c>
      <c r="L598" s="4">
        <v>0.0383</v>
      </c>
      <c r="M598" s="4">
        <v>0.567</v>
      </c>
      <c r="N598" s="4">
        <v>5.63E-6</v>
      </c>
      <c r="O598" s="4">
        <v>0.317</v>
      </c>
      <c r="P598" s="4">
        <v>0.876</v>
      </c>
      <c r="Q598" s="4">
        <v>87.09</v>
      </c>
      <c r="R598" s="4">
        <v>5.0</v>
      </c>
      <c r="S598" s="4">
        <v>1.0</v>
      </c>
      <c r="T598" s="3" t="s">
        <v>103</v>
      </c>
      <c r="U598" s="3" t="s">
        <v>35</v>
      </c>
    </row>
    <row r="599">
      <c r="A599" s="3" t="s">
        <v>4858</v>
      </c>
      <c r="B599" s="3" t="s">
        <v>4859</v>
      </c>
      <c r="C599" s="4">
        <v>2011.0</v>
      </c>
      <c r="D599" s="4">
        <v>8.0</v>
      </c>
      <c r="E599" s="4">
        <v>232146.0</v>
      </c>
      <c r="F599" s="3" t="s">
        <v>26</v>
      </c>
      <c r="G599" s="3" t="s">
        <v>63</v>
      </c>
      <c r="H599" s="3" t="s">
        <v>4341</v>
      </c>
      <c r="I599" s="4">
        <v>0.928</v>
      </c>
      <c r="J599" s="4">
        <v>0.881</v>
      </c>
      <c r="K599" s="4">
        <v>0.87744102</v>
      </c>
      <c r="L599" s="4">
        <v>0.0381</v>
      </c>
      <c r="M599" s="4">
        <v>0.302</v>
      </c>
      <c r="N599" s="4">
        <v>9.16E-4</v>
      </c>
      <c r="O599" s="4">
        <v>0.332</v>
      </c>
      <c r="P599" s="4">
        <v>0.93</v>
      </c>
      <c r="Q599" s="4">
        <v>106.006</v>
      </c>
      <c r="R599" s="4">
        <v>5.0</v>
      </c>
      <c r="S599" s="4">
        <v>1.0</v>
      </c>
      <c r="T599" s="3" t="s">
        <v>34</v>
      </c>
      <c r="U599" s="3" t="s">
        <v>94</v>
      </c>
    </row>
    <row r="600">
      <c r="A600" s="3" t="s">
        <v>4865</v>
      </c>
      <c r="B600" s="3" t="s">
        <v>4866</v>
      </c>
      <c r="C600" s="4">
        <v>2017.0</v>
      </c>
      <c r="D600" s="4">
        <v>8.0</v>
      </c>
      <c r="E600" s="4">
        <v>3116814.0</v>
      </c>
      <c r="F600" s="3" t="s">
        <v>4868</v>
      </c>
      <c r="G600" s="3" t="s">
        <v>4871</v>
      </c>
      <c r="H600" s="3" t="s">
        <v>4872</v>
      </c>
      <c r="I600" s="4">
        <v>0.452</v>
      </c>
      <c r="J600" s="4">
        <v>0.943</v>
      </c>
      <c r="K600" s="4">
        <v>0.893439993</v>
      </c>
      <c r="L600" s="4">
        <v>0.118</v>
      </c>
      <c r="M600" s="4">
        <v>0.274</v>
      </c>
      <c r="N600" s="4">
        <v>3.66E-5</v>
      </c>
      <c r="O600" s="4">
        <v>0.229</v>
      </c>
      <c r="P600" s="4">
        <v>0.699</v>
      </c>
      <c r="Q600" s="4">
        <v>95.914</v>
      </c>
      <c r="R600" s="4">
        <v>9.0</v>
      </c>
      <c r="S600" s="4">
        <v>1.0</v>
      </c>
      <c r="T600" s="3" t="s">
        <v>104</v>
      </c>
      <c r="U600" s="3" t="s">
        <v>35</v>
      </c>
    </row>
    <row r="601">
      <c r="A601" s="3" t="s">
        <v>4875</v>
      </c>
      <c r="B601" s="3" t="s">
        <v>4877</v>
      </c>
      <c r="C601" s="4">
        <v>2013.0</v>
      </c>
      <c r="D601" s="4">
        <v>8.0</v>
      </c>
      <c r="E601" s="4">
        <v>345266.0</v>
      </c>
      <c r="F601" s="3" t="s">
        <v>4270</v>
      </c>
      <c r="G601" s="3" t="s">
        <v>4881</v>
      </c>
      <c r="H601" s="3" t="s">
        <v>4883</v>
      </c>
      <c r="I601" s="4">
        <v>0.776</v>
      </c>
      <c r="J601" s="4">
        <v>0.792</v>
      </c>
      <c r="K601" s="4">
        <v>0.85429812</v>
      </c>
      <c r="L601" s="4">
        <v>0.18</v>
      </c>
      <c r="M601" s="4">
        <v>0.167</v>
      </c>
      <c r="N601" s="4">
        <v>1.96E-6</v>
      </c>
      <c r="O601" s="4">
        <v>0.13</v>
      </c>
      <c r="P601" s="4">
        <v>0.588</v>
      </c>
      <c r="Q601" s="4">
        <v>102.988</v>
      </c>
      <c r="R601" s="4">
        <v>7.0</v>
      </c>
      <c r="S601" s="4">
        <v>1.0</v>
      </c>
      <c r="T601" s="3" t="s">
        <v>104</v>
      </c>
      <c r="U601" s="3" t="s">
        <v>94</v>
      </c>
    </row>
    <row r="602">
      <c r="A602" s="3" t="s">
        <v>4888</v>
      </c>
      <c r="B602" s="3" t="s">
        <v>4889</v>
      </c>
      <c r="C602" s="4">
        <v>2024.0</v>
      </c>
      <c r="D602" s="4">
        <v>8.0</v>
      </c>
      <c r="E602" s="4">
        <v>183290.0</v>
      </c>
      <c r="F602" s="3" t="s">
        <v>1267</v>
      </c>
      <c r="G602" s="3" t="s">
        <v>2714</v>
      </c>
      <c r="H602" s="3" t="s">
        <v>2715</v>
      </c>
      <c r="I602" s="4">
        <v>0.793</v>
      </c>
      <c r="J602" s="4">
        <v>0.793</v>
      </c>
      <c r="K602" s="4">
        <v>0.877783244</v>
      </c>
      <c r="L602" s="4">
        <v>0.083</v>
      </c>
      <c r="M602" s="4">
        <v>0.0123</v>
      </c>
      <c r="N602" s="4">
        <v>0.0</v>
      </c>
      <c r="O602" s="4">
        <v>0.0951</v>
      </c>
      <c r="P602" s="4">
        <v>0.679</v>
      </c>
      <c r="Q602" s="4">
        <v>123.95</v>
      </c>
      <c r="R602" s="4">
        <v>11.0</v>
      </c>
      <c r="S602" s="4">
        <v>0.0</v>
      </c>
      <c r="T602" s="3" t="s">
        <v>103</v>
      </c>
      <c r="U602" s="3" t="s">
        <v>68</v>
      </c>
    </row>
    <row r="603">
      <c r="A603" s="3" t="s">
        <v>4897</v>
      </c>
      <c r="B603" s="3" t="s">
        <v>4898</v>
      </c>
      <c r="C603" s="4">
        <v>2017.0</v>
      </c>
      <c r="D603" s="4">
        <v>8.0</v>
      </c>
      <c r="E603" s="4">
        <v>282480.0</v>
      </c>
      <c r="F603" s="3" t="s">
        <v>1946</v>
      </c>
      <c r="G603" s="3" t="s">
        <v>4899</v>
      </c>
      <c r="H603" s="3" t="s">
        <v>4900</v>
      </c>
      <c r="I603" s="4">
        <v>0.766</v>
      </c>
      <c r="J603" s="4">
        <v>0.482</v>
      </c>
      <c r="K603" s="4">
        <v>0.699912305</v>
      </c>
      <c r="L603" s="4">
        <v>0.26</v>
      </c>
      <c r="M603" s="4">
        <v>0.0812</v>
      </c>
      <c r="N603" s="4">
        <v>0.0</v>
      </c>
      <c r="O603" s="4">
        <v>0.0915</v>
      </c>
      <c r="P603" s="4">
        <v>0.612</v>
      </c>
      <c r="Q603" s="4">
        <v>81.996</v>
      </c>
      <c r="R603" s="4">
        <v>6.0</v>
      </c>
      <c r="S603" s="4">
        <v>0.0</v>
      </c>
      <c r="T603" s="3" t="s">
        <v>103</v>
      </c>
      <c r="U603" s="3" t="s">
        <v>68</v>
      </c>
    </row>
    <row r="604">
      <c r="A604" s="3" t="s">
        <v>4906</v>
      </c>
      <c r="B604" s="3" t="s">
        <v>4907</v>
      </c>
      <c r="C604" s="4">
        <v>2011.0</v>
      </c>
      <c r="D604" s="4">
        <v>8.0</v>
      </c>
      <c r="E604" s="4">
        <v>282281.0</v>
      </c>
      <c r="F604" s="3" t="s">
        <v>4908</v>
      </c>
      <c r="G604" s="3" t="s">
        <v>4909</v>
      </c>
      <c r="H604" s="3" t="s">
        <v>4910</v>
      </c>
      <c r="I604" s="4">
        <v>0.543</v>
      </c>
      <c r="J604" s="4">
        <v>0.905</v>
      </c>
      <c r="K604" s="4">
        <v>0.906615618</v>
      </c>
      <c r="L604" s="4">
        <v>0.0322</v>
      </c>
      <c r="M604" s="4">
        <v>0.00165</v>
      </c>
      <c r="N604" s="4">
        <v>0.263</v>
      </c>
      <c r="O604" s="4">
        <v>0.109</v>
      </c>
      <c r="P604" s="4">
        <v>0.697</v>
      </c>
      <c r="Q604" s="4">
        <v>175.046</v>
      </c>
      <c r="R604" s="4">
        <v>11.0</v>
      </c>
      <c r="S604" s="4">
        <v>0.0</v>
      </c>
      <c r="T604" s="3" t="s">
        <v>103</v>
      </c>
      <c r="U604" s="3" t="s">
        <v>68</v>
      </c>
    </row>
    <row r="605">
      <c r="A605" s="3" t="s">
        <v>4916</v>
      </c>
      <c r="B605" s="3" t="s">
        <v>4917</v>
      </c>
      <c r="C605" s="4">
        <v>1997.0</v>
      </c>
      <c r="D605" s="4">
        <v>8.0</v>
      </c>
      <c r="E605" s="4">
        <v>258333.0</v>
      </c>
      <c r="F605" s="3" t="s">
        <v>4920</v>
      </c>
      <c r="G605" s="3" t="s">
        <v>4921</v>
      </c>
      <c r="H605" s="3" t="s">
        <v>4922</v>
      </c>
      <c r="I605" s="4">
        <v>0.593</v>
      </c>
      <c r="J605" s="4">
        <v>0.385</v>
      </c>
      <c r="K605" s="4">
        <v>0.780527453</v>
      </c>
      <c r="L605" s="4">
        <v>0.327</v>
      </c>
      <c r="M605" s="4">
        <v>0.0401</v>
      </c>
      <c r="N605" s="4">
        <v>3.33E-4</v>
      </c>
      <c r="O605" s="4">
        <v>0.109</v>
      </c>
      <c r="P605" s="4">
        <v>0.502</v>
      </c>
      <c r="Q605" s="4">
        <v>89.711</v>
      </c>
      <c r="R605" s="4">
        <v>1.0</v>
      </c>
      <c r="S605" s="4">
        <v>1.0</v>
      </c>
      <c r="T605" s="3" t="s">
        <v>103</v>
      </c>
      <c r="U605" s="3" t="s">
        <v>94</v>
      </c>
    </row>
    <row r="606">
      <c r="A606" s="3" t="s">
        <v>4926</v>
      </c>
      <c r="B606" s="3" t="s">
        <v>4927</v>
      </c>
      <c r="C606" s="4">
        <v>2007.0</v>
      </c>
      <c r="D606" s="4">
        <v>8.0</v>
      </c>
      <c r="E606" s="4">
        <v>232533.0</v>
      </c>
      <c r="F606" s="3" t="s">
        <v>4930</v>
      </c>
      <c r="G606" s="3" t="s">
        <v>4932</v>
      </c>
      <c r="H606" s="3" t="s">
        <v>4933</v>
      </c>
      <c r="I606" s="4">
        <v>0.726</v>
      </c>
      <c r="J606" s="4">
        <v>0.546</v>
      </c>
      <c r="K606" s="4">
        <v>0.774495754</v>
      </c>
      <c r="L606" s="4">
        <v>0.0434</v>
      </c>
      <c r="M606" s="4">
        <v>0.0157</v>
      </c>
      <c r="N606" s="4">
        <v>0.291</v>
      </c>
      <c r="O606" s="4">
        <v>0.25</v>
      </c>
      <c r="P606" s="4">
        <v>0.79</v>
      </c>
      <c r="Q606" s="4">
        <v>135.004</v>
      </c>
      <c r="R606" s="4">
        <v>10.0</v>
      </c>
      <c r="S606" s="4">
        <v>1.0</v>
      </c>
      <c r="T606" s="3" t="s">
        <v>103</v>
      </c>
      <c r="U606" s="3" t="s">
        <v>35</v>
      </c>
    </row>
    <row r="607">
      <c r="A607" s="3" t="s">
        <v>4941</v>
      </c>
      <c r="B607" s="3" t="s">
        <v>4942</v>
      </c>
      <c r="C607" s="4">
        <v>2024.0</v>
      </c>
      <c r="D607" s="4">
        <v>8.0</v>
      </c>
      <c r="E607" s="4">
        <v>107668.0</v>
      </c>
      <c r="F607" s="3" t="s">
        <v>213</v>
      </c>
      <c r="G607" s="3" t="s">
        <v>1960</v>
      </c>
      <c r="H607" s="3" t="s">
        <v>2357</v>
      </c>
      <c r="I607" s="4">
        <v>0.649</v>
      </c>
      <c r="J607" s="4">
        <v>0.376</v>
      </c>
      <c r="K607" s="4">
        <v>0.640108656</v>
      </c>
      <c r="L607" s="4">
        <v>0.0476</v>
      </c>
      <c r="M607" s="4">
        <v>0.781</v>
      </c>
      <c r="N607" s="4">
        <v>0.938</v>
      </c>
      <c r="O607" s="4">
        <v>0.109</v>
      </c>
      <c r="P607" s="4">
        <v>0.726</v>
      </c>
      <c r="Q607" s="4">
        <v>92.253</v>
      </c>
      <c r="R607" s="4">
        <v>0.0</v>
      </c>
      <c r="S607" s="4">
        <v>1.0</v>
      </c>
      <c r="T607" s="3" t="s">
        <v>103</v>
      </c>
      <c r="U607" s="3" t="s">
        <v>68</v>
      </c>
    </row>
    <row r="608">
      <c r="A608" s="3" t="s">
        <v>4945</v>
      </c>
      <c r="B608" s="3" t="s">
        <v>4947</v>
      </c>
      <c r="C608" s="4">
        <v>2024.0</v>
      </c>
      <c r="D608" s="4">
        <v>8.0</v>
      </c>
      <c r="E608" s="4">
        <v>139939.0</v>
      </c>
      <c r="F608" s="3" t="s">
        <v>223</v>
      </c>
      <c r="G608" s="3" t="s">
        <v>2533</v>
      </c>
      <c r="H608" s="3" t="s">
        <v>4947</v>
      </c>
      <c r="I608" s="4">
        <v>0.535</v>
      </c>
      <c r="J608" s="4">
        <v>0.541</v>
      </c>
      <c r="K608" s="4">
        <v>0.649840652</v>
      </c>
      <c r="L608" s="4">
        <v>0.0454</v>
      </c>
      <c r="M608" s="4">
        <v>0.0667</v>
      </c>
      <c r="N608" s="4">
        <v>0.942</v>
      </c>
      <c r="O608" s="4">
        <v>0.128</v>
      </c>
      <c r="P608" s="4">
        <v>0.915</v>
      </c>
      <c r="Q608" s="4">
        <v>95.005</v>
      </c>
      <c r="R608" s="4">
        <v>7.0</v>
      </c>
      <c r="S608" s="4">
        <v>1.0</v>
      </c>
      <c r="T608" s="3" t="s">
        <v>103</v>
      </c>
      <c r="U608" s="3" t="s">
        <v>35</v>
      </c>
    </row>
    <row r="609">
      <c r="A609" s="3" t="s">
        <v>4951</v>
      </c>
      <c r="B609" s="3" t="s">
        <v>4952</v>
      </c>
      <c r="C609" s="4">
        <v>2024.0</v>
      </c>
      <c r="D609" s="4">
        <v>8.0</v>
      </c>
      <c r="E609" s="4">
        <v>389932.0</v>
      </c>
      <c r="F609" s="3" t="s">
        <v>4953</v>
      </c>
      <c r="G609" s="3" t="s">
        <v>4954</v>
      </c>
      <c r="H609" s="3" t="s">
        <v>4955</v>
      </c>
      <c r="I609" s="4">
        <v>0.755</v>
      </c>
      <c r="J609" s="4">
        <v>0.897</v>
      </c>
      <c r="K609" s="4">
        <v>0.769383783</v>
      </c>
      <c r="L609" s="4">
        <v>0.0529</v>
      </c>
      <c r="M609" s="4">
        <v>1.0E-4</v>
      </c>
      <c r="N609" s="4">
        <v>0.902</v>
      </c>
      <c r="O609" s="4">
        <v>0.0912</v>
      </c>
      <c r="P609" s="4">
        <v>0.849</v>
      </c>
      <c r="Q609" s="4">
        <v>119.977</v>
      </c>
      <c r="R609" s="4">
        <v>10.0</v>
      </c>
      <c r="S609" s="4">
        <v>0.0</v>
      </c>
      <c r="T609" s="3" t="s">
        <v>103</v>
      </c>
      <c r="U609" s="3" t="s">
        <v>35</v>
      </c>
    </row>
    <row r="610">
      <c r="A610" s="3" t="s">
        <v>4962</v>
      </c>
      <c r="B610" s="3" t="s">
        <v>4963</v>
      </c>
      <c r="C610" s="4">
        <v>2015.0</v>
      </c>
      <c r="D610" s="4">
        <v>8.0</v>
      </c>
      <c r="E610" s="4">
        <v>231471.0</v>
      </c>
      <c r="F610" s="3" t="s">
        <v>1415</v>
      </c>
      <c r="G610" s="3" t="s">
        <v>1097</v>
      </c>
      <c r="H610" s="3" t="s">
        <v>1098</v>
      </c>
      <c r="I610" s="4">
        <v>0.516</v>
      </c>
      <c r="J610" s="4">
        <v>0.865</v>
      </c>
      <c r="K610" s="4">
        <v>0.897995851</v>
      </c>
      <c r="L610" s="4">
        <v>0.0433</v>
      </c>
      <c r="M610" s="4">
        <v>1.38E-4</v>
      </c>
      <c r="N610" s="4">
        <v>0.0193</v>
      </c>
      <c r="O610" s="4">
        <v>0.488</v>
      </c>
      <c r="P610" s="4">
        <v>0.599</v>
      </c>
      <c r="Q610" s="4">
        <v>133.918</v>
      </c>
      <c r="R610" s="4">
        <v>6.0</v>
      </c>
      <c r="S610" s="4">
        <v>0.0</v>
      </c>
      <c r="T610" s="3" t="s">
        <v>103</v>
      </c>
      <c r="U610" s="3" t="s">
        <v>35</v>
      </c>
    </row>
    <row r="611">
      <c r="A611" s="3" t="s">
        <v>4969</v>
      </c>
      <c r="B611" s="3" t="s">
        <v>4971</v>
      </c>
      <c r="C611" s="4">
        <v>2019.0</v>
      </c>
      <c r="D611" s="4">
        <v>8.0</v>
      </c>
      <c r="E611" s="4">
        <v>92310.0</v>
      </c>
      <c r="F611" s="3" t="s">
        <v>199</v>
      </c>
      <c r="G611" s="3" t="s">
        <v>4974</v>
      </c>
      <c r="H611" s="3" t="s">
        <v>4976</v>
      </c>
      <c r="I611" s="4">
        <v>0.715</v>
      </c>
      <c r="J611" s="4">
        <v>0.469</v>
      </c>
      <c r="K611" s="4">
        <v>0.598720938</v>
      </c>
      <c r="L611" s="4">
        <v>0.037</v>
      </c>
      <c r="M611" s="4">
        <v>0.00563</v>
      </c>
      <c r="N611" s="4">
        <v>0.895</v>
      </c>
      <c r="O611" s="4">
        <v>0.207</v>
      </c>
      <c r="P611" s="4">
        <v>0.842</v>
      </c>
      <c r="Q611" s="4">
        <v>129.996</v>
      </c>
      <c r="R611" s="4">
        <v>9.0</v>
      </c>
      <c r="S611" s="4">
        <v>1.0</v>
      </c>
      <c r="T611" s="3" t="s">
        <v>103</v>
      </c>
      <c r="U611" s="3" t="s">
        <v>35</v>
      </c>
    </row>
    <row r="612">
      <c r="A612" s="3" t="s">
        <v>4979</v>
      </c>
      <c r="B612" s="3" t="s">
        <v>4981</v>
      </c>
      <c r="C612" s="4">
        <v>2024.0</v>
      </c>
      <c r="D612" s="4">
        <v>8.0</v>
      </c>
      <c r="E612" s="4">
        <v>269000.0</v>
      </c>
      <c r="F612" s="3" t="s">
        <v>4984</v>
      </c>
      <c r="G612" s="3" t="s">
        <v>4985</v>
      </c>
      <c r="H612" s="3" t="s">
        <v>2235</v>
      </c>
      <c r="I612" s="4">
        <v>0.619</v>
      </c>
      <c r="J612" s="4">
        <v>0.938</v>
      </c>
      <c r="K612" s="4">
        <v>0.900861977</v>
      </c>
      <c r="L612" s="4">
        <v>0.0456</v>
      </c>
      <c r="M612" s="4">
        <v>0.0181</v>
      </c>
      <c r="N612" s="4">
        <v>0.0</v>
      </c>
      <c r="O612" s="4">
        <v>0.167</v>
      </c>
      <c r="P612" s="4">
        <v>0.875</v>
      </c>
      <c r="Q612" s="4">
        <v>91.446</v>
      </c>
      <c r="R612" s="4">
        <v>9.0</v>
      </c>
      <c r="S612" s="4">
        <v>1.0</v>
      </c>
      <c r="T612" s="3" t="s">
        <v>103</v>
      </c>
      <c r="U612" s="3" t="s">
        <v>35</v>
      </c>
    </row>
    <row r="613">
      <c r="A613" s="3" t="s">
        <v>4988</v>
      </c>
      <c r="B613" s="3" t="s">
        <v>4989</v>
      </c>
      <c r="C613" s="4">
        <v>2023.0</v>
      </c>
      <c r="D613" s="4">
        <v>8.0</v>
      </c>
      <c r="E613" s="4">
        <v>339379.0</v>
      </c>
      <c r="F613" s="3" t="s">
        <v>235</v>
      </c>
      <c r="G613" s="3" t="s">
        <v>4991</v>
      </c>
      <c r="H613" s="3" t="s">
        <v>4993</v>
      </c>
      <c r="I613" s="4">
        <v>0.61</v>
      </c>
      <c r="J613" s="4">
        <v>0.607</v>
      </c>
      <c r="K613" s="4">
        <v>0.733001091</v>
      </c>
      <c r="L613" s="4">
        <v>0.0421</v>
      </c>
      <c r="M613" s="4">
        <v>0.592</v>
      </c>
      <c r="N613" s="4">
        <v>3.46E-4</v>
      </c>
      <c r="O613" s="4">
        <v>0.102</v>
      </c>
      <c r="P613" s="4">
        <v>0.81</v>
      </c>
      <c r="Q613" s="4">
        <v>83.98</v>
      </c>
      <c r="R613" s="4">
        <v>3.0</v>
      </c>
      <c r="S613" s="4">
        <v>0.0</v>
      </c>
      <c r="T613" s="3" t="s">
        <v>104</v>
      </c>
      <c r="U613" s="3" t="s">
        <v>35</v>
      </c>
    </row>
    <row r="614">
      <c r="A614" s="3" t="s">
        <v>4995</v>
      </c>
      <c r="B614" s="3" t="s">
        <v>4996</v>
      </c>
      <c r="C614" s="4">
        <v>1963.0</v>
      </c>
      <c r="D614" s="4">
        <v>8.0</v>
      </c>
      <c r="E614" s="4">
        <v>203573.0</v>
      </c>
      <c r="F614" s="3" t="s">
        <v>156</v>
      </c>
      <c r="G614" s="3" t="s">
        <v>4223</v>
      </c>
      <c r="H614" s="3" t="s">
        <v>2773</v>
      </c>
      <c r="I614" s="4">
        <v>0.54</v>
      </c>
      <c r="J614" s="4">
        <v>0.431</v>
      </c>
      <c r="K614" s="4">
        <v>0.687335572</v>
      </c>
      <c r="L614" s="4">
        <v>0.0364</v>
      </c>
      <c r="M614" s="4">
        <v>0.957</v>
      </c>
      <c r="N614" s="4">
        <v>0.145</v>
      </c>
      <c r="O614" s="4">
        <v>0.453</v>
      </c>
      <c r="P614" s="4">
        <v>0.849</v>
      </c>
      <c r="Q614" s="4">
        <v>112.764</v>
      </c>
      <c r="R614" s="4">
        <v>5.0</v>
      </c>
      <c r="S614" s="4">
        <v>0.0</v>
      </c>
      <c r="T614" s="3" t="s">
        <v>104</v>
      </c>
      <c r="U614" s="3" t="s">
        <v>68</v>
      </c>
    </row>
    <row r="615">
      <c r="A615" s="3" t="s">
        <v>5001</v>
      </c>
      <c r="B615" s="3" t="s">
        <v>5003</v>
      </c>
      <c r="C615" s="4">
        <v>2023.0</v>
      </c>
      <c r="D615" s="4">
        <v>8.0</v>
      </c>
      <c r="E615" s="4">
        <v>249720.0</v>
      </c>
      <c r="F615" s="3" t="s">
        <v>327</v>
      </c>
      <c r="G615" s="3" t="s">
        <v>4475</v>
      </c>
      <c r="H615" s="3" t="s">
        <v>2978</v>
      </c>
      <c r="I615" s="4">
        <v>0.668</v>
      </c>
      <c r="J615" s="4">
        <v>0.673</v>
      </c>
      <c r="K615" s="4">
        <v>0.908797296</v>
      </c>
      <c r="L615" s="4">
        <v>0.0842</v>
      </c>
      <c r="M615" s="4">
        <v>0.659</v>
      </c>
      <c r="N615" s="4">
        <v>0.0</v>
      </c>
      <c r="O615" s="4">
        <v>0.167</v>
      </c>
      <c r="P615" s="4">
        <v>0.909</v>
      </c>
      <c r="Q615" s="4">
        <v>100.806</v>
      </c>
      <c r="R615" s="4">
        <v>4.0</v>
      </c>
      <c r="S615" s="4">
        <v>1.0</v>
      </c>
      <c r="T615" s="3" t="s">
        <v>104</v>
      </c>
      <c r="U615" s="3" t="s">
        <v>68</v>
      </c>
    </row>
    <row r="616">
      <c r="A616" s="3" t="s">
        <v>5010</v>
      </c>
      <c r="B616" s="3" t="s">
        <v>5012</v>
      </c>
      <c r="C616" s="4">
        <v>2023.0</v>
      </c>
      <c r="D616" s="4">
        <v>8.0</v>
      </c>
      <c r="E616" s="4">
        <v>352015.0</v>
      </c>
      <c r="F616" s="3" t="s">
        <v>327</v>
      </c>
      <c r="G616" s="3" t="s">
        <v>5014</v>
      </c>
      <c r="H616" s="3" t="s">
        <v>2978</v>
      </c>
      <c r="I616" s="4">
        <v>0.293</v>
      </c>
      <c r="J616" s="4">
        <v>0.627</v>
      </c>
      <c r="K616" s="4">
        <v>0.802836182</v>
      </c>
      <c r="L616" s="4">
        <v>0.066</v>
      </c>
      <c r="M616" s="4">
        <v>0.672</v>
      </c>
      <c r="N616" s="4">
        <v>3.7E-5</v>
      </c>
      <c r="O616" s="4">
        <v>0.155</v>
      </c>
      <c r="P616" s="4">
        <v>0.59</v>
      </c>
      <c r="Q616" s="4">
        <v>186.713</v>
      </c>
      <c r="R616" s="4">
        <v>5.0</v>
      </c>
      <c r="S616" s="4">
        <v>1.0</v>
      </c>
      <c r="T616" s="3" t="s">
        <v>104</v>
      </c>
      <c r="U616" s="3" t="s">
        <v>35</v>
      </c>
    </row>
    <row r="617">
      <c r="A617" s="3" t="s">
        <v>5021</v>
      </c>
      <c r="B617" s="3" t="s">
        <v>5022</v>
      </c>
      <c r="C617" s="4">
        <v>2023.0</v>
      </c>
      <c r="D617" s="4">
        <v>8.0</v>
      </c>
      <c r="E617" s="4">
        <v>401613.0</v>
      </c>
      <c r="F617" s="3" t="s">
        <v>170</v>
      </c>
      <c r="G617" s="3" t="s">
        <v>2404</v>
      </c>
      <c r="H617" s="3" t="s">
        <v>2978</v>
      </c>
      <c r="I617" s="4">
        <v>0.581</v>
      </c>
      <c r="J617" s="4">
        <v>0.67</v>
      </c>
      <c r="K617" s="4">
        <v>0.806707591</v>
      </c>
      <c r="L617" s="4">
        <v>0.101</v>
      </c>
      <c r="M617" s="4">
        <v>0.452</v>
      </c>
      <c r="N617" s="4">
        <v>6.5E-6</v>
      </c>
      <c r="O617" s="4">
        <v>0.104</v>
      </c>
      <c r="P617" s="4">
        <v>0.684</v>
      </c>
      <c r="Q617" s="4">
        <v>110.026</v>
      </c>
      <c r="R617" s="4">
        <v>5.0</v>
      </c>
      <c r="S617" s="4">
        <v>0.0</v>
      </c>
      <c r="T617" s="3" t="s">
        <v>104</v>
      </c>
      <c r="U617" s="3" t="s">
        <v>35</v>
      </c>
    </row>
    <row r="618">
      <c r="A618" s="3" t="s">
        <v>5025</v>
      </c>
      <c r="B618" s="3" t="s">
        <v>5027</v>
      </c>
      <c r="C618" s="4">
        <v>1992.0</v>
      </c>
      <c r="D618" s="4">
        <v>8.0</v>
      </c>
      <c r="E618" s="4">
        <v>247360.0</v>
      </c>
      <c r="F618" s="3" t="s">
        <v>156</v>
      </c>
      <c r="G618" s="3" t="s">
        <v>5028</v>
      </c>
      <c r="H618" s="3" t="s">
        <v>5029</v>
      </c>
      <c r="I618" s="4">
        <v>0.368</v>
      </c>
      <c r="J618" s="4">
        <v>0.637</v>
      </c>
      <c r="K618" s="4">
        <v>0.734797767</v>
      </c>
      <c r="L618" s="4">
        <v>0.0511</v>
      </c>
      <c r="M618" s="4">
        <v>0.736</v>
      </c>
      <c r="N618" s="4">
        <v>1.43E-6</v>
      </c>
      <c r="O618" s="4">
        <v>0.229</v>
      </c>
      <c r="P618" s="4">
        <v>0.869</v>
      </c>
      <c r="Q618" s="4">
        <v>156.599</v>
      </c>
      <c r="R618" s="4">
        <v>0.0</v>
      </c>
      <c r="S618" s="4">
        <v>1.0</v>
      </c>
      <c r="T618" s="3" t="s">
        <v>104</v>
      </c>
      <c r="U618" s="3" t="s">
        <v>35</v>
      </c>
    </row>
    <row r="619">
      <c r="A619" s="3" t="s">
        <v>5031</v>
      </c>
      <c r="B619" s="3" t="s">
        <v>5032</v>
      </c>
      <c r="C619" s="4">
        <v>1963.0</v>
      </c>
      <c r="D619" s="4">
        <v>8.0</v>
      </c>
      <c r="E619" s="4">
        <v>193253.0</v>
      </c>
      <c r="F619" s="3" t="s">
        <v>327</v>
      </c>
      <c r="G619" s="3" t="s">
        <v>420</v>
      </c>
      <c r="H619" s="3" t="s">
        <v>2773</v>
      </c>
      <c r="I619" s="4">
        <v>0.504</v>
      </c>
      <c r="J619" s="4">
        <v>0.557</v>
      </c>
      <c r="K619" s="4">
        <v>0.797061151</v>
      </c>
      <c r="L619" s="4">
        <v>0.0468</v>
      </c>
      <c r="M619" s="4">
        <v>0.937</v>
      </c>
      <c r="N619" s="4">
        <v>0.0455</v>
      </c>
      <c r="O619" s="4">
        <v>0.441</v>
      </c>
      <c r="P619" s="4">
        <v>0.84</v>
      </c>
      <c r="Q619" s="4">
        <v>113.65</v>
      </c>
      <c r="R619" s="4">
        <v>2.0</v>
      </c>
      <c r="S619" s="4">
        <v>1.0</v>
      </c>
      <c r="T619" s="3" t="s">
        <v>104</v>
      </c>
      <c r="U619" s="3" t="s">
        <v>35</v>
      </c>
    </row>
    <row r="620">
      <c r="A620" s="3" t="s">
        <v>5036</v>
      </c>
      <c r="B620" s="3" t="s">
        <v>5037</v>
      </c>
      <c r="C620" s="4">
        <v>1952.0</v>
      </c>
      <c r="D620" s="4">
        <v>8.0</v>
      </c>
      <c r="E620" s="4">
        <v>178462.0</v>
      </c>
      <c r="F620" s="3" t="s">
        <v>156</v>
      </c>
      <c r="G620" s="3" t="s">
        <v>157</v>
      </c>
      <c r="H620" s="3" t="s">
        <v>5038</v>
      </c>
      <c r="I620" s="4">
        <v>0.369</v>
      </c>
      <c r="J620" s="4">
        <v>0.387</v>
      </c>
      <c r="K620" s="4">
        <v>0.731054692</v>
      </c>
      <c r="L620" s="4">
        <v>0.0359</v>
      </c>
      <c r="M620" s="4">
        <v>0.993</v>
      </c>
      <c r="N620" s="4">
        <v>0.702</v>
      </c>
      <c r="O620" s="4">
        <v>0.129</v>
      </c>
      <c r="P620" s="4">
        <v>0.746</v>
      </c>
      <c r="Q620" s="4">
        <v>167.715</v>
      </c>
      <c r="R620" s="4">
        <v>5.0</v>
      </c>
      <c r="S620" s="4">
        <v>0.0</v>
      </c>
      <c r="T620" s="3" t="s">
        <v>104</v>
      </c>
      <c r="U620" s="3" t="s">
        <v>35</v>
      </c>
    </row>
    <row r="621">
      <c r="A621" s="3" t="s">
        <v>5043</v>
      </c>
      <c r="B621" s="3" t="s">
        <v>5045</v>
      </c>
      <c r="C621" s="4">
        <v>2016.0</v>
      </c>
      <c r="D621" s="4">
        <v>8.0</v>
      </c>
      <c r="E621" s="4">
        <v>402733.0</v>
      </c>
      <c r="F621" s="3" t="s">
        <v>194</v>
      </c>
      <c r="G621" s="3" t="s">
        <v>5046</v>
      </c>
      <c r="H621" s="3" t="s">
        <v>5047</v>
      </c>
      <c r="I621" s="4">
        <v>0.723</v>
      </c>
      <c r="J621" s="4">
        <v>0.533</v>
      </c>
      <c r="K621" s="4">
        <v>0.779693282</v>
      </c>
      <c r="L621" s="4">
        <v>0.0515</v>
      </c>
      <c r="M621" s="4">
        <v>0.645</v>
      </c>
      <c r="N621" s="4">
        <v>0.0</v>
      </c>
      <c r="O621" s="4">
        <v>0.0623</v>
      </c>
      <c r="P621" s="4">
        <v>0.953</v>
      </c>
      <c r="Q621" s="4">
        <v>97.071</v>
      </c>
      <c r="R621" s="4">
        <v>1.0</v>
      </c>
      <c r="S621" s="4">
        <v>1.0</v>
      </c>
      <c r="T621" s="3" t="s">
        <v>104</v>
      </c>
      <c r="U621" s="3" t="s">
        <v>35</v>
      </c>
    </row>
    <row r="622">
      <c r="A622" s="3" t="s">
        <v>5051</v>
      </c>
      <c r="B622" s="3" t="s">
        <v>5052</v>
      </c>
      <c r="C622" s="4">
        <v>2000.0</v>
      </c>
      <c r="D622" s="4">
        <v>8.0</v>
      </c>
      <c r="E622" s="4">
        <v>323826.0</v>
      </c>
      <c r="F622" s="3" t="s">
        <v>209</v>
      </c>
      <c r="G622" s="3" t="s">
        <v>2426</v>
      </c>
      <c r="H622" s="3" t="s">
        <v>4122</v>
      </c>
      <c r="I622" s="4">
        <v>0.576</v>
      </c>
      <c r="J622" s="4">
        <v>0.886</v>
      </c>
      <c r="K622" s="4">
        <v>0.82364768</v>
      </c>
      <c r="L622" s="4">
        <v>0.0769</v>
      </c>
      <c r="M622" s="4">
        <v>0.0123</v>
      </c>
      <c r="N622" s="4">
        <v>0.278</v>
      </c>
      <c r="O622" s="4">
        <v>0.276</v>
      </c>
      <c r="P622" s="4">
        <v>0.623</v>
      </c>
      <c r="Q622" s="4">
        <v>126.013</v>
      </c>
      <c r="R622" s="4">
        <v>7.0</v>
      </c>
      <c r="S622" s="4">
        <v>1.0</v>
      </c>
      <c r="T622" s="3" t="s">
        <v>104</v>
      </c>
      <c r="U622" s="3" t="s">
        <v>68</v>
      </c>
    </row>
    <row r="623">
      <c r="A623" s="3" t="s">
        <v>5056</v>
      </c>
      <c r="B623" s="3" t="s">
        <v>5057</v>
      </c>
      <c r="C623" s="4">
        <v>2024.0</v>
      </c>
      <c r="D623" s="4">
        <v>8.0</v>
      </c>
      <c r="E623" s="4">
        <v>424106.0</v>
      </c>
      <c r="F623" s="3" t="s">
        <v>327</v>
      </c>
      <c r="G623" s="3" t="s">
        <v>5058</v>
      </c>
      <c r="H623" s="3" t="s">
        <v>4476</v>
      </c>
      <c r="I623" s="4">
        <v>0.51</v>
      </c>
      <c r="J623" s="4">
        <v>0.763</v>
      </c>
      <c r="K623" s="4">
        <v>0.86330289</v>
      </c>
      <c r="L623" s="4">
        <v>0.0378</v>
      </c>
      <c r="M623" s="4">
        <v>0.806</v>
      </c>
      <c r="N623" s="4">
        <v>0.00117</v>
      </c>
      <c r="O623" s="4">
        <v>0.0606</v>
      </c>
      <c r="P623" s="4">
        <v>0.631</v>
      </c>
      <c r="Q623" s="4">
        <v>102.041</v>
      </c>
      <c r="R623" s="4">
        <v>9.0</v>
      </c>
      <c r="S623" s="4">
        <v>0.0</v>
      </c>
      <c r="T623" s="3" t="s">
        <v>104</v>
      </c>
      <c r="U623" s="3" t="s">
        <v>68</v>
      </c>
    </row>
    <row r="624">
      <c r="A624" s="3" t="s">
        <v>5063</v>
      </c>
      <c r="B624" s="3" t="s">
        <v>5064</v>
      </c>
      <c r="C624" s="4">
        <v>2020.0</v>
      </c>
      <c r="D624" s="4">
        <v>8.0</v>
      </c>
      <c r="E624" s="4">
        <v>336260.0</v>
      </c>
      <c r="F624" s="3" t="s">
        <v>4097</v>
      </c>
      <c r="G624" s="3" t="s">
        <v>5067</v>
      </c>
      <c r="H624" s="3" t="s">
        <v>5068</v>
      </c>
      <c r="I624" s="4">
        <v>0.66</v>
      </c>
      <c r="J624" s="4">
        <v>0.711</v>
      </c>
      <c r="K624" s="4">
        <v>0.903385879</v>
      </c>
      <c r="L624" s="4">
        <v>0.0798</v>
      </c>
      <c r="M624" s="4">
        <v>0.826</v>
      </c>
      <c r="N624" s="4">
        <v>3.03E-5</v>
      </c>
      <c r="O624" s="4">
        <v>0.371</v>
      </c>
      <c r="P624" s="4">
        <v>0.902</v>
      </c>
      <c r="Q624" s="4">
        <v>76.293</v>
      </c>
      <c r="R624" s="4">
        <v>5.0</v>
      </c>
      <c r="S624" s="4">
        <v>0.0</v>
      </c>
      <c r="T624" s="3" t="s">
        <v>104</v>
      </c>
      <c r="U624" s="3" t="s">
        <v>35</v>
      </c>
    </row>
    <row r="625">
      <c r="A625" s="3" t="s">
        <v>5069</v>
      </c>
      <c r="B625" s="3" t="s">
        <v>5070</v>
      </c>
      <c r="C625" s="4">
        <v>2019.0</v>
      </c>
      <c r="D625" s="4">
        <v>8.0</v>
      </c>
      <c r="E625" s="4">
        <v>310826.0</v>
      </c>
      <c r="F625" s="3" t="s">
        <v>156</v>
      </c>
      <c r="G625" s="3" t="s">
        <v>5072</v>
      </c>
      <c r="H625" s="3" t="s">
        <v>5073</v>
      </c>
      <c r="I625" s="4">
        <v>0.678</v>
      </c>
      <c r="J625" s="4">
        <v>0.664</v>
      </c>
      <c r="K625" s="4">
        <v>0.746069771</v>
      </c>
      <c r="L625" s="4">
        <v>0.0557</v>
      </c>
      <c r="M625" s="4">
        <v>0.614</v>
      </c>
      <c r="N625" s="4">
        <v>4.62E-5</v>
      </c>
      <c r="O625" s="4">
        <v>0.414</v>
      </c>
      <c r="P625" s="4">
        <v>0.766</v>
      </c>
      <c r="Q625" s="4">
        <v>154.554</v>
      </c>
      <c r="R625" s="4">
        <v>6.0</v>
      </c>
      <c r="S625" s="4">
        <v>0.0</v>
      </c>
      <c r="T625" s="3" t="s">
        <v>104</v>
      </c>
      <c r="U625" s="3" t="s">
        <v>68</v>
      </c>
    </row>
    <row r="626">
      <c r="A626" s="3" t="s">
        <v>5080</v>
      </c>
      <c r="B626" s="3" t="s">
        <v>5082</v>
      </c>
      <c r="C626" s="4">
        <v>2016.0</v>
      </c>
      <c r="D626" s="4">
        <v>8.0</v>
      </c>
      <c r="E626" s="4">
        <v>297000.0</v>
      </c>
      <c r="F626" s="3" t="s">
        <v>194</v>
      </c>
      <c r="G626" s="3" t="s">
        <v>5083</v>
      </c>
      <c r="H626" s="3" t="s">
        <v>1549</v>
      </c>
      <c r="I626" s="4">
        <v>0.542</v>
      </c>
      <c r="J626" s="4">
        <v>0.692</v>
      </c>
      <c r="K626" s="4">
        <v>0.765683486</v>
      </c>
      <c r="L626" s="4">
        <v>0.156</v>
      </c>
      <c r="M626" s="4">
        <v>0.344</v>
      </c>
      <c r="N626" s="4">
        <v>0.0</v>
      </c>
      <c r="O626" s="4">
        <v>0.131</v>
      </c>
      <c r="P626" s="4">
        <v>0.679</v>
      </c>
      <c r="Q626" s="4">
        <v>78.946</v>
      </c>
      <c r="R626" s="4">
        <v>7.0</v>
      </c>
      <c r="S626" s="4">
        <v>1.0</v>
      </c>
      <c r="T626" s="3" t="s">
        <v>104</v>
      </c>
      <c r="U626" s="3" t="s">
        <v>35</v>
      </c>
    </row>
    <row r="627">
      <c r="A627" s="3" t="s">
        <v>5086</v>
      </c>
      <c r="B627" s="3" t="s">
        <v>5087</v>
      </c>
      <c r="C627" s="4">
        <v>2016.0</v>
      </c>
      <c r="D627" s="4">
        <v>8.0</v>
      </c>
      <c r="E627" s="4">
        <v>296200.0</v>
      </c>
      <c r="F627" s="3" t="s">
        <v>194</v>
      </c>
      <c r="G627" s="3" t="s">
        <v>5088</v>
      </c>
      <c r="H627" s="3" t="s">
        <v>1549</v>
      </c>
      <c r="I627" s="4">
        <v>0.653</v>
      </c>
      <c r="J627" s="4">
        <v>0.527</v>
      </c>
      <c r="K627" s="4">
        <v>0.751695078</v>
      </c>
      <c r="L627" s="4">
        <v>0.0677</v>
      </c>
      <c r="M627" s="4">
        <v>0.179</v>
      </c>
      <c r="N627" s="4">
        <v>5.42E-6</v>
      </c>
      <c r="O627" s="4">
        <v>0.172</v>
      </c>
      <c r="P627" s="4">
        <v>0.625</v>
      </c>
      <c r="Q627" s="4">
        <v>95.008</v>
      </c>
      <c r="R627" s="4">
        <v>1.0</v>
      </c>
      <c r="S627" s="4">
        <v>1.0</v>
      </c>
      <c r="T627" s="3" t="s">
        <v>104</v>
      </c>
      <c r="U627" s="3" t="s">
        <v>68</v>
      </c>
    </row>
    <row r="628">
      <c r="A628" s="3" t="s">
        <v>5091</v>
      </c>
      <c r="B628" s="3" t="s">
        <v>5092</v>
      </c>
      <c r="C628" s="4">
        <v>2006.0</v>
      </c>
      <c r="D628" s="4">
        <v>8.0</v>
      </c>
      <c r="E628" s="4">
        <v>228120.0</v>
      </c>
      <c r="F628" s="3" t="s">
        <v>466</v>
      </c>
      <c r="G628" s="3" t="s">
        <v>468</v>
      </c>
      <c r="H628" s="3" t="s">
        <v>291</v>
      </c>
      <c r="I628" s="4">
        <v>0.407</v>
      </c>
      <c r="J628" s="4">
        <v>0.22</v>
      </c>
      <c r="K628" s="4">
        <v>0.6715291</v>
      </c>
      <c r="L628" s="4">
        <v>0.0327</v>
      </c>
      <c r="M628" s="4">
        <v>0.907</v>
      </c>
      <c r="N628" s="4">
        <v>4.39E-5</v>
      </c>
      <c r="O628" s="4">
        <v>0.0345</v>
      </c>
      <c r="P628" s="4">
        <v>0.511</v>
      </c>
      <c r="Q628" s="4">
        <v>170.465</v>
      </c>
      <c r="R628" s="4">
        <v>1.0</v>
      </c>
      <c r="S628" s="4">
        <v>0.0</v>
      </c>
      <c r="T628" s="3" t="s">
        <v>34</v>
      </c>
      <c r="U628" s="3" t="s">
        <v>35</v>
      </c>
    </row>
    <row r="629">
      <c r="A629" s="3" t="s">
        <v>5099</v>
      </c>
      <c r="B629" s="3" t="s">
        <v>5101</v>
      </c>
      <c r="C629" s="4">
        <v>2021.0</v>
      </c>
      <c r="D629" s="4">
        <v>8.0</v>
      </c>
      <c r="E629" s="4">
        <v>105386.0</v>
      </c>
      <c r="F629" s="3" t="s">
        <v>26</v>
      </c>
      <c r="G629" s="3" t="s">
        <v>5103</v>
      </c>
      <c r="H629" s="3" t="s">
        <v>5101</v>
      </c>
      <c r="I629" s="4">
        <v>0.457</v>
      </c>
      <c r="J629" s="4">
        <v>0.0701</v>
      </c>
      <c r="K629" s="4">
        <v>0.407353539</v>
      </c>
      <c r="L629" s="4">
        <v>0.0595</v>
      </c>
      <c r="M629" s="4">
        <v>0.73</v>
      </c>
      <c r="N629" s="4">
        <v>0.00251</v>
      </c>
      <c r="O629" s="4">
        <v>0.167</v>
      </c>
      <c r="P629" s="4">
        <v>0.557</v>
      </c>
      <c r="Q629" s="4">
        <v>92.629</v>
      </c>
      <c r="R629" s="4">
        <v>6.0</v>
      </c>
      <c r="S629" s="4">
        <v>1.0</v>
      </c>
      <c r="T629" s="3" t="s">
        <v>34</v>
      </c>
      <c r="U629" s="3" t="s">
        <v>68</v>
      </c>
    </row>
    <row r="630">
      <c r="A630" s="3" t="s">
        <v>5107</v>
      </c>
      <c r="B630" s="3" t="s">
        <v>5109</v>
      </c>
      <c r="C630" s="4">
        <v>1987.0</v>
      </c>
      <c r="D630" s="4">
        <v>8.0</v>
      </c>
      <c r="E630" s="4">
        <v>162647.0</v>
      </c>
      <c r="F630" s="3" t="s">
        <v>413</v>
      </c>
      <c r="G630" s="3" t="s">
        <v>2972</v>
      </c>
      <c r="H630" s="3" t="s">
        <v>2973</v>
      </c>
      <c r="I630" s="4">
        <v>0.778</v>
      </c>
      <c r="J630" s="4">
        <v>0.665</v>
      </c>
      <c r="K630" s="4">
        <v>0.802857571</v>
      </c>
      <c r="L630" s="4">
        <v>0.0635</v>
      </c>
      <c r="M630" s="4">
        <v>0.653</v>
      </c>
      <c r="N630" s="4">
        <v>0.308</v>
      </c>
      <c r="O630" s="4">
        <v>0.52</v>
      </c>
      <c r="P630" s="4">
        <v>0.979</v>
      </c>
      <c r="Q630" s="4">
        <v>152.467</v>
      </c>
      <c r="R630" s="4">
        <v>0.0</v>
      </c>
      <c r="S630" s="4">
        <v>1.0</v>
      </c>
      <c r="T630" s="3" t="s">
        <v>34</v>
      </c>
      <c r="U630" s="3" t="s">
        <v>35</v>
      </c>
    </row>
    <row r="631">
      <c r="A631" s="3" t="s">
        <v>5114</v>
      </c>
      <c r="B631" s="3" t="s">
        <v>5115</v>
      </c>
      <c r="C631" s="4">
        <v>2024.0</v>
      </c>
      <c r="D631" s="4">
        <v>8.0</v>
      </c>
      <c r="E631" s="4">
        <v>212832.0</v>
      </c>
      <c r="F631" s="3" t="s">
        <v>4672</v>
      </c>
      <c r="G631" s="3" t="s">
        <v>5116</v>
      </c>
      <c r="H631" s="3" t="s">
        <v>3312</v>
      </c>
      <c r="I631" s="4">
        <v>0.617</v>
      </c>
      <c r="J631" s="4">
        <v>0.703</v>
      </c>
      <c r="K631" s="4">
        <v>0.852972002</v>
      </c>
      <c r="L631" s="4">
        <v>0.213</v>
      </c>
      <c r="M631" s="4">
        <v>0.821</v>
      </c>
      <c r="N631" s="4">
        <v>0.0</v>
      </c>
      <c r="O631" s="4">
        <v>0.221</v>
      </c>
      <c r="P631" s="4">
        <v>0.95</v>
      </c>
      <c r="Q631" s="4">
        <v>80.26</v>
      </c>
      <c r="R631" s="4">
        <v>0.0</v>
      </c>
      <c r="S631" s="4">
        <v>1.0</v>
      </c>
      <c r="T631" s="3" t="s">
        <v>34</v>
      </c>
      <c r="U631" s="3" t="s">
        <v>68</v>
      </c>
    </row>
    <row r="632">
      <c r="A632" s="3" t="s">
        <v>5119</v>
      </c>
      <c r="B632" s="3" t="s">
        <v>5120</v>
      </c>
      <c r="C632" s="4">
        <v>2024.0</v>
      </c>
      <c r="D632" s="4">
        <v>8.0</v>
      </c>
      <c r="E632" s="4">
        <v>316630.0</v>
      </c>
      <c r="F632" s="3" t="s">
        <v>321</v>
      </c>
      <c r="G632" s="3" t="s">
        <v>2422</v>
      </c>
      <c r="H632" s="3" t="s">
        <v>2424</v>
      </c>
      <c r="I632" s="4">
        <v>0.607</v>
      </c>
      <c r="J632" s="4">
        <v>0.523</v>
      </c>
      <c r="K632" s="4">
        <v>0.772421021</v>
      </c>
      <c r="L632" s="4">
        <v>0.0292</v>
      </c>
      <c r="M632" s="4">
        <v>0.673</v>
      </c>
      <c r="N632" s="4">
        <v>2.84E-5</v>
      </c>
      <c r="O632" s="4">
        <v>0.0992</v>
      </c>
      <c r="P632" s="4">
        <v>0.578</v>
      </c>
      <c r="Q632" s="4">
        <v>136.137</v>
      </c>
      <c r="R632" s="4">
        <v>7.0</v>
      </c>
      <c r="S632" s="4">
        <v>1.0</v>
      </c>
      <c r="T632" s="3" t="s">
        <v>34</v>
      </c>
      <c r="U632" s="3" t="s">
        <v>35</v>
      </c>
    </row>
    <row r="633">
      <c r="A633" s="3" t="s">
        <v>5126</v>
      </c>
      <c r="B633" s="3" t="s">
        <v>5127</v>
      </c>
      <c r="C633" s="4">
        <v>2024.0</v>
      </c>
      <c r="D633" s="4">
        <v>8.0</v>
      </c>
      <c r="E633" s="4">
        <v>280381.0</v>
      </c>
      <c r="F633" s="3" t="s">
        <v>312</v>
      </c>
      <c r="G633" s="3" t="s">
        <v>5129</v>
      </c>
      <c r="H633" s="3" t="s">
        <v>2424</v>
      </c>
      <c r="I633" s="4">
        <v>0.536</v>
      </c>
      <c r="J633" s="4">
        <v>0.687</v>
      </c>
      <c r="K633" s="4">
        <v>0.80801232</v>
      </c>
      <c r="L633" s="4">
        <v>0.0325</v>
      </c>
      <c r="M633" s="4">
        <v>0.451</v>
      </c>
      <c r="N633" s="4">
        <v>3.81E-4</v>
      </c>
      <c r="O633" s="4">
        <v>0.115</v>
      </c>
      <c r="P633" s="4">
        <v>0.562</v>
      </c>
      <c r="Q633" s="4">
        <v>86.703</v>
      </c>
      <c r="R633" s="4">
        <v>9.0</v>
      </c>
      <c r="S633" s="4">
        <v>1.0</v>
      </c>
      <c r="T633" s="3" t="s">
        <v>34</v>
      </c>
      <c r="U633" s="3" t="s">
        <v>35</v>
      </c>
    </row>
    <row r="634">
      <c r="A634" s="3" t="s">
        <v>5133</v>
      </c>
      <c r="B634" s="3" t="s">
        <v>5134</v>
      </c>
      <c r="C634" s="4">
        <v>2021.0</v>
      </c>
      <c r="D634" s="4">
        <v>8.0</v>
      </c>
      <c r="E634" s="4">
        <v>198500.0</v>
      </c>
      <c r="F634" s="3" t="s">
        <v>424</v>
      </c>
      <c r="G634" s="3" t="s">
        <v>3228</v>
      </c>
      <c r="H634" s="3" t="s">
        <v>5134</v>
      </c>
      <c r="I634" s="4">
        <v>0.642</v>
      </c>
      <c r="J634" s="4">
        <v>0.368</v>
      </c>
      <c r="K634" s="4">
        <v>0.730177743</v>
      </c>
      <c r="L634" s="4">
        <v>0.0355</v>
      </c>
      <c r="M634" s="4">
        <v>0.819</v>
      </c>
      <c r="N634" s="4">
        <v>5.18E-5</v>
      </c>
      <c r="O634" s="4">
        <v>0.119</v>
      </c>
      <c r="P634" s="4">
        <v>0.526</v>
      </c>
      <c r="Q634" s="4">
        <v>119.897</v>
      </c>
      <c r="R634" s="4">
        <v>11.0</v>
      </c>
      <c r="S634" s="4">
        <v>0.0</v>
      </c>
      <c r="T634" s="3" t="s">
        <v>34</v>
      </c>
      <c r="U634" s="3" t="s">
        <v>35</v>
      </c>
    </row>
    <row r="635">
      <c r="A635" s="3" t="s">
        <v>5143</v>
      </c>
      <c r="B635" s="3" t="s">
        <v>5144</v>
      </c>
      <c r="C635" s="4">
        <v>1999.0</v>
      </c>
      <c r="D635" s="4">
        <v>8.0</v>
      </c>
      <c r="E635" s="4">
        <v>297347.0</v>
      </c>
      <c r="F635" s="3" t="s">
        <v>413</v>
      </c>
      <c r="G635" s="3" t="s">
        <v>5146</v>
      </c>
      <c r="H635" s="3" t="s">
        <v>5147</v>
      </c>
      <c r="I635" s="4">
        <v>0.525</v>
      </c>
      <c r="J635" s="4">
        <v>0.924</v>
      </c>
      <c r="K635" s="4">
        <v>0.920646803</v>
      </c>
      <c r="L635" s="4">
        <v>0.126</v>
      </c>
      <c r="M635" s="4">
        <v>0.579</v>
      </c>
      <c r="N635" s="4">
        <v>1.51E-4</v>
      </c>
      <c r="O635" s="4">
        <v>0.0658</v>
      </c>
      <c r="P635" s="4">
        <v>0.737</v>
      </c>
      <c r="Q635" s="4">
        <v>93.562</v>
      </c>
      <c r="R635" s="4">
        <v>5.0</v>
      </c>
      <c r="S635" s="4">
        <v>1.0</v>
      </c>
      <c r="T635" s="3" t="s">
        <v>34</v>
      </c>
      <c r="U635" s="3" t="s">
        <v>35</v>
      </c>
    </row>
    <row r="636">
      <c r="A636" s="3" t="s">
        <v>5151</v>
      </c>
      <c r="B636" s="3" t="s">
        <v>5152</v>
      </c>
      <c r="C636" s="4">
        <v>2021.0</v>
      </c>
      <c r="D636" s="4">
        <v>8.0</v>
      </c>
      <c r="E636" s="4">
        <v>77644.0</v>
      </c>
      <c r="F636" s="3" t="s">
        <v>26</v>
      </c>
      <c r="G636" s="3" t="s">
        <v>5153</v>
      </c>
      <c r="H636" s="3" t="s">
        <v>5152</v>
      </c>
      <c r="I636" s="4">
        <v>0.675</v>
      </c>
      <c r="J636" s="4">
        <v>0.578</v>
      </c>
      <c r="K636" s="4">
        <v>0.808354544</v>
      </c>
      <c r="L636" s="4">
        <v>0.0262</v>
      </c>
      <c r="M636" s="4">
        <v>0.493</v>
      </c>
      <c r="N636" s="4">
        <v>6.77E-6</v>
      </c>
      <c r="O636" s="4">
        <v>0.124</v>
      </c>
      <c r="P636" s="4">
        <v>0.829</v>
      </c>
      <c r="Q636" s="4">
        <v>122.952</v>
      </c>
      <c r="R636" s="4">
        <v>5.0</v>
      </c>
      <c r="S636" s="4">
        <v>0.0</v>
      </c>
      <c r="T636" s="3" t="s">
        <v>34</v>
      </c>
      <c r="U636" s="3" t="s">
        <v>35</v>
      </c>
    </row>
    <row r="637">
      <c r="A637" s="3" t="s">
        <v>5158</v>
      </c>
      <c r="B637" s="3" t="s">
        <v>5159</v>
      </c>
      <c r="C637" s="4">
        <v>1994.0</v>
      </c>
      <c r="D637" s="4">
        <v>8.0</v>
      </c>
      <c r="E637" s="4">
        <v>231000.0</v>
      </c>
      <c r="F637" s="3" t="s">
        <v>5160</v>
      </c>
      <c r="G637" s="3" t="s">
        <v>5162</v>
      </c>
      <c r="H637" s="3" t="s">
        <v>5164</v>
      </c>
      <c r="I637" s="4">
        <v>0.711</v>
      </c>
      <c r="J637" s="4">
        <v>0.458</v>
      </c>
      <c r="K637" s="4">
        <v>0.671272432</v>
      </c>
      <c r="L637" s="4">
        <v>0.0496</v>
      </c>
      <c r="M637" s="4">
        <v>0.383</v>
      </c>
      <c r="N637" s="4">
        <v>6.11E-5</v>
      </c>
      <c r="O637" s="4">
        <v>0.453</v>
      </c>
      <c r="P637" s="4">
        <v>0.787</v>
      </c>
      <c r="Q637" s="4">
        <v>99.16</v>
      </c>
      <c r="R637" s="4">
        <v>5.0</v>
      </c>
      <c r="S637" s="4">
        <v>1.0</v>
      </c>
      <c r="T637" s="3" t="s">
        <v>103</v>
      </c>
      <c r="U637" s="3" t="s">
        <v>35</v>
      </c>
    </row>
    <row r="638">
      <c r="A638" s="3" t="s">
        <v>5166</v>
      </c>
      <c r="B638" s="3" t="s">
        <v>5167</v>
      </c>
      <c r="C638" s="4">
        <v>1973.0</v>
      </c>
      <c r="D638" s="4">
        <v>8.0</v>
      </c>
      <c r="E638" s="4">
        <v>201923.0</v>
      </c>
      <c r="F638" s="3" t="s">
        <v>5170</v>
      </c>
      <c r="G638" s="3" t="s">
        <v>5172</v>
      </c>
      <c r="H638" s="3" t="s">
        <v>5174</v>
      </c>
      <c r="I638" s="4">
        <v>0.656705432</v>
      </c>
      <c r="J638" s="4">
        <v>0.6703845</v>
      </c>
      <c r="K638" s="4">
        <v>0.813626471</v>
      </c>
      <c r="L638" s="4">
        <v>0.081382654</v>
      </c>
      <c r="M638" s="4">
        <v>0.26934009</v>
      </c>
      <c r="N638" s="4">
        <v>0.05448885</v>
      </c>
      <c r="O638" s="4">
        <v>0.191150556</v>
      </c>
      <c r="P638" s="4">
        <v>0.618767284</v>
      </c>
      <c r="Q638" s="4">
        <v>120.71</v>
      </c>
      <c r="R638" s="4">
        <v>5.0</v>
      </c>
      <c r="S638" s="4">
        <v>1.0</v>
      </c>
      <c r="T638" s="3" t="s">
        <v>104</v>
      </c>
      <c r="U638" s="3" t="s">
        <v>35</v>
      </c>
    </row>
    <row r="639">
      <c r="A639" s="3" t="s">
        <v>5181</v>
      </c>
      <c r="B639" s="3" t="s">
        <v>5182</v>
      </c>
      <c r="C639" s="4">
        <v>2014.0</v>
      </c>
      <c r="D639" s="4">
        <v>8.0</v>
      </c>
      <c r="E639" s="4">
        <v>258533.0</v>
      </c>
      <c r="F639" s="3" t="s">
        <v>5183</v>
      </c>
      <c r="G639" s="3" t="s">
        <v>5184</v>
      </c>
      <c r="H639" s="3" t="s">
        <v>222</v>
      </c>
      <c r="I639" s="4">
        <v>0.379</v>
      </c>
      <c r="J639" s="4">
        <v>0.699</v>
      </c>
      <c r="K639" s="4">
        <v>0.84251278</v>
      </c>
      <c r="L639" s="4">
        <v>0.0485</v>
      </c>
      <c r="M639" s="4">
        <v>0.411</v>
      </c>
      <c r="N639" s="4">
        <v>3.74E-6</v>
      </c>
      <c r="O639" s="4">
        <v>0.0807</v>
      </c>
      <c r="P639" s="4">
        <v>0.654</v>
      </c>
      <c r="Q639" s="4">
        <v>173.9</v>
      </c>
      <c r="R639" s="4">
        <v>5.0</v>
      </c>
      <c r="S639" s="4">
        <v>0.0</v>
      </c>
      <c r="T639" s="3" t="s">
        <v>103</v>
      </c>
      <c r="U639" s="3" t="s">
        <v>35</v>
      </c>
    </row>
    <row r="640">
      <c r="A640" s="3" t="s">
        <v>5189</v>
      </c>
      <c r="B640" s="3" t="s">
        <v>5191</v>
      </c>
      <c r="C640" s="4">
        <v>2022.0</v>
      </c>
      <c r="D640" s="4">
        <v>8.0</v>
      </c>
      <c r="E640" s="4">
        <v>277890.0</v>
      </c>
      <c r="F640" s="3" t="s">
        <v>5192</v>
      </c>
      <c r="G640" s="3" t="s">
        <v>5193</v>
      </c>
      <c r="H640" s="3" t="s">
        <v>5194</v>
      </c>
      <c r="I640" s="4">
        <v>0.499</v>
      </c>
      <c r="J640" s="4">
        <v>0.837</v>
      </c>
      <c r="K640" s="4">
        <v>0.868457639</v>
      </c>
      <c r="L640" s="4">
        <v>0.127</v>
      </c>
      <c r="M640" s="4">
        <v>0.512</v>
      </c>
      <c r="N640" s="4">
        <v>0.0</v>
      </c>
      <c r="O640" s="4">
        <v>0.218</v>
      </c>
      <c r="P640" s="4">
        <v>0.909</v>
      </c>
      <c r="Q640" s="4">
        <v>108.03</v>
      </c>
      <c r="R640" s="4">
        <v>10.0</v>
      </c>
      <c r="S640" s="4">
        <v>1.0</v>
      </c>
      <c r="T640" s="3" t="s">
        <v>104</v>
      </c>
      <c r="U640" s="3" t="s">
        <v>68</v>
      </c>
    </row>
    <row r="641">
      <c r="A641" s="3" t="s">
        <v>5197</v>
      </c>
      <c r="B641" s="3" t="s">
        <v>5198</v>
      </c>
      <c r="C641" s="4">
        <v>2008.0</v>
      </c>
      <c r="D641" s="4">
        <v>9.0</v>
      </c>
      <c r="E641" s="4">
        <v>287720.0</v>
      </c>
      <c r="F641" s="3" t="s">
        <v>5201</v>
      </c>
      <c r="G641" s="3" t="s">
        <v>5202</v>
      </c>
      <c r="H641" s="3" t="s">
        <v>5198</v>
      </c>
      <c r="I641" s="4">
        <v>0.837</v>
      </c>
      <c r="J641" s="4">
        <v>0.755</v>
      </c>
      <c r="K641" s="4">
        <v>0.88794302</v>
      </c>
      <c r="L641" s="4">
        <v>0.0325</v>
      </c>
      <c r="M641" s="4">
        <v>0.0471</v>
      </c>
      <c r="N641" s="4">
        <v>5.3E-6</v>
      </c>
      <c r="O641" s="4">
        <v>0.114</v>
      </c>
      <c r="P641" s="4">
        <v>0.964</v>
      </c>
      <c r="Q641" s="4">
        <v>113.001</v>
      </c>
      <c r="R641" s="4">
        <v>6.0</v>
      </c>
      <c r="S641" s="4">
        <v>1.0</v>
      </c>
      <c r="T641" s="3" t="s">
        <v>103</v>
      </c>
      <c r="U641" s="3" t="s">
        <v>68</v>
      </c>
    </row>
    <row r="642">
      <c r="A642" s="3" t="s">
        <v>5203</v>
      </c>
      <c r="B642" s="3" t="s">
        <v>5204</v>
      </c>
      <c r="C642" s="4">
        <v>2016.0</v>
      </c>
      <c r="D642" s="4">
        <v>9.0</v>
      </c>
      <c r="E642" s="4">
        <v>263466.0</v>
      </c>
      <c r="F642" s="3" t="s">
        <v>5207</v>
      </c>
      <c r="G642" s="3" t="s">
        <v>5208</v>
      </c>
      <c r="H642" s="3" t="s">
        <v>5209</v>
      </c>
      <c r="I642" s="4">
        <v>0.633</v>
      </c>
      <c r="J642" s="4">
        <v>0.696</v>
      </c>
      <c r="K642" s="4">
        <v>0.850555045</v>
      </c>
      <c r="L642" s="4">
        <v>0.101</v>
      </c>
      <c r="M642" s="4">
        <v>0.715</v>
      </c>
      <c r="N642" s="4">
        <v>0.00172</v>
      </c>
      <c r="O642" s="4">
        <v>0.124</v>
      </c>
      <c r="P642" s="4">
        <v>0.542</v>
      </c>
      <c r="Q642" s="4">
        <v>160.008</v>
      </c>
      <c r="R642" s="4">
        <v>2.0</v>
      </c>
      <c r="S642" s="4">
        <v>1.0</v>
      </c>
      <c r="T642" s="3" t="s">
        <v>103</v>
      </c>
      <c r="U642" s="3" t="s">
        <v>68</v>
      </c>
    </row>
    <row r="643">
      <c r="A643" s="3" t="s">
        <v>5212</v>
      </c>
      <c r="B643" s="3" t="s">
        <v>5213</v>
      </c>
      <c r="C643" s="4">
        <v>2024.0</v>
      </c>
      <c r="D643" s="4">
        <v>9.0</v>
      </c>
      <c r="E643" s="4">
        <v>231493.0</v>
      </c>
      <c r="F643" s="3" t="s">
        <v>5214</v>
      </c>
      <c r="G643" s="3" t="s">
        <v>5215</v>
      </c>
      <c r="H643" s="3" t="s">
        <v>5216</v>
      </c>
      <c r="I643" s="4">
        <v>0.862</v>
      </c>
      <c r="J643" s="4">
        <v>0.667</v>
      </c>
      <c r="K643" s="4">
        <v>0.84486557</v>
      </c>
      <c r="L643" s="4">
        <v>0.339</v>
      </c>
      <c r="M643" s="4">
        <v>0.103</v>
      </c>
      <c r="N643" s="4">
        <v>0.0</v>
      </c>
      <c r="O643" s="4">
        <v>0.0658</v>
      </c>
      <c r="P643" s="4">
        <v>0.693</v>
      </c>
      <c r="Q643" s="4">
        <v>112.019</v>
      </c>
      <c r="R643" s="4">
        <v>0.0</v>
      </c>
      <c r="S643" s="4">
        <v>0.0</v>
      </c>
      <c r="T643" s="3" t="s">
        <v>103</v>
      </c>
      <c r="U643" s="3" t="s">
        <v>68</v>
      </c>
    </row>
    <row r="644">
      <c r="A644" s="3" t="s">
        <v>5220</v>
      </c>
      <c r="B644" s="3" t="s">
        <v>5221</v>
      </c>
      <c r="C644" s="4">
        <v>1999.0</v>
      </c>
      <c r="D644" s="4">
        <v>9.0</v>
      </c>
      <c r="E644" s="4">
        <v>321266.0</v>
      </c>
      <c r="F644" s="3" t="s">
        <v>5222</v>
      </c>
      <c r="G644" s="3" t="s">
        <v>5223</v>
      </c>
      <c r="H644" s="3" t="s">
        <v>5224</v>
      </c>
      <c r="I644" s="4">
        <v>0.591</v>
      </c>
      <c r="J644" s="4">
        <v>0.556</v>
      </c>
      <c r="K644" s="4">
        <v>0.757277608</v>
      </c>
      <c r="L644" s="4">
        <v>0.0347</v>
      </c>
      <c r="M644" s="4">
        <v>0.409</v>
      </c>
      <c r="N644" s="4">
        <v>7.53E-5</v>
      </c>
      <c r="O644" s="4">
        <v>0.062</v>
      </c>
      <c r="P644" s="4">
        <v>0.587</v>
      </c>
      <c r="Q644" s="4">
        <v>142.065</v>
      </c>
      <c r="R644" s="4">
        <v>5.0</v>
      </c>
      <c r="S644" s="4">
        <v>1.0</v>
      </c>
      <c r="T644" s="3" t="s">
        <v>103</v>
      </c>
      <c r="U644" s="3" t="s">
        <v>35</v>
      </c>
    </row>
    <row r="645">
      <c r="A645" s="3" t="s">
        <v>5227</v>
      </c>
      <c r="B645" s="3" t="s">
        <v>5228</v>
      </c>
      <c r="C645" s="4">
        <v>2023.0</v>
      </c>
      <c r="D645" s="4">
        <v>9.0</v>
      </c>
      <c r="E645" s="4">
        <v>234840.0</v>
      </c>
      <c r="F645" s="3" t="s">
        <v>26</v>
      </c>
      <c r="G645" s="3" t="s">
        <v>5231</v>
      </c>
      <c r="H645" s="3" t="s">
        <v>5228</v>
      </c>
      <c r="I645" s="4">
        <v>0.468</v>
      </c>
      <c r="J645" s="4">
        <v>0.725</v>
      </c>
      <c r="K645" s="4">
        <v>0.852587</v>
      </c>
      <c r="L645" s="4">
        <v>0.165</v>
      </c>
      <c r="M645" s="4">
        <v>0.575</v>
      </c>
      <c r="N645" s="4">
        <v>1.11E-4</v>
      </c>
      <c r="O645" s="4">
        <v>0.325</v>
      </c>
      <c r="P645" s="4">
        <v>0.596</v>
      </c>
      <c r="Q645" s="4">
        <v>110.605</v>
      </c>
      <c r="R645" s="4">
        <v>11.0</v>
      </c>
      <c r="S645" s="4">
        <v>0.0</v>
      </c>
      <c r="T645" s="3" t="s">
        <v>34</v>
      </c>
      <c r="U645" s="3" t="s">
        <v>94</v>
      </c>
    </row>
    <row r="646">
      <c r="A646" s="3" t="s">
        <v>5233</v>
      </c>
      <c r="B646" s="3" t="s">
        <v>5235</v>
      </c>
      <c r="C646" s="4">
        <v>2020.0</v>
      </c>
      <c r="D646" s="4">
        <v>9.0</v>
      </c>
      <c r="E646" s="4">
        <v>168000.0</v>
      </c>
      <c r="F646" s="3" t="s">
        <v>2189</v>
      </c>
      <c r="G646" s="3" t="s">
        <v>5237</v>
      </c>
      <c r="H646" s="3" t="s">
        <v>5235</v>
      </c>
      <c r="I646" s="4">
        <v>0.861</v>
      </c>
      <c r="J646" s="4">
        <v>0.506</v>
      </c>
      <c r="K646" s="4">
        <v>0.777404659</v>
      </c>
      <c r="L646" s="4">
        <v>0.304</v>
      </c>
      <c r="M646" s="4">
        <v>0.298</v>
      </c>
      <c r="N646" s="4">
        <v>0.0</v>
      </c>
      <c r="O646" s="4">
        <v>0.373</v>
      </c>
      <c r="P646" s="4">
        <v>0.779</v>
      </c>
      <c r="Q646" s="4">
        <v>99.975</v>
      </c>
      <c r="R646" s="4">
        <v>5.0</v>
      </c>
      <c r="S646" s="4">
        <v>0.0</v>
      </c>
      <c r="T646" s="3" t="s">
        <v>104</v>
      </c>
      <c r="U646" s="3" t="s">
        <v>68</v>
      </c>
    </row>
    <row r="647">
      <c r="A647" s="3" t="s">
        <v>5241</v>
      </c>
      <c r="B647" s="3" t="s">
        <v>5242</v>
      </c>
      <c r="C647" s="4">
        <v>2025.0</v>
      </c>
      <c r="D647" s="4">
        <v>9.0</v>
      </c>
      <c r="E647" s="4">
        <v>226789.0</v>
      </c>
      <c r="F647" s="3" t="s">
        <v>3852</v>
      </c>
      <c r="G647" s="3" t="s">
        <v>1585</v>
      </c>
      <c r="H647" s="3" t="s">
        <v>5243</v>
      </c>
      <c r="I647" s="4">
        <v>0.515</v>
      </c>
      <c r="J647" s="4">
        <v>0.691</v>
      </c>
      <c r="K647" s="4">
        <v>0.888328022</v>
      </c>
      <c r="L647" s="4">
        <v>0.0343</v>
      </c>
      <c r="M647" s="4">
        <v>0.623</v>
      </c>
      <c r="N647" s="4">
        <v>0.0</v>
      </c>
      <c r="O647" s="4">
        <v>0.121</v>
      </c>
      <c r="P647" s="4">
        <v>0.504</v>
      </c>
      <c r="Q647" s="4">
        <v>169.52</v>
      </c>
      <c r="R647" s="4">
        <v>5.0</v>
      </c>
      <c r="S647" s="4">
        <v>0.0</v>
      </c>
      <c r="T647" s="3" t="s">
        <v>104</v>
      </c>
      <c r="U647" s="3" t="s">
        <v>35</v>
      </c>
    </row>
    <row r="648">
      <c r="A648" s="3" t="s">
        <v>5247</v>
      </c>
      <c r="B648" s="3" t="s">
        <v>5248</v>
      </c>
      <c r="C648" s="4">
        <v>2024.0</v>
      </c>
      <c r="D648" s="4">
        <v>9.0</v>
      </c>
      <c r="E648" s="4">
        <v>165536.0</v>
      </c>
      <c r="F648" s="3" t="s">
        <v>303</v>
      </c>
      <c r="G648" s="3" t="s">
        <v>1955</v>
      </c>
      <c r="H648" s="3" t="s">
        <v>1956</v>
      </c>
      <c r="I648" s="4">
        <v>0.602</v>
      </c>
      <c r="J648" s="4">
        <v>0.405</v>
      </c>
      <c r="K648" s="4">
        <v>0.581481402</v>
      </c>
      <c r="L648" s="4">
        <v>0.0387</v>
      </c>
      <c r="M648" s="4">
        <v>0.979</v>
      </c>
      <c r="N648" s="4">
        <v>0.878</v>
      </c>
      <c r="O648" s="4">
        <v>0.113</v>
      </c>
      <c r="P648" s="4">
        <v>0.655</v>
      </c>
      <c r="Q648" s="4">
        <v>112.743</v>
      </c>
      <c r="R648" s="4">
        <v>11.0</v>
      </c>
      <c r="S648" s="4">
        <v>0.0</v>
      </c>
      <c r="T648" s="3" t="s">
        <v>103</v>
      </c>
      <c r="U648" s="3" t="s">
        <v>35</v>
      </c>
    </row>
    <row r="649">
      <c r="A649" s="3" t="s">
        <v>5252</v>
      </c>
      <c r="B649" s="3" t="s">
        <v>5253</v>
      </c>
      <c r="C649" s="4">
        <v>2024.0</v>
      </c>
      <c r="D649" s="4">
        <v>9.0</v>
      </c>
      <c r="E649" s="4">
        <v>141880.0</v>
      </c>
      <c r="F649" s="3" t="s">
        <v>124</v>
      </c>
      <c r="G649" s="3" t="s">
        <v>1675</v>
      </c>
      <c r="H649" s="3" t="s">
        <v>2749</v>
      </c>
      <c r="I649" s="4">
        <v>0.854</v>
      </c>
      <c r="J649" s="4">
        <v>0.247</v>
      </c>
      <c r="K649" s="4">
        <v>0.671807157</v>
      </c>
      <c r="L649" s="4">
        <v>0.101</v>
      </c>
      <c r="M649" s="4">
        <v>0.153</v>
      </c>
      <c r="N649" s="4">
        <v>1.67E-4</v>
      </c>
      <c r="O649" s="4">
        <v>0.0691</v>
      </c>
      <c r="P649" s="4">
        <v>0.55</v>
      </c>
      <c r="Q649" s="4">
        <v>106.022</v>
      </c>
      <c r="R649" s="4">
        <v>9.0</v>
      </c>
      <c r="S649" s="4">
        <v>1.0</v>
      </c>
      <c r="T649" s="3" t="s">
        <v>103</v>
      </c>
      <c r="U649" s="3" t="s">
        <v>35</v>
      </c>
    </row>
    <row r="650">
      <c r="A650" s="3" t="s">
        <v>5255</v>
      </c>
      <c r="B650" s="3" t="s">
        <v>5256</v>
      </c>
      <c r="C650" s="4">
        <v>2021.0</v>
      </c>
      <c r="D650" s="4">
        <v>9.0</v>
      </c>
      <c r="E650" s="4">
        <v>87706.0</v>
      </c>
      <c r="F650" s="3" t="s">
        <v>2565</v>
      </c>
      <c r="G650" s="3" t="s">
        <v>2566</v>
      </c>
      <c r="H650" s="3" t="s">
        <v>4411</v>
      </c>
      <c r="I650" s="4">
        <v>0.737</v>
      </c>
      <c r="J650" s="4">
        <v>0.479</v>
      </c>
      <c r="K650" s="4">
        <v>0.707804847</v>
      </c>
      <c r="L650" s="4">
        <v>0.0462</v>
      </c>
      <c r="M650" s="4">
        <v>0.805</v>
      </c>
      <c r="N650" s="4">
        <v>0.838</v>
      </c>
      <c r="O650" s="4">
        <v>0.268</v>
      </c>
      <c r="P650" s="4">
        <v>0.827</v>
      </c>
      <c r="Q650" s="4">
        <v>119.847</v>
      </c>
      <c r="R650" s="4">
        <v>2.0</v>
      </c>
      <c r="S650" s="4">
        <v>0.0</v>
      </c>
      <c r="T650" s="3" t="s">
        <v>103</v>
      </c>
      <c r="U650" s="3" t="s">
        <v>35</v>
      </c>
    </row>
    <row r="651">
      <c r="A651" s="3" t="s">
        <v>5257</v>
      </c>
      <c r="B651" s="3" t="s">
        <v>5258</v>
      </c>
      <c r="C651" s="4">
        <v>2024.0</v>
      </c>
      <c r="D651" s="4">
        <v>9.0</v>
      </c>
      <c r="E651" s="4">
        <v>179241.0</v>
      </c>
      <c r="F651" s="3" t="s">
        <v>199</v>
      </c>
      <c r="G651" s="3" t="s">
        <v>1675</v>
      </c>
      <c r="H651" s="3" t="s">
        <v>2389</v>
      </c>
      <c r="I651" s="4">
        <v>0.813</v>
      </c>
      <c r="J651" s="4">
        <v>0.513</v>
      </c>
      <c r="K651" s="4">
        <v>0.681410819</v>
      </c>
      <c r="L651" s="4">
        <v>0.0616</v>
      </c>
      <c r="M651" s="4">
        <v>0.143</v>
      </c>
      <c r="N651" s="4">
        <v>0.0</v>
      </c>
      <c r="O651" s="4">
        <v>0.0711</v>
      </c>
      <c r="P651" s="4">
        <v>0.642</v>
      </c>
      <c r="Q651" s="4">
        <v>112.997</v>
      </c>
      <c r="R651" s="4">
        <v>4.0</v>
      </c>
      <c r="S651" s="4">
        <v>1.0</v>
      </c>
      <c r="T651" s="3" t="s">
        <v>103</v>
      </c>
      <c r="U651" s="3" t="s">
        <v>35</v>
      </c>
    </row>
    <row r="652">
      <c r="A652" s="3" t="s">
        <v>5266</v>
      </c>
      <c r="B652" s="3" t="s">
        <v>5267</v>
      </c>
      <c r="C652" s="4">
        <v>2022.0</v>
      </c>
      <c r="D652" s="4">
        <v>9.0</v>
      </c>
      <c r="E652" s="4">
        <v>197442.0</v>
      </c>
      <c r="F652" s="3" t="s">
        <v>3325</v>
      </c>
      <c r="G652" s="3" t="s">
        <v>5270</v>
      </c>
      <c r="H652" s="3" t="s">
        <v>2713</v>
      </c>
      <c r="I652" s="4">
        <v>0.627</v>
      </c>
      <c r="J652" s="4">
        <v>0.618</v>
      </c>
      <c r="K652" s="4">
        <v>0.792056125</v>
      </c>
      <c r="L652" s="4">
        <v>0.0437</v>
      </c>
      <c r="M652" s="4">
        <v>0.0558</v>
      </c>
      <c r="N652" s="4">
        <v>0.0</v>
      </c>
      <c r="O652" s="4">
        <v>0.351</v>
      </c>
      <c r="P652" s="4">
        <v>0.848</v>
      </c>
      <c r="Q652" s="4">
        <v>82.03</v>
      </c>
      <c r="R652" s="4">
        <v>2.0</v>
      </c>
      <c r="S652" s="4">
        <v>1.0</v>
      </c>
      <c r="T652" s="3" t="s">
        <v>103</v>
      </c>
      <c r="U652" s="3" t="s">
        <v>35</v>
      </c>
    </row>
    <row r="653">
      <c r="A653" s="3" t="s">
        <v>5275</v>
      </c>
      <c r="B653" s="3" t="s">
        <v>5276</v>
      </c>
      <c r="C653" s="4">
        <v>2006.0</v>
      </c>
      <c r="D653" s="4">
        <v>9.0</v>
      </c>
      <c r="E653" s="4">
        <v>32280.0</v>
      </c>
      <c r="F653" s="3" t="s">
        <v>5279</v>
      </c>
      <c r="G653" s="3" t="s">
        <v>5280</v>
      </c>
      <c r="H653" s="3" t="s">
        <v>5281</v>
      </c>
      <c r="I653" s="4">
        <v>0.625</v>
      </c>
      <c r="J653" s="4">
        <v>0.589</v>
      </c>
      <c r="K653" s="4">
        <v>0.732530533</v>
      </c>
      <c r="L653" s="4">
        <v>0.299</v>
      </c>
      <c r="M653" s="4">
        <v>0.413</v>
      </c>
      <c r="N653" s="4">
        <v>0.0</v>
      </c>
      <c r="O653" s="4">
        <v>0.0621</v>
      </c>
      <c r="P653" s="4">
        <v>0.643</v>
      </c>
      <c r="Q653" s="4">
        <v>89.897</v>
      </c>
      <c r="R653" s="4">
        <v>8.0</v>
      </c>
      <c r="S653" s="4">
        <v>1.0</v>
      </c>
      <c r="T653" s="3" t="s">
        <v>103</v>
      </c>
      <c r="U653" s="3" t="s">
        <v>35</v>
      </c>
    </row>
    <row r="654">
      <c r="A654" s="3" t="s">
        <v>5285</v>
      </c>
      <c r="B654" s="3" t="s">
        <v>5286</v>
      </c>
      <c r="C654" s="4">
        <v>2024.0</v>
      </c>
      <c r="D654" s="4">
        <v>9.0</v>
      </c>
      <c r="E654" s="4">
        <v>261265.0</v>
      </c>
      <c r="F654" s="3" t="s">
        <v>5289</v>
      </c>
      <c r="G654" s="3" t="s">
        <v>5290</v>
      </c>
      <c r="H654" s="3" t="s">
        <v>5292</v>
      </c>
      <c r="I654" s="4">
        <v>0.491</v>
      </c>
      <c r="J654" s="4">
        <v>0.68</v>
      </c>
      <c r="K654" s="4">
        <v>0.895771394</v>
      </c>
      <c r="L654" s="4">
        <v>0.031</v>
      </c>
      <c r="M654" s="4">
        <v>0.00397</v>
      </c>
      <c r="N654" s="4">
        <v>1.57E-5</v>
      </c>
      <c r="O654" s="4">
        <v>0.0383</v>
      </c>
      <c r="P654" s="4">
        <v>0.51</v>
      </c>
      <c r="Q654" s="4">
        <v>167.146</v>
      </c>
      <c r="R654" s="4">
        <v>8.0</v>
      </c>
      <c r="S654" s="4">
        <v>1.0</v>
      </c>
      <c r="T654" s="3" t="s">
        <v>103</v>
      </c>
      <c r="U654" s="3" t="s">
        <v>35</v>
      </c>
    </row>
    <row r="655">
      <c r="A655" s="3" t="s">
        <v>5296</v>
      </c>
      <c r="B655" s="3" t="s">
        <v>5297</v>
      </c>
      <c r="C655" s="4">
        <v>2024.0</v>
      </c>
      <c r="D655" s="4">
        <v>9.0</v>
      </c>
      <c r="E655" s="4">
        <v>172246.0</v>
      </c>
      <c r="F655" s="3" t="s">
        <v>1267</v>
      </c>
      <c r="G655" s="3" t="s">
        <v>5298</v>
      </c>
      <c r="H655" s="3" t="s">
        <v>2954</v>
      </c>
      <c r="I655" s="4">
        <v>0.687</v>
      </c>
      <c r="J655" s="4">
        <v>0.651</v>
      </c>
      <c r="K655" s="4">
        <v>0.872756828</v>
      </c>
      <c r="L655" s="4">
        <v>0.0419</v>
      </c>
      <c r="M655" s="4">
        <v>0.00296</v>
      </c>
      <c r="N655" s="4">
        <v>0.26</v>
      </c>
      <c r="O655" s="4">
        <v>0.0822</v>
      </c>
      <c r="P655" s="4">
        <v>0.508</v>
      </c>
      <c r="Q655" s="4">
        <v>119.961</v>
      </c>
      <c r="R655" s="4">
        <v>1.0</v>
      </c>
      <c r="S655" s="4">
        <v>1.0</v>
      </c>
      <c r="T655" s="3" t="s">
        <v>103</v>
      </c>
      <c r="U655" s="3" t="s">
        <v>35</v>
      </c>
    </row>
    <row r="656">
      <c r="A656" s="3" t="s">
        <v>5304</v>
      </c>
      <c r="B656" s="3" t="s">
        <v>5305</v>
      </c>
      <c r="C656" s="4">
        <v>2024.0</v>
      </c>
      <c r="D656" s="4">
        <v>9.0</v>
      </c>
      <c r="E656" s="4">
        <v>164286.0</v>
      </c>
      <c r="F656" s="3" t="s">
        <v>1697</v>
      </c>
      <c r="G656" s="3" t="s">
        <v>5309</v>
      </c>
      <c r="H656" s="3" t="s">
        <v>2954</v>
      </c>
      <c r="I656" s="4">
        <v>0.846</v>
      </c>
      <c r="J656" s="4">
        <v>0.704</v>
      </c>
      <c r="K656" s="4">
        <v>0.886702458</v>
      </c>
      <c r="L656" s="4">
        <v>0.041</v>
      </c>
      <c r="M656" s="4">
        <v>0.00793</v>
      </c>
      <c r="N656" s="4">
        <v>0.0</v>
      </c>
      <c r="O656" s="4">
        <v>0.155</v>
      </c>
      <c r="P656" s="4">
        <v>0.899</v>
      </c>
      <c r="Q656" s="4">
        <v>123.968</v>
      </c>
      <c r="R656" s="4">
        <v>11.0</v>
      </c>
      <c r="S656" s="4">
        <v>0.0</v>
      </c>
      <c r="T656" s="3" t="s">
        <v>103</v>
      </c>
      <c r="U656" s="3" t="s">
        <v>35</v>
      </c>
    </row>
    <row r="657">
      <c r="A657" s="3" t="s">
        <v>5314</v>
      </c>
      <c r="B657" s="3" t="s">
        <v>5315</v>
      </c>
      <c r="C657" s="4">
        <v>2024.0</v>
      </c>
      <c r="D657" s="4">
        <v>9.0</v>
      </c>
      <c r="E657" s="4">
        <v>176178.0</v>
      </c>
      <c r="F657" s="3" t="s">
        <v>5317</v>
      </c>
      <c r="G657" s="3" t="s">
        <v>5318</v>
      </c>
      <c r="H657" s="3" t="s">
        <v>2954</v>
      </c>
      <c r="I657" s="4">
        <v>0.702</v>
      </c>
      <c r="J657" s="4">
        <v>0.84</v>
      </c>
      <c r="K657" s="4">
        <v>0.859367313</v>
      </c>
      <c r="L657" s="4">
        <v>0.0657</v>
      </c>
      <c r="M657" s="4">
        <v>0.151</v>
      </c>
      <c r="N657" s="4">
        <v>0.0</v>
      </c>
      <c r="O657" s="4">
        <v>0.081</v>
      </c>
      <c r="P657" s="4">
        <v>0.639</v>
      </c>
      <c r="Q657" s="4">
        <v>120.035</v>
      </c>
      <c r="R657" s="4">
        <v>4.0</v>
      </c>
      <c r="S657" s="4">
        <v>1.0</v>
      </c>
      <c r="T657" s="3" t="s">
        <v>103</v>
      </c>
      <c r="U657" s="3" t="s">
        <v>68</v>
      </c>
    </row>
    <row r="658">
      <c r="A658" s="3" t="s">
        <v>5323</v>
      </c>
      <c r="B658" s="3" t="s">
        <v>5324</v>
      </c>
      <c r="C658" s="4">
        <v>2024.0</v>
      </c>
      <c r="D658" s="4">
        <v>9.0</v>
      </c>
      <c r="E658" s="4">
        <v>173336.0</v>
      </c>
      <c r="F658" s="3" t="s">
        <v>5325</v>
      </c>
      <c r="G658" s="3" t="s">
        <v>5326</v>
      </c>
      <c r="H658" s="3" t="s">
        <v>2954</v>
      </c>
      <c r="I658" s="4">
        <v>0.656</v>
      </c>
      <c r="J658" s="4">
        <v>0.695</v>
      </c>
      <c r="K658" s="4">
        <v>0.861228156</v>
      </c>
      <c r="L658" s="4">
        <v>0.103</v>
      </c>
      <c r="M658" s="4">
        <v>0.0824</v>
      </c>
      <c r="N658" s="4">
        <v>0.0</v>
      </c>
      <c r="O658" s="4">
        <v>0.38</v>
      </c>
      <c r="P658" s="4">
        <v>0.589</v>
      </c>
      <c r="Q658" s="4">
        <v>152.859</v>
      </c>
      <c r="R658" s="4">
        <v>8.0</v>
      </c>
      <c r="S658" s="4">
        <v>0.0</v>
      </c>
      <c r="T658" s="3" t="s">
        <v>103</v>
      </c>
      <c r="U658" s="3" t="s">
        <v>68</v>
      </c>
    </row>
    <row r="659">
      <c r="A659" s="3" t="s">
        <v>5330</v>
      </c>
      <c r="B659" s="3" t="s">
        <v>5331</v>
      </c>
      <c r="C659" s="4">
        <v>2023.0</v>
      </c>
      <c r="D659" s="4">
        <v>9.0</v>
      </c>
      <c r="E659" s="4">
        <v>276133.0</v>
      </c>
      <c r="F659" s="3" t="s">
        <v>170</v>
      </c>
      <c r="G659" s="3" t="s">
        <v>2450</v>
      </c>
      <c r="H659" s="3" t="s">
        <v>2986</v>
      </c>
      <c r="I659" s="4">
        <v>0.354</v>
      </c>
      <c r="J659" s="4">
        <v>0.487</v>
      </c>
      <c r="K659" s="4">
        <v>0.847025859</v>
      </c>
      <c r="L659" s="4">
        <v>0.0291</v>
      </c>
      <c r="M659" s="4">
        <v>0.823</v>
      </c>
      <c r="N659" s="4">
        <v>2.26E-4</v>
      </c>
      <c r="O659" s="4">
        <v>0.163</v>
      </c>
      <c r="P659" s="4">
        <v>0.532</v>
      </c>
      <c r="Q659" s="4">
        <v>145.061</v>
      </c>
      <c r="R659" s="4">
        <v>4.0</v>
      </c>
      <c r="S659" s="4">
        <v>0.0</v>
      </c>
      <c r="T659" s="3" t="s">
        <v>104</v>
      </c>
      <c r="U659" s="3" t="s">
        <v>35</v>
      </c>
    </row>
    <row r="660">
      <c r="A660" s="3" t="s">
        <v>5336</v>
      </c>
      <c r="B660" s="3" t="s">
        <v>5337</v>
      </c>
      <c r="C660" s="4">
        <v>2023.0</v>
      </c>
      <c r="D660" s="4">
        <v>9.0</v>
      </c>
      <c r="E660" s="4">
        <v>210000.0</v>
      </c>
      <c r="F660" s="3" t="s">
        <v>5340</v>
      </c>
      <c r="G660" s="3" t="s">
        <v>5341</v>
      </c>
      <c r="H660" s="3" t="s">
        <v>5342</v>
      </c>
      <c r="I660" s="4">
        <v>0.65</v>
      </c>
      <c r="J660" s="4">
        <v>0.661</v>
      </c>
      <c r="K660" s="4">
        <v>0.808354544</v>
      </c>
      <c r="L660" s="4">
        <v>0.0399</v>
      </c>
      <c r="M660" s="4">
        <v>0.538</v>
      </c>
      <c r="N660" s="4">
        <v>5.32E-5</v>
      </c>
      <c r="O660" s="4">
        <v>0.113</v>
      </c>
      <c r="P660" s="4">
        <v>0.672</v>
      </c>
      <c r="Q660" s="4">
        <v>89.996</v>
      </c>
      <c r="R660" s="4">
        <v>5.0</v>
      </c>
      <c r="S660" s="4">
        <v>0.0</v>
      </c>
      <c r="T660" s="3" t="s">
        <v>104</v>
      </c>
      <c r="U660" s="3" t="s">
        <v>35</v>
      </c>
    </row>
    <row r="661">
      <c r="A661" s="3" t="s">
        <v>5348</v>
      </c>
      <c r="B661" s="3" t="s">
        <v>5350</v>
      </c>
      <c r="C661" s="4">
        <v>2016.0</v>
      </c>
      <c r="D661" s="4">
        <v>9.0</v>
      </c>
      <c r="E661" s="4">
        <v>304875.0</v>
      </c>
      <c r="F661" s="3" t="s">
        <v>140</v>
      </c>
      <c r="G661" s="3" t="s">
        <v>364</v>
      </c>
      <c r="H661" s="3" t="s">
        <v>5047</v>
      </c>
      <c r="I661" s="4">
        <v>0.553</v>
      </c>
      <c r="J661" s="4">
        <v>0.554</v>
      </c>
      <c r="K661" s="4">
        <v>0.694565055</v>
      </c>
      <c r="L661" s="4">
        <v>0.0599</v>
      </c>
      <c r="M661" s="4">
        <v>0.706</v>
      </c>
      <c r="N661" s="4">
        <v>1.07E-4</v>
      </c>
      <c r="O661" s="4">
        <v>0.191</v>
      </c>
      <c r="P661" s="4">
        <v>0.764</v>
      </c>
      <c r="Q661" s="4">
        <v>97.484</v>
      </c>
      <c r="R661" s="4">
        <v>11.0</v>
      </c>
      <c r="S661" s="4">
        <v>1.0</v>
      </c>
      <c r="T661" s="3" t="s">
        <v>104</v>
      </c>
      <c r="U661" s="3" t="s">
        <v>68</v>
      </c>
    </row>
    <row r="662">
      <c r="A662" s="3" t="s">
        <v>5356</v>
      </c>
      <c r="B662" s="3" t="s">
        <v>5357</v>
      </c>
      <c r="C662" s="4">
        <v>2024.0</v>
      </c>
      <c r="D662" s="4">
        <v>9.0</v>
      </c>
      <c r="E662" s="4">
        <v>335226.0</v>
      </c>
      <c r="F662" s="3" t="s">
        <v>327</v>
      </c>
      <c r="G662" s="3" t="s">
        <v>5360</v>
      </c>
      <c r="H662" s="3" t="s">
        <v>3283</v>
      </c>
      <c r="I662" s="4">
        <v>0.388</v>
      </c>
      <c r="J662" s="4">
        <v>0.7</v>
      </c>
      <c r="K662" s="4">
        <v>0.859581203</v>
      </c>
      <c r="L662" s="4">
        <v>0.0591</v>
      </c>
      <c r="M662" s="4">
        <v>0.69</v>
      </c>
      <c r="N662" s="4">
        <v>2.18E-6</v>
      </c>
      <c r="O662" s="4">
        <v>0.107</v>
      </c>
      <c r="P662" s="4">
        <v>0.776</v>
      </c>
      <c r="Q662" s="4">
        <v>151.684</v>
      </c>
      <c r="R662" s="4">
        <v>9.0</v>
      </c>
      <c r="S662" s="4">
        <v>0.0</v>
      </c>
      <c r="T662" s="3" t="s">
        <v>104</v>
      </c>
      <c r="U662" s="3" t="s">
        <v>68</v>
      </c>
    </row>
    <row r="663">
      <c r="A663" s="3" t="s">
        <v>5364</v>
      </c>
      <c r="B663" s="3" t="s">
        <v>5365</v>
      </c>
      <c r="C663" s="4">
        <v>2024.0</v>
      </c>
      <c r="D663" s="4">
        <v>9.0</v>
      </c>
      <c r="E663" s="4">
        <v>345506.0</v>
      </c>
      <c r="F663" s="3" t="s">
        <v>170</v>
      </c>
      <c r="G663" s="3" t="s">
        <v>5366</v>
      </c>
      <c r="H663" s="3" t="s">
        <v>4476</v>
      </c>
      <c r="I663" s="4">
        <v>0.687</v>
      </c>
      <c r="J663" s="4">
        <v>0.894</v>
      </c>
      <c r="K663" s="4">
        <v>0.907920347</v>
      </c>
      <c r="L663" s="4">
        <v>0.136</v>
      </c>
      <c r="M663" s="4">
        <v>0.673</v>
      </c>
      <c r="N663" s="4">
        <v>0.0</v>
      </c>
      <c r="O663" s="4">
        <v>0.11</v>
      </c>
      <c r="P663" s="4">
        <v>0.904</v>
      </c>
      <c r="Q663" s="4">
        <v>121.673</v>
      </c>
      <c r="R663" s="4">
        <v>3.0</v>
      </c>
      <c r="S663" s="4">
        <v>0.0</v>
      </c>
      <c r="T663" s="3" t="s">
        <v>104</v>
      </c>
      <c r="U663" s="3" t="s">
        <v>68</v>
      </c>
    </row>
    <row r="664">
      <c r="A664" s="3" t="s">
        <v>5370</v>
      </c>
      <c r="B664" s="3" t="s">
        <v>5371</v>
      </c>
      <c r="C664" s="4">
        <v>2018.0</v>
      </c>
      <c r="D664" s="4">
        <v>9.0</v>
      </c>
      <c r="E664" s="4">
        <v>277656.0</v>
      </c>
      <c r="F664" s="3" t="s">
        <v>731</v>
      </c>
      <c r="G664" s="3" t="s">
        <v>5374</v>
      </c>
      <c r="H664" s="3" t="s">
        <v>2631</v>
      </c>
      <c r="I664" s="4">
        <v>0.398</v>
      </c>
      <c r="J664" s="4">
        <v>0.259</v>
      </c>
      <c r="K664" s="4">
        <v>0.721942977</v>
      </c>
      <c r="L664" s="4">
        <v>0.0325</v>
      </c>
      <c r="M664" s="4">
        <v>0.986</v>
      </c>
      <c r="N664" s="4">
        <v>0.229</v>
      </c>
      <c r="O664" s="4">
        <v>0.452</v>
      </c>
      <c r="P664" s="4">
        <v>0.733</v>
      </c>
      <c r="Q664" s="4">
        <v>97.602</v>
      </c>
      <c r="R664" s="4">
        <v>8.0</v>
      </c>
      <c r="S664" s="4">
        <v>1.0</v>
      </c>
      <c r="T664" s="3" t="s">
        <v>104</v>
      </c>
      <c r="U664" s="3" t="s">
        <v>68</v>
      </c>
    </row>
    <row r="665">
      <c r="A665" s="3" t="s">
        <v>5380</v>
      </c>
      <c r="B665" s="3" t="s">
        <v>5381</v>
      </c>
      <c r="C665" s="4">
        <v>2022.0</v>
      </c>
      <c r="D665" s="4">
        <v>9.0</v>
      </c>
      <c r="E665" s="4">
        <v>62400.0</v>
      </c>
      <c r="F665" s="3" t="s">
        <v>255</v>
      </c>
      <c r="G665" s="3" t="s">
        <v>5383</v>
      </c>
      <c r="H665" s="3" t="s">
        <v>5384</v>
      </c>
      <c r="I665" s="4">
        <v>0.574</v>
      </c>
      <c r="J665" s="4">
        <v>0.994</v>
      </c>
      <c r="K665" s="4">
        <v>0.878895472</v>
      </c>
      <c r="L665" s="4">
        <v>0.0648</v>
      </c>
      <c r="M665" s="4">
        <v>0.00402</v>
      </c>
      <c r="N665" s="4">
        <v>0.793</v>
      </c>
      <c r="O665" s="4">
        <v>0.105</v>
      </c>
      <c r="P665" s="4">
        <v>0.841</v>
      </c>
      <c r="Q665" s="4">
        <v>99.968</v>
      </c>
      <c r="R665" s="4">
        <v>1.0</v>
      </c>
      <c r="S665" s="4">
        <v>1.0</v>
      </c>
      <c r="T665" s="3" t="s">
        <v>104</v>
      </c>
      <c r="U665" s="3" t="s">
        <v>68</v>
      </c>
    </row>
    <row r="666">
      <c r="A666" s="3" t="s">
        <v>5387</v>
      </c>
      <c r="B666" s="3" t="s">
        <v>5388</v>
      </c>
      <c r="C666" s="4">
        <v>2016.0</v>
      </c>
      <c r="D666" s="4">
        <v>9.0</v>
      </c>
      <c r="E666" s="4">
        <v>296760.0</v>
      </c>
      <c r="F666" s="3" t="s">
        <v>194</v>
      </c>
      <c r="G666" s="3" t="s">
        <v>5389</v>
      </c>
      <c r="H666" s="3" t="s">
        <v>1549</v>
      </c>
      <c r="I666" s="4">
        <v>0.607</v>
      </c>
      <c r="J666" s="4">
        <v>0.823</v>
      </c>
      <c r="K666" s="4">
        <v>0.749577567</v>
      </c>
      <c r="L666" s="4">
        <v>0.188</v>
      </c>
      <c r="M666" s="4">
        <v>0.195</v>
      </c>
      <c r="N666" s="4">
        <v>0.0</v>
      </c>
      <c r="O666" s="4">
        <v>0.153</v>
      </c>
      <c r="P666" s="4">
        <v>0.897</v>
      </c>
      <c r="Q666" s="4">
        <v>176.114</v>
      </c>
      <c r="R666" s="4">
        <v>10.0</v>
      </c>
      <c r="S666" s="4">
        <v>1.0</v>
      </c>
      <c r="T666" s="3" t="s">
        <v>104</v>
      </c>
      <c r="U666" s="3" t="s">
        <v>35</v>
      </c>
    </row>
    <row r="667">
      <c r="A667" s="3" t="s">
        <v>5396</v>
      </c>
      <c r="B667" s="3" t="s">
        <v>5397</v>
      </c>
      <c r="C667" s="4">
        <v>2016.0</v>
      </c>
      <c r="D667" s="4">
        <v>9.0</v>
      </c>
      <c r="E667" s="4">
        <v>323400.0</v>
      </c>
      <c r="F667" s="3" t="s">
        <v>194</v>
      </c>
      <c r="G667" s="3" t="s">
        <v>5399</v>
      </c>
      <c r="H667" s="3" t="s">
        <v>1549</v>
      </c>
      <c r="I667" s="4">
        <v>0.58</v>
      </c>
      <c r="J667" s="4">
        <v>0.459</v>
      </c>
      <c r="K667" s="4">
        <v>0.724851881</v>
      </c>
      <c r="L667" s="4">
        <v>0.0459</v>
      </c>
      <c r="M667" s="4">
        <v>0.199</v>
      </c>
      <c r="N667" s="4">
        <v>1.17E-6</v>
      </c>
      <c r="O667" s="4">
        <v>0.1</v>
      </c>
      <c r="P667" s="4">
        <v>0.656</v>
      </c>
      <c r="Q667" s="4">
        <v>104.843</v>
      </c>
      <c r="R667" s="4">
        <v>10.0</v>
      </c>
      <c r="S667" s="4">
        <v>1.0</v>
      </c>
      <c r="T667" s="3" t="s">
        <v>104</v>
      </c>
      <c r="U667" s="3" t="s">
        <v>35</v>
      </c>
    </row>
    <row r="668">
      <c r="A668" s="3" t="s">
        <v>5404</v>
      </c>
      <c r="B668" s="3" t="s">
        <v>5405</v>
      </c>
      <c r="C668" s="4">
        <v>2022.0</v>
      </c>
      <c r="D668" s="4">
        <v>9.0</v>
      </c>
      <c r="E668" s="4">
        <v>225000.0</v>
      </c>
      <c r="F668" s="3" t="s">
        <v>194</v>
      </c>
      <c r="G668" s="3" t="s">
        <v>5409</v>
      </c>
      <c r="H668" s="3" t="s">
        <v>5405</v>
      </c>
      <c r="I668" s="4">
        <v>0.511</v>
      </c>
      <c r="J668" s="4">
        <v>0.623</v>
      </c>
      <c r="K668" s="4">
        <v>0.874489338</v>
      </c>
      <c r="L668" s="4">
        <v>0.0311</v>
      </c>
      <c r="M668" s="4">
        <v>0.697</v>
      </c>
      <c r="N668" s="4">
        <v>0.0</v>
      </c>
      <c r="O668" s="4">
        <v>0.326</v>
      </c>
      <c r="P668" s="4">
        <v>0.528</v>
      </c>
      <c r="Q668" s="4">
        <v>79.934</v>
      </c>
      <c r="R668" s="4">
        <v>6.0</v>
      </c>
      <c r="S668" s="4">
        <v>0.0</v>
      </c>
      <c r="T668" s="3" t="s">
        <v>34</v>
      </c>
      <c r="U668" s="3" t="s">
        <v>35</v>
      </c>
    </row>
    <row r="669">
      <c r="A669" s="3" t="s">
        <v>5414</v>
      </c>
      <c r="B669" s="3" t="s">
        <v>5420</v>
      </c>
      <c r="C669" s="4">
        <v>2024.0</v>
      </c>
      <c r="D669" s="4">
        <v>9.0</v>
      </c>
      <c r="E669" s="4">
        <v>291696.0</v>
      </c>
      <c r="F669" s="3" t="s">
        <v>533</v>
      </c>
      <c r="G669" s="3" t="s">
        <v>5421</v>
      </c>
      <c r="H669" s="3" t="s">
        <v>3312</v>
      </c>
      <c r="I669" s="4">
        <v>0.546</v>
      </c>
      <c r="J669" s="4">
        <v>0.603</v>
      </c>
      <c r="K669" s="4">
        <v>0.815220414</v>
      </c>
      <c r="L669" s="4">
        <v>0.0412</v>
      </c>
      <c r="M669" s="4">
        <v>0.724</v>
      </c>
      <c r="N669" s="4">
        <v>0.0</v>
      </c>
      <c r="O669" s="4">
        <v>0.139</v>
      </c>
      <c r="P669" s="4">
        <v>0.757</v>
      </c>
      <c r="Q669" s="4">
        <v>112.602</v>
      </c>
      <c r="R669" s="4">
        <v>7.0</v>
      </c>
      <c r="S669" s="4">
        <v>1.0</v>
      </c>
      <c r="T669" s="3" t="s">
        <v>34</v>
      </c>
      <c r="U669" s="3" t="s">
        <v>35</v>
      </c>
    </row>
    <row r="670">
      <c r="A670" s="3" t="s">
        <v>5426</v>
      </c>
      <c r="B670" s="3" t="s">
        <v>5428</v>
      </c>
      <c r="C670" s="4">
        <v>2021.0</v>
      </c>
      <c r="D670" s="4">
        <v>9.0</v>
      </c>
      <c r="E670" s="4">
        <v>325678.0</v>
      </c>
      <c r="F670" s="3" t="s">
        <v>413</v>
      </c>
      <c r="G670" s="3" t="s">
        <v>5432</v>
      </c>
      <c r="H670" s="3" t="s">
        <v>5433</v>
      </c>
      <c r="I670" s="4">
        <v>0.74</v>
      </c>
      <c r="J670" s="4">
        <v>0.686</v>
      </c>
      <c r="K670" s="4">
        <v>0.740679742</v>
      </c>
      <c r="L670" s="4">
        <v>0.033</v>
      </c>
      <c r="M670" s="4">
        <v>0.51</v>
      </c>
      <c r="N670" s="4">
        <v>2.44E-4</v>
      </c>
      <c r="O670" s="4">
        <v>0.474</v>
      </c>
      <c r="P670" s="4">
        <v>0.736</v>
      </c>
      <c r="Q670" s="4">
        <v>102.113</v>
      </c>
      <c r="R670" s="4">
        <v>10.0</v>
      </c>
      <c r="S670" s="4">
        <v>1.0</v>
      </c>
      <c r="T670" s="3" t="s">
        <v>34</v>
      </c>
      <c r="U670" s="3" t="s">
        <v>35</v>
      </c>
    </row>
    <row r="671">
      <c r="A671" s="3" t="s">
        <v>5438</v>
      </c>
      <c r="B671" s="3" t="s">
        <v>5439</v>
      </c>
      <c r="C671" s="4">
        <v>2017.0</v>
      </c>
      <c r="D671" s="4">
        <v>9.0</v>
      </c>
      <c r="E671" s="4">
        <v>457280.0</v>
      </c>
      <c r="F671" s="3" t="s">
        <v>880</v>
      </c>
      <c r="G671" s="3" t="s">
        <v>2426</v>
      </c>
      <c r="H671" s="3" t="s">
        <v>5440</v>
      </c>
      <c r="I671" s="4">
        <v>0.423</v>
      </c>
      <c r="J671" s="4">
        <v>0.903</v>
      </c>
      <c r="K671" s="4">
        <v>0.812012063</v>
      </c>
      <c r="L671" s="4">
        <v>0.149</v>
      </c>
      <c r="M671" s="4">
        <v>0.612</v>
      </c>
      <c r="N671" s="4">
        <v>1.43E-5</v>
      </c>
      <c r="O671" s="4">
        <v>0.923</v>
      </c>
      <c r="P671" s="4">
        <v>0.774</v>
      </c>
      <c r="Q671" s="4">
        <v>130.68</v>
      </c>
      <c r="R671" s="4">
        <v>1.0</v>
      </c>
      <c r="S671" s="4">
        <v>1.0</v>
      </c>
      <c r="T671" s="3" t="s">
        <v>103</v>
      </c>
      <c r="U671" s="3" t="s">
        <v>35</v>
      </c>
    </row>
    <row r="672">
      <c r="A672" s="3" t="s">
        <v>5446</v>
      </c>
      <c r="B672" s="3" t="s">
        <v>5448</v>
      </c>
      <c r="C672" s="4">
        <v>1979.0</v>
      </c>
      <c r="D672" s="4">
        <v>9.0</v>
      </c>
      <c r="E672" s="4">
        <v>165920.0</v>
      </c>
      <c r="F672" s="3" t="s">
        <v>26</v>
      </c>
      <c r="G672" s="3" t="s">
        <v>5450</v>
      </c>
      <c r="H672" s="3" t="s">
        <v>4371</v>
      </c>
      <c r="I672" s="4">
        <v>0.656705432</v>
      </c>
      <c r="J672" s="4">
        <v>0.6703845</v>
      </c>
      <c r="K672" s="4">
        <v>0.813626471</v>
      </c>
      <c r="L672" s="4">
        <v>0.081382654</v>
      </c>
      <c r="M672" s="4">
        <v>0.26934009</v>
      </c>
      <c r="N672" s="4">
        <v>0.05448885</v>
      </c>
      <c r="O672" s="4">
        <v>0.191150556</v>
      </c>
      <c r="P672" s="4">
        <v>0.618767284</v>
      </c>
      <c r="Q672" s="4">
        <v>120.71</v>
      </c>
      <c r="R672" s="4">
        <v>5.0</v>
      </c>
      <c r="S672" s="4">
        <v>1.0</v>
      </c>
      <c r="T672" s="3" t="s">
        <v>34</v>
      </c>
      <c r="U672" s="3" t="s">
        <v>35</v>
      </c>
    </row>
    <row r="673">
      <c r="A673" s="3" t="s">
        <v>5453</v>
      </c>
      <c r="B673" s="3" t="s">
        <v>5454</v>
      </c>
      <c r="C673" s="4">
        <v>2010.0</v>
      </c>
      <c r="D673" s="4">
        <v>9.0</v>
      </c>
      <c r="E673" s="4">
        <v>370645.0</v>
      </c>
      <c r="F673" s="3" t="s">
        <v>4908</v>
      </c>
      <c r="G673" s="3" t="s">
        <v>4909</v>
      </c>
      <c r="H673" s="3" t="s">
        <v>5454</v>
      </c>
      <c r="I673" s="4">
        <v>0.515</v>
      </c>
      <c r="J673" s="4">
        <v>0.932</v>
      </c>
      <c r="K673" s="4">
        <v>0.870960152</v>
      </c>
      <c r="L673" s="4">
        <v>0.084</v>
      </c>
      <c r="M673" s="4">
        <v>2.47E-4</v>
      </c>
      <c r="N673" s="4">
        <v>0.318</v>
      </c>
      <c r="O673" s="4">
        <v>0.111</v>
      </c>
      <c r="P673" s="4">
        <v>0.821</v>
      </c>
      <c r="Q673" s="4">
        <v>175.06</v>
      </c>
      <c r="R673" s="4">
        <v>11.0</v>
      </c>
      <c r="S673" s="4">
        <v>0.0</v>
      </c>
      <c r="T673" s="3" t="s">
        <v>103</v>
      </c>
      <c r="U673" s="3" t="s">
        <v>35</v>
      </c>
    </row>
    <row r="674">
      <c r="A674" s="3" t="s">
        <v>5459</v>
      </c>
      <c r="B674" s="3" t="s">
        <v>5461</v>
      </c>
      <c r="C674" s="4">
        <v>2024.0</v>
      </c>
      <c r="D674" s="4">
        <v>9.0</v>
      </c>
      <c r="E674" s="4">
        <v>288696.0</v>
      </c>
      <c r="F674" s="3" t="s">
        <v>880</v>
      </c>
      <c r="G674" s="3" t="s">
        <v>1822</v>
      </c>
      <c r="H674" s="3" t="s">
        <v>5463</v>
      </c>
      <c r="I674" s="4">
        <v>0.727</v>
      </c>
      <c r="J674" s="4">
        <v>0.9</v>
      </c>
      <c r="K674" s="4">
        <v>0.877612132</v>
      </c>
      <c r="L674" s="4">
        <v>0.0452</v>
      </c>
      <c r="M674" s="4">
        <v>0.0805</v>
      </c>
      <c r="N674" s="4">
        <v>0.0464</v>
      </c>
      <c r="O674" s="4">
        <v>0.154</v>
      </c>
      <c r="P674" s="4">
        <v>0.505</v>
      </c>
      <c r="Q674" s="4">
        <v>131.97</v>
      </c>
      <c r="R674" s="4">
        <v>8.0</v>
      </c>
      <c r="S674" s="4">
        <v>1.0</v>
      </c>
      <c r="T674" s="3" t="s">
        <v>104</v>
      </c>
      <c r="U674" s="3" t="s">
        <v>35</v>
      </c>
    </row>
    <row r="675">
      <c r="A675" s="3" t="s">
        <v>5467</v>
      </c>
      <c r="B675" s="3" t="s">
        <v>5468</v>
      </c>
      <c r="C675" s="4">
        <v>2007.0</v>
      </c>
      <c r="D675" s="4">
        <v>9.0</v>
      </c>
      <c r="E675" s="4">
        <v>273817.0</v>
      </c>
      <c r="F675" s="3" t="s">
        <v>1629</v>
      </c>
      <c r="G675" s="3" t="s">
        <v>1511</v>
      </c>
      <c r="H675" s="3" t="s">
        <v>5469</v>
      </c>
      <c r="I675" s="4">
        <v>0.6</v>
      </c>
      <c r="J675" s="4">
        <v>0.888</v>
      </c>
      <c r="K675" s="4">
        <v>0.794130858</v>
      </c>
      <c r="L675" s="4">
        <v>0.0506</v>
      </c>
      <c r="M675" s="4">
        <v>0.0111</v>
      </c>
      <c r="N675" s="4">
        <v>0.078</v>
      </c>
      <c r="O675" s="4">
        <v>0.113</v>
      </c>
      <c r="P675" s="4">
        <v>0.593</v>
      </c>
      <c r="Q675" s="4">
        <v>125.99</v>
      </c>
      <c r="R675" s="4">
        <v>9.0</v>
      </c>
      <c r="S675" s="4">
        <v>1.0</v>
      </c>
      <c r="T675" s="3" t="s">
        <v>104</v>
      </c>
      <c r="U675" s="3" t="s">
        <v>68</v>
      </c>
    </row>
    <row r="676">
      <c r="A676" s="3" t="s">
        <v>5474</v>
      </c>
      <c r="B676" s="3" t="s">
        <v>5475</v>
      </c>
      <c r="C676" s="4">
        <v>1965.0</v>
      </c>
      <c r="D676" s="4">
        <v>10.0</v>
      </c>
      <c r="E676" s="4">
        <v>176293.0</v>
      </c>
      <c r="F676" s="3" t="s">
        <v>5478</v>
      </c>
      <c r="G676" s="3" t="s">
        <v>5479</v>
      </c>
      <c r="H676" s="3" t="s">
        <v>5480</v>
      </c>
      <c r="I676" s="4">
        <v>0.403</v>
      </c>
      <c r="J676" s="4">
        <v>0.481</v>
      </c>
      <c r="K676" s="4">
        <v>0.77030351</v>
      </c>
      <c r="L676" s="4">
        <v>0.124</v>
      </c>
      <c r="M676" s="4">
        <v>0.838</v>
      </c>
      <c r="N676" s="4">
        <v>0.0</v>
      </c>
      <c r="O676" s="4">
        <v>0.378</v>
      </c>
      <c r="P676" s="4">
        <v>0.624</v>
      </c>
      <c r="Q676" s="4">
        <v>186.36</v>
      </c>
      <c r="R676" s="4">
        <v>7.0</v>
      </c>
      <c r="S676" s="4">
        <v>1.0</v>
      </c>
      <c r="T676" s="3" t="s">
        <v>34</v>
      </c>
      <c r="U676" s="3" t="s">
        <v>35</v>
      </c>
    </row>
    <row r="677">
      <c r="A677" s="3" t="s">
        <v>5487</v>
      </c>
      <c r="B677" s="3" t="s">
        <v>5488</v>
      </c>
      <c r="C677" s="4">
        <v>1998.0</v>
      </c>
      <c r="D677" s="4">
        <v>10.0</v>
      </c>
      <c r="E677" s="4">
        <v>222616.0</v>
      </c>
      <c r="F677" s="3" t="s">
        <v>26</v>
      </c>
      <c r="G677" s="3" t="s">
        <v>63</v>
      </c>
      <c r="H677" s="3" t="s">
        <v>3218</v>
      </c>
      <c r="I677" s="4">
        <v>0.83</v>
      </c>
      <c r="J677" s="4">
        <v>0.772</v>
      </c>
      <c r="K677" s="4">
        <v>0.830235493</v>
      </c>
      <c r="L677" s="4">
        <v>0.198</v>
      </c>
      <c r="M677" s="4">
        <v>0.115</v>
      </c>
      <c r="N677" s="4">
        <v>0.0</v>
      </c>
      <c r="O677" s="4">
        <v>0.0601</v>
      </c>
      <c r="P677" s="4">
        <v>0.871</v>
      </c>
      <c r="Q677" s="4">
        <v>81.968</v>
      </c>
      <c r="R677" s="4">
        <v>2.0</v>
      </c>
      <c r="S677" s="4">
        <v>0.0</v>
      </c>
      <c r="T677" s="3" t="s">
        <v>34</v>
      </c>
      <c r="U677" s="3" t="s">
        <v>35</v>
      </c>
    </row>
    <row r="678">
      <c r="A678" s="3" t="s">
        <v>5493</v>
      </c>
      <c r="B678" s="3" t="s">
        <v>63</v>
      </c>
      <c r="C678" s="4">
        <v>1998.0</v>
      </c>
      <c r="D678" s="4">
        <v>10.0</v>
      </c>
      <c r="E678" s="4">
        <v>243122.0</v>
      </c>
      <c r="F678" s="3" t="s">
        <v>26</v>
      </c>
      <c r="G678" s="3" t="s">
        <v>63</v>
      </c>
      <c r="H678" s="3" t="s">
        <v>3218</v>
      </c>
      <c r="I678" s="4">
        <v>0.946</v>
      </c>
      <c r="J678" s="4">
        <v>0.554</v>
      </c>
      <c r="K678" s="4">
        <v>0.775116035</v>
      </c>
      <c r="L678" s="4">
        <v>0.0522</v>
      </c>
      <c r="M678" s="4">
        <v>0.0308</v>
      </c>
      <c r="N678" s="4">
        <v>9.83E-6</v>
      </c>
      <c r="O678" s="4">
        <v>0.617</v>
      </c>
      <c r="P678" s="4">
        <v>0.83</v>
      </c>
      <c r="Q678" s="4">
        <v>125.011</v>
      </c>
      <c r="R678" s="4">
        <v>5.0</v>
      </c>
      <c r="S678" s="4">
        <v>0.0</v>
      </c>
      <c r="T678" s="3" t="s">
        <v>34</v>
      </c>
      <c r="U678" s="3" t="s">
        <v>35</v>
      </c>
    </row>
    <row r="679">
      <c r="A679" s="3" t="s">
        <v>5502</v>
      </c>
      <c r="B679" s="3" t="s">
        <v>5503</v>
      </c>
      <c r="C679" s="4">
        <v>2011.0</v>
      </c>
      <c r="D679" s="4">
        <v>10.0</v>
      </c>
      <c r="E679" s="4">
        <v>250773.0</v>
      </c>
      <c r="F679" s="3" t="s">
        <v>26</v>
      </c>
      <c r="G679" s="3" t="s">
        <v>63</v>
      </c>
      <c r="H679" s="3" t="s">
        <v>4341</v>
      </c>
      <c r="I679" s="4">
        <v>0.854</v>
      </c>
      <c r="J679" s="4">
        <v>0.473</v>
      </c>
      <c r="K679" s="4">
        <v>0.836823305</v>
      </c>
      <c r="L679" s="4">
        <v>0.0292</v>
      </c>
      <c r="M679" s="4">
        <v>0.771</v>
      </c>
      <c r="N679" s="4">
        <v>2.34E-4</v>
      </c>
      <c r="O679" s="4">
        <v>0.0888</v>
      </c>
      <c r="P679" s="4">
        <v>0.667</v>
      </c>
      <c r="Q679" s="4">
        <v>114.056</v>
      </c>
      <c r="R679" s="4">
        <v>7.0</v>
      </c>
      <c r="S679" s="4">
        <v>1.0</v>
      </c>
      <c r="T679" s="3" t="s">
        <v>34</v>
      </c>
      <c r="U679" s="3" t="s">
        <v>35</v>
      </c>
    </row>
    <row r="680">
      <c r="A680" s="3" t="s">
        <v>5510</v>
      </c>
      <c r="B680" s="3" t="s">
        <v>5511</v>
      </c>
      <c r="C680" s="4">
        <v>2018.0</v>
      </c>
      <c r="D680" s="4">
        <v>10.0</v>
      </c>
      <c r="E680" s="4">
        <v>214289.0</v>
      </c>
      <c r="F680" s="3" t="s">
        <v>2074</v>
      </c>
      <c r="G680" s="3" t="s">
        <v>5512</v>
      </c>
      <c r="H680" s="3" t="s">
        <v>5511</v>
      </c>
      <c r="I680" s="4">
        <v>0.687</v>
      </c>
      <c r="J680" s="4">
        <v>0.792</v>
      </c>
      <c r="K680" s="4">
        <v>0.915684555</v>
      </c>
      <c r="L680" s="4">
        <v>0.0452</v>
      </c>
      <c r="M680" s="4">
        <v>0.191</v>
      </c>
      <c r="N680" s="4">
        <v>0.0</v>
      </c>
      <c r="O680" s="4">
        <v>0.167</v>
      </c>
      <c r="P680" s="4">
        <v>0.671</v>
      </c>
      <c r="Q680" s="4">
        <v>100.011</v>
      </c>
      <c r="R680" s="4">
        <v>5.0</v>
      </c>
      <c r="S680" s="4">
        <v>1.0</v>
      </c>
      <c r="T680" s="3" t="s">
        <v>103</v>
      </c>
      <c r="U680" s="3" t="s">
        <v>94</v>
      </c>
    </row>
    <row r="681">
      <c r="A681" s="3" t="s">
        <v>5516</v>
      </c>
      <c r="B681" s="3" t="s">
        <v>5517</v>
      </c>
      <c r="C681" s="4">
        <v>2010.0</v>
      </c>
      <c r="D681" s="4">
        <v>10.0</v>
      </c>
      <c r="E681" s="4">
        <v>202626.0</v>
      </c>
      <c r="F681" s="3" t="s">
        <v>5520</v>
      </c>
      <c r="G681" s="3" t="s">
        <v>5522</v>
      </c>
      <c r="H681" s="3" t="s">
        <v>5517</v>
      </c>
      <c r="I681" s="4">
        <v>0.697</v>
      </c>
      <c r="J681" s="4">
        <v>0.91</v>
      </c>
      <c r="K681" s="4">
        <v>0.890638034</v>
      </c>
      <c r="L681" s="4">
        <v>0.247</v>
      </c>
      <c r="M681" s="4">
        <v>0.00271</v>
      </c>
      <c r="N681" s="4">
        <v>0.0</v>
      </c>
      <c r="O681" s="4">
        <v>0.147</v>
      </c>
      <c r="P681" s="4">
        <v>0.623</v>
      </c>
      <c r="Q681" s="4">
        <v>127.031</v>
      </c>
      <c r="R681" s="4">
        <v>2.0</v>
      </c>
      <c r="S681" s="4">
        <v>1.0</v>
      </c>
      <c r="T681" s="3" t="s">
        <v>103</v>
      </c>
      <c r="U681" s="3" t="s">
        <v>35</v>
      </c>
    </row>
    <row r="682">
      <c r="A682" s="3" t="s">
        <v>5526</v>
      </c>
      <c r="B682" s="3" t="s">
        <v>4305</v>
      </c>
      <c r="C682" s="4">
        <v>2016.0</v>
      </c>
      <c r="D682" s="4">
        <v>10.0</v>
      </c>
      <c r="E682" s="4">
        <v>358100.0</v>
      </c>
      <c r="F682" s="3" t="s">
        <v>901</v>
      </c>
      <c r="G682" s="3" t="s">
        <v>671</v>
      </c>
      <c r="H682" s="3" t="s">
        <v>5529</v>
      </c>
      <c r="I682" s="4">
        <v>0.506</v>
      </c>
      <c r="J682" s="4">
        <v>0.486</v>
      </c>
      <c r="K682" s="4">
        <v>0.752379526</v>
      </c>
      <c r="L682" s="4">
        <v>0.0417</v>
      </c>
      <c r="M682" s="4">
        <v>0.769</v>
      </c>
      <c r="N682" s="4">
        <v>2.47E-6</v>
      </c>
      <c r="O682" s="4">
        <v>0.206</v>
      </c>
      <c r="P682" s="4">
        <v>0.596</v>
      </c>
      <c r="Q682" s="4">
        <v>148.714</v>
      </c>
      <c r="R682" s="4">
        <v>7.0</v>
      </c>
      <c r="S682" s="4">
        <v>1.0</v>
      </c>
      <c r="T682" s="3" t="s">
        <v>104</v>
      </c>
      <c r="U682" s="3" t="s">
        <v>35</v>
      </c>
    </row>
    <row r="683">
      <c r="A683" s="3" t="s">
        <v>5534</v>
      </c>
      <c r="B683" s="3" t="s">
        <v>5535</v>
      </c>
      <c r="C683" s="4">
        <v>2016.0</v>
      </c>
      <c r="D683" s="4">
        <v>10.0</v>
      </c>
      <c r="E683" s="4">
        <v>357840.0</v>
      </c>
      <c r="F683" s="3" t="s">
        <v>901</v>
      </c>
      <c r="G683" s="3" t="s">
        <v>1757</v>
      </c>
      <c r="H683" s="3" t="s">
        <v>5539</v>
      </c>
      <c r="I683" s="4">
        <v>0.756</v>
      </c>
      <c r="J683" s="4">
        <v>0.631</v>
      </c>
      <c r="K683" s="4">
        <v>0.761983188</v>
      </c>
      <c r="L683" s="4">
        <v>0.136</v>
      </c>
      <c r="M683" s="4">
        <v>0.159</v>
      </c>
      <c r="N683" s="4">
        <v>3.46E-6</v>
      </c>
      <c r="O683" s="4">
        <v>0.0665</v>
      </c>
      <c r="P683" s="4">
        <v>0.747</v>
      </c>
      <c r="Q683" s="4">
        <v>98.019</v>
      </c>
      <c r="R683" s="4">
        <v>6.0</v>
      </c>
      <c r="S683" s="4">
        <v>0.0</v>
      </c>
      <c r="T683" s="3" t="s">
        <v>104</v>
      </c>
      <c r="U683" s="3" t="s">
        <v>68</v>
      </c>
    </row>
    <row r="684">
      <c r="A684" s="3" t="s">
        <v>5542</v>
      </c>
      <c r="B684" s="3" t="s">
        <v>5543</v>
      </c>
      <c r="C684" s="4">
        <v>1984.0</v>
      </c>
      <c r="D684" s="4">
        <v>10.0</v>
      </c>
      <c r="E684" s="4">
        <v>328133.0</v>
      </c>
      <c r="F684" s="3" t="s">
        <v>5544</v>
      </c>
      <c r="G684" s="3" t="s">
        <v>5545</v>
      </c>
      <c r="H684" s="3" t="s">
        <v>5546</v>
      </c>
      <c r="I684" s="4">
        <v>0.72</v>
      </c>
      <c r="J684" s="4">
        <v>0.637</v>
      </c>
      <c r="K684" s="4">
        <v>0.794879473</v>
      </c>
      <c r="L684" s="4">
        <v>0.0805</v>
      </c>
      <c r="M684" s="4">
        <v>0.207</v>
      </c>
      <c r="N684" s="4">
        <v>6.41E-5</v>
      </c>
      <c r="O684" s="4">
        <v>0.305</v>
      </c>
      <c r="P684" s="4">
        <v>0.899</v>
      </c>
      <c r="Q684" s="4">
        <v>121.71</v>
      </c>
      <c r="R684" s="4">
        <v>2.0</v>
      </c>
      <c r="S684" s="4">
        <v>0.0</v>
      </c>
      <c r="T684" s="3" t="s">
        <v>103</v>
      </c>
      <c r="U684" s="3" t="s">
        <v>68</v>
      </c>
    </row>
    <row r="685">
      <c r="A685" s="3" t="s">
        <v>5550</v>
      </c>
      <c r="B685" s="3" t="s">
        <v>5551</v>
      </c>
      <c r="C685" s="4">
        <v>2020.0</v>
      </c>
      <c r="D685" s="4">
        <v>10.0</v>
      </c>
      <c r="E685" s="4">
        <v>218279.0</v>
      </c>
      <c r="F685" s="3" t="s">
        <v>5554</v>
      </c>
      <c r="G685" s="3" t="s">
        <v>5555</v>
      </c>
      <c r="H685" s="3" t="s">
        <v>5551</v>
      </c>
      <c r="I685" s="4">
        <v>0.631</v>
      </c>
      <c r="J685" s="4">
        <v>0.758</v>
      </c>
      <c r="K685" s="4">
        <v>0.878617415</v>
      </c>
      <c r="L685" s="4">
        <v>0.0575</v>
      </c>
      <c r="M685" s="4">
        <v>0.164</v>
      </c>
      <c r="N685" s="4">
        <v>0.0</v>
      </c>
      <c r="O685" s="4">
        <v>0.106</v>
      </c>
      <c r="P685" s="4">
        <v>0.519</v>
      </c>
      <c r="Q685" s="4">
        <v>87.881</v>
      </c>
      <c r="R685" s="4">
        <v>1.0</v>
      </c>
      <c r="S685" s="4">
        <v>0.0</v>
      </c>
      <c r="T685" s="3" t="s">
        <v>104</v>
      </c>
      <c r="U685" s="3" t="s">
        <v>68</v>
      </c>
    </row>
    <row r="686">
      <c r="A686" s="3" t="s">
        <v>5561</v>
      </c>
      <c r="B686" s="3" t="s">
        <v>5562</v>
      </c>
      <c r="C686" s="4">
        <v>1967.0</v>
      </c>
      <c r="D686" s="4">
        <v>10.0</v>
      </c>
      <c r="E686" s="4">
        <v>256986.0</v>
      </c>
      <c r="F686" s="3" t="s">
        <v>5564</v>
      </c>
      <c r="G686" s="3" t="s">
        <v>5565</v>
      </c>
      <c r="H686" s="3" t="s">
        <v>5566</v>
      </c>
      <c r="I686" s="4">
        <v>0.485</v>
      </c>
      <c r="J686" s="4">
        <v>0.525</v>
      </c>
      <c r="K686" s="4">
        <v>0.725450773</v>
      </c>
      <c r="L686" s="4">
        <v>0.04</v>
      </c>
      <c r="M686" s="4">
        <v>0.315</v>
      </c>
      <c r="N686" s="4">
        <v>0.0112</v>
      </c>
      <c r="O686" s="4">
        <v>0.248</v>
      </c>
      <c r="P686" s="4">
        <v>0.747</v>
      </c>
      <c r="Q686" s="4">
        <v>91.825</v>
      </c>
      <c r="R686" s="4">
        <v>7.0</v>
      </c>
      <c r="S686" s="4">
        <v>0.0</v>
      </c>
      <c r="T686" s="3" t="s">
        <v>103</v>
      </c>
      <c r="U686" s="3" t="s">
        <v>68</v>
      </c>
    </row>
    <row r="687">
      <c r="A687" s="3" t="s">
        <v>5573</v>
      </c>
      <c r="B687" s="3" t="s">
        <v>5574</v>
      </c>
      <c r="C687" s="4">
        <v>2024.0</v>
      </c>
      <c r="D687" s="4">
        <v>10.0</v>
      </c>
      <c r="E687" s="4">
        <v>178464.0</v>
      </c>
      <c r="F687" s="3" t="s">
        <v>236</v>
      </c>
      <c r="G687" s="3" t="s">
        <v>1955</v>
      </c>
      <c r="H687" s="3" t="s">
        <v>2360</v>
      </c>
      <c r="I687" s="4">
        <v>0.494</v>
      </c>
      <c r="J687" s="4">
        <v>0.291</v>
      </c>
      <c r="K687" s="4">
        <v>0.541098967</v>
      </c>
      <c r="L687" s="4">
        <v>0.0833</v>
      </c>
      <c r="M687" s="4">
        <v>0.986</v>
      </c>
      <c r="N687" s="4">
        <v>0.95</v>
      </c>
      <c r="O687" s="4">
        <v>0.118</v>
      </c>
      <c r="P687" s="4">
        <v>0.772</v>
      </c>
      <c r="Q687" s="4">
        <v>123.534</v>
      </c>
      <c r="R687" s="4">
        <v>3.0</v>
      </c>
      <c r="S687" s="4">
        <v>1.0</v>
      </c>
      <c r="T687" s="3" t="s">
        <v>103</v>
      </c>
      <c r="U687" s="3" t="s">
        <v>35</v>
      </c>
    </row>
    <row r="688">
      <c r="A688" s="3" t="s">
        <v>5579</v>
      </c>
      <c r="B688" s="3" t="s">
        <v>5581</v>
      </c>
      <c r="C688" s="4">
        <v>2024.0</v>
      </c>
      <c r="D688" s="4">
        <v>10.0</v>
      </c>
      <c r="E688" s="4">
        <v>176720.0</v>
      </c>
      <c r="F688" s="3" t="s">
        <v>1415</v>
      </c>
      <c r="G688" s="3" t="s">
        <v>1675</v>
      </c>
      <c r="H688" s="3" t="s">
        <v>2384</v>
      </c>
      <c r="I688" s="4">
        <v>0.798</v>
      </c>
      <c r="J688" s="4">
        <v>0.455</v>
      </c>
      <c r="K688" s="4">
        <v>0.671379377</v>
      </c>
      <c r="L688" s="4">
        <v>0.0424</v>
      </c>
      <c r="M688" s="4">
        <v>0.18</v>
      </c>
      <c r="N688" s="4">
        <v>0.0</v>
      </c>
      <c r="O688" s="4">
        <v>0.108</v>
      </c>
      <c r="P688" s="4">
        <v>0.523</v>
      </c>
      <c r="Q688" s="4">
        <v>104.014</v>
      </c>
      <c r="R688" s="4">
        <v>0.0</v>
      </c>
      <c r="S688" s="4">
        <v>1.0</v>
      </c>
      <c r="T688" s="3" t="s">
        <v>103</v>
      </c>
      <c r="U688" s="3" t="s">
        <v>35</v>
      </c>
    </row>
    <row r="689">
      <c r="A689" s="3" t="s">
        <v>5586</v>
      </c>
      <c r="B689" s="3" t="s">
        <v>5587</v>
      </c>
      <c r="C689" s="4">
        <v>2011.0</v>
      </c>
      <c r="D689" s="4">
        <v>10.0</v>
      </c>
      <c r="E689" s="4">
        <v>203400.0</v>
      </c>
      <c r="F689" s="3" t="s">
        <v>1982</v>
      </c>
      <c r="G689" s="3" t="s">
        <v>1983</v>
      </c>
      <c r="H689" s="3" t="s">
        <v>1984</v>
      </c>
      <c r="I689" s="4">
        <v>0.725</v>
      </c>
      <c r="J689" s="4">
        <v>0.381</v>
      </c>
      <c r="K689" s="4">
        <v>0.744294484</v>
      </c>
      <c r="L689" s="4">
        <v>0.261</v>
      </c>
      <c r="M689" s="4">
        <v>0.827</v>
      </c>
      <c r="N689" s="4">
        <v>0.0347</v>
      </c>
      <c r="O689" s="4">
        <v>0.107</v>
      </c>
      <c r="P689" s="4">
        <v>0.769</v>
      </c>
      <c r="Q689" s="4">
        <v>100.002</v>
      </c>
      <c r="R689" s="4">
        <v>8.0</v>
      </c>
      <c r="S689" s="4">
        <v>1.0</v>
      </c>
      <c r="T689" s="3" t="s">
        <v>103</v>
      </c>
      <c r="U689" s="3" t="s">
        <v>35</v>
      </c>
    </row>
    <row r="690">
      <c r="A690" s="3" t="s">
        <v>5594</v>
      </c>
      <c r="B690" s="3" t="s">
        <v>5595</v>
      </c>
      <c r="C690" s="4">
        <v>2024.0</v>
      </c>
      <c r="D690" s="4">
        <v>10.0</v>
      </c>
      <c r="E690" s="4">
        <v>191117.0</v>
      </c>
      <c r="F690" s="3" t="s">
        <v>199</v>
      </c>
      <c r="G690" s="3" t="s">
        <v>1675</v>
      </c>
      <c r="H690" s="3" t="s">
        <v>2389</v>
      </c>
      <c r="I690" s="4">
        <v>0.735</v>
      </c>
      <c r="J690" s="4">
        <v>0.56</v>
      </c>
      <c r="K690" s="4">
        <v>0.671486322</v>
      </c>
      <c r="L690" s="4">
        <v>0.0765</v>
      </c>
      <c r="M690" s="4">
        <v>0.22</v>
      </c>
      <c r="N690" s="4">
        <v>0.0</v>
      </c>
      <c r="O690" s="4">
        <v>0.359</v>
      </c>
      <c r="P690" s="4">
        <v>0.52</v>
      </c>
      <c r="Q690" s="4">
        <v>111.042</v>
      </c>
      <c r="R690" s="4">
        <v>9.0</v>
      </c>
      <c r="S690" s="4">
        <v>1.0</v>
      </c>
      <c r="T690" s="3" t="s">
        <v>103</v>
      </c>
      <c r="U690" s="3" t="s">
        <v>35</v>
      </c>
    </row>
    <row r="691">
      <c r="A691" s="3" t="s">
        <v>5599</v>
      </c>
      <c r="B691" s="3" t="s">
        <v>5600</v>
      </c>
      <c r="C691" s="4">
        <v>2024.0</v>
      </c>
      <c r="D691" s="4">
        <v>10.0</v>
      </c>
      <c r="E691" s="4">
        <v>162720.0</v>
      </c>
      <c r="F691" s="3" t="s">
        <v>316</v>
      </c>
      <c r="G691" s="3" t="s">
        <v>1675</v>
      </c>
      <c r="H691" s="3" t="s">
        <v>2366</v>
      </c>
      <c r="I691" s="4">
        <v>0.665</v>
      </c>
      <c r="J691" s="4">
        <v>0.405</v>
      </c>
      <c r="K691" s="4">
        <v>0.654289564</v>
      </c>
      <c r="L691" s="4">
        <v>0.0975</v>
      </c>
      <c r="M691" s="4">
        <v>0.511</v>
      </c>
      <c r="N691" s="4">
        <v>0.0</v>
      </c>
      <c r="O691" s="4">
        <v>0.0523</v>
      </c>
      <c r="P691" s="4">
        <v>0.658</v>
      </c>
      <c r="Q691" s="4">
        <v>103.956</v>
      </c>
      <c r="R691" s="4">
        <v>1.0</v>
      </c>
      <c r="S691" s="4">
        <v>1.0</v>
      </c>
      <c r="T691" s="3" t="s">
        <v>103</v>
      </c>
      <c r="U691" s="3" t="s">
        <v>35</v>
      </c>
    </row>
    <row r="692">
      <c r="A692" s="3" t="s">
        <v>5607</v>
      </c>
      <c r="B692" s="3" t="s">
        <v>5608</v>
      </c>
      <c r="C692" s="4">
        <v>1999.0</v>
      </c>
      <c r="D692" s="4">
        <v>10.0</v>
      </c>
      <c r="E692" s="4">
        <v>163800.0</v>
      </c>
      <c r="F692" s="3" t="s">
        <v>5610</v>
      </c>
      <c r="G692" s="3" t="s">
        <v>5611</v>
      </c>
      <c r="H692" s="3" t="s">
        <v>3247</v>
      </c>
      <c r="I692" s="4">
        <v>0.619</v>
      </c>
      <c r="J692" s="4">
        <v>0.42</v>
      </c>
      <c r="K692" s="4">
        <v>0.777896606</v>
      </c>
      <c r="L692" s="4">
        <v>0.0438</v>
      </c>
      <c r="M692" s="4">
        <v>0.0627</v>
      </c>
      <c r="N692" s="4">
        <v>4.24E-6</v>
      </c>
      <c r="O692" s="4">
        <v>0.147</v>
      </c>
      <c r="P692" s="4">
        <v>0.969</v>
      </c>
      <c r="Q692" s="4">
        <v>99.022</v>
      </c>
      <c r="R692" s="4">
        <v>0.0</v>
      </c>
      <c r="S692" s="4">
        <v>0.0</v>
      </c>
      <c r="T692" s="3" t="s">
        <v>103</v>
      </c>
      <c r="U692" s="3" t="s">
        <v>35</v>
      </c>
    </row>
    <row r="693">
      <c r="A693" s="3" t="s">
        <v>5615</v>
      </c>
      <c r="B693" s="3" t="s">
        <v>5616</v>
      </c>
      <c r="C693" s="4">
        <v>2024.0</v>
      </c>
      <c r="D693" s="4">
        <v>10.0</v>
      </c>
      <c r="E693" s="4">
        <v>220653.0</v>
      </c>
      <c r="F693" s="3" t="s">
        <v>5619</v>
      </c>
      <c r="G693" s="3" t="s">
        <v>5620</v>
      </c>
      <c r="H693" s="3" t="s">
        <v>2954</v>
      </c>
      <c r="I693" s="4">
        <v>0.747</v>
      </c>
      <c r="J693" s="4">
        <v>0.867</v>
      </c>
      <c r="K693" s="4">
        <v>0.818107929</v>
      </c>
      <c r="L693" s="4">
        <v>0.088</v>
      </c>
      <c r="M693" s="4">
        <v>0.582</v>
      </c>
      <c r="N693" s="4">
        <v>0.00413</v>
      </c>
      <c r="O693" s="4">
        <v>0.114</v>
      </c>
      <c r="P693" s="4">
        <v>0.684</v>
      </c>
      <c r="Q693" s="4">
        <v>124.014</v>
      </c>
      <c r="R693" s="4">
        <v>0.0</v>
      </c>
      <c r="S693" s="4">
        <v>1.0</v>
      </c>
      <c r="T693" s="3" t="s">
        <v>103</v>
      </c>
      <c r="U693" s="3" t="s">
        <v>68</v>
      </c>
    </row>
    <row r="694">
      <c r="A694" s="3" t="s">
        <v>5623</v>
      </c>
      <c r="B694" s="3" t="s">
        <v>5624</v>
      </c>
      <c r="C694" s="4">
        <v>2024.0</v>
      </c>
      <c r="D694" s="4">
        <v>10.0</v>
      </c>
      <c r="E694" s="4">
        <v>216013.0</v>
      </c>
      <c r="F694" s="3" t="s">
        <v>5626</v>
      </c>
      <c r="G694" s="3" t="s">
        <v>5628</v>
      </c>
      <c r="H694" s="3" t="s">
        <v>2954</v>
      </c>
      <c r="I694" s="4">
        <v>0.602</v>
      </c>
      <c r="J694" s="4">
        <v>0.923</v>
      </c>
      <c r="K694" s="4">
        <v>0.893996107</v>
      </c>
      <c r="L694" s="4">
        <v>0.0439</v>
      </c>
      <c r="M694" s="4">
        <v>0.0098</v>
      </c>
      <c r="N694" s="4">
        <v>0.0</v>
      </c>
      <c r="O694" s="4">
        <v>0.056</v>
      </c>
      <c r="P694" s="4">
        <v>0.765</v>
      </c>
      <c r="Q694" s="4">
        <v>136.009</v>
      </c>
      <c r="R694" s="4">
        <v>5.0</v>
      </c>
      <c r="S694" s="4">
        <v>1.0</v>
      </c>
      <c r="T694" s="3" t="s">
        <v>103</v>
      </c>
      <c r="U694" s="3" t="s">
        <v>35</v>
      </c>
    </row>
    <row r="695">
      <c r="A695" s="3" t="s">
        <v>5632</v>
      </c>
      <c r="B695" s="3" t="s">
        <v>5634</v>
      </c>
      <c r="C695" s="4">
        <v>2021.0</v>
      </c>
      <c r="D695" s="4">
        <v>10.0</v>
      </c>
      <c r="E695" s="4">
        <v>148729.0</v>
      </c>
      <c r="F695" s="3" t="s">
        <v>1049</v>
      </c>
      <c r="G695" s="3" t="s">
        <v>5636</v>
      </c>
      <c r="H695" s="3" t="s">
        <v>5637</v>
      </c>
      <c r="I695" s="4">
        <v>0.668</v>
      </c>
      <c r="J695" s="4">
        <v>0.64</v>
      </c>
      <c r="K695" s="4">
        <v>0.814578744</v>
      </c>
      <c r="L695" s="4">
        <v>0.0292</v>
      </c>
      <c r="M695" s="4">
        <v>0.0819</v>
      </c>
      <c r="N695" s="4">
        <v>5.7E-4</v>
      </c>
      <c r="O695" s="4">
        <v>0.398</v>
      </c>
      <c r="P695" s="4">
        <v>0.839</v>
      </c>
      <c r="Q695" s="4">
        <v>80.009</v>
      </c>
      <c r="R695" s="4">
        <v>11.0</v>
      </c>
      <c r="S695" s="4">
        <v>1.0</v>
      </c>
      <c r="T695" s="3" t="s">
        <v>103</v>
      </c>
      <c r="U695" s="3" t="s">
        <v>35</v>
      </c>
    </row>
    <row r="696">
      <c r="A696" s="3" t="s">
        <v>5639</v>
      </c>
      <c r="B696" s="3" t="s">
        <v>5641</v>
      </c>
      <c r="C696" s="4">
        <v>2021.0</v>
      </c>
      <c r="D696" s="4">
        <v>10.0</v>
      </c>
      <c r="E696" s="4">
        <v>124223.0</v>
      </c>
      <c r="F696" s="3" t="s">
        <v>1543</v>
      </c>
      <c r="G696" s="3" t="s">
        <v>1192</v>
      </c>
      <c r="H696" s="3" t="s">
        <v>5641</v>
      </c>
      <c r="I696" s="4">
        <v>0.778</v>
      </c>
      <c r="J696" s="4">
        <v>0.54</v>
      </c>
      <c r="K696" s="4">
        <v>0.686116399</v>
      </c>
      <c r="L696" s="4">
        <v>0.203</v>
      </c>
      <c r="M696" s="4">
        <v>0.445</v>
      </c>
      <c r="N696" s="4">
        <v>0.96</v>
      </c>
      <c r="O696" s="4">
        <v>0.0864</v>
      </c>
      <c r="P696" s="4">
        <v>0.945</v>
      </c>
      <c r="Q696" s="4">
        <v>139.953</v>
      </c>
      <c r="R696" s="4">
        <v>9.0</v>
      </c>
      <c r="S696" s="4">
        <v>1.0</v>
      </c>
      <c r="T696" s="3" t="s">
        <v>104</v>
      </c>
      <c r="U696" s="3" t="s">
        <v>35</v>
      </c>
    </row>
    <row r="697">
      <c r="A697" s="3" t="s">
        <v>5645</v>
      </c>
      <c r="B697" s="3" t="s">
        <v>5646</v>
      </c>
      <c r="C697" s="4">
        <v>1959.0</v>
      </c>
      <c r="D697" s="4">
        <v>10.0</v>
      </c>
      <c r="E697" s="4">
        <v>215582.0</v>
      </c>
      <c r="F697" s="3" t="s">
        <v>156</v>
      </c>
      <c r="G697" s="3" t="s">
        <v>4223</v>
      </c>
      <c r="H697" s="3" t="s">
        <v>5649</v>
      </c>
      <c r="I697" s="4">
        <v>0.341</v>
      </c>
      <c r="J697" s="4">
        <v>0.533</v>
      </c>
      <c r="K697" s="4">
        <v>0.827497701</v>
      </c>
      <c r="L697" s="4">
        <v>0.0397</v>
      </c>
      <c r="M697" s="4">
        <v>0.948</v>
      </c>
      <c r="N697" s="4">
        <v>1.16E-5</v>
      </c>
      <c r="O697" s="4">
        <v>0.13</v>
      </c>
      <c r="P697" s="4">
        <v>0.631</v>
      </c>
      <c r="Q697" s="4">
        <v>116.518</v>
      </c>
      <c r="R697" s="4">
        <v>5.0</v>
      </c>
      <c r="S697" s="4">
        <v>1.0</v>
      </c>
      <c r="T697" s="3" t="s">
        <v>104</v>
      </c>
      <c r="U697" s="3" t="s">
        <v>35</v>
      </c>
    </row>
    <row r="698">
      <c r="A698" s="3" t="s">
        <v>5653</v>
      </c>
      <c r="B698" s="3" t="s">
        <v>5655</v>
      </c>
      <c r="C698" s="4">
        <v>1990.0</v>
      </c>
      <c r="D698" s="4">
        <v>10.0</v>
      </c>
      <c r="E698" s="4">
        <v>543826.0</v>
      </c>
      <c r="F698" s="3" t="s">
        <v>156</v>
      </c>
      <c r="G698" s="3" t="s">
        <v>5658</v>
      </c>
      <c r="H698" s="3" t="s">
        <v>5659</v>
      </c>
      <c r="I698" s="4">
        <v>0.246</v>
      </c>
      <c r="J698" s="4">
        <v>0.786</v>
      </c>
      <c r="K698" s="4">
        <v>0.778196052</v>
      </c>
      <c r="L698" s="4">
        <v>0.0576</v>
      </c>
      <c r="M698" s="4">
        <v>0.669</v>
      </c>
      <c r="N698" s="4">
        <v>0.0326</v>
      </c>
      <c r="O698" s="4">
        <v>0.156</v>
      </c>
      <c r="P698" s="4">
        <v>0.655</v>
      </c>
      <c r="Q698" s="4">
        <v>77.853</v>
      </c>
      <c r="R698" s="4">
        <v>1.0</v>
      </c>
      <c r="S698" s="4">
        <v>1.0</v>
      </c>
      <c r="T698" s="3" t="s">
        <v>104</v>
      </c>
      <c r="U698" s="3" t="s">
        <v>35</v>
      </c>
    </row>
    <row r="699">
      <c r="A699" s="3" t="s">
        <v>5665</v>
      </c>
      <c r="B699" s="3" t="s">
        <v>5666</v>
      </c>
      <c r="C699" s="4">
        <v>1992.0</v>
      </c>
      <c r="D699" s="4">
        <v>10.0</v>
      </c>
      <c r="E699" s="4">
        <v>301600.0</v>
      </c>
      <c r="F699" s="3" t="s">
        <v>5669</v>
      </c>
      <c r="G699" s="3" t="s">
        <v>5670</v>
      </c>
      <c r="H699" s="3" t="s">
        <v>2399</v>
      </c>
      <c r="I699" s="4">
        <v>0.542</v>
      </c>
      <c r="J699" s="4">
        <v>0.708</v>
      </c>
      <c r="K699" s="4">
        <v>0.755566488</v>
      </c>
      <c r="L699" s="4">
        <v>0.0426</v>
      </c>
      <c r="M699" s="4">
        <v>0.584</v>
      </c>
      <c r="N699" s="4">
        <v>9.94E-6</v>
      </c>
      <c r="O699" s="4">
        <v>0.32</v>
      </c>
      <c r="P699" s="4">
        <v>0.939</v>
      </c>
      <c r="Q699" s="4">
        <v>152.993</v>
      </c>
      <c r="R699" s="4">
        <v>8.0</v>
      </c>
      <c r="S699" s="4">
        <v>1.0</v>
      </c>
      <c r="T699" s="3" t="s">
        <v>104</v>
      </c>
      <c r="U699" s="3" t="s">
        <v>35</v>
      </c>
    </row>
    <row r="700">
      <c r="A700" s="3" t="s">
        <v>5676</v>
      </c>
      <c r="B700" s="3" t="s">
        <v>5677</v>
      </c>
      <c r="C700" s="4">
        <v>2023.0</v>
      </c>
      <c r="D700" s="4">
        <v>10.0</v>
      </c>
      <c r="E700" s="4">
        <v>94814.0</v>
      </c>
      <c r="F700" s="3" t="s">
        <v>203</v>
      </c>
      <c r="G700" s="3" t="s">
        <v>242</v>
      </c>
      <c r="H700" s="3" t="s">
        <v>243</v>
      </c>
      <c r="I700" s="4">
        <v>0.67</v>
      </c>
      <c r="J700" s="4">
        <v>0.952</v>
      </c>
      <c r="K700" s="4">
        <v>0.810236776</v>
      </c>
      <c r="L700" s="4">
        <v>0.0579</v>
      </c>
      <c r="M700" s="4">
        <v>0.00824</v>
      </c>
      <c r="N700" s="4">
        <v>0.888</v>
      </c>
      <c r="O700" s="4">
        <v>0.0469</v>
      </c>
      <c r="P700" s="4">
        <v>0.734</v>
      </c>
      <c r="Q700" s="4">
        <v>162.013</v>
      </c>
      <c r="R700" s="4">
        <v>10.0</v>
      </c>
      <c r="S700" s="4">
        <v>0.0</v>
      </c>
      <c r="T700" s="3" t="s">
        <v>104</v>
      </c>
      <c r="U700" s="3" t="s">
        <v>35</v>
      </c>
    </row>
    <row r="701">
      <c r="A701" s="3" t="s">
        <v>5680</v>
      </c>
      <c r="B701" s="3" t="s">
        <v>5681</v>
      </c>
      <c r="C701" s="4">
        <v>2020.0</v>
      </c>
      <c r="D701" s="4">
        <v>10.0</v>
      </c>
      <c r="E701" s="4">
        <v>218520.0</v>
      </c>
      <c r="F701" s="3" t="s">
        <v>5683</v>
      </c>
      <c r="G701" s="3" t="s">
        <v>5685</v>
      </c>
      <c r="H701" s="3" t="s">
        <v>5686</v>
      </c>
      <c r="I701" s="4">
        <v>0.618</v>
      </c>
      <c r="J701" s="4">
        <v>0.375</v>
      </c>
      <c r="K701" s="4">
        <v>0.648985092</v>
      </c>
      <c r="L701" s="4">
        <v>0.0496</v>
      </c>
      <c r="M701" s="4">
        <v>0.231</v>
      </c>
      <c r="N701" s="4">
        <v>1.75E-5</v>
      </c>
      <c r="O701" s="4">
        <v>0.162</v>
      </c>
      <c r="P701" s="4">
        <v>0.844</v>
      </c>
      <c r="Q701" s="4">
        <v>136.338</v>
      </c>
      <c r="R701" s="4">
        <v>4.0</v>
      </c>
      <c r="S701" s="4">
        <v>0.0</v>
      </c>
      <c r="T701" s="3" t="s">
        <v>104</v>
      </c>
      <c r="U701" s="3" t="s">
        <v>35</v>
      </c>
    </row>
    <row r="702">
      <c r="A702" s="3" t="s">
        <v>5689</v>
      </c>
      <c r="B702" s="3" t="s">
        <v>5693</v>
      </c>
      <c r="C702" s="4">
        <v>2022.0</v>
      </c>
      <c r="D702" s="4">
        <v>10.0</v>
      </c>
      <c r="E702" s="4">
        <v>62400.0</v>
      </c>
      <c r="F702" s="3" t="s">
        <v>1125</v>
      </c>
      <c r="G702" s="3" t="s">
        <v>5383</v>
      </c>
      <c r="H702" s="3" t="s">
        <v>5384</v>
      </c>
      <c r="I702" s="4">
        <v>0.632</v>
      </c>
      <c r="J702" s="4">
        <v>0.978</v>
      </c>
      <c r="K702" s="4">
        <v>0.870617928</v>
      </c>
      <c r="L702" s="4">
        <v>0.0541</v>
      </c>
      <c r="M702" s="4">
        <v>0.00509</v>
      </c>
      <c r="N702" s="4">
        <v>0.719</v>
      </c>
      <c r="O702" s="4">
        <v>0.107</v>
      </c>
      <c r="P702" s="4">
        <v>0.758</v>
      </c>
      <c r="Q702" s="4">
        <v>99.963</v>
      </c>
      <c r="R702" s="4">
        <v>11.0</v>
      </c>
      <c r="S702" s="4">
        <v>1.0</v>
      </c>
      <c r="T702" s="3" t="s">
        <v>104</v>
      </c>
      <c r="U702" s="3" t="s">
        <v>68</v>
      </c>
    </row>
    <row r="703">
      <c r="A703" s="3" t="s">
        <v>5698</v>
      </c>
      <c r="B703" s="3" t="s">
        <v>5700</v>
      </c>
      <c r="C703" s="4">
        <v>2016.0</v>
      </c>
      <c r="D703" s="4">
        <v>10.0</v>
      </c>
      <c r="E703" s="4">
        <v>1260151.0</v>
      </c>
      <c r="F703" s="3" t="s">
        <v>5701</v>
      </c>
      <c r="G703" s="3" t="s">
        <v>5702</v>
      </c>
      <c r="H703" s="3" t="s">
        <v>5703</v>
      </c>
      <c r="I703" s="4">
        <v>0.653</v>
      </c>
      <c r="J703" s="4">
        <v>0.92</v>
      </c>
      <c r="K703" s="4">
        <v>0.880521036</v>
      </c>
      <c r="L703" s="4">
        <v>0.13</v>
      </c>
      <c r="M703" s="4">
        <v>0.051</v>
      </c>
      <c r="N703" s="4">
        <v>0.0</v>
      </c>
      <c r="O703" s="4">
        <v>0.0765</v>
      </c>
      <c r="P703" s="4">
        <v>0.517</v>
      </c>
      <c r="Q703" s="4">
        <v>130.027</v>
      </c>
      <c r="R703" s="4">
        <v>0.0</v>
      </c>
      <c r="S703" s="4">
        <v>1.0</v>
      </c>
      <c r="T703" s="3" t="s">
        <v>104</v>
      </c>
      <c r="U703" s="3" t="s">
        <v>35</v>
      </c>
    </row>
    <row r="704">
      <c r="A704" s="3" t="s">
        <v>5707</v>
      </c>
      <c r="B704" s="3" t="s">
        <v>5708</v>
      </c>
      <c r="C704" s="4">
        <v>2011.0</v>
      </c>
      <c r="D704" s="4">
        <v>10.0</v>
      </c>
      <c r="E704" s="4">
        <v>306986.0</v>
      </c>
      <c r="F704" s="3" t="s">
        <v>194</v>
      </c>
      <c r="G704" s="3" t="s">
        <v>5709</v>
      </c>
      <c r="H704" s="3" t="s">
        <v>5712</v>
      </c>
      <c r="I704" s="4">
        <v>0.746</v>
      </c>
      <c r="J704" s="4">
        <v>0.924</v>
      </c>
      <c r="K704" s="4">
        <v>0.844929737</v>
      </c>
      <c r="L704" s="4">
        <v>0.0442</v>
      </c>
      <c r="M704" s="4">
        <v>0.0169</v>
      </c>
      <c r="N704" s="4">
        <v>0.00279</v>
      </c>
      <c r="O704" s="4">
        <v>0.097</v>
      </c>
      <c r="P704" s="4">
        <v>0.807</v>
      </c>
      <c r="Q704" s="4">
        <v>136.051</v>
      </c>
      <c r="R704" s="4">
        <v>8.0</v>
      </c>
      <c r="S704" s="4">
        <v>1.0</v>
      </c>
      <c r="T704" s="3" t="s">
        <v>104</v>
      </c>
      <c r="U704" s="3" t="s">
        <v>68</v>
      </c>
    </row>
    <row r="705">
      <c r="A705" s="3" t="s">
        <v>5716</v>
      </c>
      <c r="B705" s="3" t="s">
        <v>5717</v>
      </c>
      <c r="C705" s="4">
        <v>2013.0</v>
      </c>
      <c r="D705" s="4">
        <v>10.0</v>
      </c>
      <c r="E705" s="4">
        <v>166013.0</v>
      </c>
      <c r="F705" s="3" t="s">
        <v>170</v>
      </c>
      <c r="G705" s="3" t="s">
        <v>2848</v>
      </c>
      <c r="H705" s="3" t="s">
        <v>5718</v>
      </c>
      <c r="I705" s="4">
        <v>0.51</v>
      </c>
      <c r="J705" s="4">
        <v>0.556</v>
      </c>
      <c r="K705" s="4">
        <v>0.682373324</v>
      </c>
      <c r="L705" s="4">
        <v>0.0395</v>
      </c>
      <c r="M705" s="4">
        <v>0.477</v>
      </c>
      <c r="N705" s="4">
        <v>0.0705</v>
      </c>
      <c r="O705" s="4">
        <v>0.205</v>
      </c>
      <c r="P705" s="4">
        <v>0.744</v>
      </c>
      <c r="Q705" s="4">
        <v>97.546</v>
      </c>
      <c r="R705" s="4">
        <v>7.0</v>
      </c>
      <c r="S705" s="4">
        <v>0.0</v>
      </c>
      <c r="T705" s="3" t="s">
        <v>104</v>
      </c>
      <c r="U705" s="3" t="s">
        <v>35</v>
      </c>
    </row>
    <row r="706">
      <c r="A706" s="3" t="s">
        <v>5721</v>
      </c>
      <c r="B706" s="3" t="s">
        <v>5723</v>
      </c>
      <c r="C706" s="4">
        <v>2019.0</v>
      </c>
      <c r="D706" s="4">
        <v>10.0</v>
      </c>
      <c r="E706" s="4">
        <v>210003.0</v>
      </c>
      <c r="F706" s="3" t="s">
        <v>424</v>
      </c>
      <c r="G706" s="3" t="s">
        <v>5724</v>
      </c>
      <c r="H706" s="3" t="s">
        <v>5725</v>
      </c>
      <c r="I706" s="4">
        <v>0.629</v>
      </c>
      <c r="J706" s="4">
        <v>0.428</v>
      </c>
      <c r="K706" s="4">
        <v>0.74373837</v>
      </c>
      <c r="L706" s="4">
        <v>0.097</v>
      </c>
      <c r="M706" s="4">
        <v>0.761</v>
      </c>
      <c r="N706" s="4">
        <v>7.47E-6</v>
      </c>
      <c r="O706" s="4">
        <v>0.147</v>
      </c>
      <c r="P706" s="4">
        <v>0.523</v>
      </c>
      <c r="Q706" s="4">
        <v>155.935</v>
      </c>
      <c r="R706" s="4">
        <v>0.0</v>
      </c>
      <c r="S706" s="4">
        <v>0.0</v>
      </c>
      <c r="T706" s="3" t="s">
        <v>34</v>
      </c>
      <c r="U706" s="3" t="s">
        <v>35</v>
      </c>
    </row>
    <row r="707">
      <c r="A707" s="3" t="s">
        <v>5729</v>
      </c>
      <c r="B707" s="3" t="s">
        <v>5730</v>
      </c>
      <c r="C707" s="4">
        <v>1987.0</v>
      </c>
      <c r="D707" s="4">
        <v>10.0</v>
      </c>
      <c r="E707" s="4">
        <v>324254.0</v>
      </c>
      <c r="F707" s="3" t="s">
        <v>413</v>
      </c>
      <c r="G707" s="3" t="s">
        <v>2972</v>
      </c>
      <c r="H707" s="3" t="s">
        <v>2973</v>
      </c>
      <c r="I707" s="4">
        <v>0.47</v>
      </c>
      <c r="J707" s="4">
        <v>0.663</v>
      </c>
      <c r="K707" s="4">
        <v>0.822022116</v>
      </c>
      <c r="L707" s="4">
        <v>0.0747</v>
      </c>
      <c r="M707" s="4">
        <v>0.884</v>
      </c>
      <c r="N707" s="4">
        <v>4.59E-4</v>
      </c>
      <c r="O707" s="4">
        <v>0.612</v>
      </c>
      <c r="P707" s="4">
        <v>0.921</v>
      </c>
      <c r="Q707" s="4">
        <v>200.632</v>
      </c>
      <c r="R707" s="4">
        <v>2.0</v>
      </c>
      <c r="S707" s="4">
        <v>1.0</v>
      </c>
      <c r="T707" s="3" t="s">
        <v>34</v>
      </c>
      <c r="U707" s="3" t="s">
        <v>35</v>
      </c>
    </row>
    <row r="708">
      <c r="A708" s="3" t="s">
        <v>5737</v>
      </c>
      <c r="B708" s="3" t="s">
        <v>5738</v>
      </c>
      <c r="C708" s="4">
        <v>2020.0</v>
      </c>
      <c r="D708" s="4">
        <v>10.0</v>
      </c>
      <c r="E708" s="4">
        <v>342301.0</v>
      </c>
      <c r="F708" s="3" t="s">
        <v>413</v>
      </c>
      <c r="G708" s="3" t="s">
        <v>5741</v>
      </c>
      <c r="H708" s="3" t="s">
        <v>4240</v>
      </c>
      <c r="I708" s="4">
        <v>0.667</v>
      </c>
      <c r="J708" s="4">
        <v>0.67</v>
      </c>
      <c r="K708" s="4">
        <v>0.786751652</v>
      </c>
      <c r="L708" s="4">
        <v>0.0395</v>
      </c>
      <c r="M708" s="4">
        <v>0.46</v>
      </c>
      <c r="N708" s="4">
        <v>3.88E-6</v>
      </c>
      <c r="O708" s="4">
        <v>0.0976</v>
      </c>
      <c r="P708" s="4">
        <v>0.521</v>
      </c>
      <c r="Q708" s="4">
        <v>137.037</v>
      </c>
      <c r="R708" s="4">
        <v>5.0</v>
      </c>
      <c r="S708" s="4">
        <v>0.0</v>
      </c>
      <c r="T708" s="3" t="s">
        <v>34</v>
      </c>
      <c r="U708" s="3" t="s">
        <v>35</v>
      </c>
    </row>
    <row r="709">
      <c r="A709" s="3" t="s">
        <v>5744</v>
      </c>
      <c r="B709" s="3" t="s">
        <v>5747</v>
      </c>
      <c r="C709" s="4">
        <v>2024.0</v>
      </c>
      <c r="D709" s="4">
        <v>10.0</v>
      </c>
      <c r="E709" s="4">
        <v>365087.0</v>
      </c>
      <c r="F709" s="3" t="s">
        <v>765</v>
      </c>
      <c r="G709" s="3" t="s">
        <v>5748</v>
      </c>
      <c r="H709" s="3" t="s">
        <v>3312</v>
      </c>
      <c r="I709" s="4">
        <v>0.519</v>
      </c>
      <c r="J709" s="4">
        <v>0.44</v>
      </c>
      <c r="K709" s="4">
        <v>0.741513914</v>
      </c>
      <c r="L709" s="4">
        <v>0.0302</v>
      </c>
      <c r="M709" s="4">
        <v>0.552</v>
      </c>
      <c r="N709" s="4">
        <v>7.82E-6</v>
      </c>
      <c r="O709" s="4">
        <v>0.11</v>
      </c>
      <c r="P709" s="4">
        <v>0.668</v>
      </c>
      <c r="Q709" s="4">
        <v>102.918</v>
      </c>
      <c r="R709" s="4">
        <v>10.0</v>
      </c>
      <c r="S709" s="4">
        <v>1.0</v>
      </c>
      <c r="T709" s="3" t="s">
        <v>34</v>
      </c>
      <c r="U709" s="3" t="s">
        <v>35</v>
      </c>
    </row>
    <row r="710">
      <c r="A710" s="3" t="s">
        <v>5750</v>
      </c>
      <c r="B710" s="3" t="s">
        <v>5752</v>
      </c>
      <c r="C710" s="4">
        <v>2018.0</v>
      </c>
      <c r="D710" s="4">
        <v>10.0</v>
      </c>
      <c r="E710" s="4">
        <v>249240.0</v>
      </c>
      <c r="F710" s="3" t="s">
        <v>4493</v>
      </c>
      <c r="G710" s="3" t="s">
        <v>4946</v>
      </c>
      <c r="H710" s="3" t="s">
        <v>5752</v>
      </c>
      <c r="I710" s="4">
        <v>0.627</v>
      </c>
      <c r="J710" s="4">
        <v>0.319</v>
      </c>
      <c r="K710" s="4">
        <v>0.603640408</v>
      </c>
      <c r="L710" s="4">
        <v>0.0404</v>
      </c>
      <c r="M710" s="4">
        <v>0.823</v>
      </c>
      <c r="N710" s="4">
        <v>0.00443</v>
      </c>
      <c r="O710" s="4">
        <v>0.104</v>
      </c>
      <c r="P710" s="4">
        <v>0.786</v>
      </c>
      <c r="Q710" s="4">
        <v>169.782</v>
      </c>
      <c r="R710" s="4">
        <v>2.0</v>
      </c>
      <c r="S710" s="4">
        <v>0.0</v>
      </c>
      <c r="T710" s="3" t="s">
        <v>34</v>
      </c>
      <c r="U710" s="3" t="s">
        <v>35</v>
      </c>
    </row>
    <row r="711">
      <c r="A711" s="3" t="s">
        <v>5756</v>
      </c>
      <c r="B711" s="3" t="s">
        <v>5757</v>
      </c>
      <c r="C711" s="4">
        <v>2008.0</v>
      </c>
      <c r="D711" s="4">
        <v>10.0</v>
      </c>
      <c r="E711" s="4">
        <v>281913.0</v>
      </c>
      <c r="F711" s="3" t="s">
        <v>401</v>
      </c>
      <c r="G711" s="3" t="s">
        <v>5759</v>
      </c>
      <c r="H711" s="3" t="s">
        <v>5759</v>
      </c>
      <c r="I711" s="4">
        <v>0.685</v>
      </c>
      <c r="J711" s="4">
        <v>0.74</v>
      </c>
      <c r="K711" s="4">
        <v>0.795285864</v>
      </c>
      <c r="L711" s="4">
        <v>0.0365</v>
      </c>
      <c r="M711" s="4">
        <v>0.167</v>
      </c>
      <c r="N711" s="4">
        <v>0.534</v>
      </c>
      <c r="O711" s="4">
        <v>0.21</v>
      </c>
      <c r="P711" s="4">
        <v>0.563</v>
      </c>
      <c r="Q711" s="4">
        <v>139.994</v>
      </c>
      <c r="R711" s="4">
        <v>7.0</v>
      </c>
      <c r="S711" s="4">
        <v>0.0</v>
      </c>
      <c r="T711" s="3" t="s">
        <v>34</v>
      </c>
      <c r="U711" s="3" t="s">
        <v>35</v>
      </c>
    </row>
    <row r="712">
      <c r="A712" s="3" t="s">
        <v>5762</v>
      </c>
      <c r="B712" s="3" t="s">
        <v>5763</v>
      </c>
      <c r="C712" s="4">
        <v>2024.0</v>
      </c>
      <c r="D712" s="4">
        <v>10.0</v>
      </c>
      <c r="E712" s="4">
        <v>259344.0</v>
      </c>
      <c r="F712" s="3" t="s">
        <v>336</v>
      </c>
      <c r="G712" s="3" t="s">
        <v>5766</v>
      </c>
      <c r="H712" s="3" t="s">
        <v>2424</v>
      </c>
      <c r="I712" s="4">
        <v>0.534</v>
      </c>
      <c r="J712" s="4">
        <v>0.545</v>
      </c>
      <c r="K712" s="4">
        <v>0.812418454</v>
      </c>
      <c r="L712" s="4">
        <v>0.0344</v>
      </c>
      <c r="M712" s="4">
        <v>0.814</v>
      </c>
      <c r="N712" s="4">
        <v>8.74E-4</v>
      </c>
      <c r="O712" s="4">
        <v>0.446</v>
      </c>
      <c r="P712" s="4">
        <v>0.548</v>
      </c>
      <c r="Q712" s="4">
        <v>82.462</v>
      </c>
      <c r="R712" s="4">
        <v>5.0</v>
      </c>
      <c r="S712" s="4">
        <v>1.0</v>
      </c>
      <c r="T712" s="3" t="s">
        <v>34</v>
      </c>
      <c r="U712" s="3" t="s">
        <v>35</v>
      </c>
    </row>
    <row r="713">
      <c r="A713" s="3" t="s">
        <v>5770</v>
      </c>
      <c r="B713" s="3" t="s">
        <v>5771</v>
      </c>
      <c r="C713" s="4">
        <v>2022.0</v>
      </c>
      <c r="D713" s="4">
        <v>10.0</v>
      </c>
      <c r="E713" s="4">
        <v>163572.0</v>
      </c>
      <c r="F713" s="3" t="s">
        <v>424</v>
      </c>
      <c r="G713" s="3" t="s">
        <v>5775</v>
      </c>
      <c r="H713" s="3" t="s">
        <v>5776</v>
      </c>
      <c r="I713" s="4">
        <v>0.715</v>
      </c>
      <c r="J713" s="4">
        <v>0.634</v>
      </c>
      <c r="K713" s="4">
        <v>0.817295147</v>
      </c>
      <c r="L713" s="4">
        <v>0.0854</v>
      </c>
      <c r="M713" s="4">
        <v>0.666</v>
      </c>
      <c r="N713" s="4">
        <v>0.0</v>
      </c>
      <c r="O713" s="4">
        <v>0.149</v>
      </c>
      <c r="P713" s="4">
        <v>0.741</v>
      </c>
      <c r="Q713" s="4">
        <v>114.089</v>
      </c>
      <c r="R713" s="4">
        <v>2.0</v>
      </c>
      <c r="S713" s="4">
        <v>1.0</v>
      </c>
      <c r="T713" s="3" t="s">
        <v>34</v>
      </c>
      <c r="U713" s="3" t="s">
        <v>35</v>
      </c>
    </row>
    <row r="714">
      <c r="A714" s="3" t="s">
        <v>5780</v>
      </c>
      <c r="B714" s="3" t="s">
        <v>5781</v>
      </c>
      <c r="C714" s="4">
        <v>2016.0</v>
      </c>
      <c r="D714" s="4">
        <v>10.0</v>
      </c>
      <c r="E714" s="4">
        <v>213781.0</v>
      </c>
      <c r="F714" s="3" t="s">
        <v>347</v>
      </c>
      <c r="G714" s="3" t="s">
        <v>5782</v>
      </c>
      <c r="H714" s="3" t="s">
        <v>5783</v>
      </c>
      <c r="I714" s="4">
        <v>0.748</v>
      </c>
      <c r="J714" s="4">
        <v>0.505</v>
      </c>
      <c r="K714" s="4">
        <v>0.81723098</v>
      </c>
      <c r="L714" s="4">
        <v>0.0395</v>
      </c>
      <c r="M714" s="4">
        <v>0.894</v>
      </c>
      <c r="N714" s="4">
        <v>6.97E-5</v>
      </c>
      <c r="O714" s="4">
        <v>0.0889</v>
      </c>
      <c r="P714" s="4">
        <v>0.521</v>
      </c>
      <c r="Q714" s="4">
        <v>126.912</v>
      </c>
      <c r="R714" s="4">
        <v>9.0</v>
      </c>
      <c r="S714" s="4">
        <v>1.0</v>
      </c>
      <c r="T714" s="3" t="s">
        <v>34</v>
      </c>
      <c r="U714" s="3" t="s">
        <v>35</v>
      </c>
    </row>
    <row r="715">
      <c r="A715" s="3" t="s">
        <v>5789</v>
      </c>
      <c r="B715" s="3" t="s">
        <v>5791</v>
      </c>
      <c r="C715" s="4">
        <v>2001.0</v>
      </c>
      <c r="D715" s="4">
        <v>10.0</v>
      </c>
      <c r="E715" s="4">
        <v>227626.0</v>
      </c>
      <c r="F715" s="3" t="s">
        <v>5794</v>
      </c>
      <c r="G715" s="3" t="s">
        <v>5795</v>
      </c>
      <c r="H715" s="3" t="s">
        <v>5796</v>
      </c>
      <c r="I715" s="4">
        <v>0.656705432</v>
      </c>
      <c r="J715" s="4">
        <v>0.6703845</v>
      </c>
      <c r="K715" s="4">
        <v>0.813626471</v>
      </c>
      <c r="L715" s="4">
        <v>0.081382654</v>
      </c>
      <c r="M715" s="4">
        <v>0.26934009</v>
      </c>
      <c r="N715" s="4">
        <v>0.05448885</v>
      </c>
      <c r="O715" s="4">
        <v>0.191150556</v>
      </c>
      <c r="P715" s="4">
        <v>0.618767284</v>
      </c>
      <c r="Q715" s="4">
        <v>120.71</v>
      </c>
      <c r="R715" s="4">
        <v>5.0</v>
      </c>
      <c r="S715" s="4">
        <v>1.0</v>
      </c>
      <c r="T715" s="3" t="s">
        <v>103</v>
      </c>
      <c r="U715" s="3" t="s">
        <v>35</v>
      </c>
    </row>
    <row r="716">
      <c r="A716" s="3" t="s">
        <v>5802</v>
      </c>
      <c r="B716" s="3" t="s">
        <v>5803</v>
      </c>
      <c r="C716" s="4">
        <v>2019.0</v>
      </c>
      <c r="D716" s="4">
        <v>10.0</v>
      </c>
      <c r="E716" s="4">
        <v>204007.0</v>
      </c>
      <c r="F716" s="3" t="s">
        <v>5804</v>
      </c>
      <c r="G716" s="3" t="s">
        <v>5805</v>
      </c>
      <c r="H716" s="3" t="s">
        <v>5807</v>
      </c>
      <c r="I716" s="4">
        <v>0.656705432</v>
      </c>
      <c r="J716" s="4">
        <v>0.6703845</v>
      </c>
      <c r="K716" s="4">
        <v>0.813626471</v>
      </c>
      <c r="L716" s="4">
        <v>0.081382654</v>
      </c>
      <c r="M716" s="4">
        <v>0.26934009</v>
      </c>
      <c r="N716" s="4">
        <v>0.05448885</v>
      </c>
      <c r="O716" s="4">
        <v>0.191150556</v>
      </c>
      <c r="P716" s="4">
        <v>0.618767284</v>
      </c>
      <c r="Q716" s="4">
        <v>120.71</v>
      </c>
      <c r="R716" s="4">
        <v>5.0</v>
      </c>
      <c r="S716" s="4">
        <v>1.0</v>
      </c>
      <c r="T716" s="3" t="s">
        <v>104</v>
      </c>
      <c r="U716" s="3" t="s">
        <v>35</v>
      </c>
    </row>
    <row r="717">
      <c r="A717" s="3" t="s">
        <v>5813</v>
      </c>
      <c r="B717" s="3" t="s">
        <v>5815</v>
      </c>
      <c r="C717" s="4">
        <v>2009.0</v>
      </c>
      <c r="D717" s="4">
        <v>10.0</v>
      </c>
      <c r="E717" s="4">
        <v>237120.0</v>
      </c>
      <c r="F717" s="3" t="s">
        <v>880</v>
      </c>
      <c r="G717" s="3" t="s">
        <v>1822</v>
      </c>
      <c r="H717" s="3" t="s">
        <v>4538</v>
      </c>
      <c r="I717" s="4">
        <v>0.656705432</v>
      </c>
      <c r="J717" s="4">
        <v>0.6703845</v>
      </c>
      <c r="K717" s="4">
        <v>0.813626471</v>
      </c>
      <c r="L717" s="4">
        <v>0.081382654</v>
      </c>
      <c r="M717" s="4">
        <v>0.26934009</v>
      </c>
      <c r="N717" s="4">
        <v>0.05448885</v>
      </c>
      <c r="O717" s="4">
        <v>0.191150556</v>
      </c>
      <c r="P717" s="4">
        <v>0.618767284</v>
      </c>
      <c r="Q717" s="4">
        <v>120.71</v>
      </c>
      <c r="R717" s="4">
        <v>5.0</v>
      </c>
      <c r="S717" s="4">
        <v>1.0</v>
      </c>
      <c r="T717" s="3" t="s">
        <v>104</v>
      </c>
      <c r="U717" s="3" t="s">
        <v>68</v>
      </c>
    </row>
    <row r="718">
      <c r="A718" s="3" t="s">
        <v>5823</v>
      </c>
      <c r="B718" s="3" t="s">
        <v>5824</v>
      </c>
      <c r="C718" s="4">
        <v>2018.0</v>
      </c>
      <c r="D718" s="4">
        <v>10.0</v>
      </c>
      <c r="E718" s="4">
        <v>329274.0</v>
      </c>
      <c r="F718" s="3" t="s">
        <v>163</v>
      </c>
      <c r="G718" s="3" t="s">
        <v>157</v>
      </c>
      <c r="H718" s="3" t="s">
        <v>5827</v>
      </c>
      <c r="I718" s="4">
        <v>0.656705432</v>
      </c>
      <c r="J718" s="4">
        <v>0.6703845</v>
      </c>
      <c r="K718" s="4">
        <v>0.813626471</v>
      </c>
      <c r="L718" s="4">
        <v>0.081382654</v>
      </c>
      <c r="M718" s="4">
        <v>0.26934009</v>
      </c>
      <c r="N718" s="4">
        <v>0.05448885</v>
      </c>
      <c r="O718" s="4">
        <v>0.191150556</v>
      </c>
      <c r="P718" s="4">
        <v>0.618767284</v>
      </c>
      <c r="Q718" s="4">
        <v>120.71</v>
      </c>
      <c r="R718" s="4">
        <v>5.0</v>
      </c>
      <c r="S718" s="4">
        <v>1.0</v>
      </c>
      <c r="T718" s="3" t="s">
        <v>104</v>
      </c>
      <c r="U718" s="3" t="s">
        <v>35</v>
      </c>
    </row>
    <row r="719">
      <c r="A719" s="3" t="s">
        <v>5835</v>
      </c>
      <c r="B719" s="3" t="s">
        <v>5837</v>
      </c>
      <c r="C719" s="4">
        <v>2021.0</v>
      </c>
      <c r="D719" s="4">
        <v>11.0</v>
      </c>
      <c r="E719" s="4">
        <v>108857.0</v>
      </c>
      <c r="F719" s="3" t="s">
        <v>1656</v>
      </c>
      <c r="G719" s="3" t="s">
        <v>1658</v>
      </c>
      <c r="H719" s="3" t="s">
        <v>5838</v>
      </c>
      <c r="I719" s="4">
        <v>0.656705432</v>
      </c>
      <c r="J719" s="4">
        <v>0.6703845</v>
      </c>
      <c r="K719" s="4">
        <v>0.813626471</v>
      </c>
      <c r="L719" s="4">
        <v>0.081382654</v>
      </c>
      <c r="M719" s="4">
        <v>0.26934009</v>
      </c>
      <c r="N719" s="4">
        <v>0.05448885</v>
      </c>
      <c r="O719" s="4">
        <v>0.191150556</v>
      </c>
      <c r="P719" s="4">
        <v>0.618767284</v>
      </c>
      <c r="Q719" s="4">
        <v>120.71</v>
      </c>
      <c r="R719" s="4">
        <v>5.0</v>
      </c>
      <c r="S719" s="4">
        <v>1.0</v>
      </c>
      <c r="T719" s="3" t="s">
        <v>103</v>
      </c>
      <c r="U719" s="3" t="s">
        <v>35</v>
      </c>
    </row>
    <row r="720">
      <c r="A720" s="3" t="s">
        <v>5842</v>
      </c>
      <c r="B720" s="3" t="s">
        <v>5844</v>
      </c>
      <c r="C720" s="4">
        <v>2011.0</v>
      </c>
      <c r="D720" s="4">
        <v>11.0</v>
      </c>
      <c r="E720" s="4">
        <v>248462.0</v>
      </c>
      <c r="F720" s="3" t="s">
        <v>5846</v>
      </c>
      <c r="G720" s="3" t="s">
        <v>5847</v>
      </c>
      <c r="H720" s="3" t="s">
        <v>5849</v>
      </c>
      <c r="I720" s="4">
        <v>0.732</v>
      </c>
      <c r="J720" s="4">
        <v>0.726</v>
      </c>
      <c r="K720" s="4">
        <v>0.756122602</v>
      </c>
      <c r="L720" s="4">
        <v>0.0822</v>
      </c>
      <c r="M720" s="4">
        <v>0.404</v>
      </c>
      <c r="N720" s="4">
        <v>3.19E-4</v>
      </c>
      <c r="O720" s="4">
        <v>0.102</v>
      </c>
      <c r="P720" s="4">
        <v>0.828</v>
      </c>
      <c r="Q720" s="4">
        <v>95.0</v>
      </c>
      <c r="R720" s="4">
        <v>10.0</v>
      </c>
      <c r="S720" s="4">
        <v>0.0</v>
      </c>
      <c r="T720" s="3" t="s">
        <v>103</v>
      </c>
      <c r="U720" s="3" t="s">
        <v>68</v>
      </c>
    </row>
    <row r="721">
      <c r="A721" s="3" t="s">
        <v>5856</v>
      </c>
      <c r="B721" s="3" t="s">
        <v>3218</v>
      </c>
      <c r="C721" s="4">
        <v>1998.0</v>
      </c>
      <c r="D721" s="4">
        <v>11.0</v>
      </c>
      <c r="E721" s="4">
        <v>203939.0</v>
      </c>
      <c r="F721" s="3" t="s">
        <v>26</v>
      </c>
      <c r="G721" s="3" t="s">
        <v>63</v>
      </c>
      <c r="H721" s="3" t="s">
        <v>3218</v>
      </c>
      <c r="I721" s="4">
        <v>0.904</v>
      </c>
      <c r="J721" s="4">
        <v>0.786</v>
      </c>
      <c r="K721" s="4">
        <v>0.827262422</v>
      </c>
      <c r="L721" s="4">
        <v>0.0641</v>
      </c>
      <c r="M721" s="4">
        <v>0.149</v>
      </c>
      <c r="N721" s="4">
        <v>7.24E-6</v>
      </c>
      <c r="O721" s="4">
        <v>0.0529</v>
      </c>
      <c r="P721" s="4">
        <v>0.854</v>
      </c>
      <c r="Q721" s="4">
        <v>99.96</v>
      </c>
      <c r="R721" s="4">
        <v>9.0</v>
      </c>
      <c r="S721" s="4">
        <v>1.0</v>
      </c>
      <c r="T721" s="3" t="s">
        <v>34</v>
      </c>
      <c r="U721" s="3" t="s">
        <v>68</v>
      </c>
    </row>
    <row r="722">
      <c r="A722" s="3" t="s">
        <v>5863</v>
      </c>
      <c r="B722" s="3" t="s">
        <v>5864</v>
      </c>
      <c r="C722" s="4">
        <v>2006.0</v>
      </c>
      <c r="D722" s="4">
        <v>11.0</v>
      </c>
      <c r="E722" s="4">
        <v>281826.0</v>
      </c>
      <c r="F722" s="3" t="s">
        <v>5865</v>
      </c>
      <c r="G722" s="3" t="s">
        <v>5866</v>
      </c>
      <c r="H722" s="3" t="s">
        <v>5867</v>
      </c>
      <c r="I722" s="4">
        <v>0.815</v>
      </c>
      <c r="J722" s="4">
        <v>0.835</v>
      </c>
      <c r="K722" s="4">
        <v>0.907877569</v>
      </c>
      <c r="L722" s="4">
        <v>0.141</v>
      </c>
      <c r="M722" s="4">
        <v>0.0783</v>
      </c>
      <c r="N722" s="4">
        <v>0.0</v>
      </c>
      <c r="O722" s="4">
        <v>0.175</v>
      </c>
      <c r="P722" s="4">
        <v>0.755</v>
      </c>
      <c r="Q722" s="4">
        <v>103.976</v>
      </c>
      <c r="R722" s="4">
        <v>1.0</v>
      </c>
      <c r="S722" s="4">
        <v>0.0</v>
      </c>
      <c r="T722" s="3" t="s">
        <v>103</v>
      </c>
      <c r="U722" s="3" t="s">
        <v>68</v>
      </c>
    </row>
    <row r="723">
      <c r="A723" s="3" t="s">
        <v>5874</v>
      </c>
      <c r="B723" s="3" t="s">
        <v>5875</v>
      </c>
      <c r="C723" s="4">
        <v>2023.0</v>
      </c>
      <c r="D723" s="4">
        <v>11.0</v>
      </c>
      <c r="E723" s="4">
        <v>208164.0</v>
      </c>
      <c r="F723" s="3" t="s">
        <v>1629</v>
      </c>
      <c r="G723" s="3" t="s">
        <v>3165</v>
      </c>
      <c r="H723" s="3" t="s">
        <v>3533</v>
      </c>
      <c r="I723" s="4">
        <v>0.816</v>
      </c>
      <c r="J723" s="4">
        <v>0.742</v>
      </c>
      <c r="K723" s="4">
        <v>0.810857057</v>
      </c>
      <c r="L723" s="4">
        <v>0.0725</v>
      </c>
      <c r="M723" s="4">
        <v>0.1</v>
      </c>
      <c r="N723" s="4">
        <v>0.0</v>
      </c>
      <c r="O723" s="4">
        <v>0.0965</v>
      </c>
      <c r="P723" s="4">
        <v>0.672</v>
      </c>
      <c r="Q723" s="4">
        <v>104.956</v>
      </c>
      <c r="R723" s="4">
        <v>7.0</v>
      </c>
      <c r="S723" s="4">
        <v>1.0</v>
      </c>
      <c r="T723" s="3" t="s">
        <v>104</v>
      </c>
      <c r="U723" s="3" t="s">
        <v>94</v>
      </c>
    </row>
    <row r="724">
      <c r="A724" s="3" t="s">
        <v>5883</v>
      </c>
      <c r="B724" s="3" t="s">
        <v>5884</v>
      </c>
      <c r="C724" s="4">
        <v>2013.0</v>
      </c>
      <c r="D724" s="4">
        <v>11.0</v>
      </c>
      <c r="E724" s="4">
        <v>208146.0</v>
      </c>
      <c r="F724" s="3" t="s">
        <v>5885</v>
      </c>
      <c r="G724" s="3" t="s">
        <v>5887</v>
      </c>
      <c r="H724" s="3" t="s">
        <v>5889</v>
      </c>
      <c r="I724" s="4">
        <v>0.806</v>
      </c>
      <c r="J724" s="4">
        <v>0.598</v>
      </c>
      <c r="K724" s="4">
        <v>0.801060894</v>
      </c>
      <c r="L724" s="4">
        <v>0.0603</v>
      </c>
      <c r="M724" s="4">
        <v>0.282</v>
      </c>
      <c r="N724" s="4">
        <v>1.64E-4</v>
      </c>
      <c r="O724" s="4">
        <v>0.0542</v>
      </c>
      <c r="P724" s="4">
        <v>0.87</v>
      </c>
      <c r="Q724" s="4">
        <v>93.94</v>
      </c>
      <c r="R724" s="4">
        <v>1.0</v>
      </c>
      <c r="S724" s="4">
        <v>1.0</v>
      </c>
      <c r="T724" s="3" t="s">
        <v>104</v>
      </c>
      <c r="U724" s="3" t="s">
        <v>68</v>
      </c>
    </row>
    <row r="725">
      <c r="A725" s="3" t="s">
        <v>5894</v>
      </c>
      <c r="B725" s="3" t="s">
        <v>5895</v>
      </c>
      <c r="C725" s="4">
        <v>2017.0</v>
      </c>
      <c r="D725" s="4">
        <v>11.0</v>
      </c>
      <c r="E725" s="4">
        <v>158490.0</v>
      </c>
      <c r="F725" s="3" t="s">
        <v>5896</v>
      </c>
      <c r="G725" s="3" t="s">
        <v>5897</v>
      </c>
      <c r="H725" s="3" t="s">
        <v>5898</v>
      </c>
      <c r="I725" s="4">
        <v>0.644</v>
      </c>
      <c r="J725" s="4">
        <v>0.93</v>
      </c>
      <c r="K725" s="4">
        <v>0.921331251</v>
      </c>
      <c r="L725" s="4">
        <v>0.488</v>
      </c>
      <c r="M725" s="4">
        <v>0.352</v>
      </c>
      <c r="N725" s="4">
        <v>0.0</v>
      </c>
      <c r="O725" s="4">
        <v>0.188</v>
      </c>
      <c r="P725" s="4">
        <v>0.635</v>
      </c>
      <c r="Q725" s="4">
        <v>129.215</v>
      </c>
      <c r="R725" s="4">
        <v>9.0</v>
      </c>
      <c r="S725" s="4">
        <v>1.0</v>
      </c>
      <c r="T725" s="3" t="s">
        <v>103</v>
      </c>
      <c r="U725" s="3" t="s">
        <v>68</v>
      </c>
    </row>
    <row r="726">
      <c r="A726" s="3" t="s">
        <v>5905</v>
      </c>
      <c r="B726" s="3" t="s">
        <v>5906</v>
      </c>
      <c r="C726" s="4">
        <v>2022.0</v>
      </c>
      <c r="D726" s="4">
        <v>11.0</v>
      </c>
      <c r="E726" s="4">
        <v>359253.0</v>
      </c>
      <c r="F726" s="3" t="s">
        <v>1607</v>
      </c>
      <c r="G726" s="3" t="s">
        <v>1608</v>
      </c>
      <c r="H726" s="3" t="s">
        <v>5907</v>
      </c>
      <c r="I726" s="4">
        <v>0.853</v>
      </c>
      <c r="J726" s="4">
        <v>0.745</v>
      </c>
      <c r="K726" s="4">
        <v>0.789767502</v>
      </c>
      <c r="L726" s="4">
        <v>0.108</v>
      </c>
      <c r="M726" s="4">
        <v>0.0633</v>
      </c>
      <c r="N726" s="4">
        <v>1.83E-6</v>
      </c>
      <c r="O726" s="4">
        <v>0.0274</v>
      </c>
      <c r="P726" s="4">
        <v>0.882</v>
      </c>
      <c r="Q726" s="4">
        <v>107.985</v>
      </c>
      <c r="R726" s="4">
        <v>9.0</v>
      </c>
      <c r="S726" s="4">
        <v>0.0</v>
      </c>
      <c r="T726" s="3" t="s">
        <v>104</v>
      </c>
      <c r="U726" s="3" t="s">
        <v>35</v>
      </c>
    </row>
    <row r="727">
      <c r="A727" s="3" t="s">
        <v>5912</v>
      </c>
      <c r="B727" s="3" t="s">
        <v>5914</v>
      </c>
      <c r="C727" s="4">
        <v>2004.0</v>
      </c>
      <c r="D727" s="4">
        <v>11.0</v>
      </c>
      <c r="E727" s="4">
        <v>282533.0</v>
      </c>
      <c r="F727" s="3" t="s">
        <v>1629</v>
      </c>
      <c r="G727" s="3" t="s">
        <v>3165</v>
      </c>
      <c r="H727" s="3" t="s">
        <v>5917</v>
      </c>
      <c r="I727" s="4">
        <v>0.834</v>
      </c>
      <c r="J727" s="4">
        <v>0.88</v>
      </c>
      <c r="K727" s="4">
        <v>0.857527859</v>
      </c>
      <c r="L727" s="4">
        <v>0.0709</v>
      </c>
      <c r="M727" s="4">
        <v>0.511</v>
      </c>
      <c r="N727" s="4">
        <v>1.1E-5</v>
      </c>
      <c r="O727" s="4">
        <v>0.369</v>
      </c>
      <c r="P727" s="4">
        <v>0.807</v>
      </c>
      <c r="Q727" s="4">
        <v>109.962</v>
      </c>
      <c r="R727" s="4">
        <v>4.0</v>
      </c>
      <c r="S727" s="4">
        <v>0.0</v>
      </c>
      <c r="T727" s="3" t="s">
        <v>104</v>
      </c>
      <c r="U727" s="3" t="s">
        <v>35</v>
      </c>
    </row>
    <row r="728">
      <c r="A728" s="3" t="s">
        <v>5929</v>
      </c>
      <c r="B728" s="3" t="s">
        <v>5930</v>
      </c>
      <c r="C728" s="4">
        <v>2011.0</v>
      </c>
      <c r="D728" s="4">
        <v>11.0</v>
      </c>
      <c r="E728" s="4">
        <v>245000.0</v>
      </c>
      <c r="F728" s="3" t="s">
        <v>1982</v>
      </c>
      <c r="G728" s="3" t="s">
        <v>1983</v>
      </c>
      <c r="H728" s="3" t="s">
        <v>1984</v>
      </c>
      <c r="I728" s="4">
        <v>0.763</v>
      </c>
      <c r="J728" s="4">
        <v>0.597</v>
      </c>
      <c r="K728" s="4">
        <v>0.731332749</v>
      </c>
      <c r="L728" s="4">
        <v>0.131</v>
      </c>
      <c r="M728" s="4">
        <v>0.691</v>
      </c>
      <c r="N728" s="4">
        <v>0.116</v>
      </c>
      <c r="O728" s="4">
        <v>0.108</v>
      </c>
      <c r="P728" s="4">
        <v>0.505</v>
      </c>
      <c r="Q728" s="4">
        <v>119.972</v>
      </c>
      <c r="R728" s="4">
        <v>11.0</v>
      </c>
      <c r="S728" s="4">
        <v>1.0</v>
      </c>
      <c r="T728" s="3" t="s">
        <v>103</v>
      </c>
      <c r="U728" s="3" t="s">
        <v>35</v>
      </c>
    </row>
    <row r="729">
      <c r="A729" s="3" t="s">
        <v>5935</v>
      </c>
      <c r="B729" s="3" t="s">
        <v>5937</v>
      </c>
      <c r="C729" s="4">
        <v>1999.0</v>
      </c>
      <c r="D729" s="4">
        <v>11.0</v>
      </c>
      <c r="E729" s="4">
        <v>235773.0</v>
      </c>
      <c r="F729" s="3" t="s">
        <v>5941</v>
      </c>
      <c r="G729" s="3" t="s">
        <v>5942</v>
      </c>
      <c r="H729" s="3" t="s">
        <v>3247</v>
      </c>
      <c r="I729" s="4">
        <v>0.871</v>
      </c>
      <c r="J729" s="4">
        <v>0.872</v>
      </c>
      <c r="K729" s="4">
        <v>0.746583107</v>
      </c>
      <c r="L729" s="4">
        <v>0.0758</v>
      </c>
      <c r="M729" s="4">
        <v>0.0286</v>
      </c>
      <c r="N729" s="4">
        <v>0.725</v>
      </c>
      <c r="O729" s="4">
        <v>0.081</v>
      </c>
      <c r="P729" s="4">
        <v>0.783</v>
      </c>
      <c r="Q729" s="4">
        <v>111.819</v>
      </c>
      <c r="R729" s="4">
        <v>10.0</v>
      </c>
      <c r="S729" s="4">
        <v>0.0</v>
      </c>
      <c r="T729" s="3" t="s">
        <v>103</v>
      </c>
      <c r="U729" s="3" t="s">
        <v>35</v>
      </c>
    </row>
    <row r="730">
      <c r="A730" s="3" t="s">
        <v>5946</v>
      </c>
      <c r="B730" s="3" t="s">
        <v>5947</v>
      </c>
      <c r="C730" s="4">
        <v>1999.0</v>
      </c>
      <c r="D730" s="4">
        <v>11.0</v>
      </c>
      <c r="E730" s="4">
        <v>237533.0</v>
      </c>
      <c r="F730" s="3" t="s">
        <v>5948</v>
      </c>
      <c r="G730" s="3" t="s">
        <v>5949</v>
      </c>
      <c r="H730" s="3" t="s">
        <v>3247</v>
      </c>
      <c r="I730" s="4">
        <v>0.595</v>
      </c>
      <c r="J730" s="4">
        <v>0.85</v>
      </c>
      <c r="K730" s="4">
        <v>0.79280474</v>
      </c>
      <c r="L730" s="4">
        <v>0.0294</v>
      </c>
      <c r="M730" s="4">
        <v>0.199</v>
      </c>
      <c r="N730" s="4">
        <v>0.0375</v>
      </c>
      <c r="O730" s="4">
        <v>0.0974</v>
      </c>
      <c r="P730" s="4">
        <v>0.697</v>
      </c>
      <c r="Q730" s="4">
        <v>129.831</v>
      </c>
      <c r="R730" s="4">
        <v>2.0</v>
      </c>
      <c r="S730" s="4">
        <v>1.0</v>
      </c>
      <c r="T730" s="3" t="s">
        <v>103</v>
      </c>
      <c r="U730" s="3" t="s">
        <v>35</v>
      </c>
    </row>
    <row r="731">
      <c r="A731" s="3" t="s">
        <v>5954</v>
      </c>
      <c r="B731" s="3" t="s">
        <v>5955</v>
      </c>
      <c r="C731" s="4">
        <v>2007.0</v>
      </c>
      <c r="D731" s="4">
        <v>11.0</v>
      </c>
      <c r="E731" s="4">
        <v>194413.0</v>
      </c>
      <c r="F731" s="3" t="s">
        <v>223</v>
      </c>
      <c r="G731" s="3" t="s">
        <v>5959</v>
      </c>
      <c r="H731" s="3" t="s">
        <v>5961</v>
      </c>
      <c r="I731" s="4">
        <v>0.783</v>
      </c>
      <c r="J731" s="4">
        <v>0.845</v>
      </c>
      <c r="K731" s="4">
        <v>0.845785297</v>
      </c>
      <c r="L731" s="4">
        <v>0.0441</v>
      </c>
      <c r="M731" s="4">
        <v>0.0353</v>
      </c>
      <c r="N731" s="4">
        <v>3.6E-5</v>
      </c>
      <c r="O731" s="4">
        <v>0.0296</v>
      </c>
      <c r="P731" s="4">
        <v>0.789</v>
      </c>
      <c r="Q731" s="4">
        <v>112.014</v>
      </c>
      <c r="R731" s="4">
        <v>2.0</v>
      </c>
      <c r="S731" s="4">
        <v>1.0</v>
      </c>
      <c r="T731" s="3" t="s">
        <v>103</v>
      </c>
      <c r="U731" s="3" t="s">
        <v>35</v>
      </c>
    </row>
    <row r="732">
      <c r="A732" s="3" t="s">
        <v>5966</v>
      </c>
      <c r="B732" s="3" t="s">
        <v>5967</v>
      </c>
      <c r="C732" s="4">
        <v>1974.0</v>
      </c>
      <c r="D732" s="4">
        <v>11.0</v>
      </c>
      <c r="E732" s="4">
        <v>233933.0</v>
      </c>
      <c r="F732" s="3" t="s">
        <v>5969</v>
      </c>
      <c r="G732" s="3" t="s">
        <v>5971</v>
      </c>
      <c r="H732" s="3" t="s">
        <v>5972</v>
      </c>
      <c r="I732" s="4">
        <v>0.512</v>
      </c>
      <c r="J732" s="4">
        <v>0.781</v>
      </c>
      <c r="K732" s="4">
        <v>0.726028276</v>
      </c>
      <c r="L732" s="4">
        <v>0.0343</v>
      </c>
      <c r="M732" s="4">
        <v>0.0123</v>
      </c>
      <c r="N732" s="4">
        <v>0.00789</v>
      </c>
      <c r="O732" s="4">
        <v>0.141</v>
      </c>
      <c r="P732" s="4">
        <v>0.96</v>
      </c>
      <c r="Q732" s="4">
        <v>131.238</v>
      </c>
      <c r="R732" s="4">
        <v>7.0</v>
      </c>
      <c r="S732" s="4">
        <v>1.0</v>
      </c>
      <c r="T732" s="3" t="s">
        <v>103</v>
      </c>
      <c r="U732" s="3" t="s">
        <v>35</v>
      </c>
    </row>
    <row r="733">
      <c r="A733" s="3" t="s">
        <v>5976</v>
      </c>
      <c r="B733" s="3" t="s">
        <v>5977</v>
      </c>
      <c r="C733" s="4">
        <v>2024.0</v>
      </c>
      <c r="D733" s="4">
        <v>11.0</v>
      </c>
      <c r="E733" s="4">
        <v>146889.0</v>
      </c>
      <c r="F733" s="3" t="s">
        <v>223</v>
      </c>
      <c r="G733" s="3" t="s">
        <v>2269</v>
      </c>
      <c r="H733" s="3" t="s">
        <v>2270</v>
      </c>
      <c r="I733" s="4">
        <v>0.641</v>
      </c>
      <c r="J733" s="4">
        <v>0.783</v>
      </c>
      <c r="K733" s="4">
        <v>0.810643167</v>
      </c>
      <c r="L733" s="4">
        <v>0.0453</v>
      </c>
      <c r="M733" s="4">
        <v>0.0333</v>
      </c>
      <c r="N733" s="4">
        <v>0.763</v>
      </c>
      <c r="O733" s="4">
        <v>0.0885</v>
      </c>
      <c r="P733" s="4">
        <v>0.754</v>
      </c>
      <c r="Q733" s="4">
        <v>105.662</v>
      </c>
      <c r="R733" s="4">
        <v>0.0</v>
      </c>
      <c r="S733" s="4">
        <v>1.0</v>
      </c>
      <c r="T733" s="3" t="s">
        <v>103</v>
      </c>
      <c r="U733" s="3" t="s">
        <v>68</v>
      </c>
    </row>
    <row r="734">
      <c r="A734" s="3" t="s">
        <v>5982</v>
      </c>
      <c r="B734" s="3" t="s">
        <v>5983</v>
      </c>
      <c r="C734" s="4">
        <v>2019.0</v>
      </c>
      <c r="D734" s="4">
        <v>11.0</v>
      </c>
      <c r="E734" s="4">
        <v>83481.0</v>
      </c>
      <c r="F734" s="3" t="s">
        <v>213</v>
      </c>
      <c r="G734" s="3" t="s">
        <v>5986</v>
      </c>
      <c r="H734" s="3" t="s">
        <v>5987</v>
      </c>
      <c r="I734" s="4">
        <v>0.687</v>
      </c>
      <c r="J734" s="4">
        <v>0.273</v>
      </c>
      <c r="K734" s="4">
        <v>0.590037003</v>
      </c>
      <c r="L734" s="4">
        <v>0.0352</v>
      </c>
      <c r="M734" s="4">
        <v>0.0206</v>
      </c>
      <c r="N734" s="4">
        <v>0.818</v>
      </c>
      <c r="O734" s="4">
        <v>0.144</v>
      </c>
      <c r="P734" s="4">
        <v>0.844</v>
      </c>
      <c r="Q734" s="4">
        <v>115.039</v>
      </c>
      <c r="R734" s="4">
        <v>11.0</v>
      </c>
      <c r="S734" s="4">
        <v>1.0</v>
      </c>
      <c r="T734" s="3" t="s">
        <v>103</v>
      </c>
      <c r="U734" s="3" t="s">
        <v>68</v>
      </c>
    </row>
    <row r="735">
      <c r="A735" s="3" t="s">
        <v>5990</v>
      </c>
      <c r="B735" s="3" t="s">
        <v>5991</v>
      </c>
      <c r="C735" s="4">
        <v>2023.0</v>
      </c>
      <c r="D735" s="4">
        <v>11.0</v>
      </c>
      <c r="E735" s="4">
        <v>324306.0</v>
      </c>
      <c r="F735" s="3" t="s">
        <v>327</v>
      </c>
      <c r="G735" s="3" t="s">
        <v>4475</v>
      </c>
      <c r="H735" s="3" t="s">
        <v>2978</v>
      </c>
      <c r="I735" s="4">
        <v>0.498</v>
      </c>
      <c r="J735" s="4">
        <v>0.705</v>
      </c>
      <c r="K735" s="4">
        <v>0.826214361</v>
      </c>
      <c r="L735" s="4">
        <v>0.0773</v>
      </c>
      <c r="M735" s="4">
        <v>0.488</v>
      </c>
      <c r="N735" s="4">
        <v>1.72E-4</v>
      </c>
      <c r="O735" s="4">
        <v>0.113</v>
      </c>
      <c r="P735" s="4">
        <v>0.962</v>
      </c>
      <c r="Q735" s="4">
        <v>176.821</v>
      </c>
      <c r="R735" s="4">
        <v>8.0</v>
      </c>
      <c r="S735" s="4">
        <v>1.0</v>
      </c>
      <c r="T735" s="3" t="s">
        <v>104</v>
      </c>
      <c r="U735" s="3" t="s">
        <v>35</v>
      </c>
    </row>
    <row r="736">
      <c r="A736" s="3" t="s">
        <v>5998</v>
      </c>
      <c r="B736" s="3" t="s">
        <v>5999</v>
      </c>
      <c r="C736" s="4">
        <v>2023.0</v>
      </c>
      <c r="D736" s="4">
        <v>11.0</v>
      </c>
      <c r="E736" s="4">
        <v>280546.0</v>
      </c>
      <c r="F736" s="3" t="s">
        <v>170</v>
      </c>
      <c r="G736" s="3" t="s">
        <v>6000</v>
      </c>
      <c r="H736" s="3" t="s">
        <v>2978</v>
      </c>
      <c r="I736" s="4">
        <v>0.531</v>
      </c>
      <c r="J736" s="4">
        <v>0.772</v>
      </c>
      <c r="K736" s="4">
        <v>0.820139884</v>
      </c>
      <c r="L736" s="4">
        <v>0.0478</v>
      </c>
      <c r="M736" s="4">
        <v>0.726</v>
      </c>
      <c r="N736" s="4">
        <v>0.0</v>
      </c>
      <c r="O736" s="4">
        <v>0.132</v>
      </c>
      <c r="P736" s="4">
        <v>0.899</v>
      </c>
      <c r="Q736" s="4">
        <v>129.97</v>
      </c>
      <c r="R736" s="4">
        <v>6.0</v>
      </c>
      <c r="S736" s="4">
        <v>1.0</v>
      </c>
      <c r="T736" s="3" t="s">
        <v>104</v>
      </c>
      <c r="U736" s="3" t="s">
        <v>35</v>
      </c>
    </row>
    <row r="737">
      <c r="A737" s="3" t="s">
        <v>6007</v>
      </c>
      <c r="B737" s="3" t="s">
        <v>6008</v>
      </c>
      <c r="C737" s="4">
        <v>1991.0</v>
      </c>
      <c r="D737" s="4">
        <v>11.0</v>
      </c>
      <c r="E737" s="4">
        <v>322560.0</v>
      </c>
      <c r="F737" s="3" t="s">
        <v>156</v>
      </c>
      <c r="G737" s="3" t="s">
        <v>157</v>
      </c>
      <c r="H737" s="3" t="s">
        <v>4674</v>
      </c>
      <c r="I737" s="4">
        <v>0.431</v>
      </c>
      <c r="J737" s="4">
        <v>0.529</v>
      </c>
      <c r="K737" s="4">
        <v>0.700318696</v>
      </c>
      <c r="L737" s="4">
        <v>0.0474</v>
      </c>
      <c r="M737" s="4">
        <v>0.878</v>
      </c>
      <c r="N737" s="4">
        <v>2.29E-4</v>
      </c>
      <c r="O737" s="4">
        <v>0.201</v>
      </c>
      <c r="P737" s="4">
        <v>0.694</v>
      </c>
      <c r="Q737" s="4">
        <v>94.833</v>
      </c>
      <c r="R737" s="4">
        <v>6.0</v>
      </c>
      <c r="S737" s="4">
        <v>1.0</v>
      </c>
      <c r="T737" s="3" t="s">
        <v>104</v>
      </c>
      <c r="U737" s="3" t="s">
        <v>35</v>
      </c>
    </row>
    <row r="738">
      <c r="A738" s="3" t="s">
        <v>6013</v>
      </c>
      <c r="B738" s="3" t="s">
        <v>6014</v>
      </c>
      <c r="C738" s="4">
        <v>1991.0</v>
      </c>
      <c r="D738" s="4">
        <v>11.0</v>
      </c>
      <c r="E738" s="4">
        <v>273973.0</v>
      </c>
      <c r="F738" s="3" t="s">
        <v>156</v>
      </c>
      <c r="G738" s="3" t="s">
        <v>157</v>
      </c>
      <c r="H738" s="3" t="s">
        <v>4674</v>
      </c>
      <c r="I738" s="4">
        <v>0.555</v>
      </c>
      <c r="J738" s="4">
        <v>0.239</v>
      </c>
      <c r="K738" s="4">
        <v>0.589395333</v>
      </c>
      <c r="L738" s="4">
        <v>0.0399</v>
      </c>
      <c r="M738" s="4">
        <v>0.907</v>
      </c>
      <c r="N738" s="4">
        <v>0.0</v>
      </c>
      <c r="O738" s="4">
        <v>0.106</v>
      </c>
      <c r="P738" s="4">
        <v>0.604</v>
      </c>
      <c r="Q738" s="4">
        <v>126.039</v>
      </c>
      <c r="R738" s="4">
        <v>11.0</v>
      </c>
      <c r="S738" s="4">
        <v>1.0</v>
      </c>
      <c r="T738" s="3" t="s">
        <v>104</v>
      </c>
      <c r="U738" s="3" t="s">
        <v>35</v>
      </c>
    </row>
    <row r="739">
      <c r="A739" s="3" t="s">
        <v>6022</v>
      </c>
      <c r="B739" s="3" t="s">
        <v>6023</v>
      </c>
      <c r="C739" s="4">
        <v>2023.0</v>
      </c>
      <c r="D739" s="4">
        <v>11.0</v>
      </c>
      <c r="E739" s="4">
        <v>425680.0</v>
      </c>
      <c r="F739" s="3" t="s">
        <v>327</v>
      </c>
      <c r="G739" s="3" t="s">
        <v>6024</v>
      </c>
      <c r="H739" s="3" t="s">
        <v>2978</v>
      </c>
      <c r="I739" s="4">
        <v>0.492</v>
      </c>
      <c r="J739" s="4">
        <v>0.486</v>
      </c>
      <c r="K739" s="4">
        <v>0.753748423</v>
      </c>
      <c r="L739" s="4">
        <v>0.0558</v>
      </c>
      <c r="M739" s="4">
        <v>0.673</v>
      </c>
      <c r="N739" s="4">
        <v>6.24E-6</v>
      </c>
      <c r="O739" s="4">
        <v>0.238</v>
      </c>
      <c r="P739" s="4">
        <v>0.783</v>
      </c>
      <c r="Q739" s="4">
        <v>134.353</v>
      </c>
      <c r="R739" s="4">
        <v>9.0</v>
      </c>
      <c r="S739" s="4">
        <v>1.0</v>
      </c>
      <c r="T739" s="3" t="s">
        <v>104</v>
      </c>
      <c r="U739" s="3" t="s">
        <v>35</v>
      </c>
    </row>
    <row r="740">
      <c r="A740" s="3" t="s">
        <v>6030</v>
      </c>
      <c r="B740" s="3" t="s">
        <v>6034</v>
      </c>
      <c r="C740" s="4">
        <v>2022.0</v>
      </c>
      <c r="D740" s="4">
        <v>11.0</v>
      </c>
      <c r="E740" s="4">
        <v>314003.0</v>
      </c>
      <c r="F740" s="3" t="s">
        <v>241</v>
      </c>
      <c r="G740" s="3" t="s">
        <v>6035</v>
      </c>
      <c r="H740" s="3" t="s">
        <v>6034</v>
      </c>
      <c r="I740" s="4">
        <v>0.648</v>
      </c>
      <c r="J740" s="4">
        <v>0.642</v>
      </c>
      <c r="K740" s="4">
        <v>0.791029453</v>
      </c>
      <c r="L740" s="4">
        <v>0.0896</v>
      </c>
      <c r="M740" s="4">
        <v>0.383</v>
      </c>
      <c r="N740" s="4">
        <v>7.2E-5</v>
      </c>
      <c r="O740" s="4">
        <v>0.211</v>
      </c>
      <c r="P740" s="4">
        <v>0.604</v>
      </c>
      <c r="Q740" s="4">
        <v>87.817</v>
      </c>
      <c r="R740" s="4">
        <v>7.0</v>
      </c>
      <c r="S740" s="4">
        <v>1.0</v>
      </c>
      <c r="T740" s="3" t="s">
        <v>104</v>
      </c>
      <c r="U740" s="3" t="s">
        <v>35</v>
      </c>
    </row>
    <row r="741">
      <c r="A741" s="3" t="s">
        <v>6040</v>
      </c>
      <c r="B741" s="3" t="s">
        <v>6041</v>
      </c>
      <c r="C741" s="4">
        <v>2003.0</v>
      </c>
      <c r="D741" s="4">
        <v>11.0</v>
      </c>
      <c r="E741" s="4">
        <v>320360.0</v>
      </c>
      <c r="F741" s="3" t="s">
        <v>6043</v>
      </c>
      <c r="G741" s="3" t="s">
        <v>6044</v>
      </c>
      <c r="H741" s="3" t="s">
        <v>6045</v>
      </c>
      <c r="I741" s="4">
        <v>0.474</v>
      </c>
      <c r="J741" s="4">
        <v>0.696</v>
      </c>
      <c r="K741" s="4">
        <v>0.837636088</v>
      </c>
      <c r="L741" s="4">
        <v>0.234</v>
      </c>
      <c r="M741" s="4">
        <v>0.529</v>
      </c>
      <c r="N741" s="4">
        <v>0.0</v>
      </c>
      <c r="O741" s="4">
        <v>0.0851</v>
      </c>
      <c r="P741" s="4">
        <v>0.635</v>
      </c>
      <c r="Q741" s="4">
        <v>185.978</v>
      </c>
      <c r="R741" s="4">
        <v>2.0</v>
      </c>
      <c r="S741" s="4">
        <v>1.0</v>
      </c>
      <c r="T741" s="3" t="s">
        <v>104</v>
      </c>
      <c r="U741" s="3" t="s">
        <v>35</v>
      </c>
    </row>
    <row r="742">
      <c r="A742" s="3" t="s">
        <v>6049</v>
      </c>
      <c r="B742" s="3" t="s">
        <v>6051</v>
      </c>
      <c r="C742" s="4">
        <v>1968.0</v>
      </c>
      <c r="D742" s="4">
        <v>11.0</v>
      </c>
      <c r="E742" s="4">
        <v>195866.0</v>
      </c>
      <c r="F742" s="3" t="s">
        <v>156</v>
      </c>
      <c r="G742" s="3" t="s">
        <v>3665</v>
      </c>
      <c r="H742" s="3" t="s">
        <v>6054</v>
      </c>
      <c r="I742" s="4">
        <v>0.511</v>
      </c>
      <c r="J742" s="4">
        <v>0.149</v>
      </c>
      <c r="K742" s="4">
        <v>0.637477809</v>
      </c>
      <c r="L742" s="4">
        <v>0.0578</v>
      </c>
      <c r="M742" s="4">
        <v>0.947</v>
      </c>
      <c r="N742" s="4">
        <v>2.01E-4</v>
      </c>
      <c r="O742" s="4">
        <v>0.0896</v>
      </c>
      <c r="P742" s="4">
        <v>0.5</v>
      </c>
      <c r="Q742" s="4">
        <v>72.566</v>
      </c>
      <c r="R742" s="4">
        <v>9.0</v>
      </c>
      <c r="S742" s="4">
        <v>0.0</v>
      </c>
      <c r="T742" s="3" t="s">
        <v>104</v>
      </c>
      <c r="U742" s="3" t="s">
        <v>35</v>
      </c>
    </row>
    <row r="743">
      <c r="A743" s="3" t="s">
        <v>6060</v>
      </c>
      <c r="B743" s="3" t="s">
        <v>6061</v>
      </c>
      <c r="C743" s="4">
        <v>1973.0</v>
      </c>
      <c r="D743" s="4">
        <v>11.0</v>
      </c>
      <c r="E743" s="4">
        <v>245440.0</v>
      </c>
      <c r="F743" s="3" t="s">
        <v>156</v>
      </c>
      <c r="G743" s="3" t="s">
        <v>157</v>
      </c>
      <c r="H743" s="3" t="s">
        <v>6064</v>
      </c>
      <c r="I743" s="4">
        <v>0.441</v>
      </c>
      <c r="J743" s="4">
        <v>0.419</v>
      </c>
      <c r="K743" s="4">
        <v>0.703099266</v>
      </c>
      <c r="L743" s="4">
        <v>0.0384</v>
      </c>
      <c r="M743" s="4">
        <v>0.965</v>
      </c>
      <c r="N743" s="4">
        <v>0.0695</v>
      </c>
      <c r="O743" s="4">
        <v>0.0909</v>
      </c>
      <c r="P743" s="4">
        <v>0.633</v>
      </c>
      <c r="Q743" s="4">
        <v>98.184</v>
      </c>
      <c r="R743" s="4">
        <v>7.0</v>
      </c>
      <c r="S743" s="4">
        <v>1.0</v>
      </c>
      <c r="T743" s="3" t="s">
        <v>104</v>
      </c>
      <c r="U743" s="3" t="s">
        <v>68</v>
      </c>
    </row>
    <row r="744">
      <c r="A744" s="3" t="s">
        <v>6067</v>
      </c>
      <c r="B744" s="3" t="s">
        <v>6068</v>
      </c>
      <c r="C744" s="4">
        <v>1960.0</v>
      </c>
      <c r="D744" s="4">
        <v>11.0</v>
      </c>
      <c r="E744" s="4">
        <v>246146.0</v>
      </c>
      <c r="F744" s="3" t="s">
        <v>156</v>
      </c>
      <c r="G744" s="3" t="s">
        <v>157</v>
      </c>
      <c r="H744" s="3" t="s">
        <v>6071</v>
      </c>
      <c r="I744" s="4">
        <v>0.473</v>
      </c>
      <c r="J744" s="4">
        <v>0.441</v>
      </c>
      <c r="K744" s="4">
        <v>0.774688255</v>
      </c>
      <c r="L744" s="4">
        <v>0.0438</v>
      </c>
      <c r="M744" s="4">
        <v>0.796</v>
      </c>
      <c r="N744" s="4">
        <v>1.12E-6</v>
      </c>
      <c r="O744" s="4">
        <v>0.044</v>
      </c>
      <c r="P744" s="4">
        <v>0.649</v>
      </c>
      <c r="Q744" s="4">
        <v>146.213</v>
      </c>
      <c r="R744" s="4">
        <v>4.0</v>
      </c>
      <c r="S744" s="4">
        <v>1.0</v>
      </c>
      <c r="T744" s="3" t="s">
        <v>104</v>
      </c>
      <c r="U744" s="3" t="s">
        <v>35</v>
      </c>
    </row>
    <row r="745">
      <c r="A745" s="3" t="s">
        <v>6076</v>
      </c>
      <c r="B745" s="3" t="s">
        <v>6077</v>
      </c>
      <c r="C745" s="4">
        <v>2023.0</v>
      </c>
      <c r="D745" s="4">
        <v>11.0</v>
      </c>
      <c r="E745" s="4">
        <v>317120.0</v>
      </c>
      <c r="F745" s="3" t="s">
        <v>327</v>
      </c>
      <c r="G745" s="3" t="s">
        <v>123</v>
      </c>
      <c r="H745" s="3" t="s">
        <v>2986</v>
      </c>
      <c r="I745" s="4">
        <v>0.577</v>
      </c>
      <c r="J745" s="4">
        <v>0.6</v>
      </c>
      <c r="K745" s="4">
        <v>0.802643681</v>
      </c>
      <c r="L745" s="4">
        <v>0.0309</v>
      </c>
      <c r="M745" s="4">
        <v>0.139</v>
      </c>
      <c r="N745" s="4">
        <v>0.0</v>
      </c>
      <c r="O745" s="4">
        <v>0.178</v>
      </c>
      <c r="P745" s="4">
        <v>0.676</v>
      </c>
      <c r="Q745" s="4">
        <v>123.261</v>
      </c>
      <c r="R745" s="4">
        <v>6.0</v>
      </c>
      <c r="S745" s="4">
        <v>0.0</v>
      </c>
      <c r="T745" s="3" t="s">
        <v>104</v>
      </c>
      <c r="U745" s="3" t="s">
        <v>68</v>
      </c>
    </row>
    <row r="746">
      <c r="A746" s="3" t="s">
        <v>6083</v>
      </c>
      <c r="B746" s="3" t="s">
        <v>6084</v>
      </c>
      <c r="C746" s="4">
        <v>2022.0</v>
      </c>
      <c r="D746" s="4">
        <v>11.0</v>
      </c>
      <c r="E746" s="4">
        <v>286916.0</v>
      </c>
      <c r="F746" s="3" t="s">
        <v>2989</v>
      </c>
      <c r="G746" s="3" t="s">
        <v>6086</v>
      </c>
      <c r="H746" s="3" t="s">
        <v>6084</v>
      </c>
      <c r="I746" s="4">
        <v>0.505</v>
      </c>
      <c r="J746" s="4">
        <v>0.926</v>
      </c>
      <c r="K746" s="4">
        <v>0.951318632</v>
      </c>
      <c r="L746" s="4">
        <v>0.167</v>
      </c>
      <c r="M746" s="4">
        <v>0.472</v>
      </c>
      <c r="N746" s="4">
        <v>0.0</v>
      </c>
      <c r="O746" s="4">
        <v>0.449</v>
      </c>
      <c r="P746" s="4">
        <v>0.911</v>
      </c>
      <c r="Q746" s="4">
        <v>170.129</v>
      </c>
      <c r="R746" s="4">
        <v>10.0</v>
      </c>
      <c r="S746" s="4">
        <v>0.0</v>
      </c>
      <c r="T746" s="3" t="s">
        <v>104</v>
      </c>
      <c r="U746" s="3" t="s">
        <v>35</v>
      </c>
    </row>
    <row r="747">
      <c r="A747" s="3" t="s">
        <v>6094</v>
      </c>
      <c r="B747" s="3" t="s">
        <v>6095</v>
      </c>
      <c r="C747" s="4">
        <v>1949.0</v>
      </c>
      <c r="D747" s="4">
        <v>11.0</v>
      </c>
      <c r="E747" s="4">
        <v>181506.0</v>
      </c>
      <c r="F747" s="3" t="s">
        <v>156</v>
      </c>
      <c r="G747" s="3" t="s">
        <v>6097</v>
      </c>
      <c r="H747" s="3" t="s">
        <v>6098</v>
      </c>
      <c r="I747" s="4">
        <v>0.68</v>
      </c>
      <c r="J747" s="4">
        <v>0.349</v>
      </c>
      <c r="K747" s="4">
        <v>0.735867217</v>
      </c>
      <c r="L747" s="4">
        <v>0.553</v>
      </c>
      <c r="M747" s="4">
        <v>0.883</v>
      </c>
      <c r="N747" s="4">
        <v>0.365</v>
      </c>
      <c r="O747" s="4">
        <v>0.0521</v>
      </c>
      <c r="P747" s="4">
        <v>0.945</v>
      </c>
      <c r="Q747" s="4">
        <v>148.905</v>
      </c>
      <c r="R747" s="4">
        <v>10.0</v>
      </c>
      <c r="S747" s="4">
        <v>1.0</v>
      </c>
      <c r="T747" s="3" t="s">
        <v>104</v>
      </c>
      <c r="U747" s="3" t="s">
        <v>35</v>
      </c>
    </row>
    <row r="748">
      <c r="A748" s="3" t="s">
        <v>6101</v>
      </c>
      <c r="B748" s="3" t="s">
        <v>6102</v>
      </c>
      <c r="C748" s="4">
        <v>2022.0</v>
      </c>
      <c r="D748" s="4">
        <v>11.0</v>
      </c>
      <c r="E748" s="4">
        <v>328562.0</v>
      </c>
      <c r="F748" s="3" t="s">
        <v>413</v>
      </c>
      <c r="G748" s="3" t="s">
        <v>6103</v>
      </c>
      <c r="H748" s="3" t="s">
        <v>6102</v>
      </c>
      <c r="I748" s="4">
        <v>0.7</v>
      </c>
      <c r="J748" s="4">
        <v>0.625</v>
      </c>
      <c r="K748" s="4">
        <v>0.84165722</v>
      </c>
      <c r="L748" s="4">
        <v>0.0579</v>
      </c>
      <c r="M748" s="4">
        <v>0.349</v>
      </c>
      <c r="N748" s="4">
        <v>0.0</v>
      </c>
      <c r="O748" s="4">
        <v>0.0688</v>
      </c>
      <c r="P748" s="4">
        <v>0.847</v>
      </c>
      <c r="Q748" s="4">
        <v>135.03</v>
      </c>
      <c r="R748" s="4">
        <v>5.0</v>
      </c>
      <c r="S748" s="4">
        <v>1.0</v>
      </c>
      <c r="T748" s="3" t="s">
        <v>34</v>
      </c>
      <c r="U748" s="3" t="s">
        <v>35</v>
      </c>
    </row>
    <row r="749">
      <c r="A749" s="3" t="s">
        <v>6108</v>
      </c>
      <c r="B749" s="3" t="s">
        <v>51</v>
      </c>
      <c r="C749" s="4">
        <v>2020.0</v>
      </c>
      <c r="D749" s="4">
        <v>11.0</v>
      </c>
      <c r="E749" s="4">
        <v>398025.0</v>
      </c>
      <c r="F749" s="3" t="s">
        <v>26</v>
      </c>
      <c r="G749" s="3" t="s">
        <v>6111</v>
      </c>
      <c r="H749" s="3" t="s">
        <v>3051</v>
      </c>
      <c r="I749" s="4">
        <v>0.579</v>
      </c>
      <c r="J749" s="4">
        <v>0.877</v>
      </c>
      <c r="K749" s="4">
        <v>0.830684662</v>
      </c>
      <c r="L749" s="4">
        <v>0.0297</v>
      </c>
      <c r="M749" s="4">
        <v>0.00187</v>
      </c>
      <c r="N749" s="4">
        <v>1.36E-4</v>
      </c>
      <c r="O749" s="4">
        <v>0.099</v>
      </c>
      <c r="P749" s="4">
        <v>0.634</v>
      </c>
      <c r="Q749" s="4">
        <v>120.022</v>
      </c>
      <c r="R749" s="4">
        <v>0.0</v>
      </c>
      <c r="S749" s="4">
        <v>0.0</v>
      </c>
      <c r="T749" s="3" t="s">
        <v>34</v>
      </c>
      <c r="U749" s="3" t="s">
        <v>35</v>
      </c>
    </row>
    <row r="750">
      <c r="A750" s="3" t="s">
        <v>6114</v>
      </c>
      <c r="B750" s="3" t="s">
        <v>6115</v>
      </c>
      <c r="C750" s="4">
        <v>2015.0</v>
      </c>
      <c r="D750" s="4">
        <v>11.0</v>
      </c>
      <c r="E750" s="4">
        <v>306000.0</v>
      </c>
      <c r="F750" s="3" t="s">
        <v>347</v>
      </c>
      <c r="G750" s="3" t="s">
        <v>1852</v>
      </c>
      <c r="H750" s="3" t="s">
        <v>6115</v>
      </c>
      <c r="I750" s="4">
        <v>0.66</v>
      </c>
      <c r="J750" s="4">
        <v>0.579</v>
      </c>
      <c r="K750" s="4">
        <v>0.786965542</v>
      </c>
      <c r="L750" s="4">
        <v>0.0832</v>
      </c>
      <c r="M750" s="4">
        <v>0.62</v>
      </c>
      <c r="N750" s="4">
        <v>5.17E-5</v>
      </c>
      <c r="O750" s="4">
        <v>0.112</v>
      </c>
      <c r="P750" s="4">
        <v>0.575</v>
      </c>
      <c r="Q750" s="4">
        <v>159.846</v>
      </c>
      <c r="R750" s="4">
        <v>2.0</v>
      </c>
      <c r="S750" s="4">
        <v>1.0</v>
      </c>
      <c r="T750" s="3" t="s">
        <v>34</v>
      </c>
      <c r="U750" s="3" t="s">
        <v>35</v>
      </c>
    </row>
    <row r="751">
      <c r="A751" s="3" t="s">
        <v>6120</v>
      </c>
      <c r="B751" s="3" t="s">
        <v>6121</v>
      </c>
      <c r="C751" s="4">
        <v>2017.0</v>
      </c>
      <c r="D751" s="4">
        <v>11.0</v>
      </c>
      <c r="E751" s="4">
        <v>287106.0</v>
      </c>
      <c r="F751" s="3" t="s">
        <v>368</v>
      </c>
      <c r="G751" s="3" t="s">
        <v>6122</v>
      </c>
      <c r="H751" s="3" t="s">
        <v>6123</v>
      </c>
      <c r="I751" s="4">
        <v>0.696</v>
      </c>
      <c r="J751" s="4">
        <v>0.482</v>
      </c>
      <c r="K751" s="4">
        <v>0.702628708</v>
      </c>
      <c r="L751" s="4">
        <v>0.125</v>
      </c>
      <c r="M751" s="4">
        <v>0.398</v>
      </c>
      <c r="N751" s="4">
        <v>0.0</v>
      </c>
      <c r="O751" s="4">
        <v>0.182</v>
      </c>
      <c r="P751" s="4">
        <v>0.658</v>
      </c>
      <c r="Q751" s="4">
        <v>90.0</v>
      </c>
      <c r="R751" s="4">
        <v>7.0</v>
      </c>
      <c r="S751" s="4">
        <v>0.0</v>
      </c>
      <c r="T751" s="3" t="s">
        <v>34</v>
      </c>
      <c r="U751" s="3" t="s">
        <v>35</v>
      </c>
    </row>
    <row r="752">
      <c r="A752" s="3" t="s">
        <v>6130</v>
      </c>
      <c r="B752" s="3" t="s">
        <v>6132</v>
      </c>
      <c r="C752" s="4">
        <v>2022.0</v>
      </c>
      <c r="D752" s="4">
        <v>11.0</v>
      </c>
      <c r="E752" s="4">
        <v>121138.0</v>
      </c>
      <c r="F752" s="3" t="s">
        <v>765</v>
      </c>
      <c r="G752" s="3" t="s">
        <v>6136</v>
      </c>
      <c r="H752" s="3" t="s">
        <v>6132</v>
      </c>
      <c r="I752" s="4">
        <v>0.815</v>
      </c>
      <c r="J752" s="4">
        <v>0.89</v>
      </c>
      <c r="K752" s="4">
        <v>0.846255855</v>
      </c>
      <c r="L752" s="4">
        <v>0.342</v>
      </c>
      <c r="M752" s="4">
        <v>0.643</v>
      </c>
      <c r="N752" s="4">
        <v>3.86E-6</v>
      </c>
      <c r="O752" s="4">
        <v>0.245</v>
      </c>
      <c r="P752" s="4">
        <v>0.898</v>
      </c>
      <c r="Q752" s="4">
        <v>140.04</v>
      </c>
      <c r="R752" s="4">
        <v>6.0</v>
      </c>
      <c r="S752" s="4">
        <v>1.0</v>
      </c>
      <c r="T752" s="3" t="s">
        <v>34</v>
      </c>
      <c r="U752" s="3" t="s">
        <v>35</v>
      </c>
    </row>
    <row r="753">
      <c r="A753" s="3" t="s">
        <v>6140</v>
      </c>
      <c r="B753" s="3" t="s">
        <v>6141</v>
      </c>
      <c r="C753" s="4">
        <v>2019.0</v>
      </c>
      <c r="D753" s="4">
        <v>11.0</v>
      </c>
      <c r="E753" s="4">
        <v>301933.0</v>
      </c>
      <c r="F753" s="3" t="s">
        <v>6144</v>
      </c>
      <c r="G753" s="3" t="s">
        <v>6145</v>
      </c>
      <c r="H753" s="3" t="s">
        <v>6146</v>
      </c>
      <c r="I753" s="4">
        <v>0.656705432</v>
      </c>
      <c r="J753" s="4">
        <v>0.6703845</v>
      </c>
      <c r="K753" s="4">
        <v>0.813626471</v>
      </c>
      <c r="L753" s="4">
        <v>0.081382654</v>
      </c>
      <c r="M753" s="4">
        <v>0.26934009</v>
      </c>
      <c r="N753" s="4">
        <v>0.05448885</v>
      </c>
      <c r="O753" s="4">
        <v>0.191150556</v>
      </c>
      <c r="P753" s="4">
        <v>0.618767284</v>
      </c>
      <c r="Q753" s="4">
        <v>120.71</v>
      </c>
      <c r="R753" s="4">
        <v>5.0</v>
      </c>
      <c r="S753" s="4">
        <v>1.0</v>
      </c>
      <c r="T753" s="3" t="s">
        <v>103</v>
      </c>
      <c r="U753" s="3" t="s">
        <v>35</v>
      </c>
    </row>
    <row r="754">
      <c r="A754" s="3" t="s">
        <v>6151</v>
      </c>
      <c r="B754" s="3" t="s">
        <v>6153</v>
      </c>
      <c r="C754" s="4">
        <v>1996.0</v>
      </c>
      <c r="D754" s="4">
        <v>11.0</v>
      </c>
      <c r="E754" s="4">
        <v>136040.0</v>
      </c>
      <c r="F754" s="3" t="s">
        <v>6154</v>
      </c>
      <c r="G754" s="3" t="s">
        <v>6155</v>
      </c>
      <c r="H754" s="3" t="s">
        <v>6153</v>
      </c>
      <c r="I754" s="4">
        <v>0.64</v>
      </c>
      <c r="J754" s="4">
        <v>0.413</v>
      </c>
      <c r="K754" s="4">
        <v>0.80822621</v>
      </c>
      <c r="L754" s="4">
        <v>0.0384</v>
      </c>
      <c r="M754" s="4">
        <v>0.606</v>
      </c>
      <c r="N754" s="4">
        <v>0.0</v>
      </c>
      <c r="O754" s="4">
        <v>0.278</v>
      </c>
      <c r="P754" s="4">
        <v>0.975</v>
      </c>
      <c r="Q754" s="4">
        <v>85.54</v>
      </c>
      <c r="R754" s="4">
        <v>4.0</v>
      </c>
      <c r="S754" s="4">
        <v>1.0</v>
      </c>
      <c r="T754" s="3" t="s">
        <v>103</v>
      </c>
      <c r="U754" s="3" t="s">
        <v>35</v>
      </c>
    </row>
    <row r="755">
      <c r="A755" s="3" t="s">
        <v>6161</v>
      </c>
      <c r="B755" s="3" t="s">
        <v>6163</v>
      </c>
      <c r="C755" s="4">
        <v>2003.0</v>
      </c>
      <c r="D755" s="4">
        <v>11.0</v>
      </c>
      <c r="E755" s="4">
        <v>213800.0</v>
      </c>
      <c r="F755" s="3" t="s">
        <v>6164</v>
      </c>
      <c r="G755" s="3" t="s">
        <v>6165</v>
      </c>
      <c r="H755" s="3" t="s">
        <v>6166</v>
      </c>
      <c r="I755" s="4">
        <v>0.606</v>
      </c>
      <c r="J755" s="4">
        <v>0.957</v>
      </c>
      <c r="K755" s="4">
        <v>0.901674759</v>
      </c>
      <c r="L755" s="4">
        <v>0.0814</v>
      </c>
      <c r="M755" s="4">
        <v>0.00117</v>
      </c>
      <c r="N755" s="4">
        <v>2.95E-4</v>
      </c>
      <c r="O755" s="4">
        <v>0.14</v>
      </c>
      <c r="P755" s="4">
        <v>0.603</v>
      </c>
      <c r="Q755" s="4">
        <v>105.1</v>
      </c>
      <c r="R755" s="4">
        <v>2.0</v>
      </c>
      <c r="S755" s="4">
        <v>1.0</v>
      </c>
      <c r="T755" s="3" t="s">
        <v>103</v>
      </c>
      <c r="U755" s="3" t="s">
        <v>35</v>
      </c>
    </row>
    <row r="756">
      <c r="A756" s="3" t="s">
        <v>6171</v>
      </c>
      <c r="B756" s="3" t="s">
        <v>6172</v>
      </c>
      <c r="C756" s="4">
        <v>2020.0</v>
      </c>
      <c r="D756" s="4">
        <v>12.0</v>
      </c>
      <c r="E756" s="4">
        <v>247431.0</v>
      </c>
      <c r="F756" s="3" t="s">
        <v>3852</v>
      </c>
      <c r="G756" s="3" t="s">
        <v>1585</v>
      </c>
      <c r="H756" s="3" t="s">
        <v>6175</v>
      </c>
      <c r="I756" s="4">
        <v>0.612</v>
      </c>
      <c r="J756" s="4">
        <v>0.881</v>
      </c>
      <c r="K756" s="4">
        <v>0.861078433</v>
      </c>
      <c r="L756" s="4">
        <v>0.327</v>
      </c>
      <c r="M756" s="4">
        <v>0.511</v>
      </c>
      <c r="N756" s="4">
        <v>0.0</v>
      </c>
      <c r="O756" s="4">
        <v>0.0966</v>
      </c>
      <c r="P756" s="4">
        <v>0.91</v>
      </c>
      <c r="Q756" s="4">
        <v>115.062</v>
      </c>
      <c r="R756" s="4">
        <v>11.0</v>
      </c>
      <c r="S756" s="4">
        <v>0.0</v>
      </c>
      <c r="T756" s="3" t="s">
        <v>34</v>
      </c>
      <c r="U756" s="3" t="s">
        <v>35</v>
      </c>
    </row>
    <row r="757">
      <c r="A757" s="3" t="s">
        <v>6177</v>
      </c>
      <c r="B757" s="3" t="s">
        <v>6179</v>
      </c>
      <c r="C757" s="4">
        <v>1996.0</v>
      </c>
      <c r="D757" s="4">
        <v>12.0</v>
      </c>
      <c r="E757" s="4">
        <v>174026.0</v>
      </c>
      <c r="F757" s="3" t="s">
        <v>6182</v>
      </c>
      <c r="G757" s="3" t="s">
        <v>2051</v>
      </c>
      <c r="H757" s="3" t="s">
        <v>6183</v>
      </c>
      <c r="I757" s="4">
        <v>0.54</v>
      </c>
      <c r="J757" s="4">
        <v>0.575</v>
      </c>
      <c r="K757" s="4">
        <v>0.765961543</v>
      </c>
      <c r="L757" s="4">
        <v>0.313</v>
      </c>
      <c r="M757" s="4">
        <v>0.912</v>
      </c>
      <c r="N757" s="4">
        <v>1.18E-4</v>
      </c>
      <c r="O757" s="4">
        <v>0.2</v>
      </c>
      <c r="P757" s="4">
        <v>0.946</v>
      </c>
      <c r="Q757" s="4">
        <v>186.1</v>
      </c>
      <c r="R757" s="4">
        <v>3.0</v>
      </c>
      <c r="S757" s="4">
        <v>1.0</v>
      </c>
      <c r="T757" s="3" t="s">
        <v>34</v>
      </c>
      <c r="U757" s="3" t="s">
        <v>35</v>
      </c>
    </row>
    <row r="758">
      <c r="A758" s="3" t="s">
        <v>6186</v>
      </c>
      <c r="B758" s="3" t="s">
        <v>6188</v>
      </c>
      <c r="C758" s="4">
        <v>2016.0</v>
      </c>
      <c r="D758" s="4">
        <v>12.0</v>
      </c>
      <c r="E758" s="4">
        <v>245610.0</v>
      </c>
      <c r="F758" s="3" t="s">
        <v>26</v>
      </c>
      <c r="G758" s="3" t="s">
        <v>6191</v>
      </c>
      <c r="H758" s="3" t="s">
        <v>6188</v>
      </c>
      <c r="I758" s="4">
        <v>0.807</v>
      </c>
      <c r="J758" s="4">
        <v>0.656</v>
      </c>
      <c r="K758" s="4">
        <v>0.777618549</v>
      </c>
      <c r="L758" s="4">
        <v>0.186</v>
      </c>
      <c r="M758" s="4">
        <v>0.203</v>
      </c>
      <c r="N758" s="4">
        <v>0.0</v>
      </c>
      <c r="O758" s="4">
        <v>0.0447</v>
      </c>
      <c r="P758" s="4">
        <v>0.913</v>
      </c>
      <c r="Q758" s="4">
        <v>97.478</v>
      </c>
      <c r="R758" s="4">
        <v>7.0</v>
      </c>
      <c r="S758" s="4">
        <v>1.0</v>
      </c>
      <c r="T758" s="3" t="s">
        <v>34</v>
      </c>
      <c r="U758" s="3" t="s">
        <v>35</v>
      </c>
    </row>
    <row r="759">
      <c r="A759" s="3" t="s">
        <v>6196</v>
      </c>
      <c r="B759" s="3" t="s">
        <v>6197</v>
      </c>
      <c r="C759" s="4">
        <v>1982.0</v>
      </c>
      <c r="D759" s="4">
        <v>12.0</v>
      </c>
      <c r="E759" s="4">
        <v>409333.0</v>
      </c>
      <c r="F759" s="3" t="s">
        <v>163</v>
      </c>
      <c r="G759" s="3" t="s">
        <v>157</v>
      </c>
      <c r="H759" s="3" t="s">
        <v>6199</v>
      </c>
      <c r="I759" s="4">
        <v>0.541</v>
      </c>
      <c r="J759" s="4">
        <v>0.68</v>
      </c>
      <c r="K759" s="4">
        <v>0.859110645</v>
      </c>
      <c r="L759" s="4">
        <v>0.0378</v>
      </c>
      <c r="M759" s="4">
        <v>0.633</v>
      </c>
      <c r="N759" s="4">
        <v>5.67E-5</v>
      </c>
      <c r="O759" s="4">
        <v>0.17</v>
      </c>
      <c r="P759" s="4">
        <v>0.603</v>
      </c>
      <c r="Q759" s="4">
        <v>72.532</v>
      </c>
      <c r="R759" s="4">
        <v>0.0</v>
      </c>
      <c r="S759" s="4">
        <v>1.0</v>
      </c>
      <c r="T759" s="3" t="s">
        <v>104</v>
      </c>
      <c r="U759" s="3" t="s">
        <v>35</v>
      </c>
    </row>
    <row r="760">
      <c r="A760" s="3" t="s">
        <v>6202</v>
      </c>
      <c r="B760" s="3" t="s">
        <v>6204</v>
      </c>
      <c r="C760" s="4">
        <v>2011.0</v>
      </c>
      <c r="D760" s="4">
        <v>12.0</v>
      </c>
      <c r="E760" s="4">
        <v>123000.0</v>
      </c>
      <c r="F760" s="3" t="s">
        <v>1982</v>
      </c>
      <c r="G760" s="3" t="s">
        <v>1983</v>
      </c>
      <c r="H760" s="3" t="s">
        <v>1984</v>
      </c>
      <c r="I760" s="4">
        <v>0.331</v>
      </c>
      <c r="J760" s="4">
        <v>0.562</v>
      </c>
      <c r="K760" s="4">
        <v>0.659059312</v>
      </c>
      <c r="L760" s="4">
        <v>0.0484</v>
      </c>
      <c r="M760" s="4">
        <v>0.963</v>
      </c>
      <c r="N760" s="4">
        <v>0.985</v>
      </c>
      <c r="O760" s="4">
        <v>0.0826</v>
      </c>
      <c r="P760" s="4">
        <v>0.824</v>
      </c>
      <c r="Q760" s="4">
        <v>159.943</v>
      </c>
      <c r="R760" s="4">
        <v>7.0</v>
      </c>
      <c r="S760" s="4">
        <v>1.0</v>
      </c>
      <c r="T760" s="3" t="s">
        <v>103</v>
      </c>
      <c r="U760" s="3" t="s">
        <v>35</v>
      </c>
    </row>
    <row r="761">
      <c r="A761" s="3" t="s">
        <v>6209</v>
      </c>
      <c r="B761" s="3" t="s">
        <v>6210</v>
      </c>
      <c r="C761" s="4">
        <v>2020.0</v>
      </c>
      <c r="D761" s="4">
        <v>12.0</v>
      </c>
      <c r="E761" s="4">
        <v>208039.0</v>
      </c>
      <c r="F761" s="3" t="s">
        <v>223</v>
      </c>
      <c r="G761" s="3" t="s">
        <v>3644</v>
      </c>
      <c r="H761" s="3" t="s">
        <v>2559</v>
      </c>
      <c r="I761" s="4">
        <v>0.872</v>
      </c>
      <c r="J761" s="4">
        <v>0.455</v>
      </c>
      <c r="K761" s="4">
        <v>0.792120292</v>
      </c>
      <c r="L761" s="4">
        <v>0.0541</v>
      </c>
      <c r="M761" s="4">
        <v>0.683</v>
      </c>
      <c r="N761" s="4">
        <v>0.882</v>
      </c>
      <c r="O761" s="4">
        <v>0.121</v>
      </c>
      <c r="P761" s="4">
        <v>0.8</v>
      </c>
      <c r="Q761" s="4">
        <v>119.99</v>
      </c>
      <c r="R761" s="4">
        <v>7.0</v>
      </c>
      <c r="S761" s="4">
        <v>1.0</v>
      </c>
      <c r="T761" s="3" t="s">
        <v>103</v>
      </c>
      <c r="U761" s="3" t="s">
        <v>68</v>
      </c>
    </row>
    <row r="762">
      <c r="A762" s="3" t="s">
        <v>6215</v>
      </c>
      <c r="B762" s="3" t="s">
        <v>6217</v>
      </c>
      <c r="C762" s="4">
        <v>2021.0</v>
      </c>
      <c r="D762" s="4">
        <v>12.0</v>
      </c>
      <c r="E762" s="4">
        <v>73000.0</v>
      </c>
      <c r="F762" s="3" t="s">
        <v>2565</v>
      </c>
      <c r="G762" s="3" t="s">
        <v>2566</v>
      </c>
      <c r="H762" s="3" t="s">
        <v>4411</v>
      </c>
      <c r="I762" s="4">
        <v>0.756</v>
      </c>
      <c r="J762" s="4">
        <v>0.411</v>
      </c>
      <c r="K762" s="4">
        <v>0.701623425</v>
      </c>
      <c r="L762" s="4">
        <v>0.0387</v>
      </c>
      <c r="M762" s="4">
        <v>0.859</v>
      </c>
      <c r="N762" s="4">
        <v>0.67</v>
      </c>
      <c r="O762" s="4">
        <v>0.164</v>
      </c>
      <c r="P762" s="4">
        <v>0.695</v>
      </c>
      <c r="Q762" s="4">
        <v>123.877</v>
      </c>
      <c r="R762" s="4">
        <v>5.0</v>
      </c>
      <c r="S762" s="4">
        <v>1.0</v>
      </c>
      <c r="T762" s="3" t="s">
        <v>103</v>
      </c>
      <c r="U762" s="3" t="s">
        <v>35</v>
      </c>
    </row>
    <row r="763">
      <c r="A763" s="3" t="s">
        <v>6221</v>
      </c>
      <c r="B763" s="3" t="s">
        <v>6222</v>
      </c>
      <c r="C763" s="4">
        <v>2024.0</v>
      </c>
      <c r="D763" s="4">
        <v>12.0</v>
      </c>
      <c r="E763" s="4">
        <v>315062.0</v>
      </c>
      <c r="F763" s="3" t="s">
        <v>6223</v>
      </c>
      <c r="G763" s="3" t="s">
        <v>6224</v>
      </c>
      <c r="H763" s="3" t="s">
        <v>6225</v>
      </c>
      <c r="I763" s="4">
        <v>0.693</v>
      </c>
      <c r="J763" s="4">
        <v>0.698</v>
      </c>
      <c r="K763" s="4">
        <v>0.856629521</v>
      </c>
      <c r="L763" s="4">
        <v>0.11</v>
      </c>
      <c r="M763" s="4">
        <v>8.8E-4</v>
      </c>
      <c r="N763" s="4">
        <v>0.00119</v>
      </c>
      <c r="O763" s="4">
        <v>0.0738</v>
      </c>
      <c r="P763" s="4">
        <v>0.601</v>
      </c>
      <c r="Q763" s="4">
        <v>127.988</v>
      </c>
      <c r="R763" s="4">
        <v>9.0</v>
      </c>
      <c r="S763" s="4">
        <v>0.0</v>
      </c>
      <c r="T763" s="3" t="s">
        <v>103</v>
      </c>
      <c r="U763" s="3" t="s">
        <v>35</v>
      </c>
    </row>
    <row r="764">
      <c r="A764" s="3" t="s">
        <v>6228</v>
      </c>
      <c r="B764" s="3" t="s">
        <v>6229</v>
      </c>
      <c r="C764" s="4">
        <v>2022.0</v>
      </c>
      <c r="D764" s="4">
        <v>12.0</v>
      </c>
      <c r="E764" s="4">
        <v>294010.0</v>
      </c>
      <c r="F764" s="3" t="s">
        <v>6232</v>
      </c>
      <c r="G764" s="3" t="s">
        <v>6233</v>
      </c>
      <c r="H764" s="3" t="s">
        <v>6229</v>
      </c>
      <c r="I764" s="4">
        <v>0.692</v>
      </c>
      <c r="J764" s="4">
        <v>0.89</v>
      </c>
      <c r="K764" s="4">
        <v>0.895835561</v>
      </c>
      <c r="L764" s="4">
        <v>0.0477</v>
      </c>
      <c r="M764" s="4">
        <v>0.408</v>
      </c>
      <c r="N764" s="4">
        <v>0.0</v>
      </c>
      <c r="O764" s="4">
        <v>0.148</v>
      </c>
      <c r="P764" s="4">
        <v>0.873</v>
      </c>
      <c r="Q764" s="4">
        <v>87.527</v>
      </c>
      <c r="R764" s="4">
        <v>7.0</v>
      </c>
      <c r="S764" s="4">
        <v>1.0</v>
      </c>
      <c r="T764" s="3" t="s">
        <v>103</v>
      </c>
      <c r="U764" s="3" t="s">
        <v>68</v>
      </c>
    </row>
    <row r="765">
      <c r="A765" s="3" t="s">
        <v>6236</v>
      </c>
      <c r="B765" s="3" t="s">
        <v>6237</v>
      </c>
      <c r="C765" s="4">
        <v>2023.0</v>
      </c>
      <c r="D765" s="4">
        <v>12.0</v>
      </c>
      <c r="E765" s="4">
        <v>296693.0</v>
      </c>
      <c r="F765" s="3" t="s">
        <v>327</v>
      </c>
      <c r="G765" s="3" t="s">
        <v>6239</v>
      </c>
      <c r="H765" s="3" t="s">
        <v>2978</v>
      </c>
      <c r="I765" s="4">
        <v>0.486</v>
      </c>
      <c r="J765" s="4">
        <v>0.72</v>
      </c>
      <c r="K765" s="4">
        <v>0.752572027</v>
      </c>
      <c r="L765" s="4">
        <v>0.082</v>
      </c>
      <c r="M765" s="4">
        <v>0.0154</v>
      </c>
      <c r="N765" s="4">
        <v>0.233</v>
      </c>
      <c r="O765" s="4">
        <v>0.22</v>
      </c>
      <c r="P765" s="4">
        <v>0.694</v>
      </c>
      <c r="Q765" s="4">
        <v>104.885</v>
      </c>
      <c r="R765" s="4">
        <v>8.0</v>
      </c>
      <c r="S765" s="4">
        <v>0.0</v>
      </c>
      <c r="T765" s="3" t="s">
        <v>104</v>
      </c>
      <c r="U765" s="3" t="s">
        <v>68</v>
      </c>
    </row>
    <row r="766">
      <c r="A766" s="3" t="s">
        <v>6241</v>
      </c>
      <c r="B766" s="3" t="s">
        <v>6243</v>
      </c>
      <c r="C766" s="4">
        <v>2023.0</v>
      </c>
      <c r="D766" s="4">
        <v>12.0</v>
      </c>
      <c r="E766" s="4">
        <v>329866.0</v>
      </c>
      <c r="F766" s="3" t="s">
        <v>170</v>
      </c>
      <c r="G766" s="3" t="s">
        <v>6245</v>
      </c>
      <c r="H766" s="3" t="s">
        <v>2978</v>
      </c>
      <c r="I766" s="4">
        <v>0.311</v>
      </c>
      <c r="J766" s="4">
        <v>0.779</v>
      </c>
      <c r="K766" s="4">
        <v>0.760699848</v>
      </c>
      <c r="L766" s="4">
        <v>0.0777</v>
      </c>
      <c r="M766" s="4">
        <v>0.572</v>
      </c>
      <c r="N766" s="4">
        <v>0.0</v>
      </c>
      <c r="O766" s="4">
        <v>0.101</v>
      </c>
      <c r="P766" s="4">
        <v>0.789</v>
      </c>
      <c r="Q766" s="4">
        <v>89.038</v>
      </c>
      <c r="R766" s="4">
        <v>9.0</v>
      </c>
      <c r="S766" s="4">
        <v>0.0</v>
      </c>
      <c r="T766" s="3" t="s">
        <v>104</v>
      </c>
      <c r="U766" s="3" t="s">
        <v>35</v>
      </c>
    </row>
    <row r="767">
      <c r="A767" s="3" t="s">
        <v>6250</v>
      </c>
      <c r="B767" s="3" t="s">
        <v>6252</v>
      </c>
      <c r="C767" s="4">
        <v>2023.0</v>
      </c>
      <c r="D767" s="4">
        <v>12.0</v>
      </c>
      <c r="E767" s="4">
        <v>287546.0</v>
      </c>
      <c r="F767" s="3" t="s">
        <v>327</v>
      </c>
      <c r="G767" s="3" t="s">
        <v>6255</v>
      </c>
      <c r="H767" s="3" t="s">
        <v>2978</v>
      </c>
      <c r="I767" s="4">
        <v>0.63</v>
      </c>
      <c r="J767" s="4">
        <v>0.653</v>
      </c>
      <c r="K767" s="4">
        <v>0.808675379</v>
      </c>
      <c r="L767" s="4">
        <v>0.0508</v>
      </c>
      <c r="M767" s="4">
        <v>0.721</v>
      </c>
      <c r="N767" s="4">
        <v>0.0</v>
      </c>
      <c r="O767" s="4">
        <v>0.137</v>
      </c>
      <c r="P767" s="4">
        <v>0.811</v>
      </c>
      <c r="Q767" s="4">
        <v>105.641</v>
      </c>
      <c r="R767" s="4">
        <v>6.0</v>
      </c>
      <c r="S767" s="4">
        <v>1.0</v>
      </c>
      <c r="T767" s="3" t="s">
        <v>104</v>
      </c>
      <c r="U767" s="3" t="s">
        <v>35</v>
      </c>
    </row>
    <row r="768">
      <c r="A768" s="3" t="s">
        <v>6260</v>
      </c>
      <c r="B768" s="3" t="s">
        <v>6262</v>
      </c>
      <c r="C768" s="4">
        <v>2022.0</v>
      </c>
      <c r="D768" s="4">
        <v>12.0</v>
      </c>
      <c r="E768" s="4">
        <v>180639.0</v>
      </c>
      <c r="F768" s="3" t="s">
        <v>2989</v>
      </c>
      <c r="G768" s="3" t="s">
        <v>6263</v>
      </c>
      <c r="H768" s="3" t="s">
        <v>6262</v>
      </c>
      <c r="I768" s="4">
        <v>0.782</v>
      </c>
      <c r="J768" s="4">
        <v>0.937</v>
      </c>
      <c r="K768" s="4">
        <v>0.84957115</v>
      </c>
      <c r="L768" s="4">
        <v>0.116</v>
      </c>
      <c r="M768" s="4">
        <v>0.0967</v>
      </c>
      <c r="N768" s="4">
        <v>0.0</v>
      </c>
      <c r="O768" s="4">
        <v>0.0821</v>
      </c>
      <c r="P768" s="4">
        <v>0.571</v>
      </c>
      <c r="Q768" s="4">
        <v>103.994</v>
      </c>
      <c r="R768" s="4">
        <v>6.0</v>
      </c>
      <c r="S768" s="4">
        <v>1.0</v>
      </c>
      <c r="T768" s="3" t="s">
        <v>104</v>
      </c>
      <c r="U768" s="3" t="s">
        <v>35</v>
      </c>
    </row>
    <row r="769">
      <c r="A769" s="3" t="s">
        <v>6267</v>
      </c>
      <c r="B769" s="3" t="s">
        <v>6268</v>
      </c>
      <c r="C769" s="4">
        <v>2020.0</v>
      </c>
      <c r="D769" s="4">
        <v>12.0</v>
      </c>
      <c r="E769" s="4">
        <v>108591.0</v>
      </c>
      <c r="F769" s="3" t="s">
        <v>209</v>
      </c>
      <c r="G769" s="3" t="s">
        <v>1130</v>
      </c>
      <c r="H769" s="3" t="s">
        <v>4657</v>
      </c>
      <c r="I769" s="4">
        <v>0.687</v>
      </c>
      <c r="J769" s="4">
        <v>0.472</v>
      </c>
      <c r="K769" s="4">
        <v>0.734156097</v>
      </c>
      <c r="L769" s="4">
        <v>0.0684</v>
      </c>
      <c r="M769" s="4">
        <v>0.701</v>
      </c>
      <c r="N769" s="4">
        <v>0.0</v>
      </c>
      <c r="O769" s="4">
        <v>0.335</v>
      </c>
      <c r="P769" s="4">
        <v>0.88</v>
      </c>
      <c r="Q769" s="4">
        <v>172.455</v>
      </c>
      <c r="R769" s="4">
        <v>1.0</v>
      </c>
      <c r="S769" s="4">
        <v>1.0</v>
      </c>
      <c r="T769" s="3" t="s">
        <v>104</v>
      </c>
      <c r="U769" s="3" t="s">
        <v>35</v>
      </c>
    </row>
    <row r="770">
      <c r="A770" s="3" t="s">
        <v>6272</v>
      </c>
      <c r="B770" s="3" t="s">
        <v>6274</v>
      </c>
      <c r="C770" s="4">
        <v>1981.0</v>
      </c>
      <c r="D770" s="4">
        <v>12.0</v>
      </c>
      <c r="E770" s="4">
        <v>334466.0</v>
      </c>
      <c r="F770" s="3" t="s">
        <v>156</v>
      </c>
      <c r="G770" s="3" t="s">
        <v>157</v>
      </c>
      <c r="H770" s="3" t="s">
        <v>6275</v>
      </c>
      <c r="I770" s="4">
        <v>0.432</v>
      </c>
      <c r="J770" s="4">
        <v>0.475</v>
      </c>
      <c r="K770" s="4">
        <v>0.771929074</v>
      </c>
      <c r="L770" s="4">
        <v>0.0371</v>
      </c>
      <c r="M770" s="4">
        <v>0.968</v>
      </c>
      <c r="N770" s="4">
        <v>0.0116</v>
      </c>
      <c r="O770" s="4">
        <v>0.312</v>
      </c>
      <c r="P770" s="4">
        <v>0.664</v>
      </c>
      <c r="Q770" s="4">
        <v>115.955</v>
      </c>
      <c r="R770" s="4">
        <v>7.0</v>
      </c>
      <c r="S770" s="4">
        <v>1.0</v>
      </c>
      <c r="T770" s="3" t="s">
        <v>104</v>
      </c>
      <c r="U770" s="3" t="s">
        <v>68</v>
      </c>
    </row>
    <row r="771">
      <c r="A771" s="3" t="s">
        <v>6281</v>
      </c>
      <c r="B771" s="3" t="s">
        <v>6282</v>
      </c>
      <c r="C771" s="4">
        <v>2022.0</v>
      </c>
      <c r="D771" s="4">
        <v>12.0</v>
      </c>
      <c r="E771" s="4">
        <v>527696.0</v>
      </c>
      <c r="F771" s="3" t="s">
        <v>209</v>
      </c>
      <c r="G771" s="3" t="s">
        <v>6283</v>
      </c>
      <c r="H771" s="3" t="s">
        <v>6284</v>
      </c>
      <c r="I771" s="4">
        <v>0.437</v>
      </c>
      <c r="J771" s="4">
        <v>0.809</v>
      </c>
      <c r="K771" s="4">
        <v>0.966526212</v>
      </c>
      <c r="L771" s="4">
        <v>0.213</v>
      </c>
      <c r="M771" s="4">
        <v>0.812</v>
      </c>
      <c r="N771" s="4">
        <v>0.00453</v>
      </c>
      <c r="O771" s="4">
        <v>0.66</v>
      </c>
      <c r="P771" s="4">
        <v>0.825</v>
      </c>
      <c r="Q771" s="4">
        <v>86.738</v>
      </c>
      <c r="R771" s="4">
        <v>3.0</v>
      </c>
      <c r="S771" s="4">
        <v>0.0</v>
      </c>
      <c r="T771" s="3" t="s">
        <v>104</v>
      </c>
      <c r="U771" s="3" t="s">
        <v>68</v>
      </c>
    </row>
    <row r="772">
      <c r="A772" s="3" t="s">
        <v>6287</v>
      </c>
      <c r="B772" s="3" t="s">
        <v>6289</v>
      </c>
      <c r="C772" s="4">
        <v>2024.0</v>
      </c>
      <c r="D772" s="4">
        <v>12.0</v>
      </c>
      <c r="E772" s="4">
        <v>323320.0</v>
      </c>
      <c r="F772" s="3" t="s">
        <v>156</v>
      </c>
      <c r="G772" s="3" t="s">
        <v>157</v>
      </c>
      <c r="H772" s="3" t="s">
        <v>3283</v>
      </c>
      <c r="I772" s="4">
        <v>0.603</v>
      </c>
      <c r="J772" s="4">
        <v>0.576</v>
      </c>
      <c r="K772" s="4">
        <v>0.873740723</v>
      </c>
      <c r="L772" s="4">
        <v>0.0323</v>
      </c>
      <c r="M772" s="4">
        <v>0.597</v>
      </c>
      <c r="N772" s="4">
        <v>0.0</v>
      </c>
      <c r="O772" s="4">
        <v>0.085</v>
      </c>
      <c r="P772" s="4">
        <v>0.57</v>
      </c>
      <c r="Q772" s="4">
        <v>101.322</v>
      </c>
      <c r="R772" s="4">
        <v>4.0</v>
      </c>
      <c r="S772" s="4">
        <v>1.0</v>
      </c>
      <c r="T772" s="3" t="s">
        <v>104</v>
      </c>
      <c r="U772" s="3" t="s">
        <v>35</v>
      </c>
    </row>
    <row r="773">
      <c r="A773" s="3" t="s">
        <v>6294</v>
      </c>
      <c r="B773" s="3" t="s">
        <v>6295</v>
      </c>
      <c r="C773" s="4">
        <v>2016.0</v>
      </c>
      <c r="D773" s="4">
        <v>12.0</v>
      </c>
      <c r="E773" s="4">
        <v>399599.0</v>
      </c>
      <c r="F773" s="3" t="s">
        <v>194</v>
      </c>
      <c r="G773" s="3" t="s">
        <v>1757</v>
      </c>
      <c r="H773" s="3" t="s">
        <v>6296</v>
      </c>
      <c r="I773" s="4">
        <v>0.78</v>
      </c>
      <c r="J773" s="4">
        <v>0.738</v>
      </c>
      <c r="K773" s="4">
        <v>0.705131222</v>
      </c>
      <c r="L773" s="4">
        <v>0.0794</v>
      </c>
      <c r="M773" s="4">
        <v>0.0439</v>
      </c>
      <c r="N773" s="4">
        <v>0.0</v>
      </c>
      <c r="O773" s="4">
        <v>0.0859</v>
      </c>
      <c r="P773" s="4">
        <v>0.617</v>
      </c>
      <c r="Q773" s="4">
        <v>126.902</v>
      </c>
      <c r="R773" s="4">
        <v>5.0</v>
      </c>
      <c r="S773" s="4">
        <v>0.0</v>
      </c>
      <c r="T773" s="3" t="s">
        <v>104</v>
      </c>
      <c r="U773" s="3" t="s">
        <v>35</v>
      </c>
    </row>
    <row r="774">
      <c r="A774" s="3" t="s">
        <v>6300</v>
      </c>
      <c r="B774" s="3" t="s">
        <v>6301</v>
      </c>
      <c r="C774" s="4">
        <v>2016.0</v>
      </c>
      <c r="D774" s="4">
        <v>12.0</v>
      </c>
      <c r="E774" s="4">
        <v>341360.0</v>
      </c>
      <c r="F774" s="3" t="s">
        <v>194</v>
      </c>
      <c r="G774" s="3" t="s">
        <v>6302</v>
      </c>
      <c r="H774" s="3" t="s">
        <v>6303</v>
      </c>
      <c r="I774" s="4">
        <v>0.804</v>
      </c>
      <c r="J774" s="4">
        <v>0.748</v>
      </c>
      <c r="K774" s="4">
        <v>0.671550489</v>
      </c>
      <c r="L774" s="4">
        <v>0.0619</v>
      </c>
      <c r="M774" s="4">
        <v>0.11</v>
      </c>
      <c r="N774" s="4">
        <v>0.0</v>
      </c>
      <c r="O774" s="4">
        <v>0.0998</v>
      </c>
      <c r="P774" s="4">
        <v>0.696</v>
      </c>
      <c r="Q774" s="4">
        <v>131.986</v>
      </c>
      <c r="R774" s="4">
        <v>1.0</v>
      </c>
      <c r="S774" s="4">
        <v>0.0</v>
      </c>
      <c r="T774" s="3" t="s">
        <v>104</v>
      </c>
      <c r="U774" s="3" t="s">
        <v>35</v>
      </c>
    </row>
    <row r="775">
      <c r="A775" s="3" t="s">
        <v>6307</v>
      </c>
      <c r="B775" s="3" t="s">
        <v>6308</v>
      </c>
      <c r="C775" s="4">
        <v>1987.0</v>
      </c>
      <c r="D775" s="4">
        <v>12.0</v>
      </c>
      <c r="E775" s="4">
        <v>197721.0</v>
      </c>
      <c r="F775" s="3" t="s">
        <v>413</v>
      </c>
      <c r="G775" s="3" t="s">
        <v>2972</v>
      </c>
      <c r="H775" s="3" t="s">
        <v>2973</v>
      </c>
      <c r="I775" s="4">
        <v>0.757</v>
      </c>
      <c r="J775" s="4">
        <v>0.565</v>
      </c>
      <c r="K775" s="4">
        <v>0.764015143</v>
      </c>
      <c r="L775" s="4">
        <v>0.0393</v>
      </c>
      <c r="M775" s="4">
        <v>0.779</v>
      </c>
      <c r="N775" s="4">
        <v>0.0</v>
      </c>
      <c r="O775" s="4">
        <v>0.273</v>
      </c>
      <c r="P775" s="4">
        <v>0.952</v>
      </c>
      <c r="Q775" s="4">
        <v>123.575</v>
      </c>
      <c r="R775" s="4">
        <v>8.0</v>
      </c>
      <c r="S775" s="4">
        <v>1.0</v>
      </c>
      <c r="T775" s="3" t="s">
        <v>34</v>
      </c>
      <c r="U775" s="3" t="s">
        <v>35</v>
      </c>
    </row>
    <row r="776">
      <c r="A776" s="3" t="s">
        <v>6312</v>
      </c>
      <c r="B776" s="3" t="s">
        <v>6313</v>
      </c>
      <c r="C776" s="4">
        <v>1987.0</v>
      </c>
      <c r="D776" s="4">
        <v>12.0</v>
      </c>
      <c r="E776" s="4">
        <v>232325.0</v>
      </c>
      <c r="F776" s="3" t="s">
        <v>413</v>
      </c>
      <c r="G776" s="3" t="s">
        <v>2972</v>
      </c>
      <c r="H776" s="3" t="s">
        <v>2973</v>
      </c>
      <c r="I776" s="4">
        <v>0.702</v>
      </c>
      <c r="J776" s="4">
        <v>0.651</v>
      </c>
      <c r="K776" s="4">
        <v>0.766859881</v>
      </c>
      <c r="L776" s="4">
        <v>0.0819</v>
      </c>
      <c r="M776" s="4">
        <v>0.815</v>
      </c>
      <c r="N776" s="4">
        <v>0.0</v>
      </c>
      <c r="O776" s="4">
        <v>0.6</v>
      </c>
      <c r="P776" s="4">
        <v>0.964</v>
      </c>
      <c r="Q776" s="4">
        <v>144.893</v>
      </c>
      <c r="R776" s="4">
        <v>3.0</v>
      </c>
      <c r="S776" s="4">
        <v>1.0</v>
      </c>
      <c r="T776" s="3" t="s">
        <v>34</v>
      </c>
      <c r="U776" s="3" t="s">
        <v>35</v>
      </c>
    </row>
    <row r="777">
      <c r="A777" s="3" t="s">
        <v>6319</v>
      </c>
      <c r="B777" s="3" t="s">
        <v>6320</v>
      </c>
      <c r="C777" s="4">
        <v>2011.0</v>
      </c>
      <c r="D777" s="4">
        <v>12.0</v>
      </c>
      <c r="E777" s="4">
        <v>322218.0</v>
      </c>
      <c r="F777" s="3" t="s">
        <v>453</v>
      </c>
      <c r="G777" s="3" t="s">
        <v>2295</v>
      </c>
      <c r="H777" s="3" t="s">
        <v>2310</v>
      </c>
      <c r="I777" s="4">
        <v>0.474</v>
      </c>
      <c r="J777" s="4">
        <v>0.831</v>
      </c>
      <c r="K777" s="4">
        <v>0.863388446</v>
      </c>
      <c r="L777" s="4">
        <v>0.0377</v>
      </c>
      <c r="M777" s="4">
        <v>0.0267</v>
      </c>
      <c r="N777" s="4">
        <v>9.59E-5</v>
      </c>
      <c r="O777" s="4">
        <v>0.107</v>
      </c>
      <c r="P777" s="4">
        <v>0.648</v>
      </c>
      <c r="Q777" s="4">
        <v>151.941</v>
      </c>
      <c r="R777" s="4">
        <v>3.0</v>
      </c>
      <c r="S777" s="4">
        <v>1.0</v>
      </c>
      <c r="T777" s="3" t="s">
        <v>34</v>
      </c>
      <c r="U777" s="3" t="s">
        <v>68</v>
      </c>
    </row>
    <row r="778">
      <c r="A778" s="3" t="s">
        <v>6325</v>
      </c>
      <c r="B778" s="3" t="s">
        <v>6326</v>
      </c>
      <c r="C778" s="4">
        <v>2021.0</v>
      </c>
      <c r="D778" s="4">
        <v>12.0</v>
      </c>
      <c r="E778" s="4">
        <v>189069.0</v>
      </c>
      <c r="F778" s="3" t="s">
        <v>424</v>
      </c>
      <c r="G778" s="3" t="s">
        <v>3228</v>
      </c>
      <c r="H778" s="3" t="s">
        <v>6326</v>
      </c>
      <c r="I778" s="4">
        <v>0.691</v>
      </c>
      <c r="J778" s="4">
        <v>0.448</v>
      </c>
      <c r="K778" s="4">
        <v>0.76087096</v>
      </c>
      <c r="L778" s="4">
        <v>0.0308</v>
      </c>
      <c r="M778" s="4">
        <v>0.801</v>
      </c>
      <c r="N778" s="4">
        <v>0.0</v>
      </c>
      <c r="O778" s="4">
        <v>0.125</v>
      </c>
      <c r="P778" s="4">
        <v>0.66</v>
      </c>
      <c r="Q778" s="4">
        <v>128.965</v>
      </c>
      <c r="R778" s="4">
        <v>4.0</v>
      </c>
      <c r="S778" s="4">
        <v>1.0</v>
      </c>
      <c r="T778" s="3" t="s">
        <v>34</v>
      </c>
      <c r="U778" s="3" t="s">
        <v>68</v>
      </c>
    </row>
    <row r="779">
      <c r="A779" s="3" t="s">
        <v>6331</v>
      </c>
      <c r="B779" s="3" t="s">
        <v>6332</v>
      </c>
      <c r="C779" s="4">
        <v>2024.0</v>
      </c>
      <c r="D779" s="4">
        <v>12.0</v>
      </c>
      <c r="E779" s="4">
        <v>338400.0</v>
      </c>
      <c r="F779" s="3" t="s">
        <v>341</v>
      </c>
      <c r="G779" s="3" t="s">
        <v>6333</v>
      </c>
      <c r="H779" s="3" t="s">
        <v>3312</v>
      </c>
      <c r="I779" s="4">
        <v>0.464</v>
      </c>
      <c r="J779" s="4">
        <v>0.602</v>
      </c>
      <c r="K779" s="4">
        <v>0.795948923</v>
      </c>
      <c r="L779" s="4">
        <v>0.0321</v>
      </c>
      <c r="M779" s="4">
        <v>0.648</v>
      </c>
      <c r="N779" s="4">
        <v>0.0</v>
      </c>
      <c r="O779" s="4">
        <v>0.576</v>
      </c>
      <c r="P779" s="4">
        <v>0.695</v>
      </c>
      <c r="Q779" s="4">
        <v>137.11</v>
      </c>
      <c r="R779" s="4">
        <v>9.0</v>
      </c>
      <c r="S779" s="4">
        <v>0.0</v>
      </c>
      <c r="T779" s="3" t="s">
        <v>34</v>
      </c>
      <c r="U779" s="3" t="s">
        <v>35</v>
      </c>
    </row>
    <row r="780">
      <c r="A780" s="3" t="s">
        <v>6339</v>
      </c>
      <c r="B780" s="3" t="s">
        <v>6340</v>
      </c>
      <c r="C780" s="4">
        <v>2022.0</v>
      </c>
      <c r="D780" s="4">
        <v>12.0</v>
      </c>
      <c r="E780" s="4">
        <v>290738.0</v>
      </c>
      <c r="F780" s="3" t="s">
        <v>209</v>
      </c>
      <c r="G780" s="3" t="s">
        <v>2426</v>
      </c>
      <c r="H780" s="3" t="s">
        <v>6343</v>
      </c>
      <c r="I780" s="4">
        <v>0.674</v>
      </c>
      <c r="J780" s="4">
        <v>0.759</v>
      </c>
      <c r="K780" s="4">
        <v>0.809573717</v>
      </c>
      <c r="L780" s="4">
        <v>0.063</v>
      </c>
      <c r="M780" s="4">
        <v>0.386</v>
      </c>
      <c r="N780" s="4">
        <v>1.83E-6</v>
      </c>
      <c r="O780" s="4">
        <v>0.0594</v>
      </c>
      <c r="P780" s="4">
        <v>0.622</v>
      </c>
      <c r="Q780" s="4">
        <v>95.022</v>
      </c>
      <c r="R780" s="4">
        <v>1.0</v>
      </c>
      <c r="S780" s="4">
        <v>1.0</v>
      </c>
      <c r="T780" s="3" t="s">
        <v>34</v>
      </c>
      <c r="U780" s="3" t="s">
        <v>35</v>
      </c>
    </row>
    <row r="781">
      <c r="A781" s="3" t="s">
        <v>6346</v>
      </c>
      <c r="B781" s="3" t="s">
        <v>6348</v>
      </c>
      <c r="C781" s="4">
        <v>2009.0</v>
      </c>
      <c r="D781" s="4">
        <v>12.0</v>
      </c>
      <c r="E781" s="4">
        <v>284733.0</v>
      </c>
      <c r="F781" s="3" t="s">
        <v>3780</v>
      </c>
      <c r="G781" s="19" t="s">
        <v>6351</v>
      </c>
      <c r="H781" s="19" t="s">
        <v>6352</v>
      </c>
      <c r="I781" s="4">
        <v>0.795</v>
      </c>
      <c r="J781" s="4">
        <v>0.716</v>
      </c>
      <c r="K781" s="4">
        <v>0.857463692</v>
      </c>
      <c r="L781" s="4">
        <v>0.0396</v>
      </c>
      <c r="M781" s="4">
        <v>0.117</v>
      </c>
      <c r="N781" s="4">
        <v>5.24E-4</v>
      </c>
      <c r="O781" s="4">
        <v>0.119</v>
      </c>
      <c r="P781" s="4">
        <v>0.885</v>
      </c>
      <c r="Q781" s="4">
        <v>114.99</v>
      </c>
      <c r="R781" s="4">
        <v>6.0</v>
      </c>
      <c r="S781" s="4">
        <v>0.0</v>
      </c>
      <c r="T781" s="3" t="s">
        <v>103</v>
      </c>
      <c r="U781" s="3" t="s">
        <v>35</v>
      </c>
    </row>
    <row r="782">
      <c r="A782" s="3" t="s">
        <v>6358</v>
      </c>
      <c r="B782" s="3" t="s">
        <v>6359</v>
      </c>
      <c r="C782" s="4">
        <v>1982.0</v>
      </c>
      <c r="D782" s="4">
        <v>12.0</v>
      </c>
      <c r="E782" s="4">
        <v>125400.0</v>
      </c>
      <c r="F782" s="3" t="s">
        <v>6360</v>
      </c>
      <c r="G782" s="3" t="s">
        <v>6361</v>
      </c>
      <c r="H782" s="3" t="s">
        <v>6362</v>
      </c>
      <c r="I782" s="4">
        <v>0.731</v>
      </c>
      <c r="J782" s="4">
        <v>0.504</v>
      </c>
      <c r="K782" s="4">
        <v>0.719461853</v>
      </c>
      <c r="L782" s="4">
        <v>0.0472</v>
      </c>
      <c r="M782" s="4">
        <v>0.312</v>
      </c>
      <c r="N782" s="4">
        <v>0.0</v>
      </c>
      <c r="O782" s="4">
        <v>0.0755</v>
      </c>
      <c r="P782" s="4">
        <v>0.796</v>
      </c>
      <c r="Q782" s="4">
        <v>116.94</v>
      </c>
      <c r="R782" s="4">
        <v>5.0</v>
      </c>
      <c r="S782" s="4">
        <v>1.0</v>
      </c>
      <c r="T782" s="3" t="s">
        <v>103</v>
      </c>
      <c r="U782" s="3" t="s">
        <v>35</v>
      </c>
    </row>
    <row r="783">
      <c r="A783" s="3" t="s">
        <v>6367</v>
      </c>
      <c r="B783" s="3" t="s">
        <v>6368</v>
      </c>
      <c r="C783" s="4">
        <v>2018.0</v>
      </c>
      <c r="D783" s="4">
        <v>12.0</v>
      </c>
      <c r="E783" s="4">
        <v>225999.0</v>
      </c>
      <c r="F783" s="3" t="s">
        <v>6369</v>
      </c>
      <c r="G783" s="3" t="s">
        <v>6370</v>
      </c>
      <c r="H783" s="3" t="s">
        <v>6371</v>
      </c>
      <c r="I783" s="4">
        <v>0.656705432</v>
      </c>
      <c r="J783" s="4">
        <v>0.6703845</v>
      </c>
      <c r="K783" s="4">
        <v>0.813626471</v>
      </c>
      <c r="L783" s="4">
        <v>0.081382654</v>
      </c>
      <c r="M783" s="4">
        <v>0.26934009</v>
      </c>
      <c r="N783" s="4">
        <v>0.05448885</v>
      </c>
      <c r="O783" s="4">
        <v>0.191150556</v>
      </c>
      <c r="P783" s="4">
        <v>0.618767284</v>
      </c>
      <c r="Q783" s="4">
        <v>120.71</v>
      </c>
      <c r="R783" s="4">
        <v>5.0</v>
      </c>
      <c r="S783" s="4">
        <v>1.0</v>
      </c>
      <c r="T783" s="3" t="s">
        <v>104</v>
      </c>
      <c r="U783" s="3" t="s">
        <v>35</v>
      </c>
    </row>
    <row r="784">
      <c r="A784" s="3" t="s">
        <v>6376</v>
      </c>
      <c r="B784" s="3" t="s">
        <v>6377</v>
      </c>
      <c r="C784" s="4">
        <v>2011.0</v>
      </c>
      <c r="D784" s="4">
        <v>12.0</v>
      </c>
      <c r="E784" s="4">
        <v>210066.0</v>
      </c>
      <c r="F784" s="3" t="s">
        <v>2521</v>
      </c>
      <c r="G784" s="3" t="s">
        <v>6378</v>
      </c>
      <c r="H784" s="3" t="s">
        <v>6379</v>
      </c>
      <c r="I784" s="4">
        <v>0.633</v>
      </c>
      <c r="J784" s="4">
        <v>0.95</v>
      </c>
      <c r="K784" s="4">
        <v>0.873911835</v>
      </c>
      <c r="L784" s="4">
        <v>0.106</v>
      </c>
      <c r="M784" s="4">
        <v>0.023</v>
      </c>
      <c r="N784" s="4">
        <v>0.91</v>
      </c>
      <c r="O784" s="4">
        <v>0.0745</v>
      </c>
      <c r="P784" s="4">
        <v>0.829</v>
      </c>
      <c r="Q784" s="4">
        <v>127.03</v>
      </c>
      <c r="R784" s="4">
        <v>0.0</v>
      </c>
      <c r="S784" s="4">
        <v>1.0</v>
      </c>
      <c r="T784" s="3" t="s">
        <v>103</v>
      </c>
      <c r="U784" s="3" t="s">
        <v>68</v>
      </c>
    </row>
    <row r="785">
      <c r="A785" s="3" t="s">
        <v>6382</v>
      </c>
      <c r="B785" s="3" t="s">
        <v>6383</v>
      </c>
      <c r="C785" s="4">
        <v>2020.0</v>
      </c>
      <c r="D785" s="4">
        <v>13.0</v>
      </c>
      <c r="E785" s="4">
        <v>272333.0</v>
      </c>
      <c r="F785" s="3" t="s">
        <v>724</v>
      </c>
      <c r="G785" s="3" t="s">
        <v>725</v>
      </c>
      <c r="H785" s="3" t="s">
        <v>6384</v>
      </c>
      <c r="I785" s="4">
        <v>0.583</v>
      </c>
      <c r="J785" s="4">
        <v>0.395</v>
      </c>
      <c r="K785" s="4">
        <v>0.793767245</v>
      </c>
      <c r="L785" s="4">
        <v>0.032</v>
      </c>
      <c r="M785" s="4">
        <v>0.872</v>
      </c>
      <c r="N785" s="4">
        <v>0.0</v>
      </c>
      <c r="O785" s="4">
        <v>0.101</v>
      </c>
      <c r="P785" s="4">
        <v>0.505</v>
      </c>
      <c r="Q785" s="4">
        <v>89.667</v>
      </c>
      <c r="R785" s="4">
        <v>9.0</v>
      </c>
      <c r="S785" s="4">
        <v>1.0</v>
      </c>
      <c r="T785" s="3" t="s">
        <v>34</v>
      </c>
      <c r="U785" s="3" t="s">
        <v>35</v>
      </c>
    </row>
    <row r="786">
      <c r="A786" s="3" t="s">
        <v>6389</v>
      </c>
      <c r="B786" s="3" t="s">
        <v>6390</v>
      </c>
      <c r="C786" s="4">
        <v>1999.0</v>
      </c>
      <c r="D786" s="4">
        <v>13.0</v>
      </c>
      <c r="E786" s="4">
        <v>253885.0</v>
      </c>
      <c r="F786" s="3" t="s">
        <v>26</v>
      </c>
      <c r="G786" s="3" t="s">
        <v>63</v>
      </c>
      <c r="H786" s="3" t="s">
        <v>4335</v>
      </c>
      <c r="I786" s="4">
        <v>0.576</v>
      </c>
      <c r="J786" s="4">
        <v>0.657</v>
      </c>
      <c r="K786" s="4">
        <v>0.803285351</v>
      </c>
      <c r="L786" s="4">
        <v>0.499</v>
      </c>
      <c r="M786" s="4">
        <v>0.606</v>
      </c>
      <c r="N786" s="4">
        <v>0.0</v>
      </c>
      <c r="O786" s="4">
        <v>0.334</v>
      </c>
      <c r="P786" s="4">
        <v>0.687</v>
      </c>
      <c r="Q786" s="4">
        <v>79.024</v>
      </c>
      <c r="R786" s="4">
        <v>2.0</v>
      </c>
      <c r="S786" s="4">
        <v>1.0</v>
      </c>
      <c r="T786" s="3" t="s">
        <v>34</v>
      </c>
      <c r="U786" s="3" t="s">
        <v>35</v>
      </c>
    </row>
    <row r="787">
      <c r="A787" s="3" t="s">
        <v>6394</v>
      </c>
      <c r="B787" s="3" t="s">
        <v>6396</v>
      </c>
      <c r="C787" s="4">
        <v>2001.0</v>
      </c>
      <c r="D787" s="4">
        <v>13.0</v>
      </c>
      <c r="E787" s="4">
        <v>162247.0</v>
      </c>
      <c r="F787" s="3" t="s">
        <v>26</v>
      </c>
      <c r="G787" s="3" t="s">
        <v>63</v>
      </c>
      <c r="H787" s="3" t="s">
        <v>4638</v>
      </c>
      <c r="I787" s="4">
        <v>0.724</v>
      </c>
      <c r="J787" s="4">
        <v>0.763</v>
      </c>
      <c r="K787" s="4">
        <v>0.747887836</v>
      </c>
      <c r="L787" s="4">
        <v>0.21</v>
      </c>
      <c r="M787" s="4">
        <v>0.212</v>
      </c>
      <c r="N787" s="4">
        <v>2.17E-6</v>
      </c>
      <c r="O787" s="4">
        <v>0.29</v>
      </c>
      <c r="P787" s="4">
        <v>0.507</v>
      </c>
      <c r="Q787" s="4">
        <v>137.672</v>
      </c>
      <c r="R787" s="4">
        <v>0.0</v>
      </c>
      <c r="S787" s="4">
        <v>0.0</v>
      </c>
      <c r="T787" s="3" t="s">
        <v>34</v>
      </c>
      <c r="U787" s="3" t="s">
        <v>94</v>
      </c>
    </row>
    <row r="788">
      <c r="A788" s="3" t="s">
        <v>6403</v>
      </c>
      <c r="B788" s="3" t="s">
        <v>2689</v>
      </c>
      <c r="C788" s="4">
        <v>1999.0</v>
      </c>
      <c r="D788" s="4">
        <v>13.0</v>
      </c>
      <c r="E788" s="4">
        <v>197933.0</v>
      </c>
      <c r="F788" s="3" t="s">
        <v>6406</v>
      </c>
      <c r="G788" s="3" t="s">
        <v>6408</v>
      </c>
      <c r="H788" s="3" t="s">
        <v>6409</v>
      </c>
      <c r="I788" s="4">
        <v>0.568</v>
      </c>
      <c r="J788" s="4">
        <v>0.273</v>
      </c>
      <c r="K788" s="4">
        <v>0.658182363</v>
      </c>
      <c r="L788" s="4">
        <v>0.0418</v>
      </c>
      <c r="M788" s="4">
        <v>0.826</v>
      </c>
      <c r="N788" s="4">
        <v>1.83E-6</v>
      </c>
      <c r="O788" s="4">
        <v>0.204</v>
      </c>
      <c r="P788" s="4">
        <v>0.622</v>
      </c>
      <c r="Q788" s="4">
        <v>85.826</v>
      </c>
      <c r="R788" s="4">
        <v>8.0</v>
      </c>
      <c r="S788" s="4">
        <v>1.0</v>
      </c>
      <c r="T788" s="3" t="s">
        <v>103</v>
      </c>
      <c r="U788" s="3" t="s">
        <v>68</v>
      </c>
    </row>
    <row r="789">
      <c r="A789" s="3" t="s">
        <v>6412</v>
      </c>
      <c r="B789" s="3" t="s">
        <v>6414</v>
      </c>
      <c r="C789" s="4">
        <v>2008.0</v>
      </c>
      <c r="D789" s="4">
        <v>13.0</v>
      </c>
      <c r="E789" s="4">
        <v>302666.0</v>
      </c>
      <c r="F789" s="3" t="s">
        <v>6415</v>
      </c>
      <c r="G789" s="3" t="s">
        <v>6416</v>
      </c>
      <c r="H789" s="3" t="s">
        <v>6417</v>
      </c>
      <c r="I789" s="4">
        <v>0.709</v>
      </c>
      <c r="J789" s="4">
        <v>0.671</v>
      </c>
      <c r="K789" s="4">
        <v>0.794002524</v>
      </c>
      <c r="L789" s="4">
        <v>0.144</v>
      </c>
      <c r="M789" s="4">
        <v>0.148</v>
      </c>
      <c r="N789" s="4">
        <v>1.49E-6</v>
      </c>
      <c r="O789" s="4">
        <v>0.0751</v>
      </c>
      <c r="P789" s="4">
        <v>0.752</v>
      </c>
      <c r="Q789" s="4">
        <v>87.338</v>
      </c>
      <c r="R789" s="4">
        <v>9.0</v>
      </c>
      <c r="S789" s="4">
        <v>1.0</v>
      </c>
      <c r="T789" s="3" t="s">
        <v>103</v>
      </c>
      <c r="U789" s="3" t="s">
        <v>68</v>
      </c>
    </row>
    <row r="790">
      <c r="A790" s="3" t="s">
        <v>6421</v>
      </c>
      <c r="B790" s="3" t="s">
        <v>6422</v>
      </c>
      <c r="C790" s="4">
        <v>2016.0</v>
      </c>
      <c r="D790" s="4">
        <v>13.0</v>
      </c>
      <c r="E790" s="4">
        <v>220546.0</v>
      </c>
      <c r="F790" s="3" t="s">
        <v>1629</v>
      </c>
      <c r="G790" s="3" t="s">
        <v>3165</v>
      </c>
      <c r="H790" s="3" t="s">
        <v>6426</v>
      </c>
      <c r="I790" s="4">
        <v>0.833</v>
      </c>
      <c r="J790" s="4">
        <v>0.907</v>
      </c>
      <c r="K790" s="4">
        <v>0.854469232</v>
      </c>
      <c r="L790" s="4">
        <v>0.253</v>
      </c>
      <c r="M790" s="4">
        <v>0.327</v>
      </c>
      <c r="N790" s="4">
        <v>0.0</v>
      </c>
      <c r="O790" s="4">
        <v>0.106</v>
      </c>
      <c r="P790" s="4">
        <v>0.708</v>
      </c>
      <c r="Q790" s="4">
        <v>127.958</v>
      </c>
      <c r="R790" s="4">
        <v>5.0</v>
      </c>
      <c r="S790" s="4">
        <v>1.0</v>
      </c>
      <c r="T790" s="3" t="s">
        <v>104</v>
      </c>
      <c r="U790" s="3" t="s">
        <v>35</v>
      </c>
    </row>
    <row r="791">
      <c r="A791" s="3" t="s">
        <v>6430</v>
      </c>
      <c r="B791" s="3" t="s">
        <v>6431</v>
      </c>
      <c r="C791" s="4">
        <v>2024.0</v>
      </c>
      <c r="D791" s="4">
        <v>13.0</v>
      </c>
      <c r="E791" s="4">
        <v>95323.0</v>
      </c>
      <c r="F791" s="3" t="s">
        <v>223</v>
      </c>
      <c r="G791" s="3" t="s">
        <v>1675</v>
      </c>
      <c r="H791" s="3" t="s">
        <v>1698</v>
      </c>
      <c r="I791" s="4">
        <v>0.772</v>
      </c>
      <c r="J791" s="4">
        <v>0.493</v>
      </c>
      <c r="K791" s="4">
        <v>0.692468932</v>
      </c>
      <c r="L791" s="4">
        <v>0.0631</v>
      </c>
      <c r="M791" s="4">
        <v>0.36</v>
      </c>
      <c r="N791" s="4">
        <v>0.0297</v>
      </c>
      <c r="O791" s="4">
        <v>0.174</v>
      </c>
      <c r="P791" s="4">
        <v>0.6</v>
      </c>
      <c r="Q791" s="4">
        <v>101.97</v>
      </c>
      <c r="R791" s="4">
        <v>11.0</v>
      </c>
      <c r="S791" s="4">
        <v>1.0</v>
      </c>
      <c r="T791" s="3" t="s">
        <v>103</v>
      </c>
      <c r="U791" s="3" t="s">
        <v>35</v>
      </c>
    </row>
    <row r="792">
      <c r="A792" s="3" t="s">
        <v>6437</v>
      </c>
      <c r="B792" s="3" t="s">
        <v>6438</v>
      </c>
      <c r="C792" s="4">
        <v>2024.0</v>
      </c>
      <c r="D792" s="4">
        <v>13.0</v>
      </c>
      <c r="E792" s="4">
        <v>192133.0</v>
      </c>
      <c r="F792" s="3" t="s">
        <v>1267</v>
      </c>
      <c r="G792" s="3" t="s">
        <v>4438</v>
      </c>
      <c r="H792" s="3" t="s">
        <v>6442</v>
      </c>
      <c r="I792" s="4">
        <v>0.519</v>
      </c>
      <c r="J792" s="4">
        <v>0.908</v>
      </c>
      <c r="K792" s="4">
        <v>0.916026779</v>
      </c>
      <c r="L792" s="4">
        <v>0.0668</v>
      </c>
      <c r="M792" s="4">
        <v>0.221</v>
      </c>
      <c r="N792" s="4">
        <v>0.0</v>
      </c>
      <c r="O792" s="4">
        <v>0.0673</v>
      </c>
      <c r="P792" s="4">
        <v>0.703</v>
      </c>
      <c r="Q792" s="4">
        <v>164.061</v>
      </c>
      <c r="R792" s="4">
        <v>5.0</v>
      </c>
      <c r="S792" s="4">
        <v>1.0</v>
      </c>
      <c r="T792" s="3" t="s">
        <v>103</v>
      </c>
      <c r="U792" s="3" t="s">
        <v>35</v>
      </c>
    </row>
    <row r="793">
      <c r="A793" s="3" t="s">
        <v>6445</v>
      </c>
      <c r="B793" s="3" t="s">
        <v>6446</v>
      </c>
      <c r="C793" s="4">
        <v>1999.0</v>
      </c>
      <c r="D793" s="4">
        <v>13.0</v>
      </c>
      <c r="E793" s="4">
        <v>200000.0</v>
      </c>
      <c r="F793" s="3" t="s">
        <v>6447</v>
      </c>
      <c r="G793" s="3" t="s">
        <v>6145</v>
      </c>
      <c r="H793" s="3" t="s">
        <v>3247</v>
      </c>
      <c r="I793" s="4">
        <v>0.629</v>
      </c>
      <c r="J793" s="4">
        <v>0.898</v>
      </c>
      <c r="K793" s="4">
        <v>0.824032682</v>
      </c>
      <c r="L793" s="4">
        <v>0.029</v>
      </c>
      <c r="M793" s="4">
        <v>0.134</v>
      </c>
      <c r="N793" s="4">
        <v>0.00259</v>
      </c>
      <c r="O793" s="4">
        <v>0.227</v>
      </c>
      <c r="P793" s="4">
        <v>0.969</v>
      </c>
      <c r="Q793" s="4">
        <v>109.157</v>
      </c>
      <c r="R793" s="4">
        <v>1.0</v>
      </c>
      <c r="S793" s="4">
        <v>1.0</v>
      </c>
      <c r="T793" s="3" t="s">
        <v>103</v>
      </c>
      <c r="U793" s="3" t="s">
        <v>68</v>
      </c>
    </row>
    <row r="794">
      <c r="A794" s="3" t="s">
        <v>6452</v>
      </c>
      <c r="B794" s="3" t="s">
        <v>6453</v>
      </c>
      <c r="C794" s="4">
        <v>2024.0</v>
      </c>
      <c r="D794" s="4">
        <v>13.0</v>
      </c>
      <c r="E794" s="4">
        <v>235706.0</v>
      </c>
      <c r="F794" s="3" t="s">
        <v>213</v>
      </c>
      <c r="G794" s="3" t="s">
        <v>3081</v>
      </c>
      <c r="H794" s="3" t="s">
        <v>3082</v>
      </c>
      <c r="I794" s="4">
        <v>0.705</v>
      </c>
      <c r="J794" s="4">
        <v>0.549</v>
      </c>
      <c r="K794" s="4">
        <v>0.783864137</v>
      </c>
      <c r="L794" s="4">
        <v>0.0315</v>
      </c>
      <c r="M794" s="4">
        <v>0.703</v>
      </c>
      <c r="N794" s="4">
        <v>0.73</v>
      </c>
      <c r="O794" s="4">
        <v>0.179</v>
      </c>
      <c r="P794" s="4">
        <v>0.749</v>
      </c>
      <c r="Q794" s="4">
        <v>102.66</v>
      </c>
      <c r="R794" s="4">
        <v>7.0</v>
      </c>
      <c r="S794" s="4">
        <v>1.0</v>
      </c>
      <c r="T794" s="3" t="s">
        <v>103</v>
      </c>
      <c r="U794" s="3" t="s">
        <v>35</v>
      </c>
    </row>
    <row r="795">
      <c r="A795" s="3" t="s">
        <v>6457</v>
      </c>
      <c r="B795" s="3" t="s">
        <v>6458</v>
      </c>
      <c r="C795" s="4">
        <v>2023.0</v>
      </c>
      <c r="D795" s="4">
        <v>13.0</v>
      </c>
      <c r="E795" s="4">
        <v>215040.0</v>
      </c>
      <c r="F795" s="3" t="s">
        <v>1267</v>
      </c>
      <c r="G795" s="3" t="s">
        <v>6461</v>
      </c>
      <c r="H795" s="3" t="s">
        <v>6431</v>
      </c>
      <c r="I795" s="4">
        <v>0.719</v>
      </c>
      <c r="J795" s="4">
        <v>0.675</v>
      </c>
      <c r="K795" s="4">
        <v>0.864928454</v>
      </c>
      <c r="L795" s="4">
        <v>0.0675</v>
      </c>
      <c r="M795" s="4">
        <v>0.09</v>
      </c>
      <c r="N795" s="4">
        <v>3.06E-6</v>
      </c>
      <c r="O795" s="4">
        <v>0.0984</v>
      </c>
      <c r="P795" s="4">
        <v>0.824</v>
      </c>
      <c r="Q795" s="4">
        <v>126.04</v>
      </c>
      <c r="R795" s="4">
        <v>11.0</v>
      </c>
      <c r="S795" s="4">
        <v>1.0</v>
      </c>
      <c r="T795" s="3" t="s">
        <v>103</v>
      </c>
      <c r="U795" s="3" t="s">
        <v>35</v>
      </c>
    </row>
    <row r="796">
      <c r="A796" s="3" t="s">
        <v>6463</v>
      </c>
      <c r="B796" s="3" t="s">
        <v>6464</v>
      </c>
      <c r="C796" s="4">
        <v>2024.0</v>
      </c>
      <c r="D796" s="4">
        <v>13.0</v>
      </c>
      <c r="E796" s="4">
        <v>281270.0</v>
      </c>
      <c r="F796" s="3" t="s">
        <v>316</v>
      </c>
      <c r="G796" s="3" t="s">
        <v>6467</v>
      </c>
      <c r="H796" s="3" t="s">
        <v>6464</v>
      </c>
      <c r="I796" s="4">
        <v>0.957</v>
      </c>
      <c r="J796" s="4">
        <v>0.344</v>
      </c>
      <c r="K796" s="4">
        <v>0.765790431</v>
      </c>
      <c r="L796" s="4">
        <v>0.084</v>
      </c>
      <c r="M796" s="4">
        <v>0.0348</v>
      </c>
      <c r="N796" s="4">
        <v>0.931</v>
      </c>
      <c r="O796" s="4">
        <v>0.109</v>
      </c>
      <c r="P796" s="4">
        <v>0.675</v>
      </c>
      <c r="Q796" s="4">
        <v>124.021</v>
      </c>
      <c r="R796" s="4">
        <v>0.0</v>
      </c>
      <c r="S796" s="4">
        <v>0.0</v>
      </c>
      <c r="T796" s="3" t="s">
        <v>103</v>
      </c>
      <c r="U796" s="3" t="s">
        <v>35</v>
      </c>
    </row>
    <row r="797">
      <c r="A797" s="3" t="s">
        <v>6469</v>
      </c>
      <c r="B797" s="3" t="s">
        <v>6470</v>
      </c>
      <c r="C797" s="4">
        <v>2022.0</v>
      </c>
      <c r="D797" s="4">
        <v>13.0</v>
      </c>
      <c r="E797" s="4">
        <v>147692.0</v>
      </c>
      <c r="F797" s="3" t="s">
        <v>1415</v>
      </c>
      <c r="G797" s="3" t="s">
        <v>6473</v>
      </c>
      <c r="H797" s="3" t="s">
        <v>6470</v>
      </c>
      <c r="I797" s="4">
        <v>0.798</v>
      </c>
      <c r="J797" s="4">
        <v>0.718</v>
      </c>
      <c r="K797" s="4">
        <v>0.708360961</v>
      </c>
      <c r="L797" s="4">
        <v>0.0862</v>
      </c>
      <c r="M797" s="4">
        <v>0.315</v>
      </c>
      <c r="N797" s="4">
        <v>0.0661</v>
      </c>
      <c r="O797" s="4">
        <v>0.355</v>
      </c>
      <c r="P797" s="4">
        <v>0.765</v>
      </c>
      <c r="Q797" s="4">
        <v>130.08</v>
      </c>
      <c r="R797" s="4">
        <v>2.0</v>
      </c>
      <c r="S797" s="4">
        <v>0.0</v>
      </c>
      <c r="T797" s="3" t="s">
        <v>103</v>
      </c>
      <c r="U797" s="3" t="s">
        <v>68</v>
      </c>
    </row>
    <row r="798">
      <c r="A798" s="3" t="s">
        <v>6474</v>
      </c>
      <c r="B798" s="3" t="s">
        <v>6475</v>
      </c>
      <c r="C798" s="4">
        <v>2024.0</v>
      </c>
      <c r="D798" s="4">
        <v>13.0</v>
      </c>
      <c r="E798" s="4">
        <v>92571.0</v>
      </c>
      <c r="F798" s="3" t="s">
        <v>223</v>
      </c>
      <c r="G798" s="3" t="s">
        <v>6478</v>
      </c>
      <c r="H798" s="3" t="s">
        <v>6479</v>
      </c>
      <c r="I798" s="4">
        <v>0.717</v>
      </c>
      <c r="J798" s="4">
        <v>0.736</v>
      </c>
      <c r="K798" s="4">
        <v>0.800269501</v>
      </c>
      <c r="L798" s="4">
        <v>0.055</v>
      </c>
      <c r="M798" s="4">
        <v>0.194</v>
      </c>
      <c r="N798" s="4">
        <v>0.0</v>
      </c>
      <c r="O798" s="4">
        <v>0.226</v>
      </c>
      <c r="P798" s="4">
        <v>0.681</v>
      </c>
      <c r="Q798" s="4">
        <v>149.975</v>
      </c>
      <c r="R798" s="4">
        <v>11.0</v>
      </c>
      <c r="S798" s="4">
        <v>0.0</v>
      </c>
      <c r="T798" s="3" t="s">
        <v>103</v>
      </c>
      <c r="U798" s="3" t="s">
        <v>68</v>
      </c>
    </row>
    <row r="799">
      <c r="A799" s="3" t="s">
        <v>6483</v>
      </c>
      <c r="B799" s="3" t="s">
        <v>6484</v>
      </c>
      <c r="C799" s="4">
        <v>2023.0</v>
      </c>
      <c r="D799" s="4">
        <v>13.0</v>
      </c>
      <c r="E799" s="4">
        <v>195386.0</v>
      </c>
      <c r="F799" s="3" t="s">
        <v>6486</v>
      </c>
      <c r="G799" s="3" t="s">
        <v>6487</v>
      </c>
      <c r="H799" s="3" t="s">
        <v>2978</v>
      </c>
      <c r="I799" s="4">
        <v>0.689</v>
      </c>
      <c r="J799" s="4">
        <v>0.617</v>
      </c>
      <c r="K799" s="4">
        <v>0.746369217</v>
      </c>
      <c r="L799" s="4">
        <v>0.0314</v>
      </c>
      <c r="M799" s="4">
        <v>0.645</v>
      </c>
      <c r="N799" s="4">
        <v>0.574</v>
      </c>
      <c r="O799" s="4">
        <v>0.0546</v>
      </c>
      <c r="P799" s="4">
        <v>0.978</v>
      </c>
      <c r="Q799" s="4">
        <v>108.804</v>
      </c>
      <c r="R799" s="4">
        <v>7.0</v>
      </c>
      <c r="S799" s="4">
        <v>1.0</v>
      </c>
      <c r="T799" s="3" t="s">
        <v>104</v>
      </c>
      <c r="U799" s="3" t="s">
        <v>68</v>
      </c>
    </row>
    <row r="800">
      <c r="A800" s="3" t="s">
        <v>6491</v>
      </c>
      <c r="B800" s="3" t="s">
        <v>6492</v>
      </c>
      <c r="C800" s="4">
        <v>1970.0</v>
      </c>
      <c r="D800" s="4">
        <v>13.0</v>
      </c>
      <c r="E800" s="4">
        <v>281773.0</v>
      </c>
      <c r="F800" s="3" t="s">
        <v>327</v>
      </c>
      <c r="G800" s="3" t="s">
        <v>420</v>
      </c>
      <c r="H800" s="3" t="s">
        <v>6495</v>
      </c>
      <c r="I800" s="4">
        <v>0.289</v>
      </c>
      <c r="J800" s="4">
        <v>0.54</v>
      </c>
      <c r="K800" s="4">
        <v>0.75873206</v>
      </c>
      <c r="L800" s="4">
        <v>0.0392</v>
      </c>
      <c r="M800" s="4">
        <v>0.908</v>
      </c>
      <c r="N800" s="4">
        <v>7.24E-4</v>
      </c>
      <c r="O800" s="4">
        <v>0.434</v>
      </c>
      <c r="P800" s="4">
        <v>0.555</v>
      </c>
      <c r="Q800" s="4">
        <v>103.976</v>
      </c>
      <c r="R800" s="4">
        <v>11.0</v>
      </c>
      <c r="S800" s="4">
        <v>0.0</v>
      </c>
      <c r="T800" s="3" t="s">
        <v>104</v>
      </c>
      <c r="U800" s="3" t="s">
        <v>35</v>
      </c>
    </row>
    <row r="801">
      <c r="A801" s="3" t="s">
        <v>6500</v>
      </c>
      <c r="B801" s="3" t="s">
        <v>6501</v>
      </c>
      <c r="C801" s="4">
        <v>1986.0</v>
      </c>
      <c r="D801" s="4">
        <v>13.0</v>
      </c>
      <c r="E801" s="4">
        <v>487000.0</v>
      </c>
      <c r="F801" s="3" t="s">
        <v>327</v>
      </c>
      <c r="G801" s="3" t="s">
        <v>6502</v>
      </c>
      <c r="H801" s="3" t="s">
        <v>6503</v>
      </c>
      <c r="I801" s="4">
        <v>0.431</v>
      </c>
      <c r="J801" s="4">
        <v>0.677</v>
      </c>
      <c r="K801" s="4">
        <v>0.769041559</v>
      </c>
      <c r="L801" s="4">
        <v>0.0576</v>
      </c>
      <c r="M801" s="4">
        <v>0.769</v>
      </c>
      <c r="N801" s="4">
        <v>0.0447</v>
      </c>
      <c r="O801" s="4">
        <v>0.455</v>
      </c>
      <c r="P801" s="4">
        <v>0.577</v>
      </c>
      <c r="Q801" s="4">
        <v>94.809</v>
      </c>
      <c r="R801" s="4">
        <v>9.0</v>
      </c>
      <c r="S801" s="4">
        <v>1.0</v>
      </c>
      <c r="T801" s="3" t="s">
        <v>104</v>
      </c>
      <c r="U801" s="3" t="s">
        <v>68</v>
      </c>
    </row>
    <row r="802">
      <c r="A802" s="3" t="s">
        <v>6507</v>
      </c>
      <c r="B802" s="3" t="s">
        <v>6508</v>
      </c>
      <c r="C802" s="4">
        <v>2023.0</v>
      </c>
      <c r="D802" s="4">
        <v>13.0</v>
      </c>
      <c r="E802" s="4">
        <v>277760.0</v>
      </c>
      <c r="F802" s="3" t="s">
        <v>170</v>
      </c>
      <c r="G802" s="3" t="s">
        <v>6509</v>
      </c>
      <c r="H802" s="3" t="s">
        <v>2986</v>
      </c>
      <c r="I802" s="4">
        <v>0.507</v>
      </c>
      <c r="J802" s="4">
        <v>0.668</v>
      </c>
      <c r="K802" s="4">
        <v>0.868949586</v>
      </c>
      <c r="L802" s="4">
        <v>0.0309</v>
      </c>
      <c r="M802" s="4">
        <v>0.665</v>
      </c>
      <c r="N802" s="4">
        <v>0.0</v>
      </c>
      <c r="O802" s="4">
        <v>0.0585</v>
      </c>
      <c r="P802" s="4">
        <v>0.805</v>
      </c>
      <c r="Q802" s="4">
        <v>95.366</v>
      </c>
      <c r="R802" s="4">
        <v>6.0</v>
      </c>
      <c r="S802" s="4">
        <v>0.0</v>
      </c>
      <c r="T802" s="3" t="s">
        <v>104</v>
      </c>
      <c r="U802" s="3" t="s">
        <v>68</v>
      </c>
    </row>
    <row r="803">
      <c r="A803" s="3" t="s">
        <v>6516</v>
      </c>
      <c r="B803" s="3" t="s">
        <v>6517</v>
      </c>
      <c r="C803" s="4">
        <v>2021.0</v>
      </c>
      <c r="D803" s="4">
        <v>13.0</v>
      </c>
      <c r="E803" s="4">
        <v>329221.0</v>
      </c>
      <c r="F803" s="3" t="s">
        <v>255</v>
      </c>
      <c r="G803" s="3" t="s">
        <v>6519</v>
      </c>
      <c r="H803" s="3" t="s">
        <v>6520</v>
      </c>
      <c r="I803" s="4">
        <v>0.451</v>
      </c>
      <c r="J803" s="4">
        <v>0.681</v>
      </c>
      <c r="K803" s="4">
        <v>0.800953949</v>
      </c>
      <c r="L803" s="4">
        <v>0.0517</v>
      </c>
      <c r="M803" s="4">
        <v>0.38</v>
      </c>
      <c r="N803" s="4">
        <v>4.83E-4</v>
      </c>
      <c r="O803" s="4">
        <v>0.0818</v>
      </c>
      <c r="P803" s="4">
        <v>0.568</v>
      </c>
      <c r="Q803" s="4">
        <v>163.825</v>
      </c>
      <c r="R803" s="4">
        <v>4.0</v>
      </c>
      <c r="S803" s="4">
        <v>1.0</v>
      </c>
      <c r="T803" s="3" t="s">
        <v>104</v>
      </c>
      <c r="U803" s="3" t="s">
        <v>35</v>
      </c>
    </row>
    <row r="804">
      <c r="A804" s="3" t="s">
        <v>6521</v>
      </c>
      <c r="B804" s="3" t="s">
        <v>6522</v>
      </c>
      <c r="C804" s="4">
        <v>2008.0</v>
      </c>
      <c r="D804" s="4">
        <v>13.0</v>
      </c>
      <c r="E804" s="4">
        <v>307931.0</v>
      </c>
      <c r="F804" s="3" t="s">
        <v>401</v>
      </c>
      <c r="G804" s="3" t="s">
        <v>5759</v>
      </c>
      <c r="H804" s="3" t="s">
        <v>5759</v>
      </c>
      <c r="I804" s="4">
        <v>0.731</v>
      </c>
      <c r="J804" s="4">
        <v>0.849</v>
      </c>
      <c r="K804" s="4">
        <v>0.872628494</v>
      </c>
      <c r="L804" s="4">
        <v>0.0294</v>
      </c>
      <c r="M804" s="4">
        <v>0.618</v>
      </c>
      <c r="N804" s="4">
        <v>0.0</v>
      </c>
      <c r="O804" s="4">
        <v>0.049</v>
      </c>
      <c r="P804" s="4">
        <v>0.859</v>
      </c>
      <c r="Q804" s="4">
        <v>135.043</v>
      </c>
      <c r="R804" s="4">
        <v>0.0</v>
      </c>
      <c r="S804" s="4">
        <v>0.0</v>
      </c>
      <c r="T804" s="3" t="s">
        <v>34</v>
      </c>
      <c r="U804" s="3" t="s">
        <v>35</v>
      </c>
    </row>
    <row r="805">
      <c r="A805" s="3" t="s">
        <v>6526</v>
      </c>
      <c r="B805" s="3" t="s">
        <v>6528</v>
      </c>
      <c r="C805" s="4">
        <v>2024.0</v>
      </c>
      <c r="D805" s="4">
        <v>13.0</v>
      </c>
      <c r="E805" s="4">
        <v>222247.0</v>
      </c>
      <c r="F805" s="3" t="s">
        <v>401</v>
      </c>
      <c r="G805" s="3" t="s">
        <v>5129</v>
      </c>
      <c r="H805" s="3" t="s">
        <v>2424</v>
      </c>
      <c r="I805" s="4">
        <v>0.669</v>
      </c>
      <c r="J805" s="4">
        <v>0.739</v>
      </c>
      <c r="K805" s="4">
        <v>0.803499241</v>
      </c>
      <c r="L805" s="4">
        <v>0.03</v>
      </c>
      <c r="M805" s="4">
        <v>0.415</v>
      </c>
      <c r="N805" s="4">
        <v>0.0</v>
      </c>
      <c r="O805" s="4">
        <v>0.0652</v>
      </c>
      <c r="P805" s="4">
        <v>0.776</v>
      </c>
      <c r="Q805" s="4">
        <v>113.966</v>
      </c>
      <c r="R805" s="4">
        <v>10.0</v>
      </c>
      <c r="S805" s="4">
        <v>1.0</v>
      </c>
      <c r="T805" s="3" t="s">
        <v>34</v>
      </c>
      <c r="U805" s="3" t="s">
        <v>35</v>
      </c>
    </row>
    <row r="806">
      <c r="A806" s="3" t="s">
        <v>6532</v>
      </c>
      <c r="B806" s="3" t="s">
        <v>6533</v>
      </c>
      <c r="C806" s="4">
        <v>2021.0</v>
      </c>
      <c r="D806" s="4">
        <v>13.0</v>
      </c>
      <c r="E806" s="4">
        <v>190981.0</v>
      </c>
      <c r="F806" s="3" t="s">
        <v>964</v>
      </c>
      <c r="G806" s="3" t="s">
        <v>6534</v>
      </c>
      <c r="H806" s="3" t="s">
        <v>6536</v>
      </c>
      <c r="I806" s="4">
        <v>0.581</v>
      </c>
      <c r="J806" s="4">
        <v>0.575</v>
      </c>
      <c r="K806" s="4">
        <v>0.841593053</v>
      </c>
      <c r="L806" s="4">
        <v>0.0277</v>
      </c>
      <c r="M806" s="4">
        <v>0.603</v>
      </c>
      <c r="N806" s="4">
        <v>0.0</v>
      </c>
      <c r="O806" s="4">
        <v>0.442</v>
      </c>
      <c r="P806" s="4">
        <v>0.736</v>
      </c>
      <c r="Q806" s="4">
        <v>81.793</v>
      </c>
      <c r="R806" s="4">
        <v>2.0</v>
      </c>
      <c r="S806" s="4">
        <v>1.0</v>
      </c>
      <c r="T806" s="3" t="s">
        <v>34</v>
      </c>
      <c r="U806" s="3" t="s">
        <v>35</v>
      </c>
    </row>
    <row r="807">
      <c r="A807" s="3" t="s">
        <v>6537</v>
      </c>
      <c r="B807" s="3" t="s">
        <v>6539</v>
      </c>
      <c r="C807" s="4">
        <v>2015.0</v>
      </c>
      <c r="D807" s="4">
        <v>13.0</v>
      </c>
      <c r="E807" s="4">
        <v>175724.0</v>
      </c>
      <c r="F807" s="3" t="s">
        <v>2892</v>
      </c>
      <c r="G807" s="3" t="s">
        <v>6541</v>
      </c>
      <c r="H807" s="3" t="s">
        <v>6542</v>
      </c>
      <c r="I807" s="4">
        <v>0.609</v>
      </c>
      <c r="J807" s="4">
        <v>0.316</v>
      </c>
      <c r="K807" s="4">
        <v>0.703783714</v>
      </c>
      <c r="L807" s="4">
        <v>0.084</v>
      </c>
      <c r="M807" s="4">
        <v>0.948</v>
      </c>
      <c r="N807" s="4">
        <v>0.423</v>
      </c>
      <c r="O807" s="4">
        <v>0.53</v>
      </c>
      <c r="P807" s="4">
        <v>0.885</v>
      </c>
      <c r="Q807" s="4">
        <v>143.84</v>
      </c>
      <c r="R807" s="4">
        <v>0.0</v>
      </c>
      <c r="S807" s="4">
        <v>1.0</v>
      </c>
      <c r="T807" s="3" t="s">
        <v>103</v>
      </c>
      <c r="U807" s="3" t="s">
        <v>35</v>
      </c>
    </row>
    <row r="808">
      <c r="A808" s="3" t="s">
        <v>6545</v>
      </c>
      <c r="B808" s="3" t="s">
        <v>6546</v>
      </c>
      <c r="C808" s="4">
        <v>2020.0</v>
      </c>
      <c r="D808" s="4">
        <v>13.0</v>
      </c>
      <c r="E808" s="4">
        <v>207856.0</v>
      </c>
      <c r="F808" s="3" t="s">
        <v>6548</v>
      </c>
      <c r="G808" s="3" t="s">
        <v>6550</v>
      </c>
      <c r="H808" s="3" t="s">
        <v>6546</v>
      </c>
      <c r="I808" s="4">
        <v>0.656705432</v>
      </c>
      <c r="J808" s="4">
        <v>0.6703845</v>
      </c>
      <c r="K808" s="4">
        <v>0.813626471</v>
      </c>
      <c r="L808" s="4">
        <v>0.081382654</v>
      </c>
      <c r="M808" s="4">
        <v>0.26934009</v>
      </c>
      <c r="N808" s="4">
        <v>0.05448885</v>
      </c>
      <c r="O808" s="4">
        <v>0.191150556</v>
      </c>
      <c r="P808" s="4">
        <v>0.618767284</v>
      </c>
      <c r="Q808" s="4">
        <v>120.71</v>
      </c>
      <c r="R808" s="4">
        <v>5.0</v>
      </c>
      <c r="S808" s="4">
        <v>1.0</v>
      </c>
      <c r="T808" s="3" t="s">
        <v>103</v>
      </c>
      <c r="U808" s="3" t="s">
        <v>35</v>
      </c>
    </row>
    <row r="809">
      <c r="A809" s="3" t="s">
        <v>6552</v>
      </c>
      <c r="B809" s="3" t="s">
        <v>6553</v>
      </c>
      <c r="C809" s="4">
        <v>1986.0</v>
      </c>
      <c r="D809" s="4">
        <v>13.0</v>
      </c>
      <c r="E809" s="4">
        <v>319866.0</v>
      </c>
      <c r="F809" s="3" t="s">
        <v>6556</v>
      </c>
      <c r="G809" s="3" t="s">
        <v>6558</v>
      </c>
      <c r="H809" s="3" t="s">
        <v>6560</v>
      </c>
      <c r="I809" s="4">
        <v>0.907</v>
      </c>
      <c r="J809" s="4">
        <v>0.682</v>
      </c>
      <c r="K809" s="4">
        <v>0.736679999</v>
      </c>
      <c r="L809" s="4">
        <v>0.0813</v>
      </c>
      <c r="M809" s="4">
        <v>0.0546</v>
      </c>
      <c r="N809" s="4">
        <v>0.219</v>
      </c>
      <c r="O809" s="4">
        <v>0.193</v>
      </c>
      <c r="P809" s="4">
        <v>0.772</v>
      </c>
      <c r="Q809" s="4">
        <v>106.32</v>
      </c>
      <c r="R809" s="4">
        <v>0.0</v>
      </c>
      <c r="S809" s="4">
        <v>1.0</v>
      </c>
      <c r="T809" s="3" t="s">
        <v>103</v>
      </c>
      <c r="U809" s="3" t="s">
        <v>35</v>
      </c>
    </row>
    <row r="810">
      <c r="A810" s="3" t="s">
        <v>6563</v>
      </c>
      <c r="B810" s="3" t="s">
        <v>6566</v>
      </c>
      <c r="C810" s="4">
        <v>2023.0</v>
      </c>
      <c r="D810" s="4">
        <v>13.0</v>
      </c>
      <c r="E810" s="4">
        <v>200454.0</v>
      </c>
      <c r="F810" s="3" t="s">
        <v>6568</v>
      </c>
      <c r="G810" s="3" t="s">
        <v>6569</v>
      </c>
      <c r="H810" s="3" t="s">
        <v>6566</v>
      </c>
      <c r="I810" s="4">
        <v>0.706</v>
      </c>
      <c r="J810" s="4">
        <v>0.691</v>
      </c>
      <c r="K810" s="4">
        <v>0.872350437</v>
      </c>
      <c r="L810" s="4">
        <v>0.0633</v>
      </c>
      <c r="M810" s="4">
        <v>0.0584</v>
      </c>
      <c r="N810" s="4">
        <v>6.99E-5</v>
      </c>
      <c r="O810" s="4">
        <v>0.0232</v>
      </c>
      <c r="P810" s="4">
        <v>0.632</v>
      </c>
      <c r="Q810" s="4">
        <v>118.05</v>
      </c>
      <c r="R810" s="4">
        <v>0.0</v>
      </c>
      <c r="S810" s="4">
        <v>1.0</v>
      </c>
      <c r="T810" s="3" t="s">
        <v>103</v>
      </c>
      <c r="U810" s="3" t="s">
        <v>35</v>
      </c>
    </row>
    <row r="811">
      <c r="A811" s="3" t="s">
        <v>6572</v>
      </c>
      <c r="B811" s="3" t="s">
        <v>6574</v>
      </c>
      <c r="C811" s="4">
        <v>2018.0</v>
      </c>
      <c r="D811" s="4">
        <v>13.0</v>
      </c>
      <c r="E811" s="4">
        <v>215483.0</v>
      </c>
      <c r="F811" s="3" t="s">
        <v>6576</v>
      </c>
      <c r="G811" s="3" t="s">
        <v>6578</v>
      </c>
      <c r="H811" s="3" t="s">
        <v>6579</v>
      </c>
      <c r="I811" s="4">
        <v>0.656705432</v>
      </c>
      <c r="J811" s="4">
        <v>0.6703845</v>
      </c>
      <c r="K811" s="4">
        <v>0.813626471</v>
      </c>
      <c r="L811" s="4">
        <v>0.081382654</v>
      </c>
      <c r="M811" s="4">
        <v>0.26934009</v>
      </c>
      <c r="N811" s="4">
        <v>0.05448885</v>
      </c>
      <c r="O811" s="4">
        <v>0.191150556</v>
      </c>
      <c r="P811" s="4">
        <v>0.618767284</v>
      </c>
      <c r="Q811" s="4">
        <v>120.71</v>
      </c>
      <c r="R811" s="4">
        <v>5.0</v>
      </c>
      <c r="S811" s="4">
        <v>1.0</v>
      </c>
      <c r="T811" s="3" t="s">
        <v>104</v>
      </c>
      <c r="U811" s="3" t="s">
        <v>68</v>
      </c>
    </row>
    <row r="812">
      <c r="A812" s="3" t="s">
        <v>6580</v>
      </c>
      <c r="B812" s="3" t="s">
        <v>6581</v>
      </c>
      <c r="C812" s="4">
        <v>2017.0</v>
      </c>
      <c r="D812" s="4">
        <v>14.0</v>
      </c>
      <c r="E812" s="4">
        <v>258000.0</v>
      </c>
      <c r="F812" s="3" t="s">
        <v>26</v>
      </c>
      <c r="G812" s="3" t="s">
        <v>6584</v>
      </c>
      <c r="H812" s="3" t="s">
        <v>6585</v>
      </c>
      <c r="I812" s="4">
        <v>0.636</v>
      </c>
      <c r="J812" s="4">
        <v>0.614</v>
      </c>
      <c r="K812" s="4">
        <v>0.848886702</v>
      </c>
      <c r="L812" s="4">
        <v>0.0405</v>
      </c>
      <c r="M812" s="4">
        <v>0.485</v>
      </c>
      <c r="N812" s="4">
        <v>2.67E-6</v>
      </c>
      <c r="O812" s="4">
        <v>0.319</v>
      </c>
      <c r="P812" s="4">
        <v>0.569</v>
      </c>
      <c r="Q812" s="4">
        <v>110.906</v>
      </c>
      <c r="R812" s="4">
        <v>11.0</v>
      </c>
      <c r="S812" s="4">
        <v>1.0</v>
      </c>
      <c r="T812" s="3" t="s">
        <v>34</v>
      </c>
      <c r="U812" s="3" t="s">
        <v>35</v>
      </c>
    </row>
    <row r="813">
      <c r="A813" s="3" t="s">
        <v>6588</v>
      </c>
      <c r="B813" s="3" t="s">
        <v>6589</v>
      </c>
      <c r="C813" s="4">
        <v>1998.0</v>
      </c>
      <c r="D813" s="4">
        <v>14.0</v>
      </c>
      <c r="E813" s="4">
        <v>238708.0</v>
      </c>
      <c r="F813" s="3" t="s">
        <v>26</v>
      </c>
      <c r="G813" s="3" t="s">
        <v>63</v>
      </c>
      <c r="H813" s="3" t="s">
        <v>3218</v>
      </c>
      <c r="I813" s="4">
        <v>0.704</v>
      </c>
      <c r="J813" s="4">
        <v>0.744</v>
      </c>
      <c r="K813" s="4">
        <v>0.77372575</v>
      </c>
      <c r="L813" s="4">
        <v>0.0403</v>
      </c>
      <c r="M813" s="4">
        <v>0.267</v>
      </c>
      <c r="N813" s="4">
        <v>1.25E-6</v>
      </c>
      <c r="O813" s="4">
        <v>0.11</v>
      </c>
      <c r="P813" s="4">
        <v>0.917</v>
      </c>
      <c r="Q813" s="4">
        <v>180.016</v>
      </c>
      <c r="R813" s="4">
        <v>7.0</v>
      </c>
      <c r="S813" s="4">
        <v>1.0</v>
      </c>
      <c r="T813" s="3" t="s">
        <v>34</v>
      </c>
      <c r="U813" s="3" t="s">
        <v>94</v>
      </c>
    </row>
    <row r="814">
      <c r="A814" s="3" t="s">
        <v>6593</v>
      </c>
      <c r="B814" s="3" t="s">
        <v>6594</v>
      </c>
      <c r="C814" s="4">
        <v>2003.0</v>
      </c>
      <c r="D814" s="4">
        <v>14.0</v>
      </c>
      <c r="E814" s="4">
        <v>275600.0</v>
      </c>
      <c r="F814" s="3" t="s">
        <v>26</v>
      </c>
      <c r="G814" s="3" t="s">
        <v>63</v>
      </c>
      <c r="H814" s="3" t="s">
        <v>5985</v>
      </c>
      <c r="I814" s="4">
        <v>0.9</v>
      </c>
      <c r="J814" s="4">
        <v>0.673</v>
      </c>
      <c r="K814" s="4">
        <v>0.810685945</v>
      </c>
      <c r="L814" s="4">
        <v>0.154</v>
      </c>
      <c r="M814" s="4">
        <v>0.12</v>
      </c>
      <c r="N814" s="4">
        <v>9.4E-4</v>
      </c>
      <c r="O814" s="4">
        <v>0.0849</v>
      </c>
      <c r="P814" s="4">
        <v>0.659</v>
      </c>
      <c r="Q814" s="4">
        <v>100.014</v>
      </c>
      <c r="R814" s="4">
        <v>9.0</v>
      </c>
      <c r="S814" s="4">
        <v>0.0</v>
      </c>
      <c r="T814" s="3" t="s">
        <v>34</v>
      </c>
      <c r="U814" s="3" t="s">
        <v>68</v>
      </c>
    </row>
    <row r="815">
      <c r="A815" s="3" t="s">
        <v>6600</v>
      </c>
      <c r="B815" s="3" t="s">
        <v>6601</v>
      </c>
      <c r="C815" s="4">
        <v>2004.0</v>
      </c>
      <c r="D815" s="4">
        <v>14.0</v>
      </c>
      <c r="E815" s="4">
        <v>192600.0</v>
      </c>
      <c r="F815" s="3" t="s">
        <v>6605</v>
      </c>
      <c r="G815" s="3" t="s">
        <v>6606</v>
      </c>
      <c r="H815" s="3" t="s">
        <v>6607</v>
      </c>
      <c r="I815" s="4">
        <v>0.852</v>
      </c>
      <c r="J815" s="4">
        <v>0.797</v>
      </c>
      <c r="K815" s="4">
        <v>0.834534682</v>
      </c>
      <c r="L815" s="4">
        <v>0.0614</v>
      </c>
      <c r="M815" s="4">
        <v>0.322</v>
      </c>
      <c r="N815" s="4">
        <v>2.69E-6</v>
      </c>
      <c r="O815" s="4">
        <v>0.0845</v>
      </c>
      <c r="P815" s="4">
        <v>0.741</v>
      </c>
      <c r="Q815" s="4">
        <v>96.008</v>
      </c>
      <c r="R815" s="4">
        <v>0.0</v>
      </c>
      <c r="S815" s="4">
        <v>1.0</v>
      </c>
      <c r="T815" s="3" t="s">
        <v>103</v>
      </c>
      <c r="U815" s="3" t="s">
        <v>35</v>
      </c>
    </row>
    <row r="816">
      <c r="A816" s="3" t="s">
        <v>6610</v>
      </c>
      <c r="B816" s="3" t="s">
        <v>6612</v>
      </c>
      <c r="C816" s="4">
        <v>2016.0</v>
      </c>
      <c r="D816" s="4">
        <v>14.0</v>
      </c>
      <c r="E816" s="4">
        <v>407695.0</v>
      </c>
      <c r="F816" s="3" t="s">
        <v>26</v>
      </c>
      <c r="G816" s="3" t="s">
        <v>2435</v>
      </c>
      <c r="H816" s="3" t="s">
        <v>2436</v>
      </c>
      <c r="I816" s="4">
        <v>0.634</v>
      </c>
      <c r="J816" s="4">
        <v>0.671</v>
      </c>
      <c r="K816" s="4">
        <v>0.738198618</v>
      </c>
      <c r="L816" s="4">
        <v>0.0393</v>
      </c>
      <c r="M816" s="4">
        <v>0.0543</v>
      </c>
      <c r="N816" s="4">
        <v>0.0245</v>
      </c>
      <c r="O816" s="4">
        <v>0.0435</v>
      </c>
      <c r="P816" s="4">
        <v>0.739</v>
      </c>
      <c r="Q816" s="4">
        <v>117.979</v>
      </c>
      <c r="R816" s="4">
        <v>8.0</v>
      </c>
      <c r="S816" s="4">
        <v>0.0</v>
      </c>
      <c r="T816" s="3" t="s">
        <v>34</v>
      </c>
      <c r="U816" s="3" t="s">
        <v>68</v>
      </c>
    </row>
    <row r="817">
      <c r="A817" s="3" t="s">
        <v>6616</v>
      </c>
      <c r="B817" s="3" t="s">
        <v>6617</v>
      </c>
      <c r="C817" s="4">
        <v>2013.0</v>
      </c>
      <c r="D817" s="4">
        <v>14.0</v>
      </c>
      <c r="E817" s="4">
        <v>263289.0</v>
      </c>
      <c r="F817" s="3" t="s">
        <v>3153</v>
      </c>
      <c r="G817" s="3" t="s">
        <v>6618</v>
      </c>
      <c r="H817" s="3" t="s">
        <v>4882</v>
      </c>
      <c r="I817" s="4">
        <v>0.742</v>
      </c>
      <c r="J817" s="4">
        <v>0.762</v>
      </c>
      <c r="K817" s="4">
        <v>0.845143627</v>
      </c>
      <c r="L817" s="4">
        <v>0.0369</v>
      </c>
      <c r="M817" s="4">
        <v>0.0538</v>
      </c>
      <c r="N817" s="4">
        <v>0.00125</v>
      </c>
      <c r="O817" s="4">
        <v>0.0525</v>
      </c>
      <c r="P817" s="4">
        <v>0.716</v>
      </c>
      <c r="Q817" s="4">
        <v>122.999</v>
      </c>
      <c r="R817" s="4">
        <v>10.0</v>
      </c>
      <c r="S817" s="4">
        <v>0.0</v>
      </c>
      <c r="T817" s="3" t="s">
        <v>104</v>
      </c>
      <c r="U817" s="3" t="s">
        <v>68</v>
      </c>
    </row>
    <row r="818">
      <c r="A818" s="3" t="s">
        <v>6620</v>
      </c>
      <c r="B818" s="3" t="s">
        <v>6622</v>
      </c>
      <c r="C818" s="4">
        <v>2016.0</v>
      </c>
      <c r="D818" s="4">
        <v>14.0</v>
      </c>
      <c r="E818" s="4">
        <v>290212.0</v>
      </c>
      <c r="F818" s="3" t="s">
        <v>1343</v>
      </c>
      <c r="G818" s="3" t="s">
        <v>6624</v>
      </c>
      <c r="H818" s="3" t="s">
        <v>6626</v>
      </c>
      <c r="I818" s="4">
        <v>0.681</v>
      </c>
      <c r="J818" s="4">
        <v>0.503</v>
      </c>
      <c r="K818" s="4">
        <v>0.853506727</v>
      </c>
      <c r="L818" s="4">
        <v>0.463</v>
      </c>
      <c r="M818" s="4">
        <v>0.802</v>
      </c>
      <c r="N818" s="4">
        <v>0.0</v>
      </c>
      <c r="O818" s="4">
        <v>0.364</v>
      </c>
      <c r="P818" s="4">
        <v>0.577</v>
      </c>
      <c r="Q818" s="4">
        <v>52.505</v>
      </c>
      <c r="R818" s="4">
        <v>6.0</v>
      </c>
      <c r="S818" s="4">
        <v>1.0</v>
      </c>
      <c r="T818" s="3" t="s">
        <v>103</v>
      </c>
      <c r="U818" s="3" t="s">
        <v>68</v>
      </c>
    </row>
    <row r="819">
      <c r="A819" s="3" t="s">
        <v>6629</v>
      </c>
      <c r="B819" s="3" t="s">
        <v>6630</v>
      </c>
      <c r="C819" s="4">
        <v>2010.0</v>
      </c>
      <c r="D819" s="4">
        <v>14.0</v>
      </c>
      <c r="E819" s="4">
        <v>143080.0</v>
      </c>
      <c r="F819" s="3" t="s">
        <v>6631</v>
      </c>
      <c r="G819" s="3" t="s">
        <v>6633</v>
      </c>
      <c r="H819" s="3" t="s">
        <v>6634</v>
      </c>
      <c r="I819" s="4">
        <v>0.659</v>
      </c>
      <c r="J819" s="4">
        <v>0.369</v>
      </c>
      <c r="K819" s="4">
        <v>0.763672919</v>
      </c>
      <c r="L819" s="4">
        <v>0.025</v>
      </c>
      <c r="M819" s="4">
        <v>0.717</v>
      </c>
      <c r="N819" s="4">
        <v>0.0</v>
      </c>
      <c r="O819" s="4">
        <v>0.0572</v>
      </c>
      <c r="P819" s="4">
        <v>0.774</v>
      </c>
      <c r="Q819" s="4">
        <v>93.342</v>
      </c>
      <c r="R819" s="4">
        <v>7.0</v>
      </c>
      <c r="S819" s="4">
        <v>1.0</v>
      </c>
      <c r="T819" s="3" t="s">
        <v>103</v>
      </c>
      <c r="U819" s="3" t="s">
        <v>35</v>
      </c>
    </row>
    <row r="820">
      <c r="A820" s="3" t="s">
        <v>6639</v>
      </c>
      <c r="B820" s="3" t="s">
        <v>6640</v>
      </c>
      <c r="C820" s="4">
        <v>1999.0</v>
      </c>
      <c r="D820" s="4">
        <v>14.0</v>
      </c>
      <c r="E820" s="4">
        <v>342600.0</v>
      </c>
      <c r="F820" s="3" t="s">
        <v>6641</v>
      </c>
      <c r="G820" s="3" t="s">
        <v>6642</v>
      </c>
      <c r="H820" s="3" t="s">
        <v>3247</v>
      </c>
      <c r="I820" s="4">
        <v>0.582</v>
      </c>
      <c r="J820" s="4">
        <v>0.794</v>
      </c>
      <c r="K820" s="4">
        <v>0.804675636</v>
      </c>
      <c r="L820" s="4">
        <v>0.0343</v>
      </c>
      <c r="M820" s="4">
        <v>0.0151</v>
      </c>
      <c r="N820" s="4">
        <v>1.34E-5</v>
      </c>
      <c r="O820" s="4">
        <v>0.103</v>
      </c>
      <c r="P820" s="4">
        <v>0.6</v>
      </c>
      <c r="Q820" s="4">
        <v>89.809</v>
      </c>
      <c r="R820" s="4">
        <v>7.0</v>
      </c>
      <c r="S820" s="4">
        <v>0.0</v>
      </c>
      <c r="T820" s="3" t="s">
        <v>103</v>
      </c>
      <c r="U820" s="3" t="s">
        <v>68</v>
      </c>
    </row>
    <row r="821">
      <c r="A821" s="3" t="s">
        <v>6646</v>
      </c>
      <c r="B821" s="3" t="s">
        <v>6647</v>
      </c>
      <c r="C821" s="4">
        <v>1999.0</v>
      </c>
      <c r="D821" s="4">
        <v>14.0</v>
      </c>
      <c r="E821" s="4">
        <v>256666.0</v>
      </c>
      <c r="F821" s="3" t="s">
        <v>6648</v>
      </c>
      <c r="G821" s="3" t="s">
        <v>6649</v>
      </c>
      <c r="H821" s="3" t="s">
        <v>3247</v>
      </c>
      <c r="I821" s="4">
        <v>0.708</v>
      </c>
      <c r="J821" s="4">
        <v>0.562</v>
      </c>
      <c r="K821" s="4">
        <v>0.789724724</v>
      </c>
      <c r="L821" s="4">
        <v>0.0328</v>
      </c>
      <c r="M821" s="4">
        <v>0.136</v>
      </c>
      <c r="N821" s="4">
        <v>8.25E-4</v>
      </c>
      <c r="O821" s="4">
        <v>0.0641</v>
      </c>
      <c r="P821" s="4">
        <v>0.965</v>
      </c>
      <c r="Q821" s="4">
        <v>119.188</v>
      </c>
      <c r="R821" s="4">
        <v>9.0</v>
      </c>
      <c r="S821" s="4">
        <v>0.0</v>
      </c>
      <c r="T821" s="3" t="s">
        <v>103</v>
      </c>
      <c r="U821" s="3" t="s">
        <v>68</v>
      </c>
    </row>
    <row r="822">
      <c r="A822" s="3" t="s">
        <v>6653</v>
      </c>
      <c r="B822" s="3" t="s">
        <v>6654</v>
      </c>
      <c r="C822" s="4">
        <v>2024.0</v>
      </c>
      <c r="D822" s="4">
        <v>14.0</v>
      </c>
      <c r="E822" s="4">
        <v>193210.0</v>
      </c>
      <c r="F822" s="3" t="s">
        <v>213</v>
      </c>
      <c r="G822" s="3" t="s">
        <v>6655</v>
      </c>
      <c r="H822" s="3" t="s">
        <v>6654</v>
      </c>
      <c r="I822" s="4">
        <v>0.662</v>
      </c>
      <c r="J822" s="4">
        <v>0.639</v>
      </c>
      <c r="K822" s="4">
        <v>0.829786324</v>
      </c>
      <c r="L822" s="4">
        <v>0.0362</v>
      </c>
      <c r="M822" s="4">
        <v>0.232</v>
      </c>
      <c r="N822" s="4">
        <v>0.0</v>
      </c>
      <c r="O822" s="4">
        <v>0.291</v>
      </c>
      <c r="P822" s="4">
        <v>0.64</v>
      </c>
      <c r="Q822" s="4">
        <v>94.959</v>
      </c>
      <c r="R822" s="4">
        <v>9.0</v>
      </c>
      <c r="S822" s="4">
        <v>0.0</v>
      </c>
      <c r="T822" s="3" t="s">
        <v>103</v>
      </c>
      <c r="U822" s="3" t="s">
        <v>68</v>
      </c>
    </row>
    <row r="823">
      <c r="A823" s="3" t="s">
        <v>6658</v>
      </c>
      <c r="B823" s="3" t="s">
        <v>6659</v>
      </c>
      <c r="C823" s="4">
        <v>2024.0</v>
      </c>
      <c r="D823" s="4">
        <v>14.0</v>
      </c>
      <c r="E823" s="4">
        <v>131953.0</v>
      </c>
      <c r="F823" s="3" t="s">
        <v>327</v>
      </c>
      <c r="G823" s="3" t="s">
        <v>3661</v>
      </c>
      <c r="H823" s="3" t="s">
        <v>3283</v>
      </c>
      <c r="I823" s="4">
        <v>0.555</v>
      </c>
      <c r="J823" s="4">
        <v>0.623</v>
      </c>
      <c r="K823" s="4">
        <v>0.783842748</v>
      </c>
      <c r="L823" s="4">
        <v>0.0571</v>
      </c>
      <c r="M823" s="4">
        <v>0.691</v>
      </c>
      <c r="N823" s="4">
        <v>4.58E-4</v>
      </c>
      <c r="O823" s="4">
        <v>0.204</v>
      </c>
      <c r="P823" s="4">
        <v>0.893</v>
      </c>
      <c r="Q823" s="4">
        <v>98.296</v>
      </c>
      <c r="R823" s="4">
        <v>10.0</v>
      </c>
      <c r="S823" s="4">
        <v>0.0</v>
      </c>
      <c r="T823" s="3" t="s">
        <v>104</v>
      </c>
      <c r="U823" s="3" t="s">
        <v>68</v>
      </c>
    </row>
    <row r="824">
      <c r="A824" s="3" t="s">
        <v>6664</v>
      </c>
      <c r="B824" s="3" t="s">
        <v>6666</v>
      </c>
      <c r="C824" s="4">
        <v>2024.0</v>
      </c>
      <c r="D824" s="4">
        <v>14.0</v>
      </c>
      <c r="E824" s="4">
        <v>297920.0</v>
      </c>
      <c r="F824" s="3" t="s">
        <v>327</v>
      </c>
      <c r="G824" s="3" t="s">
        <v>3661</v>
      </c>
      <c r="H824" s="3" t="s">
        <v>3283</v>
      </c>
      <c r="I824" s="4">
        <v>0.558</v>
      </c>
      <c r="J824" s="4">
        <v>0.825</v>
      </c>
      <c r="K824" s="4">
        <v>0.908134237</v>
      </c>
      <c r="L824" s="4">
        <v>0.0362</v>
      </c>
      <c r="M824" s="4">
        <v>0.655</v>
      </c>
      <c r="N824" s="4">
        <v>0.0</v>
      </c>
      <c r="O824" s="4">
        <v>0.0846</v>
      </c>
      <c r="P824" s="4">
        <v>0.779</v>
      </c>
      <c r="Q824" s="4">
        <v>138.644</v>
      </c>
      <c r="R824" s="4">
        <v>1.0</v>
      </c>
      <c r="S824" s="4">
        <v>0.0</v>
      </c>
      <c r="T824" s="3" t="s">
        <v>104</v>
      </c>
      <c r="U824" s="3" t="s">
        <v>35</v>
      </c>
    </row>
    <row r="825">
      <c r="A825" s="3" t="s">
        <v>6670</v>
      </c>
      <c r="B825" s="3" t="s">
        <v>6671</v>
      </c>
      <c r="C825" s="4">
        <v>2023.0</v>
      </c>
      <c r="D825" s="4">
        <v>14.0</v>
      </c>
      <c r="E825" s="4">
        <v>383733.0</v>
      </c>
      <c r="F825" s="3" t="s">
        <v>156</v>
      </c>
      <c r="G825" s="3" t="s">
        <v>6672</v>
      </c>
      <c r="H825" s="3" t="s">
        <v>2986</v>
      </c>
      <c r="I825" s="4">
        <v>0.667</v>
      </c>
      <c r="J825" s="4">
        <v>0.44</v>
      </c>
      <c r="K825" s="4">
        <v>0.801296173</v>
      </c>
      <c r="L825" s="4">
        <v>0.0248</v>
      </c>
      <c r="M825" s="4">
        <v>0.426</v>
      </c>
      <c r="N825" s="4">
        <v>0.0</v>
      </c>
      <c r="O825" s="4">
        <v>0.122</v>
      </c>
      <c r="P825" s="4">
        <v>0.582</v>
      </c>
      <c r="Q825" s="4">
        <v>102.785</v>
      </c>
      <c r="R825" s="4">
        <v>7.0</v>
      </c>
      <c r="S825" s="4">
        <v>0.0</v>
      </c>
      <c r="T825" s="3" t="s">
        <v>104</v>
      </c>
      <c r="U825" s="3" t="s">
        <v>35</v>
      </c>
    </row>
    <row r="826">
      <c r="A826" s="3" t="s">
        <v>6674</v>
      </c>
      <c r="B826" s="3" t="s">
        <v>6675</v>
      </c>
      <c r="C826" s="4">
        <v>1990.0</v>
      </c>
      <c r="D826" s="4">
        <v>14.0</v>
      </c>
      <c r="E826" s="4">
        <v>312560.0</v>
      </c>
      <c r="F826" s="3" t="s">
        <v>156</v>
      </c>
      <c r="G826" s="3" t="s">
        <v>6678</v>
      </c>
      <c r="H826" s="3" t="s">
        <v>4468</v>
      </c>
      <c r="I826" s="4">
        <v>0.379</v>
      </c>
      <c r="J826" s="4">
        <v>0.669</v>
      </c>
      <c r="K826" s="4">
        <v>0.739054178</v>
      </c>
      <c r="L826" s="4">
        <v>0.0447</v>
      </c>
      <c r="M826" s="4">
        <v>0.81</v>
      </c>
      <c r="N826" s="4">
        <v>6.1E-6</v>
      </c>
      <c r="O826" s="4">
        <v>0.236</v>
      </c>
      <c r="P826" s="4">
        <v>0.797</v>
      </c>
      <c r="Q826" s="4">
        <v>177.338</v>
      </c>
      <c r="R826" s="4">
        <v>7.0</v>
      </c>
      <c r="S826" s="4">
        <v>1.0</v>
      </c>
      <c r="T826" s="3" t="s">
        <v>104</v>
      </c>
      <c r="U826" s="3" t="s">
        <v>35</v>
      </c>
    </row>
    <row r="827">
      <c r="A827" s="3" t="s">
        <v>6681</v>
      </c>
      <c r="B827" s="3" t="s">
        <v>6683</v>
      </c>
      <c r="C827" s="4">
        <v>1992.0</v>
      </c>
      <c r="D827" s="4">
        <v>14.0</v>
      </c>
      <c r="E827" s="4">
        <v>267773.0</v>
      </c>
      <c r="F827" s="3" t="s">
        <v>170</v>
      </c>
      <c r="G827" s="3" t="s">
        <v>3442</v>
      </c>
      <c r="H827" s="3" t="s">
        <v>5029</v>
      </c>
      <c r="I827" s="4">
        <v>0.438</v>
      </c>
      <c r="J827" s="4">
        <v>0.592</v>
      </c>
      <c r="K827" s="4">
        <v>0.738540842</v>
      </c>
      <c r="L827" s="4">
        <v>0.0413</v>
      </c>
      <c r="M827" s="4">
        <v>0.654</v>
      </c>
      <c r="N827" s="4">
        <v>1.22E-5</v>
      </c>
      <c r="O827" s="4">
        <v>0.114</v>
      </c>
      <c r="P827" s="4">
        <v>0.836</v>
      </c>
      <c r="Q827" s="4">
        <v>83.064</v>
      </c>
      <c r="R827" s="4">
        <v>5.0</v>
      </c>
      <c r="S827" s="4">
        <v>1.0</v>
      </c>
      <c r="T827" s="3" t="s">
        <v>104</v>
      </c>
      <c r="U827" s="3" t="s">
        <v>35</v>
      </c>
    </row>
    <row r="828">
      <c r="A828" s="3" t="s">
        <v>6687</v>
      </c>
      <c r="B828" s="3" t="s">
        <v>6688</v>
      </c>
      <c r="C828" s="4">
        <v>1990.0</v>
      </c>
      <c r="D828" s="4">
        <v>14.0</v>
      </c>
      <c r="E828" s="4">
        <v>278106.0</v>
      </c>
      <c r="F828" s="3" t="s">
        <v>156</v>
      </c>
      <c r="G828" s="3" t="s">
        <v>6689</v>
      </c>
      <c r="H828" s="3" t="s">
        <v>5659</v>
      </c>
      <c r="I828" s="4">
        <v>0.28</v>
      </c>
      <c r="J828" s="4">
        <v>0.865</v>
      </c>
      <c r="K828" s="4">
        <v>0.808611212</v>
      </c>
      <c r="L828" s="4">
        <v>0.0836</v>
      </c>
      <c r="M828" s="4">
        <v>0.555</v>
      </c>
      <c r="N828" s="4">
        <v>4.29E-4</v>
      </c>
      <c r="O828" s="4">
        <v>0.593</v>
      </c>
      <c r="P828" s="4">
        <v>0.651</v>
      </c>
      <c r="Q828" s="4">
        <v>120.696</v>
      </c>
      <c r="R828" s="4">
        <v>9.0</v>
      </c>
      <c r="S828" s="4">
        <v>0.0</v>
      </c>
      <c r="T828" s="3" t="s">
        <v>104</v>
      </c>
      <c r="U828" s="3" t="s">
        <v>35</v>
      </c>
    </row>
    <row r="829">
      <c r="A829" s="3" t="s">
        <v>6693</v>
      </c>
      <c r="B829" s="3" t="s">
        <v>6694</v>
      </c>
      <c r="C829" s="4">
        <v>1996.0</v>
      </c>
      <c r="D829" s="4">
        <v>14.0</v>
      </c>
      <c r="E829" s="4">
        <v>378160.0</v>
      </c>
      <c r="F829" s="3" t="s">
        <v>194</v>
      </c>
      <c r="G829" s="3" t="s">
        <v>671</v>
      </c>
      <c r="H829" s="3" t="s">
        <v>6695</v>
      </c>
      <c r="I829" s="4">
        <v>0.541</v>
      </c>
      <c r="J829" s="4">
        <v>0.691</v>
      </c>
      <c r="K829" s="4">
        <v>0.800141167</v>
      </c>
      <c r="L829" s="4">
        <v>0.0322</v>
      </c>
      <c r="M829" s="4">
        <v>0.57</v>
      </c>
      <c r="N829" s="4">
        <v>0.0</v>
      </c>
      <c r="O829" s="4">
        <v>0.339</v>
      </c>
      <c r="P829" s="4">
        <v>0.723</v>
      </c>
      <c r="Q829" s="4">
        <v>118.139</v>
      </c>
      <c r="R829" s="4">
        <v>4.0</v>
      </c>
      <c r="S829" s="4">
        <v>0.0</v>
      </c>
      <c r="T829" s="3" t="s">
        <v>104</v>
      </c>
      <c r="U829" s="3" t="s">
        <v>68</v>
      </c>
    </row>
    <row r="830">
      <c r="A830" s="3" t="s">
        <v>6701</v>
      </c>
      <c r="B830" s="3" t="s">
        <v>6702</v>
      </c>
      <c r="C830" s="4">
        <v>2016.0</v>
      </c>
      <c r="D830" s="4">
        <v>14.0</v>
      </c>
      <c r="E830" s="4">
        <v>381706.0</v>
      </c>
      <c r="F830" s="3" t="s">
        <v>255</v>
      </c>
      <c r="G830" s="3" t="s">
        <v>6703</v>
      </c>
      <c r="H830" s="3" t="s">
        <v>2868</v>
      </c>
      <c r="I830" s="4">
        <v>0.637</v>
      </c>
      <c r="J830" s="4">
        <v>0.774</v>
      </c>
      <c r="K830" s="4">
        <v>0.774987701</v>
      </c>
      <c r="L830" s="4">
        <v>0.056</v>
      </c>
      <c r="M830" s="4">
        <v>0.522</v>
      </c>
      <c r="N830" s="4">
        <v>1.0E-4</v>
      </c>
      <c r="O830" s="4">
        <v>0.0901</v>
      </c>
      <c r="P830" s="4">
        <v>0.731</v>
      </c>
      <c r="Q830" s="4">
        <v>121.108</v>
      </c>
      <c r="R830" s="4">
        <v>7.0</v>
      </c>
      <c r="S830" s="4">
        <v>1.0</v>
      </c>
      <c r="T830" s="3" t="s">
        <v>104</v>
      </c>
      <c r="U830" s="3" t="s">
        <v>68</v>
      </c>
    </row>
    <row r="831">
      <c r="A831" s="3" t="s">
        <v>6707</v>
      </c>
      <c r="B831" s="3" t="s">
        <v>6708</v>
      </c>
      <c r="C831" s="4">
        <v>2018.0</v>
      </c>
      <c r="D831" s="4">
        <v>14.0</v>
      </c>
      <c r="E831" s="4">
        <v>205920.0</v>
      </c>
      <c r="F831" s="3" t="s">
        <v>731</v>
      </c>
      <c r="G831" s="3" t="s">
        <v>6710</v>
      </c>
      <c r="H831" s="3" t="s">
        <v>2631</v>
      </c>
      <c r="I831" s="4">
        <v>0.444</v>
      </c>
      <c r="J831" s="4">
        <v>0.297</v>
      </c>
      <c r="K831" s="4">
        <v>0.587513101</v>
      </c>
      <c r="L831" s="4">
        <v>0.0382</v>
      </c>
      <c r="M831" s="4">
        <v>0.982</v>
      </c>
      <c r="N831" s="4">
        <v>0.878</v>
      </c>
      <c r="O831" s="4">
        <v>0.112</v>
      </c>
      <c r="P831" s="4">
        <v>0.663</v>
      </c>
      <c r="Q831" s="4">
        <v>95.465</v>
      </c>
      <c r="R831" s="4">
        <v>0.0</v>
      </c>
      <c r="S831" s="4">
        <v>0.0</v>
      </c>
      <c r="T831" s="3" t="s">
        <v>104</v>
      </c>
      <c r="U831" s="3" t="s">
        <v>35</v>
      </c>
    </row>
    <row r="832">
      <c r="A832" s="3" t="s">
        <v>6718</v>
      </c>
      <c r="B832" s="3" t="s">
        <v>6719</v>
      </c>
      <c r="C832" s="4">
        <v>2018.0</v>
      </c>
      <c r="D832" s="4">
        <v>14.0</v>
      </c>
      <c r="E832" s="4">
        <v>190131.0</v>
      </c>
      <c r="F832" s="3" t="s">
        <v>194</v>
      </c>
      <c r="G832" s="3" t="s">
        <v>6720</v>
      </c>
      <c r="H832" s="3" t="s">
        <v>3391</v>
      </c>
      <c r="I832" s="4">
        <v>0.767</v>
      </c>
      <c r="J832" s="4">
        <v>0.869</v>
      </c>
      <c r="K832" s="4">
        <v>0.902166706</v>
      </c>
      <c r="L832" s="4">
        <v>0.0908</v>
      </c>
      <c r="M832" s="4">
        <v>0.14</v>
      </c>
      <c r="N832" s="4">
        <v>0.0</v>
      </c>
      <c r="O832" s="4">
        <v>0.221</v>
      </c>
      <c r="P832" s="4">
        <v>0.751</v>
      </c>
      <c r="Q832" s="4">
        <v>98.208</v>
      </c>
      <c r="R832" s="4">
        <v>2.0</v>
      </c>
      <c r="S832" s="4">
        <v>0.0</v>
      </c>
      <c r="T832" s="3" t="s">
        <v>104</v>
      </c>
      <c r="U832" s="3" t="s">
        <v>35</v>
      </c>
    </row>
    <row r="833">
      <c r="A833" s="3" t="s">
        <v>6724</v>
      </c>
      <c r="B833" s="3" t="s">
        <v>6725</v>
      </c>
      <c r="C833" s="4">
        <v>1972.0</v>
      </c>
      <c r="D833" s="4">
        <v>14.0</v>
      </c>
      <c r="E833" s="4">
        <v>176693.0</v>
      </c>
      <c r="F833" s="3" t="s">
        <v>306</v>
      </c>
      <c r="G833" s="3" t="s">
        <v>6729</v>
      </c>
      <c r="H833" s="3" t="s">
        <v>6731</v>
      </c>
      <c r="I833" s="4">
        <v>0.396</v>
      </c>
      <c r="J833" s="4">
        <v>0.446</v>
      </c>
      <c r="K833" s="4">
        <v>0.699505914</v>
      </c>
      <c r="L833" s="4">
        <v>0.108</v>
      </c>
      <c r="M833" s="4">
        <v>0.872</v>
      </c>
      <c r="N833" s="4">
        <v>2.5E-6</v>
      </c>
      <c r="O833" s="4">
        <v>0.368</v>
      </c>
      <c r="P833" s="4">
        <v>0.961</v>
      </c>
      <c r="Q833" s="4">
        <v>58.263</v>
      </c>
      <c r="R833" s="4">
        <v>5.0</v>
      </c>
      <c r="S833" s="4">
        <v>0.0</v>
      </c>
      <c r="T833" s="3" t="s">
        <v>34</v>
      </c>
      <c r="U833" s="3" t="s">
        <v>35</v>
      </c>
    </row>
    <row r="834">
      <c r="A834" s="3" t="s">
        <v>6736</v>
      </c>
      <c r="B834" s="3" t="s">
        <v>6738</v>
      </c>
      <c r="C834" s="4">
        <v>2019.0</v>
      </c>
      <c r="D834" s="4">
        <v>14.0</v>
      </c>
      <c r="E834" s="4">
        <v>257139.0</v>
      </c>
      <c r="F834" s="3" t="s">
        <v>453</v>
      </c>
      <c r="G834" s="3" t="s">
        <v>2295</v>
      </c>
      <c r="H834" s="3" t="s">
        <v>6738</v>
      </c>
      <c r="I834" s="4">
        <v>0.34</v>
      </c>
      <c r="J834" s="4">
        <v>0.786</v>
      </c>
      <c r="K834" s="4">
        <v>0.832887729</v>
      </c>
      <c r="L834" s="4">
        <v>0.0607</v>
      </c>
      <c r="M834" s="4">
        <v>1.18E-4</v>
      </c>
      <c r="N834" s="4">
        <v>0.248</v>
      </c>
      <c r="O834" s="4">
        <v>0.131</v>
      </c>
      <c r="P834" s="4">
        <v>0.554</v>
      </c>
      <c r="Q834" s="4">
        <v>79.823</v>
      </c>
      <c r="R834" s="4">
        <v>11.0</v>
      </c>
      <c r="S834" s="4">
        <v>0.0</v>
      </c>
      <c r="T834" s="3" t="s">
        <v>34</v>
      </c>
      <c r="U834" s="3" t="s">
        <v>35</v>
      </c>
    </row>
    <row r="835">
      <c r="A835" s="3" t="s">
        <v>6743</v>
      </c>
      <c r="B835" s="3" t="s">
        <v>6744</v>
      </c>
      <c r="C835" s="4">
        <v>2024.0</v>
      </c>
      <c r="D835" s="4">
        <v>14.0</v>
      </c>
      <c r="E835" s="4">
        <v>303624.0</v>
      </c>
      <c r="F835" s="3" t="s">
        <v>765</v>
      </c>
      <c r="G835" s="3" t="s">
        <v>5748</v>
      </c>
      <c r="H835" s="3" t="s">
        <v>3312</v>
      </c>
      <c r="I835" s="4">
        <v>0.622</v>
      </c>
      <c r="J835" s="4">
        <v>0.598</v>
      </c>
      <c r="K835" s="4">
        <v>0.764742369</v>
      </c>
      <c r="L835" s="4">
        <v>0.108</v>
      </c>
      <c r="M835" s="4">
        <v>0.286</v>
      </c>
      <c r="N835" s="4">
        <v>0.0</v>
      </c>
      <c r="O835" s="4">
        <v>0.0943</v>
      </c>
      <c r="P835" s="4">
        <v>0.939</v>
      </c>
      <c r="Q835" s="4">
        <v>112.35</v>
      </c>
      <c r="R835" s="4">
        <v>8.0</v>
      </c>
      <c r="S835" s="4">
        <v>1.0</v>
      </c>
      <c r="T835" s="3" t="s">
        <v>34</v>
      </c>
      <c r="U835" s="3" t="s">
        <v>35</v>
      </c>
    </row>
    <row r="836">
      <c r="A836" s="3" t="s">
        <v>6747</v>
      </c>
      <c r="B836" s="3" t="s">
        <v>6748</v>
      </c>
      <c r="C836" s="4">
        <v>2016.0</v>
      </c>
      <c r="D836" s="4">
        <v>14.0</v>
      </c>
      <c r="E836" s="4">
        <v>185400.0</v>
      </c>
      <c r="F836" s="3" t="s">
        <v>6750</v>
      </c>
      <c r="G836" s="3" t="s">
        <v>1492</v>
      </c>
      <c r="H836" s="3" t="s">
        <v>6751</v>
      </c>
      <c r="I836" s="4">
        <v>0.506</v>
      </c>
      <c r="J836" s="4">
        <v>0.517</v>
      </c>
      <c r="K836" s="4">
        <v>0.716253502</v>
      </c>
      <c r="L836" s="4">
        <v>0.0328</v>
      </c>
      <c r="M836" s="4">
        <v>0.229</v>
      </c>
      <c r="N836" s="4">
        <v>0.0</v>
      </c>
      <c r="O836" s="4">
        <v>0.17</v>
      </c>
      <c r="P836" s="4">
        <v>0.75</v>
      </c>
      <c r="Q836" s="4">
        <v>123.8</v>
      </c>
      <c r="R836" s="4">
        <v>4.0</v>
      </c>
      <c r="S836" s="4">
        <v>0.0</v>
      </c>
      <c r="T836" s="3" t="s">
        <v>104</v>
      </c>
      <c r="U836" s="3" t="s">
        <v>35</v>
      </c>
    </row>
    <row r="837">
      <c r="A837" s="3" t="s">
        <v>6754</v>
      </c>
      <c r="B837" s="3" t="s">
        <v>6755</v>
      </c>
      <c r="C837" s="4">
        <v>2024.0</v>
      </c>
      <c r="D837" s="4">
        <v>14.0</v>
      </c>
      <c r="E837" s="4">
        <v>323941.0</v>
      </c>
      <c r="F837" s="3" t="s">
        <v>880</v>
      </c>
      <c r="G837" s="3" t="s">
        <v>1822</v>
      </c>
      <c r="H837" s="3" t="s">
        <v>6757</v>
      </c>
      <c r="I837" s="4">
        <v>0.773</v>
      </c>
      <c r="J837" s="4">
        <v>0.951</v>
      </c>
      <c r="K837" s="4">
        <v>0.887771908</v>
      </c>
      <c r="L837" s="4">
        <v>0.0577</v>
      </c>
      <c r="M837" s="4">
        <v>0.0693</v>
      </c>
      <c r="N837" s="4">
        <v>0.0083</v>
      </c>
      <c r="O837" s="4">
        <v>0.321</v>
      </c>
      <c r="P837" s="4">
        <v>0.603</v>
      </c>
      <c r="Q837" s="4">
        <v>109.43</v>
      </c>
      <c r="R837" s="4">
        <v>11.0</v>
      </c>
      <c r="S837" s="4">
        <v>0.0</v>
      </c>
      <c r="T837" s="3" t="s">
        <v>104</v>
      </c>
      <c r="U837" s="3" t="s">
        <v>35</v>
      </c>
    </row>
    <row r="838">
      <c r="A838" s="3" t="s">
        <v>6758</v>
      </c>
      <c r="B838" s="3" t="s">
        <v>6759</v>
      </c>
      <c r="C838" s="4">
        <v>2025.0</v>
      </c>
      <c r="D838" s="4">
        <v>14.0</v>
      </c>
      <c r="E838" s="4">
        <v>286034.0</v>
      </c>
      <c r="F838" s="3" t="s">
        <v>1629</v>
      </c>
      <c r="G838" s="3" t="s">
        <v>4284</v>
      </c>
      <c r="H838" s="3" t="s">
        <v>6763</v>
      </c>
      <c r="I838" s="4">
        <v>0.825</v>
      </c>
      <c r="J838" s="4">
        <v>0.944</v>
      </c>
      <c r="K838" s="4">
        <v>0.867965692</v>
      </c>
      <c r="L838" s="4">
        <v>0.0382</v>
      </c>
      <c r="M838" s="4">
        <v>0.0871</v>
      </c>
      <c r="N838" s="4">
        <v>0.0102</v>
      </c>
      <c r="O838" s="4">
        <v>0.345</v>
      </c>
      <c r="P838" s="4">
        <v>0.919</v>
      </c>
      <c r="Q838" s="4">
        <v>104.84</v>
      </c>
      <c r="R838" s="4">
        <v>0.0</v>
      </c>
      <c r="S838" s="4">
        <v>1.0</v>
      </c>
      <c r="T838" s="3" t="s">
        <v>104</v>
      </c>
      <c r="U838" s="3" t="s">
        <v>35</v>
      </c>
    </row>
    <row r="839">
      <c r="A839" s="3" t="s">
        <v>6766</v>
      </c>
      <c r="B839" s="3" t="s">
        <v>3429</v>
      </c>
      <c r="C839" s="4">
        <v>2021.0</v>
      </c>
      <c r="D839" s="4">
        <v>14.0</v>
      </c>
      <c r="E839" s="4">
        <v>255640.0</v>
      </c>
      <c r="F839" s="3" t="s">
        <v>6767</v>
      </c>
      <c r="G839" s="3" t="s">
        <v>6768</v>
      </c>
      <c r="H839" s="3" t="s">
        <v>3429</v>
      </c>
      <c r="I839" s="4">
        <v>0.696</v>
      </c>
      <c r="J839" s="4">
        <v>0.471</v>
      </c>
      <c r="K839" s="4">
        <v>0.697837572</v>
      </c>
      <c r="L839" s="4">
        <v>0.0909</v>
      </c>
      <c r="M839" s="4">
        <v>0.00258</v>
      </c>
      <c r="N839" s="4">
        <v>0.87</v>
      </c>
      <c r="O839" s="4">
        <v>0.0392</v>
      </c>
      <c r="P839" s="4">
        <v>0.522</v>
      </c>
      <c r="Q839" s="4">
        <v>109.98</v>
      </c>
      <c r="R839" s="4">
        <v>11.0</v>
      </c>
      <c r="S839" s="4">
        <v>1.0</v>
      </c>
      <c r="T839" s="3" t="s">
        <v>103</v>
      </c>
      <c r="U839" s="3" t="s">
        <v>35</v>
      </c>
    </row>
    <row r="840">
      <c r="A840" s="3" t="s">
        <v>6771</v>
      </c>
      <c r="B840" s="3" t="s">
        <v>6772</v>
      </c>
      <c r="C840" s="4">
        <v>2021.0</v>
      </c>
      <c r="D840" s="4">
        <v>15.0</v>
      </c>
      <c r="E840" s="4">
        <v>305373.0</v>
      </c>
      <c r="F840" s="3" t="s">
        <v>26</v>
      </c>
      <c r="G840" s="3" t="s">
        <v>6773</v>
      </c>
      <c r="H840" s="3" t="s">
        <v>6772</v>
      </c>
      <c r="I840" s="4">
        <v>0.661</v>
      </c>
      <c r="J840" s="4">
        <v>0.655</v>
      </c>
      <c r="K840" s="4">
        <v>0.831668556</v>
      </c>
      <c r="L840" s="4">
        <v>0.0513</v>
      </c>
      <c r="M840" s="4">
        <v>0.653</v>
      </c>
      <c r="N840" s="4">
        <v>5.98E-6</v>
      </c>
      <c r="O840" s="4">
        <v>0.137</v>
      </c>
      <c r="P840" s="4">
        <v>0.593</v>
      </c>
      <c r="Q840" s="4">
        <v>91.99</v>
      </c>
      <c r="R840" s="4">
        <v>10.0</v>
      </c>
      <c r="S840" s="4">
        <v>0.0</v>
      </c>
      <c r="T840" s="3" t="s">
        <v>34</v>
      </c>
      <c r="U840" s="3" t="s">
        <v>35</v>
      </c>
    </row>
    <row r="841">
      <c r="A841" s="3" t="s">
        <v>6776</v>
      </c>
      <c r="B841" s="3" t="s">
        <v>6777</v>
      </c>
      <c r="C841" s="4">
        <v>2017.0</v>
      </c>
      <c r="D841" s="4">
        <v>15.0</v>
      </c>
      <c r="E841" s="4">
        <v>234750.0</v>
      </c>
      <c r="F841" s="3" t="s">
        <v>26</v>
      </c>
      <c r="G841" s="3" t="s">
        <v>2670</v>
      </c>
      <c r="H841" s="3" t="s">
        <v>3087</v>
      </c>
      <c r="I841" s="4">
        <v>0.424</v>
      </c>
      <c r="J841" s="4">
        <v>0.839</v>
      </c>
      <c r="K841" s="4">
        <v>0.851923941</v>
      </c>
      <c r="L841" s="4">
        <v>0.05</v>
      </c>
      <c r="M841" s="4">
        <v>5.04E-5</v>
      </c>
      <c r="N841" s="4">
        <v>0.00188</v>
      </c>
      <c r="O841" s="4">
        <v>0.0917</v>
      </c>
      <c r="P841" s="4">
        <v>0.59</v>
      </c>
      <c r="Q841" s="4">
        <v>82.513</v>
      </c>
      <c r="R841" s="4">
        <v>5.0</v>
      </c>
      <c r="S841" s="4">
        <v>0.0</v>
      </c>
      <c r="T841" s="3" t="s">
        <v>34</v>
      </c>
      <c r="U841" s="3" t="s">
        <v>35</v>
      </c>
    </row>
    <row r="842">
      <c r="A842" s="3" t="s">
        <v>6780</v>
      </c>
      <c r="B842" s="3" t="s">
        <v>6782</v>
      </c>
      <c r="C842" s="4">
        <v>1971.0</v>
      </c>
      <c r="D842" s="4">
        <v>15.0</v>
      </c>
      <c r="E842" s="4">
        <v>661185.0</v>
      </c>
      <c r="F842" s="3" t="s">
        <v>6783</v>
      </c>
      <c r="G842" s="3" t="s">
        <v>6784</v>
      </c>
      <c r="H842" s="3" t="s">
        <v>6785</v>
      </c>
      <c r="I842" s="4">
        <v>0.549</v>
      </c>
      <c r="J842" s="4">
        <v>0.711</v>
      </c>
      <c r="K842" s="4">
        <v>0.799456719</v>
      </c>
      <c r="L842" s="4">
        <v>0.359</v>
      </c>
      <c r="M842" s="4">
        <v>0.0371</v>
      </c>
      <c r="N842" s="4">
        <v>0.136</v>
      </c>
      <c r="O842" s="4">
        <v>0.192</v>
      </c>
      <c r="P842" s="4">
        <v>0.605</v>
      </c>
      <c r="Q842" s="4">
        <v>138.48</v>
      </c>
      <c r="R842" s="4">
        <v>2.0</v>
      </c>
      <c r="S842" s="4">
        <v>1.0</v>
      </c>
      <c r="T842" s="3" t="s">
        <v>103</v>
      </c>
      <c r="U842" s="3" t="s">
        <v>35</v>
      </c>
    </row>
    <row r="843">
      <c r="A843" s="3" t="s">
        <v>6787</v>
      </c>
      <c r="B843" s="3" t="s">
        <v>6788</v>
      </c>
      <c r="C843" s="4">
        <v>2012.0</v>
      </c>
      <c r="D843" s="4">
        <v>15.0</v>
      </c>
      <c r="E843" s="4">
        <v>125543.0</v>
      </c>
      <c r="F843" s="3" t="s">
        <v>1639</v>
      </c>
      <c r="G843" s="3" t="s">
        <v>6792</v>
      </c>
      <c r="H843" s="3" t="s">
        <v>6793</v>
      </c>
      <c r="I843" s="4">
        <v>0.726</v>
      </c>
      <c r="J843" s="4">
        <v>0.427</v>
      </c>
      <c r="K843" s="4">
        <v>0.811413171</v>
      </c>
      <c r="L843" s="4">
        <v>0.0475</v>
      </c>
      <c r="M843" s="4">
        <v>0.893</v>
      </c>
      <c r="N843" s="4">
        <v>0.0</v>
      </c>
      <c r="O843" s="4">
        <v>0.238</v>
      </c>
      <c r="P843" s="4">
        <v>0.819</v>
      </c>
      <c r="Q843" s="4">
        <v>117.79</v>
      </c>
      <c r="R843" s="4">
        <v>7.0</v>
      </c>
      <c r="S843" s="4">
        <v>1.0</v>
      </c>
      <c r="T843" s="3" t="s">
        <v>103</v>
      </c>
      <c r="U843" s="3" t="s">
        <v>35</v>
      </c>
    </row>
    <row r="844">
      <c r="A844" s="3" t="s">
        <v>6796</v>
      </c>
      <c r="B844" s="3" t="s">
        <v>6797</v>
      </c>
      <c r="C844" s="4">
        <v>1998.0</v>
      </c>
      <c r="D844" s="4">
        <v>15.0</v>
      </c>
      <c r="E844" s="4">
        <v>309003.0</v>
      </c>
      <c r="F844" s="3" t="s">
        <v>26</v>
      </c>
      <c r="G844" s="3" t="s">
        <v>63</v>
      </c>
      <c r="H844" s="3" t="s">
        <v>3218</v>
      </c>
      <c r="I844" s="4">
        <v>0.625</v>
      </c>
      <c r="J844" s="4">
        <v>0.8</v>
      </c>
      <c r="K844" s="4">
        <v>0.794686972</v>
      </c>
      <c r="L844" s="4">
        <v>0.0687</v>
      </c>
      <c r="M844" s="4">
        <v>0.327</v>
      </c>
      <c r="N844" s="4">
        <v>0.0029</v>
      </c>
      <c r="O844" s="4">
        <v>0.0433</v>
      </c>
      <c r="P844" s="4">
        <v>0.729</v>
      </c>
      <c r="Q844" s="4">
        <v>180.049</v>
      </c>
      <c r="R844" s="4">
        <v>2.0</v>
      </c>
      <c r="S844" s="4">
        <v>1.0</v>
      </c>
      <c r="T844" s="3" t="s">
        <v>34</v>
      </c>
      <c r="U844" s="3" t="s">
        <v>35</v>
      </c>
    </row>
    <row r="845">
      <c r="A845" s="3" t="s">
        <v>6801</v>
      </c>
      <c r="B845" s="3" t="s">
        <v>6802</v>
      </c>
      <c r="C845" s="4">
        <v>2003.0</v>
      </c>
      <c r="D845" s="4">
        <v>15.0</v>
      </c>
      <c r="E845" s="4">
        <v>219493.0</v>
      </c>
      <c r="F845" s="3" t="s">
        <v>26</v>
      </c>
      <c r="G845" s="3" t="s">
        <v>63</v>
      </c>
      <c r="H845" s="3" t="s">
        <v>5985</v>
      </c>
      <c r="I845" s="4">
        <v>0.903</v>
      </c>
      <c r="J845" s="4">
        <v>0.829</v>
      </c>
      <c r="K845" s="4">
        <v>0.862040939</v>
      </c>
      <c r="L845" s="4">
        <v>0.215</v>
      </c>
      <c r="M845" s="4">
        <v>0.0308</v>
      </c>
      <c r="N845" s="4">
        <v>0.0</v>
      </c>
      <c r="O845" s="4">
        <v>0.0306</v>
      </c>
      <c r="P845" s="4">
        <v>0.725</v>
      </c>
      <c r="Q845" s="4">
        <v>87.985</v>
      </c>
      <c r="R845" s="4">
        <v>11.0</v>
      </c>
      <c r="S845" s="4">
        <v>0.0</v>
      </c>
      <c r="T845" s="3" t="s">
        <v>34</v>
      </c>
      <c r="U845" s="3" t="s">
        <v>68</v>
      </c>
    </row>
    <row r="846">
      <c r="A846" s="3" t="s">
        <v>6811</v>
      </c>
      <c r="B846" s="3" t="s">
        <v>6812</v>
      </c>
      <c r="C846" s="4">
        <v>2021.0</v>
      </c>
      <c r="D846" s="4">
        <v>15.0</v>
      </c>
      <c r="E846" s="4">
        <v>220074.0</v>
      </c>
      <c r="F846" s="3" t="s">
        <v>1918</v>
      </c>
      <c r="G846" s="3" t="s">
        <v>1919</v>
      </c>
      <c r="H846" s="3" t="s">
        <v>6812</v>
      </c>
      <c r="I846" s="4">
        <v>0.844</v>
      </c>
      <c r="J846" s="4">
        <v>0.626</v>
      </c>
      <c r="K846" s="4">
        <v>0.797039762</v>
      </c>
      <c r="L846" s="4">
        <v>0.0392</v>
      </c>
      <c r="M846" s="4">
        <v>0.175</v>
      </c>
      <c r="N846" s="4">
        <v>8.44E-4</v>
      </c>
      <c r="O846" s="4">
        <v>0.063</v>
      </c>
      <c r="P846" s="4">
        <v>0.834</v>
      </c>
      <c r="Q846" s="4">
        <v>126.006</v>
      </c>
      <c r="R846" s="4">
        <v>0.0</v>
      </c>
      <c r="S846" s="4">
        <v>0.0</v>
      </c>
      <c r="T846" s="3" t="s">
        <v>104</v>
      </c>
      <c r="U846" s="3" t="s">
        <v>68</v>
      </c>
    </row>
    <row r="847">
      <c r="A847" s="3" t="s">
        <v>6816</v>
      </c>
      <c r="B847" s="3" t="s">
        <v>6817</v>
      </c>
      <c r="C847" s="4">
        <v>2002.0</v>
      </c>
      <c r="D847" s="4">
        <v>15.0</v>
      </c>
      <c r="E847" s="4">
        <v>298213.0</v>
      </c>
      <c r="F847" s="3" t="s">
        <v>6818</v>
      </c>
      <c r="G847" s="3" t="s">
        <v>6819</v>
      </c>
      <c r="H847" s="3" t="s">
        <v>6820</v>
      </c>
      <c r="I847" s="4">
        <v>0.835</v>
      </c>
      <c r="J847" s="4">
        <v>0.553</v>
      </c>
      <c r="K847" s="4">
        <v>0.853485338</v>
      </c>
      <c r="L847" s="4">
        <v>0.255</v>
      </c>
      <c r="M847" s="4">
        <v>0.0751</v>
      </c>
      <c r="N847" s="4">
        <v>0.0</v>
      </c>
      <c r="O847" s="4">
        <v>0.0838</v>
      </c>
      <c r="P847" s="4">
        <v>0.601</v>
      </c>
      <c r="Q847" s="4">
        <v>97.696</v>
      </c>
      <c r="R847" s="4">
        <v>1.0</v>
      </c>
      <c r="S847" s="4">
        <v>1.0</v>
      </c>
      <c r="T847" s="3" t="s">
        <v>103</v>
      </c>
      <c r="U847" s="3" t="s">
        <v>68</v>
      </c>
    </row>
    <row r="848">
      <c r="A848" s="3" t="s">
        <v>6824</v>
      </c>
      <c r="B848" s="3" t="s">
        <v>6825</v>
      </c>
      <c r="C848" s="4">
        <v>1999.0</v>
      </c>
      <c r="D848" s="4">
        <v>15.0</v>
      </c>
      <c r="E848" s="4">
        <v>200466.0</v>
      </c>
      <c r="F848" s="3" t="s">
        <v>6826</v>
      </c>
      <c r="G848" s="3" t="s">
        <v>6827</v>
      </c>
      <c r="H848" s="3" t="s">
        <v>3247</v>
      </c>
      <c r="I848" s="4">
        <v>0.814</v>
      </c>
      <c r="J848" s="4">
        <v>0.688</v>
      </c>
      <c r="K848" s="4">
        <v>0.813060124</v>
      </c>
      <c r="L848" s="4">
        <v>0.0385</v>
      </c>
      <c r="M848" s="4">
        <v>0.0428</v>
      </c>
      <c r="N848" s="4">
        <v>3.85E-4</v>
      </c>
      <c r="O848" s="4">
        <v>0.177</v>
      </c>
      <c r="P848" s="4">
        <v>0.964</v>
      </c>
      <c r="Q848" s="4">
        <v>128.522</v>
      </c>
      <c r="R848" s="4">
        <v>4.0</v>
      </c>
      <c r="S848" s="4">
        <v>1.0</v>
      </c>
      <c r="T848" s="3" t="s">
        <v>103</v>
      </c>
      <c r="U848" s="3" t="s">
        <v>94</v>
      </c>
    </row>
    <row r="849">
      <c r="A849" s="3" t="s">
        <v>6832</v>
      </c>
      <c r="B849" s="3" t="s">
        <v>6834</v>
      </c>
      <c r="C849" s="4">
        <v>2017.0</v>
      </c>
      <c r="D849" s="4">
        <v>15.0</v>
      </c>
      <c r="E849" s="4">
        <v>327850.0</v>
      </c>
      <c r="F849" s="3" t="s">
        <v>199</v>
      </c>
      <c r="G849" s="3" t="s">
        <v>6835</v>
      </c>
      <c r="H849" s="3" t="s">
        <v>6836</v>
      </c>
      <c r="I849" s="4">
        <v>0.767</v>
      </c>
      <c r="J849" s="4">
        <v>0.815</v>
      </c>
      <c r="K849" s="4">
        <v>0.809167326</v>
      </c>
      <c r="L849" s="4">
        <v>0.0336</v>
      </c>
      <c r="M849" s="4">
        <v>0.107</v>
      </c>
      <c r="N849" s="4">
        <v>1.11E-4</v>
      </c>
      <c r="O849" s="4">
        <v>0.122</v>
      </c>
      <c r="P849" s="4">
        <v>0.951</v>
      </c>
      <c r="Q849" s="4">
        <v>107.968</v>
      </c>
      <c r="R849" s="4">
        <v>8.0</v>
      </c>
      <c r="S849" s="4">
        <v>1.0</v>
      </c>
      <c r="T849" s="3" t="s">
        <v>103</v>
      </c>
      <c r="U849" s="3" t="s">
        <v>35</v>
      </c>
    </row>
    <row r="850">
      <c r="A850" s="3" t="s">
        <v>6839</v>
      </c>
      <c r="B850" s="3" t="s">
        <v>6840</v>
      </c>
      <c r="C850" s="4">
        <v>2024.0</v>
      </c>
      <c r="D850" s="4">
        <v>15.0</v>
      </c>
      <c r="E850" s="4">
        <v>342866.0</v>
      </c>
      <c r="F850" s="3" t="s">
        <v>327</v>
      </c>
      <c r="G850" s="3" t="s">
        <v>3661</v>
      </c>
      <c r="H850" s="3" t="s">
        <v>3283</v>
      </c>
      <c r="I850" s="4">
        <v>0.39</v>
      </c>
      <c r="J850" s="4">
        <v>0.749</v>
      </c>
      <c r="K850" s="4">
        <v>0.881098539</v>
      </c>
      <c r="L850" s="4">
        <v>0.088</v>
      </c>
      <c r="M850" s="4">
        <v>0.872</v>
      </c>
      <c r="N850" s="4">
        <v>1.17E-4</v>
      </c>
      <c r="O850" s="4">
        <v>0.36</v>
      </c>
      <c r="P850" s="4">
        <v>0.648</v>
      </c>
      <c r="Q850" s="4">
        <v>137.731</v>
      </c>
      <c r="R850" s="4">
        <v>8.0</v>
      </c>
      <c r="S850" s="4">
        <v>1.0</v>
      </c>
      <c r="T850" s="3" t="s">
        <v>104</v>
      </c>
      <c r="U850" s="3" t="s">
        <v>68</v>
      </c>
    </row>
    <row r="851">
      <c r="A851" s="3" t="s">
        <v>6844</v>
      </c>
      <c r="B851" s="3" t="s">
        <v>6845</v>
      </c>
      <c r="C851" s="4">
        <v>1980.0</v>
      </c>
      <c r="D851" s="4">
        <v>15.0</v>
      </c>
      <c r="E851" s="4">
        <v>241026.0</v>
      </c>
      <c r="F851" s="3" t="s">
        <v>327</v>
      </c>
      <c r="G851" s="3" t="s">
        <v>123</v>
      </c>
      <c r="H851" s="3" t="s">
        <v>6846</v>
      </c>
      <c r="I851" s="4">
        <v>0.613</v>
      </c>
      <c r="J851" s="4">
        <v>0.308</v>
      </c>
      <c r="K851" s="4">
        <v>0.664342395</v>
      </c>
      <c r="L851" s="4">
        <v>0.0395</v>
      </c>
      <c r="M851" s="4">
        <v>0.763</v>
      </c>
      <c r="N851" s="4">
        <v>0.00434</v>
      </c>
      <c r="O851" s="4">
        <v>0.32</v>
      </c>
      <c r="P851" s="4">
        <v>0.568</v>
      </c>
      <c r="Q851" s="4">
        <v>125.239</v>
      </c>
      <c r="R851" s="4">
        <v>9.0</v>
      </c>
      <c r="S851" s="4">
        <v>0.0</v>
      </c>
      <c r="T851" s="3" t="s">
        <v>104</v>
      </c>
      <c r="U851" s="3" t="s">
        <v>35</v>
      </c>
    </row>
    <row r="852">
      <c r="A852" s="3" t="s">
        <v>6847</v>
      </c>
      <c r="B852" s="3" t="s">
        <v>6849</v>
      </c>
      <c r="C852" s="4">
        <v>2019.0</v>
      </c>
      <c r="D852" s="4">
        <v>15.0</v>
      </c>
      <c r="E852" s="4">
        <v>63065.0</v>
      </c>
      <c r="F852" s="3" t="s">
        <v>396</v>
      </c>
      <c r="G852" s="3" t="s">
        <v>6851</v>
      </c>
      <c r="H852" s="3" t="s">
        <v>6852</v>
      </c>
      <c r="I852" s="4">
        <v>0.913</v>
      </c>
      <c r="J852" s="4">
        <v>0.691</v>
      </c>
      <c r="K852" s="4">
        <v>0.748144504</v>
      </c>
      <c r="L852" s="4">
        <v>0.418</v>
      </c>
      <c r="M852" s="4">
        <v>0.709</v>
      </c>
      <c r="N852" s="4">
        <v>0.0</v>
      </c>
      <c r="O852" s="4">
        <v>0.288</v>
      </c>
      <c r="P852" s="4">
        <v>0.826</v>
      </c>
      <c r="Q852" s="4">
        <v>109.887</v>
      </c>
      <c r="R852" s="4">
        <v>1.0</v>
      </c>
      <c r="S852" s="4">
        <v>1.0</v>
      </c>
      <c r="T852" s="3" t="s">
        <v>104</v>
      </c>
      <c r="U852" s="3" t="s">
        <v>35</v>
      </c>
    </row>
    <row r="853">
      <c r="A853" s="3" t="s">
        <v>6854</v>
      </c>
      <c r="B853" s="3" t="s">
        <v>6855</v>
      </c>
      <c r="C853" s="4">
        <v>2010.0</v>
      </c>
      <c r="D853" s="4">
        <v>15.0</v>
      </c>
      <c r="E853" s="4">
        <v>272506.0</v>
      </c>
      <c r="F853" s="3" t="s">
        <v>341</v>
      </c>
      <c r="G853" s="3" t="s">
        <v>5291</v>
      </c>
      <c r="H853" s="3" t="s">
        <v>6858</v>
      </c>
      <c r="I853" s="4">
        <v>0.71</v>
      </c>
      <c r="J853" s="4">
        <v>0.638</v>
      </c>
      <c r="K853" s="4">
        <v>0.748529506</v>
      </c>
      <c r="L853" s="4">
        <v>0.0499</v>
      </c>
      <c r="M853" s="4">
        <v>0.00518</v>
      </c>
      <c r="N853" s="4">
        <v>6.51E-4</v>
      </c>
      <c r="O853" s="4">
        <v>0.0912</v>
      </c>
      <c r="P853" s="4">
        <v>0.671</v>
      </c>
      <c r="Q853" s="4">
        <v>120.02</v>
      </c>
      <c r="R853" s="4">
        <v>6.0</v>
      </c>
      <c r="S853" s="4">
        <v>0.0</v>
      </c>
      <c r="T853" s="3" t="s">
        <v>34</v>
      </c>
      <c r="U853" s="3" t="s">
        <v>35</v>
      </c>
    </row>
    <row r="854">
      <c r="A854" s="3" t="s">
        <v>6860</v>
      </c>
      <c r="B854" s="3" t="s">
        <v>6861</v>
      </c>
      <c r="C854" s="4">
        <v>2019.0</v>
      </c>
      <c r="D854" s="4">
        <v>15.0</v>
      </c>
      <c r="E854" s="4">
        <v>289173.0</v>
      </c>
      <c r="F854" s="3" t="s">
        <v>347</v>
      </c>
      <c r="G854" s="3" t="s">
        <v>1559</v>
      </c>
      <c r="H854" s="3" t="s">
        <v>4222</v>
      </c>
      <c r="I854" s="4">
        <v>0.727</v>
      </c>
      <c r="J854" s="4">
        <v>0.45</v>
      </c>
      <c r="K854" s="4">
        <v>0.760058178</v>
      </c>
      <c r="L854" s="4">
        <v>0.0399</v>
      </c>
      <c r="M854" s="4">
        <v>0.729</v>
      </c>
      <c r="N854" s="4">
        <v>0.0</v>
      </c>
      <c r="O854" s="4">
        <v>0.0892</v>
      </c>
      <c r="P854" s="4">
        <v>0.742</v>
      </c>
      <c r="Q854" s="4">
        <v>147.116</v>
      </c>
      <c r="R854" s="4">
        <v>11.0</v>
      </c>
      <c r="S854" s="4">
        <v>1.0</v>
      </c>
      <c r="T854" s="3" t="s">
        <v>34</v>
      </c>
      <c r="U854" s="3" t="s">
        <v>35</v>
      </c>
    </row>
    <row r="855">
      <c r="A855" s="3" t="s">
        <v>6867</v>
      </c>
      <c r="B855" s="3" t="s">
        <v>6868</v>
      </c>
      <c r="C855" s="4">
        <v>2024.0</v>
      </c>
      <c r="D855" s="4">
        <v>15.0</v>
      </c>
      <c r="E855" s="4">
        <v>273013.0</v>
      </c>
      <c r="F855" s="3" t="s">
        <v>312</v>
      </c>
      <c r="G855" s="3" t="s">
        <v>3413</v>
      </c>
      <c r="H855" s="3" t="s">
        <v>3312</v>
      </c>
      <c r="I855" s="4">
        <v>0.486</v>
      </c>
      <c r="J855" s="4">
        <v>0.437</v>
      </c>
      <c r="K855" s="4">
        <v>0.793040019</v>
      </c>
      <c r="L855" s="4">
        <v>0.0264</v>
      </c>
      <c r="M855" s="4">
        <v>0.912</v>
      </c>
      <c r="N855" s="4">
        <v>1.96E-4</v>
      </c>
      <c r="O855" s="4">
        <v>0.146</v>
      </c>
      <c r="P855" s="4">
        <v>0.508</v>
      </c>
      <c r="Q855" s="4">
        <v>90.209</v>
      </c>
      <c r="R855" s="4">
        <v>3.0</v>
      </c>
      <c r="S855" s="4">
        <v>1.0</v>
      </c>
      <c r="T855" s="3" t="s">
        <v>34</v>
      </c>
      <c r="U855" s="3" t="s">
        <v>35</v>
      </c>
    </row>
    <row r="856">
      <c r="A856" s="3" t="s">
        <v>6871</v>
      </c>
      <c r="B856" s="3" t="s">
        <v>6872</v>
      </c>
      <c r="C856" s="4">
        <v>2021.0</v>
      </c>
      <c r="D856" s="4">
        <v>15.0</v>
      </c>
      <c r="E856" s="4">
        <v>251333.0</v>
      </c>
      <c r="F856" s="3" t="s">
        <v>26</v>
      </c>
      <c r="G856" s="3" t="s">
        <v>2315</v>
      </c>
      <c r="H856" s="3" t="s">
        <v>6872</v>
      </c>
      <c r="I856" s="4">
        <v>0.722</v>
      </c>
      <c r="J856" s="4">
        <v>0.688</v>
      </c>
      <c r="K856" s="4">
        <v>0.833593566</v>
      </c>
      <c r="L856" s="4">
        <v>0.0341</v>
      </c>
      <c r="M856" s="4">
        <v>0.244</v>
      </c>
      <c r="N856" s="4">
        <v>0.0</v>
      </c>
      <c r="O856" s="4">
        <v>0.271</v>
      </c>
      <c r="P856" s="4">
        <v>0.691</v>
      </c>
      <c r="Q856" s="4">
        <v>135.019</v>
      </c>
      <c r="R856" s="4">
        <v>10.0</v>
      </c>
      <c r="S856" s="4">
        <v>0.0</v>
      </c>
      <c r="T856" s="3" t="s">
        <v>34</v>
      </c>
      <c r="U856" s="3" t="s">
        <v>35</v>
      </c>
    </row>
    <row r="857">
      <c r="A857" s="3" t="s">
        <v>6876</v>
      </c>
      <c r="B857" s="3" t="s">
        <v>6877</v>
      </c>
      <c r="C857" s="4">
        <v>2011.0</v>
      </c>
      <c r="D857" s="4">
        <v>15.0</v>
      </c>
      <c r="E857" s="4">
        <v>184626.0</v>
      </c>
      <c r="F857" s="3" t="s">
        <v>6878</v>
      </c>
      <c r="G857" s="3" t="s">
        <v>6879</v>
      </c>
      <c r="H857" s="3" t="s">
        <v>6880</v>
      </c>
      <c r="I857" s="4">
        <v>0.776</v>
      </c>
      <c r="J857" s="4">
        <v>0.919</v>
      </c>
      <c r="K857" s="4">
        <v>0.642504224</v>
      </c>
      <c r="L857" s="4">
        <v>0.0666</v>
      </c>
      <c r="M857" s="4">
        <v>0.00161</v>
      </c>
      <c r="N857" s="4">
        <v>0.847</v>
      </c>
      <c r="O857" s="4">
        <v>0.0509</v>
      </c>
      <c r="P857" s="4">
        <v>0.96</v>
      </c>
      <c r="Q857" s="4">
        <v>100.57</v>
      </c>
      <c r="R857" s="4">
        <v>5.0</v>
      </c>
      <c r="S857" s="4">
        <v>0.0</v>
      </c>
      <c r="T857" s="3" t="s">
        <v>103</v>
      </c>
      <c r="U857" s="3" t="s">
        <v>35</v>
      </c>
    </row>
    <row r="858">
      <c r="A858" s="3" t="s">
        <v>6884</v>
      </c>
      <c r="B858" s="3" t="s">
        <v>6885</v>
      </c>
      <c r="C858" s="4">
        <v>1994.0</v>
      </c>
      <c r="D858" s="4">
        <v>15.0</v>
      </c>
      <c r="E858" s="4">
        <v>118706.0</v>
      </c>
      <c r="F858" s="3" t="s">
        <v>1639</v>
      </c>
      <c r="G858" s="3" t="s">
        <v>6886</v>
      </c>
      <c r="H858" s="3" t="s">
        <v>6888</v>
      </c>
      <c r="I858" s="4">
        <v>0.526</v>
      </c>
      <c r="J858" s="4">
        <v>0.427</v>
      </c>
      <c r="K858" s="4">
        <v>0.734369987</v>
      </c>
      <c r="L858" s="4">
        <v>0.055</v>
      </c>
      <c r="M858" s="4">
        <v>0.823</v>
      </c>
      <c r="N858" s="4">
        <v>0.0</v>
      </c>
      <c r="O858" s="4">
        <v>0.153</v>
      </c>
      <c r="P858" s="4">
        <v>0.905</v>
      </c>
      <c r="Q858" s="4">
        <v>205.17</v>
      </c>
      <c r="R858" s="4">
        <v>7.0</v>
      </c>
      <c r="S858" s="4">
        <v>0.0</v>
      </c>
      <c r="T858" s="3" t="s">
        <v>103</v>
      </c>
      <c r="U858" s="3" t="s">
        <v>35</v>
      </c>
    </row>
    <row r="859">
      <c r="A859" s="3" t="s">
        <v>6894</v>
      </c>
      <c r="B859" s="3" t="s">
        <v>6895</v>
      </c>
      <c r="C859" s="4">
        <v>1965.0</v>
      </c>
      <c r="D859" s="4">
        <v>15.0</v>
      </c>
      <c r="E859" s="4">
        <v>251286.0</v>
      </c>
      <c r="F859" s="3" t="s">
        <v>6896</v>
      </c>
      <c r="G859" s="3" t="s">
        <v>297</v>
      </c>
      <c r="H859" s="3" t="s">
        <v>6899</v>
      </c>
      <c r="I859" s="4">
        <v>0.656705432</v>
      </c>
      <c r="J859" s="4">
        <v>0.6703845</v>
      </c>
      <c r="K859" s="4">
        <v>0.813626471</v>
      </c>
      <c r="L859" s="4">
        <v>0.081382654</v>
      </c>
      <c r="M859" s="4">
        <v>0.26934009</v>
      </c>
      <c r="N859" s="4">
        <v>0.05448885</v>
      </c>
      <c r="O859" s="4">
        <v>0.191150556</v>
      </c>
      <c r="P859" s="4">
        <v>0.618767284</v>
      </c>
      <c r="Q859" s="4">
        <v>120.71</v>
      </c>
      <c r="R859" s="4">
        <v>5.0</v>
      </c>
      <c r="S859" s="4">
        <v>1.0</v>
      </c>
      <c r="T859" s="3" t="s">
        <v>104</v>
      </c>
      <c r="U859" s="3" t="s">
        <v>35</v>
      </c>
    </row>
    <row r="860">
      <c r="A860" s="3" t="s">
        <v>6902</v>
      </c>
      <c r="B860" s="3" t="s">
        <v>6903</v>
      </c>
      <c r="C860" s="4">
        <v>2019.0</v>
      </c>
      <c r="D860" s="4">
        <v>16.0</v>
      </c>
      <c r="E860" s="4">
        <v>359853.0</v>
      </c>
      <c r="F860" s="3" t="s">
        <v>26</v>
      </c>
      <c r="G860" s="3" t="s">
        <v>6904</v>
      </c>
      <c r="H860" s="3" t="s">
        <v>6905</v>
      </c>
      <c r="I860" s="4">
        <v>0.273</v>
      </c>
      <c r="J860" s="4">
        <v>0.692</v>
      </c>
      <c r="K860" s="4">
        <v>0.731568028</v>
      </c>
      <c r="L860" s="4">
        <v>0.0581</v>
      </c>
      <c r="M860" s="4">
        <v>0.0234</v>
      </c>
      <c r="N860" s="4">
        <v>5.25E-5</v>
      </c>
      <c r="O860" s="4">
        <v>0.0549</v>
      </c>
      <c r="P860" s="4">
        <v>0.509</v>
      </c>
      <c r="Q860" s="4">
        <v>161.541</v>
      </c>
      <c r="R860" s="4">
        <v>8.0</v>
      </c>
      <c r="S860" s="4">
        <v>1.0</v>
      </c>
      <c r="T860" s="3" t="s">
        <v>34</v>
      </c>
      <c r="U860" s="3" t="s">
        <v>35</v>
      </c>
    </row>
    <row r="861">
      <c r="A861" s="3" t="s">
        <v>6910</v>
      </c>
      <c r="B861" s="3" t="s">
        <v>6912</v>
      </c>
      <c r="C861" s="4">
        <v>2016.0</v>
      </c>
      <c r="D861" s="4">
        <v>16.0</v>
      </c>
      <c r="E861" s="4">
        <v>426631.0</v>
      </c>
      <c r="F861" s="3" t="s">
        <v>880</v>
      </c>
      <c r="G861" s="3" t="s">
        <v>881</v>
      </c>
      <c r="H861" s="3" t="s">
        <v>5529</v>
      </c>
      <c r="I861" s="4">
        <v>0.628</v>
      </c>
      <c r="J861" s="4">
        <v>0.665</v>
      </c>
      <c r="K861" s="4">
        <v>0.760849571</v>
      </c>
      <c r="L861" s="4">
        <v>0.0428</v>
      </c>
      <c r="M861" s="4">
        <v>0.332</v>
      </c>
      <c r="N861" s="4">
        <v>1.94E-6</v>
      </c>
      <c r="O861" s="4">
        <v>0.238</v>
      </c>
      <c r="P861" s="4">
        <v>0.731</v>
      </c>
      <c r="Q861" s="4">
        <v>80.709</v>
      </c>
      <c r="R861" s="4">
        <v>7.0</v>
      </c>
      <c r="S861" s="4">
        <v>0.0</v>
      </c>
      <c r="T861" s="3" t="s">
        <v>104</v>
      </c>
      <c r="U861" s="3" t="s">
        <v>68</v>
      </c>
    </row>
    <row r="862">
      <c r="A862" s="3" t="s">
        <v>6920</v>
      </c>
      <c r="B862" s="3" t="s">
        <v>6921</v>
      </c>
      <c r="C862" s="4">
        <v>2019.0</v>
      </c>
      <c r="D862" s="4">
        <v>16.0</v>
      </c>
      <c r="E862" s="4">
        <v>432026.0</v>
      </c>
      <c r="F862" s="3" t="s">
        <v>5865</v>
      </c>
      <c r="G862" s="3" t="s">
        <v>6923</v>
      </c>
      <c r="H862" s="3" t="s">
        <v>6925</v>
      </c>
      <c r="I862" s="4">
        <v>0.592</v>
      </c>
      <c r="J862" s="4">
        <v>0.891</v>
      </c>
      <c r="K862" s="4">
        <v>0.901995594</v>
      </c>
      <c r="L862" s="4">
        <v>0.225</v>
      </c>
      <c r="M862" s="4">
        <v>0.0355</v>
      </c>
      <c r="N862" s="4">
        <v>5.01E-6</v>
      </c>
      <c r="O862" s="4">
        <v>0.328</v>
      </c>
      <c r="P862" s="4">
        <v>0.585</v>
      </c>
      <c r="Q862" s="4">
        <v>88.521</v>
      </c>
      <c r="R862" s="4">
        <v>11.0</v>
      </c>
      <c r="S862" s="4">
        <v>1.0</v>
      </c>
      <c r="T862" s="3" t="s">
        <v>103</v>
      </c>
      <c r="U862" s="3" t="s">
        <v>68</v>
      </c>
    </row>
    <row r="863">
      <c r="A863" s="3" t="s">
        <v>6929</v>
      </c>
      <c r="B863" s="3" t="s">
        <v>6931</v>
      </c>
      <c r="C863" s="4">
        <v>2022.0</v>
      </c>
      <c r="D863" s="4">
        <v>16.0</v>
      </c>
      <c r="E863" s="4">
        <v>202533.0</v>
      </c>
      <c r="F863" s="3" t="s">
        <v>6932</v>
      </c>
      <c r="G863" s="3" t="s">
        <v>6933</v>
      </c>
      <c r="H863" s="3" t="s">
        <v>6931</v>
      </c>
      <c r="I863" s="4">
        <v>0.816</v>
      </c>
      <c r="J863" s="4">
        <v>0.593</v>
      </c>
      <c r="K863" s="4">
        <v>0.790580284</v>
      </c>
      <c r="L863" s="4">
        <v>0.197</v>
      </c>
      <c r="M863" s="4">
        <v>0.593</v>
      </c>
      <c r="N863" s="4">
        <v>0.0</v>
      </c>
      <c r="O863" s="4">
        <v>0.0951</v>
      </c>
      <c r="P863" s="4">
        <v>0.836</v>
      </c>
      <c r="Q863" s="4">
        <v>76.014</v>
      </c>
      <c r="R863" s="4">
        <v>8.0</v>
      </c>
      <c r="S863" s="4">
        <v>1.0</v>
      </c>
      <c r="T863" s="3" t="s">
        <v>104</v>
      </c>
      <c r="U863" s="3" t="s">
        <v>68</v>
      </c>
    </row>
    <row r="864">
      <c r="A864" s="3" t="s">
        <v>6939</v>
      </c>
      <c r="B864" s="3" t="s">
        <v>6940</v>
      </c>
      <c r="C864" s="4">
        <v>2024.0</v>
      </c>
      <c r="D864" s="4">
        <v>16.0</v>
      </c>
      <c r="E864" s="4">
        <v>146232.0</v>
      </c>
      <c r="F864" s="3" t="s">
        <v>1415</v>
      </c>
      <c r="G864" s="3" t="s">
        <v>3328</v>
      </c>
      <c r="H864" s="3" t="s">
        <v>3329</v>
      </c>
      <c r="I864" s="4">
        <v>0.601</v>
      </c>
      <c r="J864" s="4">
        <v>0.194</v>
      </c>
      <c r="K864" s="4">
        <v>0.574487199</v>
      </c>
      <c r="L864" s="4">
        <v>0.075</v>
      </c>
      <c r="M864" s="4">
        <v>0.735</v>
      </c>
      <c r="N864" s="4">
        <v>0.944</v>
      </c>
      <c r="O864" s="4">
        <v>0.12</v>
      </c>
      <c r="P864" s="4">
        <v>0.609</v>
      </c>
      <c r="Q864" s="4">
        <v>156.994</v>
      </c>
      <c r="R864" s="4">
        <v>7.0</v>
      </c>
      <c r="S864" s="4">
        <v>1.0</v>
      </c>
      <c r="T864" s="3" t="s">
        <v>103</v>
      </c>
      <c r="U864" s="3" t="s">
        <v>35</v>
      </c>
    </row>
    <row r="865">
      <c r="A865" s="3" t="s">
        <v>6945</v>
      </c>
      <c r="B865" s="3" t="s">
        <v>6946</v>
      </c>
      <c r="C865" s="4">
        <v>2020.0</v>
      </c>
      <c r="D865" s="4">
        <v>16.0</v>
      </c>
      <c r="E865" s="4">
        <v>220359.0</v>
      </c>
      <c r="F865" s="3" t="s">
        <v>1982</v>
      </c>
      <c r="G865" s="3" t="s">
        <v>1983</v>
      </c>
      <c r="H865" s="3" t="s">
        <v>3238</v>
      </c>
      <c r="I865" s="4">
        <v>0.682</v>
      </c>
      <c r="J865" s="4">
        <v>0.676</v>
      </c>
      <c r="K865" s="4">
        <v>0.745535046</v>
      </c>
      <c r="L865" s="4">
        <v>0.101</v>
      </c>
      <c r="M865" s="4">
        <v>0.027</v>
      </c>
      <c r="N865" s="4">
        <v>0.423</v>
      </c>
      <c r="O865" s="4">
        <v>0.37</v>
      </c>
      <c r="P865" s="4">
        <v>0.652</v>
      </c>
      <c r="Q865" s="4">
        <v>102.972</v>
      </c>
      <c r="R865" s="4">
        <v>8.0</v>
      </c>
      <c r="S865" s="4">
        <v>1.0</v>
      </c>
      <c r="T865" s="3" t="s">
        <v>103</v>
      </c>
      <c r="U865" s="3" t="s">
        <v>35</v>
      </c>
    </row>
    <row r="866">
      <c r="A866" s="3" t="s">
        <v>6950</v>
      </c>
      <c r="B866" s="3" t="s">
        <v>6951</v>
      </c>
      <c r="C866" s="4">
        <v>1999.0</v>
      </c>
      <c r="D866" s="4">
        <v>16.0</v>
      </c>
      <c r="E866" s="4">
        <v>216506.0</v>
      </c>
      <c r="F866" s="3" t="s">
        <v>6954</v>
      </c>
      <c r="G866" s="3" t="s">
        <v>6955</v>
      </c>
      <c r="H866" s="3" t="s">
        <v>3247</v>
      </c>
      <c r="I866" s="4">
        <v>0.667</v>
      </c>
      <c r="J866" s="4">
        <v>0.606</v>
      </c>
      <c r="K866" s="4">
        <v>0.734049152</v>
      </c>
      <c r="L866" s="4">
        <v>0.0426</v>
      </c>
      <c r="M866" s="4">
        <v>0.409</v>
      </c>
      <c r="N866" s="4">
        <v>0.0017</v>
      </c>
      <c r="O866" s="4">
        <v>0.407</v>
      </c>
      <c r="P866" s="4">
        <v>0.721</v>
      </c>
      <c r="Q866" s="4">
        <v>118.57</v>
      </c>
      <c r="R866" s="4">
        <v>11.0</v>
      </c>
      <c r="S866" s="4">
        <v>0.0</v>
      </c>
      <c r="T866" s="3" t="s">
        <v>103</v>
      </c>
      <c r="U866" s="3" t="s">
        <v>35</v>
      </c>
    </row>
    <row r="867">
      <c r="A867" s="3" t="s">
        <v>6958</v>
      </c>
      <c r="B867" s="3" t="s">
        <v>6959</v>
      </c>
      <c r="C867" s="4">
        <v>2016.0</v>
      </c>
      <c r="D867" s="4">
        <v>16.0</v>
      </c>
      <c r="E867" s="4">
        <v>219640.0</v>
      </c>
      <c r="F867" s="3" t="s">
        <v>6960</v>
      </c>
      <c r="G867" s="3" t="s">
        <v>6961</v>
      </c>
      <c r="H867" s="3" t="s">
        <v>6962</v>
      </c>
      <c r="I867" s="4">
        <v>0.616</v>
      </c>
      <c r="J867" s="4">
        <v>0.931</v>
      </c>
      <c r="K867" s="4">
        <v>0.881055761</v>
      </c>
      <c r="L867" s="4">
        <v>0.0953</v>
      </c>
      <c r="M867" s="4">
        <v>0.68</v>
      </c>
      <c r="N867" s="4">
        <v>0.712</v>
      </c>
      <c r="O867" s="4">
        <v>0.112</v>
      </c>
      <c r="P867" s="4">
        <v>0.966</v>
      </c>
      <c r="Q867" s="4">
        <v>114.149</v>
      </c>
      <c r="R867" s="4">
        <v>3.0</v>
      </c>
      <c r="S867" s="4">
        <v>1.0</v>
      </c>
      <c r="T867" s="3" t="s">
        <v>103</v>
      </c>
      <c r="U867" s="3" t="s">
        <v>35</v>
      </c>
    </row>
    <row r="868">
      <c r="A868" s="3" t="s">
        <v>6967</v>
      </c>
      <c r="B868" s="3" t="s">
        <v>6968</v>
      </c>
      <c r="C868" s="4">
        <v>2024.0</v>
      </c>
      <c r="D868" s="4">
        <v>16.0</v>
      </c>
      <c r="E868" s="4">
        <v>109441.0</v>
      </c>
      <c r="F868" s="3" t="s">
        <v>199</v>
      </c>
      <c r="G868" s="3" t="s">
        <v>6969</v>
      </c>
      <c r="H868" s="3" t="s">
        <v>6968</v>
      </c>
      <c r="I868" s="4">
        <v>0.658</v>
      </c>
      <c r="J868" s="4">
        <v>0.715</v>
      </c>
      <c r="K868" s="4">
        <v>0.818792377</v>
      </c>
      <c r="L868" s="4">
        <v>0.0513</v>
      </c>
      <c r="M868" s="4">
        <v>3.75E-4</v>
      </c>
      <c r="N868" s="4">
        <v>0.931</v>
      </c>
      <c r="O868" s="4">
        <v>0.0769</v>
      </c>
      <c r="P868" s="4">
        <v>0.829</v>
      </c>
      <c r="Q868" s="4">
        <v>90.001</v>
      </c>
      <c r="R868" s="4">
        <v>4.0</v>
      </c>
      <c r="S868" s="4">
        <v>1.0</v>
      </c>
      <c r="T868" s="3" t="s">
        <v>103</v>
      </c>
      <c r="U868" s="3" t="s">
        <v>68</v>
      </c>
    </row>
    <row r="869">
      <c r="A869" s="3" t="s">
        <v>6972</v>
      </c>
      <c r="B869" s="3" t="s">
        <v>6973</v>
      </c>
      <c r="C869" s="4">
        <v>1994.0</v>
      </c>
      <c r="D869" s="4">
        <v>16.0</v>
      </c>
      <c r="E869" s="4">
        <v>162066.0</v>
      </c>
      <c r="F869" s="3" t="s">
        <v>223</v>
      </c>
      <c r="G869" s="3" t="s">
        <v>6975</v>
      </c>
      <c r="H869" s="3" t="s">
        <v>6977</v>
      </c>
      <c r="I869" s="4">
        <v>0.543</v>
      </c>
      <c r="J869" s="4">
        <v>0.838</v>
      </c>
      <c r="K869" s="4">
        <v>0.82150878</v>
      </c>
      <c r="L869" s="4">
        <v>0.0406</v>
      </c>
      <c r="M869" s="4">
        <v>0.173</v>
      </c>
      <c r="N869" s="4">
        <v>0.0133</v>
      </c>
      <c r="O869" s="4">
        <v>0.0951</v>
      </c>
      <c r="P869" s="4">
        <v>0.861</v>
      </c>
      <c r="Q869" s="4">
        <v>106.344</v>
      </c>
      <c r="R869" s="4">
        <v>7.0</v>
      </c>
      <c r="S869" s="4">
        <v>1.0</v>
      </c>
      <c r="T869" s="3" t="s">
        <v>103</v>
      </c>
      <c r="U869" s="3" t="s">
        <v>68</v>
      </c>
    </row>
    <row r="870">
      <c r="A870" s="3" t="s">
        <v>6979</v>
      </c>
      <c r="B870" s="3" t="s">
        <v>6980</v>
      </c>
      <c r="C870" s="4">
        <v>2023.0</v>
      </c>
      <c r="D870" s="4">
        <v>16.0</v>
      </c>
      <c r="E870" s="4">
        <v>249106.0</v>
      </c>
      <c r="F870" s="3" t="s">
        <v>1543</v>
      </c>
      <c r="G870" s="3" t="s">
        <v>6983</v>
      </c>
      <c r="H870" s="3" t="s">
        <v>2978</v>
      </c>
      <c r="I870" s="4">
        <v>0.708</v>
      </c>
      <c r="J870" s="4">
        <v>0.529</v>
      </c>
      <c r="K870" s="4">
        <v>0.793510577</v>
      </c>
      <c r="L870" s="4">
        <v>0.0421</v>
      </c>
      <c r="M870" s="4">
        <v>0.725</v>
      </c>
      <c r="N870" s="4">
        <v>0.053</v>
      </c>
      <c r="O870" s="4">
        <v>0.371</v>
      </c>
      <c r="P870" s="4">
        <v>0.962</v>
      </c>
      <c r="Q870" s="4">
        <v>108.386</v>
      </c>
      <c r="R870" s="4">
        <v>2.0</v>
      </c>
      <c r="S870" s="4">
        <v>1.0</v>
      </c>
      <c r="T870" s="3" t="s">
        <v>104</v>
      </c>
      <c r="U870" s="3" t="s">
        <v>35</v>
      </c>
    </row>
    <row r="871">
      <c r="A871" s="3" t="s">
        <v>6990</v>
      </c>
      <c r="B871" s="3" t="s">
        <v>6991</v>
      </c>
      <c r="C871" s="4">
        <v>2024.0</v>
      </c>
      <c r="D871" s="4">
        <v>16.0</v>
      </c>
      <c r="E871" s="4">
        <v>257066.0</v>
      </c>
      <c r="F871" s="3" t="s">
        <v>327</v>
      </c>
      <c r="G871" s="3" t="s">
        <v>3661</v>
      </c>
      <c r="H871" s="3" t="s">
        <v>3283</v>
      </c>
      <c r="I871" s="4">
        <v>0.666</v>
      </c>
      <c r="J871" s="4">
        <v>0.664</v>
      </c>
      <c r="K871" s="4">
        <v>0.821209334</v>
      </c>
      <c r="L871" s="4">
        <v>0.0852</v>
      </c>
      <c r="M871" s="4">
        <v>0.885</v>
      </c>
      <c r="N871" s="4">
        <v>0.0</v>
      </c>
      <c r="O871" s="4">
        <v>0.0907</v>
      </c>
      <c r="P871" s="4">
        <v>0.89</v>
      </c>
      <c r="Q871" s="4">
        <v>118.519</v>
      </c>
      <c r="R871" s="4">
        <v>8.0</v>
      </c>
      <c r="S871" s="4">
        <v>0.0</v>
      </c>
      <c r="T871" s="3" t="s">
        <v>104</v>
      </c>
      <c r="U871" s="3" t="s">
        <v>35</v>
      </c>
    </row>
    <row r="872">
      <c r="A872" s="3" t="s">
        <v>6997</v>
      </c>
      <c r="B872" s="3" t="s">
        <v>6999</v>
      </c>
      <c r="C872" s="4">
        <v>2024.0</v>
      </c>
      <c r="D872" s="4">
        <v>16.0</v>
      </c>
      <c r="E872" s="4">
        <v>179639.0</v>
      </c>
      <c r="F872" s="3" t="s">
        <v>209</v>
      </c>
      <c r="G872" s="3" t="s">
        <v>7001</v>
      </c>
      <c r="H872" s="3" t="s">
        <v>6999</v>
      </c>
      <c r="I872" s="4">
        <v>0.755</v>
      </c>
      <c r="J872" s="4">
        <v>0.395</v>
      </c>
      <c r="K872" s="4">
        <v>0.725664663</v>
      </c>
      <c r="L872" s="4">
        <v>0.109</v>
      </c>
      <c r="M872" s="4">
        <v>0.749</v>
      </c>
      <c r="N872" s="4">
        <v>3.02E-6</v>
      </c>
      <c r="O872" s="4">
        <v>0.165</v>
      </c>
      <c r="P872" s="4">
        <v>0.55</v>
      </c>
      <c r="Q872" s="4">
        <v>119.955</v>
      </c>
      <c r="R872" s="4">
        <v>11.0</v>
      </c>
      <c r="S872" s="4">
        <v>1.0</v>
      </c>
      <c r="T872" s="3" t="s">
        <v>104</v>
      </c>
      <c r="U872" s="3" t="s">
        <v>35</v>
      </c>
    </row>
    <row r="873">
      <c r="A873" s="3" t="s">
        <v>7004</v>
      </c>
      <c r="B873" s="3" t="s">
        <v>7005</v>
      </c>
      <c r="C873" s="4">
        <v>1997.0</v>
      </c>
      <c r="D873" s="4">
        <v>16.0</v>
      </c>
      <c r="E873" s="4">
        <v>422093.0</v>
      </c>
      <c r="F873" s="3" t="s">
        <v>140</v>
      </c>
      <c r="G873" s="3" t="s">
        <v>2770</v>
      </c>
      <c r="H873" s="3" t="s">
        <v>7007</v>
      </c>
      <c r="I873" s="4">
        <v>0.781</v>
      </c>
      <c r="J873" s="4">
        <v>0.828</v>
      </c>
      <c r="K873" s="4">
        <v>0.747353111</v>
      </c>
      <c r="L873" s="4">
        <v>0.037</v>
      </c>
      <c r="M873" s="4">
        <v>0.0767</v>
      </c>
      <c r="N873" s="4">
        <v>0.0126</v>
      </c>
      <c r="O873" s="4">
        <v>0.175</v>
      </c>
      <c r="P873" s="4">
        <v>0.757</v>
      </c>
      <c r="Q873" s="4">
        <v>130.022</v>
      </c>
      <c r="R873" s="4">
        <v>0.0</v>
      </c>
      <c r="S873" s="4">
        <v>0.0</v>
      </c>
      <c r="T873" s="3" t="s">
        <v>104</v>
      </c>
      <c r="U873" s="3" t="s">
        <v>68</v>
      </c>
    </row>
    <row r="874">
      <c r="A874" s="3" t="s">
        <v>7011</v>
      </c>
      <c r="B874" s="3" t="s">
        <v>7012</v>
      </c>
      <c r="C874" s="4">
        <v>2008.0</v>
      </c>
      <c r="D874" s="4">
        <v>16.0</v>
      </c>
      <c r="E874" s="4">
        <v>413666.0</v>
      </c>
      <c r="F874" s="3" t="s">
        <v>7015</v>
      </c>
      <c r="G874" s="3" t="s">
        <v>7017</v>
      </c>
      <c r="H874" s="3" t="s">
        <v>7019</v>
      </c>
      <c r="I874" s="4">
        <v>0.587</v>
      </c>
      <c r="J874" s="4">
        <v>0.305</v>
      </c>
      <c r="K874" s="4">
        <v>0.723932154</v>
      </c>
      <c r="L874" s="4">
        <v>0.0269</v>
      </c>
      <c r="M874" s="4">
        <v>0.761</v>
      </c>
      <c r="N874" s="4">
        <v>2.42E-5</v>
      </c>
      <c r="O874" s="4">
        <v>0.137</v>
      </c>
      <c r="P874" s="4">
        <v>0.609</v>
      </c>
      <c r="Q874" s="4">
        <v>110.723</v>
      </c>
      <c r="R874" s="4">
        <v>1.0</v>
      </c>
      <c r="S874" s="4">
        <v>1.0</v>
      </c>
      <c r="T874" s="3" t="s">
        <v>104</v>
      </c>
      <c r="U874" s="3" t="s">
        <v>35</v>
      </c>
    </row>
    <row r="875">
      <c r="A875" s="3" t="s">
        <v>7023</v>
      </c>
      <c r="B875" s="3" t="s">
        <v>7024</v>
      </c>
      <c r="C875" s="4">
        <v>2020.0</v>
      </c>
      <c r="D875" s="4">
        <v>16.0</v>
      </c>
      <c r="E875" s="4">
        <v>285200.0</v>
      </c>
      <c r="F875" s="3" t="s">
        <v>341</v>
      </c>
      <c r="G875" s="3" t="s">
        <v>2670</v>
      </c>
      <c r="H875" s="3" t="s">
        <v>7024</v>
      </c>
      <c r="I875" s="4">
        <v>0.618</v>
      </c>
      <c r="J875" s="4">
        <v>0.787</v>
      </c>
      <c r="K875" s="4">
        <v>0.827134088</v>
      </c>
      <c r="L875" s="4">
        <v>0.0278</v>
      </c>
      <c r="M875" s="4">
        <v>9.78E-4</v>
      </c>
      <c r="N875" s="4">
        <v>0.619</v>
      </c>
      <c r="O875" s="4">
        <v>0.205</v>
      </c>
      <c r="P875" s="4">
        <v>0.637</v>
      </c>
      <c r="Q875" s="4">
        <v>129.998</v>
      </c>
      <c r="R875" s="4">
        <v>0.0</v>
      </c>
      <c r="S875" s="4">
        <v>1.0</v>
      </c>
      <c r="T875" s="3" t="s">
        <v>34</v>
      </c>
      <c r="U875" s="3" t="s">
        <v>35</v>
      </c>
    </row>
    <row r="876">
      <c r="A876" s="3" t="s">
        <v>7028</v>
      </c>
      <c r="B876" s="3" t="s">
        <v>7029</v>
      </c>
      <c r="C876" s="4">
        <v>2022.0</v>
      </c>
      <c r="D876" s="4">
        <v>16.0</v>
      </c>
      <c r="E876" s="4">
        <v>175040.0</v>
      </c>
      <c r="F876" s="3" t="s">
        <v>413</v>
      </c>
      <c r="G876" s="3" t="s">
        <v>7033</v>
      </c>
      <c r="H876" s="3" t="s">
        <v>7029</v>
      </c>
      <c r="I876" s="4">
        <v>0.713</v>
      </c>
      <c r="J876" s="4">
        <v>0.545</v>
      </c>
      <c r="K876" s="4">
        <v>0.838983595</v>
      </c>
      <c r="L876" s="4">
        <v>0.318</v>
      </c>
      <c r="M876" s="4">
        <v>0.14</v>
      </c>
      <c r="N876" s="4">
        <v>0.0</v>
      </c>
      <c r="O876" s="4">
        <v>0.0827</v>
      </c>
      <c r="P876" s="4">
        <v>0.681</v>
      </c>
      <c r="Q876" s="4">
        <v>95.366</v>
      </c>
      <c r="R876" s="4">
        <v>2.0</v>
      </c>
      <c r="S876" s="4">
        <v>1.0</v>
      </c>
      <c r="T876" s="3" t="s">
        <v>34</v>
      </c>
      <c r="U876" s="3" t="s">
        <v>35</v>
      </c>
    </row>
    <row r="877">
      <c r="A877" s="3" t="s">
        <v>7039</v>
      </c>
      <c r="B877" s="3" t="s">
        <v>7041</v>
      </c>
      <c r="C877" s="4">
        <v>2020.0</v>
      </c>
      <c r="D877" s="4">
        <v>16.0</v>
      </c>
      <c r="E877" s="4">
        <v>207805.0</v>
      </c>
      <c r="F877" s="3" t="s">
        <v>684</v>
      </c>
      <c r="G877" s="3" t="s">
        <v>7044</v>
      </c>
      <c r="H877" s="3" t="s">
        <v>7045</v>
      </c>
      <c r="I877" s="4">
        <v>0.477</v>
      </c>
      <c r="J877" s="4">
        <v>0.179</v>
      </c>
      <c r="K877" s="4">
        <v>0.576583321</v>
      </c>
      <c r="L877" s="4">
        <v>0.0317</v>
      </c>
      <c r="M877" s="4">
        <v>0.923</v>
      </c>
      <c r="N877" s="4">
        <v>0.173</v>
      </c>
      <c r="O877" s="4">
        <v>0.0965</v>
      </c>
      <c r="P877" s="4">
        <v>0.515</v>
      </c>
      <c r="Q877" s="4">
        <v>130.178</v>
      </c>
      <c r="R877" s="4">
        <v>8.0</v>
      </c>
      <c r="S877" s="4">
        <v>0.0</v>
      </c>
      <c r="T877" s="3" t="s">
        <v>34</v>
      </c>
      <c r="U877" s="3" t="s">
        <v>35</v>
      </c>
    </row>
    <row r="878">
      <c r="A878" s="3" t="s">
        <v>7050</v>
      </c>
      <c r="B878" s="3" t="s">
        <v>4178</v>
      </c>
      <c r="C878" s="4">
        <v>2018.0</v>
      </c>
      <c r="D878" s="4">
        <v>16.0</v>
      </c>
      <c r="E878" s="4">
        <v>382169.0</v>
      </c>
      <c r="F878" s="3" t="s">
        <v>7051</v>
      </c>
      <c r="G878" s="3" t="s">
        <v>7052</v>
      </c>
      <c r="H878" s="3" t="s">
        <v>4178</v>
      </c>
      <c r="I878" s="4">
        <v>0.759</v>
      </c>
      <c r="J878" s="4">
        <v>0.947</v>
      </c>
      <c r="K878" s="4">
        <v>0.828075204</v>
      </c>
      <c r="L878" s="4">
        <v>0.127</v>
      </c>
      <c r="M878" s="4">
        <v>0.312</v>
      </c>
      <c r="N878" s="4">
        <v>0.217</v>
      </c>
      <c r="O878" s="4">
        <v>0.322</v>
      </c>
      <c r="P878" s="4">
        <v>0.942</v>
      </c>
      <c r="Q878" s="4">
        <v>95.01</v>
      </c>
      <c r="R878" s="4">
        <v>6.0</v>
      </c>
      <c r="S878" s="4">
        <v>1.0</v>
      </c>
      <c r="T878" s="3" t="s">
        <v>104</v>
      </c>
      <c r="U878" s="3" t="s">
        <v>35</v>
      </c>
    </row>
    <row r="879">
      <c r="A879" s="3" t="s">
        <v>7057</v>
      </c>
      <c r="B879" s="3" t="s">
        <v>7058</v>
      </c>
      <c r="C879" s="4">
        <v>2017.0</v>
      </c>
      <c r="D879" s="4">
        <v>16.0</v>
      </c>
      <c r="E879" s="4">
        <v>252760.0</v>
      </c>
      <c r="F879" s="3" t="s">
        <v>880</v>
      </c>
      <c r="G879" s="3" t="s">
        <v>1822</v>
      </c>
      <c r="H879" s="3" t="s">
        <v>7059</v>
      </c>
      <c r="I879" s="4">
        <v>0.805</v>
      </c>
      <c r="J879" s="4">
        <v>0.932</v>
      </c>
      <c r="K879" s="4">
        <v>0.926828225</v>
      </c>
      <c r="L879" s="4">
        <v>0.0684</v>
      </c>
      <c r="M879" s="4">
        <v>0.24</v>
      </c>
      <c r="N879" s="4">
        <v>0.0</v>
      </c>
      <c r="O879" s="4">
        <v>0.216</v>
      </c>
      <c r="P879" s="4">
        <v>0.792</v>
      </c>
      <c r="Q879" s="4">
        <v>106.02</v>
      </c>
      <c r="R879" s="4">
        <v>2.0</v>
      </c>
      <c r="S879" s="4">
        <v>0.0</v>
      </c>
      <c r="T879" s="3" t="s">
        <v>104</v>
      </c>
      <c r="U879" s="3" t="s">
        <v>35</v>
      </c>
    </row>
    <row r="880">
      <c r="A880" s="3" t="s">
        <v>7064</v>
      </c>
      <c r="B880" s="3" t="s">
        <v>7065</v>
      </c>
      <c r="C880" s="4">
        <v>2022.0</v>
      </c>
      <c r="D880" s="4">
        <v>16.0</v>
      </c>
      <c r="E880" s="4">
        <v>281707.0</v>
      </c>
      <c r="F880" s="3" t="s">
        <v>1629</v>
      </c>
      <c r="G880" s="3" t="s">
        <v>1511</v>
      </c>
      <c r="H880" s="3" t="s">
        <v>7068</v>
      </c>
      <c r="I880" s="4">
        <v>0.656705432</v>
      </c>
      <c r="J880" s="4">
        <v>0.6703845</v>
      </c>
      <c r="K880" s="4">
        <v>0.813626471</v>
      </c>
      <c r="L880" s="4">
        <v>0.081382654</v>
      </c>
      <c r="M880" s="4">
        <v>0.26934009</v>
      </c>
      <c r="N880" s="4">
        <v>0.05448885</v>
      </c>
      <c r="O880" s="4">
        <v>0.191150556</v>
      </c>
      <c r="P880" s="4">
        <v>0.618767284</v>
      </c>
      <c r="Q880" s="4">
        <v>120.71</v>
      </c>
      <c r="R880" s="4">
        <v>5.0</v>
      </c>
      <c r="S880" s="4">
        <v>1.0</v>
      </c>
      <c r="T880" s="3" t="s">
        <v>104</v>
      </c>
      <c r="U880" s="3" t="s">
        <v>35</v>
      </c>
    </row>
    <row r="881">
      <c r="A881" s="3" t="s">
        <v>7073</v>
      </c>
      <c r="B881" s="3" t="s">
        <v>7074</v>
      </c>
      <c r="C881" s="4">
        <v>2019.0</v>
      </c>
      <c r="D881" s="4">
        <v>16.0</v>
      </c>
      <c r="E881" s="4">
        <v>244067.0</v>
      </c>
      <c r="F881" s="3" t="s">
        <v>880</v>
      </c>
      <c r="G881" s="3" t="s">
        <v>3591</v>
      </c>
      <c r="H881" s="3" t="s">
        <v>7076</v>
      </c>
      <c r="I881" s="4">
        <v>0.692</v>
      </c>
      <c r="J881" s="4">
        <v>0.954</v>
      </c>
      <c r="K881" s="4">
        <v>0.890424144</v>
      </c>
      <c r="L881" s="4">
        <v>0.0916</v>
      </c>
      <c r="M881" s="4">
        <v>0.0189</v>
      </c>
      <c r="N881" s="4">
        <v>0.0</v>
      </c>
      <c r="O881" s="4">
        <v>0.151</v>
      </c>
      <c r="P881" s="4">
        <v>0.89</v>
      </c>
      <c r="Q881" s="4">
        <v>141.98</v>
      </c>
      <c r="R881" s="4">
        <v>2.0</v>
      </c>
      <c r="S881" s="4">
        <v>0.0</v>
      </c>
      <c r="T881" s="3" t="s">
        <v>104</v>
      </c>
      <c r="U881" s="3" t="s">
        <v>35</v>
      </c>
    </row>
    <row r="882">
      <c r="A882" s="3" t="s">
        <v>7083</v>
      </c>
      <c r="B882" s="3" t="s">
        <v>7085</v>
      </c>
      <c r="C882" s="4">
        <v>2020.0</v>
      </c>
      <c r="D882" s="4">
        <v>16.0</v>
      </c>
      <c r="E882" s="4">
        <v>227626.0</v>
      </c>
      <c r="F882" s="3" t="s">
        <v>7088</v>
      </c>
      <c r="G882" s="3" t="s">
        <v>7089</v>
      </c>
      <c r="H882" s="3" t="s">
        <v>7090</v>
      </c>
      <c r="I882" s="4">
        <v>0.46</v>
      </c>
      <c r="J882" s="4">
        <v>0.932</v>
      </c>
      <c r="K882" s="4">
        <v>0.840502214</v>
      </c>
      <c r="L882" s="4">
        <v>0.0469</v>
      </c>
      <c r="M882" s="4">
        <v>0.138</v>
      </c>
      <c r="N882" s="4">
        <v>0.00496</v>
      </c>
      <c r="O882" s="4">
        <v>0.101</v>
      </c>
      <c r="P882" s="4">
        <v>0.849</v>
      </c>
      <c r="Q882" s="4">
        <v>203.62</v>
      </c>
      <c r="R882" s="4">
        <v>0.0</v>
      </c>
      <c r="S882" s="4">
        <v>1.0</v>
      </c>
      <c r="T882" s="3" t="s">
        <v>103</v>
      </c>
      <c r="U882" s="3" t="s">
        <v>35</v>
      </c>
    </row>
    <row r="883">
      <c r="A883" s="3" t="s">
        <v>7095</v>
      </c>
      <c r="B883" s="3" t="s">
        <v>7098</v>
      </c>
      <c r="C883" s="4">
        <v>2025.0</v>
      </c>
      <c r="D883" s="4">
        <v>16.0</v>
      </c>
      <c r="E883" s="4">
        <v>242221.0</v>
      </c>
      <c r="F883" s="3" t="s">
        <v>4913</v>
      </c>
      <c r="G883" s="3" t="s">
        <v>7100</v>
      </c>
      <c r="H883" s="3" t="s">
        <v>7098</v>
      </c>
      <c r="I883" s="4">
        <v>0.656705432</v>
      </c>
      <c r="J883" s="4">
        <v>0.6703845</v>
      </c>
      <c r="K883" s="4">
        <v>0.813626471</v>
      </c>
      <c r="L883" s="4">
        <v>0.081382654</v>
      </c>
      <c r="M883" s="4">
        <v>0.26934009</v>
      </c>
      <c r="N883" s="4">
        <v>0.05448885</v>
      </c>
      <c r="O883" s="4">
        <v>0.191150556</v>
      </c>
      <c r="P883" s="4">
        <v>0.618767284</v>
      </c>
      <c r="Q883" s="4">
        <v>120.71</v>
      </c>
      <c r="R883" s="4">
        <v>5.0</v>
      </c>
      <c r="S883" s="4">
        <v>1.0</v>
      </c>
      <c r="T883" s="3" t="s">
        <v>34</v>
      </c>
      <c r="U883" s="3" t="s">
        <v>68</v>
      </c>
    </row>
    <row r="884">
      <c r="A884" s="3" t="s">
        <v>7104</v>
      </c>
      <c r="B884" s="3" t="s">
        <v>7105</v>
      </c>
      <c r="C884" s="4">
        <v>1996.0</v>
      </c>
      <c r="D884" s="4">
        <v>16.0</v>
      </c>
      <c r="E884" s="4">
        <v>576640.0</v>
      </c>
      <c r="F884" s="3" t="s">
        <v>880</v>
      </c>
      <c r="G884" s="3" t="s">
        <v>881</v>
      </c>
      <c r="H884" s="3" t="s">
        <v>7107</v>
      </c>
      <c r="I884" s="4">
        <v>0.625</v>
      </c>
      <c r="J884" s="4">
        <v>0.786</v>
      </c>
      <c r="K884" s="4">
        <v>0.791778068</v>
      </c>
      <c r="L884" s="4">
        <v>0.0449</v>
      </c>
      <c r="M884" s="4">
        <v>0.54</v>
      </c>
      <c r="N884" s="4">
        <v>7.98E-4</v>
      </c>
      <c r="O884" s="4">
        <v>0.154</v>
      </c>
      <c r="P884" s="4">
        <v>0.602</v>
      </c>
      <c r="Q884" s="4">
        <v>98.74</v>
      </c>
      <c r="R884" s="4">
        <v>5.0</v>
      </c>
      <c r="S884" s="4">
        <v>0.0</v>
      </c>
      <c r="T884" s="3" t="s">
        <v>104</v>
      </c>
      <c r="U884" s="3" t="s">
        <v>94</v>
      </c>
    </row>
    <row r="885">
      <c r="A885" s="3" t="s">
        <v>7113</v>
      </c>
      <c r="B885" s="3" t="s">
        <v>7114</v>
      </c>
      <c r="C885" s="4">
        <v>1999.0</v>
      </c>
      <c r="D885" s="4">
        <v>17.0</v>
      </c>
      <c r="E885" s="4">
        <v>178103.0</v>
      </c>
      <c r="F885" s="3" t="s">
        <v>26</v>
      </c>
      <c r="G885" s="3" t="s">
        <v>63</v>
      </c>
      <c r="H885" s="3" t="s">
        <v>4335</v>
      </c>
      <c r="I885" s="4">
        <v>0.745</v>
      </c>
      <c r="J885" s="4">
        <v>0.807</v>
      </c>
      <c r="K885" s="4">
        <v>0.844566124</v>
      </c>
      <c r="L885" s="4">
        <v>0.0309</v>
      </c>
      <c r="M885" s="4">
        <v>0.235</v>
      </c>
      <c r="N885" s="4">
        <v>2.39E-5</v>
      </c>
      <c r="O885" s="4">
        <v>0.0704</v>
      </c>
      <c r="P885" s="4">
        <v>0.915</v>
      </c>
      <c r="Q885" s="4">
        <v>98.973</v>
      </c>
      <c r="R885" s="4">
        <v>0.0</v>
      </c>
      <c r="S885" s="4">
        <v>1.0</v>
      </c>
      <c r="T885" s="3" t="s">
        <v>34</v>
      </c>
      <c r="U885" s="3" t="s">
        <v>35</v>
      </c>
    </row>
    <row r="886">
      <c r="A886" s="3" t="s">
        <v>7120</v>
      </c>
      <c r="B886" s="3" t="s">
        <v>7121</v>
      </c>
      <c r="C886" s="4">
        <v>2001.0</v>
      </c>
      <c r="D886" s="4">
        <v>17.0</v>
      </c>
      <c r="E886" s="4">
        <v>281627.0</v>
      </c>
      <c r="F886" s="3" t="s">
        <v>26</v>
      </c>
      <c r="G886" s="3" t="s">
        <v>63</v>
      </c>
      <c r="H886" s="3" t="s">
        <v>4638</v>
      </c>
      <c r="I886" s="4">
        <v>0.841</v>
      </c>
      <c r="J886" s="4">
        <v>0.493</v>
      </c>
      <c r="K886" s="4">
        <v>0.735845828</v>
      </c>
      <c r="L886" s="4">
        <v>0.0399</v>
      </c>
      <c r="M886" s="4">
        <v>0.664</v>
      </c>
      <c r="N886" s="4">
        <v>0.0</v>
      </c>
      <c r="O886" s="4">
        <v>0.186</v>
      </c>
      <c r="P886" s="4">
        <v>0.783</v>
      </c>
      <c r="Q886" s="4">
        <v>121.947</v>
      </c>
      <c r="R886" s="4">
        <v>0.0</v>
      </c>
      <c r="S886" s="4">
        <v>1.0</v>
      </c>
      <c r="T886" s="3" t="s">
        <v>34</v>
      </c>
      <c r="U886" s="3" t="s">
        <v>35</v>
      </c>
    </row>
    <row r="887">
      <c r="A887" s="3" t="s">
        <v>7127</v>
      </c>
      <c r="B887" s="3" t="s">
        <v>7128</v>
      </c>
      <c r="C887" s="4">
        <v>2013.0</v>
      </c>
      <c r="D887" s="4">
        <v>17.0</v>
      </c>
      <c r="E887" s="4">
        <v>236653.0</v>
      </c>
      <c r="F887" s="3" t="s">
        <v>1918</v>
      </c>
      <c r="G887" s="3" t="s">
        <v>1919</v>
      </c>
      <c r="H887" s="3" t="s">
        <v>7128</v>
      </c>
      <c r="I887" s="4">
        <v>0.882</v>
      </c>
      <c r="J887" s="4">
        <v>0.639</v>
      </c>
      <c r="K887" s="4">
        <v>0.839026373</v>
      </c>
      <c r="L887" s="4">
        <v>0.0414</v>
      </c>
      <c r="M887" s="4">
        <v>0.103</v>
      </c>
      <c r="N887" s="4">
        <v>1.31E-6</v>
      </c>
      <c r="O887" s="4">
        <v>0.129</v>
      </c>
      <c r="P887" s="4">
        <v>0.686</v>
      </c>
      <c r="Q887" s="4">
        <v>100.028</v>
      </c>
      <c r="R887" s="4">
        <v>0.0</v>
      </c>
      <c r="S887" s="4">
        <v>1.0</v>
      </c>
      <c r="T887" s="3" t="s">
        <v>104</v>
      </c>
      <c r="U887" s="3" t="s">
        <v>68</v>
      </c>
    </row>
    <row r="888">
      <c r="A888" s="3" t="s">
        <v>7133</v>
      </c>
      <c r="B888" s="3" t="s">
        <v>7135</v>
      </c>
      <c r="C888" s="4">
        <v>2022.0</v>
      </c>
      <c r="D888" s="4">
        <v>17.0</v>
      </c>
      <c r="E888" s="4">
        <v>248478.0</v>
      </c>
      <c r="F888" s="3" t="s">
        <v>2171</v>
      </c>
      <c r="G888" s="3" t="s">
        <v>7136</v>
      </c>
      <c r="H888" s="3" t="s">
        <v>7135</v>
      </c>
      <c r="I888" s="4">
        <v>0.38</v>
      </c>
      <c r="J888" s="4">
        <v>0.693</v>
      </c>
      <c r="K888" s="4">
        <v>0.872542938</v>
      </c>
      <c r="L888" s="4">
        <v>0.0841</v>
      </c>
      <c r="M888" s="4">
        <v>0.0118</v>
      </c>
      <c r="N888" s="4">
        <v>0.0</v>
      </c>
      <c r="O888" s="4">
        <v>0.0332</v>
      </c>
      <c r="P888" s="4">
        <v>0.689</v>
      </c>
      <c r="Q888" s="4">
        <v>114.886</v>
      </c>
      <c r="R888" s="4">
        <v>1.0</v>
      </c>
      <c r="S888" s="4">
        <v>0.0</v>
      </c>
      <c r="T888" s="3" t="s">
        <v>103</v>
      </c>
      <c r="U888" s="3" t="s">
        <v>68</v>
      </c>
    </row>
    <row r="889">
      <c r="A889" s="3" t="s">
        <v>7140</v>
      </c>
      <c r="B889" s="3" t="s">
        <v>7141</v>
      </c>
      <c r="C889" s="4">
        <v>2004.0</v>
      </c>
      <c r="D889" s="4">
        <v>17.0</v>
      </c>
      <c r="E889" s="4">
        <v>326133.0</v>
      </c>
      <c r="F889" s="3" t="s">
        <v>7142</v>
      </c>
      <c r="G889" s="3" t="s">
        <v>7144</v>
      </c>
      <c r="H889" s="3" t="s">
        <v>7146</v>
      </c>
      <c r="I889" s="4">
        <v>0.703</v>
      </c>
      <c r="J889" s="4">
        <v>0.585</v>
      </c>
      <c r="K889" s="4">
        <v>0.816952923</v>
      </c>
      <c r="L889" s="4">
        <v>0.257</v>
      </c>
      <c r="M889" s="4">
        <v>0.417</v>
      </c>
      <c r="N889" s="4">
        <v>0.0</v>
      </c>
      <c r="O889" s="4">
        <v>0.409</v>
      </c>
      <c r="P889" s="4">
        <v>0.611</v>
      </c>
      <c r="Q889" s="4">
        <v>159.977</v>
      </c>
      <c r="R889" s="4">
        <v>0.0</v>
      </c>
      <c r="S889" s="4">
        <v>0.0</v>
      </c>
      <c r="T889" s="3" t="s">
        <v>103</v>
      </c>
      <c r="U889" s="3" t="s">
        <v>68</v>
      </c>
    </row>
    <row r="890">
      <c r="A890" s="3" t="s">
        <v>7151</v>
      </c>
      <c r="B890" s="3" t="s">
        <v>7152</v>
      </c>
      <c r="C890" s="4">
        <v>2012.0</v>
      </c>
      <c r="D890" s="4">
        <v>17.0</v>
      </c>
      <c r="E890" s="4">
        <v>325173.0</v>
      </c>
      <c r="F890" s="3" t="s">
        <v>4278</v>
      </c>
      <c r="G890" s="3" t="s">
        <v>7155</v>
      </c>
      <c r="H890" s="3" t="s">
        <v>7157</v>
      </c>
      <c r="I890" s="4">
        <v>0.775</v>
      </c>
      <c r="J890" s="4">
        <v>0.822</v>
      </c>
      <c r="K890" s="4">
        <v>0.850063098</v>
      </c>
      <c r="L890" s="4">
        <v>0.0416</v>
      </c>
      <c r="M890" s="4">
        <v>0.012</v>
      </c>
      <c r="N890" s="4">
        <v>0.0</v>
      </c>
      <c r="O890" s="4">
        <v>0.304</v>
      </c>
      <c r="P890" s="4">
        <v>0.636</v>
      </c>
      <c r="Q890" s="4">
        <v>125.023</v>
      </c>
      <c r="R890" s="4">
        <v>9.0</v>
      </c>
      <c r="S890" s="4">
        <v>1.0</v>
      </c>
      <c r="T890" s="3" t="s">
        <v>103</v>
      </c>
      <c r="U890" s="3" t="s">
        <v>68</v>
      </c>
    </row>
    <row r="891">
      <c r="A891" s="3" t="s">
        <v>7161</v>
      </c>
      <c r="B891" s="3" t="s">
        <v>7162</v>
      </c>
      <c r="C891" s="4">
        <v>1996.0</v>
      </c>
      <c r="D891" s="4">
        <v>17.0</v>
      </c>
      <c r="E891" s="4">
        <v>344720.0</v>
      </c>
      <c r="F891" s="3" t="s">
        <v>901</v>
      </c>
      <c r="G891" s="3" t="s">
        <v>671</v>
      </c>
      <c r="H891" s="3" t="s">
        <v>7164</v>
      </c>
      <c r="I891" s="4">
        <v>0.595</v>
      </c>
      <c r="J891" s="4">
        <v>0.74</v>
      </c>
      <c r="K891" s="4">
        <v>0.725407995</v>
      </c>
      <c r="L891" s="4">
        <v>0.0562</v>
      </c>
      <c r="M891" s="4">
        <v>0.587</v>
      </c>
      <c r="N891" s="4">
        <v>3.09E-6</v>
      </c>
      <c r="O891" s="4">
        <v>0.0818</v>
      </c>
      <c r="P891" s="4">
        <v>0.908</v>
      </c>
      <c r="Q891" s="4">
        <v>153.833</v>
      </c>
      <c r="R891" s="4">
        <v>9.0</v>
      </c>
      <c r="S891" s="4">
        <v>1.0</v>
      </c>
      <c r="T891" s="3" t="s">
        <v>104</v>
      </c>
      <c r="U891" s="3" t="s">
        <v>94</v>
      </c>
    </row>
    <row r="892">
      <c r="A892" s="3" t="s">
        <v>7168</v>
      </c>
      <c r="B892" s="3" t="s">
        <v>7169</v>
      </c>
      <c r="C892" s="4">
        <v>1996.0</v>
      </c>
      <c r="D892" s="4">
        <v>17.0</v>
      </c>
      <c r="E892" s="4">
        <v>361960.0</v>
      </c>
      <c r="F892" s="3" t="s">
        <v>880</v>
      </c>
      <c r="G892" s="3" t="s">
        <v>881</v>
      </c>
      <c r="H892" s="3" t="s">
        <v>7170</v>
      </c>
      <c r="I892" s="4">
        <v>0.671</v>
      </c>
      <c r="J892" s="4">
        <v>0.928</v>
      </c>
      <c r="K892" s="4">
        <v>0.738861677</v>
      </c>
      <c r="L892" s="4">
        <v>0.0364</v>
      </c>
      <c r="M892" s="4">
        <v>0.642</v>
      </c>
      <c r="N892" s="4">
        <v>0.417</v>
      </c>
      <c r="O892" s="4">
        <v>0.505</v>
      </c>
      <c r="P892" s="4">
        <v>0.845</v>
      </c>
      <c r="Q892" s="4">
        <v>135.159</v>
      </c>
      <c r="R892" s="4">
        <v>8.0</v>
      </c>
      <c r="S892" s="4">
        <v>0.0</v>
      </c>
      <c r="T892" s="3" t="s">
        <v>104</v>
      </c>
      <c r="U892" s="3" t="s">
        <v>94</v>
      </c>
    </row>
    <row r="893">
      <c r="A893" s="3" t="s">
        <v>7175</v>
      </c>
      <c r="B893" s="3" t="s">
        <v>7176</v>
      </c>
      <c r="C893" s="4">
        <v>2016.0</v>
      </c>
      <c r="D893" s="4">
        <v>17.0</v>
      </c>
      <c r="E893" s="4">
        <v>642893.0</v>
      </c>
      <c r="F893" s="3" t="s">
        <v>1607</v>
      </c>
      <c r="G893" s="3" t="s">
        <v>1608</v>
      </c>
      <c r="H893" s="3" t="s">
        <v>7179</v>
      </c>
      <c r="I893" s="4">
        <v>0.544</v>
      </c>
      <c r="J893" s="4">
        <v>0.697</v>
      </c>
      <c r="K893" s="4">
        <v>0.766988215</v>
      </c>
      <c r="L893" s="4">
        <v>0.186</v>
      </c>
      <c r="M893" s="4">
        <v>0.76</v>
      </c>
      <c r="N893" s="4">
        <v>0.0</v>
      </c>
      <c r="O893" s="4">
        <v>0.187</v>
      </c>
      <c r="P893" s="4">
        <v>0.642</v>
      </c>
      <c r="Q893" s="4">
        <v>93.032</v>
      </c>
      <c r="R893" s="4">
        <v>8.0</v>
      </c>
      <c r="S893" s="4">
        <v>1.0</v>
      </c>
      <c r="T893" s="3" t="s">
        <v>104</v>
      </c>
      <c r="U893" s="3" t="s">
        <v>68</v>
      </c>
    </row>
    <row r="894">
      <c r="A894" s="3" t="s">
        <v>7180</v>
      </c>
      <c r="B894" s="3" t="s">
        <v>7181</v>
      </c>
      <c r="C894" s="4">
        <v>1991.0</v>
      </c>
      <c r="D894" s="4">
        <v>17.0</v>
      </c>
      <c r="E894" s="4">
        <v>477066.0</v>
      </c>
      <c r="F894" s="3" t="s">
        <v>7183</v>
      </c>
      <c r="G894" s="3" t="s">
        <v>7184</v>
      </c>
      <c r="H894" s="3" t="s">
        <v>7185</v>
      </c>
      <c r="I894" s="4">
        <v>0.508</v>
      </c>
      <c r="J894" s="4">
        <v>0.524</v>
      </c>
      <c r="K894" s="4">
        <v>0.697901739</v>
      </c>
      <c r="L894" s="4">
        <v>0.0963</v>
      </c>
      <c r="M894" s="4">
        <v>0.764</v>
      </c>
      <c r="N894" s="4">
        <v>0.624</v>
      </c>
      <c r="O894" s="4">
        <v>0.824</v>
      </c>
      <c r="P894" s="4">
        <v>0.657</v>
      </c>
      <c r="Q894" s="4">
        <v>87.087</v>
      </c>
      <c r="R894" s="4">
        <v>11.0</v>
      </c>
      <c r="S894" s="4">
        <v>0.0</v>
      </c>
      <c r="T894" s="3" t="s">
        <v>104</v>
      </c>
      <c r="U894" s="3" t="s">
        <v>68</v>
      </c>
    </row>
    <row r="895">
      <c r="A895" s="3" t="s">
        <v>7190</v>
      </c>
      <c r="B895" s="3" t="s">
        <v>7191</v>
      </c>
      <c r="C895" s="4">
        <v>2011.0</v>
      </c>
      <c r="D895" s="4">
        <v>17.0</v>
      </c>
      <c r="E895" s="4">
        <v>133318.0</v>
      </c>
      <c r="F895" s="3" t="s">
        <v>1982</v>
      </c>
      <c r="G895" s="3" t="s">
        <v>1983</v>
      </c>
      <c r="H895" s="3" t="s">
        <v>1984</v>
      </c>
      <c r="I895" s="4">
        <v>0.66</v>
      </c>
      <c r="J895" s="4">
        <v>0.547</v>
      </c>
      <c r="K895" s="4">
        <v>0.750133681</v>
      </c>
      <c r="L895" s="4">
        <v>0.058</v>
      </c>
      <c r="M895" s="4">
        <v>0.847</v>
      </c>
      <c r="N895" s="4">
        <v>0.747</v>
      </c>
      <c r="O895" s="4">
        <v>0.0932</v>
      </c>
      <c r="P895" s="4">
        <v>0.596</v>
      </c>
      <c r="Q895" s="4">
        <v>90.004</v>
      </c>
      <c r="R895" s="4">
        <v>2.0</v>
      </c>
      <c r="S895" s="4">
        <v>1.0</v>
      </c>
      <c r="T895" s="3" t="s">
        <v>103</v>
      </c>
      <c r="U895" s="3" t="s">
        <v>35</v>
      </c>
    </row>
    <row r="896">
      <c r="A896" s="3" t="s">
        <v>7200</v>
      </c>
      <c r="B896" s="3" t="s">
        <v>7201</v>
      </c>
      <c r="C896" s="4">
        <v>2024.0</v>
      </c>
      <c r="D896" s="4">
        <v>17.0</v>
      </c>
      <c r="E896" s="4">
        <v>206080.0</v>
      </c>
      <c r="F896" s="3" t="s">
        <v>7202</v>
      </c>
      <c r="G896" s="3" t="s">
        <v>7203</v>
      </c>
      <c r="H896" s="3" t="s">
        <v>7204</v>
      </c>
      <c r="I896" s="4">
        <v>0.578</v>
      </c>
      <c r="J896" s="4">
        <v>0.793</v>
      </c>
      <c r="K896" s="4">
        <v>0.867495134</v>
      </c>
      <c r="L896" s="4">
        <v>0.0453</v>
      </c>
      <c r="M896" s="4">
        <v>0.0166</v>
      </c>
      <c r="N896" s="4">
        <v>0.0</v>
      </c>
      <c r="O896" s="4">
        <v>0.304</v>
      </c>
      <c r="P896" s="4">
        <v>0.638</v>
      </c>
      <c r="Q896" s="4">
        <v>137.915</v>
      </c>
      <c r="R896" s="4">
        <v>10.0</v>
      </c>
      <c r="S896" s="4">
        <v>0.0</v>
      </c>
      <c r="T896" s="3" t="s">
        <v>103</v>
      </c>
      <c r="U896" s="3" t="s">
        <v>35</v>
      </c>
    </row>
    <row r="897">
      <c r="A897" s="3" t="s">
        <v>7210</v>
      </c>
      <c r="B897" s="3" t="s">
        <v>7211</v>
      </c>
      <c r="C897" s="4">
        <v>2021.0</v>
      </c>
      <c r="D897" s="4">
        <v>17.0</v>
      </c>
      <c r="E897" s="4">
        <v>101400.0</v>
      </c>
      <c r="F897" s="3" t="s">
        <v>223</v>
      </c>
      <c r="G897" s="3" t="s">
        <v>7212</v>
      </c>
      <c r="H897" s="3" t="s">
        <v>7213</v>
      </c>
      <c r="I897" s="4">
        <v>0.841</v>
      </c>
      <c r="J897" s="4">
        <v>0.376</v>
      </c>
      <c r="K897" s="4">
        <v>0.563921032</v>
      </c>
      <c r="L897" s="4">
        <v>0.294</v>
      </c>
      <c r="M897" s="4">
        <v>0.725</v>
      </c>
      <c r="N897" s="4">
        <v>0.00915</v>
      </c>
      <c r="O897" s="4">
        <v>0.14</v>
      </c>
      <c r="P897" s="4">
        <v>0.682</v>
      </c>
      <c r="Q897" s="4">
        <v>99.907</v>
      </c>
      <c r="R897" s="4">
        <v>5.0</v>
      </c>
      <c r="S897" s="4">
        <v>0.0</v>
      </c>
      <c r="T897" s="3" t="s">
        <v>103</v>
      </c>
      <c r="U897" s="3" t="s">
        <v>35</v>
      </c>
    </row>
    <row r="898">
      <c r="A898" s="3" t="s">
        <v>7220</v>
      </c>
      <c r="B898" s="3" t="s">
        <v>7221</v>
      </c>
      <c r="C898" s="4">
        <v>1980.0</v>
      </c>
      <c r="D898" s="4">
        <v>17.0</v>
      </c>
      <c r="E898" s="4">
        <v>737508.0</v>
      </c>
      <c r="F898" s="3" t="s">
        <v>223</v>
      </c>
      <c r="G898" s="3" t="s">
        <v>7223</v>
      </c>
      <c r="H898" s="3" t="s">
        <v>7224</v>
      </c>
      <c r="I898" s="4">
        <v>0.617</v>
      </c>
      <c r="J898" s="4">
        <v>0.559</v>
      </c>
      <c r="K898" s="4">
        <v>0.68051248</v>
      </c>
      <c r="L898" s="4">
        <v>0.0495</v>
      </c>
      <c r="M898" s="4">
        <v>0.378</v>
      </c>
      <c r="N898" s="4">
        <v>0.223</v>
      </c>
      <c r="O898" s="4">
        <v>0.0836</v>
      </c>
      <c r="P898" s="4">
        <v>0.541</v>
      </c>
      <c r="Q898" s="4">
        <v>135.619</v>
      </c>
      <c r="R898" s="4">
        <v>7.0</v>
      </c>
      <c r="S898" s="4">
        <v>1.0</v>
      </c>
      <c r="T898" s="3" t="s">
        <v>103</v>
      </c>
      <c r="U898" s="3" t="s">
        <v>68</v>
      </c>
    </row>
    <row r="899">
      <c r="A899" s="3" t="s">
        <v>7226</v>
      </c>
      <c r="B899" s="3" t="s">
        <v>7227</v>
      </c>
      <c r="C899" s="4">
        <v>2016.0</v>
      </c>
      <c r="D899" s="4">
        <v>17.0</v>
      </c>
      <c r="E899" s="4">
        <v>173646.0</v>
      </c>
      <c r="F899" s="3" t="s">
        <v>236</v>
      </c>
      <c r="G899" s="3" t="s">
        <v>7230</v>
      </c>
      <c r="H899" s="3" t="s">
        <v>7230</v>
      </c>
      <c r="I899" s="4">
        <v>0.724</v>
      </c>
      <c r="J899" s="4">
        <v>0.692</v>
      </c>
      <c r="K899" s="4">
        <v>0.849036425</v>
      </c>
      <c r="L899" s="4">
        <v>0.0461</v>
      </c>
      <c r="M899" s="4">
        <v>0.193</v>
      </c>
      <c r="N899" s="4">
        <v>1.94E-4</v>
      </c>
      <c r="O899" s="4">
        <v>0.0908</v>
      </c>
      <c r="P899" s="4">
        <v>0.626</v>
      </c>
      <c r="Q899" s="4">
        <v>112.091</v>
      </c>
      <c r="R899" s="4">
        <v>0.0</v>
      </c>
      <c r="S899" s="4">
        <v>1.0</v>
      </c>
      <c r="T899" s="3" t="s">
        <v>103</v>
      </c>
      <c r="U899" s="3" t="s">
        <v>68</v>
      </c>
    </row>
    <row r="900">
      <c r="A900" s="3" t="s">
        <v>7233</v>
      </c>
      <c r="B900" s="3" t="s">
        <v>7234</v>
      </c>
      <c r="C900" s="4">
        <v>2023.0</v>
      </c>
      <c r="D900" s="4">
        <v>17.0</v>
      </c>
      <c r="E900" s="4">
        <v>293346.0</v>
      </c>
      <c r="F900" s="3" t="s">
        <v>235</v>
      </c>
      <c r="G900" s="3" t="s">
        <v>7235</v>
      </c>
      <c r="H900" s="3" t="s">
        <v>2978</v>
      </c>
      <c r="I900" s="4">
        <v>0.561</v>
      </c>
      <c r="J900" s="4">
        <v>0.495</v>
      </c>
      <c r="K900" s="4">
        <v>0.825765192</v>
      </c>
      <c r="L900" s="4">
        <v>0.0244</v>
      </c>
      <c r="M900" s="4">
        <v>0.785</v>
      </c>
      <c r="N900" s="4">
        <v>2.97E-5</v>
      </c>
      <c r="O900" s="4">
        <v>0.126</v>
      </c>
      <c r="P900" s="4">
        <v>0.588</v>
      </c>
      <c r="Q900" s="4">
        <v>100.055</v>
      </c>
      <c r="R900" s="4">
        <v>0.0</v>
      </c>
      <c r="S900" s="4">
        <v>1.0</v>
      </c>
      <c r="T900" s="3" t="s">
        <v>104</v>
      </c>
      <c r="U900" s="3" t="s">
        <v>35</v>
      </c>
    </row>
    <row r="901">
      <c r="A901" s="3" t="s">
        <v>7239</v>
      </c>
      <c r="B901" s="3" t="s">
        <v>7241</v>
      </c>
      <c r="C901" s="4">
        <v>1963.0</v>
      </c>
      <c r="D901" s="4">
        <v>17.0</v>
      </c>
      <c r="E901" s="4">
        <v>206213.0</v>
      </c>
      <c r="F901" s="3" t="s">
        <v>327</v>
      </c>
      <c r="G901" s="3" t="s">
        <v>420</v>
      </c>
      <c r="H901" s="3" t="s">
        <v>2773</v>
      </c>
      <c r="I901" s="4">
        <v>0.396</v>
      </c>
      <c r="J901" s="4">
        <v>0.358</v>
      </c>
      <c r="K901" s="4">
        <v>0.72123714</v>
      </c>
      <c r="L901" s="4">
        <v>0.0439</v>
      </c>
      <c r="M901" s="4">
        <v>0.829</v>
      </c>
      <c r="N901" s="4">
        <v>2.26E-6</v>
      </c>
      <c r="O901" s="4">
        <v>0.153</v>
      </c>
      <c r="P901" s="4">
        <v>0.562</v>
      </c>
      <c r="Q901" s="4">
        <v>150.999</v>
      </c>
      <c r="R901" s="4">
        <v>3.0</v>
      </c>
      <c r="S901" s="4">
        <v>1.0</v>
      </c>
      <c r="T901" s="3" t="s">
        <v>104</v>
      </c>
      <c r="U901" s="3" t="s">
        <v>35</v>
      </c>
    </row>
    <row r="902">
      <c r="A902" s="3" t="s">
        <v>7244</v>
      </c>
      <c r="B902" s="3" t="s">
        <v>7245</v>
      </c>
      <c r="C902" s="4">
        <v>2024.0</v>
      </c>
      <c r="D902" s="4">
        <v>17.0</v>
      </c>
      <c r="E902" s="4">
        <v>389115.0</v>
      </c>
      <c r="F902" s="3" t="s">
        <v>7246</v>
      </c>
      <c r="G902" s="3" t="s">
        <v>7248</v>
      </c>
      <c r="H902" s="3" t="s">
        <v>7249</v>
      </c>
      <c r="I902" s="4">
        <v>0.546</v>
      </c>
      <c r="J902" s="4">
        <v>0.771</v>
      </c>
      <c r="K902" s="4">
        <v>0.84786003</v>
      </c>
      <c r="L902" s="4">
        <v>0.0411</v>
      </c>
      <c r="M902" s="4">
        <v>0.1</v>
      </c>
      <c r="N902" s="4">
        <v>2.29E-6</v>
      </c>
      <c r="O902" s="4">
        <v>0.0981</v>
      </c>
      <c r="P902" s="4">
        <v>0.576</v>
      </c>
      <c r="Q902" s="4">
        <v>85.033</v>
      </c>
      <c r="R902" s="4">
        <v>2.0</v>
      </c>
      <c r="S902" s="4">
        <v>1.0</v>
      </c>
      <c r="T902" s="3" t="s">
        <v>104</v>
      </c>
      <c r="U902" s="3" t="s">
        <v>68</v>
      </c>
    </row>
    <row r="903">
      <c r="A903" s="3" t="s">
        <v>7251</v>
      </c>
      <c r="B903" s="3" t="s">
        <v>7252</v>
      </c>
      <c r="C903" s="4">
        <v>2008.0</v>
      </c>
      <c r="D903" s="4">
        <v>17.0</v>
      </c>
      <c r="E903" s="4">
        <v>354000.0</v>
      </c>
      <c r="F903" s="3" t="s">
        <v>7015</v>
      </c>
      <c r="G903" s="3" t="s">
        <v>7017</v>
      </c>
      <c r="H903" s="3" t="s">
        <v>7019</v>
      </c>
      <c r="I903" s="4">
        <v>0.448</v>
      </c>
      <c r="J903" s="4">
        <v>0.393</v>
      </c>
      <c r="K903" s="4">
        <v>0.711569311</v>
      </c>
      <c r="L903" s="4">
        <v>0.0344</v>
      </c>
      <c r="M903" s="4">
        <v>0.715</v>
      </c>
      <c r="N903" s="4">
        <v>5.37E-6</v>
      </c>
      <c r="O903" s="4">
        <v>0.151</v>
      </c>
      <c r="P903" s="4">
        <v>0.588</v>
      </c>
      <c r="Q903" s="4">
        <v>148.774</v>
      </c>
      <c r="R903" s="4">
        <v>7.0</v>
      </c>
      <c r="S903" s="4">
        <v>1.0</v>
      </c>
      <c r="T903" s="3" t="s">
        <v>104</v>
      </c>
      <c r="U903" s="3" t="s">
        <v>35</v>
      </c>
    </row>
    <row r="904">
      <c r="A904" s="3" t="s">
        <v>7260</v>
      </c>
      <c r="B904" s="3" t="s">
        <v>7262</v>
      </c>
      <c r="C904" s="4">
        <v>2016.0</v>
      </c>
      <c r="D904" s="4">
        <v>17.0</v>
      </c>
      <c r="E904" s="4">
        <v>292653.0</v>
      </c>
      <c r="F904" s="3" t="s">
        <v>194</v>
      </c>
      <c r="G904" s="3" t="s">
        <v>3844</v>
      </c>
      <c r="H904" s="3" t="s">
        <v>3822</v>
      </c>
      <c r="I904" s="4">
        <v>0.716</v>
      </c>
      <c r="J904" s="4">
        <v>0.755</v>
      </c>
      <c r="K904" s="4">
        <v>0.720681026</v>
      </c>
      <c r="L904" s="4">
        <v>0.052</v>
      </c>
      <c r="M904" s="4">
        <v>0.0377</v>
      </c>
      <c r="N904" s="4">
        <v>0.00198</v>
      </c>
      <c r="O904" s="4">
        <v>0.301</v>
      </c>
      <c r="P904" s="4">
        <v>0.819</v>
      </c>
      <c r="Q904" s="4">
        <v>120.028</v>
      </c>
      <c r="R904" s="4">
        <v>11.0</v>
      </c>
      <c r="S904" s="4">
        <v>0.0</v>
      </c>
      <c r="T904" s="3" t="s">
        <v>104</v>
      </c>
      <c r="U904" s="3" t="s">
        <v>35</v>
      </c>
    </row>
    <row r="905">
      <c r="A905" s="3" t="s">
        <v>7266</v>
      </c>
      <c r="B905" s="3" t="s">
        <v>7268</v>
      </c>
      <c r="C905" s="4">
        <v>2024.0</v>
      </c>
      <c r="D905" s="4">
        <v>17.0</v>
      </c>
      <c r="E905" s="4">
        <v>311556.0</v>
      </c>
      <c r="F905" s="3" t="s">
        <v>3310</v>
      </c>
      <c r="G905" s="3" t="s">
        <v>3311</v>
      </c>
      <c r="H905" s="3" t="s">
        <v>3312</v>
      </c>
      <c r="I905" s="4">
        <v>0.475</v>
      </c>
      <c r="J905" s="4">
        <v>0.509</v>
      </c>
      <c r="K905" s="4">
        <v>0.81487819</v>
      </c>
      <c r="L905" s="4">
        <v>0.0328</v>
      </c>
      <c r="M905" s="4">
        <v>0.977</v>
      </c>
      <c r="N905" s="4">
        <v>0.0</v>
      </c>
      <c r="O905" s="4">
        <v>0.236</v>
      </c>
      <c r="P905" s="4">
        <v>0.638</v>
      </c>
      <c r="Q905" s="4">
        <v>134.448</v>
      </c>
      <c r="R905" s="4">
        <v>1.0</v>
      </c>
      <c r="S905" s="4">
        <v>1.0</v>
      </c>
      <c r="T905" s="3" t="s">
        <v>34</v>
      </c>
      <c r="U905" s="3" t="s">
        <v>35</v>
      </c>
    </row>
    <row r="906">
      <c r="A906" s="3" t="s">
        <v>7275</v>
      </c>
      <c r="B906" s="3" t="s">
        <v>7276</v>
      </c>
      <c r="C906" s="4">
        <v>2021.0</v>
      </c>
      <c r="D906" s="4">
        <v>17.0</v>
      </c>
      <c r="E906" s="4">
        <v>181522.0</v>
      </c>
      <c r="F906" s="3" t="s">
        <v>1267</v>
      </c>
      <c r="G906" s="3" t="s">
        <v>7277</v>
      </c>
      <c r="H906" s="3" t="s">
        <v>7278</v>
      </c>
      <c r="I906" s="4">
        <v>0.656</v>
      </c>
      <c r="J906" s="4">
        <v>0.577</v>
      </c>
      <c r="K906" s="4">
        <v>0.855431737</v>
      </c>
      <c r="L906" s="4">
        <v>0.0802</v>
      </c>
      <c r="M906" s="4">
        <v>0.698</v>
      </c>
      <c r="N906" s="4">
        <v>0.0</v>
      </c>
      <c r="O906" s="4">
        <v>0.296</v>
      </c>
      <c r="P906" s="4">
        <v>0.861</v>
      </c>
      <c r="Q906" s="4">
        <v>173.09</v>
      </c>
      <c r="R906" s="4">
        <v>10.0</v>
      </c>
      <c r="S906" s="4">
        <v>0.0</v>
      </c>
      <c r="T906" s="3" t="s">
        <v>103</v>
      </c>
      <c r="U906" s="3" t="s">
        <v>35</v>
      </c>
    </row>
    <row r="907">
      <c r="A907" s="3" t="s">
        <v>7282</v>
      </c>
      <c r="B907" s="3" t="s">
        <v>7283</v>
      </c>
      <c r="C907" s="4">
        <v>2021.0</v>
      </c>
      <c r="D907" s="4">
        <v>17.0</v>
      </c>
      <c r="E907" s="4">
        <v>441000.0</v>
      </c>
      <c r="F907" s="3" t="s">
        <v>4868</v>
      </c>
      <c r="G907" s="3" t="s">
        <v>7285</v>
      </c>
      <c r="H907" s="3" t="s">
        <v>7287</v>
      </c>
      <c r="I907" s="4">
        <v>0.354</v>
      </c>
      <c r="J907" s="4">
        <v>0.595</v>
      </c>
      <c r="K907" s="4">
        <v>0.805039249</v>
      </c>
      <c r="L907" s="4">
        <v>0.0471</v>
      </c>
      <c r="M907" s="4">
        <v>0.31</v>
      </c>
      <c r="N907" s="4">
        <v>0.0</v>
      </c>
      <c r="O907" s="4">
        <v>0.306</v>
      </c>
      <c r="P907" s="4">
        <v>0.514</v>
      </c>
      <c r="Q907" s="4">
        <v>78.54</v>
      </c>
      <c r="R907" s="4">
        <v>2.0</v>
      </c>
      <c r="S907" s="4">
        <v>0.0</v>
      </c>
      <c r="T907" s="3" t="s">
        <v>104</v>
      </c>
      <c r="U907" s="3" t="s">
        <v>35</v>
      </c>
    </row>
    <row r="908">
      <c r="A908" s="3" t="s">
        <v>7290</v>
      </c>
      <c r="B908" s="3" t="s">
        <v>7291</v>
      </c>
      <c r="C908" s="4">
        <v>2011.0</v>
      </c>
      <c r="D908" s="4">
        <v>17.0</v>
      </c>
      <c r="E908" s="4">
        <v>282906.0</v>
      </c>
      <c r="F908" s="3" t="s">
        <v>7294</v>
      </c>
      <c r="G908" s="3" t="s">
        <v>7295</v>
      </c>
      <c r="H908" s="3" t="s">
        <v>7291</v>
      </c>
      <c r="I908" s="4">
        <v>0.657</v>
      </c>
      <c r="J908" s="4">
        <v>0.462</v>
      </c>
      <c r="K908" s="4">
        <v>0.697174513</v>
      </c>
      <c r="L908" s="4">
        <v>0.346</v>
      </c>
      <c r="M908" s="4">
        <v>0.388</v>
      </c>
      <c r="N908" s="4">
        <v>0.133</v>
      </c>
      <c r="O908" s="4">
        <v>0.0745</v>
      </c>
      <c r="P908" s="4">
        <v>0.557</v>
      </c>
      <c r="Q908" s="4">
        <v>122.1</v>
      </c>
      <c r="R908" s="4">
        <v>0.0</v>
      </c>
      <c r="S908" s="4">
        <v>0.0</v>
      </c>
      <c r="T908" s="3" t="s">
        <v>103</v>
      </c>
      <c r="U908" s="3" t="s">
        <v>35</v>
      </c>
    </row>
    <row r="909">
      <c r="A909" s="3" t="s">
        <v>7300</v>
      </c>
      <c r="B909" s="3" t="s">
        <v>7301</v>
      </c>
      <c r="C909" s="4">
        <v>2013.0</v>
      </c>
      <c r="D909" s="4">
        <v>17.0</v>
      </c>
      <c r="E909" s="4">
        <v>199784.0</v>
      </c>
      <c r="F909" s="3" t="s">
        <v>7302</v>
      </c>
      <c r="G909" s="3" t="s">
        <v>7304</v>
      </c>
      <c r="H909" s="3" t="s">
        <v>7305</v>
      </c>
      <c r="I909" s="4">
        <v>0.656</v>
      </c>
      <c r="J909" s="4">
        <v>0.941</v>
      </c>
      <c r="K909" s="4">
        <v>0.90143948</v>
      </c>
      <c r="L909" s="4">
        <v>0.0821</v>
      </c>
      <c r="M909" s="4">
        <v>0.0384</v>
      </c>
      <c r="N909" s="4">
        <v>0.0</v>
      </c>
      <c r="O909" s="4">
        <v>0.371</v>
      </c>
      <c r="P909" s="4">
        <v>0.831</v>
      </c>
      <c r="Q909" s="4">
        <v>130.04</v>
      </c>
      <c r="R909" s="4">
        <v>11.0</v>
      </c>
      <c r="S909" s="4">
        <v>1.0</v>
      </c>
      <c r="T909" s="3" t="s">
        <v>103</v>
      </c>
      <c r="U909" s="3" t="s">
        <v>68</v>
      </c>
    </row>
    <row r="910">
      <c r="A910" s="3" t="s">
        <v>7308</v>
      </c>
      <c r="B910" s="3" t="s">
        <v>7309</v>
      </c>
      <c r="C910" s="4">
        <v>1992.0</v>
      </c>
      <c r="D910" s="4">
        <v>18.0</v>
      </c>
      <c r="E910" s="4">
        <v>261426.0</v>
      </c>
      <c r="F910" s="3" t="s">
        <v>26</v>
      </c>
      <c r="G910" s="3" t="s">
        <v>414</v>
      </c>
      <c r="H910" s="3" t="s">
        <v>7312</v>
      </c>
      <c r="I910" s="4">
        <v>0.604</v>
      </c>
      <c r="J910" s="4">
        <v>0.349</v>
      </c>
      <c r="K910" s="4">
        <v>0.774923534</v>
      </c>
      <c r="L910" s="4">
        <v>0.0307</v>
      </c>
      <c r="M910" s="4">
        <v>0.869</v>
      </c>
      <c r="N910" s="4">
        <v>6.54E-6</v>
      </c>
      <c r="O910" s="4">
        <v>0.113</v>
      </c>
      <c r="P910" s="4">
        <v>0.617</v>
      </c>
      <c r="Q910" s="4">
        <v>109.256</v>
      </c>
      <c r="R910" s="4">
        <v>0.0</v>
      </c>
      <c r="S910" s="4">
        <v>0.0</v>
      </c>
      <c r="T910" s="3" t="s">
        <v>34</v>
      </c>
      <c r="U910" s="3" t="s">
        <v>35</v>
      </c>
    </row>
    <row r="911">
      <c r="A911" s="3" t="s">
        <v>7317</v>
      </c>
      <c r="B911" s="3" t="s">
        <v>4665</v>
      </c>
      <c r="C911" s="4">
        <v>1988.0</v>
      </c>
      <c r="D911" s="4">
        <v>18.0</v>
      </c>
      <c r="E911" s="4">
        <v>162733.0</v>
      </c>
      <c r="F911" s="3" t="s">
        <v>7318</v>
      </c>
      <c r="G911" s="3" t="s">
        <v>7319</v>
      </c>
      <c r="H911" s="3" t="s">
        <v>7320</v>
      </c>
      <c r="I911" s="4">
        <v>0.563</v>
      </c>
      <c r="J911" s="4">
        <v>0.692</v>
      </c>
      <c r="K911" s="4">
        <v>0.768421278</v>
      </c>
      <c r="L911" s="4">
        <v>0.0968</v>
      </c>
      <c r="M911" s="4">
        <v>0.0681</v>
      </c>
      <c r="N911" s="4">
        <v>2.44E-4</v>
      </c>
      <c r="O911" s="4">
        <v>0.18</v>
      </c>
      <c r="P911" s="4">
        <v>0.886</v>
      </c>
      <c r="Q911" s="4">
        <v>89.76</v>
      </c>
      <c r="R911" s="4">
        <v>2.0</v>
      </c>
      <c r="S911" s="4">
        <v>1.0</v>
      </c>
      <c r="T911" s="3" t="s">
        <v>103</v>
      </c>
      <c r="U911" s="3" t="s">
        <v>35</v>
      </c>
    </row>
    <row r="912">
      <c r="A912" s="3" t="s">
        <v>7326</v>
      </c>
      <c r="B912" s="3" t="s">
        <v>7327</v>
      </c>
      <c r="C912" s="4">
        <v>2003.0</v>
      </c>
      <c r="D912" s="4">
        <v>18.0</v>
      </c>
      <c r="E912" s="4">
        <v>242920.0</v>
      </c>
      <c r="F912" s="3" t="s">
        <v>26</v>
      </c>
      <c r="G912" s="3" t="s">
        <v>63</v>
      </c>
      <c r="H912" s="3" t="s">
        <v>5985</v>
      </c>
      <c r="I912" s="4">
        <v>0.81</v>
      </c>
      <c r="J912" s="4">
        <v>0.761</v>
      </c>
      <c r="K912" s="4">
        <v>0.804632858</v>
      </c>
      <c r="L912" s="4">
        <v>0.132</v>
      </c>
      <c r="M912" s="4">
        <v>0.00715</v>
      </c>
      <c r="N912" s="4">
        <v>1.42E-5</v>
      </c>
      <c r="O912" s="4">
        <v>0.107</v>
      </c>
      <c r="P912" s="4">
        <v>0.892</v>
      </c>
      <c r="Q912" s="4">
        <v>80.027</v>
      </c>
      <c r="R912" s="4">
        <v>6.0</v>
      </c>
      <c r="S912" s="4">
        <v>0.0</v>
      </c>
      <c r="T912" s="3" t="s">
        <v>34</v>
      </c>
      <c r="U912" s="3" t="s">
        <v>35</v>
      </c>
    </row>
    <row r="913">
      <c r="A913" s="3" t="s">
        <v>7333</v>
      </c>
      <c r="B913" s="3" t="s">
        <v>7334</v>
      </c>
      <c r="C913" s="4">
        <v>2003.0</v>
      </c>
      <c r="D913" s="4">
        <v>18.0</v>
      </c>
      <c r="E913" s="4">
        <v>286560.0</v>
      </c>
      <c r="F913" s="3" t="s">
        <v>26</v>
      </c>
      <c r="G913" s="3" t="s">
        <v>63</v>
      </c>
      <c r="H913" s="3" t="s">
        <v>5985</v>
      </c>
      <c r="I913" s="4">
        <v>0.662</v>
      </c>
      <c r="J913" s="4">
        <v>0.716</v>
      </c>
      <c r="K913" s="4">
        <v>0.832631061</v>
      </c>
      <c r="L913" s="4">
        <v>0.0491</v>
      </c>
      <c r="M913" s="4">
        <v>0.192</v>
      </c>
      <c r="N913" s="4">
        <v>0.0</v>
      </c>
      <c r="O913" s="4">
        <v>0.503</v>
      </c>
      <c r="P913" s="4">
        <v>0.534</v>
      </c>
      <c r="Q913" s="4">
        <v>92.021</v>
      </c>
      <c r="R913" s="4">
        <v>5.0</v>
      </c>
      <c r="S913" s="4">
        <v>1.0</v>
      </c>
      <c r="T913" s="3" t="s">
        <v>34</v>
      </c>
      <c r="U913" s="3" t="s">
        <v>35</v>
      </c>
    </row>
    <row r="914">
      <c r="A914" s="3" t="s">
        <v>7341</v>
      </c>
      <c r="B914" s="3" t="s">
        <v>7342</v>
      </c>
      <c r="C914" s="4">
        <v>2017.0</v>
      </c>
      <c r="D914" s="4">
        <v>18.0</v>
      </c>
      <c r="E914" s="4">
        <v>437119.0</v>
      </c>
      <c r="F914" s="3" t="s">
        <v>901</v>
      </c>
      <c r="G914" s="3" t="s">
        <v>671</v>
      </c>
      <c r="H914" s="3" t="s">
        <v>7345</v>
      </c>
      <c r="I914" s="4">
        <v>0.605</v>
      </c>
      <c r="J914" s="4">
        <v>0.9</v>
      </c>
      <c r="K914" s="4">
        <v>0.891194148</v>
      </c>
      <c r="L914" s="4">
        <v>0.174</v>
      </c>
      <c r="M914" s="4">
        <v>0.462</v>
      </c>
      <c r="N914" s="4">
        <v>0.199</v>
      </c>
      <c r="O914" s="4">
        <v>0.106</v>
      </c>
      <c r="P914" s="4">
        <v>0.753</v>
      </c>
      <c r="Q914" s="4">
        <v>124.476</v>
      </c>
      <c r="R914" s="4">
        <v>6.0</v>
      </c>
      <c r="S914" s="4">
        <v>0.0</v>
      </c>
      <c r="T914" s="3" t="s">
        <v>104</v>
      </c>
      <c r="U914" s="3" t="s">
        <v>68</v>
      </c>
    </row>
    <row r="915">
      <c r="A915" s="3" t="s">
        <v>7349</v>
      </c>
      <c r="B915" s="3" t="s">
        <v>7350</v>
      </c>
      <c r="C915" s="4">
        <v>2023.0</v>
      </c>
      <c r="D915" s="4">
        <v>18.0</v>
      </c>
      <c r="E915" s="4">
        <v>169856.0</v>
      </c>
      <c r="F915" s="3" t="s">
        <v>7352</v>
      </c>
      <c r="G915" s="19" t="s">
        <v>7353</v>
      </c>
      <c r="H915" s="3" t="s">
        <v>7350</v>
      </c>
      <c r="I915" s="4">
        <v>0.763</v>
      </c>
      <c r="J915" s="4">
        <v>0.81</v>
      </c>
      <c r="K915" s="4">
        <v>0.847817252</v>
      </c>
      <c r="L915" s="4">
        <v>0.0311</v>
      </c>
      <c r="M915" s="4">
        <v>0.111</v>
      </c>
      <c r="N915" s="4">
        <v>2.35E-4</v>
      </c>
      <c r="O915" s="4">
        <v>0.12</v>
      </c>
      <c r="P915" s="4">
        <v>0.844</v>
      </c>
      <c r="Q915" s="4">
        <v>107.96</v>
      </c>
      <c r="R915" s="4">
        <v>1.0</v>
      </c>
      <c r="S915" s="4">
        <v>1.0</v>
      </c>
      <c r="T915" s="3" t="s">
        <v>103</v>
      </c>
      <c r="U915" s="3" t="s">
        <v>68</v>
      </c>
    </row>
    <row r="916">
      <c r="A916" s="3" t="s">
        <v>7355</v>
      </c>
      <c r="B916" s="3" t="s">
        <v>7356</v>
      </c>
      <c r="C916" s="4">
        <v>2003.0</v>
      </c>
      <c r="D916" s="4">
        <v>18.0</v>
      </c>
      <c r="E916" s="4">
        <v>328826.0</v>
      </c>
      <c r="F916" s="3" t="s">
        <v>3153</v>
      </c>
      <c r="G916" s="3" t="s">
        <v>7359</v>
      </c>
      <c r="H916" s="3" t="s">
        <v>7360</v>
      </c>
      <c r="I916" s="4">
        <v>0.671</v>
      </c>
      <c r="J916" s="4">
        <v>0.725</v>
      </c>
      <c r="K916" s="4">
        <v>0.809188715</v>
      </c>
      <c r="L916" s="4">
        <v>0.24</v>
      </c>
      <c r="M916" s="4">
        <v>0.252</v>
      </c>
      <c r="N916" s="4">
        <v>0.00264</v>
      </c>
      <c r="O916" s="4">
        <v>0.331</v>
      </c>
      <c r="P916" s="4">
        <v>0.594</v>
      </c>
      <c r="Q916" s="4">
        <v>179.827</v>
      </c>
      <c r="R916" s="4">
        <v>8.0</v>
      </c>
      <c r="S916" s="4">
        <v>0.0</v>
      </c>
      <c r="T916" s="3" t="s">
        <v>104</v>
      </c>
      <c r="U916" s="3" t="s">
        <v>68</v>
      </c>
    </row>
    <row r="917">
      <c r="A917" s="3" t="s">
        <v>7363</v>
      </c>
      <c r="B917" s="3" t="s">
        <v>7364</v>
      </c>
      <c r="C917" s="4">
        <v>2020.0</v>
      </c>
      <c r="D917" s="4">
        <v>18.0</v>
      </c>
      <c r="E917" s="4">
        <v>231853.0</v>
      </c>
      <c r="F917" s="3" t="s">
        <v>223</v>
      </c>
      <c r="G917" s="3" t="s">
        <v>6926</v>
      </c>
      <c r="H917" s="3" t="s">
        <v>7364</v>
      </c>
      <c r="I917" s="4">
        <v>0.549</v>
      </c>
      <c r="J917" s="4">
        <v>0.853</v>
      </c>
      <c r="K917" s="4">
        <v>0.84657669</v>
      </c>
      <c r="L917" s="4">
        <v>0.0639</v>
      </c>
      <c r="M917" s="4">
        <v>0.137</v>
      </c>
      <c r="N917" s="4">
        <v>0.0</v>
      </c>
      <c r="O917" s="4">
        <v>0.254</v>
      </c>
      <c r="P917" s="4">
        <v>0.515</v>
      </c>
      <c r="Q917" s="4">
        <v>130.056</v>
      </c>
      <c r="R917" s="4">
        <v>2.0</v>
      </c>
      <c r="S917" s="4">
        <v>1.0</v>
      </c>
      <c r="T917" s="3" t="s">
        <v>103</v>
      </c>
      <c r="U917" s="3" t="s">
        <v>68</v>
      </c>
    </row>
    <row r="918">
      <c r="A918" s="3" t="s">
        <v>7369</v>
      </c>
      <c r="B918" s="3" t="s">
        <v>7370</v>
      </c>
      <c r="C918" s="4">
        <v>2020.0</v>
      </c>
      <c r="D918" s="4">
        <v>18.0</v>
      </c>
      <c r="E918" s="4">
        <v>178284.0</v>
      </c>
      <c r="F918" s="3" t="s">
        <v>7372</v>
      </c>
      <c r="G918" s="3" t="s">
        <v>7373</v>
      </c>
      <c r="H918" s="3" t="s">
        <v>7374</v>
      </c>
      <c r="I918" s="4">
        <v>0.549</v>
      </c>
      <c r="J918" s="4">
        <v>0.478</v>
      </c>
      <c r="K918" s="4">
        <v>0.89414583</v>
      </c>
      <c r="L918" s="4">
        <v>0.0286</v>
      </c>
      <c r="M918" s="4">
        <v>0.82</v>
      </c>
      <c r="N918" s="4">
        <v>0.0</v>
      </c>
      <c r="O918" s="4">
        <v>0.356</v>
      </c>
      <c r="P918" s="4">
        <v>0.748</v>
      </c>
      <c r="Q918" s="4">
        <v>104.302</v>
      </c>
      <c r="R918" s="4">
        <v>5.0</v>
      </c>
      <c r="S918" s="4">
        <v>1.0</v>
      </c>
      <c r="T918" s="3" t="s">
        <v>103</v>
      </c>
      <c r="U918" s="3" t="s">
        <v>68</v>
      </c>
    </row>
    <row r="919">
      <c r="A919" s="3" t="s">
        <v>7380</v>
      </c>
      <c r="B919" s="3" t="s">
        <v>7381</v>
      </c>
      <c r="C919" s="4">
        <v>2023.0</v>
      </c>
      <c r="D919" s="4">
        <v>18.0</v>
      </c>
      <c r="E919" s="4">
        <v>306533.0</v>
      </c>
      <c r="F919" s="3" t="s">
        <v>170</v>
      </c>
      <c r="G919" s="3" t="s">
        <v>2450</v>
      </c>
      <c r="H919" s="3" t="s">
        <v>2978</v>
      </c>
      <c r="I919" s="4">
        <v>0.655</v>
      </c>
      <c r="J919" s="4">
        <v>0.584</v>
      </c>
      <c r="K919" s="4">
        <v>0.888905525</v>
      </c>
      <c r="L919" s="4">
        <v>0.028</v>
      </c>
      <c r="M919" s="4">
        <v>0.0391</v>
      </c>
      <c r="N919" s="4">
        <v>3.69E-5</v>
      </c>
      <c r="O919" s="4">
        <v>0.318</v>
      </c>
      <c r="P919" s="4">
        <v>0.733</v>
      </c>
      <c r="Q919" s="4">
        <v>113.427</v>
      </c>
      <c r="R919" s="4">
        <v>11.0</v>
      </c>
      <c r="S919" s="4">
        <v>1.0</v>
      </c>
      <c r="T919" s="3" t="s">
        <v>104</v>
      </c>
      <c r="U919" s="3" t="s">
        <v>68</v>
      </c>
    </row>
    <row r="920">
      <c r="A920" s="3" t="s">
        <v>7388</v>
      </c>
      <c r="B920" s="3" t="s">
        <v>7389</v>
      </c>
      <c r="C920" s="4">
        <v>1949.0</v>
      </c>
      <c r="D920" s="4">
        <v>18.0</v>
      </c>
      <c r="E920" s="4">
        <v>204613.0</v>
      </c>
      <c r="F920" s="3" t="s">
        <v>156</v>
      </c>
      <c r="G920" s="3" t="s">
        <v>4223</v>
      </c>
      <c r="H920" s="3" t="s">
        <v>7393</v>
      </c>
      <c r="I920" s="4">
        <v>0.509</v>
      </c>
      <c r="J920" s="4">
        <v>0.332</v>
      </c>
      <c r="K920" s="4">
        <v>0.690950313</v>
      </c>
      <c r="L920" s="4">
        <v>0.0594</v>
      </c>
      <c r="M920" s="4">
        <v>0.869</v>
      </c>
      <c r="N920" s="4">
        <v>1.56E-4</v>
      </c>
      <c r="O920" s="4">
        <v>0.408</v>
      </c>
      <c r="P920" s="4">
        <v>0.715</v>
      </c>
      <c r="Q920" s="4">
        <v>141.021</v>
      </c>
      <c r="R920" s="4">
        <v>0.0</v>
      </c>
      <c r="S920" s="4">
        <v>0.0</v>
      </c>
      <c r="T920" s="3" t="s">
        <v>104</v>
      </c>
      <c r="U920" s="3" t="s">
        <v>35</v>
      </c>
    </row>
    <row r="921">
      <c r="A921" s="3" t="s">
        <v>7398</v>
      </c>
      <c r="B921" s="3" t="s">
        <v>7399</v>
      </c>
      <c r="C921" s="4">
        <v>1994.0</v>
      </c>
      <c r="D921" s="4">
        <v>18.0</v>
      </c>
      <c r="E921" s="4">
        <v>487306.0</v>
      </c>
      <c r="F921" s="3" t="s">
        <v>156</v>
      </c>
      <c r="G921" s="3" t="s">
        <v>7400</v>
      </c>
      <c r="H921" s="3" t="s">
        <v>7401</v>
      </c>
      <c r="I921" s="4">
        <v>0.713</v>
      </c>
      <c r="J921" s="4">
        <v>0.663</v>
      </c>
      <c r="K921" s="4">
        <v>0.682651381</v>
      </c>
      <c r="L921" s="4">
        <v>0.0889</v>
      </c>
      <c r="M921" s="4">
        <v>0.589</v>
      </c>
      <c r="N921" s="4">
        <v>0.0</v>
      </c>
      <c r="O921" s="4">
        <v>0.644</v>
      </c>
      <c r="P921" s="4">
        <v>0.834</v>
      </c>
      <c r="Q921" s="4">
        <v>97.496</v>
      </c>
      <c r="R921" s="4">
        <v>6.0</v>
      </c>
      <c r="S921" s="4">
        <v>0.0</v>
      </c>
      <c r="T921" s="3" t="s">
        <v>104</v>
      </c>
      <c r="U921" s="3" t="s">
        <v>35</v>
      </c>
    </row>
    <row r="922">
      <c r="A922" s="3" t="s">
        <v>7405</v>
      </c>
      <c r="B922" s="3" t="s">
        <v>7406</v>
      </c>
      <c r="C922" s="4">
        <v>2018.0</v>
      </c>
      <c r="D922" s="4">
        <v>18.0</v>
      </c>
      <c r="E922" s="4">
        <v>170624.0</v>
      </c>
      <c r="F922" s="3" t="s">
        <v>6223</v>
      </c>
      <c r="G922" s="3" t="s">
        <v>6224</v>
      </c>
      <c r="H922" s="3" t="s">
        <v>7410</v>
      </c>
      <c r="I922" s="4">
        <v>0.796</v>
      </c>
      <c r="J922" s="4">
        <v>0.979</v>
      </c>
      <c r="K922" s="4">
        <v>0.932453532</v>
      </c>
      <c r="L922" s="4">
        <v>0.0448</v>
      </c>
      <c r="M922" s="4">
        <v>0.141</v>
      </c>
      <c r="N922" s="4">
        <v>0.00315</v>
      </c>
      <c r="O922" s="4">
        <v>0.257</v>
      </c>
      <c r="P922" s="4">
        <v>0.906</v>
      </c>
      <c r="Q922" s="4">
        <v>128.068</v>
      </c>
      <c r="R922" s="4">
        <v>9.0</v>
      </c>
      <c r="S922" s="4">
        <v>0.0</v>
      </c>
      <c r="T922" s="3" t="s">
        <v>104</v>
      </c>
      <c r="U922" s="3" t="s">
        <v>35</v>
      </c>
    </row>
    <row r="923">
      <c r="A923" s="3" t="s">
        <v>7412</v>
      </c>
      <c r="B923" s="3" t="s">
        <v>7414</v>
      </c>
      <c r="C923" s="4">
        <v>2020.0</v>
      </c>
      <c r="D923" s="4">
        <v>18.0</v>
      </c>
      <c r="E923" s="4">
        <v>308714.0</v>
      </c>
      <c r="F923" s="3" t="s">
        <v>194</v>
      </c>
      <c r="G923" s="3" t="s">
        <v>7417</v>
      </c>
      <c r="H923" s="3" t="s">
        <v>4191</v>
      </c>
      <c r="I923" s="4">
        <v>0.582</v>
      </c>
      <c r="J923" s="4">
        <v>0.71</v>
      </c>
      <c r="K923" s="4">
        <v>0.868372083</v>
      </c>
      <c r="L923" s="4">
        <v>0.0374</v>
      </c>
      <c r="M923" s="4">
        <v>0.397</v>
      </c>
      <c r="N923" s="4">
        <v>0.0</v>
      </c>
      <c r="O923" s="4">
        <v>0.137</v>
      </c>
      <c r="P923" s="4">
        <v>0.755</v>
      </c>
      <c r="Q923" s="4">
        <v>111.969</v>
      </c>
      <c r="R923" s="4">
        <v>7.0</v>
      </c>
      <c r="S923" s="4">
        <v>0.0</v>
      </c>
      <c r="T923" s="3" t="s">
        <v>104</v>
      </c>
      <c r="U923" s="3" t="s">
        <v>35</v>
      </c>
    </row>
    <row r="924">
      <c r="A924" s="3" t="s">
        <v>7420</v>
      </c>
      <c r="B924" s="3" t="s">
        <v>7422</v>
      </c>
      <c r="C924" s="4">
        <v>2020.0</v>
      </c>
      <c r="D924" s="4">
        <v>18.0</v>
      </c>
      <c r="E924" s="4">
        <v>315001.0</v>
      </c>
      <c r="F924" s="3" t="s">
        <v>209</v>
      </c>
      <c r="G924" s="3" t="s">
        <v>3519</v>
      </c>
      <c r="H924" s="3" t="s">
        <v>3520</v>
      </c>
      <c r="I924" s="4">
        <v>0.705</v>
      </c>
      <c r="J924" s="4">
        <v>0.495</v>
      </c>
      <c r="K924" s="4">
        <v>0.578016384</v>
      </c>
      <c r="L924" s="4">
        <v>0.0348</v>
      </c>
      <c r="M924" s="4">
        <v>0.0169</v>
      </c>
      <c r="N924" s="4">
        <v>0.479</v>
      </c>
      <c r="O924" s="4">
        <v>0.258</v>
      </c>
      <c r="P924" s="4">
        <v>0.514</v>
      </c>
      <c r="Q924" s="4">
        <v>142.017</v>
      </c>
      <c r="R924" s="4">
        <v>0.0</v>
      </c>
      <c r="S924" s="4">
        <v>0.0</v>
      </c>
      <c r="T924" s="3" t="s">
        <v>104</v>
      </c>
      <c r="U924" s="3" t="s">
        <v>35</v>
      </c>
    </row>
    <row r="925">
      <c r="A925" s="3" t="s">
        <v>7427</v>
      </c>
      <c r="B925" s="3" t="s">
        <v>7428</v>
      </c>
      <c r="C925" s="4">
        <v>2024.0</v>
      </c>
      <c r="D925" s="4">
        <v>18.0</v>
      </c>
      <c r="E925" s="4">
        <v>309133.0</v>
      </c>
      <c r="F925" s="3" t="s">
        <v>445</v>
      </c>
      <c r="G925" s="3" t="s">
        <v>7429</v>
      </c>
      <c r="H925" s="3" t="s">
        <v>3312</v>
      </c>
      <c r="I925" s="4">
        <v>0.491</v>
      </c>
      <c r="J925" s="4">
        <v>0.688</v>
      </c>
      <c r="K925" s="4">
        <v>0.832631061</v>
      </c>
      <c r="L925" s="4">
        <v>0.04</v>
      </c>
      <c r="M925" s="4">
        <v>0.5</v>
      </c>
      <c r="N925" s="4">
        <v>7.9E-5</v>
      </c>
      <c r="O925" s="4">
        <v>0.104</v>
      </c>
      <c r="P925" s="4">
        <v>0.663</v>
      </c>
      <c r="Q925" s="4">
        <v>91.156</v>
      </c>
      <c r="R925" s="4">
        <v>6.0</v>
      </c>
      <c r="S925" s="4">
        <v>0.0</v>
      </c>
      <c r="T925" s="3" t="s">
        <v>34</v>
      </c>
      <c r="U925" s="3" t="s">
        <v>35</v>
      </c>
    </row>
    <row r="926">
      <c r="A926" s="3" t="s">
        <v>7434</v>
      </c>
      <c r="B926" s="3" t="s">
        <v>7435</v>
      </c>
      <c r="C926" s="4">
        <v>2024.0</v>
      </c>
      <c r="D926" s="4">
        <v>18.0</v>
      </c>
      <c r="E926" s="4">
        <v>313500.0</v>
      </c>
      <c r="F926" s="3" t="s">
        <v>450</v>
      </c>
      <c r="G926" s="3" t="s">
        <v>7438</v>
      </c>
      <c r="H926" s="3" t="s">
        <v>7435</v>
      </c>
      <c r="I926" s="4">
        <v>0.629</v>
      </c>
      <c r="J926" s="4">
        <v>0.996</v>
      </c>
      <c r="K926" s="4">
        <v>0.918721793</v>
      </c>
      <c r="L926" s="4">
        <v>0.242</v>
      </c>
      <c r="M926" s="4">
        <v>1.53E-4</v>
      </c>
      <c r="N926" s="4">
        <v>0.841</v>
      </c>
      <c r="O926" s="4">
        <v>0.121</v>
      </c>
      <c r="P926" s="4">
        <v>0.564</v>
      </c>
      <c r="Q926" s="4">
        <v>160.013</v>
      </c>
      <c r="R926" s="4">
        <v>6.0</v>
      </c>
      <c r="S926" s="4">
        <v>1.0</v>
      </c>
      <c r="T926" s="3" t="s">
        <v>34</v>
      </c>
      <c r="U926" s="3" t="s">
        <v>35</v>
      </c>
    </row>
    <row r="927">
      <c r="A927" s="3" t="s">
        <v>7441</v>
      </c>
      <c r="B927" s="3" t="s">
        <v>7443</v>
      </c>
      <c r="C927" s="4">
        <v>2023.0</v>
      </c>
      <c r="D927" s="4">
        <v>18.0</v>
      </c>
      <c r="E927" s="4">
        <v>108480.0</v>
      </c>
      <c r="F927" s="3" t="s">
        <v>5478</v>
      </c>
      <c r="G927" s="3" t="s">
        <v>5479</v>
      </c>
      <c r="H927" s="3" t="s">
        <v>7445</v>
      </c>
      <c r="I927" s="4">
        <v>0.656705432</v>
      </c>
      <c r="J927" s="4">
        <v>0.6703845</v>
      </c>
      <c r="K927" s="4">
        <v>0.813626471</v>
      </c>
      <c r="L927" s="4">
        <v>0.081382654</v>
      </c>
      <c r="M927" s="4">
        <v>0.26934009</v>
      </c>
      <c r="N927" s="4">
        <v>0.05448885</v>
      </c>
      <c r="O927" s="4">
        <v>0.191150556</v>
      </c>
      <c r="P927" s="4">
        <v>0.618767284</v>
      </c>
      <c r="Q927" s="4">
        <v>120.71</v>
      </c>
      <c r="R927" s="4">
        <v>5.0</v>
      </c>
      <c r="S927" s="4">
        <v>1.0</v>
      </c>
      <c r="T927" s="3" t="s">
        <v>7448</v>
      </c>
      <c r="U927" s="3" t="s">
        <v>35</v>
      </c>
    </row>
    <row r="928">
      <c r="A928" s="3" t="s">
        <v>7449</v>
      </c>
      <c r="B928" s="3" t="s">
        <v>7450</v>
      </c>
      <c r="C928" s="4">
        <v>2005.0</v>
      </c>
      <c r="D928" s="4">
        <v>18.0</v>
      </c>
      <c r="E928" s="4">
        <v>236666.0</v>
      </c>
      <c r="F928" s="3" t="s">
        <v>1629</v>
      </c>
      <c r="G928" s="3" t="s">
        <v>3601</v>
      </c>
      <c r="H928" s="3" t="s">
        <v>7452</v>
      </c>
      <c r="I928" s="4">
        <v>0.656705432</v>
      </c>
      <c r="J928" s="4">
        <v>0.6703845</v>
      </c>
      <c r="K928" s="4">
        <v>0.813626471</v>
      </c>
      <c r="L928" s="4">
        <v>0.081382654</v>
      </c>
      <c r="M928" s="4">
        <v>0.26934009</v>
      </c>
      <c r="N928" s="4">
        <v>0.05448885</v>
      </c>
      <c r="O928" s="4">
        <v>0.191150556</v>
      </c>
      <c r="P928" s="4">
        <v>0.618767284</v>
      </c>
      <c r="Q928" s="4">
        <v>120.71</v>
      </c>
      <c r="R928" s="4">
        <v>5.0</v>
      </c>
      <c r="S928" s="4">
        <v>1.0</v>
      </c>
      <c r="T928" s="3" t="s">
        <v>104</v>
      </c>
      <c r="U928" s="3" t="s">
        <v>35</v>
      </c>
    </row>
    <row r="929">
      <c r="A929" s="3" t="s">
        <v>7455</v>
      </c>
      <c r="B929" s="3" t="s">
        <v>7456</v>
      </c>
      <c r="C929" s="4">
        <v>2008.0</v>
      </c>
      <c r="D929" s="4">
        <v>18.0</v>
      </c>
      <c r="E929" s="4">
        <v>215440.0</v>
      </c>
      <c r="F929" s="3" t="s">
        <v>7459</v>
      </c>
      <c r="G929" s="3" t="s">
        <v>7460</v>
      </c>
      <c r="H929" s="3" t="s">
        <v>7461</v>
      </c>
      <c r="I929" s="4">
        <v>0.596</v>
      </c>
      <c r="J929" s="4">
        <v>0.767</v>
      </c>
      <c r="K929" s="4">
        <v>0.782837465</v>
      </c>
      <c r="L929" s="4">
        <v>0.146</v>
      </c>
      <c r="M929" s="4">
        <v>0.00255</v>
      </c>
      <c r="N929" s="4">
        <v>0.0267</v>
      </c>
      <c r="O929" s="4">
        <v>0.437</v>
      </c>
      <c r="P929" s="4">
        <v>0.566</v>
      </c>
      <c r="Q929" s="4">
        <v>155.88</v>
      </c>
      <c r="R929" s="4">
        <v>8.0</v>
      </c>
      <c r="S929" s="4">
        <v>1.0</v>
      </c>
      <c r="T929" s="3" t="s">
        <v>103</v>
      </c>
      <c r="U929" s="3" t="s">
        <v>35</v>
      </c>
    </row>
    <row r="930">
      <c r="A930" s="3" t="s">
        <v>7466</v>
      </c>
      <c r="B930" s="3" t="s">
        <v>7467</v>
      </c>
      <c r="C930" s="4">
        <v>1961.0</v>
      </c>
      <c r="D930" s="4">
        <v>18.0</v>
      </c>
      <c r="E930" s="4">
        <v>256385.0</v>
      </c>
      <c r="F930" s="3" t="s">
        <v>163</v>
      </c>
      <c r="G930" s="3" t="s">
        <v>157</v>
      </c>
      <c r="H930" s="3" t="s">
        <v>4240</v>
      </c>
      <c r="I930" s="4">
        <v>0.656705432</v>
      </c>
      <c r="J930" s="4">
        <v>0.6703845</v>
      </c>
      <c r="K930" s="4">
        <v>0.813626471</v>
      </c>
      <c r="L930" s="4">
        <v>0.081382654</v>
      </c>
      <c r="M930" s="4">
        <v>0.26934009</v>
      </c>
      <c r="N930" s="4">
        <v>0.05448885</v>
      </c>
      <c r="O930" s="4">
        <v>0.191150556</v>
      </c>
      <c r="P930" s="4">
        <v>0.618767284</v>
      </c>
      <c r="Q930" s="4">
        <v>120.71</v>
      </c>
      <c r="R930" s="4">
        <v>5.0</v>
      </c>
      <c r="S930" s="4">
        <v>1.0</v>
      </c>
      <c r="T930" s="3" t="s">
        <v>104</v>
      </c>
      <c r="U930" s="3" t="s">
        <v>35</v>
      </c>
    </row>
    <row r="931">
      <c r="A931" s="3" t="s">
        <v>7472</v>
      </c>
      <c r="B931" s="3" t="s">
        <v>7473</v>
      </c>
      <c r="C931" s="4">
        <v>2018.0</v>
      </c>
      <c r="D931" s="4">
        <v>19.0</v>
      </c>
      <c r="E931" s="4">
        <v>171943.0</v>
      </c>
      <c r="F931" s="3" t="s">
        <v>4320</v>
      </c>
      <c r="G931" s="3" t="s">
        <v>4321</v>
      </c>
      <c r="H931" s="3" t="s">
        <v>7476</v>
      </c>
      <c r="I931" s="4">
        <v>0.821</v>
      </c>
      <c r="J931" s="4">
        <v>0.943</v>
      </c>
      <c r="K931" s="4">
        <v>0.895963895</v>
      </c>
      <c r="L931" s="4">
        <v>0.0646</v>
      </c>
      <c r="M931" s="4">
        <v>0.205</v>
      </c>
      <c r="N931" s="4">
        <v>0.0</v>
      </c>
      <c r="O931" s="4">
        <v>0.0476</v>
      </c>
      <c r="P931" s="4">
        <v>0.758</v>
      </c>
      <c r="Q931" s="4">
        <v>129.942</v>
      </c>
      <c r="R931" s="4">
        <v>1.0</v>
      </c>
      <c r="S931" s="4">
        <v>0.0</v>
      </c>
      <c r="T931" s="3" t="s">
        <v>34</v>
      </c>
      <c r="U931" s="3" t="s">
        <v>35</v>
      </c>
    </row>
    <row r="932">
      <c r="A932" s="3" t="s">
        <v>7484</v>
      </c>
      <c r="B932" s="3" t="s">
        <v>7485</v>
      </c>
      <c r="C932" s="4">
        <v>2019.0</v>
      </c>
      <c r="D932" s="4">
        <v>19.0</v>
      </c>
      <c r="E932" s="4">
        <v>244738.0</v>
      </c>
      <c r="F932" s="3" t="s">
        <v>5430</v>
      </c>
      <c r="G932" s="3" t="s">
        <v>4098</v>
      </c>
      <c r="H932" s="3" t="s">
        <v>7487</v>
      </c>
      <c r="I932" s="4">
        <v>0.729</v>
      </c>
      <c r="J932" s="4">
        <v>0.91</v>
      </c>
      <c r="K932" s="4">
        <v>0.766988215</v>
      </c>
      <c r="L932" s="4">
        <v>0.0484</v>
      </c>
      <c r="M932" s="4">
        <v>0.0257</v>
      </c>
      <c r="N932" s="4">
        <v>0.184</v>
      </c>
      <c r="O932" s="4">
        <v>0.0645</v>
      </c>
      <c r="P932" s="4">
        <v>0.94</v>
      </c>
      <c r="Q932" s="4">
        <v>132.018</v>
      </c>
      <c r="R932" s="4">
        <v>7.0</v>
      </c>
      <c r="S932" s="4">
        <v>1.0</v>
      </c>
      <c r="T932" s="3" t="s">
        <v>104</v>
      </c>
      <c r="U932" s="3" t="s">
        <v>94</v>
      </c>
    </row>
    <row r="933">
      <c r="A933" s="3" t="s">
        <v>7492</v>
      </c>
      <c r="B933" s="3" t="s">
        <v>7493</v>
      </c>
      <c r="C933" s="4">
        <v>2018.0</v>
      </c>
      <c r="D933" s="4">
        <v>19.0</v>
      </c>
      <c r="E933" s="4">
        <v>179425.0</v>
      </c>
      <c r="F933" s="3" t="s">
        <v>7495</v>
      </c>
      <c r="G933" s="3" t="s">
        <v>7497</v>
      </c>
      <c r="H933" s="3" t="s">
        <v>7498</v>
      </c>
      <c r="I933" s="4">
        <v>0.776</v>
      </c>
      <c r="J933" s="4">
        <v>0.462</v>
      </c>
      <c r="K933" s="4">
        <v>0.732958313</v>
      </c>
      <c r="L933" s="4">
        <v>0.0604</v>
      </c>
      <c r="M933" s="4">
        <v>0.385</v>
      </c>
      <c r="N933" s="4">
        <v>0.0103</v>
      </c>
      <c r="O933" s="4">
        <v>0.0896</v>
      </c>
      <c r="P933" s="4">
        <v>0.554</v>
      </c>
      <c r="Q933" s="4">
        <v>97.969</v>
      </c>
      <c r="R933" s="4">
        <v>9.0</v>
      </c>
      <c r="S933" s="4">
        <v>1.0</v>
      </c>
      <c r="T933" s="3" t="s">
        <v>104</v>
      </c>
      <c r="U933" s="3" t="s">
        <v>94</v>
      </c>
    </row>
    <row r="934">
      <c r="A934" s="3" t="s">
        <v>7500</v>
      </c>
      <c r="B934" s="3" t="s">
        <v>7501</v>
      </c>
      <c r="C934" s="4">
        <v>2007.0</v>
      </c>
      <c r="D934" s="4">
        <v>19.0</v>
      </c>
      <c r="E934" s="4">
        <v>252473.0</v>
      </c>
      <c r="F934" s="3" t="s">
        <v>26</v>
      </c>
      <c r="G934" s="3" t="s">
        <v>5042</v>
      </c>
      <c r="H934" s="3" t="s">
        <v>7501</v>
      </c>
      <c r="I934" s="4">
        <v>0.579</v>
      </c>
      <c r="J934" s="4">
        <v>0.672</v>
      </c>
      <c r="K934" s="4">
        <v>0.811028169</v>
      </c>
      <c r="L934" s="4">
        <v>0.041</v>
      </c>
      <c r="M934" s="4">
        <v>0.396</v>
      </c>
      <c r="N934" s="4">
        <v>1.1E-6</v>
      </c>
      <c r="O934" s="4">
        <v>0.104</v>
      </c>
      <c r="P934" s="4">
        <v>0.615</v>
      </c>
      <c r="Q934" s="4">
        <v>136.186</v>
      </c>
      <c r="R934" s="4">
        <v>9.0</v>
      </c>
      <c r="S934" s="4">
        <v>1.0</v>
      </c>
      <c r="T934" s="3" t="s">
        <v>34</v>
      </c>
      <c r="U934" s="3" t="s">
        <v>68</v>
      </c>
    </row>
    <row r="935">
      <c r="A935" s="3" t="s">
        <v>7510</v>
      </c>
      <c r="B935" s="3" t="s">
        <v>7511</v>
      </c>
      <c r="C935" s="4">
        <v>2021.0</v>
      </c>
      <c r="D935" s="4">
        <v>19.0</v>
      </c>
      <c r="E935" s="4">
        <v>338371.0</v>
      </c>
      <c r="F935" s="3" t="s">
        <v>2128</v>
      </c>
      <c r="G935" s="3" t="s">
        <v>7514</v>
      </c>
      <c r="H935" s="3" t="s">
        <v>7511</v>
      </c>
      <c r="I935" s="4">
        <v>0.839</v>
      </c>
      <c r="J935" s="4">
        <v>0.812</v>
      </c>
      <c r="K935" s="4">
        <v>0.879387419</v>
      </c>
      <c r="L935" s="4">
        <v>0.28</v>
      </c>
      <c r="M935" s="4">
        <v>0.562</v>
      </c>
      <c r="N935" s="4">
        <v>0.0</v>
      </c>
      <c r="O935" s="4">
        <v>0.14</v>
      </c>
      <c r="P935" s="4">
        <v>0.84</v>
      </c>
      <c r="Q935" s="4">
        <v>92.944</v>
      </c>
      <c r="R935" s="4">
        <v>1.0</v>
      </c>
      <c r="S935" s="4">
        <v>1.0</v>
      </c>
      <c r="T935" s="3" t="s">
        <v>103</v>
      </c>
      <c r="U935" s="3" t="s">
        <v>68</v>
      </c>
    </row>
    <row r="936">
      <c r="A936" s="3" t="s">
        <v>7516</v>
      </c>
      <c r="B936" s="3" t="s">
        <v>7517</v>
      </c>
      <c r="C936" s="4">
        <v>2020.0</v>
      </c>
      <c r="D936" s="4">
        <v>19.0</v>
      </c>
      <c r="E936" s="4">
        <v>53785.0</v>
      </c>
      <c r="F936" s="3" t="s">
        <v>2229</v>
      </c>
      <c r="G936" s="3" t="s">
        <v>2230</v>
      </c>
      <c r="H936" s="3" t="s">
        <v>3347</v>
      </c>
      <c r="I936" s="4">
        <v>0.709</v>
      </c>
      <c r="J936" s="4">
        <v>0.0308</v>
      </c>
      <c r="K936" s="4">
        <v>0.53181614</v>
      </c>
      <c r="L936" s="4">
        <v>0.0615</v>
      </c>
      <c r="M936" s="4">
        <v>0.992</v>
      </c>
      <c r="N936" s="4">
        <v>0.948</v>
      </c>
      <c r="O936" s="4">
        <v>0.0974</v>
      </c>
      <c r="P936" s="4">
        <v>0.755</v>
      </c>
      <c r="Q936" s="4">
        <v>139.982</v>
      </c>
      <c r="R936" s="4">
        <v>3.0</v>
      </c>
      <c r="S936" s="4">
        <v>1.0</v>
      </c>
      <c r="T936" s="3" t="s">
        <v>103</v>
      </c>
      <c r="U936" s="3" t="s">
        <v>68</v>
      </c>
    </row>
    <row r="937">
      <c r="A937" s="3" t="s">
        <v>7521</v>
      </c>
      <c r="B937" s="3" t="s">
        <v>7522</v>
      </c>
      <c r="C937" s="4">
        <v>2013.0</v>
      </c>
      <c r="D937" s="4">
        <v>19.0</v>
      </c>
      <c r="E937" s="4">
        <v>567788.0</v>
      </c>
      <c r="F937" s="3" t="s">
        <v>7525</v>
      </c>
      <c r="G937" s="3" t="s">
        <v>7526</v>
      </c>
      <c r="H937" s="3" t="s">
        <v>7527</v>
      </c>
      <c r="I937" s="4">
        <v>0.83</v>
      </c>
      <c r="J937" s="4">
        <v>0.72</v>
      </c>
      <c r="K937" s="4">
        <v>0.866361517</v>
      </c>
      <c r="L937" s="4">
        <v>0.0369</v>
      </c>
      <c r="M937" s="4">
        <v>0.326</v>
      </c>
      <c r="N937" s="4">
        <v>3.35E-6</v>
      </c>
      <c r="O937" s="4">
        <v>0.0519</v>
      </c>
      <c r="P937" s="4">
        <v>0.722</v>
      </c>
      <c r="Q937" s="4">
        <v>107.998</v>
      </c>
      <c r="R937" s="4">
        <v>2.0</v>
      </c>
      <c r="S937" s="4">
        <v>0.0</v>
      </c>
      <c r="T937" s="3" t="s">
        <v>103</v>
      </c>
      <c r="U937" s="3" t="s">
        <v>35</v>
      </c>
    </row>
    <row r="938">
      <c r="A938" s="3" t="s">
        <v>7532</v>
      </c>
      <c r="B938" s="3" t="s">
        <v>7534</v>
      </c>
      <c r="C938" s="4">
        <v>2008.0</v>
      </c>
      <c r="D938" s="4">
        <v>19.0</v>
      </c>
      <c r="E938" s="4">
        <v>228000.0</v>
      </c>
      <c r="F938" s="3" t="s">
        <v>7535</v>
      </c>
      <c r="G938" s="3" t="s">
        <v>7536</v>
      </c>
      <c r="H938" s="3" t="s">
        <v>7537</v>
      </c>
      <c r="I938" s="4">
        <v>0.576</v>
      </c>
      <c r="J938" s="4">
        <v>0.815</v>
      </c>
      <c r="K938" s="4">
        <v>0.842662503</v>
      </c>
      <c r="L938" s="4">
        <v>0.0311</v>
      </c>
      <c r="M938" s="4">
        <v>0.00689</v>
      </c>
      <c r="N938" s="4">
        <v>0.00256</v>
      </c>
      <c r="O938" s="4">
        <v>0.134</v>
      </c>
      <c r="P938" s="4">
        <v>0.695</v>
      </c>
      <c r="Q938" s="4">
        <v>135.949</v>
      </c>
      <c r="R938" s="4">
        <v>0.0</v>
      </c>
      <c r="S938" s="4">
        <v>0.0</v>
      </c>
      <c r="T938" s="3" t="s">
        <v>103</v>
      </c>
      <c r="U938" s="3" t="s">
        <v>35</v>
      </c>
    </row>
    <row r="939">
      <c r="A939" s="3" t="s">
        <v>7543</v>
      </c>
      <c r="B939" s="3" t="s">
        <v>7544</v>
      </c>
      <c r="C939" s="4">
        <v>2018.0</v>
      </c>
      <c r="D939" s="4">
        <v>19.0</v>
      </c>
      <c r="E939" s="4">
        <v>103187.0</v>
      </c>
      <c r="F939" s="3" t="s">
        <v>213</v>
      </c>
      <c r="G939" s="3" t="s">
        <v>7547</v>
      </c>
      <c r="H939" s="3" t="s">
        <v>7548</v>
      </c>
      <c r="I939" s="4">
        <v>0.606</v>
      </c>
      <c r="J939" s="4">
        <v>0.756</v>
      </c>
      <c r="K939" s="4">
        <v>0.893097769</v>
      </c>
      <c r="L939" s="4">
        <v>0.0398</v>
      </c>
      <c r="M939" s="4">
        <v>0.541</v>
      </c>
      <c r="N939" s="4">
        <v>2.28E-6</v>
      </c>
      <c r="O939" s="4">
        <v>0.324</v>
      </c>
      <c r="P939" s="4">
        <v>0.891</v>
      </c>
      <c r="Q939" s="4">
        <v>149.908</v>
      </c>
      <c r="R939" s="4">
        <v>9.0</v>
      </c>
      <c r="S939" s="4">
        <v>1.0</v>
      </c>
      <c r="T939" s="3" t="s">
        <v>103</v>
      </c>
      <c r="U939" s="3" t="s">
        <v>35</v>
      </c>
    </row>
    <row r="940">
      <c r="A940" s="3" t="s">
        <v>7552</v>
      </c>
      <c r="B940" s="3" t="s">
        <v>7553</v>
      </c>
      <c r="C940" s="4">
        <v>2020.0</v>
      </c>
      <c r="D940" s="4">
        <v>19.0</v>
      </c>
      <c r="E940" s="4">
        <v>175853.0</v>
      </c>
      <c r="F940" s="3" t="s">
        <v>3654</v>
      </c>
      <c r="G940" s="3" t="s">
        <v>2115</v>
      </c>
      <c r="H940" s="3" t="s">
        <v>7554</v>
      </c>
      <c r="I940" s="4">
        <v>0.54</v>
      </c>
      <c r="J940" s="4">
        <v>0.926</v>
      </c>
      <c r="K940" s="4">
        <v>0.841764165</v>
      </c>
      <c r="L940" s="4">
        <v>0.162</v>
      </c>
      <c r="M940" s="4">
        <v>0.0191</v>
      </c>
      <c r="N940" s="4">
        <v>0.0</v>
      </c>
      <c r="O940" s="4">
        <v>0.651</v>
      </c>
      <c r="P940" s="4">
        <v>0.686</v>
      </c>
      <c r="Q940" s="4">
        <v>144.8</v>
      </c>
      <c r="R940" s="4">
        <v>1.0</v>
      </c>
      <c r="S940" s="4">
        <v>1.0</v>
      </c>
      <c r="T940" s="3" t="s">
        <v>103</v>
      </c>
      <c r="U940" s="3" t="s">
        <v>35</v>
      </c>
    </row>
    <row r="941">
      <c r="A941" s="3" t="s">
        <v>7559</v>
      </c>
      <c r="B941" s="3" t="s">
        <v>7560</v>
      </c>
      <c r="C941" s="4">
        <v>2004.0</v>
      </c>
      <c r="D941" s="4">
        <v>19.0</v>
      </c>
      <c r="E941" s="4">
        <v>88506.0</v>
      </c>
      <c r="F941" s="3" t="s">
        <v>7561</v>
      </c>
      <c r="G941" s="3" t="s">
        <v>7563</v>
      </c>
      <c r="H941" s="3" t="s">
        <v>7565</v>
      </c>
      <c r="I941" s="4">
        <v>0.537</v>
      </c>
      <c r="J941" s="4">
        <v>0.442</v>
      </c>
      <c r="K941" s="4">
        <v>0.850469489</v>
      </c>
      <c r="L941" s="4">
        <v>0.062</v>
      </c>
      <c r="M941" s="4">
        <v>0.815</v>
      </c>
      <c r="N941" s="4">
        <v>0.0</v>
      </c>
      <c r="O941" s="4">
        <v>0.128</v>
      </c>
      <c r="P941" s="4">
        <v>0.651</v>
      </c>
      <c r="Q941" s="4">
        <v>171.081</v>
      </c>
      <c r="R941" s="4">
        <v>11.0</v>
      </c>
      <c r="S941" s="4">
        <v>0.0</v>
      </c>
      <c r="T941" s="3" t="s">
        <v>103</v>
      </c>
      <c r="U941" s="3" t="s">
        <v>35</v>
      </c>
    </row>
    <row r="942">
      <c r="A942" s="3" t="s">
        <v>7568</v>
      </c>
      <c r="B942" s="3" t="s">
        <v>7569</v>
      </c>
      <c r="C942" s="4">
        <v>1990.0</v>
      </c>
      <c r="D942" s="4">
        <v>19.0</v>
      </c>
      <c r="E942" s="4">
        <v>410866.0</v>
      </c>
      <c r="F942" s="3" t="s">
        <v>327</v>
      </c>
      <c r="G942" s="3" t="s">
        <v>2874</v>
      </c>
      <c r="H942" s="3" t="s">
        <v>7572</v>
      </c>
      <c r="I942" s="4">
        <v>0.545</v>
      </c>
      <c r="J942" s="4">
        <v>0.683</v>
      </c>
      <c r="K942" s="4">
        <v>0.682758326</v>
      </c>
      <c r="L942" s="4">
        <v>0.0407</v>
      </c>
      <c r="M942" s="4">
        <v>0.133</v>
      </c>
      <c r="N942" s="4">
        <v>0.00188</v>
      </c>
      <c r="O942" s="4">
        <v>0.487</v>
      </c>
      <c r="P942" s="4">
        <v>0.662</v>
      </c>
      <c r="Q942" s="4">
        <v>102.125</v>
      </c>
      <c r="R942" s="4">
        <v>9.0</v>
      </c>
      <c r="S942" s="4">
        <v>0.0</v>
      </c>
      <c r="T942" s="3" t="s">
        <v>104</v>
      </c>
      <c r="U942" s="3" t="s">
        <v>35</v>
      </c>
    </row>
    <row r="943">
      <c r="A943" s="3" t="s">
        <v>7577</v>
      </c>
      <c r="B943" s="3" t="s">
        <v>7579</v>
      </c>
      <c r="C943" s="4">
        <v>2023.0</v>
      </c>
      <c r="D943" s="4">
        <v>19.0</v>
      </c>
      <c r="E943" s="4">
        <v>422713.0</v>
      </c>
      <c r="F943" s="3" t="s">
        <v>255</v>
      </c>
      <c r="G943" s="3" t="s">
        <v>7581</v>
      </c>
      <c r="H943" s="3" t="s">
        <v>7582</v>
      </c>
      <c r="I943" s="4">
        <v>0.789</v>
      </c>
      <c r="J943" s="4">
        <v>0.626</v>
      </c>
      <c r="K943" s="4">
        <v>0.676983295</v>
      </c>
      <c r="L943" s="4">
        <v>0.0937</v>
      </c>
      <c r="M943" s="4">
        <v>0.362</v>
      </c>
      <c r="N943" s="4">
        <v>4.3E-6</v>
      </c>
      <c r="O943" s="4">
        <v>0.325</v>
      </c>
      <c r="P943" s="4">
        <v>0.64</v>
      </c>
      <c r="Q943" s="4">
        <v>121.983</v>
      </c>
      <c r="R943" s="4">
        <v>7.0</v>
      </c>
      <c r="S943" s="4">
        <v>0.0</v>
      </c>
      <c r="T943" s="3" t="s">
        <v>104</v>
      </c>
      <c r="U943" s="3" t="s">
        <v>68</v>
      </c>
    </row>
    <row r="944">
      <c r="A944" s="3" t="s">
        <v>7585</v>
      </c>
      <c r="B944" s="3" t="s">
        <v>7587</v>
      </c>
      <c r="C944" s="4">
        <v>2024.0</v>
      </c>
      <c r="D944" s="4">
        <v>19.0</v>
      </c>
      <c r="E944" s="4">
        <v>201549.0</v>
      </c>
      <c r="F944" s="3" t="s">
        <v>209</v>
      </c>
      <c r="G944" s="3" t="s">
        <v>7589</v>
      </c>
      <c r="H944" s="3" t="s">
        <v>7587</v>
      </c>
      <c r="I944" s="4">
        <v>0.798</v>
      </c>
      <c r="J944" s="4">
        <v>0.935</v>
      </c>
      <c r="K944" s="4">
        <v>0.928154343</v>
      </c>
      <c r="L944" s="4">
        <v>0.0743</v>
      </c>
      <c r="M944" s="4">
        <v>0.00167</v>
      </c>
      <c r="N944" s="4">
        <v>0.0318</v>
      </c>
      <c r="O944" s="4">
        <v>0.0357</v>
      </c>
      <c r="P944" s="4">
        <v>0.735</v>
      </c>
      <c r="Q944" s="4">
        <v>114.015</v>
      </c>
      <c r="R944" s="4">
        <v>7.0</v>
      </c>
      <c r="S944" s="4">
        <v>1.0</v>
      </c>
      <c r="T944" s="3" t="s">
        <v>104</v>
      </c>
      <c r="U944" s="3" t="s">
        <v>68</v>
      </c>
    </row>
    <row r="945">
      <c r="A945" s="3" t="s">
        <v>7594</v>
      </c>
      <c r="B945" s="3" t="s">
        <v>7595</v>
      </c>
      <c r="C945" s="4">
        <v>2020.0</v>
      </c>
      <c r="D945" s="4">
        <v>19.0</v>
      </c>
      <c r="E945" s="4">
        <v>199264.0</v>
      </c>
      <c r="F945" s="3" t="s">
        <v>321</v>
      </c>
      <c r="G945" s="3" t="s">
        <v>7596</v>
      </c>
      <c r="H945" s="3" t="s">
        <v>7597</v>
      </c>
      <c r="I945" s="4">
        <v>0.725</v>
      </c>
      <c r="J945" s="4">
        <v>0.848</v>
      </c>
      <c r="K945" s="4">
        <v>0.873441276</v>
      </c>
      <c r="L945" s="4">
        <v>0.0524</v>
      </c>
      <c r="M945" s="4">
        <v>0.0787</v>
      </c>
      <c r="N945" s="4">
        <v>9.16E-5</v>
      </c>
      <c r="O945" s="4">
        <v>0.104</v>
      </c>
      <c r="P945" s="4">
        <v>0.781</v>
      </c>
      <c r="Q945" s="4">
        <v>123.021</v>
      </c>
      <c r="R945" s="4">
        <v>2.0</v>
      </c>
      <c r="S945" s="4">
        <v>1.0</v>
      </c>
      <c r="T945" s="3" t="s">
        <v>104</v>
      </c>
      <c r="U945" s="3" t="s">
        <v>35</v>
      </c>
    </row>
    <row r="946">
      <c r="A946" s="3" t="s">
        <v>7601</v>
      </c>
      <c r="B946" s="3" t="s">
        <v>7602</v>
      </c>
      <c r="C946" s="4">
        <v>2024.0</v>
      </c>
      <c r="D946" s="4">
        <v>19.0</v>
      </c>
      <c r="E946" s="4">
        <v>169420.0</v>
      </c>
      <c r="F946" s="3" t="s">
        <v>731</v>
      </c>
      <c r="G946" s="3" t="s">
        <v>4486</v>
      </c>
      <c r="H946" s="3" t="s">
        <v>7602</v>
      </c>
      <c r="I946" s="4">
        <v>0.414</v>
      </c>
      <c r="J946" s="4">
        <v>0.332</v>
      </c>
      <c r="K946" s="4">
        <v>0.760699848</v>
      </c>
      <c r="L946" s="4">
        <v>0.0424</v>
      </c>
      <c r="M946" s="4">
        <v>0.672</v>
      </c>
      <c r="N946" s="4">
        <v>0.0</v>
      </c>
      <c r="O946" s="4">
        <v>0.117</v>
      </c>
      <c r="P946" s="4">
        <v>0.54</v>
      </c>
      <c r="Q946" s="4">
        <v>82.94</v>
      </c>
      <c r="R946" s="4">
        <v>7.0</v>
      </c>
      <c r="S946" s="4">
        <v>1.0</v>
      </c>
      <c r="T946" s="3" t="s">
        <v>104</v>
      </c>
      <c r="U946" s="3" t="s">
        <v>35</v>
      </c>
    </row>
    <row r="947">
      <c r="A947" s="3" t="s">
        <v>7609</v>
      </c>
      <c r="B947" s="3" t="s">
        <v>7611</v>
      </c>
      <c r="C947" s="4">
        <v>2008.0</v>
      </c>
      <c r="D947" s="4">
        <v>19.0</v>
      </c>
      <c r="E947" s="4">
        <v>321933.0</v>
      </c>
      <c r="F947" s="3" t="s">
        <v>401</v>
      </c>
      <c r="G947" s="3" t="s">
        <v>5759</v>
      </c>
      <c r="H947" s="3" t="s">
        <v>5759</v>
      </c>
      <c r="I947" s="4">
        <v>0.741</v>
      </c>
      <c r="J947" s="4">
        <v>0.657</v>
      </c>
      <c r="K947" s="4">
        <v>0.82602186</v>
      </c>
      <c r="L947" s="4">
        <v>0.0272</v>
      </c>
      <c r="M947" s="4">
        <v>0.526</v>
      </c>
      <c r="N947" s="4">
        <v>4.22E-5</v>
      </c>
      <c r="O947" s="4">
        <v>0.114</v>
      </c>
      <c r="P947" s="4">
        <v>0.67</v>
      </c>
      <c r="Q947" s="4">
        <v>119.964</v>
      </c>
      <c r="R947" s="4">
        <v>8.0</v>
      </c>
      <c r="S947" s="4">
        <v>0.0</v>
      </c>
      <c r="T947" s="3" t="s">
        <v>34</v>
      </c>
      <c r="U947" s="3" t="s">
        <v>35</v>
      </c>
    </row>
    <row r="948">
      <c r="A948" s="3" t="s">
        <v>7616</v>
      </c>
      <c r="B948" s="3" t="s">
        <v>7617</v>
      </c>
      <c r="C948" s="4">
        <v>2000.0</v>
      </c>
      <c r="D948" s="4">
        <v>19.0</v>
      </c>
      <c r="E948" s="4">
        <v>215910.0</v>
      </c>
      <c r="F948" s="3" t="s">
        <v>341</v>
      </c>
      <c r="G948" s="3" t="s">
        <v>5291</v>
      </c>
      <c r="H948" s="3" t="s">
        <v>7619</v>
      </c>
      <c r="I948" s="4">
        <v>0.689</v>
      </c>
      <c r="J948" s="4">
        <v>0.854</v>
      </c>
      <c r="K948" s="4">
        <v>0.854383676</v>
      </c>
      <c r="L948" s="4">
        <v>0.0301</v>
      </c>
      <c r="M948" s="4">
        <v>0.271</v>
      </c>
      <c r="N948" s="4">
        <v>0.0</v>
      </c>
      <c r="O948" s="4">
        <v>0.156</v>
      </c>
      <c r="P948" s="4">
        <v>0.846</v>
      </c>
      <c r="Q948" s="4">
        <v>113.75</v>
      </c>
      <c r="R948" s="4">
        <v>4.0</v>
      </c>
      <c r="S948" s="4">
        <v>1.0</v>
      </c>
      <c r="T948" s="3" t="s">
        <v>34</v>
      </c>
      <c r="U948" s="3" t="s">
        <v>35</v>
      </c>
    </row>
    <row r="949">
      <c r="A949" s="3" t="s">
        <v>7623</v>
      </c>
      <c r="B949" s="3" t="s">
        <v>7624</v>
      </c>
      <c r="C949" s="4">
        <v>2010.0</v>
      </c>
      <c r="D949" s="4">
        <v>19.0</v>
      </c>
      <c r="E949" s="4">
        <v>314266.0</v>
      </c>
      <c r="F949" s="3" t="s">
        <v>341</v>
      </c>
      <c r="G949" s="3" t="s">
        <v>5291</v>
      </c>
      <c r="H949" s="3" t="s">
        <v>7625</v>
      </c>
      <c r="I949" s="4">
        <v>0.735</v>
      </c>
      <c r="J949" s="4">
        <v>0.95</v>
      </c>
      <c r="K949" s="4">
        <v>0.760400402</v>
      </c>
      <c r="L949" s="4">
        <v>0.049</v>
      </c>
      <c r="M949" s="4">
        <v>0.315</v>
      </c>
      <c r="N949" s="4">
        <v>6.64E-6</v>
      </c>
      <c r="O949" s="4">
        <v>0.0501</v>
      </c>
      <c r="P949" s="4">
        <v>0.518</v>
      </c>
      <c r="Q949" s="4">
        <v>130.013</v>
      </c>
      <c r="R949" s="4">
        <v>6.0</v>
      </c>
      <c r="S949" s="4">
        <v>0.0</v>
      </c>
      <c r="T949" s="3" t="s">
        <v>34</v>
      </c>
      <c r="U949" s="3" t="s">
        <v>35</v>
      </c>
    </row>
    <row r="950">
      <c r="A950" s="3" t="s">
        <v>7630</v>
      </c>
      <c r="B950" s="3" t="s">
        <v>7631</v>
      </c>
      <c r="C950" s="4">
        <v>1999.0</v>
      </c>
      <c r="D950" s="4">
        <v>19.0</v>
      </c>
      <c r="E950" s="4">
        <v>201906.0</v>
      </c>
      <c r="F950" s="3" t="s">
        <v>7632</v>
      </c>
      <c r="G950" s="3" t="s">
        <v>7633</v>
      </c>
      <c r="H950" s="3" t="s">
        <v>7635</v>
      </c>
      <c r="I950" s="4">
        <v>0.656705432</v>
      </c>
      <c r="J950" s="4">
        <v>0.6703845</v>
      </c>
      <c r="K950" s="4">
        <v>0.813626471</v>
      </c>
      <c r="L950" s="4">
        <v>0.081382654</v>
      </c>
      <c r="M950" s="4">
        <v>0.26934009</v>
      </c>
      <c r="N950" s="4">
        <v>0.05448885</v>
      </c>
      <c r="O950" s="4">
        <v>0.191150556</v>
      </c>
      <c r="P950" s="4">
        <v>0.618767284</v>
      </c>
      <c r="Q950" s="4">
        <v>120.71</v>
      </c>
      <c r="R950" s="4">
        <v>5.0</v>
      </c>
      <c r="S950" s="4">
        <v>1.0</v>
      </c>
      <c r="T950" s="3" t="s">
        <v>103</v>
      </c>
      <c r="U950" s="3" t="s">
        <v>35</v>
      </c>
    </row>
    <row r="951">
      <c r="A951" s="3" t="s">
        <v>7640</v>
      </c>
      <c r="B951" s="3" t="s">
        <v>7641</v>
      </c>
      <c r="C951" s="4">
        <v>2011.0</v>
      </c>
      <c r="D951" s="4">
        <v>20.0</v>
      </c>
      <c r="E951" s="4">
        <v>252853.0</v>
      </c>
      <c r="F951" s="3" t="s">
        <v>7644</v>
      </c>
      <c r="G951" s="3" t="s">
        <v>7646</v>
      </c>
      <c r="H951" s="3" t="s">
        <v>7648</v>
      </c>
      <c r="I951" s="4">
        <v>0.656705432</v>
      </c>
      <c r="J951" s="4">
        <v>0.6703845</v>
      </c>
      <c r="K951" s="4">
        <v>0.813626471</v>
      </c>
      <c r="L951" s="4">
        <v>0.081382654</v>
      </c>
      <c r="M951" s="4">
        <v>0.26934009</v>
      </c>
      <c r="N951" s="4">
        <v>0.05448885</v>
      </c>
      <c r="O951" s="4">
        <v>0.191150556</v>
      </c>
      <c r="P951" s="4">
        <v>0.618767284</v>
      </c>
      <c r="Q951" s="4">
        <v>120.71</v>
      </c>
      <c r="R951" s="4">
        <v>5.0</v>
      </c>
      <c r="S951" s="4">
        <v>1.0</v>
      </c>
      <c r="T951" s="3" t="s">
        <v>7448</v>
      </c>
      <c r="U951" s="3" t="s">
        <v>35</v>
      </c>
    </row>
    <row r="952">
      <c r="A952" s="3" t="s">
        <v>7651</v>
      </c>
      <c r="B952" s="3" t="s">
        <v>7652</v>
      </c>
      <c r="C952" s="4">
        <v>1983.0</v>
      </c>
      <c r="D952" s="4">
        <v>20.0</v>
      </c>
      <c r="E952" s="4">
        <v>395946.0</v>
      </c>
      <c r="F952" s="3" t="s">
        <v>7655</v>
      </c>
      <c r="G952" s="3" t="s">
        <v>2848</v>
      </c>
      <c r="H952" s="3" t="s">
        <v>7656</v>
      </c>
      <c r="I952" s="4">
        <v>0.522</v>
      </c>
      <c r="J952" s="4">
        <v>0.748</v>
      </c>
      <c r="K952" s="4">
        <v>0.843988621</v>
      </c>
      <c r="L952" s="4">
        <v>0.058</v>
      </c>
      <c r="M952" s="4">
        <v>0.517</v>
      </c>
      <c r="N952" s="4">
        <v>0.0</v>
      </c>
      <c r="O952" s="4">
        <v>0.085</v>
      </c>
      <c r="P952" s="4">
        <v>0.692</v>
      </c>
      <c r="Q952" s="4">
        <v>125.388</v>
      </c>
      <c r="R952" s="4">
        <v>5.0</v>
      </c>
      <c r="S952" s="4">
        <v>1.0</v>
      </c>
      <c r="T952" s="3" t="s">
        <v>104</v>
      </c>
      <c r="U952" s="3" t="s">
        <v>94</v>
      </c>
    </row>
    <row r="953">
      <c r="A953" s="3" t="s">
        <v>7660</v>
      </c>
      <c r="B953" s="3" t="s">
        <v>2188</v>
      </c>
      <c r="C953" s="4">
        <v>2020.0</v>
      </c>
      <c r="D953" s="4">
        <v>20.0</v>
      </c>
      <c r="E953" s="4">
        <v>231833.0</v>
      </c>
      <c r="F953" s="3" t="s">
        <v>2189</v>
      </c>
      <c r="G953" s="3" t="s">
        <v>2190</v>
      </c>
      <c r="H953" s="3" t="s">
        <v>2188</v>
      </c>
      <c r="I953" s="4">
        <v>0.566</v>
      </c>
      <c r="J953" s="4">
        <v>0.949</v>
      </c>
      <c r="K953" s="4">
        <v>0.974547088</v>
      </c>
      <c r="L953" s="4">
        <v>0.222</v>
      </c>
      <c r="M953" s="4">
        <v>0.34</v>
      </c>
      <c r="N953" s="4">
        <v>0.0</v>
      </c>
      <c r="O953" s="4">
        <v>0.0389</v>
      </c>
      <c r="P953" s="4">
        <v>0.756</v>
      </c>
      <c r="Q953" s="4">
        <v>104.046</v>
      </c>
      <c r="R953" s="4">
        <v>1.0</v>
      </c>
      <c r="S953" s="4">
        <v>1.0</v>
      </c>
      <c r="T953" s="3" t="s">
        <v>104</v>
      </c>
      <c r="U953" s="3" t="s">
        <v>94</v>
      </c>
    </row>
    <row r="954">
      <c r="A954" s="3" t="s">
        <v>7669</v>
      </c>
      <c r="B954" s="3" t="s">
        <v>7670</v>
      </c>
      <c r="C954" s="4">
        <v>1964.0</v>
      </c>
      <c r="D954" s="4">
        <v>20.0</v>
      </c>
      <c r="E954" s="4">
        <v>179413.0</v>
      </c>
      <c r="F954" s="3" t="s">
        <v>7672</v>
      </c>
      <c r="G954" s="3" t="s">
        <v>7673</v>
      </c>
      <c r="H954" s="3" t="s">
        <v>7674</v>
      </c>
      <c r="I954" s="4">
        <v>0.545</v>
      </c>
      <c r="J954" s="4">
        <v>0.571</v>
      </c>
      <c r="K954" s="4">
        <v>0.740572797</v>
      </c>
      <c r="L954" s="4">
        <v>0.0404</v>
      </c>
      <c r="M954" s="4">
        <v>0.516</v>
      </c>
      <c r="N954" s="4">
        <v>1.21E-4</v>
      </c>
      <c r="O954" s="4">
        <v>0.647</v>
      </c>
      <c r="P954" s="4">
        <v>0.654</v>
      </c>
      <c r="Q954" s="4">
        <v>129.84</v>
      </c>
      <c r="R954" s="4">
        <v>7.0</v>
      </c>
      <c r="S954" s="4">
        <v>1.0</v>
      </c>
      <c r="T954" s="3" t="s">
        <v>103</v>
      </c>
      <c r="U954" s="3" t="s">
        <v>94</v>
      </c>
    </row>
    <row r="955">
      <c r="A955" s="3" t="s">
        <v>7679</v>
      </c>
      <c r="B955" s="3" t="s">
        <v>7680</v>
      </c>
      <c r="C955" s="4">
        <v>2010.0</v>
      </c>
      <c r="D955" s="4">
        <v>20.0</v>
      </c>
      <c r="E955" s="4">
        <v>267298.0</v>
      </c>
      <c r="F955" s="3" t="s">
        <v>26</v>
      </c>
      <c r="G955" s="3" t="s">
        <v>7681</v>
      </c>
      <c r="H955" s="3" t="s">
        <v>7682</v>
      </c>
      <c r="I955" s="4">
        <v>0.715</v>
      </c>
      <c r="J955" s="4">
        <v>0.488</v>
      </c>
      <c r="K955" s="4">
        <v>0.788954719</v>
      </c>
      <c r="L955" s="4">
        <v>0.0307</v>
      </c>
      <c r="M955" s="4">
        <v>0.495</v>
      </c>
      <c r="N955" s="4">
        <v>0.0</v>
      </c>
      <c r="O955" s="4">
        <v>0.0583</v>
      </c>
      <c r="P955" s="4">
        <v>0.668</v>
      </c>
      <c r="Q955" s="4">
        <v>100.013</v>
      </c>
      <c r="R955" s="4">
        <v>2.0</v>
      </c>
      <c r="S955" s="4">
        <v>1.0</v>
      </c>
      <c r="T955" s="3" t="s">
        <v>34</v>
      </c>
      <c r="U955" s="3" t="s">
        <v>94</v>
      </c>
    </row>
    <row r="956">
      <c r="A956" s="3" t="s">
        <v>7686</v>
      </c>
      <c r="B956" s="3" t="s">
        <v>7688</v>
      </c>
      <c r="C956" s="4">
        <v>2023.0</v>
      </c>
      <c r="D956" s="4">
        <v>20.0</v>
      </c>
      <c r="E956" s="4">
        <v>196363.0</v>
      </c>
      <c r="F956" s="3" t="s">
        <v>7690</v>
      </c>
      <c r="G956" s="3" t="s">
        <v>7691</v>
      </c>
      <c r="H956" s="3" t="s">
        <v>7688</v>
      </c>
      <c r="I956" s="4">
        <v>0.726</v>
      </c>
      <c r="J956" s="4">
        <v>0.838</v>
      </c>
      <c r="K956" s="4">
        <v>0.891899985</v>
      </c>
      <c r="L956" s="4">
        <v>0.0573</v>
      </c>
      <c r="M956" s="4">
        <v>0.0445</v>
      </c>
      <c r="N956" s="4">
        <v>0.0</v>
      </c>
      <c r="O956" s="4">
        <v>0.101</v>
      </c>
      <c r="P956" s="4">
        <v>0.787</v>
      </c>
      <c r="Q956" s="4">
        <v>154.017</v>
      </c>
      <c r="R956" s="4">
        <v>5.0</v>
      </c>
      <c r="S956" s="4">
        <v>0.0</v>
      </c>
      <c r="T956" s="3" t="s">
        <v>103</v>
      </c>
      <c r="U956" s="3" t="s">
        <v>94</v>
      </c>
    </row>
    <row r="957">
      <c r="A957" s="3" t="s">
        <v>7695</v>
      </c>
      <c r="B957" s="3" t="s">
        <v>7696</v>
      </c>
      <c r="C957" s="4">
        <v>2020.0</v>
      </c>
      <c r="D957" s="4">
        <v>20.0</v>
      </c>
      <c r="E957" s="4">
        <v>192016.0</v>
      </c>
      <c r="F957" s="3" t="s">
        <v>7697</v>
      </c>
      <c r="G957" s="3" t="s">
        <v>7698</v>
      </c>
      <c r="H957" s="3" t="s">
        <v>7696</v>
      </c>
      <c r="I957" s="4">
        <v>0.715</v>
      </c>
      <c r="J957" s="4">
        <v>0.439</v>
      </c>
      <c r="K957" s="4">
        <v>0.724531046</v>
      </c>
      <c r="L957" s="4">
        <v>0.0506</v>
      </c>
      <c r="M957" s="4">
        <v>0.156</v>
      </c>
      <c r="N957" s="4">
        <v>0.0</v>
      </c>
      <c r="O957" s="4">
        <v>0.054</v>
      </c>
      <c r="P957" s="4">
        <v>0.787</v>
      </c>
      <c r="Q957" s="4">
        <v>150.029</v>
      </c>
      <c r="R957" s="4">
        <v>1.0</v>
      </c>
      <c r="S957" s="4">
        <v>0.0</v>
      </c>
      <c r="T957" s="3" t="s">
        <v>103</v>
      </c>
      <c r="U957" s="3" t="s">
        <v>68</v>
      </c>
    </row>
    <row r="958">
      <c r="A958" s="3" t="s">
        <v>7704</v>
      </c>
      <c r="B958" s="3" t="s">
        <v>7705</v>
      </c>
      <c r="C958" s="4">
        <v>2021.0</v>
      </c>
      <c r="D958" s="4">
        <v>20.0</v>
      </c>
      <c r="E958" s="4">
        <v>237931.0</v>
      </c>
      <c r="F958" s="3" t="s">
        <v>223</v>
      </c>
      <c r="G958" s="3" t="s">
        <v>7706</v>
      </c>
      <c r="H958" s="3" t="s">
        <v>7708</v>
      </c>
      <c r="I958" s="4">
        <v>0.59</v>
      </c>
      <c r="J958" s="4">
        <v>0.822</v>
      </c>
      <c r="K958" s="4">
        <v>0.781554125</v>
      </c>
      <c r="L958" s="4">
        <v>0.033</v>
      </c>
      <c r="M958" s="4">
        <v>1.61E-5</v>
      </c>
      <c r="N958" s="4">
        <v>0.889</v>
      </c>
      <c r="O958" s="4">
        <v>0.357</v>
      </c>
      <c r="P958" s="4">
        <v>0.676</v>
      </c>
      <c r="Q958" s="4">
        <v>115.99</v>
      </c>
      <c r="R958" s="4">
        <v>4.0</v>
      </c>
      <c r="S958" s="4">
        <v>0.0</v>
      </c>
      <c r="T958" s="3" t="s">
        <v>103</v>
      </c>
      <c r="U958" s="3" t="s">
        <v>68</v>
      </c>
    </row>
    <row r="959">
      <c r="A959" s="3" t="s">
        <v>7711</v>
      </c>
      <c r="B959" s="3" t="s">
        <v>7713</v>
      </c>
      <c r="C959" s="4">
        <v>1976.0</v>
      </c>
      <c r="D959" s="4">
        <v>20.0</v>
      </c>
      <c r="E959" s="4">
        <v>329786.0</v>
      </c>
      <c r="F959" s="3" t="s">
        <v>327</v>
      </c>
      <c r="G959" s="3" t="s">
        <v>7716</v>
      </c>
      <c r="H959" s="3" t="s">
        <v>4224</v>
      </c>
      <c r="I959" s="4">
        <v>0.437</v>
      </c>
      <c r="J959" s="4">
        <v>0.316</v>
      </c>
      <c r="K959" s="4">
        <v>0.780826899</v>
      </c>
      <c r="L959" s="4">
        <v>0.0376</v>
      </c>
      <c r="M959" s="4">
        <v>0.833</v>
      </c>
      <c r="N959" s="4">
        <v>0.0</v>
      </c>
      <c r="O959" s="4">
        <v>0.276</v>
      </c>
      <c r="P959" s="4">
        <v>0.53</v>
      </c>
      <c r="Q959" s="4">
        <v>110.166</v>
      </c>
      <c r="R959" s="4">
        <v>4.0</v>
      </c>
      <c r="S959" s="4">
        <v>1.0</v>
      </c>
      <c r="T959" s="3" t="s">
        <v>104</v>
      </c>
      <c r="U959" s="3" t="s">
        <v>68</v>
      </c>
    </row>
    <row r="960">
      <c r="A960" s="3" t="s">
        <v>7719</v>
      </c>
      <c r="B960" s="3" t="s">
        <v>7720</v>
      </c>
      <c r="C960" s="4">
        <v>1983.0</v>
      </c>
      <c r="D960" s="4">
        <v>20.0</v>
      </c>
      <c r="E960" s="4">
        <v>489293.0</v>
      </c>
      <c r="F960" s="3" t="s">
        <v>4097</v>
      </c>
      <c r="G960" s="3" t="s">
        <v>7721</v>
      </c>
      <c r="H960" s="3" t="s">
        <v>4329</v>
      </c>
      <c r="I960" s="4">
        <v>0.411</v>
      </c>
      <c r="J960" s="4">
        <v>0.407</v>
      </c>
      <c r="K960" s="4">
        <v>0.5999615</v>
      </c>
      <c r="L960" s="4">
        <v>0.0363</v>
      </c>
      <c r="M960" s="4">
        <v>0.72</v>
      </c>
      <c r="N960" s="4">
        <v>4.84E-6</v>
      </c>
      <c r="O960" s="4">
        <v>0.0827</v>
      </c>
      <c r="P960" s="4">
        <v>0.579</v>
      </c>
      <c r="Q960" s="4">
        <v>82.799</v>
      </c>
      <c r="R960" s="4">
        <v>9.0</v>
      </c>
      <c r="S960" s="4">
        <v>0.0</v>
      </c>
      <c r="T960" s="3" t="s">
        <v>104</v>
      </c>
      <c r="U960" s="3" t="s">
        <v>35</v>
      </c>
    </row>
    <row r="961">
      <c r="A961" s="3" t="s">
        <v>7725</v>
      </c>
      <c r="B961" s="3" t="s">
        <v>7726</v>
      </c>
      <c r="C961" s="4">
        <v>2021.0</v>
      </c>
      <c r="D961" s="4">
        <v>20.0</v>
      </c>
      <c r="E961" s="4">
        <v>195616.0</v>
      </c>
      <c r="F961" s="3" t="s">
        <v>1125</v>
      </c>
      <c r="G961" s="3" t="s">
        <v>7727</v>
      </c>
      <c r="H961" s="3" t="s">
        <v>7729</v>
      </c>
      <c r="I961" s="4">
        <v>0.742</v>
      </c>
      <c r="J961" s="4">
        <v>0.911</v>
      </c>
      <c r="K961" s="4">
        <v>0.914337048</v>
      </c>
      <c r="L961" s="4">
        <v>0.0572</v>
      </c>
      <c r="M961" s="4">
        <v>0.0137</v>
      </c>
      <c r="N961" s="4">
        <v>8.1E-4</v>
      </c>
      <c r="O961" s="4">
        <v>0.0593</v>
      </c>
      <c r="P961" s="4">
        <v>0.78</v>
      </c>
      <c r="Q961" s="4">
        <v>101.0</v>
      </c>
      <c r="R961" s="4">
        <v>8.0</v>
      </c>
      <c r="S961" s="4">
        <v>1.0</v>
      </c>
      <c r="T961" s="3" t="s">
        <v>104</v>
      </c>
      <c r="U961" s="3" t="s">
        <v>68</v>
      </c>
    </row>
    <row r="962">
      <c r="A962" s="3" t="s">
        <v>7733</v>
      </c>
      <c r="B962" s="3" t="s">
        <v>7734</v>
      </c>
      <c r="C962" s="4">
        <v>2022.0</v>
      </c>
      <c r="D962" s="4">
        <v>20.0</v>
      </c>
      <c r="E962" s="4">
        <v>1220927.0</v>
      </c>
      <c r="F962" s="3" t="s">
        <v>1437</v>
      </c>
      <c r="G962" s="3" t="s">
        <v>7737</v>
      </c>
      <c r="H962" s="3" t="s">
        <v>7738</v>
      </c>
      <c r="I962" s="4">
        <v>0.539</v>
      </c>
      <c r="J962" s="4">
        <v>0.405</v>
      </c>
      <c r="K962" s="4">
        <v>0.716189335</v>
      </c>
      <c r="L962" s="4">
        <v>0.281</v>
      </c>
      <c r="M962" s="4">
        <v>0.803</v>
      </c>
      <c r="N962" s="4">
        <v>1.99E-6</v>
      </c>
      <c r="O962" s="4">
        <v>0.343</v>
      </c>
      <c r="P962" s="4">
        <v>0.718</v>
      </c>
      <c r="Q962" s="4">
        <v>102.208</v>
      </c>
      <c r="R962" s="4">
        <v>3.0</v>
      </c>
      <c r="S962" s="4">
        <v>1.0</v>
      </c>
      <c r="T962" s="3" t="s">
        <v>104</v>
      </c>
      <c r="U962" s="3" t="s">
        <v>35</v>
      </c>
    </row>
    <row r="963">
      <c r="A963" s="3" t="s">
        <v>7742</v>
      </c>
      <c r="B963" s="3" t="s">
        <v>7743</v>
      </c>
      <c r="C963" s="4">
        <v>2018.0</v>
      </c>
      <c r="D963" s="4">
        <v>20.0</v>
      </c>
      <c r="E963" s="4">
        <v>216482.0</v>
      </c>
      <c r="F963" s="3" t="s">
        <v>209</v>
      </c>
      <c r="G963" s="3" t="s">
        <v>7744</v>
      </c>
      <c r="H963" s="3" t="s">
        <v>7746</v>
      </c>
      <c r="I963" s="4">
        <v>0.656</v>
      </c>
      <c r="J963" s="4">
        <v>0.946</v>
      </c>
      <c r="K963" s="4">
        <v>0.924732103</v>
      </c>
      <c r="L963" s="4">
        <v>0.0616</v>
      </c>
      <c r="M963" s="4">
        <v>0.0343</v>
      </c>
      <c r="N963" s="4">
        <v>1.6E-4</v>
      </c>
      <c r="O963" s="4">
        <v>0.521</v>
      </c>
      <c r="P963" s="4">
        <v>0.698</v>
      </c>
      <c r="Q963" s="4">
        <v>128.637</v>
      </c>
      <c r="R963" s="4">
        <v>0.0</v>
      </c>
      <c r="S963" s="4">
        <v>1.0</v>
      </c>
      <c r="T963" s="3" t="s">
        <v>104</v>
      </c>
      <c r="U963" s="3" t="s">
        <v>35</v>
      </c>
    </row>
    <row r="964">
      <c r="A964" s="3" t="s">
        <v>7752</v>
      </c>
      <c r="B964" s="3" t="s">
        <v>7753</v>
      </c>
      <c r="C964" s="4">
        <v>2016.0</v>
      </c>
      <c r="D964" s="4">
        <v>20.0</v>
      </c>
      <c r="E964" s="4">
        <v>187710.0</v>
      </c>
      <c r="F964" s="3" t="s">
        <v>1170</v>
      </c>
      <c r="G964" s="3" t="s">
        <v>7756</v>
      </c>
      <c r="H964" s="3" t="s">
        <v>7757</v>
      </c>
      <c r="I964" s="4">
        <v>0.827</v>
      </c>
      <c r="J964" s="4">
        <v>0.737</v>
      </c>
      <c r="K964" s="4">
        <v>0.857420914</v>
      </c>
      <c r="L964" s="4">
        <v>0.0764</v>
      </c>
      <c r="M964" s="4">
        <v>0.0316</v>
      </c>
      <c r="N964" s="4">
        <v>3.22E-4</v>
      </c>
      <c r="O964" s="4">
        <v>0.211</v>
      </c>
      <c r="P964" s="4">
        <v>0.873</v>
      </c>
      <c r="Q964" s="4">
        <v>121.99</v>
      </c>
      <c r="R964" s="4">
        <v>11.0</v>
      </c>
      <c r="S964" s="4">
        <v>0.0</v>
      </c>
      <c r="T964" s="3" t="s">
        <v>104</v>
      </c>
      <c r="U964" s="3" t="s">
        <v>68</v>
      </c>
    </row>
    <row r="965">
      <c r="A965" s="3" t="s">
        <v>7762</v>
      </c>
      <c r="B965" s="3" t="s">
        <v>7764</v>
      </c>
      <c r="C965" s="4">
        <v>2016.0</v>
      </c>
      <c r="D965" s="4">
        <v>20.0</v>
      </c>
      <c r="E965" s="4">
        <v>264176.0</v>
      </c>
      <c r="F965" s="3" t="s">
        <v>413</v>
      </c>
      <c r="G965" s="3" t="s">
        <v>7765</v>
      </c>
      <c r="H965" s="3" t="s">
        <v>7766</v>
      </c>
      <c r="I965" s="4">
        <v>0.754</v>
      </c>
      <c r="J965" s="4">
        <v>0.442</v>
      </c>
      <c r="K965" s="4">
        <v>0.806258422</v>
      </c>
      <c r="L965" s="4">
        <v>0.0275</v>
      </c>
      <c r="M965" s="4">
        <v>0.721</v>
      </c>
      <c r="N965" s="4">
        <v>0.0</v>
      </c>
      <c r="O965" s="4">
        <v>0.0974</v>
      </c>
      <c r="P965" s="4">
        <v>0.71</v>
      </c>
      <c r="Q965" s="4">
        <v>115.009</v>
      </c>
      <c r="R965" s="4">
        <v>4.0</v>
      </c>
      <c r="S965" s="4">
        <v>1.0</v>
      </c>
      <c r="T965" s="3" t="s">
        <v>34</v>
      </c>
      <c r="U965" s="3" t="s">
        <v>35</v>
      </c>
    </row>
    <row r="966">
      <c r="A966" s="3" t="s">
        <v>7772</v>
      </c>
      <c r="B966" s="3" t="s">
        <v>7773</v>
      </c>
      <c r="C966" s="4">
        <v>2016.0</v>
      </c>
      <c r="D966" s="4">
        <v>20.0</v>
      </c>
      <c r="E966" s="4">
        <v>384693.0</v>
      </c>
      <c r="F966" s="3" t="s">
        <v>327</v>
      </c>
      <c r="G966" s="3" t="s">
        <v>3155</v>
      </c>
      <c r="H966" s="3" t="s">
        <v>2683</v>
      </c>
      <c r="I966" s="4">
        <v>0.762</v>
      </c>
      <c r="J966" s="4">
        <v>0.788</v>
      </c>
      <c r="K966" s="4">
        <v>0.765020426</v>
      </c>
      <c r="L966" s="4">
        <v>0.0384</v>
      </c>
      <c r="M966" s="4">
        <v>0.479</v>
      </c>
      <c r="N966" s="4">
        <v>4.44E-5</v>
      </c>
      <c r="O966" s="4">
        <v>0.0391</v>
      </c>
      <c r="P966" s="4">
        <v>0.884</v>
      </c>
      <c r="Q966" s="4">
        <v>121.645</v>
      </c>
      <c r="R966" s="4">
        <v>1.0</v>
      </c>
      <c r="S966" s="4">
        <v>1.0</v>
      </c>
      <c r="T966" s="3" t="s">
        <v>34</v>
      </c>
      <c r="U966" s="3" t="s">
        <v>35</v>
      </c>
    </row>
    <row r="967">
      <c r="A967" s="3" t="s">
        <v>7778</v>
      </c>
      <c r="B967" s="3" t="s">
        <v>7780</v>
      </c>
      <c r="C967" s="4">
        <v>2020.0</v>
      </c>
      <c r="D967" s="4">
        <v>20.0</v>
      </c>
      <c r="E967" s="4">
        <v>235102.0</v>
      </c>
      <c r="F967" s="3" t="s">
        <v>880</v>
      </c>
      <c r="G967" s="3" t="s">
        <v>1822</v>
      </c>
      <c r="H967" s="3" t="s">
        <v>7781</v>
      </c>
      <c r="I967" s="4">
        <v>0.618</v>
      </c>
      <c r="J967" s="4">
        <v>0.925</v>
      </c>
      <c r="K967" s="4">
        <v>0.841678609</v>
      </c>
      <c r="L967" s="4">
        <v>0.102</v>
      </c>
      <c r="M967" s="4">
        <v>0.163</v>
      </c>
      <c r="N967" s="4">
        <v>0.0</v>
      </c>
      <c r="O967" s="4">
        <v>0.268</v>
      </c>
      <c r="P967" s="4">
        <v>0.739</v>
      </c>
      <c r="Q967" s="4">
        <v>175.12</v>
      </c>
      <c r="R967" s="4">
        <v>7.0</v>
      </c>
      <c r="S967" s="4">
        <v>0.0</v>
      </c>
      <c r="T967" s="3" t="s">
        <v>104</v>
      </c>
      <c r="U967" s="3" t="s">
        <v>35</v>
      </c>
    </row>
    <row r="968">
      <c r="A968" s="3" t="s">
        <v>7786</v>
      </c>
      <c r="B968" s="3" t="s">
        <v>7787</v>
      </c>
      <c r="C968" s="4">
        <v>1999.0</v>
      </c>
      <c r="D968" s="4">
        <v>20.0</v>
      </c>
      <c r="E968" s="4">
        <v>226133.0</v>
      </c>
      <c r="F968" s="3" t="s">
        <v>7788</v>
      </c>
      <c r="G968" s="3" t="s">
        <v>7791</v>
      </c>
      <c r="H968" s="3" t="s">
        <v>5796</v>
      </c>
      <c r="I968" s="4">
        <v>0.753</v>
      </c>
      <c r="J968" s="4">
        <v>0.754</v>
      </c>
      <c r="K968" s="4">
        <v>0.848009753</v>
      </c>
      <c r="L968" s="4">
        <v>0.117</v>
      </c>
      <c r="M968" s="4">
        <v>0.08</v>
      </c>
      <c r="N968" s="4">
        <v>1.99E-5</v>
      </c>
      <c r="O968" s="4">
        <v>0.295</v>
      </c>
      <c r="P968" s="4">
        <v>0.884</v>
      </c>
      <c r="Q968" s="4">
        <v>129.18</v>
      </c>
      <c r="R968" s="4">
        <v>2.0</v>
      </c>
      <c r="S968" s="4">
        <v>0.0</v>
      </c>
      <c r="T968" s="3" t="s">
        <v>103</v>
      </c>
      <c r="U968" s="3" t="s">
        <v>35</v>
      </c>
    </row>
    <row r="969">
      <c r="A969" s="3" t="s">
        <v>7795</v>
      </c>
      <c r="B969" s="3" t="s">
        <v>7796</v>
      </c>
      <c r="C969" s="4">
        <v>1984.0</v>
      </c>
      <c r="D969" s="4">
        <v>20.0</v>
      </c>
      <c r="E969" s="4">
        <v>233213.0</v>
      </c>
      <c r="F969" s="3" t="s">
        <v>3132</v>
      </c>
      <c r="G969" s="3" t="s">
        <v>7800</v>
      </c>
      <c r="H969" s="3" t="s">
        <v>7801</v>
      </c>
      <c r="I969" s="4">
        <v>0.575</v>
      </c>
      <c r="J969" s="4">
        <v>0.859</v>
      </c>
      <c r="K969" s="4">
        <v>0.827048532</v>
      </c>
      <c r="L969" s="4">
        <v>0.0352</v>
      </c>
      <c r="M969" s="4">
        <v>0.0686</v>
      </c>
      <c r="N969" s="4">
        <v>0.328</v>
      </c>
      <c r="O969" s="4">
        <v>0.107</v>
      </c>
      <c r="P969" s="4">
        <v>0.834</v>
      </c>
      <c r="Q969" s="4">
        <v>128.49</v>
      </c>
      <c r="R969" s="4">
        <v>0.0</v>
      </c>
      <c r="S969" s="4">
        <v>1.0</v>
      </c>
      <c r="T969" s="3" t="s">
        <v>103</v>
      </c>
      <c r="U969" s="3" t="s">
        <v>35</v>
      </c>
    </row>
    <row r="970">
      <c r="A970" s="3" t="s">
        <v>7804</v>
      </c>
      <c r="B970" s="3" t="s">
        <v>7805</v>
      </c>
      <c r="C970" s="4">
        <v>2009.0</v>
      </c>
      <c r="D970" s="4">
        <v>20.0</v>
      </c>
      <c r="E970" s="4">
        <v>278047.0</v>
      </c>
      <c r="F970" s="3" t="s">
        <v>880</v>
      </c>
      <c r="G970" s="3" t="s">
        <v>1822</v>
      </c>
      <c r="H970" s="3" t="s">
        <v>7806</v>
      </c>
      <c r="I970" s="4">
        <v>0.629</v>
      </c>
      <c r="J970" s="4">
        <v>0.98</v>
      </c>
      <c r="K970" s="4">
        <v>0.87508823</v>
      </c>
      <c r="L970" s="4">
        <v>0.0421</v>
      </c>
      <c r="M970" s="4">
        <v>0.00921</v>
      </c>
      <c r="N970" s="4">
        <v>0.00222</v>
      </c>
      <c r="O970" s="4">
        <v>0.329</v>
      </c>
      <c r="P970" s="4">
        <v>0.702</v>
      </c>
      <c r="Q970" s="4">
        <v>123.97</v>
      </c>
      <c r="R970" s="4">
        <v>0.0</v>
      </c>
      <c r="S970" s="4">
        <v>1.0</v>
      </c>
      <c r="T970" s="3" t="s">
        <v>104</v>
      </c>
      <c r="U970" s="3" t="s">
        <v>68</v>
      </c>
    </row>
    <row r="971">
      <c r="A971" s="3" t="s">
        <v>7810</v>
      </c>
      <c r="B971" s="3" t="s">
        <v>7811</v>
      </c>
      <c r="C971" s="4">
        <v>2018.0</v>
      </c>
      <c r="D971" s="4">
        <v>21.0</v>
      </c>
      <c r="E971" s="4">
        <v>217846.0</v>
      </c>
      <c r="F971" s="3" t="s">
        <v>4320</v>
      </c>
      <c r="G971" s="3" t="s">
        <v>4321</v>
      </c>
      <c r="H971" s="3" t="s">
        <v>7814</v>
      </c>
      <c r="I971" s="4">
        <v>0.439</v>
      </c>
      <c r="J971" s="4">
        <v>0.956</v>
      </c>
      <c r="K971" s="4">
        <v>0.868457639</v>
      </c>
      <c r="L971" s="4">
        <v>0.194</v>
      </c>
      <c r="M971" s="4">
        <v>0.382</v>
      </c>
      <c r="N971" s="4">
        <v>1.64E-5</v>
      </c>
      <c r="O971" s="4">
        <v>0.225</v>
      </c>
      <c r="P971" s="4">
        <v>0.535</v>
      </c>
      <c r="Q971" s="4">
        <v>195.21</v>
      </c>
      <c r="R971" s="4">
        <v>4.0</v>
      </c>
      <c r="S971" s="4">
        <v>0.0</v>
      </c>
      <c r="T971" s="3" t="s">
        <v>34</v>
      </c>
      <c r="U971" s="3" t="s">
        <v>35</v>
      </c>
    </row>
    <row r="972">
      <c r="A972" s="3" t="s">
        <v>7820</v>
      </c>
      <c r="B972" s="3" t="s">
        <v>7821</v>
      </c>
      <c r="C972" s="4">
        <v>2018.0</v>
      </c>
      <c r="D972" s="4">
        <v>21.0</v>
      </c>
      <c r="E972" s="4">
        <v>437906.0</v>
      </c>
      <c r="F972" s="3" t="s">
        <v>880</v>
      </c>
      <c r="G972" s="3" t="s">
        <v>881</v>
      </c>
      <c r="H972" s="3" t="s">
        <v>7824</v>
      </c>
      <c r="I972" s="4">
        <v>0.766</v>
      </c>
      <c r="J972" s="4">
        <v>0.553</v>
      </c>
      <c r="K972" s="4">
        <v>0.714435437</v>
      </c>
      <c r="L972" s="4">
        <v>0.313</v>
      </c>
      <c r="M972" s="4">
        <v>0.0502</v>
      </c>
      <c r="N972" s="4">
        <v>8.9E-5</v>
      </c>
      <c r="O972" s="4">
        <v>0.0645</v>
      </c>
      <c r="P972" s="4">
        <v>0.702</v>
      </c>
      <c r="Q972" s="4">
        <v>171.35</v>
      </c>
      <c r="R972" s="4">
        <v>4.0</v>
      </c>
      <c r="S972" s="4">
        <v>0.0</v>
      </c>
      <c r="T972" s="3" t="s">
        <v>104</v>
      </c>
      <c r="U972" s="3" t="s">
        <v>35</v>
      </c>
    </row>
    <row r="973">
      <c r="A973" s="3" t="s">
        <v>7830</v>
      </c>
      <c r="B973" s="3" t="s">
        <v>7831</v>
      </c>
      <c r="C973" s="4">
        <v>2022.0</v>
      </c>
      <c r="D973" s="4">
        <v>21.0</v>
      </c>
      <c r="E973" s="4">
        <v>290268.0</v>
      </c>
      <c r="F973" s="3" t="s">
        <v>4868</v>
      </c>
      <c r="G973" s="3" t="s">
        <v>7834</v>
      </c>
      <c r="H973" s="3" t="s">
        <v>7835</v>
      </c>
      <c r="I973" s="4">
        <v>0.707</v>
      </c>
      <c r="J973" s="4">
        <v>0.887</v>
      </c>
      <c r="K973" s="4">
        <v>0.88449939</v>
      </c>
      <c r="L973" s="4">
        <v>0.216</v>
      </c>
      <c r="M973" s="4">
        <v>0.369</v>
      </c>
      <c r="N973" s="4">
        <v>0.0</v>
      </c>
      <c r="O973" s="4">
        <v>0.125</v>
      </c>
      <c r="P973" s="4">
        <v>0.919</v>
      </c>
      <c r="Q973" s="4">
        <v>134.905</v>
      </c>
      <c r="R973" s="4">
        <v>7.0</v>
      </c>
      <c r="S973" s="4">
        <v>1.0</v>
      </c>
      <c r="T973" s="3" t="s">
        <v>104</v>
      </c>
      <c r="U973" s="3" t="s">
        <v>68</v>
      </c>
    </row>
    <row r="974">
      <c r="A974" s="3" t="s">
        <v>7841</v>
      </c>
      <c r="B974" s="3" t="s">
        <v>4844</v>
      </c>
      <c r="C974" s="4">
        <v>2023.0</v>
      </c>
      <c r="D974" s="4">
        <v>21.0</v>
      </c>
      <c r="E974" s="4">
        <v>89854.0</v>
      </c>
      <c r="F974" s="3" t="s">
        <v>213</v>
      </c>
      <c r="G974" s="3" t="s">
        <v>4843</v>
      </c>
      <c r="H974" s="3" t="s">
        <v>4844</v>
      </c>
      <c r="I974" s="4">
        <v>0.564</v>
      </c>
      <c r="J974" s="4">
        <v>0.735</v>
      </c>
      <c r="K974" s="4">
        <v>0.799499497</v>
      </c>
      <c r="L974" s="4">
        <v>0.371</v>
      </c>
      <c r="M974" s="4">
        <v>0.0736</v>
      </c>
      <c r="N974" s="4">
        <v>0.0</v>
      </c>
      <c r="O974" s="4">
        <v>0.284</v>
      </c>
      <c r="P974" s="4">
        <v>0.787</v>
      </c>
      <c r="Q974" s="4">
        <v>87.317</v>
      </c>
      <c r="R974" s="4">
        <v>1.0</v>
      </c>
      <c r="S974" s="4">
        <v>1.0</v>
      </c>
      <c r="T974" s="3" t="s">
        <v>103</v>
      </c>
      <c r="U974" s="3" t="s">
        <v>35</v>
      </c>
    </row>
    <row r="975">
      <c r="A975" s="3" t="s">
        <v>7846</v>
      </c>
      <c r="B975" s="3" t="s">
        <v>7847</v>
      </c>
      <c r="C975" s="4">
        <v>2018.0</v>
      </c>
      <c r="D975" s="4">
        <v>21.0</v>
      </c>
      <c r="E975" s="4">
        <v>125217.0</v>
      </c>
      <c r="F975" s="3" t="s">
        <v>213</v>
      </c>
      <c r="G975" s="3" t="s">
        <v>7547</v>
      </c>
      <c r="H975" s="3" t="s">
        <v>7548</v>
      </c>
      <c r="I975" s="4">
        <v>0.765</v>
      </c>
      <c r="J975" s="4">
        <v>0.682</v>
      </c>
      <c r="K975" s="4">
        <v>0.853292837</v>
      </c>
      <c r="L975" s="4">
        <v>0.0583</v>
      </c>
      <c r="M975" s="4">
        <v>0.131</v>
      </c>
      <c r="N975" s="4">
        <v>3.54E-4</v>
      </c>
      <c r="O975" s="4">
        <v>0.0597</v>
      </c>
      <c r="P975" s="4">
        <v>0.89</v>
      </c>
      <c r="Q975" s="4">
        <v>155.139</v>
      </c>
      <c r="R975" s="4">
        <v>7.0</v>
      </c>
      <c r="S975" s="4">
        <v>1.0</v>
      </c>
      <c r="T975" s="3" t="s">
        <v>103</v>
      </c>
      <c r="U975" s="3" t="s">
        <v>35</v>
      </c>
    </row>
    <row r="976">
      <c r="A976" s="3" t="s">
        <v>7853</v>
      </c>
      <c r="B976" s="3" t="s">
        <v>7854</v>
      </c>
      <c r="C976" s="4">
        <v>1994.0</v>
      </c>
      <c r="D976" s="4">
        <v>21.0</v>
      </c>
      <c r="E976" s="4">
        <v>398013.0</v>
      </c>
      <c r="F976" s="3" t="s">
        <v>7856</v>
      </c>
      <c r="G976" s="3" t="s">
        <v>7858</v>
      </c>
      <c r="H976" s="3" t="s">
        <v>7859</v>
      </c>
      <c r="I976" s="4">
        <v>0.872</v>
      </c>
      <c r="J976" s="4">
        <v>0.599</v>
      </c>
      <c r="K976" s="4">
        <v>0.828182149</v>
      </c>
      <c r="L976" s="4">
        <v>0.0283</v>
      </c>
      <c r="M976" s="4">
        <v>0.345</v>
      </c>
      <c r="N976" s="4">
        <v>1.23E-5</v>
      </c>
      <c r="O976" s="4">
        <v>0.0668</v>
      </c>
      <c r="P976" s="4">
        <v>0.767</v>
      </c>
      <c r="Q976" s="4">
        <v>103.657</v>
      </c>
      <c r="R976" s="4">
        <v>0.0</v>
      </c>
      <c r="S976" s="4">
        <v>1.0</v>
      </c>
      <c r="T976" s="3" t="s">
        <v>103</v>
      </c>
      <c r="U976" s="3" t="s">
        <v>35</v>
      </c>
    </row>
    <row r="977">
      <c r="A977" s="3" t="s">
        <v>7861</v>
      </c>
      <c r="B977" s="3" t="s">
        <v>7862</v>
      </c>
      <c r="C977" s="4">
        <v>2018.0</v>
      </c>
      <c r="D977" s="4">
        <v>21.0</v>
      </c>
      <c r="E977" s="4">
        <v>103500.0</v>
      </c>
      <c r="F977" s="3" t="s">
        <v>213</v>
      </c>
      <c r="G977" s="3" t="s">
        <v>7547</v>
      </c>
      <c r="H977" s="3" t="s">
        <v>7548</v>
      </c>
      <c r="I977" s="4">
        <v>0.838</v>
      </c>
      <c r="J977" s="4">
        <v>0.668</v>
      </c>
      <c r="K977" s="4">
        <v>0.878424914</v>
      </c>
      <c r="L977" s="4">
        <v>0.0449</v>
      </c>
      <c r="M977" s="4">
        <v>0.526</v>
      </c>
      <c r="N977" s="4">
        <v>0.038</v>
      </c>
      <c r="O977" s="4">
        <v>0.177</v>
      </c>
      <c r="P977" s="4">
        <v>0.864</v>
      </c>
      <c r="Q977" s="4">
        <v>160.172</v>
      </c>
      <c r="R977" s="4">
        <v>6.0</v>
      </c>
      <c r="S977" s="4">
        <v>1.0</v>
      </c>
      <c r="T977" s="3" t="s">
        <v>103</v>
      </c>
      <c r="U977" s="3" t="s">
        <v>35</v>
      </c>
    </row>
    <row r="978">
      <c r="A978" s="3" t="s">
        <v>7868</v>
      </c>
      <c r="B978" s="3" t="s">
        <v>7065</v>
      </c>
      <c r="C978" s="4">
        <v>2020.0</v>
      </c>
      <c r="D978" s="4">
        <v>21.0</v>
      </c>
      <c r="E978" s="4">
        <v>281707.0</v>
      </c>
      <c r="F978" s="3" t="s">
        <v>194</v>
      </c>
      <c r="G978" s="3" t="s">
        <v>7869</v>
      </c>
      <c r="H978" s="3" t="s">
        <v>4191</v>
      </c>
      <c r="I978" s="4">
        <v>0.803</v>
      </c>
      <c r="J978" s="4">
        <v>0.858</v>
      </c>
      <c r="K978" s="4">
        <v>0.880264368</v>
      </c>
      <c r="L978" s="4">
        <v>0.185</v>
      </c>
      <c r="M978" s="4">
        <v>0.306</v>
      </c>
      <c r="N978" s="4">
        <v>6.15E-5</v>
      </c>
      <c r="O978" s="4">
        <v>0.553</v>
      </c>
      <c r="P978" s="4">
        <v>0.632</v>
      </c>
      <c r="Q978" s="4">
        <v>101.008</v>
      </c>
      <c r="R978" s="4">
        <v>6.0</v>
      </c>
      <c r="S978" s="4">
        <v>0.0</v>
      </c>
      <c r="T978" s="3" t="s">
        <v>104</v>
      </c>
      <c r="U978" s="3" t="s">
        <v>68</v>
      </c>
    </row>
    <row r="979">
      <c r="A979" s="3" t="s">
        <v>7873</v>
      </c>
      <c r="B979" s="3" t="s">
        <v>7874</v>
      </c>
      <c r="C979" s="4">
        <v>2023.0</v>
      </c>
      <c r="D979" s="4">
        <v>21.0</v>
      </c>
      <c r="E979" s="4">
        <v>162923.0</v>
      </c>
      <c r="F979" s="3" t="s">
        <v>209</v>
      </c>
      <c r="G979" s="3" t="s">
        <v>7875</v>
      </c>
      <c r="H979" s="3" t="s">
        <v>7876</v>
      </c>
      <c r="I979" s="4">
        <v>0.533</v>
      </c>
      <c r="J979" s="4">
        <v>0.869</v>
      </c>
      <c r="K979" s="4">
        <v>0.801617009</v>
      </c>
      <c r="L979" s="4">
        <v>0.0394</v>
      </c>
      <c r="M979" s="4">
        <v>0.00613</v>
      </c>
      <c r="N979" s="4">
        <v>0.186</v>
      </c>
      <c r="O979" s="4">
        <v>0.129</v>
      </c>
      <c r="P979" s="4">
        <v>0.502</v>
      </c>
      <c r="Q979" s="4">
        <v>129.998</v>
      </c>
      <c r="R979" s="4">
        <v>6.0</v>
      </c>
      <c r="S979" s="4">
        <v>0.0</v>
      </c>
      <c r="T979" s="3" t="s">
        <v>104</v>
      </c>
      <c r="U979" s="3" t="s">
        <v>35</v>
      </c>
    </row>
    <row r="980">
      <c r="A980" s="3" t="s">
        <v>7882</v>
      </c>
      <c r="B980" s="3" t="s">
        <v>7883</v>
      </c>
      <c r="C980" s="4">
        <v>2021.0</v>
      </c>
      <c r="D980" s="4">
        <v>21.0</v>
      </c>
      <c r="E980" s="4">
        <v>1541387.0</v>
      </c>
      <c r="F980" s="3" t="s">
        <v>1437</v>
      </c>
      <c r="G980" s="3" t="s">
        <v>7737</v>
      </c>
      <c r="H980" s="3" t="s">
        <v>7887</v>
      </c>
      <c r="I980" s="4">
        <v>0.357</v>
      </c>
      <c r="J980" s="4">
        <v>0.799</v>
      </c>
      <c r="K980" s="4">
        <v>0.855560071</v>
      </c>
      <c r="L980" s="4">
        <v>0.0542</v>
      </c>
      <c r="M980" s="4">
        <v>0.61</v>
      </c>
      <c r="N980" s="4">
        <v>2.66E-5</v>
      </c>
      <c r="O980" s="4">
        <v>0.319</v>
      </c>
      <c r="P980" s="4">
        <v>0.696</v>
      </c>
      <c r="Q980" s="4">
        <v>131.645</v>
      </c>
      <c r="R980" s="4">
        <v>3.0</v>
      </c>
      <c r="S980" s="4">
        <v>1.0</v>
      </c>
      <c r="T980" s="3" t="s">
        <v>104</v>
      </c>
      <c r="U980" s="3" t="s">
        <v>35</v>
      </c>
    </row>
    <row r="981">
      <c r="A981" s="3" t="s">
        <v>7890</v>
      </c>
      <c r="B981" s="3" t="s">
        <v>7891</v>
      </c>
      <c r="C981" s="4">
        <v>2017.0</v>
      </c>
      <c r="D981" s="4">
        <v>21.0</v>
      </c>
      <c r="E981" s="4">
        <v>239426.0</v>
      </c>
      <c r="F981" s="3" t="s">
        <v>255</v>
      </c>
      <c r="G981" s="3" t="s">
        <v>7895</v>
      </c>
      <c r="H981" s="3" t="s">
        <v>7896</v>
      </c>
      <c r="I981" s="4">
        <v>0.656</v>
      </c>
      <c r="J981" s="4">
        <v>0.765</v>
      </c>
      <c r="K981" s="4">
        <v>0.854062841</v>
      </c>
      <c r="L981" s="4">
        <v>0.0394</v>
      </c>
      <c r="M981" s="4">
        <v>0.593</v>
      </c>
      <c r="N981" s="4">
        <v>3.27E-6</v>
      </c>
      <c r="O981" s="4">
        <v>0.0883</v>
      </c>
      <c r="P981" s="4">
        <v>0.961</v>
      </c>
      <c r="Q981" s="4">
        <v>96.182</v>
      </c>
      <c r="R981" s="4">
        <v>7.0</v>
      </c>
      <c r="S981" s="4">
        <v>1.0</v>
      </c>
      <c r="T981" s="3" t="s">
        <v>104</v>
      </c>
      <c r="U981" s="3" t="s">
        <v>35</v>
      </c>
    </row>
    <row r="982">
      <c r="A982" s="3" t="s">
        <v>7901</v>
      </c>
      <c r="B982" s="3" t="s">
        <v>7902</v>
      </c>
      <c r="C982" s="4">
        <v>2019.0</v>
      </c>
      <c r="D982" s="4">
        <v>21.0</v>
      </c>
      <c r="E982" s="4">
        <v>228733.0</v>
      </c>
      <c r="F982" s="3" t="s">
        <v>209</v>
      </c>
      <c r="G982" s="3" t="s">
        <v>2426</v>
      </c>
      <c r="H982" s="3" t="s">
        <v>4470</v>
      </c>
      <c r="I982" s="4">
        <v>0.841</v>
      </c>
      <c r="J982" s="4">
        <v>0.439</v>
      </c>
      <c r="K982" s="4">
        <v>0.752058691</v>
      </c>
      <c r="L982" s="4">
        <v>0.0968</v>
      </c>
      <c r="M982" s="4">
        <v>0.419</v>
      </c>
      <c r="N982" s="4">
        <v>0.0</v>
      </c>
      <c r="O982" s="4">
        <v>0.0257</v>
      </c>
      <c r="P982" s="4">
        <v>0.69</v>
      </c>
      <c r="Q982" s="4">
        <v>115.074</v>
      </c>
      <c r="R982" s="4">
        <v>7.0</v>
      </c>
      <c r="S982" s="4">
        <v>1.0</v>
      </c>
      <c r="T982" s="3" t="s">
        <v>104</v>
      </c>
      <c r="U982" s="3" t="s">
        <v>35</v>
      </c>
    </row>
    <row r="983">
      <c r="A983" s="3" t="s">
        <v>7906</v>
      </c>
      <c r="B983" s="3" t="s">
        <v>7907</v>
      </c>
      <c r="C983" s="4">
        <v>2016.0</v>
      </c>
      <c r="D983" s="4">
        <v>21.0</v>
      </c>
      <c r="E983" s="4">
        <v>358920.0</v>
      </c>
      <c r="F983" s="3" t="s">
        <v>194</v>
      </c>
      <c r="G983" s="3" t="s">
        <v>7909</v>
      </c>
      <c r="H983" s="3" t="s">
        <v>5449</v>
      </c>
      <c r="I983" s="4">
        <v>0.785</v>
      </c>
      <c r="J983" s="4">
        <v>0.847</v>
      </c>
      <c r="K983" s="4">
        <v>0.739931127</v>
      </c>
      <c r="L983" s="4">
        <v>0.0993</v>
      </c>
      <c r="M983" s="4">
        <v>0.187</v>
      </c>
      <c r="N983" s="4">
        <v>0.0</v>
      </c>
      <c r="O983" s="4">
        <v>0.0347</v>
      </c>
      <c r="P983" s="4">
        <v>0.891</v>
      </c>
      <c r="Q983" s="4">
        <v>97.054</v>
      </c>
      <c r="R983" s="4">
        <v>10.0</v>
      </c>
      <c r="S983" s="4">
        <v>0.0</v>
      </c>
      <c r="T983" s="3" t="s">
        <v>104</v>
      </c>
      <c r="U983" s="3" t="s">
        <v>35</v>
      </c>
    </row>
    <row r="984">
      <c r="A984" s="3" t="s">
        <v>7912</v>
      </c>
      <c r="B984" s="3" t="s">
        <v>7913</v>
      </c>
      <c r="C984" s="4">
        <v>2021.0</v>
      </c>
      <c r="D984" s="4">
        <v>21.0</v>
      </c>
      <c r="E984" s="4">
        <v>78213.0</v>
      </c>
      <c r="F984" s="3" t="s">
        <v>765</v>
      </c>
      <c r="G984" s="3" t="s">
        <v>7914</v>
      </c>
      <c r="H984" s="3" t="s">
        <v>7915</v>
      </c>
      <c r="I984" s="4">
        <v>0.657</v>
      </c>
      <c r="J984" s="4">
        <v>0.15</v>
      </c>
      <c r="K984" s="4">
        <v>0.666909075</v>
      </c>
      <c r="L984" s="4">
        <v>0.0518</v>
      </c>
      <c r="M984" s="4">
        <v>0.784</v>
      </c>
      <c r="N984" s="4">
        <v>0.911</v>
      </c>
      <c r="O984" s="4">
        <v>0.228</v>
      </c>
      <c r="P984" s="4">
        <v>0.552</v>
      </c>
      <c r="Q984" s="4">
        <v>134.174</v>
      </c>
      <c r="R984" s="4">
        <v>8.0</v>
      </c>
      <c r="S984" s="4">
        <v>1.0</v>
      </c>
      <c r="T984" s="3" t="s">
        <v>34</v>
      </c>
      <c r="U984" s="3" t="s">
        <v>35</v>
      </c>
    </row>
    <row r="985">
      <c r="A985" s="3" t="s">
        <v>7919</v>
      </c>
      <c r="B985" s="3" t="s">
        <v>7920</v>
      </c>
      <c r="C985" s="4">
        <v>2008.0</v>
      </c>
      <c r="D985" s="4">
        <v>21.0</v>
      </c>
      <c r="E985" s="4">
        <v>317936.0</v>
      </c>
      <c r="F985" s="3" t="s">
        <v>401</v>
      </c>
      <c r="G985" s="3" t="s">
        <v>5759</v>
      </c>
      <c r="H985" s="3" t="s">
        <v>5759</v>
      </c>
      <c r="I985" s="4">
        <v>0.701</v>
      </c>
      <c r="J985" s="4">
        <v>0.732</v>
      </c>
      <c r="K985" s="4">
        <v>0.837037195</v>
      </c>
      <c r="L985" s="4">
        <v>0.0704</v>
      </c>
      <c r="M985" s="4">
        <v>0.502</v>
      </c>
      <c r="N985" s="4">
        <v>1.19E-5</v>
      </c>
      <c r="O985" s="4">
        <v>0.077</v>
      </c>
      <c r="P985" s="4">
        <v>0.777</v>
      </c>
      <c r="Q985" s="4">
        <v>94.99</v>
      </c>
      <c r="R985" s="4">
        <v>11.0</v>
      </c>
      <c r="S985" s="4">
        <v>0.0</v>
      </c>
      <c r="T985" s="3" t="s">
        <v>34</v>
      </c>
      <c r="U985" s="3" t="s">
        <v>35</v>
      </c>
    </row>
    <row r="986">
      <c r="A986" s="3" t="s">
        <v>7925</v>
      </c>
      <c r="B986" s="3" t="s">
        <v>7926</v>
      </c>
      <c r="C986" s="4">
        <v>2022.0</v>
      </c>
      <c r="D986" s="4">
        <v>21.0</v>
      </c>
      <c r="E986" s="4">
        <v>283000.0</v>
      </c>
      <c r="F986" s="3" t="s">
        <v>194</v>
      </c>
      <c r="G986" s="3" t="s">
        <v>7927</v>
      </c>
      <c r="H986" s="3" t="s">
        <v>7928</v>
      </c>
      <c r="I986" s="4">
        <v>0.77</v>
      </c>
      <c r="J986" s="4">
        <v>0.652</v>
      </c>
      <c r="K986" s="4">
        <v>0.721729087</v>
      </c>
      <c r="L986" s="4">
        <v>0.043</v>
      </c>
      <c r="M986" s="4">
        <v>0.638</v>
      </c>
      <c r="N986" s="4">
        <v>0.0</v>
      </c>
      <c r="O986" s="4">
        <v>0.0606</v>
      </c>
      <c r="P986" s="4">
        <v>0.824</v>
      </c>
      <c r="Q986" s="4">
        <v>120.058</v>
      </c>
      <c r="R986" s="4">
        <v>9.0</v>
      </c>
      <c r="S986" s="4">
        <v>0.0</v>
      </c>
      <c r="T986" s="3" t="s">
        <v>34</v>
      </c>
      <c r="U986" s="3" t="s">
        <v>35</v>
      </c>
    </row>
    <row r="987">
      <c r="A987" s="3" t="s">
        <v>7932</v>
      </c>
      <c r="B987" s="3" t="s">
        <v>7933</v>
      </c>
      <c r="C987" s="4">
        <v>2005.0</v>
      </c>
      <c r="D987" s="4">
        <v>21.0</v>
      </c>
      <c r="E987" s="4">
        <v>999514.0</v>
      </c>
      <c r="F987" s="3" t="s">
        <v>3062</v>
      </c>
      <c r="G987" s="3" t="s">
        <v>7934</v>
      </c>
      <c r="H987" s="3" t="s">
        <v>7935</v>
      </c>
      <c r="I987" s="4">
        <v>0.371</v>
      </c>
      <c r="J987" s="4">
        <v>0.737</v>
      </c>
      <c r="K987" s="4">
        <v>0.75894595</v>
      </c>
      <c r="L987" s="4">
        <v>0.043</v>
      </c>
      <c r="M987" s="4">
        <v>0.756</v>
      </c>
      <c r="N987" s="4">
        <v>0.926</v>
      </c>
      <c r="O987" s="4">
        <v>0.679</v>
      </c>
      <c r="P987" s="4">
        <v>0.711</v>
      </c>
      <c r="Q987" s="4">
        <v>136.95</v>
      </c>
      <c r="R987" s="4">
        <v>1.0</v>
      </c>
      <c r="S987" s="4">
        <v>1.0</v>
      </c>
      <c r="T987" s="3" t="s">
        <v>34</v>
      </c>
      <c r="U987" s="3" t="s">
        <v>35</v>
      </c>
    </row>
    <row r="988">
      <c r="A988" s="3" t="s">
        <v>7941</v>
      </c>
      <c r="B988" s="3" t="s">
        <v>7942</v>
      </c>
      <c r="C988" s="4">
        <v>2016.0</v>
      </c>
      <c r="D988" s="4">
        <v>21.0</v>
      </c>
      <c r="E988" s="4">
        <v>339053.0</v>
      </c>
      <c r="F988" s="3" t="s">
        <v>327</v>
      </c>
      <c r="G988" s="3" t="s">
        <v>1426</v>
      </c>
      <c r="H988" s="3" t="s">
        <v>2683</v>
      </c>
      <c r="I988" s="4">
        <v>0.59</v>
      </c>
      <c r="J988" s="4">
        <v>0.844</v>
      </c>
      <c r="K988" s="4">
        <v>0.780206618</v>
      </c>
      <c r="L988" s="4">
        <v>0.0769</v>
      </c>
      <c r="M988" s="4">
        <v>0.224</v>
      </c>
      <c r="N988" s="4">
        <v>0.0</v>
      </c>
      <c r="O988" s="4">
        <v>0.425</v>
      </c>
      <c r="P988" s="4">
        <v>0.887</v>
      </c>
      <c r="Q988" s="4">
        <v>62.069</v>
      </c>
      <c r="R988" s="4">
        <v>1.0</v>
      </c>
      <c r="S988" s="4">
        <v>0.0</v>
      </c>
      <c r="T988" s="3" t="s">
        <v>34</v>
      </c>
      <c r="U988" s="3" t="s">
        <v>35</v>
      </c>
    </row>
    <row r="989">
      <c r="A989" s="3" t="s">
        <v>7946</v>
      </c>
      <c r="B989" s="3" t="s">
        <v>7947</v>
      </c>
      <c r="C989" s="4">
        <v>2004.0</v>
      </c>
      <c r="D989" s="4">
        <v>21.0</v>
      </c>
      <c r="E989" s="4">
        <v>167493.0</v>
      </c>
      <c r="F989" s="3" t="s">
        <v>7950</v>
      </c>
      <c r="G989" s="3" t="s">
        <v>7951</v>
      </c>
      <c r="H989" s="3" t="s">
        <v>7952</v>
      </c>
      <c r="I989" s="4">
        <v>0.528</v>
      </c>
      <c r="J989" s="4">
        <v>0.602</v>
      </c>
      <c r="K989" s="4">
        <v>0.683635275</v>
      </c>
      <c r="L989" s="4">
        <v>0.0512</v>
      </c>
      <c r="M989" s="4">
        <v>0.949</v>
      </c>
      <c r="N989" s="4">
        <v>1.25E-4</v>
      </c>
      <c r="O989" s="4">
        <v>0.979</v>
      </c>
      <c r="P989" s="4">
        <v>0.961</v>
      </c>
      <c r="Q989" s="4">
        <v>115.13</v>
      </c>
      <c r="R989" s="4">
        <v>2.0</v>
      </c>
      <c r="S989" s="4">
        <v>1.0</v>
      </c>
      <c r="T989" s="3" t="s">
        <v>103</v>
      </c>
      <c r="U989" s="3" t="s">
        <v>35</v>
      </c>
    </row>
    <row r="990">
      <c r="A990" s="3" t="s">
        <v>7956</v>
      </c>
      <c r="B990" s="3" t="s">
        <v>7957</v>
      </c>
      <c r="C990" s="4">
        <v>1978.0</v>
      </c>
      <c r="D990" s="4">
        <v>21.0</v>
      </c>
      <c r="E990" s="4">
        <v>303500.0</v>
      </c>
      <c r="F990" s="3" t="s">
        <v>7958</v>
      </c>
      <c r="G990" s="3" t="s">
        <v>7959</v>
      </c>
      <c r="H990" s="3" t="s">
        <v>7960</v>
      </c>
      <c r="I990" s="4">
        <v>0.593</v>
      </c>
      <c r="J990" s="4">
        <v>0.672</v>
      </c>
      <c r="K990" s="4">
        <v>0.763523196</v>
      </c>
      <c r="L990" s="4">
        <v>0.0427</v>
      </c>
      <c r="M990" s="4">
        <v>0.155</v>
      </c>
      <c r="N990" s="4">
        <v>7.64E-6</v>
      </c>
      <c r="O990" s="4">
        <v>0.147</v>
      </c>
      <c r="P990" s="4">
        <v>0.88</v>
      </c>
      <c r="Q990" s="4">
        <v>127.5</v>
      </c>
      <c r="R990" s="4">
        <v>6.0</v>
      </c>
      <c r="S990" s="4">
        <v>1.0</v>
      </c>
      <c r="T990" s="3" t="s">
        <v>103</v>
      </c>
      <c r="U990" s="3" t="s">
        <v>35</v>
      </c>
    </row>
    <row r="991">
      <c r="A991" s="3" t="s">
        <v>7965</v>
      </c>
      <c r="B991" s="3" t="s">
        <v>2350</v>
      </c>
      <c r="C991" s="4">
        <v>2003.0</v>
      </c>
      <c r="D991" s="4">
        <v>21.0</v>
      </c>
      <c r="E991" s="4">
        <v>268133.0</v>
      </c>
      <c r="F991" s="3" t="s">
        <v>3153</v>
      </c>
      <c r="G991" s="3" t="s">
        <v>7966</v>
      </c>
      <c r="H991" s="3" t="s">
        <v>6045</v>
      </c>
      <c r="I991" s="4">
        <v>0.674</v>
      </c>
      <c r="J991" s="4">
        <v>0.569</v>
      </c>
      <c r="K991" s="4">
        <v>0.827369367</v>
      </c>
      <c r="L991" s="4">
        <v>0.0455</v>
      </c>
      <c r="M991" s="4">
        <v>0.0292</v>
      </c>
      <c r="N991" s="4">
        <v>0.00933</v>
      </c>
      <c r="O991" s="4">
        <v>0.184</v>
      </c>
      <c r="P991" s="4">
        <v>0.711</v>
      </c>
      <c r="Q991" s="4">
        <v>132.35</v>
      </c>
      <c r="R991" s="4">
        <v>5.0</v>
      </c>
      <c r="S991" s="4">
        <v>0.0</v>
      </c>
      <c r="T991" s="3" t="s">
        <v>104</v>
      </c>
      <c r="U991" s="3" t="s">
        <v>94</v>
      </c>
    </row>
    <row r="992">
      <c r="A992" s="3" t="s">
        <v>7969</v>
      </c>
      <c r="B992" s="3" t="s">
        <v>7970</v>
      </c>
      <c r="C992" s="4">
        <v>2015.0</v>
      </c>
      <c r="D992" s="4">
        <v>22.0</v>
      </c>
      <c r="E992" s="4">
        <v>291689.0</v>
      </c>
      <c r="F992" s="3" t="s">
        <v>26</v>
      </c>
      <c r="G992" s="3" t="s">
        <v>7971</v>
      </c>
      <c r="H992" s="3" t="s">
        <v>7970</v>
      </c>
      <c r="I992" s="4">
        <v>0.607</v>
      </c>
      <c r="J992" s="4">
        <v>0.906</v>
      </c>
      <c r="K992" s="4">
        <v>0.896755288</v>
      </c>
      <c r="L992" s="4">
        <v>0.38</v>
      </c>
      <c r="M992" s="4">
        <v>0.508</v>
      </c>
      <c r="N992" s="4">
        <v>0.0</v>
      </c>
      <c r="O992" s="4">
        <v>0.102</v>
      </c>
      <c r="P992" s="4">
        <v>0.735</v>
      </c>
      <c r="Q992" s="4">
        <v>77.33</v>
      </c>
      <c r="R992" s="4">
        <v>8.0</v>
      </c>
      <c r="S992" s="4">
        <v>0.0</v>
      </c>
      <c r="T992" s="3" t="s">
        <v>34</v>
      </c>
      <c r="U992" s="3" t="s">
        <v>68</v>
      </c>
    </row>
    <row r="993">
      <c r="A993" s="3" t="s">
        <v>7977</v>
      </c>
      <c r="B993" s="3" t="s">
        <v>7978</v>
      </c>
      <c r="C993" s="4">
        <v>2009.0</v>
      </c>
      <c r="D993" s="4">
        <v>22.0</v>
      </c>
      <c r="E993" s="4">
        <v>252839.0</v>
      </c>
      <c r="F993" s="3" t="s">
        <v>7983</v>
      </c>
      <c r="G993" s="3" t="s">
        <v>28</v>
      </c>
      <c r="H993" s="3" t="s">
        <v>7984</v>
      </c>
      <c r="I993" s="4">
        <v>0.46</v>
      </c>
      <c r="J993" s="4">
        <v>0.922</v>
      </c>
      <c r="K993" s="4">
        <v>0.88687357</v>
      </c>
      <c r="L993" s="4">
        <v>0.113</v>
      </c>
      <c r="M993" s="4">
        <v>0.00161</v>
      </c>
      <c r="N993" s="4">
        <v>1.4E-4</v>
      </c>
      <c r="O993" s="4">
        <v>0.0394</v>
      </c>
      <c r="P993" s="4">
        <v>0.608</v>
      </c>
      <c r="Q993" s="4">
        <v>89.906</v>
      </c>
      <c r="R993" s="4">
        <v>6.0</v>
      </c>
      <c r="S993" s="4">
        <v>1.0</v>
      </c>
      <c r="T993" s="3" t="s">
        <v>34</v>
      </c>
      <c r="U993" s="3" t="s">
        <v>68</v>
      </c>
    </row>
    <row r="994">
      <c r="A994" s="3" t="s">
        <v>7987</v>
      </c>
      <c r="B994" s="3" t="s">
        <v>7988</v>
      </c>
      <c r="C994" s="4">
        <v>1999.0</v>
      </c>
      <c r="D994" s="4">
        <v>22.0</v>
      </c>
      <c r="E994" s="4">
        <v>206263.0</v>
      </c>
      <c r="F994" s="3" t="s">
        <v>26</v>
      </c>
      <c r="G994" s="3" t="s">
        <v>63</v>
      </c>
      <c r="H994" s="3" t="s">
        <v>4335</v>
      </c>
      <c r="I994" s="4">
        <v>0.533</v>
      </c>
      <c r="J994" s="4">
        <v>0.335</v>
      </c>
      <c r="K994" s="4">
        <v>0.81979766</v>
      </c>
      <c r="L994" s="4">
        <v>0.0683</v>
      </c>
      <c r="M994" s="4">
        <v>0.713</v>
      </c>
      <c r="N994" s="4">
        <v>0.0</v>
      </c>
      <c r="O994" s="4">
        <v>0.139</v>
      </c>
      <c r="P994" s="4">
        <v>0.552</v>
      </c>
      <c r="Q994" s="4">
        <v>89.417</v>
      </c>
      <c r="R994" s="4">
        <v>1.0</v>
      </c>
      <c r="S994" s="4">
        <v>1.0</v>
      </c>
      <c r="T994" s="3" t="s">
        <v>34</v>
      </c>
      <c r="U994" s="3" t="s">
        <v>35</v>
      </c>
    </row>
    <row r="995">
      <c r="A995" s="3" t="s">
        <v>7990</v>
      </c>
      <c r="B995" s="3" t="s">
        <v>7992</v>
      </c>
      <c r="C995" s="4">
        <v>2014.0</v>
      </c>
      <c r="D995" s="4">
        <v>22.0</v>
      </c>
      <c r="E995" s="4">
        <v>222466.0</v>
      </c>
      <c r="F995" s="3" t="s">
        <v>122</v>
      </c>
      <c r="G995" s="3" t="s">
        <v>123</v>
      </c>
      <c r="H995" s="3" t="s">
        <v>7994</v>
      </c>
      <c r="I995" s="4">
        <v>0.467</v>
      </c>
      <c r="J995" s="4">
        <v>0.796</v>
      </c>
      <c r="K995" s="4">
        <v>0.863687892</v>
      </c>
      <c r="L995" s="4">
        <v>0.0774</v>
      </c>
      <c r="M995" s="4">
        <v>0.931</v>
      </c>
      <c r="N995" s="4">
        <v>0.00139</v>
      </c>
      <c r="O995" s="4">
        <v>0.561</v>
      </c>
      <c r="P995" s="4">
        <v>0.573</v>
      </c>
      <c r="Q995" s="4">
        <v>104.353</v>
      </c>
      <c r="R995" s="4">
        <v>0.0</v>
      </c>
      <c r="S995" s="4">
        <v>1.0</v>
      </c>
      <c r="T995" s="3" t="s">
        <v>104</v>
      </c>
      <c r="U995" s="3" t="s">
        <v>35</v>
      </c>
    </row>
    <row r="996">
      <c r="A996" s="3" t="s">
        <v>7998</v>
      </c>
      <c r="B996" s="3" t="s">
        <v>7999</v>
      </c>
      <c r="C996" s="4">
        <v>2014.0</v>
      </c>
      <c r="D996" s="4">
        <v>22.0</v>
      </c>
      <c r="E996" s="4">
        <v>154580.0</v>
      </c>
      <c r="F996" s="3" t="s">
        <v>26</v>
      </c>
      <c r="G996" s="3" t="s">
        <v>8000</v>
      </c>
      <c r="H996" s="3" t="s">
        <v>8001</v>
      </c>
      <c r="I996" s="4">
        <v>0.736</v>
      </c>
      <c r="J996" s="4">
        <v>0.399</v>
      </c>
      <c r="K996" s="4">
        <v>0.781425791</v>
      </c>
      <c r="L996" s="4">
        <v>0.0362</v>
      </c>
      <c r="M996" s="4">
        <v>0.764</v>
      </c>
      <c r="N996" s="4">
        <v>0.0</v>
      </c>
      <c r="O996" s="4">
        <v>0.111</v>
      </c>
      <c r="P996" s="4">
        <v>0.709</v>
      </c>
      <c r="Q996" s="4">
        <v>117.061</v>
      </c>
      <c r="R996" s="4">
        <v>1.0</v>
      </c>
      <c r="S996" s="4">
        <v>1.0</v>
      </c>
      <c r="T996" s="3" t="s">
        <v>34</v>
      </c>
      <c r="U996" s="3" t="s">
        <v>35</v>
      </c>
    </row>
    <row r="997">
      <c r="A997" s="3" t="s">
        <v>8006</v>
      </c>
      <c r="B997" s="3" t="s">
        <v>8007</v>
      </c>
      <c r="C997" s="4">
        <v>2022.0</v>
      </c>
      <c r="D997" s="4">
        <v>22.0</v>
      </c>
      <c r="E997" s="4">
        <v>237217.0</v>
      </c>
      <c r="F997" s="3" t="s">
        <v>880</v>
      </c>
      <c r="G997" s="3" t="s">
        <v>1822</v>
      </c>
      <c r="H997" s="3" t="s">
        <v>8007</v>
      </c>
      <c r="I997" s="4">
        <v>0.409</v>
      </c>
      <c r="J997" s="4">
        <v>0.829</v>
      </c>
      <c r="K997" s="4">
        <v>0.830321049</v>
      </c>
      <c r="L997" s="4">
        <v>0.0539</v>
      </c>
      <c r="M997" s="4">
        <v>0.141</v>
      </c>
      <c r="N997" s="4">
        <v>2.86E-4</v>
      </c>
      <c r="O997" s="4">
        <v>0.0565</v>
      </c>
      <c r="P997" s="4">
        <v>0.658</v>
      </c>
      <c r="Q997" s="4">
        <v>89.486</v>
      </c>
      <c r="R997" s="4">
        <v>10.0</v>
      </c>
      <c r="S997" s="4">
        <v>0.0</v>
      </c>
      <c r="T997" s="3" t="s">
        <v>104</v>
      </c>
      <c r="U997" s="3" t="s">
        <v>35</v>
      </c>
    </row>
    <row r="998">
      <c r="A998" s="3" t="s">
        <v>8009</v>
      </c>
      <c r="B998" s="3" t="s">
        <v>8010</v>
      </c>
      <c r="C998" s="4">
        <v>2021.0</v>
      </c>
      <c r="D998" s="4">
        <v>22.0</v>
      </c>
      <c r="E998" s="4">
        <v>215510.0</v>
      </c>
      <c r="F998" s="3" t="s">
        <v>8011</v>
      </c>
      <c r="G998" s="3" t="s">
        <v>8012</v>
      </c>
      <c r="H998" s="3" t="s">
        <v>8013</v>
      </c>
      <c r="I998" s="4">
        <v>0.759</v>
      </c>
      <c r="J998" s="4">
        <v>0.713</v>
      </c>
      <c r="K998" s="4">
        <v>0.860158706</v>
      </c>
      <c r="L998" s="4">
        <v>0.0562</v>
      </c>
      <c r="M998" s="4">
        <v>0.0702</v>
      </c>
      <c r="N998" s="4">
        <v>0.0</v>
      </c>
      <c r="O998" s="4">
        <v>0.0903</v>
      </c>
      <c r="P998" s="4">
        <v>0.857</v>
      </c>
      <c r="Q998" s="4">
        <v>77.498</v>
      </c>
      <c r="R998" s="4">
        <v>5.0</v>
      </c>
      <c r="S998" s="4">
        <v>0.0</v>
      </c>
      <c r="T998" s="3" t="s">
        <v>103</v>
      </c>
      <c r="U998" s="3" t="s">
        <v>68</v>
      </c>
    </row>
    <row r="999">
      <c r="A999" s="3" t="s">
        <v>8017</v>
      </c>
      <c r="B999" s="3" t="s">
        <v>8018</v>
      </c>
      <c r="C999" s="4">
        <v>1999.0</v>
      </c>
      <c r="D999" s="4">
        <v>22.0</v>
      </c>
      <c r="E999" s="4">
        <v>305000.0</v>
      </c>
      <c r="F999" s="3" t="s">
        <v>8019</v>
      </c>
      <c r="G999" s="3" t="s">
        <v>2591</v>
      </c>
      <c r="H999" s="3" t="s">
        <v>3247</v>
      </c>
      <c r="I999" s="4">
        <v>0.602</v>
      </c>
      <c r="J999" s="4">
        <v>0.572</v>
      </c>
      <c r="K999" s="4">
        <v>0.765448207</v>
      </c>
      <c r="L999" s="4">
        <v>0.0314</v>
      </c>
      <c r="M999" s="4">
        <v>0.351</v>
      </c>
      <c r="N999" s="4">
        <v>5.56E-6</v>
      </c>
      <c r="O999" s="4">
        <v>0.176</v>
      </c>
      <c r="P999" s="4">
        <v>0.783</v>
      </c>
      <c r="Q999" s="4">
        <v>76.487</v>
      </c>
      <c r="R999" s="4">
        <v>2.0</v>
      </c>
      <c r="S999" s="4">
        <v>0.0</v>
      </c>
      <c r="T999" s="3" t="s">
        <v>103</v>
      </c>
      <c r="U999" s="3" t="s">
        <v>94</v>
      </c>
    </row>
    <row r="1000">
      <c r="A1000" s="3" t="s">
        <v>8025</v>
      </c>
      <c r="B1000" s="3" t="s">
        <v>8026</v>
      </c>
      <c r="C1000" s="4">
        <v>2022.0</v>
      </c>
      <c r="D1000" s="4">
        <v>22.0</v>
      </c>
      <c r="E1000" s="4">
        <v>230269.0</v>
      </c>
      <c r="F1000" s="3" t="s">
        <v>8027</v>
      </c>
      <c r="G1000" s="3" t="s">
        <v>8028</v>
      </c>
      <c r="H1000" s="3" t="s">
        <v>4373</v>
      </c>
      <c r="I1000" s="4">
        <v>0.713</v>
      </c>
      <c r="J1000" s="4">
        <v>0.843</v>
      </c>
      <c r="K1000" s="4">
        <v>0.86135649</v>
      </c>
      <c r="L1000" s="4">
        <v>0.0359</v>
      </c>
      <c r="M1000" s="4">
        <v>2.74E-4</v>
      </c>
      <c r="N1000" s="4">
        <v>0.0903</v>
      </c>
      <c r="O1000" s="4">
        <v>0.108</v>
      </c>
      <c r="P1000" s="4">
        <v>0.562</v>
      </c>
      <c r="Q1000" s="4">
        <v>121.998</v>
      </c>
      <c r="R1000" s="4">
        <v>1.0</v>
      </c>
      <c r="S1000" s="4">
        <v>1.0</v>
      </c>
      <c r="T1000" s="3" t="s">
        <v>103</v>
      </c>
      <c r="U1000" s="3" t="s">
        <v>94</v>
      </c>
    </row>
    <row r="1001">
      <c r="A1001" s="3" t="s">
        <v>8033</v>
      </c>
      <c r="B1001" s="3" t="s">
        <v>8034</v>
      </c>
      <c r="C1001" s="4">
        <v>1990.0</v>
      </c>
      <c r="D1001" s="4">
        <v>22.0</v>
      </c>
      <c r="E1001" s="4">
        <v>330840.0</v>
      </c>
      <c r="F1001" s="3" t="s">
        <v>228</v>
      </c>
      <c r="G1001" s="3" t="s">
        <v>8035</v>
      </c>
      <c r="H1001" s="3" t="s">
        <v>4468</v>
      </c>
      <c r="I1001" s="4">
        <v>0.551</v>
      </c>
      <c r="J1001" s="4">
        <v>0.633</v>
      </c>
      <c r="K1001" s="4">
        <v>0.678694415</v>
      </c>
      <c r="L1001" s="4">
        <v>0.0498</v>
      </c>
      <c r="M1001" s="4">
        <v>0.522</v>
      </c>
      <c r="N1001" s="4">
        <v>7.16E-5</v>
      </c>
      <c r="O1001" s="4">
        <v>0.0865</v>
      </c>
      <c r="P1001" s="4">
        <v>0.552</v>
      </c>
      <c r="Q1001" s="4">
        <v>87.832</v>
      </c>
      <c r="R1001" s="4">
        <v>6.0</v>
      </c>
      <c r="S1001" s="4">
        <v>0.0</v>
      </c>
      <c r="T1001" s="3" t="s">
        <v>104</v>
      </c>
      <c r="U1001" s="3" t="s">
        <v>35</v>
      </c>
    </row>
    <row r="1002">
      <c r="A1002" s="3" t="s">
        <v>8041</v>
      </c>
      <c r="B1002" s="3" t="s">
        <v>8042</v>
      </c>
      <c r="C1002" s="4">
        <v>2019.0</v>
      </c>
      <c r="D1002" s="4">
        <v>22.0</v>
      </c>
      <c r="E1002" s="4">
        <v>264586.0</v>
      </c>
      <c r="F1002" s="3" t="s">
        <v>209</v>
      </c>
      <c r="G1002" s="3" t="s">
        <v>4469</v>
      </c>
      <c r="H1002" s="3" t="s">
        <v>4470</v>
      </c>
      <c r="I1002" s="4">
        <v>0.664</v>
      </c>
      <c r="J1002" s="4">
        <v>0.576</v>
      </c>
      <c r="K1002" s="4">
        <v>0.73366415</v>
      </c>
      <c r="L1002" s="4">
        <v>0.147</v>
      </c>
      <c r="M1002" s="4">
        <v>0.0172</v>
      </c>
      <c r="N1002" s="4">
        <v>0.0</v>
      </c>
      <c r="O1002" s="4">
        <v>0.0672</v>
      </c>
      <c r="P1002" s="4">
        <v>0.749</v>
      </c>
      <c r="Q1002" s="4">
        <v>90.986</v>
      </c>
      <c r="R1002" s="4">
        <v>8.0</v>
      </c>
      <c r="S1002" s="4">
        <v>0.0</v>
      </c>
      <c r="T1002" s="3" t="s">
        <v>104</v>
      </c>
      <c r="U1002" s="3" t="s">
        <v>35</v>
      </c>
    </row>
    <row r="1003">
      <c r="A1003" s="3" t="s">
        <v>8046</v>
      </c>
      <c r="B1003" s="3" t="s">
        <v>8047</v>
      </c>
      <c r="C1003" s="4">
        <v>2016.0</v>
      </c>
      <c r="D1003" s="4">
        <v>22.0</v>
      </c>
      <c r="E1003" s="4">
        <v>347426.0</v>
      </c>
      <c r="F1003" s="3" t="s">
        <v>194</v>
      </c>
      <c r="G1003" s="3" t="s">
        <v>5083</v>
      </c>
      <c r="H1003" s="3" t="s">
        <v>1549</v>
      </c>
      <c r="I1003" s="4">
        <v>0.687</v>
      </c>
      <c r="J1003" s="4">
        <v>0.742</v>
      </c>
      <c r="K1003" s="4">
        <v>0.759630398</v>
      </c>
      <c r="L1003" s="4">
        <v>0.0487</v>
      </c>
      <c r="M1003" s="4">
        <v>0.252</v>
      </c>
      <c r="N1003" s="4">
        <v>1.22E-6</v>
      </c>
      <c r="O1003" s="4">
        <v>0.312</v>
      </c>
      <c r="P1003" s="4">
        <v>0.853</v>
      </c>
      <c r="Q1003" s="4">
        <v>97.004</v>
      </c>
      <c r="R1003" s="4">
        <v>9.0</v>
      </c>
      <c r="S1003" s="4">
        <v>0.0</v>
      </c>
      <c r="T1003" s="3" t="s">
        <v>104</v>
      </c>
      <c r="U1003" s="3" t="s">
        <v>68</v>
      </c>
    </row>
    <row r="1004">
      <c r="A1004" s="3" t="s">
        <v>8054</v>
      </c>
      <c r="B1004" s="3" t="s">
        <v>8055</v>
      </c>
      <c r="C1004" s="4">
        <v>2016.0</v>
      </c>
      <c r="D1004" s="4">
        <v>22.0</v>
      </c>
      <c r="E1004" s="4">
        <v>269184.0</v>
      </c>
      <c r="F1004" s="3" t="s">
        <v>8056</v>
      </c>
      <c r="G1004" s="3" t="s">
        <v>8057</v>
      </c>
      <c r="H1004" s="3" t="s">
        <v>3676</v>
      </c>
      <c r="I1004" s="4">
        <v>0.65</v>
      </c>
      <c r="J1004" s="4">
        <v>0.482</v>
      </c>
      <c r="K1004" s="4">
        <v>0.789104442</v>
      </c>
      <c r="L1004" s="4">
        <v>0.0281</v>
      </c>
      <c r="M1004" s="4">
        <v>0.293</v>
      </c>
      <c r="N1004" s="4">
        <v>0.0</v>
      </c>
      <c r="O1004" s="4">
        <v>0.0811</v>
      </c>
      <c r="P1004" s="4">
        <v>0.517</v>
      </c>
      <c r="Q1004" s="4">
        <v>106.994</v>
      </c>
      <c r="R1004" s="4">
        <v>4.0</v>
      </c>
      <c r="S1004" s="4">
        <v>1.0</v>
      </c>
      <c r="T1004" s="3" t="s">
        <v>104</v>
      </c>
      <c r="U1004" s="3" t="s">
        <v>35</v>
      </c>
    </row>
    <row r="1005">
      <c r="A1005" s="3" t="s">
        <v>8061</v>
      </c>
      <c r="B1005" s="3" t="s">
        <v>8062</v>
      </c>
      <c r="C1005" s="4">
        <v>1987.0</v>
      </c>
      <c r="D1005" s="4">
        <v>22.0</v>
      </c>
      <c r="E1005" s="4">
        <v>206344.0</v>
      </c>
      <c r="F1005" s="3" t="s">
        <v>413</v>
      </c>
      <c r="G1005" s="3" t="s">
        <v>2972</v>
      </c>
      <c r="H1005" s="3" t="s">
        <v>2973</v>
      </c>
      <c r="I1005" s="4">
        <v>0.684</v>
      </c>
      <c r="J1005" s="4">
        <v>0.61</v>
      </c>
      <c r="K1005" s="4">
        <v>0.754732317</v>
      </c>
      <c r="L1005" s="4">
        <v>0.294</v>
      </c>
      <c r="M1005" s="4">
        <v>0.717</v>
      </c>
      <c r="N1005" s="4">
        <v>0.00121</v>
      </c>
      <c r="O1005" s="4">
        <v>0.0529</v>
      </c>
      <c r="P1005" s="4">
        <v>0.961</v>
      </c>
      <c r="Q1005" s="4">
        <v>168.836</v>
      </c>
      <c r="R1005" s="4">
        <v>2.0</v>
      </c>
      <c r="S1005" s="4">
        <v>1.0</v>
      </c>
      <c r="T1005" s="3" t="s">
        <v>34</v>
      </c>
      <c r="U1005" s="3" t="s">
        <v>35</v>
      </c>
    </row>
    <row r="1006">
      <c r="A1006" s="3" t="s">
        <v>8067</v>
      </c>
      <c r="B1006" s="3" t="s">
        <v>8068</v>
      </c>
      <c r="C1006" s="4">
        <v>1978.0</v>
      </c>
      <c r="D1006" s="4">
        <v>22.0</v>
      </c>
      <c r="E1006" s="4">
        <v>182986.0</v>
      </c>
      <c r="F1006" s="3" t="s">
        <v>8069</v>
      </c>
      <c r="G1006" s="3" t="s">
        <v>1802</v>
      </c>
      <c r="H1006" s="3" t="s">
        <v>8071</v>
      </c>
      <c r="I1006" s="4">
        <v>0.656705432</v>
      </c>
      <c r="J1006" s="4">
        <v>0.6703845</v>
      </c>
      <c r="K1006" s="4">
        <v>0.813626471</v>
      </c>
      <c r="L1006" s="4">
        <v>0.081382654</v>
      </c>
      <c r="M1006" s="4">
        <v>0.26934009</v>
      </c>
      <c r="N1006" s="4">
        <v>0.05448885</v>
      </c>
      <c r="O1006" s="4">
        <v>0.191150556</v>
      </c>
      <c r="P1006" s="4">
        <v>0.618767284</v>
      </c>
      <c r="Q1006" s="4">
        <v>120.71</v>
      </c>
      <c r="R1006" s="4">
        <v>5.0</v>
      </c>
      <c r="S1006" s="4">
        <v>1.0</v>
      </c>
      <c r="T1006" s="3" t="s">
        <v>34</v>
      </c>
      <c r="U1006" s="3" t="s">
        <v>35</v>
      </c>
    </row>
    <row r="1007">
      <c r="A1007" s="3" t="s">
        <v>8073</v>
      </c>
      <c r="B1007" s="3" t="s">
        <v>8074</v>
      </c>
      <c r="C1007" s="4">
        <v>2019.0</v>
      </c>
      <c r="D1007" s="4">
        <v>22.0</v>
      </c>
      <c r="E1007" s="4">
        <v>285686.0</v>
      </c>
      <c r="F1007" s="3" t="s">
        <v>8076</v>
      </c>
      <c r="G1007" s="3" t="s">
        <v>8078</v>
      </c>
      <c r="H1007" s="3" t="s">
        <v>7076</v>
      </c>
      <c r="I1007" s="4">
        <v>0.656</v>
      </c>
      <c r="J1007" s="4">
        <v>0.722</v>
      </c>
      <c r="K1007" s="4">
        <v>0.866169016</v>
      </c>
      <c r="L1007" s="4">
        <v>0.0364</v>
      </c>
      <c r="M1007" s="4">
        <v>0.277</v>
      </c>
      <c r="N1007" s="4">
        <v>1.38E-4</v>
      </c>
      <c r="O1007" s="4">
        <v>0.187</v>
      </c>
      <c r="P1007" s="4">
        <v>0.883</v>
      </c>
      <c r="Q1007" s="4">
        <v>83.95</v>
      </c>
      <c r="R1007" s="4">
        <v>8.0</v>
      </c>
      <c r="S1007" s="4">
        <v>1.0</v>
      </c>
      <c r="T1007" s="3" t="s">
        <v>104</v>
      </c>
      <c r="U1007" s="3" t="s">
        <v>35</v>
      </c>
    </row>
    <row r="1008">
      <c r="A1008" s="3" t="s">
        <v>8079</v>
      </c>
      <c r="B1008" s="3" t="s">
        <v>8081</v>
      </c>
      <c r="C1008" s="4">
        <v>1966.0</v>
      </c>
      <c r="D1008" s="4">
        <v>22.0</v>
      </c>
      <c r="E1008" s="4">
        <v>194247.0</v>
      </c>
      <c r="F1008" s="3" t="s">
        <v>1647</v>
      </c>
      <c r="G1008" s="3" t="s">
        <v>8084</v>
      </c>
      <c r="H1008" s="3" t="s">
        <v>8085</v>
      </c>
      <c r="I1008" s="4">
        <v>0.383</v>
      </c>
      <c r="J1008" s="4">
        <v>0.254</v>
      </c>
      <c r="K1008" s="4">
        <v>0.697473959</v>
      </c>
      <c r="L1008" s="4">
        <v>0.0327</v>
      </c>
      <c r="M1008" s="4">
        <v>0.7</v>
      </c>
      <c r="N1008" s="4">
        <v>0.0</v>
      </c>
      <c r="O1008" s="4">
        <v>0.261</v>
      </c>
      <c r="P1008" s="4">
        <v>0.737</v>
      </c>
      <c r="Q1008" s="4">
        <v>74.81</v>
      </c>
      <c r="R1008" s="4">
        <v>8.0</v>
      </c>
      <c r="S1008" s="4">
        <v>1.0</v>
      </c>
      <c r="T1008" s="3" t="s">
        <v>103</v>
      </c>
      <c r="U1008" s="3" t="s">
        <v>35</v>
      </c>
    </row>
    <row r="1009">
      <c r="A1009" s="3" t="s">
        <v>8088</v>
      </c>
      <c r="B1009" s="3" t="s">
        <v>2896</v>
      </c>
      <c r="C1009" s="4">
        <v>2017.0</v>
      </c>
      <c r="D1009" s="4">
        <v>23.0</v>
      </c>
      <c r="E1009" s="4">
        <v>267733.0</v>
      </c>
      <c r="F1009" s="3" t="s">
        <v>880</v>
      </c>
      <c r="G1009" s="3" t="s">
        <v>8089</v>
      </c>
      <c r="H1009" s="3" t="s">
        <v>7896</v>
      </c>
      <c r="I1009" s="4">
        <v>0.651</v>
      </c>
      <c r="J1009" s="4">
        <v>0.552</v>
      </c>
      <c r="K1009" s="4">
        <v>0.758282891</v>
      </c>
      <c r="L1009" s="4">
        <v>0.0337</v>
      </c>
      <c r="M1009" s="4">
        <v>0.446</v>
      </c>
      <c r="N1009" s="4">
        <v>0.00309</v>
      </c>
      <c r="O1009" s="4">
        <v>0.0667</v>
      </c>
      <c r="P1009" s="4">
        <v>0.621</v>
      </c>
      <c r="Q1009" s="4">
        <v>108.071</v>
      </c>
      <c r="R1009" s="4">
        <v>8.0</v>
      </c>
      <c r="S1009" s="4">
        <v>0.0</v>
      </c>
      <c r="T1009" s="3" t="s">
        <v>104</v>
      </c>
      <c r="U1009" s="3" t="s">
        <v>35</v>
      </c>
    </row>
    <row r="1010">
      <c r="A1010" s="3" t="s">
        <v>8093</v>
      </c>
      <c r="B1010" s="3" t="s">
        <v>8094</v>
      </c>
      <c r="C1010" s="4">
        <v>2013.0</v>
      </c>
      <c r="D1010" s="4">
        <v>23.0</v>
      </c>
      <c r="E1010" s="4">
        <v>246893.0</v>
      </c>
      <c r="F1010" s="3" t="s">
        <v>1918</v>
      </c>
      <c r="G1010" s="3" t="s">
        <v>1919</v>
      </c>
      <c r="H1010" s="3" t="s">
        <v>8097</v>
      </c>
      <c r="I1010" s="4">
        <v>0.835</v>
      </c>
      <c r="J1010" s="4">
        <v>0.504</v>
      </c>
      <c r="K1010" s="4">
        <v>0.841336385</v>
      </c>
      <c r="L1010" s="4">
        <v>0.0666</v>
      </c>
      <c r="M1010" s="4">
        <v>0.042</v>
      </c>
      <c r="N1010" s="4">
        <v>8.42E-6</v>
      </c>
      <c r="O1010" s="4">
        <v>0.0709</v>
      </c>
      <c r="P1010" s="4">
        <v>0.647</v>
      </c>
      <c r="Q1010" s="4">
        <v>134.969</v>
      </c>
      <c r="R1010" s="4">
        <v>1.0</v>
      </c>
      <c r="S1010" s="4">
        <v>0.0</v>
      </c>
      <c r="T1010" s="3" t="s">
        <v>104</v>
      </c>
      <c r="U1010" s="3" t="s">
        <v>68</v>
      </c>
    </row>
    <row r="1011">
      <c r="A1011" s="3" t="s">
        <v>8099</v>
      </c>
      <c r="B1011" s="3" t="s">
        <v>8101</v>
      </c>
      <c r="C1011" s="4">
        <v>2024.0</v>
      </c>
      <c r="D1011" s="4">
        <v>23.0</v>
      </c>
      <c r="E1011" s="4">
        <v>164908.0</v>
      </c>
      <c r="F1011" s="3" t="s">
        <v>6512</v>
      </c>
      <c r="G1011" s="3" t="s">
        <v>8103</v>
      </c>
      <c r="H1011" s="3" t="s">
        <v>8104</v>
      </c>
      <c r="I1011" s="4">
        <v>0.452</v>
      </c>
      <c r="J1011" s="4">
        <v>0.866</v>
      </c>
      <c r="K1011" s="4">
        <v>0.849635318</v>
      </c>
      <c r="L1011" s="4">
        <v>0.0488</v>
      </c>
      <c r="M1011" s="4">
        <v>0.00267</v>
      </c>
      <c r="N1011" s="4">
        <v>1.26E-4</v>
      </c>
      <c r="O1011" s="4">
        <v>0.0577</v>
      </c>
      <c r="P1011" s="4">
        <v>0.832</v>
      </c>
      <c r="Q1011" s="4">
        <v>94.801</v>
      </c>
      <c r="R1011" s="4">
        <v>5.0</v>
      </c>
      <c r="S1011" s="4">
        <v>1.0</v>
      </c>
      <c r="T1011" s="3" t="s">
        <v>103</v>
      </c>
      <c r="U1011" s="3" t="s">
        <v>35</v>
      </c>
    </row>
    <row r="1012">
      <c r="A1012" s="3" t="s">
        <v>8107</v>
      </c>
      <c r="B1012" s="3" t="s">
        <v>8108</v>
      </c>
      <c r="C1012" s="4">
        <v>2024.0</v>
      </c>
      <c r="D1012" s="4">
        <v>23.0</v>
      </c>
      <c r="E1012" s="4">
        <v>207938.0</v>
      </c>
      <c r="F1012" s="3" t="s">
        <v>8109</v>
      </c>
      <c r="G1012" s="3" t="s">
        <v>8110</v>
      </c>
      <c r="H1012" s="3" t="s">
        <v>8111</v>
      </c>
      <c r="I1012" s="4">
        <v>0.738</v>
      </c>
      <c r="J1012" s="4">
        <v>0.436</v>
      </c>
      <c r="K1012" s="4">
        <v>0.697773405</v>
      </c>
      <c r="L1012" s="4">
        <v>0.0894</v>
      </c>
      <c r="M1012" s="4">
        <v>0.527</v>
      </c>
      <c r="N1012" s="4">
        <v>3.01E-5</v>
      </c>
      <c r="O1012" s="4">
        <v>0.132</v>
      </c>
      <c r="P1012" s="4">
        <v>0.701</v>
      </c>
      <c r="Q1012" s="4">
        <v>139.948</v>
      </c>
      <c r="R1012" s="4">
        <v>1.0</v>
      </c>
      <c r="S1012" s="4">
        <v>1.0</v>
      </c>
      <c r="T1012" s="3" t="s">
        <v>104</v>
      </c>
      <c r="U1012" s="3" t="s">
        <v>94</v>
      </c>
    </row>
    <row r="1013">
      <c r="A1013" s="3" t="s">
        <v>8118</v>
      </c>
      <c r="B1013" s="3" t="s">
        <v>8119</v>
      </c>
      <c r="C1013" s="4">
        <v>2000.0</v>
      </c>
      <c r="D1013" s="4">
        <v>23.0</v>
      </c>
      <c r="E1013" s="4">
        <v>237693.0</v>
      </c>
      <c r="F1013" s="3" t="s">
        <v>8120</v>
      </c>
      <c r="G1013" s="3" t="s">
        <v>8122</v>
      </c>
      <c r="H1013" s="3" t="s">
        <v>8124</v>
      </c>
      <c r="I1013" s="4">
        <v>0.422</v>
      </c>
      <c r="J1013" s="4">
        <v>0.63</v>
      </c>
      <c r="K1013" s="4">
        <v>0.780762732</v>
      </c>
      <c r="L1013" s="4">
        <v>0.33</v>
      </c>
      <c r="M1013" s="4">
        <v>0.234</v>
      </c>
      <c r="N1013" s="4">
        <v>0.0</v>
      </c>
      <c r="O1013" s="4">
        <v>0.39</v>
      </c>
      <c r="P1013" s="4">
        <v>0.624</v>
      </c>
      <c r="Q1013" s="4">
        <v>87.761</v>
      </c>
      <c r="R1013" s="4">
        <v>5.0</v>
      </c>
      <c r="S1013" s="4">
        <v>1.0</v>
      </c>
      <c r="T1013" s="3" t="s">
        <v>103</v>
      </c>
      <c r="U1013" s="3" t="s">
        <v>94</v>
      </c>
    </row>
    <row r="1014">
      <c r="A1014" s="3" t="s">
        <v>8125</v>
      </c>
      <c r="B1014" s="3" t="s">
        <v>8126</v>
      </c>
      <c r="C1014" s="4">
        <v>2014.0</v>
      </c>
      <c r="D1014" s="4">
        <v>23.0</v>
      </c>
      <c r="E1014" s="4">
        <v>196832.0</v>
      </c>
      <c r="F1014" s="3" t="s">
        <v>8128</v>
      </c>
      <c r="G1014" s="3" t="s">
        <v>8129</v>
      </c>
      <c r="H1014" s="3" t="s">
        <v>8130</v>
      </c>
      <c r="I1014" s="4">
        <v>0.825</v>
      </c>
      <c r="J1014" s="4">
        <v>0.581</v>
      </c>
      <c r="K1014" s="4">
        <v>0.862425941</v>
      </c>
      <c r="L1014" s="4">
        <v>0.375</v>
      </c>
      <c r="M1014" s="4">
        <v>0.0538</v>
      </c>
      <c r="N1014" s="4">
        <v>0.0</v>
      </c>
      <c r="O1014" s="4">
        <v>0.156</v>
      </c>
      <c r="P1014" s="4">
        <v>0.805</v>
      </c>
      <c r="Q1014" s="4">
        <v>133.992</v>
      </c>
      <c r="R1014" s="4">
        <v>8.0</v>
      </c>
      <c r="S1014" s="4">
        <v>1.0</v>
      </c>
      <c r="T1014" s="3" t="s">
        <v>103</v>
      </c>
      <c r="U1014" s="3" t="s">
        <v>68</v>
      </c>
    </row>
    <row r="1015">
      <c r="A1015" s="3" t="s">
        <v>8132</v>
      </c>
      <c r="B1015" s="3" t="s">
        <v>8134</v>
      </c>
      <c r="C1015" s="4">
        <v>2021.0</v>
      </c>
      <c r="D1015" s="4">
        <v>23.0</v>
      </c>
      <c r="E1015" s="4">
        <v>168281.0</v>
      </c>
      <c r="F1015" s="3" t="s">
        <v>223</v>
      </c>
      <c r="G1015" s="3" t="s">
        <v>6926</v>
      </c>
      <c r="H1015" s="3" t="s">
        <v>8134</v>
      </c>
      <c r="I1015" s="4">
        <v>0.741</v>
      </c>
      <c r="J1015" s="4">
        <v>0.783</v>
      </c>
      <c r="K1015" s="4">
        <v>0.852073664</v>
      </c>
      <c r="L1015" s="4">
        <v>0.304</v>
      </c>
      <c r="M1015" s="4">
        <v>0.293</v>
      </c>
      <c r="N1015" s="4">
        <v>0.0</v>
      </c>
      <c r="O1015" s="4">
        <v>0.101</v>
      </c>
      <c r="P1015" s="4">
        <v>0.603</v>
      </c>
      <c r="Q1015" s="4">
        <v>80.069</v>
      </c>
      <c r="R1015" s="4">
        <v>7.0</v>
      </c>
      <c r="S1015" s="4">
        <v>0.0</v>
      </c>
      <c r="T1015" s="3" t="s">
        <v>103</v>
      </c>
      <c r="U1015" s="3" t="s">
        <v>35</v>
      </c>
    </row>
    <row r="1016">
      <c r="A1016" s="3" t="s">
        <v>8141</v>
      </c>
      <c r="B1016" s="3" t="s">
        <v>8142</v>
      </c>
      <c r="C1016" s="4">
        <v>1992.0</v>
      </c>
      <c r="D1016" s="4">
        <v>23.0</v>
      </c>
      <c r="E1016" s="4">
        <v>289866.0</v>
      </c>
      <c r="F1016" s="3" t="s">
        <v>156</v>
      </c>
      <c r="G1016" s="3" t="s">
        <v>157</v>
      </c>
      <c r="H1016" s="3" t="s">
        <v>5029</v>
      </c>
      <c r="I1016" s="4">
        <v>0.38</v>
      </c>
      <c r="J1016" s="4">
        <v>0.397</v>
      </c>
      <c r="K1016" s="4">
        <v>0.72594272</v>
      </c>
      <c r="L1016" s="4">
        <v>0.0312</v>
      </c>
      <c r="M1016" s="4">
        <v>0.811</v>
      </c>
      <c r="N1016" s="4">
        <v>9.83E-5</v>
      </c>
      <c r="O1016" s="4">
        <v>0.131</v>
      </c>
      <c r="P1016" s="4">
        <v>0.569</v>
      </c>
      <c r="Q1016" s="4">
        <v>136.824</v>
      </c>
      <c r="R1016" s="4">
        <v>8.0</v>
      </c>
      <c r="S1016" s="4">
        <v>0.0</v>
      </c>
      <c r="T1016" s="3" t="s">
        <v>104</v>
      </c>
      <c r="U1016" s="3" t="s">
        <v>35</v>
      </c>
    </row>
    <row r="1017">
      <c r="A1017" s="3" t="s">
        <v>8146</v>
      </c>
      <c r="B1017" s="3" t="s">
        <v>8147</v>
      </c>
      <c r="C1017" s="4">
        <v>1992.0</v>
      </c>
      <c r="D1017" s="4">
        <v>23.0</v>
      </c>
      <c r="E1017" s="4">
        <v>376592.0</v>
      </c>
      <c r="F1017" s="3" t="s">
        <v>194</v>
      </c>
      <c r="G1017" s="3" t="s">
        <v>195</v>
      </c>
      <c r="H1017" s="3" t="s">
        <v>8150</v>
      </c>
      <c r="I1017" s="4">
        <v>0.522</v>
      </c>
      <c r="J1017" s="4">
        <v>0.682</v>
      </c>
      <c r="K1017" s="4">
        <v>0.835539965</v>
      </c>
      <c r="L1017" s="4">
        <v>0.0325</v>
      </c>
      <c r="M1017" s="4">
        <v>0.824</v>
      </c>
      <c r="N1017" s="4">
        <v>9.95E-4</v>
      </c>
      <c r="O1017" s="4">
        <v>0.331</v>
      </c>
      <c r="P1017" s="4">
        <v>0.664</v>
      </c>
      <c r="Q1017" s="4">
        <v>123.565</v>
      </c>
      <c r="R1017" s="4">
        <v>9.0</v>
      </c>
      <c r="S1017" s="4">
        <v>1.0</v>
      </c>
      <c r="T1017" s="3" t="s">
        <v>104</v>
      </c>
      <c r="U1017" s="3" t="s">
        <v>35</v>
      </c>
    </row>
    <row r="1018">
      <c r="A1018" s="3" t="s">
        <v>8155</v>
      </c>
      <c r="B1018" s="3" t="s">
        <v>8156</v>
      </c>
      <c r="C1018" s="4">
        <v>2019.0</v>
      </c>
      <c r="D1018" s="4">
        <v>23.0</v>
      </c>
      <c r="E1018" s="4">
        <v>257399.0</v>
      </c>
      <c r="F1018" s="3" t="s">
        <v>209</v>
      </c>
      <c r="G1018" s="3" t="s">
        <v>2426</v>
      </c>
      <c r="H1018" s="3" t="s">
        <v>4470</v>
      </c>
      <c r="I1018" s="4">
        <v>0.549</v>
      </c>
      <c r="J1018" s="4">
        <v>0.594</v>
      </c>
      <c r="K1018" s="4">
        <v>0.760314846</v>
      </c>
      <c r="L1018" s="4">
        <v>0.224</v>
      </c>
      <c r="M1018" s="4">
        <v>0.0676</v>
      </c>
      <c r="N1018" s="4">
        <v>0.0</v>
      </c>
      <c r="O1018" s="4">
        <v>0.0864</v>
      </c>
      <c r="P1018" s="4">
        <v>0.827</v>
      </c>
      <c r="Q1018" s="4">
        <v>79.585</v>
      </c>
      <c r="R1018" s="4">
        <v>7.0</v>
      </c>
      <c r="S1018" s="4">
        <v>0.0</v>
      </c>
      <c r="T1018" s="3" t="s">
        <v>104</v>
      </c>
      <c r="U1018" s="3" t="s">
        <v>68</v>
      </c>
    </row>
    <row r="1019">
      <c r="A1019" s="3" t="s">
        <v>8159</v>
      </c>
      <c r="B1019" s="3" t="s">
        <v>8160</v>
      </c>
      <c r="C1019" s="4">
        <v>2016.0</v>
      </c>
      <c r="D1019" s="4">
        <v>23.0</v>
      </c>
      <c r="E1019" s="4">
        <v>355266.0</v>
      </c>
      <c r="F1019" s="3" t="s">
        <v>140</v>
      </c>
      <c r="G1019" s="3" t="s">
        <v>364</v>
      </c>
      <c r="H1019" s="3" t="s">
        <v>8161</v>
      </c>
      <c r="I1019" s="4">
        <v>0.829</v>
      </c>
      <c r="J1019" s="4">
        <v>0.657</v>
      </c>
      <c r="K1019" s="4">
        <v>0.774559921</v>
      </c>
      <c r="L1019" s="4">
        <v>0.0801</v>
      </c>
      <c r="M1019" s="4">
        <v>0.499</v>
      </c>
      <c r="N1019" s="4">
        <v>8.53E-4</v>
      </c>
      <c r="O1019" s="4">
        <v>0.058</v>
      </c>
      <c r="P1019" s="4">
        <v>0.948</v>
      </c>
      <c r="Q1019" s="4">
        <v>132.1</v>
      </c>
      <c r="R1019" s="4">
        <v>7.0</v>
      </c>
      <c r="S1019" s="4">
        <v>0.0</v>
      </c>
      <c r="T1019" s="3" t="s">
        <v>104</v>
      </c>
      <c r="U1019" s="3" t="s">
        <v>35</v>
      </c>
    </row>
    <row r="1020">
      <c r="A1020" s="3" t="s">
        <v>8166</v>
      </c>
      <c r="B1020" s="3" t="s">
        <v>8167</v>
      </c>
      <c r="C1020" s="4">
        <v>2016.0</v>
      </c>
      <c r="D1020" s="4">
        <v>23.0</v>
      </c>
      <c r="E1020" s="4">
        <v>337400.0</v>
      </c>
      <c r="F1020" s="3" t="s">
        <v>194</v>
      </c>
      <c r="G1020" s="3" t="s">
        <v>8168</v>
      </c>
      <c r="H1020" s="3" t="s">
        <v>3822</v>
      </c>
      <c r="I1020" s="4">
        <v>0.701</v>
      </c>
      <c r="J1020" s="4">
        <v>0.736</v>
      </c>
      <c r="K1020" s="4">
        <v>0.735974162</v>
      </c>
      <c r="L1020" s="4">
        <v>0.0533</v>
      </c>
      <c r="M1020" s="4">
        <v>0.0885</v>
      </c>
      <c r="N1020" s="4">
        <v>0.0</v>
      </c>
      <c r="O1020" s="4">
        <v>0.106</v>
      </c>
      <c r="P1020" s="4">
        <v>0.739</v>
      </c>
      <c r="Q1020" s="4">
        <v>111.731</v>
      </c>
      <c r="R1020" s="4">
        <v>1.0</v>
      </c>
      <c r="S1020" s="4">
        <v>1.0</v>
      </c>
      <c r="T1020" s="3" t="s">
        <v>104</v>
      </c>
      <c r="U1020" s="3" t="s">
        <v>35</v>
      </c>
    </row>
    <row r="1021">
      <c r="A1021" s="3" t="s">
        <v>8173</v>
      </c>
      <c r="B1021" s="3" t="s">
        <v>8174</v>
      </c>
      <c r="C1021" s="4">
        <v>2016.0</v>
      </c>
      <c r="D1021" s="4">
        <v>23.0</v>
      </c>
      <c r="E1021" s="4">
        <v>331533.0</v>
      </c>
      <c r="F1021" s="3" t="s">
        <v>194</v>
      </c>
      <c r="G1021" s="3" t="s">
        <v>8175</v>
      </c>
      <c r="H1021" s="3" t="s">
        <v>5449</v>
      </c>
      <c r="I1021" s="4">
        <v>0.714</v>
      </c>
      <c r="J1021" s="4">
        <v>0.845</v>
      </c>
      <c r="K1021" s="4">
        <v>0.733984985</v>
      </c>
      <c r="L1021" s="4">
        <v>0.236</v>
      </c>
      <c r="M1021" s="4">
        <v>0.188</v>
      </c>
      <c r="N1021" s="4">
        <v>9.94E-5</v>
      </c>
      <c r="O1021" s="4">
        <v>0.221</v>
      </c>
      <c r="P1021" s="4">
        <v>0.642</v>
      </c>
      <c r="Q1021" s="4">
        <v>94.21</v>
      </c>
      <c r="R1021" s="4">
        <v>10.0</v>
      </c>
      <c r="S1021" s="4">
        <v>0.0</v>
      </c>
      <c r="T1021" s="3" t="s">
        <v>104</v>
      </c>
      <c r="U1021" s="3" t="s">
        <v>35</v>
      </c>
    </row>
    <row r="1022">
      <c r="A1022" s="3" t="s">
        <v>8179</v>
      </c>
      <c r="B1022" s="3" t="s">
        <v>8180</v>
      </c>
      <c r="C1022" s="4">
        <v>2020.0</v>
      </c>
      <c r="D1022" s="4">
        <v>23.0</v>
      </c>
      <c r="E1022" s="4">
        <v>280730.0</v>
      </c>
      <c r="F1022" s="3" t="s">
        <v>312</v>
      </c>
      <c r="G1022" s="3" t="s">
        <v>8183</v>
      </c>
      <c r="H1022" s="3" t="s">
        <v>8180</v>
      </c>
      <c r="I1022" s="4">
        <v>0.725</v>
      </c>
      <c r="J1022" s="4">
        <v>0.59</v>
      </c>
      <c r="K1022" s="4">
        <v>0.755288431</v>
      </c>
      <c r="L1022" s="4">
        <v>0.043</v>
      </c>
      <c r="M1022" s="4">
        <v>0.452</v>
      </c>
      <c r="N1022" s="4">
        <v>1.51E-6</v>
      </c>
      <c r="O1022" s="4">
        <v>0.0885</v>
      </c>
      <c r="P1022" s="4">
        <v>0.6</v>
      </c>
      <c r="Q1022" s="4">
        <v>125.053</v>
      </c>
      <c r="R1022" s="4">
        <v>4.0</v>
      </c>
      <c r="S1022" s="4">
        <v>0.0</v>
      </c>
      <c r="T1022" s="3" t="s">
        <v>34</v>
      </c>
      <c r="U1022" s="3" t="s">
        <v>68</v>
      </c>
    </row>
    <row r="1023">
      <c r="A1023" s="3" t="s">
        <v>8187</v>
      </c>
      <c r="B1023" s="3" t="s">
        <v>8190</v>
      </c>
      <c r="C1023" s="4">
        <v>2023.0</v>
      </c>
      <c r="D1023" s="4">
        <v>23.0</v>
      </c>
      <c r="E1023" s="4">
        <v>231529.0</v>
      </c>
      <c r="F1023" s="3" t="s">
        <v>8193</v>
      </c>
      <c r="G1023" s="3" t="s">
        <v>8195</v>
      </c>
      <c r="H1023" s="3" t="s">
        <v>8196</v>
      </c>
      <c r="I1023" s="4">
        <v>0.469</v>
      </c>
      <c r="J1023" s="4">
        <v>0.596</v>
      </c>
      <c r="K1023" s="4">
        <v>0.75381259</v>
      </c>
      <c r="L1023" s="4">
        <v>0.0395</v>
      </c>
      <c r="M1023" s="4">
        <v>0.245</v>
      </c>
      <c r="N1023" s="4">
        <v>0.00237</v>
      </c>
      <c r="O1023" s="4">
        <v>0.134</v>
      </c>
      <c r="P1023" s="4">
        <v>0.761</v>
      </c>
      <c r="Q1023" s="4">
        <v>169.86</v>
      </c>
      <c r="R1023" s="4">
        <v>7.0</v>
      </c>
      <c r="S1023" s="4">
        <v>0.0</v>
      </c>
      <c r="T1023" s="3" t="s">
        <v>34</v>
      </c>
      <c r="U1023" s="3" t="s">
        <v>35</v>
      </c>
    </row>
    <row r="1024">
      <c r="A1024" s="3" t="s">
        <v>8199</v>
      </c>
      <c r="B1024" s="3" t="s">
        <v>8200</v>
      </c>
      <c r="C1024" s="4">
        <v>2016.0</v>
      </c>
      <c r="D1024" s="4">
        <v>23.0</v>
      </c>
      <c r="E1024" s="4">
        <v>271813.0</v>
      </c>
      <c r="F1024" s="3" t="s">
        <v>347</v>
      </c>
      <c r="G1024" s="3" t="s">
        <v>8201</v>
      </c>
      <c r="H1024" s="3" t="s">
        <v>8200</v>
      </c>
      <c r="I1024" s="4">
        <v>0.786</v>
      </c>
      <c r="J1024" s="4">
        <v>0.468</v>
      </c>
      <c r="K1024" s="4">
        <v>0.759651787</v>
      </c>
      <c r="L1024" s="4">
        <v>0.0274</v>
      </c>
      <c r="M1024" s="4">
        <v>0.859</v>
      </c>
      <c r="N1024" s="4">
        <v>0.00303</v>
      </c>
      <c r="O1024" s="4">
        <v>0.105</v>
      </c>
      <c r="P1024" s="4">
        <v>0.532</v>
      </c>
      <c r="Q1024" s="4">
        <v>100.027</v>
      </c>
      <c r="R1024" s="4">
        <v>0.0</v>
      </c>
      <c r="S1024" s="4">
        <v>1.0</v>
      </c>
      <c r="T1024" s="3" t="s">
        <v>34</v>
      </c>
      <c r="U1024" s="3" t="s">
        <v>35</v>
      </c>
    </row>
    <row r="1025">
      <c r="A1025" s="3" t="s">
        <v>8205</v>
      </c>
      <c r="B1025" s="3" t="s">
        <v>8206</v>
      </c>
      <c r="C1025" s="4">
        <v>2003.0</v>
      </c>
      <c r="D1025" s="4">
        <v>23.0</v>
      </c>
      <c r="E1025" s="4">
        <v>222786.0</v>
      </c>
      <c r="F1025" s="3" t="s">
        <v>8207</v>
      </c>
      <c r="G1025" s="3" t="s">
        <v>8208</v>
      </c>
      <c r="H1025" s="3" t="s">
        <v>8210</v>
      </c>
      <c r="I1025" s="4">
        <v>0.743</v>
      </c>
      <c r="J1025" s="4">
        <v>0.903</v>
      </c>
      <c r="K1025" s="4">
        <v>0.893161936</v>
      </c>
      <c r="L1025" s="4">
        <v>0.175</v>
      </c>
      <c r="M1025" s="4">
        <v>0.0342</v>
      </c>
      <c r="N1025" s="4">
        <v>0.0</v>
      </c>
      <c r="O1025" s="4">
        <v>0.0851</v>
      </c>
      <c r="P1025" s="4">
        <v>0.576</v>
      </c>
      <c r="Q1025" s="4">
        <v>106.95</v>
      </c>
      <c r="R1025" s="4">
        <v>10.0</v>
      </c>
      <c r="S1025" s="4">
        <v>0.0</v>
      </c>
      <c r="T1025" s="3" t="s">
        <v>103</v>
      </c>
      <c r="U1025" s="3" t="s">
        <v>35</v>
      </c>
    </row>
    <row r="1026">
      <c r="A1026" s="3" t="s">
        <v>8220</v>
      </c>
      <c r="B1026" s="3" t="s">
        <v>8221</v>
      </c>
      <c r="C1026" s="4">
        <v>2019.0</v>
      </c>
      <c r="D1026" s="4">
        <v>23.0</v>
      </c>
      <c r="E1026" s="4">
        <v>75545.0</v>
      </c>
      <c r="F1026" s="3" t="s">
        <v>8222</v>
      </c>
      <c r="G1026" s="3" t="s">
        <v>8223</v>
      </c>
      <c r="H1026" s="3" t="s">
        <v>8224</v>
      </c>
      <c r="I1026" s="4">
        <v>0.936</v>
      </c>
      <c r="J1026" s="4">
        <v>0.285</v>
      </c>
      <c r="K1026" s="4">
        <v>0.727247449</v>
      </c>
      <c r="L1026" s="4">
        <v>0.141</v>
      </c>
      <c r="M1026" s="4">
        <v>0.791</v>
      </c>
      <c r="N1026" s="4">
        <v>0.0262</v>
      </c>
      <c r="O1026" s="4">
        <v>0.0732</v>
      </c>
      <c r="P1026" s="4">
        <v>0.969</v>
      </c>
      <c r="Q1026" s="4">
        <v>98.94</v>
      </c>
      <c r="R1026" s="4">
        <v>0.0</v>
      </c>
      <c r="S1026" s="4">
        <v>1.0</v>
      </c>
      <c r="T1026" s="3" t="s">
        <v>103</v>
      </c>
      <c r="U1026" s="3" t="s">
        <v>35</v>
      </c>
    </row>
    <row r="1027">
      <c r="A1027" s="3" t="s">
        <v>8228</v>
      </c>
      <c r="B1027" s="3" t="s">
        <v>8229</v>
      </c>
      <c r="C1027" s="4">
        <v>2015.0</v>
      </c>
      <c r="D1027" s="4">
        <v>23.0</v>
      </c>
      <c r="E1027" s="4">
        <v>196609.0</v>
      </c>
      <c r="F1027" s="3" t="s">
        <v>8232</v>
      </c>
      <c r="G1027" s="3" t="s">
        <v>8233</v>
      </c>
      <c r="H1027" s="3" t="s">
        <v>8234</v>
      </c>
      <c r="I1027" s="4">
        <v>0.656705432</v>
      </c>
      <c r="J1027" s="4">
        <v>0.6703845</v>
      </c>
      <c r="K1027" s="4">
        <v>0.813626471</v>
      </c>
      <c r="L1027" s="4">
        <v>0.081382654</v>
      </c>
      <c r="M1027" s="4">
        <v>0.26934009</v>
      </c>
      <c r="N1027" s="4">
        <v>0.05448885</v>
      </c>
      <c r="O1027" s="4">
        <v>0.191150556</v>
      </c>
      <c r="P1027" s="4">
        <v>0.618767284</v>
      </c>
      <c r="Q1027" s="4">
        <v>120.71</v>
      </c>
      <c r="R1027" s="4">
        <v>5.0</v>
      </c>
      <c r="S1027" s="4">
        <v>1.0</v>
      </c>
      <c r="T1027" s="3" t="s">
        <v>104</v>
      </c>
      <c r="U1027" s="3" t="s">
        <v>35</v>
      </c>
    </row>
    <row r="1028">
      <c r="A1028" s="3" t="s">
        <v>8236</v>
      </c>
      <c r="B1028" s="3" t="s">
        <v>49</v>
      </c>
      <c r="C1028" s="4">
        <v>2010.0</v>
      </c>
      <c r="D1028" s="4">
        <v>24.0</v>
      </c>
      <c r="E1028" s="4">
        <v>331480.0</v>
      </c>
      <c r="F1028" s="3" t="s">
        <v>26</v>
      </c>
      <c r="G1028" s="3" t="s">
        <v>48</v>
      </c>
      <c r="H1028" s="3" t="s">
        <v>5034</v>
      </c>
      <c r="I1028" s="4">
        <v>0.676</v>
      </c>
      <c r="J1028" s="4">
        <v>0.721</v>
      </c>
      <c r="K1028" s="4">
        <v>0.868457639</v>
      </c>
      <c r="L1028" s="4">
        <v>0.0327</v>
      </c>
      <c r="M1028" s="4">
        <v>0.175</v>
      </c>
      <c r="N1028" s="4">
        <v>0.001</v>
      </c>
      <c r="O1028" s="4">
        <v>0.195</v>
      </c>
      <c r="P1028" s="4">
        <v>0.795</v>
      </c>
      <c r="Q1028" s="4">
        <v>117.41</v>
      </c>
      <c r="R1028" s="4">
        <v>11.0</v>
      </c>
      <c r="S1028" s="4">
        <v>1.0</v>
      </c>
      <c r="T1028" s="3" t="s">
        <v>34</v>
      </c>
      <c r="U1028" s="3" t="s">
        <v>35</v>
      </c>
    </row>
    <row r="1029">
      <c r="A1029" s="3" t="s">
        <v>8243</v>
      </c>
      <c r="B1029" s="3" t="s">
        <v>8244</v>
      </c>
      <c r="C1029" s="4">
        <v>2021.0</v>
      </c>
      <c r="D1029" s="4">
        <v>24.0</v>
      </c>
      <c r="E1029" s="4">
        <v>174595.0</v>
      </c>
      <c r="F1029" s="3" t="s">
        <v>3624</v>
      </c>
      <c r="G1029" s="3" t="s">
        <v>1593</v>
      </c>
      <c r="H1029" s="3" t="s">
        <v>4812</v>
      </c>
      <c r="I1029" s="4">
        <v>0.811</v>
      </c>
      <c r="J1029" s="4">
        <v>0.493</v>
      </c>
      <c r="K1029" s="4">
        <v>0.762860137</v>
      </c>
      <c r="L1029" s="4">
        <v>0.0379</v>
      </c>
      <c r="M1029" s="4">
        <v>0.218</v>
      </c>
      <c r="N1029" s="4">
        <v>0.00484</v>
      </c>
      <c r="O1029" s="4">
        <v>0.195</v>
      </c>
      <c r="P1029" s="4">
        <v>0.63</v>
      </c>
      <c r="Q1029" s="4">
        <v>111.984</v>
      </c>
      <c r="R1029" s="4">
        <v>7.0</v>
      </c>
      <c r="S1029" s="4">
        <v>1.0</v>
      </c>
      <c r="T1029" s="3" t="s">
        <v>34</v>
      </c>
      <c r="U1029" s="3" t="s">
        <v>35</v>
      </c>
    </row>
    <row r="1030">
      <c r="A1030" s="3" t="s">
        <v>8247</v>
      </c>
      <c r="B1030" s="3" t="s">
        <v>8248</v>
      </c>
      <c r="C1030" s="4">
        <v>2017.0</v>
      </c>
      <c r="D1030" s="4">
        <v>24.0</v>
      </c>
      <c r="E1030" s="4">
        <v>306383.0</v>
      </c>
      <c r="F1030" s="3" t="s">
        <v>26</v>
      </c>
      <c r="G1030" s="3" t="s">
        <v>8249</v>
      </c>
      <c r="H1030" s="3" t="s">
        <v>8250</v>
      </c>
      <c r="I1030" s="4">
        <v>0.667</v>
      </c>
      <c r="J1030" s="4">
        <v>0.531</v>
      </c>
      <c r="K1030" s="4">
        <v>0.762432357</v>
      </c>
      <c r="L1030" s="4">
        <v>0.0297</v>
      </c>
      <c r="M1030" s="4">
        <v>0.276</v>
      </c>
      <c r="N1030" s="4">
        <v>3.36E-4</v>
      </c>
      <c r="O1030" s="4">
        <v>0.0418</v>
      </c>
      <c r="P1030" s="4">
        <v>0.65</v>
      </c>
      <c r="Q1030" s="4">
        <v>141.053</v>
      </c>
      <c r="R1030" s="4">
        <v>4.0</v>
      </c>
      <c r="S1030" s="4">
        <v>0.0</v>
      </c>
      <c r="T1030" s="3" t="s">
        <v>34</v>
      </c>
      <c r="U1030" s="3" t="s">
        <v>35</v>
      </c>
    </row>
    <row r="1031">
      <c r="A1031" s="3" t="s">
        <v>8256</v>
      </c>
      <c r="B1031" s="3" t="s">
        <v>8257</v>
      </c>
      <c r="C1031" s="4">
        <v>2003.0</v>
      </c>
      <c r="D1031" s="4">
        <v>24.0</v>
      </c>
      <c r="E1031" s="4">
        <v>248400.0</v>
      </c>
      <c r="F1031" s="3" t="s">
        <v>26</v>
      </c>
      <c r="G1031" s="3" t="s">
        <v>63</v>
      </c>
      <c r="H1031" s="3" t="s">
        <v>5985</v>
      </c>
      <c r="I1031" s="4">
        <v>0.61</v>
      </c>
      <c r="J1031" s="4">
        <v>0.725</v>
      </c>
      <c r="K1031" s="4">
        <v>0.884756058</v>
      </c>
      <c r="L1031" s="4">
        <v>0.215</v>
      </c>
      <c r="M1031" s="4">
        <v>0.0253</v>
      </c>
      <c r="N1031" s="4">
        <v>0.0</v>
      </c>
      <c r="O1031" s="4">
        <v>0.261</v>
      </c>
      <c r="P1031" s="4">
        <v>0.565</v>
      </c>
      <c r="Q1031" s="4">
        <v>109.985</v>
      </c>
      <c r="R1031" s="4">
        <v>11.0</v>
      </c>
      <c r="S1031" s="4">
        <v>0.0</v>
      </c>
      <c r="T1031" s="3" t="s">
        <v>34</v>
      </c>
      <c r="U1031" s="3" t="s">
        <v>35</v>
      </c>
    </row>
    <row r="1032">
      <c r="A1032" s="3" t="s">
        <v>8262</v>
      </c>
      <c r="B1032" s="3" t="s">
        <v>8263</v>
      </c>
      <c r="C1032" s="4">
        <v>2001.0</v>
      </c>
      <c r="D1032" s="4">
        <v>24.0</v>
      </c>
      <c r="E1032" s="4">
        <v>244089.0</v>
      </c>
      <c r="F1032" s="3" t="s">
        <v>26</v>
      </c>
      <c r="G1032" s="3" t="s">
        <v>63</v>
      </c>
      <c r="H1032" s="3" t="s">
        <v>4638</v>
      </c>
      <c r="I1032" s="4">
        <v>0.708</v>
      </c>
      <c r="J1032" s="4">
        <v>0.753</v>
      </c>
      <c r="K1032" s="4">
        <v>0.753042585</v>
      </c>
      <c r="L1032" s="4">
        <v>0.386</v>
      </c>
      <c r="M1032" s="4">
        <v>0.337</v>
      </c>
      <c r="N1032" s="4">
        <v>0.0</v>
      </c>
      <c r="O1032" s="4">
        <v>0.0976</v>
      </c>
      <c r="P1032" s="4">
        <v>0.867</v>
      </c>
      <c r="Q1032" s="4">
        <v>180.024</v>
      </c>
      <c r="R1032" s="4">
        <v>7.0</v>
      </c>
      <c r="S1032" s="4">
        <v>1.0</v>
      </c>
      <c r="T1032" s="3" t="s">
        <v>34</v>
      </c>
      <c r="U1032" s="3" t="s">
        <v>35</v>
      </c>
    </row>
    <row r="1033">
      <c r="A1033" s="3" t="s">
        <v>8267</v>
      </c>
      <c r="B1033" s="3" t="s">
        <v>8269</v>
      </c>
      <c r="C1033" s="4">
        <v>2003.0</v>
      </c>
      <c r="D1033" s="4">
        <v>24.0</v>
      </c>
      <c r="E1033" s="4">
        <v>244840.0</v>
      </c>
      <c r="F1033" s="3" t="s">
        <v>26</v>
      </c>
      <c r="G1033" s="3" t="s">
        <v>63</v>
      </c>
      <c r="H1033" s="3" t="s">
        <v>5985</v>
      </c>
      <c r="I1033" s="4">
        <v>0.868</v>
      </c>
      <c r="J1033" s="4">
        <v>0.46</v>
      </c>
      <c r="K1033" s="4">
        <v>0.76709516</v>
      </c>
      <c r="L1033" s="4">
        <v>0.272</v>
      </c>
      <c r="M1033" s="4">
        <v>0.0608</v>
      </c>
      <c r="N1033" s="4">
        <v>0.0</v>
      </c>
      <c r="O1033" s="4">
        <v>0.147</v>
      </c>
      <c r="P1033" s="4">
        <v>0.647</v>
      </c>
      <c r="Q1033" s="4">
        <v>138.868</v>
      </c>
      <c r="R1033" s="4">
        <v>9.0</v>
      </c>
      <c r="S1033" s="4">
        <v>1.0</v>
      </c>
      <c r="T1033" s="3" t="s">
        <v>34</v>
      </c>
      <c r="U1033" s="3" t="s">
        <v>35</v>
      </c>
    </row>
    <row r="1034">
      <c r="A1034" s="3" t="s">
        <v>8275</v>
      </c>
      <c r="B1034" s="3" t="s">
        <v>8276</v>
      </c>
      <c r="C1034" s="4">
        <v>2017.0</v>
      </c>
      <c r="D1034" s="4">
        <v>24.0</v>
      </c>
      <c r="E1034" s="4">
        <v>254708.0</v>
      </c>
      <c r="F1034" s="3" t="s">
        <v>8279</v>
      </c>
      <c r="G1034" s="3" t="s">
        <v>8280</v>
      </c>
      <c r="H1034" s="3" t="s">
        <v>8280</v>
      </c>
      <c r="I1034" s="4">
        <v>0.441</v>
      </c>
      <c r="J1034" s="4">
        <v>0.904</v>
      </c>
      <c r="K1034" s="4">
        <v>0.863687892</v>
      </c>
      <c r="L1034" s="4">
        <v>0.0467</v>
      </c>
      <c r="M1034" s="4">
        <v>1.14E-5</v>
      </c>
      <c r="N1034" s="4">
        <v>0.269</v>
      </c>
      <c r="O1034" s="4">
        <v>0.0667</v>
      </c>
      <c r="P1034" s="4">
        <v>0.542</v>
      </c>
      <c r="Q1034" s="4">
        <v>179.995</v>
      </c>
      <c r="R1034" s="4">
        <v>7.0</v>
      </c>
      <c r="S1034" s="4">
        <v>1.0</v>
      </c>
      <c r="T1034" s="3" t="s">
        <v>103</v>
      </c>
      <c r="U1034" s="3" t="s">
        <v>35</v>
      </c>
    </row>
    <row r="1035">
      <c r="A1035" s="3" t="s">
        <v>8283</v>
      </c>
      <c r="B1035" s="3" t="s">
        <v>8285</v>
      </c>
      <c r="C1035" s="4">
        <v>1992.0</v>
      </c>
      <c r="D1035" s="4">
        <v>24.0</v>
      </c>
      <c r="E1035" s="4">
        <v>209136.0</v>
      </c>
      <c r="F1035" s="3" t="s">
        <v>26</v>
      </c>
      <c r="G1035" s="3" t="s">
        <v>2140</v>
      </c>
      <c r="H1035" s="3" t="s">
        <v>4027</v>
      </c>
      <c r="I1035" s="4">
        <v>0.588</v>
      </c>
      <c r="J1035" s="4">
        <v>0.35</v>
      </c>
      <c r="K1035" s="4">
        <v>0.692468932</v>
      </c>
      <c r="L1035" s="4">
        <v>0.0815</v>
      </c>
      <c r="M1035" s="4">
        <v>0.832</v>
      </c>
      <c r="N1035" s="4">
        <v>0.0</v>
      </c>
      <c r="O1035" s="4">
        <v>0.398</v>
      </c>
      <c r="P1035" s="4">
        <v>0.756</v>
      </c>
      <c r="Q1035" s="4">
        <v>124.814</v>
      </c>
      <c r="R1035" s="4">
        <v>7.0</v>
      </c>
      <c r="S1035" s="4">
        <v>1.0</v>
      </c>
      <c r="T1035" s="3" t="s">
        <v>34</v>
      </c>
      <c r="U1035" s="3" t="s">
        <v>35</v>
      </c>
    </row>
    <row r="1036">
      <c r="A1036" s="3" t="s">
        <v>8291</v>
      </c>
      <c r="B1036" s="3" t="s">
        <v>8292</v>
      </c>
      <c r="C1036" s="4">
        <v>2008.0</v>
      </c>
      <c r="D1036" s="4">
        <v>24.0</v>
      </c>
      <c r="E1036" s="4">
        <v>318840.0</v>
      </c>
      <c r="F1036" s="3" t="s">
        <v>1343</v>
      </c>
      <c r="G1036" s="3" t="s">
        <v>8295</v>
      </c>
      <c r="H1036" s="3" t="s">
        <v>8296</v>
      </c>
      <c r="I1036" s="4">
        <v>0.706</v>
      </c>
      <c r="J1036" s="4">
        <v>0.94</v>
      </c>
      <c r="K1036" s="4">
        <v>0.880841871</v>
      </c>
      <c r="L1036" s="4">
        <v>0.0331</v>
      </c>
      <c r="M1036" s="4">
        <v>0.0489</v>
      </c>
      <c r="N1036" s="4">
        <v>3.68E-5</v>
      </c>
      <c r="O1036" s="4">
        <v>0.112</v>
      </c>
      <c r="P1036" s="4">
        <v>0.937</v>
      </c>
      <c r="Q1036" s="4">
        <v>130.0</v>
      </c>
      <c r="R1036" s="4">
        <v>10.0</v>
      </c>
      <c r="S1036" s="4">
        <v>0.0</v>
      </c>
      <c r="T1036" s="3" t="s">
        <v>103</v>
      </c>
      <c r="U1036" s="3" t="s">
        <v>94</v>
      </c>
    </row>
    <row r="1037">
      <c r="A1037" s="3" t="s">
        <v>8299</v>
      </c>
      <c r="B1037" s="3" t="s">
        <v>8300</v>
      </c>
      <c r="C1037" s="4">
        <v>1999.0</v>
      </c>
      <c r="D1037" s="4">
        <v>24.0</v>
      </c>
      <c r="E1037" s="4">
        <v>242160.0</v>
      </c>
      <c r="F1037" s="3" t="s">
        <v>8303</v>
      </c>
      <c r="G1037" s="3" t="s">
        <v>8305</v>
      </c>
      <c r="H1037" s="3" t="s">
        <v>3247</v>
      </c>
      <c r="I1037" s="4">
        <v>0.39</v>
      </c>
      <c r="J1037" s="4">
        <v>0.58</v>
      </c>
      <c r="K1037" s="4">
        <v>0.758004834</v>
      </c>
      <c r="L1037" s="4">
        <v>0.038</v>
      </c>
      <c r="M1037" s="4">
        <v>0.0273</v>
      </c>
      <c r="N1037" s="4">
        <v>6.94E-5</v>
      </c>
      <c r="O1037" s="4">
        <v>0.0755</v>
      </c>
      <c r="P1037" s="4">
        <v>0.554</v>
      </c>
      <c r="Q1037" s="4">
        <v>167.128</v>
      </c>
      <c r="R1037" s="4">
        <v>7.0</v>
      </c>
      <c r="S1037" s="4">
        <v>0.0</v>
      </c>
      <c r="T1037" s="3" t="s">
        <v>103</v>
      </c>
      <c r="U1037" s="3" t="s">
        <v>68</v>
      </c>
    </row>
    <row r="1038">
      <c r="A1038" s="3" t="s">
        <v>8308</v>
      </c>
      <c r="B1038" s="3" t="s">
        <v>8309</v>
      </c>
      <c r="C1038" s="4">
        <v>2018.0</v>
      </c>
      <c r="D1038" s="4">
        <v>24.0</v>
      </c>
      <c r="E1038" s="4">
        <v>90875.0</v>
      </c>
      <c r="F1038" s="3" t="s">
        <v>213</v>
      </c>
      <c r="G1038" s="3" t="s">
        <v>7547</v>
      </c>
      <c r="H1038" s="3" t="s">
        <v>7548</v>
      </c>
      <c r="I1038" s="4">
        <v>0.817</v>
      </c>
      <c r="J1038" s="4">
        <v>0.646</v>
      </c>
      <c r="K1038" s="4">
        <v>0.898402242</v>
      </c>
      <c r="L1038" s="4">
        <v>0.0554</v>
      </c>
      <c r="M1038" s="4">
        <v>0.643</v>
      </c>
      <c r="N1038" s="4">
        <v>9.78E-5</v>
      </c>
      <c r="O1038" s="4">
        <v>0.0667</v>
      </c>
      <c r="P1038" s="4">
        <v>0.973</v>
      </c>
      <c r="Q1038" s="4">
        <v>134.996</v>
      </c>
      <c r="R1038" s="4">
        <v>2.0</v>
      </c>
      <c r="S1038" s="4">
        <v>1.0</v>
      </c>
      <c r="T1038" s="3" t="s">
        <v>103</v>
      </c>
      <c r="U1038" s="3" t="s">
        <v>68</v>
      </c>
    </row>
    <row r="1039">
      <c r="A1039" s="3" t="s">
        <v>8315</v>
      </c>
      <c r="B1039" s="3" t="s">
        <v>8316</v>
      </c>
      <c r="C1039" s="4">
        <v>2010.0</v>
      </c>
      <c r="D1039" s="4">
        <v>24.0</v>
      </c>
      <c r="E1039" s="4">
        <v>185013.0</v>
      </c>
      <c r="F1039" s="3" t="s">
        <v>8317</v>
      </c>
      <c r="G1039" s="3" t="s">
        <v>8318</v>
      </c>
      <c r="H1039" s="3" t="s">
        <v>8319</v>
      </c>
      <c r="I1039" s="4">
        <v>0.79</v>
      </c>
      <c r="J1039" s="4">
        <v>0.957</v>
      </c>
      <c r="K1039" s="4">
        <v>0.914550938</v>
      </c>
      <c r="L1039" s="4">
        <v>0.0516</v>
      </c>
      <c r="M1039" s="4">
        <v>0.00675</v>
      </c>
      <c r="N1039" s="4">
        <v>0.0</v>
      </c>
      <c r="O1039" s="4">
        <v>0.354</v>
      </c>
      <c r="P1039" s="4">
        <v>0.927</v>
      </c>
      <c r="Q1039" s="4">
        <v>129.901</v>
      </c>
      <c r="R1039" s="4">
        <v>1.0</v>
      </c>
      <c r="S1039" s="4">
        <v>1.0</v>
      </c>
      <c r="T1039" s="3" t="s">
        <v>103</v>
      </c>
      <c r="U1039" s="3" t="s">
        <v>35</v>
      </c>
    </row>
    <row r="1040">
      <c r="A1040" s="3" t="s">
        <v>8320</v>
      </c>
      <c r="B1040" s="3" t="s">
        <v>8321</v>
      </c>
      <c r="C1040" s="4">
        <v>2018.0</v>
      </c>
      <c r="D1040" s="4">
        <v>24.0</v>
      </c>
      <c r="E1040" s="4">
        <v>184432.0</v>
      </c>
      <c r="F1040" s="3" t="s">
        <v>194</v>
      </c>
      <c r="G1040" s="3" t="s">
        <v>8324</v>
      </c>
      <c r="H1040" s="3" t="s">
        <v>3089</v>
      </c>
      <c r="I1040" s="4">
        <v>0.725</v>
      </c>
      <c r="J1040" s="4">
        <v>0.912</v>
      </c>
      <c r="K1040" s="4">
        <v>0.896092229</v>
      </c>
      <c r="L1040" s="4">
        <v>0.0851</v>
      </c>
      <c r="M1040" s="4">
        <v>0.155</v>
      </c>
      <c r="N1040" s="4">
        <v>7.68E-5</v>
      </c>
      <c r="O1040" s="4">
        <v>0.107</v>
      </c>
      <c r="P1040" s="4">
        <v>0.674</v>
      </c>
      <c r="Q1040" s="4">
        <v>104.054</v>
      </c>
      <c r="R1040" s="4">
        <v>9.0</v>
      </c>
      <c r="S1040" s="4">
        <v>0.0</v>
      </c>
      <c r="T1040" s="3" t="s">
        <v>104</v>
      </c>
      <c r="U1040" s="3" t="s">
        <v>35</v>
      </c>
    </row>
    <row r="1041">
      <c r="A1041" s="3" t="s">
        <v>8328</v>
      </c>
      <c r="B1041" s="3" t="s">
        <v>8330</v>
      </c>
      <c r="C1041" s="4">
        <v>2023.0</v>
      </c>
      <c r="D1041" s="4">
        <v>24.0</v>
      </c>
      <c r="E1041" s="4">
        <v>395866.0</v>
      </c>
      <c r="F1041" s="3" t="s">
        <v>327</v>
      </c>
      <c r="G1041" s="3" t="s">
        <v>8334</v>
      </c>
      <c r="H1041" s="3" t="s">
        <v>8335</v>
      </c>
      <c r="I1041" s="4">
        <v>0.65</v>
      </c>
      <c r="J1041" s="4">
        <v>0.929</v>
      </c>
      <c r="K1041" s="4">
        <v>0.879387419</v>
      </c>
      <c r="L1041" s="4">
        <v>0.155</v>
      </c>
      <c r="M1041" s="4">
        <v>0.195</v>
      </c>
      <c r="N1041" s="4">
        <v>0.0</v>
      </c>
      <c r="O1041" s="4">
        <v>0.327</v>
      </c>
      <c r="P1041" s="4">
        <v>0.537</v>
      </c>
      <c r="Q1041" s="4">
        <v>130.872</v>
      </c>
      <c r="R1041" s="4">
        <v>7.0</v>
      </c>
      <c r="S1041" s="4">
        <v>1.0</v>
      </c>
      <c r="T1041" s="3" t="s">
        <v>104</v>
      </c>
      <c r="U1041" s="3" t="s">
        <v>35</v>
      </c>
    </row>
    <row r="1042">
      <c r="A1042" s="3" t="s">
        <v>8340</v>
      </c>
      <c r="B1042" s="3" t="s">
        <v>8342</v>
      </c>
      <c r="C1042" s="4">
        <v>2021.0</v>
      </c>
      <c r="D1042" s="4">
        <v>24.0</v>
      </c>
      <c r="E1042" s="4">
        <v>217059.0</v>
      </c>
      <c r="F1042" s="3" t="s">
        <v>194</v>
      </c>
      <c r="G1042" s="3" t="s">
        <v>8344</v>
      </c>
      <c r="H1042" s="3" t="s">
        <v>8342</v>
      </c>
      <c r="I1042" s="4">
        <v>0.618</v>
      </c>
      <c r="J1042" s="4">
        <v>0.81</v>
      </c>
      <c r="K1042" s="4">
        <v>0.845336128</v>
      </c>
      <c r="L1042" s="4">
        <v>0.0419</v>
      </c>
      <c r="M1042" s="4">
        <v>0.274</v>
      </c>
      <c r="N1042" s="4">
        <v>0.0</v>
      </c>
      <c r="O1042" s="4">
        <v>0.116</v>
      </c>
      <c r="P1042" s="4">
        <v>0.521</v>
      </c>
      <c r="Q1042" s="4">
        <v>115.007</v>
      </c>
      <c r="R1042" s="4">
        <v>10.0</v>
      </c>
      <c r="S1042" s="4">
        <v>0.0</v>
      </c>
      <c r="T1042" s="3" t="s">
        <v>104</v>
      </c>
      <c r="U1042" s="3" t="s">
        <v>35</v>
      </c>
    </row>
    <row r="1043">
      <c r="A1043" s="3" t="s">
        <v>8347</v>
      </c>
      <c r="B1043" s="3" t="s">
        <v>8348</v>
      </c>
      <c r="C1043" s="4">
        <v>2022.0</v>
      </c>
      <c r="D1043" s="4">
        <v>24.0</v>
      </c>
      <c r="E1043" s="4">
        <v>448888.0</v>
      </c>
      <c r="F1043" s="3" t="s">
        <v>7246</v>
      </c>
      <c r="G1043" s="3" t="s">
        <v>7248</v>
      </c>
      <c r="H1043" s="3" t="s">
        <v>8350</v>
      </c>
      <c r="I1043" s="4">
        <v>0.759</v>
      </c>
      <c r="J1043" s="4">
        <v>0.851</v>
      </c>
      <c r="K1043" s="4">
        <v>0.835304686</v>
      </c>
      <c r="L1043" s="4">
        <v>0.047</v>
      </c>
      <c r="M1043" s="4">
        <v>0.285</v>
      </c>
      <c r="N1043" s="4">
        <v>0.0</v>
      </c>
      <c r="O1043" s="4">
        <v>0.116</v>
      </c>
      <c r="P1043" s="4">
        <v>0.676</v>
      </c>
      <c r="Q1043" s="4">
        <v>135.017</v>
      </c>
      <c r="R1043" s="4">
        <v>10.0</v>
      </c>
      <c r="S1043" s="4">
        <v>0.0</v>
      </c>
      <c r="T1043" s="3" t="s">
        <v>104</v>
      </c>
      <c r="U1043" s="3" t="s">
        <v>35</v>
      </c>
    </row>
    <row r="1044">
      <c r="A1044" s="3" t="s">
        <v>8354</v>
      </c>
      <c r="B1044" s="3" t="s">
        <v>8355</v>
      </c>
      <c r="C1044" s="4">
        <v>1997.0</v>
      </c>
      <c r="D1044" s="4">
        <v>24.0</v>
      </c>
      <c r="E1044" s="4">
        <v>230466.0</v>
      </c>
      <c r="F1044" s="3" t="s">
        <v>8356</v>
      </c>
      <c r="G1044" s="3" t="s">
        <v>8358</v>
      </c>
      <c r="H1044" s="3" t="s">
        <v>8360</v>
      </c>
      <c r="I1044" s="4">
        <v>0.633</v>
      </c>
      <c r="J1044" s="4">
        <v>0.557</v>
      </c>
      <c r="K1044" s="4">
        <v>0.766966826</v>
      </c>
      <c r="L1044" s="4">
        <v>0.0398</v>
      </c>
      <c r="M1044" s="4">
        <v>0.306</v>
      </c>
      <c r="N1044" s="4">
        <v>0.00221</v>
      </c>
      <c r="O1044" s="4">
        <v>0.286</v>
      </c>
      <c r="P1044" s="4">
        <v>0.721</v>
      </c>
      <c r="Q1044" s="4">
        <v>96.6</v>
      </c>
      <c r="R1044" s="4">
        <v>7.0</v>
      </c>
      <c r="S1044" s="4">
        <v>1.0</v>
      </c>
      <c r="T1044" s="3" t="s">
        <v>103</v>
      </c>
      <c r="U1044" s="3" t="s">
        <v>35</v>
      </c>
    </row>
    <row r="1045">
      <c r="A1045" s="3" t="s">
        <v>8363</v>
      </c>
      <c r="B1045" s="3" t="s">
        <v>8364</v>
      </c>
      <c r="C1045" s="4">
        <v>1980.0</v>
      </c>
      <c r="D1045" s="4">
        <v>24.0</v>
      </c>
      <c r="E1045" s="4">
        <v>263900.0</v>
      </c>
      <c r="F1045" s="3" t="s">
        <v>163</v>
      </c>
      <c r="G1045" s="3" t="s">
        <v>157</v>
      </c>
      <c r="H1045" s="3" t="s">
        <v>8368</v>
      </c>
      <c r="I1045" s="4">
        <v>0.656705432</v>
      </c>
      <c r="J1045" s="4">
        <v>0.6703845</v>
      </c>
      <c r="K1045" s="4">
        <v>0.813626471</v>
      </c>
      <c r="L1045" s="4">
        <v>0.081382654</v>
      </c>
      <c r="M1045" s="4">
        <v>0.26934009</v>
      </c>
      <c r="N1045" s="4">
        <v>0.05448885</v>
      </c>
      <c r="O1045" s="4">
        <v>0.191150556</v>
      </c>
      <c r="P1045" s="4">
        <v>0.618767284</v>
      </c>
      <c r="Q1045" s="4">
        <v>120.71</v>
      </c>
      <c r="R1045" s="4">
        <v>5.0</v>
      </c>
      <c r="S1045" s="4">
        <v>1.0</v>
      </c>
      <c r="T1045" s="3" t="s">
        <v>104</v>
      </c>
      <c r="U1045" s="3" t="s">
        <v>35</v>
      </c>
    </row>
    <row r="1046">
      <c r="A1046" s="3" t="s">
        <v>8371</v>
      </c>
      <c r="B1046" s="3" t="s">
        <v>8373</v>
      </c>
      <c r="C1046" s="4">
        <v>1982.0</v>
      </c>
      <c r="D1046" s="4">
        <v>24.0</v>
      </c>
      <c r="E1046" s="4">
        <v>227400.0</v>
      </c>
      <c r="F1046" s="3" t="s">
        <v>122</v>
      </c>
      <c r="G1046" s="3" t="s">
        <v>123</v>
      </c>
      <c r="H1046" s="3" t="s">
        <v>8376</v>
      </c>
      <c r="I1046" s="4">
        <v>0.656705432</v>
      </c>
      <c r="J1046" s="4">
        <v>0.6703845</v>
      </c>
      <c r="K1046" s="4">
        <v>0.813626471</v>
      </c>
      <c r="L1046" s="4">
        <v>0.081382654</v>
      </c>
      <c r="M1046" s="4">
        <v>0.26934009</v>
      </c>
      <c r="N1046" s="4">
        <v>0.05448885</v>
      </c>
      <c r="O1046" s="4">
        <v>0.191150556</v>
      </c>
      <c r="P1046" s="4">
        <v>0.618767284</v>
      </c>
      <c r="Q1046" s="4">
        <v>120.71</v>
      </c>
      <c r="R1046" s="4">
        <v>5.0</v>
      </c>
      <c r="S1046" s="4">
        <v>1.0</v>
      </c>
      <c r="T1046" s="3" t="s">
        <v>104</v>
      </c>
      <c r="U1046" s="3" t="s">
        <v>35</v>
      </c>
    </row>
    <row r="1047">
      <c r="A1047" s="3" t="s">
        <v>8379</v>
      </c>
      <c r="B1047" s="3" t="s">
        <v>8380</v>
      </c>
      <c r="C1047" s="4">
        <v>2013.0</v>
      </c>
      <c r="D1047" s="4">
        <v>25.0</v>
      </c>
      <c r="E1047" s="4">
        <v>320613.0</v>
      </c>
      <c r="F1047" s="3" t="s">
        <v>3624</v>
      </c>
      <c r="G1047" s="3" t="s">
        <v>1593</v>
      </c>
      <c r="H1047" s="3" t="s">
        <v>8382</v>
      </c>
      <c r="I1047" s="4">
        <v>0.565</v>
      </c>
      <c r="J1047" s="4">
        <v>0.482</v>
      </c>
      <c r="K1047" s="4">
        <v>0.804975082</v>
      </c>
      <c r="L1047" s="4">
        <v>0.0314</v>
      </c>
      <c r="M1047" s="4">
        <v>0.797</v>
      </c>
      <c r="N1047" s="4">
        <v>2.86E-4</v>
      </c>
      <c r="O1047" s="4">
        <v>0.0776</v>
      </c>
      <c r="P1047" s="4">
        <v>0.722</v>
      </c>
      <c r="Q1047" s="4">
        <v>96.005</v>
      </c>
      <c r="R1047" s="4">
        <v>7.0</v>
      </c>
      <c r="S1047" s="4">
        <v>1.0</v>
      </c>
      <c r="T1047" s="3" t="s">
        <v>34</v>
      </c>
      <c r="U1047" s="3" t="s">
        <v>35</v>
      </c>
    </row>
    <row r="1048">
      <c r="A1048" s="3" t="s">
        <v>8388</v>
      </c>
      <c r="B1048" s="3" t="s">
        <v>8389</v>
      </c>
      <c r="C1048" s="4">
        <v>2023.0</v>
      </c>
      <c r="D1048" s="4">
        <v>25.0</v>
      </c>
      <c r="E1048" s="4">
        <v>217178.0</v>
      </c>
      <c r="F1048" s="3" t="s">
        <v>3852</v>
      </c>
      <c r="G1048" s="3" t="s">
        <v>1585</v>
      </c>
      <c r="H1048" s="3" t="s">
        <v>8389</v>
      </c>
      <c r="I1048" s="4">
        <v>0.428</v>
      </c>
      <c r="J1048" s="4">
        <v>0.892</v>
      </c>
      <c r="K1048" s="4">
        <v>0.872264881</v>
      </c>
      <c r="L1048" s="4">
        <v>0.359</v>
      </c>
      <c r="M1048" s="4">
        <v>0.532</v>
      </c>
      <c r="N1048" s="4">
        <v>0.0</v>
      </c>
      <c r="O1048" s="4">
        <v>0.172</v>
      </c>
      <c r="P1048" s="4">
        <v>0.677</v>
      </c>
      <c r="Q1048" s="4">
        <v>67.076</v>
      </c>
      <c r="R1048" s="4">
        <v>11.0</v>
      </c>
      <c r="S1048" s="4">
        <v>1.0</v>
      </c>
      <c r="T1048" s="3" t="s">
        <v>34</v>
      </c>
      <c r="U1048" s="3" t="s">
        <v>35</v>
      </c>
    </row>
    <row r="1049">
      <c r="A1049" s="3" t="s">
        <v>8395</v>
      </c>
      <c r="B1049" s="3" t="s">
        <v>8396</v>
      </c>
      <c r="C1049" s="4">
        <v>1977.0</v>
      </c>
      <c r="D1049" s="4">
        <v>25.0</v>
      </c>
      <c r="E1049" s="4">
        <v>189098.0</v>
      </c>
      <c r="F1049" s="3" t="s">
        <v>67</v>
      </c>
      <c r="G1049" s="3" t="s">
        <v>69</v>
      </c>
      <c r="H1049" s="3" t="s">
        <v>8397</v>
      </c>
      <c r="I1049" s="4">
        <v>0.516</v>
      </c>
      <c r="J1049" s="4">
        <v>0.425</v>
      </c>
      <c r="K1049" s="4">
        <v>0.835989134</v>
      </c>
      <c r="L1049" s="4">
        <v>0.0384</v>
      </c>
      <c r="M1049" s="4">
        <v>0.78</v>
      </c>
      <c r="N1049" s="4">
        <v>6.07E-6</v>
      </c>
      <c r="O1049" s="4">
        <v>0.208</v>
      </c>
      <c r="P1049" s="4">
        <v>0.714</v>
      </c>
      <c r="Q1049" s="4">
        <v>114.614</v>
      </c>
      <c r="R1049" s="4">
        <v>6.0</v>
      </c>
      <c r="S1049" s="4">
        <v>1.0</v>
      </c>
      <c r="T1049" s="3" t="s">
        <v>34</v>
      </c>
      <c r="U1049" s="3" t="s">
        <v>35</v>
      </c>
    </row>
    <row r="1050">
      <c r="A1050" s="3" t="s">
        <v>8400</v>
      </c>
      <c r="B1050" s="3" t="s">
        <v>8401</v>
      </c>
      <c r="C1050" s="4">
        <v>2014.0</v>
      </c>
      <c r="D1050" s="4">
        <v>25.0</v>
      </c>
      <c r="E1050" s="4">
        <v>171480.0</v>
      </c>
      <c r="F1050" s="3" t="s">
        <v>8404</v>
      </c>
      <c r="G1050" s="3" t="s">
        <v>4021</v>
      </c>
      <c r="H1050" s="3" t="s">
        <v>8405</v>
      </c>
      <c r="I1050" s="4">
        <v>0.766</v>
      </c>
      <c r="J1050" s="4">
        <v>0.922</v>
      </c>
      <c r="K1050" s="4">
        <v>0.92886018</v>
      </c>
      <c r="L1050" s="4">
        <v>0.0468</v>
      </c>
      <c r="M1050" s="4">
        <v>0.0282</v>
      </c>
      <c r="N1050" s="4">
        <v>0.00874</v>
      </c>
      <c r="O1050" s="4">
        <v>0.144</v>
      </c>
      <c r="P1050" s="4">
        <v>0.617</v>
      </c>
      <c r="Q1050" s="4">
        <v>128.008</v>
      </c>
      <c r="R1050" s="4">
        <v>8.0</v>
      </c>
      <c r="S1050" s="4">
        <v>1.0</v>
      </c>
      <c r="T1050" s="3" t="s">
        <v>103</v>
      </c>
      <c r="U1050" s="3" t="s">
        <v>35</v>
      </c>
    </row>
    <row r="1051">
      <c r="A1051" s="3" t="s">
        <v>8409</v>
      </c>
      <c r="B1051" s="3" t="s">
        <v>8411</v>
      </c>
      <c r="C1051" s="4">
        <v>2010.0</v>
      </c>
      <c r="D1051" s="4">
        <v>25.0</v>
      </c>
      <c r="E1051" s="4">
        <v>241413.0</v>
      </c>
      <c r="F1051" s="3" t="s">
        <v>26</v>
      </c>
      <c r="G1051" s="3" t="s">
        <v>6191</v>
      </c>
      <c r="H1051" s="3" t="s">
        <v>8414</v>
      </c>
      <c r="I1051" s="4">
        <v>0.752</v>
      </c>
      <c r="J1051" s="4">
        <v>0.621</v>
      </c>
      <c r="K1051" s="4">
        <v>0.79002417</v>
      </c>
      <c r="L1051" s="4">
        <v>0.0835</v>
      </c>
      <c r="M1051" s="4">
        <v>0.415</v>
      </c>
      <c r="N1051" s="4">
        <v>0.0</v>
      </c>
      <c r="O1051" s="4">
        <v>0.338</v>
      </c>
      <c r="P1051" s="4">
        <v>0.944</v>
      </c>
      <c r="Q1051" s="4">
        <v>100.434</v>
      </c>
      <c r="R1051" s="4">
        <v>4.0</v>
      </c>
      <c r="S1051" s="4">
        <v>0.0</v>
      </c>
      <c r="T1051" s="3" t="s">
        <v>34</v>
      </c>
      <c r="U1051" s="3" t="s">
        <v>68</v>
      </c>
    </row>
    <row r="1052">
      <c r="A1052" s="3" t="s">
        <v>8419</v>
      </c>
      <c r="B1052" s="3" t="s">
        <v>8421</v>
      </c>
      <c r="C1052" s="4">
        <v>2021.0</v>
      </c>
      <c r="D1052" s="4">
        <v>25.0</v>
      </c>
      <c r="E1052" s="4">
        <v>181565.0</v>
      </c>
      <c r="F1052" s="3" t="s">
        <v>26</v>
      </c>
      <c r="G1052" s="3" t="s">
        <v>8422</v>
      </c>
      <c r="H1052" s="3" t="s">
        <v>8421</v>
      </c>
      <c r="I1052" s="4">
        <v>0.519</v>
      </c>
      <c r="J1052" s="4">
        <v>0.653</v>
      </c>
      <c r="K1052" s="4">
        <v>0.807990931</v>
      </c>
      <c r="L1052" s="4">
        <v>0.227</v>
      </c>
      <c r="M1052" s="4">
        <v>0.535</v>
      </c>
      <c r="N1052" s="4">
        <v>0.0</v>
      </c>
      <c r="O1052" s="4">
        <v>0.182</v>
      </c>
      <c r="P1052" s="4">
        <v>0.774</v>
      </c>
      <c r="Q1052" s="4">
        <v>172.405</v>
      </c>
      <c r="R1052" s="4">
        <v>3.0</v>
      </c>
      <c r="S1052" s="4">
        <v>0.0</v>
      </c>
      <c r="T1052" s="3" t="s">
        <v>34</v>
      </c>
      <c r="U1052" s="3" t="s">
        <v>35</v>
      </c>
    </row>
    <row r="1053">
      <c r="A1053" s="3" t="s">
        <v>8426</v>
      </c>
      <c r="B1053" s="3" t="s">
        <v>8427</v>
      </c>
      <c r="C1053" s="4">
        <v>2011.0</v>
      </c>
      <c r="D1053" s="4">
        <v>25.0</v>
      </c>
      <c r="E1053" s="4">
        <v>299128.0</v>
      </c>
      <c r="F1053" s="3" t="s">
        <v>26</v>
      </c>
      <c r="G1053" s="3" t="s">
        <v>8428</v>
      </c>
      <c r="H1053" s="3" t="s">
        <v>8429</v>
      </c>
      <c r="I1053" s="4">
        <v>0.731</v>
      </c>
      <c r="J1053" s="4">
        <v>0.854</v>
      </c>
      <c r="K1053" s="4">
        <v>0.844951126</v>
      </c>
      <c r="L1053" s="4">
        <v>0.27</v>
      </c>
      <c r="M1053" s="4">
        <v>0.362</v>
      </c>
      <c r="N1053" s="4">
        <v>0.0</v>
      </c>
      <c r="O1053" s="4">
        <v>0.0383</v>
      </c>
      <c r="P1053" s="4">
        <v>0.611</v>
      </c>
      <c r="Q1053" s="4">
        <v>149.953</v>
      </c>
      <c r="R1053" s="4">
        <v>9.0</v>
      </c>
      <c r="S1053" s="4">
        <v>1.0</v>
      </c>
      <c r="T1053" s="3" t="s">
        <v>34</v>
      </c>
      <c r="U1053" s="3" t="s">
        <v>35</v>
      </c>
    </row>
    <row r="1054">
      <c r="A1054" s="3" t="s">
        <v>8434</v>
      </c>
      <c r="B1054" s="3" t="s">
        <v>8435</v>
      </c>
      <c r="C1054" s="4">
        <v>2000.0</v>
      </c>
      <c r="D1054" s="4">
        <v>25.0</v>
      </c>
      <c r="E1054" s="4">
        <v>134680.0</v>
      </c>
      <c r="F1054" s="3" t="s">
        <v>1683</v>
      </c>
      <c r="G1054" s="3" t="s">
        <v>8436</v>
      </c>
      <c r="H1054" s="3" t="s">
        <v>8438</v>
      </c>
      <c r="I1054" s="4">
        <v>0.519</v>
      </c>
      <c r="J1054" s="4">
        <v>0.557</v>
      </c>
      <c r="K1054" s="4">
        <v>0.755994268</v>
      </c>
      <c r="L1054" s="4">
        <v>0.378</v>
      </c>
      <c r="M1054" s="4">
        <v>0.674</v>
      </c>
      <c r="N1054" s="4">
        <v>1.8E-6</v>
      </c>
      <c r="O1054" s="4">
        <v>0.0944</v>
      </c>
      <c r="P1054" s="4">
        <v>0.923</v>
      </c>
      <c r="Q1054" s="4">
        <v>203.808</v>
      </c>
      <c r="R1054" s="4">
        <v>5.0</v>
      </c>
      <c r="S1054" s="4">
        <v>0.0</v>
      </c>
      <c r="T1054" s="3" t="s">
        <v>103</v>
      </c>
      <c r="U1054" s="3" t="s">
        <v>35</v>
      </c>
    </row>
    <row r="1055">
      <c r="A1055" s="3" t="s">
        <v>8443</v>
      </c>
      <c r="B1055" s="3" t="s">
        <v>8444</v>
      </c>
      <c r="C1055" s="4">
        <v>2003.0</v>
      </c>
      <c r="D1055" s="4">
        <v>25.0</v>
      </c>
      <c r="E1055" s="4">
        <v>303546.0</v>
      </c>
      <c r="F1055" s="3" t="s">
        <v>880</v>
      </c>
      <c r="G1055" s="3" t="s">
        <v>5343</v>
      </c>
      <c r="H1055" s="3" t="s">
        <v>8446</v>
      </c>
      <c r="I1055" s="4">
        <v>0.395</v>
      </c>
      <c r="J1055" s="4">
        <v>0.657</v>
      </c>
      <c r="K1055" s="4">
        <v>0.830128548</v>
      </c>
      <c r="L1055" s="4">
        <v>0.0519</v>
      </c>
      <c r="M1055" s="4">
        <v>0.187</v>
      </c>
      <c r="N1055" s="4">
        <v>0.0</v>
      </c>
      <c r="O1055" s="4">
        <v>0.196</v>
      </c>
      <c r="P1055" s="4">
        <v>0.651</v>
      </c>
      <c r="Q1055" s="4">
        <v>92.331</v>
      </c>
      <c r="R1055" s="4">
        <v>10.0</v>
      </c>
      <c r="S1055" s="4">
        <v>1.0</v>
      </c>
      <c r="T1055" s="3" t="s">
        <v>104</v>
      </c>
      <c r="U1055" s="3" t="s">
        <v>94</v>
      </c>
    </row>
    <row r="1056">
      <c r="A1056" s="3" t="s">
        <v>8449</v>
      </c>
      <c r="B1056" s="3" t="s">
        <v>8450</v>
      </c>
      <c r="C1056" s="4">
        <v>2020.0</v>
      </c>
      <c r="D1056" s="4">
        <v>25.0</v>
      </c>
      <c r="E1056" s="4">
        <v>179807.0</v>
      </c>
      <c r="F1056" s="3" t="s">
        <v>8453</v>
      </c>
      <c r="G1056" s="3" t="s">
        <v>8454</v>
      </c>
      <c r="H1056" s="3" t="s">
        <v>8455</v>
      </c>
      <c r="I1056" s="4">
        <v>0.812</v>
      </c>
      <c r="J1056" s="4">
        <v>0.731</v>
      </c>
      <c r="K1056" s="4">
        <v>0.86843625</v>
      </c>
      <c r="L1056" s="4">
        <v>0.261</v>
      </c>
      <c r="M1056" s="4">
        <v>0.129</v>
      </c>
      <c r="N1056" s="4">
        <v>0.0</v>
      </c>
      <c r="O1056" s="4">
        <v>0.117</v>
      </c>
      <c r="P1056" s="4">
        <v>0.746</v>
      </c>
      <c r="Q1056" s="4">
        <v>138.943</v>
      </c>
      <c r="R1056" s="4">
        <v>1.0</v>
      </c>
      <c r="S1056" s="4">
        <v>1.0</v>
      </c>
      <c r="T1056" s="3" t="s">
        <v>104</v>
      </c>
      <c r="U1056" s="3" t="s">
        <v>68</v>
      </c>
    </row>
    <row r="1057">
      <c r="A1057" s="3" t="s">
        <v>8460</v>
      </c>
      <c r="B1057" s="3" t="s">
        <v>8461</v>
      </c>
      <c r="C1057" s="4">
        <v>2021.0</v>
      </c>
      <c r="D1057" s="4">
        <v>25.0</v>
      </c>
      <c r="E1057" s="4">
        <v>282404.0</v>
      </c>
      <c r="F1057" s="3" t="s">
        <v>8464</v>
      </c>
      <c r="G1057" s="3" t="s">
        <v>8465</v>
      </c>
      <c r="H1057" s="3" t="s">
        <v>8461</v>
      </c>
      <c r="I1057" s="4">
        <v>0.793</v>
      </c>
      <c r="J1057" s="4">
        <v>0.867</v>
      </c>
      <c r="K1057" s="4">
        <v>0.865570124</v>
      </c>
      <c r="L1057" s="4">
        <v>0.355</v>
      </c>
      <c r="M1057" s="4">
        <v>0.122</v>
      </c>
      <c r="N1057" s="4">
        <v>0.0</v>
      </c>
      <c r="O1057" s="4">
        <v>0.0714</v>
      </c>
      <c r="P1057" s="4">
        <v>0.622</v>
      </c>
      <c r="Q1057" s="4">
        <v>138.009</v>
      </c>
      <c r="R1057" s="4">
        <v>11.0</v>
      </c>
      <c r="S1057" s="4">
        <v>0.0</v>
      </c>
      <c r="T1057" s="3" t="s">
        <v>103</v>
      </c>
      <c r="U1057" s="3" t="s">
        <v>94</v>
      </c>
    </row>
    <row r="1058">
      <c r="A1058" s="3" t="s">
        <v>8468</v>
      </c>
      <c r="B1058" s="3" t="s">
        <v>8469</v>
      </c>
      <c r="C1058" s="4">
        <v>2006.0</v>
      </c>
      <c r="D1058" s="4">
        <v>25.0</v>
      </c>
      <c r="E1058" s="4">
        <v>110466.0</v>
      </c>
      <c r="F1058" s="3" t="s">
        <v>8471</v>
      </c>
      <c r="G1058" s="3" t="s">
        <v>8472</v>
      </c>
      <c r="H1058" s="3" t="s">
        <v>8473</v>
      </c>
      <c r="I1058" s="4">
        <v>0.384</v>
      </c>
      <c r="J1058" s="4">
        <v>0.643</v>
      </c>
      <c r="K1058" s="4">
        <v>0.766175433</v>
      </c>
      <c r="L1058" s="4">
        <v>0.035</v>
      </c>
      <c r="M1058" s="4">
        <v>0.246</v>
      </c>
      <c r="N1058" s="4">
        <v>0.843</v>
      </c>
      <c r="O1058" s="4">
        <v>0.491</v>
      </c>
      <c r="P1058" s="4">
        <v>0.513</v>
      </c>
      <c r="Q1058" s="4">
        <v>167.826</v>
      </c>
      <c r="R1058" s="4">
        <v>9.0</v>
      </c>
      <c r="S1058" s="4">
        <v>1.0</v>
      </c>
      <c r="T1058" s="3" t="s">
        <v>103</v>
      </c>
      <c r="U1058" s="3" t="s">
        <v>94</v>
      </c>
    </row>
    <row r="1059">
      <c r="A1059" s="3" t="s">
        <v>8477</v>
      </c>
      <c r="B1059" s="3" t="s">
        <v>8479</v>
      </c>
      <c r="C1059" s="4">
        <v>2013.0</v>
      </c>
      <c r="D1059" s="4">
        <v>25.0</v>
      </c>
      <c r="E1059" s="4">
        <v>276727.0</v>
      </c>
      <c r="F1059" s="3" t="s">
        <v>4270</v>
      </c>
      <c r="G1059" s="3" t="s">
        <v>8480</v>
      </c>
      <c r="H1059" s="3" t="s">
        <v>8481</v>
      </c>
      <c r="I1059" s="4">
        <v>0.743</v>
      </c>
      <c r="J1059" s="4">
        <v>0.892</v>
      </c>
      <c r="K1059" s="4">
        <v>0.837657477</v>
      </c>
      <c r="L1059" s="4">
        <v>0.0522</v>
      </c>
      <c r="M1059" s="4">
        <v>0.0486</v>
      </c>
      <c r="N1059" s="4">
        <v>0.0363</v>
      </c>
      <c r="O1059" s="4">
        <v>0.265</v>
      </c>
      <c r="P1059" s="4">
        <v>0.535</v>
      </c>
      <c r="Q1059" s="4">
        <v>104.04</v>
      </c>
      <c r="R1059" s="4">
        <v>4.0</v>
      </c>
      <c r="S1059" s="4">
        <v>0.0</v>
      </c>
      <c r="T1059" s="3" t="s">
        <v>104</v>
      </c>
      <c r="U1059" s="3" t="s">
        <v>94</v>
      </c>
    </row>
    <row r="1060">
      <c r="A1060" s="3" t="s">
        <v>8487</v>
      </c>
      <c r="B1060" s="3" t="s">
        <v>8488</v>
      </c>
      <c r="C1060" s="4">
        <v>2018.0</v>
      </c>
      <c r="D1060" s="4">
        <v>25.0</v>
      </c>
      <c r="E1060" s="4">
        <v>449306.0</v>
      </c>
      <c r="F1060" s="3" t="s">
        <v>8489</v>
      </c>
      <c r="G1060" s="3" t="s">
        <v>8490</v>
      </c>
      <c r="H1060" s="3" t="s">
        <v>8492</v>
      </c>
      <c r="I1060" s="4">
        <v>0.706</v>
      </c>
      <c r="J1060" s="4">
        <v>0.848</v>
      </c>
      <c r="K1060" s="4">
        <v>0.837208307</v>
      </c>
      <c r="L1060" s="4">
        <v>0.0377</v>
      </c>
      <c r="M1060" s="4">
        <v>0.0829</v>
      </c>
      <c r="N1060" s="4">
        <v>0.407</v>
      </c>
      <c r="O1060" s="4">
        <v>0.0607</v>
      </c>
      <c r="P1060" s="4">
        <v>0.832</v>
      </c>
      <c r="Q1060" s="4">
        <v>140.034</v>
      </c>
      <c r="R1060" s="4">
        <v>10.0</v>
      </c>
      <c r="S1060" s="4">
        <v>0.0</v>
      </c>
      <c r="T1060" s="3" t="s">
        <v>103</v>
      </c>
      <c r="U1060" s="3" t="s">
        <v>35</v>
      </c>
    </row>
    <row r="1061">
      <c r="A1061" s="3" t="s">
        <v>8498</v>
      </c>
      <c r="B1061" s="3" t="s">
        <v>8499</v>
      </c>
      <c r="C1061" s="4">
        <v>2023.0</v>
      </c>
      <c r="D1061" s="4">
        <v>25.0</v>
      </c>
      <c r="E1061" s="4">
        <v>114311.0</v>
      </c>
      <c r="F1061" s="3" t="s">
        <v>259</v>
      </c>
      <c r="G1061" s="3" t="s">
        <v>4843</v>
      </c>
      <c r="H1061" s="3" t="s">
        <v>4844</v>
      </c>
      <c r="I1061" s="4">
        <v>0.599</v>
      </c>
      <c r="J1061" s="4">
        <v>0.853</v>
      </c>
      <c r="K1061" s="4">
        <v>0.834641627</v>
      </c>
      <c r="L1061" s="4">
        <v>0.103</v>
      </c>
      <c r="M1061" s="4">
        <v>0.224</v>
      </c>
      <c r="N1061" s="4">
        <v>0.00422</v>
      </c>
      <c r="O1061" s="4">
        <v>0.102</v>
      </c>
      <c r="P1061" s="4">
        <v>0.559</v>
      </c>
      <c r="Q1061" s="4">
        <v>158.231</v>
      </c>
      <c r="R1061" s="4">
        <v>2.0</v>
      </c>
      <c r="S1061" s="4">
        <v>1.0</v>
      </c>
      <c r="T1061" s="3" t="s">
        <v>103</v>
      </c>
      <c r="U1061" s="3" t="s">
        <v>35</v>
      </c>
    </row>
    <row r="1062">
      <c r="A1062" s="3" t="s">
        <v>8504</v>
      </c>
      <c r="B1062" s="3" t="s">
        <v>8506</v>
      </c>
      <c r="C1062" s="4">
        <v>2024.0</v>
      </c>
      <c r="D1062" s="4">
        <v>25.0</v>
      </c>
      <c r="E1062" s="4">
        <v>161330.0</v>
      </c>
      <c r="F1062" s="3" t="s">
        <v>199</v>
      </c>
      <c r="G1062" s="3" t="s">
        <v>8511</v>
      </c>
      <c r="H1062" s="3" t="s">
        <v>8513</v>
      </c>
      <c r="I1062" s="4">
        <v>0.669</v>
      </c>
      <c r="J1062" s="4">
        <v>0.651</v>
      </c>
      <c r="K1062" s="4">
        <v>0.794644194</v>
      </c>
      <c r="L1062" s="4">
        <v>0.0329</v>
      </c>
      <c r="M1062" s="4">
        <v>0.00504</v>
      </c>
      <c r="N1062" s="4">
        <v>0.0</v>
      </c>
      <c r="O1062" s="4">
        <v>0.538</v>
      </c>
      <c r="P1062" s="4">
        <v>0.606</v>
      </c>
      <c r="Q1062" s="4">
        <v>124.54</v>
      </c>
      <c r="R1062" s="4">
        <v>4.0</v>
      </c>
      <c r="S1062" s="4">
        <v>0.0</v>
      </c>
      <c r="T1062" s="3" t="s">
        <v>103</v>
      </c>
      <c r="U1062" s="3" t="s">
        <v>35</v>
      </c>
    </row>
    <row r="1063">
      <c r="A1063" s="3" t="s">
        <v>8516</v>
      </c>
      <c r="B1063" s="3" t="s">
        <v>8517</v>
      </c>
      <c r="C1063" s="4">
        <v>2024.0</v>
      </c>
      <c r="D1063" s="4">
        <v>25.0</v>
      </c>
      <c r="E1063" s="4">
        <v>147706.0</v>
      </c>
      <c r="F1063" s="3" t="s">
        <v>1415</v>
      </c>
      <c r="G1063" s="3" t="s">
        <v>8518</v>
      </c>
      <c r="H1063" s="3" t="s">
        <v>8519</v>
      </c>
      <c r="I1063" s="4">
        <v>0.712</v>
      </c>
      <c r="J1063" s="4">
        <v>0.677</v>
      </c>
      <c r="K1063" s="4">
        <v>0.841956666</v>
      </c>
      <c r="L1063" s="4">
        <v>0.0717</v>
      </c>
      <c r="M1063" s="4">
        <v>0.503</v>
      </c>
      <c r="N1063" s="4">
        <v>6.81E-5</v>
      </c>
      <c r="O1063" s="4">
        <v>0.0954</v>
      </c>
      <c r="P1063" s="4">
        <v>0.547</v>
      </c>
      <c r="Q1063" s="4">
        <v>143.974</v>
      </c>
      <c r="R1063" s="4">
        <v>7.0</v>
      </c>
      <c r="S1063" s="4">
        <v>1.0</v>
      </c>
      <c r="T1063" s="3" t="s">
        <v>103</v>
      </c>
      <c r="U1063" s="3" t="s">
        <v>35</v>
      </c>
    </row>
    <row r="1064">
      <c r="A1064" s="3" t="s">
        <v>8522</v>
      </c>
      <c r="B1064" s="3" t="s">
        <v>8523</v>
      </c>
      <c r="C1064" s="4">
        <v>1991.0</v>
      </c>
      <c r="D1064" s="4">
        <v>25.0</v>
      </c>
      <c r="E1064" s="4">
        <v>379133.0</v>
      </c>
      <c r="F1064" s="3" t="s">
        <v>8524</v>
      </c>
      <c r="G1064" s="3" t="s">
        <v>8525</v>
      </c>
      <c r="H1064" s="3" t="s">
        <v>8526</v>
      </c>
      <c r="I1064" s="4">
        <v>0.416</v>
      </c>
      <c r="J1064" s="4">
        <v>0.682</v>
      </c>
      <c r="K1064" s="4">
        <v>0.702628708</v>
      </c>
      <c r="L1064" s="4">
        <v>0.197</v>
      </c>
      <c r="M1064" s="4">
        <v>0.00677</v>
      </c>
      <c r="N1064" s="4">
        <v>0.104</v>
      </c>
      <c r="O1064" s="4">
        <v>0.779</v>
      </c>
      <c r="P1064" s="4">
        <v>0.595</v>
      </c>
      <c r="Q1064" s="4">
        <v>122.409</v>
      </c>
      <c r="R1064" s="4">
        <v>2.0</v>
      </c>
      <c r="S1064" s="4">
        <v>1.0</v>
      </c>
      <c r="T1064" s="3" t="s">
        <v>103</v>
      </c>
      <c r="U1064" s="3" t="s">
        <v>35</v>
      </c>
    </row>
    <row r="1065">
      <c r="A1065" s="3" t="s">
        <v>8532</v>
      </c>
      <c r="B1065" s="3" t="s">
        <v>8534</v>
      </c>
      <c r="C1065" s="4">
        <v>1982.0</v>
      </c>
      <c r="D1065" s="4">
        <v>25.0</v>
      </c>
      <c r="E1065" s="4">
        <v>383191.0</v>
      </c>
      <c r="F1065" s="3" t="s">
        <v>170</v>
      </c>
      <c r="G1065" s="3" t="s">
        <v>176</v>
      </c>
      <c r="H1065" s="3" t="s">
        <v>3407</v>
      </c>
      <c r="I1065" s="4">
        <v>0.726</v>
      </c>
      <c r="J1065" s="4">
        <v>0.502</v>
      </c>
      <c r="K1065" s="4">
        <v>0.732444977</v>
      </c>
      <c r="L1065" s="4">
        <v>0.134</v>
      </c>
      <c r="M1065" s="4">
        <v>0.0587</v>
      </c>
      <c r="N1065" s="4">
        <v>0.00105</v>
      </c>
      <c r="O1065" s="4">
        <v>0.119</v>
      </c>
      <c r="P1065" s="4">
        <v>0.516</v>
      </c>
      <c r="Q1065" s="4">
        <v>102.447</v>
      </c>
      <c r="R1065" s="4">
        <v>1.0</v>
      </c>
      <c r="S1065" s="4">
        <v>1.0</v>
      </c>
      <c r="T1065" s="3" t="s">
        <v>104</v>
      </c>
      <c r="U1065" s="3" t="s">
        <v>68</v>
      </c>
    </row>
    <row r="1066">
      <c r="A1066" s="3" t="s">
        <v>8538</v>
      </c>
      <c r="B1066" s="3" t="s">
        <v>8539</v>
      </c>
      <c r="C1066" s="4">
        <v>2018.0</v>
      </c>
      <c r="D1066" s="4">
        <v>25.0</v>
      </c>
      <c r="E1066" s="4">
        <v>184680.0</v>
      </c>
      <c r="F1066" s="3" t="s">
        <v>731</v>
      </c>
      <c r="G1066" s="3" t="s">
        <v>8542</v>
      </c>
      <c r="H1066" s="3" t="s">
        <v>2631</v>
      </c>
      <c r="I1066" s="4">
        <v>0.497</v>
      </c>
      <c r="J1066" s="4">
        <v>0.38</v>
      </c>
      <c r="K1066" s="4">
        <v>0.721066028</v>
      </c>
      <c r="L1066" s="4">
        <v>0.0317</v>
      </c>
      <c r="M1066" s="4">
        <v>0.977</v>
      </c>
      <c r="N1066" s="4">
        <v>0.0773</v>
      </c>
      <c r="O1066" s="4">
        <v>0.368</v>
      </c>
      <c r="P1066" s="4">
        <v>0.635</v>
      </c>
      <c r="Q1066" s="4">
        <v>105.488</v>
      </c>
      <c r="R1066" s="4">
        <v>4.0</v>
      </c>
      <c r="S1066" s="4">
        <v>1.0</v>
      </c>
      <c r="T1066" s="3" t="s">
        <v>104</v>
      </c>
      <c r="U1066" s="3" t="s">
        <v>35</v>
      </c>
    </row>
    <row r="1067">
      <c r="A1067" s="3" t="s">
        <v>8547</v>
      </c>
      <c r="B1067" s="3" t="s">
        <v>8548</v>
      </c>
      <c r="C1067" s="4">
        <v>2022.0</v>
      </c>
      <c r="D1067" s="4">
        <v>25.0</v>
      </c>
      <c r="E1067" s="4">
        <v>268863.0</v>
      </c>
      <c r="F1067" s="3" t="s">
        <v>1437</v>
      </c>
      <c r="G1067" s="3" t="s">
        <v>7737</v>
      </c>
      <c r="H1067" s="3" t="s">
        <v>8550</v>
      </c>
      <c r="I1067" s="4">
        <v>0.341</v>
      </c>
      <c r="J1067" s="4">
        <v>0.346</v>
      </c>
      <c r="K1067" s="4">
        <v>0.548585118</v>
      </c>
      <c r="L1067" s="4">
        <v>0.0343</v>
      </c>
      <c r="M1067" s="4">
        <v>0.713</v>
      </c>
      <c r="N1067" s="4">
        <v>0.00355</v>
      </c>
      <c r="O1067" s="4">
        <v>0.378</v>
      </c>
      <c r="P1067" s="4">
        <v>0.655</v>
      </c>
      <c r="Q1067" s="4">
        <v>121.849</v>
      </c>
      <c r="R1067" s="4">
        <v>3.0</v>
      </c>
      <c r="S1067" s="4">
        <v>0.0</v>
      </c>
      <c r="T1067" s="3" t="s">
        <v>104</v>
      </c>
      <c r="U1067" s="3" t="s">
        <v>35</v>
      </c>
    </row>
    <row r="1068">
      <c r="A1068" s="3" t="s">
        <v>8554</v>
      </c>
      <c r="B1068" s="3" t="s">
        <v>8555</v>
      </c>
      <c r="C1068" s="4">
        <v>1999.0</v>
      </c>
      <c r="D1068" s="4">
        <v>25.0</v>
      </c>
      <c r="E1068" s="4">
        <v>165386.0</v>
      </c>
      <c r="F1068" s="3" t="s">
        <v>228</v>
      </c>
      <c r="G1068" s="3" t="s">
        <v>8556</v>
      </c>
      <c r="H1068" s="3" t="s">
        <v>8557</v>
      </c>
      <c r="I1068" s="4">
        <v>0.687</v>
      </c>
      <c r="J1068" s="4">
        <v>0.871</v>
      </c>
      <c r="K1068" s="4">
        <v>0.716809616</v>
      </c>
      <c r="L1068" s="4">
        <v>0.0426</v>
      </c>
      <c r="M1068" s="4">
        <v>0.165</v>
      </c>
      <c r="N1068" s="4">
        <v>2.38E-4</v>
      </c>
      <c r="O1068" s="4">
        <v>0.464</v>
      </c>
      <c r="P1068" s="4">
        <v>0.961</v>
      </c>
      <c r="Q1068" s="4">
        <v>103.953</v>
      </c>
      <c r="R1068" s="4">
        <v>1.0</v>
      </c>
      <c r="S1068" s="4">
        <v>1.0</v>
      </c>
      <c r="T1068" s="3" t="s">
        <v>104</v>
      </c>
      <c r="U1068" s="3" t="s">
        <v>35</v>
      </c>
    </row>
    <row r="1069">
      <c r="A1069" s="3" t="s">
        <v>8563</v>
      </c>
      <c r="B1069" s="3" t="s">
        <v>8564</v>
      </c>
      <c r="C1069" s="4">
        <v>2019.0</v>
      </c>
      <c r="D1069" s="4">
        <v>25.0</v>
      </c>
      <c r="E1069" s="4">
        <v>360124.0</v>
      </c>
      <c r="F1069" s="3" t="s">
        <v>306</v>
      </c>
      <c r="G1069" s="3" t="s">
        <v>8565</v>
      </c>
      <c r="H1069" s="3" t="s">
        <v>2839</v>
      </c>
      <c r="I1069" s="4">
        <v>0.762</v>
      </c>
      <c r="J1069" s="4">
        <v>0.605</v>
      </c>
      <c r="K1069" s="4">
        <v>0.798558381</v>
      </c>
      <c r="L1069" s="4">
        <v>0.0718</v>
      </c>
      <c r="M1069" s="4">
        <v>0.676</v>
      </c>
      <c r="N1069" s="4">
        <v>3.7E-5</v>
      </c>
      <c r="O1069" s="4">
        <v>0.0706</v>
      </c>
      <c r="P1069" s="4">
        <v>0.858</v>
      </c>
      <c r="Q1069" s="4">
        <v>153.963</v>
      </c>
      <c r="R1069" s="4">
        <v>4.0</v>
      </c>
      <c r="S1069" s="4">
        <v>1.0</v>
      </c>
      <c r="T1069" s="3" t="s">
        <v>34</v>
      </c>
      <c r="U1069" s="3" t="s">
        <v>68</v>
      </c>
    </row>
    <row r="1070">
      <c r="A1070" s="3" t="s">
        <v>8573</v>
      </c>
      <c r="B1070" s="3" t="s">
        <v>8575</v>
      </c>
      <c r="C1070" s="4">
        <v>1958.0</v>
      </c>
      <c r="D1070" s="4">
        <v>25.0</v>
      </c>
      <c r="E1070" s="4">
        <v>207173.0</v>
      </c>
      <c r="F1070" s="3" t="s">
        <v>8578</v>
      </c>
      <c r="G1070" s="3" t="s">
        <v>8580</v>
      </c>
      <c r="H1070" s="3" t="s">
        <v>8581</v>
      </c>
      <c r="I1070" s="4">
        <v>0.656705432</v>
      </c>
      <c r="J1070" s="4">
        <v>0.6703845</v>
      </c>
      <c r="K1070" s="4">
        <v>0.813626471</v>
      </c>
      <c r="L1070" s="4">
        <v>0.081382654</v>
      </c>
      <c r="M1070" s="4">
        <v>0.26934009</v>
      </c>
      <c r="N1070" s="4">
        <v>0.05448885</v>
      </c>
      <c r="O1070" s="4">
        <v>0.191150556</v>
      </c>
      <c r="P1070" s="4">
        <v>0.618767284</v>
      </c>
      <c r="Q1070" s="4">
        <v>120.71</v>
      </c>
      <c r="R1070" s="4">
        <v>5.0</v>
      </c>
      <c r="S1070" s="4">
        <v>1.0</v>
      </c>
      <c r="T1070" s="3" t="s">
        <v>103</v>
      </c>
      <c r="U1070" s="3" t="s">
        <v>35</v>
      </c>
    </row>
    <row r="1071">
      <c r="A1071" s="3" t="s">
        <v>8584</v>
      </c>
      <c r="B1071" s="3" t="s">
        <v>8586</v>
      </c>
      <c r="C1071" s="4">
        <v>1973.0</v>
      </c>
      <c r="D1071" s="4">
        <v>25.0</v>
      </c>
      <c r="E1071" s="4">
        <v>174693.0</v>
      </c>
      <c r="F1071" s="3" t="s">
        <v>8587</v>
      </c>
      <c r="G1071" s="3" t="s">
        <v>8588</v>
      </c>
      <c r="H1071" s="3" t="s">
        <v>8589</v>
      </c>
      <c r="I1071" s="4">
        <v>0.432</v>
      </c>
      <c r="J1071" s="4">
        <v>0.917</v>
      </c>
      <c r="K1071" s="4">
        <v>0.771351571</v>
      </c>
      <c r="L1071" s="4">
        <v>0.0642</v>
      </c>
      <c r="M1071" s="4">
        <v>0.027</v>
      </c>
      <c r="N1071" s="4">
        <v>0.914</v>
      </c>
      <c r="O1071" s="4">
        <v>0.147</v>
      </c>
      <c r="P1071" s="4">
        <v>0.793</v>
      </c>
      <c r="Q1071" s="4">
        <v>114.82</v>
      </c>
      <c r="R1071" s="4">
        <v>7.0</v>
      </c>
      <c r="S1071" s="4">
        <v>1.0</v>
      </c>
      <c r="T1071" s="3" t="s">
        <v>103</v>
      </c>
      <c r="U1071" s="3" t="s">
        <v>35</v>
      </c>
    </row>
    <row r="1072">
      <c r="A1072" s="3" t="s">
        <v>8593</v>
      </c>
      <c r="B1072" s="3" t="s">
        <v>8594</v>
      </c>
      <c r="C1072" s="4">
        <v>2009.0</v>
      </c>
      <c r="D1072" s="4">
        <v>25.0</v>
      </c>
      <c r="E1072" s="4">
        <v>183986.0</v>
      </c>
      <c r="F1072" s="3" t="s">
        <v>8596</v>
      </c>
      <c r="G1072" s="3" t="s">
        <v>8598</v>
      </c>
      <c r="H1072" s="3" t="s">
        <v>8599</v>
      </c>
      <c r="I1072" s="4">
        <v>0.731</v>
      </c>
      <c r="J1072" s="4">
        <v>0.648</v>
      </c>
      <c r="K1072" s="4">
        <v>0.732081364</v>
      </c>
      <c r="L1072" s="4">
        <v>0.052</v>
      </c>
      <c r="M1072" s="4">
        <v>0.136</v>
      </c>
      <c r="N1072" s="4">
        <v>0.0</v>
      </c>
      <c r="O1072" s="4">
        <v>0.0625</v>
      </c>
      <c r="P1072" s="4">
        <v>0.804</v>
      </c>
      <c r="Q1072" s="4">
        <v>112.81</v>
      </c>
      <c r="R1072" s="4">
        <v>9.0</v>
      </c>
      <c r="S1072" s="4">
        <v>0.0</v>
      </c>
      <c r="T1072" s="3" t="s">
        <v>103</v>
      </c>
      <c r="U1072" s="3" t="s">
        <v>35</v>
      </c>
    </row>
    <row r="1073">
      <c r="A1073" s="3" t="s">
        <v>8603</v>
      </c>
      <c r="B1073" s="3" t="s">
        <v>8604</v>
      </c>
      <c r="C1073" s="4">
        <v>2008.0</v>
      </c>
      <c r="D1073" s="4">
        <v>25.0</v>
      </c>
      <c r="E1073" s="4">
        <v>261545.0</v>
      </c>
      <c r="F1073" s="3" t="s">
        <v>3197</v>
      </c>
      <c r="G1073" s="3" t="s">
        <v>8606</v>
      </c>
      <c r="H1073" s="3" t="s">
        <v>8607</v>
      </c>
      <c r="I1073" s="4">
        <v>0.824</v>
      </c>
      <c r="J1073" s="4">
        <v>0.486</v>
      </c>
      <c r="K1073" s="4">
        <v>0.784612752</v>
      </c>
      <c r="L1073" s="4">
        <v>0.265</v>
      </c>
      <c r="M1073" s="4">
        <v>0.0458</v>
      </c>
      <c r="N1073" s="4">
        <v>0.0</v>
      </c>
      <c r="O1073" s="4">
        <v>0.16</v>
      </c>
      <c r="P1073" s="4">
        <v>0.542</v>
      </c>
      <c r="Q1073" s="4">
        <v>148.04</v>
      </c>
      <c r="R1073" s="4">
        <v>0.0</v>
      </c>
      <c r="S1073" s="4">
        <v>1.0</v>
      </c>
      <c r="T1073" s="3" t="s">
        <v>103</v>
      </c>
      <c r="U1073" s="3" t="s">
        <v>68</v>
      </c>
    </row>
    <row r="1074">
      <c r="A1074" s="3" t="s">
        <v>8612</v>
      </c>
      <c r="B1074" s="3" t="s">
        <v>8614</v>
      </c>
      <c r="C1074" s="4">
        <v>1965.0</v>
      </c>
      <c r="D1074" s="4">
        <v>25.0</v>
      </c>
      <c r="E1074" s="4">
        <v>286296.0</v>
      </c>
      <c r="F1074" s="3" t="s">
        <v>880</v>
      </c>
      <c r="G1074" s="3" t="s">
        <v>157</v>
      </c>
      <c r="H1074" s="3" t="s">
        <v>8615</v>
      </c>
      <c r="I1074" s="4">
        <v>0.656705432</v>
      </c>
      <c r="J1074" s="4">
        <v>0.6703845</v>
      </c>
      <c r="K1074" s="4">
        <v>0.813626471</v>
      </c>
      <c r="L1074" s="4">
        <v>0.081382654</v>
      </c>
      <c r="M1074" s="4">
        <v>0.26934009</v>
      </c>
      <c r="N1074" s="4">
        <v>0.05448885</v>
      </c>
      <c r="O1074" s="4">
        <v>0.191150556</v>
      </c>
      <c r="P1074" s="4">
        <v>0.618767284</v>
      </c>
      <c r="Q1074" s="4">
        <v>120.71</v>
      </c>
      <c r="R1074" s="4">
        <v>5.0</v>
      </c>
      <c r="S1074" s="4">
        <v>1.0</v>
      </c>
      <c r="T1074" s="3" t="s">
        <v>104</v>
      </c>
      <c r="U1074" s="3" t="s">
        <v>35</v>
      </c>
    </row>
    <row r="1075">
      <c r="A1075" s="3" t="s">
        <v>8621</v>
      </c>
      <c r="B1075" s="3" t="s">
        <v>8622</v>
      </c>
      <c r="C1075" s="4">
        <v>2017.0</v>
      </c>
      <c r="D1075" s="4">
        <v>26.0</v>
      </c>
      <c r="E1075" s="4">
        <v>322196.0</v>
      </c>
      <c r="F1075" s="3" t="s">
        <v>26</v>
      </c>
      <c r="G1075" s="3" t="s">
        <v>8249</v>
      </c>
      <c r="H1075" s="3" t="s">
        <v>8625</v>
      </c>
      <c r="I1075" s="4">
        <v>0.717</v>
      </c>
      <c r="J1075" s="4">
        <v>0.41</v>
      </c>
      <c r="K1075" s="4">
        <v>0.718264069</v>
      </c>
      <c r="L1075" s="4">
        <v>0.0339</v>
      </c>
      <c r="M1075" s="4">
        <v>0.0757</v>
      </c>
      <c r="N1075" s="4">
        <v>8.3E-5</v>
      </c>
      <c r="O1075" s="4">
        <v>0.187</v>
      </c>
      <c r="P1075" s="4">
        <v>0.512</v>
      </c>
      <c r="Q1075" s="4">
        <v>100.028</v>
      </c>
      <c r="R1075" s="4">
        <v>4.0</v>
      </c>
      <c r="S1075" s="4">
        <v>1.0</v>
      </c>
      <c r="T1075" s="3" t="s">
        <v>34</v>
      </c>
      <c r="U1075" s="3" t="s">
        <v>35</v>
      </c>
    </row>
    <row r="1076">
      <c r="A1076" s="3" t="s">
        <v>8630</v>
      </c>
      <c r="B1076" s="3" t="s">
        <v>6023</v>
      </c>
      <c r="C1076" s="4">
        <v>2016.0</v>
      </c>
      <c r="D1076" s="4">
        <v>26.0</v>
      </c>
      <c r="E1076" s="4">
        <v>426266.0</v>
      </c>
      <c r="F1076" s="3" t="s">
        <v>4835</v>
      </c>
      <c r="G1076" s="3" t="s">
        <v>5360</v>
      </c>
      <c r="H1076" s="3" t="s">
        <v>4950</v>
      </c>
      <c r="I1076" s="4">
        <v>0.487</v>
      </c>
      <c r="J1076" s="4">
        <v>0.59</v>
      </c>
      <c r="K1076" s="4">
        <v>0.837529142</v>
      </c>
      <c r="L1076" s="4">
        <v>0.0617</v>
      </c>
      <c r="M1076" s="4">
        <v>0.659</v>
      </c>
      <c r="N1076" s="4">
        <v>6.98E-6</v>
      </c>
      <c r="O1076" s="4">
        <v>0.196</v>
      </c>
      <c r="P1076" s="4">
        <v>0.759</v>
      </c>
      <c r="Q1076" s="4">
        <v>134.485</v>
      </c>
      <c r="R1076" s="4">
        <v>9.0</v>
      </c>
      <c r="S1076" s="4">
        <v>1.0</v>
      </c>
      <c r="T1076" s="3" t="s">
        <v>104</v>
      </c>
      <c r="U1076" s="3" t="s">
        <v>35</v>
      </c>
    </row>
    <row r="1077">
      <c r="A1077" s="3" t="s">
        <v>8633</v>
      </c>
      <c r="B1077" s="3" t="s">
        <v>8634</v>
      </c>
      <c r="C1077" s="4">
        <v>2023.0</v>
      </c>
      <c r="D1077" s="4">
        <v>26.0</v>
      </c>
      <c r="E1077" s="4">
        <v>218151.0</v>
      </c>
      <c r="F1077" s="3" t="s">
        <v>8635</v>
      </c>
      <c r="G1077" s="3" t="s">
        <v>8636</v>
      </c>
      <c r="H1077" s="3" t="s">
        <v>8637</v>
      </c>
      <c r="I1077" s="4">
        <v>0.724</v>
      </c>
      <c r="J1077" s="4">
        <v>0.567</v>
      </c>
      <c r="K1077" s="4">
        <v>0.770496011</v>
      </c>
      <c r="L1077" s="4">
        <v>0.0571</v>
      </c>
      <c r="M1077" s="4">
        <v>0.0784</v>
      </c>
      <c r="N1077" s="4">
        <v>0.00121</v>
      </c>
      <c r="O1077" s="4">
        <v>0.127</v>
      </c>
      <c r="P1077" s="4">
        <v>0.721</v>
      </c>
      <c r="Q1077" s="4">
        <v>161.996</v>
      </c>
      <c r="R1077" s="4">
        <v>3.0</v>
      </c>
      <c r="S1077" s="4">
        <v>1.0</v>
      </c>
      <c r="T1077" s="3" t="s">
        <v>104</v>
      </c>
      <c r="U1077" s="3" t="s">
        <v>68</v>
      </c>
    </row>
    <row r="1078">
      <c r="A1078" s="3" t="s">
        <v>8643</v>
      </c>
      <c r="B1078" s="3" t="s">
        <v>8644</v>
      </c>
      <c r="C1078" s="4">
        <v>2016.0</v>
      </c>
      <c r="D1078" s="4">
        <v>26.0</v>
      </c>
      <c r="E1078" s="4">
        <v>230592.0</v>
      </c>
      <c r="F1078" s="3" t="s">
        <v>26</v>
      </c>
      <c r="G1078" s="3" t="s">
        <v>8646</v>
      </c>
      <c r="H1078" s="3" t="s">
        <v>8647</v>
      </c>
      <c r="I1078" s="4">
        <v>0.758</v>
      </c>
      <c r="J1078" s="4">
        <v>0.837</v>
      </c>
      <c r="K1078" s="4">
        <v>0.908754518</v>
      </c>
      <c r="L1078" s="4">
        <v>0.378</v>
      </c>
      <c r="M1078" s="4">
        <v>0.279</v>
      </c>
      <c r="N1078" s="4">
        <v>0.0</v>
      </c>
      <c r="O1078" s="4">
        <v>0.044</v>
      </c>
      <c r="P1078" s="4">
        <v>0.738</v>
      </c>
      <c r="Q1078" s="4">
        <v>94.81</v>
      </c>
      <c r="R1078" s="4">
        <v>1.0</v>
      </c>
      <c r="S1078" s="4">
        <v>1.0</v>
      </c>
      <c r="T1078" s="3" t="s">
        <v>34</v>
      </c>
      <c r="U1078" s="3" t="s">
        <v>35</v>
      </c>
    </row>
    <row r="1079">
      <c r="A1079" s="3" t="s">
        <v>8649</v>
      </c>
      <c r="B1079" s="3" t="s">
        <v>8651</v>
      </c>
      <c r="C1079" s="4">
        <v>2018.0</v>
      </c>
      <c r="D1079" s="4">
        <v>26.0</v>
      </c>
      <c r="E1079" s="4">
        <v>143962.0</v>
      </c>
      <c r="F1079" s="3" t="s">
        <v>8653</v>
      </c>
      <c r="G1079" s="3" t="s">
        <v>8655</v>
      </c>
      <c r="H1079" s="3" t="s">
        <v>2713</v>
      </c>
      <c r="I1079" s="4">
        <v>0.584</v>
      </c>
      <c r="J1079" s="4">
        <v>0.92</v>
      </c>
      <c r="K1079" s="4">
        <v>0.847196971</v>
      </c>
      <c r="L1079" s="4">
        <v>0.0557</v>
      </c>
      <c r="M1079" s="4">
        <v>9.79E-4</v>
      </c>
      <c r="N1079" s="4">
        <v>9.0E-6</v>
      </c>
      <c r="O1079" s="4">
        <v>0.127</v>
      </c>
      <c r="P1079" s="4">
        <v>0.565</v>
      </c>
      <c r="Q1079" s="4">
        <v>138.043</v>
      </c>
      <c r="R1079" s="4">
        <v>1.0</v>
      </c>
      <c r="S1079" s="4">
        <v>1.0</v>
      </c>
      <c r="T1079" s="3" t="s">
        <v>103</v>
      </c>
      <c r="U1079" s="3" t="s">
        <v>68</v>
      </c>
    </row>
    <row r="1080">
      <c r="A1080" s="3" t="s">
        <v>8660</v>
      </c>
      <c r="B1080" s="3" t="s">
        <v>8662</v>
      </c>
      <c r="C1080" s="4">
        <v>2004.0</v>
      </c>
      <c r="D1080" s="4">
        <v>26.0</v>
      </c>
      <c r="E1080" s="4">
        <v>432300.0</v>
      </c>
      <c r="F1080" s="3" t="s">
        <v>8664</v>
      </c>
      <c r="G1080" s="3" t="s">
        <v>8665</v>
      </c>
      <c r="H1080" s="3" t="s">
        <v>8666</v>
      </c>
      <c r="I1080" s="4">
        <v>0.838</v>
      </c>
      <c r="J1080" s="4">
        <v>0.744</v>
      </c>
      <c r="K1080" s="4">
        <v>0.812824845</v>
      </c>
      <c r="L1080" s="4">
        <v>0.0924</v>
      </c>
      <c r="M1080" s="4">
        <v>0.204</v>
      </c>
      <c r="N1080" s="4">
        <v>2.4E-6</v>
      </c>
      <c r="O1080" s="4">
        <v>0.0672</v>
      </c>
      <c r="P1080" s="4">
        <v>0.898</v>
      </c>
      <c r="Q1080" s="4">
        <v>143.342</v>
      </c>
      <c r="R1080" s="4">
        <v>11.0</v>
      </c>
      <c r="S1080" s="4">
        <v>0.0</v>
      </c>
      <c r="T1080" s="3" t="s">
        <v>103</v>
      </c>
      <c r="U1080" s="3" t="s">
        <v>94</v>
      </c>
    </row>
    <row r="1081">
      <c r="A1081" s="3" t="s">
        <v>8670</v>
      </c>
      <c r="B1081" s="3" t="s">
        <v>8671</v>
      </c>
      <c r="C1081" s="4">
        <v>2018.0</v>
      </c>
      <c r="D1081" s="4">
        <v>26.0</v>
      </c>
      <c r="E1081" s="4">
        <v>153625.0</v>
      </c>
      <c r="F1081" s="3" t="s">
        <v>213</v>
      </c>
      <c r="G1081" s="3" t="s">
        <v>7547</v>
      </c>
      <c r="H1081" s="3" t="s">
        <v>7548</v>
      </c>
      <c r="I1081" s="4">
        <v>0.838</v>
      </c>
      <c r="J1081" s="4">
        <v>0.486</v>
      </c>
      <c r="K1081" s="4">
        <v>0.876735183</v>
      </c>
      <c r="L1081" s="4">
        <v>0.0452</v>
      </c>
      <c r="M1081" s="4">
        <v>0.616</v>
      </c>
      <c r="N1081" s="4">
        <v>0.0</v>
      </c>
      <c r="O1081" s="4">
        <v>0.084</v>
      </c>
      <c r="P1081" s="4">
        <v>0.87</v>
      </c>
      <c r="Q1081" s="4">
        <v>129.99</v>
      </c>
      <c r="R1081" s="4">
        <v>7.0</v>
      </c>
      <c r="S1081" s="4">
        <v>1.0</v>
      </c>
      <c r="T1081" s="3" t="s">
        <v>103</v>
      </c>
      <c r="U1081" s="3" t="s">
        <v>35</v>
      </c>
    </row>
    <row r="1082">
      <c r="A1082" s="3" t="s">
        <v>8675</v>
      </c>
      <c r="B1082" s="3" t="s">
        <v>8677</v>
      </c>
      <c r="C1082" s="4">
        <v>2022.0</v>
      </c>
      <c r="D1082" s="4">
        <v>26.0</v>
      </c>
      <c r="E1082" s="4">
        <v>224270.0</v>
      </c>
      <c r="F1082" s="3" t="s">
        <v>8027</v>
      </c>
      <c r="G1082" s="3" t="s">
        <v>8028</v>
      </c>
      <c r="H1082" s="3" t="s">
        <v>4373</v>
      </c>
      <c r="I1082" s="4">
        <v>0.497</v>
      </c>
      <c r="J1082" s="4">
        <v>0.912</v>
      </c>
      <c r="K1082" s="4">
        <v>0.881312429</v>
      </c>
      <c r="L1082" s="4">
        <v>0.0314</v>
      </c>
      <c r="M1082" s="4">
        <v>1.55E-4</v>
      </c>
      <c r="N1082" s="4">
        <v>0.0928</v>
      </c>
      <c r="O1082" s="4">
        <v>0.117</v>
      </c>
      <c r="P1082" s="4">
        <v>0.802</v>
      </c>
      <c r="Q1082" s="4">
        <v>151.996</v>
      </c>
      <c r="R1082" s="4">
        <v>10.0</v>
      </c>
      <c r="S1082" s="4">
        <v>0.0</v>
      </c>
      <c r="T1082" s="3" t="s">
        <v>103</v>
      </c>
      <c r="U1082" s="3" t="s">
        <v>35</v>
      </c>
    </row>
    <row r="1083">
      <c r="A1083" s="3" t="s">
        <v>8684</v>
      </c>
      <c r="B1083" s="3" t="s">
        <v>8686</v>
      </c>
      <c r="C1083" s="4">
        <v>1976.0</v>
      </c>
      <c r="D1083" s="4">
        <v>26.0</v>
      </c>
      <c r="E1083" s="4">
        <v>214560.0</v>
      </c>
      <c r="F1083" s="3" t="s">
        <v>8687</v>
      </c>
      <c r="G1083" s="3" t="s">
        <v>8688</v>
      </c>
      <c r="H1083" s="3" t="s">
        <v>8689</v>
      </c>
      <c r="I1083" s="4">
        <v>0.739</v>
      </c>
      <c r="J1083" s="4">
        <v>0.449</v>
      </c>
      <c r="K1083" s="4">
        <v>0.663829059</v>
      </c>
      <c r="L1083" s="4">
        <v>0.0307</v>
      </c>
      <c r="M1083" s="4">
        <v>0.0654</v>
      </c>
      <c r="N1083" s="4">
        <v>0.00653</v>
      </c>
      <c r="O1083" s="4">
        <v>0.148</v>
      </c>
      <c r="P1083" s="4">
        <v>0.877</v>
      </c>
      <c r="Q1083" s="4">
        <v>122.559</v>
      </c>
      <c r="R1083" s="4">
        <v>7.0</v>
      </c>
      <c r="S1083" s="4">
        <v>1.0</v>
      </c>
      <c r="T1083" s="3" t="s">
        <v>103</v>
      </c>
      <c r="U1083" s="3" t="s">
        <v>35</v>
      </c>
    </row>
    <row r="1084">
      <c r="A1084" s="3" t="s">
        <v>8694</v>
      </c>
      <c r="B1084" s="3" t="s">
        <v>8696</v>
      </c>
      <c r="C1084" s="4">
        <v>2018.0</v>
      </c>
      <c r="D1084" s="4">
        <v>26.0</v>
      </c>
      <c r="E1084" s="4">
        <v>102572.0</v>
      </c>
      <c r="F1084" s="3" t="s">
        <v>8697</v>
      </c>
      <c r="G1084" s="3" t="s">
        <v>8698</v>
      </c>
      <c r="H1084" s="3" t="s">
        <v>8699</v>
      </c>
      <c r="I1084" s="4">
        <v>0.611</v>
      </c>
      <c r="J1084" s="4">
        <v>0.0255</v>
      </c>
      <c r="K1084" s="4">
        <v>0.555707655</v>
      </c>
      <c r="L1084" s="4">
        <v>0.204</v>
      </c>
      <c r="M1084" s="4">
        <v>0.883</v>
      </c>
      <c r="N1084" s="4">
        <v>0.012</v>
      </c>
      <c r="O1084" s="4">
        <v>0.0732</v>
      </c>
      <c r="P1084" s="4">
        <v>0.669</v>
      </c>
      <c r="Q1084" s="4">
        <v>127.721</v>
      </c>
      <c r="R1084" s="4">
        <v>2.0</v>
      </c>
      <c r="S1084" s="4">
        <v>1.0</v>
      </c>
      <c r="T1084" s="3" t="s">
        <v>103</v>
      </c>
      <c r="U1084" s="3" t="s">
        <v>35</v>
      </c>
    </row>
    <row r="1085">
      <c r="A1085" s="3" t="s">
        <v>8704</v>
      </c>
      <c r="B1085" s="3" t="s">
        <v>8705</v>
      </c>
      <c r="C1085" s="4">
        <v>1999.0</v>
      </c>
      <c r="D1085" s="4">
        <v>26.0</v>
      </c>
      <c r="E1085" s="4">
        <v>390546.0</v>
      </c>
      <c r="F1085" s="3" t="s">
        <v>255</v>
      </c>
      <c r="G1085" s="3" t="s">
        <v>8707</v>
      </c>
      <c r="H1085" s="3" t="s">
        <v>8708</v>
      </c>
      <c r="I1085" s="4">
        <v>0.706</v>
      </c>
      <c r="J1085" s="4">
        <v>0.728</v>
      </c>
      <c r="K1085" s="4">
        <v>0.797531709</v>
      </c>
      <c r="L1085" s="4">
        <v>0.0569</v>
      </c>
      <c r="M1085" s="4">
        <v>0.167</v>
      </c>
      <c r="N1085" s="4">
        <v>0.0</v>
      </c>
      <c r="O1085" s="4">
        <v>0.19</v>
      </c>
      <c r="P1085" s="4">
        <v>0.723</v>
      </c>
      <c r="Q1085" s="4">
        <v>127.252</v>
      </c>
      <c r="R1085" s="4">
        <v>7.0</v>
      </c>
      <c r="S1085" s="4">
        <v>1.0</v>
      </c>
      <c r="T1085" s="3" t="s">
        <v>104</v>
      </c>
      <c r="U1085" s="3" t="s">
        <v>35</v>
      </c>
    </row>
    <row r="1086">
      <c r="A1086" s="3" t="s">
        <v>8713</v>
      </c>
      <c r="B1086" s="3" t="s">
        <v>8714</v>
      </c>
      <c r="C1086" s="4">
        <v>2018.0</v>
      </c>
      <c r="D1086" s="4">
        <v>26.0</v>
      </c>
      <c r="E1086" s="4">
        <v>265631.0</v>
      </c>
      <c r="F1086" s="3" t="s">
        <v>347</v>
      </c>
      <c r="G1086" s="3" t="s">
        <v>1565</v>
      </c>
      <c r="H1086" s="3" t="s">
        <v>8714</v>
      </c>
      <c r="I1086" s="4">
        <v>0.647</v>
      </c>
      <c r="J1086" s="4">
        <v>0.701</v>
      </c>
      <c r="K1086" s="4">
        <v>0.819262935</v>
      </c>
      <c r="L1086" s="4">
        <v>0.0281</v>
      </c>
      <c r="M1086" s="4">
        <v>0.247</v>
      </c>
      <c r="N1086" s="4">
        <v>2.84E-5</v>
      </c>
      <c r="O1086" s="4">
        <v>0.114</v>
      </c>
      <c r="P1086" s="4">
        <v>0.736</v>
      </c>
      <c r="Q1086" s="4">
        <v>102.999</v>
      </c>
      <c r="R1086" s="4">
        <v>7.0</v>
      </c>
      <c r="S1086" s="4">
        <v>1.0</v>
      </c>
      <c r="T1086" s="3" t="s">
        <v>34</v>
      </c>
      <c r="U1086" s="3" t="s">
        <v>35</v>
      </c>
    </row>
    <row r="1087">
      <c r="A1087" s="3" t="s">
        <v>8721</v>
      </c>
      <c r="B1087" s="3" t="s">
        <v>8723</v>
      </c>
      <c r="C1087" s="4">
        <v>2022.0</v>
      </c>
      <c r="D1087" s="4">
        <v>26.0</v>
      </c>
      <c r="E1087" s="4">
        <v>222805.0</v>
      </c>
      <c r="F1087" s="3" t="s">
        <v>26</v>
      </c>
      <c r="G1087" s="3" t="s">
        <v>8726</v>
      </c>
      <c r="H1087" s="3" t="s">
        <v>8723</v>
      </c>
      <c r="I1087" s="4">
        <v>0.641</v>
      </c>
      <c r="J1087" s="4">
        <v>0.746</v>
      </c>
      <c r="K1087" s="4">
        <v>0.818664043</v>
      </c>
      <c r="L1087" s="4">
        <v>0.0521</v>
      </c>
      <c r="M1087" s="4">
        <v>0.424</v>
      </c>
      <c r="N1087" s="4">
        <v>0.0</v>
      </c>
      <c r="O1087" s="4">
        <v>0.2</v>
      </c>
      <c r="P1087" s="4">
        <v>0.695</v>
      </c>
      <c r="Q1087" s="4">
        <v>90.043</v>
      </c>
      <c r="R1087" s="4">
        <v>9.0</v>
      </c>
      <c r="S1087" s="4">
        <v>1.0</v>
      </c>
      <c r="T1087" s="3" t="s">
        <v>34</v>
      </c>
      <c r="U1087" s="3" t="s">
        <v>35</v>
      </c>
    </row>
    <row r="1088">
      <c r="A1088" s="3" t="s">
        <v>8729</v>
      </c>
      <c r="B1088" s="3" t="s">
        <v>8730</v>
      </c>
      <c r="C1088" s="4">
        <v>2008.0</v>
      </c>
      <c r="D1088" s="4">
        <v>26.0</v>
      </c>
      <c r="E1088" s="4">
        <v>265289.0</v>
      </c>
      <c r="F1088" s="3" t="s">
        <v>1629</v>
      </c>
      <c r="G1088" s="3" t="s">
        <v>1511</v>
      </c>
      <c r="H1088" s="3" t="s">
        <v>8731</v>
      </c>
      <c r="I1088" s="4">
        <v>0.773</v>
      </c>
      <c r="J1088" s="4">
        <v>0.86</v>
      </c>
      <c r="K1088" s="4">
        <v>0.81958377</v>
      </c>
      <c r="L1088" s="4">
        <v>0.0443</v>
      </c>
      <c r="M1088" s="4">
        <v>7.22E-4</v>
      </c>
      <c r="N1088" s="4">
        <v>0.00129</v>
      </c>
      <c r="O1088" s="4">
        <v>0.0847</v>
      </c>
      <c r="P1088" s="4">
        <v>0.716</v>
      </c>
      <c r="Q1088" s="4">
        <v>124.96</v>
      </c>
      <c r="R1088" s="4">
        <v>1.0</v>
      </c>
      <c r="S1088" s="4">
        <v>1.0</v>
      </c>
      <c r="T1088" s="3" t="s">
        <v>104</v>
      </c>
      <c r="U1088" s="3" t="s">
        <v>68</v>
      </c>
    </row>
    <row r="1089">
      <c r="A1089" s="3" t="s">
        <v>8734</v>
      </c>
      <c r="B1089" s="3" t="s">
        <v>8735</v>
      </c>
      <c r="C1089" s="4">
        <v>1997.0</v>
      </c>
      <c r="D1089" s="4">
        <v>26.0</v>
      </c>
      <c r="E1089" s="4">
        <v>262000.0</v>
      </c>
      <c r="F1089" s="3" t="s">
        <v>901</v>
      </c>
      <c r="G1089" s="3" t="s">
        <v>1757</v>
      </c>
      <c r="H1089" s="3" t="s">
        <v>8738</v>
      </c>
      <c r="I1089" s="4">
        <v>0.878</v>
      </c>
      <c r="J1089" s="4">
        <v>0.763</v>
      </c>
      <c r="K1089" s="4">
        <v>0.753277865</v>
      </c>
      <c r="L1089" s="4">
        <v>0.132</v>
      </c>
      <c r="M1089" s="4">
        <v>0.116</v>
      </c>
      <c r="N1089" s="4">
        <v>5.55E-6</v>
      </c>
      <c r="O1089" s="4">
        <v>0.251</v>
      </c>
      <c r="P1089" s="4">
        <v>0.949</v>
      </c>
      <c r="Q1089" s="4">
        <v>103.9</v>
      </c>
      <c r="R1089" s="4">
        <v>1.0</v>
      </c>
      <c r="S1089" s="4">
        <v>1.0</v>
      </c>
      <c r="T1089" s="3" t="s">
        <v>104</v>
      </c>
      <c r="U1089" s="3" t="s">
        <v>94</v>
      </c>
    </row>
    <row r="1090">
      <c r="A1090" s="3" t="s">
        <v>8742</v>
      </c>
      <c r="B1090" s="3" t="s">
        <v>8743</v>
      </c>
      <c r="C1090" s="4">
        <v>2018.0</v>
      </c>
      <c r="D1090" s="4">
        <v>27.0</v>
      </c>
      <c r="E1090" s="4">
        <v>280866.0</v>
      </c>
      <c r="F1090" s="3" t="s">
        <v>4913</v>
      </c>
      <c r="G1090" s="3" t="s">
        <v>4914</v>
      </c>
      <c r="H1090" s="3" t="s">
        <v>4915</v>
      </c>
      <c r="I1090" s="4">
        <v>0.674</v>
      </c>
      <c r="J1090" s="4">
        <v>0.77</v>
      </c>
      <c r="K1090" s="4">
        <v>0.870254315</v>
      </c>
      <c r="L1090" s="4">
        <v>0.0439</v>
      </c>
      <c r="M1090" s="4">
        <v>0.171</v>
      </c>
      <c r="N1090" s="4">
        <v>0.0</v>
      </c>
      <c r="O1090" s="4">
        <v>0.2</v>
      </c>
      <c r="P1090" s="4">
        <v>0.743</v>
      </c>
      <c r="Q1090" s="4">
        <v>108.055</v>
      </c>
      <c r="R1090" s="4">
        <v>9.0</v>
      </c>
      <c r="S1090" s="4">
        <v>0.0</v>
      </c>
      <c r="T1090" s="3" t="s">
        <v>34</v>
      </c>
      <c r="U1090" s="3" t="s">
        <v>35</v>
      </c>
    </row>
    <row r="1091">
      <c r="A1091" s="3" t="s">
        <v>8750</v>
      </c>
      <c r="B1091" s="3" t="s">
        <v>8751</v>
      </c>
      <c r="C1091" s="4">
        <v>1969.0</v>
      </c>
      <c r="D1091" s="4">
        <v>27.0</v>
      </c>
      <c r="E1091" s="4">
        <v>142027.0</v>
      </c>
      <c r="F1091" s="3" t="s">
        <v>8752</v>
      </c>
      <c r="G1091" s="3" t="s">
        <v>8753</v>
      </c>
      <c r="H1091" s="3" t="s">
        <v>8754</v>
      </c>
      <c r="I1091" s="4">
        <v>0.656705432</v>
      </c>
      <c r="J1091" s="4">
        <v>0.6703845</v>
      </c>
      <c r="K1091" s="4">
        <v>0.813626471</v>
      </c>
      <c r="L1091" s="4">
        <v>0.081382654</v>
      </c>
      <c r="M1091" s="4">
        <v>0.26934009</v>
      </c>
      <c r="N1091" s="4">
        <v>0.05448885</v>
      </c>
      <c r="O1091" s="4">
        <v>0.191150556</v>
      </c>
      <c r="P1091" s="4">
        <v>0.618767284</v>
      </c>
      <c r="Q1091" s="4">
        <v>120.71</v>
      </c>
      <c r="R1091" s="4">
        <v>5.0</v>
      </c>
      <c r="S1091" s="4">
        <v>1.0</v>
      </c>
      <c r="T1091" s="3" t="s">
        <v>7448</v>
      </c>
      <c r="U1091" s="3" t="s">
        <v>35</v>
      </c>
    </row>
    <row r="1092">
      <c r="A1092" s="3" t="s">
        <v>8758</v>
      </c>
      <c r="B1092" s="3" t="s">
        <v>8759</v>
      </c>
      <c r="C1092" s="4">
        <v>2020.0</v>
      </c>
      <c r="D1092" s="4">
        <v>27.0</v>
      </c>
      <c r="E1092" s="4">
        <v>210860.0</v>
      </c>
      <c r="F1092" s="3" t="s">
        <v>1629</v>
      </c>
      <c r="G1092" s="3" t="s">
        <v>3183</v>
      </c>
      <c r="H1092" s="3" t="s">
        <v>8759</v>
      </c>
      <c r="I1092" s="4">
        <v>0.641</v>
      </c>
      <c r="J1092" s="4">
        <v>0.942</v>
      </c>
      <c r="K1092" s="4">
        <v>0.85002032</v>
      </c>
      <c r="L1092" s="4">
        <v>0.0336</v>
      </c>
      <c r="M1092" s="4">
        <v>0.00298</v>
      </c>
      <c r="N1092" s="4">
        <v>0.111</v>
      </c>
      <c r="O1092" s="4">
        <v>0.527</v>
      </c>
      <c r="P1092" s="4">
        <v>0.898</v>
      </c>
      <c r="Q1092" s="4">
        <v>130.024</v>
      </c>
      <c r="R1092" s="4">
        <v>9.0</v>
      </c>
      <c r="S1092" s="4">
        <v>0.0</v>
      </c>
      <c r="T1092" s="3" t="s">
        <v>104</v>
      </c>
      <c r="U1092" s="3" t="s">
        <v>68</v>
      </c>
    </row>
    <row r="1093">
      <c r="A1093" s="3" t="s">
        <v>8764</v>
      </c>
      <c r="B1093" s="3" t="s">
        <v>8767</v>
      </c>
      <c r="C1093" s="4">
        <v>2013.0</v>
      </c>
      <c r="D1093" s="4">
        <v>27.0</v>
      </c>
      <c r="E1093" s="4">
        <v>77691.0</v>
      </c>
      <c r="F1093" s="3" t="s">
        <v>8768</v>
      </c>
      <c r="G1093" s="3" t="s">
        <v>8769</v>
      </c>
      <c r="H1093" s="3" t="s">
        <v>8770</v>
      </c>
      <c r="I1093" s="4">
        <v>0.685</v>
      </c>
      <c r="J1093" s="4">
        <v>0.305</v>
      </c>
      <c r="K1093" s="4">
        <v>0.61559686</v>
      </c>
      <c r="L1093" s="4">
        <v>0.118</v>
      </c>
      <c r="M1093" s="4">
        <v>0.683</v>
      </c>
      <c r="N1093" s="4">
        <v>0.73</v>
      </c>
      <c r="O1093" s="4">
        <v>0.0929</v>
      </c>
      <c r="P1093" s="4">
        <v>0.918</v>
      </c>
      <c r="Q1093" s="4">
        <v>162.008</v>
      </c>
      <c r="R1093" s="4">
        <v>0.0</v>
      </c>
      <c r="S1093" s="4">
        <v>1.0</v>
      </c>
      <c r="T1093" s="3" t="s">
        <v>103</v>
      </c>
      <c r="U1093" s="3" t="s">
        <v>94</v>
      </c>
    </row>
    <row r="1094">
      <c r="A1094" s="3" t="s">
        <v>8773</v>
      </c>
      <c r="B1094" s="3" t="s">
        <v>8775</v>
      </c>
      <c r="C1094" s="4">
        <v>2018.0</v>
      </c>
      <c r="D1094" s="4">
        <v>27.0</v>
      </c>
      <c r="E1094" s="4">
        <v>109625.0</v>
      </c>
      <c r="F1094" s="3" t="s">
        <v>213</v>
      </c>
      <c r="G1094" s="3" t="s">
        <v>7547</v>
      </c>
      <c r="H1094" s="3" t="s">
        <v>7548</v>
      </c>
      <c r="I1094" s="4">
        <v>0.703</v>
      </c>
      <c r="J1094" s="4">
        <v>0.745</v>
      </c>
      <c r="K1094" s="4">
        <v>0.89500139</v>
      </c>
      <c r="L1094" s="4">
        <v>0.0369</v>
      </c>
      <c r="M1094" s="4">
        <v>0.322</v>
      </c>
      <c r="N1094" s="4">
        <v>0.00176</v>
      </c>
      <c r="O1094" s="4">
        <v>0.0784</v>
      </c>
      <c r="P1094" s="4">
        <v>0.977</v>
      </c>
      <c r="Q1094" s="4">
        <v>200.066</v>
      </c>
      <c r="R1094" s="4">
        <v>8.0</v>
      </c>
      <c r="S1094" s="4">
        <v>1.0</v>
      </c>
      <c r="T1094" s="3" t="s">
        <v>103</v>
      </c>
      <c r="U1094" s="3" t="s">
        <v>68</v>
      </c>
    </row>
    <row r="1095">
      <c r="A1095" s="3" t="s">
        <v>8780</v>
      </c>
      <c r="B1095" s="3" t="s">
        <v>8781</v>
      </c>
      <c r="C1095" s="4">
        <v>2009.0</v>
      </c>
      <c r="D1095" s="4">
        <v>27.0</v>
      </c>
      <c r="E1095" s="4">
        <v>203826.0</v>
      </c>
      <c r="F1095" s="3" t="s">
        <v>8782</v>
      </c>
      <c r="G1095" s="3" t="s">
        <v>8783</v>
      </c>
      <c r="H1095" s="3" t="s">
        <v>8784</v>
      </c>
      <c r="I1095" s="4">
        <v>0.751</v>
      </c>
      <c r="J1095" s="4">
        <v>0.782</v>
      </c>
      <c r="K1095" s="4">
        <v>0.900305863</v>
      </c>
      <c r="L1095" s="4">
        <v>0.0366</v>
      </c>
      <c r="M1095" s="4">
        <v>0.00257</v>
      </c>
      <c r="N1095" s="4">
        <v>0.0273</v>
      </c>
      <c r="O1095" s="4">
        <v>0.149</v>
      </c>
      <c r="P1095" s="4">
        <v>0.967</v>
      </c>
      <c r="Q1095" s="4">
        <v>128.004</v>
      </c>
      <c r="R1095" s="4">
        <v>5.0</v>
      </c>
      <c r="S1095" s="4">
        <v>0.0</v>
      </c>
      <c r="T1095" s="3" t="s">
        <v>103</v>
      </c>
      <c r="U1095" s="3" t="s">
        <v>35</v>
      </c>
    </row>
    <row r="1096">
      <c r="A1096" s="3" t="s">
        <v>8789</v>
      </c>
      <c r="B1096" s="3" t="s">
        <v>8790</v>
      </c>
      <c r="C1096" s="4">
        <v>2018.0</v>
      </c>
      <c r="D1096" s="4">
        <v>27.0</v>
      </c>
      <c r="E1096" s="4">
        <v>214075.0</v>
      </c>
      <c r="F1096" s="3" t="s">
        <v>194</v>
      </c>
      <c r="G1096" s="3" t="s">
        <v>941</v>
      </c>
      <c r="H1096" s="3" t="s">
        <v>4716</v>
      </c>
      <c r="I1096" s="4">
        <v>0.561</v>
      </c>
      <c r="J1096" s="4">
        <v>0.327</v>
      </c>
      <c r="K1096" s="4">
        <v>0.740701131</v>
      </c>
      <c r="L1096" s="4">
        <v>0.063</v>
      </c>
      <c r="M1096" s="4">
        <v>0.645</v>
      </c>
      <c r="N1096" s="4">
        <v>4.17E-5</v>
      </c>
      <c r="O1096" s="4">
        <v>0.122</v>
      </c>
      <c r="P1096" s="4">
        <v>0.509</v>
      </c>
      <c r="Q1096" s="4">
        <v>92.942</v>
      </c>
      <c r="R1096" s="4">
        <v>5.0</v>
      </c>
      <c r="S1096" s="4">
        <v>0.0</v>
      </c>
      <c r="T1096" s="3" t="s">
        <v>104</v>
      </c>
      <c r="U1096" s="3" t="s">
        <v>35</v>
      </c>
    </row>
    <row r="1097">
      <c r="A1097" s="3" t="s">
        <v>8795</v>
      </c>
      <c r="B1097" s="3" t="s">
        <v>8797</v>
      </c>
      <c r="C1097" s="4">
        <v>1983.0</v>
      </c>
      <c r="D1097" s="4">
        <v>27.0</v>
      </c>
      <c r="E1097" s="4">
        <v>429800.0</v>
      </c>
      <c r="F1097" s="3" t="s">
        <v>156</v>
      </c>
      <c r="G1097" s="3" t="s">
        <v>2786</v>
      </c>
      <c r="H1097" s="3" t="s">
        <v>8799</v>
      </c>
      <c r="I1097" s="4">
        <v>0.563</v>
      </c>
      <c r="J1097" s="4">
        <v>0.45</v>
      </c>
      <c r="K1097" s="4">
        <v>0.731482472</v>
      </c>
      <c r="L1097" s="4">
        <v>0.0473</v>
      </c>
      <c r="M1097" s="4">
        <v>0.785</v>
      </c>
      <c r="N1097" s="4">
        <v>2.35E-6</v>
      </c>
      <c r="O1097" s="4">
        <v>0.125</v>
      </c>
      <c r="P1097" s="4">
        <v>0.841</v>
      </c>
      <c r="Q1097" s="4">
        <v>135.984</v>
      </c>
      <c r="R1097" s="4">
        <v>1.0</v>
      </c>
      <c r="S1097" s="4">
        <v>0.0</v>
      </c>
      <c r="T1097" s="3" t="s">
        <v>104</v>
      </c>
      <c r="U1097" s="3" t="s">
        <v>35</v>
      </c>
    </row>
    <row r="1098">
      <c r="A1098" s="3" t="s">
        <v>8802</v>
      </c>
      <c r="B1098" s="3" t="s">
        <v>8804</v>
      </c>
      <c r="C1098" s="4">
        <v>2018.0</v>
      </c>
      <c r="D1098" s="4">
        <v>27.0</v>
      </c>
      <c r="E1098" s="4">
        <v>179533.0</v>
      </c>
      <c r="F1098" s="3" t="s">
        <v>731</v>
      </c>
      <c r="G1098" s="3" t="s">
        <v>8805</v>
      </c>
      <c r="H1098" s="3" t="s">
        <v>2631</v>
      </c>
      <c r="I1098" s="4">
        <v>0.536</v>
      </c>
      <c r="J1098" s="4">
        <v>0.123</v>
      </c>
      <c r="K1098" s="4">
        <v>0.511282698</v>
      </c>
      <c r="L1098" s="4">
        <v>0.039</v>
      </c>
      <c r="M1098" s="4">
        <v>0.99</v>
      </c>
      <c r="N1098" s="4">
        <v>0.891</v>
      </c>
      <c r="O1098" s="4">
        <v>0.138</v>
      </c>
      <c r="P1098" s="4">
        <v>0.607</v>
      </c>
      <c r="Q1098" s="4">
        <v>115.771</v>
      </c>
      <c r="R1098" s="4">
        <v>7.0</v>
      </c>
      <c r="S1098" s="4">
        <v>0.0</v>
      </c>
      <c r="T1098" s="3" t="s">
        <v>104</v>
      </c>
      <c r="U1098" s="3" t="s">
        <v>35</v>
      </c>
    </row>
    <row r="1099">
      <c r="A1099" s="3" t="s">
        <v>8809</v>
      </c>
      <c r="B1099" s="3" t="s">
        <v>8810</v>
      </c>
      <c r="C1099" s="4">
        <v>2016.0</v>
      </c>
      <c r="D1099" s="4">
        <v>27.0</v>
      </c>
      <c r="E1099" s="4">
        <v>276773.0</v>
      </c>
      <c r="F1099" s="3" t="s">
        <v>194</v>
      </c>
      <c r="G1099" s="3" t="s">
        <v>5590</v>
      </c>
      <c r="H1099" s="3" t="s">
        <v>5449</v>
      </c>
      <c r="I1099" s="4">
        <v>0.694</v>
      </c>
      <c r="J1099" s="4">
        <v>0.597</v>
      </c>
      <c r="K1099" s="4">
        <v>0.715975445</v>
      </c>
      <c r="L1099" s="4">
        <v>0.042</v>
      </c>
      <c r="M1099" s="4">
        <v>0.333</v>
      </c>
      <c r="N1099" s="4">
        <v>8.38E-5</v>
      </c>
      <c r="O1099" s="4">
        <v>0.0921</v>
      </c>
      <c r="P1099" s="4">
        <v>0.609</v>
      </c>
      <c r="Q1099" s="4">
        <v>101.897</v>
      </c>
      <c r="R1099" s="4">
        <v>7.0</v>
      </c>
      <c r="S1099" s="4">
        <v>0.0</v>
      </c>
      <c r="T1099" s="3" t="s">
        <v>104</v>
      </c>
      <c r="U1099" s="3" t="s">
        <v>68</v>
      </c>
    </row>
    <row r="1100">
      <c r="A1100" s="3" t="s">
        <v>8815</v>
      </c>
      <c r="B1100" s="3" t="s">
        <v>8817</v>
      </c>
      <c r="C1100" s="4">
        <v>2007.0</v>
      </c>
      <c r="D1100" s="4">
        <v>27.0</v>
      </c>
      <c r="E1100" s="4">
        <v>140120.0</v>
      </c>
      <c r="F1100" s="3" t="s">
        <v>1639</v>
      </c>
      <c r="G1100" s="3" t="s">
        <v>8819</v>
      </c>
      <c r="H1100" s="3" t="s">
        <v>8820</v>
      </c>
      <c r="I1100" s="4">
        <v>0.594</v>
      </c>
      <c r="J1100" s="4">
        <v>0.746</v>
      </c>
      <c r="K1100" s="4">
        <v>0.8716446</v>
      </c>
      <c r="L1100" s="4">
        <v>0.0597</v>
      </c>
      <c r="M1100" s="4">
        <v>0.438</v>
      </c>
      <c r="N1100" s="4">
        <v>0.0</v>
      </c>
      <c r="O1100" s="4">
        <v>0.226</v>
      </c>
      <c r="P1100" s="4">
        <v>0.817</v>
      </c>
      <c r="Q1100" s="4">
        <v>138.31</v>
      </c>
      <c r="R1100" s="4">
        <v>7.0</v>
      </c>
      <c r="S1100" s="4">
        <v>1.0</v>
      </c>
      <c r="T1100" s="3" t="s">
        <v>103</v>
      </c>
      <c r="U1100" s="3" t="s">
        <v>35</v>
      </c>
    </row>
    <row r="1101">
      <c r="A1101" s="3" t="s">
        <v>8822</v>
      </c>
      <c r="B1101" s="3" t="s">
        <v>8824</v>
      </c>
      <c r="C1101" s="4">
        <v>1964.0</v>
      </c>
      <c r="D1101" s="4">
        <v>27.0</v>
      </c>
      <c r="E1101" s="4">
        <v>147786.0</v>
      </c>
      <c r="F1101" s="3" t="s">
        <v>122</v>
      </c>
      <c r="G1101" s="3" t="s">
        <v>123</v>
      </c>
      <c r="H1101" s="3" t="s">
        <v>8827</v>
      </c>
      <c r="I1101" s="4">
        <v>0.656705432</v>
      </c>
      <c r="J1101" s="4">
        <v>0.6703845</v>
      </c>
      <c r="K1101" s="4">
        <v>0.813626471</v>
      </c>
      <c r="L1101" s="4">
        <v>0.081382654</v>
      </c>
      <c r="M1101" s="4">
        <v>0.26934009</v>
      </c>
      <c r="N1101" s="4">
        <v>0.05448885</v>
      </c>
      <c r="O1101" s="4">
        <v>0.191150556</v>
      </c>
      <c r="P1101" s="4">
        <v>0.618767284</v>
      </c>
      <c r="Q1101" s="4">
        <v>120.71</v>
      </c>
      <c r="R1101" s="4">
        <v>5.0</v>
      </c>
      <c r="S1101" s="4">
        <v>1.0</v>
      </c>
      <c r="T1101" s="3" t="s">
        <v>34</v>
      </c>
      <c r="U1101" s="3" t="s">
        <v>35</v>
      </c>
    </row>
    <row r="1102">
      <c r="A1102" s="3" t="s">
        <v>8830</v>
      </c>
      <c r="B1102" s="3" t="s">
        <v>8832</v>
      </c>
      <c r="C1102" s="4">
        <v>2017.0</v>
      </c>
      <c r="D1102" s="4">
        <v>27.0</v>
      </c>
      <c r="E1102" s="4">
        <v>346720.0</v>
      </c>
      <c r="F1102" s="3" t="s">
        <v>901</v>
      </c>
      <c r="G1102" s="3" t="s">
        <v>671</v>
      </c>
      <c r="H1102" s="3" t="s">
        <v>7896</v>
      </c>
      <c r="I1102" s="4">
        <v>0.774</v>
      </c>
      <c r="J1102" s="4">
        <v>0.934</v>
      </c>
      <c r="K1102" s="4">
        <v>0.837122751</v>
      </c>
      <c r="L1102" s="4">
        <v>0.0516</v>
      </c>
      <c r="M1102" s="4">
        <v>0.118</v>
      </c>
      <c r="N1102" s="4">
        <v>0.00284</v>
      </c>
      <c r="O1102" s="4">
        <v>0.0897</v>
      </c>
      <c r="P1102" s="4">
        <v>0.882</v>
      </c>
      <c r="Q1102" s="4">
        <v>105.97</v>
      </c>
      <c r="R1102" s="4">
        <v>5.0</v>
      </c>
      <c r="S1102" s="4">
        <v>1.0</v>
      </c>
      <c r="T1102" s="3" t="s">
        <v>104</v>
      </c>
      <c r="U1102" s="3" t="s">
        <v>35</v>
      </c>
    </row>
    <row r="1103">
      <c r="A1103" s="3" t="s">
        <v>8840</v>
      </c>
      <c r="B1103" s="3" t="s">
        <v>8842</v>
      </c>
      <c r="C1103" s="4">
        <v>2020.0</v>
      </c>
      <c r="D1103" s="4">
        <v>27.0</v>
      </c>
      <c r="E1103" s="4">
        <v>397200.0</v>
      </c>
      <c r="F1103" s="3" t="s">
        <v>8843</v>
      </c>
      <c r="G1103" s="3" t="s">
        <v>8844</v>
      </c>
      <c r="H1103" s="3" t="s">
        <v>8845</v>
      </c>
      <c r="I1103" s="4">
        <v>0.656705432</v>
      </c>
      <c r="J1103" s="4">
        <v>0.6703845</v>
      </c>
      <c r="K1103" s="4">
        <v>0.813626471</v>
      </c>
      <c r="L1103" s="4">
        <v>0.081382654</v>
      </c>
      <c r="M1103" s="4">
        <v>0.26934009</v>
      </c>
      <c r="N1103" s="4">
        <v>0.05448885</v>
      </c>
      <c r="O1103" s="4">
        <v>0.191150556</v>
      </c>
      <c r="P1103" s="4">
        <v>0.618767284</v>
      </c>
      <c r="Q1103" s="4">
        <v>120.71</v>
      </c>
      <c r="R1103" s="4">
        <v>5.0</v>
      </c>
      <c r="S1103" s="4">
        <v>1.0</v>
      </c>
      <c r="T1103" s="3" t="s">
        <v>104</v>
      </c>
      <c r="U1103" s="3" t="s">
        <v>35</v>
      </c>
    </row>
    <row r="1104">
      <c r="A1104" s="3" t="s">
        <v>8850</v>
      </c>
      <c r="B1104" s="3" t="s">
        <v>8851</v>
      </c>
      <c r="C1104" s="4">
        <v>2017.0</v>
      </c>
      <c r="D1104" s="4">
        <v>28.0</v>
      </c>
      <c r="E1104" s="4">
        <v>205160.0</v>
      </c>
      <c r="F1104" s="3" t="s">
        <v>5952</v>
      </c>
      <c r="G1104" s="3" t="s">
        <v>8852</v>
      </c>
      <c r="H1104" s="3" t="s">
        <v>8853</v>
      </c>
      <c r="I1104" s="4">
        <v>0.808</v>
      </c>
      <c r="J1104" s="4">
        <v>0.947</v>
      </c>
      <c r="K1104" s="4">
        <v>0.850041709</v>
      </c>
      <c r="L1104" s="4">
        <v>0.21</v>
      </c>
      <c r="M1104" s="4">
        <v>0.632</v>
      </c>
      <c r="N1104" s="4">
        <v>0.0</v>
      </c>
      <c r="O1104" s="4">
        <v>0.248</v>
      </c>
      <c r="P1104" s="4">
        <v>0.504</v>
      </c>
      <c r="Q1104" s="4">
        <v>131.988</v>
      </c>
      <c r="R1104" s="4">
        <v>11.0</v>
      </c>
      <c r="S1104" s="4">
        <v>0.0</v>
      </c>
      <c r="T1104" s="3" t="s">
        <v>34</v>
      </c>
      <c r="U1104" s="3" t="s">
        <v>35</v>
      </c>
    </row>
    <row r="1105">
      <c r="A1105" s="3" t="s">
        <v>8859</v>
      </c>
      <c r="B1105" s="3" t="s">
        <v>8860</v>
      </c>
      <c r="C1105" s="4">
        <v>2016.0</v>
      </c>
      <c r="D1105" s="4">
        <v>28.0</v>
      </c>
      <c r="E1105" s="4">
        <v>360124.0</v>
      </c>
      <c r="F1105" s="3" t="s">
        <v>26</v>
      </c>
      <c r="G1105" s="3" t="s">
        <v>8565</v>
      </c>
      <c r="H1105" s="3" t="s">
        <v>8861</v>
      </c>
      <c r="I1105" s="4">
        <v>0.762</v>
      </c>
      <c r="J1105" s="4">
        <v>0.605</v>
      </c>
      <c r="K1105" s="4">
        <v>0.798558381</v>
      </c>
      <c r="L1105" s="4">
        <v>0.0718</v>
      </c>
      <c r="M1105" s="4">
        <v>0.676</v>
      </c>
      <c r="N1105" s="4">
        <v>3.7E-5</v>
      </c>
      <c r="O1105" s="4">
        <v>0.0706</v>
      </c>
      <c r="P1105" s="4">
        <v>0.858</v>
      </c>
      <c r="Q1105" s="4">
        <v>153.963</v>
      </c>
      <c r="R1105" s="4">
        <v>4.0</v>
      </c>
      <c r="S1105" s="4">
        <v>1.0</v>
      </c>
      <c r="T1105" s="3" t="s">
        <v>34</v>
      </c>
      <c r="U1105" s="3" t="s">
        <v>68</v>
      </c>
    </row>
    <row r="1106">
      <c r="A1106" s="3" t="s">
        <v>8866</v>
      </c>
      <c r="B1106" s="3" t="s">
        <v>8867</v>
      </c>
      <c r="C1106" s="4">
        <v>2021.0</v>
      </c>
      <c r="D1106" s="4">
        <v>28.0</v>
      </c>
      <c r="E1106" s="4">
        <v>221129.0</v>
      </c>
      <c r="F1106" s="3" t="s">
        <v>4913</v>
      </c>
      <c r="G1106" s="3" t="s">
        <v>4914</v>
      </c>
      <c r="H1106" s="3" t="s">
        <v>8867</v>
      </c>
      <c r="I1106" s="4">
        <v>0.511</v>
      </c>
      <c r="J1106" s="4">
        <v>0.61</v>
      </c>
      <c r="K1106" s="4">
        <v>0.806857314</v>
      </c>
      <c r="L1106" s="4">
        <v>0.146</v>
      </c>
      <c r="M1106" s="4">
        <v>0.859</v>
      </c>
      <c r="N1106" s="4">
        <v>4.09E-4</v>
      </c>
      <c r="O1106" s="4">
        <v>0.641</v>
      </c>
      <c r="P1106" s="4">
        <v>0.882</v>
      </c>
      <c r="Q1106" s="4">
        <v>87.47</v>
      </c>
      <c r="R1106" s="4">
        <v>6.0</v>
      </c>
      <c r="S1106" s="4">
        <v>1.0</v>
      </c>
      <c r="T1106" s="3" t="s">
        <v>34</v>
      </c>
      <c r="U1106" s="3" t="s">
        <v>68</v>
      </c>
    </row>
    <row r="1107">
      <c r="A1107" s="3" t="s">
        <v>8869</v>
      </c>
      <c r="B1107" s="3" t="s">
        <v>8870</v>
      </c>
      <c r="C1107" s="4">
        <v>2019.0</v>
      </c>
      <c r="D1107" s="4">
        <v>28.0</v>
      </c>
      <c r="E1107" s="4">
        <v>297807.0</v>
      </c>
      <c r="F1107" s="3" t="s">
        <v>26</v>
      </c>
      <c r="G1107" s="3" t="s">
        <v>4254</v>
      </c>
      <c r="H1107" s="3" t="s">
        <v>8870</v>
      </c>
      <c r="I1107" s="4">
        <v>0.661</v>
      </c>
      <c r="J1107" s="4">
        <v>0.881</v>
      </c>
      <c r="K1107" s="4">
        <v>0.784270528</v>
      </c>
      <c r="L1107" s="4">
        <v>0.0507</v>
      </c>
      <c r="M1107" s="4">
        <v>0.0144</v>
      </c>
      <c r="N1107" s="4">
        <v>0.56</v>
      </c>
      <c r="O1107" s="4">
        <v>0.172</v>
      </c>
      <c r="P1107" s="4">
        <v>0.532</v>
      </c>
      <c r="Q1107" s="4">
        <v>129.976</v>
      </c>
      <c r="R1107" s="4">
        <v>2.0</v>
      </c>
      <c r="S1107" s="4">
        <v>1.0</v>
      </c>
      <c r="T1107" s="3" t="s">
        <v>34</v>
      </c>
      <c r="U1107" s="3" t="s">
        <v>35</v>
      </c>
    </row>
    <row r="1108">
      <c r="A1108" s="3" t="s">
        <v>8873</v>
      </c>
      <c r="B1108" s="3" t="s">
        <v>8875</v>
      </c>
      <c r="C1108" s="4">
        <v>2014.0</v>
      </c>
      <c r="D1108" s="4">
        <v>28.0</v>
      </c>
      <c r="E1108" s="4">
        <v>231509.0</v>
      </c>
      <c r="F1108" s="3" t="s">
        <v>26</v>
      </c>
      <c r="G1108" s="3" t="s">
        <v>3717</v>
      </c>
      <c r="H1108" s="3" t="s">
        <v>6220</v>
      </c>
      <c r="I1108" s="4">
        <v>0.413</v>
      </c>
      <c r="J1108" s="4">
        <v>0.349</v>
      </c>
      <c r="K1108" s="4">
        <v>0.705024277</v>
      </c>
      <c r="L1108" s="4">
        <v>0.0329</v>
      </c>
      <c r="M1108" s="4">
        <v>0.726</v>
      </c>
      <c r="N1108" s="4">
        <v>1.21E-5</v>
      </c>
      <c r="O1108" s="4">
        <v>0.118</v>
      </c>
      <c r="P1108" s="4">
        <v>0.548</v>
      </c>
      <c r="Q1108" s="4">
        <v>90.004</v>
      </c>
      <c r="R1108" s="4">
        <v>7.0</v>
      </c>
      <c r="S1108" s="4">
        <v>1.0</v>
      </c>
      <c r="T1108" s="3" t="s">
        <v>34</v>
      </c>
      <c r="U1108" s="3" t="s">
        <v>35</v>
      </c>
    </row>
    <row r="1109">
      <c r="A1109" s="3" t="s">
        <v>8883</v>
      </c>
      <c r="B1109" s="3" t="s">
        <v>8885</v>
      </c>
      <c r="C1109" s="4">
        <v>2011.0</v>
      </c>
      <c r="D1109" s="4">
        <v>28.0</v>
      </c>
      <c r="E1109" s="4">
        <v>290053.0</v>
      </c>
      <c r="F1109" s="3" t="s">
        <v>8886</v>
      </c>
      <c r="G1109" s="3" t="s">
        <v>8887</v>
      </c>
      <c r="H1109" s="3" t="s">
        <v>8888</v>
      </c>
      <c r="I1109" s="4">
        <v>0.432</v>
      </c>
      <c r="J1109" s="4">
        <v>0.695</v>
      </c>
      <c r="K1109" s="4">
        <v>0.802900349</v>
      </c>
      <c r="L1109" s="4">
        <v>0.111</v>
      </c>
      <c r="M1109" s="4">
        <v>0.732</v>
      </c>
      <c r="N1109" s="4">
        <v>0.0014</v>
      </c>
      <c r="O1109" s="4">
        <v>0.274</v>
      </c>
      <c r="P1109" s="4">
        <v>0.513</v>
      </c>
      <c r="Q1109" s="4">
        <v>116.153</v>
      </c>
      <c r="R1109" s="4">
        <v>1.0</v>
      </c>
      <c r="S1109" s="4">
        <v>1.0</v>
      </c>
      <c r="T1109" s="3" t="s">
        <v>104</v>
      </c>
      <c r="U1109" s="3" t="s">
        <v>35</v>
      </c>
    </row>
    <row r="1110">
      <c r="A1110" s="3" t="s">
        <v>8892</v>
      </c>
      <c r="B1110" s="3" t="s">
        <v>8893</v>
      </c>
      <c r="C1110" s="4">
        <v>2013.0</v>
      </c>
      <c r="D1110" s="4">
        <v>28.0</v>
      </c>
      <c r="E1110" s="4">
        <v>278093.0</v>
      </c>
      <c r="F1110" s="3" t="s">
        <v>880</v>
      </c>
      <c r="G1110" s="3" t="s">
        <v>1822</v>
      </c>
      <c r="H1110" s="3" t="s">
        <v>8894</v>
      </c>
      <c r="I1110" s="4">
        <v>0.564</v>
      </c>
      <c r="J1110" s="4">
        <v>0.867</v>
      </c>
      <c r="K1110" s="4">
        <v>0.84165722</v>
      </c>
      <c r="L1110" s="4">
        <v>0.121</v>
      </c>
      <c r="M1110" s="4">
        <v>0.361</v>
      </c>
      <c r="N1110" s="4">
        <v>0.0</v>
      </c>
      <c r="O1110" s="4">
        <v>0.262</v>
      </c>
      <c r="P1110" s="4">
        <v>0.815</v>
      </c>
      <c r="Q1110" s="4">
        <v>88.919</v>
      </c>
      <c r="R1110" s="4">
        <v>8.0</v>
      </c>
      <c r="S1110" s="4">
        <v>1.0</v>
      </c>
      <c r="T1110" s="3" t="s">
        <v>104</v>
      </c>
      <c r="U1110" s="3" t="s">
        <v>68</v>
      </c>
    </row>
    <row r="1111">
      <c r="A1111" s="3" t="s">
        <v>8900</v>
      </c>
      <c r="B1111" s="3" t="s">
        <v>8901</v>
      </c>
      <c r="C1111" s="4">
        <v>2024.0</v>
      </c>
      <c r="D1111" s="4">
        <v>28.0</v>
      </c>
      <c r="E1111" s="4">
        <v>183333.0</v>
      </c>
      <c r="F1111" s="3" t="s">
        <v>5061</v>
      </c>
      <c r="G1111" s="3" t="s">
        <v>5062</v>
      </c>
      <c r="H1111" s="3" t="s">
        <v>8901</v>
      </c>
      <c r="I1111" s="4">
        <v>0.689</v>
      </c>
      <c r="J1111" s="4">
        <v>0.658</v>
      </c>
      <c r="K1111" s="4">
        <v>0.784270528</v>
      </c>
      <c r="L1111" s="4">
        <v>0.0424</v>
      </c>
      <c r="M1111" s="4">
        <v>0.243</v>
      </c>
      <c r="N1111" s="4">
        <v>2.27E-6</v>
      </c>
      <c r="O1111" s="4">
        <v>0.279</v>
      </c>
      <c r="P1111" s="4">
        <v>0.541</v>
      </c>
      <c r="Q1111" s="4">
        <v>89.983</v>
      </c>
      <c r="R1111" s="4">
        <v>3.0</v>
      </c>
      <c r="S1111" s="4">
        <v>0.0</v>
      </c>
      <c r="T1111" s="3" t="s">
        <v>104</v>
      </c>
      <c r="U1111" s="3" t="s">
        <v>68</v>
      </c>
    </row>
    <row r="1112">
      <c r="A1112" s="3" t="s">
        <v>8905</v>
      </c>
      <c r="B1112" s="3" t="s">
        <v>8906</v>
      </c>
      <c r="C1112" s="4">
        <v>2002.0</v>
      </c>
      <c r="D1112" s="4">
        <v>28.0</v>
      </c>
      <c r="E1112" s="4">
        <v>274800.0</v>
      </c>
      <c r="F1112" s="3" t="s">
        <v>3153</v>
      </c>
      <c r="G1112" s="3" t="s">
        <v>5800</v>
      </c>
      <c r="H1112" s="3" t="s">
        <v>8909</v>
      </c>
      <c r="I1112" s="4">
        <v>0.569</v>
      </c>
      <c r="J1112" s="4">
        <v>0.703</v>
      </c>
      <c r="K1112" s="4">
        <v>0.839111929</v>
      </c>
      <c r="L1112" s="4">
        <v>0.182</v>
      </c>
      <c r="M1112" s="4">
        <v>0.43</v>
      </c>
      <c r="N1112" s="4">
        <v>0.0</v>
      </c>
      <c r="O1112" s="4">
        <v>0.607</v>
      </c>
      <c r="P1112" s="4">
        <v>0.578</v>
      </c>
      <c r="Q1112" s="4">
        <v>96.168</v>
      </c>
      <c r="R1112" s="4">
        <v>1.0</v>
      </c>
      <c r="S1112" s="4">
        <v>1.0</v>
      </c>
      <c r="T1112" s="3" t="s">
        <v>104</v>
      </c>
      <c r="U1112" s="3" t="s">
        <v>35</v>
      </c>
    </row>
    <row r="1113">
      <c r="A1113" s="3" t="s">
        <v>8910</v>
      </c>
      <c r="B1113" s="3" t="s">
        <v>8911</v>
      </c>
      <c r="C1113" s="4">
        <v>2018.0</v>
      </c>
      <c r="D1113" s="4">
        <v>28.0</v>
      </c>
      <c r="E1113" s="4">
        <v>133027.0</v>
      </c>
      <c r="F1113" s="3" t="s">
        <v>4879</v>
      </c>
      <c r="G1113" s="3" t="s">
        <v>8917</v>
      </c>
      <c r="H1113" s="3" t="s">
        <v>8918</v>
      </c>
      <c r="I1113" s="4">
        <v>0.696</v>
      </c>
      <c r="J1113" s="4">
        <v>0.933</v>
      </c>
      <c r="K1113" s="4">
        <v>0.873890446</v>
      </c>
      <c r="L1113" s="4">
        <v>0.0759</v>
      </c>
      <c r="M1113" s="4">
        <v>0.177</v>
      </c>
      <c r="N1113" s="4">
        <v>0.0</v>
      </c>
      <c r="O1113" s="4">
        <v>0.0552</v>
      </c>
      <c r="P1113" s="4">
        <v>0.827</v>
      </c>
      <c r="Q1113" s="4">
        <v>123.98</v>
      </c>
      <c r="R1113" s="4">
        <v>8.0</v>
      </c>
      <c r="S1113" s="4">
        <v>1.0</v>
      </c>
      <c r="T1113" s="3" t="s">
        <v>104</v>
      </c>
      <c r="U1113" s="3" t="s">
        <v>35</v>
      </c>
    </row>
    <row r="1114">
      <c r="A1114" s="3" t="s">
        <v>8922</v>
      </c>
      <c r="B1114" s="3" t="s">
        <v>8923</v>
      </c>
      <c r="C1114" s="4">
        <v>2010.0</v>
      </c>
      <c r="D1114" s="4">
        <v>28.0</v>
      </c>
      <c r="E1114" s="4">
        <v>165906.0</v>
      </c>
      <c r="F1114" s="3" t="s">
        <v>8924</v>
      </c>
      <c r="G1114" s="3" t="s">
        <v>8925</v>
      </c>
      <c r="H1114" s="3" t="s">
        <v>8927</v>
      </c>
      <c r="I1114" s="4">
        <v>0.862</v>
      </c>
      <c r="J1114" s="4">
        <v>0.688</v>
      </c>
      <c r="K1114" s="4">
        <v>0.827561868</v>
      </c>
      <c r="L1114" s="4">
        <v>0.0604</v>
      </c>
      <c r="M1114" s="4">
        <v>0.435</v>
      </c>
      <c r="N1114" s="4">
        <v>0.872</v>
      </c>
      <c r="O1114" s="4">
        <v>0.0329</v>
      </c>
      <c r="P1114" s="4">
        <v>0.964</v>
      </c>
      <c r="Q1114" s="4">
        <v>104.917</v>
      </c>
      <c r="R1114" s="4">
        <v>10.0</v>
      </c>
      <c r="S1114" s="4">
        <v>1.0</v>
      </c>
      <c r="T1114" s="3" t="s">
        <v>103</v>
      </c>
      <c r="U1114" s="3" t="s">
        <v>94</v>
      </c>
    </row>
    <row r="1115">
      <c r="A1115" s="3" t="s">
        <v>8931</v>
      </c>
      <c r="B1115" s="3" t="s">
        <v>8932</v>
      </c>
      <c r="C1115" s="4">
        <v>2009.0</v>
      </c>
      <c r="D1115" s="4">
        <v>28.0</v>
      </c>
      <c r="E1115" s="4">
        <v>98717.0</v>
      </c>
      <c r="F1115" s="3" t="s">
        <v>5853</v>
      </c>
      <c r="G1115" s="3" t="s">
        <v>5854</v>
      </c>
      <c r="H1115" s="3" t="s">
        <v>5855</v>
      </c>
      <c r="I1115" s="4">
        <v>0.526</v>
      </c>
      <c r="J1115" s="4">
        <v>0.0187</v>
      </c>
      <c r="K1115" s="4">
        <v>0.608345988</v>
      </c>
      <c r="L1115" s="4">
        <v>0.15</v>
      </c>
      <c r="M1115" s="4">
        <v>0.992</v>
      </c>
      <c r="N1115" s="4">
        <v>0.88</v>
      </c>
      <c r="O1115" s="4">
        <v>0.108</v>
      </c>
      <c r="P1115" s="4">
        <v>0.528</v>
      </c>
      <c r="Q1115" s="4">
        <v>134.248</v>
      </c>
      <c r="R1115" s="4">
        <v>0.0</v>
      </c>
      <c r="S1115" s="4">
        <v>1.0</v>
      </c>
      <c r="T1115" s="3" t="s">
        <v>103</v>
      </c>
      <c r="U1115" s="3" t="s">
        <v>68</v>
      </c>
    </row>
    <row r="1116">
      <c r="A1116" s="3" t="s">
        <v>8939</v>
      </c>
      <c r="B1116" s="3" t="s">
        <v>8941</v>
      </c>
      <c r="C1116" s="4">
        <v>2023.0</v>
      </c>
      <c r="D1116" s="4">
        <v>28.0</v>
      </c>
      <c r="E1116" s="4">
        <v>494677.0</v>
      </c>
      <c r="F1116" s="3" t="s">
        <v>8943</v>
      </c>
      <c r="G1116" s="3" t="s">
        <v>8944</v>
      </c>
      <c r="H1116" s="3" t="s">
        <v>8941</v>
      </c>
      <c r="I1116" s="4">
        <v>0.416</v>
      </c>
      <c r="J1116" s="4">
        <v>0.913</v>
      </c>
      <c r="K1116" s="4">
        <v>0.833550788</v>
      </c>
      <c r="L1116" s="4">
        <v>0.144</v>
      </c>
      <c r="M1116" s="4">
        <v>0.398</v>
      </c>
      <c r="N1116" s="4">
        <v>3.6E-5</v>
      </c>
      <c r="O1116" s="4">
        <v>0.1</v>
      </c>
      <c r="P1116" s="4">
        <v>0.805</v>
      </c>
      <c r="Q1116" s="4">
        <v>187.679</v>
      </c>
      <c r="R1116" s="4">
        <v>5.0</v>
      </c>
      <c r="S1116" s="4">
        <v>1.0</v>
      </c>
      <c r="T1116" s="3" t="s">
        <v>103</v>
      </c>
      <c r="U1116" s="3" t="s">
        <v>35</v>
      </c>
    </row>
    <row r="1117">
      <c r="A1117" s="3" t="s">
        <v>8948</v>
      </c>
      <c r="B1117" s="3" t="s">
        <v>8949</v>
      </c>
      <c r="C1117" s="4">
        <v>1980.0</v>
      </c>
      <c r="D1117" s="4">
        <v>28.0</v>
      </c>
      <c r="E1117" s="4">
        <v>372814.0</v>
      </c>
      <c r="F1117" s="3" t="s">
        <v>124</v>
      </c>
      <c r="G1117" s="3" t="s">
        <v>7223</v>
      </c>
      <c r="H1117" s="3" t="s">
        <v>7224</v>
      </c>
      <c r="I1117" s="4">
        <v>0.707</v>
      </c>
      <c r="J1117" s="4">
        <v>0.791</v>
      </c>
      <c r="K1117" s="4">
        <v>0.679742476</v>
      </c>
      <c r="L1117" s="4">
        <v>0.0486</v>
      </c>
      <c r="M1117" s="4">
        <v>0.221</v>
      </c>
      <c r="N1117" s="4">
        <v>0.00411</v>
      </c>
      <c r="O1117" s="4">
        <v>0.332</v>
      </c>
      <c r="P1117" s="4">
        <v>0.891</v>
      </c>
      <c r="Q1117" s="4">
        <v>119.539</v>
      </c>
      <c r="R1117" s="4">
        <v>9.0</v>
      </c>
      <c r="S1117" s="4">
        <v>1.0</v>
      </c>
      <c r="T1117" s="3" t="s">
        <v>103</v>
      </c>
      <c r="U1117" s="3" t="s">
        <v>35</v>
      </c>
    </row>
    <row r="1118">
      <c r="A1118" s="3" t="s">
        <v>8954</v>
      </c>
      <c r="B1118" s="3" t="s">
        <v>8956</v>
      </c>
      <c r="C1118" s="4">
        <v>2018.0</v>
      </c>
      <c r="D1118" s="4">
        <v>28.0</v>
      </c>
      <c r="E1118" s="4">
        <v>114625.0</v>
      </c>
      <c r="F1118" s="3" t="s">
        <v>213</v>
      </c>
      <c r="G1118" s="3" t="s">
        <v>7547</v>
      </c>
      <c r="H1118" s="3" t="s">
        <v>7548</v>
      </c>
      <c r="I1118" s="4">
        <v>0.773</v>
      </c>
      <c r="J1118" s="4">
        <v>0.505</v>
      </c>
      <c r="K1118" s="4">
        <v>0.865762625</v>
      </c>
      <c r="L1118" s="4">
        <v>0.045</v>
      </c>
      <c r="M1118" s="4">
        <v>0.669</v>
      </c>
      <c r="N1118" s="4">
        <v>2.5E-5</v>
      </c>
      <c r="O1118" s="4">
        <v>0.0801</v>
      </c>
      <c r="P1118" s="4">
        <v>0.878</v>
      </c>
      <c r="Q1118" s="4">
        <v>120.029</v>
      </c>
      <c r="R1118" s="4">
        <v>0.0</v>
      </c>
      <c r="S1118" s="4">
        <v>1.0</v>
      </c>
      <c r="T1118" s="3" t="s">
        <v>103</v>
      </c>
      <c r="U1118" s="3" t="s">
        <v>35</v>
      </c>
    </row>
    <row r="1119">
      <c r="A1119" s="3" t="s">
        <v>8962</v>
      </c>
      <c r="B1119" s="3" t="s">
        <v>8963</v>
      </c>
      <c r="C1119" s="4">
        <v>2022.0</v>
      </c>
      <c r="D1119" s="4">
        <v>28.0</v>
      </c>
      <c r="E1119" s="4">
        <v>405500.0</v>
      </c>
      <c r="F1119" s="3" t="s">
        <v>8965</v>
      </c>
      <c r="G1119" s="3" t="s">
        <v>8966</v>
      </c>
      <c r="H1119" s="3" t="s">
        <v>8963</v>
      </c>
      <c r="I1119" s="4">
        <v>0.441</v>
      </c>
      <c r="J1119" s="4">
        <v>0.902</v>
      </c>
      <c r="K1119" s="4">
        <v>0.881633264</v>
      </c>
      <c r="L1119" s="4">
        <v>0.0469</v>
      </c>
      <c r="M1119" s="4">
        <v>0.169</v>
      </c>
      <c r="N1119" s="4">
        <v>0.0</v>
      </c>
      <c r="O1119" s="4">
        <v>0.976</v>
      </c>
      <c r="P1119" s="4">
        <v>0.896</v>
      </c>
      <c r="Q1119" s="4">
        <v>156.059</v>
      </c>
      <c r="R1119" s="4">
        <v>3.0</v>
      </c>
      <c r="S1119" s="4">
        <v>1.0</v>
      </c>
      <c r="T1119" s="3" t="s">
        <v>103</v>
      </c>
      <c r="U1119" s="3" t="s">
        <v>35</v>
      </c>
    </row>
    <row r="1120">
      <c r="A1120" s="3" t="s">
        <v>8970</v>
      </c>
      <c r="B1120" s="3" t="s">
        <v>8971</v>
      </c>
      <c r="C1120" s="4">
        <v>2023.0</v>
      </c>
      <c r="D1120" s="4">
        <v>28.0</v>
      </c>
      <c r="E1120" s="4">
        <v>201693.0</v>
      </c>
      <c r="F1120" s="3" t="s">
        <v>1634</v>
      </c>
      <c r="G1120" s="3" t="s">
        <v>2779</v>
      </c>
      <c r="H1120" s="3" t="s">
        <v>8972</v>
      </c>
      <c r="I1120" s="4">
        <v>0.656705432</v>
      </c>
      <c r="J1120" s="4">
        <v>0.6703845</v>
      </c>
      <c r="K1120" s="4">
        <v>0.813626471</v>
      </c>
      <c r="L1120" s="4">
        <v>0.081382654</v>
      </c>
      <c r="M1120" s="4">
        <v>0.26934009</v>
      </c>
      <c r="N1120" s="4">
        <v>0.05448885</v>
      </c>
      <c r="O1120" s="4">
        <v>0.191150556</v>
      </c>
      <c r="P1120" s="4">
        <v>0.618767284</v>
      </c>
      <c r="Q1120" s="4">
        <v>120.71</v>
      </c>
      <c r="R1120" s="4">
        <v>5.0</v>
      </c>
      <c r="S1120" s="4">
        <v>1.0</v>
      </c>
      <c r="T1120" s="3" t="s">
        <v>34</v>
      </c>
      <c r="U1120" s="3" t="s">
        <v>35</v>
      </c>
    </row>
    <row r="1121">
      <c r="A1121" s="3" t="s">
        <v>8976</v>
      </c>
      <c r="B1121" s="3" t="s">
        <v>8977</v>
      </c>
      <c r="C1121" s="4">
        <v>2021.0</v>
      </c>
      <c r="D1121" s="4">
        <v>28.0</v>
      </c>
      <c r="E1121" s="4">
        <v>184400.0</v>
      </c>
      <c r="F1121" s="3" t="s">
        <v>8661</v>
      </c>
      <c r="G1121" s="3" t="s">
        <v>8890</v>
      </c>
      <c r="H1121" s="3" t="s">
        <v>8979</v>
      </c>
      <c r="I1121" s="4">
        <v>0.656705432</v>
      </c>
      <c r="J1121" s="4">
        <v>0.6703845</v>
      </c>
      <c r="K1121" s="4">
        <v>0.813626471</v>
      </c>
      <c r="L1121" s="4">
        <v>0.081382654</v>
      </c>
      <c r="M1121" s="4">
        <v>0.26934009</v>
      </c>
      <c r="N1121" s="4">
        <v>0.05448885</v>
      </c>
      <c r="O1121" s="4">
        <v>0.191150556</v>
      </c>
      <c r="P1121" s="4">
        <v>0.618767284</v>
      </c>
      <c r="Q1121" s="4">
        <v>120.71</v>
      </c>
      <c r="R1121" s="4">
        <v>5.0</v>
      </c>
      <c r="S1121" s="4">
        <v>1.0</v>
      </c>
      <c r="T1121" s="3" t="s">
        <v>103</v>
      </c>
      <c r="U1121" s="3" t="s">
        <v>68</v>
      </c>
    </row>
    <row r="1122">
      <c r="A1122" s="3" t="s">
        <v>8984</v>
      </c>
      <c r="B1122" s="3" t="s">
        <v>8985</v>
      </c>
      <c r="C1122" s="4">
        <v>2018.0</v>
      </c>
      <c r="D1122" s="4">
        <v>28.0</v>
      </c>
      <c r="E1122" s="4">
        <v>530013.0</v>
      </c>
      <c r="F1122" s="3" t="s">
        <v>122</v>
      </c>
      <c r="G1122" s="3" t="s">
        <v>123</v>
      </c>
      <c r="H1122" s="3" t="s">
        <v>8988</v>
      </c>
      <c r="I1122" s="4">
        <v>0.656705432</v>
      </c>
      <c r="J1122" s="4">
        <v>0.6703845</v>
      </c>
      <c r="K1122" s="4">
        <v>0.813626471</v>
      </c>
      <c r="L1122" s="4">
        <v>0.081382654</v>
      </c>
      <c r="M1122" s="4">
        <v>0.26934009</v>
      </c>
      <c r="N1122" s="4">
        <v>0.05448885</v>
      </c>
      <c r="O1122" s="4">
        <v>0.191150556</v>
      </c>
      <c r="P1122" s="4">
        <v>0.618767284</v>
      </c>
      <c r="Q1122" s="4">
        <v>120.71</v>
      </c>
      <c r="R1122" s="4">
        <v>5.0</v>
      </c>
      <c r="S1122" s="4">
        <v>1.0</v>
      </c>
      <c r="T1122" s="3" t="s">
        <v>104</v>
      </c>
      <c r="U1122" s="3" t="s">
        <v>35</v>
      </c>
    </row>
    <row r="1123">
      <c r="A1123" s="3" t="s">
        <v>8992</v>
      </c>
      <c r="B1123" s="3" t="s">
        <v>8993</v>
      </c>
      <c r="C1123" s="4">
        <v>2018.0</v>
      </c>
      <c r="D1123" s="4">
        <v>29.0</v>
      </c>
      <c r="E1123" s="4">
        <v>215889.0</v>
      </c>
      <c r="F1123" s="3" t="s">
        <v>26</v>
      </c>
      <c r="G1123" s="3" t="s">
        <v>6191</v>
      </c>
      <c r="H1123" s="3" t="s">
        <v>8995</v>
      </c>
      <c r="I1123" s="4">
        <v>0.794</v>
      </c>
      <c r="J1123" s="4">
        <v>0.635</v>
      </c>
      <c r="K1123" s="4">
        <v>0.860458152</v>
      </c>
      <c r="L1123" s="4">
        <v>0.0289</v>
      </c>
      <c r="M1123" s="4">
        <v>0.189</v>
      </c>
      <c r="N1123" s="4">
        <v>0.0</v>
      </c>
      <c r="O1123" s="4">
        <v>0.112</v>
      </c>
      <c r="P1123" s="4">
        <v>0.864</v>
      </c>
      <c r="Q1123" s="4">
        <v>114.003</v>
      </c>
      <c r="R1123" s="4">
        <v>3.0</v>
      </c>
      <c r="S1123" s="4">
        <v>0.0</v>
      </c>
      <c r="T1123" s="3" t="s">
        <v>34</v>
      </c>
      <c r="U1123" s="3" t="s">
        <v>35</v>
      </c>
    </row>
    <row r="1124">
      <c r="A1124" s="3" t="s">
        <v>8999</v>
      </c>
      <c r="B1124" s="3" t="s">
        <v>9001</v>
      </c>
      <c r="C1124" s="4">
        <v>2003.0</v>
      </c>
      <c r="D1124" s="4">
        <v>29.0</v>
      </c>
      <c r="E1124" s="4">
        <v>288826.0</v>
      </c>
      <c r="F1124" s="3" t="s">
        <v>26</v>
      </c>
      <c r="G1124" s="3" t="s">
        <v>9005</v>
      </c>
      <c r="H1124" s="3" t="s">
        <v>9006</v>
      </c>
      <c r="I1124" s="4">
        <v>0.448</v>
      </c>
      <c r="J1124" s="4">
        <v>0.791</v>
      </c>
      <c r="K1124" s="4">
        <v>0.862490108</v>
      </c>
      <c r="L1124" s="4">
        <v>0.0319</v>
      </c>
      <c r="M1124" s="4">
        <v>0.209</v>
      </c>
      <c r="N1124" s="4">
        <v>4.79E-6</v>
      </c>
      <c r="O1124" s="4">
        <v>0.0616</v>
      </c>
      <c r="P1124" s="4">
        <v>0.676</v>
      </c>
      <c r="Q1124" s="4">
        <v>124.381</v>
      </c>
      <c r="R1124" s="4">
        <v>8.0</v>
      </c>
      <c r="S1124" s="4">
        <v>1.0</v>
      </c>
      <c r="T1124" s="3" t="s">
        <v>34</v>
      </c>
      <c r="U1124" s="3" t="s">
        <v>35</v>
      </c>
    </row>
    <row r="1125">
      <c r="A1125" s="3" t="s">
        <v>9010</v>
      </c>
      <c r="B1125" s="3" t="s">
        <v>9011</v>
      </c>
      <c r="C1125" s="4">
        <v>2014.0</v>
      </c>
      <c r="D1125" s="4">
        <v>29.0</v>
      </c>
      <c r="E1125" s="4">
        <v>308986.0</v>
      </c>
      <c r="F1125" s="3" t="s">
        <v>122</v>
      </c>
      <c r="G1125" s="3" t="s">
        <v>123</v>
      </c>
      <c r="H1125" s="3" t="s">
        <v>9013</v>
      </c>
      <c r="I1125" s="4">
        <v>0.656705432</v>
      </c>
      <c r="J1125" s="4">
        <v>0.6703845</v>
      </c>
      <c r="K1125" s="4">
        <v>0.813626471</v>
      </c>
      <c r="L1125" s="4">
        <v>0.081382654</v>
      </c>
      <c r="M1125" s="4">
        <v>0.26934009</v>
      </c>
      <c r="N1125" s="4">
        <v>0.05448885</v>
      </c>
      <c r="O1125" s="4">
        <v>0.191150556</v>
      </c>
      <c r="P1125" s="4">
        <v>0.618767284</v>
      </c>
      <c r="Q1125" s="4">
        <v>120.71</v>
      </c>
      <c r="R1125" s="4">
        <v>5.0</v>
      </c>
      <c r="S1125" s="4">
        <v>1.0</v>
      </c>
      <c r="T1125" s="3" t="s">
        <v>104</v>
      </c>
      <c r="U1125" s="3" t="s">
        <v>35</v>
      </c>
    </row>
    <row r="1126">
      <c r="A1126" s="3" t="s">
        <v>9014</v>
      </c>
      <c r="B1126" s="3" t="s">
        <v>9016</v>
      </c>
      <c r="C1126" s="4">
        <v>2021.0</v>
      </c>
      <c r="D1126" s="4">
        <v>29.0</v>
      </c>
      <c r="E1126" s="4">
        <v>234461.0</v>
      </c>
      <c r="F1126" s="3" t="s">
        <v>26</v>
      </c>
      <c r="G1126" s="3" t="s">
        <v>4507</v>
      </c>
      <c r="H1126" s="3" t="s">
        <v>9019</v>
      </c>
      <c r="I1126" s="4">
        <v>0.891</v>
      </c>
      <c r="J1126" s="4">
        <v>0.192</v>
      </c>
      <c r="K1126" s="4">
        <v>0.699655637</v>
      </c>
      <c r="L1126" s="4">
        <v>0.0499</v>
      </c>
      <c r="M1126" s="4">
        <v>0.722</v>
      </c>
      <c r="N1126" s="4">
        <v>0.0062</v>
      </c>
      <c r="O1126" s="4">
        <v>0.173</v>
      </c>
      <c r="P1126" s="4">
        <v>0.671</v>
      </c>
      <c r="Q1126" s="4">
        <v>130.063</v>
      </c>
      <c r="R1126" s="4">
        <v>9.0</v>
      </c>
      <c r="S1126" s="4">
        <v>1.0</v>
      </c>
      <c r="T1126" s="3" t="s">
        <v>34</v>
      </c>
      <c r="U1126" s="3" t="s">
        <v>35</v>
      </c>
    </row>
    <row r="1127">
      <c r="A1127" s="3" t="s">
        <v>9022</v>
      </c>
      <c r="B1127" s="3" t="s">
        <v>9023</v>
      </c>
      <c r="C1127" s="4">
        <v>2012.0</v>
      </c>
      <c r="D1127" s="4">
        <v>29.0</v>
      </c>
      <c r="E1127" s="4">
        <v>267720.0</v>
      </c>
      <c r="F1127" s="3" t="s">
        <v>9025</v>
      </c>
      <c r="G1127" s="3" t="s">
        <v>9026</v>
      </c>
      <c r="H1127" s="3" t="s">
        <v>9027</v>
      </c>
      <c r="I1127" s="4">
        <v>0.608</v>
      </c>
      <c r="J1127" s="4">
        <v>0.575</v>
      </c>
      <c r="K1127" s="4">
        <v>0.841293607</v>
      </c>
      <c r="L1127" s="4">
        <v>0.0312</v>
      </c>
      <c r="M1127" s="4">
        <v>0.142</v>
      </c>
      <c r="N1127" s="4">
        <v>5.83E-6</v>
      </c>
      <c r="O1127" s="4">
        <v>0.372</v>
      </c>
      <c r="P1127" s="4">
        <v>0.535</v>
      </c>
      <c r="Q1127" s="4">
        <v>109.938</v>
      </c>
      <c r="R1127" s="4">
        <v>9.0</v>
      </c>
      <c r="S1127" s="4">
        <v>0.0</v>
      </c>
      <c r="T1127" s="3" t="s">
        <v>104</v>
      </c>
      <c r="U1127" s="3" t="s">
        <v>35</v>
      </c>
    </row>
    <row r="1128">
      <c r="A1128" s="3" t="s">
        <v>9032</v>
      </c>
      <c r="B1128" s="3" t="s">
        <v>9033</v>
      </c>
      <c r="C1128" s="4">
        <v>2010.0</v>
      </c>
      <c r="D1128" s="4">
        <v>29.0</v>
      </c>
      <c r="E1128" s="4">
        <v>299351.0</v>
      </c>
      <c r="F1128" s="3" t="s">
        <v>7272</v>
      </c>
      <c r="G1128" s="3" t="s">
        <v>7273</v>
      </c>
      <c r="H1128" s="3" t="s">
        <v>9034</v>
      </c>
      <c r="I1128" s="4">
        <v>0.705</v>
      </c>
      <c r="J1128" s="4">
        <v>0.841</v>
      </c>
      <c r="K1128" s="4">
        <v>0.830128548</v>
      </c>
      <c r="L1128" s="4">
        <v>0.0493</v>
      </c>
      <c r="M1128" s="4">
        <v>0.176</v>
      </c>
      <c r="N1128" s="4">
        <v>2.74E-4</v>
      </c>
      <c r="O1128" s="4">
        <v>0.0344</v>
      </c>
      <c r="P1128" s="4">
        <v>0.902</v>
      </c>
      <c r="Q1128" s="4">
        <v>100.037</v>
      </c>
      <c r="R1128" s="4">
        <v>8.0</v>
      </c>
      <c r="S1128" s="4">
        <v>1.0</v>
      </c>
      <c r="T1128" s="3" t="s">
        <v>104</v>
      </c>
      <c r="U1128" s="3" t="s">
        <v>94</v>
      </c>
    </row>
    <row r="1129">
      <c r="A1129" s="3" t="s">
        <v>9038</v>
      </c>
      <c r="B1129" s="3" t="s">
        <v>9039</v>
      </c>
      <c r="C1129" s="4">
        <v>2022.0</v>
      </c>
      <c r="D1129" s="4">
        <v>29.0</v>
      </c>
      <c r="E1129" s="4">
        <v>405500.0</v>
      </c>
      <c r="F1129" s="3" t="s">
        <v>8965</v>
      </c>
      <c r="G1129" s="3" t="s">
        <v>8966</v>
      </c>
      <c r="H1129" s="3" t="s">
        <v>9042</v>
      </c>
      <c r="I1129" s="4">
        <v>0.441</v>
      </c>
      <c r="J1129" s="4">
        <v>0.902</v>
      </c>
      <c r="K1129" s="4">
        <v>0.881633264</v>
      </c>
      <c r="L1129" s="4">
        <v>0.0469</v>
      </c>
      <c r="M1129" s="4">
        <v>0.169</v>
      </c>
      <c r="N1129" s="4">
        <v>0.0</v>
      </c>
      <c r="O1129" s="4">
        <v>0.976</v>
      </c>
      <c r="P1129" s="4">
        <v>0.896</v>
      </c>
      <c r="Q1129" s="4">
        <v>156.059</v>
      </c>
      <c r="R1129" s="4">
        <v>3.0</v>
      </c>
      <c r="S1129" s="4">
        <v>1.0</v>
      </c>
      <c r="T1129" s="3" t="s">
        <v>103</v>
      </c>
      <c r="U1129" s="3" t="s">
        <v>68</v>
      </c>
    </row>
    <row r="1130">
      <c r="A1130" s="3" t="s">
        <v>9046</v>
      </c>
      <c r="B1130" s="3" t="s">
        <v>9047</v>
      </c>
      <c r="C1130" s="4">
        <v>2017.0</v>
      </c>
      <c r="D1130" s="4">
        <v>29.0</v>
      </c>
      <c r="E1130" s="4">
        <v>82226.0</v>
      </c>
      <c r="F1130" s="3" t="s">
        <v>9049</v>
      </c>
      <c r="G1130" s="3" t="s">
        <v>9050</v>
      </c>
      <c r="H1130" s="3" t="s">
        <v>2894</v>
      </c>
      <c r="I1130" s="4">
        <v>0.787</v>
      </c>
      <c r="J1130" s="4">
        <v>0.581</v>
      </c>
      <c r="K1130" s="4">
        <v>0.831476055</v>
      </c>
      <c r="L1130" s="4">
        <v>0.0372</v>
      </c>
      <c r="M1130" s="4">
        <v>0.612</v>
      </c>
      <c r="N1130" s="4">
        <v>0.0</v>
      </c>
      <c r="O1130" s="4">
        <v>0.116</v>
      </c>
      <c r="P1130" s="4">
        <v>0.981</v>
      </c>
      <c r="Q1130" s="4">
        <v>110.473</v>
      </c>
      <c r="R1130" s="4">
        <v>6.0</v>
      </c>
      <c r="S1130" s="4">
        <v>1.0</v>
      </c>
      <c r="T1130" s="3" t="s">
        <v>103</v>
      </c>
      <c r="U1130" s="3" t="s">
        <v>68</v>
      </c>
    </row>
    <row r="1131">
      <c r="A1131" s="3" t="s">
        <v>9052</v>
      </c>
      <c r="B1131" s="3" t="s">
        <v>9054</v>
      </c>
      <c r="C1131" s="4">
        <v>2023.0</v>
      </c>
      <c r="D1131" s="4">
        <v>29.0</v>
      </c>
      <c r="E1131" s="4">
        <v>172607.0</v>
      </c>
      <c r="F1131" s="3" t="s">
        <v>303</v>
      </c>
      <c r="G1131" s="3" t="s">
        <v>4843</v>
      </c>
      <c r="H1131" s="3" t="s">
        <v>4844</v>
      </c>
      <c r="I1131" s="4">
        <v>0.531</v>
      </c>
      <c r="J1131" s="4">
        <v>0.544</v>
      </c>
      <c r="K1131" s="4">
        <v>0.783265245</v>
      </c>
      <c r="L1131" s="4">
        <v>0.331</v>
      </c>
      <c r="M1131" s="4">
        <v>0.101</v>
      </c>
      <c r="N1131" s="4">
        <v>0.0</v>
      </c>
      <c r="O1131" s="4">
        <v>0.106</v>
      </c>
      <c r="P1131" s="4">
        <v>0.515</v>
      </c>
      <c r="Q1131" s="4">
        <v>139.941</v>
      </c>
      <c r="R1131" s="4">
        <v>10.0</v>
      </c>
      <c r="S1131" s="4">
        <v>0.0</v>
      </c>
      <c r="T1131" s="3" t="s">
        <v>103</v>
      </c>
      <c r="U1131" s="3" t="s">
        <v>68</v>
      </c>
    </row>
    <row r="1132">
      <c r="A1132" s="3" t="s">
        <v>9058</v>
      </c>
      <c r="B1132" s="3" t="s">
        <v>9059</v>
      </c>
      <c r="C1132" s="4">
        <v>2010.0</v>
      </c>
      <c r="D1132" s="4">
        <v>29.0</v>
      </c>
      <c r="E1132" s="4">
        <v>271720.0</v>
      </c>
      <c r="F1132" s="3" t="s">
        <v>9063</v>
      </c>
      <c r="G1132" s="3" t="s">
        <v>9064</v>
      </c>
      <c r="H1132" s="3" t="s">
        <v>9065</v>
      </c>
      <c r="I1132" s="4">
        <v>0.715</v>
      </c>
      <c r="J1132" s="4">
        <v>0.752</v>
      </c>
      <c r="K1132" s="4">
        <v>0.833764678</v>
      </c>
      <c r="L1132" s="4">
        <v>0.058</v>
      </c>
      <c r="M1132" s="4">
        <v>0.0173</v>
      </c>
      <c r="N1132" s="4">
        <v>0.623</v>
      </c>
      <c r="O1132" s="4">
        <v>0.102</v>
      </c>
      <c r="P1132" s="4">
        <v>0.878</v>
      </c>
      <c r="Q1132" s="4">
        <v>127.602</v>
      </c>
      <c r="R1132" s="4">
        <v>5.0</v>
      </c>
      <c r="S1132" s="4">
        <v>0.0</v>
      </c>
      <c r="T1132" s="3" t="s">
        <v>103</v>
      </c>
      <c r="U1132" s="3" t="s">
        <v>35</v>
      </c>
    </row>
    <row r="1133">
      <c r="A1133" s="3" t="s">
        <v>9067</v>
      </c>
      <c r="B1133" s="3" t="s">
        <v>8689</v>
      </c>
      <c r="C1133" s="4">
        <v>1991.0</v>
      </c>
      <c r="D1133" s="4">
        <v>29.0</v>
      </c>
      <c r="E1133" s="4">
        <v>215693.0</v>
      </c>
      <c r="F1133" s="3" t="s">
        <v>8687</v>
      </c>
      <c r="G1133" s="3" t="s">
        <v>8688</v>
      </c>
      <c r="H1133" s="3" t="s">
        <v>9070</v>
      </c>
      <c r="I1133" s="4">
        <v>0.732</v>
      </c>
      <c r="J1133" s="4">
        <v>0.539</v>
      </c>
      <c r="K1133" s="4">
        <v>0.713173486</v>
      </c>
      <c r="L1133" s="4">
        <v>0.0287</v>
      </c>
      <c r="M1133" s="4">
        <v>0.0658</v>
      </c>
      <c r="N1133" s="4">
        <v>0.00224</v>
      </c>
      <c r="O1133" s="4">
        <v>0.192</v>
      </c>
      <c r="P1133" s="4">
        <v>0.889</v>
      </c>
      <c r="Q1133" s="4">
        <v>122.532</v>
      </c>
      <c r="R1133" s="4">
        <v>7.0</v>
      </c>
      <c r="S1133" s="4">
        <v>1.0</v>
      </c>
      <c r="T1133" s="3" t="s">
        <v>103</v>
      </c>
      <c r="U1133" s="3" t="s">
        <v>35</v>
      </c>
    </row>
    <row r="1134">
      <c r="A1134" s="3" t="s">
        <v>9071</v>
      </c>
      <c r="B1134" s="3" t="s">
        <v>9072</v>
      </c>
      <c r="C1134" s="4">
        <v>2016.0</v>
      </c>
      <c r="D1134" s="4">
        <v>29.0</v>
      </c>
      <c r="E1134" s="4">
        <v>222480.0</v>
      </c>
      <c r="F1134" s="3" t="s">
        <v>9075</v>
      </c>
      <c r="G1134" s="3" t="s">
        <v>9076</v>
      </c>
      <c r="H1134" s="3" t="s">
        <v>9078</v>
      </c>
      <c r="I1134" s="4">
        <v>0.441</v>
      </c>
      <c r="J1134" s="4">
        <v>0.746</v>
      </c>
      <c r="K1134" s="4">
        <v>0.740423074</v>
      </c>
      <c r="L1134" s="4">
        <v>0.0475</v>
      </c>
      <c r="M1134" s="4">
        <v>0.143</v>
      </c>
      <c r="N1134" s="4">
        <v>0.00124</v>
      </c>
      <c r="O1134" s="4">
        <v>0.151</v>
      </c>
      <c r="P1134" s="4">
        <v>0.933</v>
      </c>
      <c r="Q1134" s="4">
        <v>151.084</v>
      </c>
      <c r="R1134" s="4">
        <v>0.0</v>
      </c>
      <c r="S1134" s="4">
        <v>0.0</v>
      </c>
      <c r="T1134" s="3" t="s">
        <v>103</v>
      </c>
      <c r="U1134" s="3" t="s">
        <v>35</v>
      </c>
    </row>
    <row r="1135">
      <c r="A1135" s="3" t="s">
        <v>9080</v>
      </c>
      <c r="B1135" s="3" t="s">
        <v>9081</v>
      </c>
      <c r="C1135" s="4">
        <v>1994.0</v>
      </c>
      <c r="D1135" s="4">
        <v>29.0</v>
      </c>
      <c r="E1135" s="4">
        <v>303040.0</v>
      </c>
      <c r="F1135" s="3" t="s">
        <v>156</v>
      </c>
      <c r="G1135" s="3" t="s">
        <v>9084</v>
      </c>
      <c r="H1135" s="3" t="s">
        <v>7401</v>
      </c>
      <c r="I1135" s="4">
        <v>0.646</v>
      </c>
      <c r="J1135" s="4">
        <v>0.448</v>
      </c>
      <c r="K1135" s="4">
        <v>0.605565418</v>
      </c>
      <c r="L1135" s="4">
        <v>0.0455</v>
      </c>
      <c r="M1135" s="4">
        <v>0.774</v>
      </c>
      <c r="N1135" s="4">
        <v>1.73E-5</v>
      </c>
      <c r="O1135" s="4">
        <v>0.0745</v>
      </c>
      <c r="P1135" s="4">
        <v>0.856</v>
      </c>
      <c r="Q1135" s="4">
        <v>88.639</v>
      </c>
      <c r="R1135" s="4">
        <v>6.0</v>
      </c>
      <c r="S1135" s="4">
        <v>1.0</v>
      </c>
      <c r="T1135" s="3" t="s">
        <v>104</v>
      </c>
      <c r="U1135" s="3" t="s">
        <v>35</v>
      </c>
    </row>
    <row r="1136">
      <c r="A1136" s="3" t="s">
        <v>9087</v>
      </c>
      <c r="B1136" s="3" t="s">
        <v>9089</v>
      </c>
      <c r="C1136" s="4">
        <v>2022.0</v>
      </c>
      <c r="D1136" s="4">
        <v>29.0</v>
      </c>
      <c r="E1136" s="4">
        <v>643830.0</v>
      </c>
      <c r="F1136" s="3" t="s">
        <v>1437</v>
      </c>
      <c r="G1136" s="3" t="s">
        <v>7737</v>
      </c>
      <c r="H1136" s="3" t="s">
        <v>9093</v>
      </c>
      <c r="I1136" s="4">
        <v>0.333</v>
      </c>
      <c r="J1136" s="4">
        <v>0.838</v>
      </c>
      <c r="K1136" s="4">
        <v>0.836951639</v>
      </c>
      <c r="L1136" s="4">
        <v>0.0816</v>
      </c>
      <c r="M1136" s="4">
        <v>0.638</v>
      </c>
      <c r="N1136" s="4">
        <v>0.0107</v>
      </c>
      <c r="O1136" s="4">
        <v>0.727</v>
      </c>
      <c r="P1136" s="4">
        <v>0.854</v>
      </c>
      <c r="Q1136" s="4">
        <v>159.556</v>
      </c>
      <c r="R1136" s="4">
        <v>5.0</v>
      </c>
      <c r="S1136" s="4">
        <v>0.0</v>
      </c>
      <c r="T1136" s="3" t="s">
        <v>104</v>
      </c>
      <c r="U1136" s="3" t="s">
        <v>35</v>
      </c>
    </row>
    <row r="1137">
      <c r="A1137" s="3" t="s">
        <v>9096</v>
      </c>
      <c r="B1137" s="3" t="s">
        <v>9097</v>
      </c>
      <c r="C1137" s="4">
        <v>2021.0</v>
      </c>
      <c r="D1137" s="4">
        <v>29.0</v>
      </c>
      <c r="E1137" s="4">
        <v>229187.0</v>
      </c>
      <c r="F1137" s="3" t="s">
        <v>1782</v>
      </c>
      <c r="G1137" s="3" t="s">
        <v>9098</v>
      </c>
      <c r="H1137" s="3" t="s">
        <v>9099</v>
      </c>
      <c r="I1137" s="4">
        <v>0.693</v>
      </c>
      <c r="J1137" s="4">
        <v>0.967</v>
      </c>
      <c r="K1137" s="4">
        <v>0.959061451</v>
      </c>
      <c r="L1137" s="4">
        <v>0.0796</v>
      </c>
      <c r="M1137" s="4">
        <v>0.0369</v>
      </c>
      <c r="N1137" s="4">
        <v>0.0</v>
      </c>
      <c r="O1137" s="4">
        <v>0.306</v>
      </c>
      <c r="P1137" s="4">
        <v>0.926</v>
      </c>
      <c r="Q1137" s="4">
        <v>138.05</v>
      </c>
      <c r="R1137" s="4">
        <v>1.0</v>
      </c>
      <c r="S1137" s="4">
        <v>1.0</v>
      </c>
      <c r="T1137" s="3" t="s">
        <v>104</v>
      </c>
      <c r="U1137" s="3" t="s">
        <v>35</v>
      </c>
    </row>
    <row r="1138">
      <c r="A1138" s="3" t="s">
        <v>9104</v>
      </c>
      <c r="B1138" s="3" t="s">
        <v>9106</v>
      </c>
      <c r="C1138" s="4">
        <v>2016.0</v>
      </c>
      <c r="D1138" s="4">
        <v>29.0</v>
      </c>
      <c r="E1138" s="4">
        <v>406506.0</v>
      </c>
      <c r="F1138" s="3" t="s">
        <v>194</v>
      </c>
      <c r="G1138" s="3" t="s">
        <v>195</v>
      </c>
      <c r="H1138" s="3" t="s">
        <v>9108</v>
      </c>
      <c r="I1138" s="4">
        <v>0.628</v>
      </c>
      <c r="J1138" s="4">
        <v>0.867</v>
      </c>
      <c r="K1138" s="4">
        <v>0.7831583</v>
      </c>
      <c r="L1138" s="4">
        <v>0.0477</v>
      </c>
      <c r="M1138" s="4">
        <v>0.227</v>
      </c>
      <c r="N1138" s="4">
        <v>2.71E-4</v>
      </c>
      <c r="O1138" s="4">
        <v>0.165</v>
      </c>
      <c r="P1138" s="4">
        <v>0.952</v>
      </c>
      <c r="Q1138" s="4">
        <v>81.113</v>
      </c>
      <c r="R1138" s="4">
        <v>7.0</v>
      </c>
      <c r="S1138" s="4">
        <v>1.0</v>
      </c>
      <c r="T1138" s="3" t="s">
        <v>104</v>
      </c>
      <c r="U1138" s="3" t="s">
        <v>35</v>
      </c>
    </row>
    <row r="1139">
      <c r="A1139" s="3" t="s">
        <v>9113</v>
      </c>
      <c r="B1139" s="3" t="s">
        <v>9114</v>
      </c>
      <c r="C1139" s="4">
        <v>2010.0</v>
      </c>
      <c r="D1139" s="4">
        <v>29.0</v>
      </c>
      <c r="E1139" s="4">
        <v>223654.0</v>
      </c>
      <c r="F1139" s="3" t="s">
        <v>347</v>
      </c>
      <c r="G1139" s="3" t="s">
        <v>9117</v>
      </c>
      <c r="H1139" s="3" t="s">
        <v>9114</v>
      </c>
      <c r="I1139" s="4">
        <v>0.629</v>
      </c>
      <c r="J1139" s="4">
        <v>0.59</v>
      </c>
      <c r="K1139" s="4">
        <v>0.805103416</v>
      </c>
      <c r="L1139" s="4">
        <v>0.035</v>
      </c>
      <c r="M1139" s="4">
        <v>0.428</v>
      </c>
      <c r="N1139" s="4">
        <v>5.16E-4</v>
      </c>
      <c r="O1139" s="4">
        <v>0.166</v>
      </c>
      <c r="P1139" s="4">
        <v>0.558</v>
      </c>
      <c r="Q1139" s="4">
        <v>87.797</v>
      </c>
      <c r="R1139" s="4">
        <v>4.0</v>
      </c>
      <c r="S1139" s="4">
        <v>0.0</v>
      </c>
      <c r="T1139" s="3" t="s">
        <v>34</v>
      </c>
      <c r="U1139" s="3" t="s">
        <v>68</v>
      </c>
    </row>
    <row r="1140">
      <c r="A1140" s="3" t="s">
        <v>9119</v>
      </c>
      <c r="B1140" s="3" t="s">
        <v>9120</v>
      </c>
      <c r="C1140" s="4">
        <v>2000.0</v>
      </c>
      <c r="D1140" s="4">
        <v>29.0</v>
      </c>
      <c r="E1140" s="4">
        <v>292257.0</v>
      </c>
      <c r="F1140" s="3" t="s">
        <v>413</v>
      </c>
      <c r="G1140" s="3" t="s">
        <v>3026</v>
      </c>
      <c r="H1140" s="3" t="s">
        <v>9123</v>
      </c>
      <c r="I1140" s="4">
        <v>0.704</v>
      </c>
      <c r="J1140" s="4">
        <v>0.462</v>
      </c>
      <c r="K1140" s="4">
        <v>0.73387804</v>
      </c>
      <c r="L1140" s="4">
        <v>0.0465</v>
      </c>
      <c r="M1140" s="4">
        <v>0.112</v>
      </c>
      <c r="N1140" s="4">
        <v>0.0</v>
      </c>
      <c r="O1140" s="4">
        <v>0.0597</v>
      </c>
      <c r="P1140" s="4">
        <v>0.694</v>
      </c>
      <c r="Q1140" s="4">
        <v>145.052</v>
      </c>
      <c r="R1140" s="4">
        <v>0.0</v>
      </c>
      <c r="S1140" s="4">
        <v>1.0</v>
      </c>
      <c r="T1140" s="3" t="s">
        <v>34</v>
      </c>
      <c r="U1140" s="3" t="s">
        <v>35</v>
      </c>
    </row>
    <row r="1141">
      <c r="A1141" s="3" t="s">
        <v>9126</v>
      </c>
      <c r="B1141" s="3" t="s">
        <v>9127</v>
      </c>
      <c r="C1141" s="4">
        <v>2021.0</v>
      </c>
      <c r="D1141" s="4">
        <v>29.0</v>
      </c>
      <c r="E1141" s="4">
        <v>137600.0</v>
      </c>
      <c r="F1141" s="3" t="s">
        <v>1656</v>
      </c>
      <c r="G1141" s="3" t="s">
        <v>1658</v>
      </c>
      <c r="H1141" s="3" t="s">
        <v>9130</v>
      </c>
      <c r="I1141" s="4">
        <v>0.656705432</v>
      </c>
      <c r="J1141" s="4">
        <v>0.6703845</v>
      </c>
      <c r="K1141" s="4">
        <v>0.813626471</v>
      </c>
      <c r="L1141" s="4">
        <v>0.081382654</v>
      </c>
      <c r="M1141" s="4">
        <v>0.26934009</v>
      </c>
      <c r="N1141" s="4">
        <v>0.05448885</v>
      </c>
      <c r="O1141" s="4">
        <v>0.191150556</v>
      </c>
      <c r="P1141" s="4">
        <v>0.618767284</v>
      </c>
      <c r="Q1141" s="4">
        <v>120.71</v>
      </c>
      <c r="R1141" s="4">
        <v>5.0</v>
      </c>
      <c r="S1141" s="4">
        <v>1.0</v>
      </c>
      <c r="T1141" s="3" t="s">
        <v>103</v>
      </c>
      <c r="U1141" s="3" t="s">
        <v>35</v>
      </c>
    </row>
    <row r="1142">
      <c r="A1142" s="3" t="s">
        <v>9133</v>
      </c>
      <c r="B1142" s="3" t="s">
        <v>9134</v>
      </c>
      <c r="C1142" s="4">
        <v>2009.0</v>
      </c>
      <c r="D1142" s="4">
        <v>29.0</v>
      </c>
      <c r="E1142" s="4">
        <v>290493.0</v>
      </c>
      <c r="F1142" s="3" t="s">
        <v>880</v>
      </c>
      <c r="G1142" s="3" t="s">
        <v>1822</v>
      </c>
      <c r="H1142" s="3" t="s">
        <v>4538</v>
      </c>
      <c r="I1142" s="4">
        <v>0.656705432</v>
      </c>
      <c r="J1142" s="4">
        <v>0.6703845</v>
      </c>
      <c r="K1142" s="4">
        <v>0.813626471</v>
      </c>
      <c r="L1142" s="4">
        <v>0.081382654</v>
      </c>
      <c r="M1142" s="4">
        <v>0.26934009</v>
      </c>
      <c r="N1142" s="4">
        <v>0.05448885</v>
      </c>
      <c r="O1142" s="4">
        <v>0.191150556</v>
      </c>
      <c r="P1142" s="4">
        <v>0.618767284</v>
      </c>
      <c r="Q1142" s="4">
        <v>120.71</v>
      </c>
      <c r="R1142" s="4">
        <v>5.0</v>
      </c>
      <c r="S1142" s="4">
        <v>1.0</v>
      </c>
      <c r="T1142" s="3" t="s">
        <v>104</v>
      </c>
      <c r="U1142" s="3" t="s">
        <v>35</v>
      </c>
    </row>
    <row r="1143">
      <c r="A1143" s="3" t="s">
        <v>9139</v>
      </c>
      <c r="B1143" s="3" t="s">
        <v>9141</v>
      </c>
      <c r="C1143" s="4">
        <v>2015.0</v>
      </c>
      <c r="D1143" s="4">
        <v>30.0</v>
      </c>
      <c r="E1143" s="4">
        <v>186306.0</v>
      </c>
      <c r="F1143" s="3" t="s">
        <v>6317</v>
      </c>
      <c r="G1143" s="3" t="s">
        <v>9144</v>
      </c>
      <c r="H1143" s="3" t="s">
        <v>9145</v>
      </c>
      <c r="I1143" s="4">
        <v>0.554</v>
      </c>
      <c r="J1143" s="4">
        <v>0.764</v>
      </c>
      <c r="K1143" s="4">
        <v>0.760250679</v>
      </c>
      <c r="L1143" s="4">
        <v>0.0339</v>
      </c>
      <c r="M1143" s="4">
        <v>0.61</v>
      </c>
      <c r="N1143" s="4">
        <v>3.88E-5</v>
      </c>
      <c r="O1143" s="4">
        <v>0.233</v>
      </c>
      <c r="P1143" s="4">
        <v>0.918</v>
      </c>
      <c r="Q1143" s="4">
        <v>116.12</v>
      </c>
      <c r="R1143" s="4">
        <v>7.0</v>
      </c>
      <c r="S1143" s="4">
        <v>1.0</v>
      </c>
      <c r="T1143" s="3" t="s">
        <v>103</v>
      </c>
      <c r="U1143" s="3" t="s">
        <v>35</v>
      </c>
    </row>
    <row r="1144">
      <c r="A1144" s="3" t="s">
        <v>9148</v>
      </c>
      <c r="B1144" s="3" t="s">
        <v>9149</v>
      </c>
      <c r="C1144" s="4">
        <v>2013.0</v>
      </c>
      <c r="D1144" s="4">
        <v>30.0</v>
      </c>
      <c r="E1144" s="4">
        <v>236435.0</v>
      </c>
      <c r="F1144" s="3" t="s">
        <v>9151</v>
      </c>
      <c r="G1144" s="3" t="s">
        <v>8066</v>
      </c>
      <c r="H1144" s="3" t="s">
        <v>9153</v>
      </c>
      <c r="I1144" s="4">
        <v>0.741</v>
      </c>
      <c r="J1144" s="4">
        <v>0.72</v>
      </c>
      <c r="K1144" s="4">
        <v>0.814578744</v>
      </c>
      <c r="L1144" s="4">
        <v>0.217</v>
      </c>
      <c r="M1144" s="4">
        <v>0.364</v>
      </c>
      <c r="N1144" s="4">
        <v>0.0</v>
      </c>
      <c r="O1144" s="4">
        <v>0.0634</v>
      </c>
      <c r="P1144" s="4">
        <v>0.82</v>
      </c>
      <c r="Q1144" s="4">
        <v>117.824</v>
      </c>
      <c r="R1144" s="4">
        <v>3.0</v>
      </c>
      <c r="S1144" s="4">
        <v>1.0</v>
      </c>
      <c r="T1144" s="3" t="s">
        <v>34</v>
      </c>
      <c r="U1144" s="3" t="s">
        <v>35</v>
      </c>
    </row>
    <row r="1145">
      <c r="A1145" s="3" t="s">
        <v>9156</v>
      </c>
      <c r="B1145" s="3" t="s">
        <v>9157</v>
      </c>
      <c r="C1145" s="4">
        <v>2013.0</v>
      </c>
      <c r="D1145" s="4">
        <v>30.0</v>
      </c>
      <c r="E1145" s="4">
        <v>392620.0</v>
      </c>
      <c r="F1145" s="3" t="s">
        <v>3852</v>
      </c>
      <c r="G1145" s="3" t="s">
        <v>1585</v>
      </c>
      <c r="H1145" s="3" t="s">
        <v>9157</v>
      </c>
      <c r="I1145" s="4">
        <v>0.592</v>
      </c>
      <c r="J1145" s="4">
        <v>0.836</v>
      </c>
      <c r="K1145" s="4">
        <v>0.882617158</v>
      </c>
      <c r="L1145" s="4">
        <v>0.0404</v>
      </c>
      <c r="M1145" s="4">
        <v>0.0624</v>
      </c>
      <c r="N1145" s="4">
        <v>0.0</v>
      </c>
      <c r="O1145" s="4">
        <v>0.176</v>
      </c>
      <c r="P1145" s="4">
        <v>0.51</v>
      </c>
      <c r="Q1145" s="4">
        <v>101.989</v>
      </c>
      <c r="R1145" s="4">
        <v>9.0</v>
      </c>
      <c r="S1145" s="4">
        <v>1.0</v>
      </c>
      <c r="T1145" s="3" t="s">
        <v>34</v>
      </c>
      <c r="U1145" s="3" t="s">
        <v>35</v>
      </c>
    </row>
    <row r="1146">
      <c r="A1146" s="3" t="s">
        <v>9160</v>
      </c>
      <c r="B1146" s="3" t="s">
        <v>9162</v>
      </c>
      <c r="C1146" s="4">
        <v>2017.0</v>
      </c>
      <c r="D1146" s="4">
        <v>30.0</v>
      </c>
      <c r="E1146" s="4">
        <v>219428.0</v>
      </c>
      <c r="F1146" s="3" t="s">
        <v>26</v>
      </c>
      <c r="G1146" s="3" t="s">
        <v>9163</v>
      </c>
      <c r="H1146" s="3" t="s">
        <v>9164</v>
      </c>
      <c r="I1146" s="4">
        <v>0.739</v>
      </c>
      <c r="J1146" s="4">
        <v>0.388</v>
      </c>
      <c r="K1146" s="4">
        <v>0.78379997</v>
      </c>
      <c r="L1146" s="4">
        <v>0.0326</v>
      </c>
      <c r="M1146" s="4">
        <v>0.844</v>
      </c>
      <c r="N1146" s="4">
        <v>1.82E-4</v>
      </c>
      <c r="O1146" s="4">
        <v>0.194</v>
      </c>
      <c r="P1146" s="4">
        <v>0.529</v>
      </c>
      <c r="Q1146" s="4">
        <v>140.038</v>
      </c>
      <c r="R1146" s="4">
        <v>7.0</v>
      </c>
      <c r="S1146" s="4">
        <v>1.0</v>
      </c>
      <c r="T1146" s="3" t="s">
        <v>34</v>
      </c>
      <c r="U1146" s="3" t="s">
        <v>35</v>
      </c>
    </row>
    <row r="1147">
      <c r="A1147" s="3" t="s">
        <v>9169</v>
      </c>
      <c r="B1147" s="3" t="s">
        <v>9170</v>
      </c>
      <c r="C1147" s="4">
        <v>2024.0</v>
      </c>
      <c r="D1147" s="4">
        <v>30.0</v>
      </c>
      <c r="E1147" s="4">
        <v>141561.0</v>
      </c>
      <c r="F1147" s="3" t="s">
        <v>5061</v>
      </c>
      <c r="G1147" s="3" t="s">
        <v>5062</v>
      </c>
      <c r="H1147" s="3" t="s">
        <v>9170</v>
      </c>
      <c r="I1147" s="4">
        <v>0.541</v>
      </c>
      <c r="J1147" s="4">
        <v>0.557</v>
      </c>
      <c r="K1147" s="4">
        <v>0.770987958</v>
      </c>
      <c r="L1147" s="4">
        <v>0.0777</v>
      </c>
      <c r="M1147" s="4">
        <v>0.639</v>
      </c>
      <c r="N1147" s="4">
        <v>3.58E-5</v>
      </c>
      <c r="O1147" s="4">
        <v>0.339</v>
      </c>
      <c r="P1147" s="4">
        <v>0.575</v>
      </c>
      <c r="Q1147" s="4">
        <v>104.838</v>
      </c>
      <c r="R1147" s="4">
        <v>6.0</v>
      </c>
      <c r="S1147" s="4">
        <v>1.0</v>
      </c>
      <c r="T1147" s="3" t="s">
        <v>104</v>
      </c>
      <c r="U1147" s="3" t="s">
        <v>35</v>
      </c>
    </row>
    <row r="1148">
      <c r="A1148" s="3" t="s">
        <v>9177</v>
      </c>
      <c r="B1148" s="3" t="s">
        <v>9178</v>
      </c>
      <c r="C1148" s="4">
        <v>2025.0</v>
      </c>
      <c r="D1148" s="4">
        <v>30.0</v>
      </c>
      <c r="E1148" s="4">
        <v>167500.0</v>
      </c>
      <c r="F1148" s="3" t="s">
        <v>9179</v>
      </c>
      <c r="G1148" s="3" t="s">
        <v>9180</v>
      </c>
      <c r="H1148" s="3" t="s">
        <v>9181</v>
      </c>
      <c r="I1148" s="4">
        <v>0.859</v>
      </c>
      <c r="J1148" s="4">
        <v>0.695</v>
      </c>
      <c r="K1148" s="4">
        <v>0.83457746</v>
      </c>
      <c r="L1148" s="4">
        <v>0.286</v>
      </c>
      <c r="M1148" s="4">
        <v>0.322</v>
      </c>
      <c r="N1148" s="4">
        <v>0.0</v>
      </c>
      <c r="O1148" s="4">
        <v>0.348</v>
      </c>
      <c r="P1148" s="4">
        <v>0.874</v>
      </c>
      <c r="Q1148" s="4">
        <v>103.87</v>
      </c>
      <c r="R1148" s="4">
        <v>1.0</v>
      </c>
      <c r="S1148" s="4">
        <v>1.0</v>
      </c>
      <c r="T1148" s="3" t="s">
        <v>103</v>
      </c>
      <c r="U1148" s="3" t="s">
        <v>68</v>
      </c>
    </row>
    <row r="1149">
      <c r="A1149" s="3" t="s">
        <v>9184</v>
      </c>
      <c r="B1149" s="3" t="s">
        <v>9185</v>
      </c>
      <c r="C1149" s="4">
        <v>2007.0</v>
      </c>
      <c r="D1149" s="4">
        <v>30.0</v>
      </c>
      <c r="E1149" s="4">
        <v>251402.0</v>
      </c>
      <c r="F1149" s="3" t="s">
        <v>8886</v>
      </c>
      <c r="G1149" s="3" t="s">
        <v>8887</v>
      </c>
      <c r="H1149" s="3" t="s">
        <v>9188</v>
      </c>
      <c r="I1149" s="4">
        <v>0.734</v>
      </c>
      <c r="J1149" s="4">
        <v>0.853</v>
      </c>
      <c r="K1149" s="4">
        <v>0.818706821</v>
      </c>
      <c r="L1149" s="4">
        <v>0.14</v>
      </c>
      <c r="M1149" s="4">
        <v>0.581</v>
      </c>
      <c r="N1149" s="4">
        <v>3.08E-5</v>
      </c>
      <c r="O1149" s="4">
        <v>0.27</v>
      </c>
      <c r="P1149" s="4">
        <v>0.966</v>
      </c>
      <c r="Q1149" s="4">
        <v>140.078</v>
      </c>
      <c r="R1149" s="4">
        <v>6.0</v>
      </c>
      <c r="S1149" s="4">
        <v>1.0</v>
      </c>
      <c r="T1149" s="3" t="s">
        <v>104</v>
      </c>
      <c r="U1149" s="3" t="s">
        <v>68</v>
      </c>
    </row>
    <row r="1150">
      <c r="A1150" s="3" t="s">
        <v>9191</v>
      </c>
      <c r="B1150" s="3" t="s">
        <v>9192</v>
      </c>
      <c r="C1150" s="4">
        <v>2024.0</v>
      </c>
      <c r="D1150" s="4">
        <v>30.0</v>
      </c>
      <c r="E1150" s="4">
        <v>143333.0</v>
      </c>
      <c r="F1150" s="3" t="s">
        <v>9195</v>
      </c>
      <c r="G1150" s="3" t="s">
        <v>9196</v>
      </c>
      <c r="H1150" s="3" t="s">
        <v>9197</v>
      </c>
      <c r="I1150" s="4">
        <v>0.742</v>
      </c>
      <c r="J1150" s="4">
        <v>0.584</v>
      </c>
      <c r="K1150" s="4">
        <v>0.796569204</v>
      </c>
      <c r="L1150" s="4">
        <v>0.126</v>
      </c>
      <c r="M1150" s="4">
        <v>0.335</v>
      </c>
      <c r="N1150" s="4">
        <v>2.36E-5</v>
      </c>
      <c r="O1150" s="4">
        <v>0.129</v>
      </c>
      <c r="P1150" s="4">
        <v>0.821</v>
      </c>
      <c r="Q1150" s="4">
        <v>108.008</v>
      </c>
      <c r="R1150" s="4">
        <v>2.0</v>
      </c>
      <c r="S1150" s="4">
        <v>0.0</v>
      </c>
      <c r="T1150" s="3" t="s">
        <v>103</v>
      </c>
      <c r="U1150" s="3" t="s">
        <v>68</v>
      </c>
    </row>
    <row r="1151">
      <c r="A1151" s="3" t="s">
        <v>9203</v>
      </c>
      <c r="B1151" s="3" t="s">
        <v>9205</v>
      </c>
      <c r="C1151" s="4">
        <v>2006.0</v>
      </c>
      <c r="D1151" s="4">
        <v>30.0</v>
      </c>
      <c r="E1151" s="4">
        <v>511843.0</v>
      </c>
      <c r="F1151" s="3" t="s">
        <v>8664</v>
      </c>
      <c r="G1151" s="3" t="s">
        <v>8665</v>
      </c>
      <c r="H1151" s="3" t="s">
        <v>9206</v>
      </c>
      <c r="I1151" s="4">
        <v>0.54</v>
      </c>
      <c r="J1151" s="4">
        <v>0.768</v>
      </c>
      <c r="K1151" s="4">
        <v>0.834042735</v>
      </c>
      <c r="L1151" s="4">
        <v>0.0678</v>
      </c>
      <c r="M1151" s="4">
        <v>0.0445</v>
      </c>
      <c r="N1151" s="4">
        <v>0.0</v>
      </c>
      <c r="O1151" s="4">
        <v>0.106</v>
      </c>
      <c r="P1151" s="4">
        <v>0.659</v>
      </c>
      <c r="Q1151" s="4">
        <v>148.532</v>
      </c>
      <c r="R1151" s="4">
        <v>2.0</v>
      </c>
      <c r="S1151" s="4">
        <v>1.0</v>
      </c>
      <c r="T1151" s="3" t="s">
        <v>103</v>
      </c>
      <c r="U1151" s="3" t="s">
        <v>68</v>
      </c>
    </row>
    <row r="1152">
      <c r="A1152" s="3" t="s">
        <v>9210</v>
      </c>
      <c r="B1152" s="3" t="s">
        <v>9211</v>
      </c>
      <c r="C1152" s="4">
        <v>2013.0</v>
      </c>
      <c r="D1152" s="4">
        <v>30.0</v>
      </c>
      <c r="E1152" s="4">
        <v>451840.0</v>
      </c>
      <c r="F1152" s="3" t="s">
        <v>4672</v>
      </c>
      <c r="G1152" s="3" t="s">
        <v>9212</v>
      </c>
      <c r="H1152" s="3" t="s">
        <v>9214</v>
      </c>
      <c r="I1152" s="4">
        <v>0.547</v>
      </c>
      <c r="J1152" s="4">
        <v>0.56</v>
      </c>
      <c r="K1152" s="4">
        <v>0.749812846</v>
      </c>
      <c r="L1152" s="4">
        <v>0.0421</v>
      </c>
      <c r="M1152" s="4">
        <v>0.848</v>
      </c>
      <c r="N1152" s="4">
        <v>8.21E-6</v>
      </c>
      <c r="O1152" s="4">
        <v>0.07</v>
      </c>
      <c r="P1152" s="4">
        <v>0.5</v>
      </c>
      <c r="Q1152" s="4">
        <v>92.307</v>
      </c>
      <c r="R1152" s="4">
        <v>5.0</v>
      </c>
      <c r="S1152" s="4">
        <v>0.0</v>
      </c>
      <c r="T1152" s="3" t="s">
        <v>104</v>
      </c>
      <c r="U1152" s="3" t="s">
        <v>35</v>
      </c>
    </row>
    <row r="1153">
      <c r="A1153" s="3" t="s">
        <v>9217</v>
      </c>
      <c r="B1153" s="3" t="s">
        <v>9218</v>
      </c>
      <c r="C1153" s="4">
        <v>2024.0</v>
      </c>
      <c r="D1153" s="4">
        <v>30.0</v>
      </c>
      <c r="E1153" s="4">
        <v>124992.0</v>
      </c>
      <c r="F1153" s="3" t="s">
        <v>9219</v>
      </c>
      <c r="G1153" s="3" t="s">
        <v>9221</v>
      </c>
      <c r="H1153" s="3" t="s">
        <v>9218</v>
      </c>
      <c r="I1153" s="4">
        <v>0.837</v>
      </c>
      <c r="J1153" s="4">
        <v>0.575</v>
      </c>
      <c r="K1153" s="4">
        <v>0.805894809</v>
      </c>
      <c r="L1153" s="4">
        <v>0.049</v>
      </c>
      <c r="M1153" s="4">
        <v>0.00478</v>
      </c>
      <c r="N1153" s="4">
        <v>0.917</v>
      </c>
      <c r="O1153" s="4">
        <v>0.306</v>
      </c>
      <c r="P1153" s="4">
        <v>0.895</v>
      </c>
      <c r="Q1153" s="4">
        <v>124.728</v>
      </c>
      <c r="R1153" s="4">
        <v>11.0</v>
      </c>
      <c r="S1153" s="4">
        <v>0.0</v>
      </c>
      <c r="T1153" s="3" t="s">
        <v>104</v>
      </c>
      <c r="U1153" s="3" t="s">
        <v>94</v>
      </c>
    </row>
    <row r="1154">
      <c r="A1154" s="3" t="s">
        <v>9224</v>
      </c>
      <c r="B1154" s="3" t="s">
        <v>9225</v>
      </c>
      <c r="C1154" s="4">
        <v>2021.0</v>
      </c>
      <c r="D1154" s="4">
        <v>30.0</v>
      </c>
      <c r="E1154" s="4">
        <v>197261.0</v>
      </c>
      <c r="F1154" s="3" t="s">
        <v>1125</v>
      </c>
      <c r="G1154" s="3" t="s">
        <v>4486</v>
      </c>
      <c r="H1154" s="3" t="s">
        <v>9225</v>
      </c>
      <c r="I1154" s="4">
        <v>0.6</v>
      </c>
      <c r="J1154" s="4">
        <v>0.343</v>
      </c>
      <c r="K1154" s="4">
        <v>0.767758219</v>
      </c>
      <c r="L1154" s="4">
        <v>0.0406</v>
      </c>
      <c r="M1154" s="4">
        <v>0.932</v>
      </c>
      <c r="N1154" s="4">
        <v>0.0</v>
      </c>
      <c r="O1154" s="4">
        <v>0.13</v>
      </c>
      <c r="P1154" s="4">
        <v>0.545</v>
      </c>
      <c r="Q1154" s="4">
        <v>135.766</v>
      </c>
      <c r="R1154" s="4">
        <v>11.0</v>
      </c>
      <c r="S1154" s="4">
        <v>1.0</v>
      </c>
      <c r="T1154" s="3" t="s">
        <v>104</v>
      </c>
      <c r="U1154" s="3" t="s">
        <v>68</v>
      </c>
    </row>
    <row r="1155">
      <c r="A1155" s="3" t="s">
        <v>9232</v>
      </c>
      <c r="B1155" s="3" t="s">
        <v>9233</v>
      </c>
      <c r="C1155" s="4">
        <v>2016.0</v>
      </c>
      <c r="D1155" s="4">
        <v>30.0</v>
      </c>
      <c r="E1155" s="4">
        <v>314226.0</v>
      </c>
      <c r="F1155" s="3" t="s">
        <v>194</v>
      </c>
      <c r="G1155" s="3" t="s">
        <v>671</v>
      </c>
      <c r="H1155" s="3" t="s">
        <v>9108</v>
      </c>
      <c r="I1155" s="4">
        <v>0.59</v>
      </c>
      <c r="J1155" s="4">
        <v>0.568</v>
      </c>
      <c r="K1155" s="4">
        <v>0.700703698</v>
      </c>
      <c r="L1155" s="4">
        <v>0.0344</v>
      </c>
      <c r="M1155" s="4">
        <v>0.63</v>
      </c>
      <c r="N1155" s="4">
        <v>0.0</v>
      </c>
      <c r="O1155" s="4">
        <v>0.451</v>
      </c>
      <c r="P1155" s="4">
        <v>0.501</v>
      </c>
      <c r="Q1155" s="4">
        <v>112.02</v>
      </c>
      <c r="R1155" s="4">
        <v>0.0</v>
      </c>
      <c r="S1155" s="4">
        <v>1.0</v>
      </c>
      <c r="T1155" s="3" t="s">
        <v>104</v>
      </c>
      <c r="U1155" s="3" t="s">
        <v>35</v>
      </c>
    </row>
    <row r="1156">
      <c r="A1156" s="3" t="s">
        <v>9239</v>
      </c>
      <c r="B1156" s="3" t="s">
        <v>9241</v>
      </c>
      <c r="C1156" s="4">
        <v>2016.0</v>
      </c>
      <c r="D1156" s="4">
        <v>30.0</v>
      </c>
      <c r="E1156" s="4">
        <v>366200.0</v>
      </c>
      <c r="F1156" s="3" t="s">
        <v>194</v>
      </c>
      <c r="G1156" s="3" t="s">
        <v>9242</v>
      </c>
      <c r="H1156" s="3" t="s">
        <v>5449</v>
      </c>
      <c r="I1156" s="4">
        <v>0.599</v>
      </c>
      <c r="J1156" s="4">
        <v>0.514</v>
      </c>
      <c r="K1156" s="4">
        <v>0.753940924</v>
      </c>
      <c r="L1156" s="4">
        <v>0.0515</v>
      </c>
      <c r="M1156" s="4">
        <v>0.243</v>
      </c>
      <c r="N1156" s="4">
        <v>0.0</v>
      </c>
      <c r="O1156" s="4">
        <v>0.163</v>
      </c>
      <c r="P1156" s="4">
        <v>0.604</v>
      </c>
      <c r="Q1156" s="4">
        <v>170.043</v>
      </c>
      <c r="R1156" s="4">
        <v>0.0</v>
      </c>
      <c r="S1156" s="4">
        <v>1.0</v>
      </c>
      <c r="T1156" s="3" t="s">
        <v>104</v>
      </c>
      <c r="U1156" s="3" t="s">
        <v>35</v>
      </c>
    </row>
    <row r="1157">
      <c r="A1157" s="3" t="s">
        <v>9246</v>
      </c>
      <c r="B1157" s="3" t="s">
        <v>9247</v>
      </c>
      <c r="C1157" s="4">
        <v>2016.0</v>
      </c>
      <c r="D1157" s="4">
        <v>30.0</v>
      </c>
      <c r="E1157" s="4">
        <v>468720.0</v>
      </c>
      <c r="F1157" s="3" t="s">
        <v>901</v>
      </c>
      <c r="G1157" s="3" t="s">
        <v>671</v>
      </c>
      <c r="H1157" s="3" t="s">
        <v>9249</v>
      </c>
      <c r="I1157" s="4">
        <v>0.537</v>
      </c>
      <c r="J1157" s="4">
        <v>0.651</v>
      </c>
      <c r="K1157" s="4">
        <v>0.794344748</v>
      </c>
      <c r="L1157" s="4">
        <v>0.0496</v>
      </c>
      <c r="M1157" s="4">
        <v>0.498</v>
      </c>
      <c r="N1157" s="4">
        <v>5.44E-4</v>
      </c>
      <c r="O1157" s="4">
        <v>0.0387</v>
      </c>
      <c r="P1157" s="4">
        <v>0.808</v>
      </c>
      <c r="Q1157" s="4">
        <v>121.76</v>
      </c>
      <c r="R1157" s="4">
        <v>8.0</v>
      </c>
      <c r="S1157" s="4">
        <v>0.0</v>
      </c>
      <c r="T1157" s="3" t="s">
        <v>104</v>
      </c>
      <c r="U1157" s="3" t="s">
        <v>35</v>
      </c>
    </row>
    <row r="1158">
      <c r="A1158" s="3" t="s">
        <v>9253</v>
      </c>
      <c r="B1158" s="3" t="s">
        <v>7713</v>
      </c>
      <c r="C1158" s="4">
        <v>1976.0</v>
      </c>
      <c r="D1158" s="4">
        <v>30.0</v>
      </c>
      <c r="E1158" s="4">
        <v>329786.0</v>
      </c>
      <c r="F1158" s="3" t="s">
        <v>9254</v>
      </c>
      <c r="G1158" s="3" t="s">
        <v>1260</v>
      </c>
      <c r="H1158" s="3" t="s">
        <v>4224</v>
      </c>
      <c r="I1158" s="4">
        <v>0.656705432</v>
      </c>
      <c r="J1158" s="4">
        <v>0.6703845</v>
      </c>
      <c r="K1158" s="4">
        <v>0.813626471</v>
      </c>
      <c r="L1158" s="4">
        <v>0.081382654</v>
      </c>
      <c r="M1158" s="4">
        <v>0.26934009</v>
      </c>
      <c r="N1158" s="4">
        <v>0.05448885</v>
      </c>
      <c r="O1158" s="4">
        <v>0.191150556</v>
      </c>
      <c r="P1158" s="4">
        <v>0.618767284</v>
      </c>
      <c r="Q1158" s="4">
        <v>120.71</v>
      </c>
      <c r="R1158" s="4">
        <v>5.0</v>
      </c>
      <c r="S1158" s="4">
        <v>1.0</v>
      </c>
      <c r="T1158" s="3" t="s">
        <v>104</v>
      </c>
      <c r="U1158" s="3" t="s">
        <v>35</v>
      </c>
    </row>
    <row r="1159">
      <c r="A1159" s="3" t="s">
        <v>9257</v>
      </c>
      <c r="B1159" s="3" t="s">
        <v>9258</v>
      </c>
      <c r="C1159" s="4">
        <v>2018.0</v>
      </c>
      <c r="D1159" s="4">
        <v>31.0</v>
      </c>
      <c r="E1159" s="4">
        <v>263414.0</v>
      </c>
      <c r="F1159" s="3" t="s">
        <v>4913</v>
      </c>
      <c r="G1159" s="3" t="s">
        <v>4914</v>
      </c>
      <c r="H1159" s="3" t="s">
        <v>4915</v>
      </c>
      <c r="I1159" s="4">
        <v>0.506</v>
      </c>
      <c r="J1159" s="4">
        <v>0.758</v>
      </c>
      <c r="K1159" s="4">
        <v>0.839111929</v>
      </c>
      <c r="L1159" s="4">
        <v>0.0667</v>
      </c>
      <c r="M1159" s="4">
        <v>0.141</v>
      </c>
      <c r="N1159" s="4">
        <v>1.87E-5</v>
      </c>
      <c r="O1159" s="4">
        <v>0.106</v>
      </c>
      <c r="P1159" s="4">
        <v>0.815</v>
      </c>
      <c r="Q1159" s="4">
        <v>122.587</v>
      </c>
      <c r="R1159" s="4">
        <v>6.0</v>
      </c>
      <c r="S1159" s="4">
        <v>0.0</v>
      </c>
      <c r="T1159" s="3" t="s">
        <v>34</v>
      </c>
      <c r="U1159" s="3" t="s">
        <v>35</v>
      </c>
    </row>
    <row r="1160">
      <c r="A1160" s="3" t="s">
        <v>9261</v>
      </c>
      <c r="B1160" s="3" t="s">
        <v>9262</v>
      </c>
      <c r="C1160" s="4">
        <v>2019.0</v>
      </c>
      <c r="D1160" s="4">
        <v>31.0</v>
      </c>
      <c r="E1160" s="4">
        <v>249786.0</v>
      </c>
      <c r="F1160" s="3" t="s">
        <v>26</v>
      </c>
      <c r="G1160" s="3" t="s">
        <v>3025</v>
      </c>
      <c r="H1160" s="3" t="s">
        <v>5190</v>
      </c>
      <c r="I1160" s="4">
        <v>0.504</v>
      </c>
      <c r="J1160" s="4">
        <v>0.553</v>
      </c>
      <c r="K1160" s="4">
        <v>0.812247342</v>
      </c>
      <c r="L1160" s="4">
        <v>0.0247</v>
      </c>
      <c r="M1160" s="4">
        <v>8.19E-4</v>
      </c>
      <c r="N1160" s="4">
        <v>2.6E-6</v>
      </c>
      <c r="O1160" s="4">
        <v>0.14</v>
      </c>
      <c r="P1160" s="4">
        <v>0.514</v>
      </c>
      <c r="Q1160" s="4">
        <v>96.028</v>
      </c>
      <c r="R1160" s="4">
        <v>10.0</v>
      </c>
      <c r="S1160" s="4">
        <v>0.0</v>
      </c>
      <c r="T1160" s="3" t="s">
        <v>34</v>
      </c>
      <c r="U1160" s="3" t="s">
        <v>35</v>
      </c>
    </row>
    <row r="1161">
      <c r="A1161" s="3" t="s">
        <v>9269</v>
      </c>
      <c r="B1161" s="3" t="s">
        <v>9270</v>
      </c>
      <c r="C1161" s="4">
        <v>2017.0</v>
      </c>
      <c r="D1161" s="4">
        <v>31.0</v>
      </c>
      <c r="E1161" s="4">
        <v>270008.0</v>
      </c>
      <c r="F1161" s="3" t="s">
        <v>1918</v>
      </c>
      <c r="G1161" s="3" t="s">
        <v>1919</v>
      </c>
      <c r="H1161" s="3" t="s">
        <v>9271</v>
      </c>
      <c r="I1161" s="4">
        <v>0.641</v>
      </c>
      <c r="J1161" s="4">
        <v>0.518</v>
      </c>
      <c r="K1161" s="4">
        <v>0.842256112</v>
      </c>
      <c r="L1161" s="4">
        <v>0.0371</v>
      </c>
      <c r="M1161" s="4">
        <v>0.293</v>
      </c>
      <c r="N1161" s="4">
        <v>0.0</v>
      </c>
      <c r="O1161" s="4">
        <v>0.0712</v>
      </c>
      <c r="P1161" s="4">
        <v>0.602</v>
      </c>
      <c r="Q1161" s="4">
        <v>136.089</v>
      </c>
      <c r="R1161" s="4">
        <v>7.0</v>
      </c>
      <c r="S1161" s="4">
        <v>0.0</v>
      </c>
      <c r="T1161" s="3" t="s">
        <v>104</v>
      </c>
      <c r="U1161" s="3" t="s">
        <v>35</v>
      </c>
    </row>
    <row r="1162">
      <c r="A1162" s="3" t="s">
        <v>9275</v>
      </c>
      <c r="B1162" s="3" t="s">
        <v>9276</v>
      </c>
      <c r="C1162" s="4">
        <v>2023.0</v>
      </c>
      <c r="D1162" s="4">
        <v>31.0</v>
      </c>
      <c r="E1162" s="4">
        <v>177124.0</v>
      </c>
      <c r="F1162" s="3" t="s">
        <v>26</v>
      </c>
      <c r="G1162" s="3" t="s">
        <v>9278</v>
      </c>
      <c r="H1162" s="3" t="s">
        <v>9276</v>
      </c>
      <c r="I1162" s="4">
        <v>0.832</v>
      </c>
      <c r="J1162" s="4">
        <v>0.84</v>
      </c>
      <c r="K1162" s="4">
        <v>0.8905097</v>
      </c>
      <c r="L1162" s="4">
        <v>0.197</v>
      </c>
      <c r="M1162" s="4">
        <v>0.137</v>
      </c>
      <c r="N1162" s="4">
        <v>1.14E-6</v>
      </c>
      <c r="O1162" s="4">
        <v>0.334</v>
      </c>
      <c r="P1162" s="4">
        <v>0.689</v>
      </c>
      <c r="Q1162" s="4">
        <v>144.994</v>
      </c>
      <c r="R1162" s="4">
        <v>6.0</v>
      </c>
      <c r="S1162" s="4">
        <v>0.0</v>
      </c>
      <c r="T1162" s="3" t="s">
        <v>34</v>
      </c>
      <c r="U1162" s="3" t="s">
        <v>68</v>
      </c>
    </row>
    <row r="1163">
      <c r="A1163" s="3" t="s">
        <v>9281</v>
      </c>
      <c r="B1163" s="3" t="s">
        <v>9282</v>
      </c>
      <c r="C1163" s="4">
        <v>2020.0</v>
      </c>
      <c r="D1163" s="4">
        <v>31.0</v>
      </c>
      <c r="E1163" s="4">
        <v>190003.0</v>
      </c>
      <c r="F1163" s="3" t="s">
        <v>26</v>
      </c>
      <c r="G1163" s="3" t="s">
        <v>9284</v>
      </c>
      <c r="H1163" s="3" t="s">
        <v>9282</v>
      </c>
      <c r="I1163" s="4">
        <v>0.437</v>
      </c>
      <c r="J1163" s="4">
        <v>0.593</v>
      </c>
      <c r="K1163" s="4">
        <v>0.831689945</v>
      </c>
      <c r="L1163" s="4">
        <v>0.026</v>
      </c>
      <c r="M1163" s="4">
        <v>0.532</v>
      </c>
      <c r="N1163" s="4">
        <v>0.0</v>
      </c>
      <c r="O1163" s="4">
        <v>0.12</v>
      </c>
      <c r="P1163" s="4">
        <v>0.677</v>
      </c>
      <c r="Q1163" s="4">
        <v>179.761</v>
      </c>
      <c r="R1163" s="4">
        <v>4.0</v>
      </c>
      <c r="S1163" s="4">
        <v>1.0</v>
      </c>
      <c r="T1163" s="3" t="s">
        <v>34</v>
      </c>
      <c r="U1163" s="3" t="s">
        <v>35</v>
      </c>
    </row>
    <row r="1164">
      <c r="A1164" s="3" t="s">
        <v>9290</v>
      </c>
      <c r="B1164" s="3" t="s">
        <v>9291</v>
      </c>
      <c r="C1164" s="4">
        <v>2016.0</v>
      </c>
      <c r="D1164" s="4">
        <v>31.0</v>
      </c>
      <c r="E1164" s="4">
        <v>331488.0</v>
      </c>
      <c r="F1164" s="3" t="s">
        <v>26</v>
      </c>
      <c r="G1164" s="3" t="s">
        <v>2435</v>
      </c>
      <c r="H1164" s="3" t="s">
        <v>2436</v>
      </c>
      <c r="I1164" s="4">
        <v>0.68</v>
      </c>
      <c r="J1164" s="4">
        <v>0.509</v>
      </c>
      <c r="K1164" s="4">
        <v>0.708211238</v>
      </c>
      <c r="L1164" s="4">
        <v>0.0308</v>
      </c>
      <c r="M1164" s="4">
        <v>0.734</v>
      </c>
      <c r="N1164" s="4">
        <v>3.65E-5</v>
      </c>
      <c r="O1164" s="4">
        <v>0.359</v>
      </c>
      <c r="P1164" s="4">
        <v>0.689</v>
      </c>
      <c r="Q1164" s="4">
        <v>104.964</v>
      </c>
      <c r="R1164" s="4">
        <v>9.0</v>
      </c>
      <c r="S1164" s="4">
        <v>1.0</v>
      </c>
      <c r="T1164" s="3" t="s">
        <v>34</v>
      </c>
      <c r="U1164" s="3" t="s">
        <v>68</v>
      </c>
    </row>
    <row r="1165">
      <c r="A1165" s="3" t="s">
        <v>9297</v>
      </c>
      <c r="B1165" s="3" t="s">
        <v>9298</v>
      </c>
      <c r="C1165" s="4">
        <v>2017.0</v>
      </c>
      <c r="D1165" s="4">
        <v>31.0</v>
      </c>
      <c r="E1165" s="4">
        <v>296360.0</v>
      </c>
      <c r="F1165" s="3" t="s">
        <v>26</v>
      </c>
      <c r="G1165" s="3" t="s">
        <v>9299</v>
      </c>
      <c r="H1165" s="3" t="s">
        <v>9300</v>
      </c>
      <c r="I1165" s="4">
        <v>0.69</v>
      </c>
      <c r="J1165" s="4">
        <v>0.913</v>
      </c>
      <c r="K1165" s="4">
        <v>0.845828075</v>
      </c>
      <c r="L1165" s="4">
        <v>0.0363</v>
      </c>
      <c r="M1165" s="4">
        <v>0.626</v>
      </c>
      <c r="N1165" s="4">
        <v>1.23E-5</v>
      </c>
      <c r="O1165" s="4">
        <v>0.152</v>
      </c>
      <c r="P1165" s="4">
        <v>0.707</v>
      </c>
      <c r="Q1165" s="4">
        <v>129.902</v>
      </c>
      <c r="R1165" s="4">
        <v>4.0</v>
      </c>
      <c r="S1165" s="4">
        <v>1.0</v>
      </c>
      <c r="T1165" s="3" t="s">
        <v>34</v>
      </c>
      <c r="U1165" s="3" t="s">
        <v>35</v>
      </c>
    </row>
    <row r="1166">
      <c r="A1166" s="3" t="s">
        <v>9303</v>
      </c>
      <c r="B1166" s="3" t="s">
        <v>9304</v>
      </c>
      <c r="C1166" s="4">
        <v>1991.0</v>
      </c>
      <c r="D1166" s="4">
        <v>31.0</v>
      </c>
      <c r="E1166" s="4">
        <v>262922.0</v>
      </c>
      <c r="F1166" s="3" t="s">
        <v>26</v>
      </c>
      <c r="G1166" s="3" t="s">
        <v>9306</v>
      </c>
      <c r="H1166" s="3" t="s">
        <v>9308</v>
      </c>
      <c r="I1166" s="4">
        <v>0.652</v>
      </c>
      <c r="J1166" s="4">
        <v>0.713</v>
      </c>
      <c r="K1166" s="4">
        <v>0.780078284</v>
      </c>
      <c r="L1166" s="4">
        <v>0.0426</v>
      </c>
      <c r="M1166" s="4">
        <v>0.303</v>
      </c>
      <c r="N1166" s="4">
        <v>5.29E-5</v>
      </c>
      <c r="O1166" s="4">
        <v>0.147</v>
      </c>
      <c r="P1166" s="4">
        <v>0.688</v>
      </c>
      <c r="Q1166" s="4">
        <v>125.197</v>
      </c>
      <c r="R1166" s="4">
        <v>7.0</v>
      </c>
      <c r="S1166" s="4">
        <v>0.0</v>
      </c>
      <c r="T1166" s="3" t="s">
        <v>34</v>
      </c>
      <c r="U1166" s="3" t="s">
        <v>35</v>
      </c>
    </row>
    <row r="1167">
      <c r="A1167" s="3" t="s">
        <v>9312</v>
      </c>
      <c r="B1167" s="3" t="s">
        <v>9313</v>
      </c>
      <c r="C1167" s="4">
        <v>2009.0</v>
      </c>
      <c r="D1167" s="4">
        <v>31.0</v>
      </c>
      <c r="E1167" s="4">
        <v>230249.0</v>
      </c>
      <c r="F1167" s="3" t="s">
        <v>1918</v>
      </c>
      <c r="G1167" s="3" t="s">
        <v>1919</v>
      </c>
      <c r="H1167" s="3" t="s">
        <v>5810</v>
      </c>
      <c r="I1167" s="4">
        <v>0.798</v>
      </c>
      <c r="J1167" s="4">
        <v>0.677</v>
      </c>
      <c r="K1167" s="4">
        <v>0.770774068</v>
      </c>
      <c r="L1167" s="4">
        <v>0.0684</v>
      </c>
      <c r="M1167" s="4">
        <v>0.33</v>
      </c>
      <c r="N1167" s="4">
        <v>0.0013</v>
      </c>
      <c r="O1167" s="4">
        <v>0.102</v>
      </c>
      <c r="P1167" s="4">
        <v>0.686</v>
      </c>
      <c r="Q1167" s="4">
        <v>119.908</v>
      </c>
      <c r="R1167" s="4">
        <v>6.0</v>
      </c>
      <c r="S1167" s="4">
        <v>1.0</v>
      </c>
      <c r="T1167" s="3" t="s">
        <v>104</v>
      </c>
      <c r="U1167" s="3" t="s">
        <v>68</v>
      </c>
    </row>
    <row r="1168">
      <c r="A1168" s="3" t="s">
        <v>9318</v>
      </c>
      <c r="B1168" s="3" t="s">
        <v>9319</v>
      </c>
      <c r="C1168" s="4">
        <v>1968.0</v>
      </c>
      <c r="D1168" s="4">
        <v>31.0</v>
      </c>
      <c r="E1168" s="4">
        <v>140554.0</v>
      </c>
      <c r="F1168" s="3" t="s">
        <v>3419</v>
      </c>
      <c r="G1168" s="3" t="s">
        <v>9331</v>
      </c>
      <c r="H1168" s="3" t="s">
        <v>9332</v>
      </c>
      <c r="I1168" s="4">
        <v>0.629</v>
      </c>
      <c r="J1168" s="4">
        <v>0.482</v>
      </c>
      <c r="K1168" s="4">
        <v>0.862126495</v>
      </c>
      <c r="L1168" s="4">
        <v>0.0263</v>
      </c>
      <c r="M1168" s="4">
        <v>0.883</v>
      </c>
      <c r="N1168" s="4">
        <v>0.00326</v>
      </c>
      <c r="O1168" s="4">
        <v>0.375</v>
      </c>
      <c r="P1168" s="4">
        <v>0.575</v>
      </c>
      <c r="Q1168" s="4">
        <v>95.265</v>
      </c>
      <c r="R1168" s="4">
        <v>4.0</v>
      </c>
      <c r="S1168" s="4">
        <v>1.0</v>
      </c>
      <c r="T1168" s="3" t="s">
        <v>103</v>
      </c>
      <c r="U1168" s="3" t="s">
        <v>35</v>
      </c>
    </row>
    <row r="1169">
      <c r="A1169" s="3" t="s">
        <v>9338</v>
      </c>
      <c r="B1169" s="3" t="s">
        <v>9339</v>
      </c>
      <c r="C1169" s="4">
        <v>2015.0</v>
      </c>
      <c r="D1169" s="4">
        <v>31.0</v>
      </c>
      <c r="E1169" s="4">
        <v>202213.0</v>
      </c>
      <c r="F1169" s="3" t="s">
        <v>9340</v>
      </c>
      <c r="G1169" s="3" t="s">
        <v>9341</v>
      </c>
      <c r="H1169" s="3" t="s">
        <v>9339</v>
      </c>
      <c r="I1169" s="4">
        <v>0.602</v>
      </c>
      <c r="J1169" s="4">
        <v>0.621</v>
      </c>
      <c r="K1169" s="4">
        <v>0.839710821</v>
      </c>
      <c r="L1169" s="4">
        <v>0.034</v>
      </c>
      <c r="M1169" s="4">
        <v>0.0484</v>
      </c>
      <c r="N1169" s="4">
        <v>0.00131</v>
      </c>
      <c r="O1169" s="4">
        <v>0.107</v>
      </c>
      <c r="P1169" s="4">
        <v>0.734</v>
      </c>
      <c r="Q1169" s="4">
        <v>132.058</v>
      </c>
      <c r="R1169" s="4">
        <v>6.0</v>
      </c>
      <c r="S1169" s="4">
        <v>0.0</v>
      </c>
      <c r="T1169" s="3" t="s">
        <v>103</v>
      </c>
      <c r="U1169" s="3" t="s">
        <v>94</v>
      </c>
    </row>
    <row r="1170">
      <c r="A1170" s="3" t="s">
        <v>9345</v>
      </c>
      <c r="B1170" s="3" t="s">
        <v>9346</v>
      </c>
      <c r="C1170" s="4">
        <v>2023.0</v>
      </c>
      <c r="D1170" s="4">
        <v>31.0</v>
      </c>
      <c r="E1170" s="4">
        <v>329386.0</v>
      </c>
      <c r="F1170" s="3" t="s">
        <v>880</v>
      </c>
      <c r="G1170" s="3" t="s">
        <v>1822</v>
      </c>
      <c r="H1170" s="3" t="s">
        <v>9351</v>
      </c>
      <c r="I1170" s="4">
        <v>0.59</v>
      </c>
      <c r="J1170" s="4">
        <v>0.857</v>
      </c>
      <c r="K1170" s="4">
        <v>0.867409578</v>
      </c>
      <c r="L1170" s="4">
        <v>0.0417</v>
      </c>
      <c r="M1170" s="4">
        <v>0.632</v>
      </c>
      <c r="N1170" s="4">
        <v>0.0</v>
      </c>
      <c r="O1170" s="4">
        <v>0.286</v>
      </c>
      <c r="P1170" s="4">
        <v>0.62</v>
      </c>
      <c r="Q1170" s="4">
        <v>149.966</v>
      </c>
      <c r="R1170" s="4">
        <v>2.0</v>
      </c>
      <c r="S1170" s="4">
        <v>0.0</v>
      </c>
      <c r="T1170" s="3" t="s">
        <v>104</v>
      </c>
      <c r="U1170" s="3" t="s">
        <v>68</v>
      </c>
    </row>
    <row r="1171">
      <c r="A1171" s="3" t="s">
        <v>9355</v>
      </c>
      <c r="B1171" s="3" t="s">
        <v>9356</v>
      </c>
      <c r="C1171" s="4">
        <v>2014.0</v>
      </c>
      <c r="D1171" s="4">
        <v>31.0</v>
      </c>
      <c r="E1171" s="4">
        <v>276901.0</v>
      </c>
      <c r="F1171" s="3" t="s">
        <v>9359</v>
      </c>
      <c r="G1171" s="3" t="s">
        <v>9360</v>
      </c>
      <c r="H1171" s="3" t="s">
        <v>9361</v>
      </c>
      <c r="I1171" s="4">
        <v>0.565</v>
      </c>
      <c r="J1171" s="4">
        <v>0.454</v>
      </c>
      <c r="K1171" s="4">
        <v>0.789617779</v>
      </c>
      <c r="L1171" s="4">
        <v>0.0286</v>
      </c>
      <c r="M1171" s="4">
        <v>0.574</v>
      </c>
      <c r="N1171" s="4">
        <v>5.17E-4</v>
      </c>
      <c r="O1171" s="4">
        <v>0.23</v>
      </c>
      <c r="P1171" s="4">
        <v>0.771</v>
      </c>
      <c r="Q1171" s="4">
        <v>179.871</v>
      </c>
      <c r="R1171" s="4">
        <v>2.0</v>
      </c>
      <c r="S1171" s="4">
        <v>1.0</v>
      </c>
      <c r="T1171" s="3" t="s">
        <v>104</v>
      </c>
      <c r="U1171" s="3" t="s">
        <v>35</v>
      </c>
    </row>
    <row r="1172">
      <c r="A1172" s="3" t="s">
        <v>9363</v>
      </c>
      <c r="B1172" s="3" t="s">
        <v>9365</v>
      </c>
      <c r="C1172" s="4">
        <v>2022.0</v>
      </c>
      <c r="D1172" s="4">
        <v>31.0</v>
      </c>
      <c r="E1172" s="4">
        <v>466987.0</v>
      </c>
      <c r="F1172" s="3" t="s">
        <v>1437</v>
      </c>
      <c r="G1172" s="3" t="s">
        <v>7737</v>
      </c>
      <c r="H1172" s="3" t="s">
        <v>9366</v>
      </c>
      <c r="I1172" s="4">
        <v>0.408</v>
      </c>
      <c r="J1172" s="4">
        <v>0.897</v>
      </c>
      <c r="K1172" s="4">
        <v>0.830278271</v>
      </c>
      <c r="L1172" s="4">
        <v>0.0702</v>
      </c>
      <c r="M1172" s="4">
        <v>0.534</v>
      </c>
      <c r="N1172" s="4">
        <v>0.00127</v>
      </c>
      <c r="O1172" s="4">
        <v>0.109</v>
      </c>
      <c r="P1172" s="4">
        <v>0.824</v>
      </c>
      <c r="Q1172" s="4">
        <v>121.791</v>
      </c>
      <c r="R1172" s="4">
        <v>8.0</v>
      </c>
      <c r="S1172" s="4">
        <v>1.0</v>
      </c>
      <c r="T1172" s="3" t="s">
        <v>104</v>
      </c>
      <c r="U1172" s="3" t="s">
        <v>35</v>
      </c>
    </row>
    <row r="1173">
      <c r="A1173" s="3" t="s">
        <v>9370</v>
      </c>
      <c r="B1173" s="3" t="s">
        <v>9371</v>
      </c>
      <c r="C1173" s="4">
        <v>2024.0</v>
      </c>
      <c r="D1173" s="4">
        <v>31.0</v>
      </c>
      <c r="E1173" s="4">
        <v>357147.0</v>
      </c>
      <c r="F1173" s="3" t="s">
        <v>327</v>
      </c>
      <c r="G1173" s="3" t="s">
        <v>6271</v>
      </c>
      <c r="H1173" s="3" t="s">
        <v>6273</v>
      </c>
      <c r="I1173" s="4">
        <v>0.43</v>
      </c>
      <c r="J1173" s="4">
        <v>0.629</v>
      </c>
      <c r="K1173" s="4">
        <v>0.739460569</v>
      </c>
      <c r="L1173" s="4">
        <v>0.0622</v>
      </c>
      <c r="M1173" s="4">
        <v>0.719</v>
      </c>
      <c r="N1173" s="4">
        <v>0.00463</v>
      </c>
      <c r="O1173" s="4">
        <v>0.563</v>
      </c>
      <c r="P1173" s="4">
        <v>0.602</v>
      </c>
      <c r="Q1173" s="4">
        <v>99.038</v>
      </c>
      <c r="R1173" s="4">
        <v>11.0</v>
      </c>
      <c r="S1173" s="4">
        <v>1.0</v>
      </c>
      <c r="T1173" s="3" t="s">
        <v>104</v>
      </c>
      <c r="U1173" s="3" t="s">
        <v>35</v>
      </c>
    </row>
    <row r="1174">
      <c r="A1174" s="3" t="s">
        <v>9376</v>
      </c>
      <c r="B1174" s="3" t="s">
        <v>9377</v>
      </c>
      <c r="C1174" s="4">
        <v>2016.0</v>
      </c>
      <c r="D1174" s="4">
        <v>31.0</v>
      </c>
      <c r="E1174" s="4">
        <v>438333.0</v>
      </c>
      <c r="F1174" s="3" t="s">
        <v>194</v>
      </c>
      <c r="G1174" s="3" t="s">
        <v>195</v>
      </c>
      <c r="H1174" s="3" t="s">
        <v>9381</v>
      </c>
      <c r="I1174" s="4">
        <v>0.614</v>
      </c>
      <c r="J1174" s="4">
        <v>0.651</v>
      </c>
      <c r="K1174" s="4">
        <v>0.722670203</v>
      </c>
      <c r="L1174" s="4">
        <v>0.0331</v>
      </c>
      <c r="M1174" s="4">
        <v>0.329</v>
      </c>
      <c r="N1174" s="4">
        <v>5.98E-5</v>
      </c>
      <c r="O1174" s="4">
        <v>0.0793</v>
      </c>
      <c r="P1174" s="4">
        <v>0.883</v>
      </c>
      <c r="Q1174" s="4">
        <v>127.674</v>
      </c>
      <c r="R1174" s="4">
        <v>0.0</v>
      </c>
      <c r="S1174" s="4">
        <v>1.0</v>
      </c>
      <c r="T1174" s="3" t="s">
        <v>104</v>
      </c>
      <c r="U1174" s="3" t="s">
        <v>68</v>
      </c>
    </row>
    <row r="1175">
      <c r="A1175" s="3" t="s">
        <v>9383</v>
      </c>
      <c r="B1175" s="3" t="s">
        <v>9384</v>
      </c>
      <c r="C1175" s="4">
        <v>2016.0</v>
      </c>
      <c r="D1175" s="4">
        <v>31.0</v>
      </c>
      <c r="E1175" s="4">
        <v>275613.0</v>
      </c>
      <c r="F1175" s="3" t="s">
        <v>327</v>
      </c>
      <c r="G1175" s="3" t="s">
        <v>9385</v>
      </c>
      <c r="H1175" s="3" t="s">
        <v>5449</v>
      </c>
      <c r="I1175" s="4">
        <v>0.751</v>
      </c>
      <c r="J1175" s="4">
        <v>0.925</v>
      </c>
      <c r="K1175" s="4">
        <v>0.820268218</v>
      </c>
      <c r="L1175" s="4">
        <v>0.0986</v>
      </c>
      <c r="M1175" s="4">
        <v>0.162</v>
      </c>
      <c r="N1175" s="4">
        <v>1.88E-6</v>
      </c>
      <c r="O1175" s="4">
        <v>0.0652</v>
      </c>
      <c r="P1175" s="4">
        <v>0.936</v>
      </c>
      <c r="Q1175" s="4">
        <v>96.997</v>
      </c>
      <c r="R1175" s="4">
        <v>9.0</v>
      </c>
      <c r="S1175" s="4">
        <v>0.0</v>
      </c>
      <c r="T1175" s="3" t="s">
        <v>104</v>
      </c>
      <c r="U1175" s="3" t="s">
        <v>68</v>
      </c>
    </row>
    <row r="1176">
      <c r="A1176" s="3" t="s">
        <v>9388</v>
      </c>
      <c r="B1176" s="3" t="s">
        <v>9389</v>
      </c>
      <c r="C1176" s="4">
        <v>2015.0</v>
      </c>
      <c r="D1176" s="4">
        <v>31.0</v>
      </c>
      <c r="E1176" s="4">
        <v>270360.0</v>
      </c>
      <c r="F1176" s="3" t="s">
        <v>122</v>
      </c>
      <c r="G1176" s="3" t="s">
        <v>123</v>
      </c>
      <c r="H1176" s="3" t="s">
        <v>9391</v>
      </c>
      <c r="I1176" s="4">
        <v>0.539</v>
      </c>
      <c r="J1176" s="4">
        <v>0.784</v>
      </c>
      <c r="K1176" s="4">
        <v>0.881312429</v>
      </c>
      <c r="L1176" s="4">
        <v>0.0603</v>
      </c>
      <c r="M1176" s="4">
        <v>0.387</v>
      </c>
      <c r="N1176" s="4">
        <v>0.0</v>
      </c>
      <c r="O1176" s="4">
        <v>0.0663</v>
      </c>
      <c r="P1176" s="4">
        <v>0.694</v>
      </c>
      <c r="Q1176" s="4">
        <v>118.471</v>
      </c>
      <c r="R1176" s="4">
        <v>8.0</v>
      </c>
      <c r="S1176" s="4">
        <v>1.0</v>
      </c>
      <c r="T1176" s="3" t="s">
        <v>104</v>
      </c>
      <c r="U1176" s="3" t="s">
        <v>35</v>
      </c>
    </row>
    <row r="1177">
      <c r="A1177" s="3" t="s">
        <v>9393</v>
      </c>
      <c r="B1177" s="3" t="s">
        <v>9395</v>
      </c>
      <c r="C1177" s="4">
        <v>1999.0</v>
      </c>
      <c r="D1177" s="4">
        <v>31.0</v>
      </c>
      <c r="E1177" s="4">
        <v>289840.0</v>
      </c>
      <c r="F1177" s="3" t="s">
        <v>5375</v>
      </c>
      <c r="G1177" s="3" t="s">
        <v>9397</v>
      </c>
      <c r="H1177" s="3" t="s">
        <v>9399</v>
      </c>
      <c r="I1177" s="4">
        <v>0.656705432</v>
      </c>
      <c r="J1177" s="4">
        <v>0.6703845</v>
      </c>
      <c r="K1177" s="4">
        <v>0.813626471</v>
      </c>
      <c r="L1177" s="4">
        <v>0.081382654</v>
      </c>
      <c r="M1177" s="4">
        <v>0.26934009</v>
      </c>
      <c r="N1177" s="4">
        <v>0.05448885</v>
      </c>
      <c r="O1177" s="4">
        <v>0.191150556</v>
      </c>
      <c r="P1177" s="4">
        <v>0.618767284</v>
      </c>
      <c r="Q1177" s="4">
        <v>120.71</v>
      </c>
      <c r="R1177" s="4">
        <v>5.0</v>
      </c>
      <c r="S1177" s="4">
        <v>1.0</v>
      </c>
      <c r="T1177" s="3" t="s">
        <v>103</v>
      </c>
      <c r="U1177" s="3" t="s">
        <v>35</v>
      </c>
    </row>
    <row r="1178">
      <c r="A1178" s="3" t="s">
        <v>9403</v>
      </c>
      <c r="B1178" s="3" t="s">
        <v>9404</v>
      </c>
      <c r="C1178" s="4">
        <v>2012.0</v>
      </c>
      <c r="D1178" s="4">
        <v>31.0</v>
      </c>
      <c r="E1178" s="4">
        <v>244493.0</v>
      </c>
      <c r="F1178" s="3" t="s">
        <v>9408</v>
      </c>
      <c r="G1178" s="3" t="s">
        <v>3206</v>
      </c>
      <c r="H1178" s="3" t="s">
        <v>9409</v>
      </c>
      <c r="I1178" s="4">
        <v>0.717</v>
      </c>
      <c r="J1178" s="4">
        <v>0.544</v>
      </c>
      <c r="K1178" s="4">
        <v>0.833358287</v>
      </c>
      <c r="L1178" s="4">
        <v>0.0371</v>
      </c>
      <c r="M1178" s="4">
        <v>0.445</v>
      </c>
      <c r="N1178" s="4">
        <v>5.16E-6</v>
      </c>
      <c r="O1178" s="4">
        <v>0.0973</v>
      </c>
      <c r="P1178" s="4">
        <v>0.641</v>
      </c>
      <c r="Q1178" s="4">
        <v>139.96</v>
      </c>
      <c r="R1178" s="4">
        <v>7.0</v>
      </c>
      <c r="S1178" s="4">
        <v>1.0</v>
      </c>
      <c r="T1178" s="3" t="s">
        <v>103</v>
      </c>
      <c r="U1178" s="3" t="s">
        <v>35</v>
      </c>
    </row>
    <row r="1179">
      <c r="A1179" s="3" t="s">
        <v>9412</v>
      </c>
      <c r="B1179" s="3" t="s">
        <v>9413</v>
      </c>
      <c r="C1179" s="4">
        <v>2019.0</v>
      </c>
      <c r="D1179" s="4">
        <v>31.0</v>
      </c>
      <c r="E1179" s="4">
        <v>253160.0</v>
      </c>
      <c r="F1179" s="3" t="s">
        <v>9415</v>
      </c>
      <c r="G1179" s="3" t="s">
        <v>9416</v>
      </c>
      <c r="H1179" s="3" t="s">
        <v>9417</v>
      </c>
      <c r="I1179" s="4">
        <v>0.71</v>
      </c>
      <c r="J1179" s="4">
        <v>0.798</v>
      </c>
      <c r="K1179" s="4">
        <v>0.870853207</v>
      </c>
      <c r="L1179" s="4">
        <v>0.0883</v>
      </c>
      <c r="M1179" s="4">
        <v>0.0728</v>
      </c>
      <c r="N1179" s="4">
        <v>0.0</v>
      </c>
      <c r="O1179" s="4">
        <v>0.0744</v>
      </c>
      <c r="P1179" s="4">
        <v>0.839</v>
      </c>
      <c r="Q1179" s="4">
        <v>145.1</v>
      </c>
      <c r="R1179" s="4">
        <v>7.0</v>
      </c>
      <c r="S1179" s="4">
        <v>1.0</v>
      </c>
      <c r="T1179" s="3" t="s">
        <v>104</v>
      </c>
      <c r="U1179" s="3" t="s">
        <v>68</v>
      </c>
    </row>
    <row r="1180">
      <c r="A1180" s="3" t="s">
        <v>9423</v>
      </c>
      <c r="B1180" s="3" t="s">
        <v>9424</v>
      </c>
      <c r="C1180" s="4">
        <v>2015.0</v>
      </c>
      <c r="D1180" s="4">
        <v>32.0</v>
      </c>
      <c r="E1180" s="4">
        <v>214674.0</v>
      </c>
      <c r="F1180" s="3" t="s">
        <v>5952</v>
      </c>
      <c r="G1180" s="3" t="s">
        <v>9425</v>
      </c>
      <c r="H1180" s="3" t="s">
        <v>9426</v>
      </c>
      <c r="I1180" s="4">
        <v>0.742</v>
      </c>
      <c r="J1180" s="4">
        <v>0.911</v>
      </c>
      <c r="K1180" s="4">
        <v>0.909652856</v>
      </c>
      <c r="L1180" s="4">
        <v>0.155</v>
      </c>
      <c r="M1180" s="4">
        <v>0.071</v>
      </c>
      <c r="N1180" s="4">
        <v>1.56E-6</v>
      </c>
      <c r="O1180" s="4">
        <v>0.084</v>
      </c>
      <c r="P1180" s="4">
        <v>0.794</v>
      </c>
      <c r="Q1180" s="4">
        <v>132.024</v>
      </c>
      <c r="R1180" s="4">
        <v>11.0</v>
      </c>
      <c r="S1180" s="4">
        <v>0.0</v>
      </c>
      <c r="T1180" s="3" t="s">
        <v>34</v>
      </c>
      <c r="U1180" s="3" t="s">
        <v>35</v>
      </c>
    </row>
    <row r="1181">
      <c r="A1181" s="3" t="s">
        <v>9430</v>
      </c>
      <c r="B1181" s="3" t="s">
        <v>9431</v>
      </c>
      <c r="C1181" s="4">
        <v>1995.0</v>
      </c>
      <c r="D1181" s="4">
        <v>32.0</v>
      </c>
      <c r="E1181" s="4">
        <v>314093.0</v>
      </c>
      <c r="F1181" s="3" t="s">
        <v>7167</v>
      </c>
      <c r="G1181" s="3" t="s">
        <v>1474</v>
      </c>
      <c r="H1181" s="3" t="s">
        <v>9434</v>
      </c>
      <c r="I1181" s="4">
        <v>0.656705432</v>
      </c>
      <c r="J1181" s="4">
        <v>0.6703845</v>
      </c>
      <c r="K1181" s="4">
        <v>0.813626471</v>
      </c>
      <c r="L1181" s="4">
        <v>0.081382654</v>
      </c>
      <c r="M1181" s="4">
        <v>0.26934009</v>
      </c>
      <c r="N1181" s="4">
        <v>0.05448885</v>
      </c>
      <c r="O1181" s="4">
        <v>0.191150556</v>
      </c>
      <c r="P1181" s="4">
        <v>0.618767284</v>
      </c>
      <c r="Q1181" s="4">
        <v>120.71</v>
      </c>
      <c r="R1181" s="4">
        <v>5.0</v>
      </c>
      <c r="S1181" s="4">
        <v>1.0</v>
      </c>
      <c r="T1181" s="3" t="s">
        <v>104</v>
      </c>
      <c r="U1181" s="3" t="s">
        <v>35</v>
      </c>
    </row>
    <row r="1182">
      <c r="A1182" s="3" t="s">
        <v>9438</v>
      </c>
      <c r="B1182" s="3" t="s">
        <v>9439</v>
      </c>
      <c r="C1182" s="4">
        <v>1995.0</v>
      </c>
      <c r="D1182" s="4">
        <v>32.0</v>
      </c>
      <c r="E1182" s="4">
        <v>304796.0</v>
      </c>
      <c r="F1182" s="3" t="s">
        <v>26</v>
      </c>
      <c r="G1182" s="3" t="s">
        <v>48</v>
      </c>
      <c r="H1182" s="3" t="s">
        <v>9443</v>
      </c>
      <c r="I1182" s="4">
        <v>0.679</v>
      </c>
      <c r="J1182" s="4">
        <v>0.819</v>
      </c>
      <c r="K1182" s="4">
        <v>0.790858341</v>
      </c>
      <c r="L1182" s="4">
        <v>0.0514</v>
      </c>
      <c r="M1182" s="4">
        <v>0.702</v>
      </c>
      <c r="N1182" s="4">
        <v>1.01E-6</v>
      </c>
      <c r="O1182" s="4">
        <v>0.259</v>
      </c>
      <c r="P1182" s="4">
        <v>0.777</v>
      </c>
      <c r="Q1182" s="4">
        <v>116.01</v>
      </c>
      <c r="R1182" s="4">
        <v>10.0</v>
      </c>
      <c r="S1182" s="4">
        <v>0.0</v>
      </c>
      <c r="T1182" s="3" t="s">
        <v>34</v>
      </c>
      <c r="U1182" s="3" t="s">
        <v>35</v>
      </c>
    </row>
    <row r="1183">
      <c r="A1183" s="3" t="s">
        <v>9447</v>
      </c>
      <c r="B1183" s="3" t="s">
        <v>9448</v>
      </c>
      <c r="C1183" s="4">
        <v>2021.0</v>
      </c>
      <c r="D1183" s="4">
        <v>32.0</v>
      </c>
      <c r="E1183" s="4">
        <v>258010.0</v>
      </c>
      <c r="F1183" s="3" t="s">
        <v>9449</v>
      </c>
      <c r="G1183" s="3" t="s">
        <v>9450</v>
      </c>
      <c r="H1183" s="3" t="s">
        <v>9448</v>
      </c>
      <c r="I1183" s="4">
        <v>0.718</v>
      </c>
      <c r="J1183" s="4">
        <v>0.945</v>
      </c>
      <c r="K1183" s="4">
        <v>0.892135264</v>
      </c>
      <c r="L1183" s="4">
        <v>0.0589</v>
      </c>
      <c r="M1183" s="4">
        <v>0.192</v>
      </c>
      <c r="N1183" s="4">
        <v>3.09E-5</v>
      </c>
      <c r="O1183" s="4">
        <v>0.0584</v>
      </c>
      <c r="P1183" s="4">
        <v>0.787</v>
      </c>
      <c r="Q1183" s="4">
        <v>106.98</v>
      </c>
      <c r="R1183" s="4">
        <v>11.0</v>
      </c>
      <c r="S1183" s="4">
        <v>1.0</v>
      </c>
      <c r="T1183" s="3" t="s">
        <v>104</v>
      </c>
      <c r="U1183" s="3" t="s">
        <v>68</v>
      </c>
    </row>
    <row r="1184">
      <c r="A1184" s="3" t="s">
        <v>9455</v>
      </c>
      <c r="B1184" s="3" t="s">
        <v>9456</v>
      </c>
      <c r="C1184" s="4">
        <v>1983.0</v>
      </c>
      <c r="D1184" s="4">
        <v>32.0</v>
      </c>
      <c r="E1184" s="4">
        <v>456306.0</v>
      </c>
      <c r="F1184" s="3" t="s">
        <v>9457</v>
      </c>
      <c r="G1184" s="3" t="s">
        <v>9458</v>
      </c>
      <c r="H1184" s="3" t="s">
        <v>9460</v>
      </c>
      <c r="I1184" s="4">
        <v>0.405</v>
      </c>
      <c r="J1184" s="4">
        <v>0.651</v>
      </c>
      <c r="K1184" s="4">
        <v>0.798879216</v>
      </c>
      <c r="L1184" s="4">
        <v>0.0396</v>
      </c>
      <c r="M1184" s="4">
        <v>0.748</v>
      </c>
      <c r="N1184" s="4">
        <v>7.77E-5</v>
      </c>
      <c r="O1184" s="4">
        <v>0.412</v>
      </c>
      <c r="P1184" s="4">
        <v>0.65</v>
      </c>
      <c r="Q1184" s="4">
        <v>153.279</v>
      </c>
      <c r="R1184" s="4">
        <v>8.0</v>
      </c>
      <c r="S1184" s="4">
        <v>0.0</v>
      </c>
      <c r="T1184" s="3" t="s">
        <v>104</v>
      </c>
      <c r="U1184" s="3" t="s">
        <v>94</v>
      </c>
    </row>
    <row r="1185">
      <c r="A1185" s="3" t="s">
        <v>9463</v>
      </c>
      <c r="B1185" s="3" t="s">
        <v>9464</v>
      </c>
      <c r="C1185" s="4">
        <v>2023.0</v>
      </c>
      <c r="D1185" s="4">
        <v>32.0</v>
      </c>
      <c r="E1185" s="4">
        <v>162626.0</v>
      </c>
      <c r="F1185" s="3" t="s">
        <v>9467</v>
      </c>
      <c r="G1185" s="3" t="s">
        <v>9468</v>
      </c>
      <c r="H1185" s="3" t="s">
        <v>9470</v>
      </c>
      <c r="I1185" s="4">
        <v>0.827</v>
      </c>
      <c r="J1185" s="4">
        <v>0.708</v>
      </c>
      <c r="K1185" s="4">
        <v>0.732616089</v>
      </c>
      <c r="L1185" s="4">
        <v>0.0601</v>
      </c>
      <c r="M1185" s="4">
        <v>0.493</v>
      </c>
      <c r="N1185" s="4">
        <v>1.14E-5</v>
      </c>
      <c r="O1185" s="4">
        <v>0.104</v>
      </c>
      <c r="P1185" s="4">
        <v>0.885</v>
      </c>
      <c r="Q1185" s="4">
        <v>122.537</v>
      </c>
      <c r="R1185" s="4">
        <v>8.0</v>
      </c>
      <c r="S1185" s="4">
        <v>1.0</v>
      </c>
      <c r="T1185" s="3" t="s">
        <v>103</v>
      </c>
      <c r="U1185" s="3" t="s">
        <v>94</v>
      </c>
    </row>
    <row r="1186">
      <c r="A1186" s="3" t="s">
        <v>9474</v>
      </c>
      <c r="B1186" s="3" t="s">
        <v>9475</v>
      </c>
      <c r="C1186" s="4">
        <v>2018.0</v>
      </c>
      <c r="D1186" s="4">
        <v>32.0</v>
      </c>
      <c r="E1186" s="4">
        <v>233226.0</v>
      </c>
      <c r="F1186" s="3" t="s">
        <v>9476</v>
      </c>
      <c r="G1186" s="3" t="s">
        <v>9477</v>
      </c>
      <c r="H1186" s="3" t="s">
        <v>9478</v>
      </c>
      <c r="I1186" s="4">
        <v>0.816</v>
      </c>
      <c r="J1186" s="4">
        <v>0.622</v>
      </c>
      <c r="K1186" s="4">
        <v>0.786815819</v>
      </c>
      <c r="L1186" s="4">
        <v>0.404</v>
      </c>
      <c r="M1186" s="4">
        <v>0.206</v>
      </c>
      <c r="N1186" s="4">
        <v>0.0</v>
      </c>
      <c r="O1186" s="4">
        <v>0.177</v>
      </c>
      <c r="P1186" s="4">
        <v>0.721</v>
      </c>
      <c r="Q1186" s="4">
        <v>142.977</v>
      </c>
      <c r="R1186" s="4">
        <v>5.0</v>
      </c>
      <c r="S1186" s="4">
        <v>0.0</v>
      </c>
      <c r="T1186" s="3" t="s">
        <v>103</v>
      </c>
      <c r="U1186" s="3" t="s">
        <v>94</v>
      </c>
    </row>
    <row r="1187">
      <c r="A1187" s="3" t="s">
        <v>9484</v>
      </c>
      <c r="B1187" s="3" t="s">
        <v>9485</v>
      </c>
      <c r="C1187" s="4">
        <v>2020.0</v>
      </c>
      <c r="D1187" s="4">
        <v>32.0</v>
      </c>
      <c r="E1187" s="4">
        <v>138287.0</v>
      </c>
      <c r="F1187" s="3" t="s">
        <v>9486</v>
      </c>
      <c r="G1187" s="3" t="s">
        <v>9488</v>
      </c>
      <c r="H1187" s="3" t="s">
        <v>9490</v>
      </c>
      <c r="I1187" s="4">
        <v>0.68</v>
      </c>
      <c r="J1187" s="4">
        <v>0.81</v>
      </c>
      <c r="K1187" s="4">
        <v>0.823348234</v>
      </c>
      <c r="L1187" s="4">
        <v>0.083</v>
      </c>
      <c r="M1187" s="4">
        <v>0.063</v>
      </c>
      <c r="N1187" s="4">
        <v>0.0</v>
      </c>
      <c r="O1187" s="4">
        <v>0.26</v>
      </c>
      <c r="P1187" s="4">
        <v>0.8</v>
      </c>
      <c r="Q1187" s="4">
        <v>107.005</v>
      </c>
      <c r="R1187" s="4">
        <v>11.0</v>
      </c>
      <c r="S1187" s="4">
        <v>0.0</v>
      </c>
      <c r="T1187" s="3" t="s">
        <v>103</v>
      </c>
      <c r="U1187" s="3" t="s">
        <v>68</v>
      </c>
    </row>
    <row r="1188">
      <c r="A1188" s="3" t="s">
        <v>9492</v>
      </c>
      <c r="B1188" s="3" t="s">
        <v>9494</v>
      </c>
      <c r="C1188" s="4">
        <v>2017.0</v>
      </c>
      <c r="D1188" s="4">
        <v>32.0</v>
      </c>
      <c r="E1188" s="4">
        <v>231880.0</v>
      </c>
      <c r="F1188" s="3" t="s">
        <v>4529</v>
      </c>
      <c r="G1188" s="3" t="s">
        <v>9497</v>
      </c>
      <c r="H1188" s="3" t="s">
        <v>9499</v>
      </c>
      <c r="I1188" s="4">
        <v>0.669</v>
      </c>
      <c r="J1188" s="4">
        <v>0.611</v>
      </c>
      <c r="K1188" s="4">
        <v>0.786195538</v>
      </c>
      <c r="L1188" s="4">
        <v>0.0362</v>
      </c>
      <c r="M1188" s="4">
        <v>0.0317</v>
      </c>
      <c r="N1188" s="4">
        <v>3.35E-6</v>
      </c>
      <c r="O1188" s="4">
        <v>0.121</v>
      </c>
      <c r="P1188" s="4">
        <v>0.943</v>
      </c>
      <c r="Q1188" s="4">
        <v>107.526</v>
      </c>
      <c r="R1188" s="4">
        <v>9.0</v>
      </c>
      <c r="S1188" s="4">
        <v>1.0</v>
      </c>
      <c r="T1188" s="3" t="s">
        <v>103</v>
      </c>
      <c r="U1188" s="3" t="s">
        <v>68</v>
      </c>
    </row>
    <row r="1189">
      <c r="A1189" s="3" t="s">
        <v>9502</v>
      </c>
      <c r="B1189" s="3" t="s">
        <v>1597</v>
      </c>
      <c r="C1189" s="4">
        <v>1992.0</v>
      </c>
      <c r="D1189" s="4">
        <v>32.0</v>
      </c>
      <c r="E1189" s="4">
        <v>193110.0</v>
      </c>
      <c r="F1189" s="3" t="s">
        <v>901</v>
      </c>
      <c r="G1189" s="3" t="s">
        <v>671</v>
      </c>
      <c r="H1189" s="3" t="s">
        <v>9504</v>
      </c>
      <c r="I1189" s="4">
        <v>0.581</v>
      </c>
      <c r="J1189" s="4">
        <v>0.409</v>
      </c>
      <c r="K1189" s="4">
        <v>0.76944795</v>
      </c>
      <c r="L1189" s="4">
        <v>0.0491</v>
      </c>
      <c r="M1189" s="4">
        <v>0.801</v>
      </c>
      <c r="N1189" s="4">
        <v>0.0</v>
      </c>
      <c r="O1189" s="4">
        <v>0.0527</v>
      </c>
      <c r="P1189" s="4">
        <v>0.66</v>
      </c>
      <c r="Q1189" s="4">
        <v>80.609</v>
      </c>
      <c r="R1189" s="4">
        <v>6.0</v>
      </c>
      <c r="S1189" s="4">
        <v>1.0</v>
      </c>
      <c r="T1189" s="3" t="s">
        <v>34</v>
      </c>
      <c r="U1189" s="3" t="s">
        <v>68</v>
      </c>
    </row>
    <row r="1190">
      <c r="A1190" s="3" t="s">
        <v>9510</v>
      </c>
      <c r="B1190" s="3" t="s">
        <v>9511</v>
      </c>
      <c r="C1190" s="4">
        <v>2010.0</v>
      </c>
      <c r="D1190" s="4">
        <v>32.0</v>
      </c>
      <c r="E1190" s="4">
        <v>190026.0</v>
      </c>
      <c r="F1190" s="3" t="s">
        <v>5123</v>
      </c>
      <c r="G1190" s="3" t="s">
        <v>9513</v>
      </c>
      <c r="H1190" s="3" t="s">
        <v>9515</v>
      </c>
      <c r="I1190" s="4">
        <v>0.707</v>
      </c>
      <c r="J1190" s="4">
        <v>0.883</v>
      </c>
      <c r="K1190" s="4">
        <v>0.875451843</v>
      </c>
      <c r="L1190" s="4">
        <v>0.0278</v>
      </c>
      <c r="M1190" s="4">
        <v>0.0383</v>
      </c>
      <c r="N1190" s="4">
        <v>0.0</v>
      </c>
      <c r="O1190" s="4">
        <v>0.0655</v>
      </c>
      <c r="P1190" s="4">
        <v>0.962</v>
      </c>
      <c r="Q1190" s="4">
        <v>122.934</v>
      </c>
      <c r="R1190" s="4">
        <v>7.0</v>
      </c>
      <c r="S1190" s="4">
        <v>1.0</v>
      </c>
      <c r="T1190" s="3" t="s">
        <v>103</v>
      </c>
      <c r="U1190" s="3" t="s">
        <v>94</v>
      </c>
    </row>
    <row r="1191">
      <c r="A1191" s="3" t="s">
        <v>9519</v>
      </c>
      <c r="B1191" s="3" t="s">
        <v>9521</v>
      </c>
      <c r="C1191" s="4">
        <v>1999.0</v>
      </c>
      <c r="D1191" s="4">
        <v>32.0</v>
      </c>
      <c r="E1191" s="4">
        <v>190866.0</v>
      </c>
      <c r="F1191" s="3" t="s">
        <v>9525</v>
      </c>
      <c r="G1191" s="3" t="s">
        <v>9527</v>
      </c>
      <c r="H1191" s="3" t="s">
        <v>3247</v>
      </c>
      <c r="I1191" s="4">
        <v>0.844</v>
      </c>
      <c r="J1191" s="4">
        <v>0.764</v>
      </c>
      <c r="K1191" s="4">
        <v>0.782773298</v>
      </c>
      <c r="L1191" s="4">
        <v>0.0583</v>
      </c>
      <c r="M1191" s="4">
        <v>0.134</v>
      </c>
      <c r="N1191" s="4">
        <v>0.0</v>
      </c>
      <c r="O1191" s="4">
        <v>0.457</v>
      </c>
      <c r="P1191" s="4">
        <v>0.931</v>
      </c>
      <c r="Q1191" s="4">
        <v>109.112</v>
      </c>
      <c r="R1191" s="4">
        <v>9.0</v>
      </c>
      <c r="S1191" s="4">
        <v>1.0</v>
      </c>
      <c r="T1191" s="3" t="s">
        <v>103</v>
      </c>
      <c r="U1191" s="3" t="s">
        <v>94</v>
      </c>
    </row>
    <row r="1192">
      <c r="A1192" s="3" t="s">
        <v>9529</v>
      </c>
      <c r="B1192" s="3" t="s">
        <v>9530</v>
      </c>
      <c r="C1192" s="4">
        <v>2006.0</v>
      </c>
      <c r="D1192" s="4">
        <v>32.0</v>
      </c>
      <c r="E1192" s="4">
        <v>196053.0</v>
      </c>
      <c r="F1192" s="3" t="s">
        <v>6258</v>
      </c>
      <c r="G1192" s="3" t="s">
        <v>9531</v>
      </c>
      <c r="H1192" s="3" t="s">
        <v>9532</v>
      </c>
      <c r="I1192" s="4">
        <v>0.762</v>
      </c>
      <c r="J1192" s="4">
        <v>0.896</v>
      </c>
      <c r="K1192" s="4">
        <v>0.879622698</v>
      </c>
      <c r="L1192" s="4">
        <v>0.0413</v>
      </c>
      <c r="M1192" s="4">
        <v>0.028</v>
      </c>
      <c r="N1192" s="4">
        <v>0.0</v>
      </c>
      <c r="O1192" s="4">
        <v>0.102</v>
      </c>
      <c r="P1192" s="4">
        <v>0.952</v>
      </c>
      <c r="Q1192" s="4">
        <v>126.055</v>
      </c>
      <c r="R1192" s="4">
        <v>11.0</v>
      </c>
      <c r="S1192" s="4">
        <v>0.0</v>
      </c>
      <c r="T1192" s="3" t="s">
        <v>103</v>
      </c>
      <c r="U1192" s="3" t="s">
        <v>35</v>
      </c>
    </row>
    <row r="1193">
      <c r="A1193" s="3" t="s">
        <v>9536</v>
      </c>
      <c r="B1193" s="3" t="s">
        <v>9537</v>
      </c>
      <c r="C1193" s="4">
        <v>2023.0</v>
      </c>
      <c r="D1193" s="4">
        <v>32.0</v>
      </c>
      <c r="E1193" s="4">
        <v>257696.0</v>
      </c>
      <c r="F1193" s="3" t="s">
        <v>8943</v>
      </c>
      <c r="G1193" s="3" t="s">
        <v>9538</v>
      </c>
      <c r="H1193" s="3" t="s">
        <v>9539</v>
      </c>
      <c r="I1193" s="4">
        <v>0.714</v>
      </c>
      <c r="J1193" s="4">
        <v>0.862</v>
      </c>
      <c r="K1193" s="4">
        <v>0.87979381</v>
      </c>
      <c r="L1193" s="4">
        <v>0.0754</v>
      </c>
      <c r="M1193" s="4">
        <v>0.0229</v>
      </c>
      <c r="N1193" s="4">
        <v>0.0</v>
      </c>
      <c r="O1193" s="4">
        <v>0.153</v>
      </c>
      <c r="P1193" s="4">
        <v>0.744</v>
      </c>
      <c r="Q1193" s="4">
        <v>127.504</v>
      </c>
      <c r="R1193" s="4">
        <v>0.0</v>
      </c>
      <c r="S1193" s="4">
        <v>1.0</v>
      </c>
      <c r="T1193" s="3" t="s">
        <v>103</v>
      </c>
      <c r="U1193" s="3" t="s">
        <v>35</v>
      </c>
    </row>
    <row r="1194">
      <c r="A1194" s="3" t="s">
        <v>9543</v>
      </c>
      <c r="B1194" s="3" t="s">
        <v>9544</v>
      </c>
      <c r="C1194" s="4">
        <v>1990.0</v>
      </c>
      <c r="D1194" s="4">
        <v>32.0</v>
      </c>
      <c r="E1194" s="4">
        <v>201906.0</v>
      </c>
      <c r="F1194" s="3" t="s">
        <v>9545</v>
      </c>
      <c r="G1194" s="3" t="s">
        <v>9546</v>
      </c>
      <c r="H1194" s="3" t="s">
        <v>9547</v>
      </c>
      <c r="I1194" s="4">
        <v>0.709</v>
      </c>
      <c r="J1194" s="4">
        <v>0.713</v>
      </c>
      <c r="K1194" s="4">
        <v>0.7473745</v>
      </c>
      <c r="L1194" s="4">
        <v>0.041</v>
      </c>
      <c r="M1194" s="4">
        <v>0.334</v>
      </c>
      <c r="N1194" s="4">
        <v>0.0</v>
      </c>
      <c r="O1194" s="4">
        <v>0.187</v>
      </c>
      <c r="P1194" s="4">
        <v>0.789</v>
      </c>
      <c r="Q1194" s="4">
        <v>136.53</v>
      </c>
      <c r="R1194" s="4">
        <v>3.0</v>
      </c>
      <c r="S1194" s="4">
        <v>0.0</v>
      </c>
      <c r="T1194" s="3" t="s">
        <v>103</v>
      </c>
      <c r="U1194" s="3" t="s">
        <v>35</v>
      </c>
    </row>
    <row r="1195">
      <c r="A1195" s="3" t="s">
        <v>9551</v>
      </c>
      <c r="B1195" s="3" t="s">
        <v>9552</v>
      </c>
      <c r="C1195" s="4">
        <v>1993.0</v>
      </c>
      <c r="D1195" s="4">
        <v>32.0</v>
      </c>
      <c r="E1195" s="4">
        <v>186733.0</v>
      </c>
      <c r="F1195" s="3" t="s">
        <v>1911</v>
      </c>
      <c r="G1195" s="3" t="s">
        <v>9555</v>
      </c>
      <c r="H1195" s="3" t="s">
        <v>9556</v>
      </c>
      <c r="I1195" s="4">
        <v>0.605</v>
      </c>
      <c r="J1195" s="4">
        <v>0.726</v>
      </c>
      <c r="K1195" s="4">
        <v>0.831775501</v>
      </c>
      <c r="L1195" s="4">
        <v>0.0657</v>
      </c>
      <c r="M1195" s="4">
        <v>0.224</v>
      </c>
      <c r="N1195" s="4">
        <v>0.0</v>
      </c>
      <c r="O1195" s="4">
        <v>0.138</v>
      </c>
      <c r="P1195" s="4">
        <v>0.858</v>
      </c>
      <c r="Q1195" s="4">
        <v>107.095</v>
      </c>
      <c r="R1195" s="4">
        <v>3.0</v>
      </c>
      <c r="S1195" s="4">
        <v>1.0</v>
      </c>
      <c r="T1195" s="3" t="s">
        <v>103</v>
      </c>
      <c r="U1195" s="3" t="s">
        <v>35</v>
      </c>
    </row>
    <row r="1196">
      <c r="A1196" s="3" t="s">
        <v>9559</v>
      </c>
      <c r="B1196" s="3" t="s">
        <v>9561</v>
      </c>
      <c r="C1196" s="4">
        <v>2000.0</v>
      </c>
      <c r="D1196" s="4">
        <v>32.0</v>
      </c>
      <c r="E1196" s="4">
        <v>336973.0</v>
      </c>
      <c r="F1196" s="3" t="s">
        <v>209</v>
      </c>
      <c r="G1196" s="3" t="s">
        <v>1297</v>
      </c>
      <c r="H1196" s="3" t="s">
        <v>9563</v>
      </c>
      <c r="I1196" s="4">
        <v>0.363</v>
      </c>
      <c r="J1196" s="4">
        <v>0.797</v>
      </c>
      <c r="K1196" s="4">
        <v>0.767437384</v>
      </c>
      <c r="L1196" s="4">
        <v>0.0577</v>
      </c>
      <c r="M1196" s="4">
        <v>0.596</v>
      </c>
      <c r="N1196" s="4">
        <v>7.84E-6</v>
      </c>
      <c r="O1196" s="4">
        <v>0.168</v>
      </c>
      <c r="P1196" s="4">
        <v>0.734</v>
      </c>
      <c r="Q1196" s="4">
        <v>77.67</v>
      </c>
      <c r="R1196" s="4">
        <v>5.0</v>
      </c>
      <c r="S1196" s="4">
        <v>1.0</v>
      </c>
      <c r="T1196" s="3" t="s">
        <v>104</v>
      </c>
      <c r="U1196" s="3" t="s">
        <v>35</v>
      </c>
    </row>
    <row r="1197">
      <c r="A1197" s="3" t="s">
        <v>9566</v>
      </c>
      <c r="B1197" s="3" t="s">
        <v>9567</v>
      </c>
      <c r="C1197" s="4">
        <v>2016.0</v>
      </c>
      <c r="D1197" s="4">
        <v>32.0</v>
      </c>
      <c r="E1197" s="4">
        <v>276813.0</v>
      </c>
      <c r="F1197" s="3" t="s">
        <v>194</v>
      </c>
      <c r="G1197" s="3" t="s">
        <v>7927</v>
      </c>
      <c r="H1197" s="3" t="s">
        <v>9381</v>
      </c>
      <c r="I1197" s="4">
        <v>0.343</v>
      </c>
      <c r="J1197" s="4">
        <v>0.587</v>
      </c>
      <c r="K1197" s="4">
        <v>0.813851518</v>
      </c>
      <c r="L1197" s="4">
        <v>0.0345</v>
      </c>
      <c r="M1197" s="4">
        <v>0.541</v>
      </c>
      <c r="N1197" s="4">
        <v>6.06E-6</v>
      </c>
      <c r="O1197" s="4">
        <v>0.0958</v>
      </c>
      <c r="P1197" s="4">
        <v>0.511</v>
      </c>
      <c r="Q1197" s="4">
        <v>84.177</v>
      </c>
      <c r="R1197" s="4">
        <v>6.0</v>
      </c>
      <c r="S1197" s="4">
        <v>1.0</v>
      </c>
      <c r="T1197" s="3" t="s">
        <v>104</v>
      </c>
      <c r="U1197" s="3" t="s">
        <v>68</v>
      </c>
    </row>
    <row r="1198">
      <c r="A1198" s="3" t="s">
        <v>9572</v>
      </c>
      <c r="B1198" s="3" t="s">
        <v>9573</v>
      </c>
      <c r="C1198" s="4">
        <v>2019.0</v>
      </c>
      <c r="D1198" s="4">
        <v>32.0</v>
      </c>
      <c r="E1198" s="4">
        <v>237215.0</v>
      </c>
      <c r="F1198" s="3" t="s">
        <v>2989</v>
      </c>
      <c r="G1198" s="3" t="s">
        <v>9575</v>
      </c>
      <c r="H1198" s="3" t="s">
        <v>9576</v>
      </c>
      <c r="I1198" s="4">
        <v>0.354</v>
      </c>
      <c r="J1198" s="4">
        <v>0.631</v>
      </c>
      <c r="K1198" s="4">
        <v>0.758903172</v>
      </c>
      <c r="L1198" s="4">
        <v>0.0763</v>
      </c>
      <c r="M1198" s="4">
        <v>0.54</v>
      </c>
      <c r="N1198" s="4">
        <v>2.09E-5</v>
      </c>
      <c r="O1198" s="4">
        <v>0.299</v>
      </c>
      <c r="P1198" s="4">
        <v>0.652</v>
      </c>
      <c r="Q1198" s="4">
        <v>85.113</v>
      </c>
      <c r="R1198" s="4">
        <v>3.0</v>
      </c>
      <c r="S1198" s="4">
        <v>1.0</v>
      </c>
      <c r="T1198" s="3" t="s">
        <v>104</v>
      </c>
      <c r="U1198" s="3" t="s">
        <v>68</v>
      </c>
    </row>
    <row r="1199">
      <c r="A1199" s="3" t="s">
        <v>9579</v>
      </c>
      <c r="B1199" s="3" t="s">
        <v>9580</v>
      </c>
      <c r="C1199" s="4">
        <v>2019.0</v>
      </c>
      <c r="D1199" s="4">
        <v>32.0</v>
      </c>
      <c r="E1199" s="4">
        <v>409129.0</v>
      </c>
      <c r="F1199" s="3" t="s">
        <v>2989</v>
      </c>
      <c r="G1199" s="3" t="s">
        <v>9583</v>
      </c>
      <c r="H1199" s="3" t="s">
        <v>9576</v>
      </c>
      <c r="I1199" s="4">
        <v>0.584</v>
      </c>
      <c r="J1199" s="4">
        <v>0.716</v>
      </c>
      <c r="K1199" s="4">
        <v>0.874703228</v>
      </c>
      <c r="L1199" s="4">
        <v>0.0362</v>
      </c>
      <c r="M1199" s="4">
        <v>0.459</v>
      </c>
      <c r="N1199" s="4">
        <v>5.29E-5</v>
      </c>
      <c r="O1199" s="4">
        <v>0.14</v>
      </c>
      <c r="P1199" s="4">
        <v>0.683</v>
      </c>
      <c r="Q1199" s="4">
        <v>95.021</v>
      </c>
      <c r="R1199" s="4">
        <v>9.0</v>
      </c>
      <c r="S1199" s="4">
        <v>0.0</v>
      </c>
      <c r="T1199" s="3" t="s">
        <v>104</v>
      </c>
      <c r="U1199" s="3" t="s">
        <v>68</v>
      </c>
    </row>
    <row r="1200">
      <c r="A1200" s="3" t="s">
        <v>9584</v>
      </c>
      <c r="B1200" s="3" t="s">
        <v>9585</v>
      </c>
      <c r="C1200" s="4">
        <v>1995.0</v>
      </c>
      <c r="D1200" s="4">
        <v>32.0</v>
      </c>
      <c r="E1200" s="4">
        <v>263440.0</v>
      </c>
      <c r="F1200" s="3" t="s">
        <v>1692</v>
      </c>
      <c r="G1200" s="3" t="s">
        <v>9589</v>
      </c>
      <c r="H1200" s="3" t="s">
        <v>9589</v>
      </c>
      <c r="I1200" s="4">
        <v>0.559</v>
      </c>
      <c r="J1200" s="4">
        <v>0.719</v>
      </c>
      <c r="K1200" s="4">
        <v>0.796740316</v>
      </c>
      <c r="L1200" s="4">
        <v>0.0375</v>
      </c>
      <c r="M1200" s="4">
        <v>0.031</v>
      </c>
      <c r="N1200" s="4">
        <v>1.0E-4</v>
      </c>
      <c r="O1200" s="4">
        <v>0.0527</v>
      </c>
      <c r="P1200" s="4">
        <v>0.553</v>
      </c>
      <c r="Q1200" s="4">
        <v>93.45</v>
      </c>
      <c r="R1200" s="4">
        <v>5.0</v>
      </c>
      <c r="S1200" s="4">
        <v>1.0</v>
      </c>
      <c r="T1200" s="3" t="s">
        <v>103</v>
      </c>
      <c r="U1200" s="3" t="s">
        <v>35</v>
      </c>
    </row>
    <row r="1201">
      <c r="A1201" s="3" t="s">
        <v>9595</v>
      </c>
      <c r="B1201" s="3" t="s">
        <v>9597</v>
      </c>
      <c r="C1201" s="4">
        <v>1993.0</v>
      </c>
      <c r="D1201" s="4">
        <v>32.0</v>
      </c>
      <c r="E1201" s="4">
        <v>239133.0</v>
      </c>
      <c r="F1201" s="3" t="s">
        <v>9599</v>
      </c>
      <c r="G1201" s="3" t="s">
        <v>9600</v>
      </c>
      <c r="H1201" s="3" t="s">
        <v>5796</v>
      </c>
      <c r="I1201" s="4">
        <v>0.656705432</v>
      </c>
      <c r="J1201" s="4">
        <v>0.6703845</v>
      </c>
      <c r="K1201" s="4">
        <v>0.813626471</v>
      </c>
      <c r="L1201" s="4">
        <v>0.081382654</v>
      </c>
      <c r="M1201" s="4">
        <v>0.26934009</v>
      </c>
      <c r="N1201" s="4">
        <v>0.05448885</v>
      </c>
      <c r="O1201" s="4">
        <v>0.191150556</v>
      </c>
      <c r="P1201" s="4">
        <v>0.618767284</v>
      </c>
      <c r="Q1201" s="4">
        <v>120.71</v>
      </c>
      <c r="R1201" s="4">
        <v>5.0</v>
      </c>
      <c r="S1201" s="4">
        <v>1.0</v>
      </c>
      <c r="T1201" s="3" t="s">
        <v>103</v>
      </c>
      <c r="U1201" s="3" t="s">
        <v>94</v>
      </c>
    </row>
    <row r="1202">
      <c r="A1202" s="3" t="s">
        <v>9605</v>
      </c>
      <c r="B1202" s="3" t="s">
        <v>9606</v>
      </c>
      <c r="C1202" s="4">
        <v>2020.0</v>
      </c>
      <c r="D1202" s="4">
        <v>33.0</v>
      </c>
      <c r="E1202" s="4">
        <v>276923.0</v>
      </c>
      <c r="F1202" s="3" t="s">
        <v>7748</v>
      </c>
      <c r="G1202" s="3" t="s">
        <v>941</v>
      </c>
      <c r="H1202" s="3" t="s">
        <v>9607</v>
      </c>
      <c r="I1202" s="4">
        <v>0.554</v>
      </c>
      <c r="J1202" s="4">
        <v>0.721</v>
      </c>
      <c r="K1202" s="4">
        <v>0.835304686</v>
      </c>
      <c r="L1202" s="4">
        <v>0.0286</v>
      </c>
      <c r="M1202" s="4">
        <v>0.108</v>
      </c>
      <c r="N1202" s="4">
        <v>9.59E-6</v>
      </c>
      <c r="O1202" s="4">
        <v>0.123</v>
      </c>
      <c r="P1202" s="4">
        <v>0.521</v>
      </c>
      <c r="Q1202" s="4">
        <v>103.948</v>
      </c>
      <c r="R1202" s="4">
        <v>11.0</v>
      </c>
      <c r="S1202" s="4">
        <v>1.0</v>
      </c>
      <c r="T1202" s="3" t="s">
        <v>34</v>
      </c>
      <c r="U1202" s="3" t="s">
        <v>35</v>
      </c>
    </row>
    <row r="1203">
      <c r="A1203" s="3" t="s">
        <v>9611</v>
      </c>
      <c r="B1203" s="3" t="s">
        <v>9612</v>
      </c>
      <c r="C1203" s="4">
        <v>2007.0</v>
      </c>
      <c r="D1203" s="4">
        <v>33.0</v>
      </c>
      <c r="E1203" s="4">
        <v>153786.0</v>
      </c>
      <c r="F1203" s="3" t="s">
        <v>9614</v>
      </c>
      <c r="G1203" s="3" t="s">
        <v>9615</v>
      </c>
      <c r="H1203" s="3" t="s">
        <v>9616</v>
      </c>
      <c r="I1203" s="4">
        <v>0.69</v>
      </c>
      <c r="J1203" s="4">
        <v>0.925</v>
      </c>
      <c r="K1203" s="4">
        <v>0.86886403</v>
      </c>
      <c r="L1203" s="4">
        <v>0.16</v>
      </c>
      <c r="M1203" s="4">
        <v>0.235</v>
      </c>
      <c r="N1203" s="4">
        <v>0.0</v>
      </c>
      <c r="O1203" s="4">
        <v>0.277</v>
      </c>
      <c r="P1203" s="4">
        <v>0.884</v>
      </c>
      <c r="Q1203" s="4">
        <v>127.05</v>
      </c>
      <c r="R1203" s="4">
        <v>11.0</v>
      </c>
      <c r="S1203" s="4">
        <v>1.0</v>
      </c>
      <c r="T1203" s="3" t="s">
        <v>103</v>
      </c>
      <c r="U1203" s="3" t="s">
        <v>35</v>
      </c>
    </row>
    <row r="1204">
      <c r="A1204" s="3" t="s">
        <v>9620</v>
      </c>
      <c r="B1204" s="3" t="s">
        <v>9621</v>
      </c>
      <c r="C1204" s="4">
        <v>2019.0</v>
      </c>
      <c r="D1204" s="4">
        <v>33.0</v>
      </c>
      <c r="E1204" s="4">
        <v>225231.0</v>
      </c>
      <c r="F1204" s="3" t="s">
        <v>26</v>
      </c>
      <c r="G1204" s="3" t="s">
        <v>9623</v>
      </c>
      <c r="H1204" s="3" t="s">
        <v>9621</v>
      </c>
      <c r="I1204" s="4">
        <v>0.769</v>
      </c>
      <c r="J1204" s="4">
        <v>0.524</v>
      </c>
      <c r="K1204" s="4">
        <v>0.862169273</v>
      </c>
      <c r="L1204" s="4">
        <v>0.0454</v>
      </c>
      <c r="M1204" s="4">
        <v>0.633</v>
      </c>
      <c r="N1204" s="4">
        <v>0.00322</v>
      </c>
      <c r="O1204" s="4">
        <v>0.124</v>
      </c>
      <c r="P1204" s="4">
        <v>0.554</v>
      </c>
      <c r="Q1204" s="4">
        <v>113.926</v>
      </c>
      <c r="R1204" s="4">
        <v>3.0</v>
      </c>
      <c r="S1204" s="4">
        <v>1.0</v>
      </c>
      <c r="T1204" s="3" t="s">
        <v>34</v>
      </c>
      <c r="U1204" s="3" t="s">
        <v>35</v>
      </c>
    </row>
    <row r="1205">
      <c r="A1205" s="3" t="s">
        <v>9626</v>
      </c>
      <c r="B1205" s="3" t="s">
        <v>9627</v>
      </c>
      <c r="C1205" s="4">
        <v>2015.0</v>
      </c>
      <c r="D1205" s="4">
        <v>33.0</v>
      </c>
      <c r="E1205" s="4">
        <v>246973.0</v>
      </c>
      <c r="F1205" s="3" t="s">
        <v>5952</v>
      </c>
      <c r="G1205" s="3" t="s">
        <v>9630</v>
      </c>
      <c r="H1205" s="3" t="s">
        <v>9631</v>
      </c>
      <c r="I1205" s="4">
        <v>0.512</v>
      </c>
      <c r="J1205" s="4">
        <v>0.956</v>
      </c>
      <c r="K1205" s="4">
        <v>0.900776421</v>
      </c>
      <c r="L1205" s="4">
        <v>0.316</v>
      </c>
      <c r="M1205" s="4">
        <v>0.378</v>
      </c>
      <c r="N1205" s="4">
        <v>0.0</v>
      </c>
      <c r="O1205" s="4">
        <v>0.241</v>
      </c>
      <c r="P1205" s="4">
        <v>0.798</v>
      </c>
      <c r="Q1205" s="4">
        <v>103.571</v>
      </c>
      <c r="R1205" s="4">
        <v>6.0</v>
      </c>
      <c r="S1205" s="4">
        <v>0.0</v>
      </c>
      <c r="T1205" s="3" t="s">
        <v>34</v>
      </c>
      <c r="U1205" s="3" t="s">
        <v>35</v>
      </c>
    </row>
    <row r="1206">
      <c r="A1206" s="3" t="s">
        <v>9635</v>
      </c>
      <c r="B1206" s="3" t="s">
        <v>9636</v>
      </c>
      <c r="C1206" s="4">
        <v>2019.0</v>
      </c>
      <c r="D1206" s="4">
        <v>33.0</v>
      </c>
      <c r="E1206" s="4">
        <v>189486.0</v>
      </c>
      <c r="F1206" s="3" t="s">
        <v>1267</v>
      </c>
      <c r="G1206" s="3" t="s">
        <v>7586</v>
      </c>
      <c r="H1206" s="3" t="s">
        <v>9636</v>
      </c>
      <c r="I1206" s="4">
        <v>0.775</v>
      </c>
      <c r="J1206" s="4">
        <v>0.327</v>
      </c>
      <c r="K1206" s="4">
        <v>0.819605159</v>
      </c>
      <c r="L1206" s="4">
        <v>0.0557</v>
      </c>
      <c r="M1206" s="4">
        <v>0.841</v>
      </c>
      <c r="N1206" s="4">
        <v>0.0</v>
      </c>
      <c r="O1206" s="4">
        <v>0.0821</v>
      </c>
      <c r="P1206" s="4">
        <v>0.595</v>
      </c>
      <c r="Q1206" s="4">
        <v>91.05</v>
      </c>
      <c r="R1206" s="4">
        <v>11.0</v>
      </c>
      <c r="S1206" s="4">
        <v>1.0</v>
      </c>
      <c r="T1206" s="3" t="s">
        <v>103</v>
      </c>
      <c r="U1206" s="3" t="s">
        <v>35</v>
      </c>
    </row>
    <row r="1207">
      <c r="A1207" s="3" t="s">
        <v>9642</v>
      </c>
      <c r="B1207" s="3" t="s">
        <v>9643</v>
      </c>
      <c r="C1207" s="4">
        <v>2016.0</v>
      </c>
      <c r="D1207" s="4">
        <v>33.0</v>
      </c>
      <c r="E1207" s="4">
        <v>385853.0</v>
      </c>
      <c r="F1207" s="3" t="s">
        <v>1016</v>
      </c>
      <c r="G1207" s="3" t="s">
        <v>1017</v>
      </c>
      <c r="H1207" s="3" t="s">
        <v>9646</v>
      </c>
      <c r="I1207" s="4">
        <v>0.692</v>
      </c>
      <c r="J1207" s="4">
        <v>0.875</v>
      </c>
      <c r="K1207" s="4">
        <v>0.816610699</v>
      </c>
      <c r="L1207" s="4">
        <v>0.0571</v>
      </c>
      <c r="M1207" s="4">
        <v>0.545</v>
      </c>
      <c r="N1207" s="4">
        <v>5.78E-5</v>
      </c>
      <c r="O1207" s="4">
        <v>0.326</v>
      </c>
      <c r="P1207" s="4">
        <v>0.787</v>
      </c>
      <c r="Q1207" s="4">
        <v>84.575</v>
      </c>
      <c r="R1207" s="4">
        <v>8.0</v>
      </c>
      <c r="S1207" s="4">
        <v>1.0</v>
      </c>
      <c r="T1207" s="3" t="s">
        <v>104</v>
      </c>
      <c r="U1207" s="3" t="s">
        <v>68</v>
      </c>
    </row>
    <row r="1208">
      <c r="A1208" s="3" t="s">
        <v>9651</v>
      </c>
      <c r="B1208" s="3" t="s">
        <v>9652</v>
      </c>
      <c r="C1208" s="4">
        <v>2009.0</v>
      </c>
      <c r="D1208" s="4">
        <v>33.0</v>
      </c>
      <c r="E1208" s="4">
        <v>352896.0</v>
      </c>
      <c r="F1208" s="3" t="s">
        <v>9653</v>
      </c>
      <c r="G1208" s="3" t="s">
        <v>9655</v>
      </c>
      <c r="H1208" s="3" t="s">
        <v>5810</v>
      </c>
      <c r="I1208" s="4">
        <v>0.822</v>
      </c>
      <c r="J1208" s="4">
        <v>0.555</v>
      </c>
      <c r="K1208" s="4">
        <v>0.770774068</v>
      </c>
      <c r="L1208" s="4">
        <v>0.0724</v>
      </c>
      <c r="M1208" s="4">
        <v>0.185</v>
      </c>
      <c r="N1208" s="4">
        <v>2.11E-6</v>
      </c>
      <c r="O1208" s="4">
        <v>0.515</v>
      </c>
      <c r="P1208" s="4">
        <v>0.521</v>
      </c>
      <c r="Q1208" s="4">
        <v>115.005</v>
      </c>
      <c r="R1208" s="4">
        <v>1.0</v>
      </c>
      <c r="S1208" s="4">
        <v>0.0</v>
      </c>
      <c r="T1208" s="3" t="s">
        <v>104</v>
      </c>
      <c r="U1208" s="3" t="s">
        <v>35</v>
      </c>
    </row>
    <row r="1209">
      <c r="A1209" s="3" t="s">
        <v>9660</v>
      </c>
      <c r="B1209" s="3" t="s">
        <v>9661</v>
      </c>
      <c r="C1209" s="4">
        <v>2025.0</v>
      </c>
      <c r="D1209" s="4">
        <v>33.0</v>
      </c>
      <c r="E1209" s="4">
        <v>207191.0</v>
      </c>
      <c r="F1209" s="3" t="s">
        <v>8367</v>
      </c>
      <c r="G1209" s="3" t="s">
        <v>8369</v>
      </c>
      <c r="H1209" s="3" t="s">
        <v>9661</v>
      </c>
      <c r="I1209" s="4">
        <v>0.399</v>
      </c>
      <c r="J1209" s="4">
        <v>0.825</v>
      </c>
      <c r="K1209" s="4">
        <v>0.873633777</v>
      </c>
      <c r="L1209" s="4">
        <v>0.0724</v>
      </c>
      <c r="M1209" s="4">
        <v>0.784</v>
      </c>
      <c r="N1209" s="4">
        <v>0.0114</v>
      </c>
      <c r="O1209" s="4">
        <v>0.146</v>
      </c>
      <c r="P1209" s="4">
        <v>0.848</v>
      </c>
      <c r="Q1209" s="4">
        <v>174.136</v>
      </c>
      <c r="R1209" s="4">
        <v>5.0</v>
      </c>
      <c r="S1209" s="4">
        <v>0.0</v>
      </c>
      <c r="T1209" s="3" t="s">
        <v>104</v>
      </c>
      <c r="U1209" s="3" t="s">
        <v>68</v>
      </c>
    </row>
    <row r="1210">
      <c r="A1210" s="3" t="s">
        <v>9665</v>
      </c>
      <c r="B1210" s="3" t="s">
        <v>9666</v>
      </c>
      <c r="C1210" s="4">
        <v>1975.0</v>
      </c>
      <c r="D1210" s="4">
        <v>33.0</v>
      </c>
      <c r="E1210" s="4">
        <v>243813.0</v>
      </c>
      <c r="F1210" s="3" t="s">
        <v>9667</v>
      </c>
      <c r="G1210" s="3" t="s">
        <v>9668</v>
      </c>
      <c r="H1210" s="3" t="s">
        <v>9669</v>
      </c>
      <c r="I1210" s="4">
        <v>0.46</v>
      </c>
      <c r="J1210" s="4">
        <v>0.411</v>
      </c>
      <c r="K1210" s="4">
        <v>0.630055825</v>
      </c>
      <c r="L1210" s="4">
        <v>0.0358</v>
      </c>
      <c r="M1210" s="4">
        <v>0.727</v>
      </c>
      <c r="N1210" s="4">
        <v>0.455</v>
      </c>
      <c r="O1210" s="4">
        <v>0.137</v>
      </c>
      <c r="P1210" s="4">
        <v>0.516</v>
      </c>
      <c r="Q1210" s="4">
        <v>141.138</v>
      </c>
      <c r="R1210" s="4">
        <v>3.0</v>
      </c>
      <c r="S1210" s="4">
        <v>0.0</v>
      </c>
      <c r="T1210" s="3" t="s">
        <v>103</v>
      </c>
      <c r="U1210" s="3" t="s">
        <v>94</v>
      </c>
    </row>
    <row r="1211">
      <c r="A1211" s="3" t="s">
        <v>9672</v>
      </c>
      <c r="B1211" s="3" t="s">
        <v>9673</v>
      </c>
      <c r="C1211" s="4">
        <v>1966.0</v>
      </c>
      <c r="D1211" s="4">
        <v>33.0</v>
      </c>
      <c r="E1211" s="4">
        <v>133920.0</v>
      </c>
      <c r="F1211" s="3" t="s">
        <v>8786</v>
      </c>
      <c r="G1211" s="3" t="s">
        <v>8787</v>
      </c>
      <c r="H1211" s="3" t="s">
        <v>9676</v>
      </c>
      <c r="I1211" s="4">
        <v>0.583</v>
      </c>
      <c r="J1211" s="4">
        <v>0.698</v>
      </c>
      <c r="K1211" s="4">
        <v>0.77607854</v>
      </c>
      <c r="L1211" s="4">
        <v>0.0862</v>
      </c>
      <c r="M1211" s="4">
        <v>0.106</v>
      </c>
      <c r="N1211" s="4">
        <v>0.0</v>
      </c>
      <c r="O1211" s="4">
        <v>0.0898</v>
      </c>
      <c r="P1211" s="4">
        <v>0.779</v>
      </c>
      <c r="Q1211" s="4">
        <v>91.314</v>
      </c>
      <c r="R1211" s="4">
        <v>2.0</v>
      </c>
      <c r="S1211" s="4">
        <v>1.0</v>
      </c>
      <c r="T1211" s="3" t="s">
        <v>103</v>
      </c>
      <c r="U1211" s="3" t="s">
        <v>68</v>
      </c>
    </row>
    <row r="1212">
      <c r="A1212" s="3" t="s">
        <v>9679</v>
      </c>
      <c r="B1212" s="3" t="s">
        <v>9681</v>
      </c>
      <c r="C1212" s="4">
        <v>2017.0</v>
      </c>
      <c r="D1212" s="4">
        <v>33.0</v>
      </c>
      <c r="E1212" s="4">
        <v>187280.0</v>
      </c>
      <c r="F1212" s="3" t="s">
        <v>9685</v>
      </c>
      <c r="G1212" s="3" t="s">
        <v>9686</v>
      </c>
      <c r="H1212" s="3" t="s">
        <v>9687</v>
      </c>
      <c r="I1212" s="4">
        <v>0.585</v>
      </c>
      <c r="J1212" s="4">
        <v>0.677</v>
      </c>
      <c r="K1212" s="4">
        <v>0.830898552</v>
      </c>
      <c r="L1212" s="4">
        <v>0.0302</v>
      </c>
      <c r="M1212" s="4">
        <v>0.0283</v>
      </c>
      <c r="N1212" s="4">
        <v>2.47E-4</v>
      </c>
      <c r="O1212" s="4">
        <v>0.0897</v>
      </c>
      <c r="P1212" s="4">
        <v>0.767</v>
      </c>
      <c r="Q1212" s="4">
        <v>127.547</v>
      </c>
      <c r="R1212" s="4">
        <v>9.0</v>
      </c>
      <c r="S1212" s="4">
        <v>1.0</v>
      </c>
      <c r="T1212" s="3" t="s">
        <v>103</v>
      </c>
      <c r="U1212" s="3" t="s">
        <v>68</v>
      </c>
    </row>
    <row r="1213">
      <c r="A1213" s="3" t="s">
        <v>9691</v>
      </c>
      <c r="B1213" s="3" t="s">
        <v>9692</v>
      </c>
      <c r="C1213" s="4">
        <v>2020.0</v>
      </c>
      <c r="D1213" s="4">
        <v>33.0</v>
      </c>
      <c r="E1213" s="4">
        <v>133902.0</v>
      </c>
      <c r="F1213" s="3" t="s">
        <v>2229</v>
      </c>
      <c r="G1213" s="3" t="s">
        <v>2230</v>
      </c>
      <c r="H1213" s="3" t="s">
        <v>3347</v>
      </c>
      <c r="I1213" s="4">
        <v>0.732</v>
      </c>
      <c r="J1213" s="4">
        <v>0.00704</v>
      </c>
      <c r="K1213" s="4">
        <v>0.465125233</v>
      </c>
      <c r="L1213" s="4">
        <v>0.061</v>
      </c>
      <c r="M1213" s="4">
        <v>0.995</v>
      </c>
      <c r="N1213" s="4">
        <v>0.963</v>
      </c>
      <c r="O1213" s="4">
        <v>0.0568</v>
      </c>
      <c r="P1213" s="4">
        <v>0.653</v>
      </c>
      <c r="Q1213" s="4">
        <v>81.984</v>
      </c>
      <c r="R1213" s="4">
        <v>0.0</v>
      </c>
      <c r="S1213" s="4">
        <v>1.0</v>
      </c>
      <c r="T1213" s="3" t="s">
        <v>103</v>
      </c>
      <c r="U1213" s="3" t="s">
        <v>68</v>
      </c>
    </row>
    <row r="1214">
      <c r="A1214" s="3" t="s">
        <v>9699</v>
      </c>
      <c r="B1214" s="3" t="s">
        <v>9700</v>
      </c>
      <c r="C1214" s="4">
        <v>1996.0</v>
      </c>
      <c r="D1214" s="4">
        <v>33.0</v>
      </c>
      <c r="E1214" s="4">
        <v>223426.0</v>
      </c>
      <c r="F1214" s="3" t="s">
        <v>4289</v>
      </c>
      <c r="G1214" s="3" t="s">
        <v>4291</v>
      </c>
      <c r="H1214" s="3" t="s">
        <v>9703</v>
      </c>
      <c r="I1214" s="4">
        <v>0.443</v>
      </c>
      <c r="J1214" s="4">
        <v>0.949</v>
      </c>
      <c r="K1214" s="4">
        <v>0.815049302</v>
      </c>
      <c r="L1214" s="4">
        <v>0.0448</v>
      </c>
      <c r="M1214" s="4">
        <v>0.0362</v>
      </c>
      <c r="N1214" s="4">
        <v>2.9E-5</v>
      </c>
      <c r="O1214" s="4">
        <v>0.294</v>
      </c>
      <c r="P1214" s="4">
        <v>0.548</v>
      </c>
      <c r="Q1214" s="4">
        <v>127.106</v>
      </c>
      <c r="R1214" s="4">
        <v>9.0</v>
      </c>
      <c r="S1214" s="4">
        <v>1.0</v>
      </c>
      <c r="T1214" s="3" t="s">
        <v>103</v>
      </c>
      <c r="U1214" s="3" t="s">
        <v>35</v>
      </c>
    </row>
    <row r="1215">
      <c r="A1215" s="3" t="s">
        <v>9705</v>
      </c>
      <c r="B1215" s="3" t="s">
        <v>9706</v>
      </c>
      <c r="C1215" s="4">
        <v>2004.0</v>
      </c>
      <c r="D1215" s="4">
        <v>33.0</v>
      </c>
      <c r="E1215" s="4">
        <v>458840.0</v>
      </c>
      <c r="F1215" s="3" t="s">
        <v>8664</v>
      </c>
      <c r="G1215" s="3" t="s">
        <v>8665</v>
      </c>
      <c r="H1215" s="3" t="s">
        <v>8666</v>
      </c>
      <c r="I1215" s="4">
        <v>0.842</v>
      </c>
      <c r="J1215" s="4">
        <v>0.858</v>
      </c>
      <c r="K1215" s="4">
        <v>0.832545505</v>
      </c>
      <c r="L1215" s="4">
        <v>0.107</v>
      </c>
      <c r="M1215" s="4">
        <v>0.254</v>
      </c>
      <c r="N1215" s="4">
        <v>2.99E-5</v>
      </c>
      <c r="O1215" s="4">
        <v>0.166</v>
      </c>
      <c r="P1215" s="4">
        <v>0.764</v>
      </c>
      <c r="Q1215" s="4">
        <v>127.532</v>
      </c>
      <c r="R1215" s="4">
        <v>2.0</v>
      </c>
      <c r="S1215" s="4">
        <v>1.0</v>
      </c>
      <c r="T1215" s="3" t="s">
        <v>103</v>
      </c>
      <c r="U1215" s="3" t="s">
        <v>35</v>
      </c>
    </row>
    <row r="1216">
      <c r="A1216" s="3" t="s">
        <v>9707</v>
      </c>
      <c r="B1216" s="3" t="s">
        <v>9708</v>
      </c>
      <c r="C1216" s="4">
        <v>2015.0</v>
      </c>
      <c r="D1216" s="4">
        <v>33.0</v>
      </c>
      <c r="E1216" s="4">
        <v>224000.0</v>
      </c>
      <c r="F1216" s="3" t="s">
        <v>9709</v>
      </c>
      <c r="G1216" s="3" t="s">
        <v>9710</v>
      </c>
      <c r="H1216" s="3" t="s">
        <v>9711</v>
      </c>
      <c r="I1216" s="4">
        <v>0.508</v>
      </c>
      <c r="J1216" s="4">
        <v>0.0115</v>
      </c>
      <c r="K1216" s="4">
        <v>0.508865741</v>
      </c>
      <c r="L1216" s="4">
        <v>0.0397</v>
      </c>
      <c r="M1216" s="4">
        <v>0.995</v>
      </c>
      <c r="N1216" s="4">
        <v>0.946</v>
      </c>
      <c r="O1216" s="4">
        <v>0.106</v>
      </c>
      <c r="P1216" s="4">
        <v>0.503</v>
      </c>
      <c r="Q1216" s="4">
        <v>88.063</v>
      </c>
      <c r="R1216" s="4">
        <v>0.0</v>
      </c>
      <c r="S1216" s="4">
        <v>1.0</v>
      </c>
      <c r="T1216" s="3" t="s">
        <v>103</v>
      </c>
      <c r="U1216" s="3" t="s">
        <v>35</v>
      </c>
    </row>
    <row r="1217">
      <c r="A1217" s="3" t="s">
        <v>9713</v>
      </c>
      <c r="B1217" s="3" t="s">
        <v>9714</v>
      </c>
      <c r="C1217" s="4">
        <v>2019.0</v>
      </c>
      <c r="D1217" s="4">
        <v>33.0</v>
      </c>
      <c r="E1217" s="4">
        <v>161960.0</v>
      </c>
      <c r="F1217" s="3" t="s">
        <v>6258</v>
      </c>
      <c r="G1217" s="3" t="s">
        <v>6259</v>
      </c>
      <c r="H1217" s="3" t="s">
        <v>6261</v>
      </c>
      <c r="I1217" s="4">
        <v>0.47</v>
      </c>
      <c r="J1217" s="4">
        <v>0.929</v>
      </c>
      <c r="K1217" s="4">
        <v>0.89671251</v>
      </c>
      <c r="L1217" s="4">
        <v>0.0401</v>
      </c>
      <c r="M1217" s="4">
        <v>0.0238</v>
      </c>
      <c r="N1217" s="4">
        <v>1.06E-4</v>
      </c>
      <c r="O1217" s="4">
        <v>0.145</v>
      </c>
      <c r="P1217" s="4">
        <v>0.878</v>
      </c>
      <c r="Q1217" s="4">
        <v>156.936</v>
      </c>
      <c r="R1217" s="4">
        <v>0.0</v>
      </c>
      <c r="S1217" s="4">
        <v>1.0</v>
      </c>
      <c r="T1217" s="3" t="s">
        <v>103</v>
      </c>
      <c r="U1217" s="3" t="s">
        <v>35</v>
      </c>
    </row>
    <row r="1218">
      <c r="A1218" s="3" t="s">
        <v>9715</v>
      </c>
      <c r="B1218" s="3" t="s">
        <v>9716</v>
      </c>
      <c r="C1218" s="4">
        <v>2016.0</v>
      </c>
      <c r="D1218" s="4">
        <v>33.0</v>
      </c>
      <c r="E1218" s="4">
        <v>341773.0</v>
      </c>
      <c r="F1218" s="3" t="s">
        <v>194</v>
      </c>
      <c r="G1218" s="3" t="s">
        <v>671</v>
      </c>
      <c r="H1218" s="3" t="s">
        <v>9381</v>
      </c>
      <c r="I1218" s="4">
        <v>0.578</v>
      </c>
      <c r="J1218" s="4">
        <v>0.703</v>
      </c>
      <c r="K1218" s="4">
        <v>0.721429641</v>
      </c>
      <c r="L1218" s="4">
        <v>0.0456</v>
      </c>
      <c r="M1218" s="4">
        <v>0.102</v>
      </c>
      <c r="N1218" s="4">
        <v>2.58E-6</v>
      </c>
      <c r="O1218" s="4">
        <v>0.369</v>
      </c>
      <c r="P1218" s="4">
        <v>0.67</v>
      </c>
      <c r="Q1218" s="4">
        <v>157.028</v>
      </c>
      <c r="R1218" s="4">
        <v>4.0</v>
      </c>
      <c r="S1218" s="4">
        <v>0.0</v>
      </c>
      <c r="T1218" s="3" t="s">
        <v>104</v>
      </c>
      <c r="U1218" s="3" t="s">
        <v>35</v>
      </c>
    </row>
    <row r="1219">
      <c r="A1219" s="3" t="s">
        <v>9717</v>
      </c>
      <c r="B1219" s="3" t="s">
        <v>9718</v>
      </c>
      <c r="C1219" s="4">
        <v>1969.0</v>
      </c>
      <c r="D1219" s="4">
        <v>33.0</v>
      </c>
      <c r="E1219" s="4">
        <v>264219.0</v>
      </c>
      <c r="F1219" s="3" t="s">
        <v>6896</v>
      </c>
      <c r="G1219" s="3" t="s">
        <v>297</v>
      </c>
      <c r="H1219" s="3" t="s">
        <v>9719</v>
      </c>
      <c r="I1219" s="4">
        <v>0.656705432</v>
      </c>
      <c r="J1219" s="4">
        <v>0.6703845</v>
      </c>
      <c r="K1219" s="4">
        <v>0.813626471</v>
      </c>
      <c r="L1219" s="4">
        <v>0.081382654</v>
      </c>
      <c r="M1219" s="4">
        <v>0.26934009</v>
      </c>
      <c r="N1219" s="4">
        <v>0.05448885</v>
      </c>
      <c r="O1219" s="4">
        <v>0.191150556</v>
      </c>
      <c r="P1219" s="4">
        <v>0.618767284</v>
      </c>
      <c r="Q1219" s="4">
        <v>120.71</v>
      </c>
      <c r="R1219" s="4">
        <v>5.0</v>
      </c>
      <c r="S1219" s="4">
        <v>1.0</v>
      </c>
      <c r="T1219" s="3" t="s">
        <v>104</v>
      </c>
      <c r="U1219" s="3" t="s">
        <v>35</v>
      </c>
    </row>
    <row r="1220">
      <c r="A1220" s="3" t="s">
        <v>9721</v>
      </c>
      <c r="B1220" s="3" t="s">
        <v>9722</v>
      </c>
      <c r="C1220" s="4">
        <v>2013.0</v>
      </c>
      <c r="D1220" s="4">
        <v>33.0</v>
      </c>
      <c r="E1220" s="4">
        <v>266312.0</v>
      </c>
      <c r="F1220" s="3" t="s">
        <v>1629</v>
      </c>
      <c r="G1220" s="3" t="s">
        <v>3183</v>
      </c>
      <c r="H1220" s="3" t="s">
        <v>4546</v>
      </c>
      <c r="I1220" s="4">
        <v>0.709</v>
      </c>
      <c r="J1220" s="4">
        <v>0.858</v>
      </c>
      <c r="K1220" s="4">
        <v>0.866126238</v>
      </c>
      <c r="L1220" s="4">
        <v>0.156</v>
      </c>
      <c r="M1220" s="4">
        <v>0.0745</v>
      </c>
      <c r="N1220" s="4">
        <v>4.03E-6</v>
      </c>
      <c r="O1220" s="4">
        <v>0.0823</v>
      </c>
      <c r="P1220" s="4">
        <v>0.743</v>
      </c>
      <c r="Q1220" s="4">
        <v>151.99</v>
      </c>
      <c r="R1220" s="4">
        <v>0.0</v>
      </c>
      <c r="S1220" s="4">
        <v>1.0</v>
      </c>
      <c r="T1220" s="3" t="s">
        <v>104</v>
      </c>
      <c r="U1220" s="3" t="s">
        <v>35</v>
      </c>
    </row>
    <row r="1221">
      <c r="A1221" s="3" t="s">
        <v>9723</v>
      </c>
      <c r="B1221" s="3" t="s">
        <v>9724</v>
      </c>
      <c r="C1221" s="4">
        <v>1981.0</v>
      </c>
      <c r="D1221" s="4">
        <v>33.0</v>
      </c>
      <c r="E1221" s="4">
        <v>513559.0</v>
      </c>
      <c r="F1221" s="3" t="s">
        <v>175</v>
      </c>
      <c r="G1221" s="3" t="s">
        <v>176</v>
      </c>
      <c r="H1221" s="3" t="s">
        <v>9725</v>
      </c>
      <c r="I1221" s="4">
        <v>0.656705432</v>
      </c>
      <c r="J1221" s="4">
        <v>0.6703845</v>
      </c>
      <c r="K1221" s="4">
        <v>0.813626471</v>
      </c>
      <c r="L1221" s="4">
        <v>0.081382654</v>
      </c>
      <c r="M1221" s="4">
        <v>0.26934009</v>
      </c>
      <c r="N1221" s="4">
        <v>0.05448885</v>
      </c>
      <c r="O1221" s="4">
        <v>0.191150556</v>
      </c>
      <c r="P1221" s="4">
        <v>0.618767284</v>
      </c>
      <c r="Q1221" s="4">
        <v>120.71</v>
      </c>
      <c r="R1221" s="4">
        <v>5.0</v>
      </c>
      <c r="S1221" s="4">
        <v>1.0</v>
      </c>
      <c r="T1221" s="3" t="s">
        <v>104</v>
      </c>
      <c r="U1221" s="3" t="s">
        <v>35</v>
      </c>
    </row>
    <row r="1222">
      <c r="A1222" s="3" t="s">
        <v>9726</v>
      </c>
      <c r="B1222" s="3" t="s">
        <v>9727</v>
      </c>
      <c r="C1222" s="4">
        <v>2017.0</v>
      </c>
      <c r="D1222" s="4">
        <v>33.0</v>
      </c>
      <c r="E1222" s="4">
        <v>233933.0</v>
      </c>
      <c r="F1222" s="3" t="s">
        <v>8177</v>
      </c>
      <c r="G1222" s="3" t="s">
        <v>3226</v>
      </c>
      <c r="H1222" s="3" t="s">
        <v>9728</v>
      </c>
      <c r="I1222" s="4">
        <v>0.838</v>
      </c>
      <c r="J1222" s="4">
        <v>0.818</v>
      </c>
      <c r="K1222" s="4">
        <v>0.846084743</v>
      </c>
      <c r="L1222" s="4">
        <v>0.0434</v>
      </c>
      <c r="M1222" s="4">
        <v>0.0273</v>
      </c>
      <c r="N1222" s="4">
        <v>0.0</v>
      </c>
      <c r="O1222" s="4">
        <v>0.0682</v>
      </c>
      <c r="P1222" s="4">
        <v>0.868</v>
      </c>
      <c r="Q1222" s="4">
        <v>130.0</v>
      </c>
      <c r="R1222" s="4">
        <v>8.0</v>
      </c>
      <c r="S1222" s="4">
        <v>1.0</v>
      </c>
      <c r="T1222" s="3" t="s">
        <v>104</v>
      </c>
      <c r="U1222" s="3" t="s">
        <v>35</v>
      </c>
    </row>
    <row r="1223">
      <c r="A1223" s="3" t="s">
        <v>9730</v>
      </c>
      <c r="B1223" s="3" t="s">
        <v>9731</v>
      </c>
      <c r="C1223" s="4">
        <v>2009.0</v>
      </c>
      <c r="D1223" s="4">
        <v>33.0</v>
      </c>
      <c r="E1223" s="4">
        <v>185000.0</v>
      </c>
      <c r="F1223" s="3" t="s">
        <v>9732</v>
      </c>
      <c r="G1223" s="3" t="s">
        <v>9733</v>
      </c>
      <c r="H1223" s="3" t="s">
        <v>9734</v>
      </c>
      <c r="I1223" s="4">
        <v>0.62</v>
      </c>
      <c r="J1223" s="4">
        <v>0.731</v>
      </c>
      <c r="K1223" s="4">
        <v>0.843689175</v>
      </c>
      <c r="L1223" s="4">
        <v>0.0321</v>
      </c>
      <c r="M1223" s="4">
        <v>0.164</v>
      </c>
      <c r="N1223" s="4">
        <v>0.0</v>
      </c>
      <c r="O1223" s="4">
        <v>0.0918</v>
      </c>
      <c r="P1223" s="4">
        <v>0.965</v>
      </c>
      <c r="Q1223" s="4">
        <v>133.48</v>
      </c>
      <c r="R1223" s="4">
        <v>0.0</v>
      </c>
      <c r="S1223" s="4">
        <v>1.0</v>
      </c>
      <c r="T1223" s="3" t="s">
        <v>103</v>
      </c>
      <c r="U1223" s="3" t="s">
        <v>35</v>
      </c>
    </row>
    <row r="1224">
      <c r="A1224" s="3" t="s">
        <v>9735</v>
      </c>
      <c r="B1224" s="3" t="s">
        <v>9736</v>
      </c>
      <c r="C1224" s="4">
        <v>2020.0</v>
      </c>
      <c r="D1224" s="4">
        <v>33.0</v>
      </c>
      <c r="E1224" s="4">
        <v>186277.0</v>
      </c>
      <c r="F1224" s="3" t="s">
        <v>6355</v>
      </c>
      <c r="G1224" s="3" t="s">
        <v>6356</v>
      </c>
      <c r="H1224" s="3" t="s">
        <v>9737</v>
      </c>
      <c r="I1224" s="4">
        <v>0.656705432</v>
      </c>
      <c r="J1224" s="4">
        <v>0.6703845</v>
      </c>
      <c r="K1224" s="4">
        <v>0.813626471</v>
      </c>
      <c r="L1224" s="4">
        <v>0.081382654</v>
      </c>
      <c r="M1224" s="4">
        <v>0.26934009</v>
      </c>
      <c r="N1224" s="4">
        <v>0.05448885</v>
      </c>
      <c r="O1224" s="4">
        <v>0.191150556</v>
      </c>
      <c r="P1224" s="4">
        <v>0.618767284</v>
      </c>
      <c r="Q1224" s="4">
        <v>120.71</v>
      </c>
      <c r="R1224" s="4">
        <v>5.0</v>
      </c>
      <c r="S1224" s="4">
        <v>1.0</v>
      </c>
      <c r="T1224" s="3" t="s">
        <v>104</v>
      </c>
      <c r="U1224" s="3" t="s">
        <v>35</v>
      </c>
    </row>
    <row r="1225">
      <c r="A1225" s="3" t="s">
        <v>9738</v>
      </c>
      <c r="B1225" s="3" t="s">
        <v>9739</v>
      </c>
      <c r="C1225" s="4">
        <v>2016.0</v>
      </c>
      <c r="D1225" s="4">
        <v>33.0</v>
      </c>
      <c r="E1225" s="4">
        <v>310173.0</v>
      </c>
      <c r="F1225" s="3" t="s">
        <v>175</v>
      </c>
      <c r="G1225" s="3" t="s">
        <v>176</v>
      </c>
      <c r="H1225" s="3" t="s">
        <v>9740</v>
      </c>
      <c r="I1225" s="4">
        <v>0.661</v>
      </c>
      <c r="J1225" s="4">
        <v>0.683</v>
      </c>
      <c r="K1225" s="4">
        <v>0.758240113</v>
      </c>
      <c r="L1225" s="4">
        <v>0.0467</v>
      </c>
      <c r="M1225" s="4">
        <v>0.329</v>
      </c>
      <c r="N1225" s="4">
        <v>1.63E-6</v>
      </c>
      <c r="O1225" s="4">
        <v>0.325</v>
      </c>
      <c r="P1225" s="4">
        <v>0.905</v>
      </c>
      <c r="Q1225" s="4">
        <v>117.49</v>
      </c>
      <c r="R1225" s="4">
        <v>9.0</v>
      </c>
      <c r="S1225" s="4">
        <v>0.0</v>
      </c>
      <c r="T1225" s="3" t="s">
        <v>104</v>
      </c>
      <c r="U1225" s="3" t="s">
        <v>94</v>
      </c>
    </row>
    <row r="1226">
      <c r="A1226" s="3" t="s">
        <v>9742</v>
      </c>
      <c r="B1226" s="3" t="s">
        <v>9743</v>
      </c>
      <c r="C1226" s="4">
        <v>1999.0</v>
      </c>
      <c r="D1226" s="4">
        <v>33.0</v>
      </c>
      <c r="E1226" s="4">
        <v>247266.0</v>
      </c>
      <c r="F1226" s="3" t="s">
        <v>9744</v>
      </c>
      <c r="G1226" s="3" t="s">
        <v>9745</v>
      </c>
      <c r="H1226" s="3" t="s">
        <v>9746</v>
      </c>
      <c r="I1226" s="4">
        <v>0.656705432</v>
      </c>
      <c r="J1226" s="4">
        <v>0.6703845</v>
      </c>
      <c r="K1226" s="4">
        <v>0.813626471</v>
      </c>
      <c r="L1226" s="4">
        <v>0.081382654</v>
      </c>
      <c r="M1226" s="4">
        <v>0.26934009</v>
      </c>
      <c r="N1226" s="4">
        <v>0.05448885</v>
      </c>
      <c r="O1226" s="4">
        <v>0.191150556</v>
      </c>
      <c r="P1226" s="4">
        <v>0.618767284</v>
      </c>
      <c r="Q1226" s="4">
        <v>120.71</v>
      </c>
      <c r="R1226" s="4">
        <v>5.0</v>
      </c>
      <c r="S1226" s="4">
        <v>1.0</v>
      </c>
      <c r="T1226" s="3" t="s">
        <v>103</v>
      </c>
      <c r="U1226" s="3" t="s">
        <v>94</v>
      </c>
    </row>
    <row r="1227">
      <c r="A1227" s="3" t="s">
        <v>9747</v>
      </c>
      <c r="B1227" s="3" t="s">
        <v>9748</v>
      </c>
      <c r="C1227" s="4">
        <v>2007.0</v>
      </c>
      <c r="D1227" s="4">
        <v>34.0</v>
      </c>
      <c r="E1227" s="4">
        <v>266853.0</v>
      </c>
      <c r="F1227" s="3" t="s">
        <v>26</v>
      </c>
      <c r="G1227" s="3" t="s">
        <v>1559</v>
      </c>
      <c r="H1227" s="3" t="s">
        <v>9749</v>
      </c>
      <c r="I1227" s="4">
        <v>0.796</v>
      </c>
      <c r="J1227" s="4">
        <v>0.559</v>
      </c>
      <c r="K1227" s="4">
        <v>0.78572498</v>
      </c>
      <c r="L1227" s="4">
        <v>0.046</v>
      </c>
      <c r="M1227" s="4">
        <v>0.62</v>
      </c>
      <c r="N1227" s="4">
        <v>0.0</v>
      </c>
      <c r="O1227" s="4">
        <v>0.127</v>
      </c>
      <c r="P1227" s="4">
        <v>0.965</v>
      </c>
      <c r="Q1227" s="4">
        <v>139.992</v>
      </c>
      <c r="R1227" s="4">
        <v>7.0</v>
      </c>
      <c r="S1227" s="4">
        <v>1.0</v>
      </c>
      <c r="T1227" s="3" t="s">
        <v>34</v>
      </c>
      <c r="U1227" s="3" t="s">
        <v>35</v>
      </c>
    </row>
    <row r="1228">
      <c r="A1228" s="3" t="s">
        <v>9750</v>
      </c>
      <c r="B1228" s="3" t="s">
        <v>9751</v>
      </c>
      <c r="C1228" s="4">
        <v>2013.0</v>
      </c>
      <c r="D1228" s="4">
        <v>34.0</v>
      </c>
      <c r="E1228" s="4">
        <v>269173.0</v>
      </c>
      <c r="F1228" s="3" t="s">
        <v>26</v>
      </c>
      <c r="G1228" s="3" t="s">
        <v>6103</v>
      </c>
      <c r="H1228" s="3" t="s">
        <v>9752</v>
      </c>
      <c r="I1228" s="4">
        <v>0.578</v>
      </c>
      <c r="J1228" s="4">
        <v>0.261</v>
      </c>
      <c r="K1228" s="4">
        <v>0.740786687</v>
      </c>
      <c r="L1228" s="4">
        <v>0.173</v>
      </c>
      <c r="M1228" s="4">
        <v>0.664</v>
      </c>
      <c r="N1228" s="4">
        <v>0.0</v>
      </c>
      <c r="O1228" s="4">
        <v>0.239</v>
      </c>
      <c r="P1228" s="4">
        <v>0.638</v>
      </c>
      <c r="Q1228" s="4">
        <v>143.807</v>
      </c>
      <c r="R1228" s="4">
        <v>4.0</v>
      </c>
      <c r="S1228" s="4">
        <v>1.0</v>
      </c>
      <c r="T1228" s="3" t="s">
        <v>34</v>
      </c>
      <c r="U1228" s="3" t="s">
        <v>35</v>
      </c>
    </row>
    <row r="1229">
      <c r="A1229" s="3" t="s">
        <v>9753</v>
      </c>
      <c r="B1229" s="3" t="s">
        <v>9755</v>
      </c>
      <c r="C1229" s="4">
        <v>2008.0</v>
      </c>
      <c r="D1229" s="4">
        <v>34.0</v>
      </c>
      <c r="E1229" s="4">
        <v>273998.0</v>
      </c>
      <c r="F1229" s="3" t="s">
        <v>26</v>
      </c>
      <c r="G1229" s="3" t="s">
        <v>9756</v>
      </c>
      <c r="H1229" s="3" t="s">
        <v>2279</v>
      </c>
      <c r="I1229" s="4">
        <v>0.729</v>
      </c>
      <c r="J1229" s="4">
        <v>0.524</v>
      </c>
      <c r="K1229" s="4">
        <v>0.79686865</v>
      </c>
      <c r="L1229" s="4">
        <v>0.0293</v>
      </c>
      <c r="M1229" s="4">
        <v>0.13</v>
      </c>
      <c r="N1229" s="4">
        <v>2.73E-5</v>
      </c>
      <c r="O1229" s="4">
        <v>0.247</v>
      </c>
      <c r="P1229" s="4">
        <v>0.708</v>
      </c>
      <c r="Q1229" s="4">
        <v>137.024</v>
      </c>
      <c r="R1229" s="4">
        <v>4.0</v>
      </c>
      <c r="S1229" s="4">
        <v>1.0</v>
      </c>
      <c r="T1229" s="3" t="s">
        <v>34</v>
      </c>
      <c r="U1229" s="3" t="s">
        <v>35</v>
      </c>
    </row>
    <row r="1230">
      <c r="A1230" s="3" t="s">
        <v>9757</v>
      </c>
      <c r="B1230" s="3" t="s">
        <v>9758</v>
      </c>
      <c r="C1230" s="4">
        <v>2012.0</v>
      </c>
      <c r="D1230" s="4">
        <v>34.0</v>
      </c>
      <c r="E1230" s="4">
        <v>207893.0</v>
      </c>
      <c r="F1230" s="3" t="s">
        <v>1911</v>
      </c>
      <c r="G1230" s="3" t="s">
        <v>7791</v>
      </c>
      <c r="H1230" s="3" t="s">
        <v>9759</v>
      </c>
      <c r="I1230" s="4">
        <v>0.764</v>
      </c>
      <c r="J1230" s="4">
        <v>0.775</v>
      </c>
      <c r="K1230" s="4">
        <v>0.826749086</v>
      </c>
      <c r="L1230" s="4">
        <v>0.0368</v>
      </c>
      <c r="M1230" s="4">
        <v>0.27</v>
      </c>
      <c r="N1230" s="4">
        <v>0.767</v>
      </c>
      <c r="O1230" s="4">
        <v>0.156</v>
      </c>
      <c r="P1230" s="4">
        <v>0.936</v>
      </c>
      <c r="Q1230" s="4">
        <v>124.424</v>
      </c>
      <c r="R1230" s="4">
        <v>5.0</v>
      </c>
      <c r="S1230" s="4">
        <v>0.0</v>
      </c>
      <c r="T1230" s="3" t="s">
        <v>103</v>
      </c>
      <c r="U1230" s="3" t="s">
        <v>35</v>
      </c>
    </row>
    <row r="1231">
      <c r="A1231" s="3" t="s">
        <v>9760</v>
      </c>
      <c r="B1231" s="3" t="s">
        <v>9761</v>
      </c>
      <c r="C1231" s="4">
        <v>2017.0</v>
      </c>
      <c r="D1231" s="4">
        <v>34.0</v>
      </c>
      <c r="E1231" s="4">
        <v>307142.0</v>
      </c>
      <c r="F1231" s="3" t="s">
        <v>880</v>
      </c>
      <c r="G1231" s="3" t="s">
        <v>1822</v>
      </c>
      <c r="H1231" s="3" t="s">
        <v>6966</v>
      </c>
      <c r="I1231" s="4">
        <v>0.666</v>
      </c>
      <c r="J1231" s="4">
        <v>0.771</v>
      </c>
      <c r="K1231" s="4">
        <v>0.845785297</v>
      </c>
      <c r="L1231" s="4">
        <v>0.0281</v>
      </c>
      <c r="M1231" s="4">
        <v>0.537</v>
      </c>
      <c r="N1231" s="4">
        <v>3.37E-4</v>
      </c>
      <c r="O1231" s="4">
        <v>0.124</v>
      </c>
      <c r="P1231" s="4">
        <v>0.774</v>
      </c>
      <c r="Q1231" s="4">
        <v>125.978</v>
      </c>
      <c r="R1231" s="4">
        <v>2.0</v>
      </c>
      <c r="S1231" s="4">
        <v>1.0</v>
      </c>
      <c r="T1231" s="3" t="s">
        <v>104</v>
      </c>
      <c r="U1231" s="3" t="s">
        <v>68</v>
      </c>
    </row>
    <row r="1232">
      <c r="A1232" s="3" t="s">
        <v>9763</v>
      </c>
      <c r="B1232" s="3" t="s">
        <v>9764</v>
      </c>
      <c r="C1232" s="4">
        <v>2018.0</v>
      </c>
      <c r="D1232" s="4">
        <v>34.0</v>
      </c>
      <c r="E1232" s="4">
        <v>243602.0</v>
      </c>
      <c r="F1232" s="3" t="s">
        <v>3624</v>
      </c>
      <c r="G1232" s="3" t="s">
        <v>1593</v>
      </c>
      <c r="H1232" s="3" t="s">
        <v>9765</v>
      </c>
      <c r="I1232" s="4">
        <v>0.666</v>
      </c>
      <c r="J1232" s="4">
        <v>0.919</v>
      </c>
      <c r="K1232" s="4">
        <v>0.85921759</v>
      </c>
      <c r="L1232" s="4">
        <v>0.0661</v>
      </c>
      <c r="M1232" s="4">
        <v>0.0491</v>
      </c>
      <c r="N1232" s="4">
        <v>5.73E-6</v>
      </c>
      <c r="O1232" s="4">
        <v>0.531</v>
      </c>
      <c r="P1232" s="4">
        <v>0.644</v>
      </c>
      <c r="Q1232" s="4">
        <v>102.756</v>
      </c>
      <c r="R1232" s="4">
        <v>10.0</v>
      </c>
      <c r="S1232" s="4">
        <v>0.0</v>
      </c>
      <c r="T1232" s="3" t="s">
        <v>104</v>
      </c>
      <c r="U1232" s="3" t="s">
        <v>35</v>
      </c>
    </row>
    <row r="1233">
      <c r="A1233" s="3" t="s">
        <v>9766</v>
      </c>
      <c r="B1233" s="3" t="s">
        <v>6574</v>
      </c>
      <c r="C1233" s="4">
        <v>2023.0</v>
      </c>
      <c r="D1233" s="4">
        <v>34.0</v>
      </c>
      <c r="E1233" s="4">
        <v>216062.0</v>
      </c>
      <c r="F1233" s="3" t="s">
        <v>8453</v>
      </c>
      <c r="G1233" s="3" t="s">
        <v>8454</v>
      </c>
      <c r="H1233" s="3" t="s">
        <v>6574</v>
      </c>
      <c r="I1233" s="4">
        <v>0.527</v>
      </c>
      <c r="J1233" s="4">
        <v>0.817</v>
      </c>
      <c r="K1233" s="4">
        <v>0.887750519</v>
      </c>
      <c r="L1233" s="4">
        <v>0.144</v>
      </c>
      <c r="M1233" s="4">
        <v>0.0958</v>
      </c>
      <c r="N1233" s="4">
        <v>1.28E-6</v>
      </c>
      <c r="O1233" s="4">
        <v>0.171</v>
      </c>
      <c r="P1233" s="4">
        <v>0.717</v>
      </c>
      <c r="Q1233" s="4">
        <v>138.416</v>
      </c>
      <c r="R1233" s="4">
        <v>10.0</v>
      </c>
      <c r="S1233" s="4">
        <v>0.0</v>
      </c>
      <c r="T1233" s="3" t="s">
        <v>103</v>
      </c>
      <c r="U1233" s="3" t="s">
        <v>35</v>
      </c>
    </row>
    <row r="1234">
      <c r="A1234" s="3" t="s">
        <v>9767</v>
      </c>
      <c r="B1234" s="3" t="s">
        <v>9768</v>
      </c>
      <c r="C1234" s="4">
        <v>2001.0</v>
      </c>
      <c r="D1234" s="4">
        <v>34.0</v>
      </c>
      <c r="E1234" s="4">
        <v>319645.0</v>
      </c>
      <c r="F1234" s="3" t="s">
        <v>1629</v>
      </c>
      <c r="G1234" s="3" t="s">
        <v>3601</v>
      </c>
      <c r="H1234" s="3" t="s">
        <v>9769</v>
      </c>
      <c r="I1234" s="4">
        <v>0.714</v>
      </c>
      <c r="J1234" s="4">
        <v>0.845</v>
      </c>
      <c r="K1234" s="4">
        <v>0.733984985</v>
      </c>
      <c r="L1234" s="4">
        <v>0.236</v>
      </c>
      <c r="M1234" s="4">
        <v>0.188</v>
      </c>
      <c r="N1234" s="4">
        <v>9.94E-5</v>
      </c>
      <c r="O1234" s="4">
        <v>0.221</v>
      </c>
      <c r="P1234" s="4">
        <v>0.642</v>
      </c>
      <c r="Q1234" s="4">
        <v>94.21</v>
      </c>
      <c r="R1234" s="4">
        <v>10.0</v>
      </c>
      <c r="S1234" s="4">
        <v>0.0</v>
      </c>
      <c r="T1234" s="3" t="s">
        <v>104</v>
      </c>
      <c r="U1234" s="3" t="s">
        <v>68</v>
      </c>
    </row>
    <row r="1235">
      <c r="A1235" s="3" t="s">
        <v>9771</v>
      </c>
      <c r="B1235" s="3" t="s">
        <v>9772</v>
      </c>
      <c r="C1235" s="4">
        <v>2001.0</v>
      </c>
      <c r="D1235" s="4">
        <v>34.0</v>
      </c>
      <c r="E1235" s="4">
        <v>434000.0</v>
      </c>
      <c r="F1235" s="3" t="s">
        <v>3763</v>
      </c>
      <c r="G1235" s="3" t="s">
        <v>3764</v>
      </c>
      <c r="H1235" s="3" t="s">
        <v>9773</v>
      </c>
      <c r="I1235" s="4">
        <v>0.517</v>
      </c>
      <c r="J1235" s="4">
        <v>0.537</v>
      </c>
      <c r="K1235" s="4">
        <v>0.776442153</v>
      </c>
      <c r="L1235" s="4">
        <v>0.158</v>
      </c>
      <c r="M1235" s="4">
        <v>0.248</v>
      </c>
      <c r="N1235" s="4">
        <v>0.0</v>
      </c>
      <c r="O1235" s="4">
        <v>0.111</v>
      </c>
      <c r="P1235" s="4">
        <v>0.672</v>
      </c>
      <c r="Q1235" s="4">
        <v>152.861</v>
      </c>
      <c r="R1235" s="4">
        <v>11.0</v>
      </c>
      <c r="S1235" s="4">
        <v>0.0</v>
      </c>
      <c r="T1235" s="3" t="s">
        <v>104</v>
      </c>
      <c r="U1235" s="3" t="s">
        <v>68</v>
      </c>
    </row>
    <row r="1236">
      <c r="A1236" s="3" t="s">
        <v>9774</v>
      </c>
      <c r="B1236" s="3" t="s">
        <v>9775</v>
      </c>
      <c r="C1236" s="4">
        <v>2022.0</v>
      </c>
      <c r="D1236" s="4">
        <v>34.0</v>
      </c>
      <c r="E1236" s="4">
        <v>125373.0</v>
      </c>
      <c r="F1236" s="3" t="s">
        <v>303</v>
      </c>
      <c r="G1236" s="3" t="s">
        <v>9776</v>
      </c>
      <c r="H1236" s="3" t="s">
        <v>2713</v>
      </c>
      <c r="I1236" s="4">
        <v>0.908</v>
      </c>
      <c r="J1236" s="4">
        <v>0.596</v>
      </c>
      <c r="K1236" s="4">
        <v>0.849121981</v>
      </c>
      <c r="L1236" s="4">
        <v>0.367</v>
      </c>
      <c r="M1236" s="4">
        <v>0.0896</v>
      </c>
      <c r="N1236" s="4">
        <v>1.7E-5</v>
      </c>
      <c r="O1236" s="4">
        <v>0.308</v>
      </c>
      <c r="P1236" s="4">
        <v>0.917</v>
      </c>
      <c r="Q1236" s="4">
        <v>145.156</v>
      </c>
      <c r="R1236" s="4">
        <v>2.0</v>
      </c>
      <c r="S1236" s="4">
        <v>1.0</v>
      </c>
      <c r="T1236" s="3" t="s">
        <v>103</v>
      </c>
      <c r="U1236" s="3" t="s">
        <v>68</v>
      </c>
    </row>
    <row r="1237">
      <c r="A1237" s="3" t="s">
        <v>9777</v>
      </c>
      <c r="B1237" s="3" t="s">
        <v>9778</v>
      </c>
      <c r="C1237" s="4">
        <v>2024.0</v>
      </c>
      <c r="D1237" s="4">
        <v>34.0</v>
      </c>
      <c r="E1237" s="4">
        <v>147874.0</v>
      </c>
      <c r="F1237" s="3" t="s">
        <v>9779</v>
      </c>
      <c r="G1237" s="3" t="s">
        <v>9780</v>
      </c>
      <c r="H1237" s="3" t="s">
        <v>9781</v>
      </c>
      <c r="I1237" s="4">
        <v>0.73</v>
      </c>
      <c r="J1237" s="4">
        <v>0.785</v>
      </c>
      <c r="K1237" s="4">
        <v>0.835197741</v>
      </c>
      <c r="L1237" s="4">
        <v>0.0554</v>
      </c>
      <c r="M1237" s="4">
        <v>0.0464</v>
      </c>
      <c r="N1237" s="4">
        <v>0.0216</v>
      </c>
      <c r="O1237" s="4">
        <v>0.111</v>
      </c>
      <c r="P1237" s="4">
        <v>0.649</v>
      </c>
      <c r="Q1237" s="4">
        <v>94.094</v>
      </c>
      <c r="R1237" s="4">
        <v>8.0</v>
      </c>
      <c r="S1237" s="4">
        <v>1.0</v>
      </c>
      <c r="T1237" s="3" t="s">
        <v>103</v>
      </c>
      <c r="U1237" s="3" t="s">
        <v>35</v>
      </c>
    </row>
    <row r="1238">
      <c r="A1238" s="3" t="s">
        <v>9783</v>
      </c>
      <c r="B1238" s="3" t="s">
        <v>9784</v>
      </c>
      <c r="C1238" s="4">
        <v>2022.0</v>
      </c>
      <c r="D1238" s="4">
        <v>34.0</v>
      </c>
      <c r="E1238" s="4">
        <v>197400.0</v>
      </c>
      <c r="F1238" s="3" t="s">
        <v>203</v>
      </c>
      <c r="G1238" s="3" t="s">
        <v>9785</v>
      </c>
      <c r="H1238" s="3" t="s">
        <v>9786</v>
      </c>
      <c r="I1238" s="4">
        <v>0.7</v>
      </c>
      <c r="J1238" s="4">
        <v>0.699</v>
      </c>
      <c r="K1238" s="4">
        <v>0.884798836</v>
      </c>
      <c r="L1238" s="4">
        <v>0.0531</v>
      </c>
      <c r="M1238" s="4">
        <v>0.45</v>
      </c>
      <c r="N1238" s="4">
        <v>0.0</v>
      </c>
      <c r="O1238" s="4">
        <v>0.103</v>
      </c>
      <c r="P1238" s="4">
        <v>0.567</v>
      </c>
      <c r="Q1238" s="4">
        <v>100.037</v>
      </c>
      <c r="R1238" s="4">
        <v>10.0</v>
      </c>
      <c r="S1238" s="4">
        <v>0.0</v>
      </c>
      <c r="T1238" s="3" t="s">
        <v>104</v>
      </c>
      <c r="U1238" s="3" t="s">
        <v>68</v>
      </c>
    </row>
    <row r="1239">
      <c r="A1239" s="3" t="s">
        <v>9787</v>
      </c>
      <c r="B1239" s="3" t="s">
        <v>9788</v>
      </c>
      <c r="C1239" s="4">
        <v>2025.0</v>
      </c>
      <c r="D1239" s="4">
        <v>34.0</v>
      </c>
      <c r="E1239" s="4">
        <v>158980.0</v>
      </c>
      <c r="F1239" s="3" t="s">
        <v>7832</v>
      </c>
      <c r="G1239" s="3" t="s">
        <v>9789</v>
      </c>
      <c r="H1239" s="3" t="s">
        <v>9788</v>
      </c>
      <c r="I1239" s="4">
        <v>0.656705432</v>
      </c>
      <c r="J1239" s="4">
        <v>0.6703845</v>
      </c>
      <c r="K1239" s="4">
        <v>0.813626471</v>
      </c>
      <c r="L1239" s="4">
        <v>0.081382654</v>
      </c>
      <c r="M1239" s="4">
        <v>0.26934009</v>
      </c>
      <c r="N1239" s="4">
        <v>0.05448885</v>
      </c>
      <c r="O1239" s="4">
        <v>0.191150556</v>
      </c>
      <c r="P1239" s="4">
        <v>0.618767284</v>
      </c>
      <c r="Q1239" s="4">
        <v>120.71</v>
      </c>
      <c r="R1239" s="4">
        <v>5.0</v>
      </c>
      <c r="S1239" s="4">
        <v>1.0</v>
      </c>
      <c r="T1239" s="3" t="s">
        <v>103</v>
      </c>
      <c r="U1239" s="3" t="s">
        <v>35</v>
      </c>
    </row>
    <row r="1240">
      <c r="A1240" s="3" t="s">
        <v>9790</v>
      </c>
      <c r="B1240" s="3" t="s">
        <v>3189</v>
      </c>
      <c r="C1240" s="4">
        <v>2018.0</v>
      </c>
      <c r="D1240" s="4">
        <v>34.0</v>
      </c>
      <c r="E1240" s="4">
        <v>199251.0</v>
      </c>
      <c r="F1240" s="3" t="s">
        <v>9791</v>
      </c>
      <c r="G1240" s="3" t="s">
        <v>6191</v>
      </c>
      <c r="H1240" s="3" t="s">
        <v>8995</v>
      </c>
      <c r="I1240" s="4">
        <v>0.892</v>
      </c>
      <c r="J1240" s="4">
        <v>0.468</v>
      </c>
      <c r="K1240" s="4">
        <v>0.826749086</v>
      </c>
      <c r="L1240" s="4">
        <v>0.0707</v>
      </c>
      <c r="M1240" s="4">
        <v>0.107</v>
      </c>
      <c r="N1240" s="4">
        <v>2.02E-5</v>
      </c>
      <c r="O1240" s="4">
        <v>0.113</v>
      </c>
      <c r="P1240" s="4">
        <v>0.706</v>
      </c>
      <c r="Q1240" s="4">
        <v>119.88</v>
      </c>
      <c r="R1240" s="4">
        <v>8.0</v>
      </c>
      <c r="S1240" s="4">
        <v>1.0</v>
      </c>
      <c r="T1240" s="3" t="s">
        <v>34</v>
      </c>
      <c r="U1240" s="3" t="s">
        <v>68</v>
      </c>
    </row>
    <row r="1241">
      <c r="A1241" s="3" t="s">
        <v>9793</v>
      </c>
      <c r="B1241" s="3" t="s">
        <v>9794</v>
      </c>
      <c r="C1241" s="4">
        <v>1995.0</v>
      </c>
      <c r="D1241" s="4">
        <v>34.0</v>
      </c>
      <c r="E1241" s="4">
        <v>253871.0</v>
      </c>
      <c r="F1241" s="3" t="s">
        <v>9795</v>
      </c>
      <c r="G1241" s="3" t="s">
        <v>9397</v>
      </c>
      <c r="H1241" s="3" t="s">
        <v>9796</v>
      </c>
      <c r="I1241" s="4">
        <v>0.824</v>
      </c>
      <c r="J1241" s="4">
        <v>0.601</v>
      </c>
      <c r="K1241" s="4">
        <v>0.804525913</v>
      </c>
      <c r="L1241" s="4">
        <v>0.0787</v>
      </c>
      <c r="M1241" s="4">
        <v>0.0648</v>
      </c>
      <c r="N1241" s="4">
        <v>0.0</v>
      </c>
      <c r="O1241" s="4">
        <v>0.0599</v>
      </c>
      <c r="P1241" s="4">
        <v>0.814</v>
      </c>
      <c r="Q1241" s="4">
        <v>102.71</v>
      </c>
      <c r="R1241" s="4">
        <v>2.0</v>
      </c>
      <c r="S1241" s="4">
        <v>1.0</v>
      </c>
      <c r="T1241" s="3" t="s">
        <v>103</v>
      </c>
      <c r="U1241" s="3" t="s">
        <v>68</v>
      </c>
    </row>
    <row r="1242">
      <c r="A1242" s="3" t="s">
        <v>9797</v>
      </c>
      <c r="B1242" s="3" t="s">
        <v>9798</v>
      </c>
      <c r="C1242" s="4">
        <v>2025.0</v>
      </c>
      <c r="D1242" s="4">
        <v>34.0</v>
      </c>
      <c r="E1242" s="4">
        <v>168048.0</v>
      </c>
      <c r="F1242" s="3" t="s">
        <v>1629</v>
      </c>
      <c r="G1242" s="3" t="s">
        <v>9799</v>
      </c>
      <c r="H1242" s="3" t="s">
        <v>9798</v>
      </c>
      <c r="I1242" s="4">
        <v>0.656705432</v>
      </c>
      <c r="J1242" s="4">
        <v>0.6703845</v>
      </c>
      <c r="K1242" s="4">
        <v>0.813626471</v>
      </c>
      <c r="L1242" s="4">
        <v>0.081382654</v>
      </c>
      <c r="M1242" s="4">
        <v>0.26934009</v>
      </c>
      <c r="N1242" s="4">
        <v>0.05448885</v>
      </c>
      <c r="O1242" s="4">
        <v>0.191150556</v>
      </c>
      <c r="P1242" s="4">
        <v>0.618767284</v>
      </c>
      <c r="Q1242" s="4">
        <v>120.71</v>
      </c>
      <c r="R1242" s="4">
        <v>5.0</v>
      </c>
      <c r="S1242" s="4">
        <v>1.0</v>
      </c>
      <c r="T1242" s="3" t="s">
        <v>104</v>
      </c>
      <c r="U1242" s="3" t="s">
        <v>68</v>
      </c>
    </row>
    <row r="1243">
      <c r="A1243" s="3" t="s">
        <v>9800</v>
      </c>
      <c r="B1243" s="3" t="s">
        <v>9801</v>
      </c>
      <c r="C1243" s="4">
        <v>1980.0</v>
      </c>
      <c r="D1243" s="4">
        <v>34.0</v>
      </c>
      <c r="E1243" s="4">
        <v>472946.0</v>
      </c>
      <c r="F1243" s="3" t="s">
        <v>122</v>
      </c>
      <c r="G1243" s="3" t="s">
        <v>123</v>
      </c>
      <c r="H1243" s="3" t="s">
        <v>9802</v>
      </c>
      <c r="I1243" s="4">
        <v>0.656705432</v>
      </c>
      <c r="J1243" s="4">
        <v>0.6703845</v>
      </c>
      <c r="K1243" s="4">
        <v>0.813626471</v>
      </c>
      <c r="L1243" s="4">
        <v>0.081382654</v>
      </c>
      <c r="M1243" s="4">
        <v>0.26934009</v>
      </c>
      <c r="N1243" s="4">
        <v>0.05448885</v>
      </c>
      <c r="O1243" s="4">
        <v>0.191150556</v>
      </c>
      <c r="P1243" s="4">
        <v>0.618767284</v>
      </c>
      <c r="Q1243" s="4">
        <v>120.71</v>
      </c>
      <c r="R1243" s="4">
        <v>5.0</v>
      </c>
      <c r="S1243" s="4">
        <v>1.0</v>
      </c>
      <c r="T1243" s="3" t="s">
        <v>104</v>
      </c>
      <c r="U1243" s="3" t="s">
        <v>35</v>
      </c>
    </row>
    <row r="1244">
      <c r="A1244" s="3" t="s">
        <v>9804</v>
      </c>
      <c r="B1244" s="3" t="s">
        <v>9805</v>
      </c>
      <c r="C1244" s="4">
        <v>2018.0</v>
      </c>
      <c r="D1244" s="4">
        <v>35.0</v>
      </c>
      <c r="E1244" s="4">
        <v>268922.0</v>
      </c>
      <c r="F1244" s="3" t="s">
        <v>4913</v>
      </c>
      <c r="G1244" s="3" t="s">
        <v>4914</v>
      </c>
      <c r="H1244" s="3" t="s">
        <v>4915</v>
      </c>
      <c r="I1244" s="4">
        <v>0.697</v>
      </c>
      <c r="J1244" s="4">
        <v>0.852</v>
      </c>
      <c r="K1244" s="4">
        <v>0.886809403</v>
      </c>
      <c r="L1244" s="4">
        <v>0.0491</v>
      </c>
      <c r="M1244" s="4">
        <v>0.0608</v>
      </c>
      <c r="N1244" s="4">
        <v>1.95E-6</v>
      </c>
      <c r="O1244" s="4">
        <v>0.308</v>
      </c>
      <c r="P1244" s="4">
        <v>0.882</v>
      </c>
      <c r="Q1244" s="4">
        <v>97.952</v>
      </c>
      <c r="R1244" s="4">
        <v>3.0</v>
      </c>
      <c r="S1244" s="4">
        <v>1.0</v>
      </c>
      <c r="T1244" s="3" t="s">
        <v>34</v>
      </c>
      <c r="U1244" s="3" t="s">
        <v>35</v>
      </c>
    </row>
    <row r="1245">
      <c r="A1245" s="3" t="s">
        <v>9806</v>
      </c>
      <c r="B1245" s="3" t="s">
        <v>5752</v>
      </c>
      <c r="C1245" s="4">
        <v>2023.0</v>
      </c>
      <c r="D1245" s="4">
        <v>35.0</v>
      </c>
      <c r="E1245" s="4">
        <v>210001.0</v>
      </c>
      <c r="F1245" s="3" t="s">
        <v>26</v>
      </c>
      <c r="G1245" s="3" t="s">
        <v>9807</v>
      </c>
      <c r="H1245" s="3" t="s">
        <v>9808</v>
      </c>
      <c r="I1245" s="4">
        <v>0.826</v>
      </c>
      <c r="J1245" s="4">
        <v>0.946</v>
      </c>
      <c r="K1245" s="4">
        <v>0.977242102</v>
      </c>
      <c r="L1245" s="4">
        <v>0.14</v>
      </c>
      <c r="M1245" s="4">
        <v>0.462</v>
      </c>
      <c r="N1245" s="4">
        <v>0.0</v>
      </c>
      <c r="O1245" s="4">
        <v>0.233</v>
      </c>
      <c r="P1245" s="4">
        <v>0.894</v>
      </c>
      <c r="Q1245" s="4">
        <v>103.464</v>
      </c>
      <c r="R1245" s="4">
        <v>7.0</v>
      </c>
      <c r="S1245" s="4">
        <v>1.0</v>
      </c>
      <c r="T1245" s="3" t="s">
        <v>34</v>
      </c>
      <c r="U1245" s="3" t="s">
        <v>35</v>
      </c>
    </row>
    <row r="1246">
      <c r="A1246" s="3" t="s">
        <v>9809</v>
      </c>
      <c r="B1246" s="3" t="s">
        <v>9810</v>
      </c>
      <c r="C1246" s="4">
        <v>2004.0</v>
      </c>
      <c r="D1246" s="4">
        <v>35.0</v>
      </c>
      <c r="E1246" s="4">
        <v>312530.0</v>
      </c>
      <c r="F1246" s="3" t="s">
        <v>5171</v>
      </c>
      <c r="G1246" s="3" t="s">
        <v>3518</v>
      </c>
      <c r="H1246" s="3" t="s">
        <v>9812</v>
      </c>
      <c r="I1246" s="4">
        <v>0.572</v>
      </c>
      <c r="J1246" s="4">
        <v>0.528</v>
      </c>
      <c r="K1246" s="4">
        <v>0.747481445</v>
      </c>
      <c r="L1246" s="4">
        <v>0.0236</v>
      </c>
      <c r="M1246" s="4">
        <v>0.595</v>
      </c>
      <c r="N1246" s="4">
        <v>0.0</v>
      </c>
      <c r="O1246" s="4">
        <v>0.334</v>
      </c>
      <c r="P1246" s="4">
        <v>0.621</v>
      </c>
      <c r="Q1246" s="4">
        <v>95.275</v>
      </c>
      <c r="R1246" s="4">
        <v>2.0</v>
      </c>
      <c r="S1246" s="4">
        <v>1.0</v>
      </c>
      <c r="T1246" s="3" t="s">
        <v>34</v>
      </c>
      <c r="U1246" s="3" t="s">
        <v>35</v>
      </c>
    </row>
    <row r="1247">
      <c r="A1247" s="3" t="s">
        <v>9813</v>
      </c>
      <c r="B1247" s="3" t="s">
        <v>3777</v>
      </c>
      <c r="C1247" s="4">
        <v>2005.0</v>
      </c>
      <c r="D1247" s="4">
        <v>35.0</v>
      </c>
      <c r="E1247" s="4">
        <v>271152.0</v>
      </c>
      <c r="F1247" s="3" t="s">
        <v>26</v>
      </c>
      <c r="G1247" s="3" t="s">
        <v>63</v>
      </c>
      <c r="H1247" s="3" t="s">
        <v>3777</v>
      </c>
      <c r="I1247" s="4">
        <v>0.757</v>
      </c>
      <c r="J1247" s="4">
        <v>0.84</v>
      </c>
      <c r="K1247" s="4">
        <v>0.824310739</v>
      </c>
      <c r="L1247" s="4">
        <v>0.0443</v>
      </c>
      <c r="M1247" s="4">
        <v>0.278</v>
      </c>
      <c r="N1247" s="4">
        <v>0.0</v>
      </c>
      <c r="O1247" s="4">
        <v>0.0317</v>
      </c>
      <c r="P1247" s="4">
        <v>0.962</v>
      </c>
      <c r="Q1247" s="4">
        <v>100.002</v>
      </c>
      <c r="R1247" s="4">
        <v>10.0</v>
      </c>
      <c r="S1247" s="4">
        <v>1.0</v>
      </c>
      <c r="T1247" s="3" t="s">
        <v>34</v>
      </c>
      <c r="U1247" s="3" t="s">
        <v>35</v>
      </c>
    </row>
    <row r="1248">
      <c r="A1248" s="3" t="s">
        <v>9814</v>
      </c>
      <c r="B1248" s="3" t="s">
        <v>9815</v>
      </c>
      <c r="C1248" s="4">
        <v>2017.0</v>
      </c>
      <c r="D1248" s="4">
        <v>35.0</v>
      </c>
      <c r="E1248" s="4">
        <v>224813.0</v>
      </c>
      <c r="F1248" s="3" t="s">
        <v>1918</v>
      </c>
      <c r="G1248" s="3" t="s">
        <v>1919</v>
      </c>
      <c r="H1248" s="3" t="s">
        <v>9816</v>
      </c>
      <c r="I1248" s="4">
        <v>0.677</v>
      </c>
      <c r="J1248" s="4">
        <v>0.444</v>
      </c>
      <c r="K1248" s="4">
        <v>0.824824075</v>
      </c>
      <c r="L1248" s="4">
        <v>0.0296</v>
      </c>
      <c r="M1248" s="4">
        <v>0.754</v>
      </c>
      <c r="N1248" s="4">
        <v>1.16E-5</v>
      </c>
      <c r="O1248" s="4">
        <v>0.308</v>
      </c>
      <c r="P1248" s="4">
        <v>0.516</v>
      </c>
      <c r="Q1248" s="4">
        <v>79.996</v>
      </c>
      <c r="R1248" s="4">
        <v>4.0</v>
      </c>
      <c r="S1248" s="4">
        <v>1.0</v>
      </c>
      <c r="T1248" s="3" t="s">
        <v>104</v>
      </c>
      <c r="U1248" s="3" t="s">
        <v>68</v>
      </c>
    </row>
    <row r="1249">
      <c r="A1249" s="3" t="s">
        <v>9818</v>
      </c>
      <c r="B1249" s="3" t="s">
        <v>9819</v>
      </c>
      <c r="C1249" s="4">
        <v>2023.0</v>
      </c>
      <c r="D1249" s="4">
        <v>35.0</v>
      </c>
      <c r="E1249" s="4">
        <v>200638.0</v>
      </c>
      <c r="F1249" s="3" t="s">
        <v>9820</v>
      </c>
      <c r="G1249" s="3" t="s">
        <v>6829</v>
      </c>
      <c r="H1249" s="3" t="s">
        <v>9819</v>
      </c>
      <c r="I1249" s="4">
        <v>0.881</v>
      </c>
      <c r="J1249" s="4">
        <v>0.435</v>
      </c>
      <c r="K1249" s="4">
        <v>0.730733857</v>
      </c>
      <c r="L1249" s="4">
        <v>0.544</v>
      </c>
      <c r="M1249" s="4">
        <v>0.147</v>
      </c>
      <c r="N1249" s="4">
        <v>0.0</v>
      </c>
      <c r="O1249" s="4">
        <v>0.299</v>
      </c>
      <c r="P1249" s="4">
        <v>0.601</v>
      </c>
      <c r="Q1249" s="4">
        <v>94.079</v>
      </c>
      <c r="R1249" s="4">
        <v>1.0</v>
      </c>
      <c r="S1249" s="4">
        <v>1.0</v>
      </c>
      <c r="T1249" s="3" t="s">
        <v>104</v>
      </c>
      <c r="U1249" s="3" t="s">
        <v>68</v>
      </c>
    </row>
    <row r="1250">
      <c r="A1250" s="3" t="s">
        <v>9821</v>
      </c>
      <c r="B1250" s="3" t="s">
        <v>9822</v>
      </c>
      <c r="C1250" s="4">
        <v>2024.0</v>
      </c>
      <c r="D1250" s="4">
        <v>35.0</v>
      </c>
      <c r="E1250" s="4">
        <v>213550.0</v>
      </c>
      <c r="F1250" s="3" t="s">
        <v>9823</v>
      </c>
      <c r="G1250" s="3" t="s">
        <v>9824</v>
      </c>
      <c r="H1250" s="3" t="s">
        <v>9822</v>
      </c>
      <c r="I1250" s="4">
        <v>0.815</v>
      </c>
      <c r="J1250" s="4">
        <v>0.661</v>
      </c>
      <c r="K1250" s="4">
        <v>0.85964537</v>
      </c>
      <c r="L1250" s="4">
        <v>0.0304</v>
      </c>
      <c r="M1250" s="4">
        <v>0.512</v>
      </c>
      <c r="N1250" s="4">
        <v>0.0</v>
      </c>
      <c r="O1250" s="4">
        <v>0.163</v>
      </c>
      <c r="P1250" s="4">
        <v>0.84</v>
      </c>
      <c r="Q1250" s="4">
        <v>100.02</v>
      </c>
      <c r="R1250" s="4">
        <v>0.0</v>
      </c>
      <c r="S1250" s="4">
        <v>1.0</v>
      </c>
      <c r="T1250" s="3" t="s">
        <v>104</v>
      </c>
      <c r="U1250" s="3" t="s">
        <v>94</v>
      </c>
    </row>
    <row r="1251">
      <c r="A1251" s="3" t="s">
        <v>9826</v>
      </c>
      <c r="B1251" s="3" t="s">
        <v>9827</v>
      </c>
      <c r="C1251" s="4">
        <v>1991.0</v>
      </c>
      <c r="D1251" s="4">
        <v>35.0</v>
      </c>
      <c r="E1251" s="4">
        <v>291306.0</v>
      </c>
      <c r="F1251" s="3" t="s">
        <v>9828</v>
      </c>
      <c r="G1251" s="3" t="s">
        <v>9829</v>
      </c>
      <c r="H1251" s="3" t="s">
        <v>9830</v>
      </c>
      <c r="I1251" s="4">
        <v>0.908</v>
      </c>
      <c r="J1251" s="4">
        <v>0.397</v>
      </c>
      <c r="K1251" s="4">
        <v>0.651252326</v>
      </c>
      <c r="L1251" s="4">
        <v>0.141</v>
      </c>
      <c r="M1251" s="4">
        <v>9.29E-4</v>
      </c>
      <c r="N1251" s="4">
        <v>2.33E-4</v>
      </c>
      <c r="O1251" s="4">
        <v>0.101</v>
      </c>
      <c r="P1251" s="4">
        <v>0.948</v>
      </c>
      <c r="Q1251" s="4">
        <v>126.711</v>
      </c>
      <c r="R1251" s="4">
        <v>7.0</v>
      </c>
      <c r="S1251" s="4">
        <v>1.0</v>
      </c>
      <c r="T1251" s="3" t="s">
        <v>103</v>
      </c>
      <c r="U1251" s="3" t="s">
        <v>94</v>
      </c>
    </row>
    <row r="1252">
      <c r="A1252" s="3" t="s">
        <v>9831</v>
      </c>
      <c r="B1252" s="3" t="s">
        <v>9832</v>
      </c>
      <c r="C1252" s="4">
        <v>2013.0</v>
      </c>
      <c r="D1252" s="4">
        <v>35.0</v>
      </c>
      <c r="E1252" s="4">
        <v>313981.0</v>
      </c>
      <c r="F1252" s="3" t="s">
        <v>9833</v>
      </c>
      <c r="G1252" s="3" t="s">
        <v>9834</v>
      </c>
      <c r="H1252" s="3" t="s">
        <v>9835</v>
      </c>
      <c r="I1252" s="4">
        <v>0.622</v>
      </c>
      <c r="J1252" s="4">
        <v>0.719</v>
      </c>
      <c r="K1252" s="4">
        <v>0.793339465</v>
      </c>
      <c r="L1252" s="4">
        <v>0.0477</v>
      </c>
      <c r="M1252" s="4">
        <v>0.21</v>
      </c>
      <c r="N1252" s="4">
        <v>0.0</v>
      </c>
      <c r="O1252" s="4">
        <v>0.135</v>
      </c>
      <c r="P1252" s="4">
        <v>0.651</v>
      </c>
      <c r="Q1252" s="4">
        <v>162.095</v>
      </c>
      <c r="R1252" s="4">
        <v>4.0</v>
      </c>
      <c r="S1252" s="4">
        <v>1.0</v>
      </c>
      <c r="T1252" s="3" t="s">
        <v>104</v>
      </c>
      <c r="U1252" s="3" t="s">
        <v>68</v>
      </c>
    </row>
    <row r="1253">
      <c r="A1253" s="3" t="s">
        <v>9836</v>
      </c>
      <c r="B1253" s="3" t="s">
        <v>9837</v>
      </c>
      <c r="C1253" s="4">
        <v>2023.0</v>
      </c>
      <c r="D1253" s="4">
        <v>35.0</v>
      </c>
      <c r="E1253" s="4">
        <v>77412.0</v>
      </c>
      <c r="F1253" s="3" t="s">
        <v>9838</v>
      </c>
      <c r="G1253" s="3" t="s">
        <v>8223</v>
      </c>
      <c r="H1253" s="3" t="s">
        <v>9839</v>
      </c>
      <c r="I1253" s="4">
        <v>0.851</v>
      </c>
      <c r="J1253" s="4">
        <v>0.409</v>
      </c>
      <c r="K1253" s="4">
        <v>0.798536992</v>
      </c>
      <c r="L1253" s="4">
        <v>0.0602</v>
      </c>
      <c r="M1253" s="4">
        <v>0.68</v>
      </c>
      <c r="N1253" s="4">
        <v>0.0</v>
      </c>
      <c r="O1253" s="4">
        <v>0.0562</v>
      </c>
      <c r="P1253" s="4">
        <v>0.609</v>
      </c>
      <c r="Q1253" s="4">
        <v>110.029</v>
      </c>
      <c r="R1253" s="4">
        <v>0.0</v>
      </c>
      <c r="S1253" s="4">
        <v>1.0</v>
      </c>
      <c r="T1253" s="3" t="s">
        <v>103</v>
      </c>
      <c r="U1253" s="3" t="s">
        <v>35</v>
      </c>
    </row>
    <row r="1254">
      <c r="A1254" s="3" t="s">
        <v>9841</v>
      </c>
      <c r="B1254" s="3" t="s">
        <v>9842</v>
      </c>
      <c r="C1254" s="4">
        <v>2018.0</v>
      </c>
      <c r="D1254" s="4">
        <v>35.0</v>
      </c>
      <c r="E1254" s="4">
        <v>181173.0</v>
      </c>
      <c r="F1254" s="3" t="s">
        <v>9843</v>
      </c>
      <c r="G1254" s="3" t="s">
        <v>9844</v>
      </c>
      <c r="H1254" s="3" t="s">
        <v>9845</v>
      </c>
      <c r="I1254" s="4">
        <v>0.562</v>
      </c>
      <c r="J1254" s="4">
        <v>0.403</v>
      </c>
      <c r="K1254" s="4">
        <v>0.717558232</v>
      </c>
      <c r="L1254" s="4">
        <v>0.22</v>
      </c>
      <c r="M1254" s="4">
        <v>0.775</v>
      </c>
      <c r="N1254" s="4">
        <v>0.0</v>
      </c>
      <c r="O1254" s="4">
        <v>0.322</v>
      </c>
      <c r="P1254" s="4">
        <v>0.647</v>
      </c>
      <c r="Q1254" s="4">
        <v>96.559</v>
      </c>
      <c r="R1254" s="4">
        <v>9.0</v>
      </c>
      <c r="S1254" s="4">
        <v>1.0</v>
      </c>
      <c r="T1254" s="3" t="s">
        <v>103</v>
      </c>
      <c r="U1254" s="3" t="s">
        <v>35</v>
      </c>
    </row>
    <row r="1255">
      <c r="A1255" s="3" t="s">
        <v>9846</v>
      </c>
      <c r="B1255" s="3" t="s">
        <v>9847</v>
      </c>
      <c r="C1255" s="4">
        <v>2019.0</v>
      </c>
      <c r="D1255" s="4">
        <v>35.0</v>
      </c>
      <c r="E1255" s="4">
        <v>406918.0</v>
      </c>
      <c r="F1255" s="3" t="s">
        <v>2153</v>
      </c>
      <c r="G1255" s="3" t="s">
        <v>9848</v>
      </c>
      <c r="H1255" s="3" t="s">
        <v>9847</v>
      </c>
      <c r="I1255" s="4">
        <v>0.85</v>
      </c>
      <c r="J1255" s="4">
        <v>0.736</v>
      </c>
      <c r="K1255" s="4">
        <v>0.870061814</v>
      </c>
      <c r="L1255" s="4">
        <v>0.319</v>
      </c>
      <c r="M1255" s="4">
        <v>0.447</v>
      </c>
      <c r="N1255" s="4">
        <v>0.0</v>
      </c>
      <c r="O1255" s="4">
        <v>0.0772</v>
      </c>
      <c r="P1255" s="4">
        <v>0.537</v>
      </c>
      <c r="Q1255" s="4">
        <v>99.986</v>
      </c>
      <c r="R1255" s="4">
        <v>0.0</v>
      </c>
      <c r="S1255" s="4">
        <v>1.0</v>
      </c>
      <c r="T1255" s="3" t="s">
        <v>103</v>
      </c>
      <c r="U1255" s="3" t="s">
        <v>35</v>
      </c>
    </row>
    <row r="1256">
      <c r="A1256" s="3" t="s">
        <v>9852</v>
      </c>
      <c r="B1256" s="3" t="s">
        <v>9853</v>
      </c>
      <c r="C1256" s="4">
        <v>2017.0</v>
      </c>
      <c r="D1256" s="4">
        <v>35.0</v>
      </c>
      <c r="E1256" s="4">
        <v>229575.0</v>
      </c>
      <c r="F1256" s="3" t="s">
        <v>194</v>
      </c>
      <c r="G1256" s="3" t="s">
        <v>9854</v>
      </c>
      <c r="H1256" s="3" t="s">
        <v>9855</v>
      </c>
      <c r="I1256" s="4">
        <v>0.701</v>
      </c>
      <c r="J1256" s="4">
        <v>0.681</v>
      </c>
      <c r="K1256" s="4">
        <v>0.836694971</v>
      </c>
      <c r="L1256" s="4">
        <v>0.0466</v>
      </c>
      <c r="M1256" s="4">
        <v>0.134</v>
      </c>
      <c r="N1256" s="4">
        <v>0.0</v>
      </c>
      <c r="O1256" s="4">
        <v>0.064</v>
      </c>
      <c r="P1256" s="4">
        <v>0.81</v>
      </c>
      <c r="Q1256" s="4">
        <v>122.539</v>
      </c>
      <c r="R1256" s="4">
        <v>9.0</v>
      </c>
      <c r="S1256" s="4">
        <v>1.0</v>
      </c>
      <c r="T1256" s="3" t="s">
        <v>104</v>
      </c>
      <c r="U1256" s="3" t="s">
        <v>68</v>
      </c>
    </row>
    <row r="1257">
      <c r="A1257" s="3" t="s">
        <v>9857</v>
      </c>
      <c r="B1257" s="3" t="s">
        <v>9858</v>
      </c>
      <c r="C1257" s="4">
        <v>2008.0</v>
      </c>
      <c r="D1257" s="4">
        <v>35.0</v>
      </c>
      <c r="E1257" s="4">
        <v>287947.0</v>
      </c>
      <c r="F1257" s="3" t="s">
        <v>401</v>
      </c>
      <c r="G1257" s="3" t="s">
        <v>5759</v>
      </c>
      <c r="H1257" s="3" t="s">
        <v>5759</v>
      </c>
      <c r="I1257" s="4">
        <v>0.744</v>
      </c>
      <c r="J1257" s="4">
        <v>0.745</v>
      </c>
      <c r="K1257" s="4">
        <v>0.847111415</v>
      </c>
      <c r="L1257" s="4">
        <v>0.041</v>
      </c>
      <c r="M1257" s="4">
        <v>0.292</v>
      </c>
      <c r="N1257" s="4">
        <v>7.38E-5</v>
      </c>
      <c r="O1257" s="4">
        <v>0.125</v>
      </c>
      <c r="P1257" s="4">
        <v>0.799</v>
      </c>
      <c r="Q1257" s="4">
        <v>119.994</v>
      </c>
      <c r="R1257" s="4">
        <v>11.0</v>
      </c>
      <c r="S1257" s="4">
        <v>1.0</v>
      </c>
      <c r="T1257" s="3" t="s">
        <v>34</v>
      </c>
      <c r="U1257" s="3" t="s">
        <v>35</v>
      </c>
    </row>
    <row r="1258">
      <c r="A1258" s="3" t="s">
        <v>9859</v>
      </c>
      <c r="B1258" s="3" t="s">
        <v>9860</v>
      </c>
      <c r="C1258" s="4">
        <v>2008.0</v>
      </c>
      <c r="D1258" s="4">
        <v>35.0</v>
      </c>
      <c r="E1258" s="4">
        <v>184238.0</v>
      </c>
      <c r="F1258" s="3" t="s">
        <v>1629</v>
      </c>
      <c r="G1258" s="3" t="s">
        <v>9799</v>
      </c>
      <c r="H1258" s="3" t="s">
        <v>9860</v>
      </c>
      <c r="I1258" s="4">
        <v>0.851</v>
      </c>
      <c r="J1258" s="4">
        <v>0.871</v>
      </c>
      <c r="K1258" s="4">
        <v>0.823904348</v>
      </c>
      <c r="L1258" s="4">
        <v>0.0512</v>
      </c>
      <c r="M1258" s="4">
        <v>0.0878</v>
      </c>
      <c r="N1258" s="4">
        <v>2.45E-6</v>
      </c>
      <c r="O1258" s="4">
        <v>0.323</v>
      </c>
      <c r="P1258" s="4">
        <v>0.786</v>
      </c>
      <c r="Q1258" s="4">
        <v>114.97</v>
      </c>
      <c r="R1258" s="4">
        <v>11.0</v>
      </c>
      <c r="S1258" s="4">
        <v>1.0</v>
      </c>
      <c r="T1258" s="3" t="s">
        <v>104</v>
      </c>
      <c r="U1258" s="3" t="s">
        <v>35</v>
      </c>
    </row>
    <row r="1259">
      <c r="A1259" s="3" t="s">
        <v>9861</v>
      </c>
      <c r="B1259" s="3" t="s">
        <v>6237</v>
      </c>
      <c r="C1259" s="4">
        <v>1986.0</v>
      </c>
      <c r="D1259" s="4">
        <v>35.0</v>
      </c>
      <c r="E1259" s="4">
        <v>200360.0</v>
      </c>
      <c r="F1259" s="3" t="s">
        <v>8843</v>
      </c>
      <c r="G1259" s="3" t="s">
        <v>8844</v>
      </c>
      <c r="H1259" s="3" t="s">
        <v>9862</v>
      </c>
      <c r="I1259" s="4">
        <v>0.656705432</v>
      </c>
      <c r="J1259" s="4">
        <v>0.6703845</v>
      </c>
      <c r="K1259" s="4">
        <v>0.813626471</v>
      </c>
      <c r="L1259" s="4">
        <v>0.081382654</v>
      </c>
      <c r="M1259" s="4">
        <v>0.26934009</v>
      </c>
      <c r="N1259" s="4">
        <v>0.05448885</v>
      </c>
      <c r="O1259" s="4">
        <v>0.191150556</v>
      </c>
      <c r="P1259" s="4">
        <v>0.618767284</v>
      </c>
      <c r="Q1259" s="4">
        <v>120.71</v>
      </c>
      <c r="R1259" s="4">
        <v>5.0</v>
      </c>
      <c r="S1259" s="4">
        <v>1.0</v>
      </c>
      <c r="T1259" s="3" t="s">
        <v>104</v>
      </c>
      <c r="U1259" s="3" t="s">
        <v>35</v>
      </c>
    </row>
    <row r="1260">
      <c r="A1260" s="3" t="s">
        <v>9864</v>
      </c>
      <c r="B1260" s="3" t="s">
        <v>9865</v>
      </c>
      <c r="C1260" s="4">
        <v>1977.0</v>
      </c>
      <c r="D1260" s="4">
        <v>35.0</v>
      </c>
      <c r="E1260" s="4">
        <v>286306.0</v>
      </c>
      <c r="F1260" s="3" t="s">
        <v>122</v>
      </c>
      <c r="G1260" s="3" t="s">
        <v>123</v>
      </c>
      <c r="H1260" s="3" t="s">
        <v>9866</v>
      </c>
      <c r="I1260" s="4">
        <v>0.656705432</v>
      </c>
      <c r="J1260" s="4">
        <v>0.6703845</v>
      </c>
      <c r="K1260" s="4">
        <v>0.813626471</v>
      </c>
      <c r="L1260" s="4">
        <v>0.081382654</v>
      </c>
      <c r="M1260" s="4">
        <v>0.26934009</v>
      </c>
      <c r="N1260" s="4">
        <v>0.05448885</v>
      </c>
      <c r="O1260" s="4">
        <v>0.191150556</v>
      </c>
      <c r="P1260" s="4">
        <v>0.618767284</v>
      </c>
      <c r="Q1260" s="4">
        <v>120.71</v>
      </c>
      <c r="R1260" s="4">
        <v>5.0</v>
      </c>
      <c r="S1260" s="4">
        <v>1.0</v>
      </c>
      <c r="T1260" s="3" t="s">
        <v>104</v>
      </c>
      <c r="U1260" s="3" t="s">
        <v>35</v>
      </c>
    </row>
    <row r="1261">
      <c r="A1261" s="3" t="s">
        <v>9867</v>
      </c>
      <c r="B1261" s="3" t="s">
        <v>9868</v>
      </c>
      <c r="C1261" s="4">
        <v>1966.0</v>
      </c>
      <c r="D1261" s="4">
        <v>35.0</v>
      </c>
      <c r="E1261" s="4">
        <v>296825.0</v>
      </c>
      <c r="F1261" s="3" t="s">
        <v>175</v>
      </c>
      <c r="G1261" s="3" t="s">
        <v>176</v>
      </c>
      <c r="H1261" s="3" t="s">
        <v>9869</v>
      </c>
      <c r="I1261" s="4">
        <v>0.656705432</v>
      </c>
      <c r="J1261" s="4">
        <v>0.6703845</v>
      </c>
      <c r="K1261" s="4">
        <v>0.813626471</v>
      </c>
      <c r="L1261" s="4">
        <v>0.081382654</v>
      </c>
      <c r="M1261" s="4">
        <v>0.26934009</v>
      </c>
      <c r="N1261" s="4">
        <v>0.05448885</v>
      </c>
      <c r="O1261" s="4">
        <v>0.191150556</v>
      </c>
      <c r="P1261" s="4">
        <v>0.618767284</v>
      </c>
      <c r="Q1261" s="4">
        <v>120.71</v>
      </c>
      <c r="R1261" s="4">
        <v>5.0</v>
      </c>
      <c r="S1261" s="4">
        <v>1.0</v>
      </c>
      <c r="T1261" s="3" t="s">
        <v>104</v>
      </c>
      <c r="U1261" s="3" t="s">
        <v>35</v>
      </c>
    </row>
    <row r="1262">
      <c r="A1262" s="3" t="s">
        <v>9870</v>
      </c>
      <c r="B1262" s="3" t="s">
        <v>9871</v>
      </c>
      <c r="C1262" s="4">
        <v>1964.0</v>
      </c>
      <c r="D1262" s="4">
        <v>35.0</v>
      </c>
      <c r="E1262" s="4">
        <v>173773.0</v>
      </c>
      <c r="F1262" s="3" t="s">
        <v>9872</v>
      </c>
      <c r="G1262" s="3" t="s">
        <v>9873</v>
      </c>
      <c r="H1262" s="3" t="s">
        <v>9874</v>
      </c>
      <c r="I1262" s="4">
        <v>0.592</v>
      </c>
      <c r="J1262" s="4">
        <v>0.207</v>
      </c>
      <c r="K1262" s="4">
        <v>0.660021817</v>
      </c>
      <c r="L1262" s="4">
        <v>0.0406</v>
      </c>
      <c r="M1262" s="4">
        <v>0.827</v>
      </c>
      <c r="N1262" s="4">
        <v>8.65E-6</v>
      </c>
      <c r="O1262" s="4">
        <v>0.256</v>
      </c>
      <c r="P1262" s="4">
        <v>0.641</v>
      </c>
      <c r="Q1262" s="4">
        <v>132.58</v>
      </c>
      <c r="R1262" s="4">
        <v>2.0</v>
      </c>
      <c r="S1262" s="4">
        <v>1.0</v>
      </c>
      <c r="T1262" s="3" t="s">
        <v>103</v>
      </c>
      <c r="U1262" s="3" t="s">
        <v>35</v>
      </c>
    </row>
    <row r="1263">
      <c r="A1263" s="3" t="s">
        <v>9876</v>
      </c>
      <c r="B1263" s="3" t="s">
        <v>9877</v>
      </c>
      <c r="C1263" s="4">
        <v>1981.0</v>
      </c>
      <c r="D1263" s="4">
        <v>35.0</v>
      </c>
      <c r="E1263" s="4">
        <v>310800.0</v>
      </c>
      <c r="F1263" s="3" t="s">
        <v>1911</v>
      </c>
      <c r="G1263" s="3" t="s">
        <v>9878</v>
      </c>
      <c r="H1263" s="3" t="s">
        <v>9879</v>
      </c>
      <c r="I1263" s="4">
        <v>0.773</v>
      </c>
      <c r="J1263" s="4">
        <v>0.89</v>
      </c>
      <c r="K1263" s="4">
        <v>0.840951383</v>
      </c>
      <c r="L1263" s="4">
        <v>0.0595</v>
      </c>
      <c r="M1263" s="4">
        <v>0.155</v>
      </c>
      <c r="N1263" s="4">
        <v>0.00314</v>
      </c>
      <c r="O1263" s="4">
        <v>0.0637</v>
      </c>
      <c r="P1263" s="4">
        <v>0.947</v>
      </c>
      <c r="Q1263" s="4">
        <v>123.63</v>
      </c>
      <c r="R1263" s="4">
        <v>0.0</v>
      </c>
      <c r="S1263" s="4">
        <v>0.0</v>
      </c>
      <c r="T1263" s="3" t="s">
        <v>103</v>
      </c>
      <c r="U1263" s="3" t="s">
        <v>35</v>
      </c>
    </row>
    <row r="1264">
      <c r="A1264" s="3" t="s">
        <v>9880</v>
      </c>
      <c r="B1264" s="3" t="s">
        <v>9881</v>
      </c>
      <c r="C1264" s="4">
        <v>2011.0</v>
      </c>
      <c r="D1264" s="4">
        <v>35.0</v>
      </c>
      <c r="E1264" s="4">
        <v>284500.0</v>
      </c>
      <c r="F1264" s="3" t="s">
        <v>4270</v>
      </c>
      <c r="G1264" s="3" t="s">
        <v>4272</v>
      </c>
      <c r="H1264" s="3" t="s">
        <v>7474</v>
      </c>
      <c r="I1264" s="4">
        <v>0.757</v>
      </c>
      <c r="J1264" s="4">
        <v>0.884</v>
      </c>
      <c r="K1264" s="4">
        <v>0.864971232</v>
      </c>
      <c r="L1264" s="4">
        <v>0.241</v>
      </c>
      <c r="M1264" s="4">
        <v>0.0432</v>
      </c>
      <c r="N1264" s="4">
        <v>0.00538</v>
      </c>
      <c r="O1264" s="4">
        <v>0.112</v>
      </c>
      <c r="P1264" s="4">
        <v>0.859</v>
      </c>
      <c r="Q1264" s="4">
        <v>84.99</v>
      </c>
      <c r="R1264" s="4">
        <v>7.0</v>
      </c>
      <c r="S1264" s="4">
        <v>1.0</v>
      </c>
      <c r="T1264" s="3" t="s">
        <v>104</v>
      </c>
      <c r="U1264" s="3" t="s">
        <v>68</v>
      </c>
    </row>
    <row r="1265">
      <c r="A1265" s="3" t="s">
        <v>9882</v>
      </c>
      <c r="B1265" s="3" t="s">
        <v>9883</v>
      </c>
      <c r="C1265" s="4">
        <v>2008.0</v>
      </c>
      <c r="D1265" s="4">
        <v>35.0</v>
      </c>
      <c r="E1265" s="4">
        <v>271735.0</v>
      </c>
      <c r="F1265" s="3" t="s">
        <v>7784</v>
      </c>
      <c r="G1265" s="3" t="s">
        <v>725</v>
      </c>
      <c r="H1265" s="3" t="s">
        <v>8731</v>
      </c>
      <c r="I1265" s="4">
        <v>0.57</v>
      </c>
      <c r="J1265" s="4">
        <v>0.894</v>
      </c>
      <c r="K1265" s="4">
        <v>0.850747546</v>
      </c>
      <c r="L1265" s="4">
        <v>0.355</v>
      </c>
      <c r="M1265" s="4">
        <v>0.491</v>
      </c>
      <c r="N1265" s="4">
        <v>0.0</v>
      </c>
      <c r="O1265" s="4">
        <v>0.329</v>
      </c>
      <c r="P1265" s="4">
        <v>0.895</v>
      </c>
      <c r="Q1265" s="4">
        <v>96.01</v>
      </c>
      <c r="R1265" s="4">
        <v>7.0</v>
      </c>
      <c r="S1265" s="4">
        <v>1.0</v>
      </c>
      <c r="T1265" s="3" t="s">
        <v>104</v>
      </c>
      <c r="U1265" s="3" t="s">
        <v>68</v>
      </c>
    </row>
    <row r="1266">
      <c r="A1266" s="3" t="s">
        <v>9885</v>
      </c>
      <c r="B1266" s="3" t="s">
        <v>9886</v>
      </c>
      <c r="C1266" s="4">
        <v>2005.0</v>
      </c>
      <c r="D1266" s="4">
        <v>35.0</v>
      </c>
      <c r="E1266" s="4">
        <v>290893.0</v>
      </c>
      <c r="F1266" s="3" t="s">
        <v>880</v>
      </c>
      <c r="G1266" s="3" t="s">
        <v>1822</v>
      </c>
      <c r="H1266" s="3" t="s">
        <v>9887</v>
      </c>
      <c r="I1266" s="4">
        <v>0.637</v>
      </c>
      <c r="J1266" s="4">
        <v>0.945</v>
      </c>
      <c r="K1266" s="4">
        <v>0.833957179</v>
      </c>
      <c r="L1266" s="4">
        <v>0.0731</v>
      </c>
      <c r="M1266" s="4">
        <v>0.0508</v>
      </c>
      <c r="N1266" s="4">
        <v>0.00574</v>
      </c>
      <c r="O1266" s="4">
        <v>0.34</v>
      </c>
      <c r="P1266" s="4">
        <v>0.71</v>
      </c>
      <c r="Q1266" s="4">
        <v>128.05</v>
      </c>
      <c r="R1266" s="4">
        <v>5.0</v>
      </c>
      <c r="S1266" s="4">
        <v>1.0</v>
      </c>
      <c r="T1266" s="3" t="s">
        <v>104</v>
      </c>
      <c r="U1266" s="3" t="s">
        <v>94</v>
      </c>
    </row>
    <row r="1267">
      <c r="A1267" s="3" t="s">
        <v>9888</v>
      </c>
      <c r="B1267" s="3" t="s">
        <v>9889</v>
      </c>
      <c r="C1267" s="4">
        <v>2010.0</v>
      </c>
      <c r="D1267" s="4">
        <v>36.0</v>
      </c>
      <c r="E1267" s="4">
        <v>276154.0</v>
      </c>
      <c r="F1267" s="3" t="s">
        <v>26</v>
      </c>
      <c r="G1267" s="3" t="s">
        <v>9890</v>
      </c>
      <c r="H1267" s="3" t="s">
        <v>9891</v>
      </c>
      <c r="I1267" s="4">
        <v>0.652</v>
      </c>
      <c r="J1267" s="4">
        <v>0.643</v>
      </c>
      <c r="K1267" s="4">
        <v>0.804932304</v>
      </c>
      <c r="L1267" s="4">
        <v>0.035</v>
      </c>
      <c r="M1267" s="4">
        <v>0.101</v>
      </c>
      <c r="N1267" s="4">
        <v>7.45E-4</v>
      </c>
      <c r="O1267" s="4">
        <v>0.094</v>
      </c>
      <c r="P1267" s="4">
        <v>0.694</v>
      </c>
      <c r="Q1267" s="4">
        <v>139.926</v>
      </c>
      <c r="R1267" s="4">
        <v>0.0</v>
      </c>
      <c r="S1267" s="4">
        <v>1.0</v>
      </c>
      <c r="T1267" s="3" t="s">
        <v>34</v>
      </c>
      <c r="U1267" s="3" t="s">
        <v>35</v>
      </c>
    </row>
    <row r="1268">
      <c r="A1268" s="3" t="s">
        <v>9892</v>
      </c>
      <c r="B1268" s="3" t="s">
        <v>9893</v>
      </c>
      <c r="C1268" s="4">
        <v>1999.0</v>
      </c>
      <c r="D1268" s="4">
        <v>36.0</v>
      </c>
      <c r="E1268" s="4">
        <v>400506.0</v>
      </c>
      <c r="F1268" s="3" t="s">
        <v>9894</v>
      </c>
      <c r="G1268" s="3" t="s">
        <v>9895</v>
      </c>
      <c r="H1268" s="3" t="s">
        <v>9896</v>
      </c>
      <c r="I1268" s="4">
        <v>0.568</v>
      </c>
      <c r="J1268" s="4">
        <v>0.925</v>
      </c>
      <c r="K1268" s="4">
        <v>0.732231087</v>
      </c>
      <c r="L1268" s="4">
        <v>0.0405</v>
      </c>
      <c r="M1268" s="4">
        <v>0.521</v>
      </c>
      <c r="N1268" s="4">
        <v>0.451</v>
      </c>
      <c r="O1268" s="4">
        <v>0.132</v>
      </c>
      <c r="P1268" s="4">
        <v>0.936</v>
      </c>
      <c r="Q1268" s="4">
        <v>79.54</v>
      </c>
      <c r="R1268" s="4">
        <v>2.0</v>
      </c>
      <c r="S1268" s="4">
        <v>1.0</v>
      </c>
      <c r="T1268" s="3" t="s">
        <v>103</v>
      </c>
      <c r="U1268" s="3" t="s">
        <v>35</v>
      </c>
    </row>
    <row r="1269">
      <c r="A1269" s="3" t="s">
        <v>9898</v>
      </c>
      <c r="B1269" s="3" t="s">
        <v>222</v>
      </c>
      <c r="C1269" s="4">
        <v>2007.0</v>
      </c>
      <c r="D1269" s="4">
        <v>36.0</v>
      </c>
      <c r="E1269" s="4">
        <v>165027.0</v>
      </c>
      <c r="F1269" s="3" t="s">
        <v>9899</v>
      </c>
      <c r="G1269" s="3" t="s">
        <v>5507</v>
      </c>
      <c r="H1269" s="3" t="s">
        <v>5507</v>
      </c>
      <c r="I1269" s="4">
        <v>0.656705432</v>
      </c>
      <c r="J1269" s="4">
        <v>0.6703845</v>
      </c>
      <c r="K1269" s="4">
        <v>0.813626471</v>
      </c>
      <c r="L1269" s="4">
        <v>0.081382654</v>
      </c>
      <c r="M1269" s="4">
        <v>0.26934009</v>
      </c>
      <c r="N1269" s="4">
        <v>0.05448885</v>
      </c>
      <c r="O1269" s="4">
        <v>0.191150556</v>
      </c>
      <c r="P1269" s="4">
        <v>0.618767284</v>
      </c>
      <c r="Q1269" s="4">
        <v>120.71</v>
      </c>
      <c r="R1269" s="4">
        <v>5.0</v>
      </c>
      <c r="S1269" s="4">
        <v>1.0</v>
      </c>
      <c r="T1269" s="3" t="s">
        <v>103</v>
      </c>
      <c r="U1269" s="3" t="s">
        <v>35</v>
      </c>
    </row>
    <row r="1270">
      <c r="A1270" s="3" t="s">
        <v>9900</v>
      </c>
      <c r="B1270" s="3" t="s">
        <v>9901</v>
      </c>
      <c r="C1270" s="4">
        <v>2021.0</v>
      </c>
      <c r="D1270" s="4">
        <v>36.0</v>
      </c>
      <c r="E1270" s="4">
        <v>260355.0</v>
      </c>
      <c r="F1270" s="3" t="s">
        <v>122</v>
      </c>
      <c r="G1270" s="3" t="s">
        <v>123</v>
      </c>
      <c r="H1270" s="3" t="s">
        <v>9902</v>
      </c>
      <c r="I1270" s="4">
        <v>0.525</v>
      </c>
      <c r="J1270" s="4">
        <v>0.418</v>
      </c>
      <c r="K1270" s="4">
        <v>0.791264732</v>
      </c>
      <c r="L1270" s="4">
        <v>0.134</v>
      </c>
      <c r="M1270" s="4">
        <v>0.84</v>
      </c>
      <c r="N1270" s="4">
        <v>3.05E-4</v>
      </c>
      <c r="O1270" s="4">
        <v>0.877</v>
      </c>
      <c r="P1270" s="4">
        <v>0.672</v>
      </c>
      <c r="Q1270" s="4">
        <v>154.41</v>
      </c>
      <c r="R1270" s="4">
        <v>2.0</v>
      </c>
      <c r="S1270" s="4">
        <v>1.0</v>
      </c>
      <c r="T1270" s="3" t="s">
        <v>34</v>
      </c>
      <c r="U1270" s="3" t="s">
        <v>35</v>
      </c>
    </row>
    <row r="1271">
      <c r="A1271" s="3" t="s">
        <v>9903</v>
      </c>
      <c r="B1271" s="3" t="s">
        <v>9904</v>
      </c>
      <c r="C1271" s="4">
        <v>2018.0</v>
      </c>
      <c r="D1271" s="4">
        <v>36.0</v>
      </c>
      <c r="E1271" s="4">
        <v>269343.0</v>
      </c>
      <c r="F1271" s="3" t="s">
        <v>31</v>
      </c>
      <c r="G1271" s="3" t="s">
        <v>4946</v>
      </c>
      <c r="H1271" s="3" t="s">
        <v>9904</v>
      </c>
      <c r="I1271" s="4">
        <v>0.593</v>
      </c>
      <c r="J1271" s="4">
        <v>0.772</v>
      </c>
      <c r="K1271" s="4">
        <v>0.838962206</v>
      </c>
      <c r="L1271" s="4">
        <v>0.0458</v>
      </c>
      <c r="M1271" s="4">
        <v>0.0274</v>
      </c>
      <c r="N1271" s="4">
        <v>5.37E-4</v>
      </c>
      <c r="O1271" s="4">
        <v>0.146</v>
      </c>
      <c r="P1271" s="4">
        <v>0.518</v>
      </c>
      <c r="Q1271" s="4">
        <v>141.316</v>
      </c>
      <c r="R1271" s="4">
        <v>8.0</v>
      </c>
      <c r="S1271" s="4">
        <v>1.0</v>
      </c>
      <c r="T1271" s="3" t="s">
        <v>34</v>
      </c>
      <c r="U1271" s="3" t="s">
        <v>35</v>
      </c>
    </row>
    <row r="1272">
      <c r="A1272" s="3" t="s">
        <v>9906</v>
      </c>
      <c r="B1272" s="3" t="s">
        <v>9907</v>
      </c>
      <c r="C1272" s="4">
        <v>2022.0</v>
      </c>
      <c r="D1272" s="4">
        <v>36.0</v>
      </c>
      <c r="E1272" s="4">
        <v>355500.0</v>
      </c>
      <c r="F1272" s="3" t="s">
        <v>26</v>
      </c>
      <c r="G1272" s="3" t="s">
        <v>9908</v>
      </c>
      <c r="H1272" s="3" t="s">
        <v>9909</v>
      </c>
      <c r="I1272" s="4">
        <v>0.634</v>
      </c>
      <c r="J1272" s="4">
        <v>0.777</v>
      </c>
      <c r="K1272" s="4">
        <v>0.885718563</v>
      </c>
      <c r="L1272" s="4">
        <v>0.0475</v>
      </c>
      <c r="M1272" s="4">
        <v>0.0973</v>
      </c>
      <c r="N1272" s="4">
        <v>0.0</v>
      </c>
      <c r="O1272" s="4">
        <v>0.149</v>
      </c>
      <c r="P1272" s="4">
        <v>0.584</v>
      </c>
      <c r="Q1272" s="4">
        <v>119.91</v>
      </c>
      <c r="R1272" s="4">
        <v>9.0</v>
      </c>
      <c r="S1272" s="4">
        <v>0.0</v>
      </c>
      <c r="T1272" s="3" t="s">
        <v>34</v>
      </c>
      <c r="U1272" s="3" t="s">
        <v>35</v>
      </c>
    </row>
    <row r="1273">
      <c r="A1273" s="3" t="s">
        <v>9910</v>
      </c>
      <c r="B1273" s="3" t="s">
        <v>9911</v>
      </c>
      <c r="C1273" s="4">
        <v>2019.0</v>
      </c>
      <c r="D1273" s="4">
        <v>36.0</v>
      </c>
      <c r="E1273" s="4">
        <v>335876.0</v>
      </c>
      <c r="F1273" s="3" t="s">
        <v>26</v>
      </c>
      <c r="G1273" s="3" t="s">
        <v>9912</v>
      </c>
      <c r="H1273" s="3" t="s">
        <v>9911</v>
      </c>
      <c r="I1273" s="4">
        <v>0.684</v>
      </c>
      <c r="J1273" s="4">
        <v>0.784</v>
      </c>
      <c r="K1273" s="4">
        <v>0.945372489</v>
      </c>
      <c r="L1273" s="4">
        <v>0.0365</v>
      </c>
      <c r="M1273" s="4">
        <v>0.484</v>
      </c>
      <c r="N1273" s="4">
        <v>0.0</v>
      </c>
      <c r="O1273" s="4">
        <v>0.154</v>
      </c>
      <c r="P1273" s="4">
        <v>0.515</v>
      </c>
      <c r="Q1273" s="4">
        <v>107.101</v>
      </c>
      <c r="R1273" s="4">
        <v>0.0</v>
      </c>
      <c r="S1273" s="4">
        <v>1.0</v>
      </c>
      <c r="T1273" s="3" t="s">
        <v>34</v>
      </c>
      <c r="U1273" s="3" t="s">
        <v>35</v>
      </c>
    </row>
    <row r="1274">
      <c r="A1274" s="3" t="s">
        <v>9913</v>
      </c>
      <c r="B1274" s="3" t="s">
        <v>9914</v>
      </c>
      <c r="C1274" s="4">
        <v>2012.0</v>
      </c>
      <c r="D1274" s="4">
        <v>36.0</v>
      </c>
      <c r="E1274" s="4">
        <v>240692.0</v>
      </c>
      <c r="F1274" s="3" t="s">
        <v>31</v>
      </c>
      <c r="G1274" s="3" t="s">
        <v>4946</v>
      </c>
      <c r="H1274" s="3" t="s">
        <v>6292</v>
      </c>
      <c r="I1274" s="4">
        <v>0.856</v>
      </c>
      <c r="J1274" s="4">
        <v>0.48</v>
      </c>
      <c r="K1274" s="4">
        <v>0.798301713</v>
      </c>
      <c r="L1274" s="4">
        <v>0.0357</v>
      </c>
      <c r="M1274" s="4">
        <v>0.77</v>
      </c>
      <c r="N1274" s="4">
        <v>0.0</v>
      </c>
      <c r="O1274" s="4">
        <v>0.122</v>
      </c>
      <c r="P1274" s="4">
        <v>0.77</v>
      </c>
      <c r="Q1274" s="4">
        <v>109.976</v>
      </c>
      <c r="R1274" s="4">
        <v>10.0</v>
      </c>
      <c r="S1274" s="4">
        <v>1.0</v>
      </c>
      <c r="T1274" s="3" t="s">
        <v>34</v>
      </c>
      <c r="U1274" s="3" t="s">
        <v>68</v>
      </c>
    </row>
    <row r="1275">
      <c r="A1275" s="3" t="s">
        <v>9916</v>
      </c>
      <c r="B1275" s="3" t="s">
        <v>9917</v>
      </c>
      <c r="C1275" s="4">
        <v>2010.0</v>
      </c>
      <c r="D1275" s="4">
        <v>36.0</v>
      </c>
      <c r="E1275" s="4">
        <v>259558.0</v>
      </c>
      <c r="F1275" s="3" t="s">
        <v>880</v>
      </c>
      <c r="G1275" s="3" t="s">
        <v>1822</v>
      </c>
      <c r="H1275" s="3" t="s">
        <v>9918</v>
      </c>
      <c r="I1275" s="4">
        <v>0.676</v>
      </c>
      <c r="J1275" s="4">
        <v>0.841</v>
      </c>
      <c r="K1275" s="4">
        <v>0.890809146</v>
      </c>
      <c r="L1275" s="4">
        <v>0.0305</v>
      </c>
      <c r="M1275" s="4">
        <v>9.82E-4</v>
      </c>
      <c r="N1275" s="4">
        <v>0.00145</v>
      </c>
      <c r="O1275" s="4">
        <v>0.252</v>
      </c>
      <c r="P1275" s="4">
        <v>0.968</v>
      </c>
      <c r="Q1275" s="4">
        <v>134.019</v>
      </c>
      <c r="R1275" s="4">
        <v>0.0</v>
      </c>
      <c r="S1275" s="4">
        <v>0.0</v>
      </c>
      <c r="T1275" s="3" t="s">
        <v>104</v>
      </c>
      <c r="U1275" s="3" t="s">
        <v>68</v>
      </c>
    </row>
    <row r="1276">
      <c r="A1276" s="3" t="s">
        <v>9920</v>
      </c>
      <c r="B1276" s="3" t="s">
        <v>9922</v>
      </c>
      <c r="C1276" s="4">
        <v>2022.0</v>
      </c>
      <c r="D1276" s="4">
        <v>36.0</v>
      </c>
      <c r="E1276" s="4">
        <v>250000.0</v>
      </c>
      <c r="F1276" s="3" t="s">
        <v>2189</v>
      </c>
      <c r="G1276" s="3" t="s">
        <v>9924</v>
      </c>
      <c r="H1276" s="3" t="s">
        <v>9926</v>
      </c>
      <c r="I1276" s="4">
        <v>0.688</v>
      </c>
      <c r="J1276" s="4">
        <v>0.591</v>
      </c>
      <c r="K1276" s="4">
        <v>0.786452206</v>
      </c>
      <c r="L1276" s="4">
        <v>0.168</v>
      </c>
      <c r="M1276" s="4">
        <v>0.523</v>
      </c>
      <c r="N1276" s="4">
        <v>0.0</v>
      </c>
      <c r="O1276" s="4">
        <v>0.13</v>
      </c>
      <c r="P1276" s="4">
        <v>0.529</v>
      </c>
      <c r="Q1276" s="4">
        <v>119.924</v>
      </c>
      <c r="R1276" s="4">
        <v>9.0</v>
      </c>
      <c r="S1276" s="4">
        <v>0.0</v>
      </c>
      <c r="T1276" s="3" t="s">
        <v>104</v>
      </c>
      <c r="U1276" s="3" t="s">
        <v>94</v>
      </c>
    </row>
    <row r="1277">
      <c r="A1277" s="3" t="s">
        <v>9928</v>
      </c>
      <c r="B1277" s="3" t="s">
        <v>9929</v>
      </c>
      <c r="C1277" s="4">
        <v>2010.0</v>
      </c>
      <c r="D1277" s="4">
        <v>36.0</v>
      </c>
      <c r="E1277" s="4">
        <v>209866.0</v>
      </c>
      <c r="F1277" s="3" t="s">
        <v>4278</v>
      </c>
      <c r="G1277" s="3" t="s">
        <v>9930</v>
      </c>
      <c r="H1277" s="3" t="s">
        <v>9929</v>
      </c>
      <c r="I1277" s="4">
        <v>0.729</v>
      </c>
      <c r="J1277" s="4">
        <v>0.904</v>
      </c>
      <c r="K1277" s="4">
        <v>0.900455586</v>
      </c>
      <c r="L1277" s="4">
        <v>0.0775</v>
      </c>
      <c r="M1277" s="4">
        <v>0.00778</v>
      </c>
      <c r="N1277" s="4">
        <v>0.0</v>
      </c>
      <c r="O1277" s="4">
        <v>0.295</v>
      </c>
      <c r="P1277" s="4">
        <v>0.737</v>
      </c>
      <c r="Q1277" s="4">
        <v>126.067</v>
      </c>
      <c r="R1277" s="4">
        <v>9.0</v>
      </c>
      <c r="S1277" s="4">
        <v>1.0</v>
      </c>
      <c r="T1277" s="3" t="s">
        <v>103</v>
      </c>
      <c r="U1277" s="3" t="s">
        <v>94</v>
      </c>
    </row>
    <row r="1278">
      <c r="A1278" s="3" t="s">
        <v>9931</v>
      </c>
      <c r="B1278" s="3" t="s">
        <v>9932</v>
      </c>
      <c r="C1278" s="4">
        <v>2001.0</v>
      </c>
      <c r="D1278" s="4">
        <v>36.0</v>
      </c>
      <c r="E1278" s="4">
        <v>251360.0</v>
      </c>
      <c r="F1278" s="3" t="s">
        <v>9933</v>
      </c>
      <c r="G1278" s="3" t="s">
        <v>9934</v>
      </c>
      <c r="H1278" s="3" t="s">
        <v>9935</v>
      </c>
      <c r="I1278" s="4">
        <v>0.727</v>
      </c>
      <c r="J1278" s="4">
        <v>0.716</v>
      </c>
      <c r="K1278" s="4">
        <v>0.873120441</v>
      </c>
      <c r="L1278" s="4">
        <v>0.273</v>
      </c>
      <c r="M1278" s="4">
        <v>0.337</v>
      </c>
      <c r="N1278" s="4">
        <v>0.0</v>
      </c>
      <c r="O1278" s="4">
        <v>0.0574</v>
      </c>
      <c r="P1278" s="4">
        <v>0.786</v>
      </c>
      <c r="Q1278" s="4">
        <v>84.646</v>
      </c>
      <c r="R1278" s="4">
        <v>9.0</v>
      </c>
      <c r="S1278" s="4">
        <v>0.0</v>
      </c>
      <c r="T1278" s="3" t="s">
        <v>103</v>
      </c>
      <c r="U1278" s="3" t="s">
        <v>35</v>
      </c>
    </row>
    <row r="1279">
      <c r="A1279" s="3" t="s">
        <v>9936</v>
      </c>
      <c r="B1279" s="3" t="s">
        <v>9937</v>
      </c>
      <c r="C1279" s="4">
        <v>1967.0</v>
      </c>
      <c r="D1279" s="4">
        <v>36.0</v>
      </c>
      <c r="E1279" s="4">
        <v>151706.0</v>
      </c>
      <c r="F1279" s="3" t="s">
        <v>9938</v>
      </c>
      <c r="G1279" s="3" t="s">
        <v>7481</v>
      </c>
      <c r="H1279" s="3" t="s">
        <v>7482</v>
      </c>
      <c r="I1279" s="4">
        <v>0.701</v>
      </c>
      <c r="J1279" s="4">
        <v>0.512</v>
      </c>
      <c r="K1279" s="4">
        <v>0.778816333</v>
      </c>
      <c r="L1279" s="4">
        <v>0.0424</v>
      </c>
      <c r="M1279" s="4">
        <v>0.156</v>
      </c>
      <c r="N1279" s="4">
        <v>0.0</v>
      </c>
      <c r="O1279" s="4">
        <v>0.322</v>
      </c>
      <c r="P1279" s="4">
        <v>0.701</v>
      </c>
      <c r="Q1279" s="4">
        <v>121.834</v>
      </c>
      <c r="R1279" s="4">
        <v>2.0</v>
      </c>
      <c r="S1279" s="4">
        <v>1.0</v>
      </c>
      <c r="T1279" s="3" t="s">
        <v>103</v>
      </c>
      <c r="U1279" s="3" t="s">
        <v>35</v>
      </c>
    </row>
    <row r="1280">
      <c r="A1280" s="3" t="s">
        <v>9940</v>
      </c>
      <c r="B1280" s="3" t="s">
        <v>9941</v>
      </c>
      <c r="C1280" s="4">
        <v>2021.0</v>
      </c>
      <c r="D1280" s="4">
        <v>36.0</v>
      </c>
      <c r="E1280" s="4">
        <v>620610.0</v>
      </c>
      <c r="F1280" s="3" t="s">
        <v>1437</v>
      </c>
      <c r="G1280" s="3" t="s">
        <v>7737</v>
      </c>
      <c r="H1280" s="3" t="s">
        <v>9942</v>
      </c>
      <c r="I1280" s="4">
        <v>0.344</v>
      </c>
      <c r="J1280" s="4">
        <v>0.563</v>
      </c>
      <c r="K1280" s="4">
        <v>0.713494321</v>
      </c>
      <c r="L1280" s="4">
        <v>0.0351</v>
      </c>
      <c r="M1280" s="4">
        <v>0.587</v>
      </c>
      <c r="N1280" s="4">
        <v>2.2E-6</v>
      </c>
      <c r="O1280" s="4">
        <v>0.181</v>
      </c>
      <c r="P1280" s="4">
        <v>0.793</v>
      </c>
      <c r="Q1280" s="4">
        <v>142.374</v>
      </c>
      <c r="R1280" s="4">
        <v>8.0</v>
      </c>
      <c r="S1280" s="4">
        <v>1.0</v>
      </c>
      <c r="T1280" s="3" t="s">
        <v>104</v>
      </c>
      <c r="U1280" s="3" t="s">
        <v>35</v>
      </c>
    </row>
    <row r="1281">
      <c r="A1281" s="3" t="s">
        <v>9943</v>
      </c>
      <c r="B1281" s="3" t="s">
        <v>9944</v>
      </c>
      <c r="C1281" s="4">
        <v>2016.0</v>
      </c>
      <c r="D1281" s="4">
        <v>36.0</v>
      </c>
      <c r="E1281" s="4">
        <v>335800.0</v>
      </c>
      <c r="F1281" s="3" t="s">
        <v>194</v>
      </c>
      <c r="G1281" s="3" t="s">
        <v>195</v>
      </c>
      <c r="H1281" s="3" t="s">
        <v>9108</v>
      </c>
      <c r="I1281" s="4">
        <v>0.564</v>
      </c>
      <c r="J1281" s="4">
        <v>0.667</v>
      </c>
      <c r="K1281" s="4">
        <v>0.786259705</v>
      </c>
      <c r="L1281" s="4">
        <v>0.0361</v>
      </c>
      <c r="M1281" s="4">
        <v>0.0341</v>
      </c>
      <c r="N1281" s="4">
        <v>2.14E-5</v>
      </c>
      <c r="O1281" s="4">
        <v>0.19</v>
      </c>
      <c r="P1281" s="4">
        <v>0.94</v>
      </c>
      <c r="Q1281" s="4">
        <v>171.939</v>
      </c>
      <c r="R1281" s="4">
        <v>7.0</v>
      </c>
      <c r="S1281" s="4">
        <v>0.0</v>
      </c>
      <c r="T1281" s="3" t="s">
        <v>104</v>
      </c>
      <c r="U1281" s="3" t="s">
        <v>68</v>
      </c>
    </row>
    <row r="1282">
      <c r="A1282" s="3" t="s">
        <v>9946</v>
      </c>
      <c r="B1282" s="3" t="s">
        <v>9947</v>
      </c>
      <c r="C1282" s="4">
        <v>2009.0</v>
      </c>
      <c r="D1282" s="4">
        <v>36.0</v>
      </c>
      <c r="E1282" s="4">
        <v>366285.0</v>
      </c>
      <c r="F1282" s="3" t="s">
        <v>880</v>
      </c>
      <c r="G1282" s="3" t="s">
        <v>1822</v>
      </c>
      <c r="H1282" s="3" t="s">
        <v>9948</v>
      </c>
      <c r="I1282" s="4">
        <v>0.621</v>
      </c>
      <c r="J1282" s="4">
        <v>0.931</v>
      </c>
      <c r="K1282" s="4">
        <v>0.913780934</v>
      </c>
      <c r="L1282" s="4">
        <v>0.0411</v>
      </c>
      <c r="M1282" s="4">
        <v>0.0162</v>
      </c>
      <c r="N1282" s="4">
        <v>5.83E-4</v>
      </c>
      <c r="O1282" s="4">
        <v>0.274</v>
      </c>
      <c r="P1282" s="4">
        <v>0.913</v>
      </c>
      <c r="Q1282" s="4">
        <v>129.99</v>
      </c>
      <c r="R1282" s="4">
        <v>11.0</v>
      </c>
      <c r="S1282" s="4">
        <v>0.0</v>
      </c>
      <c r="T1282" s="3" t="s">
        <v>104</v>
      </c>
      <c r="U1282" s="3" t="s">
        <v>68</v>
      </c>
    </row>
    <row r="1283">
      <c r="A1283" s="3" t="s">
        <v>9949</v>
      </c>
      <c r="B1283" s="3" t="s">
        <v>9950</v>
      </c>
      <c r="C1283" s="4">
        <v>2012.0</v>
      </c>
      <c r="D1283" s="4">
        <v>36.0</v>
      </c>
      <c r="E1283" s="4">
        <v>282368.0</v>
      </c>
      <c r="F1283" s="3" t="s">
        <v>4270</v>
      </c>
      <c r="G1283" s="3" t="s">
        <v>5402</v>
      </c>
      <c r="H1283" s="3" t="s">
        <v>9953</v>
      </c>
      <c r="I1283" s="4">
        <v>0.707</v>
      </c>
      <c r="J1283" s="4">
        <v>0.977</v>
      </c>
      <c r="K1283" s="4">
        <v>0.845336128</v>
      </c>
      <c r="L1283" s="4">
        <v>0.0438</v>
      </c>
      <c r="M1283" s="4">
        <v>0.065</v>
      </c>
      <c r="N1283" s="4">
        <v>0.00743</v>
      </c>
      <c r="O1283" s="4">
        <v>0.374</v>
      </c>
      <c r="P1283" s="4">
        <v>0.613</v>
      </c>
      <c r="Q1283" s="4">
        <v>127.99</v>
      </c>
      <c r="R1283" s="4">
        <v>9.0</v>
      </c>
      <c r="S1283" s="4">
        <v>1.0</v>
      </c>
      <c r="T1283" s="3" t="s">
        <v>104</v>
      </c>
      <c r="U1283" s="3" t="s">
        <v>68</v>
      </c>
    </row>
    <row r="1284">
      <c r="A1284" s="3" t="s">
        <v>9955</v>
      </c>
      <c r="B1284" s="3" t="s">
        <v>9956</v>
      </c>
      <c r="C1284" s="4">
        <v>1984.0</v>
      </c>
      <c r="D1284" s="4">
        <v>36.0</v>
      </c>
      <c r="E1284" s="4">
        <v>205893.0</v>
      </c>
      <c r="F1284" s="3" t="s">
        <v>9957</v>
      </c>
      <c r="G1284" s="3" t="s">
        <v>2848</v>
      </c>
      <c r="H1284" s="3" t="s">
        <v>9958</v>
      </c>
      <c r="I1284" s="4">
        <v>0.656705432</v>
      </c>
      <c r="J1284" s="4">
        <v>0.6703845</v>
      </c>
      <c r="K1284" s="4">
        <v>0.813626471</v>
      </c>
      <c r="L1284" s="4">
        <v>0.081382654</v>
      </c>
      <c r="M1284" s="4">
        <v>0.26934009</v>
      </c>
      <c r="N1284" s="4">
        <v>0.05448885</v>
      </c>
      <c r="O1284" s="4">
        <v>0.191150556</v>
      </c>
      <c r="P1284" s="4">
        <v>0.618767284</v>
      </c>
      <c r="Q1284" s="4">
        <v>120.71</v>
      </c>
      <c r="R1284" s="4">
        <v>5.0</v>
      </c>
      <c r="S1284" s="4">
        <v>1.0</v>
      </c>
      <c r="T1284" s="3" t="s">
        <v>34</v>
      </c>
      <c r="U1284" s="3" t="s">
        <v>94</v>
      </c>
    </row>
    <row r="1285">
      <c r="A1285" s="3" t="s">
        <v>9960</v>
      </c>
      <c r="B1285" s="3" t="s">
        <v>9961</v>
      </c>
      <c r="C1285" s="4">
        <v>2018.0</v>
      </c>
      <c r="D1285" s="4">
        <v>37.0</v>
      </c>
      <c r="E1285" s="4">
        <v>330500.0</v>
      </c>
      <c r="F1285" s="3" t="s">
        <v>4913</v>
      </c>
      <c r="G1285" s="3" t="s">
        <v>4914</v>
      </c>
      <c r="H1285" s="3" t="s">
        <v>4915</v>
      </c>
      <c r="I1285" s="4">
        <v>0.767</v>
      </c>
      <c r="J1285" s="4">
        <v>0.37</v>
      </c>
      <c r="K1285" s="4">
        <v>0.735931384</v>
      </c>
      <c r="L1285" s="4">
        <v>0.0781</v>
      </c>
      <c r="M1285" s="4">
        <v>0.637</v>
      </c>
      <c r="N1285" s="4">
        <v>0.048</v>
      </c>
      <c r="O1285" s="4">
        <v>0.155</v>
      </c>
      <c r="P1285" s="4">
        <v>0.812</v>
      </c>
      <c r="Q1285" s="4">
        <v>150.104</v>
      </c>
      <c r="R1285" s="4">
        <v>7.0</v>
      </c>
      <c r="S1285" s="4">
        <v>1.0</v>
      </c>
      <c r="T1285" s="3" t="s">
        <v>34</v>
      </c>
      <c r="U1285" s="3" t="s">
        <v>35</v>
      </c>
    </row>
    <row r="1286">
      <c r="A1286" s="3" t="s">
        <v>9962</v>
      </c>
      <c r="B1286" s="3" t="s">
        <v>9963</v>
      </c>
      <c r="C1286" s="4">
        <v>2021.0</v>
      </c>
      <c r="D1286" s="4">
        <v>37.0</v>
      </c>
      <c r="E1286" s="4">
        <v>296554.0</v>
      </c>
      <c r="F1286" s="3" t="s">
        <v>26</v>
      </c>
      <c r="G1286" s="3" t="s">
        <v>9964</v>
      </c>
      <c r="H1286" s="3" t="s">
        <v>9963</v>
      </c>
      <c r="I1286" s="4">
        <v>0.559</v>
      </c>
      <c r="J1286" s="4">
        <v>0.716</v>
      </c>
      <c r="K1286" s="4">
        <v>0.787692768</v>
      </c>
      <c r="L1286" s="4">
        <v>0.0721</v>
      </c>
      <c r="M1286" s="4">
        <v>0.287</v>
      </c>
      <c r="N1286" s="4">
        <v>0.0</v>
      </c>
      <c r="O1286" s="4">
        <v>0.111</v>
      </c>
      <c r="P1286" s="4">
        <v>0.578</v>
      </c>
      <c r="Q1286" s="4">
        <v>179.914</v>
      </c>
      <c r="R1286" s="4">
        <v>2.0</v>
      </c>
      <c r="S1286" s="4">
        <v>1.0</v>
      </c>
      <c r="T1286" s="3" t="s">
        <v>34</v>
      </c>
      <c r="U1286" s="3" t="s">
        <v>35</v>
      </c>
    </row>
    <row r="1287">
      <c r="A1287" s="3" t="s">
        <v>9965</v>
      </c>
      <c r="B1287" s="3" t="s">
        <v>9966</v>
      </c>
      <c r="C1287" s="4">
        <v>2023.0</v>
      </c>
      <c r="D1287" s="4">
        <v>37.0</v>
      </c>
      <c r="E1287" s="4">
        <v>254058.0</v>
      </c>
      <c r="F1287" s="3" t="s">
        <v>3852</v>
      </c>
      <c r="G1287" s="3" t="s">
        <v>1585</v>
      </c>
      <c r="H1287" s="3" t="s">
        <v>9966</v>
      </c>
      <c r="I1287" s="4">
        <v>0.49</v>
      </c>
      <c r="J1287" s="4">
        <v>0.737</v>
      </c>
      <c r="K1287" s="4">
        <v>0.839796377</v>
      </c>
      <c r="L1287" s="4">
        <v>0.0519</v>
      </c>
      <c r="M1287" s="4">
        <v>0.76</v>
      </c>
      <c r="N1287" s="4">
        <v>0.0</v>
      </c>
      <c r="O1287" s="4">
        <v>0.128</v>
      </c>
      <c r="P1287" s="4">
        <v>0.711</v>
      </c>
      <c r="Q1287" s="4">
        <v>80.179</v>
      </c>
      <c r="R1287" s="4">
        <v>11.0</v>
      </c>
      <c r="S1287" s="4">
        <v>1.0</v>
      </c>
      <c r="T1287" s="3" t="s">
        <v>34</v>
      </c>
      <c r="U1287" s="3" t="s">
        <v>35</v>
      </c>
    </row>
    <row r="1288">
      <c r="A1288" s="3" t="s">
        <v>9968</v>
      </c>
      <c r="B1288" s="3" t="s">
        <v>9969</v>
      </c>
      <c r="C1288" s="4">
        <v>2010.0</v>
      </c>
      <c r="D1288" s="4">
        <v>37.0</v>
      </c>
      <c r="E1288" s="4">
        <v>281983.0</v>
      </c>
      <c r="F1288" s="3" t="s">
        <v>26</v>
      </c>
      <c r="G1288" s="3" t="s">
        <v>9890</v>
      </c>
      <c r="H1288" s="3" t="s">
        <v>9970</v>
      </c>
      <c r="I1288" s="4">
        <v>0.506</v>
      </c>
      <c r="J1288" s="4">
        <v>0.467</v>
      </c>
      <c r="K1288" s="4">
        <v>0.803862854</v>
      </c>
      <c r="L1288" s="4">
        <v>0.0298</v>
      </c>
      <c r="M1288" s="4">
        <v>0.00433</v>
      </c>
      <c r="N1288" s="4">
        <v>1.81E-4</v>
      </c>
      <c r="O1288" s="4">
        <v>0.0569</v>
      </c>
      <c r="P1288" s="4">
        <v>0.744</v>
      </c>
      <c r="Q1288" s="4">
        <v>204.008</v>
      </c>
      <c r="R1288" s="4">
        <v>5.0</v>
      </c>
      <c r="S1288" s="4">
        <v>0.0</v>
      </c>
      <c r="T1288" s="3" t="s">
        <v>34</v>
      </c>
      <c r="U1288" s="3" t="s">
        <v>35</v>
      </c>
    </row>
    <row r="1289">
      <c r="A1289" s="3" t="s">
        <v>9971</v>
      </c>
      <c r="B1289" s="3" t="s">
        <v>9972</v>
      </c>
      <c r="C1289" s="4">
        <v>2012.0</v>
      </c>
      <c r="D1289" s="4">
        <v>37.0</v>
      </c>
      <c r="E1289" s="4">
        <v>206200.0</v>
      </c>
      <c r="F1289" s="3" t="s">
        <v>9973</v>
      </c>
      <c r="G1289" s="3" t="s">
        <v>9974</v>
      </c>
      <c r="H1289" s="3" t="s">
        <v>9975</v>
      </c>
      <c r="I1289" s="4">
        <v>0.62</v>
      </c>
      <c r="J1289" s="4">
        <v>0.884</v>
      </c>
      <c r="K1289" s="4">
        <v>0.842191945</v>
      </c>
      <c r="L1289" s="4">
        <v>0.0486</v>
      </c>
      <c r="M1289" s="4">
        <v>4.02E-4</v>
      </c>
      <c r="N1289" s="4">
        <v>0.0</v>
      </c>
      <c r="O1289" s="4">
        <v>0.0676</v>
      </c>
      <c r="P1289" s="4">
        <v>0.839</v>
      </c>
      <c r="Q1289" s="4">
        <v>128.009</v>
      </c>
      <c r="R1289" s="4">
        <v>0.0</v>
      </c>
      <c r="S1289" s="4">
        <v>1.0</v>
      </c>
      <c r="T1289" s="3" t="s">
        <v>103</v>
      </c>
      <c r="U1289" s="3" t="s">
        <v>68</v>
      </c>
    </row>
    <row r="1290">
      <c r="A1290" s="3" t="s">
        <v>9977</v>
      </c>
      <c r="B1290" s="3" t="s">
        <v>9978</v>
      </c>
      <c r="C1290" s="4">
        <v>2006.0</v>
      </c>
      <c r="D1290" s="4">
        <v>37.0</v>
      </c>
      <c r="E1290" s="4">
        <v>195386.0</v>
      </c>
      <c r="F1290" s="3" t="s">
        <v>3987</v>
      </c>
      <c r="G1290" s="3" t="s">
        <v>6487</v>
      </c>
      <c r="H1290" s="3" t="s">
        <v>9979</v>
      </c>
      <c r="I1290" s="4">
        <v>0.689</v>
      </c>
      <c r="J1290" s="4">
        <v>0.617</v>
      </c>
      <c r="K1290" s="4">
        <v>0.746347828</v>
      </c>
      <c r="L1290" s="4">
        <v>0.0314</v>
      </c>
      <c r="M1290" s="4">
        <v>0.645</v>
      </c>
      <c r="N1290" s="4">
        <v>0.574</v>
      </c>
      <c r="O1290" s="4">
        <v>0.0546</v>
      </c>
      <c r="P1290" s="4">
        <v>0.978</v>
      </c>
      <c r="Q1290" s="4">
        <v>108.81</v>
      </c>
      <c r="R1290" s="4">
        <v>7.0</v>
      </c>
      <c r="S1290" s="4">
        <v>1.0</v>
      </c>
      <c r="T1290" s="3" t="s">
        <v>104</v>
      </c>
      <c r="U1290" s="3" t="s">
        <v>68</v>
      </c>
    </row>
    <row r="1291">
      <c r="A1291" s="3" t="s">
        <v>9980</v>
      </c>
      <c r="B1291" s="3" t="s">
        <v>9981</v>
      </c>
      <c r="C1291" s="4">
        <v>2015.0</v>
      </c>
      <c r="D1291" s="4">
        <v>37.0</v>
      </c>
      <c r="E1291" s="4">
        <v>334466.0</v>
      </c>
      <c r="F1291" s="3" t="s">
        <v>163</v>
      </c>
      <c r="G1291" s="3" t="s">
        <v>157</v>
      </c>
      <c r="H1291" s="3" t="s">
        <v>9982</v>
      </c>
      <c r="I1291" s="4">
        <v>0.656705432</v>
      </c>
      <c r="J1291" s="4">
        <v>0.6703845</v>
      </c>
      <c r="K1291" s="4">
        <v>0.813626471</v>
      </c>
      <c r="L1291" s="4">
        <v>0.081382654</v>
      </c>
      <c r="M1291" s="4">
        <v>0.26934009</v>
      </c>
      <c r="N1291" s="4">
        <v>0.05448885</v>
      </c>
      <c r="O1291" s="4">
        <v>0.191150556</v>
      </c>
      <c r="P1291" s="4">
        <v>0.618767284</v>
      </c>
      <c r="Q1291" s="4">
        <v>120.71</v>
      </c>
      <c r="R1291" s="4">
        <v>5.0</v>
      </c>
      <c r="S1291" s="4">
        <v>1.0</v>
      </c>
      <c r="T1291" s="3" t="s">
        <v>104</v>
      </c>
      <c r="U1291" s="3" t="s">
        <v>35</v>
      </c>
    </row>
    <row r="1292">
      <c r="A1292" s="3" t="s">
        <v>9984</v>
      </c>
      <c r="B1292" s="3" t="s">
        <v>9985</v>
      </c>
      <c r="C1292" s="4">
        <v>1999.0</v>
      </c>
      <c r="D1292" s="4">
        <v>37.0</v>
      </c>
      <c r="E1292" s="4">
        <v>206826.0</v>
      </c>
      <c r="F1292" s="3" t="s">
        <v>9986</v>
      </c>
      <c r="G1292" s="3" t="s">
        <v>9987</v>
      </c>
      <c r="H1292" s="3" t="s">
        <v>9988</v>
      </c>
      <c r="I1292" s="4">
        <v>0.368</v>
      </c>
      <c r="J1292" s="4">
        <v>0.976</v>
      </c>
      <c r="K1292" s="4">
        <v>0.844480568</v>
      </c>
      <c r="L1292" s="4">
        <v>0.0579</v>
      </c>
      <c r="M1292" s="4">
        <v>7.75E-4</v>
      </c>
      <c r="N1292" s="4">
        <v>1.26E-5</v>
      </c>
      <c r="O1292" s="4">
        <v>0.198</v>
      </c>
      <c r="P1292" s="4">
        <v>0.687</v>
      </c>
      <c r="Q1292" s="4">
        <v>138.59</v>
      </c>
      <c r="R1292" s="4">
        <v>2.0</v>
      </c>
      <c r="S1292" s="4">
        <v>1.0</v>
      </c>
      <c r="T1292" s="3" t="s">
        <v>103</v>
      </c>
      <c r="U1292" s="3" t="s">
        <v>35</v>
      </c>
    </row>
    <row r="1293">
      <c r="A1293" s="3" t="s">
        <v>9989</v>
      </c>
      <c r="B1293" s="3" t="s">
        <v>9990</v>
      </c>
      <c r="C1293" s="4">
        <v>2021.0</v>
      </c>
      <c r="D1293" s="4">
        <v>37.0</v>
      </c>
      <c r="E1293" s="4">
        <v>192052.0</v>
      </c>
      <c r="F1293" s="3" t="s">
        <v>9991</v>
      </c>
      <c r="G1293" s="3" t="s">
        <v>9992</v>
      </c>
      <c r="H1293" s="3" t="s">
        <v>9990</v>
      </c>
      <c r="I1293" s="4">
        <v>0.663</v>
      </c>
      <c r="J1293" s="4">
        <v>0.68</v>
      </c>
      <c r="K1293" s="4">
        <v>0.863687892</v>
      </c>
      <c r="L1293" s="4">
        <v>0.241</v>
      </c>
      <c r="M1293" s="4">
        <v>0.25</v>
      </c>
      <c r="N1293" s="4">
        <v>0.0</v>
      </c>
      <c r="O1293" s="4">
        <v>0.635</v>
      </c>
      <c r="P1293" s="4">
        <v>0.511</v>
      </c>
      <c r="Q1293" s="4">
        <v>104.903</v>
      </c>
      <c r="R1293" s="4">
        <v>5.0</v>
      </c>
      <c r="S1293" s="4">
        <v>0.0</v>
      </c>
      <c r="T1293" s="3" t="s">
        <v>34</v>
      </c>
      <c r="U1293" s="3" t="s">
        <v>68</v>
      </c>
    </row>
    <row r="1294">
      <c r="A1294" s="3" t="s">
        <v>9993</v>
      </c>
      <c r="B1294" s="3" t="s">
        <v>9994</v>
      </c>
      <c r="C1294" s="4">
        <v>1997.0</v>
      </c>
      <c r="D1294" s="4">
        <v>37.0</v>
      </c>
      <c r="E1294" s="4">
        <v>209266.0</v>
      </c>
      <c r="F1294" s="3" t="s">
        <v>3538</v>
      </c>
      <c r="G1294" s="3" t="s">
        <v>9995</v>
      </c>
      <c r="H1294" s="3" t="s">
        <v>9996</v>
      </c>
      <c r="I1294" s="4">
        <v>0.758</v>
      </c>
      <c r="J1294" s="4">
        <v>0.946</v>
      </c>
      <c r="K1294" s="4">
        <v>0.818685432</v>
      </c>
      <c r="L1294" s="4">
        <v>0.0321</v>
      </c>
      <c r="M1294" s="4">
        <v>0.0943</v>
      </c>
      <c r="N1294" s="4">
        <v>0.461</v>
      </c>
      <c r="O1294" s="4">
        <v>0.144</v>
      </c>
      <c r="P1294" s="4">
        <v>0.976</v>
      </c>
      <c r="Q1294" s="4">
        <v>128.006</v>
      </c>
      <c r="R1294" s="4">
        <v>2.0</v>
      </c>
      <c r="S1294" s="4">
        <v>0.0</v>
      </c>
      <c r="T1294" s="3" t="s">
        <v>103</v>
      </c>
      <c r="U1294" s="3" t="s">
        <v>68</v>
      </c>
    </row>
    <row r="1295">
      <c r="A1295" s="3" t="s">
        <v>9998</v>
      </c>
      <c r="B1295" s="3" t="s">
        <v>9999</v>
      </c>
      <c r="C1295" s="4">
        <v>2021.0</v>
      </c>
      <c r="D1295" s="4">
        <v>37.0</v>
      </c>
      <c r="E1295" s="4">
        <v>153054.0</v>
      </c>
      <c r="F1295" s="3" t="s">
        <v>2720</v>
      </c>
      <c r="G1295" s="3" t="s">
        <v>2722</v>
      </c>
      <c r="H1295" s="3" t="s">
        <v>9999</v>
      </c>
      <c r="I1295" s="4">
        <v>0.786</v>
      </c>
      <c r="J1295" s="4">
        <v>0.883</v>
      </c>
      <c r="K1295" s="4">
        <v>0.854383676</v>
      </c>
      <c r="L1295" s="4">
        <v>0.0651</v>
      </c>
      <c r="M1295" s="4">
        <v>0.211</v>
      </c>
      <c r="N1295" s="4">
        <v>1.84E-6</v>
      </c>
      <c r="O1295" s="4">
        <v>0.0747</v>
      </c>
      <c r="P1295" s="4">
        <v>0.635</v>
      </c>
      <c r="Q1295" s="4">
        <v>97.031</v>
      </c>
      <c r="R1295" s="4">
        <v>1.0</v>
      </c>
      <c r="S1295" s="4">
        <v>1.0</v>
      </c>
      <c r="T1295" s="3" t="s">
        <v>104</v>
      </c>
      <c r="U1295" s="3" t="s">
        <v>35</v>
      </c>
    </row>
    <row r="1296">
      <c r="A1296" s="3" t="s">
        <v>10000</v>
      </c>
      <c r="B1296" s="3" t="s">
        <v>10001</v>
      </c>
      <c r="C1296" s="4">
        <v>2024.0</v>
      </c>
      <c r="D1296" s="4">
        <v>37.0</v>
      </c>
      <c r="E1296" s="4">
        <v>173478.0</v>
      </c>
      <c r="F1296" s="3" t="s">
        <v>3223</v>
      </c>
      <c r="G1296" s="3" t="s">
        <v>3226</v>
      </c>
      <c r="H1296" s="3" t="s">
        <v>10002</v>
      </c>
      <c r="I1296" s="4">
        <v>0.886</v>
      </c>
      <c r="J1296" s="4">
        <v>0.747</v>
      </c>
      <c r="K1296" s="4">
        <v>0.890017753</v>
      </c>
      <c r="L1296" s="4">
        <v>0.311</v>
      </c>
      <c r="M1296" s="4">
        <v>0.341</v>
      </c>
      <c r="N1296" s="4">
        <v>0.0</v>
      </c>
      <c r="O1296" s="4">
        <v>0.116</v>
      </c>
      <c r="P1296" s="4">
        <v>0.767</v>
      </c>
      <c r="Q1296" s="4">
        <v>91.979</v>
      </c>
      <c r="R1296" s="4">
        <v>5.0</v>
      </c>
      <c r="S1296" s="4">
        <v>1.0</v>
      </c>
      <c r="T1296" s="3" t="s">
        <v>104</v>
      </c>
      <c r="U1296" s="3" t="s">
        <v>68</v>
      </c>
    </row>
    <row r="1297">
      <c r="A1297" s="3" t="s">
        <v>10003</v>
      </c>
      <c r="B1297" s="3" t="s">
        <v>10004</v>
      </c>
      <c r="C1297" s="4">
        <v>2024.0</v>
      </c>
      <c r="D1297" s="4">
        <v>37.0</v>
      </c>
      <c r="E1297" s="4">
        <v>637210.0</v>
      </c>
      <c r="F1297" s="3" t="s">
        <v>10005</v>
      </c>
      <c r="G1297" s="3" t="s">
        <v>10006</v>
      </c>
      <c r="H1297" s="3" t="s">
        <v>10007</v>
      </c>
      <c r="I1297" s="4">
        <v>0.556</v>
      </c>
      <c r="J1297" s="4">
        <v>0.468</v>
      </c>
      <c r="K1297" s="4">
        <v>0.775180202</v>
      </c>
      <c r="L1297" s="4">
        <v>0.453</v>
      </c>
      <c r="M1297" s="4">
        <v>0.819</v>
      </c>
      <c r="N1297" s="4">
        <v>0.0</v>
      </c>
      <c r="O1297" s="4">
        <v>0.111</v>
      </c>
      <c r="P1297" s="4">
        <v>0.853</v>
      </c>
      <c r="Q1297" s="4">
        <v>81.54</v>
      </c>
      <c r="R1297" s="4">
        <v>5.0</v>
      </c>
      <c r="S1297" s="4">
        <v>0.0</v>
      </c>
      <c r="T1297" s="3" t="s">
        <v>103</v>
      </c>
      <c r="U1297" s="3" t="s">
        <v>68</v>
      </c>
    </row>
    <row r="1298">
      <c r="A1298" s="3" t="s">
        <v>10009</v>
      </c>
      <c r="B1298" s="3" t="s">
        <v>10010</v>
      </c>
      <c r="C1298" s="4">
        <v>2003.0</v>
      </c>
      <c r="D1298" s="4">
        <v>37.0</v>
      </c>
      <c r="E1298" s="4">
        <v>275826.0</v>
      </c>
      <c r="F1298" s="3" t="s">
        <v>10011</v>
      </c>
      <c r="G1298" s="3" t="s">
        <v>10012</v>
      </c>
      <c r="H1298" s="3" t="s">
        <v>10013</v>
      </c>
      <c r="I1298" s="4">
        <v>0.812</v>
      </c>
      <c r="J1298" s="4">
        <v>0.959</v>
      </c>
      <c r="K1298" s="4">
        <v>0.900840588</v>
      </c>
      <c r="L1298" s="4">
        <v>0.254</v>
      </c>
      <c r="M1298" s="4">
        <v>0.129</v>
      </c>
      <c r="N1298" s="4">
        <v>0.0</v>
      </c>
      <c r="O1298" s="4">
        <v>0.0986</v>
      </c>
      <c r="P1298" s="4">
        <v>0.719</v>
      </c>
      <c r="Q1298" s="4">
        <v>118.854</v>
      </c>
      <c r="R1298" s="4">
        <v>10.0</v>
      </c>
      <c r="S1298" s="4">
        <v>0.0</v>
      </c>
      <c r="T1298" s="3" t="s">
        <v>103</v>
      </c>
      <c r="U1298" s="3" t="s">
        <v>68</v>
      </c>
    </row>
    <row r="1299">
      <c r="A1299" s="3" t="s">
        <v>10014</v>
      </c>
      <c r="B1299" s="3" t="s">
        <v>10015</v>
      </c>
      <c r="C1299" s="4">
        <v>1996.0</v>
      </c>
      <c r="D1299" s="4">
        <v>37.0</v>
      </c>
      <c r="E1299" s="4">
        <v>562352.0</v>
      </c>
      <c r="F1299" s="3" t="s">
        <v>4868</v>
      </c>
      <c r="G1299" s="3" t="s">
        <v>10016</v>
      </c>
      <c r="H1299" s="3" t="s">
        <v>10017</v>
      </c>
      <c r="I1299" s="4">
        <v>0.559</v>
      </c>
      <c r="J1299" s="4">
        <v>0.861</v>
      </c>
      <c r="K1299" s="4">
        <v>0.942591919</v>
      </c>
      <c r="L1299" s="4">
        <v>0.064</v>
      </c>
      <c r="M1299" s="4">
        <v>0.817</v>
      </c>
      <c r="N1299" s="4">
        <v>0.0</v>
      </c>
      <c r="O1299" s="4">
        <v>0.145</v>
      </c>
      <c r="P1299" s="4">
        <v>0.726</v>
      </c>
      <c r="Q1299" s="4">
        <v>82.548</v>
      </c>
      <c r="R1299" s="4">
        <v>1.0</v>
      </c>
      <c r="S1299" s="4">
        <v>0.0</v>
      </c>
      <c r="T1299" s="3" t="s">
        <v>104</v>
      </c>
      <c r="U1299" s="3" t="s">
        <v>94</v>
      </c>
    </row>
    <row r="1300">
      <c r="A1300" s="3" t="s">
        <v>10018</v>
      </c>
      <c r="B1300" s="3" t="s">
        <v>10019</v>
      </c>
      <c r="C1300" s="4">
        <v>2022.0</v>
      </c>
      <c r="D1300" s="4">
        <v>37.0</v>
      </c>
      <c r="E1300" s="4">
        <v>213583.0</v>
      </c>
      <c r="F1300" s="3" t="s">
        <v>10020</v>
      </c>
      <c r="G1300" s="3" t="s">
        <v>10021</v>
      </c>
      <c r="H1300" s="3" t="s">
        <v>10019</v>
      </c>
      <c r="I1300" s="4">
        <v>0.84</v>
      </c>
      <c r="J1300" s="4">
        <v>0.52</v>
      </c>
      <c r="K1300" s="4">
        <v>0.789489445</v>
      </c>
      <c r="L1300" s="4">
        <v>0.037</v>
      </c>
      <c r="M1300" s="4">
        <v>0.32</v>
      </c>
      <c r="N1300" s="4">
        <v>0.751</v>
      </c>
      <c r="O1300" s="4">
        <v>0.0636</v>
      </c>
      <c r="P1300" s="4">
        <v>0.837</v>
      </c>
      <c r="Q1300" s="4">
        <v>105.032</v>
      </c>
      <c r="R1300" s="4">
        <v>4.0</v>
      </c>
      <c r="S1300" s="4">
        <v>0.0</v>
      </c>
      <c r="T1300" s="3" t="s">
        <v>103</v>
      </c>
      <c r="U1300" s="3" t="s">
        <v>94</v>
      </c>
    </row>
    <row r="1301">
      <c r="A1301" s="3" t="s">
        <v>10023</v>
      </c>
      <c r="B1301" s="3" t="s">
        <v>10024</v>
      </c>
      <c r="C1301" s="4">
        <v>2018.0</v>
      </c>
      <c r="D1301" s="4">
        <v>37.0</v>
      </c>
      <c r="E1301" s="4">
        <v>67687.0</v>
      </c>
      <c r="F1301" s="3" t="s">
        <v>213</v>
      </c>
      <c r="G1301" s="3" t="s">
        <v>7547</v>
      </c>
      <c r="H1301" s="3" t="s">
        <v>7548</v>
      </c>
      <c r="I1301" s="4">
        <v>0.895</v>
      </c>
      <c r="J1301" s="4">
        <v>0.284</v>
      </c>
      <c r="K1301" s="4">
        <v>0.892049708</v>
      </c>
      <c r="L1301" s="4">
        <v>0.0687</v>
      </c>
      <c r="M1301" s="4">
        <v>0.855</v>
      </c>
      <c r="N1301" s="4">
        <v>0.0</v>
      </c>
      <c r="O1301" s="4">
        <v>0.0892</v>
      </c>
      <c r="P1301" s="4">
        <v>0.569</v>
      </c>
      <c r="Q1301" s="4">
        <v>129.705</v>
      </c>
      <c r="R1301" s="4">
        <v>11.0</v>
      </c>
      <c r="S1301" s="4">
        <v>1.0</v>
      </c>
      <c r="T1301" s="3" t="s">
        <v>103</v>
      </c>
      <c r="U1301" s="3" t="s">
        <v>35</v>
      </c>
    </row>
    <row r="1302">
      <c r="A1302" s="3" t="s">
        <v>10025</v>
      </c>
      <c r="B1302" s="3" t="s">
        <v>10026</v>
      </c>
      <c r="C1302" s="4">
        <v>2013.0</v>
      </c>
      <c r="D1302" s="4">
        <v>37.0</v>
      </c>
      <c r="E1302" s="4">
        <v>311080.0</v>
      </c>
      <c r="F1302" s="3" t="s">
        <v>10027</v>
      </c>
      <c r="G1302" s="3" t="s">
        <v>10028</v>
      </c>
      <c r="H1302" s="3" t="s">
        <v>10029</v>
      </c>
      <c r="I1302" s="4">
        <v>0.739</v>
      </c>
      <c r="J1302" s="4">
        <v>0.953</v>
      </c>
      <c r="K1302" s="4">
        <v>0.91835818</v>
      </c>
      <c r="L1302" s="4">
        <v>0.133</v>
      </c>
      <c r="M1302" s="4">
        <v>0.008</v>
      </c>
      <c r="N1302" s="4">
        <v>0.0105</v>
      </c>
      <c r="O1302" s="4">
        <v>0.0623</v>
      </c>
      <c r="P1302" s="4">
        <v>0.516</v>
      </c>
      <c r="Q1302" s="4">
        <v>127.99</v>
      </c>
      <c r="R1302" s="4">
        <v>11.0</v>
      </c>
      <c r="S1302" s="4">
        <v>1.0</v>
      </c>
      <c r="T1302" s="3" t="s">
        <v>103</v>
      </c>
      <c r="U1302" s="3" t="s">
        <v>68</v>
      </c>
    </row>
    <row r="1303">
      <c r="A1303" s="3" t="s">
        <v>10031</v>
      </c>
      <c r="B1303" s="3" t="s">
        <v>10032</v>
      </c>
      <c r="C1303" s="4">
        <v>2012.0</v>
      </c>
      <c r="D1303" s="4">
        <v>37.0</v>
      </c>
      <c r="E1303" s="4">
        <v>202527.0</v>
      </c>
      <c r="F1303" s="3" t="s">
        <v>1629</v>
      </c>
      <c r="G1303" s="3" t="s">
        <v>3531</v>
      </c>
      <c r="H1303" s="3" t="s">
        <v>10033</v>
      </c>
      <c r="I1303" s="4">
        <v>0.728</v>
      </c>
      <c r="J1303" s="4">
        <v>0.738</v>
      </c>
      <c r="K1303" s="4">
        <v>0.761427074</v>
      </c>
      <c r="L1303" s="4">
        <v>0.117</v>
      </c>
      <c r="M1303" s="4">
        <v>0.0856</v>
      </c>
      <c r="N1303" s="4">
        <v>2.6E-5</v>
      </c>
      <c r="O1303" s="4">
        <v>0.354</v>
      </c>
      <c r="P1303" s="4">
        <v>0.812</v>
      </c>
      <c r="Q1303" s="4">
        <v>132.97</v>
      </c>
      <c r="R1303" s="4">
        <v>0.0</v>
      </c>
      <c r="S1303" s="4">
        <v>0.0</v>
      </c>
      <c r="T1303" s="3" t="s">
        <v>104</v>
      </c>
      <c r="U1303" s="3" t="s">
        <v>68</v>
      </c>
    </row>
    <row r="1304">
      <c r="A1304" s="3" t="s">
        <v>10034</v>
      </c>
      <c r="B1304" s="3" t="s">
        <v>10035</v>
      </c>
      <c r="C1304" s="4">
        <v>1989.0</v>
      </c>
      <c r="D1304" s="4">
        <v>37.0</v>
      </c>
      <c r="E1304" s="4">
        <v>204360.0</v>
      </c>
      <c r="F1304" s="3" t="s">
        <v>163</v>
      </c>
      <c r="G1304" s="3" t="s">
        <v>157</v>
      </c>
      <c r="H1304" s="3" t="s">
        <v>1500</v>
      </c>
      <c r="I1304" s="4">
        <v>0.656705432</v>
      </c>
      <c r="J1304" s="4">
        <v>0.6703845</v>
      </c>
      <c r="K1304" s="4">
        <v>0.813626471</v>
      </c>
      <c r="L1304" s="4">
        <v>0.081382654</v>
      </c>
      <c r="M1304" s="4">
        <v>0.26934009</v>
      </c>
      <c r="N1304" s="4">
        <v>0.05448885</v>
      </c>
      <c r="O1304" s="4">
        <v>0.191150556</v>
      </c>
      <c r="P1304" s="4">
        <v>0.618767284</v>
      </c>
      <c r="Q1304" s="4">
        <v>120.71</v>
      </c>
      <c r="R1304" s="4">
        <v>5.0</v>
      </c>
      <c r="S1304" s="4">
        <v>1.0</v>
      </c>
      <c r="T1304" s="3" t="s">
        <v>104</v>
      </c>
      <c r="U1304" s="3" t="s">
        <v>35</v>
      </c>
    </row>
    <row r="1305">
      <c r="A1305" s="3" t="s">
        <v>10036</v>
      </c>
      <c r="B1305" s="3" t="s">
        <v>10037</v>
      </c>
      <c r="C1305" s="4">
        <v>2015.0</v>
      </c>
      <c r="D1305" s="4">
        <v>38.0</v>
      </c>
      <c r="E1305" s="4">
        <v>248030.0</v>
      </c>
      <c r="F1305" s="3" t="s">
        <v>7748</v>
      </c>
      <c r="G1305" s="3" t="s">
        <v>1548</v>
      </c>
      <c r="H1305" s="3" t="s">
        <v>10038</v>
      </c>
      <c r="I1305" s="4">
        <v>0.767</v>
      </c>
      <c r="J1305" s="4">
        <v>0.903</v>
      </c>
      <c r="K1305" s="4">
        <v>0.895322225</v>
      </c>
      <c r="L1305" s="4">
        <v>0.159</v>
      </c>
      <c r="M1305" s="4">
        <v>0.102</v>
      </c>
      <c r="N1305" s="4">
        <v>0.0</v>
      </c>
      <c r="O1305" s="4">
        <v>0.345</v>
      </c>
      <c r="P1305" s="4">
        <v>0.665</v>
      </c>
      <c r="Q1305" s="4">
        <v>125.354</v>
      </c>
      <c r="R1305" s="4">
        <v>5.0</v>
      </c>
      <c r="S1305" s="4">
        <v>1.0</v>
      </c>
      <c r="T1305" s="3" t="s">
        <v>34</v>
      </c>
      <c r="U1305" s="3" t="s">
        <v>35</v>
      </c>
    </row>
    <row r="1306">
      <c r="A1306" s="3" t="s">
        <v>10040</v>
      </c>
      <c r="B1306" s="3" t="s">
        <v>10041</v>
      </c>
      <c r="C1306" s="4">
        <v>2017.0</v>
      </c>
      <c r="D1306" s="4">
        <v>38.0</v>
      </c>
      <c r="E1306" s="4">
        <v>286551.0</v>
      </c>
      <c r="F1306" s="3" t="s">
        <v>901</v>
      </c>
      <c r="G1306" s="3" t="s">
        <v>671</v>
      </c>
      <c r="H1306" s="3" t="s">
        <v>10042</v>
      </c>
      <c r="I1306" s="4">
        <v>0.522</v>
      </c>
      <c r="J1306" s="4">
        <v>0.656</v>
      </c>
      <c r="K1306" s="4">
        <v>0.841036939</v>
      </c>
      <c r="L1306" s="4">
        <v>0.0508</v>
      </c>
      <c r="M1306" s="4">
        <v>0.676</v>
      </c>
      <c r="N1306" s="4">
        <v>0.0</v>
      </c>
      <c r="O1306" s="4">
        <v>0.395</v>
      </c>
      <c r="P1306" s="4">
        <v>0.538</v>
      </c>
      <c r="Q1306" s="4">
        <v>86.718</v>
      </c>
      <c r="R1306" s="4">
        <v>7.0</v>
      </c>
      <c r="S1306" s="4">
        <v>1.0</v>
      </c>
      <c r="T1306" s="3" t="s">
        <v>34</v>
      </c>
      <c r="U1306" s="3" t="s">
        <v>68</v>
      </c>
    </row>
    <row r="1307">
      <c r="A1307" s="3" t="s">
        <v>10043</v>
      </c>
      <c r="B1307" s="3" t="s">
        <v>10044</v>
      </c>
      <c r="C1307" s="4">
        <v>2011.0</v>
      </c>
      <c r="D1307" s="4">
        <v>38.0</v>
      </c>
      <c r="E1307" s="4">
        <v>267853.0</v>
      </c>
      <c r="F1307" s="3" t="s">
        <v>26</v>
      </c>
      <c r="G1307" s="3" t="s">
        <v>6191</v>
      </c>
      <c r="H1307" s="3" t="s">
        <v>10045</v>
      </c>
      <c r="I1307" s="4">
        <v>0.764</v>
      </c>
      <c r="J1307" s="4">
        <v>0.771</v>
      </c>
      <c r="K1307" s="4">
        <v>0.774559921</v>
      </c>
      <c r="L1307" s="4">
        <v>0.0577</v>
      </c>
      <c r="M1307" s="4">
        <v>0.266</v>
      </c>
      <c r="N1307" s="4">
        <v>0.0</v>
      </c>
      <c r="O1307" s="4">
        <v>0.0908</v>
      </c>
      <c r="P1307" s="4">
        <v>0.885</v>
      </c>
      <c r="Q1307" s="4">
        <v>110.985</v>
      </c>
      <c r="R1307" s="4">
        <v>9.0</v>
      </c>
      <c r="S1307" s="4">
        <v>0.0</v>
      </c>
      <c r="T1307" s="3" t="s">
        <v>34</v>
      </c>
      <c r="U1307" s="3" t="s">
        <v>35</v>
      </c>
    </row>
    <row r="1308">
      <c r="A1308" s="3" t="s">
        <v>10047</v>
      </c>
      <c r="B1308" s="3" t="s">
        <v>8427</v>
      </c>
      <c r="C1308" s="4">
        <v>2011.0</v>
      </c>
      <c r="D1308" s="4">
        <v>38.0</v>
      </c>
      <c r="E1308" s="4">
        <v>299128.0</v>
      </c>
      <c r="F1308" s="3" t="s">
        <v>26</v>
      </c>
      <c r="G1308" s="3" t="s">
        <v>8428</v>
      </c>
      <c r="H1308" s="3" t="s">
        <v>10048</v>
      </c>
      <c r="I1308" s="4">
        <v>0.731</v>
      </c>
      <c r="J1308" s="4">
        <v>0.854</v>
      </c>
      <c r="K1308" s="4">
        <v>0.844951126</v>
      </c>
      <c r="L1308" s="4">
        <v>0.27</v>
      </c>
      <c r="M1308" s="4">
        <v>0.362</v>
      </c>
      <c r="N1308" s="4">
        <v>0.0</v>
      </c>
      <c r="O1308" s="4">
        <v>0.0383</v>
      </c>
      <c r="P1308" s="4">
        <v>0.611</v>
      </c>
      <c r="Q1308" s="4">
        <v>149.953</v>
      </c>
      <c r="R1308" s="4">
        <v>9.0</v>
      </c>
      <c r="S1308" s="4">
        <v>1.0</v>
      </c>
      <c r="T1308" s="3" t="s">
        <v>34</v>
      </c>
      <c r="U1308" s="3" t="s">
        <v>35</v>
      </c>
    </row>
    <row r="1309">
      <c r="A1309" s="3" t="s">
        <v>10049</v>
      </c>
      <c r="B1309" s="3" t="s">
        <v>10050</v>
      </c>
      <c r="C1309" s="4">
        <v>2007.0</v>
      </c>
      <c r="D1309" s="4">
        <v>38.0</v>
      </c>
      <c r="E1309" s="4">
        <v>309423.0</v>
      </c>
      <c r="F1309" s="3" t="s">
        <v>880</v>
      </c>
      <c r="G1309" s="3" t="s">
        <v>1822</v>
      </c>
      <c r="H1309" s="3" t="s">
        <v>10051</v>
      </c>
      <c r="I1309" s="4">
        <v>0.816</v>
      </c>
      <c r="J1309" s="4">
        <v>0.959</v>
      </c>
      <c r="K1309" s="4">
        <v>0.888541912</v>
      </c>
      <c r="L1309" s="4">
        <v>0.118</v>
      </c>
      <c r="M1309" s="4">
        <v>0.147</v>
      </c>
      <c r="N1309" s="4">
        <v>1.26E-4</v>
      </c>
      <c r="O1309" s="4">
        <v>0.055</v>
      </c>
      <c r="P1309" s="4">
        <v>0.836</v>
      </c>
      <c r="Q1309" s="4">
        <v>127.004</v>
      </c>
      <c r="R1309" s="4">
        <v>1.0</v>
      </c>
      <c r="S1309" s="4">
        <v>1.0</v>
      </c>
      <c r="T1309" s="3" t="s">
        <v>104</v>
      </c>
      <c r="U1309" s="3" t="s">
        <v>68</v>
      </c>
    </row>
    <row r="1310">
      <c r="A1310" s="3" t="s">
        <v>10053</v>
      </c>
      <c r="B1310" s="3" t="s">
        <v>10054</v>
      </c>
      <c r="C1310" s="4">
        <v>2018.0</v>
      </c>
      <c r="D1310" s="4">
        <v>38.0</v>
      </c>
      <c r="E1310" s="4">
        <v>375551.0</v>
      </c>
      <c r="F1310" s="3" t="s">
        <v>901</v>
      </c>
      <c r="G1310" s="3" t="s">
        <v>10055</v>
      </c>
      <c r="H1310" s="3" t="s">
        <v>10056</v>
      </c>
      <c r="I1310" s="4">
        <v>0.675</v>
      </c>
      <c r="J1310" s="4">
        <v>0.669</v>
      </c>
      <c r="K1310" s="4">
        <v>0.87014737</v>
      </c>
      <c r="L1310" s="4">
        <v>0.0359</v>
      </c>
      <c r="M1310" s="4">
        <v>0.412</v>
      </c>
      <c r="N1310" s="4">
        <v>0.0</v>
      </c>
      <c r="O1310" s="4">
        <v>0.21</v>
      </c>
      <c r="P1310" s="4">
        <v>0.618</v>
      </c>
      <c r="Q1310" s="4">
        <v>90.027</v>
      </c>
      <c r="R1310" s="4">
        <v>6.0</v>
      </c>
      <c r="S1310" s="4">
        <v>0.0</v>
      </c>
      <c r="T1310" s="3" t="s">
        <v>104</v>
      </c>
      <c r="U1310" s="3" t="s">
        <v>35</v>
      </c>
    </row>
    <row r="1311">
      <c r="A1311" s="3" t="s">
        <v>10057</v>
      </c>
      <c r="B1311" s="3" t="s">
        <v>10058</v>
      </c>
      <c r="C1311" s="4">
        <v>2024.0</v>
      </c>
      <c r="D1311" s="4">
        <v>38.0</v>
      </c>
      <c r="E1311" s="4">
        <v>186160.0</v>
      </c>
      <c r="F1311" s="3" t="s">
        <v>10059</v>
      </c>
      <c r="G1311" s="3" t="s">
        <v>10060</v>
      </c>
      <c r="H1311" s="3" t="s">
        <v>10058</v>
      </c>
      <c r="I1311" s="4">
        <v>0.668</v>
      </c>
      <c r="J1311" s="4">
        <v>0.564</v>
      </c>
      <c r="K1311" s="4">
        <v>0.776142707</v>
      </c>
      <c r="L1311" s="4">
        <v>0.0553</v>
      </c>
      <c r="M1311" s="4">
        <v>0.649</v>
      </c>
      <c r="N1311" s="4">
        <v>0.00209</v>
      </c>
      <c r="O1311" s="4">
        <v>0.114</v>
      </c>
      <c r="P1311" s="4">
        <v>0.582</v>
      </c>
      <c r="Q1311" s="4">
        <v>139.847</v>
      </c>
      <c r="R1311" s="4">
        <v>2.0</v>
      </c>
      <c r="S1311" s="4">
        <v>0.0</v>
      </c>
      <c r="T1311" s="3" t="s">
        <v>103</v>
      </c>
      <c r="U1311" s="3" t="s">
        <v>94</v>
      </c>
    </row>
    <row r="1312">
      <c r="A1312" s="3" t="s">
        <v>10061</v>
      </c>
      <c r="B1312" s="3" t="s">
        <v>10062</v>
      </c>
      <c r="C1312" s="4">
        <v>2001.0</v>
      </c>
      <c r="D1312" s="4">
        <v>38.0</v>
      </c>
      <c r="E1312" s="4">
        <v>392000.0</v>
      </c>
      <c r="F1312" s="3" t="s">
        <v>1607</v>
      </c>
      <c r="G1312" s="3" t="s">
        <v>1608</v>
      </c>
      <c r="H1312" s="3" t="s">
        <v>9773</v>
      </c>
      <c r="I1312" s="4">
        <v>0.829</v>
      </c>
      <c r="J1312" s="4">
        <v>0.888</v>
      </c>
      <c r="K1312" s="4">
        <v>0.80501786</v>
      </c>
      <c r="L1312" s="4">
        <v>0.0772</v>
      </c>
      <c r="M1312" s="4">
        <v>0.0949</v>
      </c>
      <c r="N1312" s="4">
        <v>0.0</v>
      </c>
      <c r="O1312" s="4">
        <v>0.0697</v>
      </c>
      <c r="P1312" s="4">
        <v>0.818</v>
      </c>
      <c r="Q1312" s="4">
        <v>101.941</v>
      </c>
      <c r="R1312" s="4">
        <v>9.0</v>
      </c>
      <c r="S1312" s="4">
        <v>0.0</v>
      </c>
      <c r="T1312" s="3" t="s">
        <v>104</v>
      </c>
      <c r="U1312" s="3" t="s">
        <v>68</v>
      </c>
    </row>
    <row r="1313">
      <c r="A1313" s="3" t="s">
        <v>10064</v>
      </c>
      <c r="B1313" s="3" t="s">
        <v>10058</v>
      </c>
      <c r="C1313" s="4">
        <v>2020.0</v>
      </c>
      <c r="D1313" s="4">
        <v>38.0</v>
      </c>
      <c r="E1313" s="4">
        <v>216128.0</v>
      </c>
      <c r="F1313" s="3" t="s">
        <v>6567</v>
      </c>
      <c r="G1313" s="3" t="s">
        <v>10065</v>
      </c>
      <c r="H1313" s="3" t="s">
        <v>10066</v>
      </c>
      <c r="I1313" s="4">
        <v>0.716</v>
      </c>
      <c r="J1313" s="4">
        <v>0.731</v>
      </c>
      <c r="K1313" s="4">
        <v>0.814129575</v>
      </c>
      <c r="L1313" s="4">
        <v>0.0452</v>
      </c>
      <c r="M1313" s="4">
        <v>0.525</v>
      </c>
      <c r="N1313" s="4">
        <v>0.015</v>
      </c>
      <c r="O1313" s="4">
        <v>0.0984</v>
      </c>
      <c r="P1313" s="4">
        <v>0.691</v>
      </c>
      <c r="Q1313" s="4">
        <v>109.989</v>
      </c>
      <c r="R1313" s="4">
        <v>1.0</v>
      </c>
      <c r="S1313" s="4">
        <v>0.0</v>
      </c>
      <c r="T1313" s="3" t="s">
        <v>103</v>
      </c>
      <c r="U1313" s="3" t="s">
        <v>68</v>
      </c>
    </row>
    <row r="1314">
      <c r="A1314" s="3" t="s">
        <v>10067</v>
      </c>
      <c r="B1314" s="3" t="s">
        <v>10068</v>
      </c>
      <c r="C1314" s="4">
        <v>2021.0</v>
      </c>
      <c r="D1314" s="4">
        <v>38.0</v>
      </c>
      <c r="E1314" s="4">
        <v>245499.0</v>
      </c>
      <c r="F1314" s="3" t="s">
        <v>3574</v>
      </c>
      <c r="G1314" s="3" t="s">
        <v>10069</v>
      </c>
      <c r="H1314" s="3" t="s">
        <v>10068</v>
      </c>
      <c r="I1314" s="4">
        <v>0.695</v>
      </c>
      <c r="J1314" s="4">
        <v>0.471</v>
      </c>
      <c r="K1314" s="4">
        <v>0.732958313</v>
      </c>
      <c r="L1314" s="4">
        <v>0.195</v>
      </c>
      <c r="M1314" s="4">
        <v>0.15</v>
      </c>
      <c r="N1314" s="4">
        <v>0.0</v>
      </c>
      <c r="O1314" s="4">
        <v>0.338</v>
      </c>
      <c r="P1314" s="4">
        <v>0.705</v>
      </c>
      <c r="Q1314" s="4">
        <v>98.051</v>
      </c>
      <c r="R1314" s="4">
        <v>6.0</v>
      </c>
      <c r="S1314" s="4">
        <v>0.0</v>
      </c>
      <c r="T1314" s="3" t="s">
        <v>104</v>
      </c>
      <c r="U1314" s="3" t="s">
        <v>68</v>
      </c>
    </row>
    <row r="1315">
      <c r="A1315" s="3" t="s">
        <v>10071</v>
      </c>
      <c r="B1315" s="3" t="s">
        <v>93</v>
      </c>
      <c r="C1315" s="4">
        <v>2014.0</v>
      </c>
      <c r="D1315" s="4">
        <v>38.0</v>
      </c>
      <c r="E1315" s="4">
        <v>165245.0</v>
      </c>
      <c r="F1315" s="3" t="s">
        <v>95</v>
      </c>
      <c r="G1315" s="3" t="s">
        <v>97</v>
      </c>
      <c r="H1315" s="3" t="s">
        <v>93</v>
      </c>
      <c r="I1315" s="4">
        <v>0.874</v>
      </c>
      <c r="J1315" s="4">
        <v>0.72</v>
      </c>
      <c r="K1315" s="4">
        <v>0.776570487</v>
      </c>
      <c r="L1315" s="4">
        <v>0.222</v>
      </c>
      <c r="M1315" s="4">
        <v>0.0261</v>
      </c>
      <c r="N1315" s="4">
        <v>3.9E-4</v>
      </c>
      <c r="O1315" s="4">
        <v>0.192</v>
      </c>
      <c r="P1315" s="4">
        <v>0.846</v>
      </c>
      <c r="Q1315" s="4">
        <v>122.016</v>
      </c>
      <c r="R1315" s="4">
        <v>4.0</v>
      </c>
      <c r="S1315" s="4">
        <v>1.0</v>
      </c>
      <c r="T1315" s="3" t="s">
        <v>104</v>
      </c>
      <c r="U1315" s="3" t="s">
        <v>68</v>
      </c>
    </row>
    <row r="1316">
      <c r="A1316" s="3" t="s">
        <v>10072</v>
      </c>
      <c r="B1316" s="3" t="s">
        <v>10073</v>
      </c>
      <c r="C1316" s="4">
        <v>2007.0</v>
      </c>
      <c r="D1316" s="4">
        <v>38.0</v>
      </c>
      <c r="E1316" s="4">
        <v>176826.0</v>
      </c>
      <c r="F1316" s="3" t="s">
        <v>259</v>
      </c>
      <c r="G1316" s="3" t="s">
        <v>10074</v>
      </c>
      <c r="H1316" s="3" t="s">
        <v>10075</v>
      </c>
      <c r="I1316" s="4">
        <v>0.517</v>
      </c>
      <c r="J1316" s="4">
        <v>0.354</v>
      </c>
      <c r="K1316" s="4">
        <v>0.710264582</v>
      </c>
      <c r="L1316" s="4">
        <v>0.0356</v>
      </c>
      <c r="M1316" s="4">
        <v>0.594</v>
      </c>
      <c r="N1316" s="4">
        <v>0.901</v>
      </c>
      <c r="O1316" s="4">
        <v>0.127</v>
      </c>
      <c r="P1316" s="4">
        <v>0.79</v>
      </c>
      <c r="Q1316" s="4">
        <v>92.054</v>
      </c>
      <c r="R1316" s="4">
        <v>5.0</v>
      </c>
      <c r="S1316" s="4">
        <v>0.0</v>
      </c>
      <c r="T1316" s="3" t="s">
        <v>103</v>
      </c>
      <c r="U1316" s="3" t="s">
        <v>68</v>
      </c>
    </row>
    <row r="1317">
      <c r="A1317" s="3" t="s">
        <v>10076</v>
      </c>
      <c r="B1317" s="3" t="s">
        <v>10077</v>
      </c>
      <c r="C1317" s="4">
        <v>2022.0</v>
      </c>
      <c r="D1317" s="4">
        <v>38.0</v>
      </c>
      <c r="E1317" s="4">
        <v>104424.0</v>
      </c>
      <c r="F1317" s="3" t="s">
        <v>1415</v>
      </c>
      <c r="G1317" s="3" t="s">
        <v>10078</v>
      </c>
      <c r="H1317" s="3" t="s">
        <v>10079</v>
      </c>
      <c r="I1317" s="4">
        <v>0.54</v>
      </c>
      <c r="J1317" s="4">
        <v>0.57</v>
      </c>
      <c r="K1317" s="4">
        <v>0.739909738</v>
      </c>
      <c r="L1317" s="4">
        <v>0.047</v>
      </c>
      <c r="M1317" s="4">
        <v>0.679</v>
      </c>
      <c r="N1317" s="4">
        <v>2.51E-5</v>
      </c>
      <c r="O1317" s="4">
        <v>0.906</v>
      </c>
      <c r="P1317" s="4">
        <v>0.828</v>
      </c>
      <c r="Q1317" s="4">
        <v>83.392</v>
      </c>
      <c r="R1317" s="4">
        <v>3.0</v>
      </c>
      <c r="S1317" s="4">
        <v>0.0</v>
      </c>
      <c r="T1317" s="3" t="s">
        <v>103</v>
      </c>
      <c r="U1317" s="3" t="s">
        <v>68</v>
      </c>
    </row>
    <row r="1318">
      <c r="A1318" s="3" t="s">
        <v>10081</v>
      </c>
      <c r="B1318" s="3" t="s">
        <v>10082</v>
      </c>
      <c r="C1318" s="4">
        <v>2016.0</v>
      </c>
      <c r="D1318" s="4">
        <v>38.0</v>
      </c>
      <c r="E1318" s="4">
        <v>405986.0</v>
      </c>
      <c r="F1318" s="3" t="s">
        <v>194</v>
      </c>
      <c r="G1318" s="3" t="s">
        <v>195</v>
      </c>
      <c r="H1318" s="3" t="s">
        <v>9381</v>
      </c>
      <c r="I1318" s="4">
        <v>0.603</v>
      </c>
      <c r="J1318" s="4">
        <v>0.773</v>
      </c>
      <c r="K1318" s="4">
        <v>0.788355827</v>
      </c>
      <c r="L1318" s="4">
        <v>0.0462</v>
      </c>
      <c r="M1318" s="4">
        <v>0.251</v>
      </c>
      <c r="N1318" s="4">
        <v>4.96E-5</v>
      </c>
      <c r="O1318" s="4">
        <v>0.598</v>
      </c>
      <c r="P1318" s="4">
        <v>0.969</v>
      </c>
      <c r="Q1318" s="4">
        <v>80.004</v>
      </c>
      <c r="R1318" s="4">
        <v>7.0</v>
      </c>
      <c r="S1318" s="4">
        <v>0.0</v>
      </c>
      <c r="T1318" s="3" t="s">
        <v>104</v>
      </c>
      <c r="U1318" s="3" t="s">
        <v>35</v>
      </c>
    </row>
    <row r="1319">
      <c r="A1319" s="3" t="s">
        <v>10083</v>
      </c>
      <c r="B1319" s="3" t="s">
        <v>10084</v>
      </c>
      <c r="C1319" s="4">
        <v>1996.0</v>
      </c>
      <c r="D1319" s="4">
        <v>38.0</v>
      </c>
      <c r="E1319" s="4">
        <v>115493.0</v>
      </c>
      <c r="F1319" s="3" t="s">
        <v>10085</v>
      </c>
      <c r="G1319" s="3" t="s">
        <v>10086</v>
      </c>
      <c r="H1319" s="3" t="s">
        <v>10087</v>
      </c>
      <c r="I1319" s="4">
        <v>0.428</v>
      </c>
      <c r="J1319" s="4">
        <v>0.463</v>
      </c>
      <c r="K1319" s="4">
        <v>0.784142194</v>
      </c>
      <c r="L1319" s="4">
        <v>0.0372</v>
      </c>
      <c r="M1319" s="4">
        <v>0.584</v>
      </c>
      <c r="N1319" s="4">
        <v>0.0</v>
      </c>
      <c r="O1319" s="4">
        <v>0.14</v>
      </c>
      <c r="P1319" s="4">
        <v>0.93</v>
      </c>
      <c r="Q1319" s="4">
        <v>144.95</v>
      </c>
      <c r="R1319" s="4">
        <v>7.0</v>
      </c>
      <c r="S1319" s="4">
        <v>1.0</v>
      </c>
      <c r="T1319" s="3" t="s">
        <v>103</v>
      </c>
      <c r="U1319" s="3" t="s">
        <v>35</v>
      </c>
    </row>
    <row r="1320">
      <c r="A1320" s="3" t="s">
        <v>10088</v>
      </c>
      <c r="B1320" s="3" t="s">
        <v>10089</v>
      </c>
      <c r="C1320" s="4">
        <v>2010.0</v>
      </c>
      <c r="D1320" s="4">
        <v>38.0</v>
      </c>
      <c r="E1320" s="4">
        <v>211093.0</v>
      </c>
      <c r="F1320" s="3" t="s">
        <v>4278</v>
      </c>
      <c r="G1320" s="3" t="s">
        <v>7566</v>
      </c>
      <c r="H1320" s="3" t="s">
        <v>10090</v>
      </c>
      <c r="I1320" s="4">
        <v>0.827</v>
      </c>
      <c r="J1320" s="4">
        <v>0.857</v>
      </c>
      <c r="K1320" s="4">
        <v>0.933009646</v>
      </c>
      <c r="L1320" s="4">
        <v>0.0501</v>
      </c>
      <c r="M1320" s="4">
        <v>0.154</v>
      </c>
      <c r="N1320" s="4">
        <v>0.00367</v>
      </c>
      <c r="O1320" s="4">
        <v>0.121</v>
      </c>
      <c r="P1320" s="4">
        <v>0.887</v>
      </c>
      <c r="Q1320" s="4">
        <v>121.03</v>
      </c>
      <c r="R1320" s="4">
        <v>5.0</v>
      </c>
      <c r="S1320" s="4">
        <v>0.0</v>
      </c>
      <c r="T1320" s="3" t="s">
        <v>103</v>
      </c>
      <c r="U1320" s="3" t="s">
        <v>35</v>
      </c>
    </row>
    <row r="1321">
      <c r="A1321" s="3" t="s">
        <v>10091</v>
      </c>
      <c r="B1321" s="3" t="s">
        <v>10092</v>
      </c>
      <c r="C1321" s="4">
        <v>1992.0</v>
      </c>
      <c r="D1321" s="4">
        <v>38.0</v>
      </c>
      <c r="E1321" s="4">
        <v>131426.0</v>
      </c>
      <c r="F1321" s="3" t="s">
        <v>10093</v>
      </c>
      <c r="G1321" s="3" t="s">
        <v>10094</v>
      </c>
      <c r="H1321" s="3" t="s">
        <v>10095</v>
      </c>
      <c r="I1321" s="4">
        <v>0.707</v>
      </c>
      <c r="J1321" s="4">
        <v>0.732</v>
      </c>
      <c r="K1321" s="4">
        <v>0.793959746</v>
      </c>
      <c r="L1321" s="4">
        <v>0.0433</v>
      </c>
      <c r="M1321" s="4">
        <v>0.204</v>
      </c>
      <c r="N1321" s="4">
        <v>3.95E-5</v>
      </c>
      <c r="O1321" s="4">
        <v>0.0357</v>
      </c>
      <c r="P1321" s="4">
        <v>0.963</v>
      </c>
      <c r="Q1321" s="4">
        <v>117.06</v>
      </c>
      <c r="R1321" s="4">
        <v>2.0</v>
      </c>
      <c r="S1321" s="4">
        <v>1.0</v>
      </c>
      <c r="T1321" s="3" t="s">
        <v>103</v>
      </c>
      <c r="U1321" s="3" t="s">
        <v>35</v>
      </c>
    </row>
    <row r="1322">
      <c r="A1322" s="3" t="s">
        <v>10097</v>
      </c>
      <c r="B1322" s="3" t="s">
        <v>10098</v>
      </c>
      <c r="C1322" s="4">
        <v>2019.0</v>
      </c>
      <c r="D1322" s="4">
        <v>38.0</v>
      </c>
      <c r="E1322" s="4">
        <v>245066.0</v>
      </c>
      <c r="F1322" s="3" t="s">
        <v>10099</v>
      </c>
      <c r="G1322" s="3" t="s">
        <v>10100</v>
      </c>
      <c r="H1322" s="3" t="s">
        <v>10101</v>
      </c>
      <c r="I1322" s="4">
        <v>0.883</v>
      </c>
      <c r="J1322" s="4">
        <v>0.733</v>
      </c>
      <c r="K1322" s="4">
        <v>0.778709388</v>
      </c>
      <c r="L1322" s="4">
        <v>0.128</v>
      </c>
      <c r="M1322" s="4">
        <v>0.161</v>
      </c>
      <c r="N1322" s="4">
        <v>2.6E-4</v>
      </c>
      <c r="O1322" s="4">
        <v>0.334</v>
      </c>
      <c r="P1322" s="4">
        <v>0.946</v>
      </c>
      <c r="Q1322" s="4">
        <v>95.11</v>
      </c>
      <c r="R1322" s="4">
        <v>11.0</v>
      </c>
      <c r="S1322" s="4">
        <v>0.0</v>
      </c>
      <c r="T1322" s="3" t="s">
        <v>103</v>
      </c>
      <c r="U1322" s="3" t="s">
        <v>35</v>
      </c>
    </row>
    <row r="1323">
      <c r="A1323" s="3" t="s">
        <v>10102</v>
      </c>
      <c r="B1323" s="3" t="s">
        <v>10103</v>
      </c>
      <c r="C1323" s="4">
        <v>2025.0</v>
      </c>
      <c r="D1323" s="4">
        <v>38.0</v>
      </c>
      <c r="E1323" s="4">
        <v>288647.0</v>
      </c>
      <c r="F1323" s="3" t="s">
        <v>8076</v>
      </c>
      <c r="G1323" s="3" t="s">
        <v>8078</v>
      </c>
      <c r="H1323" s="3" t="s">
        <v>10104</v>
      </c>
      <c r="I1323" s="4">
        <v>0.678</v>
      </c>
      <c r="J1323" s="4">
        <v>0.622</v>
      </c>
      <c r="K1323" s="4">
        <v>0.803627575</v>
      </c>
      <c r="L1323" s="4">
        <v>0.0699</v>
      </c>
      <c r="M1323" s="4">
        <v>0.137</v>
      </c>
      <c r="N1323" s="4">
        <v>2.3E-6</v>
      </c>
      <c r="O1323" s="4">
        <v>0.122</v>
      </c>
      <c r="P1323" s="4">
        <v>0.535</v>
      </c>
      <c r="Q1323" s="4">
        <v>100.0</v>
      </c>
      <c r="R1323" s="4">
        <v>5.0</v>
      </c>
      <c r="S1323" s="4">
        <v>0.0</v>
      </c>
      <c r="T1323" s="3" t="s">
        <v>104</v>
      </c>
      <c r="U1323" s="3" t="s">
        <v>35</v>
      </c>
    </row>
    <row r="1324">
      <c r="A1324" s="3" t="s">
        <v>10105</v>
      </c>
      <c r="B1324" s="3" t="s">
        <v>10106</v>
      </c>
      <c r="C1324" s="4">
        <v>2001.0</v>
      </c>
      <c r="D1324" s="4">
        <v>38.0</v>
      </c>
      <c r="E1324" s="4">
        <v>213760.0</v>
      </c>
      <c r="F1324" s="3" t="s">
        <v>10107</v>
      </c>
      <c r="G1324" s="3" t="s">
        <v>10108</v>
      </c>
      <c r="H1324" s="3" t="s">
        <v>10109</v>
      </c>
      <c r="I1324" s="4">
        <v>0.609</v>
      </c>
      <c r="J1324" s="4">
        <v>0.373</v>
      </c>
      <c r="K1324" s="4">
        <v>0.746283661</v>
      </c>
      <c r="L1324" s="4">
        <v>0.0269</v>
      </c>
      <c r="M1324" s="4">
        <v>0.751</v>
      </c>
      <c r="N1324" s="4">
        <v>0.594</v>
      </c>
      <c r="O1324" s="4">
        <v>0.155</v>
      </c>
      <c r="P1324" s="4">
        <v>0.523</v>
      </c>
      <c r="Q1324" s="4">
        <v>79.69</v>
      </c>
      <c r="R1324" s="4">
        <v>0.0</v>
      </c>
      <c r="S1324" s="4">
        <v>1.0</v>
      </c>
      <c r="T1324" s="3" t="s">
        <v>103</v>
      </c>
      <c r="U1324" s="3" t="s">
        <v>35</v>
      </c>
    </row>
    <row r="1325">
      <c r="A1325" s="3" t="s">
        <v>10111</v>
      </c>
      <c r="B1325" s="3" t="s">
        <v>10112</v>
      </c>
      <c r="C1325" s="4">
        <v>2019.0</v>
      </c>
      <c r="D1325" s="4">
        <v>38.0</v>
      </c>
      <c r="E1325" s="4">
        <v>178847.0</v>
      </c>
      <c r="F1325" s="3" t="s">
        <v>1629</v>
      </c>
      <c r="G1325" s="3" t="s">
        <v>3183</v>
      </c>
      <c r="H1325" s="3" t="s">
        <v>10112</v>
      </c>
      <c r="I1325" s="4">
        <v>0.81</v>
      </c>
      <c r="J1325" s="4">
        <v>0.846</v>
      </c>
      <c r="K1325" s="4">
        <v>0.879280474</v>
      </c>
      <c r="L1325" s="4">
        <v>0.0435</v>
      </c>
      <c r="M1325" s="4">
        <v>0.0454</v>
      </c>
      <c r="N1325" s="4">
        <v>9.14E-5</v>
      </c>
      <c r="O1325" s="4">
        <v>0.374</v>
      </c>
      <c r="P1325" s="4">
        <v>0.885</v>
      </c>
      <c r="Q1325" s="4">
        <v>123.97</v>
      </c>
      <c r="R1325" s="4">
        <v>2.0</v>
      </c>
      <c r="S1325" s="4">
        <v>1.0</v>
      </c>
      <c r="T1325" s="3" t="s">
        <v>104</v>
      </c>
      <c r="U1325" s="3" t="s">
        <v>68</v>
      </c>
    </row>
    <row r="1326">
      <c r="A1326" s="3" t="s">
        <v>10113</v>
      </c>
      <c r="B1326" s="3" t="s">
        <v>10114</v>
      </c>
      <c r="C1326" s="4">
        <v>2022.0</v>
      </c>
      <c r="D1326" s="4">
        <v>38.0</v>
      </c>
      <c r="E1326" s="4">
        <v>120671.0</v>
      </c>
      <c r="F1326" s="3" t="s">
        <v>10115</v>
      </c>
      <c r="G1326" s="3" t="s">
        <v>10116</v>
      </c>
      <c r="H1326" s="3" t="s">
        <v>10117</v>
      </c>
      <c r="I1326" s="4">
        <v>0.656705432</v>
      </c>
      <c r="J1326" s="4">
        <v>0.6703845</v>
      </c>
      <c r="K1326" s="4">
        <v>0.813626471</v>
      </c>
      <c r="L1326" s="4">
        <v>0.081382654</v>
      </c>
      <c r="M1326" s="4">
        <v>0.26934009</v>
      </c>
      <c r="N1326" s="4">
        <v>0.05448885</v>
      </c>
      <c r="O1326" s="4">
        <v>0.191150556</v>
      </c>
      <c r="P1326" s="4">
        <v>0.618767284</v>
      </c>
      <c r="Q1326" s="4">
        <v>120.71</v>
      </c>
      <c r="R1326" s="4">
        <v>5.0</v>
      </c>
      <c r="S1326" s="4">
        <v>1.0</v>
      </c>
      <c r="T1326" s="3" t="s">
        <v>104</v>
      </c>
      <c r="U1326" s="3" t="s">
        <v>68</v>
      </c>
    </row>
    <row r="1327">
      <c r="A1327" s="3" t="s">
        <v>10118</v>
      </c>
      <c r="B1327" s="3" t="s">
        <v>10119</v>
      </c>
      <c r="C1327" s="4">
        <v>2010.0</v>
      </c>
      <c r="D1327" s="4">
        <v>38.0</v>
      </c>
      <c r="E1327" s="4">
        <v>247682.0</v>
      </c>
      <c r="F1327" s="3" t="s">
        <v>880</v>
      </c>
      <c r="G1327" s="3" t="s">
        <v>1822</v>
      </c>
      <c r="H1327" s="3" t="s">
        <v>10120</v>
      </c>
      <c r="I1327" s="4">
        <v>0.826</v>
      </c>
      <c r="J1327" s="4">
        <v>0.677</v>
      </c>
      <c r="K1327" s="4">
        <v>0.833336898</v>
      </c>
      <c r="L1327" s="4">
        <v>0.0797</v>
      </c>
      <c r="M1327" s="4">
        <v>0.0895</v>
      </c>
      <c r="N1327" s="4">
        <v>5.8E-4</v>
      </c>
      <c r="O1327" s="4">
        <v>0.0485</v>
      </c>
      <c r="P1327" s="4">
        <v>0.826</v>
      </c>
      <c r="Q1327" s="4">
        <v>95.98</v>
      </c>
      <c r="R1327" s="4">
        <v>6.0</v>
      </c>
      <c r="S1327" s="4">
        <v>1.0</v>
      </c>
      <c r="T1327" s="3" t="s">
        <v>104</v>
      </c>
      <c r="U1327" s="3" t="s">
        <v>68</v>
      </c>
    </row>
    <row r="1328">
      <c r="A1328" s="3" t="s">
        <v>10121</v>
      </c>
      <c r="B1328" s="3" t="s">
        <v>10122</v>
      </c>
      <c r="C1328" s="4">
        <v>2009.0</v>
      </c>
      <c r="D1328" s="4">
        <v>38.0</v>
      </c>
      <c r="E1328" s="4">
        <v>285829.0</v>
      </c>
      <c r="F1328" s="3" t="s">
        <v>880</v>
      </c>
      <c r="G1328" s="3" t="s">
        <v>1822</v>
      </c>
      <c r="H1328" s="3" t="s">
        <v>9948</v>
      </c>
      <c r="I1328" s="4">
        <v>0.721</v>
      </c>
      <c r="J1328" s="4">
        <v>0.9</v>
      </c>
      <c r="K1328" s="4">
        <v>0.880414091</v>
      </c>
      <c r="L1328" s="4">
        <v>0.0295</v>
      </c>
      <c r="M1328" s="4">
        <v>0.0641</v>
      </c>
      <c r="N1328" s="4">
        <v>0.00591</v>
      </c>
      <c r="O1328" s="4">
        <v>0.0946</v>
      </c>
      <c r="P1328" s="4">
        <v>0.942</v>
      </c>
      <c r="Q1328" s="4">
        <v>130.0</v>
      </c>
      <c r="R1328" s="4">
        <v>8.0</v>
      </c>
      <c r="S1328" s="4">
        <v>1.0</v>
      </c>
      <c r="T1328" s="3" t="s">
        <v>104</v>
      </c>
      <c r="U1328" s="3" t="s">
        <v>68</v>
      </c>
    </row>
    <row r="1329">
      <c r="A1329" s="3" t="s">
        <v>10124</v>
      </c>
      <c r="B1329" s="3" t="s">
        <v>10125</v>
      </c>
      <c r="C1329" s="4">
        <v>2007.0</v>
      </c>
      <c r="D1329" s="4">
        <v>39.0</v>
      </c>
      <c r="E1329" s="4">
        <v>325918.0</v>
      </c>
      <c r="F1329" s="3" t="s">
        <v>26</v>
      </c>
      <c r="G1329" s="3" t="s">
        <v>1559</v>
      </c>
      <c r="H1329" s="3" t="s">
        <v>9749</v>
      </c>
      <c r="I1329" s="4">
        <v>0.727</v>
      </c>
      <c r="J1329" s="4">
        <v>0.351</v>
      </c>
      <c r="K1329" s="4">
        <v>0.74630505</v>
      </c>
      <c r="L1329" s="4">
        <v>0.0406</v>
      </c>
      <c r="M1329" s="4">
        <v>0.811</v>
      </c>
      <c r="N1329" s="4">
        <v>0.0</v>
      </c>
      <c r="O1329" s="4">
        <v>0.0835</v>
      </c>
      <c r="P1329" s="4">
        <v>0.598</v>
      </c>
      <c r="Q1329" s="4">
        <v>137.9</v>
      </c>
      <c r="R1329" s="4">
        <v>2.0</v>
      </c>
      <c r="S1329" s="4">
        <v>0.0</v>
      </c>
      <c r="T1329" s="3" t="s">
        <v>34</v>
      </c>
      <c r="U1329" s="3" t="s">
        <v>35</v>
      </c>
    </row>
    <row r="1330">
      <c r="A1330" s="3" t="s">
        <v>10126</v>
      </c>
      <c r="B1330" s="3" t="s">
        <v>10127</v>
      </c>
      <c r="C1330" s="4">
        <v>2005.0</v>
      </c>
      <c r="D1330" s="4">
        <v>39.0</v>
      </c>
      <c r="E1330" s="4">
        <v>196560.0</v>
      </c>
      <c r="F1330" s="3" t="s">
        <v>4264</v>
      </c>
      <c r="G1330" s="3" t="s">
        <v>10128</v>
      </c>
      <c r="H1330" s="3" t="s">
        <v>10129</v>
      </c>
      <c r="I1330" s="4">
        <v>0.969</v>
      </c>
      <c r="J1330" s="4">
        <v>0.419</v>
      </c>
      <c r="K1330" s="4">
        <v>0.745984215</v>
      </c>
      <c r="L1330" s="4">
        <v>0.195</v>
      </c>
      <c r="M1330" s="4">
        <v>0.00992</v>
      </c>
      <c r="N1330" s="4">
        <v>0.00124</v>
      </c>
      <c r="O1330" s="4">
        <v>0.0703</v>
      </c>
      <c r="P1330" s="4">
        <v>0.715</v>
      </c>
      <c r="Q1330" s="4">
        <v>120.62</v>
      </c>
      <c r="R1330" s="4">
        <v>0.0</v>
      </c>
      <c r="S1330" s="4">
        <v>1.0</v>
      </c>
      <c r="T1330" s="3" t="s">
        <v>103</v>
      </c>
      <c r="U1330" s="3" t="s">
        <v>35</v>
      </c>
    </row>
    <row r="1331">
      <c r="A1331" s="3" t="s">
        <v>10131</v>
      </c>
      <c r="B1331" s="3" t="s">
        <v>10132</v>
      </c>
      <c r="C1331" s="4">
        <v>2015.0</v>
      </c>
      <c r="D1331" s="4">
        <v>39.0</v>
      </c>
      <c r="E1331" s="4">
        <v>191641.0</v>
      </c>
      <c r="F1331" s="3" t="s">
        <v>7748</v>
      </c>
      <c r="G1331" s="3" t="s">
        <v>941</v>
      </c>
      <c r="H1331" s="3" t="s">
        <v>7103</v>
      </c>
      <c r="I1331" s="4">
        <v>0.687</v>
      </c>
      <c r="J1331" s="4">
        <v>0.433</v>
      </c>
      <c r="K1331" s="4">
        <v>0.830470772</v>
      </c>
      <c r="L1331" s="4">
        <v>0.0372</v>
      </c>
      <c r="M1331" s="4">
        <v>0.695</v>
      </c>
      <c r="N1331" s="4">
        <v>0.0</v>
      </c>
      <c r="O1331" s="4">
        <v>0.146</v>
      </c>
      <c r="P1331" s="4">
        <v>0.771</v>
      </c>
      <c r="Q1331" s="4">
        <v>134.047</v>
      </c>
      <c r="R1331" s="4">
        <v>9.0</v>
      </c>
      <c r="S1331" s="4">
        <v>1.0</v>
      </c>
      <c r="T1331" s="3" t="s">
        <v>34</v>
      </c>
      <c r="U1331" s="3" t="s">
        <v>35</v>
      </c>
    </row>
    <row r="1332">
      <c r="A1332" s="3" t="s">
        <v>10133</v>
      </c>
      <c r="B1332" s="3" t="s">
        <v>10134</v>
      </c>
      <c r="C1332" s="4">
        <v>2014.0</v>
      </c>
      <c r="D1332" s="4">
        <v>39.0</v>
      </c>
      <c r="E1332" s="4">
        <v>314541.0</v>
      </c>
      <c r="F1332" s="3" t="s">
        <v>3852</v>
      </c>
      <c r="G1332" s="3" t="s">
        <v>1585</v>
      </c>
      <c r="H1332" s="3" t="s">
        <v>10135</v>
      </c>
      <c r="I1332" s="4">
        <v>0.518</v>
      </c>
      <c r="J1332" s="4">
        <v>0.537</v>
      </c>
      <c r="K1332" s="4">
        <v>0.834491904</v>
      </c>
      <c r="L1332" s="4">
        <v>0.0288</v>
      </c>
      <c r="M1332" s="4">
        <v>0.673</v>
      </c>
      <c r="N1332" s="4">
        <v>1.61E-6</v>
      </c>
      <c r="O1332" s="4">
        <v>0.0934</v>
      </c>
      <c r="P1332" s="4">
        <v>0.631</v>
      </c>
      <c r="Q1332" s="4">
        <v>113.061</v>
      </c>
      <c r="R1332" s="4">
        <v>7.0</v>
      </c>
      <c r="S1332" s="4">
        <v>1.0</v>
      </c>
      <c r="T1332" s="3" t="s">
        <v>34</v>
      </c>
      <c r="U1332" s="3" t="s">
        <v>35</v>
      </c>
    </row>
    <row r="1333">
      <c r="A1333" s="3" t="s">
        <v>10136</v>
      </c>
      <c r="B1333" s="3" t="s">
        <v>10137</v>
      </c>
      <c r="C1333" s="4">
        <v>2015.0</v>
      </c>
      <c r="D1333" s="4">
        <v>39.0</v>
      </c>
      <c r="E1333" s="4">
        <v>247133.0</v>
      </c>
      <c r="F1333" s="3" t="s">
        <v>26</v>
      </c>
      <c r="G1333" s="3" t="s">
        <v>42</v>
      </c>
      <c r="H1333" s="3" t="s">
        <v>10138</v>
      </c>
      <c r="I1333" s="4">
        <v>0.694</v>
      </c>
      <c r="J1333" s="4">
        <v>0.719</v>
      </c>
      <c r="K1333" s="4">
        <v>0.826513807</v>
      </c>
      <c r="L1333" s="4">
        <v>0.0278</v>
      </c>
      <c r="M1333" s="4">
        <v>0.423</v>
      </c>
      <c r="N1333" s="4">
        <v>9.54E-6</v>
      </c>
      <c r="O1333" s="4">
        <v>0.0726</v>
      </c>
      <c r="P1333" s="4">
        <v>0.687</v>
      </c>
      <c r="Q1333" s="4">
        <v>116.036</v>
      </c>
      <c r="R1333" s="4">
        <v>11.0</v>
      </c>
      <c r="S1333" s="4">
        <v>0.0</v>
      </c>
      <c r="T1333" s="3" t="s">
        <v>34</v>
      </c>
      <c r="U1333" s="3" t="s">
        <v>35</v>
      </c>
    </row>
    <row r="1334">
      <c r="A1334" s="3" t="s">
        <v>10139</v>
      </c>
      <c r="B1334" s="3" t="s">
        <v>10141</v>
      </c>
      <c r="C1334" s="4">
        <v>2003.0</v>
      </c>
      <c r="D1334" s="4">
        <v>39.0</v>
      </c>
      <c r="E1334" s="4">
        <v>211613.0</v>
      </c>
      <c r="F1334" s="3" t="s">
        <v>26</v>
      </c>
      <c r="G1334" s="3" t="s">
        <v>63</v>
      </c>
      <c r="H1334" s="3" t="s">
        <v>5985</v>
      </c>
      <c r="I1334" s="4">
        <v>0.73</v>
      </c>
      <c r="J1334" s="4">
        <v>0.731</v>
      </c>
      <c r="K1334" s="4">
        <v>0.847581973</v>
      </c>
      <c r="L1334" s="4">
        <v>0.0838</v>
      </c>
      <c r="M1334" s="4">
        <v>0.199</v>
      </c>
      <c r="N1334" s="4">
        <v>0.0</v>
      </c>
      <c r="O1334" s="4">
        <v>0.253</v>
      </c>
      <c r="P1334" s="4">
        <v>0.899</v>
      </c>
      <c r="Q1334" s="4">
        <v>164.859</v>
      </c>
      <c r="R1334" s="4">
        <v>4.0</v>
      </c>
      <c r="S1334" s="4">
        <v>1.0</v>
      </c>
      <c r="T1334" s="3" t="s">
        <v>34</v>
      </c>
      <c r="U1334" s="3" t="s">
        <v>35</v>
      </c>
    </row>
    <row r="1335">
      <c r="A1335" s="3" t="s">
        <v>10142</v>
      </c>
      <c r="B1335" s="3" t="s">
        <v>10143</v>
      </c>
      <c r="C1335" s="4">
        <v>2017.0</v>
      </c>
      <c r="D1335" s="4">
        <v>39.0</v>
      </c>
      <c r="E1335" s="4">
        <v>195040.0</v>
      </c>
      <c r="F1335" s="3" t="s">
        <v>6605</v>
      </c>
      <c r="G1335" s="3" t="s">
        <v>10144</v>
      </c>
      <c r="H1335" s="3" t="s">
        <v>10145</v>
      </c>
      <c r="I1335" s="4">
        <v>0.713</v>
      </c>
      <c r="J1335" s="4">
        <v>0.952</v>
      </c>
      <c r="K1335" s="4">
        <v>0.911192865</v>
      </c>
      <c r="L1335" s="4">
        <v>0.108</v>
      </c>
      <c r="M1335" s="4">
        <v>0.0203</v>
      </c>
      <c r="N1335" s="4">
        <v>2.51E-6</v>
      </c>
      <c r="O1335" s="4">
        <v>0.117</v>
      </c>
      <c r="P1335" s="4">
        <v>0.571</v>
      </c>
      <c r="Q1335" s="4">
        <v>105.981</v>
      </c>
      <c r="R1335" s="4">
        <v>7.0</v>
      </c>
      <c r="S1335" s="4">
        <v>1.0</v>
      </c>
      <c r="T1335" s="3" t="s">
        <v>103</v>
      </c>
      <c r="U1335" s="3" t="s">
        <v>35</v>
      </c>
    </row>
    <row r="1336">
      <c r="A1336" s="3" t="s">
        <v>10146</v>
      </c>
      <c r="B1336" s="3" t="s">
        <v>10147</v>
      </c>
      <c r="C1336" s="4">
        <v>2021.0</v>
      </c>
      <c r="D1336" s="4">
        <v>39.0</v>
      </c>
      <c r="E1336" s="4">
        <v>194715.0</v>
      </c>
      <c r="F1336" s="3" t="s">
        <v>8031</v>
      </c>
      <c r="G1336" s="3" t="s">
        <v>10148</v>
      </c>
      <c r="H1336" s="3" t="s">
        <v>10149</v>
      </c>
      <c r="I1336" s="4">
        <v>0.477</v>
      </c>
      <c r="J1336" s="4">
        <v>0.707</v>
      </c>
      <c r="K1336" s="4">
        <v>0.819434047</v>
      </c>
      <c r="L1336" s="4">
        <v>0.27</v>
      </c>
      <c r="M1336" s="4">
        <v>0.00986</v>
      </c>
      <c r="N1336" s="4">
        <v>6.99E-5</v>
      </c>
      <c r="O1336" s="4">
        <v>0.389</v>
      </c>
      <c r="P1336" s="4">
        <v>0.72</v>
      </c>
      <c r="Q1336" s="4">
        <v>178.857</v>
      </c>
      <c r="R1336" s="4">
        <v>6.0</v>
      </c>
      <c r="S1336" s="4">
        <v>0.0</v>
      </c>
      <c r="T1336" s="3" t="s">
        <v>103</v>
      </c>
      <c r="U1336" s="3" t="s">
        <v>35</v>
      </c>
    </row>
    <row r="1337">
      <c r="A1337" s="3" t="s">
        <v>10151</v>
      </c>
      <c r="B1337" s="3" t="s">
        <v>10152</v>
      </c>
      <c r="C1337" s="4">
        <v>1993.0</v>
      </c>
      <c r="D1337" s="4">
        <v>39.0</v>
      </c>
      <c r="E1337" s="4">
        <v>263066.0</v>
      </c>
      <c r="F1337" s="3" t="s">
        <v>880</v>
      </c>
      <c r="G1337" s="3" t="s">
        <v>2426</v>
      </c>
      <c r="H1337" s="3" t="s">
        <v>10153</v>
      </c>
      <c r="I1337" s="4">
        <v>0.305</v>
      </c>
      <c r="J1337" s="4">
        <v>0.845</v>
      </c>
      <c r="K1337" s="4">
        <v>0.901760315</v>
      </c>
      <c r="L1337" s="4">
        <v>0.106</v>
      </c>
      <c r="M1337" s="4">
        <v>0.637</v>
      </c>
      <c r="N1337" s="4">
        <v>0.00905</v>
      </c>
      <c r="O1337" s="4">
        <v>0.0704</v>
      </c>
      <c r="P1337" s="4">
        <v>0.784</v>
      </c>
      <c r="Q1337" s="4">
        <v>184.905</v>
      </c>
      <c r="R1337" s="4">
        <v>2.0</v>
      </c>
      <c r="S1337" s="4">
        <v>1.0</v>
      </c>
      <c r="T1337" s="3" t="s">
        <v>104</v>
      </c>
      <c r="U1337" s="3" t="s">
        <v>68</v>
      </c>
    </row>
    <row r="1338">
      <c r="A1338" s="3" t="s">
        <v>10154</v>
      </c>
      <c r="B1338" s="3" t="s">
        <v>10155</v>
      </c>
      <c r="C1338" s="4">
        <v>2020.0</v>
      </c>
      <c r="D1338" s="4">
        <v>39.0</v>
      </c>
      <c r="E1338" s="4">
        <v>147337.0</v>
      </c>
      <c r="F1338" s="3" t="s">
        <v>3574</v>
      </c>
      <c r="G1338" s="3" t="s">
        <v>10156</v>
      </c>
      <c r="H1338" s="3" t="s">
        <v>10155</v>
      </c>
      <c r="I1338" s="4">
        <v>0.793</v>
      </c>
      <c r="J1338" s="4">
        <v>0.739</v>
      </c>
      <c r="K1338" s="4">
        <v>0.809851774</v>
      </c>
      <c r="L1338" s="4">
        <v>0.294</v>
      </c>
      <c r="M1338" s="4">
        <v>0.137</v>
      </c>
      <c r="N1338" s="4">
        <v>0.0</v>
      </c>
      <c r="O1338" s="4">
        <v>0.574</v>
      </c>
      <c r="P1338" s="4">
        <v>0.642</v>
      </c>
      <c r="Q1338" s="4">
        <v>99.967</v>
      </c>
      <c r="R1338" s="4">
        <v>8.0</v>
      </c>
      <c r="S1338" s="4">
        <v>0.0</v>
      </c>
      <c r="T1338" s="3" t="s">
        <v>104</v>
      </c>
      <c r="U1338" s="3" t="s">
        <v>68</v>
      </c>
    </row>
    <row r="1339">
      <c r="A1339" s="3" t="s">
        <v>10157</v>
      </c>
      <c r="B1339" s="3" t="s">
        <v>10158</v>
      </c>
      <c r="C1339" s="4">
        <v>2023.0</v>
      </c>
      <c r="D1339" s="4">
        <v>39.0</v>
      </c>
      <c r="E1339" s="4">
        <v>165099.0</v>
      </c>
      <c r="F1339" s="3" t="s">
        <v>223</v>
      </c>
      <c r="G1339" s="3" t="s">
        <v>6926</v>
      </c>
      <c r="H1339" s="3" t="s">
        <v>10158</v>
      </c>
      <c r="I1339" s="4">
        <v>0.523</v>
      </c>
      <c r="J1339" s="4">
        <v>0.879</v>
      </c>
      <c r="K1339" s="4">
        <v>0.83308023</v>
      </c>
      <c r="L1339" s="4">
        <v>0.085</v>
      </c>
      <c r="M1339" s="4">
        <v>0.00523</v>
      </c>
      <c r="N1339" s="4">
        <v>0.0</v>
      </c>
      <c r="O1339" s="4">
        <v>0.0579</v>
      </c>
      <c r="P1339" s="4">
        <v>0.768</v>
      </c>
      <c r="Q1339" s="4">
        <v>184.069</v>
      </c>
      <c r="R1339" s="4">
        <v>2.0</v>
      </c>
      <c r="S1339" s="4">
        <v>1.0</v>
      </c>
      <c r="T1339" s="3" t="s">
        <v>103</v>
      </c>
      <c r="U1339" s="3" t="s">
        <v>35</v>
      </c>
    </row>
    <row r="1340">
      <c r="A1340" s="3" t="s">
        <v>10160</v>
      </c>
      <c r="B1340" s="3" t="s">
        <v>10161</v>
      </c>
      <c r="C1340" s="4">
        <v>2015.0</v>
      </c>
      <c r="D1340" s="4">
        <v>39.0</v>
      </c>
      <c r="E1340" s="4">
        <v>244471.0</v>
      </c>
      <c r="F1340" s="3" t="s">
        <v>223</v>
      </c>
      <c r="G1340" s="3" t="s">
        <v>10162</v>
      </c>
      <c r="H1340" s="3" t="s">
        <v>10161</v>
      </c>
      <c r="I1340" s="4">
        <v>0.459</v>
      </c>
      <c r="J1340" s="4">
        <v>0.893</v>
      </c>
      <c r="K1340" s="4">
        <v>0.879515753</v>
      </c>
      <c r="L1340" s="4">
        <v>0.173</v>
      </c>
      <c r="M1340" s="4">
        <v>0.402</v>
      </c>
      <c r="N1340" s="4">
        <v>0.0</v>
      </c>
      <c r="O1340" s="4">
        <v>0.103</v>
      </c>
      <c r="P1340" s="4">
        <v>0.525</v>
      </c>
      <c r="Q1340" s="4">
        <v>77.981</v>
      </c>
      <c r="R1340" s="4">
        <v>5.0</v>
      </c>
      <c r="S1340" s="4">
        <v>0.0</v>
      </c>
      <c r="T1340" s="3" t="s">
        <v>103</v>
      </c>
      <c r="U1340" s="3" t="s">
        <v>35</v>
      </c>
    </row>
    <row r="1341">
      <c r="A1341" s="3" t="s">
        <v>10163</v>
      </c>
      <c r="B1341" s="3" t="s">
        <v>10164</v>
      </c>
      <c r="C1341" s="4">
        <v>2012.0</v>
      </c>
      <c r="D1341" s="4">
        <v>39.0</v>
      </c>
      <c r="E1341" s="4">
        <v>208004.0</v>
      </c>
      <c r="F1341" s="3" t="s">
        <v>26</v>
      </c>
      <c r="G1341" s="3" t="s">
        <v>10165</v>
      </c>
      <c r="H1341" s="3" t="s">
        <v>3626</v>
      </c>
      <c r="I1341" s="4">
        <v>0.716</v>
      </c>
      <c r="J1341" s="4">
        <v>0.571</v>
      </c>
      <c r="K1341" s="4">
        <v>0.814386243</v>
      </c>
      <c r="L1341" s="4">
        <v>0.0331</v>
      </c>
      <c r="M1341" s="4">
        <v>0.624</v>
      </c>
      <c r="N1341" s="4">
        <v>0.0</v>
      </c>
      <c r="O1341" s="4">
        <v>0.162</v>
      </c>
      <c r="P1341" s="4">
        <v>0.666</v>
      </c>
      <c r="Q1341" s="4">
        <v>95.99</v>
      </c>
      <c r="R1341" s="4">
        <v>2.0</v>
      </c>
      <c r="S1341" s="4">
        <v>1.0</v>
      </c>
      <c r="T1341" s="3" t="s">
        <v>34</v>
      </c>
      <c r="U1341" s="3" t="s">
        <v>35</v>
      </c>
    </row>
    <row r="1342">
      <c r="A1342" s="3" t="s">
        <v>10166</v>
      </c>
      <c r="B1342" s="3" t="s">
        <v>10167</v>
      </c>
      <c r="C1342" s="4">
        <v>1995.0</v>
      </c>
      <c r="D1342" s="4">
        <v>39.0</v>
      </c>
      <c r="E1342" s="4">
        <v>371230.0</v>
      </c>
      <c r="F1342" s="3" t="s">
        <v>880</v>
      </c>
      <c r="G1342" s="3" t="s">
        <v>2426</v>
      </c>
      <c r="H1342" s="3" t="s">
        <v>10168</v>
      </c>
      <c r="I1342" s="4">
        <v>0.758</v>
      </c>
      <c r="J1342" s="4">
        <v>0.836</v>
      </c>
      <c r="K1342" s="4">
        <v>0.786452206</v>
      </c>
      <c r="L1342" s="4">
        <v>0.0489</v>
      </c>
      <c r="M1342" s="4">
        <v>0.552</v>
      </c>
      <c r="N1342" s="4">
        <v>0.00154</v>
      </c>
      <c r="O1342" s="4">
        <v>0.142</v>
      </c>
      <c r="P1342" s="4">
        <v>0.937</v>
      </c>
      <c r="Q1342" s="4">
        <v>104.78</v>
      </c>
      <c r="R1342" s="4">
        <v>6.0</v>
      </c>
      <c r="S1342" s="4">
        <v>0.0</v>
      </c>
      <c r="T1342" s="3" t="s">
        <v>104</v>
      </c>
      <c r="U1342" s="3" t="s">
        <v>35</v>
      </c>
    </row>
    <row r="1343">
      <c r="A1343" s="3" t="s">
        <v>10170</v>
      </c>
      <c r="B1343" s="3" t="s">
        <v>10171</v>
      </c>
      <c r="C1343" s="4">
        <v>2009.0</v>
      </c>
      <c r="D1343" s="4">
        <v>39.0</v>
      </c>
      <c r="E1343" s="4">
        <v>296266.0</v>
      </c>
      <c r="F1343" s="3" t="s">
        <v>3132</v>
      </c>
      <c r="G1343" s="3" t="s">
        <v>10172</v>
      </c>
      <c r="H1343" s="3" t="s">
        <v>3253</v>
      </c>
      <c r="I1343" s="4">
        <v>0.941</v>
      </c>
      <c r="J1343" s="4">
        <v>0.792</v>
      </c>
      <c r="K1343" s="4">
        <v>0.789232776</v>
      </c>
      <c r="L1343" s="4">
        <v>0.0349</v>
      </c>
      <c r="M1343" s="4">
        <v>0.0864</v>
      </c>
      <c r="N1343" s="4">
        <v>6.96E-5</v>
      </c>
      <c r="O1343" s="4">
        <v>0.18</v>
      </c>
      <c r="P1343" s="4">
        <v>0.97</v>
      </c>
      <c r="Q1343" s="4">
        <v>110.8</v>
      </c>
      <c r="R1343" s="4">
        <v>1.0</v>
      </c>
      <c r="S1343" s="4">
        <v>1.0</v>
      </c>
      <c r="T1343" s="3" t="s">
        <v>103</v>
      </c>
      <c r="U1343" s="3" t="s">
        <v>35</v>
      </c>
    </row>
    <row r="1344">
      <c r="A1344" s="3" t="s">
        <v>10173</v>
      </c>
      <c r="B1344" s="3" t="s">
        <v>10174</v>
      </c>
      <c r="C1344" s="4">
        <v>2014.0</v>
      </c>
      <c r="D1344" s="4">
        <v>39.0</v>
      </c>
      <c r="E1344" s="4">
        <v>324866.0</v>
      </c>
      <c r="F1344" s="3" t="s">
        <v>10175</v>
      </c>
      <c r="G1344" s="3" t="s">
        <v>4337</v>
      </c>
      <c r="H1344" s="3" t="s">
        <v>888</v>
      </c>
      <c r="I1344" s="4">
        <v>0.656705432</v>
      </c>
      <c r="J1344" s="4">
        <v>0.6703845</v>
      </c>
      <c r="K1344" s="4">
        <v>0.813626471</v>
      </c>
      <c r="L1344" s="4">
        <v>0.081382654</v>
      </c>
      <c r="M1344" s="4">
        <v>0.26934009</v>
      </c>
      <c r="N1344" s="4">
        <v>0.05448885</v>
      </c>
      <c r="O1344" s="4">
        <v>0.191150556</v>
      </c>
      <c r="P1344" s="4">
        <v>0.618767284</v>
      </c>
      <c r="Q1344" s="4">
        <v>120.71</v>
      </c>
      <c r="R1344" s="4">
        <v>5.0</v>
      </c>
      <c r="S1344" s="4">
        <v>1.0</v>
      </c>
      <c r="T1344" s="3" t="s">
        <v>103</v>
      </c>
      <c r="U1344" s="3" t="s">
        <v>68</v>
      </c>
    </row>
    <row r="1345">
      <c r="A1345" s="3" t="s">
        <v>10176</v>
      </c>
      <c r="B1345" s="3" t="s">
        <v>10177</v>
      </c>
      <c r="C1345" s="4">
        <v>2007.0</v>
      </c>
      <c r="D1345" s="4">
        <v>39.0</v>
      </c>
      <c r="E1345" s="4">
        <v>268237.0</v>
      </c>
      <c r="F1345" s="3" t="s">
        <v>880</v>
      </c>
      <c r="G1345" s="3" t="s">
        <v>1822</v>
      </c>
      <c r="H1345" s="3" t="s">
        <v>7779</v>
      </c>
      <c r="I1345" s="4">
        <v>0.785</v>
      </c>
      <c r="J1345" s="4">
        <v>0.858</v>
      </c>
      <c r="K1345" s="4">
        <v>0.819091823</v>
      </c>
      <c r="L1345" s="4">
        <v>0.128</v>
      </c>
      <c r="M1345" s="4">
        <v>0.077</v>
      </c>
      <c r="N1345" s="4">
        <v>0.315</v>
      </c>
      <c r="O1345" s="4">
        <v>0.115</v>
      </c>
      <c r="P1345" s="4">
        <v>0.514</v>
      </c>
      <c r="Q1345" s="4">
        <v>105.02</v>
      </c>
      <c r="R1345" s="4">
        <v>4.0</v>
      </c>
      <c r="S1345" s="4">
        <v>0.0</v>
      </c>
      <c r="T1345" s="3" t="s">
        <v>104</v>
      </c>
      <c r="U1345" s="3" t="s">
        <v>68</v>
      </c>
    </row>
    <row r="1346">
      <c r="A1346" s="3" t="s">
        <v>10179</v>
      </c>
      <c r="B1346" s="3" t="s">
        <v>10180</v>
      </c>
      <c r="C1346" s="4">
        <v>2017.0</v>
      </c>
      <c r="D1346" s="4">
        <v>40.0</v>
      </c>
      <c r="E1346" s="4">
        <v>214583.0</v>
      </c>
      <c r="F1346" s="3" t="s">
        <v>5671</v>
      </c>
      <c r="G1346" s="3" t="s">
        <v>3390</v>
      </c>
      <c r="H1346" s="3" t="s">
        <v>10042</v>
      </c>
      <c r="I1346" s="4">
        <v>0.825</v>
      </c>
      <c r="J1346" s="4">
        <v>0.891</v>
      </c>
      <c r="K1346" s="4">
        <v>0.894167219</v>
      </c>
      <c r="L1346" s="4">
        <v>0.113</v>
      </c>
      <c r="M1346" s="4">
        <v>0.267</v>
      </c>
      <c r="N1346" s="4">
        <v>0.00112</v>
      </c>
      <c r="O1346" s="4">
        <v>0.0673</v>
      </c>
      <c r="P1346" s="4">
        <v>0.754</v>
      </c>
      <c r="Q1346" s="4">
        <v>108.0</v>
      </c>
      <c r="R1346" s="4">
        <v>9.0</v>
      </c>
      <c r="S1346" s="4">
        <v>0.0</v>
      </c>
      <c r="T1346" s="3" t="s">
        <v>34</v>
      </c>
      <c r="U1346" s="3" t="s">
        <v>35</v>
      </c>
    </row>
    <row r="1347">
      <c r="A1347" s="3" t="s">
        <v>10181</v>
      </c>
      <c r="B1347" s="3" t="s">
        <v>10182</v>
      </c>
      <c r="C1347" s="4">
        <v>2002.0</v>
      </c>
      <c r="D1347" s="4">
        <v>40.0</v>
      </c>
      <c r="E1347" s="4">
        <v>421929.0</v>
      </c>
      <c r="F1347" s="3" t="s">
        <v>26</v>
      </c>
      <c r="G1347" s="3" t="s">
        <v>5131</v>
      </c>
      <c r="H1347" s="3" t="s">
        <v>5132</v>
      </c>
      <c r="I1347" s="4">
        <v>0.438</v>
      </c>
      <c r="J1347" s="4">
        <v>0.734</v>
      </c>
      <c r="K1347" s="4">
        <v>0.849849208</v>
      </c>
      <c r="L1347" s="4">
        <v>0.0461</v>
      </c>
      <c r="M1347" s="4">
        <v>0.534</v>
      </c>
      <c r="N1347" s="4">
        <v>4.89E-6</v>
      </c>
      <c r="O1347" s="4">
        <v>0.114</v>
      </c>
      <c r="P1347" s="4">
        <v>0.626</v>
      </c>
      <c r="Q1347" s="4">
        <v>159.646</v>
      </c>
      <c r="R1347" s="4">
        <v>6.0</v>
      </c>
      <c r="S1347" s="4">
        <v>1.0</v>
      </c>
      <c r="T1347" s="3" t="s">
        <v>34</v>
      </c>
      <c r="U1347" s="3" t="s">
        <v>35</v>
      </c>
    </row>
    <row r="1348">
      <c r="A1348" s="3" t="s">
        <v>10183</v>
      </c>
      <c r="B1348" s="3" t="s">
        <v>10184</v>
      </c>
      <c r="C1348" s="4">
        <v>2014.0</v>
      </c>
      <c r="D1348" s="4">
        <v>40.0</v>
      </c>
      <c r="E1348" s="4">
        <v>243720.0</v>
      </c>
      <c r="F1348" s="3" t="s">
        <v>880</v>
      </c>
      <c r="G1348" s="3" t="s">
        <v>1822</v>
      </c>
      <c r="H1348" s="3" t="s">
        <v>10185</v>
      </c>
      <c r="I1348" s="4">
        <v>0.586</v>
      </c>
      <c r="J1348" s="4">
        <v>0.935</v>
      </c>
      <c r="K1348" s="4">
        <v>0.9136526</v>
      </c>
      <c r="L1348" s="4">
        <v>0.207</v>
      </c>
      <c r="M1348" s="4">
        <v>0.21</v>
      </c>
      <c r="N1348" s="4">
        <v>2.92E-4</v>
      </c>
      <c r="O1348" s="4">
        <v>0.128</v>
      </c>
      <c r="P1348" s="4">
        <v>0.647</v>
      </c>
      <c r="Q1348" s="4">
        <v>128.992</v>
      </c>
      <c r="R1348" s="4">
        <v>0.0</v>
      </c>
      <c r="S1348" s="4">
        <v>1.0</v>
      </c>
      <c r="T1348" s="3" t="s">
        <v>104</v>
      </c>
      <c r="U1348" s="3" t="s">
        <v>35</v>
      </c>
    </row>
    <row r="1349">
      <c r="A1349" s="3" t="s">
        <v>10187</v>
      </c>
      <c r="B1349" s="3" t="s">
        <v>10188</v>
      </c>
      <c r="C1349" s="4">
        <v>2014.0</v>
      </c>
      <c r="D1349" s="4">
        <v>40.0</v>
      </c>
      <c r="E1349" s="4">
        <v>341506.0</v>
      </c>
      <c r="F1349" s="3" t="s">
        <v>7167</v>
      </c>
      <c r="G1349" s="3" t="s">
        <v>1474</v>
      </c>
      <c r="H1349" s="3" t="s">
        <v>10189</v>
      </c>
      <c r="I1349" s="4">
        <v>0.763</v>
      </c>
      <c r="J1349" s="4">
        <v>0.563</v>
      </c>
      <c r="K1349" s="4">
        <v>0.765469596</v>
      </c>
      <c r="L1349" s="4">
        <v>0.148</v>
      </c>
      <c r="M1349" s="4">
        <v>0.0698</v>
      </c>
      <c r="N1349" s="4">
        <v>3.18E-6</v>
      </c>
      <c r="O1349" s="4">
        <v>0.2</v>
      </c>
      <c r="P1349" s="4">
        <v>0.725</v>
      </c>
      <c r="Q1349" s="4">
        <v>94.92</v>
      </c>
      <c r="R1349" s="4">
        <v>7.0</v>
      </c>
      <c r="S1349" s="4">
        <v>0.0</v>
      </c>
      <c r="T1349" s="3" t="s">
        <v>104</v>
      </c>
      <c r="U1349" s="3" t="s">
        <v>35</v>
      </c>
    </row>
    <row r="1350">
      <c r="A1350" s="3" t="s">
        <v>10190</v>
      </c>
      <c r="B1350" s="3" t="s">
        <v>10191</v>
      </c>
      <c r="C1350" s="4">
        <v>2020.0</v>
      </c>
      <c r="D1350" s="4">
        <v>40.0</v>
      </c>
      <c r="E1350" s="4">
        <v>131426.0</v>
      </c>
      <c r="F1350" s="3" t="s">
        <v>10192</v>
      </c>
      <c r="G1350" s="3" t="s">
        <v>10193</v>
      </c>
      <c r="H1350" s="3" t="s">
        <v>10194</v>
      </c>
      <c r="I1350" s="4">
        <v>0.647</v>
      </c>
      <c r="J1350" s="4">
        <v>0.65</v>
      </c>
      <c r="K1350" s="4">
        <v>0.821851004</v>
      </c>
      <c r="L1350" s="4">
        <v>0.0397</v>
      </c>
      <c r="M1350" s="4">
        <v>0.703</v>
      </c>
      <c r="N1350" s="4">
        <v>7.11E-4</v>
      </c>
      <c r="O1350" s="4">
        <v>0.0892</v>
      </c>
      <c r="P1350" s="4">
        <v>0.674</v>
      </c>
      <c r="Q1350" s="4">
        <v>149.15</v>
      </c>
      <c r="R1350" s="4">
        <v>7.0</v>
      </c>
      <c r="S1350" s="4">
        <v>1.0</v>
      </c>
      <c r="T1350" s="3" t="s">
        <v>103</v>
      </c>
      <c r="U1350" s="3" t="s">
        <v>35</v>
      </c>
    </row>
    <row r="1351">
      <c r="A1351" s="3" t="s">
        <v>10195</v>
      </c>
      <c r="B1351" s="3" t="s">
        <v>10196</v>
      </c>
      <c r="C1351" s="4">
        <v>2012.0</v>
      </c>
      <c r="D1351" s="4">
        <v>40.0</v>
      </c>
      <c r="E1351" s="4">
        <v>286998.0</v>
      </c>
      <c r="F1351" s="3" t="s">
        <v>26</v>
      </c>
      <c r="G1351" s="3" t="s">
        <v>10197</v>
      </c>
      <c r="H1351" s="3" t="s">
        <v>10198</v>
      </c>
      <c r="I1351" s="4">
        <v>0.62</v>
      </c>
      <c r="J1351" s="4">
        <v>0.754</v>
      </c>
      <c r="K1351" s="4">
        <v>0.839133318</v>
      </c>
      <c r="L1351" s="4">
        <v>0.0501</v>
      </c>
      <c r="M1351" s="4">
        <v>0.706</v>
      </c>
      <c r="N1351" s="4">
        <v>1.68E-6</v>
      </c>
      <c r="O1351" s="4">
        <v>0.282</v>
      </c>
      <c r="P1351" s="4">
        <v>0.688</v>
      </c>
      <c r="Q1351" s="4">
        <v>92.047</v>
      </c>
      <c r="R1351" s="4">
        <v>7.0</v>
      </c>
      <c r="S1351" s="4">
        <v>1.0</v>
      </c>
      <c r="T1351" s="3" t="s">
        <v>34</v>
      </c>
      <c r="U1351" s="3" t="s">
        <v>35</v>
      </c>
    </row>
    <row r="1352">
      <c r="A1352" s="3" t="s">
        <v>10200</v>
      </c>
      <c r="B1352" s="3" t="s">
        <v>10201</v>
      </c>
      <c r="C1352" s="4">
        <v>2021.0</v>
      </c>
      <c r="D1352" s="4">
        <v>40.0</v>
      </c>
      <c r="E1352" s="4">
        <v>262200.0</v>
      </c>
      <c r="F1352" s="3" t="s">
        <v>26</v>
      </c>
      <c r="G1352" s="3" t="s">
        <v>1009</v>
      </c>
      <c r="H1352" s="3" t="s">
        <v>10201</v>
      </c>
      <c r="I1352" s="4">
        <v>0.673</v>
      </c>
      <c r="J1352" s="4">
        <v>0.704</v>
      </c>
      <c r="K1352" s="4">
        <v>0.82751909</v>
      </c>
      <c r="L1352" s="4">
        <v>0.323</v>
      </c>
      <c r="M1352" s="4">
        <v>0.68</v>
      </c>
      <c r="N1352" s="4">
        <v>1.95E-6</v>
      </c>
      <c r="O1352" s="4">
        <v>0.121</v>
      </c>
      <c r="P1352" s="4">
        <v>0.78</v>
      </c>
      <c r="Q1352" s="4">
        <v>149.954</v>
      </c>
      <c r="R1352" s="4">
        <v>1.0</v>
      </c>
      <c r="S1352" s="4">
        <v>1.0</v>
      </c>
      <c r="T1352" s="3" t="s">
        <v>34</v>
      </c>
      <c r="U1352" s="3" t="s">
        <v>35</v>
      </c>
    </row>
    <row r="1353">
      <c r="A1353" s="3" t="s">
        <v>10202</v>
      </c>
      <c r="B1353" s="3" t="s">
        <v>10203</v>
      </c>
      <c r="C1353" s="4">
        <v>2015.0</v>
      </c>
      <c r="D1353" s="4">
        <v>40.0</v>
      </c>
      <c r="E1353" s="4">
        <v>173456.0</v>
      </c>
      <c r="F1353" s="3" t="s">
        <v>26</v>
      </c>
      <c r="G1353" s="3" t="s">
        <v>3860</v>
      </c>
      <c r="H1353" s="3" t="s">
        <v>10204</v>
      </c>
      <c r="I1353" s="4">
        <v>0.509</v>
      </c>
      <c r="J1353" s="4">
        <v>0.335</v>
      </c>
      <c r="K1353" s="4">
        <v>0.7010887</v>
      </c>
      <c r="L1353" s="4">
        <v>0.0279</v>
      </c>
      <c r="M1353" s="4">
        <v>0.796</v>
      </c>
      <c r="N1353" s="4">
        <v>5.84E-4</v>
      </c>
      <c r="O1353" s="4">
        <v>0.16</v>
      </c>
      <c r="P1353" s="4">
        <v>0.62</v>
      </c>
      <c r="Q1353" s="4">
        <v>180.075</v>
      </c>
      <c r="R1353" s="4">
        <v>1.0</v>
      </c>
      <c r="S1353" s="4">
        <v>1.0</v>
      </c>
      <c r="T1353" s="3" t="s">
        <v>34</v>
      </c>
      <c r="U1353" s="3" t="s">
        <v>35</v>
      </c>
    </row>
    <row r="1354">
      <c r="A1354" s="3" t="s">
        <v>10205</v>
      </c>
      <c r="B1354" s="3" t="s">
        <v>10206</v>
      </c>
      <c r="C1354" s="4">
        <v>2016.0</v>
      </c>
      <c r="D1354" s="4">
        <v>40.0</v>
      </c>
      <c r="E1354" s="4">
        <v>425413.0</v>
      </c>
      <c r="F1354" s="3" t="s">
        <v>1016</v>
      </c>
      <c r="G1354" s="3" t="s">
        <v>1017</v>
      </c>
      <c r="H1354" s="3" t="s">
        <v>9646</v>
      </c>
      <c r="I1354" s="4">
        <v>0.805</v>
      </c>
      <c r="J1354" s="4">
        <v>0.67</v>
      </c>
      <c r="K1354" s="4">
        <v>0.692426154</v>
      </c>
      <c r="L1354" s="4">
        <v>0.0601</v>
      </c>
      <c r="M1354" s="4">
        <v>0.0493</v>
      </c>
      <c r="N1354" s="4">
        <v>5.0E-5</v>
      </c>
      <c r="O1354" s="4">
        <v>0.203</v>
      </c>
      <c r="P1354" s="4">
        <v>0.916</v>
      </c>
      <c r="Q1354" s="4">
        <v>122.992</v>
      </c>
      <c r="R1354" s="4">
        <v>2.0</v>
      </c>
      <c r="S1354" s="4">
        <v>1.0</v>
      </c>
      <c r="T1354" s="3" t="s">
        <v>104</v>
      </c>
      <c r="U1354" s="3" t="s">
        <v>68</v>
      </c>
    </row>
    <row r="1355">
      <c r="A1355" s="3" t="s">
        <v>10208</v>
      </c>
      <c r="B1355" s="3" t="s">
        <v>10209</v>
      </c>
      <c r="C1355" s="4">
        <v>2015.0</v>
      </c>
      <c r="D1355" s="4">
        <v>40.0</v>
      </c>
      <c r="E1355" s="4">
        <v>269720.0</v>
      </c>
      <c r="F1355" s="3" t="s">
        <v>3153</v>
      </c>
      <c r="G1355" s="3" t="s">
        <v>10210</v>
      </c>
      <c r="H1355" s="3" t="s">
        <v>10211</v>
      </c>
      <c r="I1355" s="4">
        <v>0.708</v>
      </c>
      <c r="J1355" s="4">
        <v>0.826</v>
      </c>
      <c r="K1355" s="4">
        <v>0.847389472</v>
      </c>
      <c r="L1355" s="4">
        <v>0.0426</v>
      </c>
      <c r="M1355" s="4">
        <v>0.0565</v>
      </c>
      <c r="N1355" s="4">
        <v>0.0104</v>
      </c>
      <c r="O1355" s="4">
        <v>0.27</v>
      </c>
      <c r="P1355" s="4">
        <v>0.623</v>
      </c>
      <c r="Q1355" s="4">
        <v>94.022</v>
      </c>
      <c r="R1355" s="4">
        <v>2.0</v>
      </c>
      <c r="S1355" s="4">
        <v>0.0</v>
      </c>
      <c r="T1355" s="3" t="s">
        <v>104</v>
      </c>
      <c r="U1355" s="3" t="s">
        <v>68</v>
      </c>
    </row>
    <row r="1356">
      <c r="A1356" s="3" t="s">
        <v>10212</v>
      </c>
      <c r="B1356" s="3" t="s">
        <v>10213</v>
      </c>
      <c r="C1356" s="4">
        <v>2012.0</v>
      </c>
      <c r="D1356" s="4">
        <v>40.0</v>
      </c>
      <c r="E1356" s="4">
        <v>282900.0</v>
      </c>
      <c r="F1356" s="3" t="s">
        <v>1629</v>
      </c>
      <c r="G1356" s="3" t="s">
        <v>3601</v>
      </c>
      <c r="H1356" s="3" t="s">
        <v>7072</v>
      </c>
      <c r="I1356" s="4">
        <v>0.672</v>
      </c>
      <c r="J1356" s="4">
        <v>0.926</v>
      </c>
      <c r="K1356" s="4">
        <v>0.859281757</v>
      </c>
      <c r="L1356" s="4">
        <v>0.0824</v>
      </c>
      <c r="M1356" s="4">
        <v>0.353</v>
      </c>
      <c r="N1356" s="4">
        <v>0.0</v>
      </c>
      <c r="O1356" s="4">
        <v>0.0548</v>
      </c>
      <c r="P1356" s="4">
        <v>0.613</v>
      </c>
      <c r="Q1356" s="4">
        <v>138.734</v>
      </c>
      <c r="R1356" s="4">
        <v>2.0</v>
      </c>
      <c r="S1356" s="4">
        <v>0.0</v>
      </c>
      <c r="T1356" s="3" t="s">
        <v>104</v>
      </c>
      <c r="U1356" s="3" t="s">
        <v>35</v>
      </c>
    </row>
    <row r="1357">
      <c r="A1357" s="3" t="s">
        <v>10215</v>
      </c>
      <c r="B1357" s="3" t="s">
        <v>10216</v>
      </c>
      <c r="C1357" s="4">
        <v>1982.0</v>
      </c>
      <c r="D1357" s="4">
        <v>40.0</v>
      </c>
      <c r="E1357" s="4">
        <v>236360.0</v>
      </c>
      <c r="F1357" s="3" t="s">
        <v>10217</v>
      </c>
      <c r="G1357" s="3" t="s">
        <v>10218</v>
      </c>
      <c r="H1357" s="3" t="s">
        <v>10216</v>
      </c>
      <c r="I1357" s="4">
        <v>0.459</v>
      </c>
      <c r="J1357" s="4">
        <v>0.923</v>
      </c>
      <c r="K1357" s="4">
        <v>0.844416401</v>
      </c>
      <c r="L1357" s="4">
        <v>0.0709</v>
      </c>
      <c r="M1357" s="4">
        <v>9.19E-5</v>
      </c>
      <c r="N1357" s="4">
        <v>1.46E-6</v>
      </c>
      <c r="O1357" s="4">
        <v>0.454</v>
      </c>
      <c r="P1357" s="4">
        <v>0.548</v>
      </c>
      <c r="Q1357" s="4">
        <v>119.838</v>
      </c>
      <c r="R1357" s="4">
        <v>10.0</v>
      </c>
      <c r="S1357" s="4">
        <v>0.0</v>
      </c>
      <c r="T1357" s="3" t="s">
        <v>103</v>
      </c>
      <c r="U1357" s="3" t="s">
        <v>94</v>
      </c>
    </row>
    <row r="1358">
      <c r="A1358" s="3" t="s">
        <v>10219</v>
      </c>
      <c r="B1358" s="3" t="s">
        <v>10220</v>
      </c>
      <c r="C1358" s="4">
        <v>2023.0</v>
      </c>
      <c r="D1358" s="4">
        <v>40.0</v>
      </c>
      <c r="E1358" s="4">
        <v>182857.0</v>
      </c>
      <c r="F1358" s="3" t="s">
        <v>223</v>
      </c>
      <c r="G1358" s="3" t="s">
        <v>6926</v>
      </c>
      <c r="H1358" s="3" t="s">
        <v>10220</v>
      </c>
      <c r="I1358" s="4">
        <v>0.802</v>
      </c>
      <c r="J1358" s="4">
        <v>0.699</v>
      </c>
      <c r="K1358" s="4">
        <v>0.830192715</v>
      </c>
      <c r="L1358" s="4">
        <v>0.0431</v>
      </c>
      <c r="M1358" s="4">
        <v>0.249</v>
      </c>
      <c r="N1358" s="4">
        <v>0.0</v>
      </c>
      <c r="O1358" s="4">
        <v>0.116</v>
      </c>
      <c r="P1358" s="4">
        <v>0.631</v>
      </c>
      <c r="Q1358" s="4">
        <v>104.959</v>
      </c>
      <c r="R1358" s="4">
        <v>11.0</v>
      </c>
      <c r="S1358" s="4">
        <v>0.0</v>
      </c>
      <c r="T1358" s="3" t="s">
        <v>103</v>
      </c>
      <c r="U1358" s="3" t="s">
        <v>68</v>
      </c>
    </row>
    <row r="1359">
      <c r="A1359" s="3" t="s">
        <v>10221</v>
      </c>
      <c r="B1359" s="3" t="s">
        <v>10222</v>
      </c>
      <c r="C1359" s="4">
        <v>2016.0</v>
      </c>
      <c r="D1359" s="4">
        <v>40.0</v>
      </c>
      <c r="E1359" s="4">
        <v>468720.0</v>
      </c>
      <c r="F1359" s="3" t="s">
        <v>194</v>
      </c>
      <c r="G1359" s="3" t="s">
        <v>195</v>
      </c>
      <c r="H1359" s="3" t="s">
        <v>9108</v>
      </c>
      <c r="I1359" s="4">
        <v>0.537</v>
      </c>
      <c r="J1359" s="4">
        <v>0.651</v>
      </c>
      <c r="K1359" s="4">
        <v>0.794344748</v>
      </c>
      <c r="L1359" s="4">
        <v>0.0496</v>
      </c>
      <c r="M1359" s="4">
        <v>0.498</v>
      </c>
      <c r="N1359" s="4">
        <v>5.44E-4</v>
      </c>
      <c r="O1359" s="4">
        <v>0.0387</v>
      </c>
      <c r="P1359" s="4">
        <v>0.808</v>
      </c>
      <c r="Q1359" s="4">
        <v>121.763</v>
      </c>
      <c r="R1359" s="4">
        <v>8.0</v>
      </c>
      <c r="S1359" s="4">
        <v>0.0</v>
      </c>
      <c r="T1359" s="3" t="s">
        <v>104</v>
      </c>
      <c r="U1359" s="3" t="s">
        <v>35</v>
      </c>
    </row>
    <row r="1360">
      <c r="A1360" s="3" t="s">
        <v>10224</v>
      </c>
      <c r="B1360" s="3" t="s">
        <v>10225</v>
      </c>
      <c r="C1360" s="4">
        <v>2022.0</v>
      </c>
      <c r="D1360" s="4">
        <v>40.0</v>
      </c>
      <c r="E1360" s="4">
        <v>319225.0</v>
      </c>
      <c r="F1360" s="3" t="s">
        <v>413</v>
      </c>
      <c r="G1360" s="3" t="s">
        <v>10226</v>
      </c>
      <c r="H1360" s="3" t="s">
        <v>10225</v>
      </c>
      <c r="I1360" s="4">
        <v>0.669</v>
      </c>
      <c r="J1360" s="4">
        <v>0.293</v>
      </c>
      <c r="K1360" s="4">
        <v>0.65159455</v>
      </c>
      <c r="L1360" s="4">
        <v>0.0312</v>
      </c>
      <c r="M1360" s="4">
        <v>0.801</v>
      </c>
      <c r="N1360" s="4">
        <v>0.00748</v>
      </c>
      <c r="O1360" s="4">
        <v>0.0625</v>
      </c>
      <c r="P1360" s="4">
        <v>0.685</v>
      </c>
      <c r="Q1360" s="4">
        <v>106.053</v>
      </c>
      <c r="R1360" s="4">
        <v>5.0</v>
      </c>
      <c r="S1360" s="4">
        <v>1.0</v>
      </c>
      <c r="T1360" s="3" t="s">
        <v>34</v>
      </c>
      <c r="U1360" s="3" t="s">
        <v>35</v>
      </c>
    </row>
    <row r="1361">
      <c r="A1361" s="3" t="s">
        <v>10227</v>
      </c>
      <c r="B1361" s="3" t="s">
        <v>10228</v>
      </c>
      <c r="C1361" s="4">
        <v>2001.0</v>
      </c>
      <c r="D1361" s="4">
        <v>40.0</v>
      </c>
      <c r="E1361" s="4">
        <v>160906.0</v>
      </c>
      <c r="F1361" s="3" t="s">
        <v>1267</v>
      </c>
      <c r="G1361" s="3" t="s">
        <v>10229</v>
      </c>
      <c r="H1361" s="3" t="s">
        <v>10230</v>
      </c>
      <c r="I1361" s="4">
        <v>0.656705432</v>
      </c>
      <c r="J1361" s="4">
        <v>0.6703845</v>
      </c>
      <c r="K1361" s="4">
        <v>0.813626471</v>
      </c>
      <c r="L1361" s="4">
        <v>0.081382654</v>
      </c>
      <c r="M1361" s="4">
        <v>0.26934009</v>
      </c>
      <c r="N1361" s="4">
        <v>0.05448885</v>
      </c>
      <c r="O1361" s="4">
        <v>0.191150556</v>
      </c>
      <c r="P1361" s="4">
        <v>0.618767284</v>
      </c>
      <c r="Q1361" s="4">
        <v>120.71</v>
      </c>
      <c r="R1361" s="4">
        <v>5.0</v>
      </c>
      <c r="S1361" s="4">
        <v>1.0</v>
      </c>
      <c r="T1361" s="3" t="s">
        <v>103</v>
      </c>
      <c r="U1361" s="3" t="s">
        <v>35</v>
      </c>
    </row>
    <row r="1362">
      <c r="A1362" s="3" t="s">
        <v>10232</v>
      </c>
      <c r="B1362" s="3" t="s">
        <v>10233</v>
      </c>
      <c r="C1362" s="4">
        <v>1987.0</v>
      </c>
      <c r="D1362" s="4">
        <v>40.0</v>
      </c>
      <c r="E1362" s="4">
        <v>486240.0</v>
      </c>
      <c r="F1362" s="3" t="s">
        <v>10234</v>
      </c>
      <c r="G1362" s="3" t="s">
        <v>10235</v>
      </c>
      <c r="H1362" s="3" t="s">
        <v>10236</v>
      </c>
      <c r="I1362" s="4">
        <v>0.525</v>
      </c>
      <c r="J1362" s="4">
        <v>0.493</v>
      </c>
      <c r="K1362" s="4">
        <v>0.63016277</v>
      </c>
      <c r="L1362" s="4">
        <v>0.0249</v>
      </c>
      <c r="M1362" s="4">
        <v>0.00266</v>
      </c>
      <c r="N1362" s="4">
        <v>0.00665</v>
      </c>
      <c r="O1362" s="4">
        <v>0.084</v>
      </c>
      <c r="P1362" s="4">
        <v>0.792</v>
      </c>
      <c r="Q1362" s="4">
        <v>98.06</v>
      </c>
      <c r="R1362" s="4">
        <v>9.0</v>
      </c>
      <c r="S1362" s="4">
        <v>1.0</v>
      </c>
      <c r="T1362" s="3" t="s">
        <v>103</v>
      </c>
      <c r="U1362" s="3" t="s">
        <v>35</v>
      </c>
    </row>
    <row r="1363">
      <c r="A1363" s="3" t="s">
        <v>10237</v>
      </c>
      <c r="B1363" s="3" t="s">
        <v>10238</v>
      </c>
      <c r="C1363" s="4">
        <v>1983.0</v>
      </c>
      <c r="D1363" s="4">
        <v>40.0</v>
      </c>
      <c r="E1363" s="4">
        <v>259426.0</v>
      </c>
      <c r="F1363" s="3" t="s">
        <v>9285</v>
      </c>
      <c r="G1363" s="3" t="s">
        <v>10239</v>
      </c>
      <c r="H1363" s="3" t="s">
        <v>10240</v>
      </c>
      <c r="I1363" s="4">
        <v>0.881</v>
      </c>
      <c r="J1363" s="4">
        <v>0.636</v>
      </c>
      <c r="K1363" s="4">
        <v>0.683228884</v>
      </c>
      <c r="L1363" s="4">
        <v>0.156</v>
      </c>
      <c r="M1363" s="4">
        <v>0.0257</v>
      </c>
      <c r="N1363" s="4">
        <v>2.57E-4</v>
      </c>
      <c r="O1363" s="4">
        <v>0.207</v>
      </c>
      <c r="P1363" s="4">
        <v>0.616</v>
      </c>
      <c r="Q1363" s="4">
        <v>108.86</v>
      </c>
      <c r="R1363" s="4">
        <v>4.0</v>
      </c>
      <c r="S1363" s="4">
        <v>0.0</v>
      </c>
      <c r="T1363" s="3" t="s">
        <v>103</v>
      </c>
      <c r="U1363" s="3" t="s">
        <v>35</v>
      </c>
    </row>
    <row r="1364">
      <c r="A1364" s="3" t="s">
        <v>10241</v>
      </c>
      <c r="B1364" s="3" t="s">
        <v>10242</v>
      </c>
      <c r="C1364" s="4">
        <v>1964.0</v>
      </c>
      <c r="D1364" s="4">
        <v>40.0</v>
      </c>
      <c r="E1364" s="4">
        <v>140480.0</v>
      </c>
      <c r="F1364" s="3" t="s">
        <v>10243</v>
      </c>
      <c r="G1364" s="3" t="s">
        <v>10244</v>
      </c>
      <c r="H1364" s="3" t="s">
        <v>10245</v>
      </c>
      <c r="I1364" s="4">
        <v>0.307</v>
      </c>
      <c r="J1364" s="4">
        <v>0.522</v>
      </c>
      <c r="K1364" s="4">
        <v>0.755758989</v>
      </c>
      <c r="L1364" s="4">
        <v>0.0374</v>
      </c>
      <c r="M1364" s="4">
        <v>0.809</v>
      </c>
      <c r="N1364" s="4">
        <v>0.0</v>
      </c>
      <c r="O1364" s="4">
        <v>0.0765</v>
      </c>
      <c r="P1364" s="4">
        <v>0.654</v>
      </c>
      <c r="Q1364" s="4">
        <v>200.6</v>
      </c>
      <c r="R1364" s="4">
        <v>9.0</v>
      </c>
      <c r="S1364" s="4">
        <v>0.0</v>
      </c>
      <c r="T1364" s="3" t="s">
        <v>103</v>
      </c>
      <c r="U1364" s="3" t="s">
        <v>35</v>
      </c>
    </row>
    <row r="1365">
      <c r="A1365" s="3" t="s">
        <v>10247</v>
      </c>
      <c r="B1365" s="3" t="s">
        <v>10248</v>
      </c>
      <c r="C1365" s="4">
        <v>1977.0</v>
      </c>
      <c r="D1365" s="4">
        <v>40.0</v>
      </c>
      <c r="E1365" s="4">
        <v>384573.0</v>
      </c>
      <c r="F1365" s="3" t="s">
        <v>122</v>
      </c>
      <c r="G1365" s="3" t="s">
        <v>123</v>
      </c>
      <c r="H1365" s="3" t="s">
        <v>10249</v>
      </c>
      <c r="I1365" s="4">
        <v>0.656705432</v>
      </c>
      <c r="J1365" s="4">
        <v>0.6703845</v>
      </c>
      <c r="K1365" s="4">
        <v>0.813626471</v>
      </c>
      <c r="L1365" s="4">
        <v>0.081382654</v>
      </c>
      <c r="M1365" s="4">
        <v>0.26934009</v>
      </c>
      <c r="N1365" s="4">
        <v>0.05448885</v>
      </c>
      <c r="O1365" s="4">
        <v>0.191150556</v>
      </c>
      <c r="P1365" s="4">
        <v>0.618767284</v>
      </c>
      <c r="Q1365" s="4">
        <v>120.71</v>
      </c>
      <c r="R1365" s="4">
        <v>5.0</v>
      </c>
      <c r="S1365" s="4">
        <v>1.0</v>
      </c>
      <c r="T1365" s="3" t="s">
        <v>104</v>
      </c>
      <c r="U1365" s="3" t="s">
        <v>68</v>
      </c>
    </row>
    <row r="1366">
      <c r="A1366" s="3" t="s">
        <v>10250</v>
      </c>
      <c r="B1366" s="3" t="s">
        <v>10251</v>
      </c>
      <c r="C1366" s="4">
        <v>2010.0</v>
      </c>
      <c r="D1366" s="4">
        <v>40.0</v>
      </c>
      <c r="E1366" s="4">
        <v>244343.0</v>
      </c>
      <c r="F1366" s="3" t="s">
        <v>4270</v>
      </c>
      <c r="G1366" s="3" t="s">
        <v>5402</v>
      </c>
      <c r="H1366" s="3" t="s">
        <v>9034</v>
      </c>
      <c r="I1366" s="4">
        <v>0.63</v>
      </c>
      <c r="J1366" s="4">
        <v>0.97</v>
      </c>
      <c r="K1366" s="4">
        <v>0.883515496</v>
      </c>
      <c r="L1366" s="4">
        <v>0.0501</v>
      </c>
      <c r="M1366" s="4">
        <v>6.6E-4</v>
      </c>
      <c r="N1366" s="4">
        <v>0.0183</v>
      </c>
      <c r="O1366" s="4">
        <v>0.358</v>
      </c>
      <c r="P1366" s="4">
        <v>0.548</v>
      </c>
      <c r="Q1366" s="4">
        <v>130.01</v>
      </c>
      <c r="R1366" s="4">
        <v>8.0</v>
      </c>
      <c r="S1366" s="4">
        <v>0.0</v>
      </c>
      <c r="T1366" s="3" t="s">
        <v>104</v>
      </c>
      <c r="U1366" s="3" t="s">
        <v>68</v>
      </c>
    </row>
    <row r="1367">
      <c r="A1367" s="3" t="s">
        <v>10252</v>
      </c>
      <c r="B1367" s="3" t="s">
        <v>10253</v>
      </c>
      <c r="C1367" s="4">
        <v>2017.0</v>
      </c>
      <c r="D1367" s="4">
        <v>40.0</v>
      </c>
      <c r="E1367" s="4">
        <v>188005.0</v>
      </c>
      <c r="F1367" s="3" t="s">
        <v>1629</v>
      </c>
      <c r="G1367" s="3" t="s">
        <v>3165</v>
      </c>
      <c r="H1367" s="3" t="s">
        <v>10253</v>
      </c>
      <c r="I1367" s="4">
        <v>0.752</v>
      </c>
      <c r="J1367" s="4">
        <v>0.945</v>
      </c>
      <c r="K1367" s="4">
        <v>0.890680812</v>
      </c>
      <c r="L1367" s="4">
        <v>0.0444</v>
      </c>
      <c r="M1367" s="4">
        <v>0.271</v>
      </c>
      <c r="N1367" s="4">
        <v>0.0</v>
      </c>
      <c r="O1367" s="4">
        <v>0.317</v>
      </c>
      <c r="P1367" s="4">
        <v>0.77</v>
      </c>
      <c r="Q1367" s="4">
        <v>104.97</v>
      </c>
      <c r="R1367" s="4">
        <v>9.0</v>
      </c>
      <c r="S1367" s="4">
        <v>0.0</v>
      </c>
      <c r="T1367" s="3" t="s">
        <v>104</v>
      </c>
      <c r="U1367" s="3" t="s">
        <v>68</v>
      </c>
    </row>
    <row r="1368">
      <c r="A1368" s="3" t="s">
        <v>10255</v>
      </c>
      <c r="B1368" s="3" t="s">
        <v>10256</v>
      </c>
      <c r="C1368" s="4">
        <v>2022.0</v>
      </c>
      <c r="D1368" s="4">
        <v>41.0</v>
      </c>
      <c r="E1368" s="4">
        <v>204405.0</v>
      </c>
      <c r="F1368" s="3" t="s">
        <v>26</v>
      </c>
      <c r="G1368" s="3" t="s">
        <v>10257</v>
      </c>
      <c r="H1368" s="3" t="s">
        <v>10258</v>
      </c>
      <c r="I1368" s="4">
        <v>0.515</v>
      </c>
      <c r="J1368" s="4">
        <v>0.97</v>
      </c>
      <c r="K1368" s="4">
        <v>0.968857613</v>
      </c>
      <c r="L1368" s="4">
        <v>0.0514</v>
      </c>
      <c r="M1368" s="4">
        <v>0.0212</v>
      </c>
      <c r="N1368" s="4">
        <v>0.178</v>
      </c>
      <c r="O1368" s="4">
        <v>0.134</v>
      </c>
      <c r="P1368" s="4">
        <v>0.593</v>
      </c>
      <c r="Q1368" s="4">
        <v>129.95</v>
      </c>
      <c r="R1368" s="4">
        <v>2.0</v>
      </c>
      <c r="S1368" s="4">
        <v>0.0</v>
      </c>
      <c r="T1368" s="3" t="s">
        <v>34</v>
      </c>
      <c r="U1368" s="3" t="s">
        <v>35</v>
      </c>
    </row>
    <row r="1369">
      <c r="A1369" s="3" t="s">
        <v>10259</v>
      </c>
      <c r="B1369" s="3" t="s">
        <v>10260</v>
      </c>
      <c r="C1369" s="4">
        <v>2021.0</v>
      </c>
      <c r="D1369" s="4">
        <v>41.0</v>
      </c>
      <c r="E1369" s="4">
        <v>173537.0</v>
      </c>
      <c r="F1369" s="3" t="s">
        <v>26</v>
      </c>
      <c r="G1369" s="3" t="s">
        <v>9278</v>
      </c>
      <c r="H1369" s="3" t="s">
        <v>10261</v>
      </c>
      <c r="I1369" s="4">
        <v>0.827</v>
      </c>
      <c r="J1369" s="4">
        <v>0.834</v>
      </c>
      <c r="K1369" s="4">
        <v>0.83823498</v>
      </c>
      <c r="L1369" s="4">
        <v>0.101</v>
      </c>
      <c r="M1369" s="4">
        <v>0.17</v>
      </c>
      <c r="N1369" s="4">
        <v>0.0</v>
      </c>
      <c r="O1369" s="4">
        <v>0.0413</v>
      </c>
      <c r="P1369" s="4">
        <v>0.751</v>
      </c>
      <c r="Q1369" s="4">
        <v>130.034</v>
      </c>
      <c r="R1369" s="4">
        <v>11.0</v>
      </c>
      <c r="S1369" s="4">
        <v>1.0</v>
      </c>
      <c r="T1369" s="3" t="s">
        <v>34</v>
      </c>
      <c r="U1369" s="3" t="s">
        <v>35</v>
      </c>
    </row>
    <row r="1370">
      <c r="A1370" s="3" t="s">
        <v>10263</v>
      </c>
      <c r="B1370" s="3" t="s">
        <v>10264</v>
      </c>
      <c r="C1370" s="4">
        <v>2019.0</v>
      </c>
      <c r="D1370" s="4">
        <v>41.0</v>
      </c>
      <c r="E1370" s="4">
        <v>283480.0</v>
      </c>
      <c r="F1370" s="3" t="s">
        <v>26</v>
      </c>
      <c r="G1370" s="3" t="s">
        <v>5764</v>
      </c>
      <c r="H1370" s="3" t="s">
        <v>5765</v>
      </c>
      <c r="I1370" s="4">
        <v>0.712</v>
      </c>
      <c r="J1370" s="4">
        <v>0.627</v>
      </c>
      <c r="K1370" s="4">
        <v>0.790794174</v>
      </c>
      <c r="L1370" s="4">
        <v>0.0321</v>
      </c>
      <c r="M1370" s="4">
        <v>0.0014</v>
      </c>
      <c r="N1370" s="4">
        <v>2.28E-5</v>
      </c>
      <c r="O1370" s="4">
        <v>0.175</v>
      </c>
      <c r="P1370" s="4">
        <v>0.565</v>
      </c>
      <c r="Q1370" s="4">
        <v>127.88</v>
      </c>
      <c r="R1370" s="4">
        <v>2.0</v>
      </c>
      <c r="S1370" s="4">
        <v>1.0</v>
      </c>
      <c r="T1370" s="3" t="s">
        <v>34</v>
      </c>
      <c r="U1370" s="3" t="s">
        <v>35</v>
      </c>
    </row>
    <row r="1371">
      <c r="A1371" s="3" t="s">
        <v>10265</v>
      </c>
      <c r="B1371" s="3" t="s">
        <v>10266</v>
      </c>
      <c r="C1371" s="4">
        <v>2016.0</v>
      </c>
      <c r="D1371" s="4">
        <v>41.0</v>
      </c>
      <c r="E1371" s="4">
        <v>384573.0</v>
      </c>
      <c r="F1371" s="3" t="s">
        <v>122</v>
      </c>
      <c r="G1371" s="3" t="s">
        <v>123</v>
      </c>
      <c r="H1371" s="3" t="s">
        <v>10267</v>
      </c>
      <c r="I1371" s="4">
        <v>0.656705432</v>
      </c>
      <c r="J1371" s="4">
        <v>0.6703845</v>
      </c>
      <c r="K1371" s="4">
        <v>0.813626471</v>
      </c>
      <c r="L1371" s="4">
        <v>0.081382654</v>
      </c>
      <c r="M1371" s="4">
        <v>0.26934009</v>
      </c>
      <c r="N1371" s="4">
        <v>0.05448885</v>
      </c>
      <c r="O1371" s="4">
        <v>0.191150556</v>
      </c>
      <c r="P1371" s="4">
        <v>0.618767284</v>
      </c>
      <c r="Q1371" s="4">
        <v>120.71</v>
      </c>
      <c r="R1371" s="4">
        <v>5.0</v>
      </c>
      <c r="S1371" s="4">
        <v>1.0</v>
      </c>
      <c r="T1371" s="3" t="s">
        <v>104</v>
      </c>
      <c r="U1371" s="3" t="s">
        <v>35</v>
      </c>
    </row>
    <row r="1372">
      <c r="A1372" s="3" t="s">
        <v>10268</v>
      </c>
      <c r="B1372" s="3" t="s">
        <v>2316</v>
      </c>
      <c r="C1372" s="4">
        <v>2021.0</v>
      </c>
      <c r="D1372" s="4">
        <v>41.0</v>
      </c>
      <c r="E1372" s="4">
        <v>318113.0</v>
      </c>
      <c r="F1372" s="3" t="s">
        <v>26</v>
      </c>
      <c r="G1372" s="3" t="s">
        <v>2315</v>
      </c>
      <c r="H1372" s="3" t="s">
        <v>2316</v>
      </c>
      <c r="I1372" s="4">
        <v>0.51</v>
      </c>
      <c r="J1372" s="4">
        <v>0.528</v>
      </c>
      <c r="K1372" s="4">
        <v>0.839710821</v>
      </c>
      <c r="L1372" s="4">
        <v>0.208</v>
      </c>
      <c r="M1372" s="4">
        <v>0.795</v>
      </c>
      <c r="N1372" s="4">
        <v>0.0</v>
      </c>
      <c r="O1372" s="4">
        <v>0.659</v>
      </c>
      <c r="P1372" s="4">
        <v>0.722</v>
      </c>
      <c r="Q1372" s="4">
        <v>75.31</v>
      </c>
      <c r="R1372" s="4">
        <v>9.0</v>
      </c>
      <c r="S1372" s="4">
        <v>0.0</v>
      </c>
      <c r="T1372" s="3" t="s">
        <v>34</v>
      </c>
      <c r="U1372" s="3" t="s">
        <v>35</v>
      </c>
    </row>
    <row r="1373">
      <c r="A1373" s="3" t="s">
        <v>10275</v>
      </c>
      <c r="B1373" s="3" t="s">
        <v>10276</v>
      </c>
      <c r="C1373" s="4">
        <v>2016.0</v>
      </c>
      <c r="D1373" s="4">
        <v>41.0</v>
      </c>
      <c r="E1373" s="4">
        <v>194417.0</v>
      </c>
      <c r="F1373" s="3" t="s">
        <v>10277</v>
      </c>
      <c r="G1373" s="3" t="s">
        <v>10278</v>
      </c>
      <c r="H1373" s="3" t="s">
        <v>10279</v>
      </c>
      <c r="I1373" s="4">
        <v>0.857</v>
      </c>
      <c r="J1373" s="4">
        <v>0.83</v>
      </c>
      <c r="K1373" s="4">
        <v>0.885868287</v>
      </c>
      <c r="L1373" s="4">
        <v>0.139</v>
      </c>
      <c r="M1373" s="4">
        <v>0.0069</v>
      </c>
      <c r="N1373" s="4">
        <v>0.834</v>
      </c>
      <c r="O1373" s="4">
        <v>0.372</v>
      </c>
      <c r="P1373" s="4">
        <v>0.569</v>
      </c>
      <c r="Q1373" s="4">
        <v>102.0</v>
      </c>
      <c r="R1373" s="4">
        <v>6.0</v>
      </c>
      <c r="S1373" s="4">
        <v>0.0</v>
      </c>
      <c r="T1373" s="3" t="s">
        <v>103</v>
      </c>
      <c r="U1373" s="3" t="s">
        <v>68</v>
      </c>
    </row>
    <row r="1374">
      <c r="A1374" s="3" t="s">
        <v>10280</v>
      </c>
      <c r="B1374" s="3" t="s">
        <v>10281</v>
      </c>
      <c r="C1374" s="4">
        <v>1993.0</v>
      </c>
      <c r="D1374" s="4">
        <v>41.0</v>
      </c>
      <c r="E1374" s="4">
        <v>333600.0</v>
      </c>
      <c r="F1374" s="3" t="s">
        <v>5878</v>
      </c>
      <c r="G1374" s="3" t="s">
        <v>10281</v>
      </c>
      <c r="H1374" s="3" t="s">
        <v>10281</v>
      </c>
      <c r="I1374" s="4">
        <v>0.702</v>
      </c>
      <c r="J1374" s="4">
        <v>0.694</v>
      </c>
      <c r="K1374" s="4">
        <v>0.718392403</v>
      </c>
      <c r="L1374" s="4">
        <v>0.0444</v>
      </c>
      <c r="M1374" s="4">
        <v>0.122</v>
      </c>
      <c r="N1374" s="4">
        <v>0.529</v>
      </c>
      <c r="O1374" s="4">
        <v>0.151</v>
      </c>
      <c r="P1374" s="4">
        <v>0.564</v>
      </c>
      <c r="Q1374" s="4">
        <v>109.0</v>
      </c>
      <c r="R1374" s="4">
        <v>5.0</v>
      </c>
      <c r="S1374" s="4">
        <v>1.0</v>
      </c>
      <c r="T1374" s="3" t="s">
        <v>103</v>
      </c>
      <c r="U1374" s="3" t="s">
        <v>35</v>
      </c>
    </row>
    <row r="1375">
      <c r="A1375" s="3" t="s">
        <v>10283</v>
      </c>
      <c r="B1375" s="3" t="s">
        <v>10284</v>
      </c>
      <c r="C1375" s="4">
        <v>2013.0</v>
      </c>
      <c r="D1375" s="4">
        <v>41.0</v>
      </c>
      <c r="E1375" s="4">
        <v>322906.0</v>
      </c>
      <c r="F1375" s="3" t="s">
        <v>175</v>
      </c>
      <c r="G1375" s="3" t="s">
        <v>176</v>
      </c>
      <c r="H1375" s="3" t="s">
        <v>10285</v>
      </c>
      <c r="I1375" s="4">
        <v>0.656705432</v>
      </c>
      <c r="J1375" s="4">
        <v>0.6703845</v>
      </c>
      <c r="K1375" s="4">
        <v>0.813626471</v>
      </c>
      <c r="L1375" s="4">
        <v>0.081382654</v>
      </c>
      <c r="M1375" s="4">
        <v>0.26934009</v>
      </c>
      <c r="N1375" s="4">
        <v>0.05448885</v>
      </c>
      <c r="O1375" s="4">
        <v>0.191150556</v>
      </c>
      <c r="P1375" s="4">
        <v>0.618767284</v>
      </c>
      <c r="Q1375" s="4">
        <v>120.71</v>
      </c>
      <c r="R1375" s="4">
        <v>5.0</v>
      </c>
      <c r="S1375" s="4">
        <v>1.0</v>
      </c>
      <c r="T1375" s="3" t="s">
        <v>104</v>
      </c>
      <c r="U1375" s="3" t="s">
        <v>35</v>
      </c>
    </row>
    <row r="1376">
      <c r="A1376" s="3" t="s">
        <v>10286</v>
      </c>
      <c r="B1376" s="3" t="s">
        <v>10287</v>
      </c>
      <c r="C1376" s="4">
        <v>2012.0</v>
      </c>
      <c r="D1376" s="4">
        <v>41.0</v>
      </c>
      <c r="E1376" s="4">
        <v>262385.0</v>
      </c>
      <c r="F1376" s="3" t="s">
        <v>26</v>
      </c>
      <c r="G1376" s="3" t="s">
        <v>4598</v>
      </c>
      <c r="H1376" s="3" t="s">
        <v>10198</v>
      </c>
      <c r="I1376" s="4">
        <v>0.688</v>
      </c>
      <c r="J1376" s="4">
        <v>0.935</v>
      </c>
      <c r="K1376" s="4">
        <v>0.863153167</v>
      </c>
      <c r="L1376" s="4">
        <v>0.111</v>
      </c>
      <c r="M1376" s="4">
        <v>0.346</v>
      </c>
      <c r="N1376" s="4">
        <v>0.0</v>
      </c>
      <c r="O1376" s="4">
        <v>0.0717</v>
      </c>
      <c r="P1376" s="4">
        <v>0.863</v>
      </c>
      <c r="Q1376" s="4">
        <v>101.983</v>
      </c>
      <c r="R1376" s="4">
        <v>11.0</v>
      </c>
      <c r="S1376" s="4">
        <v>0.0</v>
      </c>
      <c r="T1376" s="3" t="s">
        <v>34</v>
      </c>
      <c r="U1376" s="3" t="s">
        <v>35</v>
      </c>
    </row>
    <row r="1377">
      <c r="A1377" s="3" t="s">
        <v>10288</v>
      </c>
      <c r="B1377" s="3" t="s">
        <v>10289</v>
      </c>
      <c r="C1377" s="4">
        <v>2014.0</v>
      </c>
      <c r="D1377" s="4">
        <v>41.0</v>
      </c>
      <c r="E1377" s="4">
        <v>262750.0</v>
      </c>
      <c r="F1377" s="3" t="s">
        <v>3852</v>
      </c>
      <c r="G1377" s="3" t="s">
        <v>1585</v>
      </c>
      <c r="H1377" s="3" t="s">
        <v>10135</v>
      </c>
      <c r="I1377" s="4">
        <v>0.629</v>
      </c>
      <c r="J1377" s="4">
        <v>0.746</v>
      </c>
      <c r="K1377" s="4">
        <v>0.833657733</v>
      </c>
      <c r="L1377" s="4">
        <v>0.0278</v>
      </c>
      <c r="M1377" s="4">
        <v>0.417</v>
      </c>
      <c r="N1377" s="4">
        <v>0.0</v>
      </c>
      <c r="O1377" s="4">
        <v>0.265</v>
      </c>
      <c r="P1377" s="4">
        <v>0.762</v>
      </c>
      <c r="Q1377" s="4">
        <v>137.92</v>
      </c>
      <c r="R1377" s="4">
        <v>4.0</v>
      </c>
      <c r="S1377" s="4">
        <v>1.0</v>
      </c>
      <c r="T1377" s="3" t="s">
        <v>34</v>
      </c>
      <c r="U1377" s="3" t="s">
        <v>35</v>
      </c>
    </row>
    <row r="1378">
      <c r="A1378" s="3" t="s">
        <v>10291</v>
      </c>
      <c r="B1378" s="3" t="s">
        <v>10292</v>
      </c>
      <c r="C1378" s="4">
        <v>2001.0</v>
      </c>
      <c r="D1378" s="4">
        <v>41.0</v>
      </c>
      <c r="E1378" s="4">
        <v>330057.0</v>
      </c>
      <c r="F1378" s="3" t="s">
        <v>26</v>
      </c>
      <c r="G1378" s="3" t="s">
        <v>3860</v>
      </c>
      <c r="H1378" s="3" t="s">
        <v>10293</v>
      </c>
      <c r="I1378" s="4">
        <v>0.765</v>
      </c>
      <c r="J1378" s="4">
        <v>0.472</v>
      </c>
      <c r="K1378" s="4">
        <v>0.750903685</v>
      </c>
      <c r="L1378" s="4">
        <v>0.0274</v>
      </c>
      <c r="M1378" s="4">
        <v>0.713</v>
      </c>
      <c r="N1378" s="4">
        <v>0.00194</v>
      </c>
      <c r="O1378" s="4">
        <v>0.0872</v>
      </c>
      <c r="P1378" s="4">
        <v>0.79</v>
      </c>
      <c r="Q1378" s="4">
        <v>108.043</v>
      </c>
      <c r="R1378" s="4">
        <v>8.0</v>
      </c>
      <c r="S1378" s="4">
        <v>1.0</v>
      </c>
      <c r="T1378" s="3" t="s">
        <v>34</v>
      </c>
      <c r="U1378" s="3" t="s">
        <v>35</v>
      </c>
    </row>
    <row r="1379">
      <c r="A1379" s="3" t="s">
        <v>10294</v>
      </c>
      <c r="B1379" s="3" t="s">
        <v>10295</v>
      </c>
      <c r="C1379" s="4">
        <v>1991.0</v>
      </c>
      <c r="D1379" s="4">
        <v>41.0</v>
      </c>
      <c r="E1379" s="4">
        <v>282933.0</v>
      </c>
      <c r="F1379" s="3" t="s">
        <v>10296</v>
      </c>
      <c r="G1379" s="3" t="s">
        <v>10297</v>
      </c>
      <c r="H1379" s="3" t="s">
        <v>10298</v>
      </c>
      <c r="I1379" s="4">
        <v>0.727</v>
      </c>
      <c r="J1379" s="4">
        <v>0.824</v>
      </c>
      <c r="K1379" s="4">
        <v>0.78379997</v>
      </c>
      <c r="L1379" s="4">
        <v>0.0394</v>
      </c>
      <c r="M1379" s="4">
        <v>0.00812</v>
      </c>
      <c r="N1379" s="4">
        <v>1.58E-6</v>
      </c>
      <c r="O1379" s="4">
        <v>0.0922</v>
      </c>
      <c r="P1379" s="4">
        <v>0.935</v>
      </c>
      <c r="Q1379" s="4">
        <v>125.104</v>
      </c>
      <c r="R1379" s="4">
        <v>2.0</v>
      </c>
      <c r="S1379" s="4">
        <v>1.0</v>
      </c>
      <c r="T1379" s="3" t="s">
        <v>103</v>
      </c>
      <c r="U1379" s="3" t="s">
        <v>68</v>
      </c>
    </row>
    <row r="1380">
      <c r="A1380" s="3" t="s">
        <v>10300</v>
      </c>
      <c r="B1380" s="3" t="s">
        <v>10301</v>
      </c>
      <c r="C1380" s="4">
        <v>1986.0</v>
      </c>
      <c r="D1380" s="4">
        <v>41.0</v>
      </c>
      <c r="E1380" s="4">
        <v>196826.0</v>
      </c>
      <c r="F1380" s="3" t="s">
        <v>7769</v>
      </c>
      <c r="G1380" s="3" t="s">
        <v>10302</v>
      </c>
      <c r="H1380" s="3" t="s">
        <v>10303</v>
      </c>
      <c r="I1380" s="4">
        <v>0.595</v>
      </c>
      <c r="J1380" s="4">
        <v>0.673</v>
      </c>
      <c r="K1380" s="4">
        <v>0.798515603</v>
      </c>
      <c r="L1380" s="4">
        <v>0.0807</v>
      </c>
      <c r="M1380" s="4">
        <v>0.249</v>
      </c>
      <c r="N1380" s="4">
        <v>2.02E-5</v>
      </c>
      <c r="O1380" s="4">
        <v>0.0443</v>
      </c>
      <c r="P1380" s="4">
        <v>0.88</v>
      </c>
      <c r="Q1380" s="4">
        <v>178.85</v>
      </c>
      <c r="R1380" s="4">
        <v>0.0</v>
      </c>
      <c r="S1380" s="4">
        <v>1.0</v>
      </c>
      <c r="T1380" s="3" t="s">
        <v>103</v>
      </c>
      <c r="U1380" s="3" t="s">
        <v>35</v>
      </c>
    </row>
    <row r="1381">
      <c r="A1381" s="3" t="s">
        <v>10304</v>
      </c>
      <c r="B1381" s="3" t="s">
        <v>10305</v>
      </c>
      <c r="C1381" s="4">
        <v>2019.0</v>
      </c>
      <c r="D1381" s="4">
        <v>41.0</v>
      </c>
      <c r="E1381" s="4">
        <v>258036.0</v>
      </c>
      <c r="F1381" s="3" t="s">
        <v>880</v>
      </c>
      <c r="G1381" s="3" t="s">
        <v>1822</v>
      </c>
      <c r="H1381" s="3" t="s">
        <v>10305</v>
      </c>
      <c r="I1381" s="4">
        <v>0.652</v>
      </c>
      <c r="J1381" s="4">
        <v>0.681</v>
      </c>
      <c r="K1381" s="4">
        <v>0.812675122</v>
      </c>
      <c r="L1381" s="4">
        <v>0.0379</v>
      </c>
      <c r="M1381" s="4">
        <v>0.503</v>
      </c>
      <c r="N1381" s="4">
        <v>8.2E-6</v>
      </c>
      <c r="O1381" s="4">
        <v>0.181</v>
      </c>
      <c r="P1381" s="4">
        <v>0.677</v>
      </c>
      <c r="Q1381" s="4">
        <v>81.489</v>
      </c>
      <c r="R1381" s="4">
        <v>0.0</v>
      </c>
      <c r="S1381" s="4">
        <v>1.0</v>
      </c>
      <c r="T1381" s="3" t="s">
        <v>104</v>
      </c>
      <c r="U1381" s="3" t="s">
        <v>94</v>
      </c>
    </row>
    <row r="1382">
      <c r="A1382" s="3" t="s">
        <v>10307</v>
      </c>
      <c r="B1382" s="3" t="s">
        <v>10308</v>
      </c>
      <c r="C1382" s="4">
        <v>2000.0</v>
      </c>
      <c r="D1382" s="4">
        <v>41.0</v>
      </c>
      <c r="E1382" s="4">
        <v>264760.0</v>
      </c>
      <c r="F1382" s="3" t="s">
        <v>1607</v>
      </c>
      <c r="G1382" s="3" t="s">
        <v>1608</v>
      </c>
      <c r="H1382" s="3" t="s">
        <v>10309</v>
      </c>
      <c r="I1382" s="4">
        <v>0.754</v>
      </c>
      <c r="J1382" s="4">
        <v>0.689</v>
      </c>
      <c r="K1382" s="4">
        <v>0.805103416</v>
      </c>
      <c r="L1382" s="4">
        <v>0.0504</v>
      </c>
      <c r="M1382" s="4">
        <v>0.135</v>
      </c>
      <c r="N1382" s="4">
        <v>8.87E-6</v>
      </c>
      <c r="O1382" s="4">
        <v>0.0654</v>
      </c>
      <c r="P1382" s="4">
        <v>0.788</v>
      </c>
      <c r="Q1382" s="4">
        <v>94.968</v>
      </c>
      <c r="R1382" s="4">
        <v>1.0</v>
      </c>
      <c r="S1382" s="4">
        <v>0.0</v>
      </c>
      <c r="T1382" s="3" t="s">
        <v>104</v>
      </c>
      <c r="U1382" s="3" t="s">
        <v>94</v>
      </c>
    </row>
    <row r="1383">
      <c r="A1383" s="3" t="s">
        <v>10312</v>
      </c>
      <c r="B1383" s="3" t="s">
        <v>10313</v>
      </c>
      <c r="C1383" s="4">
        <v>1998.0</v>
      </c>
      <c r="D1383" s="4">
        <v>41.0</v>
      </c>
      <c r="E1383" s="4">
        <v>194586.0</v>
      </c>
      <c r="F1383" s="3" t="s">
        <v>10314</v>
      </c>
      <c r="G1383" s="3" t="s">
        <v>10315</v>
      </c>
      <c r="H1383" s="3" t="s">
        <v>10316</v>
      </c>
      <c r="I1383" s="4">
        <v>0.495</v>
      </c>
      <c r="J1383" s="4">
        <v>0.791</v>
      </c>
      <c r="K1383" s="4">
        <v>0.826620752</v>
      </c>
      <c r="L1383" s="4">
        <v>0.038</v>
      </c>
      <c r="M1383" s="4">
        <v>0.0849</v>
      </c>
      <c r="N1383" s="4">
        <v>0.0</v>
      </c>
      <c r="O1383" s="4">
        <v>0.156</v>
      </c>
      <c r="P1383" s="4">
        <v>0.667</v>
      </c>
      <c r="Q1383" s="4">
        <v>186.855</v>
      </c>
      <c r="R1383" s="4">
        <v>11.0</v>
      </c>
      <c r="S1383" s="4">
        <v>1.0</v>
      </c>
      <c r="T1383" s="3" t="s">
        <v>103</v>
      </c>
      <c r="U1383" s="3" t="s">
        <v>35</v>
      </c>
    </row>
    <row r="1384">
      <c r="A1384" s="3" t="s">
        <v>10317</v>
      </c>
      <c r="B1384" s="3" t="s">
        <v>10318</v>
      </c>
      <c r="C1384" s="4">
        <v>2024.0</v>
      </c>
      <c r="D1384" s="4">
        <v>41.0</v>
      </c>
      <c r="E1384" s="4">
        <v>156751.0</v>
      </c>
      <c r="F1384" s="3" t="s">
        <v>223</v>
      </c>
      <c r="G1384" s="3" t="s">
        <v>6926</v>
      </c>
      <c r="H1384" s="3" t="s">
        <v>10318</v>
      </c>
      <c r="I1384" s="4">
        <v>0.681</v>
      </c>
      <c r="J1384" s="4">
        <v>0.739</v>
      </c>
      <c r="K1384" s="4">
        <v>0.799264218</v>
      </c>
      <c r="L1384" s="4">
        <v>0.0327</v>
      </c>
      <c r="M1384" s="4">
        <v>0.0117</v>
      </c>
      <c r="N1384" s="4">
        <v>0.0</v>
      </c>
      <c r="O1384" s="4">
        <v>0.265</v>
      </c>
      <c r="P1384" s="4">
        <v>0.645</v>
      </c>
      <c r="Q1384" s="4">
        <v>105.98</v>
      </c>
      <c r="R1384" s="4">
        <v>11.0</v>
      </c>
      <c r="S1384" s="4">
        <v>0.0</v>
      </c>
      <c r="T1384" s="3" t="s">
        <v>103</v>
      </c>
      <c r="U1384" s="3" t="s">
        <v>35</v>
      </c>
    </row>
    <row r="1385">
      <c r="A1385" s="3" t="s">
        <v>10320</v>
      </c>
      <c r="B1385" s="3" t="s">
        <v>10321</v>
      </c>
      <c r="C1385" s="4">
        <v>2023.0</v>
      </c>
      <c r="D1385" s="4">
        <v>41.0</v>
      </c>
      <c r="E1385" s="4">
        <v>167815.0</v>
      </c>
      <c r="F1385" s="3" t="s">
        <v>223</v>
      </c>
      <c r="G1385" s="3" t="s">
        <v>6926</v>
      </c>
      <c r="H1385" s="3" t="s">
        <v>10321</v>
      </c>
      <c r="I1385" s="4">
        <v>0.759</v>
      </c>
      <c r="J1385" s="4">
        <v>0.922</v>
      </c>
      <c r="K1385" s="4">
        <v>0.883900498</v>
      </c>
      <c r="L1385" s="4">
        <v>0.0652</v>
      </c>
      <c r="M1385" s="4">
        <v>0.302</v>
      </c>
      <c r="N1385" s="4">
        <v>0.0</v>
      </c>
      <c r="O1385" s="4">
        <v>0.116</v>
      </c>
      <c r="P1385" s="4">
        <v>0.582</v>
      </c>
      <c r="Q1385" s="4">
        <v>129.98</v>
      </c>
      <c r="R1385" s="4">
        <v>5.0</v>
      </c>
      <c r="S1385" s="4">
        <v>1.0</v>
      </c>
      <c r="T1385" s="3" t="s">
        <v>103</v>
      </c>
      <c r="U1385" s="3" t="s">
        <v>35</v>
      </c>
    </row>
    <row r="1386">
      <c r="A1386" s="3" t="s">
        <v>10322</v>
      </c>
      <c r="B1386" s="3" t="s">
        <v>10323</v>
      </c>
      <c r="C1386" s="4">
        <v>2022.0</v>
      </c>
      <c r="D1386" s="4">
        <v>41.0</v>
      </c>
      <c r="E1386" s="4">
        <v>427327.0</v>
      </c>
      <c r="F1386" s="3" t="s">
        <v>1437</v>
      </c>
      <c r="G1386" s="3" t="s">
        <v>7737</v>
      </c>
      <c r="H1386" s="3" t="s">
        <v>10324</v>
      </c>
      <c r="I1386" s="4">
        <v>0.285</v>
      </c>
      <c r="J1386" s="4">
        <v>0.666</v>
      </c>
      <c r="K1386" s="4">
        <v>0.777083823</v>
      </c>
      <c r="L1386" s="4">
        <v>0.0451</v>
      </c>
      <c r="M1386" s="4">
        <v>0.781</v>
      </c>
      <c r="N1386" s="4">
        <v>2.32E-6</v>
      </c>
      <c r="O1386" s="4">
        <v>0.333</v>
      </c>
      <c r="P1386" s="4">
        <v>0.657</v>
      </c>
      <c r="Q1386" s="4">
        <v>143.384</v>
      </c>
      <c r="R1386" s="4">
        <v>10.0</v>
      </c>
      <c r="S1386" s="4">
        <v>0.0</v>
      </c>
      <c r="T1386" s="3" t="s">
        <v>104</v>
      </c>
      <c r="U1386" s="3" t="s">
        <v>35</v>
      </c>
    </row>
    <row r="1387">
      <c r="A1387" s="3" t="s">
        <v>10325</v>
      </c>
      <c r="B1387" s="3" t="s">
        <v>10326</v>
      </c>
      <c r="C1387" s="4">
        <v>2014.0</v>
      </c>
      <c r="D1387" s="4">
        <v>41.0</v>
      </c>
      <c r="E1387" s="4">
        <v>496893.0</v>
      </c>
      <c r="F1387" s="3" t="s">
        <v>10328</v>
      </c>
      <c r="G1387" s="3" t="s">
        <v>7184</v>
      </c>
      <c r="H1387" s="3" t="s">
        <v>10329</v>
      </c>
      <c r="I1387" s="4">
        <v>0.656705432</v>
      </c>
      <c r="J1387" s="4">
        <v>0.6703845</v>
      </c>
      <c r="K1387" s="4">
        <v>0.813626471</v>
      </c>
      <c r="L1387" s="4">
        <v>0.081382654</v>
      </c>
      <c r="M1387" s="4">
        <v>0.26934009</v>
      </c>
      <c r="N1387" s="4">
        <v>0.05448885</v>
      </c>
      <c r="O1387" s="4">
        <v>0.191150556</v>
      </c>
      <c r="P1387" s="4">
        <v>0.618767284</v>
      </c>
      <c r="Q1387" s="4">
        <v>120.71</v>
      </c>
      <c r="R1387" s="4">
        <v>5.0</v>
      </c>
      <c r="S1387" s="4">
        <v>1.0</v>
      </c>
      <c r="T1387" s="3" t="s">
        <v>104</v>
      </c>
      <c r="U1387" s="3" t="s">
        <v>35</v>
      </c>
    </row>
    <row r="1388">
      <c r="A1388" s="3" t="s">
        <v>10330</v>
      </c>
      <c r="B1388" s="3" t="s">
        <v>10331</v>
      </c>
      <c r="C1388" s="4">
        <v>2004.0</v>
      </c>
      <c r="D1388" s="4">
        <v>41.0</v>
      </c>
      <c r="E1388" s="4">
        <v>252773.0</v>
      </c>
      <c r="F1388" s="3" t="s">
        <v>8989</v>
      </c>
      <c r="G1388" s="3" t="s">
        <v>10332</v>
      </c>
      <c r="H1388" s="3" t="s">
        <v>10333</v>
      </c>
      <c r="I1388" s="4">
        <v>0.656705432</v>
      </c>
      <c r="J1388" s="4">
        <v>0.6703845</v>
      </c>
      <c r="K1388" s="4">
        <v>0.813626471</v>
      </c>
      <c r="L1388" s="4">
        <v>0.081382654</v>
      </c>
      <c r="M1388" s="4">
        <v>0.26934009</v>
      </c>
      <c r="N1388" s="4">
        <v>0.05448885</v>
      </c>
      <c r="O1388" s="4">
        <v>0.191150556</v>
      </c>
      <c r="P1388" s="4">
        <v>0.618767284</v>
      </c>
      <c r="Q1388" s="4">
        <v>120.71</v>
      </c>
      <c r="R1388" s="4">
        <v>5.0</v>
      </c>
      <c r="S1388" s="4">
        <v>1.0</v>
      </c>
      <c r="T1388" s="3" t="s">
        <v>103</v>
      </c>
      <c r="U1388" s="3" t="s">
        <v>35</v>
      </c>
    </row>
    <row r="1389">
      <c r="A1389" s="3" t="s">
        <v>10334</v>
      </c>
      <c r="B1389" s="3" t="s">
        <v>10335</v>
      </c>
      <c r="C1389" s="4">
        <v>1979.0</v>
      </c>
      <c r="D1389" s="4">
        <v>41.0</v>
      </c>
      <c r="E1389" s="4">
        <v>198506.0</v>
      </c>
      <c r="F1389" s="3" t="s">
        <v>10336</v>
      </c>
      <c r="G1389" s="3" t="s">
        <v>10337</v>
      </c>
      <c r="H1389" s="3" t="s">
        <v>10338</v>
      </c>
      <c r="I1389" s="4">
        <v>0.475</v>
      </c>
      <c r="J1389" s="4">
        <v>0.69</v>
      </c>
      <c r="K1389" s="4">
        <v>0.80993733</v>
      </c>
      <c r="L1389" s="4">
        <v>0.0394</v>
      </c>
      <c r="M1389" s="4">
        <v>0.395</v>
      </c>
      <c r="N1389" s="4">
        <v>0.179</v>
      </c>
      <c r="O1389" s="4">
        <v>0.0841</v>
      </c>
      <c r="P1389" s="4">
        <v>0.908</v>
      </c>
      <c r="Q1389" s="4">
        <v>122.63</v>
      </c>
      <c r="R1389" s="4">
        <v>9.0</v>
      </c>
      <c r="S1389" s="4">
        <v>1.0</v>
      </c>
      <c r="T1389" s="3" t="s">
        <v>103</v>
      </c>
      <c r="U1389" s="3" t="s">
        <v>35</v>
      </c>
    </row>
    <row r="1390">
      <c r="A1390" s="3" t="s">
        <v>10340</v>
      </c>
      <c r="B1390" s="3" t="s">
        <v>10341</v>
      </c>
      <c r="C1390" s="4">
        <v>2002.0</v>
      </c>
      <c r="D1390" s="4">
        <v>41.0</v>
      </c>
      <c r="E1390" s="4">
        <v>209386.0</v>
      </c>
      <c r="F1390" s="3" t="s">
        <v>10342</v>
      </c>
      <c r="G1390" s="3" t="s">
        <v>10343</v>
      </c>
      <c r="H1390" s="3" t="s">
        <v>10344</v>
      </c>
      <c r="I1390" s="4">
        <v>0.673</v>
      </c>
      <c r="J1390" s="4">
        <v>0.897</v>
      </c>
      <c r="K1390" s="4">
        <v>0.88922636</v>
      </c>
      <c r="L1390" s="4">
        <v>0.0512</v>
      </c>
      <c r="M1390" s="4">
        <v>0.194</v>
      </c>
      <c r="N1390" s="4">
        <v>0.0</v>
      </c>
      <c r="O1390" s="4">
        <v>0.299</v>
      </c>
      <c r="P1390" s="4">
        <v>0.892</v>
      </c>
      <c r="Q1390" s="4">
        <v>102.04</v>
      </c>
      <c r="R1390" s="4">
        <v>0.0</v>
      </c>
      <c r="S1390" s="4">
        <v>1.0</v>
      </c>
      <c r="T1390" s="3" t="s">
        <v>103</v>
      </c>
      <c r="U1390" s="3" t="s">
        <v>68</v>
      </c>
    </row>
    <row r="1391">
      <c r="A1391" s="3" t="s">
        <v>10345</v>
      </c>
      <c r="B1391" s="3" t="s">
        <v>10346</v>
      </c>
      <c r="C1391" s="4">
        <v>1997.0</v>
      </c>
      <c r="D1391" s="4">
        <v>41.0</v>
      </c>
      <c r="E1391" s="4">
        <v>176840.0</v>
      </c>
      <c r="F1391" s="3" t="s">
        <v>1016</v>
      </c>
      <c r="G1391" s="3" t="s">
        <v>1017</v>
      </c>
      <c r="H1391" s="3" t="s">
        <v>10347</v>
      </c>
      <c r="I1391" s="4">
        <v>0.771</v>
      </c>
      <c r="J1391" s="4">
        <v>0.922</v>
      </c>
      <c r="K1391" s="4">
        <v>0.818450153</v>
      </c>
      <c r="L1391" s="4">
        <v>0.126</v>
      </c>
      <c r="M1391" s="4">
        <v>0.229</v>
      </c>
      <c r="N1391" s="4">
        <v>0.16</v>
      </c>
      <c r="O1391" s="4">
        <v>0.359</v>
      </c>
      <c r="P1391" s="4">
        <v>0.62</v>
      </c>
      <c r="Q1391" s="4">
        <v>109.08</v>
      </c>
      <c r="R1391" s="4">
        <v>0.0</v>
      </c>
      <c r="S1391" s="4">
        <v>0.0</v>
      </c>
      <c r="T1391" s="3" t="s">
        <v>104</v>
      </c>
      <c r="U1391" s="3" t="s">
        <v>94</v>
      </c>
    </row>
    <row r="1392">
      <c r="A1392" s="3" t="s">
        <v>10348</v>
      </c>
      <c r="B1392" s="3" t="s">
        <v>10349</v>
      </c>
      <c r="C1392" s="4">
        <v>2019.0</v>
      </c>
      <c r="D1392" s="4">
        <v>42.0</v>
      </c>
      <c r="E1392" s="4">
        <v>287738.0</v>
      </c>
      <c r="F1392" s="3" t="s">
        <v>26</v>
      </c>
      <c r="G1392" s="3" t="s">
        <v>41</v>
      </c>
      <c r="H1392" s="3" t="s">
        <v>5606</v>
      </c>
      <c r="I1392" s="4">
        <v>0.68</v>
      </c>
      <c r="J1392" s="4">
        <v>0.599</v>
      </c>
      <c r="K1392" s="4">
        <v>0.796740316</v>
      </c>
      <c r="L1392" s="4">
        <v>0.0262</v>
      </c>
      <c r="M1392" s="4">
        <v>0.448</v>
      </c>
      <c r="N1392" s="4">
        <v>9.6E-5</v>
      </c>
      <c r="O1392" s="4">
        <v>0.0755</v>
      </c>
      <c r="P1392" s="4">
        <v>0.805</v>
      </c>
      <c r="Q1392" s="4">
        <v>104.009</v>
      </c>
      <c r="R1392" s="4">
        <v>9.0</v>
      </c>
      <c r="S1392" s="4">
        <v>0.0</v>
      </c>
      <c r="T1392" s="3" t="s">
        <v>34</v>
      </c>
      <c r="U1392" s="3" t="s">
        <v>35</v>
      </c>
    </row>
    <row r="1393">
      <c r="A1393" s="3" t="s">
        <v>10351</v>
      </c>
      <c r="B1393" s="3" t="s">
        <v>10352</v>
      </c>
      <c r="C1393" s="4">
        <v>2015.0</v>
      </c>
      <c r="D1393" s="4">
        <v>42.0</v>
      </c>
      <c r="E1393" s="4">
        <v>321346.0</v>
      </c>
      <c r="F1393" s="3" t="s">
        <v>122</v>
      </c>
      <c r="G1393" s="3" t="s">
        <v>123</v>
      </c>
      <c r="H1393" s="3" t="s">
        <v>10353</v>
      </c>
      <c r="I1393" s="4">
        <v>0.463</v>
      </c>
      <c r="J1393" s="4">
        <v>0.605</v>
      </c>
      <c r="K1393" s="4">
        <v>0.773126858</v>
      </c>
      <c r="L1393" s="4">
        <v>0.0352</v>
      </c>
      <c r="M1393" s="4">
        <v>0.8</v>
      </c>
      <c r="N1393" s="4">
        <v>2.62E-6</v>
      </c>
      <c r="O1393" s="4">
        <v>0.11</v>
      </c>
      <c r="P1393" s="4">
        <v>0.514</v>
      </c>
      <c r="Q1393" s="4">
        <v>112.45</v>
      </c>
      <c r="R1393" s="4">
        <v>7.0</v>
      </c>
      <c r="S1393" s="4">
        <v>1.0</v>
      </c>
      <c r="T1393" s="3" t="s">
        <v>104</v>
      </c>
      <c r="U1393" s="3" t="s">
        <v>94</v>
      </c>
    </row>
    <row r="1394">
      <c r="A1394" s="3" t="s">
        <v>10355</v>
      </c>
      <c r="B1394" s="3" t="s">
        <v>10356</v>
      </c>
      <c r="C1394" s="4">
        <v>1977.0</v>
      </c>
      <c r="D1394" s="4">
        <v>42.0</v>
      </c>
      <c r="E1394" s="4">
        <v>83733.0</v>
      </c>
      <c r="F1394" s="3" t="s">
        <v>10357</v>
      </c>
      <c r="G1394" s="3" t="s">
        <v>10358</v>
      </c>
      <c r="H1394" s="3" t="s">
        <v>10359</v>
      </c>
      <c r="I1394" s="4">
        <v>0.937</v>
      </c>
      <c r="J1394" s="4">
        <v>0.479</v>
      </c>
      <c r="K1394" s="4">
        <v>0.787564434</v>
      </c>
      <c r="L1394" s="4">
        <v>0.106</v>
      </c>
      <c r="M1394" s="4">
        <v>0.157</v>
      </c>
      <c r="N1394" s="4">
        <v>2.89E-4</v>
      </c>
      <c r="O1394" s="4">
        <v>0.0666</v>
      </c>
      <c r="P1394" s="4">
        <v>0.975</v>
      </c>
      <c r="Q1394" s="4">
        <v>120.62</v>
      </c>
      <c r="R1394" s="4">
        <v>4.0</v>
      </c>
      <c r="S1394" s="4">
        <v>1.0</v>
      </c>
      <c r="T1394" s="3" t="s">
        <v>103</v>
      </c>
      <c r="U1394" s="3" t="s">
        <v>35</v>
      </c>
    </row>
    <row r="1395">
      <c r="A1395" s="3" t="s">
        <v>10360</v>
      </c>
      <c r="B1395" s="3" t="s">
        <v>10361</v>
      </c>
      <c r="C1395" s="4">
        <v>2011.0</v>
      </c>
      <c r="D1395" s="4">
        <v>42.0</v>
      </c>
      <c r="E1395" s="4">
        <v>131853.0</v>
      </c>
      <c r="F1395" s="3" t="s">
        <v>10362</v>
      </c>
      <c r="G1395" s="3" t="s">
        <v>10363</v>
      </c>
      <c r="H1395" s="3" t="s">
        <v>10364</v>
      </c>
      <c r="I1395" s="4">
        <v>0.656705432</v>
      </c>
      <c r="J1395" s="4">
        <v>0.6703845</v>
      </c>
      <c r="K1395" s="4">
        <v>0.813626471</v>
      </c>
      <c r="L1395" s="4">
        <v>0.081382654</v>
      </c>
      <c r="M1395" s="4">
        <v>0.26934009</v>
      </c>
      <c r="N1395" s="4">
        <v>0.05448885</v>
      </c>
      <c r="O1395" s="4">
        <v>0.191150556</v>
      </c>
      <c r="P1395" s="4">
        <v>0.618767284</v>
      </c>
      <c r="Q1395" s="4">
        <v>120.71</v>
      </c>
      <c r="R1395" s="4">
        <v>5.0</v>
      </c>
      <c r="S1395" s="4">
        <v>1.0</v>
      </c>
      <c r="T1395" s="3" t="s">
        <v>7448</v>
      </c>
      <c r="U1395" s="3" t="s">
        <v>35</v>
      </c>
    </row>
    <row r="1396">
      <c r="A1396" s="3" t="s">
        <v>10365</v>
      </c>
      <c r="B1396" s="3" t="s">
        <v>10366</v>
      </c>
      <c r="C1396" s="4">
        <v>2017.0</v>
      </c>
      <c r="D1396" s="4">
        <v>42.0</v>
      </c>
      <c r="E1396" s="4">
        <v>324153.0</v>
      </c>
      <c r="F1396" s="3" t="s">
        <v>3852</v>
      </c>
      <c r="G1396" s="3" t="s">
        <v>1585</v>
      </c>
      <c r="H1396" s="3" t="s">
        <v>10368</v>
      </c>
      <c r="I1396" s="4">
        <v>0.504</v>
      </c>
      <c r="J1396" s="4">
        <v>0.588</v>
      </c>
      <c r="K1396" s="4">
        <v>0.824417684</v>
      </c>
      <c r="L1396" s="4">
        <v>0.0974</v>
      </c>
      <c r="M1396" s="4">
        <v>0.805</v>
      </c>
      <c r="N1396" s="4">
        <v>0.0</v>
      </c>
      <c r="O1396" s="4">
        <v>0.108</v>
      </c>
      <c r="P1396" s="4">
        <v>0.562</v>
      </c>
      <c r="Q1396" s="4">
        <v>155.942</v>
      </c>
      <c r="R1396" s="4">
        <v>9.0</v>
      </c>
      <c r="S1396" s="4">
        <v>1.0</v>
      </c>
      <c r="T1396" s="3" t="s">
        <v>34</v>
      </c>
      <c r="U1396" s="3" t="s">
        <v>35</v>
      </c>
    </row>
    <row r="1397">
      <c r="A1397" s="3" t="s">
        <v>10369</v>
      </c>
      <c r="B1397" s="3" t="s">
        <v>10370</v>
      </c>
      <c r="C1397" s="4">
        <v>2017.0</v>
      </c>
      <c r="D1397" s="4">
        <v>42.0</v>
      </c>
      <c r="E1397" s="4">
        <v>186250.0</v>
      </c>
      <c r="F1397" s="3" t="s">
        <v>1629</v>
      </c>
      <c r="G1397" s="3" t="s">
        <v>1796</v>
      </c>
      <c r="H1397" s="3" t="s">
        <v>6211</v>
      </c>
      <c r="I1397" s="4">
        <v>0.789</v>
      </c>
      <c r="J1397" s="4">
        <v>0.955</v>
      </c>
      <c r="K1397" s="4">
        <v>0.880392702</v>
      </c>
      <c r="L1397" s="4">
        <v>0.0896</v>
      </c>
      <c r="M1397" s="4">
        <v>0.299</v>
      </c>
      <c r="N1397" s="4">
        <v>4.21E-6</v>
      </c>
      <c r="O1397" s="4">
        <v>0.0534</v>
      </c>
      <c r="P1397" s="4">
        <v>0.843</v>
      </c>
      <c r="Q1397" s="4">
        <v>134.905</v>
      </c>
      <c r="R1397" s="4">
        <v>9.0</v>
      </c>
      <c r="S1397" s="4">
        <v>0.0</v>
      </c>
      <c r="T1397" s="3" t="s">
        <v>34</v>
      </c>
      <c r="U1397" s="3" t="s">
        <v>35</v>
      </c>
    </row>
    <row r="1398">
      <c r="A1398" s="3" t="s">
        <v>10371</v>
      </c>
      <c r="B1398" s="3" t="s">
        <v>10372</v>
      </c>
      <c r="C1398" s="4">
        <v>2008.0</v>
      </c>
      <c r="D1398" s="4">
        <v>42.0</v>
      </c>
      <c r="E1398" s="4">
        <v>249746.0</v>
      </c>
      <c r="F1398" s="3" t="s">
        <v>26</v>
      </c>
      <c r="G1398" s="3" t="s">
        <v>2070</v>
      </c>
      <c r="H1398" s="3" t="s">
        <v>10374</v>
      </c>
      <c r="I1398" s="4">
        <v>0.635</v>
      </c>
      <c r="J1398" s="4">
        <v>0.73</v>
      </c>
      <c r="K1398" s="4">
        <v>0.846533912</v>
      </c>
      <c r="L1398" s="4">
        <v>0.0379</v>
      </c>
      <c r="M1398" s="4">
        <v>0.0441</v>
      </c>
      <c r="N1398" s="4">
        <v>5.48E-6</v>
      </c>
      <c r="O1398" s="4">
        <v>0.0653</v>
      </c>
      <c r="P1398" s="4">
        <v>0.816</v>
      </c>
      <c r="Q1398" s="4">
        <v>119.921</v>
      </c>
      <c r="R1398" s="4">
        <v>11.0</v>
      </c>
      <c r="S1398" s="4">
        <v>1.0</v>
      </c>
      <c r="T1398" s="3" t="s">
        <v>34</v>
      </c>
      <c r="U1398" s="3" t="s">
        <v>35</v>
      </c>
    </row>
    <row r="1399">
      <c r="A1399" s="3" t="s">
        <v>10375</v>
      </c>
      <c r="B1399" s="3" t="s">
        <v>10376</v>
      </c>
      <c r="C1399" s="4">
        <v>2012.0</v>
      </c>
      <c r="D1399" s="4">
        <v>42.0</v>
      </c>
      <c r="E1399" s="4">
        <v>258401.0</v>
      </c>
      <c r="F1399" s="3" t="s">
        <v>3624</v>
      </c>
      <c r="G1399" s="3" t="s">
        <v>1593</v>
      </c>
      <c r="H1399" s="3" t="s">
        <v>10377</v>
      </c>
      <c r="I1399" s="4">
        <v>0.57</v>
      </c>
      <c r="J1399" s="4">
        <v>0.651</v>
      </c>
      <c r="K1399" s="4">
        <v>0.879879366</v>
      </c>
      <c r="L1399" s="4">
        <v>0.0406</v>
      </c>
      <c r="M1399" s="4">
        <v>0.461</v>
      </c>
      <c r="N1399" s="4">
        <v>1.05E-4</v>
      </c>
      <c r="O1399" s="4">
        <v>0.153</v>
      </c>
      <c r="P1399" s="4">
        <v>0.707</v>
      </c>
      <c r="Q1399" s="4">
        <v>124.705</v>
      </c>
      <c r="R1399" s="4">
        <v>9.0</v>
      </c>
      <c r="S1399" s="4">
        <v>0.0</v>
      </c>
      <c r="T1399" s="3" t="s">
        <v>104</v>
      </c>
      <c r="U1399" s="3" t="s">
        <v>35</v>
      </c>
    </row>
    <row r="1400">
      <c r="A1400" s="3" t="s">
        <v>10378</v>
      </c>
      <c r="B1400" s="3" t="s">
        <v>10379</v>
      </c>
      <c r="C1400" s="4">
        <v>2010.0</v>
      </c>
      <c r="D1400" s="4">
        <v>42.0</v>
      </c>
      <c r="E1400" s="4">
        <v>214093.0</v>
      </c>
      <c r="F1400" s="3" t="s">
        <v>10380</v>
      </c>
      <c r="G1400" s="3" t="s">
        <v>10381</v>
      </c>
      <c r="H1400" s="3" t="s">
        <v>10382</v>
      </c>
      <c r="I1400" s="4">
        <v>0.511</v>
      </c>
      <c r="J1400" s="4">
        <v>0.439</v>
      </c>
      <c r="K1400" s="4">
        <v>0.746411995</v>
      </c>
      <c r="L1400" s="4">
        <v>0.0695</v>
      </c>
      <c r="M1400" s="4">
        <v>0.898</v>
      </c>
      <c r="N1400" s="4">
        <v>0.637</v>
      </c>
      <c r="O1400" s="4">
        <v>0.0952</v>
      </c>
      <c r="P1400" s="4">
        <v>0.852</v>
      </c>
      <c r="Q1400" s="4">
        <v>164.3</v>
      </c>
      <c r="R1400" s="4">
        <v>8.0</v>
      </c>
      <c r="S1400" s="4">
        <v>1.0</v>
      </c>
      <c r="T1400" s="3" t="s">
        <v>103</v>
      </c>
      <c r="U1400" s="3" t="s">
        <v>35</v>
      </c>
    </row>
    <row r="1401">
      <c r="A1401" s="3" t="s">
        <v>10384</v>
      </c>
      <c r="B1401" s="3" t="s">
        <v>10385</v>
      </c>
      <c r="C1401" s="4">
        <v>1992.0</v>
      </c>
      <c r="D1401" s="4">
        <v>42.0</v>
      </c>
      <c r="E1401" s="4">
        <v>267893.0</v>
      </c>
      <c r="F1401" s="3" t="s">
        <v>10386</v>
      </c>
      <c r="G1401" s="3" t="s">
        <v>10387</v>
      </c>
      <c r="H1401" s="3" t="s">
        <v>10388</v>
      </c>
      <c r="I1401" s="4">
        <v>0.84</v>
      </c>
      <c r="J1401" s="4">
        <v>0.674</v>
      </c>
      <c r="K1401" s="4">
        <v>0.717857678</v>
      </c>
      <c r="L1401" s="4">
        <v>0.436</v>
      </c>
      <c r="M1401" s="4">
        <v>0.465</v>
      </c>
      <c r="N1401" s="4">
        <v>2.17E-4</v>
      </c>
      <c r="O1401" s="4">
        <v>0.105</v>
      </c>
      <c r="P1401" s="4">
        <v>0.609</v>
      </c>
      <c r="Q1401" s="4">
        <v>98.138</v>
      </c>
      <c r="R1401" s="4">
        <v>7.0</v>
      </c>
      <c r="S1401" s="4">
        <v>1.0</v>
      </c>
      <c r="T1401" s="3" t="s">
        <v>103</v>
      </c>
      <c r="U1401" s="3" t="s">
        <v>94</v>
      </c>
    </row>
    <row r="1402">
      <c r="A1402" s="3" t="s">
        <v>10389</v>
      </c>
      <c r="B1402" s="3" t="s">
        <v>10390</v>
      </c>
      <c r="C1402" s="4">
        <v>2011.0</v>
      </c>
      <c r="D1402" s="4">
        <v>42.0</v>
      </c>
      <c r="E1402" s="4">
        <v>228880.0</v>
      </c>
      <c r="F1402" s="3" t="s">
        <v>4278</v>
      </c>
      <c r="G1402" s="3" t="s">
        <v>7566</v>
      </c>
      <c r="H1402" s="3" t="s">
        <v>10391</v>
      </c>
      <c r="I1402" s="4">
        <v>0.885</v>
      </c>
      <c r="J1402" s="4">
        <v>0.942</v>
      </c>
      <c r="K1402" s="4">
        <v>0.962761748</v>
      </c>
      <c r="L1402" s="4">
        <v>0.0798</v>
      </c>
      <c r="M1402" s="4">
        <v>0.177</v>
      </c>
      <c r="N1402" s="4">
        <v>0.0</v>
      </c>
      <c r="O1402" s="4">
        <v>0.115</v>
      </c>
      <c r="P1402" s="4">
        <v>0.937</v>
      </c>
      <c r="Q1402" s="4">
        <v>114.994</v>
      </c>
      <c r="R1402" s="4">
        <v>1.0</v>
      </c>
      <c r="S1402" s="4">
        <v>0.0</v>
      </c>
      <c r="T1402" s="3" t="s">
        <v>103</v>
      </c>
      <c r="U1402" s="3" t="s">
        <v>94</v>
      </c>
    </row>
    <row r="1403">
      <c r="A1403" s="3" t="s">
        <v>10393</v>
      </c>
      <c r="B1403" s="3" t="s">
        <v>10394</v>
      </c>
      <c r="C1403" s="4">
        <v>2018.0</v>
      </c>
      <c r="D1403" s="4">
        <v>42.0</v>
      </c>
      <c r="E1403" s="4">
        <v>72625.0</v>
      </c>
      <c r="F1403" s="3" t="s">
        <v>213</v>
      </c>
      <c r="G1403" s="3" t="s">
        <v>7547</v>
      </c>
      <c r="H1403" s="3" t="s">
        <v>7548</v>
      </c>
      <c r="I1403" s="4">
        <v>0.78</v>
      </c>
      <c r="J1403" s="4">
        <v>0.624</v>
      </c>
      <c r="K1403" s="4">
        <v>0.894616388</v>
      </c>
      <c r="L1403" s="4">
        <v>0.0611</v>
      </c>
      <c r="M1403" s="4">
        <v>0.0645</v>
      </c>
      <c r="N1403" s="4">
        <v>0.0</v>
      </c>
      <c r="O1403" s="4">
        <v>0.21</v>
      </c>
      <c r="P1403" s="4">
        <v>0.882</v>
      </c>
      <c r="Q1403" s="4">
        <v>144.939</v>
      </c>
      <c r="R1403" s="4">
        <v>5.0</v>
      </c>
      <c r="S1403" s="4">
        <v>1.0</v>
      </c>
      <c r="T1403" s="3" t="s">
        <v>103</v>
      </c>
      <c r="U1403" s="3" t="s">
        <v>94</v>
      </c>
    </row>
    <row r="1404">
      <c r="A1404" s="3" t="s">
        <v>10395</v>
      </c>
      <c r="B1404" s="3" t="s">
        <v>10396</v>
      </c>
      <c r="C1404" s="4">
        <v>2024.0</v>
      </c>
      <c r="D1404" s="4">
        <v>42.0</v>
      </c>
      <c r="E1404" s="4">
        <v>53750.0</v>
      </c>
      <c r="F1404" s="3" t="s">
        <v>1415</v>
      </c>
      <c r="G1404" s="3" t="s">
        <v>6244</v>
      </c>
      <c r="H1404" s="3" t="s">
        <v>10397</v>
      </c>
      <c r="I1404" s="4">
        <v>0.678</v>
      </c>
      <c r="J1404" s="4">
        <v>0.209</v>
      </c>
      <c r="K1404" s="4">
        <v>0.382071739</v>
      </c>
      <c r="L1404" s="4">
        <v>0.0457</v>
      </c>
      <c r="M1404" s="4">
        <v>0.992</v>
      </c>
      <c r="N1404" s="4">
        <v>0.811</v>
      </c>
      <c r="O1404" s="4">
        <v>0.359</v>
      </c>
      <c r="P1404" s="4">
        <v>0.872</v>
      </c>
      <c r="Q1404" s="4">
        <v>119.962</v>
      </c>
      <c r="R1404" s="4">
        <v>5.0</v>
      </c>
      <c r="S1404" s="4">
        <v>1.0</v>
      </c>
      <c r="T1404" s="3" t="s">
        <v>103</v>
      </c>
      <c r="U1404" s="3" t="s">
        <v>68</v>
      </c>
    </row>
    <row r="1405">
      <c r="A1405" s="3" t="s">
        <v>10398</v>
      </c>
      <c r="B1405" s="3" t="s">
        <v>10399</v>
      </c>
      <c r="C1405" s="4">
        <v>2019.0</v>
      </c>
      <c r="D1405" s="4">
        <v>42.0</v>
      </c>
      <c r="E1405" s="4">
        <v>212210.0</v>
      </c>
      <c r="F1405" s="3" t="s">
        <v>223</v>
      </c>
      <c r="G1405" s="3" t="s">
        <v>6926</v>
      </c>
      <c r="H1405" s="3" t="s">
        <v>10399</v>
      </c>
      <c r="I1405" s="4">
        <v>0.781</v>
      </c>
      <c r="J1405" s="4">
        <v>0.614</v>
      </c>
      <c r="K1405" s="4">
        <v>0.792868907</v>
      </c>
      <c r="L1405" s="4">
        <v>0.0476</v>
      </c>
      <c r="M1405" s="4">
        <v>0.311</v>
      </c>
      <c r="N1405" s="4">
        <v>0.0</v>
      </c>
      <c r="O1405" s="4">
        <v>0.275</v>
      </c>
      <c r="P1405" s="4">
        <v>0.531</v>
      </c>
      <c r="Q1405" s="4">
        <v>94.999</v>
      </c>
      <c r="R1405" s="4">
        <v>4.0</v>
      </c>
      <c r="S1405" s="4">
        <v>0.0</v>
      </c>
      <c r="T1405" s="3" t="s">
        <v>103</v>
      </c>
      <c r="U1405" s="3" t="s">
        <v>35</v>
      </c>
    </row>
    <row r="1406">
      <c r="A1406" s="3" t="s">
        <v>10400</v>
      </c>
      <c r="B1406" s="3" t="s">
        <v>10401</v>
      </c>
      <c r="C1406" s="4">
        <v>2002.0</v>
      </c>
      <c r="D1406" s="4">
        <v>42.0</v>
      </c>
      <c r="E1406" s="4">
        <v>99320.0</v>
      </c>
      <c r="F1406" s="3" t="s">
        <v>9467</v>
      </c>
      <c r="G1406" s="3" t="s">
        <v>10402</v>
      </c>
      <c r="H1406" s="3" t="s">
        <v>10404</v>
      </c>
      <c r="I1406" s="4">
        <v>0.511</v>
      </c>
      <c r="J1406" s="4">
        <v>0.844</v>
      </c>
      <c r="K1406" s="4">
        <v>0.854597566</v>
      </c>
      <c r="L1406" s="4">
        <v>0.0962</v>
      </c>
      <c r="M1406" s="4">
        <v>0.0579</v>
      </c>
      <c r="N1406" s="4">
        <v>2.01E-5</v>
      </c>
      <c r="O1406" s="4">
        <v>0.195</v>
      </c>
      <c r="P1406" s="4">
        <v>0.932</v>
      </c>
      <c r="Q1406" s="4">
        <v>113.64</v>
      </c>
      <c r="R1406" s="4">
        <v>4.0</v>
      </c>
      <c r="S1406" s="4">
        <v>1.0</v>
      </c>
      <c r="T1406" s="3" t="s">
        <v>103</v>
      </c>
      <c r="U1406" s="3" t="s">
        <v>35</v>
      </c>
    </row>
    <row r="1407">
      <c r="A1407" s="3" t="s">
        <v>10405</v>
      </c>
      <c r="B1407" s="3" t="s">
        <v>10406</v>
      </c>
      <c r="C1407" s="4">
        <v>1984.0</v>
      </c>
      <c r="D1407" s="4">
        <v>42.0</v>
      </c>
      <c r="E1407" s="4">
        <v>376293.0</v>
      </c>
      <c r="F1407" s="3" t="s">
        <v>10407</v>
      </c>
      <c r="G1407" s="3" t="s">
        <v>7256</v>
      </c>
      <c r="H1407" s="3" t="s">
        <v>10408</v>
      </c>
      <c r="I1407" s="4">
        <v>0.717</v>
      </c>
      <c r="J1407" s="4">
        <v>0.448</v>
      </c>
      <c r="K1407" s="4">
        <v>0.687335572</v>
      </c>
      <c r="L1407" s="4">
        <v>0.026</v>
      </c>
      <c r="M1407" s="4">
        <v>0.215</v>
      </c>
      <c r="N1407" s="4">
        <v>0.0</v>
      </c>
      <c r="O1407" s="4">
        <v>0.0969</v>
      </c>
      <c r="P1407" s="4">
        <v>0.582</v>
      </c>
      <c r="Q1407" s="4">
        <v>113.66</v>
      </c>
      <c r="R1407" s="4">
        <v>1.0</v>
      </c>
      <c r="S1407" s="4">
        <v>1.0</v>
      </c>
      <c r="T1407" s="3" t="s">
        <v>103</v>
      </c>
      <c r="U1407" s="3" t="s">
        <v>35</v>
      </c>
    </row>
    <row r="1408">
      <c r="A1408" s="3" t="s">
        <v>10409</v>
      </c>
      <c r="B1408" s="3" t="s">
        <v>10410</v>
      </c>
      <c r="C1408" s="4">
        <v>1987.0</v>
      </c>
      <c r="D1408" s="4">
        <v>42.0</v>
      </c>
      <c r="E1408" s="4">
        <v>469893.0</v>
      </c>
      <c r="F1408" s="3" t="s">
        <v>9063</v>
      </c>
      <c r="G1408" s="3" t="s">
        <v>10411</v>
      </c>
      <c r="H1408" s="3" t="s">
        <v>10410</v>
      </c>
      <c r="I1408" s="4">
        <v>0.39</v>
      </c>
      <c r="J1408" s="4">
        <v>0.634</v>
      </c>
      <c r="K1408" s="4">
        <v>0.767608496</v>
      </c>
      <c r="L1408" s="4">
        <v>0.0415</v>
      </c>
      <c r="M1408" s="4">
        <v>0.0721</v>
      </c>
      <c r="N1408" s="4">
        <v>0.167</v>
      </c>
      <c r="O1408" s="4">
        <v>0.0586</v>
      </c>
      <c r="P1408" s="4">
        <v>0.865</v>
      </c>
      <c r="Q1408" s="4">
        <v>93.03</v>
      </c>
      <c r="R1408" s="4">
        <v>8.0</v>
      </c>
      <c r="S1408" s="4">
        <v>0.0</v>
      </c>
      <c r="T1408" s="3" t="s">
        <v>103</v>
      </c>
      <c r="U1408" s="3" t="s">
        <v>35</v>
      </c>
    </row>
    <row r="1409">
      <c r="A1409" s="3" t="s">
        <v>10412</v>
      </c>
      <c r="B1409" s="3" t="s">
        <v>10413</v>
      </c>
      <c r="C1409" s="4">
        <v>2021.0</v>
      </c>
      <c r="D1409" s="4">
        <v>42.0</v>
      </c>
      <c r="E1409" s="4">
        <v>285773.0</v>
      </c>
      <c r="F1409" s="3" t="s">
        <v>1629</v>
      </c>
      <c r="G1409" s="3" t="s">
        <v>1796</v>
      </c>
      <c r="H1409" s="3" t="s">
        <v>10415</v>
      </c>
      <c r="I1409" s="4">
        <v>0.737</v>
      </c>
      <c r="J1409" s="4">
        <v>0.857</v>
      </c>
      <c r="K1409" s="4">
        <v>0.850298377</v>
      </c>
      <c r="L1409" s="4">
        <v>0.0451</v>
      </c>
      <c r="M1409" s="4">
        <v>0.0588</v>
      </c>
      <c r="N1409" s="4">
        <v>1.17E-5</v>
      </c>
      <c r="O1409" s="4">
        <v>0.281</v>
      </c>
      <c r="P1409" s="4">
        <v>0.817</v>
      </c>
      <c r="Q1409" s="4">
        <v>126.0</v>
      </c>
      <c r="R1409" s="4">
        <v>7.0</v>
      </c>
      <c r="S1409" s="4">
        <v>1.0</v>
      </c>
      <c r="T1409" s="3" t="s">
        <v>104</v>
      </c>
      <c r="U1409" s="3" t="s">
        <v>68</v>
      </c>
    </row>
    <row r="1410">
      <c r="A1410" s="3" t="s">
        <v>10416</v>
      </c>
      <c r="B1410" s="3" t="s">
        <v>10417</v>
      </c>
      <c r="C1410" s="4">
        <v>2011.0</v>
      </c>
      <c r="D1410" s="4">
        <v>42.0</v>
      </c>
      <c r="E1410" s="4">
        <v>185300.0</v>
      </c>
      <c r="F1410" s="3" t="s">
        <v>880</v>
      </c>
      <c r="G1410" s="3" t="s">
        <v>1822</v>
      </c>
      <c r="H1410" s="3" t="s">
        <v>7474</v>
      </c>
      <c r="I1410" s="4">
        <v>0.808</v>
      </c>
      <c r="J1410" s="4">
        <v>0.946</v>
      </c>
      <c r="K1410" s="4">
        <v>0.898338075</v>
      </c>
      <c r="L1410" s="4">
        <v>0.0576</v>
      </c>
      <c r="M1410" s="4">
        <v>0.0347</v>
      </c>
      <c r="N1410" s="4">
        <v>0.00802</v>
      </c>
      <c r="O1410" s="4">
        <v>0.128</v>
      </c>
      <c r="P1410" s="4">
        <v>0.871</v>
      </c>
      <c r="Q1410" s="4">
        <v>120.01</v>
      </c>
      <c r="R1410" s="4">
        <v>1.0</v>
      </c>
      <c r="S1410" s="4">
        <v>1.0</v>
      </c>
      <c r="T1410" s="3" t="s">
        <v>104</v>
      </c>
      <c r="U1410" s="3" t="s">
        <v>68</v>
      </c>
    </row>
    <row r="1411">
      <c r="A1411" s="3" t="s">
        <v>10418</v>
      </c>
      <c r="B1411" s="3" t="s">
        <v>10419</v>
      </c>
      <c r="C1411" s="4">
        <v>2000.0</v>
      </c>
      <c r="D1411" s="4">
        <v>42.0</v>
      </c>
      <c r="E1411" s="4">
        <v>398053.0</v>
      </c>
      <c r="F1411" s="3" t="s">
        <v>901</v>
      </c>
      <c r="G1411" s="3" t="s">
        <v>671</v>
      </c>
      <c r="H1411" s="3" t="s">
        <v>10420</v>
      </c>
      <c r="I1411" s="4">
        <v>0.656705432</v>
      </c>
      <c r="J1411" s="4">
        <v>0.6703845</v>
      </c>
      <c r="K1411" s="4">
        <v>0.813626471</v>
      </c>
      <c r="L1411" s="4">
        <v>0.081382654</v>
      </c>
      <c r="M1411" s="4">
        <v>0.26934009</v>
      </c>
      <c r="N1411" s="4">
        <v>0.05448885</v>
      </c>
      <c r="O1411" s="4">
        <v>0.191150556</v>
      </c>
      <c r="P1411" s="4">
        <v>0.618767284</v>
      </c>
      <c r="Q1411" s="4">
        <v>120.71</v>
      </c>
      <c r="R1411" s="4">
        <v>5.0</v>
      </c>
      <c r="S1411" s="4">
        <v>1.0</v>
      </c>
      <c r="T1411" s="3" t="s">
        <v>104</v>
      </c>
      <c r="U1411" s="3" t="s">
        <v>35</v>
      </c>
    </row>
    <row r="1412">
      <c r="A1412" s="3" t="s">
        <v>10422</v>
      </c>
      <c r="B1412" s="3" t="s">
        <v>10423</v>
      </c>
      <c r="C1412" s="4">
        <v>2017.0</v>
      </c>
      <c r="D1412" s="4">
        <v>43.0</v>
      </c>
      <c r="E1412" s="4">
        <v>313741.0</v>
      </c>
      <c r="F1412" s="3" t="s">
        <v>5952</v>
      </c>
      <c r="G1412" s="3" t="s">
        <v>1580</v>
      </c>
      <c r="H1412" s="3" t="s">
        <v>10424</v>
      </c>
      <c r="I1412" s="4">
        <v>0.644</v>
      </c>
      <c r="J1412" s="4">
        <v>0.484</v>
      </c>
      <c r="K1412" s="4">
        <v>0.759972622</v>
      </c>
      <c r="L1412" s="4">
        <v>0.0581</v>
      </c>
      <c r="M1412" s="4">
        <v>0.298</v>
      </c>
      <c r="N1412" s="4">
        <v>6.27E-4</v>
      </c>
      <c r="O1412" s="4">
        <v>0.149</v>
      </c>
      <c r="P1412" s="4">
        <v>0.845</v>
      </c>
      <c r="Q1412" s="4">
        <v>179.878</v>
      </c>
      <c r="R1412" s="4">
        <v>2.0</v>
      </c>
      <c r="S1412" s="4">
        <v>1.0</v>
      </c>
      <c r="T1412" s="3" t="s">
        <v>34</v>
      </c>
      <c r="U1412" s="3" t="s">
        <v>35</v>
      </c>
    </row>
    <row r="1413">
      <c r="A1413" s="3" t="s">
        <v>10425</v>
      </c>
      <c r="B1413" s="3" t="s">
        <v>10426</v>
      </c>
      <c r="C1413" s="4">
        <v>2014.0</v>
      </c>
      <c r="D1413" s="4">
        <v>43.0</v>
      </c>
      <c r="E1413" s="4">
        <v>321647.0</v>
      </c>
      <c r="F1413" s="3" t="s">
        <v>26</v>
      </c>
      <c r="G1413" s="3" t="s">
        <v>9908</v>
      </c>
      <c r="H1413" s="3" t="s">
        <v>10427</v>
      </c>
      <c r="I1413" s="4">
        <v>0.559</v>
      </c>
      <c r="J1413" s="4">
        <v>0.83</v>
      </c>
      <c r="K1413" s="4">
        <v>0.892905268</v>
      </c>
      <c r="L1413" s="4">
        <v>0.0529</v>
      </c>
      <c r="M1413" s="4">
        <v>0.0541</v>
      </c>
      <c r="N1413" s="4">
        <v>0.0</v>
      </c>
      <c r="O1413" s="4">
        <v>0.369</v>
      </c>
      <c r="P1413" s="4">
        <v>0.793</v>
      </c>
      <c r="Q1413" s="4">
        <v>97.876</v>
      </c>
      <c r="R1413" s="4">
        <v>4.0</v>
      </c>
      <c r="S1413" s="4">
        <v>0.0</v>
      </c>
      <c r="T1413" s="3" t="s">
        <v>34</v>
      </c>
      <c r="U1413" s="3" t="s">
        <v>35</v>
      </c>
    </row>
    <row r="1414">
      <c r="A1414" s="3" t="s">
        <v>10428</v>
      </c>
      <c r="B1414" s="3" t="s">
        <v>10429</v>
      </c>
      <c r="C1414" s="4">
        <v>2013.0</v>
      </c>
      <c r="D1414" s="4">
        <v>43.0</v>
      </c>
      <c r="E1414" s="4">
        <v>252693.0</v>
      </c>
      <c r="F1414" s="3" t="s">
        <v>901</v>
      </c>
      <c r="G1414" s="3" t="s">
        <v>1757</v>
      </c>
      <c r="H1414" s="3" t="s">
        <v>10430</v>
      </c>
      <c r="I1414" s="4">
        <v>0.797</v>
      </c>
      <c r="J1414" s="4">
        <v>0.754</v>
      </c>
      <c r="K1414" s="4">
        <v>0.81293179</v>
      </c>
      <c r="L1414" s="4">
        <v>0.118</v>
      </c>
      <c r="M1414" s="4">
        <v>0.227</v>
      </c>
      <c r="N1414" s="4">
        <v>0.0</v>
      </c>
      <c r="O1414" s="4">
        <v>0.088</v>
      </c>
      <c r="P1414" s="4">
        <v>0.777</v>
      </c>
      <c r="Q1414" s="4">
        <v>109.49</v>
      </c>
      <c r="R1414" s="4">
        <v>8.0</v>
      </c>
      <c r="S1414" s="4">
        <v>1.0</v>
      </c>
      <c r="T1414" s="3" t="s">
        <v>34</v>
      </c>
      <c r="U1414" s="3" t="s">
        <v>35</v>
      </c>
    </row>
    <row r="1415">
      <c r="A1415" s="3" t="s">
        <v>10432</v>
      </c>
      <c r="B1415" s="3" t="s">
        <v>10433</v>
      </c>
      <c r="C1415" s="4">
        <v>1996.0</v>
      </c>
      <c r="D1415" s="4">
        <v>43.0</v>
      </c>
      <c r="E1415" s="4">
        <v>297773.0</v>
      </c>
      <c r="F1415" s="3" t="s">
        <v>26</v>
      </c>
      <c r="G1415" s="3" t="s">
        <v>9306</v>
      </c>
      <c r="H1415" s="3" t="s">
        <v>10434</v>
      </c>
      <c r="I1415" s="4">
        <v>0.485</v>
      </c>
      <c r="J1415" s="4">
        <v>0.815</v>
      </c>
      <c r="K1415" s="4">
        <v>0.766924048</v>
      </c>
      <c r="L1415" s="4">
        <v>0.0742</v>
      </c>
      <c r="M1415" s="4">
        <v>0.108</v>
      </c>
      <c r="N1415" s="4">
        <v>0.0</v>
      </c>
      <c r="O1415" s="4">
        <v>0.853</v>
      </c>
      <c r="P1415" s="4">
        <v>0.576</v>
      </c>
      <c r="Q1415" s="4">
        <v>121.717</v>
      </c>
      <c r="R1415" s="4">
        <v>9.0</v>
      </c>
      <c r="S1415" s="4">
        <v>0.0</v>
      </c>
      <c r="T1415" s="3" t="s">
        <v>34</v>
      </c>
      <c r="U1415" s="3" t="s">
        <v>35</v>
      </c>
    </row>
    <row r="1416">
      <c r="A1416" s="3" t="s">
        <v>10435</v>
      </c>
      <c r="B1416" s="3" t="s">
        <v>10436</v>
      </c>
      <c r="C1416" s="4">
        <v>2021.0</v>
      </c>
      <c r="D1416" s="4">
        <v>43.0</v>
      </c>
      <c r="E1416" s="4">
        <v>182123.0</v>
      </c>
      <c r="F1416" s="3" t="s">
        <v>26</v>
      </c>
      <c r="G1416" s="3" t="s">
        <v>3228</v>
      </c>
      <c r="H1416" s="3" t="s">
        <v>10436</v>
      </c>
      <c r="I1416" s="4">
        <v>0.725</v>
      </c>
      <c r="J1416" s="4">
        <v>0.677</v>
      </c>
      <c r="K1416" s="4">
        <v>0.847132804</v>
      </c>
      <c r="L1416" s="4">
        <v>0.0542</v>
      </c>
      <c r="M1416" s="4">
        <v>0.646</v>
      </c>
      <c r="N1416" s="4">
        <v>0.0</v>
      </c>
      <c r="O1416" s="4">
        <v>0.194</v>
      </c>
      <c r="P1416" s="4">
        <v>0.777</v>
      </c>
      <c r="Q1416" s="4">
        <v>112.934</v>
      </c>
      <c r="R1416" s="4">
        <v>4.0</v>
      </c>
      <c r="S1416" s="4">
        <v>1.0</v>
      </c>
      <c r="T1416" s="3" t="s">
        <v>34</v>
      </c>
      <c r="U1416" s="3" t="s">
        <v>35</v>
      </c>
    </row>
    <row r="1417">
      <c r="A1417" s="3" t="s">
        <v>10437</v>
      </c>
      <c r="B1417" s="3" t="s">
        <v>10438</v>
      </c>
      <c r="C1417" s="4">
        <v>2017.0</v>
      </c>
      <c r="D1417" s="4">
        <v>43.0</v>
      </c>
      <c r="E1417" s="4">
        <v>301889.0</v>
      </c>
      <c r="F1417" s="3" t="s">
        <v>880</v>
      </c>
      <c r="G1417" s="3" t="s">
        <v>1822</v>
      </c>
      <c r="H1417" s="3" t="s">
        <v>10438</v>
      </c>
      <c r="I1417" s="4">
        <v>0.693</v>
      </c>
      <c r="J1417" s="4">
        <v>0.896</v>
      </c>
      <c r="K1417" s="4">
        <v>0.886488568</v>
      </c>
      <c r="L1417" s="4">
        <v>0.0682</v>
      </c>
      <c r="M1417" s="4">
        <v>0.31</v>
      </c>
      <c r="N1417" s="4">
        <v>0.0</v>
      </c>
      <c r="O1417" s="4">
        <v>0.195</v>
      </c>
      <c r="P1417" s="4">
        <v>0.854</v>
      </c>
      <c r="Q1417" s="4">
        <v>126.995</v>
      </c>
      <c r="R1417" s="4">
        <v>7.0</v>
      </c>
      <c r="S1417" s="4">
        <v>1.0</v>
      </c>
      <c r="T1417" s="3" t="s">
        <v>104</v>
      </c>
      <c r="U1417" s="3" t="s">
        <v>35</v>
      </c>
    </row>
    <row r="1418">
      <c r="A1418" s="3" t="s">
        <v>10443</v>
      </c>
      <c r="B1418" s="3" t="s">
        <v>10445</v>
      </c>
      <c r="C1418" s="4">
        <v>2022.0</v>
      </c>
      <c r="D1418" s="4">
        <v>43.0</v>
      </c>
      <c r="E1418" s="4">
        <v>166391.0</v>
      </c>
      <c r="F1418" s="3" t="s">
        <v>10447</v>
      </c>
      <c r="G1418" s="3" t="s">
        <v>10448</v>
      </c>
      <c r="H1418" s="3" t="s">
        <v>10445</v>
      </c>
      <c r="I1418" s="4">
        <v>0.743</v>
      </c>
      <c r="J1418" s="4">
        <v>0.922</v>
      </c>
      <c r="K1418" s="4">
        <v>0.90978119</v>
      </c>
      <c r="L1418" s="4">
        <v>0.121</v>
      </c>
      <c r="M1418" s="4">
        <v>0.411</v>
      </c>
      <c r="N1418" s="4">
        <v>2.36E-6</v>
      </c>
      <c r="O1418" s="4">
        <v>0.287</v>
      </c>
      <c r="P1418" s="4">
        <v>0.873</v>
      </c>
      <c r="Q1418" s="4">
        <v>96.933</v>
      </c>
      <c r="R1418" s="4">
        <v>7.0</v>
      </c>
      <c r="S1418" s="4">
        <v>1.0</v>
      </c>
      <c r="T1418" s="3" t="s">
        <v>104</v>
      </c>
      <c r="U1418" s="3" t="s">
        <v>68</v>
      </c>
    </row>
    <row r="1419">
      <c r="A1419" s="3" t="s">
        <v>10449</v>
      </c>
      <c r="B1419" s="3" t="s">
        <v>10450</v>
      </c>
      <c r="C1419" s="4">
        <v>2023.0</v>
      </c>
      <c r="D1419" s="4">
        <v>43.0</v>
      </c>
      <c r="E1419" s="4">
        <v>137444.0</v>
      </c>
      <c r="F1419" s="3" t="s">
        <v>1697</v>
      </c>
      <c r="G1419" s="3" t="s">
        <v>10451</v>
      </c>
      <c r="H1419" s="3" t="s">
        <v>10452</v>
      </c>
      <c r="I1419" s="4">
        <v>0.802</v>
      </c>
      <c r="J1419" s="4">
        <v>0.754</v>
      </c>
      <c r="K1419" s="4">
        <v>0.864201228</v>
      </c>
      <c r="L1419" s="4">
        <v>0.0539</v>
      </c>
      <c r="M1419" s="4">
        <v>0.0586</v>
      </c>
      <c r="N1419" s="4">
        <v>0.0</v>
      </c>
      <c r="O1419" s="4">
        <v>0.245</v>
      </c>
      <c r="P1419" s="4">
        <v>0.781</v>
      </c>
      <c r="Q1419" s="4">
        <v>139.958</v>
      </c>
      <c r="R1419" s="4">
        <v>0.0</v>
      </c>
      <c r="S1419" s="4">
        <v>0.0</v>
      </c>
      <c r="T1419" s="3" t="s">
        <v>103</v>
      </c>
      <c r="U1419" s="3" t="s">
        <v>35</v>
      </c>
    </row>
    <row r="1420">
      <c r="A1420" s="3" t="s">
        <v>10453</v>
      </c>
      <c r="B1420" s="3" t="s">
        <v>10454</v>
      </c>
      <c r="C1420" s="4">
        <v>2020.0</v>
      </c>
      <c r="D1420" s="4">
        <v>43.0</v>
      </c>
      <c r="E1420" s="4">
        <v>232120.0</v>
      </c>
      <c r="F1420" s="3" t="s">
        <v>10455</v>
      </c>
      <c r="G1420" s="3" t="s">
        <v>10456</v>
      </c>
      <c r="H1420" s="3" t="s">
        <v>10457</v>
      </c>
      <c r="I1420" s="4">
        <v>0.568</v>
      </c>
      <c r="J1420" s="4">
        <v>0.903</v>
      </c>
      <c r="K1420" s="4">
        <v>0.810921224</v>
      </c>
      <c r="L1420" s="4">
        <v>0.0983</v>
      </c>
      <c r="M1420" s="4">
        <v>2.92E-4</v>
      </c>
      <c r="N1420" s="4">
        <v>0.726</v>
      </c>
      <c r="O1420" s="4">
        <v>0.0764</v>
      </c>
      <c r="P1420" s="4">
        <v>0.762</v>
      </c>
      <c r="Q1420" s="4">
        <v>122.624</v>
      </c>
      <c r="R1420" s="4">
        <v>0.0</v>
      </c>
      <c r="S1420" s="4">
        <v>1.0</v>
      </c>
      <c r="T1420" s="3" t="s">
        <v>103</v>
      </c>
      <c r="U1420" s="3" t="s">
        <v>35</v>
      </c>
    </row>
    <row r="1421">
      <c r="A1421" s="3" t="s">
        <v>10459</v>
      </c>
      <c r="B1421" s="3" t="s">
        <v>10460</v>
      </c>
      <c r="C1421" s="4">
        <v>2016.0</v>
      </c>
      <c r="D1421" s="4">
        <v>43.0</v>
      </c>
      <c r="E1421" s="4">
        <v>458493.0</v>
      </c>
      <c r="F1421" s="3" t="s">
        <v>194</v>
      </c>
      <c r="G1421" s="3" t="s">
        <v>10461</v>
      </c>
      <c r="H1421" s="3" t="s">
        <v>9108</v>
      </c>
      <c r="I1421" s="4">
        <v>0.454</v>
      </c>
      <c r="J1421" s="4">
        <v>0.666</v>
      </c>
      <c r="K1421" s="4">
        <v>0.741064744</v>
      </c>
      <c r="L1421" s="4">
        <v>0.0314</v>
      </c>
      <c r="M1421" s="4">
        <v>0.759</v>
      </c>
      <c r="N1421" s="4">
        <v>2.4E-4</v>
      </c>
      <c r="O1421" s="4">
        <v>0.114</v>
      </c>
      <c r="P1421" s="4">
        <v>0.842</v>
      </c>
      <c r="Q1421" s="4">
        <v>146.061</v>
      </c>
      <c r="R1421" s="4">
        <v>1.0</v>
      </c>
      <c r="S1421" s="4">
        <v>0.0</v>
      </c>
      <c r="T1421" s="3" t="s">
        <v>104</v>
      </c>
      <c r="U1421" s="3" t="s">
        <v>68</v>
      </c>
    </row>
    <row r="1422">
      <c r="A1422" s="3" t="s">
        <v>10462</v>
      </c>
      <c r="B1422" s="3" t="s">
        <v>10463</v>
      </c>
      <c r="C1422" s="4">
        <v>1991.0</v>
      </c>
      <c r="D1422" s="4">
        <v>43.0</v>
      </c>
      <c r="E1422" s="4">
        <v>495400.0</v>
      </c>
      <c r="F1422" s="3" t="s">
        <v>2514</v>
      </c>
      <c r="G1422" s="3" t="s">
        <v>10464</v>
      </c>
      <c r="H1422" s="3" t="s">
        <v>10465</v>
      </c>
      <c r="I1422" s="4">
        <v>0.87</v>
      </c>
      <c r="J1422" s="4">
        <v>0.657</v>
      </c>
      <c r="K1422" s="4">
        <v>0.817915428</v>
      </c>
      <c r="L1422" s="4">
        <v>0.0521</v>
      </c>
      <c r="M1422" s="4">
        <v>0.149</v>
      </c>
      <c r="N1422" s="4">
        <v>0.0102</v>
      </c>
      <c r="O1422" s="4">
        <v>0.053</v>
      </c>
      <c r="P1422" s="4">
        <v>0.893</v>
      </c>
      <c r="Q1422" s="4">
        <v>110.6</v>
      </c>
      <c r="R1422" s="4">
        <v>2.0</v>
      </c>
      <c r="S1422" s="4">
        <v>1.0</v>
      </c>
      <c r="T1422" s="3" t="s">
        <v>103</v>
      </c>
      <c r="U1422" s="3" t="s">
        <v>35</v>
      </c>
    </row>
    <row r="1423">
      <c r="A1423" s="3" t="s">
        <v>10466</v>
      </c>
      <c r="B1423" s="3" t="s">
        <v>10467</v>
      </c>
      <c r="C1423" s="4">
        <v>1987.0</v>
      </c>
      <c r="D1423" s="4">
        <v>43.0</v>
      </c>
      <c r="E1423" s="4">
        <v>202473.0</v>
      </c>
      <c r="F1423" s="3" t="s">
        <v>10468</v>
      </c>
      <c r="G1423" s="3" t="s">
        <v>10469</v>
      </c>
      <c r="H1423" s="3" t="s">
        <v>10469</v>
      </c>
      <c r="I1423" s="4">
        <v>0.624</v>
      </c>
      <c r="J1423" s="4">
        <v>0.853</v>
      </c>
      <c r="K1423" s="4">
        <v>0.85814814</v>
      </c>
      <c r="L1423" s="4">
        <v>0.0286</v>
      </c>
      <c r="M1423" s="4">
        <v>0.0972</v>
      </c>
      <c r="N1423" s="4">
        <v>0.0329</v>
      </c>
      <c r="O1423" s="4">
        <v>0.38</v>
      </c>
      <c r="P1423" s="4">
        <v>0.841</v>
      </c>
      <c r="Q1423" s="4">
        <v>136.33</v>
      </c>
      <c r="R1423" s="4">
        <v>11.0</v>
      </c>
      <c r="S1423" s="4">
        <v>1.0</v>
      </c>
      <c r="T1423" s="3" t="s">
        <v>103</v>
      </c>
      <c r="U1423" s="3" t="s">
        <v>35</v>
      </c>
    </row>
    <row r="1424">
      <c r="A1424" s="3" t="s">
        <v>10471</v>
      </c>
      <c r="B1424" s="3" t="s">
        <v>10472</v>
      </c>
      <c r="C1424" s="4">
        <v>1977.0</v>
      </c>
      <c r="D1424" s="4">
        <v>43.0</v>
      </c>
      <c r="E1424" s="4">
        <v>191293.0</v>
      </c>
      <c r="F1424" s="3" t="s">
        <v>10473</v>
      </c>
      <c r="G1424" s="3" t="s">
        <v>10474</v>
      </c>
      <c r="H1424" s="3" t="s">
        <v>10475</v>
      </c>
      <c r="I1424" s="4">
        <v>0.656705432</v>
      </c>
      <c r="J1424" s="4">
        <v>0.6703845</v>
      </c>
      <c r="K1424" s="4">
        <v>0.813626471</v>
      </c>
      <c r="L1424" s="4">
        <v>0.081382654</v>
      </c>
      <c r="M1424" s="4">
        <v>0.26934009</v>
      </c>
      <c r="N1424" s="4">
        <v>0.05448885</v>
      </c>
      <c r="O1424" s="4">
        <v>0.191150556</v>
      </c>
      <c r="P1424" s="4">
        <v>0.618767284</v>
      </c>
      <c r="Q1424" s="4">
        <v>120.71</v>
      </c>
      <c r="R1424" s="4">
        <v>5.0</v>
      </c>
      <c r="S1424" s="4">
        <v>1.0</v>
      </c>
      <c r="T1424" s="3" t="s">
        <v>104</v>
      </c>
      <c r="U1424" s="3" t="s">
        <v>35</v>
      </c>
    </row>
    <row r="1425">
      <c r="A1425" s="3" t="s">
        <v>10476</v>
      </c>
      <c r="B1425" s="3" t="s">
        <v>10477</v>
      </c>
      <c r="C1425" s="4">
        <v>2017.0</v>
      </c>
      <c r="D1425" s="4">
        <v>43.0</v>
      </c>
      <c r="E1425" s="4">
        <v>179858.0</v>
      </c>
      <c r="F1425" s="3" t="s">
        <v>10478</v>
      </c>
      <c r="G1425" s="3" t="s">
        <v>10479</v>
      </c>
      <c r="H1425" s="3" t="s">
        <v>10480</v>
      </c>
      <c r="I1425" s="4">
        <v>0.837</v>
      </c>
      <c r="J1425" s="4">
        <v>0.853</v>
      </c>
      <c r="K1425" s="4">
        <v>0.858618698</v>
      </c>
      <c r="L1425" s="4">
        <v>0.044</v>
      </c>
      <c r="M1425" s="4">
        <v>0.615</v>
      </c>
      <c r="N1425" s="4">
        <v>2.77E-6</v>
      </c>
      <c r="O1425" s="4">
        <v>0.0828</v>
      </c>
      <c r="P1425" s="4">
        <v>0.975</v>
      </c>
      <c r="Q1425" s="4">
        <v>126.84</v>
      </c>
      <c r="R1425" s="4">
        <v>8.0</v>
      </c>
      <c r="S1425" s="4">
        <v>1.0</v>
      </c>
      <c r="T1425" s="3" t="s">
        <v>103</v>
      </c>
      <c r="U1425" s="3" t="s">
        <v>35</v>
      </c>
    </row>
    <row r="1426">
      <c r="A1426" s="3" t="s">
        <v>10481</v>
      </c>
      <c r="B1426" s="3" t="s">
        <v>10482</v>
      </c>
      <c r="C1426" s="4">
        <v>2003.0</v>
      </c>
      <c r="D1426" s="4">
        <v>43.0</v>
      </c>
      <c r="E1426" s="4">
        <v>221266.0</v>
      </c>
      <c r="F1426" s="3" t="s">
        <v>2118</v>
      </c>
      <c r="G1426" s="3" t="s">
        <v>10483</v>
      </c>
      <c r="H1426" s="3" t="s">
        <v>10484</v>
      </c>
      <c r="I1426" s="4">
        <v>0.582</v>
      </c>
      <c r="J1426" s="4">
        <v>0.642</v>
      </c>
      <c r="K1426" s="4">
        <v>0.869142087</v>
      </c>
      <c r="L1426" s="4">
        <v>0.307</v>
      </c>
      <c r="M1426" s="4">
        <v>0.274</v>
      </c>
      <c r="N1426" s="4">
        <v>2.98E-5</v>
      </c>
      <c r="O1426" s="4">
        <v>0.0717</v>
      </c>
      <c r="P1426" s="4">
        <v>0.936</v>
      </c>
      <c r="Q1426" s="4">
        <v>85.56</v>
      </c>
      <c r="R1426" s="4">
        <v>1.0</v>
      </c>
      <c r="S1426" s="4">
        <v>1.0</v>
      </c>
      <c r="T1426" s="3" t="s">
        <v>103</v>
      </c>
      <c r="U1426" s="3" t="s">
        <v>35</v>
      </c>
    </row>
    <row r="1427">
      <c r="A1427" s="3" t="s">
        <v>10486</v>
      </c>
      <c r="B1427" s="3" t="s">
        <v>10487</v>
      </c>
      <c r="C1427" s="4">
        <v>1977.0</v>
      </c>
      <c r="D1427" s="4">
        <v>43.0</v>
      </c>
      <c r="E1427" s="4">
        <v>712666.0</v>
      </c>
      <c r="F1427" s="3" t="s">
        <v>5846</v>
      </c>
      <c r="G1427" s="3" t="s">
        <v>5847</v>
      </c>
      <c r="H1427" s="3" t="s">
        <v>10488</v>
      </c>
      <c r="I1427" s="4">
        <v>0.819</v>
      </c>
      <c r="J1427" s="4">
        <v>0.856</v>
      </c>
      <c r="K1427" s="4">
        <v>0.819690715</v>
      </c>
      <c r="L1427" s="4">
        <v>0.0322</v>
      </c>
      <c r="M1427" s="4">
        <v>0.097</v>
      </c>
      <c r="N1427" s="4">
        <v>0.00404</v>
      </c>
      <c r="O1427" s="4">
        <v>0.33</v>
      </c>
      <c r="P1427" s="4">
        <v>0.793</v>
      </c>
      <c r="Q1427" s="4">
        <v>123.32</v>
      </c>
      <c r="R1427" s="4">
        <v>2.0</v>
      </c>
      <c r="S1427" s="4">
        <v>1.0</v>
      </c>
      <c r="T1427" s="3" t="s">
        <v>103</v>
      </c>
      <c r="U1427" s="3" t="s">
        <v>35</v>
      </c>
    </row>
    <row r="1428">
      <c r="A1428" s="3" t="s">
        <v>10489</v>
      </c>
      <c r="B1428" s="3" t="s">
        <v>10490</v>
      </c>
      <c r="C1428" s="4">
        <v>2011.0</v>
      </c>
      <c r="D1428" s="4">
        <v>43.0</v>
      </c>
      <c r="E1428" s="4">
        <v>257168.0</v>
      </c>
      <c r="F1428" s="3" t="s">
        <v>10491</v>
      </c>
      <c r="G1428" s="3" t="s">
        <v>952</v>
      </c>
      <c r="H1428" s="3" t="s">
        <v>10490</v>
      </c>
      <c r="I1428" s="4">
        <v>0.656705432</v>
      </c>
      <c r="J1428" s="4">
        <v>0.6703845</v>
      </c>
      <c r="K1428" s="4">
        <v>0.813626471</v>
      </c>
      <c r="L1428" s="4">
        <v>0.081382654</v>
      </c>
      <c r="M1428" s="4">
        <v>0.26934009</v>
      </c>
      <c r="N1428" s="4">
        <v>0.05448885</v>
      </c>
      <c r="O1428" s="4">
        <v>0.191150556</v>
      </c>
      <c r="P1428" s="4">
        <v>0.618767284</v>
      </c>
      <c r="Q1428" s="4">
        <v>120.71</v>
      </c>
      <c r="R1428" s="4">
        <v>5.0</v>
      </c>
      <c r="S1428" s="4">
        <v>1.0</v>
      </c>
      <c r="T1428" s="3" t="s">
        <v>34</v>
      </c>
      <c r="U1428" s="3" t="s">
        <v>35</v>
      </c>
    </row>
    <row r="1429">
      <c r="A1429" s="3" t="s">
        <v>10492</v>
      </c>
      <c r="B1429" s="3" t="s">
        <v>10493</v>
      </c>
      <c r="C1429" s="4">
        <v>2019.0</v>
      </c>
      <c r="D1429" s="4">
        <v>43.0</v>
      </c>
      <c r="E1429" s="4">
        <v>170502.0</v>
      </c>
      <c r="F1429" s="3" t="s">
        <v>10494</v>
      </c>
      <c r="G1429" s="3" t="s">
        <v>8281</v>
      </c>
      <c r="H1429" s="3" t="s">
        <v>10493</v>
      </c>
      <c r="I1429" s="4">
        <v>0.77</v>
      </c>
      <c r="J1429" s="4">
        <v>0.963</v>
      </c>
      <c r="K1429" s="4">
        <v>0.928945736</v>
      </c>
      <c r="L1429" s="4">
        <v>0.0804</v>
      </c>
      <c r="M1429" s="4">
        <v>0.11</v>
      </c>
      <c r="N1429" s="4">
        <v>0.0</v>
      </c>
      <c r="O1429" s="4">
        <v>0.153</v>
      </c>
      <c r="P1429" s="4">
        <v>0.858</v>
      </c>
      <c r="Q1429" s="4">
        <v>98.0</v>
      </c>
      <c r="R1429" s="4">
        <v>4.0</v>
      </c>
      <c r="S1429" s="4">
        <v>0.0</v>
      </c>
      <c r="T1429" s="3" t="s">
        <v>104</v>
      </c>
      <c r="U1429" s="3" t="s">
        <v>68</v>
      </c>
    </row>
    <row r="1430">
      <c r="A1430" s="3" t="s">
        <v>10495</v>
      </c>
      <c r="B1430" s="3" t="s">
        <v>10496</v>
      </c>
      <c r="C1430" s="4">
        <v>2006.0</v>
      </c>
      <c r="D1430" s="4">
        <v>43.0</v>
      </c>
      <c r="E1430" s="4">
        <v>554226.0</v>
      </c>
      <c r="F1430" s="3" t="s">
        <v>892</v>
      </c>
      <c r="G1430" s="3" t="s">
        <v>9398</v>
      </c>
      <c r="H1430" s="3" t="s">
        <v>10498</v>
      </c>
      <c r="I1430" s="4">
        <v>0.773</v>
      </c>
      <c r="J1430" s="4">
        <v>0.933</v>
      </c>
      <c r="K1430" s="4">
        <v>0.866019293</v>
      </c>
      <c r="L1430" s="4">
        <v>0.0451</v>
      </c>
      <c r="M1430" s="4">
        <v>0.00486</v>
      </c>
      <c r="N1430" s="4">
        <v>0.0516</v>
      </c>
      <c r="O1430" s="4">
        <v>0.0788</v>
      </c>
      <c r="P1430" s="4">
        <v>0.733</v>
      </c>
      <c r="Q1430" s="4">
        <v>130.02</v>
      </c>
      <c r="R1430" s="4">
        <v>8.0</v>
      </c>
      <c r="S1430" s="4">
        <v>1.0</v>
      </c>
      <c r="T1430" s="3" t="s">
        <v>103</v>
      </c>
      <c r="U1430" s="3" t="s">
        <v>68</v>
      </c>
    </row>
    <row r="1431">
      <c r="A1431" s="3" t="s">
        <v>10499</v>
      </c>
      <c r="B1431" s="3" t="s">
        <v>10500</v>
      </c>
      <c r="C1431" s="4">
        <v>2023.0</v>
      </c>
      <c r="D1431" s="4">
        <v>44.0</v>
      </c>
      <c r="E1431" s="4">
        <v>154869.0</v>
      </c>
      <c r="F1431" s="3" t="s">
        <v>10501</v>
      </c>
      <c r="G1431" s="3" t="s">
        <v>10502</v>
      </c>
      <c r="H1431" s="3" t="s">
        <v>10503</v>
      </c>
      <c r="I1431" s="4">
        <v>0.902</v>
      </c>
      <c r="J1431" s="4">
        <v>0.734</v>
      </c>
      <c r="K1431" s="4">
        <v>0.88772913</v>
      </c>
      <c r="L1431" s="4">
        <v>0.163</v>
      </c>
      <c r="M1431" s="4">
        <v>0.292</v>
      </c>
      <c r="N1431" s="4">
        <v>0.0</v>
      </c>
      <c r="O1431" s="4">
        <v>0.0862</v>
      </c>
      <c r="P1431" s="4">
        <v>0.821</v>
      </c>
      <c r="Q1431" s="4">
        <v>147.96</v>
      </c>
      <c r="R1431" s="4">
        <v>9.0</v>
      </c>
      <c r="S1431" s="4">
        <v>1.0</v>
      </c>
      <c r="T1431" s="3" t="s">
        <v>103</v>
      </c>
      <c r="U1431" s="3" t="s">
        <v>35</v>
      </c>
    </row>
    <row r="1432">
      <c r="A1432" s="3" t="s">
        <v>10504</v>
      </c>
      <c r="B1432" s="3" t="s">
        <v>10505</v>
      </c>
      <c r="C1432" s="4">
        <v>1968.0</v>
      </c>
      <c r="D1432" s="4">
        <v>44.0</v>
      </c>
      <c r="E1432" s="4">
        <v>155066.0</v>
      </c>
      <c r="F1432" s="3" t="s">
        <v>10506</v>
      </c>
      <c r="G1432" s="3" t="s">
        <v>10507</v>
      </c>
      <c r="H1432" s="3" t="s">
        <v>10508</v>
      </c>
      <c r="I1432" s="4">
        <v>0.828</v>
      </c>
      <c r="J1432" s="4">
        <v>0.949</v>
      </c>
      <c r="K1432" s="4">
        <v>0.813423737</v>
      </c>
      <c r="L1432" s="4">
        <v>0.0315</v>
      </c>
      <c r="M1432" s="4">
        <v>0.171</v>
      </c>
      <c r="N1432" s="4">
        <v>0.00108</v>
      </c>
      <c r="O1432" s="4">
        <v>0.2</v>
      </c>
      <c r="P1432" s="4">
        <v>0.971</v>
      </c>
      <c r="Q1432" s="4">
        <v>121.18</v>
      </c>
      <c r="R1432" s="4">
        <v>0.0</v>
      </c>
      <c r="S1432" s="4">
        <v>1.0</v>
      </c>
      <c r="T1432" s="3" t="s">
        <v>103</v>
      </c>
      <c r="U1432" s="3" t="s">
        <v>35</v>
      </c>
    </row>
    <row r="1433">
      <c r="A1433" s="3" t="s">
        <v>10510</v>
      </c>
      <c r="B1433" s="3" t="s">
        <v>10511</v>
      </c>
      <c r="C1433" s="4">
        <v>2007.0</v>
      </c>
      <c r="D1433" s="4">
        <v>44.0</v>
      </c>
      <c r="E1433" s="4">
        <v>222626.0</v>
      </c>
      <c r="F1433" s="3" t="s">
        <v>8568</v>
      </c>
      <c r="G1433" s="3" t="s">
        <v>8569</v>
      </c>
      <c r="H1433" s="3" t="s">
        <v>10512</v>
      </c>
      <c r="I1433" s="4">
        <v>0.842</v>
      </c>
      <c r="J1433" s="4">
        <v>0.631</v>
      </c>
      <c r="K1433" s="4">
        <v>0.895365003</v>
      </c>
      <c r="L1433" s="4">
        <v>0.0438</v>
      </c>
      <c r="M1433" s="4">
        <v>0.00963</v>
      </c>
      <c r="N1433" s="4">
        <v>0.0</v>
      </c>
      <c r="O1433" s="4">
        <v>0.0798</v>
      </c>
      <c r="P1433" s="4">
        <v>0.575</v>
      </c>
      <c r="Q1433" s="4">
        <v>117.013</v>
      </c>
      <c r="R1433" s="4">
        <v>7.0</v>
      </c>
      <c r="S1433" s="4">
        <v>1.0</v>
      </c>
      <c r="T1433" s="3" t="s">
        <v>103</v>
      </c>
      <c r="U1433" s="3" t="s">
        <v>35</v>
      </c>
    </row>
    <row r="1434">
      <c r="A1434" s="3" t="s">
        <v>10513</v>
      </c>
      <c r="B1434" s="3" t="s">
        <v>10514</v>
      </c>
      <c r="C1434" s="4">
        <v>2009.0</v>
      </c>
      <c r="D1434" s="4">
        <v>44.0</v>
      </c>
      <c r="E1434" s="4">
        <v>238074.0</v>
      </c>
      <c r="F1434" s="3" t="s">
        <v>10515</v>
      </c>
      <c r="G1434" s="3" t="s">
        <v>10516</v>
      </c>
      <c r="H1434" s="3" t="s">
        <v>5810</v>
      </c>
      <c r="I1434" s="4">
        <v>0.701</v>
      </c>
      <c r="J1434" s="4">
        <v>0.774</v>
      </c>
      <c r="K1434" s="4">
        <v>0.824888242</v>
      </c>
      <c r="L1434" s="4">
        <v>0.0339</v>
      </c>
      <c r="M1434" s="4">
        <v>0.149</v>
      </c>
      <c r="N1434" s="4">
        <v>6.41E-5</v>
      </c>
      <c r="O1434" s="4">
        <v>0.326</v>
      </c>
      <c r="P1434" s="4">
        <v>0.766</v>
      </c>
      <c r="Q1434" s="4">
        <v>124.034</v>
      </c>
      <c r="R1434" s="4">
        <v>5.0</v>
      </c>
      <c r="S1434" s="4">
        <v>1.0</v>
      </c>
      <c r="T1434" s="3" t="s">
        <v>104</v>
      </c>
      <c r="U1434" s="3" t="s">
        <v>35</v>
      </c>
    </row>
    <row r="1435">
      <c r="A1435" s="3" t="s">
        <v>10517</v>
      </c>
      <c r="B1435" s="3" t="s">
        <v>10518</v>
      </c>
      <c r="C1435" s="4">
        <v>2021.0</v>
      </c>
      <c r="D1435" s="4">
        <v>44.0</v>
      </c>
      <c r="E1435" s="4">
        <v>227293.0</v>
      </c>
      <c r="F1435" s="3" t="s">
        <v>10520</v>
      </c>
      <c r="G1435" s="19" t="s">
        <v>10521</v>
      </c>
      <c r="H1435" s="3" t="s">
        <v>10518</v>
      </c>
      <c r="I1435" s="4">
        <v>0.585</v>
      </c>
      <c r="J1435" s="4">
        <v>0.436</v>
      </c>
      <c r="K1435" s="4">
        <v>0.733150814</v>
      </c>
      <c r="L1435" s="4">
        <v>0.0234</v>
      </c>
      <c r="M1435" s="4">
        <v>0.61</v>
      </c>
      <c r="N1435" s="4">
        <v>0.54</v>
      </c>
      <c r="O1435" s="4">
        <v>0.103</v>
      </c>
      <c r="P1435" s="4">
        <v>0.665</v>
      </c>
      <c r="Q1435" s="4">
        <v>83.973</v>
      </c>
      <c r="R1435" s="4">
        <v>1.0</v>
      </c>
      <c r="S1435" s="4">
        <v>0.0</v>
      </c>
      <c r="T1435" s="3" t="s">
        <v>103</v>
      </c>
      <c r="U1435" s="3" t="s">
        <v>94</v>
      </c>
    </row>
    <row r="1436">
      <c r="A1436" s="3" t="s">
        <v>10522</v>
      </c>
      <c r="B1436" s="3" t="s">
        <v>10523</v>
      </c>
      <c r="C1436" s="4">
        <v>2005.0</v>
      </c>
      <c r="D1436" s="4">
        <v>44.0</v>
      </c>
      <c r="E1436" s="4">
        <v>240493.0</v>
      </c>
      <c r="F1436" s="3" t="s">
        <v>4730</v>
      </c>
      <c r="G1436" s="3" t="s">
        <v>10524</v>
      </c>
      <c r="H1436" s="3" t="s">
        <v>10525</v>
      </c>
      <c r="I1436" s="4">
        <v>0.416</v>
      </c>
      <c r="J1436" s="4">
        <v>0.879</v>
      </c>
      <c r="K1436" s="4">
        <v>0.88492717</v>
      </c>
      <c r="L1436" s="4">
        <v>0.0453</v>
      </c>
      <c r="M1436" s="4">
        <v>0.0234</v>
      </c>
      <c r="N1436" s="4">
        <v>1.74E-6</v>
      </c>
      <c r="O1436" s="4">
        <v>0.183</v>
      </c>
      <c r="P1436" s="4">
        <v>0.706</v>
      </c>
      <c r="Q1436" s="4">
        <v>146.166</v>
      </c>
      <c r="R1436" s="4">
        <v>7.0</v>
      </c>
      <c r="S1436" s="4">
        <v>1.0</v>
      </c>
      <c r="T1436" s="3" t="s">
        <v>103</v>
      </c>
      <c r="U1436" s="3" t="s">
        <v>68</v>
      </c>
    </row>
    <row r="1437">
      <c r="A1437" s="3" t="s">
        <v>10526</v>
      </c>
      <c r="B1437" s="3" t="s">
        <v>10527</v>
      </c>
      <c r="C1437" s="4">
        <v>2013.0</v>
      </c>
      <c r="D1437" s="4">
        <v>44.0</v>
      </c>
      <c r="E1437" s="4">
        <v>303960.0</v>
      </c>
      <c r="F1437" s="3" t="s">
        <v>156</v>
      </c>
      <c r="G1437" s="3" t="s">
        <v>10528</v>
      </c>
      <c r="H1437" s="3" t="s">
        <v>9214</v>
      </c>
      <c r="I1437" s="4">
        <v>0.512</v>
      </c>
      <c r="J1437" s="4">
        <v>0.479</v>
      </c>
      <c r="K1437" s="4">
        <v>0.744230317</v>
      </c>
      <c r="L1437" s="4">
        <v>0.0378</v>
      </c>
      <c r="M1437" s="4">
        <v>0.765</v>
      </c>
      <c r="N1437" s="4">
        <v>1.79E-5</v>
      </c>
      <c r="O1437" s="4">
        <v>0.0648</v>
      </c>
      <c r="P1437" s="4">
        <v>0.856</v>
      </c>
      <c r="Q1437" s="4">
        <v>97.205</v>
      </c>
      <c r="R1437" s="4">
        <v>4.0</v>
      </c>
      <c r="S1437" s="4">
        <v>0.0</v>
      </c>
      <c r="T1437" s="3" t="s">
        <v>104</v>
      </c>
      <c r="U1437" s="3" t="s">
        <v>35</v>
      </c>
    </row>
    <row r="1438">
      <c r="A1438" s="3" t="s">
        <v>10530</v>
      </c>
      <c r="B1438" s="3" t="s">
        <v>10531</v>
      </c>
      <c r="C1438" s="4">
        <v>2016.0</v>
      </c>
      <c r="D1438" s="4">
        <v>44.0</v>
      </c>
      <c r="E1438" s="4">
        <v>286986.0</v>
      </c>
      <c r="F1438" s="3" t="s">
        <v>194</v>
      </c>
      <c r="G1438" s="3" t="s">
        <v>1608</v>
      </c>
      <c r="H1438" s="3" t="s">
        <v>5449</v>
      </c>
      <c r="I1438" s="4">
        <v>0.684</v>
      </c>
      <c r="J1438" s="4">
        <v>0.86</v>
      </c>
      <c r="K1438" s="4">
        <v>0.80865399</v>
      </c>
      <c r="L1438" s="4">
        <v>0.0772</v>
      </c>
      <c r="M1438" s="4">
        <v>0.0788</v>
      </c>
      <c r="N1438" s="4">
        <v>0.0</v>
      </c>
      <c r="O1438" s="4">
        <v>0.0433</v>
      </c>
      <c r="P1438" s="4">
        <v>0.869</v>
      </c>
      <c r="Q1438" s="4">
        <v>99.986</v>
      </c>
      <c r="R1438" s="4">
        <v>0.0</v>
      </c>
      <c r="S1438" s="4">
        <v>0.0</v>
      </c>
      <c r="T1438" s="3" t="s">
        <v>104</v>
      </c>
      <c r="U1438" s="3" t="s">
        <v>68</v>
      </c>
    </row>
    <row r="1439">
      <c r="A1439" s="3" t="s">
        <v>10532</v>
      </c>
      <c r="B1439" s="3" t="s">
        <v>10533</v>
      </c>
      <c r="C1439" s="4">
        <v>2023.0</v>
      </c>
      <c r="D1439" s="4">
        <v>44.0</v>
      </c>
      <c r="E1439" s="4">
        <v>243000.0</v>
      </c>
      <c r="F1439" s="3" t="s">
        <v>10534</v>
      </c>
      <c r="G1439" s="3" t="s">
        <v>10535</v>
      </c>
      <c r="H1439" s="3" t="s">
        <v>10536</v>
      </c>
      <c r="I1439" s="4">
        <v>0.654</v>
      </c>
      <c r="J1439" s="4">
        <v>0.748</v>
      </c>
      <c r="K1439" s="4">
        <v>0.849528372</v>
      </c>
      <c r="L1439" s="4">
        <v>0.128</v>
      </c>
      <c r="M1439" s="4">
        <v>0.0315</v>
      </c>
      <c r="N1439" s="4">
        <v>0.0</v>
      </c>
      <c r="O1439" s="4">
        <v>0.0746</v>
      </c>
      <c r="P1439" s="4">
        <v>0.524</v>
      </c>
      <c r="Q1439" s="4">
        <v>170.09</v>
      </c>
      <c r="R1439" s="4">
        <v>3.0</v>
      </c>
      <c r="S1439" s="4">
        <v>1.0</v>
      </c>
      <c r="T1439" s="3" t="s">
        <v>103</v>
      </c>
      <c r="U1439" s="3" t="s">
        <v>35</v>
      </c>
    </row>
    <row r="1440">
      <c r="A1440" s="3" t="s">
        <v>10538</v>
      </c>
      <c r="B1440" s="3" t="s">
        <v>10539</v>
      </c>
      <c r="C1440" s="4">
        <v>2020.0</v>
      </c>
      <c r="D1440" s="4">
        <v>44.0</v>
      </c>
      <c r="E1440" s="4">
        <v>268293.0</v>
      </c>
      <c r="F1440" s="3" t="s">
        <v>2128</v>
      </c>
      <c r="G1440" s="3" t="s">
        <v>10540</v>
      </c>
      <c r="H1440" s="3" t="s">
        <v>10539</v>
      </c>
      <c r="I1440" s="4">
        <v>0.656705432</v>
      </c>
      <c r="J1440" s="4">
        <v>0.6703845</v>
      </c>
      <c r="K1440" s="4">
        <v>0.813626471</v>
      </c>
      <c r="L1440" s="4">
        <v>0.081382654</v>
      </c>
      <c r="M1440" s="4">
        <v>0.26934009</v>
      </c>
      <c r="N1440" s="4">
        <v>0.05448885</v>
      </c>
      <c r="O1440" s="4">
        <v>0.191150556</v>
      </c>
      <c r="P1440" s="4">
        <v>0.618767284</v>
      </c>
      <c r="Q1440" s="4">
        <v>120.71</v>
      </c>
      <c r="R1440" s="4">
        <v>5.0</v>
      </c>
      <c r="S1440" s="4">
        <v>1.0</v>
      </c>
      <c r="T1440" s="3" t="s">
        <v>103</v>
      </c>
      <c r="U1440" s="3" t="s">
        <v>35</v>
      </c>
    </row>
    <row r="1441">
      <c r="A1441" s="3" t="s">
        <v>10541</v>
      </c>
      <c r="B1441" s="3" t="s">
        <v>10542</v>
      </c>
      <c r="C1441" s="4">
        <v>2000.0</v>
      </c>
      <c r="D1441" s="4">
        <v>44.0</v>
      </c>
      <c r="E1441" s="4">
        <v>299693.0</v>
      </c>
      <c r="F1441" s="3" t="s">
        <v>10543</v>
      </c>
      <c r="G1441" s="3" t="s">
        <v>10544</v>
      </c>
      <c r="H1441" s="3" t="s">
        <v>10545</v>
      </c>
      <c r="I1441" s="4">
        <v>0.803</v>
      </c>
      <c r="J1441" s="4">
        <v>0.757</v>
      </c>
      <c r="K1441" s="4">
        <v>0.715483498</v>
      </c>
      <c r="L1441" s="4">
        <v>0.198</v>
      </c>
      <c r="M1441" s="4">
        <v>0.559</v>
      </c>
      <c r="N1441" s="4">
        <v>0.0</v>
      </c>
      <c r="O1441" s="4">
        <v>0.365</v>
      </c>
      <c r="P1441" s="4">
        <v>0.811</v>
      </c>
      <c r="Q1441" s="4">
        <v>99.89</v>
      </c>
      <c r="R1441" s="4">
        <v>1.0</v>
      </c>
      <c r="S1441" s="4">
        <v>0.0</v>
      </c>
      <c r="T1441" s="3" t="s">
        <v>104</v>
      </c>
      <c r="U1441" s="3" t="s">
        <v>35</v>
      </c>
    </row>
    <row r="1442">
      <c r="A1442" s="3" t="s">
        <v>10546</v>
      </c>
      <c r="B1442" s="3" t="s">
        <v>10547</v>
      </c>
      <c r="C1442" s="4">
        <v>1990.0</v>
      </c>
      <c r="D1442" s="4">
        <v>44.0</v>
      </c>
      <c r="E1442" s="4">
        <v>244173.0</v>
      </c>
      <c r="F1442" s="3" t="s">
        <v>10548</v>
      </c>
      <c r="G1442" s="3" t="s">
        <v>9441</v>
      </c>
      <c r="H1442" s="3" t="s">
        <v>10549</v>
      </c>
      <c r="I1442" s="4">
        <v>0.697</v>
      </c>
      <c r="J1442" s="4">
        <v>0.765</v>
      </c>
      <c r="K1442" s="4">
        <v>0.778602443</v>
      </c>
      <c r="L1442" s="4">
        <v>0.0504</v>
      </c>
      <c r="M1442" s="4">
        <v>0.00305</v>
      </c>
      <c r="N1442" s="4">
        <v>1.19E-4</v>
      </c>
      <c r="O1442" s="4">
        <v>0.125</v>
      </c>
      <c r="P1442" s="4">
        <v>0.625</v>
      </c>
      <c r="Q1442" s="4">
        <v>115.5</v>
      </c>
      <c r="R1442" s="4">
        <v>7.0</v>
      </c>
      <c r="S1442" s="4">
        <v>1.0</v>
      </c>
      <c r="T1442" s="3" t="s">
        <v>103</v>
      </c>
      <c r="U1442" s="3" t="s">
        <v>35</v>
      </c>
    </row>
    <row r="1443">
      <c r="A1443" s="3" t="s">
        <v>10551</v>
      </c>
      <c r="B1443" s="3" t="s">
        <v>10552</v>
      </c>
      <c r="C1443" s="4">
        <v>2020.0</v>
      </c>
      <c r="D1443" s="4">
        <v>44.0</v>
      </c>
      <c r="E1443" s="4">
        <v>322442.0</v>
      </c>
      <c r="F1443" s="3" t="s">
        <v>901</v>
      </c>
      <c r="G1443" s="3" t="s">
        <v>671</v>
      </c>
      <c r="H1443" s="3" t="s">
        <v>10552</v>
      </c>
      <c r="I1443" s="4">
        <v>0.399</v>
      </c>
      <c r="J1443" s="4">
        <v>0.907</v>
      </c>
      <c r="K1443" s="4">
        <v>0.911492311</v>
      </c>
      <c r="L1443" s="4">
        <v>0.219</v>
      </c>
      <c r="M1443" s="4">
        <v>0.32</v>
      </c>
      <c r="N1443" s="4">
        <v>0.0</v>
      </c>
      <c r="O1443" s="4">
        <v>0.346</v>
      </c>
      <c r="P1443" s="4">
        <v>0.797</v>
      </c>
      <c r="Q1443" s="4">
        <v>196.3</v>
      </c>
      <c r="R1443" s="4">
        <v>8.0</v>
      </c>
      <c r="S1443" s="4">
        <v>1.0</v>
      </c>
      <c r="T1443" s="3" t="s">
        <v>104</v>
      </c>
      <c r="U1443" s="3" t="s">
        <v>68</v>
      </c>
    </row>
    <row r="1444">
      <c r="A1444" s="3" t="s">
        <v>10553</v>
      </c>
      <c r="B1444" s="3" t="s">
        <v>10554</v>
      </c>
      <c r="C1444" s="4">
        <v>2017.0</v>
      </c>
      <c r="D1444" s="4">
        <v>44.0</v>
      </c>
      <c r="E1444" s="4">
        <v>272290.0</v>
      </c>
      <c r="F1444" s="3" t="s">
        <v>1629</v>
      </c>
      <c r="G1444" s="3" t="s">
        <v>3183</v>
      </c>
      <c r="H1444" s="3" t="s">
        <v>10555</v>
      </c>
      <c r="I1444" s="4">
        <v>0.656705432</v>
      </c>
      <c r="J1444" s="4">
        <v>0.6703845</v>
      </c>
      <c r="K1444" s="4">
        <v>0.813626471</v>
      </c>
      <c r="L1444" s="4">
        <v>0.081382654</v>
      </c>
      <c r="M1444" s="4">
        <v>0.26934009</v>
      </c>
      <c r="N1444" s="4">
        <v>0.05448885</v>
      </c>
      <c r="O1444" s="4">
        <v>0.191150556</v>
      </c>
      <c r="P1444" s="4">
        <v>0.618767284</v>
      </c>
      <c r="Q1444" s="4">
        <v>120.71</v>
      </c>
      <c r="R1444" s="4">
        <v>5.0</v>
      </c>
      <c r="S1444" s="4">
        <v>1.0</v>
      </c>
      <c r="T1444" s="3" t="s">
        <v>104</v>
      </c>
      <c r="U1444" s="3" t="s">
        <v>94</v>
      </c>
    </row>
    <row r="1445">
      <c r="A1445" s="3" t="s">
        <v>10557</v>
      </c>
      <c r="B1445" s="3" t="s">
        <v>10558</v>
      </c>
      <c r="C1445" s="4">
        <v>2004.0</v>
      </c>
      <c r="D1445" s="4">
        <v>45.0</v>
      </c>
      <c r="E1445" s="4">
        <v>254072.0</v>
      </c>
      <c r="F1445" s="3" t="s">
        <v>26</v>
      </c>
      <c r="G1445" s="3" t="s">
        <v>41</v>
      </c>
      <c r="H1445" s="3" t="s">
        <v>10559</v>
      </c>
      <c r="I1445" s="4">
        <v>0.472</v>
      </c>
      <c r="J1445" s="4">
        <v>0.72</v>
      </c>
      <c r="K1445" s="4">
        <v>0.82880243</v>
      </c>
      <c r="L1445" s="4">
        <v>0.0329</v>
      </c>
      <c r="M1445" s="4">
        <v>0.682</v>
      </c>
      <c r="N1445" s="4">
        <v>0.0</v>
      </c>
      <c r="O1445" s="4">
        <v>0.125</v>
      </c>
      <c r="P1445" s="4">
        <v>0.614</v>
      </c>
      <c r="Q1445" s="4">
        <v>146.008</v>
      </c>
      <c r="R1445" s="4">
        <v>2.0</v>
      </c>
      <c r="S1445" s="4">
        <v>0.0</v>
      </c>
      <c r="T1445" s="3" t="s">
        <v>34</v>
      </c>
      <c r="U1445" s="3" t="s">
        <v>35</v>
      </c>
    </row>
    <row r="1446">
      <c r="A1446" s="3" t="s">
        <v>10560</v>
      </c>
      <c r="B1446" s="3" t="s">
        <v>9815</v>
      </c>
      <c r="C1446" s="4">
        <v>2013.0</v>
      </c>
      <c r="D1446" s="4">
        <v>45.0</v>
      </c>
      <c r="E1446" s="4">
        <v>224840.0</v>
      </c>
      <c r="F1446" s="3" t="s">
        <v>1918</v>
      </c>
      <c r="G1446" s="3" t="s">
        <v>1919</v>
      </c>
      <c r="H1446" s="3" t="s">
        <v>7178</v>
      </c>
      <c r="I1446" s="4">
        <v>0.672</v>
      </c>
      <c r="J1446" s="4">
        <v>0.43</v>
      </c>
      <c r="K1446" s="4">
        <v>0.815541249</v>
      </c>
      <c r="L1446" s="4">
        <v>0.0319</v>
      </c>
      <c r="M1446" s="4">
        <v>0.75</v>
      </c>
      <c r="N1446" s="4">
        <v>1.1E-5</v>
      </c>
      <c r="O1446" s="4">
        <v>0.262</v>
      </c>
      <c r="P1446" s="4">
        <v>0.521</v>
      </c>
      <c r="Q1446" s="4">
        <v>79.99</v>
      </c>
      <c r="R1446" s="4">
        <v>4.0</v>
      </c>
      <c r="S1446" s="4">
        <v>1.0</v>
      </c>
      <c r="T1446" s="3" t="s">
        <v>104</v>
      </c>
      <c r="U1446" s="3" t="s">
        <v>35</v>
      </c>
    </row>
    <row r="1447">
      <c r="A1447" s="3" t="s">
        <v>10561</v>
      </c>
      <c r="B1447" s="3" t="s">
        <v>10562</v>
      </c>
      <c r="C1447" s="4">
        <v>2005.0</v>
      </c>
      <c r="D1447" s="4">
        <v>45.0</v>
      </c>
      <c r="E1447" s="4">
        <v>236653.0</v>
      </c>
      <c r="F1447" s="3" t="s">
        <v>3996</v>
      </c>
      <c r="G1447" s="3" t="s">
        <v>6819</v>
      </c>
      <c r="H1447" s="3" t="s">
        <v>10564</v>
      </c>
      <c r="I1447" s="4">
        <v>0.656705432</v>
      </c>
      <c r="J1447" s="4">
        <v>0.6703845</v>
      </c>
      <c r="K1447" s="4">
        <v>0.813626471</v>
      </c>
      <c r="L1447" s="4">
        <v>0.081382654</v>
      </c>
      <c r="M1447" s="4">
        <v>0.26934009</v>
      </c>
      <c r="N1447" s="4">
        <v>0.05448885</v>
      </c>
      <c r="O1447" s="4">
        <v>0.191150556</v>
      </c>
      <c r="P1447" s="4">
        <v>0.618767284</v>
      </c>
      <c r="Q1447" s="4">
        <v>120.71</v>
      </c>
      <c r="R1447" s="4">
        <v>5.0</v>
      </c>
      <c r="S1447" s="4">
        <v>1.0</v>
      </c>
      <c r="T1447" s="3" t="s">
        <v>103</v>
      </c>
      <c r="U1447" s="3" t="s">
        <v>35</v>
      </c>
    </row>
    <row r="1448">
      <c r="A1448" s="3" t="s">
        <v>10565</v>
      </c>
      <c r="B1448" s="3" t="s">
        <v>10566</v>
      </c>
      <c r="C1448" s="4">
        <v>2014.0</v>
      </c>
      <c r="D1448" s="4">
        <v>45.0</v>
      </c>
      <c r="E1448" s="4">
        <v>225436.0</v>
      </c>
      <c r="F1448" s="3" t="s">
        <v>26</v>
      </c>
      <c r="G1448" s="3" t="s">
        <v>6191</v>
      </c>
      <c r="H1448" s="3" t="s">
        <v>10567</v>
      </c>
      <c r="I1448" s="4">
        <v>0.656705432</v>
      </c>
      <c r="J1448" s="4">
        <v>0.6703845</v>
      </c>
      <c r="K1448" s="4">
        <v>0.813626471</v>
      </c>
      <c r="L1448" s="4">
        <v>0.081382654</v>
      </c>
      <c r="M1448" s="4">
        <v>0.26934009</v>
      </c>
      <c r="N1448" s="4">
        <v>0.05448885</v>
      </c>
      <c r="O1448" s="4">
        <v>0.191150556</v>
      </c>
      <c r="P1448" s="4">
        <v>0.618767284</v>
      </c>
      <c r="Q1448" s="4">
        <v>120.71</v>
      </c>
      <c r="R1448" s="4">
        <v>5.0</v>
      </c>
      <c r="S1448" s="4">
        <v>1.0</v>
      </c>
      <c r="T1448" s="3" t="s">
        <v>34</v>
      </c>
      <c r="U1448" s="3" t="s">
        <v>35</v>
      </c>
    </row>
    <row r="1449">
      <c r="A1449" s="3" t="s">
        <v>10568</v>
      </c>
      <c r="B1449" s="3" t="s">
        <v>10569</v>
      </c>
      <c r="C1449" s="4">
        <v>2011.0</v>
      </c>
      <c r="D1449" s="4">
        <v>45.0</v>
      </c>
      <c r="E1449" s="4">
        <v>255066.0</v>
      </c>
      <c r="F1449" s="3" t="s">
        <v>10570</v>
      </c>
      <c r="G1449" s="3" t="s">
        <v>4047</v>
      </c>
      <c r="H1449" s="3" t="s">
        <v>10571</v>
      </c>
      <c r="I1449" s="4">
        <v>0.703</v>
      </c>
      <c r="J1449" s="4">
        <v>0.722</v>
      </c>
      <c r="K1449" s="4">
        <v>0.816097363</v>
      </c>
      <c r="L1449" s="4">
        <v>0.0282</v>
      </c>
      <c r="M1449" s="4">
        <v>0.498</v>
      </c>
      <c r="N1449" s="4">
        <v>2.21E-5</v>
      </c>
      <c r="O1449" s="4">
        <v>0.119</v>
      </c>
      <c r="P1449" s="4">
        <v>0.589</v>
      </c>
      <c r="Q1449" s="4">
        <v>130.04</v>
      </c>
      <c r="R1449" s="4">
        <v>4.0</v>
      </c>
      <c r="S1449" s="4">
        <v>0.0</v>
      </c>
      <c r="T1449" s="3" t="s">
        <v>34</v>
      </c>
      <c r="U1449" s="3" t="s">
        <v>35</v>
      </c>
    </row>
    <row r="1450">
      <c r="A1450" s="3" t="s">
        <v>10573</v>
      </c>
      <c r="B1450" s="3" t="s">
        <v>10574</v>
      </c>
      <c r="C1450" s="4">
        <v>2023.0</v>
      </c>
      <c r="D1450" s="4">
        <v>45.0</v>
      </c>
      <c r="E1450" s="4">
        <v>224032.0</v>
      </c>
      <c r="F1450" s="3" t="s">
        <v>26</v>
      </c>
      <c r="G1450" s="3" t="s">
        <v>10575</v>
      </c>
      <c r="H1450" s="3" t="s">
        <v>10574</v>
      </c>
      <c r="I1450" s="4">
        <v>0.543</v>
      </c>
      <c r="J1450" s="4">
        <v>0.324</v>
      </c>
      <c r="K1450" s="4">
        <v>0.797531709</v>
      </c>
      <c r="L1450" s="4">
        <v>0.031</v>
      </c>
      <c r="M1450" s="4">
        <v>0.728</v>
      </c>
      <c r="N1450" s="4">
        <v>0.0</v>
      </c>
      <c r="O1450" s="4">
        <v>0.0965</v>
      </c>
      <c r="P1450" s="4">
        <v>0.59</v>
      </c>
      <c r="Q1450" s="4">
        <v>123.996</v>
      </c>
      <c r="R1450" s="4">
        <v>7.0</v>
      </c>
      <c r="S1450" s="4">
        <v>1.0</v>
      </c>
      <c r="T1450" s="3" t="s">
        <v>34</v>
      </c>
      <c r="U1450" s="3" t="s">
        <v>35</v>
      </c>
    </row>
    <row r="1451">
      <c r="A1451" s="3" t="s">
        <v>10576</v>
      </c>
      <c r="B1451" s="3" t="s">
        <v>10577</v>
      </c>
      <c r="C1451" s="4">
        <v>2002.0</v>
      </c>
      <c r="D1451" s="4">
        <v>45.0</v>
      </c>
      <c r="E1451" s="4">
        <v>280080.0</v>
      </c>
      <c r="F1451" s="3" t="s">
        <v>1016</v>
      </c>
      <c r="G1451" s="3" t="s">
        <v>1017</v>
      </c>
      <c r="H1451" s="3" t="s">
        <v>5801</v>
      </c>
      <c r="I1451" s="4">
        <v>0.659</v>
      </c>
      <c r="J1451" s="4">
        <v>0.58</v>
      </c>
      <c r="K1451" s="4">
        <v>0.801766732</v>
      </c>
      <c r="L1451" s="4">
        <v>0.111</v>
      </c>
      <c r="M1451" s="4">
        <v>0.444</v>
      </c>
      <c r="N1451" s="4">
        <v>2.35E-5</v>
      </c>
      <c r="O1451" s="4">
        <v>0.0508</v>
      </c>
      <c r="P1451" s="4">
        <v>0.74</v>
      </c>
      <c r="Q1451" s="4">
        <v>150.047</v>
      </c>
      <c r="R1451" s="4">
        <v>6.0</v>
      </c>
      <c r="S1451" s="4">
        <v>0.0</v>
      </c>
      <c r="T1451" s="3" t="s">
        <v>104</v>
      </c>
      <c r="U1451" s="3" t="s">
        <v>94</v>
      </c>
    </row>
    <row r="1452">
      <c r="A1452" s="3" t="s">
        <v>10578</v>
      </c>
      <c r="B1452" s="3" t="s">
        <v>10579</v>
      </c>
      <c r="C1452" s="4">
        <v>2019.0</v>
      </c>
      <c r="D1452" s="4">
        <v>45.0</v>
      </c>
      <c r="E1452" s="4">
        <v>237740.0</v>
      </c>
      <c r="F1452" s="3" t="s">
        <v>880</v>
      </c>
      <c r="G1452" s="3" t="s">
        <v>3591</v>
      </c>
      <c r="H1452" s="3" t="s">
        <v>10580</v>
      </c>
      <c r="I1452" s="4">
        <v>0.814</v>
      </c>
      <c r="J1452" s="4">
        <v>0.477</v>
      </c>
      <c r="K1452" s="4">
        <v>0.699527303</v>
      </c>
      <c r="L1452" s="4">
        <v>0.0466</v>
      </c>
      <c r="M1452" s="4">
        <v>0.00722</v>
      </c>
      <c r="N1452" s="4">
        <v>0.00961</v>
      </c>
      <c r="O1452" s="4">
        <v>0.0404</v>
      </c>
      <c r="P1452" s="4">
        <v>0.964</v>
      </c>
      <c r="Q1452" s="4">
        <v>109.982</v>
      </c>
      <c r="R1452" s="4">
        <v>7.0</v>
      </c>
      <c r="S1452" s="4">
        <v>1.0</v>
      </c>
      <c r="T1452" s="3" t="s">
        <v>104</v>
      </c>
      <c r="U1452" s="3" t="s">
        <v>68</v>
      </c>
    </row>
    <row r="1453">
      <c r="A1453" s="3" t="s">
        <v>10582</v>
      </c>
      <c r="B1453" s="3" t="s">
        <v>10583</v>
      </c>
      <c r="C1453" s="4">
        <v>1966.0</v>
      </c>
      <c r="D1453" s="4">
        <v>45.0</v>
      </c>
      <c r="E1453" s="4">
        <v>172826.0</v>
      </c>
      <c r="F1453" s="3" t="s">
        <v>10584</v>
      </c>
      <c r="G1453" s="3" t="s">
        <v>10585</v>
      </c>
      <c r="H1453" s="3" t="s">
        <v>10586</v>
      </c>
      <c r="I1453" s="4">
        <v>0.721</v>
      </c>
      <c r="J1453" s="4">
        <v>0.62</v>
      </c>
      <c r="K1453" s="4">
        <v>0.765405429</v>
      </c>
      <c r="L1453" s="4">
        <v>0.0326</v>
      </c>
      <c r="M1453" s="4">
        <v>0.379</v>
      </c>
      <c r="N1453" s="4">
        <v>4.31E-5</v>
      </c>
      <c r="O1453" s="4">
        <v>0.344</v>
      </c>
      <c r="P1453" s="4">
        <v>0.644</v>
      </c>
      <c r="Q1453" s="4">
        <v>118.696</v>
      </c>
      <c r="R1453" s="4">
        <v>9.0</v>
      </c>
      <c r="S1453" s="4">
        <v>1.0</v>
      </c>
      <c r="T1453" s="3" t="s">
        <v>103</v>
      </c>
      <c r="U1453" s="3" t="s">
        <v>35</v>
      </c>
    </row>
    <row r="1454">
      <c r="A1454" s="3" t="s">
        <v>10587</v>
      </c>
      <c r="B1454" s="3" t="s">
        <v>10588</v>
      </c>
      <c r="C1454" s="4">
        <v>2024.0</v>
      </c>
      <c r="D1454" s="4">
        <v>45.0</v>
      </c>
      <c r="E1454" s="4">
        <v>166384.0</v>
      </c>
      <c r="F1454" s="3" t="s">
        <v>4278</v>
      </c>
      <c r="G1454" s="3" t="s">
        <v>10589</v>
      </c>
      <c r="H1454" s="3" t="s">
        <v>10590</v>
      </c>
      <c r="I1454" s="4">
        <v>0.812</v>
      </c>
      <c r="J1454" s="4">
        <v>0.675</v>
      </c>
      <c r="K1454" s="4">
        <v>0.858640087</v>
      </c>
      <c r="L1454" s="4">
        <v>0.0416</v>
      </c>
      <c r="M1454" s="4">
        <v>0.13</v>
      </c>
      <c r="N1454" s="4">
        <v>0.0</v>
      </c>
      <c r="O1454" s="4">
        <v>0.0679</v>
      </c>
      <c r="P1454" s="4">
        <v>0.651</v>
      </c>
      <c r="Q1454" s="4">
        <v>113.056</v>
      </c>
      <c r="R1454" s="4">
        <v>1.0</v>
      </c>
      <c r="S1454" s="4">
        <v>1.0</v>
      </c>
      <c r="T1454" s="3" t="s">
        <v>103</v>
      </c>
      <c r="U1454" s="3" t="s">
        <v>94</v>
      </c>
    </row>
    <row r="1455">
      <c r="A1455" s="3" t="s">
        <v>10592</v>
      </c>
      <c r="B1455" s="3" t="s">
        <v>10593</v>
      </c>
      <c r="C1455" s="4">
        <v>2017.0</v>
      </c>
      <c r="D1455" s="4">
        <v>45.0</v>
      </c>
      <c r="E1455" s="4">
        <v>342560.0</v>
      </c>
      <c r="F1455" s="3" t="s">
        <v>4097</v>
      </c>
      <c r="G1455" s="3" t="s">
        <v>10594</v>
      </c>
      <c r="H1455" s="3" t="s">
        <v>10595</v>
      </c>
      <c r="I1455" s="4">
        <v>0.534</v>
      </c>
      <c r="J1455" s="4">
        <v>0.433</v>
      </c>
      <c r="K1455" s="4">
        <v>0.715761555</v>
      </c>
      <c r="L1455" s="4">
        <v>0.0353</v>
      </c>
      <c r="M1455" s="4">
        <v>0.889</v>
      </c>
      <c r="N1455" s="4">
        <v>0.0273</v>
      </c>
      <c r="O1455" s="4">
        <v>0.257</v>
      </c>
      <c r="P1455" s="4">
        <v>0.777</v>
      </c>
      <c r="Q1455" s="4">
        <v>104.83</v>
      </c>
      <c r="R1455" s="4">
        <v>0.0</v>
      </c>
      <c r="S1455" s="4">
        <v>0.0</v>
      </c>
      <c r="T1455" s="3" t="s">
        <v>104</v>
      </c>
      <c r="U1455" s="3" t="s">
        <v>35</v>
      </c>
    </row>
    <row r="1456">
      <c r="A1456" s="3" t="s">
        <v>10596</v>
      </c>
      <c r="B1456" s="3" t="s">
        <v>10597</v>
      </c>
      <c r="C1456" s="4">
        <v>2022.0</v>
      </c>
      <c r="D1456" s="4">
        <v>45.0</v>
      </c>
      <c r="E1456" s="4">
        <v>197400.0</v>
      </c>
      <c r="F1456" s="3" t="s">
        <v>203</v>
      </c>
      <c r="G1456" s="3" t="s">
        <v>9785</v>
      </c>
      <c r="H1456" s="3" t="s">
        <v>10598</v>
      </c>
      <c r="I1456" s="4">
        <v>0.7</v>
      </c>
      <c r="J1456" s="4">
        <v>0.699</v>
      </c>
      <c r="K1456" s="4">
        <v>0.884798836</v>
      </c>
      <c r="L1456" s="4">
        <v>0.0531</v>
      </c>
      <c r="M1456" s="4">
        <v>0.45</v>
      </c>
      <c r="N1456" s="4">
        <v>0.0</v>
      </c>
      <c r="O1456" s="4">
        <v>0.103</v>
      </c>
      <c r="P1456" s="4">
        <v>0.567</v>
      </c>
      <c r="Q1456" s="4">
        <v>100.037</v>
      </c>
      <c r="R1456" s="4">
        <v>10.0</v>
      </c>
      <c r="S1456" s="4">
        <v>0.0</v>
      </c>
      <c r="T1456" s="3" t="s">
        <v>104</v>
      </c>
      <c r="U1456" s="3" t="s">
        <v>35</v>
      </c>
    </row>
    <row r="1457">
      <c r="A1457" s="3" t="s">
        <v>10599</v>
      </c>
      <c r="B1457" s="3" t="s">
        <v>10600</v>
      </c>
      <c r="C1457" s="4">
        <v>2009.0</v>
      </c>
      <c r="D1457" s="4">
        <v>45.0</v>
      </c>
      <c r="E1457" s="4">
        <v>238004.0</v>
      </c>
      <c r="F1457" s="3" t="s">
        <v>1267</v>
      </c>
      <c r="G1457" s="3" t="s">
        <v>10601</v>
      </c>
      <c r="H1457" s="3" t="s">
        <v>5810</v>
      </c>
      <c r="I1457" s="4">
        <v>0.806</v>
      </c>
      <c r="J1457" s="4">
        <v>0.56</v>
      </c>
      <c r="K1457" s="4">
        <v>0.799413941</v>
      </c>
      <c r="L1457" s="4">
        <v>0.121</v>
      </c>
      <c r="M1457" s="4">
        <v>0.36</v>
      </c>
      <c r="N1457" s="4">
        <v>0.0</v>
      </c>
      <c r="O1457" s="4">
        <v>0.235</v>
      </c>
      <c r="P1457" s="4">
        <v>0.624</v>
      </c>
      <c r="Q1457" s="4">
        <v>109.92</v>
      </c>
      <c r="R1457" s="4">
        <v>7.0</v>
      </c>
      <c r="S1457" s="4">
        <v>1.0</v>
      </c>
      <c r="T1457" s="3" t="s">
        <v>104</v>
      </c>
      <c r="U1457" s="3" t="s">
        <v>35</v>
      </c>
    </row>
    <row r="1458">
      <c r="A1458" s="3" t="s">
        <v>10603</v>
      </c>
      <c r="B1458" s="3" t="s">
        <v>5350</v>
      </c>
      <c r="C1458" s="4">
        <v>2016.0</v>
      </c>
      <c r="D1458" s="4">
        <v>45.0</v>
      </c>
      <c r="E1458" s="4">
        <v>304875.0</v>
      </c>
      <c r="F1458" s="3" t="s">
        <v>880</v>
      </c>
      <c r="G1458" s="3" t="s">
        <v>881</v>
      </c>
      <c r="H1458" s="3" t="s">
        <v>6686</v>
      </c>
      <c r="I1458" s="4">
        <v>0.556</v>
      </c>
      <c r="J1458" s="4">
        <v>0.554</v>
      </c>
      <c r="K1458" s="4">
        <v>0.694522277</v>
      </c>
      <c r="L1458" s="4">
        <v>0.0595</v>
      </c>
      <c r="M1458" s="4">
        <v>0.704</v>
      </c>
      <c r="N1458" s="4">
        <v>1.02E-4</v>
      </c>
      <c r="O1458" s="4">
        <v>0.191</v>
      </c>
      <c r="P1458" s="4">
        <v>0.768</v>
      </c>
      <c r="Q1458" s="4">
        <v>97.44</v>
      </c>
      <c r="R1458" s="4">
        <v>11.0</v>
      </c>
      <c r="S1458" s="4">
        <v>1.0</v>
      </c>
      <c r="T1458" s="3" t="s">
        <v>104</v>
      </c>
      <c r="U1458" s="3" t="s">
        <v>35</v>
      </c>
    </row>
    <row r="1459">
      <c r="A1459" s="3" t="s">
        <v>10604</v>
      </c>
      <c r="B1459" s="3" t="s">
        <v>10605</v>
      </c>
      <c r="C1459" s="4">
        <v>2016.0</v>
      </c>
      <c r="D1459" s="4">
        <v>45.0</v>
      </c>
      <c r="E1459" s="4">
        <v>274680.0</v>
      </c>
      <c r="F1459" s="3" t="s">
        <v>4852</v>
      </c>
      <c r="G1459" s="3" t="s">
        <v>10606</v>
      </c>
      <c r="H1459" s="3" t="s">
        <v>10607</v>
      </c>
      <c r="I1459" s="4">
        <v>0.359</v>
      </c>
      <c r="J1459" s="4">
        <v>0.73</v>
      </c>
      <c r="K1459" s="4">
        <v>0.86907792</v>
      </c>
      <c r="L1459" s="4">
        <v>0.0436</v>
      </c>
      <c r="M1459" s="4">
        <v>0.00318</v>
      </c>
      <c r="N1459" s="4">
        <v>1.5E-4</v>
      </c>
      <c r="O1459" s="4">
        <v>0.0676</v>
      </c>
      <c r="P1459" s="4">
        <v>0.78</v>
      </c>
      <c r="Q1459" s="4">
        <v>176.69</v>
      </c>
      <c r="R1459" s="4">
        <v>9.0</v>
      </c>
      <c r="S1459" s="4">
        <v>1.0</v>
      </c>
      <c r="T1459" s="3" t="s">
        <v>103</v>
      </c>
      <c r="U1459" s="3" t="s">
        <v>35</v>
      </c>
    </row>
    <row r="1460">
      <c r="A1460" s="3" t="s">
        <v>10609</v>
      </c>
      <c r="B1460" s="3" t="s">
        <v>10610</v>
      </c>
      <c r="C1460" s="4">
        <v>1987.0</v>
      </c>
      <c r="D1460" s="4">
        <v>45.0</v>
      </c>
      <c r="E1460" s="4">
        <v>236733.0</v>
      </c>
      <c r="F1460" s="3" t="s">
        <v>1267</v>
      </c>
      <c r="G1460" s="3" t="s">
        <v>10611</v>
      </c>
      <c r="H1460" s="3" t="s">
        <v>3340</v>
      </c>
      <c r="I1460" s="4">
        <v>0.774</v>
      </c>
      <c r="J1460" s="4">
        <v>0.734</v>
      </c>
      <c r="K1460" s="4">
        <v>0.699997861</v>
      </c>
      <c r="L1460" s="4">
        <v>0.0419</v>
      </c>
      <c r="M1460" s="4">
        <v>0.226</v>
      </c>
      <c r="N1460" s="4">
        <v>0.0442</v>
      </c>
      <c r="O1460" s="4">
        <v>0.282</v>
      </c>
      <c r="P1460" s="4">
        <v>0.894</v>
      </c>
      <c r="Q1460" s="4">
        <v>125.01</v>
      </c>
      <c r="R1460" s="4">
        <v>4.0</v>
      </c>
      <c r="S1460" s="4">
        <v>0.0</v>
      </c>
      <c r="T1460" s="3" t="s">
        <v>103</v>
      </c>
      <c r="U1460" s="3" t="s">
        <v>35</v>
      </c>
    </row>
    <row r="1461">
      <c r="A1461" s="3" t="s">
        <v>10612</v>
      </c>
      <c r="B1461" s="3" t="s">
        <v>10613</v>
      </c>
      <c r="C1461" s="4">
        <v>2014.0</v>
      </c>
      <c r="D1461" s="4">
        <v>45.0</v>
      </c>
      <c r="E1461" s="4">
        <v>271586.0</v>
      </c>
      <c r="F1461" s="3" t="s">
        <v>175</v>
      </c>
      <c r="G1461" s="3" t="s">
        <v>176</v>
      </c>
      <c r="H1461" s="3" t="s">
        <v>10614</v>
      </c>
      <c r="I1461" s="4">
        <v>0.656705432</v>
      </c>
      <c r="J1461" s="4">
        <v>0.6703845</v>
      </c>
      <c r="K1461" s="4">
        <v>0.813626471</v>
      </c>
      <c r="L1461" s="4">
        <v>0.081382654</v>
      </c>
      <c r="M1461" s="4">
        <v>0.26934009</v>
      </c>
      <c r="N1461" s="4">
        <v>0.05448885</v>
      </c>
      <c r="O1461" s="4">
        <v>0.191150556</v>
      </c>
      <c r="P1461" s="4">
        <v>0.618767284</v>
      </c>
      <c r="Q1461" s="4">
        <v>120.71</v>
      </c>
      <c r="R1461" s="4">
        <v>5.0</v>
      </c>
      <c r="S1461" s="4">
        <v>1.0</v>
      </c>
      <c r="T1461" s="3" t="s">
        <v>104</v>
      </c>
      <c r="U1461" s="3" t="s">
        <v>35</v>
      </c>
    </row>
    <row r="1462">
      <c r="A1462" s="3" t="s">
        <v>10615</v>
      </c>
      <c r="B1462" s="3" t="s">
        <v>10616</v>
      </c>
      <c r="C1462" s="4">
        <v>1987.0</v>
      </c>
      <c r="D1462" s="4">
        <v>45.0</v>
      </c>
      <c r="E1462" s="4">
        <v>368186.0</v>
      </c>
      <c r="F1462" s="3" t="s">
        <v>10617</v>
      </c>
      <c r="G1462" s="3" t="s">
        <v>10618</v>
      </c>
      <c r="H1462" s="3" t="s">
        <v>10619</v>
      </c>
      <c r="I1462" s="4">
        <v>0.656705432</v>
      </c>
      <c r="J1462" s="4">
        <v>0.6703845</v>
      </c>
      <c r="K1462" s="4">
        <v>0.813626471</v>
      </c>
      <c r="L1462" s="4">
        <v>0.081382654</v>
      </c>
      <c r="M1462" s="4">
        <v>0.26934009</v>
      </c>
      <c r="N1462" s="4">
        <v>0.05448885</v>
      </c>
      <c r="O1462" s="4">
        <v>0.191150556</v>
      </c>
      <c r="P1462" s="4">
        <v>0.618767284</v>
      </c>
      <c r="Q1462" s="4">
        <v>120.71</v>
      </c>
      <c r="R1462" s="4">
        <v>5.0</v>
      </c>
      <c r="S1462" s="4">
        <v>1.0</v>
      </c>
      <c r="T1462" s="3" t="s">
        <v>104</v>
      </c>
      <c r="U1462" s="3" t="s">
        <v>94</v>
      </c>
    </row>
    <row r="1463">
      <c r="A1463" s="3" t="s">
        <v>10620</v>
      </c>
      <c r="B1463" s="3" t="s">
        <v>5991</v>
      </c>
      <c r="C1463" s="4">
        <v>1981.0</v>
      </c>
      <c r="D1463" s="4">
        <v>45.0</v>
      </c>
      <c r="E1463" s="4">
        <v>327080.0</v>
      </c>
      <c r="F1463" s="3" t="s">
        <v>122</v>
      </c>
      <c r="G1463" s="3" t="s">
        <v>123</v>
      </c>
      <c r="H1463" s="3" t="s">
        <v>10621</v>
      </c>
      <c r="I1463" s="4">
        <v>0.656705432</v>
      </c>
      <c r="J1463" s="4">
        <v>0.6703845</v>
      </c>
      <c r="K1463" s="4">
        <v>0.813626471</v>
      </c>
      <c r="L1463" s="4">
        <v>0.081382654</v>
      </c>
      <c r="M1463" s="4">
        <v>0.26934009</v>
      </c>
      <c r="N1463" s="4">
        <v>0.05448885</v>
      </c>
      <c r="O1463" s="4">
        <v>0.191150556</v>
      </c>
      <c r="P1463" s="4">
        <v>0.618767284</v>
      </c>
      <c r="Q1463" s="4">
        <v>120.71</v>
      </c>
      <c r="R1463" s="4">
        <v>5.0</v>
      </c>
      <c r="S1463" s="4">
        <v>1.0</v>
      </c>
      <c r="T1463" s="3" t="s">
        <v>104</v>
      </c>
      <c r="U1463" s="3" t="s">
        <v>94</v>
      </c>
    </row>
    <row r="1464">
      <c r="A1464" s="3" t="s">
        <v>10622</v>
      </c>
      <c r="B1464" s="3" t="s">
        <v>10623</v>
      </c>
      <c r="C1464" s="4">
        <v>1984.0</v>
      </c>
      <c r="D1464" s="4">
        <v>45.0</v>
      </c>
      <c r="E1464" s="4">
        <v>391871.0</v>
      </c>
      <c r="F1464" s="3" t="s">
        <v>10624</v>
      </c>
      <c r="G1464" s="3" t="s">
        <v>1260</v>
      </c>
      <c r="H1464" s="3" t="s">
        <v>10625</v>
      </c>
      <c r="I1464" s="4">
        <v>0.656705432</v>
      </c>
      <c r="J1464" s="4">
        <v>0.6703845</v>
      </c>
      <c r="K1464" s="4">
        <v>0.813626471</v>
      </c>
      <c r="L1464" s="4">
        <v>0.081382654</v>
      </c>
      <c r="M1464" s="4">
        <v>0.26934009</v>
      </c>
      <c r="N1464" s="4">
        <v>0.05448885</v>
      </c>
      <c r="O1464" s="4">
        <v>0.191150556</v>
      </c>
      <c r="P1464" s="4">
        <v>0.618767284</v>
      </c>
      <c r="Q1464" s="4">
        <v>120.71</v>
      </c>
      <c r="R1464" s="4">
        <v>5.0</v>
      </c>
      <c r="S1464" s="4">
        <v>1.0</v>
      </c>
      <c r="T1464" s="3" t="s">
        <v>104</v>
      </c>
      <c r="U1464" s="3" t="s">
        <v>94</v>
      </c>
    </row>
    <row r="1465">
      <c r="A1465" s="3" t="s">
        <v>10626</v>
      </c>
      <c r="B1465" s="3" t="s">
        <v>10627</v>
      </c>
      <c r="C1465" s="4">
        <v>2018.0</v>
      </c>
      <c r="D1465" s="4">
        <v>46.0</v>
      </c>
      <c r="E1465" s="4">
        <v>193880.0</v>
      </c>
      <c r="F1465" s="3" t="s">
        <v>5671</v>
      </c>
      <c r="G1465" s="3" t="s">
        <v>3390</v>
      </c>
      <c r="H1465" s="3" t="s">
        <v>10628</v>
      </c>
      <c r="I1465" s="4">
        <v>0.674</v>
      </c>
      <c r="J1465" s="4">
        <v>0.909</v>
      </c>
      <c r="K1465" s="4">
        <v>0.865056788</v>
      </c>
      <c r="L1465" s="4">
        <v>0.213</v>
      </c>
      <c r="M1465" s="4">
        <v>0.302</v>
      </c>
      <c r="N1465" s="4">
        <v>0.0</v>
      </c>
      <c r="O1465" s="4">
        <v>0.304</v>
      </c>
      <c r="P1465" s="4">
        <v>0.91</v>
      </c>
      <c r="Q1465" s="4">
        <v>133.927</v>
      </c>
      <c r="R1465" s="4">
        <v>4.0</v>
      </c>
      <c r="S1465" s="4">
        <v>1.0</v>
      </c>
      <c r="T1465" s="3" t="s">
        <v>34</v>
      </c>
      <c r="U1465" s="3" t="s">
        <v>35</v>
      </c>
    </row>
    <row r="1466">
      <c r="A1466" s="3" t="s">
        <v>10629</v>
      </c>
      <c r="B1466" s="3" t="s">
        <v>10630</v>
      </c>
      <c r="C1466" s="4">
        <v>2017.0</v>
      </c>
      <c r="D1466" s="4">
        <v>46.0</v>
      </c>
      <c r="E1466" s="4">
        <v>279440.0</v>
      </c>
      <c r="F1466" s="3" t="s">
        <v>26</v>
      </c>
      <c r="G1466" s="3" t="s">
        <v>4183</v>
      </c>
      <c r="H1466" s="3" t="s">
        <v>4498</v>
      </c>
      <c r="I1466" s="4">
        <v>0.614</v>
      </c>
      <c r="J1466" s="4">
        <v>0.623</v>
      </c>
      <c r="K1466" s="4">
        <v>0.82236434</v>
      </c>
      <c r="L1466" s="4">
        <v>0.0279</v>
      </c>
      <c r="M1466" s="4">
        <v>0.28</v>
      </c>
      <c r="N1466" s="4">
        <v>0.0</v>
      </c>
      <c r="O1466" s="4">
        <v>0.162</v>
      </c>
      <c r="P1466" s="4">
        <v>0.582</v>
      </c>
      <c r="Q1466" s="4">
        <v>139.873</v>
      </c>
      <c r="R1466" s="4">
        <v>0.0</v>
      </c>
      <c r="S1466" s="4">
        <v>1.0</v>
      </c>
      <c r="T1466" s="3" t="s">
        <v>34</v>
      </c>
      <c r="U1466" s="3" t="s">
        <v>35</v>
      </c>
    </row>
    <row r="1467">
      <c r="A1467" s="3" t="s">
        <v>10631</v>
      </c>
      <c r="B1467" s="3" t="s">
        <v>9233</v>
      </c>
      <c r="C1467" s="4">
        <v>2016.0</v>
      </c>
      <c r="D1467" s="4">
        <v>46.0</v>
      </c>
      <c r="E1467" s="4">
        <v>314226.0</v>
      </c>
      <c r="F1467" s="3" t="s">
        <v>901</v>
      </c>
      <c r="G1467" s="3" t="s">
        <v>671</v>
      </c>
      <c r="H1467" s="3" t="s">
        <v>10632</v>
      </c>
      <c r="I1467" s="4">
        <v>0.59</v>
      </c>
      <c r="J1467" s="4">
        <v>0.568</v>
      </c>
      <c r="K1467" s="4">
        <v>0.700703698</v>
      </c>
      <c r="L1467" s="4">
        <v>0.0344</v>
      </c>
      <c r="M1467" s="4">
        <v>0.633</v>
      </c>
      <c r="N1467" s="4">
        <v>0.0</v>
      </c>
      <c r="O1467" s="4">
        <v>0.451</v>
      </c>
      <c r="P1467" s="4">
        <v>0.502</v>
      </c>
      <c r="Q1467" s="4">
        <v>112.019</v>
      </c>
      <c r="R1467" s="4">
        <v>0.0</v>
      </c>
      <c r="S1467" s="4">
        <v>1.0</v>
      </c>
      <c r="T1467" s="3" t="s">
        <v>104</v>
      </c>
      <c r="U1467" s="3" t="s">
        <v>35</v>
      </c>
    </row>
    <row r="1468">
      <c r="A1468" s="3" t="s">
        <v>10633</v>
      </c>
      <c r="B1468" s="3" t="s">
        <v>10634</v>
      </c>
      <c r="C1468" s="4">
        <v>2010.0</v>
      </c>
      <c r="D1468" s="4">
        <v>46.0</v>
      </c>
      <c r="E1468" s="4">
        <v>192440.0</v>
      </c>
      <c r="F1468" s="3" t="s">
        <v>4278</v>
      </c>
      <c r="G1468" s="3" t="s">
        <v>10635</v>
      </c>
      <c r="H1468" s="3" t="s">
        <v>10634</v>
      </c>
      <c r="I1468" s="4">
        <v>0.693</v>
      </c>
      <c r="J1468" s="4">
        <v>0.927</v>
      </c>
      <c r="K1468" s="4">
        <v>0.914764828</v>
      </c>
      <c r="L1468" s="4">
        <v>0.0661</v>
      </c>
      <c r="M1468" s="4">
        <v>0.00293</v>
      </c>
      <c r="N1468" s="4">
        <v>0.00668</v>
      </c>
      <c r="O1468" s="4">
        <v>0.118</v>
      </c>
      <c r="P1468" s="4">
        <v>0.543</v>
      </c>
      <c r="Q1468" s="4">
        <v>135.934</v>
      </c>
      <c r="R1468" s="4">
        <v>0.0</v>
      </c>
      <c r="S1468" s="4">
        <v>1.0</v>
      </c>
      <c r="T1468" s="3" t="s">
        <v>103</v>
      </c>
      <c r="U1468" s="3" t="s">
        <v>94</v>
      </c>
    </row>
    <row r="1469">
      <c r="A1469" s="3" t="s">
        <v>10636</v>
      </c>
      <c r="B1469" s="3" t="s">
        <v>10637</v>
      </c>
      <c r="C1469" s="4">
        <v>1976.0</v>
      </c>
      <c r="D1469" s="4">
        <v>46.0</v>
      </c>
      <c r="E1469" s="4">
        <v>142773.0</v>
      </c>
      <c r="F1469" s="3" t="s">
        <v>8687</v>
      </c>
      <c r="G1469" s="3" t="s">
        <v>8688</v>
      </c>
      <c r="H1469" s="3" t="s">
        <v>8689</v>
      </c>
      <c r="I1469" s="4">
        <v>0.759</v>
      </c>
      <c r="J1469" s="4">
        <v>0.621</v>
      </c>
      <c r="K1469" s="4">
        <v>0.706286228</v>
      </c>
      <c r="L1469" s="4">
        <v>0.0314</v>
      </c>
      <c r="M1469" s="4">
        <v>0.067</v>
      </c>
      <c r="N1469" s="4">
        <v>2.91E-4</v>
      </c>
      <c r="O1469" s="4">
        <v>0.0623</v>
      </c>
      <c r="P1469" s="4">
        <v>0.921</v>
      </c>
      <c r="Q1469" s="4">
        <v>134.319</v>
      </c>
      <c r="R1469" s="4">
        <v>5.0</v>
      </c>
      <c r="S1469" s="4">
        <v>1.0</v>
      </c>
      <c r="T1469" s="3" t="s">
        <v>103</v>
      </c>
      <c r="U1469" s="3" t="s">
        <v>35</v>
      </c>
    </row>
    <row r="1470">
      <c r="A1470" s="3" t="s">
        <v>10638</v>
      </c>
      <c r="B1470" s="3" t="s">
        <v>10639</v>
      </c>
      <c r="C1470" s="4">
        <v>2016.0</v>
      </c>
      <c r="D1470" s="4">
        <v>46.0</v>
      </c>
      <c r="E1470" s="4">
        <v>480813.0</v>
      </c>
      <c r="F1470" s="3" t="s">
        <v>194</v>
      </c>
      <c r="G1470" s="3" t="s">
        <v>7927</v>
      </c>
      <c r="H1470" s="3" t="s">
        <v>9381</v>
      </c>
      <c r="I1470" s="4">
        <v>0.649</v>
      </c>
      <c r="J1470" s="4">
        <v>0.716</v>
      </c>
      <c r="K1470" s="4">
        <v>0.785275811</v>
      </c>
      <c r="L1470" s="4">
        <v>0.0245</v>
      </c>
      <c r="M1470" s="4">
        <v>0.173</v>
      </c>
      <c r="N1470" s="4">
        <v>2.1E-6</v>
      </c>
      <c r="O1470" s="4">
        <v>0.171</v>
      </c>
      <c r="P1470" s="4">
        <v>0.808</v>
      </c>
      <c r="Q1470" s="4">
        <v>111.655</v>
      </c>
      <c r="R1470" s="4">
        <v>4.0</v>
      </c>
      <c r="S1470" s="4">
        <v>1.0</v>
      </c>
      <c r="T1470" s="3" t="s">
        <v>104</v>
      </c>
      <c r="U1470" s="3" t="s">
        <v>35</v>
      </c>
    </row>
    <row r="1471">
      <c r="A1471" s="3" t="s">
        <v>10642</v>
      </c>
      <c r="B1471" s="3" t="s">
        <v>10643</v>
      </c>
      <c r="C1471" s="4">
        <v>2016.0</v>
      </c>
      <c r="D1471" s="4">
        <v>46.0</v>
      </c>
      <c r="E1471" s="4">
        <v>266066.0</v>
      </c>
      <c r="F1471" s="3" t="s">
        <v>194</v>
      </c>
      <c r="G1471" s="3" t="s">
        <v>195</v>
      </c>
      <c r="H1471" s="3" t="s">
        <v>9108</v>
      </c>
      <c r="I1471" s="4">
        <v>0.468</v>
      </c>
      <c r="J1471" s="4">
        <v>0.375</v>
      </c>
      <c r="K1471" s="4">
        <v>0.692490321</v>
      </c>
      <c r="L1471" s="4">
        <v>0.0309</v>
      </c>
      <c r="M1471" s="4">
        <v>0.643</v>
      </c>
      <c r="N1471" s="4">
        <v>0.0</v>
      </c>
      <c r="O1471" s="4">
        <v>0.189</v>
      </c>
      <c r="P1471" s="4">
        <v>0.613</v>
      </c>
      <c r="Q1471" s="4">
        <v>145.434</v>
      </c>
      <c r="R1471" s="4">
        <v>4.0</v>
      </c>
      <c r="S1471" s="4">
        <v>1.0</v>
      </c>
      <c r="T1471" s="3" t="s">
        <v>104</v>
      </c>
      <c r="U1471" s="3" t="s">
        <v>68</v>
      </c>
    </row>
    <row r="1472">
      <c r="A1472" s="3" t="s">
        <v>10647</v>
      </c>
      <c r="B1472" s="3" t="s">
        <v>10648</v>
      </c>
      <c r="C1472" s="4">
        <v>1960.0</v>
      </c>
      <c r="D1472" s="4">
        <v>46.0</v>
      </c>
      <c r="E1472" s="4">
        <v>381080.0</v>
      </c>
      <c r="F1472" s="3" t="s">
        <v>163</v>
      </c>
      <c r="G1472" s="3" t="s">
        <v>157</v>
      </c>
      <c r="H1472" s="3" t="s">
        <v>10649</v>
      </c>
      <c r="I1472" s="4">
        <v>0.656705432</v>
      </c>
      <c r="J1472" s="4">
        <v>0.6703845</v>
      </c>
      <c r="K1472" s="4">
        <v>0.813626471</v>
      </c>
      <c r="L1472" s="4">
        <v>0.081382654</v>
      </c>
      <c r="M1472" s="4">
        <v>0.26934009</v>
      </c>
      <c r="N1472" s="4">
        <v>0.05448885</v>
      </c>
      <c r="O1472" s="4">
        <v>0.191150556</v>
      </c>
      <c r="P1472" s="4">
        <v>0.618767284</v>
      </c>
      <c r="Q1472" s="4">
        <v>120.71</v>
      </c>
      <c r="R1472" s="4">
        <v>5.0</v>
      </c>
      <c r="S1472" s="4">
        <v>1.0</v>
      </c>
      <c r="T1472" s="3" t="s">
        <v>104</v>
      </c>
      <c r="U1472" s="3" t="s">
        <v>35</v>
      </c>
    </row>
    <row r="1473">
      <c r="A1473" s="3" t="s">
        <v>10650</v>
      </c>
      <c r="B1473" s="3" t="s">
        <v>10651</v>
      </c>
      <c r="C1473" s="4">
        <v>2020.0</v>
      </c>
      <c r="D1473" s="4">
        <v>46.0</v>
      </c>
      <c r="E1473" s="4">
        <v>164256.0</v>
      </c>
      <c r="F1473" s="3" t="s">
        <v>10652</v>
      </c>
      <c r="G1473" s="3" t="s">
        <v>5663</v>
      </c>
      <c r="H1473" s="3" t="s">
        <v>10653</v>
      </c>
      <c r="I1473" s="4">
        <v>0.771</v>
      </c>
      <c r="J1473" s="4">
        <v>0.716</v>
      </c>
      <c r="K1473" s="4">
        <v>0.854469232</v>
      </c>
      <c r="L1473" s="4">
        <v>0.0572</v>
      </c>
      <c r="M1473" s="4">
        <v>0.134</v>
      </c>
      <c r="N1473" s="4">
        <v>0.00302</v>
      </c>
      <c r="O1473" s="4">
        <v>0.102</v>
      </c>
      <c r="P1473" s="4">
        <v>0.963</v>
      </c>
      <c r="Q1473" s="4">
        <v>130.01</v>
      </c>
      <c r="R1473" s="4">
        <v>11.0</v>
      </c>
      <c r="S1473" s="4">
        <v>0.0</v>
      </c>
      <c r="T1473" s="3" t="s">
        <v>103</v>
      </c>
      <c r="U1473" s="3" t="s">
        <v>35</v>
      </c>
    </row>
    <row r="1474">
      <c r="A1474" s="3" t="s">
        <v>10657</v>
      </c>
      <c r="B1474" s="3" t="s">
        <v>10658</v>
      </c>
      <c r="C1474" s="4">
        <v>1962.0</v>
      </c>
      <c r="D1474" s="4">
        <v>46.0</v>
      </c>
      <c r="E1474" s="4">
        <v>148520.0</v>
      </c>
      <c r="F1474" s="3" t="s">
        <v>4852</v>
      </c>
      <c r="G1474" s="3" t="s">
        <v>4853</v>
      </c>
      <c r="H1474" s="3" t="s">
        <v>10659</v>
      </c>
      <c r="I1474" s="4">
        <v>0.745</v>
      </c>
      <c r="J1474" s="4">
        <v>0.894</v>
      </c>
      <c r="K1474" s="4">
        <v>0.871580433</v>
      </c>
      <c r="L1474" s="4">
        <v>0.0376</v>
      </c>
      <c r="M1474" s="4">
        <v>0.154</v>
      </c>
      <c r="N1474" s="4">
        <v>6.46E-4</v>
      </c>
      <c r="O1474" s="4">
        <v>0.0753</v>
      </c>
      <c r="P1474" s="4">
        <v>0.971</v>
      </c>
      <c r="Q1474" s="4">
        <v>87.5</v>
      </c>
      <c r="R1474" s="4">
        <v>8.0</v>
      </c>
      <c r="S1474" s="4">
        <v>1.0</v>
      </c>
      <c r="T1474" s="3" t="s">
        <v>103</v>
      </c>
      <c r="U1474" s="3" t="s">
        <v>35</v>
      </c>
    </row>
    <row r="1475">
      <c r="A1475" s="3" t="s">
        <v>10660</v>
      </c>
      <c r="B1475" s="3" t="s">
        <v>10661</v>
      </c>
      <c r="C1475" s="4">
        <v>2007.0</v>
      </c>
      <c r="D1475" s="4">
        <v>46.0</v>
      </c>
      <c r="E1475" s="4">
        <v>161093.0</v>
      </c>
      <c r="F1475" s="3" t="s">
        <v>10662</v>
      </c>
      <c r="G1475" s="3" t="s">
        <v>10663</v>
      </c>
      <c r="H1475" s="3" t="s">
        <v>10664</v>
      </c>
      <c r="I1475" s="4">
        <v>0.526</v>
      </c>
      <c r="J1475" s="4">
        <v>0.396</v>
      </c>
      <c r="K1475" s="4">
        <v>0.78722221</v>
      </c>
      <c r="L1475" s="4">
        <v>0.0246</v>
      </c>
      <c r="M1475" s="4">
        <v>0.0142</v>
      </c>
      <c r="N1475" s="4">
        <v>0.0</v>
      </c>
      <c r="O1475" s="4">
        <v>0.626</v>
      </c>
      <c r="P1475" s="4">
        <v>0.608</v>
      </c>
      <c r="Q1475" s="4">
        <v>101.14</v>
      </c>
      <c r="R1475" s="4">
        <v>9.0</v>
      </c>
      <c r="S1475" s="4">
        <v>1.0</v>
      </c>
      <c r="T1475" s="3" t="s">
        <v>103</v>
      </c>
      <c r="U1475" s="3" t="s">
        <v>35</v>
      </c>
    </row>
    <row r="1476">
      <c r="A1476" s="3" t="s">
        <v>10665</v>
      </c>
      <c r="B1476" s="3" t="s">
        <v>10666</v>
      </c>
      <c r="C1476" s="4">
        <v>1968.0</v>
      </c>
      <c r="D1476" s="4">
        <v>46.0</v>
      </c>
      <c r="E1476" s="4">
        <v>142154.0</v>
      </c>
      <c r="F1476" s="3" t="s">
        <v>8786</v>
      </c>
      <c r="G1476" s="3" t="s">
        <v>8787</v>
      </c>
      <c r="H1476" s="3" t="s">
        <v>10667</v>
      </c>
      <c r="I1476" s="4">
        <v>0.532</v>
      </c>
      <c r="J1476" s="4">
        <v>0.553</v>
      </c>
      <c r="K1476" s="4">
        <v>0.726177999</v>
      </c>
      <c r="L1476" s="4">
        <v>0.0485</v>
      </c>
      <c r="M1476" s="4">
        <v>0.428</v>
      </c>
      <c r="N1476" s="4">
        <v>1.3E-6</v>
      </c>
      <c r="O1476" s="4">
        <v>0.283</v>
      </c>
      <c r="P1476" s="4">
        <v>0.649</v>
      </c>
      <c r="Q1476" s="4">
        <v>84.58</v>
      </c>
      <c r="R1476" s="4">
        <v>4.0</v>
      </c>
      <c r="S1476" s="4">
        <v>0.0</v>
      </c>
      <c r="T1476" s="3" t="s">
        <v>103</v>
      </c>
      <c r="U1476" s="3" t="s">
        <v>35</v>
      </c>
    </row>
    <row r="1477">
      <c r="A1477" s="3" t="s">
        <v>10668</v>
      </c>
      <c r="B1477" s="3" t="s">
        <v>10669</v>
      </c>
      <c r="C1477" s="4">
        <v>2019.0</v>
      </c>
      <c r="D1477" s="4">
        <v>46.0</v>
      </c>
      <c r="E1477" s="4">
        <v>206913.0</v>
      </c>
      <c r="F1477" s="3" t="s">
        <v>1629</v>
      </c>
      <c r="G1477" s="3" t="s">
        <v>3183</v>
      </c>
      <c r="H1477" s="3" t="s">
        <v>10669</v>
      </c>
      <c r="I1477" s="4">
        <v>0.818</v>
      </c>
      <c r="J1477" s="4">
        <v>0.972</v>
      </c>
      <c r="K1477" s="4">
        <v>0.904412551</v>
      </c>
      <c r="L1477" s="4">
        <v>0.0802</v>
      </c>
      <c r="M1477" s="4">
        <v>0.318</v>
      </c>
      <c r="N1477" s="4">
        <v>3.72E-6</v>
      </c>
      <c r="O1477" s="4">
        <v>0.875</v>
      </c>
      <c r="P1477" s="4">
        <v>0.668</v>
      </c>
      <c r="Q1477" s="4">
        <v>110.04</v>
      </c>
      <c r="R1477" s="4">
        <v>2.0</v>
      </c>
      <c r="S1477" s="4">
        <v>1.0</v>
      </c>
      <c r="T1477" s="3" t="s">
        <v>104</v>
      </c>
      <c r="U1477" s="3" t="s">
        <v>68</v>
      </c>
    </row>
    <row r="1478">
      <c r="A1478" s="3" t="s">
        <v>10670</v>
      </c>
      <c r="B1478" s="3" t="s">
        <v>10671</v>
      </c>
      <c r="C1478" s="4">
        <v>2017.0</v>
      </c>
      <c r="D1478" s="4">
        <v>46.0</v>
      </c>
      <c r="E1478" s="4">
        <v>178352.0</v>
      </c>
      <c r="F1478" s="3" t="s">
        <v>1016</v>
      </c>
      <c r="G1478" s="3" t="s">
        <v>1017</v>
      </c>
      <c r="H1478" s="3" t="s">
        <v>10671</v>
      </c>
      <c r="I1478" s="4">
        <v>0.794</v>
      </c>
      <c r="J1478" s="4">
        <v>0.781</v>
      </c>
      <c r="K1478" s="4">
        <v>0.870660706</v>
      </c>
      <c r="L1478" s="4">
        <v>0.0536</v>
      </c>
      <c r="M1478" s="4">
        <v>0.05</v>
      </c>
      <c r="N1478" s="4">
        <v>0.0151</v>
      </c>
      <c r="O1478" s="4">
        <v>0.139</v>
      </c>
      <c r="P1478" s="4">
        <v>0.836</v>
      </c>
      <c r="Q1478" s="4">
        <v>102.98</v>
      </c>
      <c r="R1478" s="4">
        <v>6.0</v>
      </c>
      <c r="S1478" s="4">
        <v>0.0</v>
      </c>
      <c r="T1478" s="3" t="s">
        <v>104</v>
      </c>
      <c r="U1478" s="3" t="s">
        <v>68</v>
      </c>
    </row>
    <row r="1479">
      <c r="A1479" s="3" t="s">
        <v>10672</v>
      </c>
      <c r="B1479" s="3" t="s">
        <v>10673</v>
      </c>
      <c r="C1479" s="4">
        <v>2018.0</v>
      </c>
      <c r="D1479" s="4">
        <v>46.0</v>
      </c>
      <c r="E1479" s="4">
        <v>297888.0</v>
      </c>
      <c r="F1479" s="3" t="s">
        <v>901</v>
      </c>
      <c r="G1479" s="3" t="s">
        <v>3233</v>
      </c>
      <c r="H1479" s="3" t="s">
        <v>10674</v>
      </c>
      <c r="I1479" s="4">
        <v>0.656705432</v>
      </c>
      <c r="J1479" s="4">
        <v>0.6703845</v>
      </c>
      <c r="K1479" s="4">
        <v>0.813626471</v>
      </c>
      <c r="L1479" s="4">
        <v>0.081382654</v>
      </c>
      <c r="M1479" s="4">
        <v>0.26934009</v>
      </c>
      <c r="N1479" s="4">
        <v>0.05448885</v>
      </c>
      <c r="O1479" s="4">
        <v>0.191150556</v>
      </c>
      <c r="P1479" s="4">
        <v>0.618767284</v>
      </c>
      <c r="Q1479" s="4">
        <v>120.71</v>
      </c>
      <c r="R1479" s="4">
        <v>5.0</v>
      </c>
      <c r="S1479" s="4">
        <v>1.0</v>
      </c>
      <c r="T1479" s="3" t="s">
        <v>104</v>
      </c>
      <c r="U1479" s="3" t="s">
        <v>68</v>
      </c>
    </row>
    <row r="1480">
      <c r="A1480" s="3" t="s">
        <v>10675</v>
      </c>
      <c r="B1480" s="3" t="s">
        <v>10676</v>
      </c>
      <c r="C1480" s="4">
        <v>2011.0</v>
      </c>
      <c r="D1480" s="4">
        <v>46.0</v>
      </c>
      <c r="E1480" s="4">
        <v>284226.0</v>
      </c>
      <c r="F1480" s="3" t="s">
        <v>7899</v>
      </c>
      <c r="G1480" s="3" t="s">
        <v>10677</v>
      </c>
      <c r="H1480" s="3" t="s">
        <v>10676</v>
      </c>
      <c r="I1480" s="4">
        <v>0.686</v>
      </c>
      <c r="J1480" s="4">
        <v>0.791</v>
      </c>
      <c r="K1480" s="4">
        <v>0.877954356</v>
      </c>
      <c r="L1480" s="4">
        <v>0.0672</v>
      </c>
      <c r="M1480" s="4">
        <v>0.0382</v>
      </c>
      <c r="N1480" s="4">
        <v>0.0</v>
      </c>
      <c r="O1480" s="4">
        <v>0.173</v>
      </c>
      <c r="P1480" s="4">
        <v>0.534</v>
      </c>
      <c r="Q1480" s="4">
        <v>131.99</v>
      </c>
      <c r="R1480" s="4">
        <v>8.0</v>
      </c>
      <c r="S1480" s="4">
        <v>1.0</v>
      </c>
      <c r="T1480" s="3" t="s">
        <v>103</v>
      </c>
      <c r="U1480" s="3" t="s">
        <v>68</v>
      </c>
    </row>
    <row r="1481">
      <c r="A1481" s="3" t="s">
        <v>10678</v>
      </c>
      <c r="B1481" s="3" t="s">
        <v>10679</v>
      </c>
      <c r="C1481" s="4">
        <v>2014.0</v>
      </c>
      <c r="D1481" s="4">
        <v>46.0</v>
      </c>
      <c r="E1481" s="4">
        <v>339666.0</v>
      </c>
      <c r="F1481" s="3" t="s">
        <v>122</v>
      </c>
      <c r="G1481" s="3" t="s">
        <v>123</v>
      </c>
      <c r="H1481" s="3" t="s">
        <v>10680</v>
      </c>
      <c r="I1481" s="4">
        <v>0.656705432</v>
      </c>
      <c r="J1481" s="4">
        <v>0.6703845</v>
      </c>
      <c r="K1481" s="4">
        <v>0.813626471</v>
      </c>
      <c r="L1481" s="4">
        <v>0.081382654</v>
      </c>
      <c r="M1481" s="4">
        <v>0.26934009</v>
      </c>
      <c r="N1481" s="4">
        <v>0.05448885</v>
      </c>
      <c r="O1481" s="4">
        <v>0.191150556</v>
      </c>
      <c r="P1481" s="4">
        <v>0.618767284</v>
      </c>
      <c r="Q1481" s="4">
        <v>120.71</v>
      </c>
      <c r="R1481" s="4">
        <v>5.0</v>
      </c>
      <c r="S1481" s="4">
        <v>1.0</v>
      </c>
      <c r="T1481" s="3" t="s">
        <v>104</v>
      </c>
      <c r="U1481" s="3" t="s">
        <v>94</v>
      </c>
    </row>
    <row r="1482">
      <c r="A1482" s="3" t="s">
        <v>10681</v>
      </c>
      <c r="B1482" s="3" t="s">
        <v>10682</v>
      </c>
      <c r="C1482" s="4">
        <v>1980.0</v>
      </c>
      <c r="D1482" s="4">
        <v>46.0</v>
      </c>
      <c r="E1482" s="4">
        <v>398653.0</v>
      </c>
      <c r="F1482" s="3" t="s">
        <v>3153</v>
      </c>
      <c r="G1482" s="3" t="s">
        <v>3155</v>
      </c>
      <c r="H1482" s="3" t="s">
        <v>10683</v>
      </c>
      <c r="I1482" s="4">
        <v>0.656705432</v>
      </c>
      <c r="J1482" s="4">
        <v>0.6703845</v>
      </c>
      <c r="K1482" s="4">
        <v>0.813626471</v>
      </c>
      <c r="L1482" s="4">
        <v>0.081382654</v>
      </c>
      <c r="M1482" s="4">
        <v>0.26934009</v>
      </c>
      <c r="N1482" s="4">
        <v>0.05448885</v>
      </c>
      <c r="O1482" s="4">
        <v>0.191150556</v>
      </c>
      <c r="P1482" s="4">
        <v>0.618767284</v>
      </c>
      <c r="Q1482" s="4">
        <v>120.71</v>
      </c>
      <c r="R1482" s="4">
        <v>5.0</v>
      </c>
      <c r="S1482" s="4">
        <v>1.0</v>
      </c>
      <c r="T1482" s="3" t="s">
        <v>104</v>
      </c>
      <c r="U1482" s="3" t="s">
        <v>94</v>
      </c>
    </row>
    <row r="1483">
      <c r="A1483" s="3" t="s">
        <v>10684</v>
      </c>
      <c r="B1483" s="3" t="s">
        <v>10685</v>
      </c>
      <c r="C1483" s="4">
        <v>2014.0</v>
      </c>
      <c r="D1483" s="4">
        <v>47.0</v>
      </c>
      <c r="E1483" s="4">
        <v>273629.0</v>
      </c>
      <c r="F1483" s="3" t="s">
        <v>5952</v>
      </c>
      <c r="G1483" s="3" t="s">
        <v>1580</v>
      </c>
      <c r="H1483" s="3" t="s">
        <v>10686</v>
      </c>
      <c r="I1483" s="4">
        <v>0.621</v>
      </c>
      <c r="J1483" s="4">
        <v>0.902</v>
      </c>
      <c r="K1483" s="4">
        <v>0.867045965</v>
      </c>
      <c r="L1483" s="4">
        <v>0.0418</v>
      </c>
      <c r="M1483" s="4">
        <v>0.0591</v>
      </c>
      <c r="N1483" s="4">
        <v>3.37E-5</v>
      </c>
      <c r="O1483" s="4">
        <v>0.124</v>
      </c>
      <c r="P1483" s="4">
        <v>0.743</v>
      </c>
      <c r="Q1483" s="4">
        <v>134.048</v>
      </c>
      <c r="R1483" s="4">
        <v>1.0</v>
      </c>
      <c r="S1483" s="4">
        <v>1.0</v>
      </c>
      <c r="T1483" s="3" t="s">
        <v>34</v>
      </c>
      <c r="U1483" s="3" t="s">
        <v>35</v>
      </c>
    </row>
    <row r="1484">
      <c r="A1484" s="3" t="s">
        <v>10687</v>
      </c>
      <c r="B1484" s="3" t="s">
        <v>10688</v>
      </c>
      <c r="C1484" s="4">
        <v>2012.0</v>
      </c>
      <c r="D1484" s="4">
        <v>47.0</v>
      </c>
      <c r="E1484" s="4">
        <v>310413.0</v>
      </c>
      <c r="F1484" s="3" t="s">
        <v>122</v>
      </c>
      <c r="G1484" s="3" t="s">
        <v>123</v>
      </c>
      <c r="H1484" s="3" t="s">
        <v>10689</v>
      </c>
      <c r="I1484" s="4">
        <v>0.656705432</v>
      </c>
      <c r="J1484" s="4">
        <v>0.6703845</v>
      </c>
      <c r="K1484" s="4">
        <v>0.813626471</v>
      </c>
      <c r="L1484" s="4">
        <v>0.081382654</v>
      </c>
      <c r="M1484" s="4">
        <v>0.26934009</v>
      </c>
      <c r="N1484" s="4">
        <v>0.05448885</v>
      </c>
      <c r="O1484" s="4">
        <v>0.191150556</v>
      </c>
      <c r="P1484" s="4">
        <v>0.618767284</v>
      </c>
      <c r="Q1484" s="4">
        <v>120.71</v>
      </c>
      <c r="R1484" s="4">
        <v>5.0</v>
      </c>
      <c r="S1484" s="4">
        <v>1.0</v>
      </c>
      <c r="T1484" s="3" t="s">
        <v>104</v>
      </c>
      <c r="U1484" s="3" t="s">
        <v>35</v>
      </c>
    </row>
    <row r="1485">
      <c r="A1485" s="3" t="s">
        <v>10691</v>
      </c>
      <c r="B1485" s="3" t="s">
        <v>10692</v>
      </c>
      <c r="C1485" s="4">
        <v>2010.0</v>
      </c>
      <c r="D1485" s="4">
        <v>47.0</v>
      </c>
      <c r="E1485" s="4">
        <v>264626.0</v>
      </c>
      <c r="F1485" s="3" t="s">
        <v>3549</v>
      </c>
      <c r="G1485" s="3" t="s">
        <v>10693</v>
      </c>
      <c r="H1485" s="3" t="s">
        <v>10694</v>
      </c>
      <c r="I1485" s="4">
        <v>0.719</v>
      </c>
      <c r="J1485" s="4">
        <v>0.806</v>
      </c>
      <c r="K1485" s="4">
        <v>0.846405578</v>
      </c>
      <c r="L1485" s="4">
        <v>0.182</v>
      </c>
      <c r="M1485" s="4">
        <v>0.315</v>
      </c>
      <c r="N1485" s="4">
        <v>4.52E-5</v>
      </c>
      <c r="O1485" s="4">
        <v>0.108</v>
      </c>
      <c r="P1485" s="4">
        <v>0.921</v>
      </c>
      <c r="Q1485" s="4">
        <v>90.26</v>
      </c>
      <c r="R1485" s="4">
        <v>11.0</v>
      </c>
      <c r="S1485" s="4">
        <v>0.0</v>
      </c>
      <c r="T1485" s="3" t="s">
        <v>104</v>
      </c>
      <c r="U1485" s="3" t="s">
        <v>35</v>
      </c>
    </row>
    <row r="1486">
      <c r="A1486" s="3" t="s">
        <v>10695</v>
      </c>
      <c r="B1486" s="3" t="s">
        <v>10696</v>
      </c>
      <c r="C1486" s="4">
        <v>2015.0</v>
      </c>
      <c r="D1486" s="4">
        <v>47.0</v>
      </c>
      <c r="E1486" s="4">
        <v>261206.0</v>
      </c>
      <c r="F1486" s="3" t="s">
        <v>4320</v>
      </c>
      <c r="G1486" s="3" t="s">
        <v>4321</v>
      </c>
      <c r="H1486" s="3" t="s">
        <v>10697</v>
      </c>
      <c r="I1486" s="4">
        <v>0.759</v>
      </c>
      <c r="J1486" s="4">
        <v>0.915</v>
      </c>
      <c r="K1486" s="4">
        <v>0.903450046</v>
      </c>
      <c r="L1486" s="4">
        <v>0.149</v>
      </c>
      <c r="M1486" s="4">
        <v>0.216</v>
      </c>
      <c r="N1486" s="4">
        <v>0.0</v>
      </c>
      <c r="O1486" s="4">
        <v>0.2</v>
      </c>
      <c r="P1486" s="4">
        <v>0.911</v>
      </c>
      <c r="Q1486" s="4">
        <v>115.986</v>
      </c>
      <c r="R1486" s="4">
        <v>7.0</v>
      </c>
      <c r="S1486" s="4">
        <v>1.0</v>
      </c>
      <c r="T1486" s="3" t="s">
        <v>34</v>
      </c>
      <c r="U1486" s="3" t="s">
        <v>35</v>
      </c>
    </row>
    <row r="1487">
      <c r="A1487" s="3" t="s">
        <v>10698</v>
      </c>
      <c r="B1487" s="3" t="s">
        <v>10699</v>
      </c>
      <c r="C1487" s="4">
        <v>2012.0</v>
      </c>
      <c r="D1487" s="4">
        <v>47.0</v>
      </c>
      <c r="E1487" s="4">
        <v>307757.0</v>
      </c>
      <c r="F1487" s="3" t="s">
        <v>901</v>
      </c>
      <c r="G1487" s="3" t="s">
        <v>1757</v>
      </c>
      <c r="H1487" s="3" t="s">
        <v>10701</v>
      </c>
      <c r="I1487" s="4">
        <v>0.707</v>
      </c>
      <c r="J1487" s="4">
        <v>0.849</v>
      </c>
      <c r="K1487" s="4">
        <v>0.861206767</v>
      </c>
      <c r="L1487" s="4">
        <v>0.0936</v>
      </c>
      <c r="M1487" s="4">
        <v>0.139</v>
      </c>
      <c r="N1487" s="4">
        <v>0.0</v>
      </c>
      <c r="O1487" s="4">
        <v>0.0528</v>
      </c>
      <c r="P1487" s="4">
        <v>0.883</v>
      </c>
      <c r="Q1487" s="4">
        <v>136.082</v>
      </c>
      <c r="R1487" s="4">
        <v>11.0</v>
      </c>
      <c r="S1487" s="4">
        <v>1.0</v>
      </c>
      <c r="T1487" s="3" t="s">
        <v>34</v>
      </c>
      <c r="U1487" s="3" t="s">
        <v>35</v>
      </c>
    </row>
    <row r="1488">
      <c r="A1488" s="3" t="s">
        <v>10702</v>
      </c>
      <c r="B1488" s="3" t="s">
        <v>10703</v>
      </c>
      <c r="C1488" s="4">
        <v>2017.0</v>
      </c>
      <c r="D1488" s="4">
        <v>47.0</v>
      </c>
      <c r="E1488" s="4">
        <v>205120.0</v>
      </c>
      <c r="F1488" s="3" t="s">
        <v>1629</v>
      </c>
      <c r="G1488" s="3" t="s">
        <v>3183</v>
      </c>
      <c r="H1488" s="3" t="s">
        <v>6211</v>
      </c>
      <c r="I1488" s="4">
        <v>0.825</v>
      </c>
      <c r="J1488" s="4">
        <v>0.913</v>
      </c>
      <c r="K1488" s="4">
        <v>0.886167733</v>
      </c>
      <c r="L1488" s="4">
        <v>0.142</v>
      </c>
      <c r="M1488" s="4">
        <v>0.336</v>
      </c>
      <c r="N1488" s="4">
        <v>2.39E-6</v>
      </c>
      <c r="O1488" s="4">
        <v>0.187</v>
      </c>
      <c r="P1488" s="4">
        <v>0.766</v>
      </c>
      <c r="Q1488" s="4">
        <v>104.893</v>
      </c>
      <c r="R1488" s="4">
        <v>7.0</v>
      </c>
      <c r="S1488" s="4">
        <v>0.0</v>
      </c>
      <c r="T1488" s="3" t="s">
        <v>34</v>
      </c>
      <c r="U1488" s="3" t="s">
        <v>35</v>
      </c>
    </row>
    <row r="1489">
      <c r="A1489" s="3" t="s">
        <v>10704</v>
      </c>
      <c r="B1489" s="3" t="s">
        <v>10705</v>
      </c>
      <c r="C1489" s="4">
        <v>2019.0</v>
      </c>
      <c r="D1489" s="4">
        <v>47.0</v>
      </c>
      <c r="E1489" s="4">
        <v>229720.0</v>
      </c>
      <c r="F1489" s="3" t="s">
        <v>26</v>
      </c>
      <c r="G1489" s="3" t="s">
        <v>3986</v>
      </c>
      <c r="H1489" s="3" t="s">
        <v>10705</v>
      </c>
      <c r="I1489" s="4">
        <v>0.626</v>
      </c>
      <c r="J1489" s="4">
        <v>0.251</v>
      </c>
      <c r="K1489" s="4">
        <v>0.604110966</v>
      </c>
      <c r="L1489" s="4">
        <v>0.0321</v>
      </c>
      <c r="M1489" s="4">
        <v>0.715</v>
      </c>
      <c r="N1489" s="4">
        <v>0.0</v>
      </c>
      <c r="O1489" s="4">
        <v>0.331</v>
      </c>
      <c r="P1489" s="4">
        <v>0.72</v>
      </c>
      <c r="Q1489" s="4">
        <v>144.963</v>
      </c>
      <c r="R1489" s="4">
        <v>6.0</v>
      </c>
      <c r="S1489" s="4">
        <v>1.0</v>
      </c>
      <c r="T1489" s="3" t="s">
        <v>34</v>
      </c>
      <c r="U1489" s="3" t="s">
        <v>35</v>
      </c>
    </row>
    <row r="1490">
      <c r="A1490" s="3" t="s">
        <v>10706</v>
      </c>
      <c r="B1490" s="3" t="s">
        <v>10708</v>
      </c>
      <c r="C1490" s="4">
        <v>2017.0</v>
      </c>
      <c r="D1490" s="4">
        <v>47.0</v>
      </c>
      <c r="E1490" s="4">
        <v>248386.0</v>
      </c>
      <c r="F1490" s="3" t="s">
        <v>1267</v>
      </c>
      <c r="G1490" s="3" t="s">
        <v>10709</v>
      </c>
      <c r="H1490" s="3" t="s">
        <v>10710</v>
      </c>
      <c r="I1490" s="4">
        <v>0.422</v>
      </c>
      <c r="J1490" s="4">
        <v>0.852</v>
      </c>
      <c r="K1490" s="4">
        <v>0.898637521</v>
      </c>
      <c r="L1490" s="4">
        <v>0.208</v>
      </c>
      <c r="M1490" s="4">
        <v>0.0845</v>
      </c>
      <c r="N1490" s="4">
        <v>0.0</v>
      </c>
      <c r="O1490" s="4">
        <v>0.0687</v>
      </c>
      <c r="P1490" s="4">
        <v>0.666</v>
      </c>
      <c r="Q1490" s="4">
        <v>82.914</v>
      </c>
      <c r="R1490" s="4">
        <v>6.0</v>
      </c>
      <c r="S1490" s="4">
        <v>1.0</v>
      </c>
      <c r="T1490" s="3" t="s">
        <v>103</v>
      </c>
      <c r="U1490" s="3" t="s">
        <v>68</v>
      </c>
    </row>
    <row r="1491">
      <c r="A1491" s="3" t="s">
        <v>10711</v>
      </c>
      <c r="B1491" s="3" t="s">
        <v>10712</v>
      </c>
      <c r="C1491" s="4">
        <v>2019.0</v>
      </c>
      <c r="D1491" s="4">
        <v>47.0</v>
      </c>
      <c r="E1491" s="4">
        <v>302935.0</v>
      </c>
      <c r="F1491" s="3" t="s">
        <v>3852</v>
      </c>
      <c r="G1491" s="3" t="s">
        <v>1585</v>
      </c>
      <c r="H1491" s="3" t="s">
        <v>10713</v>
      </c>
      <c r="I1491" s="4">
        <v>0.695</v>
      </c>
      <c r="J1491" s="4">
        <v>0.727</v>
      </c>
      <c r="K1491" s="4">
        <v>0.840288324</v>
      </c>
      <c r="L1491" s="4">
        <v>0.0323</v>
      </c>
      <c r="M1491" s="4">
        <v>0.0744</v>
      </c>
      <c r="N1491" s="4">
        <v>1.75E-4</v>
      </c>
      <c r="O1491" s="4">
        <v>0.533</v>
      </c>
      <c r="P1491" s="4">
        <v>0.864</v>
      </c>
      <c r="Q1491" s="4">
        <v>118.034</v>
      </c>
      <c r="R1491" s="4">
        <v>6.0</v>
      </c>
      <c r="S1491" s="4">
        <v>0.0</v>
      </c>
      <c r="T1491" s="3" t="s">
        <v>104</v>
      </c>
      <c r="U1491" s="3" t="s">
        <v>35</v>
      </c>
    </row>
    <row r="1492">
      <c r="A1492" s="3" t="s">
        <v>10714</v>
      </c>
      <c r="B1492" s="3" t="s">
        <v>10715</v>
      </c>
      <c r="C1492" s="4">
        <v>2012.0</v>
      </c>
      <c r="D1492" s="4">
        <v>47.0</v>
      </c>
      <c r="E1492" s="4">
        <v>377480.0</v>
      </c>
      <c r="F1492" s="3" t="s">
        <v>163</v>
      </c>
      <c r="G1492" s="3" t="s">
        <v>157</v>
      </c>
      <c r="H1492" s="3" t="s">
        <v>10716</v>
      </c>
      <c r="I1492" s="4">
        <v>0.456</v>
      </c>
      <c r="J1492" s="4">
        <v>0.757</v>
      </c>
      <c r="K1492" s="4">
        <v>0.817573204</v>
      </c>
      <c r="L1492" s="4">
        <v>0.0485</v>
      </c>
      <c r="M1492" s="4">
        <v>0.852</v>
      </c>
      <c r="N1492" s="4">
        <v>0.00285</v>
      </c>
      <c r="O1492" s="4">
        <v>0.339</v>
      </c>
      <c r="P1492" s="4">
        <v>0.751</v>
      </c>
      <c r="Q1492" s="4">
        <v>98.086</v>
      </c>
      <c r="R1492" s="4">
        <v>5.0</v>
      </c>
      <c r="S1492" s="4">
        <v>1.0</v>
      </c>
      <c r="T1492" s="3" t="s">
        <v>104</v>
      </c>
      <c r="U1492" s="3" t="s">
        <v>35</v>
      </c>
    </row>
    <row r="1493">
      <c r="A1493" s="3" t="s">
        <v>10718</v>
      </c>
      <c r="B1493" s="3" t="s">
        <v>10719</v>
      </c>
      <c r="C1493" s="4">
        <v>2024.0</v>
      </c>
      <c r="D1493" s="4">
        <v>47.0</v>
      </c>
      <c r="E1493" s="4">
        <v>243792.0</v>
      </c>
      <c r="F1493" s="3" t="s">
        <v>7542</v>
      </c>
      <c r="G1493" s="3" t="s">
        <v>7545</v>
      </c>
      <c r="H1493" s="3" t="s">
        <v>10720</v>
      </c>
      <c r="I1493" s="4">
        <v>0.713</v>
      </c>
      <c r="J1493" s="4">
        <v>0.582</v>
      </c>
      <c r="K1493" s="4">
        <v>0.803542019</v>
      </c>
      <c r="L1493" s="4">
        <v>0.0377</v>
      </c>
      <c r="M1493" s="4">
        <v>0.695</v>
      </c>
      <c r="N1493" s="4">
        <v>0.0</v>
      </c>
      <c r="O1493" s="4">
        <v>0.0718</v>
      </c>
      <c r="P1493" s="4">
        <v>0.701</v>
      </c>
      <c r="Q1493" s="4">
        <v>114.987</v>
      </c>
      <c r="R1493" s="4">
        <v>3.0</v>
      </c>
      <c r="S1493" s="4">
        <v>1.0</v>
      </c>
      <c r="T1493" s="3" t="s">
        <v>104</v>
      </c>
      <c r="U1493" s="3" t="s">
        <v>35</v>
      </c>
    </row>
    <row r="1494">
      <c r="A1494" s="3" t="s">
        <v>10721</v>
      </c>
      <c r="B1494" s="3" t="s">
        <v>10722</v>
      </c>
      <c r="C1494" s="4">
        <v>2010.0</v>
      </c>
      <c r="D1494" s="4">
        <v>47.0</v>
      </c>
      <c r="E1494" s="4">
        <v>260026.0</v>
      </c>
      <c r="F1494" s="3" t="s">
        <v>1918</v>
      </c>
      <c r="G1494" s="3" t="s">
        <v>1919</v>
      </c>
      <c r="H1494" s="3" t="s">
        <v>10723</v>
      </c>
      <c r="I1494" s="4">
        <v>0.862</v>
      </c>
      <c r="J1494" s="4">
        <v>0.673</v>
      </c>
      <c r="K1494" s="4">
        <v>0.831476055</v>
      </c>
      <c r="L1494" s="4">
        <v>0.0688</v>
      </c>
      <c r="M1494" s="4">
        <v>0.33</v>
      </c>
      <c r="N1494" s="4">
        <v>0.00856</v>
      </c>
      <c r="O1494" s="4">
        <v>0.0961</v>
      </c>
      <c r="P1494" s="4">
        <v>0.841</v>
      </c>
      <c r="Q1494" s="4">
        <v>105.003</v>
      </c>
      <c r="R1494" s="4">
        <v>7.0</v>
      </c>
      <c r="S1494" s="4">
        <v>1.0</v>
      </c>
      <c r="T1494" s="3" t="s">
        <v>104</v>
      </c>
      <c r="U1494" s="3" t="s">
        <v>35</v>
      </c>
    </row>
    <row r="1495">
      <c r="A1495" s="3" t="s">
        <v>10724</v>
      </c>
      <c r="B1495" s="3" t="s">
        <v>10725</v>
      </c>
      <c r="C1495" s="4">
        <v>2013.0</v>
      </c>
      <c r="D1495" s="4">
        <v>47.0</v>
      </c>
      <c r="E1495" s="4">
        <v>239806.0</v>
      </c>
      <c r="F1495" s="3" t="s">
        <v>10727</v>
      </c>
      <c r="G1495" s="3" t="s">
        <v>10728</v>
      </c>
      <c r="H1495" s="3" t="s">
        <v>10729</v>
      </c>
      <c r="I1495" s="4">
        <v>0.902</v>
      </c>
      <c r="J1495" s="4">
        <v>0.725</v>
      </c>
      <c r="K1495" s="4">
        <v>0.836630804</v>
      </c>
      <c r="L1495" s="4">
        <v>0.066</v>
      </c>
      <c r="M1495" s="4">
        <v>0.149</v>
      </c>
      <c r="N1495" s="4">
        <v>2.94E-5</v>
      </c>
      <c r="O1495" s="4">
        <v>0.105</v>
      </c>
      <c r="P1495" s="4">
        <v>0.915</v>
      </c>
      <c r="Q1495" s="4">
        <v>112.012</v>
      </c>
      <c r="R1495" s="4">
        <v>4.0</v>
      </c>
      <c r="S1495" s="4">
        <v>0.0</v>
      </c>
      <c r="T1495" s="3" t="s">
        <v>103</v>
      </c>
      <c r="U1495" s="3" t="s">
        <v>35</v>
      </c>
    </row>
    <row r="1496">
      <c r="A1496" s="3" t="s">
        <v>10730</v>
      </c>
      <c r="B1496" s="3" t="s">
        <v>10731</v>
      </c>
      <c r="C1496" s="4">
        <v>2003.0</v>
      </c>
      <c r="D1496" s="4">
        <v>47.0</v>
      </c>
      <c r="E1496" s="4">
        <v>357840.0</v>
      </c>
      <c r="F1496" s="3" t="s">
        <v>901</v>
      </c>
      <c r="G1496" s="3" t="s">
        <v>1757</v>
      </c>
      <c r="H1496" s="3" t="s">
        <v>10732</v>
      </c>
      <c r="I1496" s="4">
        <v>0.756</v>
      </c>
      <c r="J1496" s="4">
        <v>0.631</v>
      </c>
      <c r="K1496" s="4">
        <v>0.761983188</v>
      </c>
      <c r="L1496" s="4">
        <v>0.136</v>
      </c>
      <c r="M1496" s="4">
        <v>0.159</v>
      </c>
      <c r="N1496" s="4">
        <v>3.46E-6</v>
      </c>
      <c r="O1496" s="4">
        <v>0.0665</v>
      </c>
      <c r="P1496" s="4">
        <v>0.747</v>
      </c>
      <c r="Q1496" s="4">
        <v>98.019</v>
      </c>
      <c r="R1496" s="4">
        <v>6.0</v>
      </c>
      <c r="S1496" s="4">
        <v>0.0</v>
      </c>
      <c r="T1496" s="3" t="s">
        <v>104</v>
      </c>
      <c r="U1496" s="3" t="s">
        <v>68</v>
      </c>
    </row>
    <row r="1497">
      <c r="A1497" s="3" t="s">
        <v>10733</v>
      </c>
      <c r="B1497" s="3" t="s">
        <v>10734</v>
      </c>
      <c r="C1497" s="4">
        <v>2014.0</v>
      </c>
      <c r="D1497" s="4">
        <v>47.0</v>
      </c>
      <c r="E1497" s="4">
        <v>184320.0</v>
      </c>
      <c r="F1497" s="3" t="s">
        <v>10735</v>
      </c>
      <c r="G1497" s="3" t="s">
        <v>10736</v>
      </c>
      <c r="H1497" s="3" t="s">
        <v>10737</v>
      </c>
      <c r="I1497" s="4">
        <v>0.323</v>
      </c>
      <c r="J1497" s="4">
        <v>0.682</v>
      </c>
      <c r="K1497" s="4">
        <v>0.756143991</v>
      </c>
      <c r="L1497" s="4">
        <v>0.062</v>
      </c>
      <c r="M1497" s="4">
        <v>0.763</v>
      </c>
      <c r="N1497" s="4">
        <v>0.647</v>
      </c>
      <c r="O1497" s="4">
        <v>0.127</v>
      </c>
      <c r="P1497" s="4">
        <v>0.646</v>
      </c>
      <c r="Q1497" s="4">
        <v>169.325</v>
      </c>
      <c r="R1497" s="4">
        <v>4.0</v>
      </c>
      <c r="S1497" s="4">
        <v>1.0</v>
      </c>
      <c r="T1497" s="3" t="s">
        <v>103</v>
      </c>
      <c r="U1497" s="3" t="s">
        <v>35</v>
      </c>
    </row>
    <row r="1498">
      <c r="A1498" s="3" t="s">
        <v>10739</v>
      </c>
      <c r="B1498" s="3" t="s">
        <v>10740</v>
      </c>
      <c r="C1498" s="4">
        <v>1990.0</v>
      </c>
      <c r="D1498" s="4">
        <v>47.0</v>
      </c>
      <c r="E1498" s="4">
        <v>279909.0</v>
      </c>
      <c r="F1498" s="3" t="s">
        <v>140</v>
      </c>
      <c r="G1498" s="3" t="s">
        <v>881</v>
      </c>
      <c r="H1498" s="3" t="s">
        <v>4468</v>
      </c>
      <c r="I1498" s="4">
        <v>0.603</v>
      </c>
      <c r="J1498" s="4">
        <v>0.688</v>
      </c>
      <c r="K1498" s="4">
        <v>0.693859218</v>
      </c>
      <c r="L1498" s="4">
        <v>0.0458</v>
      </c>
      <c r="M1498" s="4">
        <v>0.401</v>
      </c>
      <c r="N1498" s="4">
        <v>4.57E-5</v>
      </c>
      <c r="O1498" s="4">
        <v>0.104</v>
      </c>
      <c r="P1498" s="4">
        <v>0.682</v>
      </c>
      <c r="Q1498" s="4">
        <v>87.839</v>
      </c>
      <c r="R1498" s="4">
        <v>6.0</v>
      </c>
      <c r="S1498" s="4">
        <v>0.0</v>
      </c>
      <c r="T1498" s="3" t="s">
        <v>104</v>
      </c>
      <c r="U1498" s="3" t="s">
        <v>35</v>
      </c>
    </row>
    <row r="1499">
      <c r="A1499" s="3" t="s">
        <v>10741</v>
      </c>
      <c r="B1499" s="3" t="s">
        <v>10742</v>
      </c>
      <c r="C1499" s="4">
        <v>2013.0</v>
      </c>
      <c r="D1499" s="4">
        <v>47.0</v>
      </c>
      <c r="E1499" s="4">
        <v>349826.0</v>
      </c>
      <c r="F1499" s="3" t="s">
        <v>156</v>
      </c>
      <c r="G1499" s="3" t="s">
        <v>5072</v>
      </c>
      <c r="H1499" s="3" t="s">
        <v>9214</v>
      </c>
      <c r="I1499" s="4">
        <v>0.489</v>
      </c>
      <c r="J1499" s="4">
        <v>0.575</v>
      </c>
      <c r="K1499" s="4">
        <v>0.72551494</v>
      </c>
      <c r="L1499" s="4">
        <v>0.047</v>
      </c>
      <c r="M1499" s="4">
        <v>0.533</v>
      </c>
      <c r="N1499" s="4">
        <v>7.64E-6</v>
      </c>
      <c r="O1499" s="4">
        <v>0.238</v>
      </c>
      <c r="P1499" s="4">
        <v>0.579</v>
      </c>
      <c r="Q1499" s="4">
        <v>100.212</v>
      </c>
      <c r="R1499" s="4">
        <v>7.0</v>
      </c>
      <c r="S1499" s="4">
        <v>0.0</v>
      </c>
      <c r="T1499" s="3" t="s">
        <v>104</v>
      </c>
      <c r="U1499" s="3" t="s">
        <v>68</v>
      </c>
    </row>
    <row r="1500">
      <c r="A1500" s="3" t="s">
        <v>10743</v>
      </c>
      <c r="B1500" s="3" t="s">
        <v>10744</v>
      </c>
      <c r="C1500" s="4">
        <v>2016.0</v>
      </c>
      <c r="D1500" s="4">
        <v>47.0</v>
      </c>
      <c r="E1500" s="4">
        <v>397933.0</v>
      </c>
      <c r="F1500" s="3" t="s">
        <v>194</v>
      </c>
      <c r="G1500" s="3" t="s">
        <v>10745</v>
      </c>
      <c r="H1500" s="3" t="s">
        <v>9381</v>
      </c>
      <c r="I1500" s="4">
        <v>0.531</v>
      </c>
      <c r="J1500" s="4">
        <v>0.532</v>
      </c>
      <c r="K1500" s="4">
        <v>0.722028533</v>
      </c>
      <c r="L1500" s="4">
        <v>0.0332</v>
      </c>
      <c r="M1500" s="4">
        <v>0.546</v>
      </c>
      <c r="N1500" s="4">
        <v>0.0</v>
      </c>
      <c r="O1500" s="4">
        <v>0.149</v>
      </c>
      <c r="P1500" s="4">
        <v>0.728</v>
      </c>
      <c r="Q1500" s="4">
        <v>130.565</v>
      </c>
      <c r="R1500" s="4">
        <v>0.0</v>
      </c>
      <c r="S1500" s="4">
        <v>1.0</v>
      </c>
      <c r="T1500" s="3" t="s">
        <v>104</v>
      </c>
      <c r="U1500" s="3" t="s">
        <v>35</v>
      </c>
    </row>
    <row r="1501">
      <c r="A1501" s="3" t="s">
        <v>10747</v>
      </c>
      <c r="B1501" s="3" t="s">
        <v>10748</v>
      </c>
      <c r="C1501" s="4">
        <v>2019.0</v>
      </c>
      <c r="D1501" s="4">
        <v>47.0</v>
      </c>
      <c r="E1501" s="4">
        <v>213913.0</v>
      </c>
      <c r="F1501" s="3" t="s">
        <v>9973</v>
      </c>
      <c r="G1501" s="3" t="s">
        <v>10749</v>
      </c>
      <c r="H1501" s="3" t="s">
        <v>10748</v>
      </c>
      <c r="I1501" s="4">
        <v>0.779</v>
      </c>
      <c r="J1501" s="4">
        <v>0.731</v>
      </c>
      <c r="K1501" s="4">
        <v>0.881996877</v>
      </c>
      <c r="L1501" s="4">
        <v>0.0399</v>
      </c>
      <c r="M1501" s="4">
        <v>0.445</v>
      </c>
      <c r="N1501" s="4">
        <v>0.0</v>
      </c>
      <c r="O1501" s="4">
        <v>0.252</v>
      </c>
      <c r="P1501" s="4">
        <v>0.847</v>
      </c>
      <c r="Q1501" s="4">
        <v>91.99</v>
      </c>
      <c r="R1501" s="4">
        <v>5.0</v>
      </c>
      <c r="S1501" s="4">
        <v>1.0</v>
      </c>
      <c r="T1501" s="3" t="s">
        <v>103</v>
      </c>
      <c r="U1501" s="3" t="s">
        <v>35</v>
      </c>
    </row>
    <row r="1502">
      <c r="A1502" s="3" t="s">
        <v>10750</v>
      </c>
      <c r="B1502" s="3" t="s">
        <v>6508</v>
      </c>
      <c r="C1502" s="4">
        <v>2014.0</v>
      </c>
      <c r="D1502" s="4">
        <v>47.0</v>
      </c>
      <c r="E1502" s="4">
        <v>277106.0</v>
      </c>
      <c r="F1502" s="3" t="s">
        <v>175</v>
      </c>
      <c r="G1502" s="3" t="s">
        <v>176</v>
      </c>
      <c r="H1502" s="3" t="s">
        <v>10751</v>
      </c>
      <c r="I1502" s="4">
        <v>0.528</v>
      </c>
      <c r="J1502" s="4">
        <v>0.644</v>
      </c>
      <c r="K1502" s="4">
        <v>0.852886446</v>
      </c>
      <c r="L1502" s="4">
        <v>0.0308</v>
      </c>
      <c r="M1502" s="4">
        <v>0.673</v>
      </c>
      <c r="N1502" s="4">
        <v>0.0</v>
      </c>
      <c r="O1502" s="4">
        <v>0.0777</v>
      </c>
      <c r="P1502" s="4">
        <v>0.795</v>
      </c>
      <c r="Q1502" s="4">
        <v>95.48</v>
      </c>
      <c r="R1502" s="4">
        <v>6.0</v>
      </c>
      <c r="S1502" s="4">
        <v>0.0</v>
      </c>
      <c r="T1502" s="3" t="s">
        <v>104</v>
      </c>
      <c r="U1502" s="3" t="s">
        <v>35</v>
      </c>
    </row>
    <row r="1503">
      <c r="A1503" s="3" t="s">
        <v>10753</v>
      </c>
      <c r="B1503" s="3" t="s">
        <v>10754</v>
      </c>
      <c r="C1503" s="4">
        <v>1970.0</v>
      </c>
      <c r="D1503" s="4">
        <v>47.0</v>
      </c>
      <c r="E1503" s="4">
        <v>264871.0</v>
      </c>
      <c r="F1503" s="3" t="s">
        <v>10755</v>
      </c>
      <c r="G1503" s="3" t="s">
        <v>10756</v>
      </c>
      <c r="H1503" s="3" t="s">
        <v>10757</v>
      </c>
      <c r="I1503" s="4">
        <v>0.656705432</v>
      </c>
      <c r="J1503" s="4">
        <v>0.6703845</v>
      </c>
      <c r="K1503" s="4">
        <v>0.813626471</v>
      </c>
      <c r="L1503" s="4">
        <v>0.081382654</v>
      </c>
      <c r="M1503" s="4">
        <v>0.26934009</v>
      </c>
      <c r="N1503" s="4">
        <v>0.05448885</v>
      </c>
      <c r="O1503" s="4">
        <v>0.191150556</v>
      </c>
      <c r="P1503" s="4">
        <v>0.618767284</v>
      </c>
      <c r="Q1503" s="4">
        <v>120.71</v>
      </c>
      <c r="R1503" s="4">
        <v>5.0</v>
      </c>
      <c r="S1503" s="4">
        <v>1.0</v>
      </c>
      <c r="T1503" s="3" t="s">
        <v>103</v>
      </c>
      <c r="U1503" s="3" t="s">
        <v>35</v>
      </c>
    </row>
    <row r="1504">
      <c r="A1504" s="3" t="s">
        <v>10758</v>
      </c>
      <c r="B1504" s="3" t="s">
        <v>10759</v>
      </c>
      <c r="C1504" s="4">
        <v>2009.0</v>
      </c>
      <c r="D1504" s="4">
        <v>47.0</v>
      </c>
      <c r="E1504" s="4">
        <v>236120.0</v>
      </c>
      <c r="F1504" s="3" t="s">
        <v>10760</v>
      </c>
      <c r="G1504" s="3" t="s">
        <v>10761</v>
      </c>
      <c r="H1504" s="3" t="s">
        <v>10762</v>
      </c>
      <c r="I1504" s="4">
        <v>0.902</v>
      </c>
      <c r="J1504" s="4">
        <v>0.653</v>
      </c>
      <c r="K1504" s="4">
        <v>0.858447586</v>
      </c>
      <c r="L1504" s="4">
        <v>0.284</v>
      </c>
      <c r="M1504" s="4">
        <v>0.19</v>
      </c>
      <c r="N1504" s="4">
        <v>0.00102</v>
      </c>
      <c r="O1504" s="4">
        <v>0.0895</v>
      </c>
      <c r="P1504" s="4">
        <v>0.863</v>
      </c>
      <c r="Q1504" s="4">
        <v>94.07</v>
      </c>
      <c r="R1504" s="4">
        <v>4.0</v>
      </c>
      <c r="S1504" s="4">
        <v>0.0</v>
      </c>
      <c r="T1504" s="3" t="s">
        <v>103</v>
      </c>
      <c r="U1504" s="3" t="s">
        <v>35</v>
      </c>
    </row>
    <row r="1505">
      <c r="A1505" s="3" t="s">
        <v>10763</v>
      </c>
      <c r="B1505" s="3" t="s">
        <v>10764</v>
      </c>
      <c r="C1505" s="4">
        <v>1977.0</v>
      </c>
      <c r="D1505" s="4">
        <v>47.0</v>
      </c>
      <c r="E1505" s="4">
        <v>252320.0</v>
      </c>
      <c r="F1505" s="3" t="s">
        <v>10765</v>
      </c>
      <c r="G1505" s="3" t="s">
        <v>10767</v>
      </c>
      <c r="H1505" s="3" t="s">
        <v>10768</v>
      </c>
      <c r="I1505" s="4">
        <v>0.506</v>
      </c>
      <c r="J1505" s="4">
        <v>0.527</v>
      </c>
      <c r="K1505" s="4">
        <v>0.722991038</v>
      </c>
      <c r="L1505" s="4">
        <v>0.0526</v>
      </c>
      <c r="M1505" s="4">
        <v>0.565</v>
      </c>
      <c r="N1505" s="4">
        <v>0.0159</v>
      </c>
      <c r="O1505" s="4">
        <v>0.131</v>
      </c>
      <c r="P1505" s="4">
        <v>0.592</v>
      </c>
      <c r="Q1505" s="4">
        <v>171.76</v>
      </c>
      <c r="R1505" s="4">
        <v>0.0</v>
      </c>
      <c r="S1505" s="4">
        <v>1.0</v>
      </c>
      <c r="T1505" s="3" t="s">
        <v>103</v>
      </c>
      <c r="U1505" s="3" t="s">
        <v>35</v>
      </c>
    </row>
    <row r="1506">
      <c r="A1506" s="3" t="s">
        <v>10769</v>
      </c>
      <c r="B1506" s="3" t="s">
        <v>7751</v>
      </c>
      <c r="C1506" s="4">
        <v>2022.0</v>
      </c>
      <c r="D1506" s="4">
        <v>47.0</v>
      </c>
      <c r="E1506" s="4">
        <v>184933.0</v>
      </c>
      <c r="F1506" s="3" t="s">
        <v>10770</v>
      </c>
      <c r="G1506" s="3" t="s">
        <v>10771</v>
      </c>
      <c r="H1506" s="3" t="s">
        <v>7751</v>
      </c>
      <c r="I1506" s="4">
        <v>0.815</v>
      </c>
      <c r="J1506" s="4">
        <v>0.845</v>
      </c>
      <c r="K1506" s="4">
        <v>0.828353261</v>
      </c>
      <c r="L1506" s="4">
        <v>0.0457</v>
      </c>
      <c r="M1506" s="4">
        <v>0.416</v>
      </c>
      <c r="N1506" s="4">
        <v>1.54E-6</v>
      </c>
      <c r="O1506" s="4">
        <v>0.117</v>
      </c>
      <c r="P1506" s="4">
        <v>0.955</v>
      </c>
      <c r="Q1506" s="4">
        <v>129.87</v>
      </c>
      <c r="R1506" s="4">
        <v>9.0</v>
      </c>
      <c r="S1506" s="4">
        <v>0.0</v>
      </c>
      <c r="T1506" s="3" t="s">
        <v>103</v>
      </c>
      <c r="U1506" s="3" t="s">
        <v>35</v>
      </c>
    </row>
    <row r="1507">
      <c r="A1507" s="3" t="s">
        <v>10772</v>
      </c>
      <c r="B1507" s="3" t="s">
        <v>10773</v>
      </c>
      <c r="C1507" s="4">
        <v>1996.0</v>
      </c>
      <c r="D1507" s="4">
        <v>47.0</v>
      </c>
      <c r="E1507" s="4">
        <v>229826.0</v>
      </c>
      <c r="F1507" s="3" t="s">
        <v>10774</v>
      </c>
      <c r="G1507" s="3" t="s">
        <v>10775</v>
      </c>
      <c r="H1507" s="3" t="s">
        <v>10776</v>
      </c>
      <c r="I1507" s="4">
        <v>0.708</v>
      </c>
      <c r="J1507" s="4">
        <v>0.814</v>
      </c>
      <c r="K1507" s="4">
        <v>0.742369474</v>
      </c>
      <c r="L1507" s="4">
        <v>0.0405</v>
      </c>
      <c r="M1507" s="4">
        <v>0.551</v>
      </c>
      <c r="N1507" s="4">
        <v>0.821</v>
      </c>
      <c r="O1507" s="4">
        <v>0.122</v>
      </c>
      <c r="P1507" s="4">
        <v>0.64</v>
      </c>
      <c r="Q1507" s="4">
        <v>105.15</v>
      </c>
      <c r="R1507" s="4">
        <v>4.0</v>
      </c>
      <c r="S1507" s="4">
        <v>0.0</v>
      </c>
      <c r="T1507" s="3" t="s">
        <v>7448</v>
      </c>
      <c r="U1507" s="3" t="s">
        <v>35</v>
      </c>
    </row>
    <row r="1508">
      <c r="A1508" s="3" t="s">
        <v>10778</v>
      </c>
      <c r="B1508" s="3" t="s">
        <v>10779</v>
      </c>
      <c r="C1508" s="4">
        <v>1975.0</v>
      </c>
      <c r="D1508" s="4">
        <v>47.0</v>
      </c>
      <c r="E1508" s="4">
        <v>293093.0</v>
      </c>
      <c r="F1508" s="3" t="s">
        <v>10780</v>
      </c>
      <c r="G1508" s="3" t="s">
        <v>10781</v>
      </c>
      <c r="H1508" s="3" t="s">
        <v>10782</v>
      </c>
      <c r="I1508" s="4">
        <v>0.612</v>
      </c>
      <c r="J1508" s="4">
        <v>0.869</v>
      </c>
      <c r="K1508" s="4">
        <v>0.763459029</v>
      </c>
      <c r="L1508" s="4">
        <v>0.0515</v>
      </c>
      <c r="M1508" s="4">
        <v>0.241</v>
      </c>
      <c r="N1508" s="4">
        <v>0.0367</v>
      </c>
      <c r="O1508" s="4">
        <v>0.0858</v>
      </c>
      <c r="P1508" s="4">
        <v>0.771</v>
      </c>
      <c r="Q1508" s="4">
        <v>147.5</v>
      </c>
      <c r="R1508" s="4">
        <v>7.0</v>
      </c>
      <c r="S1508" s="4">
        <v>1.0</v>
      </c>
      <c r="T1508" s="3" t="s">
        <v>103</v>
      </c>
      <c r="U1508" s="3" t="s">
        <v>35</v>
      </c>
    </row>
    <row r="1509">
      <c r="A1509" s="3" t="s">
        <v>10783</v>
      </c>
      <c r="B1509" s="3" t="s">
        <v>10784</v>
      </c>
      <c r="C1509" s="4">
        <v>2005.0</v>
      </c>
      <c r="D1509" s="4">
        <v>47.0</v>
      </c>
      <c r="E1509" s="4">
        <v>145466.0</v>
      </c>
      <c r="F1509" s="3" t="s">
        <v>10785</v>
      </c>
      <c r="G1509" s="3" t="s">
        <v>10786</v>
      </c>
      <c r="H1509" s="3" t="s">
        <v>10787</v>
      </c>
      <c r="I1509" s="4">
        <v>0.507</v>
      </c>
      <c r="J1509" s="4">
        <v>0.478</v>
      </c>
      <c r="K1509" s="4">
        <v>0.745064488</v>
      </c>
      <c r="L1509" s="4">
        <v>0.0308</v>
      </c>
      <c r="M1509" s="4">
        <v>0.712</v>
      </c>
      <c r="N1509" s="4">
        <v>0.0</v>
      </c>
      <c r="O1509" s="4">
        <v>0.182</v>
      </c>
      <c r="P1509" s="4">
        <v>0.885</v>
      </c>
      <c r="Q1509" s="4">
        <v>134.6</v>
      </c>
      <c r="R1509" s="4">
        <v>11.0</v>
      </c>
      <c r="S1509" s="4">
        <v>1.0</v>
      </c>
      <c r="T1509" s="3" t="s">
        <v>103</v>
      </c>
      <c r="U1509" s="3" t="s">
        <v>35</v>
      </c>
    </row>
    <row r="1510">
      <c r="A1510" s="3" t="s">
        <v>10788</v>
      </c>
      <c r="B1510" s="3" t="s">
        <v>10789</v>
      </c>
      <c r="C1510" s="4">
        <v>2017.0</v>
      </c>
      <c r="D1510" s="4">
        <v>47.0</v>
      </c>
      <c r="E1510" s="4">
        <v>221968.0</v>
      </c>
      <c r="F1510" s="3" t="s">
        <v>10790</v>
      </c>
      <c r="G1510" s="3" t="s">
        <v>6075</v>
      </c>
      <c r="H1510" s="3" t="s">
        <v>10791</v>
      </c>
      <c r="I1510" s="4">
        <v>0.751</v>
      </c>
      <c r="J1510" s="4">
        <v>0.654</v>
      </c>
      <c r="K1510" s="4">
        <v>0.853314226</v>
      </c>
      <c r="L1510" s="4">
        <v>0.206</v>
      </c>
      <c r="M1510" s="4">
        <v>0.153</v>
      </c>
      <c r="N1510" s="4">
        <v>0.0</v>
      </c>
      <c r="O1510" s="4">
        <v>0.104</v>
      </c>
      <c r="P1510" s="4">
        <v>0.527</v>
      </c>
      <c r="Q1510" s="4">
        <v>160.04</v>
      </c>
      <c r="R1510" s="4">
        <v>0.0</v>
      </c>
      <c r="S1510" s="4">
        <v>0.0</v>
      </c>
      <c r="T1510" s="3" t="s">
        <v>103</v>
      </c>
      <c r="U1510" s="3" t="s">
        <v>68</v>
      </c>
    </row>
    <row r="1511">
      <c r="A1511" s="3" t="s">
        <v>10793</v>
      </c>
      <c r="B1511" s="3" t="s">
        <v>10794</v>
      </c>
      <c r="C1511" s="4">
        <v>2024.0</v>
      </c>
      <c r="D1511" s="4">
        <v>47.0</v>
      </c>
      <c r="E1511" s="4">
        <v>204516.0</v>
      </c>
      <c r="F1511" s="3" t="s">
        <v>880</v>
      </c>
      <c r="G1511" s="3" t="s">
        <v>10795</v>
      </c>
      <c r="H1511" s="3" t="s">
        <v>10796</v>
      </c>
      <c r="I1511" s="4">
        <v>0.802</v>
      </c>
      <c r="J1511" s="4">
        <v>0.794</v>
      </c>
      <c r="K1511" s="4">
        <v>0.874147114</v>
      </c>
      <c r="L1511" s="4">
        <v>0.185</v>
      </c>
      <c r="M1511" s="4">
        <v>0.308</v>
      </c>
      <c r="N1511" s="4">
        <v>0.0</v>
      </c>
      <c r="O1511" s="4">
        <v>0.11</v>
      </c>
      <c r="P1511" s="4">
        <v>0.727</v>
      </c>
      <c r="Q1511" s="4">
        <v>93.0</v>
      </c>
      <c r="R1511" s="4">
        <v>10.0</v>
      </c>
      <c r="S1511" s="4">
        <v>0.0</v>
      </c>
      <c r="T1511" s="3" t="s">
        <v>104</v>
      </c>
      <c r="U1511" s="3" t="s">
        <v>68</v>
      </c>
    </row>
    <row r="1512">
      <c r="A1512" s="3" t="s">
        <v>10797</v>
      </c>
      <c r="B1512" s="3" t="s">
        <v>10798</v>
      </c>
      <c r="C1512" s="4">
        <v>2002.0</v>
      </c>
      <c r="D1512" s="4">
        <v>47.0</v>
      </c>
      <c r="E1512" s="4">
        <v>337400.0</v>
      </c>
      <c r="F1512" s="3" t="s">
        <v>880</v>
      </c>
      <c r="G1512" s="3" t="s">
        <v>3591</v>
      </c>
      <c r="H1512" s="3" t="s">
        <v>10799</v>
      </c>
      <c r="I1512" s="4">
        <v>0.701</v>
      </c>
      <c r="J1512" s="4">
        <v>0.736</v>
      </c>
      <c r="K1512" s="4">
        <v>0.735974162</v>
      </c>
      <c r="L1512" s="4">
        <v>0.0533</v>
      </c>
      <c r="M1512" s="4">
        <v>0.0885</v>
      </c>
      <c r="N1512" s="4">
        <v>0.0</v>
      </c>
      <c r="O1512" s="4">
        <v>0.106</v>
      </c>
      <c r="P1512" s="4">
        <v>0.739</v>
      </c>
      <c r="Q1512" s="4">
        <v>111.73</v>
      </c>
      <c r="R1512" s="4">
        <v>1.0</v>
      </c>
      <c r="S1512" s="4">
        <v>1.0</v>
      </c>
      <c r="T1512" s="3" t="s">
        <v>104</v>
      </c>
      <c r="U1512" s="3" t="s">
        <v>94</v>
      </c>
    </row>
    <row r="1513">
      <c r="A1513" s="3" t="s">
        <v>10800</v>
      </c>
      <c r="B1513" s="3" t="s">
        <v>10801</v>
      </c>
      <c r="C1513" s="4">
        <v>1999.0</v>
      </c>
      <c r="D1513" s="4">
        <v>48.0</v>
      </c>
      <c r="E1513" s="4">
        <v>272066.0</v>
      </c>
      <c r="F1513" s="3" t="s">
        <v>10803</v>
      </c>
      <c r="G1513" s="3" t="s">
        <v>9397</v>
      </c>
      <c r="H1513" s="3" t="s">
        <v>10804</v>
      </c>
      <c r="I1513" s="4">
        <v>0.861</v>
      </c>
      <c r="J1513" s="4">
        <v>0.666</v>
      </c>
      <c r="K1513" s="4">
        <v>0.835625521</v>
      </c>
      <c r="L1513" s="4">
        <v>0.174</v>
      </c>
      <c r="M1513" s="4">
        <v>0.226</v>
      </c>
      <c r="N1513" s="4">
        <v>3.5E-6</v>
      </c>
      <c r="O1513" s="4">
        <v>0.106</v>
      </c>
      <c r="P1513" s="4">
        <v>0.648</v>
      </c>
      <c r="Q1513" s="4">
        <v>100.58</v>
      </c>
      <c r="R1513" s="4">
        <v>5.0</v>
      </c>
      <c r="S1513" s="4">
        <v>0.0</v>
      </c>
      <c r="T1513" s="3" t="s">
        <v>103</v>
      </c>
      <c r="U1513" s="3" t="s">
        <v>68</v>
      </c>
    </row>
    <row r="1514">
      <c r="A1514" s="3" t="s">
        <v>10805</v>
      </c>
      <c r="B1514" s="3" t="s">
        <v>10806</v>
      </c>
      <c r="C1514" s="4">
        <v>2020.0</v>
      </c>
      <c r="D1514" s="4">
        <v>48.0</v>
      </c>
      <c r="E1514" s="4">
        <v>172999.0</v>
      </c>
      <c r="F1514" s="3" t="s">
        <v>2074</v>
      </c>
      <c r="G1514" s="3" t="s">
        <v>8626</v>
      </c>
      <c r="H1514" s="3" t="s">
        <v>10807</v>
      </c>
      <c r="I1514" s="4">
        <v>0.783</v>
      </c>
      <c r="J1514" s="4">
        <v>0.695</v>
      </c>
      <c r="K1514" s="4">
        <v>0.831476055</v>
      </c>
      <c r="L1514" s="4">
        <v>0.048</v>
      </c>
      <c r="M1514" s="4">
        <v>0.277</v>
      </c>
      <c r="N1514" s="4">
        <v>1.54E-5</v>
      </c>
      <c r="O1514" s="4">
        <v>0.0672</v>
      </c>
      <c r="P1514" s="4">
        <v>0.722</v>
      </c>
      <c r="Q1514" s="4">
        <v>101.969</v>
      </c>
      <c r="R1514" s="4">
        <v>2.0</v>
      </c>
      <c r="S1514" s="4">
        <v>0.0</v>
      </c>
      <c r="T1514" s="3" t="s">
        <v>103</v>
      </c>
      <c r="U1514" s="3" t="s">
        <v>35</v>
      </c>
    </row>
    <row r="1515">
      <c r="A1515" s="3" t="s">
        <v>10808</v>
      </c>
      <c r="B1515" s="3" t="s">
        <v>10809</v>
      </c>
      <c r="C1515" s="4">
        <v>2015.0</v>
      </c>
      <c r="D1515" s="4">
        <v>48.0</v>
      </c>
      <c r="E1515" s="4">
        <v>240986.0</v>
      </c>
      <c r="F1515" s="3" t="s">
        <v>3108</v>
      </c>
      <c r="G1515" s="3" t="s">
        <v>6756</v>
      </c>
      <c r="H1515" s="3" t="s">
        <v>10810</v>
      </c>
      <c r="I1515" s="4">
        <v>0.812</v>
      </c>
      <c r="J1515" s="4">
        <v>0.542</v>
      </c>
      <c r="K1515" s="4">
        <v>0.858918144</v>
      </c>
      <c r="L1515" s="4">
        <v>0.0444</v>
      </c>
      <c r="M1515" s="4">
        <v>0.294</v>
      </c>
      <c r="N1515" s="4">
        <v>6.92E-5</v>
      </c>
      <c r="O1515" s="4">
        <v>0.141</v>
      </c>
      <c r="P1515" s="4">
        <v>0.733</v>
      </c>
      <c r="Q1515" s="4">
        <v>110.268</v>
      </c>
      <c r="R1515" s="4">
        <v>7.0</v>
      </c>
      <c r="S1515" s="4">
        <v>0.0</v>
      </c>
      <c r="T1515" s="3" t="s">
        <v>103</v>
      </c>
      <c r="U1515" s="3" t="s">
        <v>35</v>
      </c>
    </row>
    <row r="1516">
      <c r="A1516" s="3" t="s">
        <v>10812</v>
      </c>
      <c r="B1516" s="3" t="s">
        <v>10813</v>
      </c>
      <c r="C1516" s="4">
        <v>1988.0</v>
      </c>
      <c r="D1516" s="4">
        <v>48.0</v>
      </c>
      <c r="E1516" s="4">
        <v>250493.0</v>
      </c>
      <c r="F1516" s="3" t="s">
        <v>10814</v>
      </c>
      <c r="G1516" s="3" t="s">
        <v>10815</v>
      </c>
      <c r="H1516" s="3" t="s">
        <v>10816</v>
      </c>
      <c r="I1516" s="4">
        <v>0.729</v>
      </c>
      <c r="J1516" s="4">
        <v>0.754</v>
      </c>
      <c r="K1516" s="4">
        <v>0.740337518</v>
      </c>
      <c r="L1516" s="4">
        <v>0.0444</v>
      </c>
      <c r="M1516" s="4">
        <v>0.0139</v>
      </c>
      <c r="N1516" s="4">
        <v>0.0977</v>
      </c>
      <c r="O1516" s="4">
        <v>0.0388</v>
      </c>
      <c r="P1516" s="4">
        <v>0.852</v>
      </c>
      <c r="Q1516" s="4">
        <v>133.111</v>
      </c>
      <c r="R1516" s="4">
        <v>10.0</v>
      </c>
      <c r="S1516" s="4">
        <v>1.0</v>
      </c>
      <c r="T1516" s="3" t="s">
        <v>103</v>
      </c>
      <c r="U1516" s="3" t="s">
        <v>68</v>
      </c>
    </row>
    <row r="1517">
      <c r="A1517" s="3" t="s">
        <v>10817</v>
      </c>
      <c r="B1517" s="3" t="s">
        <v>10818</v>
      </c>
      <c r="C1517" s="4">
        <v>2015.0</v>
      </c>
      <c r="D1517" s="4">
        <v>48.0</v>
      </c>
      <c r="E1517" s="4">
        <v>189818.0</v>
      </c>
      <c r="F1517" s="3" t="s">
        <v>10727</v>
      </c>
      <c r="G1517" s="3" t="s">
        <v>10819</v>
      </c>
      <c r="H1517" s="3" t="s">
        <v>10820</v>
      </c>
      <c r="I1517" s="4">
        <v>0.877</v>
      </c>
      <c r="J1517" s="4">
        <v>0.59</v>
      </c>
      <c r="K1517" s="4">
        <v>0.852608389</v>
      </c>
      <c r="L1517" s="4">
        <v>0.0779</v>
      </c>
      <c r="M1517" s="4">
        <v>0.0191</v>
      </c>
      <c r="N1517" s="4">
        <v>0.459</v>
      </c>
      <c r="O1517" s="4">
        <v>0.264</v>
      </c>
      <c r="P1517" s="4">
        <v>0.932</v>
      </c>
      <c r="Q1517" s="4">
        <v>125.012</v>
      </c>
      <c r="R1517" s="4">
        <v>10.0</v>
      </c>
      <c r="S1517" s="4">
        <v>0.0</v>
      </c>
      <c r="T1517" s="3" t="s">
        <v>103</v>
      </c>
      <c r="U1517" s="3" t="s">
        <v>35</v>
      </c>
    </row>
    <row r="1518">
      <c r="A1518" s="3" t="s">
        <v>10821</v>
      </c>
      <c r="B1518" s="3" t="s">
        <v>10822</v>
      </c>
      <c r="C1518" s="4">
        <v>1969.0</v>
      </c>
      <c r="D1518" s="4">
        <v>48.0</v>
      </c>
      <c r="E1518" s="4">
        <v>379388.0</v>
      </c>
      <c r="F1518" s="3" t="s">
        <v>6625</v>
      </c>
      <c r="G1518" s="3" t="s">
        <v>6627</v>
      </c>
      <c r="H1518" s="3" t="s">
        <v>10823</v>
      </c>
      <c r="I1518" s="4">
        <v>0.409</v>
      </c>
      <c r="J1518" s="4">
        <v>0.545</v>
      </c>
      <c r="K1518" s="4">
        <v>0.732487755</v>
      </c>
      <c r="L1518" s="4">
        <v>0.0835</v>
      </c>
      <c r="M1518" s="4">
        <v>0.0581</v>
      </c>
      <c r="N1518" s="4">
        <v>0.00597</v>
      </c>
      <c r="O1518" s="4">
        <v>0.152</v>
      </c>
      <c r="P1518" s="4">
        <v>0.686</v>
      </c>
      <c r="Q1518" s="4">
        <v>90.536</v>
      </c>
      <c r="R1518" s="4">
        <v>2.0</v>
      </c>
      <c r="S1518" s="4">
        <v>1.0</v>
      </c>
      <c r="T1518" s="3" t="s">
        <v>103</v>
      </c>
      <c r="U1518" s="3" t="s">
        <v>94</v>
      </c>
    </row>
    <row r="1519">
      <c r="A1519" s="3" t="s">
        <v>10824</v>
      </c>
      <c r="B1519" s="3" t="s">
        <v>9138</v>
      </c>
      <c r="C1519" s="4">
        <v>1999.0</v>
      </c>
      <c r="D1519" s="4">
        <v>48.0</v>
      </c>
      <c r="E1519" s="4">
        <v>241400.0</v>
      </c>
      <c r="F1519" s="3" t="s">
        <v>259</v>
      </c>
      <c r="G1519" s="3" t="s">
        <v>9142</v>
      </c>
      <c r="H1519" s="3" t="s">
        <v>3247</v>
      </c>
      <c r="I1519" s="4">
        <v>0.795</v>
      </c>
      <c r="J1519" s="4">
        <v>0.551</v>
      </c>
      <c r="K1519" s="4">
        <v>0.776891322</v>
      </c>
      <c r="L1519" s="4">
        <v>0.0657</v>
      </c>
      <c r="M1519" s="4">
        <v>0.00741</v>
      </c>
      <c r="N1519" s="4">
        <v>0.0</v>
      </c>
      <c r="O1519" s="4">
        <v>0.259</v>
      </c>
      <c r="P1519" s="4">
        <v>0.642</v>
      </c>
      <c r="Q1519" s="4">
        <v>99.917</v>
      </c>
      <c r="R1519" s="4">
        <v>2.0</v>
      </c>
      <c r="S1519" s="4">
        <v>1.0</v>
      </c>
      <c r="T1519" s="3" t="s">
        <v>103</v>
      </c>
      <c r="U1519" s="3" t="s">
        <v>35</v>
      </c>
    </row>
    <row r="1520">
      <c r="A1520" s="3" t="s">
        <v>10826</v>
      </c>
      <c r="B1520" s="3" t="s">
        <v>10827</v>
      </c>
      <c r="C1520" s="4">
        <v>1958.0</v>
      </c>
      <c r="D1520" s="4">
        <v>48.0</v>
      </c>
      <c r="E1520" s="4">
        <v>151773.0</v>
      </c>
      <c r="F1520" s="3" t="s">
        <v>10828</v>
      </c>
      <c r="G1520" s="3" t="s">
        <v>9468</v>
      </c>
      <c r="H1520" s="3" t="s">
        <v>10829</v>
      </c>
      <c r="I1520" s="4">
        <v>0.529</v>
      </c>
      <c r="J1520" s="4">
        <v>0.768</v>
      </c>
      <c r="K1520" s="4">
        <v>0.841849721</v>
      </c>
      <c r="L1520" s="4">
        <v>0.0446</v>
      </c>
      <c r="M1520" s="4">
        <v>0.418</v>
      </c>
      <c r="N1520" s="4">
        <v>9.47E-4</v>
      </c>
      <c r="O1520" s="4">
        <v>0.0655</v>
      </c>
      <c r="P1520" s="4">
        <v>0.871</v>
      </c>
      <c r="Q1520" s="4">
        <v>165.225</v>
      </c>
      <c r="R1520" s="4">
        <v>8.0</v>
      </c>
      <c r="S1520" s="4">
        <v>1.0</v>
      </c>
      <c r="T1520" s="3" t="s">
        <v>103</v>
      </c>
      <c r="U1520" s="3" t="s">
        <v>35</v>
      </c>
    </row>
    <row r="1521">
      <c r="A1521" s="3" t="s">
        <v>10830</v>
      </c>
      <c r="B1521" s="3" t="s">
        <v>10831</v>
      </c>
      <c r="C1521" s="4">
        <v>2019.0</v>
      </c>
      <c r="D1521" s="4">
        <v>48.0</v>
      </c>
      <c r="E1521" s="4">
        <v>138335.0</v>
      </c>
      <c r="F1521" s="3" t="s">
        <v>10832</v>
      </c>
      <c r="G1521" s="3" t="s">
        <v>10833</v>
      </c>
      <c r="H1521" s="3" t="s">
        <v>10834</v>
      </c>
      <c r="I1521" s="4">
        <v>0.885</v>
      </c>
      <c r="J1521" s="4">
        <v>0.725</v>
      </c>
      <c r="K1521" s="4">
        <v>0.84507946</v>
      </c>
      <c r="L1521" s="4">
        <v>0.147</v>
      </c>
      <c r="M1521" s="4">
        <v>0.581</v>
      </c>
      <c r="N1521" s="4">
        <v>0.0</v>
      </c>
      <c r="O1521" s="4">
        <v>0.0657</v>
      </c>
      <c r="P1521" s="4">
        <v>0.923</v>
      </c>
      <c r="Q1521" s="4">
        <v>109.07</v>
      </c>
      <c r="R1521" s="4">
        <v>9.0</v>
      </c>
      <c r="S1521" s="4">
        <v>1.0</v>
      </c>
      <c r="T1521" s="3" t="s">
        <v>103</v>
      </c>
      <c r="U1521" s="3" t="s">
        <v>35</v>
      </c>
    </row>
    <row r="1522">
      <c r="A1522" s="3" t="s">
        <v>10835</v>
      </c>
      <c r="B1522" s="3" t="s">
        <v>10836</v>
      </c>
      <c r="C1522" s="4">
        <v>2024.0</v>
      </c>
      <c r="D1522" s="4">
        <v>48.0</v>
      </c>
      <c r="E1522" s="4">
        <v>446560.0</v>
      </c>
      <c r="F1522" s="3" t="s">
        <v>4529</v>
      </c>
      <c r="G1522" s="3" t="s">
        <v>10837</v>
      </c>
      <c r="H1522" s="3" t="s">
        <v>10838</v>
      </c>
      <c r="I1522" s="4">
        <v>0.656705432</v>
      </c>
      <c r="J1522" s="4">
        <v>0.6703845</v>
      </c>
      <c r="K1522" s="4">
        <v>0.813626471</v>
      </c>
      <c r="L1522" s="4">
        <v>0.081382654</v>
      </c>
      <c r="M1522" s="4">
        <v>0.26934009</v>
      </c>
      <c r="N1522" s="4">
        <v>0.05448885</v>
      </c>
      <c r="O1522" s="4">
        <v>0.191150556</v>
      </c>
      <c r="P1522" s="4">
        <v>0.618767284</v>
      </c>
      <c r="Q1522" s="4">
        <v>120.71</v>
      </c>
      <c r="R1522" s="4">
        <v>5.0</v>
      </c>
      <c r="S1522" s="4">
        <v>1.0</v>
      </c>
      <c r="T1522" s="3" t="s">
        <v>103</v>
      </c>
      <c r="U1522" s="3" t="s">
        <v>35</v>
      </c>
    </row>
    <row r="1523">
      <c r="A1523" s="3" t="s">
        <v>10840</v>
      </c>
      <c r="B1523" s="3" t="s">
        <v>10841</v>
      </c>
      <c r="C1523" s="4">
        <v>2019.0</v>
      </c>
      <c r="D1523" s="4">
        <v>48.0</v>
      </c>
      <c r="E1523" s="4">
        <v>155607.0</v>
      </c>
      <c r="F1523" s="3" t="s">
        <v>8536</v>
      </c>
      <c r="G1523" s="3" t="s">
        <v>7629</v>
      </c>
      <c r="H1523" s="3" t="s">
        <v>10841</v>
      </c>
      <c r="I1523" s="4">
        <v>0.656705432</v>
      </c>
      <c r="J1523" s="4">
        <v>0.6703845</v>
      </c>
      <c r="K1523" s="4">
        <v>0.813626471</v>
      </c>
      <c r="L1523" s="4">
        <v>0.081382654</v>
      </c>
      <c r="M1523" s="4">
        <v>0.26934009</v>
      </c>
      <c r="N1523" s="4">
        <v>0.05448885</v>
      </c>
      <c r="O1523" s="4">
        <v>0.191150556</v>
      </c>
      <c r="P1523" s="4">
        <v>0.618767284</v>
      </c>
      <c r="Q1523" s="4">
        <v>120.71</v>
      </c>
      <c r="R1523" s="4">
        <v>5.0</v>
      </c>
      <c r="S1523" s="4">
        <v>1.0</v>
      </c>
      <c r="T1523" s="3" t="s">
        <v>104</v>
      </c>
      <c r="U1523" s="3" t="s">
        <v>35</v>
      </c>
    </row>
    <row r="1524">
      <c r="A1524" s="3" t="s">
        <v>10842</v>
      </c>
      <c r="B1524" s="3" t="s">
        <v>10843</v>
      </c>
      <c r="C1524" s="4">
        <v>2002.0</v>
      </c>
      <c r="D1524" s="4">
        <v>48.0</v>
      </c>
      <c r="E1524" s="4">
        <v>267880.0</v>
      </c>
      <c r="F1524" s="3" t="s">
        <v>10844</v>
      </c>
      <c r="G1524" s="3" t="s">
        <v>10845</v>
      </c>
      <c r="H1524" s="3" t="s">
        <v>10843</v>
      </c>
      <c r="I1524" s="4">
        <v>0.656705432</v>
      </c>
      <c r="J1524" s="4">
        <v>0.6703845</v>
      </c>
      <c r="K1524" s="4">
        <v>0.813626471</v>
      </c>
      <c r="L1524" s="4">
        <v>0.081382654</v>
      </c>
      <c r="M1524" s="4">
        <v>0.26934009</v>
      </c>
      <c r="N1524" s="4">
        <v>0.05448885</v>
      </c>
      <c r="O1524" s="4">
        <v>0.191150556</v>
      </c>
      <c r="P1524" s="4">
        <v>0.618767284</v>
      </c>
      <c r="Q1524" s="4">
        <v>120.71</v>
      </c>
      <c r="R1524" s="4">
        <v>5.0</v>
      </c>
      <c r="S1524" s="4">
        <v>1.0</v>
      </c>
      <c r="T1524" s="3" t="s">
        <v>104</v>
      </c>
      <c r="U1524" s="3" t="s">
        <v>35</v>
      </c>
    </row>
    <row r="1525">
      <c r="A1525" s="3" t="s">
        <v>10846</v>
      </c>
      <c r="B1525" s="3" t="s">
        <v>10847</v>
      </c>
      <c r="C1525" s="4">
        <v>1967.0</v>
      </c>
      <c r="D1525" s="4">
        <v>48.0</v>
      </c>
      <c r="E1525" s="4">
        <v>157640.0</v>
      </c>
      <c r="F1525" s="3" t="s">
        <v>7672</v>
      </c>
      <c r="G1525" s="3" t="s">
        <v>10848</v>
      </c>
      <c r="H1525" s="3" t="s">
        <v>10849</v>
      </c>
      <c r="I1525" s="4">
        <v>0.741</v>
      </c>
      <c r="J1525" s="4">
        <v>0.855</v>
      </c>
      <c r="K1525" s="4">
        <v>0.797210874</v>
      </c>
      <c r="L1525" s="4">
        <v>0.0345</v>
      </c>
      <c r="M1525" s="4">
        <v>0.072</v>
      </c>
      <c r="N1525" s="4">
        <v>9.4E-5</v>
      </c>
      <c r="O1525" s="4">
        <v>0.349</v>
      </c>
      <c r="P1525" s="4">
        <v>0.878</v>
      </c>
      <c r="Q1525" s="4">
        <v>114.14</v>
      </c>
      <c r="R1525" s="4">
        <v>6.0</v>
      </c>
      <c r="S1525" s="4">
        <v>1.0</v>
      </c>
      <c r="T1525" s="3" t="s">
        <v>103</v>
      </c>
      <c r="U1525" s="3" t="s">
        <v>35</v>
      </c>
    </row>
    <row r="1526">
      <c r="A1526" s="3" t="s">
        <v>10850</v>
      </c>
      <c r="B1526" s="3" t="s">
        <v>10851</v>
      </c>
      <c r="C1526" s="4">
        <v>1982.0</v>
      </c>
      <c r="D1526" s="4">
        <v>48.0</v>
      </c>
      <c r="E1526" s="4">
        <v>351493.0</v>
      </c>
      <c r="F1526" s="3" t="s">
        <v>10852</v>
      </c>
      <c r="G1526" s="3" t="s">
        <v>10853</v>
      </c>
      <c r="H1526" s="3" t="s">
        <v>10853</v>
      </c>
      <c r="I1526" s="4">
        <v>0.747</v>
      </c>
      <c r="J1526" s="4">
        <v>0.696</v>
      </c>
      <c r="K1526" s="4">
        <v>0.788484161</v>
      </c>
      <c r="L1526" s="4">
        <v>0.177</v>
      </c>
      <c r="M1526" s="4">
        <v>0.182</v>
      </c>
      <c r="N1526" s="4">
        <v>0.0574</v>
      </c>
      <c r="O1526" s="4">
        <v>0.0616</v>
      </c>
      <c r="P1526" s="4">
        <v>0.875</v>
      </c>
      <c r="Q1526" s="4">
        <v>169.5</v>
      </c>
      <c r="R1526" s="4">
        <v>4.0</v>
      </c>
      <c r="S1526" s="4">
        <v>1.0</v>
      </c>
      <c r="T1526" s="3" t="s">
        <v>103</v>
      </c>
      <c r="U1526" s="3" t="s">
        <v>35</v>
      </c>
    </row>
    <row r="1527">
      <c r="A1527" s="3" t="s">
        <v>10854</v>
      </c>
      <c r="B1527" s="3" t="s">
        <v>10855</v>
      </c>
      <c r="C1527" s="4">
        <v>2020.0</v>
      </c>
      <c r="D1527" s="4">
        <v>48.0</v>
      </c>
      <c r="E1527" s="4">
        <v>144543.0</v>
      </c>
      <c r="F1527" s="3" t="s">
        <v>880</v>
      </c>
      <c r="G1527" s="3" t="s">
        <v>10856</v>
      </c>
      <c r="H1527" s="3" t="s">
        <v>10857</v>
      </c>
      <c r="I1527" s="4">
        <v>0.728</v>
      </c>
      <c r="J1527" s="4">
        <v>0.961</v>
      </c>
      <c r="K1527" s="4">
        <v>0.922250979</v>
      </c>
      <c r="L1527" s="4">
        <v>0.0572</v>
      </c>
      <c r="M1527" s="4">
        <v>0.0828</v>
      </c>
      <c r="N1527" s="4">
        <v>5.48E-4</v>
      </c>
      <c r="O1527" s="4">
        <v>0.0532</v>
      </c>
      <c r="P1527" s="4">
        <v>0.921</v>
      </c>
      <c r="Q1527" s="4">
        <v>133.0</v>
      </c>
      <c r="R1527" s="4">
        <v>6.0</v>
      </c>
      <c r="S1527" s="4">
        <v>1.0</v>
      </c>
      <c r="T1527" s="3" t="s">
        <v>104</v>
      </c>
      <c r="U1527" s="3" t="s">
        <v>68</v>
      </c>
    </row>
    <row r="1528">
      <c r="A1528" s="3" t="s">
        <v>10859</v>
      </c>
      <c r="B1528" s="3" t="s">
        <v>10860</v>
      </c>
      <c r="C1528" s="4">
        <v>2000.0</v>
      </c>
      <c r="D1528" s="4">
        <v>48.0</v>
      </c>
      <c r="E1528" s="4">
        <v>261706.0</v>
      </c>
      <c r="F1528" s="3" t="s">
        <v>10861</v>
      </c>
      <c r="G1528" s="3" t="s">
        <v>10862</v>
      </c>
      <c r="H1528" s="3" t="s">
        <v>5796</v>
      </c>
      <c r="I1528" s="4">
        <v>0.669</v>
      </c>
      <c r="J1528" s="4">
        <v>0.698</v>
      </c>
      <c r="K1528" s="4">
        <v>0.803991188</v>
      </c>
      <c r="L1528" s="4">
        <v>0.0713</v>
      </c>
      <c r="M1528" s="4">
        <v>0.0243</v>
      </c>
      <c r="N1528" s="4">
        <v>0.0</v>
      </c>
      <c r="O1528" s="4">
        <v>0.0782</v>
      </c>
      <c r="P1528" s="4">
        <v>0.6</v>
      </c>
      <c r="Q1528" s="4">
        <v>83.99</v>
      </c>
      <c r="R1528" s="4">
        <v>1.0</v>
      </c>
      <c r="S1528" s="4">
        <v>1.0</v>
      </c>
      <c r="T1528" s="3" t="s">
        <v>103</v>
      </c>
      <c r="U1528" s="3" t="s">
        <v>68</v>
      </c>
    </row>
    <row r="1529">
      <c r="A1529" s="3" t="s">
        <v>10863</v>
      </c>
      <c r="B1529" s="3" t="s">
        <v>10864</v>
      </c>
      <c r="C1529" s="4">
        <v>2013.0</v>
      </c>
      <c r="D1529" s="4">
        <v>48.0</v>
      </c>
      <c r="E1529" s="4">
        <v>265837.0</v>
      </c>
      <c r="F1529" s="3" t="s">
        <v>10865</v>
      </c>
      <c r="G1529" s="3" t="s">
        <v>3206</v>
      </c>
      <c r="H1529" s="3" t="s">
        <v>10866</v>
      </c>
      <c r="I1529" s="4">
        <v>0.737</v>
      </c>
      <c r="J1529" s="4">
        <v>0.512</v>
      </c>
      <c r="K1529" s="4">
        <v>0.832267448</v>
      </c>
      <c r="L1529" s="4">
        <v>0.0383</v>
      </c>
      <c r="M1529" s="4">
        <v>0.497</v>
      </c>
      <c r="N1529" s="4">
        <v>0.0</v>
      </c>
      <c r="O1529" s="4">
        <v>0.0973</v>
      </c>
      <c r="P1529" s="4">
        <v>0.517</v>
      </c>
      <c r="Q1529" s="4">
        <v>140.01</v>
      </c>
      <c r="R1529" s="4">
        <v>7.0</v>
      </c>
      <c r="S1529" s="4">
        <v>1.0</v>
      </c>
      <c r="T1529" s="3" t="s">
        <v>103</v>
      </c>
      <c r="U1529" s="3" t="s">
        <v>68</v>
      </c>
    </row>
    <row r="1530">
      <c r="A1530" s="3" t="s">
        <v>10867</v>
      </c>
      <c r="B1530" s="3" t="s">
        <v>10868</v>
      </c>
      <c r="C1530" s="4">
        <v>2011.0</v>
      </c>
      <c r="D1530" s="4">
        <v>48.0</v>
      </c>
      <c r="E1530" s="4">
        <v>270792.0</v>
      </c>
      <c r="F1530" s="3" t="s">
        <v>880</v>
      </c>
      <c r="G1530" s="3" t="s">
        <v>1822</v>
      </c>
      <c r="H1530" s="3" t="s">
        <v>6815</v>
      </c>
      <c r="I1530" s="4">
        <v>0.642</v>
      </c>
      <c r="J1530" s="4">
        <v>0.972</v>
      </c>
      <c r="K1530" s="4">
        <v>0.899557248</v>
      </c>
      <c r="L1530" s="4">
        <v>0.0374</v>
      </c>
      <c r="M1530" s="4">
        <v>7.73E-4</v>
      </c>
      <c r="N1530" s="4">
        <v>0.0239</v>
      </c>
      <c r="O1530" s="4">
        <v>0.0981</v>
      </c>
      <c r="P1530" s="4">
        <v>0.734</v>
      </c>
      <c r="Q1530" s="4">
        <v>141.98</v>
      </c>
      <c r="R1530" s="4">
        <v>7.0</v>
      </c>
      <c r="S1530" s="4">
        <v>1.0</v>
      </c>
      <c r="T1530" s="3" t="s">
        <v>104</v>
      </c>
      <c r="U1530" s="3" t="s">
        <v>68</v>
      </c>
    </row>
    <row r="1531">
      <c r="A1531" s="3" t="s">
        <v>10870</v>
      </c>
      <c r="B1531" s="3" t="s">
        <v>10871</v>
      </c>
      <c r="C1531" s="4">
        <v>1989.0</v>
      </c>
      <c r="D1531" s="4">
        <v>48.0</v>
      </c>
      <c r="E1531" s="4">
        <v>392093.0</v>
      </c>
      <c r="F1531" s="3" t="s">
        <v>3153</v>
      </c>
      <c r="G1531" s="3" t="s">
        <v>1426</v>
      </c>
      <c r="H1531" s="3" t="s">
        <v>10872</v>
      </c>
      <c r="I1531" s="4">
        <v>0.657</v>
      </c>
      <c r="J1531" s="4">
        <v>0.799</v>
      </c>
      <c r="K1531" s="4">
        <v>0.733685539</v>
      </c>
      <c r="L1531" s="4">
        <v>0.0646</v>
      </c>
      <c r="M1531" s="4">
        <v>0.245</v>
      </c>
      <c r="N1531" s="4">
        <v>2.96E-6</v>
      </c>
      <c r="O1531" s="4">
        <v>0.402</v>
      </c>
      <c r="P1531" s="4">
        <v>0.825</v>
      </c>
      <c r="Q1531" s="4">
        <v>123.57</v>
      </c>
      <c r="R1531" s="4">
        <v>5.0</v>
      </c>
      <c r="S1531" s="4">
        <v>0.0</v>
      </c>
      <c r="T1531" s="3" t="s">
        <v>104</v>
      </c>
      <c r="U1531" s="3" t="s">
        <v>94</v>
      </c>
    </row>
    <row r="1532">
      <c r="A1532" s="3" t="s">
        <v>10873</v>
      </c>
      <c r="B1532" s="3" t="s">
        <v>10874</v>
      </c>
      <c r="C1532" s="4">
        <v>2020.0</v>
      </c>
      <c r="D1532" s="4">
        <v>49.0</v>
      </c>
      <c r="E1532" s="4">
        <v>245179.0</v>
      </c>
      <c r="F1532" s="3" t="s">
        <v>3852</v>
      </c>
      <c r="G1532" s="3" t="s">
        <v>1585</v>
      </c>
      <c r="H1532" s="3" t="s">
        <v>6366</v>
      </c>
      <c r="I1532" s="4">
        <v>0.718</v>
      </c>
      <c r="J1532" s="4">
        <v>0.752</v>
      </c>
      <c r="K1532" s="4">
        <v>0.807905375</v>
      </c>
      <c r="L1532" s="4">
        <v>0.0504</v>
      </c>
      <c r="M1532" s="4">
        <v>0.523</v>
      </c>
      <c r="N1532" s="4">
        <v>0.0</v>
      </c>
      <c r="O1532" s="4">
        <v>0.182</v>
      </c>
      <c r="P1532" s="4">
        <v>0.83</v>
      </c>
      <c r="Q1532" s="4">
        <v>92.019</v>
      </c>
      <c r="R1532" s="4">
        <v>7.0</v>
      </c>
      <c r="S1532" s="4">
        <v>0.0</v>
      </c>
      <c r="T1532" s="3" t="s">
        <v>34</v>
      </c>
      <c r="U1532" s="3" t="s">
        <v>35</v>
      </c>
    </row>
    <row r="1533">
      <c r="A1533" s="3" t="s">
        <v>10875</v>
      </c>
      <c r="B1533" s="3" t="s">
        <v>10876</v>
      </c>
      <c r="C1533" s="4">
        <v>2022.0</v>
      </c>
      <c r="D1533" s="4">
        <v>49.0</v>
      </c>
      <c r="E1533" s="4">
        <v>247400.0</v>
      </c>
      <c r="F1533" s="3" t="s">
        <v>9043</v>
      </c>
      <c r="G1533" s="3" t="s">
        <v>8606</v>
      </c>
      <c r="H1533" s="3" t="s">
        <v>10878</v>
      </c>
      <c r="I1533" s="4">
        <v>0.843</v>
      </c>
      <c r="J1533" s="4">
        <v>0.427</v>
      </c>
      <c r="K1533" s="4">
        <v>0.768742113</v>
      </c>
      <c r="L1533" s="4">
        <v>0.166</v>
      </c>
      <c r="M1533" s="4">
        <v>0.0455</v>
      </c>
      <c r="N1533" s="4">
        <v>0.00314</v>
      </c>
      <c r="O1533" s="4">
        <v>0.133</v>
      </c>
      <c r="P1533" s="4">
        <v>0.562</v>
      </c>
      <c r="Q1533" s="4">
        <v>148.06</v>
      </c>
      <c r="R1533" s="4">
        <v>0.0</v>
      </c>
      <c r="S1533" s="4">
        <v>1.0</v>
      </c>
      <c r="T1533" s="3" t="s">
        <v>103</v>
      </c>
      <c r="U1533" s="3" t="s">
        <v>35</v>
      </c>
    </row>
    <row r="1534">
      <c r="A1534" s="3" t="s">
        <v>10879</v>
      </c>
      <c r="B1534" s="3" t="s">
        <v>10880</v>
      </c>
      <c r="C1534" s="4">
        <v>2021.0</v>
      </c>
      <c r="D1534" s="4">
        <v>49.0</v>
      </c>
      <c r="E1534" s="4">
        <v>194482.0</v>
      </c>
      <c r="F1534" s="3" t="s">
        <v>26</v>
      </c>
      <c r="G1534" s="3" t="s">
        <v>10575</v>
      </c>
      <c r="H1534" s="3" t="s">
        <v>6535</v>
      </c>
      <c r="I1534" s="4">
        <v>0.636</v>
      </c>
      <c r="J1534" s="4">
        <v>0.347</v>
      </c>
      <c r="K1534" s="4">
        <v>0.761983188</v>
      </c>
      <c r="L1534" s="4">
        <v>0.0311</v>
      </c>
      <c r="M1534" s="4">
        <v>0.719</v>
      </c>
      <c r="N1534" s="4">
        <v>0.0</v>
      </c>
      <c r="O1534" s="4">
        <v>0.181</v>
      </c>
      <c r="P1534" s="4">
        <v>0.506</v>
      </c>
      <c r="Q1534" s="4">
        <v>115.983</v>
      </c>
      <c r="R1534" s="4">
        <v>4.0</v>
      </c>
      <c r="S1534" s="4">
        <v>1.0</v>
      </c>
      <c r="T1534" s="3" t="s">
        <v>34</v>
      </c>
      <c r="U1534" s="3" t="s">
        <v>35</v>
      </c>
    </row>
    <row r="1535">
      <c r="A1535" s="3" t="s">
        <v>10881</v>
      </c>
      <c r="B1535" s="3" t="s">
        <v>10882</v>
      </c>
      <c r="C1535" s="4">
        <v>2014.0</v>
      </c>
      <c r="D1535" s="4">
        <v>49.0</v>
      </c>
      <c r="E1535" s="4">
        <v>243540.0</v>
      </c>
      <c r="F1535" s="3" t="s">
        <v>3852</v>
      </c>
      <c r="G1535" s="3" t="s">
        <v>1585</v>
      </c>
      <c r="H1535" s="3" t="s">
        <v>10884</v>
      </c>
      <c r="I1535" s="4">
        <v>0.797</v>
      </c>
      <c r="J1535" s="4">
        <v>0.889</v>
      </c>
      <c r="K1535" s="4">
        <v>0.870297093</v>
      </c>
      <c r="L1535" s="4">
        <v>0.0883</v>
      </c>
      <c r="M1535" s="4">
        <v>0.129</v>
      </c>
      <c r="N1535" s="4">
        <v>0.0</v>
      </c>
      <c r="O1535" s="4">
        <v>0.0841</v>
      </c>
      <c r="P1535" s="4">
        <v>0.909</v>
      </c>
      <c r="Q1535" s="4">
        <v>127.929</v>
      </c>
      <c r="R1535" s="4">
        <v>9.0</v>
      </c>
      <c r="S1535" s="4">
        <v>1.0</v>
      </c>
      <c r="T1535" s="3" t="s">
        <v>34</v>
      </c>
      <c r="U1535" s="3" t="s">
        <v>35</v>
      </c>
    </row>
    <row r="1536">
      <c r="A1536" s="3" t="s">
        <v>10885</v>
      </c>
      <c r="B1536" s="3" t="s">
        <v>10886</v>
      </c>
      <c r="C1536" s="4">
        <v>2022.0</v>
      </c>
      <c r="D1536" s="4">
        <v>49.0</v>
      </c>
      <c r="E1536" s="4">
        <v>234878.0</v>
      </c>
      <c r="F1536" s="3" t="s">
        <v>26</v>
      </c>
      <c r="G1536" s="3" t="s">
        <v>10575</v>
      </c>
      <c r="H1536" s="3" t="s">
        <v>10886</v>
      </c>
      <c r="I1536" s="4">
        <v>0.706</v>
      </c>
      <c r="J1536" s="4">
        <v>0.629</v>
      </c>
      <c r="K1536" s="4">
        <v>0.828502984</v>
      </c>
      <c r="L1536" s="4">
        <v>0.0411</v>
      </c>
      <c r="M1536" s="4">
        <v>0.657</v>
      </c>
      <c r="N1536" s="4">
        <v>1.24E-4</v>
      </c>
      <c r="O1536" s="4">
        <v>0.123</v>
      </c>
      <c r="P1536" s="4">
        <v>0.62</v>
      </c>
      <c r="Q1536" s="4">
        <v>122.925</v>
      </c>
      <c r="R1536" s="4">
        <v>2.0</v>
      </c>
      <c r="S1536" s="4">
        <v>1.0</v>
      </c>
      <c r="T1536" s="3" t="s">
        <v>34</v>
      </c>
      <c r="U1536" s="3" t="s">
        <v>35</v>
      </c>
    </row>
    <row r="1537">
      <c r="A1537" s="3" t="s">
        <v>10887</v>
      </c>
      <c r="B1537" s="3" t="s">
        <v>10888</v>
      </c>
      <c r="C1537" s="4">
        <v>2011.0</v>
      </c>
      <c r="D1537" s="4">
        <v>49.0</v>
      </c>
      <c r="E1537" s="4">
        <v>179880.0</v>
      </c>
      <c r="F1537" s="3" t="s">
        <v>3108</v>
      </c>
      <c r="G1537" s="3" t="s">
        <v>6756</v>
      </c>
      <c r="H1537" s="42" t="str">
        <f>+</f>
        <v>#ERROR!</v>
      </c>
      <c r="I1537" s="4">
        <v>0.74</v>
      </c>
      <c r="J1537" s="4">
        <v>0.807</v>
      </c>
      <c r="K1537" s="4">
        <v>0.761106239</v>
      </c>
      <c r="L1537" s="4">
        <v>0.0363</v>
      </c>
      <c r="M1537" s="4">
        <v>0.0446</v>
      </c>
      <c r="N1537" s="4">
        <v>4.02E-5</v>
      </c>
      <c r="O1537" s="4">
        <v>0.0538</v>
      </c>
      <c r="P1537" s="4">
        <v>0.781</v>
      </c>
      <c r="Q1537" s="4">
        <v>101.042</v>
      </c>
      <c r="R1537" s="4">
        <v>0.0</v>
      </c>
      <c r="S1537" s="4">
        <v>0.0</v>
      </c>
      <c r="T1537" s="3" t="s">
        <v>103</v>
      </c>
      <c r="U1537" s="3" t="s">
        <v>35</v>
      </c>
    </row>
    <row r="1538">
      <c r="A1538" s="3" t="s">
        <v>10890</v>
      </c>
      <c r="B1538" s="3" t="s">
        <v>10891</v>
      </c>
      <c r="C1538" s="4">
        <v>2014.0</v>
      </c>
      <c r="D1538" s="4">
        <v>49.0</v>
      </c>
      <c r="E1538" s="4">
        <v>190226.0</v>
      </c>
      <c r="F1538" s="3" t="s">
        <v>3108</v>
      </c>
      <c r="G1538" s="3" t="s">
        <v>6756</v>
      </c>
      <c r="H1538" s="3" t="s">
        <v>6949</v>
      </c>
      <c r="I1538" s="4">
        <v>0.752</v>
      </c>
      <c r="J1538" s="4">
        <v>0.76</v>
      </c>
      <c r="K1538" s="4">
        <v>0.860265651</v>
      </c>
      <c r="L1538" s="4">
        <v>0.0341</v>
      </c>
      <c r="M1538" s="4">
        <v>0.319</v>
      </c>
      <c r="N1538" s="4">
        <v>0.0</v>
      </c>
      <c r="O1538" s="4">
        <v>0.335</v>
      </c>
      <c r="P1538" s="4">
        <v>0.752</v>
      </c>
      <c r="Q1538" s="4">
        <v>107.034</v>
      </c>
      <c r="R1538" s="4">
        <v>2.0</v>
      </c>
      <c r="S1538" s="4">
        <v>1.0</v>
      </c>
      <c r="T1538" s="3" t="s">
        <v>103</v>
      </c>
      <c r="U1538" s="3" t="s">
        <v>35</v>
      </c>
    </row>
    <row r="1539">
      <c r="A1539" s="3" t="s">
        <v>10892</v>
      </c>
      <c r="B1539" s="3" t="s">
        <v>10893</v>
      </c>
      <c r="C1539" s="4">
        <v>2021.0</v>
      </c>
      <c r="D1539" s="4">
        <v>49.0</v>
      </c>
      <c r="E1539" s="4">
        <v>217848.0</v>
      </c>
      <c r="F1539" s="3" t="s">
        <v>880</v>
      </c>
      <c r="G1539" s="3" t="s">
        <v>1822</v>
      </c>
      <c r="H1539" s="3" t="s">
        <v>10894</v>
      </c>
      <c r="I1539" s="4">
        <v>0.509</v>
      </c>
      <c r="J1539" s="4">
        <v>0.91</v>
      </c>
      <c r="K1539" s="4">
        <v>0.840095823</v>
      </c>
      <c r="L1539" s="4">
        <v>0.0727</v>
      </c>
      <c r="M1539" s="4">
        <v>0.487</v>
      </c>
      <c r="N1539" s="4">
        <v>0.0</v>
      </c>
      <c r="O1539" s="4">
        <v>0.106</v>
      </c>
      <c r="P1539" s="4">
        <v>0.52</v>
      </c>
      <c r="Q1539" s="4">
        <v>83.974</v>
      </c>
      <c r="R1539" s="4">
        <v>2.0</v>
      </c>
      <c r="S1539" s="4">
        <v>1.0</v>
      </c>
      <c r="T1539" s="3" t="s">
        <v>104</v>
      </c>
      <c r="U1539" s="3" t="s">
        <v>35</v>
      </c>
    </row>
    <row r="1540">
      <c r="A1540" s="3" t="s">
        <v>10896</v>
      </c>
      <c r="B1540" s="3" t="s">
        <v>9413</v>
      </c>
      <c r="C1540" s="4">
        <v>2019.0</v>
      </c>
      <c r="D1540" s="4">
        <v>49.0</v>
      </c>
      <c r="E1540" s="4">
        <v>253160.0</v>
      </c>
      <c r="F1540" s="3" t="s">
        <v>9415</v>
      </c>
      <c r="G1540" s="3" t="s">
        <v>9416</v>
      </c>
      <c r="H1540" s="3" t="s">
        <v>10897</v>
      </c>
      <c r="I1540" s="4">
        <v>0.71</v>
      </c>
      <c r="J1540" s="4">
        <v>0.798</v>
      </c>
      <c r="K1540" s="4">
        <v>0.870853207</v>
      </c>
      <c r="L1540" s="4">
        <v>0.0883</v>
      </c>
      <c r="M1540" s="4">
        <v>0.0728</v>
      </c>
      <c r="N1540" s="4">
        <v>0.0</v>
      </c>
      <c r="O1540" s="4">
        <v>0.0744</v>
      </c>
      <c r="P1540" s="4">
        <v>0.839</v>
      </c>
      <c r="Q1540" s="4">
        <v>145.104</v>
      </c>
      <c r="R1540" s="4">
        <v>7.0</v>
      </c>
      <c r="S1540" s="4">
        <v>1.0</v>
      </c>
      <c r="T1540" s="3" t="s">
        <v>104</v>
      </c>
      <c r="U1540" s="3" t="s">
        <v>68</v>
      </c>
    </row>
    <row r="1541">
      <c r="A1541" s="3" t="s">
        <v>10898</v>
      </c>
      <c r="B1541" s="3" t="s">
        <v>10899</v>
      </c>
      <c r="C1541" s="4">
        <v>2011.0</v>
      </c>
      <c r="D1541" s="4">
        <v>49.0</v>
      </c>
      <c r="E1541" s="4">
        <v>319193.0</v>
      </c>
      <c r="F1541" s="3" t="s">
        <v>880</v>
      </c>
      <c r="G1541" s="3" t="s">
        <v>3591</v>
      </c>
      <c r="H1541" s="3" t="s">
        <v>10900</v>
      </c>
      <c r="I1541" s="4">
        <v>0.7</v>
      </c>
      <c r="J1541" s="4">
        <v>0.767</v>
      </c>
      <c r="K1541" s="4">
        <v>0.821380446</v>
      </c>
      <c r="L1541" s="4">
        <v>0.0658</v>
      </c>
      <c r="M1541" s="4">
        <v>0.345</v>
      </c>
      <c r="N1541" s="4">
        <v>0.0</v>
      </c>
      <c r="O1541" s="4">
        <v>0.209</v>
      </c>
      <c r="P1541" s="4">
        <v>0.836</v>
      </c>
      <c r="Q1541" s="4">
        <v>135.485</v>
      </c>
      <c r="R1541" s="4">
        <v>11.0</v>
      </c>
      <c r="S1541" s="4">
        <v>0.0</v>
      </c>
      <c r="T1541" s="3" t="s">
        <v>104</v>
      </c>
      <c r="U1541" s="3" t="s">
        <v>35</v>
      </c>
    </row>
    <row r="1542">
      <c r="A1542" s="3" t="s">
        <v>10901</v>
      </c>
      <c r="B1542" s="3" t="s">
        <v>10902</v>
      </c>
      <c r="C1542" s="4">
        <v>2015.0</v>
      </c>
      <c r="D1542" s="4">
        <v>49.0</v>
      </c>
      <c r="E1542" s="4">
        <v>165280.0</v>
      </c>
      <c r="F1542" s="3" t="s">
        <v>10904</v>
      </c>
      <c r="G1542" s="3" t="s">
        <v>10905</v>
      </c>
      <c r="H1542" s="3" t="s">
        <v>10906</v>
      </c>
      <c r="I1542" s="4">
        <v>0.482</v>
      </c>
      <c r="J1542" s="4">
        <v>0.569</v>
      </c>
      <c r="K1542" s="4">
        <v>0.848351977</v>
      </c>
      <c r="L1542" s="4">
        <v>0.0328</v>
      </c>
      <c r="M1542" s="4">
        <v>0.617</v>
      </c>
      <c r="N1542" s="4">
        <v>0.0</v>
      </c>
      <c r="O1542" s="4">
        <v>0.155</v>
      </c>
      <c r="P1542" s="4">
        <v>0.609</v>
      </c>
      <c r="Q1542" s="4">
        <v>70.956</v>
      </c>
      <c r="R1542" s="4">
        <v>0.0</v>
      </c>
      <c r="S1542" s="4">
        <v>1.0</v>
      </c>
      <c r="T1542" s="3" t="s">
        <v>103</v>
      </c>
      <c r="U1542" s="3" t="s">
        <v>35</v>
      </c>
    </row>
    <row r="1543">
      <c r="A1543" s="3" t="s">
        <v>10907</v>
      </c>
      <c r="B1543" s="3" t="s">
        <v>10908</v>
      </c>
      <c r="C1543" s="4">
        <v>2019.0</v>
      </c>
      <c r="D1543" s="4">
        <v>49.0</v>
      </c>
      <c r="E1543" s="4">
        <v>201225.0</v>
      </c>
      <c r="F1543" s="3" t="s">
        <v>4278</v>
      </c>
      <c r="G1543" s="3" t="s">
        <v>8374</v>
      </c>
      <c r="H1543" s="3" t="s">
        <v>10909</v>
      </c>
      <c r="I1543" s="4">
        <v>0.68</v>
      </c>
      <c r="J1543" s="4">
        <v>0.906</v>
      </c>
      <c r="K1543" s="4">
        <v>0.841978055</v>
      </c>
      <c r="L1543" s="4">
        <v>0.0734</v>
      </c>
      <c r="M1543" s="4">
        <v>0.0341</v>
      </c>
      <c r="N1543" s="4">
        <v>7.83E-5</v>
      </c>
      <c r="O1543" s="4">
        <v>0.077</v>
      </c>
      <c r="P1543" s="4">
        <v>0.68</v>
      </c>
      <c r="Q1543" s="4">
        <v>145.05</v>
      </c>
      <c r="R1543" s="4">
        <v>11.0</v>
      </c>
      <c r="S1543" s="4">
        <v>0.0</v>
      </c>
      <c r="T1543" s="3" t="s">
        <v>103</v>
      </c>
      <c r="U1543" s="3" t="s">
        <v>94</v>
      </c>
    </row>
    <row r="1544">
      <c r="A1544" s="3" t="s">
        <v>10912</v>
      </c>
      <c r="B1544" s="3" t="s">
        <v>10914</v>
      </c>
      <c r="C1544" s="4">
        <v>2020.0</v>
      </c>
      <c r="D1544" s="4">
        <v>49.0</v>
      </c>
      <c r="E1544" s="4">
        <v>192923.0</v>
      </c>
      <c r="F1544" s="3" t="s">
        <v>6911</v>
      </c>
      <c r="G1544" s="3" t="s">
        <v>6913</v>
      </c>
      <c r="H1544" s="3" t="s">
        <v>10916</v>
      </c>
      <c r="I1544" s="4">
        <v>0.871</v>
      </c>
      <c r="J1544" s="4">
        <v>0.608</v>
      </c>
      <c r="K1544" s="4">
        <v>0.857142857</v>
      </c>
      <c r="L1544" s="4">
        <v>0.4</v>
      </c>
      <c r="M1544" s="4">
        <v>0.142</v>
      </c>
      <c r="N1544" s="4">
        <v>0.0</v>
      </c>
      <c r="O1544" s="4">
        <v>0.0876</v>
      </c>
      <c r="P1544" s="4">
        <v>0.818</v>
      </c>
      <c r="Q1544" s="4">
        <v>129.784</v>
      </c>
      <c r="R1544" s="4">
        <v>6.0</v>
      </c>
      <c r="S1544" s="4">
        <v>1.0</v>
      </c>
      <c r="T1544" s="3" t="s">
        <v>104</v>
      </c>
      <c r="U1544" s="3" t="s">
        <v>94</v>
      </c>
    </row>
    <row r="1545">
      <c r="A1545" s="3" t="s">
        <v>10918</v>
      </c>
      <c r="B1545" s="3" t="s">
        <v>10919</v>
      </c>
      <c r="C1545" s="4">
        <v>2003.0</v>
      </c>
      <c r="D1545" s="4">
        <v>49.0</v>
      </c>
      <c r="E1545" s="4">
        <v>229466.0</v>
      </c>
      <c r="F1545" s="3" t="s">
        <v>10920</v>
      </c>
      <c r="G1545" s="3" t="s">
        <v>8122</v>
      </c>
      <c r="H1545" s="3" t="s">
        <v>10921</v>
      </c>
      <c r="I1545" s="4">
        <v>0.697</v>
      </c>
      <c r="J1545" s="4">
        <v>0.678</v>
      </c>
      <c r="K1545" s="4">
        <v>0.821915171</v>
      </c>
      <c r="L1545" s="4">
        <v>0.234</v>
      </c>
      <c r="M1545" s="4">
        <v>0.256</v>
      </c>
      <c r="N1545" s="4">
        <v>0.0</v>
      </c>
      <c r="O1545" s="4">
        <v>0.191</v>
      </c>
      <c r="P1545" s="4">
        <v>0.785</v>
      </c>
      <c r="Q1545" s="4">
        <v>101.051</v>
      </c>
      <c r="R1545" s="4">
        <v>3.0</v>
      </c>
      <c r="S1545" s="4">
        <v>0.0</v>
      </c>
      <c r="T1545" s="3" t="s">
        <v>103</v>
      </c>
      <c r="U1545" s="3" t="s">
        <v>68</v>
      </c>
    </row>
    <row r="1546">
      <c r="A1546" s="3" t="s">
        <v>10922</v>
      </c>
      <c r="B1546" s="3" t="s">
        <v>10923</v>
      </c>
      <c r="C1546" s="4">
        <v>1964.0</v>
      </c>
      <c r="D1546" s="4">
        <v>49.0</v>
      </c>
      <c r="E1546" s="4">
        <v>151280.0</v>
      </c>
      <c r="F1546" s="3" t="s">
        <v>10924</v>
      </c>
      <c r="G1546" s="3" t="s">
        <v>9267</v>
      </c>
      <c r="H1546" s="3" t="s">
        <v>10925</v>
      </c>
      <c r="I1546" s="4">
        <v>0.457</v>
      </c>
      <c r="J1546" s="4">
        <v>0.917</v>
      </c>
      <c r="K1546" s="4">
        <v>0.841593053</v>
      </c>
      <c r="L1546" s="4">
        <v>0.0441</v>
      </c>
      <c r="M1546" s="4">
        <v>0.566</v>
      </c>
      <c r="N1546" s="4">
        <v>0.0</v>
      </c>
      <c r="O1546" s="4">
        <v>0.333</v>
      </c>
      <c r="P1546" s="4">
        <v>0.965</v>
      </c>
      <c r="Q1546" s="4">
        <v>167.092</v>
      </c>
      <c r="R1546" s="4">
        <v>9.0</v>
      </c>
      <c r="S1546" s="4">
        <v>1.0</v>
      </c>
      <c r="T1546" s="3" t="s">
        <v>103</v>
      </c>
      <c r="U1546" s="3" t="s">
        <v>35</v>
      </c>
    </row>
    <row r="1547">
      <c r="A1547" s="3" t="s">
        <v>10927</v>
      </c>
      <c r="B1547" s="3" t="s">
        <v>6539</v>
      </c>
      <c r="C1547" s="4">
        <v>1997.0</v>
      </c>
      <c r="D1547" s="4">
        <v>49.0</v>
      </c>
      <c r="E1547" s="4">
        <v>131866.0</v>
      </c>
      <c r="F1547" s="3" t="s">
        <v>10928</v>
      </c>
      <c r="G1547" s="3" t="s">
        <v>10402</v>
      </c>
      <c r="H1547" s="3" t="s">
        <v>10929</v>
      </c>
      <c r="I1547" s="4">
        <v>0.654</v>
      </c>
      <c r="J1547" s="4">
        <v>0.425</v>
      </c>
      <c r="K1547" s="4">
        <v>0.722991038</v>
      </c>
      <c r="L1547" s="4">
        <v>0.039</v>
      </c>
      <c r="M1547" s="4">
        <v>0.471</v>
      </c>
      <c r="N1547" s="4">
        <v>0.0</v>
      </c>
      <c r="O1547" s="4">
        <v>0.109</v>
      </c>
      <c r="P1547" s="4">
        <v>0.932</v>
      </c>
      <c r="Q1547" s="4">
        <v>84.858</v>
      </c>
      <c r="R1547" s="4">
        <v>9.0</v>
      </c>
      <c r="S1547" s="4">
        <v>1.0</v>
      </c>
      <c r="T1547" s="3" t="s">
        <v>103</v>
      </c>
      <c r="U1547" s="3" t="s">
        <v>68</v>
      </c>
    </row>
    <row r="1548">
      <c r="A1548" s="3" t="s">
        <v>10930</v>
      </c>
      <c r="B1548" s="3" t="s">
        <v>10931</v>
      </c>
      <c r="C1548" s="4">
        <v>2016.0</v>
      </c>
      <c r="D1548" s="4">
        <v>49.0</v>
      </c>
      <c r="E1548" s="4">
        <v>468293.0</v>
      </c>
      <c r="F1548" s="3" t="s">
        <v>194</v>
      </c>
      <c r="G1548" s="3" t="s">
        <v>10932</v>
      </c>
      <c r="H1548" s="3" t="s">
        <v>9381</v>
      </c>
      <c r="I1548" s="4">
        <v>0.836</v>
      </c>
      <c r="J1548" s="4">
        <v>0.701</v>
      </c>
      <c r="K1548" s="4">
        <v>0.741257246</v>
      </c>
      <c r="L1548" s="4">
        <v>0.0822</v>
      </c>
      <c r="M1548" s="4">
        <v>0.111</v>
      </c>
      <c r="N1548" s="4">
        <v>2.62E-5</v>
      </c>
      <c r="O1548" s="4">
        <v>0.103</v>
      </c>
      <c r="P1548" s="4">
        <v>0.82</v>
      </c>
      <c r="Q1548" s="4">
        <v>121.835</v>
      </c>
      <c r="R1548" s="4">
        <v>0.0</v>
      </c>
      <c r="S1548" s="4">
        <v>1.0</v>
      </c>
      <c r="T1548" s="3" t="s">
        <v>104</v>
      </c>
      <c r="U1548" s="3" t="s">
        <v>35</v>
      </c>
    </row>
    <row r="1549">
      <c r="A1549" s="3" t="s">
        <v>10933</v>
      </c>
      <c r="B1549" s="3" t="s">
        <v>10934</v>
      </c>
      <c r="C1549" s="4">
        <v>2016.0</v>
      </c>
      <c r="D1549" s="4">
        <v>49.0</v>
      </c>
      <c r="E1549" s="4">
        <v>305146.0</v>
      </c>
      <c r="F1549" s="3" t="s">
        <v>194</v>
      </c>
      <c r="G1549" s="3" t="s">
        <v>671</v>
      </c>
      <c r="H1549" s="3" t="s">
        <v>9108</v>
      </c>
      <c r="I1549" s="4">
        <v>0.455</v>
      </c>
      <c r="J1549" s="4">
        <v>0.728</v>
      </c>
      <c r="K1549" s="4">
        <v>0.786131371</v>
      </c>
      <c r="L1549" s="4">
        <v>0.037</v>
      </c>
      <c r="M1549" s="4">
        <v>0.356</v>
      </c>
      <c r="N1549" s="4">
        <v>0.0</v>
      </c>
      <c r="O1549" s="4">
        <v>0.314</v>
      </c>
      <c r="P1549" s="4">
        <v>0.809</v>
      </c>
      <c r="Q1549" s="4">
        <v>96.858</v>
      </c>
      <c r="R1549" s="4">
        <v>5.0</v>
      </c>
      <c r="S1549" s="4">
        <v>0.0</v>
      </c>
      <c r="T1549" s="3" t="s">
        <v>104</v>
      </c>
      <c r="U1549" s="3" t="s">
        <v>68</v>
      </c>
    </row>
    <row r="1550">
      <c r="A1550" s="3" t="s">
        <v>10936</v>
      </c>
      <c r="B1550" s="3" t="s">
        <v>10937</v>
      </c>
      <c r="C1550" s="4">
        <v>2006.0</v>
      </c>
      <c r="D1550" s="4">
        <v>49.0</v>
      </c>
      <c r="E1550" s="4">
        <v>169026.0</v>
      </c>
      <c r="F1550" s="3" t="s">
        <v>10938</v>
      </c>
      <c r="G1550" s="3" t="s">
        <v>10939</v>
      </c>
      <c r="H1550" s="3" t="s">
        <v>10940</v>
      </c>
      <c r="I1550" s="4">
        <v>0.596</v>
      </c>
      <c r="J1550" s="4">
        <v>0.531</v>
      </c>
      <c r="K1550" s="4">
        <v>0.831304943</v>
      </c>
      <c r="L1550" s="4">
        <v>0.232</v>
      </c>
      <c r="M1550" s="4">
        <v>0.0622</v>
      </c>
      <c r="N1550" s="4">
        <v>0.0</v>
      </c>
      <c r="O1550" s="4">
        <v>0.0728</v>
      </c>
      <c r="P1550" s="4">
        <v>0.749</v>
      </c>
      <c r="Q1550" s="4">
        <v>186.98</v>
      </c>
      <c r="R1550" s="4">
        <v>0.0</v>
      </c>
      <c r="S1550" s="4">
        <v>1.0</v>
      </c>
      <c r="T1550" s="3" t="s">
        <v>103</v>
      </c>
      <c r="U1550" s="3" t="s">
        <v>35</v>
      </c>
    </row>
    <row r="1551">
      <c r="A1551" s="3" t="s">
        <v>10941</v>
      </c>
      <c r="B1551" s="3" t="s">
        <v>10942</v>
      </c>
      <c r="C1551" s="4">
        <v>2009.0</v>
      </c>
      <c r="D1551" s="4">
        <v>49.0</v>
      </c>
      <c r="E1551" s="4">
        <v>44893.0</v>
      </c>
      <c r="F1551" s="3" t="s">
        <v>1656</v>
      </c>
      <c r="G1551" s="3" t="s">
        <v>10943</v>
      </c>
      <c r="H1551" s="3" t="s">
        <v>10944</v>
      </c>
      <c r="I1551" s="4">
        <v>0.687</v>
      </c>
      <c r="J1551" s="4">
        <v>0.81</v>
      </c>
      <c r="K1551" s="4">
        <v>0.824824075</v>
      </c>
      <c r="L1551" s="4">
        <v>0.365</v>
      </c>
      <c r="M1551" s="4">
        <v>0.852</v>
      </c>
      <c r="N1551" s="4">
        <v>2.04E-6</v>
      </c>
      <c r="O1551" s="4">
        <v>0.85</v>
      </c>
      <c r="P1551" s="4">
        <v>0.825</v>
      </c>
      <c r="Q1551" s="4">
        <v>120.18</v>
      </c>
      <c r="R1551" s="4">
        <v>0.0</v>
      </c>
      <c r="S1551" s="4">
        <v>1.0</v>
      </c>
      <c r="T1551" s="3" t="s">
        <v>103</v>
      </c>
      <c r="U1551" s="3" t="s">
        <v>35</v>
      </c>
    </row>
    <row r="1552">
      <c r="A1552" s="3" t="s">
        <v>10945</v>
      </c>
      <c r="B1552" s="3" t="s">
        <v>10947</v>
      </c>
      <c r="C1552" s="4">
        <v>1972.0</v>
      </c>
      <c r="D1552" s="4">
        <v>49.0</v>
      </c>
      <c r="E1552" s="4">
        <v>169066.0</v>
      </c>
      <c r="F1552" s="3" t="s">
        <v>10948</v>
      </c>
      <c r="G1552" s="3" t="s">
        <v>10949</v>
      </c>
      <c r="H1552" s="3" t="s">
        <v>10950</v>
      </c>
      <c r="I1552" s="4">
        <v>0.414</v>
      </c>
      <c r="J1552" s="4">
        <v>0.317</v>
      </c>
      <c r="K1552" s="4">
        <v>0.698564798</v>
      </c>
      <c r="L1552" s="4">
        <v>0.026</v>
      </c>
      <c r="M1552" s="4">
        <v>0.678</v>
      </c>
      <c r="N1552" s="4">
        <v>2.56E-5</v>
      </c>
      <c r="O1552" s="4">
        <v>0.213</v>
      </c>
      <c r="P1552" s="4">
        <v>0.673</v>
      </c>
      <c r="Q1552" s="4">
        <v>86.11</v>
      </c>
      <c r="R1552" s="4">
        <v>5.0</v>
      </c>
      <c r="S1552" s="4">
        <v>0.0</v>
      </c>
      <c r="T1552" s="3" t="s">
        <v>103</v>
      </c>
      <c r="U1552" s="3" t="s">
        <v>35</v>
      </c>
    </row>
    <row r="1553">
      <c r="A1553" s="3" t="s">
        <v>10951</v>
      </c>
      <c r="B1553" s="3" t="s">
        <v>10952</v>
      </c>
      <c r="C1553" s="4">
        <v>2020.0</v>
      </c>
      <c r="D1553" s="4">
        <v>49.0</v>
      </c>
      <c r="E1553" s="4">
        <v>201990.0</v>
      </c>
      <c r="F1553" s="3" t="s">
        <v>10953</v>
      </c>
      <c r="G1553" s="3" t="s">
        <v>4313</v>
      </c>
      <c r="H1553" s="3" t="s">
        <v>10954</v>
      </c>
      <c r="I1553" s="4">
        <v>0.736</v>
      </c>
      <c r="J1553" s="4">
        <v>0.62</v>
      </c>
      <c r="K1553" s="4">
        <v>0.793082797</v>
      </c>
      <c r="L1553" s="4">
        <v>0.11</v>
      </c>
      <c r="M1553" s="4">
        <v>0.0577</v>
      </c>
      <c r="N1553" s="4">
        <v>0.692</v>
      </c>
      <c r="O1553" s="4">
        <v>0.318</v>
      </c>
      <c r="P1553" s="4">
        <v>0.959</v>
      </c>
      <c r="Q1553" s="4">
        <v>150.03</v>
      </c>
      <c r="R1553" s="4">
        <v>0.0</v>
      </c>
      <c r="S1553" s="4">
        <v>0.0</v>
      </c>
      <c r="T1553" s="3" t="s">
        <v>7448</v>
      </c>
      <c r="U1553" s="3" t="s">
        <v>35</v>
      </c>
    </row>
    <row r="1554">
      <c r="A1554" s="3" t="s">
        <v>10955</v>
      </c>
      <c r="B1554" s="3" t="s">
        <v>10956</v>
      </c>
      <c r="C1554" s="4">
        <v>2022.0</v>
      </c>
      <c r="D1554" s="4">
        <v>49.0</v>
      </c>
      <c r="E1554" s="4">
        <v>178002.0</v>
      </c>
      <c r="F1554" s="3" t="s">
        <v>2503</v>
      </c>
      <c r="G1554" s="3" t="s">
        <v>6397</v>
      </c>
      <c r="H1554" s="3" t="s">
        <v>10956</v>
      </c>
      <c r="I1554" s="4">
        <v>0.724</v>
      </c>
      <c r="J1554" s="4">
        <v>0.898</v>
      </c>
      <c r="K1554" s="4">
        <v>0.865313456</v>
      </c>
      <c r="L1554" s="4">
        <v>0.044</v>
      </c>
      <c r="M1554" s="4">
        <v>0.0123</v>
      </c>
      <c r="N1554" s="4">
        <v>0.00213</v>
      </c>
      <c r="O1554" s="4">
        <v>0.0824</v>
      </c>
      <c r="P1554" s="4">
        <v>0.641</v>
      </c>
      <c r="Q1554" s="4">
        <v>117.99</v>
      </c>
      <c r="R1554" s="4">
        <v>11.0</v>
      </c>
      <c r="S1554" s="4">
        <v>0.0</v>
      </c>
      <c r="T1554" s="3" t="s">
        <v>104</v>
      </c>
      <c r="U1554" s="3" t="s">
        <v>68</v>
      </c>
    </row>
    <row r="1555">
      <c r="A1555" s="3" t="s">
        <v>10958</v>
      </c>
      <c r="B1555" s="3" t="s">
        <v>10959</v>
      </c>
      <c r="C1555" s="4">
        <v>2004.0</v>
      </c>
      <c r="D1555" s="4">
        <v>49.0</v>
      </c>
      <c r="E1555" s="4">
        <v>327575.0</v>
      </c>
      <c r="F1555" s="3" t="s">
        <v>880</v>
      </c>
      <c r="G1555" s="3" t="s">
        <v>1822</v>
      </c>
      <c r="H1555" s="3" t="s">
        <v>7267</v>
      </c>
      <c r="I1555" s="4">
        <v>0.703</v>
      </c>
      <c r="J1555" s="4">
        <v>0.866</v>
      </c>
      <c r="K1555" s="4">
        <v>0.853913118</v>
      </c>
      <c r="L1555" s="4">
        <v>0.061</v>
      </c>
      <c r="M1555" s="4">
        <v>0.156</v>
      </c>
      <c r="N1555" s="4">
        <v>0.00527</v>
      </c>
      <c r="O1555" s="4">
        <v>0.145</v>
      </c>
      <c r="P1555" s="4">
        <v>0.535</v>
      </c>
      <c r="Q1555" s="4">
        <v>93.84</v>
      </c>
      <c r="R1555" s="4">
        <v>7.0</v>
      </c>
      <c r="S1555" s="4">
        <v>1.0</v>
      </c>
      <c r="T1555" s="3" t="s">
        <v>104</v>
      </c>
      <c r="U1555" s="3" t="s">
        <v>94</v>
      </c>
    </row>
    <row r="1556">
      <c r="A1556" s="3" t="s">
        <v>10960</v>
      </c>
      <c r="B1556" s="3" t="s">
        <v>6174</v>
      </c>
      <c r="C1556" s="4">
        <v>1989.0</v>
      </c>
      <c r="D1556" s="4">
        <v>49.0</v>
      </c>
      <c r="E1556" s="4">
        <v>414213.0</v>
      </c>
      <c r="F1556" s="3" t="s">
        <v>10961</v>
      </c>
      <c r="G1556" s="3" t="s">
        <v>1492</v>
      </c>
      <c r="H1556" s="3" t="s">
        <v>1500</v>
      </c>
      <c r="I1556" s="4">
        <v>0.656705432</v>
      </c>
      <c r="J1556" s="4">
        <v>0.6703845</v>
      </c>
      <c r="K1556" s="4">
        <v>0.813626471</v>
      </c>
      <c r="L1556" s="4">
        <v>0.081382654</v>
      </c>
      <c r="M1556" s="4">
        <v>0.26934009</v>
      </c>
      <c r="N1556" s="4">
        <v>0.05448885</v>
      </c>
      <c r="O1556" s="4">
        <v>0.191150556</v>
      </c>
      <c r="P1556" s="4">
        <v>0.618767284</v>
      </c>
      <c r="Q1556" s="4">
        <v>120.71</v>
      </c>
      <c r="R1556" s="4">
        <v>5.0</v>
      </c>
      <c r="S1556" s="4">
        <v>1.0</v>
      </c>
      <c r="T1556" s="3" t="s">
        <v>104</v>
      </c>
      <c r="U1556" s="3" t="s">
        <v>35</v>
      </c>
    </row>
    <row r="1557">
      <c r="A1557" s="3" t="s">
        <v>10962</v>
      </c>
      <c r="B1557" s="3" t="s">
        <v>10963</v>
      </c>
      <c r="C1557" s="4">
        <v>2007.0</v>
      </c>
      <c r="D1557" s="4">
        <v>49.0</v>
      </c>
      <c r="E1557" s="4">
        <v>273826.0</v>
      </c>
      <c r="F1557" s="3" t="s">
        <v>4270</v>
      </c>
      <c r="G1557" s="3" t="s">
        <v>8480</v>
      </c>
      <c r="H1557" s="3" t="s">
        <v>10965</v>
      </c>
      <c r="I1557" s="4">
        <v>0.864</v>
      </c>
      <c r="J1557" s="4">
        <v>0.724</v>
      </c>
      <c r="K1557" s="4">
        <v>0.854127008</v>
      </c>
      <c r="L1557" s="4">
        <v>0.206</v>
      </c>
      <c r="M1557" s="4">
        <v>0.0305</v>
      </c>
      <c r="N1557" s="4">
        <v>9.99E-5</v>
      </c>
      <c r="O1557" s="4">
        <v>0.0372</v>
      </c>
      <c r="P1557" s="4">
        <v>0.634</v>
      </c>
      <c r="Q1557" s="4">
        <v>103.01</v>
      </c>
      <c r="R1557" s="4">
        <v>7.0</v>
      </c>
      <c r="S1557" s="4">
        <v>1.0</v>
      </c>
      <c r="T1557" s="3" t="s">
        <v>104</v>
      </c>
      <c r="U1557" s="3" t="s">
        <v>94</v>
      </c>
    </row>
    <row r="1558">
      <c r="A1558" s="3" t="s">
        <v>10966</v>
      </c>
      <c r="B1558" s="3" t="s">
        <v>10967</v>
      </c>
      <c r="C1558" s="4">
        <v>2011.0</v>
      </c>
      <c r="D1558" s="4">
        <v>50.0</v>
      </c>
      <c r="E1558" s="4">
        <v>192663.0</v>
      </c>
      <c r="F1558" s="3" t="s">
        <v>2074</v>
      </c>
      <c r="G1558" s="3" t="s">
        <v>2106</v>
      </c>
      <c r="H1558" s="3" t="s">
        <v>10968</v>
      </c>
      <c r="I1558" s="4">
        <v>0.725</v>
      </c>
      <c r="J1558" s="4">
        <v>0.879</v>
      </c>
      <c r="K1558" s="4">
        <v>0.903129211</v>
      </c>
      <c r="L1558" s="4">
        <v>0.0551</v>
      </c>
      <c r="M1558" s="4">
        <v>0.0119</v>
      </c>
      <c r="N1558" s="4">
        <v>3.5E-5</v>
      </c>
      <c r="O1558" s="4">
        <v>0.367</v>
      </c>
      <c r="P1558" s="4">
        <v>0.638</v>
      </c>
      <c r="Q1558" s="4">
        <v>128.03</v>
      </c>
      <c r="R1558" s="4">
        <v>11.0</v>
      </c>
      <c r="S1558" s="4">
        <v>0.0</v>
      </c>
      <c r="T1558" s="3" t="s">
        <v>103</v>
      </c>
      <c r="U1558" s="3" t="s">
        <v>68</v>
      </c>
    </row>
    <row r="1559">
      <c r="A1559" s="3" t="s">
        <v>10969</v>
      </c>
      <c r="B1559" s="3" t="s">
        <v>10970</v>
      </c>
      <c r="C1559" s="4">
        <v>1954.0</v>
      </c>
      <c r="D1559" s="4">
        <v>50.0</v>
      </c>
      <c r="E1559" s="4">
        <v>207785.0</v>
      </c>
      <c r="F1559" s="3" t="s">
        <v>1634</v>
      </c>
      <c r="G1559" s="3" t="s">
        <v>2779</v>
      </c>
      <c r="H1559" s="3" t="s">
        <v>10971</v>
      </c>
      <c r="I1559" s="4">
        <v>0.656705432</v>
      </c>
      <c r="J1559" s="4">
        <v>0.6703845</v>
      </c>
      <c r="K1559" s="4">
        <v>0.813626471</v>
      </c>
      <c r="L1559" s="4">
        <v>0.081382654</v>
      </c>
      <c r="M1559" s="4">
        <v>0.26934009</v>
      </c>
      <c r="N1559" s="4">
        <v>0.05448885</v>
      </c>
      <c r="O1559" s="4">
        <v>0.191150556</v>
      </c>
      <c r="P1559" s="4">
        <v>0.618767284</v>
      </c>
      <c r="Q1559" s="4">
        <v>120.71</v>
      </c>
      <c r="R1559" s="4">
        <v>5.0</v>
      </c>
      <c r="S1559" s="4">
        <v>1.0</v>
      </c>
      <c r="T1559" s="3" t="s">
        <v>104</v>
      </c>
      <c r="U1559" s="3" t="s">
        <v>35</v>
      </c>
    </row>
    <row r="1560">
      <c r="A1560" s="3" t="s">
        <v>10973</v>
      </c>
      <c r="B1560" s="3" t="s">
        <v>10974</v>
      </c>
      <c r="C1560" s="4">
        <v>2009.0</v>
      </c>
      <c r="D1560" s="4">
        <v>50.0</v>
      </c>
      <c r="E1560" s="4">
        <v>316766.0</v>
      </c>
      <c r="F1560" s="3" t="s">
        <v>4046</v>
      </c>
      <c r="G1560" s="3" t="s">
        <v>4047</v>
      </c>
      <c r="H1560" s="3" t="s">
        <v>10975</v>
      </c>
      <c r="I1560" s="4">
        <v>0.72</v>
      </c>
      <c r="J1560" s="4">
        <v>0.904</v>
      </c>
      <c r="K1560" s="4">
        <v>0.854169786</v>
      </c>
      <c r="L1560" s="4">
        <v>0.0716</v>
      </c>
      <c r="M1560" s="4">
        <v>0.0199</v>
      </c>
      <c r="N1560" s="4">
        <v>0.0</v>
      </c>
      <c r="O1560" s="4">
        <v>0.387</v>
      </c>
      <c r="P1560" s="4">
        <v>0.675</v>
      </c>
      <c r="Q1560" s="4">
        <v>133.974</v>
      </c>
      <c r="R1560" s="4">
        <v>6.0</v>
      </c>
      <c r="S1560" s="4">
        <v>0.0</v>
      </c>
      <c r="T1560" s="3" t="s">
        <v>34</v>
      </c>
      <c r="U1560" s="3" t="s">
        <v>35</v>
      </c>
    </row>
    <row r="1561">
      <c r="A1561" s="3" t="s">
        <v>10976</v>
      </c>
      <c r="B1561" s="3" t="s">
        <v>10977</v>
      </c>
      <c r="C1561" s="4">
        <v>2011.0</v>
      </c>
      <c r="D1561" s="4">
        <v>50.0</v>
      </c>
      <c r="E1561" s="4">
        <v>228179.0</v>
      </c>
      <c r="F1561" s="3" t="s">
        <v>4046</v>
      </c>
      <c r="G1561" s="3" t="s">
        <v>4047</v>
      </c>
      <c r="H1561" s="3" t="s">
        <v>10978</v>
      </c>
      <c r="I1561" s="4">
        <v>0.787</v>
      </c>
      <c r="J1561" s="4">
        <v>0.926</v>
      </c>
      <c r="K1561" s="4">
        <v>0.891493594</v>
      </c>
      <c r="L1561" s="4">
        <v>0.0416</v>
      </c>
      <c r="M1561" s="4">
        <v>0.0437</v>
      </c>
      <c r="N1561" s="4">
        <v>2.82E-4</v>
      </c>
      <c r="O1561" s="4">
        <v>0.234</v>
      </c>
      <c r="P1561" s="4">
        <v>0.868</v>
      </c>
      <c r="Q1561" s="4">
        <v>129.984</v>
      </c>
      <c r="R1561" s="4">
        <v>7.0</v>
      </c>
      <c r="S1561" s="4">
        <v>1.0</v>
      </c>
      <c r="T1561" s="3" t="s">
        <v>34</v>
      </c>
      <c r="U1561" s="3" t="s">
        <v>35</v>
      </c>
    </row>
    <row r="1562">
      <c r="A1562" s="3" t="s">
        <v>10980</v>
      </c>
      <c r="B1562" s="3" t="s">
        <v>10981</v>
      </c>
      <c r="C1562" s="4">
        <v>2014.0</v>
      </c>
      <c r="D1562" s="4">
        <v>50.0</v>
      </c>
      <c r="E1562" s="4">
        <v>233560.0</v>
      </c>
      <c r="F1562" s="3" t="s">
        <v>3852</v>
      </c>
      <c r="G1562" s="3" t="s">
        <v>1585</v>
      </c>
      <c r="H1562" s="3" t="s">
        <v>6742</v>
      </c>
      <c r="I1562" s="4">
        <v>0.604</v>
      </c>
      <c r="J1562" s="4">
        <v>0.868</v>
      </c>
      <c r="K1562" s="4">
        <v>0.841507497</v>
      </c>
      <c r="L1562" s="4">
        <v>0.0528</v>
      </c>
      <c r="M1562" s="4">
        <v>0.259</v>
      </c>
      <c r="N1562" s="4">
        <v>4.06E-6</v>
      </c>
      <c r="O1562" s="4">
        <v>0.109</v>
      </c>
      <c r="P1562" s="4">
        <v>0.616</v>
      </c>
      <c r="Q1562" s="4">
        <v>110.006</v>
      </c>
      <c r="R1562" s="4">
        <v>4.0</v>
      </c>
      <c r="S1562" s="4">
        <v>0.0</v>
      </c>
      <c r="T1562" s="3" t="s">
        <v>34</v>
      </c>
      <c r="U1562" s="3" t="s">
        <v>35</v>
      </c>
    </row>
    <row r="1563">
      <c r="A1563" s="3" t="s">
        <v>10982</v>
      </c>
      <c r="B1563" s="3" t="s">
        <v>10983</v>
      </c>
      <c r="C1563" s="4">
        <v>2021.0</v>
      </c>
      <c r="D1563" s="4">
        <v>50.0</v>
      </c>
      <c r="E1563" s="4">
        <v>165000.0</v>
      </c>
      <c r="F1563" s="3" t="s">
        <v>10984</v>
      </c>
      <c r="G1563" s="3" t="s">
        <v>10985</v>
      </c>
      <c r="H1563" s="3" t="s">
        <v>10983</v>
      </c>
      <c r="I1563" s="4">
        <v>0.893</v>
      </c>
      <c r="J1563" s="4">
        <v>0.757</v>
      </c>
      <c r="K1563" s="4">
        <v>0.913673989</v>
      </c>
      <c r="L1563" s="4">
        <v>0.0738</v>
      </c>
      <c r="M1563" s="4">
        <v>0.112</v>
      </c>
      <c r="N1563" s="4">
        <v>0.0634</v>
      </c>
      <c r="O1563" s="4">
        <v>0.107</v>
      </c>
      <c r="P1563" s="4">
        <v>0.681</v>
      </c>
      <c r="Q1563" s="4">
        <v>95.018</v>
      </c>
      <c r="R1563" s="4">
        <v>10.0</v>
      </c>
      <c r="S1563" s="4">
        <v>1.0</v>
      </c>
      <c r="T1563" s="3" t="s">
        <v>103</v>
      </c>
      <c r="U1563" s="3" t="s">
        <v>35</v>
      </c>
    </row>
    <row r="1564">
      <c r="A1564" s="3" t="s">
        <v>10987</v>
      </c>
      <c r="B1564" s="3" t="s">
        <v>10988</v>
      </c>
      <c r="C1564" s="4">
        <v>2014.0</v>
      </c>
      <c r="D1564" s="4">
        <v>50.0</v>
      </c>
      <c r="E1564" s="4">
        <v>208400.0</v>
      </c>
      <c r="F1564" s="3" t="s">
        <v>3108</v>
      </c>
      <c r="G1564" s="3" t="s">
        <v>6756</v>
      </c>
      <c r="H1564" s="3" t="s">
        <v>6949</v>
      </c>
      <c r="I1564" s="4">
        <v>0.754</v>
      </c>
      <c r="J1564" s="4">
        <v>0.613</v>
      </c>
      <c r="K1564" s="4">
        <v>0.838833872</v>
      </c>
      <c r="L1564" s="4">
        <v>0.229</v>
      </c>
      <c r="M1564" s="4">
        <v>0.318</v>
      </c>
      <c r="N1564" s="4">
        <v>0.0</v>
      </c>
      <c r="O1564" s="4">
        <v>0.335</v>
      </c>
      <c r="P1564" s="4">
        <v>0.904</v>
      </c>
      <c r="Q1564" s="4">
        <v>113.196</v>
      </c>
      <c r="R1564" s="4">
        <v>5.0</v>
      </c>
      <c r="S1564" s="4">
        <v>1.0</v>
      </c>
      <c r="T1564" s="3" t="s">
        <v>103</v>
      </c>
      <c r="U1564" s="3" t="s">
        <v>35</v>
      </c>
    </row>
    <row r="1565">
      <c r="A1565" s="3" t="s">
        <v>10989</v>
      </c>
      <c r="B1565" s="3" t="s">
        <v>10990</v>
      </c>
      <c r="C1565" s="4">
        <v>2014.0</v>
      </c>
      <c r="D1565" s="4">
        <v>50.0</v>
      </c>
      <c r="E1565" s="4">
        <v>250426.0</v>
      </c>
      <c r="F1565" s="3" t="s">
        <v>3108</v>
      </c>
      <c r="G1565" s="3" t="s">
        <v>6756</v>
      </c>
      <c r="H1565" s="3" t="s">
        <v>6949</v>
      </c>
      <c r="I1565" s="4">
        <v>0.759</v>
      </c>
      <c r="J1565" s="4">
        <v>0.725</v>
      </c>
      <c r="K1565" s="4">
        <v>0.824631574</v>
      </c>
      <c r="L1565" s="4">
        <v>0.158</v>
      </c>
      <c r="M1565" s="4">
        <v>0.576</v>
      </c>
      <c r="N1565" s="4">
        <v>0.0</v>
      </c>
      <c r="O1565" s="4">
        <v>0.0771</v>
      </c>
      <c r="P1565" s="4">
        <v>0.619</v>
      </c>
      <c r="Q1565" s="4">
        <v>87.467</v>
      </c>
      <c r="R1565" s="4">
        <v>11.0</v>
      </c>
      <c r="S1565" s="4">
        <v>0.0</v>
      </c>
      <c r="T1565" s="3" t="s">
        <v>103</v>
      </c>
      <c r="U1565" s="3" t="s">
        <v>35</v>
      </c>
    </row>
    <row r="1566">
      <c r="A1566" s="3" t="s">
        <v>10992</v>
      </c>
      <c r="B1566" s="3" t="s">
        <v>2863</v>
      </c>
      <c r="C1566" s="4">
        <v>2011.0</v>
      </c>
      <c r="D1566" s="4">
        <v>50.0</v>
      </c>
      <c r="E1566" s="4">
        <v>427546.0</v>
      </c>
      <c r="F1566" s="3" t="s">
        <v>4270</v>
      </c>
      <c r="G1566" s="3" t="s">
        <v>4881</v>
      </c>
      <c r="H1566" s="3" t="s">
        <v>8888</v>
      </c>
      <c r="I1566" s="4">
        <v>0.633</v>
      </c>
      <c r="J1566" s="4">
        <v>0.691</v>
      </c>
      <c r="K1566" s="4">
        <v>0.849335871</v>
      </c>
      <c r="L1566" s="4">
        <v>0.0557</v>
      </c>
      <c r="M1566" s="4">
        <v>0.329</v>
      </c>
      <c r="N1566" s="4">
        <v>2.11E-4</v>
      </c>
      <c r="O1566" s="4">
        <v>0.134</v>
      </c>
      <c r="P1566" s="4">
        <v>0.57</v>
      </c>
      <c r="Q1566" s="4">
        <v>80.002</v>
      </c>
      <c r="R1566" s="4">
        <v>5.0</v>
      </c>
      <c r="S1566" s="4">
        <v>1.0</v>
      </c>
      <c r="T1566" s="3" t="s">
        <v>104</v>
      </c>
      <c r="U1566" s="3" t="s">
        <v>68</v>
      </c>
    </row>
    <row r="1567">
      <c r="A1567" s="3" t="s">
        <v>10993</v>
      </c>
      <c r="B1567" s="3" t="s">
        <v>10994</v>
      </c>
      <c r="C1567" s="4">
        <v>2018.0</v>
      </c>
      <c r="D1567" s="4">
        <v>50.0</v>
      </c>
      <c r="E1567" s="4">
        <v>199584.0</v>
      </c>
      <c r="F1567" s="3" t="s">
        <v>4320</v>
      </c>
      <c r="G1567" s="3" t="s">
        <v>4321</v>
      </c>
      <c r="H1567" s="3" t="s">
        <v>10994</v>
      </c>
      <c r="I1567" s="4">
        <v>0.676</v>
      </c>
      <c r="J1567" s="4">
        <v>0.948</v>
      </c>
      <c r="K1567" s="4">
        <v>0.918272624</v>
      </c>
      <c r="L1567" s="4">
        <v>0.0803</v>
      </c>
      <c r="M1567" s="4">
        <v>0.0553</v>
      </c>
      <c r="N1567" s="4">
        <v>2.18E-4</v>
      </c>
      <c r="O1567" s="4">
        <v>0.0325</v>
      </c>
      <c r="P1567" s="4">
        <v>0.632</v>
      </c>
      <c r="Q1567" s="4">
        <v>108.731</v>
      </c>
      <c r="R1567" s="4">
        <v>8.0</v>
      </c>
      <c r="S1567" s="4">
        <v>1.0</v>
      </c>
      <c r="T1567" s="3" t="s">
        <v>104</v>
      </c>
      <c r="U1567" s="3" t="s">
        <v>68</v>
      </c>
    </row>
    <row r="1568">
      <c r="A1568" s="3" t="s">
        <v>10996</v>
      </c>
      <c r="B1568" s="3" t="s">
        <v>8330</v>
      </c>
      <c r="C1568" s="4">
        <v>2002.0</v>
      </c>
      <c r="D1568" s="4">
        <v>50.0</v>
      </c>
      <c r="E1568" s="4">
        <v>395866.0</v>
      </c>
      <c r="F1568" s="3" t="s">
        <v>1016</v>
      </c>
      <c r="G1568" s="3" t="s">
        <v>1017</v>
      </c>
      <c r="H1568" s="3" t="s">
        <v>5801</v>
      </c>
      <c r="I1568" s="4">
        <v>0.65</v>
      </c>
      <c r="J1568" s="4">
        <v>0.929</v>
      </c>
      <c r="K1568" s="4">
        <v>0.879387419</v>
      </c>
      <c r="L1568" s="4">
        <v>0.155</v>
      </c>
      <c r="M1568" s="4">
        <v>0.199</v>
      </c>
      <c r="N1568" s="4">
        <v>0.0</v>
      </c>
      <c r="O1568" s="4">
        <v>0.327</v>
      </c>
      <c r="P1568" s="4">
        <v>0.537</v>
      </c>
      <c r="Q1568" s="4">
        <v>130.874</v>
      </c>
      <c r="R1568" s="4">
        <v>7.0</v>
      </c>
      <c r="S1568" s="4">
        <v>1.0</v>
      </c>
      <c r="T1568" s="3" t="s">
        <v>104</v>
      </c>
      <c r="U1568" s="3" t="s">
        <v>68</v>
      </c>
    </row>
    <row r="1569">
      <c r="A1569" s="3" t="s">
        <v>10997</v>
      </c>
      <c r="B1569" s="3" t="s">
        <v>10998</v>
      </c>
      <c r="C1569" s="4">
        <v>2013.0</v>
      </c>
      <c r="D1569" s="4">
        <v>50.0</v>
      </c>
      <c r="E1569" s="4">
        <v>217026.0</v>
      </c>
      <c r="F1569" s="3" t="s">
        <v>1918</v>
      </c>
      <c r="G1569" s="3" t="s">
        <v>1919</v>
      </c>
      <c r="H1569" s="3" t="s">
        <v>6786</v>
      </c>
      <c r="I1569" s="4">
        <v>0.772</v>
      </c>
      <c r="J1569" s="4">
        <v>0.471</v>
      </c>
      <c r="K1569" s="4">
        <v>0.811691228</v>
      </c>
      <c r="L1569" s="4">
        <v>0.0281</v>
      </c>
      <c r="M1569" s="4">
        <v>0.551</v>
      </c>
      <c r="N1569" s="4">
        <v>0.00182</v>
      </c>
      <c r="O1569" s="4">
        <v>0.131</v>
      </c>
      <c r="P1569" s="4">
        <v>0.521</v>
      </c>
      <c r="Q1569" s="4">
        <v>106.041</v>
      </c>
      <c r="R1569" s="4">
        <v>2.0</v>
      </c>
      <c r="S1569" s="4">
        <v>1.0</v>
      </c>
      <c r="T1569" s="3" t="s">
        <v>104</v>
      </c>
      <c r="U1569" s="3" t="s">
        <v>68</v>
      </c>
    </row>
    <row r="1570">
      <c r="A1570" s="3" t="s">
        <v>10999</v>
      </c>
      <c r="B1570" s="3" t="s">
        <v>11000</v>
      </c>
      <c r="C1570" s="4">
        <v>2011.0</v>
      </c>
      <c r="D1570" s="4">
        <v>50.0</v>
      </c>
      <c r="E1570" s="4">
        <v>292066.0</v>
      </c>
      <c r="F1570" s="3" t="s">
        <v>9002</v>
      </c>
      <c r="G1570" s="3" t="s">
        <v>9003</v>
      </c>
      <c r="H1570" s="3" t="s">
        <v>11001</v>
      </c>
      <c r="I1570" s="4">
        <v>0.705</v>
      </c>
      <c r="J1570" s="4">
        <v>0.729</v>
      </c>
      <c r="K1570" s="4">
        <v>0.824546018</v>
      </c>
      <c r="L1570" s="4">
        <v>0.221</v>
      </c>
      <c r="M1570" s="4">
        <v>0.0428</v>
      </c>
      <c r="N1570" s="4">
        <v>5.86E-5</v>
      </c>
      <c r="O1570" s="4">
        <v>0.224</v>
      </c>
      <c r="P1570" s="4">
        <v>0.549</v>
      </c>
      <c r="Q1570" s="4">
        <v>165.901</v>
      </c>
      <c r="R1570" s="4">
        <v>11.0</v>
      </c>
      <c r="S1570" s="4">
        <v>0.0</v>
      </c>
      <c r="T1570" s="3" t="s">
        <v>103</v>
      </c>
      <c r="U1570" s="3" t="s">
        <v>35</v>
      </c>
    </row>
    <row r="1571">
      <c r="A1571" s="3" t="s">
        <v>11003</v>
      </c>
      <c r="B1571" s="3" t="s">
        <v>11004</v>
      </c>
      <c r="C1571" s="4">
        <v>2003.0</v>
      </c>
      <c r="D1571" s="4">
        <v>50.0</v>
      </c>
      <c r="E1571" s="4">
        <v>203706.0</v>
      </c>
      <c r="F1571" s="3" t="s">
        <v>11005</v>
      </c>
      <c r="G1571" s="3" t="s">
        <v>11006</v>
      </c>
      <c r="H1571" s="3" t="s">
        <v>11007</v>
      </c>
      <c r="I1571" s="4">
        <v>0.725</v>
      </c>
      <c r="J1571" s="4">
        <v>0.726</v>
      </c>
      <c r="K1571" s="4">
        <v>0.815220414</v>
      </c>
      <c r="L1571" s="4">
        <v>0.233</v>
      </c>
      <c r="M1571" s="4">
        <v>0.238</v>
      </c>
      <c r="N1571" s="4">
        <v>0.00243</v>
      </c>
      <c r="O1571" s="4">
        <v>0.265</v>
      </c>
      <c r="P1571" s="4">
        <v>0.568</v>
      </c>
      <c r="Q1571" s="4">
        <v>101.807</v>
      </c>
      <c r="R1571" s="4">
        <v>1.0</v>
      </c>
      <c r="S1571" s="4">
        <v>1.0</v>
      </c>
      <c r="T1571" s="3" t="s">
        <v>103</v>
      </c>
      <c r="U1571" s="3" t="s">
        <v>35</v>
      </c>
    </row>
    <row r="1572">
      <c r="A1572" s="3" t="s">
        <v>11008</v>
      </c>
      <c r="B1572" s="3" t="s">
        <v>11009</v>
      </c>
      <c r="C1572" s="4">
        <v>1991.0</v>
      </c>
      <c r="D1572" s="4">
        <v>50.0</v>
      </c>
      <c r="E1572" s="4">
        <v>244733.0</v>
      </c>
      <c r="F1572" s="3" t="s">
        <v>11010</v>
      </c>
      <c r="G1572" s="3" t="s">
        <v>11011</v>
      </c>
      <c r="H1572" s="3" t="s">
        <v>11012</v>
      </c>
      <c r="I1572" s="4">
        <v>0.672</v>
      </c>
      <c r="J1572" s="4">
        <v>0.761</v>
      </c>
      <c r="K1572" s="4">
        <v>0.768207388</v>
      </c>
      <c r="L1572" s="4">
        <v>0.248</v>
      </c>
      <c r="M1572" s="4">
        <v>0.0514</v>
      </c>
      <c r="N1572" s="4">
        <v>0.0</v>
      </c>
      <c r="O1572" s="4">
        <v>0.474</v>
      </c>
      <c r="P1572" s="4">
        <v>0.731</v>
      </c>
      <c r="Q1572" s="4">
        <v>102.19</v>
      </c>
      <c r="R1572" s="4">
        <v>0.0</v>
      </c>
      <c r="S1572" s="4">
        <v>1.0</v>
      </c>
      <c r="T1572" s="3" t="s">
        <v>103</v>
      </c>
      <c r="U1572" s="3" t="s">
        <v>35</v>
      </c>
    </row>
    <row r="1573">
      <c r="A1573" s="3" t="s">
        <v>11014</v>
      </c>
      <c r="B1573" s="3" t="s">
        <v>2350</v>
      </c>
      <c r="C1573" s="4">
        <v>1980.0</v>
      </c>
      <c r="D1573" s="4">
        <v>50.0</v>
      </c>
      <c r="E1573" s="4">
        <v>271600.0</v>
      </c>
      <c r="F1573" s="3" t="s">
        <v>901</v>
      </c>
      <c r="G1573" s="3" t="s">
        <v>7966</v>
      </c>
      <c r="H1573" s="3" t="s">
        <v>11015</v>
      </c>
      <c r="I1573" s="4">
        <v>0.662</v>
      </c>
      <c r="J1573" s="4">
        <v>0.537</v>
      </c>
      <c r="K1573" s="4">
        <v>0.772827412</v>
      </c>
      <c r="L1573" s="4">
        <v>0.0632</v>
      </c>
      <c r="M1573" s="4">
        <v>0.0826</v>
      </c>
      <c r="N1573" s="4">
        <v>0.00155</v>
      </c>
      <c r="O1573" s="4">
        <v>0.0843</v>
      </c>
      <c r="P1573" s="4">
        <v>0.777</v>
      </c>
      <c r="Q1573" s="4">
        <v>132.57</v>
      </c>
      <c r="R1573" s="4">
        <v>7.0</v>
      </c>
      <c r="S1573" s="4">
        <v>0.0</v>
      </c>
      <c r="T1573" s="3" t="s">
        <v>104</v>
      </c>
      <c r="U1573" s="3" t="s">
        <v>35</v>
      </c>
    </row>
    <row r="1574">
      <c r="A1574" s="3" t="s">
        <v>11016</v>
      </c>
      <c r="B1574" s="3" t="s">
        <v>11017</v>
      </c>
      <c r="C1574" s="4">
        <v>1976.0</v>
      </c>
      <c r="D1574" s="4">
        <v>50.0</v>
      </c>
      <c r="E1574" s="4">
        <v>162946.0</v>
      </c>
      <c r="F1574" s="3" t="s">
        <v>11018</v>
      </c>
      <c r="G1574" s="3" t="s">
        <v>11019</v>
      </c>
      <c r="H1574" s="3" t="s">
        <v>11020</v>
      </c>
      <c r="I1574" s="4">
        <v>0.657</v>
      </c>
      <c r="J1574" s="4">
        <v>0.501</v>
      </c>
      <c r="K1574" s="4">
        <v>0.692019763</v>
      </c>
      <c r="L1574" s="4">
        <v>0.0647</v>
      </c>
      <c r="M1574" s="4">
        <v>0.155</v>
      </c>
      <c r="N1574" s="4">
        <v>8.66E-6</v>
      </c>
      <c r="O1574" s="4">
        <v>0.0549</v>
      </c>
      <c r="P1574" s="4">
        <v>0.739</v>
      </c>
      <c r="Q1574" s="4">
        <v>165.9</v>
      </c>
      <c r="R1574" s="4">
        <v>1.0</v>
      </c>
      <c r="S1574" s="4">
        <v>0.0</v>
      </c>
      <c r="T1574" s="3" t="s">
        <v>103</v>
      </c>
      <c r="U1574" s="3" t="s">
        <v>35</v>
      </c>
    </row>
    <row r="1575">
      <c r="A1575" s="3" t="s">
        <v>11022</v>
      </c>
      <c r="B1575" s="3" t="s">
        <v>11023</v>
      </c>
      <c r="C1575" s="4">
        <v>1999.0</v>
      </c>
      <c r="D1575" s="4">
        <v>50.0</v>
      </c>
      <c r="E1575" s="4">
        <v>332840.0</v>
      </c>
      <c r="F1575" s="3" t="s">
        <v>901</v>
      </c>
      <c r="G1575" s="3" t="s">
        <v>671</v>
      </c>
      <c r="H1575" s="3" t="s">
        <v>11024</v>
      </c>
      <c r="I1575" s="4">
        <v>0.645</v>
      </c>
      <c r="J1575" s="4">
        <v>0.721</v>
      </c>
      <c r="K1575" s="4">
        <v>0.762731803</v>
      </c>
      <c r="L1575" s="4">
        <v>0.0378</v>
      </c>
      <c r="M1575" s="4">
        <v>0.126</v>
      </c>
      <c r="N1575" s="4">
        <v>0.00241</v>
      </c>
      <c r="O1575" s="4">
        <v>0.197</v>
      </c>
      <c r="P1575" s="4">
        <v>0.709</v>
      </c>
      <c r="Q1575" s="4">
        <v>148.91</v>
      </c>
      <c r="R1575" s="4">
        <v>2.0</v>
      </c>
      <c r="S1575" s="4">
        <v>0.0</v>
      </c>
      <c r="T1575" s="3" t="s">
        <v>104</v>
      </c>
      <c r="U1575" s="3" t="s">
        <v>35</v>
      </c>
    </row>
    <row r="1576">
      <c r="A1576" s="3" t="s">
        <v>11025</v>
      </c>
      <c r="B1576" s="3" t="s">
        <v>11026</v>
      </c>
      <c r="C1576" s="4">
        <v>1997.0</v>
      </c>
      <c r="D1576" s="4">
        <v>50.0</v>
      </c>
      <c r="E1576" s="4">
        <v>234493.0</v>
      </c>
      <c r="F1576" s="3" t="s">
        <v>11027</v>
      </c>
      <c r="G1576" s="3" t="s">
        <v>11028</v>
      </c>
      <c r="H1576" s="3" t="s">
        <v>11029</v>
      </c>
      <c r="I1576" s="4">
        <v>0.512</v>
      </c>
      <c r="J1576" s="4">
        <v>0.379</v>
      </c>
      <c r="K1576" s="4">
        <v>0.732744423</v>
      </c>
      <c r="L1576" s="4">
        <v>0.0387</v>
      </c>
      <c r="M1576" s="4">
        <v>0.252</v>
      </c>
      <c r="N1576" s="4">
        <v>0.0</v>
      </c>
      <c r="O1576" s="4">
        <v>0.464</v>
      </c>
      <c r="P1576" s="4">
        <v>0.598</v>
      </c>
      <c r="Q1576" s="4">
        <v>76.57</v>
      </c>
      <c r="R1576" s="4">
        <v>11.0</v>
      </c>
      <c r="S1576" s="4">
        <v>1.0</v>
      </c>
      <c r="T1576" s="3" t="s">
        <v>103</v>
      </c>
      <c r="U1576" s="3" t="s">
        <v>35</v>
      </c>
    </row>
    <row r="1577">
      <c r="A1577" s="3" t="s">
        <v>11030</v>
      </c>
      <c r="B1577" s="3" t="s">
        <v>11031</v>
      </c>
      <c r="C1577" s="4">
        <v>2017.0</v>
      </c>
      <c r="D1577" s="4">
        <v>50.0</v>
      </c>
      <c r="E1577" s="4">
        <v>309847.0</v>
      </c>
      <c r="F1577" s="3" t="s">
        <v>11032</v>
      </c>
      <c r="G1577" s="3" t="s">
        <v>11033</v>
      </c>
      <c r="H1577" s="3" t="s">
        <v>11035</v>
      </c>
      <c r="I1577" s="4">
        <v>0.909</v>
      </c>
      <c r="J1577" s="4">
        <v>0.448</v>
      </c>
      <c r="K1577" s="4">
        <v>0.781532736</v>
      </c>
      <c r="L1577" s="4">
        <v>0.147</v>
      </c>
      <c r="M1577" s="4">
        <v>5.05E-4</v>
      </c>
      <c r="N1577" s="4">
        <v>7.83E-6</v>
      </c>
      <c r="O1577" s="4">
        <v>0.0558</v>
      </c>
      <c r="P1577" s="4">
        <v>0.878</v>
      </c>
      <c r="Q1577" s="4">
        <v>130.09</v>
      </c>
      <c r="R1577" s="4">
        <v>6.0</v>
      </c>
      <c r="S1577" s="4">
        <v>0.0</v>
      </c>
      <c r="T1577" s="3" t="s">
        <v>103</v>
      </c>
      <c r="U1577" s="3" t="s">
        <v>35</v>
      </c>
    </row>
    <row r="1578">
      <c r="A1578" s="3" t="s">
        <v>11036</v>
      </c>
      <c r="B1578" s="3" t="s">
        <v>11037</v>
      </c>
      <c r="C1578" s="4">
        <v>1980.0</v>
      </c>
      <c r="D1578" s="4">
        <v>50.0</v>
      </c>
      <c r="E1578" s="4">
        <v>301453.0</v>
      </c>
      <c r="F1578" s="3" t="s">
        <v>1911</v>
      </c>
      <c r="G1578" s="3" t="s">
        <v>9878</v>
      </c>
      <c r="H1578" s="3" t="s">
        <v>11037</v>
      </c>
      <c r="I1578" s="4">
        <v>0.648</v>
      </c>
      <c r="J1578" s="4">
        <v>0.905</v>
      </c>
      <c r="K1578" s="4">
        <v>0.856629521</v>
      </c>
      <c r="L1578" s="4">
        <v>0.0508</v>
      </c>
      <c r="M1578" s="4">
        <v>0.149</v>
      </c>
      <c r="N1578" s="4">
        <v>0.00183</v>
      </c>
      <c r="O1578" s="4">
        <v>0.709</v>
      </c>
      <c r="P1578" s="4">
        <v>0.793</v>
      </c>
      <c r="Q1578" s="4">
        <v>122.91</v>
      </c>
      <c r="R1578" s="4">
        <v>7.0</v>
      </c>
      <c r="S1578" s="4">
        <v>0.0</v>
      </c>
      <c r="T1578" s="3" t="s">
        <v>103</v>
      </c>
      <c r="U1578" s="3" t="s">
        <v>35</v>
      </c>
    </row>
    <row r="1579">
      <c r="A1579" s="3" t="s">
        <v>11038</v>
      </c>
      <c r="B1579" s="3" t="s">
        <v>11039</v>
      </c>
      <c r="C1579" s="4">
        <v>2011.0</v>
      </c>
      <c r="D1579" s="4">
        <v>50.0</v>
      </c>
      <c r="E1579" s="4">
        <v>232733.0</v>
      </c>
      <c r="F1579" s="3" t="s">
        <v>880</v>
      </c>
      <c r="G1579" s="3" t="s">
        <v>1822</v>
      </c>
      <c r="H1579" s="3" t="s">
        <v>11040</v>
      </c>
      <c r="I1579" s="4">
        <v>0.747</v>
      </c>
      <c r="J1579" s="4">
        <v>0.921</v>
      </c>
      <c r="K1579" s="4">
        <v>0.892113875</v>
      </c>
      <c r="L1579" s="4">
        <v>0.0859</v>
      </c>
      <c r="M1579" s="4">
        <v>0.0956</v>
      </c>
      <c r="N1579" s="4">
        <v>1.64E-4</v>
      </c>
      <c r="O1579" s="4">
        <v>0.0367</v>
      </c>
      <c r="P1579" s="4">
        <v>0.671</v>
      </c>
      <c r="Q1579" s="4">
        <v>129.94</v>
      </c>
      <c r="R1579" s="4">
        <v>0.0</v>
      </c>
      <c r="S1579" s="4">
        <v>1.0</v>
      </c>
      <c r="T1579" s="3" t="s">
        <v>104</v>
      </c>
      <c r="U1579" s="3" t="s">
        <v>68</v>
      </c>
    </row>
    <row r="1580">
      <c r="A1580" s="3" t="s">
        <v>11042</v>
      </c>
      <c r="B1580" s="3" t="s">
        <v>11043</v>
      </c>
      <c r="C1580" s="4">
        <v>2021.0</v>
      </c>
      <c r="D1580" s="4">
        <v>50.0</v>
      </c>
      <c r="E1580" s="4">
        <v>229472.0</v>
      </c>
      <c r="F1580" s="3" t="s">
        <v>8661</v>
      </c>
      <c r="G1580" s="3" t="s">
        <v>9349</v>
      </c>
      <c r="H1580" s="3" t="s">
        <v>11044</v>
      </c>
      <c r="I1580" s="4">
        <v>0.64</v>
      </c>
      <c r="J1580" s="4">
        <v>0.69</v>
      </c>
      <c r="K1580" s="4">
        <v>0.835689688</v>
      </c>
      <c r="L1580" s="4">
        <v>0.235</v>
      </c>
      <c r="M1580" s="4">
        <v>0.399</v>
      </c>
      <c r="N1580" s="4">
        <v>0.0</v>
      </c>
      <c r="O1580" s="4">
        <v>0.463</v>
      </c>
      <c r="P1580" s="4">
        <v>0.59</v>
      </c>
      <c r="Q1580" s="4">
        <v>89.91</v>
      </c>
      <c r="R1580" s="4">
        <v>0.0</v>
      </c>
      <c r="S1580" s="4">
        <v>1.0</v>
      </c>
      <c r="T1580" s="3" t="s">
        <v>103</v>
      </c>
      <c r="U1580" s="3" t="s">
        <v>68</v>
      </c>
    </row>
    <row r="1581">
      <c r="A1581" s="3" t="s">
        <v>11045</v>
      </c>
      <c r="B1581" s="3" t="s">
        <v>11046</v>
      </c>
      <c r="C1581" s="4">
        <v>1980.0</v>
      </c>
      <c r="D1581" s="4">
        <v>50.0</v>
      </c>
      <c r="E1581" s="4">
        <v>149866.0</v>
      </c>
      <c r="F1581" s="3" t="s">
        <v>11047</v>
      </c>
      <c r="G1581" s="3" t="s">
        <v>11048</v>
      </c>
      <c r="H1581" s="3" t="s">
        <v>11049</v>
      </c>
      <c r="I1581" s="4">
        <v>0.633</v>
      </c>
      <c r="J1581" s="4">
        <v>0.351</v>
      </c>
      <c r="K1581" s="4">
        <v>0.784206361</v>
      </c>
      <c r="L1581" s="4">
        <v>0.0506</v>
      </c>
      <c r="M1581" s="4">
        <v>0.00675</v>
      </c>
      <c r="N1581" s="4">
        <v>6.38E-5</v>
      </c>
      <c r="O1581" s="4">
        <v>0.108</v>
      </c>
      <c r="P1581" s="4">
        <v>0.913</v>
      </c>
      <c r="Q1581" s="4">
        <v>139.34</v>
      </c>
      <c r="R1581" s="4">
        <v>0.0</v>
      </c>
      <c r="S1581" s="4">
        <v>1.0</v>
      </c>
      <c r="T1581" s="3" t="s">
        <v>103</v>
      </c>
      <c r="U1581" s="3" t="s">
        <v>94</v>
      </c>
    </row>
    <row r="1582">
      <c r="A1582" s="3" t="s">
        <v>11051</v>
      </c>
      <c r="B1582" s="3" t="s">
        <v>11052</v>
      </c>
      <c r="C1582" s="4">
        <v>2018.0</v>
      </c>
      <c r="D1582" s="4">
        <v>51.0</v>
      </c>
      <c r="E1582" s="4">
        <v>219585.0</v>
      </c>
      <c r="F1582" s="3" t="s">
        <v>31</v>
      </c>
      <c r="G1582" s="3" t="s">
        <v>4946</v>
      </c>
      <c r="H1582" s="3" t="s">
        <v>11053</v>
      </c>
      <c r="I1582" s="4">
        <v>0.6</v>
      </c>
      <c r="J1582" s="4">
        <v>0.674</v>
      </c>
      <c r="K1582" s="4">
        <v>0.811562894</v>
      </c>
      <c r="L1582" s="4">
        <v>0.0658</v>
      </c>
      <c r="M1582" s="4">
        <v>0.644</v>
      </c>
      <c r="N1582" s="4">
        <v>4.57E-5</v>
      </c>
      <c r="O1582" s="4">
        <v>0.123</v>
      </c>
      <c r="P1582" s="4">
        <v>0.534</v>
      </c>
      <c r="Q1582" s="4">
        <v>80.904</v>
      </c>
      <c r="R1582" s="4">
        <v>6.0</v>
      </c>
      <c r="S1582" s="4">
        <v>1.0</v>
      </c>
      <c r="T1582" s="3" t="s">
        <v>34</v>
      </c>
      <c r="U1582" s="3" t="s">
        <v>68</v>
      </c>
    </row>
    <row r="1583">
      <c r="A1583" s="3" t="s">
        <v>11054</v>
      </c>
      <c r="B1583" s="3" t="s">
        <v>11055</v>
      </c>
      <c r="C1583" s="4">
        <v>2018.0</v>
      </c>
      <c r="D1583" s="4">
        <v>51.0</v>
      </c>
      <c r="E1583" s="4">
        <v>288314.0</v>
      </c>
      <c r="F1583" s="3" t="s">
        <v>1629</v>
      </c>
      <c r="G1583" s="3" t="s">
        <v>4284</v>
      </c>
      <c r="H1583" s="3" t="s">
        <v>11056</v>
      </c>
      <c r="I1583" s="4">
        <v>0.702</v>
      </c>
      <c r="J1583" s="4">
        <v>0.931</v>
      </c>
      <c r="K1583" s="4">
        <v>0.866468462</v>
      </c>
      <c r="L1583" s="4">
        <v>0.111</v>
      </c>
      <c r="M1583" s="4">
        <v>0.011</v>
      </c>
      <c r="N1583" s="4">
        <v>0.00416</v>
      </c>
      <c r="O1583" s="4">
        <v>0.0776</v>
      </c>
      <c r="P1583" s="4">
        <v>0.587</v>
      </c>
      <c r="Q1583" s="4">
        <v>111.99</v>
      </c>
      <c r="R1583" s="4">
        <v>1.0</v>
      </c>
      <c r="S1583" s="4">
        <v>1.0</v>
      </c>
      <c r="T1583" s="3" t="s">
        <v>104</v>
      </c>
      <c r="U1583" s="3" t="s">
        <v>35</v>
      </c>
    </row>
    <row r="1584">
      <c r="A1584" s="3" t="s">
        <v>11057</v>
      </c>
      <c r="B1584" s="3" t="s">
        <v>11058</v>
      </c>
      <c r="C1584" s="4">
        <v>2010.0</v>
      </c>
      <c r="D1584" s="4">
        <v>51.0</v>
      </c>
      <c r="E1584" s="4">
        <v>279783.0</v>
      </c>
      <c r="F1584" s="3" t="s">
        <v>1629</v>
      </c>
      <c r="G1584" s="3" t="s">
        <v>3601</v>
      </c>
      <c r="H1584" s="3" t="s">
        <v>11060</v>
      </c>
      <c r="I1584" s="4">
        <v>0.656705432</v>
      </c>
      <c r="J1584" s="4">
        <v>0.6703845</v>
      </c>
      <c r="K1584" s="4">
        <v>0.813626471</v>
      </c>
      <c r="L1584" s="4">
        <v>0.081382654</v>
      </c>
      <c r="M1584" s="4">
        <v>0.26934009</v>
      </c>
      <c r="N1584" s="4">
        <v>0.05448885</v>
      </c>
      <c r="O1584" s="4">
        <v>0.191150556</v>
      </c>
      <c r="P1584" s="4">
        <v>0.618767284</v>
      </c>
      <c r="Q1584" s="4">
        <v>120.71</v>
      </c>
      <c r="R1584" s="4">
        <v>5.0</v>
      </c>
      <c r="S1584" s="4">
        <v>1.0</v>
      </c>
      <c r="T1584" s="3" t="s">
        <v>104</v>
      </c>
      <c r="U1584" s="3" t="s">
        <v>35</v>
      </c>
    </row>
    <row r="1585">
      <c r="A1585" s="3" t="s">
        <v>11061</v>
      </c>
      <c r="B1585" s="3" t="s">
        <v>11062</v>
      </c>
      <c r="C1585" s="4">
        <v>2011.0</v>
      </c>
      <c r="D1585" s="4">
        <v>51.0</v>
      </c>
      <c r="E1585" s="4">
        <v>267865.0</v>
      </c>
      <c r="F1585" s="3" t="s">
        <v>4046</v>
      </c>
      <c r="G1585" s="3" t="s">
        <v>4047</v>
      </c>
      <c r="H1585" s="3" t="s">
        <v>10978</v>
      </c>
      <c r="I1585" s="4">
        <v>0.723</v>
      </c>
      <c r="J1585" s="4">
        <v>0.993</v>
      </c>
      <c r="K1585" s="4">
        <v>0.894766111</v>
      </c>
      <c r="L1585" s="4">
        <v>0.0655</v>
      </c>
      <c r="M1585" s="4">
        <v>0.103</v>
      </c>
      <c r="N1585" s="4">
        <v>1.29E-6</v>
      </c>
      <c r="O1585" s="4">
        <v>0.122</v>
      </c>
      <c r="P1585" s="4">
        <v>0.781</v>
      </c>
      <c r="Q1585" s="4">
        <v>134.975</v>
      </c>
      <c r="R1585" s="4">
        <v>8.0</v>
      </c>
      <c r="S1585" s="4">
        <v>1.0</v>
      </c>
      <c r="T1585" s="3" t="s">
        <v>34</v>
      </c>
      <c r="U1585" s="3" t="s">
        <v>68</v>
      </c>
    </row>
    <row r="1586">
      <c r="A1586" s="3" t="s">
        <v>11063</v>
      </c>
      <c r="B1586" s="3" t="s">
        <v>11064</v>
      </c>
      <c r="C1586" s="4">
        <v>2017.0</v>
      </c>
      <c r="D1586" s="4">
        <v>51.0</v>
      </c>
      <c r="E1586" s="4">
        <v>201400.0</v>
      </c>
      <c r="F1586" s="3" t="s">
        <v>11065</v>
      </c>
      <c r="G1586" s="3" t="s">
        <v>11066</v>
      </c>
      <c r="H1586" s="3" t="s">
        <v>11067</v>
      </c>
      <c r="I1586" s="4">
        <v>0.821</v>
      </c>
      <c r="J1586" s="4">
        <v>0.789</v>
      </c>
      <c r="K1586" s="4">
        <v>0.883986054</v>
      </c>
      <c r="L1586" s="4">
        <v>0.218</v>
      </c>
      <c r="M1586" s="4">
        <v>0.0429</v>
      </c>
      <c r="N1586" s="4">
        <v>0.0</v>
      </c>
      <c r="O1586" s="4">
        <v>0.082</v>
      </c>
      <c r="P1586" s="4">
        <v>0.785</v>
      </c>
      <c r="Q1586" s="4">
        <v>104.953</v>
      </c>
      <c r="R1586" s="4">
        <v>0.0</v>
      </c>
      <c r="S1586" s="4">
        <v>0.0</v>
      </c>
      <c r="T1586" s="3" t="s">
        <v>103</v>
      </c>
      <c r="U1586" s="3" t="s">
        <v>35</v>
      </c>
    </row>
    <row r="1587">
      <c r="A1587" s="3" t="s">
        <v>11069</v>
      </c>
      <c r="B1587" s="3" t="s">
        <v>11070</v>
      </c>
      <c r="C1587" s="4">
        <v>2023.0</v>
      </c>
      <c r="D1587" s="4">
        <v>51.0</v>
      </c>
      <c r="E1587" s="4">
        <v>156975.0</v>
      </c>
      <c r="F1587" s="3" t="s">
        <v>6891</v>
      </c>
      <c r="G1587" s="3" t="s">
        <v>11071</v>
      </c>
      <c r="H1587" s="3" t="s">
        <v>11072</v>
      </c>
      <c r="I1587" s="4">
        <v>0.602</v>
      </c>
      <c r="J1587" s="4">
        <v>0.459</v>
      </c>
      <c r="K1587" s="4">
        <v>0.741428358</v>
      </c>
      <c r="L1587" s="4">
        <v>0.133</v>
      </c>
      <c r="M1587" s="4">
        <v>0.742</v>
      </c>
      <c r="N1587" s="4">
        <v>0.0</v>
      </c>
      <c r="O1587" s="4">
        <v>0.335</v>
      </c>
      <c r="P1587" s="4">
        <v>0.864</v>
      </c>
      <c r="Q1587" s="4">
        <v>199.887</v>
      </c>
      <c r="R1587" s="4">
        <v>1.0</v>
      </c>
      <c r="S1587" s="4">
        <v>0.0</v>
      </c>
      <c r="T1587" s="3" t="s">
        <v>103</v>
      </c>
      <c r="U1587" s="3" t="s">
        <v>68</v>
      </c>
    </row>
    <row r="1588">
      <c r="A1588" s="3" t="s">
        <v>11073</v>
      </c>
      <c r="B1588" s="3" t="s">
        <v>11074</v>
      </c>
      <c r="C1588" s="4">
        <v>2011.0</v>
      </c>
      <c r="D1588" s="4">
        <v>51.0</v>
      </c>
      <c r="E1588" s="4">
        <v>228600.0</v>
      </c>
      <c r="F1588" s="3" t="s">
        <v>3108</v>
      </c>
      <c r="G1588" s="3" t="s">
        <v>6756</v>
      </c>
      <c r="H1588" s="42" t="str">
        <f>+</f>
        <v>#ERROR!</v>
      </c>
      <c r="I1588" s="4">
        <v>0.422</v>
      </c>
      <c r="J1588" s="4">
        <v>0.405</v>
      </c>
      <c r="K1588" s="4">
        <v>0.736508887</v>
      </c>
      <c r="L1588" s="4">
        <v>0.101</v>
      </c>
      <c r="M1588" s="4">
        <v>0.323</v>
      </c>
      <c r="N1588" s="4">
        <v>0.0</v>
      </c>
      <c r="O1588" s="4">
        <v>0.15</v>
      </c>
      <c r="P1588" s="4">
        <v>0.578</v>
      </c>
      <c r="Q1588" s="4">
        <v>74.13</v>
      </c>
      <c r="R1588" s="4">
        <v>6.0</v>
      </c>
      <c r="S1588" s="4">
        <v>1.0</v>
      </c>
      <c r="T1588" s="3" t="s">
        <v>103</v>
      </c>
      <c r="U1588" s="3" t="s">
        <v>68</v>
      </c>
    </row>
    <row r="1589">
      <c r="A1589" s="3" t="s">
        <v>11076</v>
      </c>
      <c r="B1589" s="3" t="s">
        <v>11077</v>
      </c>
      <c r="C1589" s="4">
        <v>2015.0</v>
      </c>
      <c r="D1589" s="4">
        <v>51.0</v>
      </c>
      <c r="E1589" s="4">
        <v>255169.0</v>
      </c>
      <c r="F1589" s="3" t="s">
        <v>3624</v>
      </c>
      <c r="G1589" s="3" t="s">
        <v>1593</v>
      </c>
      <c r="H1589" s="3" t="s">
        <v>11078</v>
      </c>
      <c r="I1589" s="4">
        <v>0.648</v>
      </c>
      <c r="J1589" s="4">
        <v>0.84</v>
      </c>
      <c r="K1589" s="4">
        <v>0.894188608</v>
      </c>
      <c r="L1589" s="4">
        <v>0.164</v>
      </c>
      <c r="M1589" s="4">
        <v>0.393</v>
      </c>
      <c r="N1589" s="4">
        <v>0.0</v>
      </c>
      <c r="O1589" s="4">
        <v>0.244</v>
      </c>
      <c r="P1589" s="4">
        <v>0.824</v>
      </c>
      <c r="Q1589" s="4">
        <v>95.211</v>
      </c>
      <c r="R1589" s="4">
        <v>9.0</v>
      </c>
      <c r="S1589" s="4">
        <v>1.0</v>
      </c>
      <c r="T1589" s="3" t="s">
        <v>104</v>
      </c>
      <c r="U1589" s="3" t="s">
        <v>68</v>
      </c>
    </row>
    <row r="1590">
      <c r="A1590" s="3" t="s">
        <v>11079</v>
      </c>
      <c r="B1590" s="3" t="s">
        <v>11080</v>
      </c>
      <c r="C1590" s="4">
        <v>2013.0</v>
      </c>
      <c r="D1590" s="4">
        <v>51.0</v>
      </c>
      <c r="E1590" s="4">
        <v>289346.0</v>
      </c>
      <c r="F1590" s="3" t="s">
        <v>7167</v>
      </c>
      <c r="G1590" s="3" t="s">
        <v>1474</v>
      </c>
      <c r="H1590" s="3" t="s">
        <v>11081</v>
      </c>
      <c r="I1590" s="4">
        <v>0.752</v>
      </c>
      <c r="J1590" s="4">
        <v>0.677</v>
      </c>
      <c r="K1590" s="4">
        <v>0.790152504</v>
      </c>
      <c r="L1590" s="4">
        <v>0.0873</v>
      </c>
      <c r="M1590" s="4">
        <v>0.575</v>
      </c>
      <c r="N1590" s="4">
        <v>0.0</v>
      </c>
      <c r="O1590" s="4">
        <v>0.145</v>
      </c>
      <c r="P1590" s="4">
        <v>0.719</v>
      </c>
      <c r="Q1590" s="4">
        <v>90.952</v>
      </c>
      <c r="R1590" s="4">
        <v>2.0</v>
      </c>
      <c r="S1590" s="4">
        <v>1.0</v>
      </c>
      <c r="T1590" s="3" t="s">
        <v>104</v>
      </c>
      <c r="U1590" s="3" t="s">
        <v>35</v>
      </c>
    </row>
    <row r="1591">
      <c r="A1591" s="3" t="s">
        <v>11082</v>
      </c>
      <c r="B1591" s="3" t="s">
        <v>11083</v>
      </c>
      <c r="C1591" s="4">
        <v>1998.0</v>
      </c>
      <c r="D1591" s="4">
        <v>51.0</v>
      </c>
      <c r="E1591" s="4">
        <v>229626.0</v>
      </c>
      <c r="F1591" s="3" t="s">
        <v>11084</v>
      </c>
      <c r="G1591" s="3" t="s">
        <v>11086</v>
      </c>
      <c r="H1591" s="3" t="s">
        <v>11087</v>
      </c>
      <c r="I1591" s="4">
        <v>0.782</v>
      </c>
      <c r="J1591" s="4">
        <v>0.433</v>
      </c>
      <c r="K1591" s="4">
        <v>0.70560178</v>
      </c>
      <c r="L1591" s="4">
        <v>0.0615</v>
      </c>
      <c r="M1591" s="4">
        <v>0.0311</v>
      </c>
      <c r="N1591" s="4">
        <v>0.00244</v>
      </c>
      <c r="O1591" s="4">
        <v>0.111</v>
      </c>
      <c r="P1591" s="4">
        <v>0.757</v>
      </c>
      <c r="Q1591" s="4">
        <v>111.705</v>
      </c>
      <c r="R1591" s="4">
        <v>11.0</v>
      </c>
      <c r="S1591" s="4">
        <v>0.0</v>
      </c>
      <c r="T1591" s="3" t="s">
        <v>103</v>
      </c>
      <c r="U1591" s="3" t="s">
        <v>35</v>
      </c>
    </row>
    <row r="1592">
      <c r="A1592" s="3" t="s">
        <v>11088</v>
      </c>
      <c r="B1592" s="3" t="s">
        <v>11089</v>
      </c>
      <c r="C1592" s="4">
        <v>2024.0</v>
      </c>
      <c r="D1592" s="4">
        <v>51.0</v>
      </c>
      <c r="E1592" s="4">
        <v>183400.0</v>
      </c>
      <c r="F1592" s="3" t="s">
        <v>4278</v>
      </c>
      <c r="G1592" s="3" t="s">
        <v>11090</v>
      </c>
      <c r="H1592" s="3" t="s">
        <v>11091</v>
      </c>
      <c r="I1592" s="4">
        <v>0.506</v>
      </c>
      <c r="J1592" s="4">
        <v>0.638</v>
      </c>
      <c r="K1592" s="4">
        <v>0.873484054</v>
      </c>
      <c r="L1592" s="4">
        <v>0.206</v>
      </c>
      <c r="M1592" s="4">
        <v>0.0941</v>
      </c>
      <c r="N1592" s="4">
        <v>0.0</v>
      </c>
      <c r="O1592" s="4">
        <v>0.0572</v>
      </c>
      <c r="P1592" s="4">
        <v>0.623</v>
      </c>
      <c r="Q1592" s="4">
        <v>178.079</v>
      </c>
      <c r="R1592" s="4">
        <v>9.0</v>
      </c>
      <c r="S1592" s="4">
        <v>1.0</v>
      </c>
      <c r="T1592" s="3" t="s">
        <v>103</v>
      </c>
      <c r="U1592" s="3" t="s">
        <v>94</v>
      </c>
    </row>
    <row r="1593">
      <c r="A1593" s="3" t="s">
        <v>11092</v>
      </c>
      <c r="B1593" s="3" t="s">
        <v>11093</v>
      </c>
      <c r="C1593" s="4">
        <v>2016.0</v>
      </c>
      <c r="D1593" s="4">
        <v>51.0</v>
      </c>
      <c r="E1593" s="4">
        <v>332520.0</v>
      </c>
      <c r="F1593" s="3" t="s">
        <v>140</v>
      </c>
      <c r="G1593" s="3" t="s">
        <v>364</v>
      </c>
      <c r="H1593" s="3" t="s">
        <v>6686</v>
      </c>
      <c r="I1593" s="4">
        <v>0.263</v>
      </c>
      <c r="J1593" s="4">
        <v>0.837</v>
      </c>
      <c r="K1593" s="4">
        <v>0.788890552</v>
      </c>
      <c r="L1593" s="4">
        <v>0.0639</v>
      </c>
      <c r="M1593" s="4">
        <v>0.705</v>
      </c>
      <c r="N1593" s="4">
        <v>4.02E-5</v>
      </c>
      <c r="O1593" s="4">
        <v>0.0756</v>
      </c>
      <c r="P1593" s="4">
        <v>0.691</v>
      </c>
      <c r="Q1593" s="4">
        <v>166.546</v>
      </c>
      <c r="R1593" s="4">
        <v>9.0</v>
      </c>
      <c r="S1593" s="4">
        <v>0.0</v>
      </c>
      <c r="T1593" s="3" t="s">
        <v>104</v>
      </c>
      <c r="U1593" s="3" t="s">
        <v>35</v>
      </c>
    </row>
    <row r="1594">
      <c r="A1594" s="3" t="s">
        <v>11095</v>
      </c>
      <c r="B1594" s="3" t="s">
        <v>7708</v>
      </c>
      <c r="C1594" s="4">
        <v>2021.0</v>
      </c>
      <c r="D1594" s="4">
        <v>51.0</v>
      </c>
      <c r="E1594" s="4">
        <v>237931.0</v>
      </c>
      <c r="F1594" s="3" t="s">
        <v>1267</v>
      </c>
      <c r="G1594" s="3" t="s">
        <v>7706</v>
      </c>
      <c r="H1594" s="3" t="s">
        <v>7708</v>
      </c>
      <c r="I1594" s="4">
        <v>0.666</v>
      </c>
      <c r="J1594" s="4">
        <v>0.84</v>
      </c>
      <c r="K1594" s="4">
        <v>0.837678866</v>
      </c>
      <c r="L1594" s="4">
        <v>0.0448</v>
      </c>
      <c r="M1594" s="4">
        <v>0.00339</v>
      </c>
      <c r="N1594" s="4">
        <v>0.0</v>
      </c>
      <c r="O1594" s="4">
        <v>0.221</v>
      </c>
      <c r="P1594" s="4">
        <v>0.725</v>
      </c>
      <c r="Q1594" s="4">
        <v>115.98</v>
      </c>
      <c r="R1594" s="4">
        <v>4.0</v>
      </c>
      <c r="S1594" s="4">
        <v>0.0</v>
      </c>
      <c r="T1594" s="3" t="s">
        <v>103</v>
      </c>
      <c r="U1594" s="3" t="s">
        <v>35</v>
      </c>
    </row>
    <row r="1595">
      <c r="A1595" s="3" t="s">
        <v>11096</v>
      </c>
      <c r="B1595" s="3" t="s">
        <v>11097</v>
      </c>
      <c r="C1595" s="4">
        <v>1976.0</v>
      </c>
      <c r="D1595" s="4">
        <v>51.0</v>
      </c>
      <c r="E1595" s="4">
        <v>285022.0</v>
      </c>
      <c r="F1595" s="3" t="s">
        <v>11098</v>
      </c>
      <c r="G1595" s="3" t="s">
        <v>420</v>
      </c>
      <c r="H1595" s="3" t="s">
        <v>11099</v>
      </c>
      <c r="I1595" s="4">
        <v>0.656705432</v>
      </c>
      <c r="J1595" s="4">
        <v>0.6703845</v>
      </c>
      <c r="K1595" s="4">
        <v>0.813626471</v>
      </c>
      <c r="L1595" s="4">
        <v>0.081382654</v>
      </c>
      <c r="M1595" s="4">
        <v>0.26934009</v>
      </c>
      <c r="N1595" s="4">
        <v>0.05448885</v>
      </c>
      <c r="O1595" s="4">
        <v>0.191150556</v>
      </c>
      <c r="P1595" s="4">
        <v>0.618767284</v>
      </c>
      <c r="Q1595" s="4">
        <v>120.71</v>
      </c>
      <c r="R1595" s="4">
        <v>5.0</v>
      </c>
      <c r="S1595" s="4">
        <v>1.0</v>
      </c>
      <c r="T1595" s="3" t="s">
        <v>104</v>
      </c>
      <c r="U1595" s="3" t="s">
        <v>35</v>
      </c>
    </row>
    <row r="1596">
      <c r="A1596" s="3" t="s">
        <v>11100</v>
      </c>
      <c r="B1596" s="3" t="s">
        <v>11101</v>
      </c>
      <c r="C1596" s="4">
        <v>1997.0</v>
      </c>
      <c r="D1596" s="4">
        <v>51.0</v>
      </c>
      <c r="E1596" s="4">
        <v>363906.0</v>
      </c>
      <c r="F1596" s="3" t="s">
        <v>8536</v>
      </c>
      <c r="G1596" s="3" t="s">
        <v>11102</v>
      </c>
      <c r="H1596" s="3" t="s">
        <v>11103</v>
      </c>
      <c r="I1596" s="4">
        <v>0.759</v>
      </c>
      <c r="J1596" s="4">
        <v>0.842</v>
      </c>
      <c r="K1596" s="4">
        <v>0.754261759</v>
      </c>
      <c r="L1596" s="4">
        <v>0.0567</v>
      </c>
      <c r="M1596" s="4">
        <v>0.0705</v>
      </c>
      <c r="N1596" s="4">
        <v>3.12E-5</v>
      </c>
      <c r="O1596" s="4">
        <v>0.417</v>
      </c>
      <c r="P1596" s="4">
        <v>0.832</v>
      </c>
      <c r="Q1596" s="4">
        <v>111.98</v>
      </c>
      <c r="R1596" s="4">
        <v>2.0</v>
      </c>
      <c r="S1596" s="4">
        <v>1.0</v>
      </c>
      <c r="T1596" s="3" t="s">
        <v>104</v>
      </c>
      <c r="U1596" s="3" t="s">
        <v>35</v>
      </c>
    </row>
    <row r="1597">
      <c r="A1597" s="3" t="s">
        <v>11105</v>
      </c>
      <c r="B1597" s="3" t="s">
        <v>11106</v>
      </c>
      <c r="C1597" s="4">
        <v>1994.0</v>
      </c>
      <c r="D1597" s="4">
        <v>51.0</v>
      </c>
      <c r="E1597" s="4">
        <v>323893.0</v>
      </c>
      <c r="F1597" s="3" t="s">
        <v>11107</v>
      </c>
      <c r="G1597" s="3" t="s">
        <v>11108</v>
      </c>
      <c r="H1597" s="3" t="s">
        <v>11109</v>
      </c>
      <c r="I1597" s="4">
        <v>0.866</v>
      </c>
      <c r="J1597" s="4">
        <v>0.633</v>
      </c>
      <c r="K1597" s="4">
        <v>0.77565076</v>
      </c>
      <c r="L1597" s="4">
        <v>0.138</v>
      </c>
      <c r="M1597" s="4">
        <v>0.121</v>
      </c>
      <c r="N1597" s="4">
        <v>0.00155</v>
      </c>
      <c r="O1597" s="4">
        <v>0.108</v>
      </c>
      <c r="P1597" s="4">
        <v>0.51</v>
      </c>
      <c r="Q1597" s="4">
        <v>119.81</v>
      </c>
      <c r="R1597" s="4">
        <v>0.0</v>
      </c>
      <c r="S1597" s="4">
        <v>1.0</v>
      </c>
      <c r="T1597" s="3" t="s">
        <v>104</v>
      </c>
      <c r="U1597" s="3" t="s">
        <v>35</v>
      </c>
    </row>
    <row r="1598">
      <c r="A1598" s="3" t="s">
        <v>11110</v>
      </c>
      <c r="B1598" s="3" t="s">
        <v>11111</v>
      </c>
      <c r="C1598" s="4">
        <v>2017.0</v>
      </c>
      <c r="D1598" s="4">
        <v>51.0</v>
      </c>
      <c r="E1598" s="4">
        <v>213932.0</v>
      </c>
      <c r="F1598" s="3" t="s">
        <v>11112</v>
      </c>
      <c r="G1598" s="3" t="s">
        <v>2057</v>
      </c>
      <c r="H1598" s="3" t="s">
        <v>11111</v>
      </c>
      <c r="I1598" s="4">
        <v>0.732</v>
      </c>
      <c r="J1598" s="4">
        <v>0.781</v>
      </c>
      <c r="K1598" s="4">
        <v>0.910743696</v>
      </c>
      <c r="L1598" s="4">
        <v>0.0812</v>
      </c>
      <c r="M1598" s="4">
        <v>0.357</v>
      </c>
      <c r="N1598" s="4">
        <v>0.0</v>
      </c>
      <c r="O1598" s="4">
        <v>0.2</v>
      </c>
      <c r="P1598" s="4">
        <v>0.842</v>
      </c>
      <c r="Q1598" s="4">
        <v>91.91</v>
      </c>
      <c r="R1598" s="4">
        <v>2.0</v>
      </c>
      <c r="S1598" s="4">
        <v>0.0</v>
      </c>
      <c r="T1598" s="3" t="s">
        <v>104</v>
      </c>
      <c r="U1598" s="3" t="s">
        <v>35</v>
      </c>
    </row>
    <row r="1599">
      <c r="A1599" s="3" t="s">
        <v>11114</v>
      </c>
      <c r="B1599" s="3" t="s">
        <v>11115</v>
      </c>
      <c r="C1599" s="4">
        <v>1998.0</v>
      </c>
      <c r="D1599" s="4">
        <v>51.0</v>
      </c>
      <c r="E1599" s="4">
        <v>257560.0</v>
      </c>
      <c r="F1599" s="3" t="s">
        <v>3132</v>
      </c>
      <c r="G1599" s="3" t="s">
        <v>3133</v>
      </c>
      <c r="H1599" s="3" t="s">
        <v>11116</v>
      </c>
      <c r="I1599" s="4">
        <v>0.639</v>
      </c>
      <c r="J1599" s="4">
        <v>0.892</v>
      </c>
      <c r="K1599" s="4">
        <v>0.74373837</v>
      </c>
      <c r="L1599" s="4">
        <v>0.0675</v>
      </c>
      <c r="M1599" s="4">
        <v>0.102</v>
      </c>
      <c r="N1599" s="4">
        <v>0.155</v>
      </c>
      <c r="O1599" s="4">
        <v>0.639</v>
      </c>
      <c r="P1599" s="4">
        <v>0.773</v>
      </c>
      <c r="Q1599" s="4">
        <v>122.34</v>
      </c>
      <c r="R1599" s="4">
        <v>9.0</v>
      </c>
      <c r="S1599" s="4">
        <v>0.0</v>
      </c>
      <c r="T1599" s="3" t="s">
        <v>103</v>
      </c>
      <c r="U1599" s="3" t="s">
        <v>35</v>
      </c>
    </row>
    <row r="1600">
      <c r="A1600" s="3" t="s">
        <v>11117</v>
      </c>
      <c r="B1600" s="3" t="s">
        <v>11118</v>
      </c>
      <c r="C1600" s="4">
        <v>1996.0</v>
      </c>
      <c r="D1600" s="4">
        <v>51.0</v>
      </c>
      <c r="E1600" s="4">
        <v>293302.0</v>
      </c>
      <c r="F1600" s="3" t="s">
        <v>11119</v>
      </c>
      <c r="G1600" s="3" t="s">
        <v>9306</v>
      </c>
      <c r="H1600" s="3" t="s">
        <v>10434</v>
      </c>
      <c r="I1600" s="4">
        <v>0.671</v>
      </c>
      <c r="J1600" s="4">
        <v>0.874</v>
      </c>
      <c r="K1600" s="4">
        <v>0.790965286</v>
      </c>
      <c r="L1600" s="4">
        <v>0.0486</v>
      </c>
      <c r="M1600" s="4">
        <v>0.0804</v>
      </c>
      <c r="N1600" s="4">
        <v>4.97E-6</v>
      </c>
      <c r="O1600" s="4">
        <v>0.0369</v>
      </c>
      <c r="P1600" s="4">
        <v>0.843</v>
      </c>
      <c r="Q1600" s="4">
        <v>127.3</v>
      </c>
      <c r="R1600" s="4">
        <v>5.0</v>
      </c>
      <c r="S1600" s="4">
        <v>0.0</v>
      </c>
      <c r="T1600" s="3" t="s">
        <v>34</v>
      </c>
      <c r="U1600" s="3" t="s">
        <v>35</v>
      </c>
    </row>
    <row r="1601">
      <c r="A1601" s="3" t="s">
        <v>11120</v>
      </c>
      <c r="B1601" s="3" t="s">
        <v>11121</v>
      </c>
      <c r="C1601" s="4">
        <v>2022.0</v>
      </c>
      <c r="D1601" s="4">
        <v>51.0</v>
      </c>
      <c r="E1601" s="4">
        <v>199029.0</v>
      </c>
      <c r="F1601" s="3" t="s">
        <v>11123</v>
      </c>
      <c r="G1601" s="3" t="s">
        <v>6397</v>
      </c>
      <c r="H1601" s="3" t="s">
        <v>11121</v>
      </c>
      <c r="I1601" s="4">
        <v>0.779</v>
      </c>
      <c r="J1601" s="4">
        <v>0.964</v>
      </c>
      <c r="K1601" s="4">
        <v>0.912711484</v>
      </c>
      <c r="L1601" s="4">
        <v>0.0995</v>
      </c>
      <c r="M1601" s="4">
        <v>0.0858</v>
      </c>
      <c r="N1601" s="4">
        <v>1.46E-5</v>
      </c>
      <c r="O1601" s="4">
        <v>0.676</v>
      </c>
      <c r="P1601" s="4">
        <v>0.613</v>
      </c>
      <c r="Q1601" s="4">
        <v>139.24</v>
      </c>
      <c r="R1601" s="4">
        <v>10.0</v>
      </c>
      <c r="S1601" s="4">
        <v>0.0</v>
      </c>
      <c r="T1601" s="3" t="s">
        <v>104</v>
      </c>
      <c r="U1601" s="3" t="s">
        <v>68</v>
      </c>
    </row>
    <row r="1602">
      <c r="A1602" s="3" t="s">
        <v>11124</v>
      </c>
      <c r="B1602" s="3" t="s">
        <v>11125</v>
      </c>
      <c r="C1602" s="4">
        <v>1998.0</v>
      </c>
      <c r="D1602" s="4">
        <v>51.0</v>
      </c>
      <c r="E1602" s="4">
        <v>379840.0</v>
      </c>
      <c r="F1602" s="3" t="s">
        <v>901</v>
      </c>
      <c r="G1602" s="3" t="s">
        <v>671</v>
      </c>
      <c r="H1602" s="3" t="s">
        <v>11126</v>
      </c>
      <c r="I1602" s="4">
        <v>0.728</v>
      </c>
      <c r="J1602" s="4">
        <v>0.662</v>
      </c>
      <c r="K1602" s="4">
        <v>0.797488931</v>
      </c>
      <c r="L1602" s="4">
        <v>0.0466</v>
      </c>
      <c r="M1602" s="4">
        <v>0.32</v>
      </c>
      <c r="N1602" s="4">
        <v>1.6E-5</v>
      </c>
      <c r="O1602" s="4">
        <v>0.0574</v>
      </c>
      <c r="P1602" s="4">
        <v>0.616</v>
      </c>
      <c r="Q1602" s="4">
        <v>95.95</v>
      </c>
      <c r="R1602" s="4">
        <v>4.0</v>
      </c>
      <c r="S1602" s="4">
        <v>0.0</v>
      </c>
      <c r="T1602" s="3" t="s">
        <v>104</v>
      </c>
      <c r="U1602" s="3" t="s">
        <v>94</v>
      </c>
    </row>
    <row r="1603">
      <c r="A1603" s="3" t="s">
        <v>11127</v>
      </c>
      <c r="B1603" s="3" t="s">
        <v>11128</v>
      </c>
      <c r="C1603" s="4">
        <v>2018.0</v>
      </c>
      <c r="D1603" s="4">
        <v>51.0</v>
      </c>
      <c r="E1603" s="4">
        <v>243226.0</v>
      </c>
      <c r="F1603" s="3" t="s">
        <v>1629</v>
      </c>
      <c r="G1603" s="3" t="s">
        <v>1511</v>
      </c>
      <c r="H1603" s="3" t="s">
        <v>11129</v>
      </c>
      <c r="I1603" s="4">
        <v>0.729</v>
      </c>
      <c r="J1603" s="4">
        <v>0.314</v>
      </c>
      <c r="K1603" s="4">
        <v>0.68224499</v>
      </c>
      <c r="L1603" s="4">
        <v>0.0631</v>
      </c>
      <c r="M1603" s="4">
        <v>0.527</v>
      </c>
      <c r="N1603" s="4">
        <v>0.0</v>
      </c>
      <c r="O1603" s="4">
        <v>0.0718</v>
      </c>
      <c r="P1603" s="4">
        <v>0.751</v>
      </c>
      <c r="Q1603" s="4">
        <v>119.87</v>
      </c>
      <c r="R1603" s="4">
        <v>10.0</v>
      </c>
      <c r="S1603" s="4">
        <v>1.0</v>
      </c>
      <c r="T1603" s="3" t="s">
        <v>104</v>
      </c>
      <c r="U1603" s="3" t="s">
        <v>94</v>
      </c>
    </row>
    <row r="1604">
      <c r="A1604" s="3" t="s">
        <v>11131</v>
      </c>
      <c r="B1604" s="3" t="s">
        <v>11132</v>
      </c>
      <c r="C1604" s="4">
        <v>2021.0</v>
      </c>
      <c r="D1604" s="4">
        <v>52.0</v>
      </c>
      <c r="E1604" s="4">
        <v>259333.0</v>
      </c>
      <c r="F1604" s="3" t="s">
        <v>3108</v>
      </c>
      <c r="G1604" s="3" t="s">
        <v>6756</v>
      </c>
      <c r="H1604" s="42" t="str">
        <f/>
        <v>#ERROR!</v>
      </c>
      <c r="I1604" s="4">
        <v>0.822</v>
      </c>
      <c r="J1604" s="4">
        <v>0.3</v>
      </c>
      <c r="K1604" s="4">
        <v>0.802643681</v>
      </c>
      <c r="L1604" s="4">
        <v>0.0673</v>
      </c>
      <c r="M1604" s="4">
        <v>0.882</v>
      </c>
      <c r="N1604" s="4">
        <v>9.15E-5</v>
      </c>
      <c r="O1604" s="4">
        <v>0.0665</v>
      </c>
      <c r="P1604" s="4">
        <v>0.734</v>
      </c>
      <c r="Q1604" s="4">
        <v>125.951</v>
      </c>
      <c r="R1604" s="4">
        <v>0.0</v>
      </c>
      <c r="S1604" s="4">
        <v>1.0</v>
      </c>
      <c r="T1604" s="3" t="s">
        <v>103</v>
      </c>
      <c r="U1604" s="3" t="s">
        <v>35</v>
      </c>
    </row>
    <row r="1605">
      <c r="A1605" s="3" t="s">
        <v>11133</v>
      </c>
      <c r="B1605" s="3" t="s">
        <v>11134</v>
      </c>
      <c r="C1605" s="4">
        <v>2017.0</v>
      </c>
      <c r="D1605" s="4">
        <v>52.0</v>
      </c>
      <c r="E1605" s="4">
        <v>281683.0</v>
      </c>
      <c r="F1605" s="3" t="s">
        <v>3852</v>
      </c>
      <c r="G1605" s="3" t="s">
        <v>1585</v>
      </c>
      <c r="H1605" s="3" t="s">
        <v>6907</v>
      </c>
      <c r="I1605" s="4">
        <v>0.488</v>
      </c>
      <c r="J1605" s="4">
        <v>0.649</v>
      </c>
      <c r="K1605" s="4">
        <v>0.84272667</v>
      </c>
      <c r="L1605" s="4">
        <v>0.0344</v>
      </c>
      <c r="M1605" s="4">
        <v>0.571</v>
      </c>
      <c r="N1605" s="4">
        <v>0.0</v>
      </c>
      <c r="O1605" s="4">
        <v>0.208</v>
      </c>
      <c r="P1605" s="4">
        <v>0.549</v>
      </c>
      <c r="Q1605" s="4">
        <v>76.111</v>
      </c>
      <c r="R1605" s="4">
        <v>9.0</v>
      </c>
      <c r="S1605" s="4">
        <v>1.0</v>
      </c>
      <c r="T1605" s="3" t="s">
        <v>104</v>
      </c>
      <c r="U1605" s="3" t="s">
        <v>35</v>
      </c>
    </row>
    <row r="1606">
      <c r="A1606" s="3" t="s">
        <v>11136</v>
      </c>
      <c r="B1606" s="3" t="s">
        <v>11137</v>
      </c>
      <c r="C1606" s="4">
        <v>2022.0</v>
      </c>
      <c r="D1606" s="4">
        <v>52.0</v>
      </c>
      <c r="E1606" s="4">
        <v>245735.0</v>
      </c>
      <c r="F1606" s="3" t="s">
        <v>880</v>
      </c>
      <c r="G1606" s="3" t="s">
        <v>1822</v>
      </c>
      <c r="H1606" s="3" t="s">
        <v>11137</v>
      </c>
      <c r="I1606" s="4">
        <v>0.632</v>
      </c>
      <c r="J1606" s="4">
        <v>0.929</v>
      </c>
      <c r="K1606" s="4">
        <v>0.861185378</v>
      </c>
      <c r="L1606" s="4">
        <v>0.128</v>
      </c>
      <c r="M1606" s="4">
        <v>0.0503</v>
      </c>
      <c r="N1606" s="4">
        <v>0.0</v>
      </c>
      <c r="O1606" s="4">
        <v>0.271</v>
      </c>
      <c r="P1606" s="4">
        <v>0.584</v>
      </c>
      <c r="Q1606" s="4">
        <v>136.008</v>
      </c>
      <c r="R1606" s="4">
        <v>6.0</v>
      </c>
      <c r="S1606" s="4">
        <v>1.0</v>
      </c>
      <c r="T1606" s="3" t="s">
        <v>104</v>
      </c>
      <c r="U1606" s="3" t="s">
        <v>68</v>
      </c>
    </row>
    <row r="1607">
      <c r="A1607" s="3" t="s">
        <v>11138</v>
      </c>
      <c r="B1607" s="3" t="s">
        <v>11139</v>
      </c>
      <c r="C1607" s="4">
        <v>2011.0</v>
      </c>
      <c r="D1607" s="4">
        <v>52.0</v>
      </c>
      <c r="E1607" s="4">
        <v>271900.0</v>
      </c>
      <c r="F1607" s="3" t="s">
        <v>4270</v>
      </c>
      <c r="G1607" s="3" t="s">
        <v>4272</v>
      </c>
      <c r="H1607" s="3" t="s">
        <v>7474</v>
      </c>
      <c r="I1607" s="4">
        <v>0.752</v>
      </c>
      <c r="J1607" s="4">
        <v>0.978</v>
      </c>
      <c r="K1607" s="4">
        <v>0.872115158</v>
      </c>
      <c r="L1607" s="4">
        <v>0.23</v>
      </c>
      <c r="M1607" s="4">
        <v>0.516</v>
      </c>
      <c r="N1607" s="4">
        <v>0.0</v>
      </c>
      <c r="O1607" s="4">
        <v>0.32</v>
      </c>
      <c r="P1607" s="4">
        <v>0.804</v>
      </c>
      <c r="Q1607" s="4">
        <v>82.988</v>
      </c>
      <c r="R1607" s="4">
        <v>0.0</v>
      </c>
      <c r="S1607" s="4">
        <v>1.0</v>
      </c>
      <c r="T1607" s="3" t="s">
        <v>104</v>
      </c>
      <c r="U1607" s="3" t="s">
        <v>68</v>
      </c>
    </row>
    <row r="1608">
      <c r="A1608" s="3" t="s">
        <v>11140</v>
      </c>
      <c r="B1608" s="3" t="s">
        <v>11141</v>
      </c>
      <c r="C1608" s="4">
        <v>2002.0</v>
      </c>
      <c r="D1608" s="4">
        <v>52.0</v>
      </c>
      <c r="E1608" s="4">
        <v>256720.0</v>
      </c>
      <c r="F1608" s="3" t="s">
        <v>11142</v>
      </c>
      <c r="G1608" s="3" t="s">
        <v>11143</v>
      </c>
      <c r="H1608" s="3" t="s">
        <v>11145</v>
      </c>
      <c r="I1608" s="4">
        <v>0.49</v>
      </c>
      <c r="J1608" s="4">
        <v>0.985</v>
      </c>
      <c r="K1608" s="4">
        <v>0.923448763</v>
      </c>
      <c r="L1608" s="4">
        <v>0.0639</v>
      </c>
      <c r="M1608" s="4">
        <v>0.0404</v>
      </c>
      <c r="N1608" s="4">
        <v>1.77E-5</v>
      </c>
      <c r="O1608" s="4">
        <v>0.304</v>
      </c>
      <c r="P1608" s="4">
        <v>0.886</v>
      </c>
      <c r="Q1608" s="4">
        <v>82.043</v>
      </c>
      <c r="R1608" s="4">
        <v>9.0</v>
      </c>
      <c r="S1608" s="4">
        <v>1.0</v>
      </c>
      <c r="T1608" s="3" t="s">
        <v>103</v>
      </c>
      <c r="U1608" s="3" t="s">
        <v>35</v>
      </c>
    </row>
    <row r="1609">
      <c r="A1609" s="3" t="s">
        <v>11146</v>
      </c>
      <c r="B1609" s="3" t="s">
        <v>11147</v>
      </c>
      <c r="C1609" s="4">
        <v>2023.0</v>
      </c>
      <c r="D1609" s="4">
        <v>52.0</v>
      </c>
      <c r="E1609" s="4">
        <v>136543.0</v>
      </c>
      <c r="F1609" s="3" t="s">
        <v>1697</v>
      </c>
      <c r="G1609" s="3" t="s">
        <v>10451</v>
      </c>
      <c r="H1609" s="3" t="s">
        <v>10452</v>
      </c>
      <c r="I1609" s="4">
        <v>0.76</v>
      </c>
      <c r="J1609" s="4">
        <v>0.805</v>
      </c>
      <c r="K1609" s="4">
        <v>0.879109362</v>
      </c>
      <c r="L1609" s="4">
        <v>0.155</v>
      </c>
      <c r="M1609" s="4">
        <v>0.184</v>
      </c>
      <c r="N1609" s="4">
        <v>0.0</v>
      </c>
      <c r="O1609" s="4">
        <v>0.313</v>
      </c>
      <c r="P1609" s="4">
        <v>0.614</v>
      </c>
      <c r="Q1609" s="4">
        <v>122.016</v>
      </c>
      <c r="R1609" s="4">
        <v>0.0</v>
      </c>
      <c r="S1609" s="4">
        <v>1.0</v>
      </c>
      <c r="T1609" s="3" t="s">
        <v>103</v>
      </c>
      <c r="U1609" s="3" t="s">
        <v>35</v>
      </c>
    </row>
    <row r="1610">
      <c r="A1610" s="3" t="s">
        <v>11148</v>
      </c>
      <c r="B1610" s="3" t="s">
        <v>11149</v>
      </c>
      <c r="C1610" s="4">
        <v>1991.0</v>
      </c>
      <c r="D1610" s="4">
        <v>52.0</v>
      </c>
      <c r="E1610" s="4">
        <v>328640.0</v>
      </c>
      <c r="F1610" s="3" t="s">
        <v>209</v>
      </c>
      <c r="G1610" s="3" t="s">
        <v>11150</v>
      </c>
      <c r="H1610" s="3" t="s">
        <v>11151</v>
      </c>
      <c r="I1610" s="4">
        <v>0.533</v>
      </c>
      <c r="J1610" s="4">
        <v>0.451</v>
      </c>
      <c r="K1610" s="4">
        <v>0.751053408</v>
      </c>
      <c r="L1610" s="4">
        <v>0.0317</v>
      </c>
      <c r="M1610" s="4">
        <v>0.729</v>
      </c>
      <c r="N1610" s="4">
        <v>2.51E-4</v>
      </c>
      <c r="O1610" s="4">
        <v>0.331</v>
      </c>
      <c r="P1610" s="4">
        <v>0.801</v>
      </c>
      <c r="Q1610" s="4">
        <v>120.553</v>
      </c>
      <c r="R1610" s="4">
        <v>9.0</v>
      </c>
      <c r="S1610" s="4">
        <v>0.0</v>
      </c>
      <c r="T1610" s="3" t="s">
        <v>104</v>
      </c>
      <c r="U1610" s="3" t="s">
        <v>68</v>
      </c>
    </row>
    <row r="1611">
      <c r="A1611" s="3" t="s">
        <v>11153</v>
      </c>
      <c r="B1611" s="3" t="s">
        <v>11154</v>
      </c>
      <c r="C1611" s="4">
        <v>1999.0</v>
      </c>
      <c r="D1611" s="4">
        <v>52.0</v>
      </c>
      <c r="E1611" s="4">
        <v>312693.0</v>
      </c>
      <c r="F1611" s="3" t="s">
        <v>4868</v>
      </c>
      <c r="G1611" s="3" t="s">
        <v>11155</v>
      </c>
      <c r="H1611" s="3" t="s">
        <v>11156</v>
      </c>
      <c r="I1611" s="4">
        <v>0.745</v>
      </c>
      <c r="J1611" s="4">
        <v>0.726</v>
      </c>
      <c r="K1611" s="4">
        <v>0.802579514</v>
      </c>
      <c r="L1611" s="4">
        <v>0.0428</v>
      </c>
      <c r="M1611" s="4">
        <v>0.739</v>
      </c>
      <c r="N1611" s="4">
        <v>0.0</v>
      </c>
      <c r="O1611" s="4">
        <v>0.0276</v>
      </c>
      <c r="P1611" s="4">
        <v>0.951</v>
      </c>
      <c r="Q1611" s="4">
        <v>134.1</v>
      </c>
      <c r="R1611" s="4">
        <v>7.0</v>
      </c>
      <c r="S1611" s="4">
        <v>1.0</v>
      </c>
      <c r="T1611" s="3" t="s">
        <v>104</v>
      </c>
      <c r="U1611" s="3" t="s">
        <v>35</v>
      </c>
    </row>
    <row r="1612">
      <c r="A1612" s="3" t="s">
        <v>11157</v>
      </c>
      <c r="B1612" s="3" t="s">
        <v>11158</v>
      </c>
      <c r="C1612" s="4">
        <v>2017.0</v>
      </c>
      <c r="D1612" s="4">
        <v>52.0</v>
      </c>
      <c r="E1612" s="4">
        <v>203994.0</v>
      </c>
      <c r="F1612" s="3" t="s">
        <v>3852</v>
      </c>
      <c r="G1612" s="3" t="s">
        <v>1585</v>
      </c>
      <c r="H1612" s="3" t="s">
        <v>6211</v>
      </c>
      <c r="I1612" s="4">
        <v>0.7</v>
      </c>
      <c r="J1612" s="4">
        <v>0.416</v>
      </c>
      <c r="K1612" s="4">
        <v>0.812354287</v>
      </c>
      <c r="L1612" s="4">
        <v>0.0281</v>
      </c>
      <c r="M1612" s="4">
        <v>0.458</v>
      </c>
      <c r="N1612" s="4">
        <v>5.09E-6</v>
      </c>
      <c r="O1612" s="4">
        <v>0.143</v>
      </c>
      <c r="P1612" s="4">
        <v>0.66</v>
      </c>
      <c r="Q1612" s="4">
        <v>119.96</v>
      </c>
      <c r="R1612" s="4">
        <v>0.0</v>
      </c>
      <c r="S1612" s="4">
        <v>0.0</v>
      </c>
      <c r="T1612" s="3" t="s">
        <v>34</v>
      </c>
      <c r="U1612" s="3" t="s">
        <v>35</v>
      </c>
    </row>
    <row r="1613">
      <c r="A1613" s="3" t="s">
        <v>11159</v>
      </c>
      <c r="B1613" s="3" t="s">
        <v>8408</v>
      </c>
      <c r="C1613" s="4">
        <v>1969.0</v>
      </c>
      <c r="D1613" s="4">
        <v>52.0</v>
      </c>
      <c r="E1613" s="4">
        <v>187226.0</v>
      </c>
      <c r="F1613" s="3" t="s">
        <v>11160</v>
      </c>
      <c r="G1613" s="3" t="s">
        <v>11161</v>
      </c>
      <c r="H1613" s="3" t="s">
        <v>11162</v>
      </c>
      <c r="I1613" s="4">
        <v>0.72</v>
      </c>
      <c r="J1613" s="4">
        <v>0.391</v>
      </c>
      <c r="K1613" s="4">
        <v>0.619532436</v>
      </c>
      <c r="L1613" s="4">
        <v>0.0342</v>
      </c>
      <c r="M1613" s="4">
        <v>0.163</v>
      </c>
      <c r="N1613" s="4">
        <v>8.29E-5</v>
      </c>
      <c r="O1613" s="4">
        <v>0.046</v>
      </c>
      <c r="P1613" s="4">
        <v>0.786</v>
      </c>
      <c r="Q1613" s="4">
        <v>120.79</v>
      </c>
      <c r="R1613" s="4">
        <v>2.0</v>
      </c>
      <c r="S1613" s="4">
        <v>1.0</v>
      </c>
      <c r="T1613" s="3" t="s">
        <v>103</v>
      </c>
      <c r="U1613" s="3" t="s">
        <v>35</v>
      </c>
    </row>
    <row r="1614">
      <c r="A1614" s="3" t="s">
        <v>11163</v>
      </c>
      <c r="B1614" s="3" t="s">
        <v>11165</v>
      </c>
      <c r="C1614" s="4">
        <v>2000.0</v>
      </c>
      <c r="D1614" s="4">
        <v>52.0</v>
      </c>
      <c r="E1614" s="4">
        <v>136826.0</v>
      </c>
      <c r="F1614" s="3" t="s">
        <v>11166</v>
      </c>
      <c r="G1614" s="3" t="s">
        <v>9267</v>
      </c>
      <c r="H1614" s="3" t="s">
        <v>11167</v>
      </c>
      <c r="I1614" s="4">
        <v>0.65</v>
      </c>
      <c r="J1614" s="4">
        <v>0.777</v>
      </c>
      <c r="K1614" s="4">
        <v>0.867880136</v>
      </c>
      <c r="L1614" s="4">
        <v>0.0294</v>
      </c>
      <c r="M1614" s="4">
        <v>0.141</v>
      </c>
      <c r="N1614" s="4">
        <v>0.343</v>
      </c>
      <c r="O1614" s="4">
        <v>0.215</v>
      </c>
      <c r="P1614" s="4">
        <v>0.574</v>
      </c>
      <c r="Q1614" s="4">
        <v>109.61</v>
      </c>
      <c r="R1614" s="4">
        <v>2.0</v>
      </c>
      <c r="S1614" s="4">
        <v>1.0</v>
      </c>
      <c r="T1614" s="3" t="s">
        <v>103</v>
      </c>
      <c r="U1614" s="3" t="s">
        <v>35</v>
      </c>
    </row>
    <row r="1615">
      <c r="A1615" s="3" t="s">
        <v>11168</v>
      </c>
      <c r="B1615" s="3" t="s">
        <v>11169</v>
      </c>
      <c r="C1615" s="4">
        <v>2006.0</v>
      </c>
      <c r="D1615" s="4">
        <v>52.0</v>
      </c>
      <c r="E1615" s="4">
        <v>228388.0</v>
      </c>
      <c r="F1615" s="3" t="s">
        <v>880</v>
      </c>
      <c r="G1615" s="3" t="s">
        <v>8089</v>
      </c>
      <c r="H1615" s="3" t="s">
        <v>11170</v>
      </c>
      <c r="I1615" s="4">
        <v>0.894</v>
      </c>
      <c r="J1615" s="4">
        <v>0.687</v>
      </c>
      <c r="K1615" s="4">
        <v>0.789446667</v>
      </c>
      <c r="L1615" s="4">
        <v>0.119</v>
      </c>
      <c r="M1615" s="4">
        <v>0.366</v>
      </c>
      <c r="N1615" s="4">
        <v>0.0</v>
      </c>
      <c r="O1615" s="4">
        <v>0.111</v>
      </c>
      <c r="P1615" s="4">
        <v>0.645</v>
      </c>
      <c r="Q1615" s="4">
        <v>113.99</v>
      </c>
      <c r="R1615" s="4">
        <v>5.0</v>
      </c>
      <c r="S1615" s="4">
        <v>1.0</v>
      </c>
      <c r="T1615" s="3" t="s">
        <v>104</v>
      </c>
      <c r="U1615" s="3" t="s">
        <v>94</v>
      </c>
    </row>
    <row r="1616">
      <c r="A1616" s="3" t="s">
        <v>11171</v>
      </c>
      <c r="B1616" s="3" t="s">
        <v>11172</v>
      </c>
      <c r="C1616" s="4">
        <v>2014.0</v>
      </c>
      <c r="D1616" s="4">
        <v>53.0</v>
      </c>
      <c r="E1616" s="4">
        <v>327998.0</v>
      </c>
      <c r="F1616" s="3" t="s">
        <v>3852</v>
      </c>
      <c r="G1616" s="3" t="s">
        <v>1585</v>
      </c>
      <c r="H1616" s="3" t="s">
        <v>11173</v>
      </c>
      <c r="I1616" s="4">
        <v>0.566</v>
      </c>
      <c r="J1616" s="4">
        <v>0.76</v>
      </c>
      <c r="K1616" s="4">
        <v>0.871195431</v>
      </c>
      <c r="L1616" s="4">
        <v>0.0337</v>
      </c>
      <c r="M1616" s="4">
        <v>0.411</v>
      </c>
      <c r="N1616" s="4">
        <v>0.0</v>
      </c>
      <c r="O1616" s="4">
        <v>0.335</v>
      </c>
      <c r="P1616" s="4">
        <v>0.517</v>
      </c>
      <c r="Q1616" s="4">
        <v>90.036</v>
      </c>
      <c r="R1616" s="4">
        <v>11.0</v>
      </c>
      <c r="S1616" s="4">
        <v>0.0</v>
      </c>
      <c r="T1616" s="3" t="s">
        <v>34</v>
      </c>
      <c r="U1616" s="3" t="s">
        <v>35</v>
      </c>
    </row>
    <row r="1617">
      <c r="A1617" s="3" t="s">
        <v>11175</v>
      </c>
      <c r="B1617" s="3" t="s">
        <v>11176</v>
      </c>
      <c r="C1617" s="4">
        <v>2010.0</v>
      </c>
      <c r="D1617" s="4">
        <v>53.0</v>
      </c>
      <c r="E1617" s="4">
        <v>167560.0</v>
      </c>
      <c r="F1617" s="3" t="s">
        <v>2074</v>
      </c>
      <c r="G1617" s="3" t="s">
        <v>2106</v>
      </c>
      <c r="H1617" s="3" t="s">
        <v>11177</v>
      </c>
      <c r="I1617" s="4">
        <v>0.672</v>
      </c>
      <c r="J1617" s="4">
        <v>0.649</v>
      </c>
      <c r="K1617" s="4">
        <v>0.865997904</v>
      </c>
      <c r="L1617" s="4">
        <v>0.0677</v>
      </c>
      <c r="M1617" s="4">
        <v>0.00316</v>
      </c>
      <c r="N1617" s="4">
        <v>0.0</v>
      </c>
      <c r="O1617" s="4">
        <v>0.0547</v>
      </c>
      <c r="P1617" s="4">
        <v>0.883</v>
      </c>
      <c r="Q1617" s="4">
        <v>127.912</v>
      </c>
      <c r="R1617" s="4">
        <v>2.0</v>
      </c>
      <c r="S1617" s="4">
        <v>1.0</v>
      </c>
      <c r="T1617" s="3" t="s">
        <v>103</v>
      </c>
      <c r="U1617" s="3" t="s">
        <v>35</v>
      </c>
    </row>
    <row r="1618">
      <c r="A1618" s="3" t="s">
        <v>11178</v>
      </c>
      <c r="B1618" s="3" t="s">
        <v>7206</v>
      </c>
      <c r="C1618" s="4">
        <v>1985.0</v>
      </c>
      <c r="D1618" s="4">
        <v>53.0</v>
      </c>
      <c r="E1618" s="4">
        <v>230000.0</v>
      </c>
      <c r="F1618" s="3" t="s">
        <v>4575</v>
      </c>
      <c r="G1618" s="3" t="s">
        <v>4576</v>
      </c>
      <c r="H1618" s="3" t="s">
        <v>11179</v>
      </c>
      <c r="I1618" s="4">
        <v>0.648</v>
      </c>
      <c r="J1618" s="4">
        <v>0.363</v>
      </c>
      <c r="K1618" s="4">
        <v>0.635510021</v>
      </c>
      <c r="L1618" s="4">
        <v>0.0909</v>
      </c>
      <c r="M1618" s="4">
        <v>0.482</v>
      </c>
      <c r="N1618" s="4">
        <v>0.109</v>
      </c>
      <c r="O1618" s="4">
        <v>0.0923</v>
      </c>
      <c r="P1618" s="4">
        <v>0.696</v>
      </c>
      <c r="Q1618" s="4">
        <v>115.76</v>
      </c>
      <c r="R1618" s="4">
        <v>3.0</v>
      </c>
      <c r="S1618" s="4">
        <v>1.0</v>
      </c>
      <c r="T1618" s="3" t="s">
        <v>103</v>
      </c>
      <c r="U1618" s="3" t="s">
        <v>35</v>
      </c>
    </row>
    <row r="1619">
      <c r="A1619" s="3" t="s">
        <v>11181</v>
      </c>
      <c r="B1619" s="3" t="s">
        <v>11182</v>
      </c>
      <c r="C1619" s="4">
        <v>2013.0</v>
      </c>
      <c r="D1619" s="4">
        <v>53.0</v>
      </c>
      <c r="E1619" s="4">
        <v>185080.0</v>
      </c>
      <c r="F1619" s="3" t="s">
        <v>4348</v>
      </c>
      <c r="G1619" s="3" t="s">
        <v>4349</v>
      </c>
      <c r="H1619" s="3" t="s">
        <v>11183</v>
      </c>
      <c r="I1619" s="4">
        <v>0.656705432</v>
      </c>
      <c r="J1619" s="4">
        <v>0.6703845</v>
      </c>
      <c r="K1619" s="4">
        <v>0.813626471</v>
      </c>
      <c r="L1619" s="4">
        <v>0.081382654</v>
      </c>
      <c r="M1619" s="4">
        <v>0.26934009</v>
      </c>
      <c r="N1619" s="4">
        <v>0.05448885</v>
      </c>
      <c r="O1619" s="4">
        <v>0.191150556</v>
      </c>
      <c r="P1619" s="4">
        <v>0.618767284</v>
      </c>
      <c r="Q1619" s="4">
        <v>120.71</v>
      </c>
      <c r="R1619" s="4">
        <v>5.0</v>
      </c>
      <c r="S1619" s="4">
        <v>1.0</v>
      </c>
      <c r="T1619" s="3" t="s">
        <v>104</v>
      </c>
      <c r="U1619" s="3" t="s">
        <v>35</v>
      </c>
    </row>
    <row r="1620">
      <c r="A1620" s="3" t="s">
        <v>11184</v>
      </c>
      <c r="B1620" s="3" t="s">
        <v>11185</v>
      </c>
      <c r="C1620" s="4">
        <v>2014.0</v>
      </c>
      <c r="D1620" s="4">
        <v>53.0</v>
      </c>
      <c r="E1620" s="4">
        <v>262750.0</v>
      </c>
      <c r="F1620" s="3" t="s">
        <v>3852</v>
      </c>
      <c r="G1620" s="3" t="s">
        <v>1585</v>
      </c>
      <c r="H1620" s="3" t="s">
        <v>10135</v>
      </c>
      <c r="I1620" s="4">
        <v>0.62</v>
      </c>
      <c r="J1620" s="4">
        <v>0.728</v>
      </c>
      <c r="K1620" s="4">
        <v>0.841357774</v>
      </c>
      <c r="L1620" s="4">
        <v>0.0317</v>
      </c>
      <c r="M1620" s="4">
        <v>0.471</v>
      </c>
      <c r="N1620" s="4">
        <v>0.0</v>
      </c>
      <c r="O1620" s="4">
        <v>0.164</v>
      </c>
      <c r="P1620" s="4">
        <v>0.7</v>
      </c>
      <c r="Q1620" s="4">
        <v>137.949</v>
      </c>
      <c r="R1620" s="4">
        <v>4.0</v>
      </c>
      <c r="S1620" s="4">
        <v>1.0</v>
      </c>
      <c r="T1620" s="3" t="s">
        <v>34</v>
      </c>
      <c r="U1620" s="3" t="s">
        <v>35</v>
      </c>
    </row>
    <row r="1621">
      <c r="A1621" s="3" t="s">
        <v>11186</v>
      </c>
      <c r="B1621" s="3" t="s">
        <v>11187</v>
      </c>
      <c r="C1621" s="4">
        <v>2021.0</v>
      </c>
      <c r="D1621" s="4">
        <v>53.0</v>
      </c>
      <c r="E1621" s="4">
        <v>223866.0</v>
      </c>
      <c r="F1621" s="3" t="s">
        <v>3108</v>
      </c>
      <c r="G1621" s="3" t="s">
        <v>6756</v>
      </c>
      <c r="H1621" s="42" t="str">
        <f/>
        <v>#ERROR!</v>
      </c>
      <c r="I1621" s="4">
        <v>0.578</v>
      </c>
      <c r="J1621" s="4">
        <v>0.558</v>
      </c>
      <c r="K1621" s="4">
        <v>0.858169529</v>
      </c>
      <c r="L1621" s="4">
        <v>0.0872</v>
      </c>
      <c r="M1621" s="4">
        <v>0.236</v>
      </c>
      <c r="N1621" s="4">
        <v>0.0</v>
      </c>
      <c r="O1621" s="4">
        <v>0.143</v>
      </c>
      <c r="P1621" s="4">
        <v>0.54</v>
      </c>
      <c r="Q1621" s="4">
        <v>75.087</v>
      </c>
      <c r="R1621" s="4">
        <v>2.0</v>
      </c>
      <c r="S1621" s="4">
        <v>1.0</v>
      </c>
      <c r="T1621" s="3" t="s">
        <v>103</v>
      </c>
      <c r="U1621" s="3" t="s">
        <v>35</v>
      </c>
    </row>
    <row r="1622">
      <c r="A1622" s="3" t="s">
        <v>11189</v>
      </c>
      <c r="B1622" s="3" t="s">
        <v>11190</v>
      </c>
      <c r="C1622" s="4">
        <v>2021.0</v>
      </c>
      <c r="D1622" s="4">
        <v>53.0</v>
      </c>
      <c r="E1622" s="4">
        <v>203493.0</v>
      </c>
      <c r="F1622" s="3" t="s">
        <v>3108</v>
      </c>
      <c r="G1622" s="3" t="s">
        <v>6756</v>
      </c>
      <c r="H1622" s="42" t="str">
        <f/>
        <v>#ERROR!</v>
      </c>
      <c r="I1622" s="4">
        <v>0.686</v>
      </c>
      <c r="J1622" s="4">
        <v>0.765</v>
      </c>
      <c r="K1622" s="4">
        <v>0.87228627</v>
      </c>
      <c r="L1622" s="4">
        <v>0.118</v>
      </c>
      <c r="M1622" s="4">
        <v>0.0122</v>
      </c>
      <c r="N1622" s="4">
        <v>0.0</v>
      </c>
      <c r="O1622" s="4">
        <v>0.127</v>
      </c>
      <c r="P1622" s="4">
        <v>0.743</v>
      </c>
      <c r="Q1622" s="4">
        <v>99.998</v>
      </c>
      <c r="R1622" s="4">
        <v>8.0</v>
      </c>
      <c r="S1622" s="4">
        <v>1.0</v>
      </c>
      <c r="T1622" s="3" t="s">
        <v>103</v>
      </c>
      <c r="U1622" s="3" t="s">
        <v>35</v>
      </c>
    </row>
    <row r="1623">
      <c r="A1623" s="3" t="s">
        <v>11191</v>
      </c>
      <c r="B1623" s="3" t="s">
        <v>11192</v>
      </c>
      <c r="C1623" s="4">
        <v>2009.0</v>
      </c>
      <c r="D1623" s="4">
        <v>53.0</v>
      </c>
      <c r="E1623" s="4">
        <v>210879.0</v>
      </c>
      <c r="F1623" s="3" t="s">
        <v>11194</v>
      </c>
      <c r="G1623" s="3" t="s">
        <v>11195</v>
      </c>
      <c r="H1623" s="3" t="s">
        <v>11196</v>
      </c>
      <c r="I1623" s="4">
        <v>0.812</v>
      </c>
      <c r="J1623" s="4">
        <v>0.876</v>
      </c>
      <c r="K1623" s="4">
        <v>0.836588026</v>
      </c>
      <c r="L1623" s="4">
        <v>0.136</v>
      </c>
      <c r="M1623" s="4">
        <v>0.0201</v>
      </c>
      <c r="N1623" s="4">
        <v>5.7E-5</v>
      </c>
      <c r="O1623" s="4">
        <v>0.338</v>
      </c>
      <c r="P1623" s="4">
        <v>0.863</v>
      </c>
      <c r="Q1623" s="4">
        <v>86.662</v>
      </c>
      <c r="R1623" s="4">
        <v>10.0</v>
      </c>
      <c r="S1623" s="4">
        <v>1.0</v>
      </c>
      <c r="T1623" s="3" t="s">
        <v>104</v>
      </c>
      <c r="U1623" s="3" t="s">
        <v>35</v>
      </c>
    </row>
    <row r="1624">
      <c r="A1624" s="3" t="s">
        <v>11197</v>
      </c>
      <c r="B1624" s="3" t="s">
        <v>11198</v>
      </c>
      <c r="C1624" s="4">
        <v>2007.0</v>
      </c>
      <c r="D1624" s="4">
        <v>53.0</v>
      </c>
      <c r="E1624" s="4">
        <v>302710.0</v>
      </c>
      <c r="F1624" s="3" t="s">
        <v>880</v>
      </c>
      <c r="G1624" s="3" t="s">
        <v>7462</v>
      </c>
      <c r="H1624" s="3" t="s">
        <v>11199</v>
      </c>
      <c r="I1624" s="4">
        <v>0.82</v>
      </c>
      <c r="J1624" s="4">
        <v>0.795</v>
      </c>
      <c r="K1624" s="4">
        <v>0.797275041</v>
      </c>
      <c r="L1624" s="4">
        <v>0.225</v>
      </c>
      <c r="M1624" s="4">
        <v>0.237</v>
      </c>
      <c r="N1624" s="4">
        <v>2.97E-4</v>
      </c>
      <c r="O1624" s="4">
        <v>0.0524</v>
      </c>
      <c r="P1624" s="4">
        <v>0.779</v>
      </c>
      <c r="Q1624" s="4">
        <v>104.988</v>
      </c>
      <c r="R1624" s="4">
        <v>9.0</v>
      </c>
      <c r="S1624" s="4">
        <v>0.0</v>
      </c>
      <c r="T1624" s="3" t="s">
        <v>104</v>
      </c>
      <c r="U1624" s="3" t="s">
        <v>35</v>
      </c>
    </row>
    <row r="1625">
      <c r="A1625" s="3" t="s">
        <v>11200</v>
      </c>
      <c r="B1625" s="3" t="s">
        <v>11201</v>
      </c>
      <c r="C1625" s="4">
        <v>2022.0</v>
      </c>
      <c r="D1625" s="4">
        <v>53.0</v>
      </c>
      <c r="E1625" s="4">
        <v>265063.0</v>
      </c>
      <c r="F1625" s="3" t="s">
        <v>880</v>
      </c>
      <c r="G1625" s="3" t="s">
        <v>1822</v>
      </c>
      <c r="H1625" s="3" t="s">
        <v>11201</v>
      </c>
      <c r="I1625" s="4">
        <v>0.54</v>
      </c>
      <c r="J1625" s="4">
        <v>0.796</v>
      </c>
      <c r="K1625" s="4">
        <v>0.813252625</v>
      </c>
      <c r="L1625" s="4">
        <v>0.0521</v>
      </c>
      <c r="M1625" s="4">
        <v>0.371</v>
      </c>
      <c r="N1625" s="4">
        <v>0.00165</v>
      </c>
      <c r="O1625" s="4">
        <v>0.11</v>
      </c>
      <c r="P1625" s="4">
        <v>0.636</v>
      </c>
      <c r="Q1625" s="4">
        <v>78.99</v>
      </c>
      <c r="R1625" s="4">
        <v>4.0</v>
      </c>
      <c r="S1625" s="4">
        <v>1.0</v>
      </c>
      <c r="T1625" s="3" t="s">
        <v>104</v>
      </c>
      <c r="U1625" s="3" t="s">
        <v>35</v>
      </c>
    </row>
    <row r="1626">
      <c r="A1626" s="3" t="s">
        <v>11203</v>
      </c>
      <c r="B1626" s="3" t="s">
        <v>11204</v>
      </c>
      <c r="C1626" s="4">
        <v>2012.0</v>
      </c>
      <c r="D1626" s="4">
        <v>53.0</v>
      </c>
      <c r="E1626" s="4">
        <v>303906.0</v>
      </c>
      <c r="F1626" s="3" t="s">
        <v>1629</v>
      </c>
      <c r="G1626" s="3" t="s">
        <v>3531</v>
      </c>
      <c r="H1626" s="3" t="s">
        <v>11205</v>
      </c>
      <c r="I1626" s="4">
        <v>0.677</v>
      </c>
      <c r="J1626" s="4">
        <v>0.88</v>
      </c>
      <c r="K1626" s="4">
        <v>0.884542168</v>
      </c>
      <c r="L1626" s="4">
        <v>0.146</v>
      </c>
      <c r="M1626" s="4">
        <v>0.222</v>
      </c>
      <c r="N1626" s="4">
        <v>4.94E-6</v>
      </c>
      <c r="O1626" s="4">
        <v>0.0465</v>
      </c>
      <c r="P1626" s="4">
        <v>0.947</v>
      </c>
      <c r="Q1626" s="4">
        <v>90.039</v>
      </c>
      <c r="R1626" s="4">
        <v>7.0</v>
      </c>
      <c r="S1626" s="4">
        <v>0.0</v>
      </c>
      <c r="T1626" s="3" t="s">
        <v>104</v>
      </c>
      <c r="U1626" s="3" t="s">
        <v>35</v>
      </c>
    </row>
    <row r="1627">
      <c r="A1627" s="3" t="s">
        <v>11206</v>
      </c>
      <c r="B1627" s="3" t="s">
        <v>11207</v>
      </c>
      <c r="C1627" s="4">
        <v>1989.0</v>
      </c>
      <c r="D1627" s="4">
        <v>53.0</v>
      </c>
      <c r="E1627" s="4">
        <v>474357.0</v>
      </c>
      <c r="F1627" s="3" t="s">
        <v>4348</v>
      </c>
      <c r="G1627" s="3" t="s">
        <v>4349</v>
      </c>
      <c r="H1627" s="3" t="s">
        <v>11208</v>
      </c>
      <c r="I1627" s="4">
        <v>0.755</v>
      </c>
      <c r="J1627" s="4">
        <v>0.699</v>
      </c>
      <c r="K1627" s="4">
        <v>0.735931384</v>
      </c>
      <c r="L1627" s="4">
        <v>0.0598</v>
      </c>
      <c r="M1627" s="4">
        <v>0.27</v>
      </c>
      <c r="N1627" s="4">
        <v>1.82E-5</v>
      </c>
      <c r="O1627" s="4">
        <v>0.042</v>
      </c>
      <c r="P1627" s="4">
        <v>0.621</v>
      </c>
      <c r="Q1627" s="4">
        <v>122.544</v>
      </c>
      <c r="R1627" s="4">
        <v>7.0</v>
      </c>
      <c r="S1627" s="4">
        <v>1.0</v>
      </c>
      <c r="T1627" s="3" t="s">
        <v>104</v>
      </c>
      <c r="U1627" s="3" t="s">
        <v>35</v>
      </c>
    </row>
    <row r="1628">
      <c r="A1628" s="3" t="s">
        <v>11209</v>
      </c>
      <c r="B1628" s="3" t="s">
        <v>11210</v>
      </c>
      <c r="C1628" s="4">
        <v>1987.0</v>
      </c>
      <c r="D1628" s="4">
        <v>53.0</v>
      </c>
      <c r="E1628" s="4">
        <v>241626.0</v>
      </c>
      <c r="F1628" s="3" t="s">
        <v>1639</v>
      </c>
      <c r="G1628" s="3" t="s">
        <v>11211</v>
      </c>
      <c r="H1628" s="3" t="s">
        <v>11212</v>
      </c>
      <c r="I1628" s="4">
        <v>0.513</v>
      </c>
      <c r="J1628" s="4">
        <v>0.583</v>
      </c>
      <c r="K1628" s="4">
        <v>0.742134195</v>
      </c>
      <c r="L1628" s="4">
        <v>0.038</v>
      </c>
      <c r="M1628" s="4">
        <v>0.355</v>
      </c>
      <c r="N1628" s="4">
        <v>1.96E-5</v>
      </c>
      <c r="O1628" s="4">
        <v>0.18</v>
      </c>
      <c r="P1628" s="4">
        <v>0.866</v>
      </c>
      <c r="Q1628" s="4">
        <v>180.183</v>
      </c>
      <c r="R1628" s="4">
        <v>9.0</v>
      </c>
      <c r="S1628" s="4">
        <v>1.0</v>
      </c>
      <c r="T1628" s="3" t="s">
        <v>103</v>
      </c>
      <c r="U1628" s="3" t="s">
        <v>35</v>
      </c>
    </row>
    <row r="1629">
      <c r="A1629" s="3" t="s">
        <v>11214</v>
      </c>
      <c r="B1629" s="3" t="s">
        <v>11215</v>
      </c>
      <c r="C1629" s="4">
        <v>1996.0</v>
      </c>
      <c r="D1629" s="4">
        <v>53.0</v>
      </c>
      <c r="E1629" s="4">
        <v>223693.0</v>
      </c>
      <c r="F1629" s="3" t="s">
        <v>11216</v>
      </c>
      <c r="G1629" s="3" t="s">
        <v>11217</v>
      </c>
      <c r="H1629" s="3" t="s">
        <v>11218</v>
      </c>
      <c r="I1629" s="4">
        <v>0.849</v>
      </c>
      <c r="J1629" s="4">
        <v>0.61</v>
      </c>
      <c r="K1629" s="4">
        <v>0.743011144</v>
      </c>
      <c r="L1629" s="4">
        <v>0.154</v>
      </c>
      <c r="M1629" s="4">
        <v>0.0204</v>
      </c>
      <c r="N1629" s="4">
        <v>4.76E-6</v>
      </c>
      <c r="O1629" s="4">
        <v>0.0454</v>
      </c>
      <c r="P1629" s="4">
        <v>0.566</v>
      </c>
      <c r="Q1629" s="4">
        <v>99.01</v>
      </c>
      <c r="R1629" s="4">
        <v>8.0</v>
      </c>
      <c r="S1629" s="4">
        <v>1.0</v>
      </c>
      <c r="T1629" s="3" t="s">
        <v>103</v>
      </c>
      <c r="U1629" s="3" t="s">
        <v>94</v>
      </c>
    </row>
    <row r="1630">
      <c r="A1630" s="3" t="s">
        <v>11219</v>
      </c>
      <c r="B1630" s="3" t="s">
        <v>11220</v>
      </c>
      <c r="C1630" s="4">
        <v>2007.0</v>
      </c>
      <c r="D1630" s="4">
        <v>53.0</v>
      </c>
      <c r="E1630" s="4">
        <v>283951.0</v>
      </c>
      <c r="F1630" s="3" t="s">
        <v>8886</v>
      </c>
      <c r="G1630" s="3" t="s">
        <v>8887</v>
      </c>
      <c r="H1630" s="3" t="s">
        <v>11220</v>
      </c>
      <c r="I1630" s="4">
        <v>0.755</v>
      </c>
      <c r="J1630" s="4">
        <v>0.894</v>
      </c>
      <c r="K1630" s="4">
        <v>0.79173529</v>
      </c>
      <c r="L1630" s="4">
        <v>0.0993</v>
      </c>
      <c r="M1630" s="4">
        <v>0.54</v>
      </c>
      <c r="N1630" s="4">
        <v>1.55E-5</v>
      </c>
      <c r="O1630" s="4">
        <v>0.141</v>
      </c>
      <c r="P1630" s="4">
        <v>0.799</v>
      </c>
      <c r="Q1630" s="4">
        <v>104.985</v>
      </c>
      <c r="R1630" s="4">
        <v>4.0</v>
      </c>
      <c r="S1630" s="4">
        <v>0.0</v>
      </c>
      <c r="T1630" s="3" t="s">
        <v>104</v>
      </c>
      <c r="U1630" s="3" t="s">
        <v>94</v>
      </c>
    </row>
    <row r="1631">
      <c r="A1631" s="3" t="s">
        <v>11221</v>
      </c>
      <c r="B1631" s="3" t="s">
        <v>11222</v>
      </c>
      <c r="C1631" s="4">
        <v>2016.0</v>
      </c>
      <c r="D1631" s="4">
        <v>53.0</v>
      </c>
      <c r="E1631" s="4">
        <v>342935.0</v>
      </c>
      <c r="F1631" s="3" t="s">
        <v>880</v>
      </c>
      <c r="G1631" s="3" t="s">
        <v>2426</v>
      </c>
      <c r="H1631" s="3" t="s">
        <v>11223</v>
      </c>
      <c r="I1631" s="4">
        <v>0.749</v>
      </c>
      <c r="J1631" s="4">
        <v>0.728</v>
      </c>
      <c r="K1631" s="4">
        <v>0.718435181</v>
      </c>
      <c r="L1631" s="4">
        <v>0.0326</v>
      </c>
      <c r="M1631" s="4">
        <v>0.312</v>
      </c>
      <c r="N1631" s="4">
        <v>8.96E-6</v>
      </c>
      <c r="O1631" s="4">
        <v>0.075</v>
      </c>
      <c r="P1631" s="4">
        <v>0.949</v>
      </c>
      <c r="Q1631" s="4">
        <v>98.958</v>
      </c>
      <c r="R1631" s="4">
        <v>7.0</v>
      </c>
      <c r="S1631" s="4">
        <v>0.0</v>
      </c>
      <c r="T1631" s="3" t="s">
        <v>104</v>
      </c>
      <c r="U1631" s="3" t="s">
        <v>68</v>
      </c>
    </row>
    <row r="1632">
      <c r="A1632" s="3" t="s">
        <v>11225</v>
      </c>
      <c r="B1632" s="3" t="s">
        <v>11226</v>
      </c>
      <c r="C1632" s="4">
        <v>2002.0</v>
      </c>
      <c r="D1632" s="4">
        <v>53.0</v>
      </c>
      <c r="E1632" s="4">
        <v>135146.0</v>
      </c>
      <c r="F1632" s="3" t="s">
        <v>11227</v>
      </c>
      <c r="G1632" s="3" t="s">
        <v>11228</v>
      </c>
      <c r="H1632" s="3" t="s">
        <v>11229</v>
      </c>
      <c r="I1632" s="4">
        <v>0.668</v>
      </c>
      <c r="J1632" s="4">
        <v>0.172</v>
      </c>
      <c r="K1632" s="4">
        <v>0.678566081</v>
      </c>
      <c r="L1632" s="4">
        <v>0.2</v>
      </c>
      <c r="M1632" s="4">
        <v>0.871</v>
      </c>
      <c r="N1632" s="4">
        <v>0.0</v>
      </c>
      <c r="O1632" s="4">
        <v>0.095</v>
      </c>
      <c r="P1632" s="4">
        <v>0.573</v>
      </c>
      <c r="Q1632" s="4">
        <v>94.51</v>
      </c>
      <c r="R1632" s="4">
        <v>0.0</v>
      </c>
      <c r="S1632" s="4">
        <v>1.0</v>
      </c>
      <c r="T1632" s="3" t="s">
        <v>103</v>
      </c>
      <c r="U1632" s="3" t="s">
        <v>68</v>
      </c>
    </row>
    <row r="1633">
      <c r="A1633" s="3" t="s">
        <v>11230</v>
      </c>
      <c r="B1633" s="3" t="s">
        <v>11231</v>
      </c>
      <c r="C1633" s="4">
        <v>2017.0</v>
      </c>
      <c r="D1633" s="4">
        <v>53.0</v>
      </c>
      <c r="E1633" s="4">
        <v>329640.0</v>
      </c>
      <c r="F1633" s="3" t="s">
        <v>4097</v>
      </c>
      <c r="G1633" s="3" t="s">
        <v>10594</v>
      </c>
      <c r="H1633" s="3" t="s">
        <v>10595</v>
      </c>
      <c r="I1633" s="4">
        <v>0.477</v>
      </c>
      <c r="J1633" s="4">
        <v>0.636</v>
      </c>
      <c r="K1633" s="4">
        <v>0.79622698</v>
      </c>
      <c r="L1633" s="4">
        <v>0.0356</v>
      </c>
      <c r="M1633" s="4">
        <v>0.865</v>
      </c>
      <c r="N1633" s="4">
        <v>0.00226</v>
      </c>
      <c r="O1633" s="4">
        <v>0.208</v>
      </c>
      <c r="P1633" s="4">
        <v>0.707</v>
      </c>
      <c r="Q1633" s="4">
        <v>84.547</v>
      </c>
      <c r="R1633" s="4">
        <v>8.0</v>
      </c>
      <c r="S1633" s="4">
        <v>0.0</v>
      </c>
      <c r="T1633" s="3" t="s">
        <v>104</v>
      </c>
      <c r="U1633" s="3" t="s">
        <v>35</v>
      </c>
    </row>
    <row r="1634">
      <c r="A1634" s="3" t="s">
        <v>11233</v>
      </c>
      <c r="B1634" s="3" t="s">
        <v>11234</v>
      </c>
      <c r="C1634" s="4">
        <v>2017.0</v>
      </c>
      <c r="D1634" s="4">
        <v>53.0</v>
      </c>
      <c r="E1634" s="4">
        <v>206858.0</v>
      </c>
      <c r="F1634" s="3" t="s">
        <v>194</v>
      </c>
      <c r="G1634" s="3" t="s">
        <v>11235</v>
      </c>
      <c r="H1634" s="3" t="s">
        <v>11236</v>
      </c>
      <c r="I1634" s="4">
        <v>0.759</v>
      </c>
      <c r="J1634" s="4">
        <v>0.952</v>
      </c>
      <c r="K1634" s="4">
        <v>0.913802323</v>
      </c>
      <c r="L1634" s="4">
        <v>0.123</v>
      </c>
      <c r="M1634" s="4">
        <v>0.105</v>
      </c>
      <c r="N1634" s="4">
        <v>0.0</v>
      </c>
      <c r="O1634" s="4">
        <v>0.0693</v>
      </c>
      <c r="P1634" s="4">
        <v>0.812</v>
      </c>
      <c r="Q1634" s="4">
        <v>128.039</v>
      </c>
      <c r="R1634" s="4">
        <v>2.0</v>
      </c>
      <c r="S1634" s="4">
        <v>1.0</v>
      </c>
      <c r="T1634" s="3" t="s">
        <v>104</v>
      </c>
      <c r="U1634" s="3" t="s">
        <v>68</v>
      </c>
    </row>
    <row r="1635">
      <c r="A1635" s="3" t="s">
        <v>11237</v>
      </c>
      <c r="B1635" s="3" t="s">
        <v>11238</v>
      </c>
      <c r="C1635" s="4">
        <v>1972.0</v>
      </c>
      <c r="D1635" s="4">
        <v>53.0</v>
      </c>
      <c r="E1635" s="4">
        <v>277973.0</v>
      </c>
      <c r="F1635" s="3" t="s">
        <v>11239</v>
      </c>
      <c r="G1635" s="3" t="s">
        <v>11240</v>
      </c>
      <c r="H1635" s="3" t="s">
        <v>11238</v>
      </c>
      <c r="I1635" s="4">
        <v>0.87</v>
      </c>
      <c r="J1635" s="4">
        <v>0.455</v>
      </c>
      <c r="K1635" s="4">
        <v>0.647017304</v>
      </c>
      <c r="L1635" s="4">
        <v>0.0342</v>
      </c>
      <c r="M1635" s="4">
        <v>0.575</v>
      </c>
      <c r="N1635" s="4">
        <v>0.648</v>
      </c>
      <c r="O1635" s="4">
        <v>0.051</v>
      </c>
      <c r="P1635" s="4">
        <v>0.961</v>
      </c>
      <c r="Q1635" s="4">
        <v>105.66</v>
      </c>
      <c r="R1635" s="4">
        <v>7.0</v>
      </c>
      <c r="S1635" s="4">
        <v>0.0</v>
      </c>
      <c r="T1635" s="3" t="s">
        <v>103</v>
      </c>
      <c r="U1635" s="3" t="s">
        <v>35</v>
      </c>
    </row>
    <row r="1636">
      <c r="A1636" s="3" t="s">
        <v>11241</v>
      </c>
      <c r="B1636" s="3" t="s">
        <v>11242</v>
      </c>
      <c r="C1636" s="4">
        <v>2009.0</v>
      </c>
      <c r="D1636" s="4">
        <v>53.0</v>
      </c>
      <c r="E1636" s="4">
        <v>304693.0</v>
      </c>
      <c r="F1636" s="3" t="s">
        <v>10790</v>
      </c>
      <c r="G1636" s="3" t="s">
        <v>7460</v>
      </c>
      <c r="H1636" s="3" t="s">
        <v>11243</v>
      </c>
      <c r="I1636" s="4">
        <v>0.32</v>
      </c>
      <c r="J1636" s="4">
        <v>0.782</v>
      </c>
      <c r="K1636" s="4">
        <v>0.816845978</v>
      </c>
      <c r="L1636" s="4">
        <v>0.374</v>
      </c>
      <c r="M1636" s="4">
        <v>0.00203</v>
      </c>
      <c r="N1636" s="4">
        <v>8.51E-4</v>
      </c>
      <c r="O1636" s="4">
        <v>0.39</v>
      </c>
      <c r="P1636" s="4">
        <v>0.527</v>
      </c>
      <c r="Q1636" s="4">
        <v>78.05</v>
      </c>
      <c r="R1636" s="4">
        <v>8.0</v>
      </c>
      <c r="S1636" s="4">
        <v>1.0</v>
      </c>
      <c r="T1636" s="3" t="s">
        <v>103</v>
      </c>
      <c r="U1636" s="3" t="s">
        <v>68</v>
      </c>
    </row>
    <row r="1637">
      <c r="A1637" s="3" t="s">
        <v>11245</v>
      </c>
      <c r="B1637" s="3" t="s">
        <v>6980</v>
      </c>
      <c r="C1637" s="4">
        <v>2023.0</v>
      </c>
      <c r="D1637" s="4">
        <v>54.0</v>
      </c>
      <c r="E1637" s="4">
        <v>249106.0</v>
      </c>
      <c r="F1637" s="3" t="s">
        <v>11246</v>
      </c>
      <c r="G1637" s="3" t="s">
        <v>11247</v>
      </c>
      <c r="H1637" s="3" t="s">
        <v>11248</v>
      </c>
      <c r="I1637" s="4">
        <v>0.712</v>
      </c>
      <c r="J1637" s="4">
        <v>0.529</v>
      </c>
      <c r="K1637" s="4">
        <v>0.793531966</v>
      </c>
      <c r="L1637" s="4">
        <v>0.0411</v>
      </c>
      <c r="M1637" s="4">
        <v>0.728</v>
      </c>
      <c r="N1637" s="4">
        <v>0.0528</v>
      </c>
      <c r="O1637" s="4">
        <v>0.371</v>
      </c>
      <c r="P1637" s="4">
        <v>0.962</v>
      </c>
      <c r="Q1637" s="4">
        <v>108.36</v>
      </c>
      <c r="R1637" s="4">
        <v>2.0</v>
      </c>
      <c r="S1637" s="4">
        <v>1.0</v>
      </c>
      <c r="T1637" s="3" t="s">
        <v>104</v>
      </c>
      <c r="U1637" s="3" t="s">
        <v>35</v>
      </c>
    </row>
    <row r="1638">
      <c r="A1638" s="3" t="s">
        <v>11250</v>
      </c>
      <c r="B1638" s="3" t="s">
        <v>11251</v>
      </c>
      <c r="C1638" s="4">
        <v>1969.0</v>
      </c>
      <c r="D1638" s="4">
        <v>54.0</v>
      </c>
      <c r="E1638" s="4">
        <v>170466.0</v>
      </c>
      <c r="F1638" s="3" t="s">
        <v>9658</v>
      </c>
      <c r="G1638" s="3" t="s">
        <v>9659</v>
      </c>
      <c r="H1638" s="3" t="s">
        <v>11252</v>
      </c>
      <c r="I1638" s="4">
        <v>0.552</v>
      </c>
      <c r="J1638" s="4">
        <v>0.443</v>
      </c>
      <c r="K1638" s="4">
        <v>0.779564948</v>
      </c>
      <c r="L1638" s="4">
        <v>0.0453</v>
      </c>
      <c r="M1638" s="4">
        <v>0.0563</v>
      </c>
      <c r="N1638" s="4">
        <v>1.73E-4</v>
      </c>
      <c r="O1638" s="4">
        <v>0.0864</v>
      </c>
      <c r="P1638" s="4">
        <v>0.543</v>
      </c>
      <c r="Q1638" s="4">
        <v>129.89</v>
      </c>
      <c r="R1638" s="4">
        <v>9.0</v>
      </c>
      <c r="S1638" s="4">
        <v>0.0</v>
      </c>
      <c r="T1638" s="3" t="s">
        <v>103</v>
      </c>
      <c r="U1638" s="3" t="s">
        <v>35</v>
      </c>
    </row>
    <row r="1639">
      <c r="A1639" s="3" t="s">
        <v>11253</v>
      </c>
      <c r="B1639" s="3" t="s">
        <v>11254</v>
      </c>
      <c r="C1639" s="4">
        <v>1982.0</v>
      </c>
      <c r="D1639" s="4">
        <v>54.0</v>
      </c>
      <c r="E1639" s="4">
        <v>168586.0</v>
      </c>
      <c r="F1639" s="3" t="s">
        <v>11255</v>
      </c>
      <c r="G1639" s="3" t="s">
        <v>11256</v>
      </c>
      <c r="H1639" s="3" t="s">
        <v>11257</v>
      </c>
      <c r="I1639" s="4">
        <v>0.646</v>
      </c>
      <c r="J1639" s="4">
        <v>0.876</v>
      </c>
      <c r="K1639" s="4">
        <v>0.862361774</v>
      </c>
      <c r="L1639" s="4">
        <v>0.0362</v>
      </c>
      <c r="M1639" s="4">
        <v>0.159</v>
      </c>
      <c r="N1639" s="4">
        <v>0.0</v>
      </c>
      <c r="O1639" s="4">
        <v>0.333</v>
      </c>
      <c r="P1639" s="4">
        <v>0.95</v>
      </c>
      <c r="Q1639" s="4">
        <v>144.8</v>
      </c>
      <c r="R1639" s="4">
        <v>0.0</v>
      </c>
      <c r="S1639" s="4">
        <v>0.0</v>
      </c>
      <c r="T1639" s="3" t="s">
        <v>103</v>
      </c>
      <c r="U1639" s="3" t="s">
        <v>35</v>
      </c>
    </row>
    <row r="1640">
      <c r="A1640" s="3" t="s">
        <v>11259</v>
      </c>
      <c r="B1640" s="3" t="s">
        <v>11260</v>
      </c>
      <c r="C1640" s="4">
        <v>2018.0</v>
      </c>
      <c r="D1640" s="4">
        <v>54.0</v>
      </c>
      <c r="E1640" s="4">
        <v>206186.0</v>
      </c>
      <c r="F1640" s="3" t="s">
        <v>3108</v>
      </c>
      <c r="G1640" s="3" t="s">
        <v>11261</v>
      </c>
      <c r="H1640" s="3" t="s">
        <v>11262</v>
      </c>
      <c r="I1640" s="4">
        <v>0.75</v>
      </c>
      <c r="J1640" s="4">
        <v>0.698</v>
      </c>
      <c r="K1640" s="4">
        <v>0.868757085</v>
      </c>
      <c r="L1640" s="4">
        <v>0.0555</v>
      </c>
      <c r="M1640" s="4">
        <v>0.189</v>
      </c>
      <c r="N1640" s="4">
        <v>0.0</v>
      </c>
      <c r="O1640" s="4">
        <v>0.262</v>
      </c>
      <c r="P1640" s="4">
        <v>0.602</v>
      </c>
      <c r="Q1640" s="4">
        <v>143.983</v>
      </c>
      <c r="R1640" s="4">
        <v>2.0</v>
      </c>
      <c r="S1640" s="4">
        <v>1.0</v>
      </c>
      <c r="T1640" s="3" t="s">
        <v>103</v>
      </c>
      <c r="U1640" s="3" t="s">
        <v>35</v>
      </c>
    </row>
    <row r="1641">
      <c r="A1641" s="3" t="s">
        <v>11263</v>
      </c>
      <c r="B1641" s="3" t="s">
        <v>11264</v>
      </c>
      <c r="C1641" s="4">
        <v>2001.0</v>
      </c>
      <c r="D1641" s="4">
        <v>54.0</v>
      </c>
      <c r="E1641" s="4">
        <v>408920.0</v>
      </c>
      <c r="F1641" s="3" t="s">
        <v>3153</v>
      </c>
      <c r="G1641" s="3" t="s">
        <v>6618</v>
      </c>
      <c r="H1641" s="3" t="s">
        <v>11265</v>
      </c>
      <c r="I1641" s="4">
        <v>0.665</v>
      </c>
      <c r="J1641" s="4">
        <v>0.908</v>
      </c>
      <c r="K1641" s="4">
        <v>0.871730156</v>
      </c>
      <c r="L1641" s="4">
        <v>0.188</v>
      </c>
      <c r="M1641" s="4">
        <v>0.0504</v>
      </c>
      <c r="N1641" s="4">
        <v>0.0</v>
      </c>
      <c r="O1641" s="4">
        <v>0.0798</v>
      </c>
      <c r="P1641" s="4">
        <v>0.691</v>
      </c>
      <c r="Q1641" s="4">
        <v>98.808</v>
      </c>
      <c r="R1641" s="4">
        <v>2.0</v>
      </c>
      <c r="S1641" s="4">
        <v>1.0</v>
      </c>
      <c r="T1641" s="3" t="s">
        <v>104</v>
      </c>
      <c r="U1641" s="3" t="s">
        <v>35</v>
      </c>
    </row>
    <row r="1642">
      <c r="A1642" s="3" t="s">
        <v>11266</v>
      </c>
      <c r="B1642" s="3" t="s">
        <v>11267</v>
      </c>
      <c r="C1642" s="4">
        <v>2010.0</v>
      </c>
      <c r="D1642" s="4">
        <v>54.0</v>
      </c>
      <c r="E1642" s="4">
        <v>343586.0</v>
      </c>
      <c r="F1642" s="3" t="s">
        <v>1629</v>
      </c>
      <c r="G1642" s="3" t="s">
        <v>3165</v>
      </c>
      <c r="H1642" s="3" t="s">
        <v>11268</v>
      </c>
      <c r="I1642" s="4">
        <v>0.678</v>
      </c>
      <c r="J1642" s="4">
        <v>0.547</v>
      </c>
      <c r="K1642" s="4">
        <v>0.827112699</v>
      </c>
      <c r="L1642" s="4">
        <v>0.0286</v>
      </c>
      <c r="M1642" s="4">
        <v>0.232</v>
      </c>
      <c r="N1642" s="4">
        <v>1.76E-4</v>
      </c>
      <c r="O1642" s="4">
        <v>0.0785</v>
      </c>
      <c r="P1642" s="4">
        <v>0.579</v>
      </c>
      <c r="Q1642" s="4">
        <v>143.892</v>
      </c>
      <c r="R1642" s="4">
        <v>7.0</v>
      </c>
      <c r="S1642" s="4">
        <v>1.0</v>
      </c>
      <c r="T1642" s="3" t="s">
        <v>104</v>
      </c>
      <c r="U1642" s="3" t="s">
        <v>35</v>
      </c>
    </row>
    <row r="1643">
      <c r="A1643" s="3" t="s">
        <v>11270</v>
      </c>
      <c r="B1643" s="3" t="s">
        <v>11271</v>
      </c>
      <c r="C1643" s="4">
        <v>2020.0</v>
      </c>
      <c r="D1643" s="4">
        <v>54.0</v>
      </c>
      <c r="E1643" s="4">
        <v>267416.0</v>
      </c>
      <c r="F1643" s="3" t="s">
        <v>3153</v>
      </c>
      <c r="G1643" s="3" t="s">
        <v>11272</v>
      </c>
      <c r="H1643" s="3" t="s">
        <v>11271</v>
      </c>
      <c r="I1643" s="4">
        <v>0.78</v>
      </c>
      <c r="J1643" s="4">
        <v>0.97</v>
      </c>
      <c r="K1643" s="4">
        <v>0.956088379</v>
      </c>
      <c r="L1643" s="4">
        <v>0.12</v>
      </c>
      <c r="M1643" s="4">
        <v>0.065</v>
      </c>
      <c r="N1643" s="4">
        <v>3.33E-5</v>
      </c>
      <c r="O1643" s="4">
        <v>0.507</v>
      </c>
      <c r="P1643" s="4">
        <v>0.793</v>
      </c>
      <c r="Q1643" s="4">
        <v>126.068</v>
      </c>
      <c r="R1643" s="4">
        <v>1.0</v>
      </c>
      <c r="S1643" s="4">
        <v>1.0</v>
      </c>
      <c r="T1643" s="3" t="s">
        <v>104</v>
      </c>
      <c r="U1643" s="3" t="s">
        <v>35</v>
      </c>
    </row>
    <row r="1644">
      <c r="A1644" s="3" t="s">
        <v>11273</v>
      </c>
      <c r="B1644" s="3" t="s">
        <v>11274</v>
      </c>
      <c r="C1644" s="4">
        <v>2021.0</v>
      </c>
      <c r="D1644" s="4">
        <v>54.0</v>
      </c>
      <c r="E1644" s="4">
        <v>269780.0</v>
      </c>
      <c r="F1644" s="3" t="s">
        <v>7167</v>
      </c>
      <c r="G1644" s="3" t="s">
        <v>1474</v>
      </c>
      <c r="H1644" s="3" t="s">
        <v>11274</v>
      </c>
      <c r="I1644" s="4">
        <v>0.816</v>
      </c>
      <c r="J1644" s="4">
        <v>0.747</v>
      </c>
      <c r="K1644" s="4">
        <v>0.827754369</v>
      </c>
      <c r="L1644" s="4">
        <v>0.206</v>
      </c>
      <c r="M1644" s="4">
        <v>0.064</v>
      </c>
      <c r="N1644" s="4">
        <v>1.07E-5</v>
      </c>
      <c r="O1644" s="4">
        <v>0.0806</v>
      </c>
      <c r="P1644" s="4">
        <v>0.842</v>
      </c>
      <c r="Q1644" s="4">
        <v>82.019</v>
      </c>
      <c r="R1644" s="4">
        <v>10.0</v>
      </c>
      <c r="S1644" s="4">
        <v>0.0</v>
      </c>
      <c r="T1644" s="3" t="s">
        <v>104</v>
      </c>
      <c r="U1644" s="3" t="s">
        <v>35</v>
      </c>
    </row>
    <row r="1645">
      <c r="A1645" s="3" t="s">
        <v>11275</v>
      </c>
      <c r="B1645" s="3" t="s">
        <v>11276</v>
      </c>
      <c r="C1645" s="4">
        <v>2008.0</v>
      </c>
      <c r="D1645" s="4">
        <v>54.0</v>
      </c>
      <c r="E1645" s="4">
        <v>195733.0</v>
      </c>
      <c r="F1645" s="3" t="s">
        <v>11277</v>
      </c>
      <c r="G1645" s="3" t="s">
        <v>11278</v>
      </c>
      <c r="H1645" s="3" t="s">
        <v>11278</v>
      </c>
      <c r="I1645" s="4">
        <v>0.692</v>
      </c>
      <c r="J1645" s="4">
        <v>0.717</v>
      </c>
      <c r="K1645" s="4">
        <v>0.884092999</v>
      </c>
      <c r="L1645" s="4">
        <v>0.0498</v>
      </c>
      <c r="M1645" s="4">
        <v>0.111</v>
      </c>
      <c r="N1645" s="4">
        <v>0.00123</v>
      </c>
      <c r="O1645" s="4">
        <v>0.044</v>
      </c>
      <c r="P1645" s="4">
        <v>0.973</v>
      </c>
      <c r="Q1645" s="4">
        <v>119.902</v>
      </c>
      <c r="R1645" s="4">
        <v>0.0</v>
      </c>
      <c r="S1645" s="4">
        <v>1.0</v>
      </c>
      <c r="T1645" s="3" t="s">
        <v>103</v>
      </c>
      <c r="U1645" s="3" t="s">
        <v>35</v>
      </c>
    </row>
    <row r="1646">
      <c r="A1646" s="3" t="s">
        <v>11279</v>
      </c>
      <c r="B1646" s="3" t="s">
        <v>11280</v>
      </c>
      <c r="C1646" s="4">
        <v>2016.0</v>
      </c>
      <c r="D1646" s="4">
        <v>54.0</v>
      </c>
      <c r="E1646" s="4">
        <v>324893.0</v>
      </c>
      <c r="F1646" s="3" t="s">
        <v>194</v>
      </c>
      <c r="G1646" s="3" t="s">
        <v>195</v>
      </c>
      <c r="H1646" s="3" t="s">
        <v>9108</v>
      </c>
      <c r="I1646" s="4">
        <v>0.474</v>
      </c>
      <c r="J1646" s="4">
        <v>0.498</v>
      </c>
      <c r="K1646" s="4">
        <v>0.757470109</v>
      </c>
      <c r="L1646" s="4">
        <v>0.0301</v>
      </c>
      <c r="M1646" s="4">
        <v>0.725</v>
      </c>
      <c r="N1646" s="4">
        <v>0.0</v>
      </c>
      <c r="O1646" s="4">
        <v>0.0852</v>
      </c>
      <c r="P1646" s="4">
        <v>0.76</v>
      </c>
      <c r="Q1646" s="4">
        <v>100.936</v>
      </c>
      <c r="R1646" s="4">
        <v>8.0</v>
      </c>
      <c r="S1646" s="4">
        <v>1.0</v>
      </c>
      <c r="T1646" s="3" t="s">
        <v>104</v>
      </c>
      <c r="U1646" s="3" t="s">
        <v>35</v>
      </c>
    </row>
    <row r="1647">
      <c r="A1647" s="3" t="s">
        <v>11282</v>
      </c>
      <c r="B1647" s="3" t="s">
        <v>11283</v>
      </c>
      <c r="C1647" s="4">
        <v>1999.0</v>
      </c>
      <c r="D1647" s="4">
        <v>54.0</v>
      </c>
      <c r="E1647" s="4">
        <v>226666.0</v>
      </c>
      <c r="F1647" s="3" t="s">
        <v>9266</v>
      </c>
      <c r="G1647" s="3" t="s">
        <v>9267</v>
      </c>
      <c r="H1647" s="3" t="s">
        <v>11284</v>
      </c>
      <c r="I1647" s="4">
        <v>0.364</v>
      </c>
      <c r="J1647" s="4">
        <v>0.483</v>
      </c>
      <c r="K1647" s="4">
        <v>0.798665326</v>
      </c>
      <c r="L1647" s="4">
        <v>0.0317</v>
      </c>
      <c r="M1647" s="4">
        <v>0.281</v>
      </c>
      <c r="N1647" s="4">
        <v>1.53E-6</v>
      </c>
      <c r="O1647" s="4">
        <v>0.113</v>
      </c>
      <c r="P1647" s="4">
        <v>0.7</v>
      </c>
      <c r="Q1647" s="4">
        <v>102.97</v>
      </c>
      <c r="R1647" s="4">
        <v>7.0</v>
      </c>
      <c r="S1647" s="4">
        <v>1.0</v>
      </c>
      <c r="T1647" s="3" t="s">
        <v>103</v>
      </c>
      <c r="U1647" s="3" t="s">
        <v>35</v>
      </c>
    </row>
    <row r="1648">
      <c r="A1648" s="3" t="s">
        <v>11286</v>
      </c>
      <c r="B1648" s="3" t="s">
        <v>11288</v>
      </c>
      <c r="C1648" s="4">
        <v>1988.0</v>
      </c>
      <c r="D1648" s="4">
        <v>54.0</v>
      </c>
      <c r="E1648" s="4">
        <v>457280.0</v>
      </c>
      <c r="F1648" s="3" t="s">
        <v>880</v>
      </c>
      <c r="G1648" s="3" t="s">
        <v>2426</v>
      </c>
      <c r="H1648" s="3" t="s">
        <v>11289</v>
      </c>
      <c r="I1648" s="4">
        <v>0.423</v>
      </c>
      <c r="J1648" s="4">
        <v>0.903</v>
      </c>
      <c r="K1648" s="4">
        <v>0.812012063</v>
      </c>
      <c r="L1648" s="4">
        <v>0.149</v>
      </c>
      <c r="M1648" s="4">
        <v>0.612</v>
      </c>
      <c r="N1648" s="4">
        <v>1.43E-5</v>
      </c>
      <c r="O1648" s="4">
        <v>0.923</v>
      </c>
      <c r="P1648" s="4">
        <v>0.774</v>
      </c>
      <c r="Q1648" s="4">
        <v>130.68</v>
      </c>
      <c r="R1648" s="4">
        <v>1.0</v>
      </c>
      <c r="S1648" s="4">
        <v>1.0</v>
      </c>
      <c r="T1648" s="3" t="s">
        <v>104</v>
      </c>
      <c r="U1648" s="3" t="s">
        <v>35</v>
      </c>
    </row>
    <row r="1649">
      <c r="A1649" s="3" t="s">
        <v>11291</v>
      </c>
      <c r="B1649" s="3" t="s">
        <v>11293</v>
      </c>
      <c r="C1649" s="4">
        <v>2016.0</v>
      </c>
      <c r="D1649" s="4">
        <v>54.0</v>
      </c>
      <c r="E1649" s="4">
        <v>226523.0</v>
      </c>
      <c r="F1649" s="3" t="s">
        <v>11294</v>
      </c>
      <c r="G1649" s="3" t="s">
        <v>11295</v>
      </c>
      <c r="H1649" s="3" t="s">
        <v>11296</v>
      </c>
      <c r="I1649" s="4">
        <v>0.767</v>
      </c>
      <c r="J1649" s="4">
        <v>0.855</v>
      </c>
      <c r="K1649" s="4">
        <v>0.78679443</v>
      </c>
      <c r="L1649" s="4">
        <v>0.0853</v>
      </c>
      <c r="M1649" s="4">
        <v>0.473</v>
      </c>
      <c r="N1649" s="4">
        <v>0.224</v>
      </c>
      <c r="O1649" s="4">
        <v>0.165</v>
      </c>
      <c r="P1649" s="4">
        <v>0.677</v>
      </c>
      <c r="Q1649" s="4">
        <v>130.01</v>
      </c>
      <c r="R1649" s="4">
        <v>9.0</v>
      </c>
      <c r="S1649" s="4">
        <v>1.0</v>
      </c>
      <c r="T1649" s="3" t="s">
        <v>104</v>
      </c>
      <c r="U1649" s="3" t="s">
        <v>35</v>
      </c>
    </row>
    <row r="1650">
      <c r="A1650" s="3" t="s">
        <v>11298</v>
      </c>
      <c r="B1650" s="3" t="s">
        <v>11299</v>
      </c>
      <c r="C1650" s="4">
        <v>2006.0</v>
      </c>
      <c r="D1650" s="4">
        <v>54.0</v>
      </c>
      <c r="E1650" s="4">
        <v>236266.0</v>
      </c>
      <c r="F1650" s="3" t="s">
        <v>4730</v>
      </c>
      <c r="G1650" s="3" t="s">
        <v>11300</v>
      </c>
      <c r="H1650" s="3" t="s">
        <v>11301</v>
      </c>
      <c r="I1650" s="4">
        <v>0.342</v>
      </c>
      <c r="J1650" s="4">
        <v>0.873</v>
      </c>
      <c r="K1650" s="4">
        <v>0.907064787</v>
      </c>
      <c r="L1650" s="4">
        <v>0.0414</v>
      </c>
      <c r="M1650" s="4">
        <v>0.0188</v>
      </c>
      <c r="N1650" s="4">
        <v>2.19E-5</v>
      </c>
      <c r="O1650" s="4">
        <v>0.164</v>
      </c>
      <c r="P1650" s="4">
        <v>0.85</v>
      </c>
      <c r="Q1650" s="4">
        <v>168.74</v>
      </c>
      <c r="R1650" s="4">
        <v>5.0</v>
      </c>
      <c r="S1650" s="4">
        <v>0.0</v>
      </c>
      <c r="T1650" s="3" t="s">
        <v>103</v>
      </c>
      <c r="U1650" s="3" t="s">
        <v>35</v>
      </c>
    </row>
    <row r="1651">
      <c r="A1651" s="3" t="s">
        <v>11302</v>
      </c>
      <c r="B1651" s="3" t="s">
        <v>11303</v>
      </c>
      <c r="C1651" s="4">
        <v>1995.0</v>
      </c>
      <c r="D1651" s="4">
        <v>54.0</v>
      </c>
      <c r="E1651" s="4">
        <v>264306.0</v>
      </c>
      <c r="F1651" s="3" t="s">
        <v>3538</v>
      </c>
      <c r="G1651" s="3" t="s">
        <v>11304</v>
      </c>
      <c r="H1651" s="3" t="s">
        <v>11303</v>
      </c>
      <c r="I1651" s="4">
        <v>0.656705432</v>
      </c>
      <c r="J1651" s="4">
        <v>0.6703845</v>
      </c>
      <c r="K1651" s="4">
        <v>0.813626471</v>
      </c>
      <c r="L1651" s="4">
        <v>0.081382654</v>
      </c>
      <c r="M1651" s="4">
        <v>0.26934009</v>
      </c>
      <c r="N1651" s="4">
        <v>0.05448885</v>
      </c>
      <c r="O1651" s="4">
        <v>0.191150556</v>
      </c>
      <c r="P1651" s="4">
        <v>0.618767284</v>
      </c>
      <c r="Q1651" s="4">
        <v>120.71</v>
      </c>
      <c r="R1651" s="4">
        <v>5.0</v>
      </c>
      <c r="S1651" s="4">
        <v>1.0</v>
      </c>
      <c r="T1651" s="3" t="s">
        <v>103</v>
      </c>
      <c r="U1651" s="3" t="s">
        <v>35</v>
      </c>
    </row>
    <row r="1652">
      <c r="A1652" s="3" t="s">
        <v>11307</v>
      </c>
      <c r="B1652" s="3" t="s">
        <v>2516</v>
      </c>
      <c r="C1652" s="4">
        <v>1966.0</v>
      </c>
      <c r="D1652" s="4">
        <v>54.0</v>
      </c>
      <c r="E1652" s="4">
        <v>140527.0</v>
      </c>
      <c r="F1652" s="3" t="s">
        <v>4852</v>
      </c>
      <c r="G1652" s="3" t="s">
        <v>11308</v>
      </c>
      <c r="H1652" s="3" t="s">
        <v>11309</v>
      </c>
      <c r="I1652" s="4">
        <v>0.551</v>
      </c>
      <c r="J1652" s="4">
        <v>0.576</v>
      </c>
      <c r="K1652" s="4">
        <v>0.792890296</v>
      </c>
      <c r="L1652" s="4">
        <v>0.0325</v>
      </c>
      <c r="M1652" s="4">
        <v>0.762</v>
      </c>
      <c r="N1652" s="4">
        <v>0.0</v>
      </c>
      <c r="O1652" s="4">
        <v>0.803</v>
      </c>
      <c r="P1652" s="4">
        <v>0.919</v>
      </c>
      <c r="Q1652" s="4">
        <v>142.81</v>
      </c>
      <c r="R1652" s="4">
        <v>7.0</v>
      </c>
      <c r="S1652" s="4">
        <v>1.0</v>
      </c>
      <c r="T1652" s="3" t="s">
        <v>103</v>
      </c>
      <c r="U1652" s="3" t="s">
        <v>35</v>
      </c>
    </row>
    <row r="1653">
      <c r="A1653" s="3" t="s">
        <v>11312</v>
      </c>
      <c r="B1653" s="3" t="s">
        <v>11314</v>
      </c>
      <c r="C1653" s="4">
        <v>2019.0</v>
      </c>
      <c r="D1653" s="4">
        <v>54.0</v>
      </c>
      <c r="E1653" s="4">
        <v>172965.0</v>
      </c>
      <c r="F1653" s="3" t="s">
        <v>8177</v>
      </c>
      <c r="G1653" s="3" t="s">
        <v>3226</v>
      </c>
      <c r="H1653" s="3" t="s">
        <v>11314</v>
      </c>
      <c r="I1653" s="4">
        <v>0.85</v>
      </c>
      <c r="J1653" s="4">
        <v>0.984</v>
      </c>
      <c r="K1653" s="4">
        <v>0.960601459</v>
      </c>
      <c r="L1653" s="4">
        <v>0.166</v>
      </c>
      <c r="M1653" s="4">
        <v>0.0872</v>
      </c>
      <c r="N1653" s="4">
        <v>0.0</v>
      </c>
      <c r="O1653" s="4">
        <v>0.0535</v>
      </c>
      <c r="P1653" s="4">
        <v>0.814</v>
      </c>
      <c r="Q1653" s="4">
        <v>100.03</v>
      </c>
      <c r="R1653" s="4">
        <v>9.0</v>
      </c>
      <c r="S1653" s="4">
        <v>1.0</v>
      </c>
      <c r="T1653" s="3" t="s">
        <v>104</v>
      </c>
      <c r="U1653" s="3" t="s">
        <v>68</v>
      </c>
    </row>
    <row r="1654">
      <c r="A1654" s="3" t="s">
        <v>11315</v>
      </c>
      <c r="B1654" s="3" t="s">
        <v>11316</v>
      </c>
      <c r="C1654" s="4">
        <v>2018.0</v>
      </c>
      <c r="D1654" s="4">
        <v>54.0</v>
      </c>
      <c r="E1654" s="4">
        <v>226696.0</v>
      </c>
      <c r="F1654" s="3" t="s">
        <v>11317</v>
      </c>
      <c r="G1654" s="3" t="s">
        <v>6578</v>
      </c>
      <c r="H1654" s="3" t="s">
        <v>11318</v>
      </c>
      <c r="I1654" s="4">
        <v>0.765</v>
      </c>
      <c r="J1654" s="4">
        <v>0.89</v>
      </c>
      <c r="K1654" s="4">
        <v>0.875922401</v>
      </c>
      <c r="L1654" s="4">
        <v>0.0824</v>
      </c>
      <c r="M1654" s="4">
        <v>0.502</v>
      </c>
      <c r="N1654" s="4">
        <v>0.0</v>
      </c>
      <c r="O1654" s="4">
        <v>0.0423</v>
      </c>
      <c r="P1654" s="4">
        <v>0.918</v>
      </c>
      <c r="Q1654" s="4">
        <v>99.96</v>
      </c>
      <c r="R1654" s="4">
        <v>5.0</v>
      </c>
      <c r="S1654" s="4">
        <v>0.0</v>
      </c>
      <c r="T1654" s="3" t="s">
        <v>104</v>
      </c>
      <c r="U1654" s="3" t="s">
        <v>68</v>
      </c>
    </row>
    <row r="1655">
      <c r="A1655" s="3" t="s">
        <v>11319</v>
      </c>
      <c r="B1655" s="3" t="s">
        <v>11320</v>
      </c>
      <c r="C1655" s="4">
        <v>2017.0</v>
      </c>
      <c r="D1655" s="4">
        <v>55.0</v>
      </c>
      <c r="E1655" s="4">
        <v>334000.0</v>
      </c>
      <c r="F1655" s="3" t="s">
        <v>1629</v>
      </c>
      <c r="G1655" s="3" t="s">
        <v>1511</v>
      </c>
      <c r="H1655" s="3" t="s">
        <v>7785</v>
      </c>
      <c r="I1655" s="4">
        <v>0.748</v>
      </c>
      <c r="J1655" s="4">
        <v>0.663</v>
      </c>
      <c r="K1655" s="4">
        <v>0.733471649</v>
      </c>
      <c r="L1655" s="4">
        <v>0.0601</v>
      </c>
      <c r="M1655" s="4">
        <v>0.0501</v>
      </c>
      <c r="N1655" s="4">
        <v>5.35E-4</v>
      </c>
      <c r="O1655" s="4">
        <v>0.277</v>
      </c>
      <c r="P1655" s="4">
        <v>0.751</v>
      </c>
      <c r="Q1655" s="4">
        <v>95.98</v>
      </c>
      <c r="R1655" s="4">
        <v>2.0</v>
      </c>
      <c r="S1655" s="4">
        <v>1.0</v>
      </c>
      <c r="T1655" s="3" t="s">
        <v>104</v>
      </c>
      <c r="U1655" s="3" t="s">
        <v>35</v>
      </c>
    </row>
    <row r="1656">
      <c r="A1656" s="3" t="s">
        <v>11322</v>
      </c>
      <c r="B1656" s="3" t="s">
        <v>11323</v>
      </c>
      <c r="C1656" s="4">
        <v>2013.0</v>
      </c>
      <c r="D1656" s="4">
        <v>55.0</v>
      </c>
      <c r="E1656" s="4">
        <v>231840.0</v>
      </c>
      <c r="F1656" s="3" t="s">
        <v>11325</v>
      </c>
      <c r="G1656" s="3" t="s">
        <v>11326</v>
      </c>
      <c r="H1656" s="3" t="s">
        <v>11327</v>
      </c>
      <c r="I1656" s="4">
        <v>0.656705432</v>
      </c>
      <c r="J1656" s="4">
        <v>0.6703845</v>
      </c>
      <c r="K1656" s="4">
        <v>0.813626471</v>
      </c>
      <c r="L1656" s="4">
        <v>0.081382654</v>
      </c>
      <c r="M1656" s="4">
        <v>0.26934009</v>
      </c>
      <c r="N1656" s="4">
        <v>0.05448885</v>
      </c>
      <c r="O1656" s="4">
        <v>0.191150556</v>
      </c>
      <c r="P1656" s="4">
        <v>0.618767284</v>
      </c>
      <c r="Q1656" s="4">
        <v>120.71</v>
      </c>
      <c r="R1656" s="4">
        <v>5.0</v>
      </c>
      <c r="S1656" s="4">
        <v>1.0</v>
      </c>
      <c r="T1656" s="3" t="s">
        <v>103</v>
      </c>
      <c r="U1656" s="3" t="s">
        <v>35</v>
      </c>
    </row>
    <row r="1657">
      <c r="A1657" s="3" t="s">
        <v>11329</v>
      </c>
      <c r="B1657" s="3" t="s">
        <v>11330</v>
      </c>
      <c r="C1657" s="4">
        <v>2002.0</v>
      </c>
      <c r="D1657" s="4">
        <v>55.0</v>
      </c>
      <c r="E1657" s="4">
        <v>176946.0</v>
      </c>
      <c r="F1657" s="3" t="s">
        <v>11332</v>
      </c>
      <c r="G1657" s="3" t="s">
        <v>11333</v>
      </c>
      <c r="H1657" s="3" t="s">
        <v>11334</v>
      </c>
      <c r="I1657" s="4">
        <v>0.457</v>
      </c>
      <c r="J1657" s="4">
        <v>0.492</v>
      </c>
      <c r="K1657" s="4">
        <v>0.80114645</v>
      </c>
      <c r="L1657" s="4">
        <v>0.0291</v>
      </c>
      <c r="M1657" s="4">
        <v>0.432</v>
      </c>
      <c r="N1657" s="4">
        <v>0.00106</v>
      </c>
      <c r="O1657" s="4">
        <v>0.0996</v>
      </c>
      <c r="P1657" s="4">
        <v>0.691</v>
      </c>
      <c r="Q1657" s="4">
        <v>98.92</v>
      </c>
      <c r="R1657" s="4">
        <v>2.0</v>
      </c>
      <c r="S1657" s="4">
        <v>1.0</v>
      </c>
      <c r="T1657" s="3" t="s">
        <v>103</v>
      </c>
      <c r="U1657" s="3" t="s">
        <v>35</v>
      </c>
    </row>
    <row r="1658">
      <c r="A1658" s="3" t="s">
        <v>11336</v>
      </c>
      <c r="B1658" s="3" t="s">
        <v>11338</v>
      </c>
      <c r="C1658" s="4">
        <v>2017.0</v>
      </c>
      <c r="D1658" s="4">
        <v>55.0</v>
      </c>
      <c r="E1658" s="4">
        <v>313840.0</v>
      </c>
      <c r="F1658" s="3" t="s">
        <v>175</v>
      </c>
      <c r="G1658" s="3" t="s">
        <v>176</v>
      </c>
      <c r="H1658" s="3" t="s">
        <v>11339</v>
      </c>
      <c r="I1658" s="4">
        <v>0.493</v>
      </c>
      <c r="J1658" s="4">
        <v>0.62</v>
      </c>
      <c r="K1658" s="4">
        <v>0.860992877</v>
      </c>
      <c r="L1658" s="4">
        <v>0.0278</v>
      </c>
      <c r="M1658" s="4">
        <v>0.472</v>
      </c>
      <c r="N1658" s="4">
        <v>0.0</v>
      </c>
      <c r="O1658" s="4">
        <v>0.114</v>
      </c>
      <c r="P1658" s="4">
        <v>0.615</v>
      </c>
      <c r="Q1658" s="4">
        <v>147.57</v>
      </c>
      <c r="R1658" s="4">
        <v>5.0</v>
      </c>
      <c r="S1658" s="4">
        <v>1.0</v>
      </c>
      <c r="T1658" s="3" t="s">
        <v>104</v>
      </c>
      <c r="U1658" s="3" t="s">
        <v>35</v>
      </c>
    </row>
    <row r="1659">
      <c r="A1659" s="3" t="s">
        <v>11340</v>
      </c>
      <c r="B1659" s="3" t="s">
        <v>11341</v>
      </c>
      <c r="C1659" s="4">
        <v>2021.0</v>
      </c>
      <c r="D1659" s="4">
        <v>55.0</v>
      </c>
      <c r="E1659" s="4">
        <v>210213.0</v>
      </c>
      <c r="F1659" s="3" t="s">
        <v>3108</v>
      </c>
      <c r="G1659" s="3" t="s">
        <v>6756</v>
      </c>
      <c r="H1659" s="42" t="str">
        <f/>
        <v>#ERROR!</v>
      </c>
      <c r="I1659" s="4">
        <v>0.672</v>
      </c>
      <c r="J1659" s="4">
        <v>0.73</v>
      </c>
      <c r="K1659" s="4">
        <v>0.872457382</v>
      </c>
      <c r="L1659" s="4">
        <v>0.0372</v>
      </c>
      <c r="M1659" s="4">
        <v>0.113</v>
      </c>
      <c r="N1659" s="4">
        <v>0.0</v>
      </c>
      <c r="O1659" s="4">
        <v>0.0612</v>
      </c>
      <c r="P1659" s="4">
        <v>0.559</v>
      </c>
      <c r="Q1659" s="4">
        <v>123.969</v>
      </c>
      <c r="R1659" s="4">
        <v>5.0</v>
      </c>
      <c r="S1659" s="4">
        <v>1.0</v>
      </c>
      <c r="T1659" s="3" t="s">
        <v>103</v>
      </c>
      <c r="U1659" s="3" t="s">
        <v>35</v>
      </c>
    </row>
    <row r="1660">
      <c r="A1660" s="3" t="s">
        <v>11343</v>
      </c>
      <c r="B1660" s="3" t="s">
        <v>11344</v>
      </c>
      <c r="C1660" s="4">
        <v>2001.0</v>
      </c>
      <c r="D1660" s="4">
        <v>55.0</v>
      </c>
      <c r="E1660" s="4">
        <v>471946.0</v>
      </c>
      <c r="F1660" s="3" t="s">
        <v>880</v>
      </c>
      <c r="G1660" s="3" t="s">
        <v>8089</v>
      </c>
      <c r="H1660" s="3" t="s">
        <v>11265</v>
      </c>
      <c r="I1660" s="4">
        <v>0.451</v>
      </c>
      <c r="J1660" s="4">
        <v>0.763</v>
      </c>
      <c r="K1660" s="4">
        <v>0.848052531</v>
      </c>
      <c r="L1660" s="4">
        <v>0.106</v>
      </c>
      <c r="M1660" s="4">
        <v>0.524</v>
      </c>
      <c r="N1660" s="4">
        <v>1.98E-4</v>
      </c>
      <c r="O1660" s="4">
        <v>0.127</v>
      </c>
      <c r="P1660" s="4">
        <v>0.663</v>
      </c>
      <c r="Q1660" s="4">
        <v>92.266</v>
      </c>
      <c r="R1660" s="4">
        <v>1.0</v>
      </c>
      <c r="S1660" s="4">
        <v>1.0</v>
      </c>
      <c r="T1660" s="3" t="s">
        <v>104</v>
      </c>
      <c r="U1660" s="3" t="s">
        <v>68</v>
      </c>
    </row>
    <row r="1661">
      <c r="A1661" s="3" t="s">
        <v>11347</v>
      </c>
      <c r="B1661" s="3" t="s">
        <v>11349</v>
      </c>
      <c r="C1661" s="4">
        <v>2019.0</v>
      </c>
      <c r="D1661" s="4">
        <v>55.0</v>
      </c>
      <c r="E1661" s="4">
        <v>230557.0</v>
      </c>
      <c r="F1661" s="3" t="s">
        <v>1629</v>
      </c>
      <c r="G1661" s="3" t="s">
        <v>9799</v>
      </c>
      <c r="H1661" s="3" t="s">
        <v>11349</v>
      </c>
      <c r="I1661" s="4">
        <v>0.825</v>
      </c>
      <c r="J1661" s="4">
        <v>0.904</v>
      </c>
      <c r="K1661" s="4">
        <v>0.858682865</v>
      </c>
      <c r="L1661" s="4">
        <v>0.0787</v>
      </c>
      <c r="M1661" s="4">
        <v>0.257</v>
      </c>
      <c r="N1661" s="4">
        <v>1.21E-5</v>
      </c>
      <c r="O1661" s="4">
        <v>0.0715</v>
      </c>
      <c r="P1661" s="4">
        <v>0.528</v>
      </c>
      <c r="Q1661" s="4">
        <v>129.036</v>
      </c>
      <c r="R1661" s="4">
        <v>5.0</v>
      </c>
      <c r="S1661" s="4">
        <v>0.0</v>
      </c>
      <c r="T1661" s="3" t="s">
        <v>104</v>
      </c>
      <c r="U1661" s="3" t="s">
        <v>68</v>
      </c>
    </row>
    <row r="1662">
      <c r="A1662" s="3" t="s">
        <v>11352</v>
      </c>
      <c r="B1662" s="3" t="s">
        <v>11353</v>
      </c>
      <c r="C1662" s="4">
        <v>2018.0</v>
      </c>
      <c r="D1662" s="4">
        <v>55.0</v>
      </c>
      <c r="E1662" s="4">
        <v>258893.0</v>
      </c>
      <c r="F1662" s="3" t="s">
        <v>11354</v>
      </c>
      <c r="G1662" s="3" t="s">
        <v>11355</v>
      </c>
      <c r="H1662" s="3" t="s">
        <v>11356</v>
      </c>
      <c r="I1662" s="4">
        <v>0.642</v>
      </c>
      <c r="J1662" s="4">
        <v>0.94</v>
      </c>
      <c r="K1662" s="4">
        <v>0.861677326</v>
      </c>
      <c r="L1662" s="4">
        <v>0.102</v>
      </c>
      <c r="M1662" s="4">
        <v>0.15</v>
      </c>
      <c r="N1662" s="4">
        <v>0.0</v>
      </c>
      <c r="O1662" s="4">
        <v>0.0989</v>
      </c>
      <c r="P1662" s="4">
        <v>0.645</v>
      </c>
      <c r="Q1662" s="4">
        <v>101.252</v>
      </c>
      <c r="R1662" s="4">
        <v>9.0</v>
      </c>
      <c r="S1662" s="4">
        <v>1.0</v>
      </c>
      <c r="T1662" s="3" t="s">
        <v>104</v>
      </c>
      <c r="U1662" s="3" t="s">
        <v>35</v>
      </c>
    </row>
    <row r="1663">
      <c r="A1663" s="3" t="s">
        <v>11357</v>
      </c>
      <c r="B1663" s="3" t="s">
        <v>11358</v>
      </c>
      <c r="C1663" s="4">
        <v>2006.0</v>
      </c>
      <c r="D1663" s="4">
        <v>55.0</v>
      </c>
      <c r="E1663" s="4">
        <v>273146.0</v>
      </c>
      <c r="F1663" s="3" t="s">
        <v>1607</v>
      </c>
      <c r="G1663" s="3" t="s">
        <v>1608</v>
      </c>
      <c r="H1663" s="3" t="s">
        <v>11360</v>
      </c>
      <c r="I1663" s="4">
        <v>0.639</v>
      </c>
      <c r="J1663" s="4">
        <v>0.233</v>
      </c>
      <c r="K1663" s="4">
        <v>0.707762069</v>
      </c>
      <c r="L1663" s="4">
        <v>0.0345</v>
      </c>
      <c r="M1663" s="4">
        <v>0.868</v>
      </c>
      <c r="N1663" s="4">
        <v>0.0</v>
      </c>
      <c r="O1663" s="4">
        <v>0.151</v>
      </c>
      <c r="P1663" s="4">
        <v>0.607</v>
      </c>
      <c r="Q1663" s="4">
        <v>136.772</v>
      </c>
      <c r="R1663" s="4">
        <v>4.0</v>
      </c>
      <c r="S1663" s="4">
        <v>1.0</v>
      </c>
      <c r="T1663" s="3" t="s">
        <v>104</v>
      </c>
      <c r="U1663" s="3" t="s">
        <v>35</v>
      </c>
    </row>
    <row r="1664">
      <c r="A1664" s="3" t="s">
        <v>11361</v>
      </c>
      <c r="B1664" s="3" t="s">
        <v>11362</v>
      </c>
      <c r="C1664" s="4">
        <v>2010.0</v>
      </c>
      <c r="D1664" s="4">
        <v>55.0</v>
      </c>
      <c r="E1664" s="4">
        <v>284626.0</v>
      </c>
      <c r="F1664" s="3" t="s">
        <v>1918</v>
      </c>
      <c r="G1664" s="3" t="s">
        <v>1919</v>
      </c>
      <c r="H1664" s="3" t="s">
        <v>10723</v>
      </c>
      <c r="I1664" s="4">
        <v>0.722</v>
      </c>
      <c r="J1664" s="4">
        <v>0.288</v>
      </c>
      <c r="K1664" s="4">
        <v>0.744187539</v>
      </c>
      <c r="L1664" s="4">
        <v>0.0444</v>
      </c>
      <c r="M1664" s="4">
        <v>0.827</v>
      </c>
      <c r="N1664" s="4">
        <v>1.06E-5</v>
      </c>
      <c r="O1664" s="4">
        <v>0.12</v>
      </c>
      <c r="P1664" s="4">
        <v>0.502</v>
      </c>
      <c r="Q1664" s="4">
        <v>119.899</v>
      </c>
      <c r="R1664" s="4">
        <v>4.0</v>
      </c>
      <c r="S1664" s="4">
        <v>1.0</v>
      </c>
      <c r="T1664" s="3" t="s">
        <v>104</v>
      </c>
      <c r="U1664" s="3" t="s">
        <v>94</v>
      </c>
    </row>
    <row r="1665">
      <c r="A1665" s="3" t="s">
        <v>11365</v>
      </c>
      <c r="B1665" s="3" t="s">
        <v>11366</v>
      </c>
      <c r="C1665" s="4">
        <v>2018.0</v>
      </c>
      <c r="D1665" s="4">
        <v>55.0</v>
      </c>
      <c r="E1665" s="4">
        <v>243602.0</v>
      </c>
      <c r="F1665" s="3" t="s">
        <v>3624</v>
      </c>
      <c r="G1665" s="3" t="s">
        <v>1593</v>
      </c>
      <c r="H1665" s="3" t="s">
        <v>11366</v>
      </c>
      <c r="I1665" s="4">
        <v>0.666</v>
      </c>
      <c r="J1665" s="4">
        <v>0.919</v>
      </c>
      <c r="K1665" s="4">
        <v>0.85921759</v>
      </c>
      <c r="L1665" s="4">
        <v>0.0661</v>
      </c>
      <c r="M1665" s="4">
        <v>0.0491</v>
      </c>
      <c r="N1665" s="4">
        <v>5.73E-6</v>
      </c>
      <c r="O1665" s="4">
        <v>0.531</v>
      </c>
      <c r="P1665" s="4">
        <v>0.644</v>
      </c>
      <c r="Q1665" s="4">
        <v>102.756</v>
      </c>
      <c r="R1665" s="4">
        <v>10.0</v>
      </c>
      <c r="S1665" s="4">
        <v>0.0</v>
      </c>
      <c r="T1665" s="3" t="s">
        <v>104</v>
      </c>
      <c r="U1665" s="3" t="s">
        <v>35</v>
      </c>
    </row>
    <row r="1666">
      <c r="A1666" s="3" t="s">
        <v>11367</v>
      </c>
      <c r="B1666" s="3" t="s">
        <v>11368</v>
      </c>
      <c r="C1666" s="4">
        <v>1994.0</v>
      </c>
      <c r="D1666" s="4">
        <v>55.0</v>
      </c>
      <c r="E1666" s="4">
        <v>266333.0</v>
      </c>
      <c r="F1666" s="3" t="s">
        <v>11370</v>
      </c>
      <c r="G1666" s="3" t="s">
        <v>11371</v>
      </c>
      <c r="H1666" s="3" t="s">
        <v>11372</v>
      </c>
      <c r="I1666" s="4">
        <v>0.868</v>
      </c>
      <c r="J1666" s="4">
        <v>0.372</v>
      </c>
      <c r="K1666" s="4">
        <v>0.702757042</v>
      </c>
      <c r="L1666" s="4">
        <v>0.177</v>
      </c>
      <c r="M1666" s="4">
        <v>0.0103</v>
      </c>
      <c r="N1666" s="4">
        <v>0.00455</v>
      </c>
      <c r="O1666" s="4">
        <v>0.076</v>
      </c>
      <c r="P1666" s="4">
        <v>0.666</v>
      </c>
      <c r="Q1666" s="4">
        <v>99.965</v>
      </c>
      <c r="R1666" s="4">
        <v>4.0</v>
      </c>
      <c r="S1666" s="4">
        <v>0.0</v>
      </c>
      <c r="T1666" s="3" t="s">
        <v>103</v>
      </c>
      <c r="U1666" s="3" t="s">
        <v>35</v>
      </c>
    </row>
    <row r="1667">
      <c r="A1667" s="3" t="s">
        <v>11373</v>
      </c>
      <c r="B1667" s="3" t="s">
        <v>11374</v>
      </c>
      <c r="C1667" s="4">
        <v>2012.0</v>
      </c>
      <c r="D1667" s="4">
        <v>55.0</v>
      </c>
      <c r="E1667" s="4">
        <v>262826.0</v>
      </c>
      <c r="F1667" s="3" t="s">
        <v>1918</v>
      </c>
      <c r="G1667" s="3" t="s">
        <v>1919</v>
      </c>
      <c r="H1667" s="3" t="s">
        <v>11375</v>
      </c>
      <c r="I1667" s="4">
        <v>0.9</v>
      </c>
      <c r="J1667" s="4">
        <v>0.594</v>
      </c>
      <c r="K1667" s="4">
        <v>0.818899322</v>
      </c>
      <c r="L1667" s="4">
        <v>0.0552</v>
      </c>
      <c r="M1667" s="4">
        <v>0.0765</v>
      </c>
      <c r="N1667" s="4">
        <v>3.03E-5</v>
      </c>
      <c r="O1667" s="4">
        <v>0.0718</v>
      </c>
      <c r="P1667" s="4">
        <v>0.817</v>
      </c>
      <c r="Q1667" s="4">
        <v>120.038</v>
      </c>
      <c r="R1667" s="4">
        <v>1.0</v>
      </c>
      <c r="S1667" s="4">
        <v>1.0</v>
      </c>
      <c r="T1667" s="3" t="s">
        <v>104</v>
      </c>
      <c r="U1667" s="3" t="s">
        <v>94</v>
      </c>
    </row>
    <row r="1668">
      <c r="A1668" s="3" t="s">
        <v>11376</v>
      </c>
      <c r="B1668" s="3" t="s">
        <v>11377</v>
      </c>
      <c r="C1668" s="4">
        <v>2024.0</v>
      </c>
      <c r="D1668" s="4">
        <v>55.0</v>
      </c>
      <c r="E1668" s="4">
        <v>303937.0</v>
      </c>
      <c r="F1668" s="3" t="s">
        <v>11378</v>
      </c>
      <c r="G1668" s="3" t="s">
        <v>11379</v>
      </c>
      <c r="H1668" s="3" t="s">
        <v>11380</v>
      </c>
      <c r="I1668" s="4">
        <v>0.741</v>
      </c>
      <c r="J1668" s="4">
        <v>0.689</v>
      </c>
      <c r="K1668" s="4">
        <v>0.854490621</v>
      </c>
      <c r="L1668" s="4">
        <v>0.243</v>
      </c>
      <c r="M1668" s="4">
        <v>0.476</v>
      </c>
      <c r="N1668" s="4">
        <v>0.0</v>
      </c>
      <c r="O1668" s="4">
        <v>0.178</v>
      </c>
      <c r="P1668" s="4">
        <v>0.738</v>
      </c>
      <c r="Q1668" s="4">
        <v>139.912</v>
      </c>
      <c r="R1668" s="4">
        <v>6.0</v>
      </c>
      <c r="S1668" s="4">
        <v>0.0</v>
      </c>
      <c r="T1668" s="3" t="s">
        <v>104</v>
      </c>
      <c r="U1668" s="3" t="s">
        <v>94</v>
      </c>
    </row>
    <row r="1669">
      <c r="A1669" s="3" t="s">
        <v>11382</v>
      </c>
      <c r="B1669" s="3" t="s">
        <v>11383</v>
      </c>
      <c r="C1669" s="4">
        <v>2020.0</v>
      </c>
      <c r="D1669" s="4">
        <v>55.0</v>
      </c>
      <c r="E1669" s="4">
        <v>126041.0</v>
      </c>
      <c r="F1669" s="3" t="s">
        <v>2343</v>
      </c>
      <c r="G1669" s="3" t="s">
        <v>11384</v>
      </c>
      <c r="H1669" s="3" t="s">
        <v>11385</v>
      </c>
      <c r="I1669" s="4">
        <v>0.729</v>
      </c>
      <c r="J1669" s="4">
        <v>0.0114</v>
      </c>
      <c r="K1669" s="4">
        <v>0.562060189</v>
      </c>
      <c r="L1669" s="4">
        <v>0.0399</v>
      </c>
      <c r="M1669" s="4">
        <v>0.995</v>
      </c>
      <c r="N1669" s="4">
        <v>0.924</v>
      </c>
      <c r="O1669" s="4">
        <v>0.112</v>
      </c>
      <c r="P1669" s="4">
        <v>0.776</v>
      </c>
      <c r="Q1669" s="4">
        <v>71.628</v>
      </c>
      <c r="R1669" s="4">
        <v>0.0</v>
      </c>
      <c r="S1669" s="4">
        <v>1.0</v>
      </c>
      <c r="T1669" s="3" t="s">
        <v>103</v>
      </c>
      <c r="U1669" s="3" t="s">
        <v>35</v>
      </c>
    </row>
    <row r="1670">
      <c r="A1670" s="3" t="s">
        <v>11386</v>
      </c>
      <c r="B1670" s="3" t="s">
        <v>6912</v>
      </c>
      <c r="C1670" s="4">
        <v>2016.0</v>
      </c>
      <c r="D1670" s="4">
        <v>55.0</v>
      </c>
      <c r="E1670" s="4">
        <v>426631.0</v>
      </c>
      <c r="F1670" s="3" t="s">
        <v>140</v>
      </c>
      <c r="G1670" s="3" t="s">
        <v>364</v>
      </c>
      <c r="H1670" s="3" t="s">
        <v>6686</v>
      </c>
      <c r="I1670" s="4">
        <v>0.628</v>
      </c>
      <c r="J1670" s="4">
        <v>0.665</v>
      </c>
      <c r="K1670" s="4">
        <v>0.760849571</v>
      </c>
      <c r="L1670" s="4">
        <v>0.0428</v>
      </c>
      <c r="M1670" s="4">
        <v>0.332</v>
      </c>
      <c r="N1670" s="4">
        <v>1.94E-6</v>
      </c>
      <c r="O1670" s="4">
        <v>0.238</v>
      </c>
      <c r="P1670" s="4">
        <v>0.731</v>
      </c>
      <c r="Q1670" s="4">
        <v>80.709</v>
      </c>
      <c r="R1670" s="4">
        <v>7.0</v>
      </c>
      <c r="S1670" s="4">
        <v>0.0</v>
      </c>
      <c r="T1670" s="3" t="s">
        <v>104</v>
      </c>
      <c r="U1670" s="3" t="s">
        <v>35</v>
      </c>
    </row>
    <row r="1671">
      <c r="A1671" s="3" t="s">
        <v>11387</v>
      </c>
      <c r="B1671" s="3" t="s">
        <v>11388</v>
      </c>
      <c r="C1671" s="4">
        <v>2016.0</v>
      </c>
      <c r="D1671" s="4">
        <v>55.0</v>
      </c>
      <c r="E1671" s="4">
        <v>372514.0</v>
      </c>
      <c r="F1671" s="3" t="s">
        <v>194</v>
      </c>
      <c r="G1671" s="3" t="s">
        <v>195</v>
      </c>
      <c r="H1671" s="3" t="s">
        <v>9381</v>
      </c>
      <c r="I1671" s="4">
        <v>0.468</v>
      </c>
      <c r="J1671" s="4">
        <v>0.726</v>
      </c>
      <c r="K1671" s="4">
        <v>0.766988215</v>
      </c>
      <c r="L1671" s="4">
        <v>0.0494</v>
      </c>
      <c r="M1671" s="4">
        <v>0.332</v>
      </c>
      <c r="N1671" s="4">
        <v>7.98E-6</v>
      </c>
      <c r="O1671" s="4">
        <v>0.104</v>
      </c>
      <c r="P1671" s="4">
        <v>0.885</v>
      </c>
      <c r="Q1671" s="4">
        <v>108.486</v>
      </c>
      <c r="R1671" s="4">
        <v>2.0</v>
      </c>
      <c r="S1671" s="4">
        <v>1.0</v>
      </c>
      <c r="T1671" s="3" t="s">
        <v>104</v>
      </c>
      <c r="U1671" s="3" t="s">
        <v>68</v>
      </c>
    </row>
    <row r="1672">
      <c r="A1672" s="3" t="s">
        <v>11390</v>
      </c>
      <c r="B1672" s="3" t="s">
        <v>11391</v>
      </c>
      <c r="C1672" s="4">
        <v>1997.0</v>
      </c>
      <c r="D1672" s="4">
        <v>55.0</v>
      </c>
      <c r="E1672" s="4">
        <v>313160.0</v>
      </c>
      <c r="F1672" s="3" t="s">
        <v>901</v>
      </c>
      <c r="G1672" s="3" t="s">
        <v>671</v>
      </c>
      <c r="H1672" s="3" t="s">
        <v>11392</v>
      </c>
      <c r="I1672" s="4">
        <v>0.806</v>
      </c>
      <c r="J1672" s="4">
        <v>0.968</v>
      </c>
      <c r="K1672" s="4">
        <v>0.844288067</v>
      </c>
      <c r="L1672" s="4">
        <v>0.0952</v>
      </c>
      <c r="M1672" s="4">
        <v>0.548</v>
      </c>
      <c r="N1672" s="4">
        <v>0.0</v>
      </c>
      <c r="O1672" s="4">
        <v>0.0657</v>
      </c>
      <c r="P1672" s="4">
        <v>0.788</v>
      </c>
      <c r="Q1672" s="4">
        <v>129.93</v>
      </c>
      <c r="R1672" s="4">
        <v>5.0</v>
      </c>
      <c r="S1672" s="4">
        <v>1.0</v>
      </c>
      <c r="T1672" s="3" t="s">
        <v>104</v>
      </c>
      <c r="U1672" s="3" t="s">
        <v>35</v>
      </c>
    </row>
    <row r="1673">
      <c r="A1673" s="3" t="s">
        <v>11395</v>
      </c>
      <c r="B1673" s="3" t="s">
        <v>11396</v>
      </c>
      <c r="C1673" s="4">
        <v>1967.0</v>
      </c>
      <c r="D1673" s="4">
        <v>55.0</v>
      </c>
      <c r="E1673" s="4">
        <v>154892.0</v>
      </c>
      <c r="F1673" s="3" t="s">
        <v>6439</v>
      </c>
      <c r="G1673" s="3" t="s">
        <v>6440</v>
      </c>
      <c r="H1673" s="3" t="s">
        <v>11397</v>
      </c>
      <c r="I1673" s="4">
        <v>0.581</v>
      </c>
      <c r="J1673" s="4">
        <v>0.41</v>
      </c>
      <c r="K1673" s="4">
        <v>0.704617885</v>
      </c>
      <c r="L1673" s="4">
        <v>0.0303</v>
      </c>
      <c r="M1673" s="4">
        <v>0.475</v>
      </c>
      <c r="N1673" s="4">
        <v>2.04E-5</v>
      </c>
      <c r="O1673" s="4">
        <v>0.0746</v>
      </c>
      <c r="P1673" s="4">
        <v>0.697</v>
      </c>
      <c r="Q1673" s="4">
        <v>129.18</v>
      </c>
      <c r="R1673" s="4">
        <v>1.0</v>
      </c>
      <c r="S1673" s="4">
        <v>0.0</v>
      </c>
      <c r="T1673" s="3" t="s">
        <v>103</v>
      </c>
      <c r="U1673" s="3" t="s">
        <v>35</v>
      </c>
    </row>
    <row r="1674">
      <c r="A1674" s="3" t="s">
        <v>11398</v>
      </c>
      <c r="B1674" s="3" t="s">
        <v>11399</v>
      </c>
      <c r="C1674" s="4">
        <v>1970.0</v>
      </c>
      <c r="D1674" s="4">
        <v>55.0</v>
      </c>
      <c r="E1674" s="4">
        <v>231640.0</v>
      </c>
      <c r="F1674" s="3" t="s">
        <v>4529</v>
      </c>
      <c r="G1674" s="3" t="s">
        <v>11400</v>
      </c>
      <c r="H1674" s="3" t="s">
        <v>11401</v>
      </c>
      <c r="I1674" s="4">
        <v>0.538</v>
      </c>
      <c r="J1674" s="4">
        <v>0.841</v>
      </c>
      <c r="K1674" s="4">
        <v>0.813060124</v>
      </c>
      <c r="L1674" s="4">
        <v>0.0375</v>
      </c>
      <c r="M1674" s="4">
        <v>0.0424</v>
      </c>
      <c r="N1674" s="4">
        <v>0.00177</v>
      </c>
      <c r="O1674" s="4">
        <v>0.312</v>
      </c>
      <c r="P1674" s="4">
        <v>0.881</v>
      </c>
      <c r="Q1674" s="4">
        <v>93.08</v>
      </c>
      <c r="R1674" s="4">
        <v>9.0</v>
      </c>
      <c r="S1674" s="4">
        <v>1.0</v>
      </c>
      <c r="T1674" s="3" t="s">
        <v>103</v>
      </c>
      <c r="U1674" s="3" t="s">
        <v>35</v>
      </c>
    </row>
    <row r="1675">
      <c r="A1675" s="3" t="s">
        <v>11403</v>
      </c>
      <c r="B1675" s="3" t="s">
        <v>11404</v>
      </c>
      <c r="C1675" s="4">
        <v>1989.0</v>
      </c>
      <c r="D1675" s="4">
        <v>55.0</v>
      </c>
      <c r="E1675" s="4">
        <v>181000.0</v>
      </c>
      <c r="F1675" s="3" t="s">
        <v>11405</v>
      </c>
      <c r="G1675" s="3" t="s">
        <v>11406</v>
      </c>
      <c r="H1675" s="3" t="s">
        <v>11407</v>
      </c>
      <c r="I1675" s="4">
        <v>0.563</v>
      </c>
      <c r="J1675" s="4">
        <v>0.542</v>
      </c>
      <c r="K1675" s="4">
        <v>0.742155584</v>
      </c>
      <c r="L1675" s="4">
        <v>0.0962</v>
      </c>
      <c r="M1675" s="4">
        <v>0.706</v>
      </c>
      <c r="N1675" s="4">
        <v>3.59E-5</v>
      </c>
      <c r="O1675" s="4">
        <v>0.355</v>
      </c>
      <c r="P1675" s="4">
        <v>0.785</v>
      </c>
      <c r="Q1675" s="4">
        <v>133.28</v>
      </c>
      <c r="R1675" s="4">
        <v>9.0</v>
      </c>
      <c r="S1675" s="4">
        <v>1.0</v>
      </c>
      <c r="T1675" s="3" t="s">
        <v>103</v>
      </c>
      <c r="U1675" s="3" t="s">
        <v>35</v>
      </c>
    </row>
    <row r="1676">
      <c r="A1676" s="3" t="s">
        <v>11408</v>
      </c>
      <c r="B1676" s="3" t="s">
        <v>11409</v>
      </c>
      <c r="C1676" s="4">
        <v>2005.0</v>
      </c>
      <c r="D1676" s="4">
        <v>55.0</v>
      </c>
      <c r="E1676" s="4">
        <v>187453.0</v>
      </c>
      <c r="F1676" s="3" t="s">
        <v>10277</v>
      </c>
      <c r="G1676" s="3" t="s">
        <v>11410</v>
      </c>
      <c r="H1676" s="3" t="s">
        <v>11411</v>
      </c>
      <c r="I1676" s="4">
        <v>0.875</v>
      </c>
      <c r="J1676" s="4">
        <v>0.941</v>
      </c>
      <c r="K1676" s="4">
        <v>0.836780527</v>
      </c>
      <c r="L1676" s="4">
        <v>0.0474</v>
      </c>
      <c r="M1676" s="4">
        <v>0.0972</v>
      </c>
      <c r="N1676" s="4">
        <v>1.43E-4</v>
      </c>
      <c r="O1676" s="4">
        <v>0.184</v>
      </c>
      <c r="P1676" s="4">
        <v>0.968</v>
      </c>
      <c r="Q1676" s="4">
        <v>136.04</v>
      </c>
      <c r="R1676" s="4">
        <v>0.0</v>
      </c>
      <c r="S1676" s="4">
        <v>1.0</v>
      </c>
      <c r="T1676" s="3" t="s">
        <v>103</v>
      </c>
      <c r="U1676" s="3" t="s">
        <v>35</v>
      </c>
    </row>
    <row r="1677">
      <c r="A1677" s="3" t="s">
        <v>11414</v>
      </c>
      <c r="B1677" s="3" t="s">
        <v>11415</v>
      </c>
      <c r="C1677" s="4">
        <v>2019.0</v>
      </c>
      <c r="D1677" s="4">
        <v>55.0</v>
      </c>
      <c r="E1677" s="4">
        <v>196138.0</v>
      </c>
      <c r="F1677" s="3" t="s">
        <v>901</v>
      </c>
      <c r="G1677" s="3" t="s">
        <v>11416</v>
      </c>
      <c r="H1677" s="3" t="s">
        <v>11417</v>
      </c>
      <c r="I1677" s="4">
        <v>0.656705432</v>
      </c>
      <c r="J1677" s="4">
        <v>0.6703845</v>
      </c>
      <c r="K1677" s="4">
        <v>0.813626471</v>
      </c>
      <c r="L1677" s="4">
        <v>0.081382654</v>
      </c>
      <c r="M1677" s="4">
        <v>0.26934009</v>
      </c>
      <c r="N1677" s="4">
        <v>0.05448885</v>
      </c>
      <c r="O1677" s="4">
        <v>0.191150556</v>
      </c>
      <c r="P1677" s="4">
        <v>0.618767284</v>
      </c>
      <c r="Q1677" s="4">
        <v>120.71</v>
      </c>
      <c r="R1677" s="4">
        <v>5.0</v>
      </c>
      <c r="S1677" s="4">
        <v>1.0</v>
      </c>
      <c r="T1677" s="3" t="s">
        <v>104</v>
      </c>
      <c r="U1677" s="3" t="s">
        <v>68</v>
      </c>
    </row>
    <row r="1678">
      <c r="A1678" s="3" t="s">
        <v>11421</v>
      </c>
      <c r="B1678" s="3" t="s">
        <v>11422</v>
      </c>
      <c r="C1678" s="4">
        <v>2023.0</v>
      </c>
      <c r="D1678" s="4">
        <v>56.0</v>
      </c>
      <c r="E1678" s="4">
        <v>215627.0</v>
      </c>
      <c r="F1678" s="3" t="s">
        <v>11423</v>
      </c>
      <c r="G1678" s="3" t="s">
        <v>6075</v>
      </c>
      <c r="H1678" s="3" t="s">
        <v>11424</v>
      </c>
      <c r="I1678" s="4">
        <v>0.679</v>
      </c>
      <c r="J1678" s="4">
        <v>0.825</v>
      </c>
      <c r="K1678" s="4">
        <v>0.857121468</v>
      </c>
      <c r="L1678" s="4">
        <v>0.0309</v>
      </c>
      <c r="M1678" s="4">
        <v>0.0212</v>
      </c>
      <c r="N1678" s="4">
        <v>1.21E-5</v>
      </c>
      <c r="O1678" s="4">
        <v>0.543</v>
      </c>
      <c r="P1678" s="4">
        <v>0.644</v>
      </c>
      <c r="Q1678" s="4">
        <v>118.05</v>
      </c>
      <c r="R1678" s="4">
        <v>0.0</v>
      </c>
      <c r="S1678" s="4">
        <v>1.0</v>
      </c>
      <c r="T1678" s="3" t="s">
        <v>103</v>
      </c>
      <c r="U1678" s="3" t="s">
        <v>35</v>
      </c>
    </row>
    <row r="1679">
      <c r="A1679" s="3" t="s">
        <v>11425</v>
      </c>
      <c r="B1679" s="3" t="s">
        <v>11426</v>
      </c>
      <c r="C1679" s="4">
        <v>1992.0</v>
      </c>
      <c r="D1679" s="4">
        <v>56.0</v>
      </c>
      <c r="E1679" s="4">
        <v>276920.0</v>
      </c>
      <c r="F1679" s="3" t="s">
        <v>11427</v>
      </c>
      <c r="G1679" s="3" t="s">
        <v>11428</v>
      </c>
      <c r="H1679" s="3" t="s">
        <v>11429</v>
      </c>
      <c r="I1679" s="4">
        <v>0.656705432</v>
      </c>
      <c r="J1679" s="4">
        <v>0.6703845</v>
      </c>
      <c r="K1679" s="4">
        <v>0.813626471</v>
      </c>
      <c r="L1679" s="4">
        <v>0.081382654</v>
      </c>
      <c r="M1679" s="4">
        <v>0.26934009</v>
      </c>
      <c r="N1679" s="4">
        <v>0.05448885</v>
      </c>
      <c r="O1679" s="4">
        <v>0.191150556</v>
      </c>
      <c r="P1679" s="4">
        <v>0.618767284</v>
      </c>
      <c r="Q1679" s="4">
        <v>120.71</v>
      </c>
      <c r="R1679" s="4">
        <v>5.0</v>
      </c>
      <c r="S1679" s="4">
        <v>1.0</v>
      </c>
      <c r="T1679" s="3" t="s">
        <v>103</v>
      </c>
      <c r="U1679" s="3" t="s">
        <v>35</v>
      </c>
    </row>
    <row r="1680">
      <c r="A1680" s="3" t="s">
        <v>11430</v>
      </c>
      <c r="B1680" s="3" t="s">
        <v>11431</v>
      </c>
      <c r="C1680" s="4">
        <v>2003.0</v>
      </c>
      <c r="D1680" s="4">
        <v>56.0</v>
      </c>
      <c r="E1680" s="4">
        <v>329253.0</v>
      </c>
      <c r="F1680" s="3" t="s">
        <v>11433</v>
      </c>
      <c r="G1680" s="3" t="s">
        <v>11434</v>
      </c>
      <c r="H1680" s="3" t="s">
        <v>11435</v>
      </c>
      <c r="I1680" s="4">
        <v>0.802</v>
      </c>
      <c r="J1680" s="4">
        <v>0.596</v>
      </c>
      <c r="K1680" s="4">
        <v>0.725022993</v>
      </c>
      <c r="L1680" s="4">
        <v>0.06</v>
      </c>
      <c r="M1680" s="4">
        <v>0.0465</v>
      </c>
      <c r="N1680" s="4">
        <v>1.17E-5</v>
      </c>
      <c r="O1680" s="4">
        <v>0.0695</v>
      </c>
      <c r="P1680" s="4">
        <v>0.702</v>
      </c>
      <c r="Q1680" s="4">
        <v>90.28</v>
      </c>
      <c r="R1680" s="4">
        <v>7.0</v>
      </c>
      <c r="S1680" s="4">
        <v>1.0</v>
      </c>
      <c r="T1680" s="3" t="s">
        <v>103</v>
      </c>
      <c r="U1680" s="3" t="s">
        <v>35</v>
      </c>
    </row>
    <row r="1681">
      <c r="A1681" s="3" t="s">
        <v>11436</v>
      </c>
      <c r="B1681" s="3" t="s">
        <v>11437</v>
      </c>
      <c r="C1681" s="4">
        <v>2018.0</v>
      </c>
      <c r="D1681" s="4">
        <v>56.0</v>
      </c>
      <c r="E1681" s="4">
        <v>238148.0</v>
      </c>
      <c r="F1681" s="3" t="s">
        <v>7330</v>
      </c>
      <c r="G1681" s="3" t="s">
        <v>11438</v>
      </c>
      <c r="H1681" s="3" t="s">
        <v>11437</v>
      </c>
      <c r="I1681" s="4">
        <v>0.534</v>
      </c>
      <c r="J1681" s="4">
        <v>0.784</v>
      </c>
      <c r="K1681" s="4">
        <v>0.897696404</v>
      </c>
      <c r="L1681" s="4">
        <v>0.0339</v>
      </c>
      <c r="M1681" s="4">
        <v>0.205</v>
      </c>
      <c r="N1681" s="4">
        <v>0.00579</v>
      </c>
      <c r="O1681" s="4">
        <v>0.106</v>
      </c>
      <c r="P1681" s="4">
        <v>0.6</v>
      </c>
      <c r="Q1681" s="4">
        <v>92.15</v>
      </c>
      <c r="R1681" s="4">
        <v>8.0</v>
      </c>
      <c r="S1681" s="4">
        <v>1.0</v>
      </c>
      <c r="T1681" s="3" t="s">
        <v>103</v>
      </c>
      <c r="U1681" s="3" t="s">
        <v>35</v>
      </c>
    </row>
    <row r="1682">
      <c r="A1682" s="3" t="s">
        <v>11439</v>
      </c>
      <c r="B1682" s="3" t="s">
        <v>11440</v>
      </c>
      <c r="C1682" s="4">
        <v>2008.0</v>
      </c>
      <c r="D1682" s="4">
        <v>56.0</v>
      </c>
      <c r="E1682" s="4">
        <v>277986.0</v>
      </c>
      <c r="F1682" s="3" t="s">
        <v>1629</v>
      </c>
      <c r="G1682" s="3" t="s">
        <v>3165</v>
      </c>
      <c r="H1682" s="3" t="s">
        <v>11441</v>
      </c>
      <c r="I1682" s="4">
        <v>0.778</v>
      </c>
      <c r="J1682" s="4">
        <v>0.812</v>
      </c>
      <c r="K1682" s="4">
        <v>0.791371677</v>
      </c>
      <c r="L1682" s="4">
        <v>0.046</v>
      </c>
      <c r="M1682" s="4">
        <v>0.0573</v>
      </c>
      <c r="N1682" s="4">
        <v>8.28E-6</v>
      </c>
      <c r="O1682" s="4">
        <v>0.243</v>
      </c>
      <c r="P1682" s="4">
        <v>0.791</v>
      </c>
      <c r="Q1682" s="4">
        <v>99.962</v>
      </c>
      <c r="R1682" s="4">
        <v>4.0</v>
      </c>
      <c r="S1682" s="4">
        <v>0.0</v>
      </c>
      <c r="T1682" s="3" t="s">
        <v>104</v>
      </c>
      <c r="U1682" s="3" t="s">
        <v>68</v>
      </c>
    </row>
    <row r="1683">
      <c r="A1683" s="3" t="s">
        <v>11443</v>
      </c>
      <c r="B1683" s="3" t="s">
        <v>11111</v>
      </c>
      <c r="C1683" s="4">
        <v>2018.0</v>
      </c>
      <c r="D1683" s="4">
        <v>56.0</v>
      </c>
      <c r="E1683" s="4">
        <v>179099.0</v>
      </c>
      <c r="F1683" s="3" t="s">
        <v>11112</v>
      </c>
      <c r="G1683" s="3" t="s">
        <v>2057</v>
      </c>
      <c r="H1683" s="3" t="s">
        <v>11444</v>
      </c>
      <c r="I1683" s="4">
        <v>0.685</v>
      </c>
      <c r="J1683" s="4">
        <v>0.841</v>
      </c>
      <c r="K1683" s="4">
        <v>0.911770368</v>
      </c>
      <c r="L1683" s="4">
        <v>0.0942</v>
      </c>
      <c r="M1683" s="4">
        <v>0.118</v>
      </c>
      <c r="N1683" s="4">
        <v>0.0</v>
      </c>
      <c r="O1683" s="4">
        <v>0.26</v>
      </c>
      <c r="P1683" s="4">
        <v>0.59</v>
      </c>
      <c r="Q1683" s="4">
        <v>97.929</v>
      </c>
      <c r="R1683" s="4">
        <v>2.0</v>
      </c>
      <c r="S1683" s="4">
        <v>0.0</v>
      </c>
      <c r="T1683" s="3" t="s">
        <v>104</v>
      </c>
      <c r="U1683" s="3" t="s">
        <v>35</v>
      </c>
    </row>
    <row r="1684">
      <c r="A1684" s="3" t="s">
        <v>11445</v>
      </c>
      <c r="B1684" s="3" t="s">
        <v>6574</v>
      </c>
      <c r="C1684" s="4">
        <v>2018.0</v>
      </c>
      <c r="D1684" s="4">
        <v>56.0</v>
      </c>
      <c r="E1684" s="4">
        <v>215483.0</v>
      </c>
      <c r="F1684" s="3" t="s">
        <v>7468</v>
      </c>
      <c r="G1684" s="3" t="s">
        <v>6578</v>
      </c>
      <c r="H1684" s="3" t="s">
        <v>6574</v>
      </c>
      <c r="I1684" s="4">
        <v>0.792</v>
      </c>
      <c r="J1684" s="4">
        <v>0.703</v>
      </c>
      <c r="K1684" s="4">
        <v>0.881590486</v>
      </c>
      <c r="L1684" s="4">
        <v>0.0368</v>
      </c>
      <c r="M1684" s="4">
        <v>0.195</v>
      </c>
      <c r="N1684" s="4">
        <v>0.0</v>
      </c>
      <c r="O1684" s="4">
        <v>0.072</v>
      </c>
      <c r="P1684" s="4">
        <v>0.634</v>
      </c>
      <c r="Q1684" s="4">
        <v>105.995</v>
      </c>
      <c r="R1684" s="4">
        <v>0.0</v>
      </c>
      <c r="S1684" s="4">
        <v>1.0</v>
      </c>
      <c r="T1684" s="3" t="s">
        <v>104</v>
      </c>
      <c r="U1684" s="3" t="s">
        <v>35</v>
      </c>
    </row>
    <row r="1685">
      <c r="A1685" s="3" t="s">
        <v>11446</v>
      </c>
      <c r="B1685" s="3" t="s">
        <v>11447</v>
      </c>
      <c r="C1685" s="4">
        <v>2007.0</v>
      </c>
      <c r="D1685" s="4">
        <v>56.0</v>
      </c>
      <c r="E1685" s="4">
        <v>305600.0</v>
      </c>
      <c r="F1685" s="3" t="s">
        <v>880</v>
      </c>
      <c r="G1685" s="3" t="s">
        <v>1822</v>
      </c>
      <c r="H1685" s="3" t="s">
        <v>6930</v>
      </c>
      <c r="I1685" s="4">
        <v>0.53</v>
      </c>
      <c r="J1685" s="4">
        <v>0.795</v>
      </c>
      <c r="K1685" s="4">
        <v>0.834449126</v>
      </c>
      <c r="L1685" s="4">
        <v>0.0314</v>
      </c>
      <c r="M1685" s="4">
        <v>0.17</v>
      </c>
      <c r="N1685" s="4">
        <v>2.81E-5</v>
      </c>
      <c r="O1685" s="4">
        <v>0.157</v>
      </c>
      <c r="P1685" s="4">
        <v>0.546</v>
      </c>
      <c r="Q1685" s="4">
        <v>150.009</v>
      </c>
      <c r="R1685" s="4">
        <v>7.0</v>
      </c>
      <c r="S1685" s="4">
        <v>1.0</v>
      </c>
      <c r="T1685" s="3" t="s">
        <v>104</v>
      </c>
      <c r="U1685" s="3" t="s">
        <v>35</v>
      </c>
    </row>
    <row r="1686">
      <c r="A1686" s="3" t="s">
        <v>11448</v>
      </c>
      <c r="B1686" s="3" t="s">
        <v>11449</v>
      </c>
      <c r="C1686" s="4">
        <v>2006.0</v>
      </c>
      <c r="D1686" s="4">
        <v>56.0</v>
      </c>
      <c r="E1686" s="4">
        <v>318066.0</v>
      </c>
      <c r="F1686" s="3" t="s">
        <v>880</v>
      </c>
      <c r="G1686" s="3" t="s">
        <v>1822</v>
      </c>
      <c r="H1686" s="3" t="s">
        <v>11450</v>
      </c>
      <c r="I1686" s="4">
        <v>0.788</v>
      </c>
      <c r="J1686" s="4">
        <v>0.86</v>
      </c>
      <c r="K1686" s="4">
        <v>0.846405578</v>
      </c>
      <c r="L1686" s="4">
        <v>0.048</v>
      </c>
      <c r="M1686" s="4">
        <v>0.264</v>
      </c>
      <c r="N1686" s="4">
        <v>3.21E-4</v>
      </c>
      <c r="O1686" s="4">
        <v>0.0687</v>
      </c>
      <c r="P1686" s="4">
        <v>0.853</v>
      </c>
      <c r="Q1686" s="4">
        <v>104.982</v>
      </c>
      <c r="R1686" s="4">
        <v>6.0</v>
      </c>
      <c r="S1686" s="4">
        <v>0.0</v>
      </c>
      <c r="T1686" s="3" t="s">
        <v>104</v>
      </c>
      <c r="U1686" s="3" t="s">
        <v>35</v>
      </c>
    </row>
    <row r="1687">
      <c r="A1687" s="3" t="s">
        <v>11451</v>
      </c>
      <c r="B1687" s="3" t="s">
        <v>11452</v>
      </c>
      <c r="C1687" s="4">
        <v>2017.0</v>
      </c>
      <c r="D1687" s="4">
        <v>56.0</v>
      </c>
      <c r="E1687" s="4">
        <v>282007.0</v>
      </c>
      <c r="F1687" s="3" t="s">
        <v>3624</v>
      </c>
      <c r="G1687" s="3" t="s">
        <v>1593</v>
      </c>
      <c r="H1687" s="3" t="s">
        <v>11452</v>
      </c>
      <c r="I1687" s="4">
        <v>0.546</v>
      </c>
      <c r="J1687" s="4">
        <v>0.805</v>
      </c>
      <c r="K1687" s="4">
        <v>0.815840695</v>
      </c>
      <c r="L1687" s="4">
        <v>0.126</v>
      </c>
      <c r="M1687" s="4">
        <v>0.397</v>
      </c>
      <c r="N1687" s="4">
        <v>0.0</v>
      </c>
      <c r="O1687" s="4">
        <v>0.337</v>
      </c>
      <c r="P1687" s="4">
        <v>0.742</v>
      </c>
      <c r="Q1687" s="4">
        <v>168.022</v>
      </c>
      <c r="R1687" s="4">
        <v>2.0</v>
      </c>
      <c r="S1687" s="4">
        <v>1.0</v>
      </c>
      <c r="T1687" s="3" t="s">
        <v>104</v>
      </c>
      <c r="U1687" s="3" t="s">
        <v>35</v>
      </c>
    </row>
    <row r="1688">
      <c r="A1688" s="3" t="s">
        <v>11454</v>
      </c>
      <c r="B1688" s="3" t="s">
        <v>11455</v>
      </c>
      <c r="C1688" s="4">
        <v>2007.0</v>
      </c>
      <c r="D1688" s="4">
        <v>56.0</v>
      </c>
      <c r="E1688" s="4">
        <v>404432.0</v>
      </c>
      <c r="F1688" s="3" t="s">
        <v>880</v>
      </c>
      <c r="G1688" s="3" t="s">
        <v>1822</v>
      </c>
      <c r="H1688" s="3" t="s">
        <v>10051</v>
      </c>
      <c r="I1688" s="4">
        <v>0.68</v>
      </c>
      <c r="J1688" s="4">
        <v>0.973</v>
      </c>
      <c r="K1688" s="4">
        <v>0.912861207</v>
      </c>
      <c r="L1688" s="4">
        <v>0.122</v>
      </c>
      <c r="M1688" s="4">
        <v>0.414</v>
      </c>
      <c r="N1688" s="4">
        <v>0.0</v>
      </c>
      <c r="O1688" s="4">
        <v>0.216</v>
      </c>
      <c r="P1688" s="4">
        <v>0.727</v>
      </c>
      <c r="Q1688" s="4">
        <v>115.061</v>
      </c>
      <c r="R1688" s="4">
        <v>8.0</v>
      </c>
      <c r="S1688" s="4">
        <v>1.0</v>
      </c>
      <c r="T1688" s="3" t="s">
        <v>104</v>
      </c>
      <c r="U1688" s="3" t="s">
        <v>68</v>
      </c>
    </row>
    <row r="1689">
      <c r="A1689" s="3" t="s">
        <v>11457</v>
      </c>
      <c r="B1689" s="3" t="s">
        <v>11458</v>
      </c>
      <c r="C1689" s="4">
        <v>1966.0</v>
      </c>
      <c r="D1689" s="4">
        <v>56.0</v>
      </c>
      <c r="E1689" s="4">
        <v>174400.0</v>
      </c>
      <c r="F1689" s="3" t="s">
        <v>10407</v>
      </c>
      <c r="G1689" s="3" t="s">
        <v>7256</v>
      </c>
      <c r="H1689" s="3" t="s">
        <v>11460</v>
      </c>
      <c r="I1689" s="4">
        <v>0.593</v>
      </c>
      <c r="J1689" s="4">
        <v>0.642</v>
      </c>
      <c r="K1689" s="4">
        <v>0.762860137</v>
      </c>
      <c r="L1689" s="4">
        <v>0.0304</v>
      </c>
      <c r="M1689" s="4">
        <v>0.186</v>
      </c>
      <c r="N1689" s="4">
        <v>0.0</v>
      </c>
      <c r="O1689" s="4">
        <v>0.129</v>
      </c>
      <c r="P1689" s="4">
        <v>0.919</v>
      </c>
      <c r="Q1689" s="4">
        <v>133.281</v>
      </c>
      <c r="R1689" s="4">
        <v>5.0</v>
      </c>
      <c r="S1689" s="4">
        <v>0.0</v>
      </c>
      <c r="T1689" s="3" t="s">
        <v>103</v>
      </c>
      <c r="U1689" s="3" t="s">
        <v>35</v>
      </c>
    </row>
    <row r="1690">
      <c r="A1690" s="3" t="s">
        <v>11461</v>
      </c>
      <c r="B1690" s="3" t="s">
        <v>11462</v>
      </c>
      <c r="C1690" s="4">
        <v>2016.0</v>
      </c>
      <c r="D1690" s="4">
        <v>56.0</v>
      </c>
      <c r="E1690" s="4">
        <v>193578.0</v>
      </c>
      <c r="F1690" s="3" t="s">
        <v>4278</v>
      </c>
      <c r="G1690" s="3" t="s">
        <v>11463</v>
      </c>
      <c r="H1690" s="3" t="s">
        <v>11464</v>
      </c>
      <c r="I1690" s="4">
        <v>0.7</v>
      </c>
      <c r="J1690" s="4">
        <v>0.873</v>
      </c>
      <c r="K1690" s="4">
        <v>0.912433427</v>
      </c>
      <c r="L1690" s="4">
        <v>0.0869</v>
      </c>
      <c r="M1690" s="4">
        <v>0.0148</v>
      </c>
      <c r="N1690" s="4">
        <v>0.0</v>
      </c>
      <c r="O1690" s="4">
        <v>0.343</v>
      </c>
      <c r="P1690" s="4">
        <v>0.612</v>
      </c>
      <c r="Q1690" s="4">
        <v>99.968</v>
      </c>
      <c r="R1690" s="4">
        <v>1.0</v>
      </c>
      <c r="S1690" s="4">
        <v>1.0</v>
      </c>
      <c r="T1690" s="3" t="s">
        <v>103</v>
      </c>
      <c r="U1690" s="3" t="s">
        <v>94</v>
      </c>
    </row>
    <row r="1691">
      <c r="A1691" s="3" t="s">
        <v>11467</v>
      </c>
      <c r="B1691" s="3" t="s">
        <v>11468</v>
      </c>
      <c r="C1691" s="4">
        <v>2018.0</v>
      </c>
      <c r="D1691" s="4">
        <v>56.0</v>
      </c>
      <c r="E1691" s="4">
        <v>160635.0</v>
      </c>
      <c r="F1691" s="3" t="s">
        <v>11469</v>
      </c>
      <c r="G1691" s="3" t="s">
        <v>11470</v>
      </c>
      <c r="H1691" s="3" t="s">
        <v>11468</v>
      </c>
      <c r="I1691" s="4">
        <v>0.714</v>
      </c>
      <c r="J1691" s="4">
        <v>0.818</v>
      </c>
      <c r="K1691" s="4">
        <v>0.917459842</v>
      </c>
      <c r="L1691" s="4">
        <v>0.0416</v>
      </c>
      <c r="M1691" s="4">
        <v>0.502</v>
      </c>
      <c r="N1691" s="4">
        <v>0.0</v>
      </c>
      <c r="O1691" s="4">
        <v>0.133</v>
      </c>
      <c r="P1691" s="4">
        <v>0.742</v>
      </c>
      <c r="Q1691" s="4">
        <v>98.0</v>
      </c>
      <c r="R1691" s="4">
        <v>0.0</v>
      </c>
      <c r="S1691" s="4">
        <v>1.0</v>
      </c>
      <c r="T1691" s="3" t="s">
        <v>104</v>
      </c>
      <c r="U1691" s="3" t="s">
        <v>35</v>
      </c>
    </row>
    <row r="1692">
      <c r="A1692" s="3" t="s">
        <v>11471</v>
      </c>
      <c r="B1692" s="3" t="s">
        <v>11472</v>
      </c>
      <c r="C1692" s="4">
        <v>2011.0</v>
      </c>
      <c r="D1692" s="4">
        <v>56.0</v>
      </c>
      <c r="E1692" s="4">
        <v>237946.0</v>
      </c>
      <c r="F1692" s="3" t="s">
        <v>1267</v>
      </c>
      <c r="G1692" s="3" t="s">
        <v>10677</v>
      </c>
      <c r="H1692" s="3" t="s">
        <v>11473</v>
      </c>
      <c r="I1692" s="4">
        <v>0.656705432</v>
      </c>
      <c r="J1692" s="4">
        <v>0.6703845</v>
      </c>
      <c r="K1692" s="4">
        <v>0.813626471</v>
      </c>
      <c r="L1692" s="4">
        <v>0.081382654</v>
      </c>
      <c r="M1692" s="4">
        <v>0.26934009</v>
      </c>
      <c r="N1692" s="4">
        <v>0.05448885</v>
      </c>
      <c r="O1692" s="4">
        <v>0.191150556</v>
      </c>
      <c r="P1692" s="4">
        <v>0.618767284</v>
      </c>
      <c r="Q1692" s="4">
        <v>120.71</v>
      </c>
      <c r="R1692" s="4">
        <v>5.0</v>
      </c>
      <c r="S1692" s="4">
        <v>1.0</v>
      </c>
      <c r="T1692" s="3" t="s">
        <v>103</v>
      </c>
      <c r="U1692" s="3" t="s">
        <v>35</v>
      </c>
    </row>
    <row r="1693">
      <c r="A1693" s="3" t="s">
        <v>11474</v>
      </c>
      <c r="B1693" s="3" t="s">
        <v>11475</v>
      </c>
      <c r="C1693" s="4">
        <v>2022.0</v>
      </c>
      <c r="D1693" s="4">
        <v>56.0</v>
      </c>
      <c r="E1693" s="4">
        <v>169633.0</v>
      </c>
      <c r="F1693" s="3" t="s">
        <v>11476</v>
      </c>
      <c r="G1693" s="3" t="s">
        <v>11477</v>
      </c>
      <c r="H1693" s="3" t="s">
        <v>11478</v>
      </c>
      <c r="I1693" s="4">
        <v>0.839</v>
      </c>
      <c r="J1693" s="4">
        <v>0.471</v>
      </c>
      <c r="K1693" s="4">
        <v>0.783564691</v>
      </c>
      <c r="L1693" s="4">
        <v>0.0394</v>
      </c>
      <c r="M1693" s="4">
        <v>0.375</v>
      </c>
      <c r="N1693" s="4">
        <v>3.46E-4</v>
      </c>
      <c r="O1693" s="4">
        <v>0.0853</v>
      </c>
      <c r="P1693" s="4">
        <v>0.563</v>
      </c>
      <c r="Q1693" s="4">
        <v>104.0</v>
      </c>
      <c r="R1693" s="4">
        <v>7.0</v>
      </c>
      <c r="S1693" s="4">
        <v>0.0</v>
      </c>
      <c r="T1693" s="3" t="s">
        <v>104</v>
      </c>
      <c r="U1693" s="3" t="s">
        <v>35</v>
      </c>
    </row>
    <row r="1694">
      <c r="A1694" s="3" t="s">
        <v>11480</v>
      </c>
      <c r="B1694" s="3" t="s">
        <v>11481</v>
      </c>
      <c r="C1694" s="4">
        <v>2019.0</v>
      </c>
      <c r="D1694" s="4">
        <v>56.0</v>
      </c>
      <c r="E1694" s="4">
        <v>271653.0</v>
      </c>
      <c r="F1694" s="3" t="s">
        <v>4529</v>
      </c>
      <c r="G1694" s="3" t="s">
        <v>4531</v>
      </c>
      <c r="H1694" s="3" t="s">
        <v>11482</v>
      </c>
      <c r="I1694" s="4">
        <v>0.427</v>
      </c>
      <c r="J1694" s="4">
        <v>0.698</v>
      </c>
      <c r="K1694" s="4">
        <v>0.821551558</v>
      </c>
      <c r="L1694" s="4">
        <v>0.0539</v>
      </c>
      <c r="M1694" s="4">
        <v>0.0486</v>
      </c>
      <c r="N1694" s="4">
        <v>0.0</v>
      </c>
      <c r="O1694" s="4">
        <v>0.109</v>
      </c>
      <c r="P1694" s="4">
        <v>0.62</v>
      </c>
      <c r="Q1694" s="4">
        <v>168.72</v>
      </c>
      <c r="R1694" s="4">
        <v>2.0</v>
      </c>
      <c r="S1694" s="4">
        <v>1.0</v>
      </c>
      <c r="T1694" s="3" t="s">
        <v>103</v>
      </c>
      <c r="U1694" s="3" t="s">
        <v>35</v>
      </c>
    </row>
    <row r="1695">
      <c r="A1695" s="3" t="s">
        <v>11483</v>
      </c>
      <c r="B1695" s="3" t="s">
        <v>11484</v>
      </c>
      <c r="C1695" s="4">
        <v>2016.0</v>
      </c>
      <c r="D1695" s="4">
        <v>56.0</v>
      </c>
      <c r="E1695" s="4">
        <v>197933.0</v>
      </c>
      <c r="F1695" s="3" t="s">
        <v>11485</v>
      </c>
      <c r="G1695" s="3" t="s">
        <v>860</v>
      </c>
      <c r="H1695" s="3" t="s">
        <v>11486</v>
      </c>
      <c r="I1695" s="4">
        <v>0.665</v>
      </c>
      <c r="J1695" s="4">
        <v>0.727</v>
      </c>
      <c r="K1695" s="4">
        <v>0.833957179</v>
      </c>
      <c r="L1695" s="4">
        <v>0.103</v>
      </c>
      <c r="M1695" s="4">
        <v>0.032</v>
      </c>
      <c r="N1695" s="4">
        <v>1.02E-5</v>
      </c>
      <c r="O1695" s="4">
        <v>0.0873</v>
      </c>
      <c r="P1695" s="4">
        <v>0.66</v>
      </c>
      <c r="Q1695" s="4">
        <v>101.98</v>
      </c>
      <c r="R1695" s="4">
        <v>7.0</v>
      </c>
      <c r="S1695" s="4">
        <v>0.0</v>
      </c>
      <c r="T1695" s="3" t="s">
        <v>103</v>
      </c>
      <c r="U1695" s="3" t="s">
        <v>68</v>
      </c>
    </row>
    <row r="1696">
      <c r="A1696" s="3" t="s">
        <v>11487</v>
      </c>
      <c r="B1696" s="3" t="s">
        <v>11488</v>
      </c>
      <c r="C1696" s="4">
        <v>2020.0</v>
      </c>
      <c r="D1696" s="4">
        <v>56.0</v>
      </c>
      <c r="E1696" s="4">
        <v>206220.0</v>
      </c>
      <c r="F1696" s="3" t="s">
        <v>11489</v>
      </c>
      <c r="G1696" s="3" t="s">
        <v>11491</v>
      </c>
      <c r="H1696" s="3" t="s">
        <v>11488</v>
      </c>
      <c r="I1696" s="4">
        <v>0.856</v>
      </c>
      <c r="J1696" s="4">
        <v>0.641</v>
      </c>
      <c r="K1696" s="4">
        <v>0.875237953</v>
      </c>
      <c r="L1696" s="4">
        <v>0.204</v>
      </c>
      <c r="M1696" s="4">
        <v>0.119</v>
      </c>
      <c r="N1696" s="4">
        <v>4.97E-6</v>
      </c>
      <c r="O1696" s="4">
        <v>0.427</v>
      </c>
      <c r="P1696" s="4">
        <v>0.745</v>
      </c>
      <c r="Q1696" s="4">
        <v>111.0</v>
      </c>
      <c r="R1696" s="4">
        <v>11.0</v>
      </c>
      <c r="S1696" s="4">
        <v>0.0</v>
      </c>
      <c r="T1696" s="3" t="s">
        <v>103</v>
      </c>
      <c r="U1696" s="3" t="s">
        <v>68</v>
      </c>
    </row>
    <row r="1697">
      <c r="A1697" s="3" t="s">
        <v>11492</v>
      </c>
      <c r="B1697" s="3" t="s">
        <v>11493</v>
      </c>
      <c r="C1697" s="4">
        <v>2009.0</v>
      </c>
      <c r="D1697" s="4">
        <v>56.0</v>
      </c>
      <c r="E1697" s="4">
        <v>331572.0</v>
      </c>
      <c r="F1697" s="3" t="s">
        <v>880</v>
      </c>
      <c r="G1697" s="3" t="s">
        <v>1822</v>
      </c>
      <c r="H1697" s="3" t="s">
        <v>11494</v>
      </c>
      <c r="I1697" s="4">
        <v>0.739</v>
      </c>
      <c r="J1697" s="4">
        <v>0.664</v>
      </c>
      <c r="K1697" s="4">
        <v>0.748144504</v>
      </c>
      <c r="L1697" s="4">
        <v>0.0338</v>
      </c>
      <c r="M1697" s="4">
        <v>0.539</v>
      </c>
      <c r="N1697" s="4">
        <v>1.14E-6</v>
      </c>
      <c r="O1697" s="4">
        <v>0.0856</v>
      </c>
      <c r="P1697" s="4">
        <v>0.878</v>
      </c>
      <c r="Q1697" s="4">
        <v>106.02</v>
      </c>
      <c r="R1697" s="4">
        <v>2.0</v>
      </c>
      <c r="S1697" s="4">
        <v>1.0</v>
      </c>
      <c r="T1697" s="3" t="s">
        <v>104</v>
      </c>
      <c r="U1697" s="3" t="s">
        <v>94</v>
      </c>
    </row>
    <row r="1698">
      <c r="A1698" s="3" t="s">
        <v>11495</v>
      </c>
      <c r="B1698" s="3" t="s">
        <v>11496</v>
      </c>
      <c r="C1698" s="4">
        <v>2007.0</v>
      </c>
      <c r="D1698" s="4">
        <v>57.0</v>
      </c>
      <c r="E1698" s="4">
        <v>291400.0</v>
      </c>
      <c r="F1698" s="3" t="s">
        <v>901</v>
      </c>
      <c r="G1698" s="3" t="s">
        <v>1757</v>
      </c>
      <c r="H1698" s="3" t="s">
        <v>6296</v>
      </c>
      <c r="I1698" s="4">
        <v>0.677</v>
      </c>
      <c r="J1698" s="4">
        <v>0.444</v>
      </c>
      <c r="K1698" s="4">
        <v>0.672021047</v>
      </c>
      <c r="L1698" s="4">
        <v>0.0456</v>
      </c>
      <c r="M1698" s="4">
        <v>0.137</v>
      </c>
      <c r="N1698" s="4">
        <v>1.31E-6</v>
      </c>
      <c r="O1698" s="4">
        <v>0.113</v>
      </c>
      <c r="P1698" s="4">
        <v>0.613</v>
      </c>
      <c r="Q1698" s="4">
        <v>91.798</v>
      </c>
      <c r="R1698" s="4">
        <v>7.0</v>
      </c>
      <c r="S1698" s="4">
        <v>1.0</v>
      </c>
      <c r="T1698" s="3" t="s">
        <v>104</v>
      </c>
      <c r="U1698" s="3" t="s">
        <v>68</v>
      </c>
    </row>
    <row r="1699">
      <c r="A1699" s="3" t="s">
        <v>11497</v>
      </c>
      <c r="B1699" s="3" t="s">
        <v>11498</v>
      </c>
      <c r="C1699" s="4">
        <v>2021.0</v>
      </c>
      <c r="D1699" s="4">
        <v>57.0</v>
      </c>
      <c r="E1699" s="4">
        <v>257160.0</v>
      </c>
      <c r="F1699" s="3" t="s">
        <v>1639</v>
      </c>
      <c r="G1699" s="3" t="s">
        <v>6792</v>
      </c>
      <c r="H1699" s="3" t="s">
        <v>11500</v>
      </c>
      <c r="I1699" s="4">
        <v>0.746</v>
      </c>
      <c r="J1699" s="4">
        <v>0.703</v>
      </c>
      <c r="K1699" s="4">
        <v>0.80651509</v>
      </c>
      <c r="L1699" s="4">
        <v>0.0291</v>
      </c>
      <c r="M1699" s="4">
        <v>0.0014</v>
      </c>
      <c r="N1699" s="4">
        <v>0.00414</v>
      </c>
      <c r="O1699" s="4">
        <v>0.066</v>
      </c>
      <c r="P1699" s="4">
        <v>0.733</v>
      </c>
      <c r="Q1699" s="4">
        <v>111.57</v>
      </c>
      <c r="R1699" s="4">
        <v>0.0</v>
      </c>
      <c r="S1699" s="4">
        <v>1.0</v>
      </c>
      <c r="T1699" s="3" t="s">
        <v>103</v>
      </c>
      <c r="U1699" s="3" t="s">
        <v>35</v>
      </c>
    </row>
    <row r="1700">
      <c r="A1700" s="3" t="s">
        <v>11501</v>
      </c>
      <c r="B1700" s="3" t="s">
        <v>11502</v>
      </c>
      <c r="C1700" s="4">
        <v>2014.0</v>
      </c>
      <c r="D1700" s="4">
        <v>57.0</v>
      </c>
      <c r="E1700" s="4">
        <v>227360.0</v>
      </c>
      <c r="F1700" s="3" t="s">
        <v>1267</v>
      </c>
      <c r="G1700" s="3" t="s">
        <v>8626</v>
      </c>
      <c r="H1700" s="3" t="s">
        <v>11503</v>
      </c>
      <c r="I1700" s="4">
        <v>0.616</v>
      </c>
      <c r="J1700" s="4">
        <v>0.789</v>
      </c>
      <c r="K1700" s="4">
        <v>0.870232926</v>
      </c>
      <c r="L1700" s="4">
        <v>0.0377</v>
      </c>
      <c r="M1700" s="4">
        <v>0.053</v>
      </c>
      <c r="N1700" s="4">
        <v>0.0</v>
      </c>
      <c r="O1700" s="4">
        <v>0.142</v>
      </c>
      <c r="P1700" s="4">
        <v>0.621</v>
      </c>
      <c r="Q1700" s="4">
        <v>83.066</v>
      </c>
      <c r="R1700" s="4">
        <v>7.0</v>
      </c>
      <c r="S1700" s="4">
        <v>0.0</v>
      </c>
      <c r="T1700" s="3" t="s">
        <v>103</v>
      </c>
      <c r="U1700" s="3" t="s">
        <v>35</v>
      </c>
    </row>
    <row r="1701">
      <c r="A1701" s="3" t="s">
        <v>11504</v>
      </c>
      <c r="B1701" s="3" t="s">
        <v>11505</v>
      </c>
      <c r="C1701" s="4">
        <v>2016.0</v>
      </c>
      <c r="D1701" s="4">
        <v>57.0</v>
      </c>
      <c r="E1701" s="4">
        <v>363013.0</v>
      </c>
      <c r="F1701" s="3" t="s">
        <v>880</v>
      </c>
      <c r="G1701" s="3" t="s">
        <v>881</v>
      </c>
      <c r="H1701" s="3" t="s">
        <v>8161</v>
      </c>
      <c r="I1701" s="4">
        <v>0.602</v>
      </c>
      <c r="J1701" s="4">
        <v>0.874</v>
      </c>
      <c r="K1701" s="4">
        <v>0.792056125</v>
      </c>
      <c r="L1701" s="4">
        <v>0.0377</v>
      </c>
      <c r="M1701" s="4">
        <v>0.521</v>
      </c>
      <c r="N1701" s="4">
        <v>0.0313</v>
      </c>
      <c r="O1701" s="4">
        <v>0.113</v>
      </c>
      <c r="P1701" s="4">
        <v>0.691</v>
      </c>
      <c r="Q1701" s="4">
        <v>103.198</v>
      </c>
      <c r="R1701" s="4">
        <v>5.0</v>
      </c>
      <c r="S1701" s="4">
        <v>0.0</v>
      </c>
      <c r="T1701" s="3" t="s">
        <v>104</v>
      </c>
      <c r="U1701" s="3" t="s">
        <v>35</v>
      </c>
    </row>
    <row r="1702">
      <c r="A1702" s="3" t="s">
        <v>11507</v>
      </c>
      <c r="B1702" s="3" t="s">
        <v>11508</v>
      </c>
      <c r="C1702" s="4">
        <v>2016.0</v>
      </c>
      <c r="D1702" s="4">
        <v>57.0</v>
      </c>
      <c r="E1702" s="4">
        <v>252631.0</v>
      </c>
      <c r="F1702" s="3" t="s">
        <v>880</v>
      </c>
      <c r="G1702" s="3" t="s">
        <v>1822</v>
      </c>
      <c r="H1702" s="3" t="s">
        <v>11509</v>
      </c>
      <c r="I1702" s="4">
        <v>0.818</v>
      </c>
      <c r="J1702" s="4">
        <v>0.93</v>
      </c>
      <c r="K1702" s="4">
        <v>0.910700918</v>
      </c>
      <c r="L1702" s="4">
        <v>0.247</v>
      </c>
      <c r="M1702" s="4">
        <v>0.33</v>
      </c>
      <c r="N1702" s="4">
        <v>0.0</v>
      </c>
      <c r="O1702" s="4">
        <v>0.658</v>
      </c>
      <c r="P1702" s="4">
        <v>0.831</v>
      </c>
      <c r="Q1702" s="4">
        <v>113.988</v>
      </c>
      <c r="R1702" s="4">
        <v>11.0</v>
      </c>
      <c r="S1702" s="4">
        <v>1.0</v>
      </c>
      <c r="T1702" s="3" t="s">
        <v>104</v>
      </c>
      <c r="U1702" s="3" t="s">
        <v>35</v>
      </c>
    </row>
    <row r="1703">
      <c r="A1703" s="3" t="s">
        <v>11510</v>
      </c>
      <c r="B1703" s="3" t="s">
        <v>11511</v>
      </c>
      <c r="C1703" s="4">
        <v>2023.0</v>
      </c>
      <c r="D1703" s="4">
        <v>57.0</v>
      </c>
      <c r="E1703" s="4">
        <v>236100.0</v>
      </c>
      <c r="F1703" s="3" t="s">
        <v>880</v>
      </c>
      <c r="G1703" s="3" t="s">
        <v>1822</v>
      </c>
      <c r="H1703" s="3" t="s">
        <v>11511</v>
      </c>
      <c r="I1703" s="4">
        <v>0.841</v>
      </c>
      <c r="J1703" s="4">
        <v>0.87</v>
      </c>
      <c r="K1703" s="4">
        <v>0.87851047</v>
      </c>
      <c r="L1703" s="4">
        <v>0.216</v>
      </c>
      <c r="M1703" s="4">
        <v>0.607</v>
      </c>
      <c r="N1703" s="4">
        <v>8.83E-6</v>
      </c>
      <c r="O1703" s="4">
        <v>0.0734</v>
      </c>
      <c r="P1703" s="4">
        <v>0.803</v>
      </c>
      <c r="Q1703" s="4">
        <v>122.005</v>
      </c>
      <c r="R1703" s="4">
        <v>9.0</v>
      </c>
      <c r="S1703" s="4">
        <v>1.0</v>
      </c>
      <c r="T1703" s="3" t="s">
        <v>104</v>
      </c>
      <c r="U1703" s="3" t="s">
        <v>35</v>
      </c>
    </row>
    <row r="1704">
      <c r="A1704" s="3" t="s">
        <v>11512</v>
      </c>
      <c r="B1704" s="3" t="s">
        <v>11513</v>
      </c>
      <c r="C1704" s="4">
        <v>2020.0</v>
      </c>
      <c r="D1704" s="4">
        <v>57.0</v>
      </c>
      <c r="E1704" s="4">
        <v>218644.0</v>
      </c>
      <c r="F1704" s="3" t="s">
        <v>880</v>
      </c>
      <c r="G1704" s="3" t="s">
        <v>1822</v>
      </c>
      <c r="H1704" s="3" t="s">
        <v>11513</v>
      </c>
      <c r="I1704" s="4">
        <v>0.685</v>
      </c>
      <c r="J1704" s="4">
        <v>0.736</v>
      </c>
      <c r="K1704" s="4">
        <v>0.853506727</v>
      </c>
      <c r="L1704" s="4">
        <v>0.0521</v>
      </c>
      <c r="M1704" s="4">
        <v>0.0997</v>
      </c>
      <c r="N1704" s="4">
        <v>0.0112</v>
      </c>
      <c r="O1704" s="4">
        <v>0.101</v>
      </c>
      <c r="P1704" s="4">
        <v>0.893</v>
      </c>
      <c r="Q1704" s="4">
        <v>117.979</v>
      </c>
      <c r="R1704" s="4">
        <v>0.0</v>
      </c>
      <c r="S1704" s="4">
        <v>1.0</v>
      </c>
      <c r="T1704" s="3" t="s">
        <v>104</v>
      </c>
      <c r="U1704" s="3" t="s">
        <v>68</v>
      </c>
    </row>
    <row r="1705">
      <c r="A1705" s="3" t="s">
        <v>11515</v>
      </c>
      <c r="B1705" s="3" t="s">
        <v>11516</v>
      </c>
      <c r="C1705" s="4">
        <v>2024.0</v>
      </c>
      <c r="D1705" s="4">
        <v>57.0</v>
      </c>
      <c r="E1705" s="4">
        <v>160396.0</v>
      </c>
      <c r="F1705" s="3" t="s">
        <v>3223</v>
      </c>
      <c r="G1705" s="3" t="s">
        <v>3226</v>
      </c>
      <c r="H1705" s="3" t="s">
        <v>11516</v>
      </c>
      <c r="I1705" s="4">
        <v>0.744</v>
      </c>
      <c r="J1705" s="4">
        <v>0.885</v>
      </c>
      <c r="K1705" s="4">
        <v>0.838427481</v>
      </c>
      <c r="L1705" s="4">
        <v>0.199</v>
      </c>
      <c r="M1705" s="4">
        <v>0.31</v>
      </c>
      <c r="N1705" s="4">
        <v>4.08E-6</v>
      </c>
      <c r="O1705" s="4">
        <v>0.0907</v>
      </c>
      <c r="P1705" s="4">
        <v>0.846</v>
      </c>
      <c r="Q1705" s="4">
        <v>100.993</v>
      </c>
      <c r="R1705" s="4">
        <v>5.0</v>
      </c>
      <c r="S1705" s="4">
        <v>1.0</v>
      </c>
      <c r="T1705" s="3" t="s">
        <v>104</v>
      </c>
      <c r="U1705" s="3" t="s">
        <v>35</v>
      </c>
    </row>
    <row r="1706">
      <c r="A1706" s="3" t="s">
        <v>11517</v>
      </c>
      <c r="B1706" s="3" t="s">
        <v>11518</v>
      </c>
      <c r="C1706" s="4">
        <v>2012.0</v>
      </c>
      <c r="D1706" s="4">
        <v>57.0</v>
      </c>
      <c r="E1706" s="4">
        <v>236373.0</v>
      </c>
      <c r="F1706" s="3" t="s">
        <v>880</v>
      </c>
      <c r="G1706" s="3" t="s">
        <v>1822</v>
      </c>
      <c r="H1706" s="3" t="s">
        <v>7724</v>
      </c>
      <c r="I1706" s="4">
        <v>0.829</v>
      </c>
      <c r="J1706" s="4">
        <v>0.622</v>
      </c>
      <c r="K1706" s="4">
        <v>0.818492931</v>
      </c>
      <c r="L1706" s="4">
        <v>0.0518</v>
      </c>
      <c r="M1706" s="4">
        <v>0.293</v>
      </c>
      <c r="N1706" s="4">
        <v>2.8E-6</v>
      </c>
      <c r="O1706" s="4">
        <v>0.167</v>
      </c>
      <c r="P1706" s="4">
        <v>0.775</v>
      </c>
      <c r="Q1706" s="4">
        <v>131.971</v>
      </c>
      <c r="R1706" s="4">
        <v>10.0</v>
      </c>
      <c r="S1706" s="4">
        <v>1.0</v>
      </c>
      <c r="T1706" s="3" t="s">
        <v>104</v>
      </c>
      <c r="U1706" s="3" t="s">
        <v>68</v>
      </c>
    </row>
    <row r="1707">
      <c r="A1707" s="3" t="s">
        <v>11519</v>
      </c>
      <c r="B1707" s="3" t="s">
        <v>11520</v>
      </c>
      <c r="C1707" s="4">
        <v>2004.0</v>
      </c>
      <c r="D1707" s="4">
        <v>57.0</v>
      </c>
      <c r="E1707" s="4">
        <v>112520.0</v>
      </c>
      <c r="F1707" s="3" t="s">
        <v>10085</v>
      </c>
      <c r="G1707" s="3" t="s">
        <v>10086</v>
      </c>
      <c r="H1707" s="3" t="s">
        <v>11522</v>
      </c>
      <c r="I1707" s="4">
        <v>0.558</v>
      </c>
      <c r="J1707" s="4">
        <v>0.633</v>
      </c>
      <c r="K1707" s="4">
        <v>0.90464783</v>
      </c>
      <c r="L1707" s="4">
        <v>0.0329</v>
      </c>
      <c r="M1707" s="4">
        <v>0.487</v>
      </c>
      <c r="N1707" s="4">
        <v>0.0</v>
      </c>
      <c r="O1707" s="4">
        <v>0.129</v>
      </c>
      <c r="P1707" s="4">
        <v>0.871</v>
      </c>
      <c r="Q1707" s="4">
        <v>72.494</v>
      </c>
      <c r="R1707" s="4">
        <v>7.0</v>
      </c>
      <c r="S1707" s="4">
        <v>1.0</v>
      </c>
      <c r="T1707" s="3" t="s">
        <v>103</v>
      </c>
      <c r="U1707" s="3" t="s">
        <v>35</v>
      </c>
    </row>
    <row r="1708">
      <c r="A1708" s="3" t="s">
        <v>11523</v>
      </c>
      <c r="B1708" s="3" t="s">
        <v>11524</v>
      </c>
      <c r="C1708" s="4">
        <v>2025.0</v>
      </c>
      <c r="D1708" s="4">
        <v>57.0</v>
      </c>
      <c r="E1708" s="4">
        <v>236307.0</v>
      </c>
      <c r="F1708" s="3" t="s">
        <v>11525</v>
      </c>
      <c r="G1708" s="3" t="s">
        <v>11526</v>
      </c>
      <c r="H1708" s="3" t="s">
        <v>11524</v>
      </c>
      <c r="I1708" s="4">
        <v>0.744</v>
      </c>
      <c r="J1708" s="4">
        <v>0.922</v>
      </c>
      <c r="K1708" s="4">
        <v>0.803606186</v>
      </c>
      <c r="L1708" s="4">
        <v>0.0377</v>
      </c>
      <c r="M1708" s="4">
        <v>4.76E-4</v>
      </c>
      <c r="N1708" s="4">
        <v>0.182</v>
      </c>
      <c r="O1708" s="4">
        <v>0.116</v>
      </c>
      <c r="P1708" s="4">
        <v>0.572</v>
      </c>
      <c r="Q1708" s="4">
        <v>130.029</v>
      </c>
      <c r="R1708" s="4">
        <v>5.0</v>
      </c>
      <c r="S1708" s="4">
        <v>0.0</v>
      </c>
      <c r="T1708" s="3" t="s">
        <v>103</v>
      </c>
      <c r="U1708" s="3" t="s">
        <v>94</v>
      </c>
    </row>
    <row r="1709">
      <c r="A1709" s="3" t="s">
        <v>11527</v>
      </c>
      <c r="B1709" s="3" t="s">
        <v>11528</v>
      </c>
      <c r="C1709" s="4">
        <v>2011.0</v>
      </c>
      <c r="D1709" s="4">
        <v>57.0</v>
      </c>
      <c r="E1709" s="4">
        <v>162960.0</v>
      </c>
      <c r="F1709" s="3" t="s">
        <v>5733</v>
      </c>
      <c r="G1709" s="3" t="s">
        <v>11529</v>
      </c>
      <c r="H1709" s="3" t="s">
        <v>11530</v>
      </c>
      <c r="I1709" s="4">
        <v>0.62</v>
      </c>
      <c r="J1709" s="4">
        <v>0.904</v>
      </c>
      <c r="K1709" s="4">
        <v>0.8862319</v>
      </c>
      <c r="L1709" s="4">
        <v>0.319</v>
      </c>
      <c r="M1709" s="4">
        <v>0.0715</v>
      </c>
      <c r="N1709" s="4">
        <v>0.0</v>
      </c>
      <c r="O1709" s="4">
        <v>0.262</v>
      </c>
      <c r="P1709" s="4">
        <v>0.551</v>
      </c>
      <c r="Q1709" s="4">
        <v>133.778</v>
      </c>
      <c r="R1709" s="4">
        <v>7.0</v>
      </c>
      <c r="S1709" s="4">
        <v>1.0</v>
      </c>
      <c r="T1709" s="3" t="s">
        <v>103</v>
      </c>
      <c r="U1709" s="3" t="s">
        <v>94</v>
      </c>
    </row>
    <row r="1710">
      <c r="A1710" s="3" t="s">
        <v>11532</v>
      </c>
      <c r="B1710" s="3" t="s">
        <v>11533</v>
      </c>
      <c r="C1710" s="4">
        <v>1960.0</v>
      </c>
      <c r="D1710" s="4">
        <v>57.0</v>
      </c>
      <c r="E1710" s="4">
        <v>141493.0</v>
      </c>
      <c r="F1710" s="3" t="s">
        <v>11534</v>
      </c>
      <c r="G1710" s="3" t="s">
        <v>11535</v>
      </c>
      <c r="H1710" s="3" t="s">
        <v>11533</v>
      </c>
      <c r="I1710" s="4">
        <v>0.471</v>
      </c>
      <c r="J1710" s="4">
        <v>0.449</v>
      </c>
      <c r="K1710" s="4">
        <v>0.763908198</v>
      </c>
      <c r="L1710" s="4">
        <v>0.0546</v>
      </c>
      <c r="M1710" s="4">
        <v>0.794</v>
      </c>
      <c r="N1710" s="4">
        <v>2.25E-5</v>
      </c>
      <c r="O1710" s="4">
        <v>0.35</v>
      </c>
      <c r="P1710" s="4">
        <v>0.715</v>
      </c>
      <c r="Q1710" s="4">
        <v>74.673</v>
      </c>
      <c r="R1710" s="4">
        <v>11.0</v>
      </c>
      <c r="S1710" s="4">
        <v>0.0</v>
      </c>
      <c r="T1710" s="3" t="s">
        <v>103</v>
      </c>
      <c r="U1710" s="3" t="s">
        <v>94</v>
      </c>
    </row>
    <row r="1711">
      <c r="A1711" s="3" t="s">
        <v>11536</v>
      </c>
      <c r="B1711" s="3" t="s">
        <v>11537</v>
      </c>
      <c r="C1711" s="4">
        <v>1999.0</v>
      </c>
      <c r="D1711" s="4">
        <v>57.0</v>
      </c>
      <c r="E1711" s="4">
        <v>367818.0</v>
      </c>
      <c r="F1711" s="3" t="s">
        <v>11538</v>
      </c>
      <c r="G1711" s="3" t="s">
        <v>11539</v>
      </c>
      <c r="H1711" s="3" t="s">
        <v>11537</v>
      </c>
      <c r="I1711" s="4">
        <v>0.733</v>
      </c>
      <c r="J1711" s="4">
        <v>0.963</v>
      </c>
      <c r="K1711" s="4">
        <v>0.866254572</v>
      </c>
      <c r="L1711" s="4">
        <v>0.0665</v>
      </c>
      <c r="M1711" s="4">
        <v>0.0558</v>
      </c>
      <c r="N1711" s="4">
        <v>1.32E-5</v>
      </c>
      <c r="O1711" s="4">
        <v>0.0766</v>
      </c>
      <c r="P1711" s="4">
        <v>0.91</v>
      </c>
      <c r="Q1711" s="4">
        <v>145.05</v>
      </c>
      <c r="R1711" s="4">
        <v>10.0</v>
      </c>
      <c r="S1711" s="4">
        <v>1.0</v>
      </c>
      <c r="T1711" s="3" t="s">
        <v>11540</v>
      </c>
      <c r="U1711" s="3" t="s">
        <v>35</v>
      </c>
    </row>
    <row r="1712">
      <c r="A1712" s="3" t="s">
        <v>11541</v>
      </c>
      <c r="B1712" s="3" t="s">
        <v>1291</v>
      </c>
      <c r="C1712" s="4">
        <v>1968.0</v>
      </c>
      <c r="D1712" s="4">
        <v>57.0</v>
      </c>
      <c r="E1712" s="4">
        <v>174133.0</v>
      </c>
      <c r="F1712" s="3" t="s">
        <v>4852</v>
      </c>
      <c r="G1712" s="3" t="s">
        <v>11542</v>
      </c>
      <c r="H1712" s="3" t="s">
        <v>1291</v>
      </c>
      <c r="I1712" s="4">
        <v>0.592</v>
      </c>
      <c r="J1712" s="4">
        <v>0.834</v>
      </c>
      <c r="K1712" s="4">
        <v>0.727119115</v>
      </c>
      <c r="L1712" s="4">
        <v>0.0334</v>
      </c>
      <c r="M1712" s="4">
        <v>0.322</v>
      </c>
      <c r="N1712" s="4">
        <v>0.0</v>
      </c>
      <c r="O1712" s="4">
        <v>0.364</v>
      </c>
      <c r="P1712" s="4">
        <v>0.809</v>
      </c>
      <c r="Q1712" s="4">
        <v>130.97</v>
      </c>
      <c r="R1712" s="4">
        <v>2.0</v>
      </c>
      <c r="S1712" s="4">
        <v>1.0</v>
      </c>
      <c r="T1712" s="3" t="s">
        <v>103</v>
      </c>
      <c r="U1712" s="3" t="s">
        <v>35</v>
      </c>
    </row>
    <row r="1713">
      <c r="A1713" s="3" t="s">
        <v>11544</v>
      </c>
      <c r="B1713" s="3" t="s">
        <v>11545</v>
      </c>
      <c r="C1713" s="4">
        <v>2023.0</v>
      </c>
      <c r="D1713" s="4">
        <v>57.0</v>
      </c>
      <c r="E1713" s="4">
        <v>187099.0</v>
      </c>
      <c r="F1713" s="3" t="s">
        <v>2503</v>
      </c>
      <c r="G1713" s="3" t="s">
        <v>6397</v>
      </c>
      <c r="H1713" s="3" t="s">
        <v>11546</v>
      </c>
      <c r="I1713" s="4">
        <v>0.766</v>
      </c>
      <c r="J1713" s="4">
        <v>0.875</v>
      </c>
      <c r="K1713" s="4">
        <v>0.90614506</v>
      </c>
      <c r="L1713" s="4">
        <v>0.0963</v>
      </c>
      <c r="M1713" s="4">
        <v>0.0799</v>
      </c>
      <c r="N1713" s="4">
        <v>9.53E-6</v>
      </c>
      <c r="O1713" s="4">
        <v>0.124</v>
      </c>
      <c r="P1713" s="4">
        <v>0.775</v>
      </c>
      <c r="Q1713" s="4">
        <v>131.01</v>
      </c>
      <c r="R1713" s="4">
        <v>1.0</v>
      </c>
      <c r="S1713" s="4">
        <v>1.0</v>
      </c>
      <c r="T1713" s="3" t="s">
        <v>104</v>
      </c>
      <c r="U1713" s="3" t="s">
        <v>68</v>
      </c>
    </row>
    <row r="1714">
      <c r="A1714" s="3" t="s">
        <v>11547</v>
      </c>
      <c r="B1714" s="3" t="s">
        <v>11548</v>
      </c>
      <c r="C1714" s="4">
        <v>2019.0</v>
      </c>
      <c r="D1714" s="4">
        <v>57.0</v>
      </c>
      <c r="E1714" s="4">
        <v>177382.0</v>
      </c>
      <c r="F1714" s="3" t="s">
        <v>8536</v>
      </c>
      <c r="G1714" s="3" t="s">
        <v>7629</v>
      </c>
      <c r="H1714" s="3" t="s">
        <v>11548</v>
      </c>
      <c r="I1714" s="4">
        <v>0.8</v>
      </c>
      <c r="J1714" s="4">
        <v>0.972</v>
      </c>
      <c r="K1714" s="4">
        <v>0.9305713</v>
      </c>
      <c r="L1714" s="4">
        <v>0.0405</v>
      </c>
      <c r="M1714" s="4">
        <v>0.15</v>
      </c>
      <c r="N1714" s="4">
        <v>0.00337</v>
      </c>
      <c r="O1714" s="4">
        <v>0.351</v>
      </c>
      <c r="P1714" s="4">
        <v>0.694</v>
      </c>
      <c r="Q1714" s="4">
        <v>110.05</v>
      </c>
      <c r="R1714" s="4">
        <v>10.0</v>
      </c>
      <c r="S1714" s="4">
        <v>0.0</v>
      </c>
      <c r="T1714" s="3" t="s">
        <v>104</v>
      </c>
      <c r="U1714" s="3" t="s">
        <v>68</v>
      </c>
    </row>
    <row r="1715">
      <c r="A1715" s="3" t="s">
        <v>11549</v>
      </c>
      <c r="B1715" s="3" t="s">
        <v>11550</v>
      </c>
      <c r="C1715" s="4">
        <v>2013.0</v>
      </c>
      <c r="D1715" s="4">
        <v>57.0</v>
      </c>
      <c r="E1715" s="4">
        <v>208786.0</v>
      </c>
      <c r="F1715" s="3" t="s">
        <v>11552</v>
      </c>
      <c r="G1715" s="3" t="s">
        <v>11553</v>
      </c>
      <c r="H1715" s="3" t="s">
        <v>11554</v>
      </c>
      <c r="I1715" s="4">
        <v>0.525</v>
      </c>
      <c r="J1715" s="4">
        <v>0.915</v>
      </c>
      <c r="K1715" s="4">
        <v>0.881419374</v>
      </c>
      <c r="L1715" s="4">
        <v>0.0789</v>
      </c>
      <c r="M1715" s="4">
        <v>0.0156</v>
      </c>
      <c r="N1715" s="4">
        <v>0.0</v>
      </c>
      <c r="O1715" s="4">
        <v>0.66</v>
      </c>
      <c r="P1715" s="4">
        <v>0.623</v>
      </c>
      <c r="Q1715" s="4">
        <v>149.04</v>
      </c>
      <c r="R1715" s="4">
        <v>0.0</v>
      </c>
      <c r="S1715" s="4">
        <v>0.0</v>
      </c>
      <c r="T1715" s="3" t="s">
        <v>103</v>
      </c>
      <c r="U1715" s="3" t="s">
        <v>68</v>
      </c>
    </row>
    <row r="1716">
      <c r="A1716" s="3" t="s">
        <v>11555</v>
      </c>
      <c r="B1716" s="3" t="s">
        <v>11556</v>
      </c>
      <c r="C1716" s="4">
        <v>2021.0</v>
      </c>
      <c r="D1716" s="4">
        <v>57.0</v>
      </c>
      <c r="E1716" s="4">
        <v>182437.0</v>
      </c>
      <c r="F1716" s="3" t="s">
        <v>11557</v>
      </c>
      <c r="G1716" s="3" t="s">
        <v>1614</v>
      </c>
      <c r="H1716" s="3" t="s">
        <v>11558</v>
      </c>
      <c r="I1716" s="4">
        <v>0.88</v>
      </c>
      <c r="J1716" s="4">
        <v>0.662</v>
      </c>
      <c r="K1716" s="4">
        <v>0.851153937</v>
      </c>
      <c r="L1716" s="4">
        <v>0.304</v>
      </c>
      <c r="M1716" s="4">
        <v>0.205</v>
      </c>
      <c r="N1716" s="4">
        <v>0.0</v>
      </c>
      <c r="O1716" s="4">
        <v>0.227</v>
      </c>
      <c r="P1716" s="4">
        <v>0.726</v>
      </c>
      <c r="Q1716" s="4">
        <v>109.99</v>
      </c>
      <c r="R1716" s="4">
        <v>0.0</v>
      </c>
      <c r="S1716" s="4">
        <v>1.0</v>
      </c>
      <c r="T1716" s="3" t="s">
        <v>103</v>
      </c>
      <c r="U1716" s="3" t="s">
        <v>68</v>
      </c>
    </row>
    <row r="1717">
      <c r="A1717" s="3" t="s">
        <v>11559</v>
      </c>
      <c r="B1717" s="3" t="s">
        <v>11560</v>
      </c>
      <c r="C1717" s="4">
        <v>1995.0</v>
      </c>
      <c r="D1717" s="4">
        <v>57.0</v>
      </c>
      <c r="E1717" s="4">
        <v>140480.0</v>
      </c>
      <c r="F1717" s="3" t="s">
        <v>3126</v>
      </c>
      <c r="G1717" s="3" t="s">
        <v>11561</v>
      </c>
      <c r="H1717" s="3" t="s">
        <v>11561</v>
      </c>
      <c r="I1717" s="4">
        <v>0.684</v>
      </c>
      <c r="J1717" s="4">
        <v>0.694</v>
      </c>
      <c r="K1717" s="4">
        <v>0.850940047</v>
      </c>
      <c r="L1717" s="4">
        <v>0.0375</v>
      </c>
      <c r="M1717" s="4">
        <v>3.51E-4</v>
      </c>
      <c r="N1717" s="4">
        <v>0.7</v>
      </c>
      <c r="O1717" s="4">
        <v>0.0496</v>
      </c>
      <c r="P1717" s="4">
        <v>0.882</v>
      </c>
      <c r="Q1717" s="4">
        <v>121.34</v>
      </c>
      <c r="R1717" s="4">
        <v>3.0</v>
      </c>
      <c r="S1717" s="4">
        <v>1.0</v>
      </c>
      <c r="T1717" s="3" t="s">
        <v>103</v>
      </c>
      <c r="U1717" s="3" t="s">
        <v>94</v>
      </c>
    </row>
    <row r="1718">
      <c r="A1718" s="3" t="s">
        <v>11563</v>
      </c>
      <c r="B1718" s="3" t="s">
        <v>11564</v>
      </c>
      <c r="C1718" s="4">
        <v>2023.0</v>
      </c>
      <c r="D1718" s="4">
        <v>58.0</v>
      </c>
      <c r="E1718" s="4">
        <v>182810.0</v>
      </c>
      <c r="F1718" s="3" t="s">
        <v>1267</v>
      </c>
      <c r="G1718" s="3" t="s">
        <v>7277</v>
      </c>
      <c r="H1718" s="3" t="s">
        <v>11565</v>
      </c>
      <c r="I1718" s="4">
        <v>0.872</v>
      </c>
      <c r="J1718" s="4">
        <v>0.52</v>
      </c>
      <c r="K1718" s="4">
        <v>0.826299917</v>
      </c>
      <c r="L1718" s="4">
        <v>0.0618</v>
      </c>
      <c r="M1718" s="4">
        <v>0.715</v>
      </c>
      <c r="N1718" s="4">
        <v>0.0</v>
      </c>
      <c r="O1718" s="4">
        <v>0.0982</v>
      </c>
      <c r="P1718" s="4">
        <v>0.736</v>
      </c>
      <c r="Q1718" s="4">
        <v>131.92</v>
      </c>
      <c r="R1718" s="4">
        <v>0.0</v>
      </c>
      <c r="S1718" s="4">
        <v>1.0</v>
      </c>
      <c r="T1718" s="3" t="s">
        <v>103</v>
      </c>
      <c r="U1718" s="3" t="s">
        <v>35</v>
      </c>
    </row>
    <row r="1719">
      <c r="A1719" s="3" t="s">
        <v>11566</v>
      </c>
      <c r="B1719" s="3" t="s">
        <v>2545</v>
      </c>
      <c r="C1719" s="4">
        <v>2004.0</v>
      </c>
      <c r="D1719" s="4">
        <v>58.0</v>
      </c>
      <c r="E1719" s="4">
        <v>225853.0</v>
      </c>
      <c r="F1719" s="3" t="s">
        <v>11567</v>
      </c>
      <c r="G1719" s="3" t="s">
        <v>11568</v>
      </c>
      <c r="H1719" s="3" t="s">
        <v>11569</v>
      </c>
      <c r="I1719" s="4">
        <v>0.803</v>
      </c>
      <c r="J1719" s="4">
        <v>0.927</v>
      </c>
      <c r="K1719" s="4">
        <v>0.842085</v>
      </c>
      <c r="L1719" s="4">
        <v>0.0619</v>
      </c>
      <c r="M1719" s="4">
        <v>0.067</v>
      </c>
      <c r="N1719" s="4">
        <v>6.49E-6</v>
      </c>
      <c r="O1719" s="4">
        <v>0.933</v>
      </c>
      <c r="P1719" s="4">
        <v>0.862</v>
      </c>
      <c r="Q1719" s="4">
        <v>129.01</v>
      </c>
      <c r="R1719" s="4">
        <v>11.0</v>
      </c>
      <c r="S1719" s="4">
        <v>0.0</v>
      </c>
      <c r="T1719" s="3" t="s">
        <v>103</v>
      </c>
      <c r="U1719" s="3" t="s">
        <v>35</v>
      </c>
    </row>
    <row r="1720">
      <c r="A1720" s="3" t="s">
        <v>11570</v>
      </c>
      <c r="B1720" s="3" t="s">
        <v>11571</v>
      </c>
      <c r="C1720" s="4">
        <v>1976.0</v>
      </c>
      <c r="D1720" s="4">
        <v>58.0</v>
      </c>
      <c r="E1720" s="4">
        <v>428133.0</v>
      </c>
      <c r="F1720" s="3" t="s">
        <v>11572</v>
      </c>
      <c r="G1720" s="3" t="s">
        <v>11573</v>
      </c>
      <c r="H1720" s="3" t="s">
        <v>11575</v>
      </c>
      <c r="I1720" s="4">
        <v>0.457</v>
      </c>
      <c r="J1720" s="4">
        <v>0.696</v>
      </c>
      <c r="K1720" s="4">
        <v>0.760592903</v>
      </c>
      <c r="L1720" s="4">
        <v>0.065</v>
      </c>
      <c r="M1720" s="4">
        <v>0.291</v>
      </c>
      <c r="N1720" s="4">
        <v>2.09E-4</v>
      </c>
      <c r="O1720" s="4">
        <v>0.0853</v>
      </c>
      <c r="P1720" s="4">
        <v>0.507</v>
      </c>
      <c r="Q1720" s="4">
        <v>142.16</v>
      </c>
      <c r="R1720" s="4">
        <v>5.0</v>
      </c>
      <c r="S1720" s="4">
        <v>1.0</v>
      </c>
      <c r="T1720" s="3" t="s">
        <v>103</v>
      </c>
      <c r="U1720" s="3" t="s">
        <v>35</v>
      </c>
    </row>
    <row r="1721">
      <c r="A1721" s="3" t="s">
        <v>11576</v>
      </c>
      <c r="B1721" s="3" t="s">
        <v>11577</v>
      </c>
      <c r="C1721" s="4">
        <v>2020.0</v>
      </c>
      <c r="D1721" s="4">
        <v>58.0</v>
      </c>
      <c r="E1721" s="4">
        <v>177200.0</v>
      </c>
      <c r="F1721" s="3" t="s">
        <v>2074</v>
      </c>
      <c r="G1721" s="3" t="s">
        <v>11578</v>
      </c>
      <c r="H1721" s="3" t="s">
        <v>11577</v>
      </c>
      <c r="I1721" s="4">
        <v>0.699</v>
      </c>
      <c r="J1721" s="4">
        <v>0.463</v>
      </c>
      <c r="K1721" s="4">
        <v>0.807049815</v>
      </c>
      <c r="L1721" s="4">
        <v>0.475</v>
      </c>
      <c r="M1721" s="4">
        <v>0.315</v>
      </c>
      <c r="N1721" s="4">
        <v>0.0</v>
      </c>
      <c r="O1721" s="4">
        <v>0.0803</v>
      </c>
      <c r="P1721" s="4">
        <v>0.565</v>
      </c>
      <c r="Q1721" s="4">
        <v>143.99</v>
      </c>
      <c r="R1721" s="4">
        <v>0.0</v>
      </c>
      <c r="S1721" s="4">
        <v>1.0</v>
      </c>
      <c r="T1721" s="3" t="s">
        <v>103</v>
      </c>
      <c r="U1721" s="3" t="s">
        <v>68</v>
      </c>
    </row>
    <row r="1722">
      <c r="A1722" s="3" t="s">
        <v>11579</v>
      </c>
      <c r="B1722" s="3" t="s">
        <v>11580</v>
      </c>
      <c r="C1722" s="4">
        <v>2019.0</v>
      </c>
      <c r="D1722" s="4">
        <v>58.0</v>
      </c>
      <c r="E1722" s="4">
        <v>131888.0</v>
      </c>
      <c r="F1722" s="3" t="s">
        <v>7197</v>
      </c>
      <c r="G1722" s="3" t="s">
        <v>11581</v>
      </c>
      <c r="H1722" s="3" t="s">
        <v>11582</v>
      </c>
      <c r="I1722" s="4">
        <v>0.363</v>
      </c>
      <c r="J1722" s="4">
        <v>0.665</v>
      </c>
      <c r="K1722" s="4">
        <v>0.723482985</v>
      </c>
      <c r="L1722" s="4">
        <v>0.0375</v>
      </c>
      <c r="M1722" s="4">
        <v>0.54</v>
      </c>
      <c r="N1722" s="4">
        <v>0.968</v>
      </c>
      <c r="O1722" s="4">
        <v>0.0895</v>
      </c>
      <c r="P1722" s="4">
        <v>0.566</v>
      </c>
      <c r="Q1722" s="4">
        <v>153.977</v>
      </c>
      <c r="R1722" s="4">
        <v>8.0</v>
      </c>
      <c r="S1722" s="4">
        <v>1.0</v>
      </c>
      <c r="T1722" s="3" t="s">
        <v>103</v>
      </c>
      <c r="U1722" s="3" t="s">
        <v>35</v>
      </c>
    </row>
    <row r="1723">
      <c r="A1723" s="3" t="s">
        <v>11584</v>
      </c>
      <c r="B1723" s="3" t="s">
        <v>11585</v>
      </c>
      <c r="C1723" s="4">
        <v>2003.0</v>
      </c>
      <c r="D1723" s="4">
        <v>58.0</v>
      </c>
      <c r="E1723" s="4">
        <v>239240.0</v>
      </c>
      <c r="F1723" s="3" t="s">
        <v>10011</v>
      </c>
      <c r="G1723" s="3" t="s">
        <v>10012</v>
      </c>
      <c r="H1723" s="3" t="s">
        <v>11586</v>
      </c>
      <c r="I1723" s="4">
        <v>0.727</v>
      </c>
      <c r="J1723" s="4">
        <v>0.974</v>
      </c>
      <c r="K1723" s="4">
        <v>0.926122388</v>
      </c>
      <c r="L1723" s="4">
        <v>0.0664</v>
      </c>
      <c r="M1723" s="4">
        <v>0.103</v>
      </c>
      <c r="N1723" s="4">
        <v>5.32E-4</v>
      </c>
      <c r="O1723" s="4">
        <v>0.174</v>
      </c>
      <c r="P1723" s="4">
        <v>0.965</v>
      </c>
      <c r="Q1723" s="4">
        <v>79.526</v>
      </c>
      <c r="R1723" s="4">
        <v>4.0</v>
      </c>
      <c r="S1723" s="4">
        <v>0.0</v>
      </c>
      <c r="T1723" s="3" t="s">
        <v>103</v>
      </c>
      <c r="U1723" s="3" t="s">
        <v>35</v>
      </c>
    </row>
    <row r="1724">
      <c r="A1724" s="3" t="s">
        <v>11587</v>
      </c>
      <c r="B1724" s="3" t="s">
        <v>11588</v>
      </c>
      <c r="C1724" s="4">
        <v>2017.0</v>
      </c>
      <c r="D1724" s="4">
        <v>58.0</v>
      </c>
      <c r="E1724" s="4">
        <v>214735.0</v>
      </c>
      <c r="F1724" s="3" t="s">
        <v>2720</v>
      </c>
      <c r="G1724" s="3" t="s">
        <v>2722</v>
      </c>
      <c r="H1724" s="3" t="s">
        <v>11589</v>
      </c>
      <c r="I1724" s="4">
        <v>0.675</v>
      </c>
      <c r="J1724" s="4">
        <v>0.392</v>
      </c>
      <c r="K1724" s="4">
        <v>0.758240113</v>
      </c>
      <c r="L1724" s="4">
        <v>0.037</v>
      </c>
      <c r="M1724" s="4">
        <v>0.773</v>
      </c>
      <c r="N1724" s="4">
        <v>0.0</v>
      </c>
      <c r="O1724" s="4">
        <v>0.109</v>
      </c>
      <c r="P1724" s="4">
        <v>0.534</v>
      </c>
      <c r="Q1724" s="4">
        <v>123.935</v>
      </c>
      <c r="R1724" s="4">
        <v>4.0</v>
      </c>
      <c r="S1724" s="4">
        <v>0.0</v>
      </c>
      <c r="T1724" s="3" t="s">
        <v>104</v>
      </c>
      <c r="U1724" s="3" t="s">
        <v>68</v>
      </c>
    </row>
    <row r="1725">
      <c r="A1725" s="3" t="s">
        <v>11590</v>
      </c>
      <c r="B1725" s="3" t="s">
        <v>11591</v>
      </c>
      <c r="C1725" s="4">
        <v>2016.0</v>
      </c>
      <c r="D1725" s="4">
        <v>58.0</v>
      </c>
      <c r="E1725" s="4">
        <v>390560.0</v>
      </c>
      <c r="F1725" s="3" t="s">
        <v>880</v>
      </c>
      <c r="G1725" s="3" t="s">
        <v>881</v>
      </c>
      <c r="H1725" s="3" t="s">
        <v>6686</v>
      </c>
      <c r="I1725" s="4">
        <v>0.627</v>
      </c>
      <c r="J1725" s="4">
        <v>0.838</v>
      </c>
      <c r="K1725" s="4">
        <v>0.799777554</v>
      </c>
      <c r="L1725" s="4">
        <v>0.0406</v>
      </c>
      <c r="M1725" s="4">
        <v>0.22</v>
      </c>
      <c r="N1725" s="4">
        <v>8.99E-6</v>
      </c>
      <c r="O1725" s="4">
        <v>0.122</v>
      </c>
      <c r="P1725" s="4">
        <v>0.728</v>
      </c>
      <c r="Q1725" s="4">
        <v>138.856</v>
      </c>
      <c r="R1725" s="4">
        <v>2.0</v>
      </c>
      <c r="S1725" s="4">
        <v>1.0</v>
      </c>
      <c r="T1725" s="3" t="s">
        <v>104</v>
      </c>
      <c r="U1725" s="3" t="s">
        <v>35</v>
      </c>
    </row>
    <row r="1726">
      <c r="A1726" s="3" t="s">
        <v>11593</v>
      </c>
      <c r="B1726" s="3" t="s">
        <v>11594</v>
      </c>
      <c r="C1726" s="4">
        <v>2019.0</v>
      </c>
      <c r="D1726" s="4">
        <v>58.0</v>
      </c>
      <c r="E1726" s="4">
        <v>184609.0</v>
      </c>
      <c r="F1726" s="3" t="s">
        <v>11595</v>
      </c>
      <c r="G1726" s="3" t="s">
        <v>11596</v>
      </c>
      <c r="H1726" s="3" t="s">
        <v>11594</v>
      </c>
      <c r="I1726" s="4">
        <v>0.776</v>
      </c>
      <c r="J1726" s="4">
        <v>0.969</v>
      </c>
      <c r="K1726" s="4">
        <v>0.97279319</v>
      </c>
      <c r="L1726" s="4">
        <v>0.105</v>
      </c>
      <c r="M1726" s="4">
        <v>0.0149</v>
      </c>
      <c r="N1726" s="4">
        <v>1.53E-4</v>
      </c>
      <c r="O1726" s="4">
        <v>0.352</v>
      </c>
      <c r="P1726" s="4">
        <v>0.802</v>
      </c>
      <c r="Q1726" s="4">
        <v>94.018</v>
      </c>
      <c r="R1726" s="4">
        <v>8.0</v>
      </c>
      <c r="S1726" s="4">
        <v>0.0</v>
      </c>
      <c r="T1726" s="3" t="s">
        <v>104</v>
      </c>
      <c r="U1726" s="3" t="s">
        <v>68</v>
      </c>
    </row>
    <row r="1727">
      <c r="A1727" s="3" t="s">
        <v>11597</v>
      </c>
      <c r="B1727" s="3" t="s">
        <v>11598</v>
      </c>
      <c r="C1727" s="4">
        <v>2012.0</v>
      </c>
      <c r="D1727" s="4">
        <v>58.0</v>
      </c>
      <c r="E1727" s="4">
        <v>254850.0</v>
      </c>
      <c r="F1727" s="3" t="s">
        <v>880</v>
      </c>
      <c r="G1727" s="3" t="s">
        <v>11599</v>
      </c>
      <c r="H1727" s="3" t="s">
        <v>10033</v>
      </c>
      <c r="I1727" s="4">
        <v>0.726</v>
      </c>
      <c r="J1727" s="4">
        <v>0.946</v>
      </c>
      <c r="K1727" s="4">
        <v>0.835668299</v>
      </c>
      <c r="L1727" s="4">
        <v>0.046</v>
      </c>
      <c r="M1727" s="4">
        <v>0.216</v>
      </c>
      <c r="N1727" s="4">
        <v>0.0169</v>
      </c>
      <c r="O1727" s="4">
        <v>0.163</v>
      </c>
      <c r="P1727" s="4">
        <v>0.869</v>
      </c>
      <c r="Q1727" s="4">
        <v>108.021</v>
      </c>
      <c r="R1727" s="4">
        <v>11.0</v>
      </c>
      <c r="S1727" s="4">
        <v>0.0</v>
      </c>
      <c r="T1727" s="3" t="s">
        <v>104</v>
      </c>
      <c r="U1727" s="3" t="s">
        <v>94</v>
      </c>
    </row>
    <row r="1728">
      <c r="A1728" s="3" t="s">
        <v>11600</v>
      </c>
      <c r="B1728" s="3" t="s">
        <v>11601</v>
      </c>
      <c r="C1728" s="4">
        <v>2013.0</v>
      </c>
      <c r="D1728" s="4">
        <v>58.0</v>
      </c>
      <c r="E1728" s="4">
        <v>313364.0</v>
      </c>
      <c r="F1728" s="3" t="s">
        <v>880</v>
      </c>
      <c r="G1728" s="3" t="s">
        <v>11599</v>
      </c>
      <c r="H1728" s="3" t="s">
        <v>11603</v>
      </c>
      <c r="I1728" s="4">
        <v>0.794</v>
      </c>
      <c r="J1728" s="4">
        <v>0.865</v>
      </c>
      <c r="K1728" s="4">
        <v>0.860415374</v>
      </c>
      <c r="L1728" s="4">
        <v>0.215</v>
      </c>
      <c r="M1728" s="4">
        <v>0.149</v>
      </c>
      <c r="N1728" s="4">
        <v>1.38E-5</v>
      </c>
      <c r="O1728" s="4">
        <v>0.0468</v>
      </c>
      <c r="P1728" s="4">
        <v>0.779</v>
      </c>
      <c r="Q1728" s="4">
        <v>126.658</v>
      </c>
      <c r="R1728" s="4">
        <v>8.0</v>
      </c>
      <c r="S1728" s="4">
        <v>1.0</v>
      </c>
      <c r="T1728" s="3" t="s">
        <v>104</v>
      </c>
      <c r="U1728" s="3" t="s">
        <v>35</v>
      </c>
    </row>
    <row r="1729">
      <c r="A1729" s="3" t="s">
        <v>11604</v>
      </c>
      <c r="B1729" s="3" t="s">
        <v>11605</v>
      </c>
      <c r="C1729" s="4">
        <v>2011.0</v>
      </c>
      <c r="D1729" s="4">
        <v>58.0</v>
      </c>
      <c r="E1729" s="4">
        <v>276178.0</v>
      </c>
      <c r="F1729" s="3" t="s">
        <v>880</v>
      </c>
      <c r="G1729" s="3" t="s">
        <v>1822</v>
      </c>
      <c r="H1729" s="3" t="s">
        <v>11606</v>
      </c>
      <c r="I1729" s="4">
        <v>0.675</v>
      </c>
      <c r="J1729" s="4">
        <v>0.533</v>
      </c>
      <c r="K1729" s="4">
        <v>0.854276731</v>
      </c>
      <c r="L1729" s="4">
        <v>0.0349</v>
      </c>
      <c r="M1729" s="4">
        <v>0.293</v>
      </c>
      <c r="N1729" s="4">
        <v>0.0</v>
      </c>
      <c r="O1729" s="4">
        <v>0.113</v>
      </c>
      <c r="P1729" s="4">
        <v>0.91</v>
      </c>
      <c r="Q1729" s="4">
        <v>134.976</v>
      </c>
      <c r="R1729" s="4">
        <v>0.0</v>
      </c>
      <c r="S1729" s="4">
        <v>1.0</v>
      </c>
      <c r="T1729" s="3" t="s">
        <v>104</v>
      </c>
      <c r="U1729" s="3" t="s">
        <v>35</v>
      </c>
    </row>
    <row r="1730">
      <c r="A1730" s="3" t="s">
        <v>11607</v>
      </c>
      <c r="B1730" s="3" t="s">
        <v>11608</v>
      </c>
      <c r="C1730" s="4">
        <v>2008.0</v>
      </c>
      <c r="D1730" s="4">
        <v>58.0</v>
      </c>
      <c r="E1730" s="4">
        <v>350000.0</v>
      </c>
      <c r="F1730" s="3" t="s">
        <v>1629</v>
      </c>
      <c r="G1730" s="3" t="s">
        <v>3165</v>
      </c>
      <c r="H1730" s="3" t="s">
        <v>11609</v>
      </c>
      <c r="I1730" s="4">
        <v>0.675</v>
      </c>
      <c r="J1730" s="4">
        <v>0.824</v>
      </c>
      <c r="K1730" s="4">
        <v>0.804226467</v>
      </c>
      <c r="L1730" s="4">
        <v>0.0397</v>
      </c>
      <c r="M1730" s="4">
        <v>0.211</v>
      </c>
      <c r="N1730" s="4">
        <v>0.499</v>
      </c>
      <c r="O1730" s="4">
        <v>0.0904</v>
      </c>
      <c r="P1730" s="4">
        <v>0.584</v>
      </c>
      <c r="Q1730" s="4">
        <v>126.008</v>
      </c>
      <c r="R1730" s="4">
        <v>9.0</v>
      </c>
      <c r="S1730" s="4">
        <v>0.0</v>
      </c>
      <c r="T1730" s="3" t="s">
        <v>104</v>
      </c>
      <c r="U1730" s="3" t="s">
        <v>35</v>
      </c>
    </row>
    <row r="1731">
      <c r="A1731" s="3" t="s">
        <v>11611</v>
      </c>
      <c r="B1731" s="3" t="s">
        <v>11612</v>
      </c>
      <c r="C1731" s="4">
        <v>1971.0</v>
      </c>
      <c r="D1731" s="4">
        <v>58.0</v>
      </c>
      <c r="E1731" s="4">
        <v>180760.0</v>
      </c>
      <c r="F1731" s="3" t="s">
        <v>11613</v>
      </c>
      <c r="G1731" s="3" t="s">
        <v>11614</v>
      </c>
      <c r="H1731" s="3" t="s">
        <v>11615</v>
      </c>
      <c r="I1731" s="4">
        <v>0.618</v>
      </c>
      <c r="J1731" s="4">
        <v>0.413</v>
      </c>
      <c r="K1731" s="4">
        <v>0.6715291</v>
      </c>
      <c r="L1731" s="4">
        <v>0.0302</v>
      </c>
      <c r="M1731" s="4">
        <v>0.249</v>
      </c>
      <c r="N1731" s="4">
        <v>0.0517</v>
      </c>
      <c r="O1731" s="4">
        <v>0.131</v>
      </c>
      <c r="P1731" s="4">
        <v>0.531</v>
      </c>
      <c r="Q1731" s="4">
        <v>97.84</v>
      </c>
      <c r="R1731" s="4">
        <v>4.0</v>
      </c>
      <c r="S1731" s="4">
        <v>0.0</v>
      </c>
      <c r="T1731" s="3" t="s">
        <v>103</v>
      </c>
      <c r="U1731" s="3" t="s">
        <v>35</v>
      </c>
    </row>
    <row r="1732">
      <c r="A1732" s="3" t="s">
        <v>11616</v>
      </c>
      <c r="B1732" s="3" t="s">
        <v>11617</v>
      </c>
      <c r="C1732" s="4">
        <v>1990.0</v>
      </c>
      <c r="D1732" s="4">
        <v>58.0</v>
      </c>
      <c r="E1732" s="4">
        <v>275066.0</v>
      </c>
      <c r="F1732" s="3" t="s">
        <v>11618</v>
      </c>
      <c r="G1732" s="3" t="s">
        <v>11619</v>
      </c>
      <c r="H1732" s="3" t="s">
        <v>11620</v>
      </c>
      <c r="I1732" s="4">
        <v>0.633</v>
      </c>
      <c r="J1732" s="4">
        <v>0.842</v>
      </c>
      <c r="K1732" s="4">
        <v>0.875195175</v>
      </c>
      <c r="L1732" s="4">
        <v>0.0262</v>
      </c>
      <c r="M1732" s="4">
        <v>0.111</v>
      </c>
      <c r="N1732" s="4">
        <v>0.0</v>
      </c>
      <c r="O1732" s="4">
        <v>0.139</v>
      </c>
      <c r="P1732" s="4">
        <v>0.674</v>
      </c>
      <c r="Q1732" s="4">
        <v>114.449</v>
      </c>
      <c r="R1732" s="4">
        <v>7.0</v>
      </c>
      <c r="S1732" s="4">
        <v>1.0</v>
      </c>
      <c r="T1732" s="3" t="s">
        <v>103</v>
      </c>
      <c r="U1732" s="3" t="s">
        <v>35</v>
      </c>
    </row>
    <row r="1733">
      <c r="A1733" s="3" t="s">
        <v>11621</v>
      </c>
      <c r="B1733" s="3" t="s">
        <v>11622</v>
      </c>
      <c r="C1733" s="4">
        <v>2010.0</v>
      </c>
      <c r="D1733" s="4">
        <v>58.0</v>
      </c>
      <c r="E1733" s="4">
        <v>201920.0</v>
      </c>
      <c r="F1733" s="3" t="s">
        <v>4278</v>
      </c>
      <c r="G1733" s="3" t="s">
        <v>7566</v>
      </c>
      <c r="H1733" s="3" t="s">
        <v>10090</v>
      </c>
      <c r="I1733" s="4">
        <v>0.687</v>
      </c>
      <c r="J1733" s="4">
        <v>0.888</v>
      </c>
      <c r="K1733" s="4">
        <v>0.916197891</v>
      </c>
      <c r="L1733" s="4">
        <v>0.146</v>
      </c>
      <c r="M1733" s="4">
        <v>0.0596</v>
      </c>
      <c r="N1733" s="4">
        <v>2.14E-5</v>
      </c>
      <c r="O1733" s="4">
        <v>0.181</v>
      </c>
      <c r="P1733" s="4">
        <v>0.791</v>
      </c>
      <c r="Q1733" s="4">
        <v>64.927</v>
      </c>
      <c r="R1733" s="4">
        <v>11.0</v>
      </c>
      <c r="S1733" s="4">
        <v>0.0</v>
      </c>
      <c r="T1733" s="3" t="s">
        <v>103</v>
      </c>
      <c r="U1733" s="3" t="s">
        <v>94</v>
      </c>
    </row>
    <row r="1734">
      <c r="A1734" s="3" t="s">
        <v>11624</v>
      </c>
      <c r="B1734" s="3" t="s">
        <v>11625</v>
      </c>
      <c r="C1734" s="4">
        <v>2013.0</v>
      </c>
      <c r="D1734" s="4">
        <v>58.0</v>
      </c>
      <c r="E1734" s="4">
        <v>271325.0</v>
      </c>
      <c r="F1734" s="3" t="s">
        <v>4278</v>
      </c>
      <c r="G1734" s="3" t="s">
        <v>7566</v>
      </c>
      <c r="H1734" s="3" t="s">
        <v>11626</v>
      </c>
      <c r="I1734" s="4">
        <v>0.502</v>
      </c>
      <c r="J1734" s="4">
        <v>0.863</v>
      </c>
      <c r="K1734" s="4">
        <v>0.947254722</v>
      </c>
      <c r="L1734" s="4">
        <v>0.272</v>
      </c>
      <c r="M1734" s="4">
        <v>0.0342</v>
      </c>
      <c r="N1734" s="4">
        <v>0.0</v>
      </c>
      <c r="O1734" s="4">
        <v>0.538</v>
      </c>
      <c r="P1734" s="4">
        <v>0.527</v>
      </c>
      <c r="Q1734" s="4">
        <v>97.911</v>
      </c>
      <c r="R1734" s="4">
        <v>4.0</v>
      </c>
      <c r="S1734" s="4">
        <v>0.0</v>
      </c>
      <c r="T1734" s="3" t="s">
        <v>103</v>
      </c>
      <c r="U1734" s="3" t="s">
        <v>94</v>
      </c>
    </row>
    <row r="1735">
      <c r="A1735" s="3" t="s">
        <v>11627</v>
      </c>
      <c r="B1735" s="3" t="s">
        <v>11628</v>
      </c>
      <c r="C1735" s="4">
        <v>2021.0</v>
      </c>
      <c r="D1735" s="4">
        <v>58.0</v>
      </c>
      <c r="E1735" s="4">
        <v>197647.0</v>
      </c>
      <c r="F1735" s="3" t="s">
        <v>11629</v>
      </c>
      <c r="G1735" s="3" t="s">
        <v>11630</v>
      </c>
      <c r="H1735" s="3" t="s">
        <v>11628</v>
      </c>
      <c r="I1735" s="4">
        <v>0.704</v>
      </c>
      <c r="J1735" s="4">
        <v>0.543</v>
      </c>
      <c r="K1735" s="4">
        <v>0.740615575</v>
      </c>
      <c r="L1735" s="4">
        <v>0.0846</v>
      </c>
      <c r="M1735" s="4">
        <v>0.802</v>
      </c>
      <c r="N1735" s="4">
        <v>0.0</v>
      </c>
      <c r="O1735" s="4">
        <v>0.124</v>
      </c>
      <c r="P1735" s="4">
        <v>0.576</v>
      </c>
      <c r="Q1735" s="4">
        <v>135.899</v>
      </c>
      <c r="R1735" s="4">
        <v>11.0</v>
      </c>
      <c r="S1735" s="4">
        <v>1.0</v>
      </c>
      <c r="T1735" s="3" t="s">
        <v>103</v>
      </c>
      <c r="U1735" s="3" t="s">
        <v>94</v>
      </c>
    </row>
    <row r="1736">
      <c r="A1736" s="3" t="s">
        <v>11631</v>
      </c>
      <c r="B1736" s="3" t="s">
        <v>11632</v>
      </c>
      <c r="C1736" s="4">
        <v>2023.0</v>
      </c>
      <c r="D1736" s="4">
        <v>58.0</v>
      </c>
      <c r="E1736" s="4">
        <v>203216.0</v>
      </c>
      <c r="F1736" s="3" t="s">
        <v>4278</v>
      </c>
      <c r="G1736" s="3" t="s">
        <v>11633</v>
      </c>
      <c r="H1736" s="3" t="s">
        <v>11632</v>
      </c>
      <c r="I1736" s="4">
        <v>0.782</v>
      </c>
      <c r="J1736" s="4">
        <v>0.767</v>
      </c>
      <c r="K1736" s="4">
        <v>0.859345924</v>
      </c>
      <c r="L1736" s="4">
        <v>0.0529</v>
      </c>
      <c r="M1736" s="4">
        <v>0.11</v>
      </c>
      <c r="N1736" s="4">
        <v>0.00323</v>
      </c>
      <c r="O1736" s="4">
        <v>0.496</v>
      </c>
      <c r="P1736" s="4">
        <v>0.548</v>
      </c>
      <c r="Q1736" s="4">
        <v>115.027</v>
      </c>
      <c r="R1736" s="4">
        <v>0.0</v>
      </c>
      <c r="S1736" s="4">
        <v>1.0</v>
      </c>
      <c r="T1736" s="3" t="s">
        <v>103</v>
      </c>
      <c r="U1736" s="3" t="s">
        <v>68</v>
      </c>
    </row>
    <row r="1737">
      <c r="A1737" s="3" t="s">
        <v>11635</v>
      </c>
      <c r="B1737" s="3" t="s">
        <v>11636</v>
      </c>
      <c r="C1737" s="4">
        <v>2001.0</v>
      </c>
      <c r="D1737" s="4">
        <v>58.0</v>
      </c>
      <c r="E1737" s="4">
        <v>345266.0</v>
      </c>
      <c r="F1737" s="3" t="s">
        <v>4270</v>
      </c>
      <c r="G1737" s="3" t="s">
        <v>4881</v>
      </c>
      <c r="H1737" s="3" t="s">
        <v>11265</v>
      </c>
      <c r="I1737" s="4">
        <v>0.779</v>
      </c>
      <c r="J1737" s="4">
        <v>0.792</v>
      </c>
      <c r="K1737" s="4">
        <v>0.85429812</v>
      </c>
      <c r="L1737" s="4">
        <v>0.174</v>
      </c>
      <c r="M1737" s="4">
        <v>0.167</v>
      </c>
      <c r="N1737" s="4">
        <v>1.92E-6</v>
      </c>
      <c r="O1737" s="4">
        <v>0.13</v>
      </c>
      <c r="P1737" s="4">
        <v>0.593</v>
      </c>
      <c r="Q1737" s="4">
        <v>103.009</v>
      </c>
      <c r="R1737" s="4">
        <v>7.0</v>
      </c>
      <c r="S1737" s="4">
        <v>1.0</v>
      </c>
      <c r="T1737" s="3" t="s">
        <v>104</v>
      </c>
      <c r="U1737" s="3" t="s">
        <v>68</v>
      </c>
    </row>
    <row r="1738">
      <c r="A1738" s="3" t="s">
        <v>11637</v>
      </c>
      <c r="B1738" s="3" t="s">
        <v>11638</v>
      </c>
      <c r="C1738" s="4">
        <v>2017.0</v>
      </c>
      <c r="D1738" s="4">
        <v>58.0</v>
      </c>
      <c r="E1738" s="4">
        <v>207692.0</v>
      </c>
      <c r="F1738" s="3" t="s">
        <v>11639</v>
      </c>
      <c r="G1738" s="3" t="s">
        <v>11640</v>
      </c>
      <c r="H1738" s="3" t="s">
        <v>11641</v>
      </c>
      <c r="I1738" s="4">
        <v>0.656705432</v>
      </c>
      <c r="J1738" s="4">
        <v>0.6703845</v>
      </c>
      <c r="K1738" s="4">
        <v>0.813626471</v>
      </c>
      <c r="L1738" s="4">
        <v>0.081382654</v>
      </c>
      <c r="M1738" s="4">
        <v>0.26934009</v>
      </c>
      <c r="N1738" s="4">
        <v>0.05448885</v>
      </c>
      <c r="O1738" s="4">
        <v>0.191150556</v>
      </c>
      <c r="P1738" s="4">
        <v>0.618767284</v>
      </c>
      <c r="Q1738" s="4">
        <v>120.71</v>
      </c>
      <c r="R1738" s="4">
        <v>5.0</v>
      </c>
      <c r="S1738" s="4">
        <v>1.0</v>
      </c>
      <c r="T1738" s="3" t="s">
        <v>103</v>
      </c>
      <c r="U1738" s="3" t="s">
        <v>35</v>
      </c>
    </row>
    <row r="1739">
      <c r="A1739" s="3" t="s">
        <v>11642</v>
      </c>
      <c r="B1739" s="3" t="s">
        <v>11643</v>
      </c>
      <c r="C1739" s="4">
        <v>2023.0</v>
      </c>
      <c r="D1739" s="4">
        <v>58.0</v>
      </c>
      <c r="E1739" s="4">
        <v>263184.0</v>
      </c>
      <c r="F1739" s="3" t="s">
        <v>11644</v>
      </c>
      <c r="G1739" s="3" t="s">
        <v>9824</v>
      </c>
      <c r="H1739" s="3" t="s">
        <v>11643</v>
      </c>
      <c r="I1739" s="4">
        <v>0.708</v>
      </c>
      <c r="J1739" s="4">
        <v>0.356</v>
      </c>
      <c r="K1739" s="4">
        <v>0.766196822</v>
      </c>
      <c r="L1739" s="4">
        <v>0.075</v>
      </c>
      <c r="M1739" s="4">
        <v>0.437</v>
      </c>
      <c r="N1739" s="4">
        <v>6.54E-5</v>
      </c>
      <c r="O1739" s="4">
        <v>0.112</v>
      </c>
      <c r="P1739" s="4">
        <v>0.569</v>
      </c>
      <c r="Q1739" s="4">
        <v>83.68</v>
      </c>
      <c r="R1739" s="4">
        <v>1.0</v>
      </c>
      <c r="S1739" s="4">
        <v>1.0</v>
      </c>
      <c r="T1739" s="3" t="s">
        <v>104</v>
      </c>
      <c r="U1739" s="3" t="s">
        <v>35</v>
      </c>
    </row>
    <row r="1740">
      <c r="A1740" s="3" t="s">
        <v>11645</v>
      </c>
      <c r="B1740" s="3" t="s">
        <v>11646</v>
      </c>
      <c r="C1740" s="4">
        <v>1999.0</v>
      </c>
      <c r="D1740" s="4">
        <v>58.0</v>
      </c>
      <c r="E1740" s="4">
        <v>353613.0</v>
      </c>
      <c r="F1740" s="3" t="s">
        <v>901</v>
      </c>
      <c r="G1740" s="3" t="s">
        <v>1757</v>
      </c>
      <c r="H1740" s="3" t="s">
        <v>11647</v>
      </c>
      <c r="I1740" s="4">
        <v>0.694</v>
      </c>
      <c r="J1740" s="4">
        <v>0.898</v>
      </c>
      <c r="K1740" s="4">
        <v>0.831583</v>
      </c>
      <c r="L1740" s="4">
        <v>0.054</v>
      </c>
      <c r="M1740" s="4">
        <v>0.0108</v>
      </c>
      <c r="N1740" s="4">
        <v>0.616</v>
      </c>
      <c r="O1740" s="4">
        <v>0.0338</v>
      </c>
      <c r="P1740" s="4">
        <v>0.944</v>
      </c>
      <c r="Q1740" s="4">
        <v>100.02</v>
      </c>
      <c r="R1740" s="4">
        <v>9.0</v>
      </c>
      <c r="S1740" s="4">
        <v>1.0</v>
      </c>
      <c r="T1740" s="3" t="s">
        <v>104</v>
      </c>
      <c r="U1740" s="3" t="s">
        <v>35</v>
      </c>
    </row>
    <row r="1741">
      <c r="A1741" s="3" t="s">
        <v>11648</v>
      </c>
      <c r="B1741" s="3" t="s">
        <v>11649</v>
      </c>
      <c r="C1741" s="4">
        <v>1999.0</v>
      </c>
      <c r="D1741" s="4">
        <v>58.0</v>
      </c>
      <c r="E1741" s="4">
        <v>214066.0</v>
      </c>
      <c r="F1741" s="3" t="s">
        <v>8568</v>
      </c>
      <c r="G1741" s="3" t="s">
        <v>8569</v>
      </c>
      <c r="H1741" s="3" t="s">
        <v>11650</v>
      </c>
      <c r="I1741" s="4">
        <v>0.627</v>
      </c>
      <c r="J1741" s="4">
        <v>0.888</v>
      </c>
      <c r="K1741" s="4">
        <v>0.877740466</v>
      </c>
      <c r="L1741" s="4">
        <v>0.0388</v>
      </c>
      <c r="M1741" s="4">
        <v>0.0528</v>
      </c>
      <c r="N1741" s="4">
        <v>0.00237</v>
      </c>
      <c r="O1741" s="4">
        <v>0.136</v>
      </c>
      <c r="P1741" s="4">
        <v>0.591</v>
      </c>
      <c r="Q1741" s="4">
        <v>99.9</v>
      </c>
      <c r="R1741" s="4">
        <v>9.0</v>
      </c>
      <c r="S1741" s="4">
        <v>0.0</v>
      </c>
      <c r="T1741" s="3" t="s">
        <v>103</v>
      </c>
      <c r="U1741" s="3" t="s">
        <v>35</v>
      </c>
    </row>
    <row r="1742">
      <c r="A1742" s="3" t="s">
        <v>11655</v>
      </c>
      <c r="B1742" s="3" t="s">
        <v>11656</v>
      </c>
      <c r="C1742" s="4">
        <v>1990.0</v>
      </c>
      <c r="D1742" s="4">
        <v>58.0</v>
      </c>
      <c r="E1742" s="4">
        <v>227866.0</v>
      </c>
      <c r="F1742" s="3" t="s">
        <v>6512</v>
      </c>
      <c r="G1742" s="3" t="s">
        <v>11657</v>
      </c>
      <c r="H1742" s="3" t="s">
        <v>11658</v>
      </c>
      <c r="I1742" s="4">
        <v>0.621</v>
      </c>
      <c r="J1742" s="4">
        <v>0.702</v>
      </c>
      <c r="K1742" s="4">
        <v>0.747481445</v>
      </c>
      <c r="L1742" s="4">
        <v>0.0282</v>
      </c>
      <c r="M1742" s="4">
        <v>0.0388</v>
      </c>
      <c r="N1742" s="4">
        <v>0.443</v>
      </c>
      <c r="O1742" s="4">
        <v>0.0903</v>
      </c>
      <c r="P1742" s="4">
        <v>0.856</v>
      </c>
      <c r="Q1742" s="4">
        <v>123.52</v>
      </c>
      <c r="R1742" s="4">
        <v>4.0</v>
      </c>
      <c r="S1742" s="4">
        <v>1.0</v>
      </c>
      <c r="T1742" s="3" t="s">
        <v>103</v>
      </c>
      <c r="U1742" s="3" t="s">
        <v>35</v>
      </c>
    </row>
    <row r="1743">
      <c r="A1743" s="3" t="s">
        <v>11659</v>
      </c>
      <c r="B1743" s="3" t="s">
        <v>11660</v>
      </c>
      <c r="C1743" s="4">
        <v>1966.0</v>
      </c>
      <c r="D1743" s="4">
        <v>58.0</v>
      </c>
      <c r="E1743" s="4">
        <v>158853.0</v>
      </c>
      <c r="F1743" s="3" t="s">
        <v>11661</v>
      </c>
      <c r="G1743" s="3" t="s">
        <v>9267</v>
      </c>
      <c r="H1743" s="3" t="s">
        <v>11662</v>
      </c>
      <c r="I1743" s="4">
        <v>0.469</v>
      </c>
      <c r="J1743" s="4">
        <v>0.596</v>
      </c>
      <c r="K1743" s="4">
        <v>0.795927534</v>
      </c>
      <c r="L1743" s="4">
        <v>0.0749</v>
      </c>
      <c r="M1743" s="4">
        <v>0.0101</v>
      </c>
      <c r="N1743" s="4">
        <v>0.0</v>
      </c>
      <c r="O1743" s="4">
        <v>0.321</v>
      </c>
      <c r="P1743" s="4">
        <v>0.783</v>
      </c>
      <c r="Q1743" s="4">
        <v>133.59</v>
      </c>
      <c r="R1743" s="4">
        <v>7.0</v>
      </c>
      <c r="S1743" s="4">
        <v>1.0</v>
      </c>
      <c r="T1743" s="3" t="s">
        <v>103</v>
      </c>
      <c r="U1743" s="3" t="s">
        <v>35</v>
      </c>
    </row>
    <row r="1744">
      <c r="A1744" s="3" t="s">
        <v>11663</v>
      </c>
      <c r="B1744" s="3" t="s">
        <v>11664</v>
      </c>
      <c r="C1744" s="4">
        <v>2019.0</v>
      </c>
      <c r="D1744" s="4">
        <v>58.0</v>
      </c>
      <c r="E1744" s="4">
        <v>176125.0</v>
      </c>
      <c r="F1744" s="3" t="s">
        <v>11665</v>
      </c>
      <c r="G1744" s="3" t="s">
        <v>11666</v>
      </c>
      <c r="H1744" s="3" t="s">
        <v>11664</v>
      </c>
      <c r="I1744" s="4">
        <v>0.804</v>
      </c>
      <c r="J1744" s="4">
        <v>0.913</v>
      </c>
      <c r="K1744" s="4">
        <v>0.9074284</v>
      </c>
      <c r="L1744" s="4">
        <v>0.0933</v>
      </c>
      <c r="M1744" s="4">
        <v>0.0248</v>
      </c>
      <c r="N1744" s="4">
        <v>2.84E-5</v>
      </c>
      <c r="O1744" s="4">
        <v>0.391</v>
      </c>
      <c r="P1744" s="4">
        <v>0.544</v>
      </c>
      <c r="Q1744" s="4">
        <v>119.99</v>
      </c>
      <c r="R1744" s="4">
        <v>0.0</v>
      </c>
      <c r="S1744" s="4">
        <v>1.0</v>
      </c>
      <c r="T1744" s="3" t="s">
        <v>104</v>
      </c>
      <c r="U1744" s="3" t="s">
        <v>68</v>
      </c>
    </row>
    <row r="1745">
      <c r="A1745" s="3" t="s">
        <v>11667</v>
      </c>
      <c r="B1745" s="3" t="s">
        <v>11668</v>
      </c>
      <c r="C1745" s="4">
        <v>2018.0</v>
      </c>
      <c r="D1745" s="4">
        <v>58.0</v>
      </c>
      <c r="E1745" s="4">
        <v>198025.0</v>
      </c>
      <c r="F1745" s="3" t="s">
        <v>8184</v>
      </c>
      <c r="G1745" s="3" t="s">
        <v>2057</v>
      </c>
      <c r="H1745" s="3" t="s">
        <v>11668</v>
      </c>
      <c r="I1745" s="4">
        <v>0.816</v>
      </c>
      <c r="J1745" s="4">
        <v>0.922</v>
      </c>
      <c r="K1745" s="4">
        <v>0.911107309</v>
      </c>
      <c r="L1745" s="4">
        <v>0.149</v>
      </c>
      <c r="M1745" s="4">
        <v>0.178</v>
      </c>
      <c r="N1745" s="4">
        <v>0.0</v>
      </c>
      <c r="O1745" s="4">
        <v>0.373</v>
      </c>
      <c r="P1745" s="4">
        <v>0.887</v>
      </c>
      <c r="Q1745" s="4">
        <v>95.01</v>
      </c>
      <c r="R1745" s="4">
        <v>11.0</v>
      </c>
      <c r="S1745" s="4">
        <v>0.0</v>
      </c>
      <c r="T1745" s="3" t="s">
        <v>104</v>
      </c>
      <c r="U1745" s="3" t="s">
        <v>68</v>
      </c>
    </row>
    <row r="1746">
      <c r="A1746" s="3" t="s">
        <v>11669</v>
      </c>
      <c r="B1746" s="3" t="s">
        <v>10651</v>
      </c>
      <c r="C1746" s="4">
        <v>2009.0</v>
      </c>
      <c r="D1746" s="4">
        <v>58.0</v>
      </c>
      <c r="E1746" s="4">
        <v>281080.0</v>
      </c>
      <c r="F1746" s="3" t="s">
        <v>10652</v>
      </c>
      <c r="G1746" s="3" t="s">
        <v>5663</v>
      </c>
      <c r="H1746" s="3" t="s">
        <v>11670</v>
      </c>
      <c r="I1746" s="4">
        <v>0.757</v>
      </c>
      <c r="J1746" s="4">
        <v>0.706</v>
      </c>
      <c r="K1746" s="4">
        <v>0.873013496</v>
      </c>
      <c r="L1746" s="4">
        <v>0.0462</v>
      </c>
      <c r="M1746" s="4">
        <v>0.0326</v>
      </c>
      <c r="N1746" s="4">
        <v>0.0497</v>
      </c>
      <c r="O1746" s="4">
        <v>0.0552</v>
      </c>
      <c r="P1746" s="4">
        <v>0.962</v>
      </c>
      <c r="Q1746" s="4">
        <v>129.99</v>
      </c>
      <c r="R1746" s="4">
        <v>11.0</v>
      </c>
      <c r="S1746" s="4">
        <v>0.0</v>
      </c>
      <c r="T1746" s="3" t="s">
        <v>103</v>
      </c>
      <c r="U1746" s="3" t="s">
        <v>68</v>
      </c>
    </row>
    <row r="1747">
      <c r="A1747" s="3" t="s">
        <v>11671</v>
      </c>
      <c r="B1747" s="3" t="s">
        <v>11672</v>
      </c>
      <c r="C1747" s="4">
        <v>1991.0</v>
      </c>
      <c r="D1747" s="4">
        <v>58.0</v>
      </c>
      <c r="E1747" s="4">
        <v>473514.0</v>
      </c>
      <c r="F1747" s="3" t="s">
        <v>901</v>
      </c>
      <c r="G1747" s="3" t="s">
        <v>671</v>
      </c>
      <c r="H1747" s="3" t="s">
        <v>11673</v>
      </c>
      <c r="I1747" s="4">
        <v>0.656705432</v>
      </c>
      <c r="J1747" s="4">
        <v>0.6703845</v>
      </c>
      <c r="K1747" s="4">
        <v>0.813626471</v>
      </c>
      <c r="L1747" s="4">
        <v>0.081382654</v>
      </c>
      <c r="M1747" s="4">
        <v>0.26934009</v>
      </c>
      <c r="N1747" s="4">
        <v>0.05448885</v>
      </c>
      <c r="O1747" s="4">
        <v>0.191150556</v>
      </c>
      <c r="P1747" s="4">
        <v>0.618767284</v>
      </c>
      <c r="Q1747" s="4">
        <v>120.71</v>
      </c>
      <c r="R1747" s="4">
        <v>5.0</v>
      </c>
      <c r="S1747" s="4">
        <v>1.0</v>
      </c>
      <c r="T1747" s="3" t="s">
        <v>104</v>
      </c>
      <c r="U1747" s="3" t="s">
        <v>94</v>
      </c>
    </row>
    <row r="1748">
      <c r="A1748" s="3" t="s">
        <v>11674</v>
      </c>
      <c r="B1748" s="3" t="s">
        <v>11675</v>
      </c>
      <c r="C1748" s="4">
        <v>2012.0</v>
      </c>
      <c r="D1748" s="4">
        <v>58.0</v>
      </c>
      <c r="E1748" s="4">
        <v>233653.0</v>
      </c>
      <c r="F1748" s="3" t="s">
        <v>11676</v>
      </c>
      <c r="G1748" s="3" t="s">
        <v>3206</v>
      </c>
      <c r="H1748" s="3" t="s">
        <v>9409</v>
      </c>
      <c r="I1748" s="4">
        <v>0.726</v>
      </c>
      <c r="J1748" s="4">
        <v>0.698</v>
      </c>
      <c r="K1748" s="4">
        <v>0.885397728</v>
      </c>
      <c r="L1748" s="4">
        <v>0.0431</v>
      </c>
      <c r="M1748" s="4">
        <v>0.049</v>
      </c>
      <c r="N1748" s="4">
        <v>0.0</v>
      </c>
      <c r="O1748" s="4">
        <v>0.309</v>
      </c>
      <c r="P1748" s="4">
        <v>0.867</v>
      </c>
      <c r="Q1748" s="4">
        <v>143.99</v>
      </c>
      <c r="R1748" s="4">
        <v>5.0</v>
      </c>
      <c r="S1748" s="4">
        <v>1.0</v>
      </c>
      <c r="T1748" s="3" t="s">
        <v>103</v>
      </c>
      <c r="U1748" s="3" t="s">
        <v>35</v>
      </c>
    </row>
    <row r="1749">
      <c r="A1749" s="3" t="s">
        <v>11677</v>
      </c>
      <c r="B1749" s="3" t="s">
        <v>11678</v>
      </c>
      <c r="C1749" s="4">
        <v>1999.0</v>
      </c>
      <c r="D1749" s="4">
        <v>58.0</v>
      </c>
      <c r="E1749" s="4">
        <v>283066.0</v>
      </c>
      <c r="F1749" s="3" t="s">
        <v>9002</v>
      </c>
      <c r="G1749" s="3" t="s">
        <v>9003</v>
      </c>
      <c r="H1749" s="3" t="s">
        <v>11679</v>
      </c>
      <c r="I1749" s="4">
        <v>0.656705432</v>
      </c>
      <c r="J1749" s="4">
        <v>0.6703845</v>
      </c>
      <c r="K1749" s="4">
        <v>0.813626471</v>
      </c>
      <c r="L1749" s="4">
        <v>0.081382654</v>
      </c>
      <c r="M1749" s="4">
        <v>0.26934009</v>
      </c>
      <c r="N1749" s="4">
        <v>0.05448885</v>
      </c>
      <c r="O1749" s="4">
        <v>0.191150556</v>
      </c>
      <c r="P1749" s="4">
        <v>0.618767284</v>
      </c>
      <c r="Q1749" s="4">
        <v>120.71</v>
      </c>
      <c r="R1749" s="4">
        <v>5.0</v>
      </c>
      <c r="S1749" s="4">
        <v>1.0</v>
      </c>
      <c r="T1749" s="3" t="s">
        <v>103</v>
      </c>
      <c r="U1749" s="3" t="s">
        <v>35</v>
      </c>
    </row>
    <row r="1750">
      <c r="A1750" s="3" t="s">
        <v>11680</v>
      </c>
      <c r="B1750" s="3" t="s">
        <v>11681</v>
      </c>
      <c r="C1750" s="4">
        <v>2019.0</v>
      </c>
      <c r="D1750" s="4">
        <v>59.0</v>
      </c>
      <c r="E1750" s="4">
        <v>174800.0</v>
      </c>
      <c r="F1750" s="3" t="s">
        <v>2074</v>
      </c>
      <c r="G1750" s="3" t="s">
        <v>11682</v>
      </c>
      <c r="H1750" s="3" t="s">
        <v>11681</v>
      </c>
      <c r="I1750" s="4">
        <v>0.675</v>
      </c>
      <c r="J1750" s="4">
        <v>0.569</v>
      </c>
      <c r="K1750" s="4">
        <v>0.838534426</v>
      </c>
      <c r="L1750" s="4">
        <v>0.0409</v>
      </c>
      <c r="M1750" s="4">
        <v>0.116</v>
      </c>
      <c r="N1750" s="4">
        <v>0.0</v>
      </c>
      <c r="O1750" s="4">
        <v>0.165</v>
      </c>
      <c r="P1750" s="4">
        <v>0.64</v>
      </c>
      <c r="Q1750" s="4">
        <v>166.107</v>
      </c>
      <c r="R1750" s="4">
        <v>1.0</v>
      </c>
      <c r="S1750" s="4">
        <v>1.0</v>
      </c>
      <c r="T1750" s="3" t="s">
        <v>103</v>
      </c>
      <c r="U1750" s="3" t="s">
        <v>35</v>
      </c>
    </row>
    <row r="1751">
      <c r="A1751" s="3" t="s">
        <v>11684</v>
      </c>
      <c r="B1751" s="3" t="s">
        <v>11685</v>
      </c>
      <c r="C1751" s="4">
        <v>1997.0</v>
      </c>
      <c r="D1751" s="4">
        <v>59.0</v>
      </c>
      <c r="E1751" s="4">
        <v>225933.0</v>
      </c>
      <c r="F1751" s="3" t="s">
        <v>8114</v>
      </c>
      <c r="G1751" s="3" t="s">
        <v>8115</v>
      </c>
      <c r="H1751" s="3" t="s">
        <v>8116</v>
      </c>
      <c r="I1751" s="4">
        <v>0.669</v>
      </c>
      <c r="J1751" s="4">
        <v>0.862</v>
      </c>
      <c r="K1751" s="4">
        <v>0.730755246</v>
      </c>
      <c r="L1751" s="4">
        <v>0.0365</v>
      </c>
      <c r="M1751" s="4">
        <v>0.0654</v>
      </c>
      <c r="N1751" s="4">
        <v>0.0154</v>
      </c>
      <c r="O1751" s="4">
        <v>0.359</v>
      </c>
      <c r="P1751" s="4">
        <v>0.818</v>
      </c>
      <c r="Q1751" s="4">
        <v>139.975</v>
      </c>
      <c r="R1751" s="4">
        <v>0.0</v>
      </c>
      <c r="S1751" s="4">
        <v>0.0</v>
      </c>
      <c r="T1751" s="3" t="s">
        <v>103</v>
      </c>
      <c r="U1751" s="3" t="s">
        <v>35</v>
      </c>
    </row>
    <row r="1752">
      <c r="A1752" s="3" t="s">
        <v>11686</v>
      </c>
      <c r="B1752" s="3" t="s">
        <v>11687</v>
      </c>
      <c r="C1752" s="4">
        <v>2020.0</v>
      </c>
      <c r="D1752" s="4">
        <v>59.0</v>
      </c>
      <c r="E1752" s="4">
        <v>162595.0</v>
      </c>
      <c r="F1752" s="3" t="s">
        <v>2074</v>
      </c>
      <c r="G1752" s="3" t="s">
        <v>8626</v>
      </c>
      <c r="H1752" s="3" t="s">
        <v>9198</v>
      </c>
      <c r="I1752" s="4">
        <v>0.753</v>
      </c>
      <c r="J1752" s="4">
        <v>0.564</v>
      </c>
      <c r="K1752" s="4">
        <v>0.805338695</v>
      </c>
      <c r="L1752" s="4">
        <v>0.251</v>
      </c>
      <c r="M1752" s="4">
        <v>0.114</v>
      </c>
      <c r="N1752" s="4">
        <v>0.0275</v>
      </c>
      <c r="O1752" s="4">
        <v>0.359</v>
      </c>
      <c r="P1752" s="4">
        <v>0.55</v>
      </c>
      <c r="Q1752" s="4">
        <v>77.341</v>
      </c>
      <c r="R1752" s="4">
        <v>10.0</v>
      </c>
      <c r="S1752" s="4">
        <v>0.0</v>
      </c>
      <c r="T1752" s="3" t="s">
        <v>103</v>
      </c>
      <c r="U1752" s="3" t="s">
        <v>68</v>
      </c>
    </row>
    <row r="1753">
      <c r="A1753" s="3" t="s">
        <v>11690</v>
      </c>
      <c r="B1753" s="3" t="s">
        <v>11691</v>
      </c>
      <c r="C1753" s="4">
        <v>2018.0</v>
      </c>
      <c r="D1753" s="4">
        <v>59.0</v>
      </c>
      <c r="E1753" s="4">
        <v>211360.0</v>
      </c>
      <c r="F1753" s="3" t="s">
        <v>1267</v>
      </c>
      <c r="G1753" s="3" t="s">
        <v>11693</v>
      </c>
      <c r="H1753" s="3" t="s">
        <v>11694</v>
      </c>
      <c r="I1753" s="4">
        <v>0.61</v>
      </c>
      <c r="J1753" s="4">
        <v>0.87</v>
      </c>
      <c r="K1753" s="4">
        <v>0.888670246</v>
      </c>
      <c r="L1753" s="4">
        <v>0.0693</v>
      </c>
      <c r="M1753" s="4">
        <v>0.00299</v>
      </c>
      <c r="N1753" s="4">
        <v>0.0</v>
      </c>
      <c r="O1753" s="4">
        <v>0.064</v>
      </c>
      <c r="P1753" s="4">
        <v>0.523</v>
      </c>
      <c r="Q1753" s="4">
        <v>125.014</v>
      </c>
      <c r="R1753" s="4">
        <v>2.0</v>
      </c>
      <c r="S1753" s="4">
        <v>0.0</v>
      </c>
      <c r="T1753" s="3" t="s">
        <v>103</v>
      </c>
      <c r="U1753" s="3" t="s">
        <v>35</v>
      </c>
    </row>
    <row r="1754">
      <c r="A1754" s="3" t="s">
        <v>11695</v>
      </c>
      <c r="B1754" s="3" t="s">
        <v>11696</v>
      </c>
      <c r="C1754" s="4">
        <v>1990.0</v>
      </c>
      <c r="D1754" s="4">
        <v>59.0</v>
      </c>
      <c r="E1754" s="4">
        <v>281666.0</v>
      </c>
      <c r="F1754" s="3" t="s">
        <v>1911</v>
      </c>
      <c r="G1754" s="3" t="s">
        <v>11698</v>
      </c>
      <c r="H1754" s="3" t="s">
        <v>11699</v>
      </c>
      <c r="I1754" s="4">
        <v>0.708</v>
      </c>
      <c r="J1754" s="4">
        <v>0.567</v>
      </c>
      <c r="K1754" s="4">
        <v>0.642119222</v>
      </c>
      <c r="L1754" s="4">
        <v>0.0355</v>
      </c>
      <c r="M1754" s="4">
        <v>0.07</v>
      </c>
      <c r="N1754" s="4">
        <v>0.00105</v>
      </c>
      <c r="O1754" s="4">
        <v>0.152</v>
      </c>
      <c r="P1754" s="4">
        <v>0.955</v>
      </c>
      <c r="Q1754" s="4">
        <v>103.606</v>
      </c>
      <c r="R1754" s="4">
        <v>10.0</v>
      </c>
      <c r="S1754" s="4">
        <v>0.0</v>
      </c>
      <c r="T1754" s="3" t="s">
        <v>103</v>
      </c>
      <c r="U1754" s="3" t="s">
        <v>35</v>
      </c>
    </row>
    <row r="1755">
      <c r="A1755" s="3" t="s">
        <v>11701</v>
      </c>
      <c r="B1755" s="3" t="s">
        <v>11702</v>
      </c>
      <c r="C1755" s="4">
        <v>2010.0</v>
      </c>
      <c r="D1755" s="4">
        <v>59.0</v>
      </c>
      <c r="E1755" s="4">
        <v>207653.0</v>
      </c>
      <c r="F1755" s="3" t="s">
        <v>11703</v>
      </c>
      <c r="G1755" s="3" t="s">
        <v>11704</v>
      </c>
      <c r="H1755" s="3" t="s">
        <v>11702</v>
      </c>
      <c r="I1755" s="4">
        <v>0.656</v>
      </c>
      <c r="J1755" s="4">
        <v>0.931</v>
      </c>
      <c r="K1755" s="4">
        <v>0.884905781</v>
      </c>
      <c r="L1755" s="4">
        <v>0.0981</v>
      </c>
      <c r="M1755" s="4">
        <v>0.0613</v>
      </c>
      <c r="N1755" s="4">
        <v>0.0</v>
      </c>
      <c r="O1755" s="4">
        <v>0.219</v>
      </c>
      <c r="P1755" s="4">
        <v>0.534</v>
      </c>
      <c r="Q1755" s="4">
        <v>91.881</v>
      </c>
      <c r="R1755" s="4">
        <v>7.0</v>
      </c>
      <c r="S1755" s="4">
        <v>1.0</v>
      </c>
      <c r="T1755" s="3" t="s">
        <v>103</v>
      </c>
      <c r="U1755" s="3" t="s">
        <v>68</v>
      </c>
    </row>
    <row r="1756">
      <c r="A1756" s="3" t="s">
        <v>11705</v>
      </c>
      <c r="B1756" s="3" t="s">
        <v>11706</v>
      </c>
      <c r="C1756" s="4">
        <v>2020.0</v>
      </c>
      <c r="D1756" s="4">
        <v>59.0</v>
      </c>
      <c r="E1756" s="4">
        <v>309103.0</v>
      </c>
      <c r="F1756" s="3" t="s">
        <v>880</v>
      </c>
      <c r="G1756" s="3" t="s">
        <v>1822</v>
      </c>
      <c r="H1756" s="3" t="s">
        <v>11707</v>
      </c>
      <c r="I1756" s="4">
        <v>0.626</v>
      </c>
      <c r="J1756" s="4">
        <v>0.522</v>
      </c>
      <c r="K1756" s="4">
        <v>0.849207537</v>
      </c>
      <c r="L1756" s="4">
        <v>0.0317</v>
      </c>
      <c r="M1756" s="4">
        <v>0.686</v>
      </c>
      <c r="N1756" s="4">
        <v>0.0</v>
      </c>
      <c r="O1756" s="4">
        <v>0.41</v>
      </c>
      <c r="P1756" s="4">
        <v>0.628</v>
      </c>
      <c r="Q1756" s="4">
        <v>118.001</v>
      </c>
      <c r="R1756" s="4">
        <v>7.0</v>
      </c>
      <c r="S1756" s="4">
        <v>1.0</v>
      </c>
      <c r="T1756" s="3" t="s">
        <v>104</v>
      </c>
      <c r="U1756" s="3" t="s">
        <v>68</v>
      </c>
    </row>
    <row r="1757">
      <c r="A1757" s="3" t="s">
        <v>11709</v>
      </c>
      <c r="B1757" s="3" t="s">
        <v>11668</v>
      </c>
      <c r="C1757" s="4">
        <v>2019.0</v>
      </c>
      <c r="D1757" s="4">
        <v>59.0</v>
      </c>
      <c r="E1757" s="4">
        <v>198025.0</v>
      </c>
      <c r="F1757" s="3" t="s">
        <v>11112</v>
      </c>
      <c r="G1757" s="3" t="s">
        <v>2057</v>
      </c>
      <c r="H1757" s="3" t="s">
        <v>11710</v>
      </c>
      <c r="I1757" s="4">
        <v>0.816</v>
      </c>
      <c r="J1757" s="4">
        <v>0.922</v>
      </c>
      <c r="K1757" s="4">
        <v>0.911107309</v>
      </c>
      <c r="L1757" s="4">
        <v>0.149</v>
      </c>
      <c r="M1757" s="4">
        <v>0.178</v>
      </c>
      <c r="N1757" s="4">
        <v>0.0</v>
      </c>
      <c r="O1757" s="4">
        <v>0.373</v>
      </c>
      <c r="P1757" s="4">
        <v>0.887</v>
      </c>
      <c r="Q1757" s="4">
        <v>95.006</v>
      </c>
      <c r="R1757" s="4">
        <v>11.0</v>
      </c>
      <c r="S1757" s="4">
        <v>0.0</v>
      </c>
      <c r="T1757" s="3" t="s">
        <v>104</v>
      </c>
      <c r="U1757" s="3" t="s">
        <v>35</v>
      </c>
    </row>
    <row r="1758">
      <c r="A1758" s="3" t="s">
        <v>11711</v>
      </c>
      <c r="B1758" s="3" t="s">
        <v>11712</v>
      </c>
      <c r="C1758" s="4">
        <v>2003.0</v>
      </c>
      <c r="D1758" s="4">
        <v>59.0</v>
      </c>
      <c r="E1758" s="4">
        <v>333093.0</v>
      </c>
      <c r="F1758" s="3" t="s">
        <v>3867</v>
      </c>
      <c r="G1758" s="3" t="s">
        <v>3868</v>
      </c>
      <c r="H1758" s="3" t="s">
        <v>7288</v>
      </c>
      <c r="I1758" s="4">
        <v>0.902</v>
      </c>
      <c r="J1758" s="4">
        <v>0.772</v>
      </c>
      <c r="K1758" s="4">
        <v>0.797168096</v>
      </c>
      <c r="L1758" s="4">
        <v>0.0383</v>
      </c>
      <c r="M1758" s="4">
        <v>0.0452</v>
      </c>
      <c r="N1758" s="4">
        <v>1.29E-4</v>
      </c>
      <c r="O1758" s="4">
        <v>0.12</v>
      </c>
      <c r="P1758" s="4">
        <v>0.808</v>
      </c>
      <c r="Q1758" s="4">
        <v>131.992</v>
      </c>
      <c r="R1758" s="4">
        <v>6.0</v>
      </c>
      <c r="S1758" s="4">
        <v>0.0</v>
      </c>
      <c r="T1758" s="3" t="s">
        <v>104</v>
      </c>
      <c r="U1758" s="3" t="s">
        <v>35</v>
      </c>
    </row>
    <row r="1759">
      <c r="A1759" s="3" t="s">
        <v>11715</v>
      </c>
      <c r="B1759" s="3" t="s">
        <v>11716</v>
      </c>
      <c r="C1759" s="4">
        <v>2010.0</v>
      </c>
      <c r="D1759" s="4">
        <v>59.0</v>
      </c>
      <c r="E1759" s="4">
        <v>267251.0</v>
      </c>
      <c r="F1759" s="3" t="s">
        <v>880</v>
      </c>
      <c r="G1759" s="3" t="s">
        <v>1822</v>
      </c>
      <c r="H1759" s="3" t="s">
        <v>9918</v>
      </c>
      <c r="I1759" s="4">
        <v>0.618</v>
      </c>
      <c r="J1759" s="4">
        <v>0.806</v>
      </c>
      <c r="K1759" s="4">
        <v>0.87957992</v>
      </c>
      <c r="L1759" s="4">
        <v>0.0771</v>
      </c>
      <c r="M1759" s="4">
        <v>0.549</v>
      </c>
      <c r="N1759" s="4">
        <v>0.0</v>
      </c>
      <c r="O1759" s="4">
        <v>0.474</v>
      </c>
      <c r="P1759" s="4">
        <v>0.684</v>
      </c>
      <c r="Q1759" s="4">
        <v>91.909</v>
      </c>
      <c r="R1759" s="4">
        <v>7.0</v>
      </c>
      <c r="S1759" s="4">
        <v>1.0</v>
      </c>
      <c r="T1759" s="3" t="s">
        <v>104</v>
      </c>
      <c r="U1759" s="3" t="s">
        <v>35</v>
      </c>
    </row>
    <row r="1760">
      <c r="A1760" s="3" t="s">
        <v>11718</v>
      </c>
      <c r="B1760" s="3" t="s">
        <v>11719</v>
      </c>
      <c r="C1760" s="4">
        <v>2021.0</v>
      </c>
      <c r="D1760" s="4">
        <v>59.0</v>
      </c>
      <c r="E1760" s="4">
        <v>273272.0</v>
      </c>
      <c r="F1760" s="3" t="s">
        <v>1786</v>
      </c>
      <c r="G1760" s="3" t="s">
        <v>1787</v>
      </c>
      <c r="H1760" s="3" t="s">
        <v>11719</v>
      </c>
      <c r="I1760" s="4">
        <v>0.612</v>
      </c>
      <c r="J1760" s="4">
        <v>0.78</v>
      </c>
      <c r="K1760" s="4">
        <v>0.864907065</v>
      </c>
      <c r="L1760" s="4">
        <v>0.0814</v>
      </c>
      <c r="M1760" s="4">
        <v>0.0781</v>
      </c>
      <c r="N1760" s="4">
        <v>0.0</v>
      </c>
      <c r="O1760" s="4">
        <v>0.0593</v>
      </c>
      <c r="P1760" s="4">
        <v>0.554</v>
      </c>
      <c r="Q1760" s="4">
        <v>92.059</v>
      </c>
      <c r="R1760" s="4">
        <v>1.0</v>
      </c>
      <c r="S1760" s="4">
        <v>0.0</v>
      </c>
      <c r="T1760" s="3" t="s">
        <v>104</v>
      </c>
      <c r="U1760" s="3" t="s">
        <v>35</v>
      </c>
    </row>
    <row r="1761">
      <c r="A1761" s="3" t="s">
        <v>11720</v>
      </c>
      <c r="B1761" s="3" t="s">
        <v>11721</v>
      </c>
      <c r="C1761" s="4">
        <v>1958.0</v>
      </c>
      <c r="D1761" s="4">
        <v>59.0</v>
      </c>
      <c r="E1761" s="4">
        <v>180746.0</v>
      </c>
      <c r="F1761" s="3" t="s">
        <v>9467</v>
      </c>
      <c r="G1761" s="3" t="s">
        <v>9468</v>
      </c>
      <c r="H1761" s="3" t="s">
        <v>10829</v>
      </c>
      <c r="I1761" s="4">
        <v>0.507</v>
      </c>
      <c r="J1761" s="4">
        <v>0.627</v>
      </c>
      <c r="K1761" s="4">
        <v>0.806835925</v>
      </c>
      <c r="L1761" s="4">
        <v>0.0354</v>
      </c>
      <c r="M1761" s="4">
        <v>0.575</v>
      </c>
      <c r="N1761" s="4">
        <v>0.0</v>
      </c>
      <c r="O1761" s="4">
        <v>0.198</v>
      </c>
      <c r="P1761" s="4">
        <v>0.962</v>
      </c>
      <c r="Q1761" s="4">
        <v>175.309</v>
      </c>
      <c r="R1761" s="4">
        <v>1.0</v>
      </c>
      <c r="S1761" s="4">
        <v>1.0</v>
      </c>
      <c r="T1761" s="3" t="s">
        <v>103</v>
      </c>
      <c r="U1761" s="3" t="s">
        <v>35</v>
      </c>
    </row>
    <row r="1762">
      <c r="A1762" s="3" t="s">
        <v>11723</v>
      </c>
      <c r="B1762" s="3" t="s">
        <v>11724</v>
      </c>
      <c r="C1762" s="4">
        <v>2019.0</v>
      </c>
      <c r="D1762" s="4">
        <v>59.0</v>
      </c>
      <c r="E1762" s="4">
        <v>141861.0</v>
      </c>
      <c r="F1762" s="3" t="s">
        <v>11725</v>
      </c>
      <c r="G1762" s="3" t="s">
        <v>11726</v>
      </c>
      <c r="H1762" s="3" t="s">
        <v>11724</v>
      </c>
      <c r="I1762" s="4">
        <v>0.789</v>
      </c>
      <c r="J1762" s="4">
        <v>0.811</v>
      </c>
      <c r="K1762" s="4">
        <v>0.918379569</v>
      </c>
      <c r="L1762" s="4">
        <v>0.0972</v>
      </c>
      <c r="M1762" s="4">
        <v>0.124</v>
      </c>
      <c r="N1762" s="4">
        <v>1.96E-5</v>
      </c>
      <c r="O1762" s="4">
        <v>0.176</v>
      </c>
      <c r="P1762" s="4">
        <v>0.661</v>
      </c>
      <c r="Q1762" s="4">
        <v>93.98</v>
      </c>
      <c r="R1762" s="4">
        <v>0.0</v>
      </c>
      <c r="S1762" s="4">
        <v>1.0</v>
      </c>
      <c r="T1762" s="3" t="s">
        <v>11540</v>
      </c>
      <c r="U1762" s="3" t="s">
        <v>35</v>
      </c>
    </row>
    <row r="1763">
      <c r="A1763" s="3" t="s">
        <v>11727</v>
      </c>
      <c r="B1763" s="3" t="s">
        <v>11728</v>
      </c>
      <c r="C1763" s="4">
        <v>1995.0</v>
      </c>
      <c r="D1763" s="4">
        <v>59.0</v>
      </c>
      <c r="E1763" s="4">
        <v>318706.0</v>
      </c>
      <c r="F1763" s="3" t="s">
        <v>880</v>
      </c>
      <c r="G1763" s="3" t="s">
        <v>2426</v>
      </c>
      <c r="H1763" s="3" t="s">
        <v>11729</v>
      </c>
      <c r="I1763" s="4">
        <v>0.424</v>
      </c>
      <c r="J1763" s="4">
        <v>0.769</v>
      </c>
      <c r="K1763" s="4">
        <v>0.765041815</v>
      </c>
      <c r="L1763" s="4">
        <v>0.107</v>
      </c>
      <c r="M1763" s="4">
        <v>0.669</v>
      </c>
      <c r="N1763" s="4">
        <v>0.00217</v>
      </c>
      <c r="O1763" s="4">
        <v>0.336</v>
      </c>
      <c r="P1763" s="4">
        <v>0.964</v>
      </c>
      <c r="Q1763" s="4">
        <v>189.08</v>
      </c>
      <c r="R1763" s="4">
        <v>2.0</v>
      </c>
      <c r="S1763" s="4">
        <v>1.0</v>
      </c>
      <c r="T1763" s="3" t="s">
        <v>104</v>
      </c>
      <c r="U1763" s="3" t="s">
        <v>35</v>
      </c>
    </row>
    <row r="1764">
      <c r="A1764" s="3" t="s">
        <v>11730</v>
      </c>
      <c r="B1764" s="3" t="s">
        <v>11731</v>
      </c>
      <c r="C1764" s="4">
        <v>2008.0</v>
      </c>
      <c r="D1764" s="4">
        <v>59.0</v>
      </c>
      <c r="E1764" s="4">
        <v>165613.0</v>
      </c>
      <c r="F1764" s="3" t="s">
        <v>150</v>
      </c>
      <c r="G1764" s="3" t="s">
        <v>11732</v>
      </c>
      <c r="H1764" s="3" t="s">
        <v>11733</v>
      </c>
      <c r="I1764" s="4">
        <v>0.502</v>
      </c>
      <c r="J1764" s="4">
        <v>0.772</v>
      </c>
      <c r="K1764" s="4">
        <v>0.841764165</v>
      </c>
      <c r="L1764" s="4">
        <v>0.0322</v>
      </c>
      <c r="M1764" s="4">
        <v>0.595</v>
      </c>
      <c r="N1764" s="4">
        <v>2.47E-6</v>
      </c>
      <c r="O1764" s="4">
        <v>0.199</v>
      </c>
      <c r="P1764" s="4">
        <v>0.935</v>
      </c>
      <c r="Q1764" s="4">
        <v>79.46</v>
      </c>
      <c r="R1764" s="4">
        <v>0.0</v>
      </c>
      <c r="S1764" s="4">
        <v>1.0</v>
      </c>
      <c r="T1764" s="3" t="s">
        <v>103</v>
      </c>
      <c r="U1764" s="3" t="s">
        <v>35</v>
      </c>
    </row>
    <row r="1765">
      <c r="A1765" s="3" t="s">
        <v>11735</v>
      </c>
      <c r="B1765" s="3" t="s">
        <v>11736</v>
      </c>
      <c r="C1765" s="4">
        <v>2006.0</v>
      </c>
      <c r="D1765" s="4">
        <v>59.0</v>
      </c>
      <c r="E1765" s="4">
        <v>211840.0</v>
      </c>
      <c r="F1765" s="3" t="s">
        <v>11737</v>
      </c>
      <c r="G1765" s="3" t="s">
        <v>11738</v>
      </c>
      <c r="H1765" s="3" t="s">
        <v>11739</v>
      </c>
      <c r="I1765" s="4">
        <v>0.672</v>
      </c>
      <c r="J1765" s="4">
        <v>0.898</v>
      </c>
      <c r="K1765" s="4">
        <v>0.869249032</v>
      </c>
      <c r="L1765" s="4">
        <v>0.054</v>
      </c>
      <c r="M1765" s="4">
        <v>0.0786</v>
      </c>
      <c r="N1765" s="4">
        <v>6.4E-6</v>
      </c>
      <c r="O1765" s="4">
        <v>0.389</v>
      </c>
      <c r="P1765" s="4">
        <v>0.779</v>
      </c>
      <c r="Q1765" s="4">
        <v>110.29</v>
      </c>
      <c r="R1765" s="4">
        <v>2.0</v>
      </c>
      <c r="S1765" s="4">
        <v>1.0</v>
      </c>
      <c r="T1765" s="3" t="s">
        <v>103</v>
      </c>
      <c r="U1765" s="3" t="s">
        <v>35</v>
      </c>
    </row>
    <row r="1766">
      <c r="A1766" s="3" t="s">
        <v>11740</v>
      </c>
      <c r="B1766" s="3" t="s">
        <v>11741</v>
      </c>
      <c r="C1766" s="4">
        <v>2017.0</v>
      </c>
      <c r="D1766" s="4">
        <v>59.0</v>
      </c>
      <c r="E1766" s="4">
        <v>220382.0</v>
      </c>
      <c r="F1766" s="3" t="s">
        <v>11742</v>
      </c>
      <c r="G1766" s="3" t="s">
        <v>11744</v>
      </c>
      <c r="H1766" s="3" t="s">
        <v>11741</v>
      </c>
      <c r="I1766" s="4">
        <v>0.718</v>
      </c>
      <c r="J1766" s="4">
        <v>0.83</v>
      </c>
      <c r="K1766" s="4">
        <v>0.857100079</v>
      </c>
      <c r="L1766" s="4">
        <v>0.0505</v>
      </c>
      <c r="M1766" s="4">
        <v>0.404</v>
      </c>
      <c r="N1766" s="4">
        <v>2.5E-5</v>
      </c>
      <c r="O1766" s="4">
        <v>0.124</v>
      </c>
      <c r="P1766" s="4">
        <v>0.771</v>
      </c>
      <c r="Q1766" s="4">
        <v>105.01</v>
      </c>
      <c r="R1766" s="4">
        <v>4.0</v>
      </c>
      <c r="S1766" s="4">
        <v>0.0</v>
      </c>
      <c r="T1766" s="3" t="s">
        <v>104</v>
      </c>
      <c r="U1766" s="3" t="s">
        <v>68</v>
      </c>
    </row>
    <row r="1767">
      <c r="A1767" s="3" t="s">
        <v>11745</v>
      </c>
      <c r="B1767" s="3" t="s">
        <v>11746</v>
      </c>
      <c r="C1767" s="4">
        <v>2013.0</v>
      </c>
      <c r="D1767" s="4">
        <v>59.0</v>
      </c>
      <c r="E1767" s="4">
        <v>163240.0</v>
      </c>
      <c r="F1767" s="3" t="s">
        <v>11747</v>
      </c>
      <c r="G1767" s="3" t="s">
        <v>11434</v>
      </c>
      <c r="H1767" s="3" t="s">
        <v>11748</v>
      </c>
      <c r="I1767" s="4">
        <v>0.526</v>
      </c>
      <c r="J1767" s="4">
        <v>0.9</v>
      </c>
      <c r="K1767" s="4">
        <v>0.828716874</v>
      </c>
      <c r="L1767" s="4">
        <v>0.0545</v>
      </c>
      <c r="M1767" s="4">
        <v>0.00539</v>
      </c>
      <c r="N1767" s="4">
        <v>4.12E-5</v>
      </c>
      <c r="O1767" s="4">
        <v>0.14</v>
      </c>
      <c r="P1767" s="4">
        <v>0.883</v>
      </c>
      <c r="Q1767" s="4">
        <v>151.28</v>
      </c>
      <c r="R1767" s="4">
        <v>2.0</v>
      </c>
      <c r="S1767" s="4">
        <v>1.0</v>
      </c>
      <c r="T1767" s="3" t="s">
        <v>103</v>
      </c>
      <c r="U1767" s="3" t="s">
        <v>68</v>
      </c>
    </row>
    <row r="1768">
      <c r="A1768" s="3" t="s">
        <v>11751</v>
      </c>
      <c r="B1768" s="3" t="s">
        <v>11752</v>
      </c>
      <c r="C1768" s="4">
        <v>2012.0</v>
      </c>
      <c r="D1768" s="4">
        <v>59.0</v>
      </c>
      <c r="E1768" s="4">
        <v>218190.0</v>
      </c>
      <c r="F1768" s="3" t="s">
        <v>11753</v>
      </c>
      <c r="G1768" s="3" t="s">
        <v>3420</v>
      </c>
      <c r="H1768" s="3" t="s">
        <v>11754</v>
      </c>
      <c r="I1768" s="4">
        <v>0.578</v>
      </c>
      <c r="J1768" s="4">
        <v>0.946</v>
      </c>
      <c r="K1768" s="4">
        <v>0.892135264</v>
      </c>
      <c r="L1768" s="4">
        <v>0.0482</v>
      </c>
      <c r="M1768" s="4">
        <v>0.00225</v>
      </c>
      <c r="N1768" s="4">
        <v>0.00412</v>
      </c>
      <c r="O1768" s="4">
        <v>0.0966</v>
      </c>
      <c r="P1768" s="4">
        <v>0.588</v>
      </c>
      <c r="Q1768" s="4">
        <v>126.09</v>
      </c>
      <c r="R1768" s="4">
        <v>11.0</v>
      </c>
      <c r="S1768" s="4">
        <v>0.0</v>
      </c>
      <c r="T1768" s="3" t="s">
        <v>103</v>
      </c>
      <c r="U1768" s="3" t="s">
        <v>68</v>
      </c>
    </row>
    <row r="1769">
      <c r="A1769" s="3" t="s">
        <v>11756</v>
      </c>
      <c r="B1769" s="3" t="s">
        <v>11757</v>
      </c>
      <c r="C1769" s="4">
        <v>1995.0</v>
      </c>
      <c r="D1769" s="4">
        <v>59.0</v>
      </c>
      <c r="E1769" s="4">
        <v>276546.0</v>
      </c>
      <c r="F1769" s="3" t="s">
        <v>901</v>
      </c>
      <c r="G1769" s="3" t="s">
        <v>671</v>
      </c>
      <c r="H1769" s="3" t="s">
        <v>6506</v>
      </c>
      <c r="I1769" s="4">
        <v>0.712</v>
      </c>
      <c r="J1769" s="4">
        <v>0.391</v>
      </c>
      <c r="K1769" s="4">
        <v>0.671999658</v>
      </c>
      <c r="L1769" s="4">
        <v>0.0259</v>
      </c>
      <c r="M1769" s="4">
        <v>0.168</v>
      </c>
      <c r="N1769" s="4">
        <v>9.1E-6</v>
      </c>
      <c r="O1769" s="4">
        <v>0.188</v>
      </c>
      <c r="P1769" s="4">
        <v>0.684</v>
      </c>
      <c r="Q1769" s="4">
        <v>109.69</v>
      </c>
      <c r="R1769" s="4">
        <v>5.0</v>
      </c>
      <c r="S1769" s="4">
        <v>1.0</v>
      </c>
      <c r="T1769" s="3" t="s">
        <v>104</v>
      </c>
      <c r="U1769" s="3" t="s">
        <v>94</v>
      </c>
    </row>
    <row r="1770">
      <c r="A1770" s="3" t="s">
        <v>11758</v>
      </c>
      <c r="B1770" s="3" t="s">
        <v>11759</v>
      </c>
      <c r="C1770" s="4">
        <v>1991.0</v>
      </c>
      <c r="D1770" s="4">
        <v>59.0</v>
      </c>
      <c r="E1770" s="4">
        <v>339866.0</v>
      </c>
      <c r="F1770" s="3" t="s">
        <v>901</v>
      </c>
      <c r="G1770" s="3" t="s">
        <v>671</v>
      </c>
      <c r="H1770" s="3" t="s">
        <v>11761</v>
      </c>
      <c r="I1770" s="4">
        <v>0.567</v>
      </c>
      <c r="J1770" s="4">
        <v>0.542</v>
      </c>
      <c r="K1770" s="4">
        <v>0.742861421</v>
      </c>
      <c r="L1770" s="4">
        <v>0.0367</v>
      </c>
      <c r="M1770" s="4">
        <v>0.773</v>
      </c>
      <c r="N1770" s="4">
        <v>0.00628</v>
      </c>
      <c r="O1770" s="4">
        <v>0.516</v>
      </c>
      <c r="P1770" s="4">
        <v>0.765</v>
      </c>
      <c r="Q1770" s="4">
        <v>105.05</v>
      </c>
      <c r="R1770" s="4">
        <v>0.0</v>
      </c>
      <c r="S1770" s="4">
        <v>0.0</v>
      </c>
      <c r="T1770" s="3" t="s">
        <v>104</v>
      </c>
      <c r="U1770" s="3" t="s">
        <v>94</v>
      </c>
    </row>
    <row r="1771">
      <c r="A1771" s="3" t="s">
        <v>11762</v>
      </c>
      <c r="B1771" s="3" t="s">
        <v>11763</v>
      </c>
      <c r="C1771" s="4">
        <v>2015.0</v>
      </c>
      <c r="D1771" s="4">
        <v>59.0</v>
      </c>
      <c r="E1771" s="4">
        <v>227280.0</v>
      </c>
      <c r="F1771" s="3" t="s">
        <v>11764</v>
      </c>
      <c r="G1771" s="3" t="s">
        <v>11765</v>
      </c>
      <c r="H1771" s="3" t="s">
        <v>11763</v>
      </c>
      <c r="I1771" s="4">
        <v>0.508</v>
      </c>
      <c r="J1771" s="4">
        <v>0.677</v>
      </c>
      <c r="K1771" s="4">
        <v>0.852651167</v>
      </c>
      <c r="L1771" s="4">
        <v>0.0656</v>
      </c>
      <c r="M1771" s="4">
        <v>0.328</v>
      </c>
      <c r="N1771" s="4">
        <v>0.0</v>
      </c>
      <c r="O1771" s="4">
        <v>0.0491</v>
      </c>
      <c r="P1771" s="4">
        <v>0.575</v>
      </c>
      <c r="Q1771" s="4">
        <v>121.93</v>
      </c>
      <c r="R1771" s="4">
        <v>1.0</v>
      </c>
      <c r="S1771" s="4">
        <v>1.0</v>
      </c>
      <c r="T1771" s="3" t="s">
        <v>103</v>
      </c>
      <c r="U1771" s="3" t="s">
        <v>94</v>
      </c>
    </row>
    <row r="1772">
      <c r="A1772" s="3" t="s">
        <v>11766</v>
      </c>
      <c r="B1772" s="3" t="s">
        <v>11767</v>
      </c>
      <c r="C1772" s="4">
        <v>2010.0</v>
      </c>
      <c r="D1772" s="4">
        <v>60.0</v>
      </c>
      <c r="E1772" s="4">
        <v>214093.0</v>
      </c>
      <c r="F1772" s="3" t="s">
        <v>11768</v>
      </c>
      <c r="G1772" s="3" t="s">
        <v>11769</v>
      </c>
      <c r="H1772" s="3" t="s">
        <v>11770</v>
      </c>
      <c r="I1772" s="4">
        <v>0.656705432</v>
      </c>
      <c r="J1772" s="4">
        <v>0.6703845</v>
      </c>
      <c r="K1772" s="4">
        <v>0.813626471</v>
      </c>
      <c r="L1772" s="4">
        <v>0.081382654</v>
      </c>
      <c r="M1772" s="4">
        <v>0.26934009</v>
      </c>
      <c r="N1772" s="4">
        <v>0.05448885</v>
      </c>
      <c r="O1772" s="4">
        <v>0.191150556</v>
      </c>
      <c r="P1772" s="4">
        <v>0.618767284</v>
      </c>
      <c r="Q1772" s="4">
        <v>120.71</v>
      </c>
      <c r="R1772" s="4">
        <v>5.0</v>
      </c>
      <c r="S1772" s="4">
        <v>1.0</v>
      </c>
      <c r="T1772" s="3" t="s">
        <v>103</v>
      </c>
      <c r="U1772" s="3" t="s">
        <v>35</v>
      </c>
    </row>
    <row r="1773">
      <c r="A1773" s="3" t="s">
        <v>11773</v>
      </c>
      <c r="B1773" s="3" t="s">
        <v>11774</v>
      </c>
      <c r="C1773" s="4">
        <v>2021.0</v>
      </c>
      <c r="D1773" s="4">
        <v>60.0</v>
      </c>
      <c r="E1773" s="4">
        <v>203636.0</v>
      </c>
      <c r="F1773" s="3" t="s">
        <v>11775</v>
      </c>
      <c r="G1773" s="3" t="s">
        <v>11776</v>
      </c>
      <c r="H1773" s="3" t="s">
        <v>11774</v>
      </c>
      <c r="I1773" s="4">
        <v>0.63</v>
      </c>
      <c r="J1773" s="4">
        <v>0.835</v>
      </c>
      <c r="K1773" s="4">
        <v>0.877355464</v>
      </c>
      <c r="L1773" s="4">
        <v>0.0291</v>
      </c>
      <c r="M1773" s="4">
        <v>0.152</v>
      </c>
      <c r="N1773" s="4">
        <v>2.22E-6</v>
      </c>
      <c r="O1773" s="4">
        <v>0.0952</v>
      </c>
      <c r="P1773" s="4">
        <v>0.533</v>
      </c>
      <c r="Q1773" s="4">
        <v>132.032</v>
      </c>
      <c r="R1773" s="4">
        <v>9.0</v>
      </c>
      <c r="S1773" s="4">
        <v>0.0</v>
      </c>
      <c r="T1773" s="3" t="s">
        <v>103</v>
      </c>
      <c r="U1773" s="3" t="s">
        <v>35</v>
      </c>
    </row>
    <row r="1774">
      <c r="A1774" s="3" t="s">
        <v>11778</v>
      </c>
      <c r="B1774" s="3" t="s">
        <v>11779</v>
      </c>
      <c r="C1774" s="4">
        <v>2011.0</v>
      </c>
      <c r="D1774" s="4">
        <v>60.0</v>
      </c>
      <c r="E1774" s="4">
        <v>220413.0</v>
      </c>
      <c r="F1774" s="3" t="s">
        <v>3108</v>
      </c>
      <c r="G1774" s="3" t="s">
        <v>6756</v>
      </c>
      <c r="H1774" s="42" t="str">
        <f>+</f>
        <v>#ERROR!</v>
      </c>
      <c r="I1774" s="4">
        <v>0.749</v>
      </c>
      <c r="J1774" s="4">
        <v>0.837</v>
      </c>
      <c r="K1774" s="4">
        <v>0.785468312</v>
      </c>
      <c r="L1774" s="4">
        <v>0.0512</v>
      </c>
      <c r="M1774" s="4">
        <v>0.162</v>
      </c>
      <c r="N1774" s="4">
        <v>0.0</v>
      </c>
      <c r="O1774" s="4">
        <v>0.525</v>
      </c>
      <c r="P1774" s="4">
        <v>0.927</v>
      </c>
      <c r="Q1774" s="4">
        <v>103.483</v>
      </c>
      <c r="R1774" s="4">
        <v>7.0</v>
      </c>
      <c r="S1774" s="4">
        <v>1.0</v>
      </c>
      <c r="T1774" s="3" t="s">
        <v>103</v>
      </c>
      <c r="U1774" s="3" t="s">
        <v>35</v>
      </c>
    </row>
    <row r="1775">
      <c r="A1775" s="3" t="s">
        <v>11780</v>
      </c>
      <c r="B1775" s="3" t="s">
        <v>11781</v>
      </c>
      <c r="C1775" s="4">
        <v>2016.0</v>
      </c>
      <c r="D1775" s="4">
        <v>60.0</v>
      </c>
      <c r="E1775" s="4">
        <v>206858.0</v>
      </c>
      <c r="F1775" s="3" t="s">
        <v>880</v>
      </c>
      <c r="G1775" s="3" t="s">
        <v>4828</v>
      </c>
      <c r="H1775" s="3" t="s">
        <v>11782</v>
      </c>
      <c r="I1775" s="4">
        <v>0.644</v>
      </c>
      <c r="J1775" s="4">
        <v>0.87</v>
      </c>
      <c r="K1775" s="4">
        <v>0.871473488</v>
      </c>
      <c r="L1775" s="4">
        <v>0.0394</v>
      </c>
      <c r="M1775" s="4">
        <v>0.193</v>
      </c>
      <c r="N1775" s="4">
        <v>0.0</v>
      </c>
      <c r="O1775" s="4">
        <v>0.549</v>
      </c>
      <c r="P1775" s="4">
        <v>0.702</v>
      </c>
      <c r="Q1775" s="4">
        <v>125.998</v>
      </c>
      <c r="R1775" s="4">
        <v>10.0</v>
      </c>
      <c r="S1775" s="4">
        <v>1.0</v>
      </c>
      <c r="T1775" s="3" t="s">
        <v>104</v>
      </c>
      <c r="U1775" s="3" t="s">
        <v>35</v>
      </c>
    </row>
    <row r="1776">
      <c r="A1776" s="3" t="s">
        <v>11784</v>
      </c>
      <c r="B1776" s="3" t="s">
        <v>11785</v>
      </c>
      <c r="C1776" s="4">
        <v>2001.0</v>
      </c>
      <c r="D1776" s="4">
        <v>60.0</v>
      </c>
      <c r="E1776" s="4">
        <v>346200.0</v>
      </c>
      <c r="F1776" s="3" t="s">
        <v>11194</v>
      </c>
      <c r="G1776" s="3" t="s">
        <v>11195</v>
      </c>
      <c r="H1776" s="3" t="s">
        <v>11786</v>
      </c>
      <c r="I1776" s="4">
        <v>0.749</v>
      </c>
      <c r="J1776" s="4">
        <v>0.734</v>
      </c>
      <c r="K1776" s="4">
        <v>0.823519346</v>
      </c>
      <c r="L1776" s="4">
        <v>0.0594</v>
      </c>
      <c r="M1776" s="4">
        <v>0.00166</v>
      </c>
      <c r="N1776" s="4">
        <v>6.48E-6</v>
      </c>
      <c r="O1776" s="4">
        <v>0.108</v>
      </c>
      <c r="P1776" s="4">
        <v>0.652</v>
      </c>
      <c r="Q1776" s="4">
        <v>131.975</v>
      </c>
      <c r="R1776" s="4">
        <v>1.0</v>
      </c>
      <c r="S1776" s="4">
        <v>1.0</v>
      </c>
      <c r="T1776" s="3" t="s">
        <v>104</v>
      </c>
      <c r="U1776" s="3" t="s">
        <v>35</v>
      </c>
    </row>
    <row r="1777">
      <c r="A1777" s="3" t="s">
        <v>11787</v>
      </c>
      <c r="B1777" s="3" t="s">
        <v>11788</v>
      </c>
      <c r="C1777" s="4">
        <v>2009.0</v>
      </c>
      <c r="D1777" s="4">
        <v>60.0</v>
      </c>
      <c r="E1777" s="4">
        <v>273606.0</v>
      </c>
      <c r="F1777" s="3" t="s">
        <v>7748</v>
      </c>
      <c r="G1777" s="3" t="s">
        <v>1548</v>
      </c>
      <c r="H1777" s="3" t="s">
        <v>11789</v>
      </c>
      <c r="I1777" s="4">
        <v>0.699</v>
      </c>
      <c r="J1777" s="4">
        <v>0.775</v>
      </c>
      <c r="K1777" s="4">
        <v>0.86779458</v>
      </c>
      <c r="L1777" s="4">
        <v>0.0526</v>
      </c>
      <c r="M1777" s="4">
        <v>0.423</v>
      </c>
      <c r="N1777" s="4">
        <v>2.35E-4</v>
      </c>
      <c r="O1777" s="4">
        <v>0.228</v>
      </c>
      <c r="P1777" s="4">
        <v>0.51</v>
      </c>
      <c r="Q1777" s="4">
        <v>92.026</v>
      </c>
      <c r="R1777" s="4">
        <v>7.0</v>
      </c>
      <c r="S1777" s="4">
        <v>1.0</v>
      </c>
      <c r="T1777" s="3" t="s">
        <v>104</v>
      </c>
      <c r="U1777" s="3" t="s">
        <v>35</v>
      </c>
    </row>
    <row r="1778">
      <c r="A1778" s="3" t="s">
        <v>11790</v>
      </c>
      <c r="B1778" s="3" t="s">
        <v>11791</v>
      </c>
      <c r="C1778" s="4">
        <v>1997.0</v>
      </c>
      <c r="D1778" s="4">
        <v>60.0</v>
      </c>
      <c r="E1778" s="4">
        <v>341812.0</v>
      </c>
      <c r="F1778" s="3" t="s">
        <v>3153</v>
      </c>
      <c r="G1778" s="3" t="s">
        <v>11794</v>
      </c>
      <c r="H1778" s="3" t="s">
        <v>11795</v>
      </c>
      <c r="I1778" s="4">
        <v>0.831</v>
      </c>
      <c r="J1778" s="4">
        <v>0.737</v>
      </c>
      <c r="K1778" s="4">
        <v>0.72829551</v>
      </c>
      <c r="L1778" s="4">
        <v>0.0497</v>
      </c>
      <c r="M1778" s="4">
        <v>0.185</v>
      </c>
      <c r="N1778" s="4">
        <v>9.37E-4</v>
      </c>
      <c r="O1778" s="4">
        <v>0.153</v>
      </c>
      <c r="P1778" s="4">
        <v>0.82</v>
      </c>
      <c r="Q1778" s="4">
        <v>125.552</v>
      </c>
      <c r="R1778" s="4">
        <v>5.0</v>
      </c>
      <c r="S1778" s="4">
        <v>0.0</v>
      </c>
      <c r="T1778" s="3" t="s">
        <v>104</v>
      </c>
      <c r="U1778" s="3" t="s">
        <v>35</v>
      </c>
    </row>
    <row r="1779">
      <c r="A1779" s="3" t="s">
        <v>11796</v>
      </c>
      <c r="B1779" s="3" t="s">
        <v>11797</v>
      </c>
      <c r="C1779" s="4">
        <v>2011.0</v>
      </c>
      <c r="D1779" s="4">
        <v>60.0</v>
      </c>
      <c r="E1779" s="4">
        <v>228880.0</v>
      </c>
      <c r="F1779" s="3" t="s">
        <v>4278</v>
      </c>
      <c r="G1779" s="3" t="s">
        <v>7566</v>
      </c>
      <c r="H1779" s="3" t="s">
        <v>10391</v>
      </c>
      <c r="I1779" s="4">
        <v>0.885</v>
      </c>
      <c r="J1779" s="4">
        <v>0.937</v>
      </c>
      <c r="K1779" s="4">
        <v>0.959981178</v>
      </c>
      <c r="L1779" s="4">
        <v>0.0898</v>
      </c>
      <c r="M1779" s="4">
        <v>0.142</v>
      </c>
      <c r="N1779" s="4">
        <v>0.0</v>
      </c>
      <c r="O1779" s="4">
        <v>0.103</v>
      </c>
      <c r="P1779" s="4">
        <v>0.878</v>
      </c>
      <c r="Q1779" s="4">
        <v>114.974</v>
      </c>
      <c r="R1779" s="4">
        <v>1.0</v>
      </c>
      <c r="S1779" s="4">
        <v>0.0</v>
      </c>
      <c r="T1779" s="3" t="s">
        <v>103</v>
      </c>
      <c r="U1779" s="3" t="s">
        <v>35</v>
      </c>
    </row>
    <row r="1780">
      <c r="A1780" s="3" t="s">
        <v>11799</v>
      </c>
      <c r="B1780" s="3" t="s">
        <v>11800</v>
      </c>
      <c r="C1780" s="4">
        <v>2023.0</v>
      </c>
      <c r="D1780" s="4">
        <v>60.0</v>
      </c>
      <c r="E1780" s="4">
        <v>180320.0</v>
      </c>
      <c r="F1780" s="3" t="s">
        <v>4278</v>
      </c>
      <c r="G1780" s="3" t="s">
        <v>11801</v>
      </c>
      <c r="H1780" s="3" t="s">
        <v>11802</v>
      </c>
      <c r="I1780" s="4">
        <v>0.746</v>
      </c>
      <c r="J1780" s="4">
        <v>0.78</v>
      </c>
      <c r="K1780" s="4">
        <v>0.904348384</v>
      </c>
      <c r="L1780" s="4">
        <v>0.0563</v>
      </c>
      <c r="M1780" s="4">
        <v>0.401</v>
      </c>
      <c r="N1780" s="4">
        <v>4.08E-6</v>
      </c>
      <c r="O1780" s="4">
        <v>0.0895</v>
      </c>
      <c r="P1780" s="4">
        <v>0.607</v>
      </c>
      <c r="Q1780" s="4">
        <v>125.089</v>
      </c>
      <c r="R1780" s="4">
        <v>1.0</v>
      </c>
      <c r="S1780" s="4">
        <v>1.0</v>
      </c>
      <c r="T1780" s="3" t="s">
        <v>103</v>
      </c>
      <c r="U1780" s="3" t="s">
        <v>94</v>
      </c>
    </row>
    <row r="1781">
      <c r="A1781" s="3" t="s">
        <v>11803</v>
      </c>
      <c r="B1781" s="3" t="s">
        <v>11804</v>
      </c>
      <c r="C1781" s="4">
        <v>2018.0</v>
      </c>
      <c r="D1781" s="4">
        <v>60.0</v>
      </c>
      <c r="E1781" s="4">
        <v>67187.0</v>
      </c>
      <c r="F1781" s="3" t="s">
        <v>213</v>
      </c>
      <c r="G1781" s="3" t="s">
        <v>7547</v>
      </c>
      <c r="H1781" s="3" t="s">
        <v>7548</v>
      </c>
      <c r="I1781" s="4">
        <v>0.687</v>
      </c>
      <c r="J1781" s="4">
        <v>0.642</v>
      </c>
      <c r="K1781" s="4">
        <v>0.86157038</v>
      </c>
      <c r="L1781" s="4">
        <v>0.0516</v>
      </c>
      <c r="M1781" s="4">
        <v>0.647</v>
      </c>
      <c r="N1781" s="4">
        <v>0.0</v>
      </c>
      <c r="O1781" s="4">
        <v>0.23</v>
      </c>
      <c r="P1781" s="4">
        <v>0.91</v>
      </c>
      <c r="Q1781" s="4">
        <v>57.654</v>
      </c>
      <c r="R1781" s="4">
        <v>5.0</v>
      </c>
      <c r="S1781" s="4">
        <v>1.0</v>
      </c>
      <c r="T1781" s="3" t="s">
        <v>103</v>
      </c>
      <c r="U1781" s="3" t="s">
        <v>35</v>
      </c>
    </row>
    <row r="1782">
      <c r="A1782" s="3" t="s">
        <v>11806</v>
      </c>
      <c r="B1782" s="3" t="s">
        <v>11807</v>
      </c>
      <c r="C1782" s="4">
        <v>2008.0</v>
      </c>
      <c r="D1782" s="4">
        <v>60.0</v>
      </c>
      <c r="E1782" s="4">
        <v>362373.0</v>
      </c>
      <c r="F1782" s="3" t="s">
        <v>11808</v>
      </c>
      <c r="G1782" s="3" t="s">
        <v>7893</v>
      </c>
      <c r="H1782" s="3" t="s">
        <v>11809</v>
      </c>
      <c r="I1782" s="4">
        <v>0.847</v>
      </c>
      <c r="J1782" s="4">
        <v>0.922</v>
      </c>
      <c r="K1782" s="4">
        <v>0.884520779</v>
      </c>
      <c r="L1782" s="4">
        <v>0.0438</v>
      </c>
      <c r="M1782" s="4">
        <v>0.0217</v>
      </c>
      <c r="N1782" s="4">
        <v>0.362</v>
      </c>
      <c r="O1782" s="4">
        <v>0.0623</v>
      </c>
      <c r="P1782" s="4">
        <v>0.899</v>
      </c>
      <c r="Q1782" s="4">
        <v>122.2</v>
      </c>
      <c r="R1782" s="4">
        <v>6.0</v>
      </c>
      <c r="S1782" s="4">
        <v>0.0</v>
      </c>
      <c r="T1782" s="3" t="s">
        <v>103</v>
      </c>
      <c r="U1782" s="3" t="s">
        <v>35</v>
      </c>
    </row>
    <row r="1783">
      <c r="A1783" s="3" t="s">
        <v>11810</v>
      </c>
      <c r="B1783" s="3" t="s">
        <v>11811</v>
      </c>
      <c r="C1783" s="4">
        <v>2006.0</v>
      </c>
      <c r="D1783" s="4">
        <v>60.0</v>
      </c>
      <c r="E1783" s="4">
        <v>253586.0</v>
      </c>
      <c r="F1783" s="3" t="s">
        <v>11812</v>
      </c>
      <c r="G1783" s="3" t="s">
        <v>11813</v>
      </c>
      <c r="H1783" s="3" t="s">
        <v>11814</v>
      </c>
      <c r="I1783" s="4">
        <v>0.661</v>
      </c>
      <c r="J1783" s="4">
        <v>0.855</v>
      </c>
      <c r="K1783" s="4">
        <v>0.794751139</v>
      </c>
      <c r="L1783" s="4">
        <v>0.0377</v>
      </c>
      <c r="M1783" s="4">
        <v>0.0722</v>
      </c>
      <c r="N1783" s="4">
        <v>0.0185</v>
      </c>
      <c r="O1783" s="4">
        <v>0.199</v>
      </c>
      <c r="P1783" s="4">
        <v>0.601</v>
      </c>
      <c r="Q1783" s="4">
        <v>123.94</v>
      </c>
      <c r="R1783" s="4">
        <v>8.0</v>
      </c>
      <c r="S1783" s="4">
        <v>1.0</v>
      </c>
      <c r="T1783" s="3" t="s">
        <v>103</v>
      </c>
      <c r="U1783" s="3" t="s">
        <v>35</v>
      </c>
    </row>
    <row r="1784">
      <c r="A1784" s="3" t="s">
        <v>11815</v>
      </c>
      <c r="B1784" s="3" t="s">
        <v>9727</v>
      </c>
      <c r="C1784" s="4">
        <v>2014.0</v>
      </c>
      <c r="D1784" s="4">
        <v>60.0</v>
      </c>
      <c r="E1784" s="4">
        <v>210799.0</v>
      </c>
      <c r="F1784" s="3" t="s">
        <v>11816</v>
      </c>
      <c r="G1784" s="3" t="s">
        <v>8529</v>
      </c>
      <c r="H1784" s="3" t="s">
        <v>11818</v>
      </c>
      <c r="I1784" s="4">
        <v>0.847</v>
      </c>
      <c r="J1784" s="4">
        <v>0.938</v>
      </c>
      <c r="K1784" s="4">
        <v>0.875772678</v>
      </c>
      <c r="L1784" s="4">
        <v>0.0974</v>
      </c>
      <c r="M1784" s="4">
        <v>0.148</v>
      </c>
      <c r="N1784" s="4">
        <v>0.0</v>
      </c>
      <c r="O1784" s="4">
        <v>0.107</v>
      </c>
      <c r="P1784" s="4">
        <v>0.786</v>
      </c>
      <c r="Q1784" s="4">
        <v>130.02</v>
      </c>
      <c r="R1784" s="4">
        <v>8.0</v>
      </c>
      <c r="S1784" s="4">
        <v>1.0</v>
      </c>
      <c r="T1784" s="3" t="s">
        <v>104</v>
      </c>
      <c r="U1784" s="3" t="s">
        <v>68</v>
      </c>
    </row>
    <row r="1785">
      <c r="A1785" s="3" t="s">
        <v>11820</v>
      </c>
      <c r="B1785" s="3" t="s">
        <v>11821</v>
      </c>
      <c r="C1785" s="4">
        <v>2013.0</v>
      </c>
      <c r="D1785" s="4">
        <v>60.0</v>
      </c>
      <c r="E1785" s="4">
        <v>237337.0</v>
      </c>
      <c r="F1785" s="3" t="s">
        <v>880</v>
      </c>
      <c r="G1785" s="3" t="s">
        <v>7462</v>
      </c>
      <c r="H1785" s="3" t="s">
        <v>8282</v>
      </c>
      <c r="I1785" s="4">
        <v>0.578</v>
      </c>
      <c r="J1785" s="4">
        <v>0.679</v>
      </c>
      <c r="K1785" s="4">
        <v>0.797638654</v>
      </c>
      <c r="L1785" s="4">
        <v>0.0302</v>
      </c>
      <c r="M1785" s="4">
        <v>0.0705</v>
      </c>
      <c r="N1785" s="4">
        <v>0.0658</v>
      </c>
      <c r="O1785" s="4">
        <v>0.0745</v>
      </c>
      <c r="P1785" s="4">
        <v>0.608</v>
      </c>
      <c r="Q1785" s="4">
        <v>128.01</v>
      </c>
      <c r="R1785" s="4">
        <v>5.0</v>
      </c>
      <c r="S1785" s="4">
        <v>0.0</v>
      </c>
      <c r="T1785" s="3" t="s">
        <v>104</v>
      </c>
      <c r="U1785" s="3" t="s">
        <v>68</v>
      </c>
    </row>
    <row r="1786">
      <c r="A1786" s="3" t="s">
        <v>11823</v>
      </c>
      <c r="B1786" s="3" t="s">
        <v>11824</v>
      </c>
      <c r="C1786" s="4">
        <v>2000.0</v>
      </c>
      <c r="D1786" s="4">
        <v>60.0</v>
      </c>
      <c r="E1786" s="4">
        <v>221666.0</v>
      </c>
      <c r="F1786" s="3" t="s">
        <v>8509</v>
      </c>
      <c r="G1786" s="3" t="s">
        <v>5290</v>
      </c>
      <c r="H1786" s="3" t="s">
        <v>11824</v>
      </c>
      <c r="I1786" s="4">
        <v>0.728</v>
      </c>
      <c r="J1786" s="4">
        <v>0.92</v>
      </c>
      <c r="K1786" s="4">
        <v>0.913994824</v>
      </c>
      <c r="L1786" s="4">
        <v>0.0294</v>
      </c>
      <c r="M1786" s="4">
        <v>0.0673</v>
      </c>
      <c r="N1786" s="4">
        <v>1.61E-5</v>
      </c>
      <c r="O1786" s="4">
        <v>0.199</v>
      </c>
      <c r="P1786" s="4">
        <v>0.892</v>
      </c>
      <c r="Q1786" s="4">
        <v>120.99</v>
      </c>
      <c r="R1786" s="4">
        <v>2.0</v>
      </c>
      <c r="S1786" s="4">
        <v>1.0</v>
      </c>
      <c r="T1786" s="3" t="s">
        <v>103</v>
      </c>
      <c r="U1786" s="3" t="s">
        <v>94</v>
      </c>
    </row>
    <row r="1787">
      <c r="A1787" s="3" t="s">
        <v>11825</v>
      </c>
      <c r="B1787" s="3" t="s">
        <v>11826</v>
      </c>
      <c r="C1787" s="4">
        <v>2012.0</v>
      </c>
      <c r="D1787" s="4">
        <v>60.0</v>
      </c>
      <c r="E1787" s="4">
        <v>150160.0</v>
      </c>
      <c r="F1787" s="3" t="s">
        <v>11827</v>
      </c>
      <c r="G1787" s="3" t="s">
        <v>5939</v>
      </c>
      <c r="H1787" s="3" t="s">
        <v>11828</v>
      </c>
      <c r="I1787" s="4">
        <v>0.549</v>
      </c>
      <c r="J1787" s="4">
        <v>0.805</v>
      </c>
      <c r="K1787" s="4">
        <v>0.815434304</v>
      </c>
      <c r="L1787" s="4">
        <v>0.0368</v>
      </c>
      <c r="M1787" s="4">
        <v>0.398</v>
      </c>
      <c r="N1787" s="4">
        <v>1.29E-6</v>
      </c>
      <c r="O1787" s="4">
        <v>0.0938</v>
      </c>
      <c r="P1787" s="4">
        <v>0.969</v>
      </c>
      <c r="Q1787" s="4">
        <v>160.75</v>
      </c>
      <c r="R1787" s="4">
        <v>3.0</v>
      </c>
      <c r="S1787" s="4">
        <v>1.0</v>
      </c>
      <c r="T1787" s="3" t="s">
        <v>103</v>
      </c>
      <c r="U1787" s="3" t="s">
        <v>94</v>
      </c>
    </row>
    <row r="1788">
      <c r="A1788" s="3" t="s">
        <v>11830</v>
      </c>
      <c r="B1788" s="3" t="s">
        <v>11831</v>
      </c>
      <c r="C1788" s="4">
        <v>2019.0</v>
      </c>
      <c r="D1788" s="4">
        <v>61.0</v>
      </c>
      <c r="E1788" s="4">
        <v>195395.0</v>
      </c>
      <c r="F1788" s="3" t="s">
        <v>11832</v>
      </c>
      <c r="G1788" s="3" t="s">
        <v>11833</v>
      </c>
      <c r="H1788" s="3" t="s">
        <v>11834</v>
      </c>
      <c r="I1788" s="4">
        <v>0.835</v>
      </c>
      <c r="J1788" s="4">
        <v>0.752</v>
      </c>
      <c r="K1788" s="4">
        <v>0.859602592</v>
      </c>
      <c r="L1788" s="4">
        <v>0.115</v>
      </c>
      <c r="M1788" s="4">
        <v>0.31</v>
      </c>
      <c r="N1788" s="4">
        <v>0.0</v>
      </c>
      <c r="O1788" s="4">
        <v>0.268</v>
      </c>
      <c r="P1788" s="4">
        <v>0.737</v>
      </c>
      <c r="Q1788" s="4">
        <v>100.01</v>
      </c>
      <c r="R1788" s="4">
        <v>3.0</v>
      </c>
      <c r="S1788" s="4">
        <v>0.0</v>
      </c>
      <c r="T1788" s="3" t="s">
        <v>103</v>
      </c>
      <c r="U1788" s="3" t="s">
        <v>35</v>
      </c>
    </row>
    <row r="1789">
      <c r="A1789" s="3" t="s">
        <v>11835</v>
      </c>
      <c r="B1789" s="3" t="s">
        <v>11836</v>
      </c>
      <c r="C1789" s="4">
        <v>1965.0</v>
      </c>
      <c r="D1789" s="4">
        <v>61.0</v>
      </c>
      <c r="E1789" s="4">
        <v>138360.0</v>
      </c>
      <c r="F1789" s="3" t="s">
        <v>3730</v>
      </c>
      <c r="G1789" s="3" t="s">
        <v>11837</v>
      </c>
      <c r="H1789" s="3" t="s">
        <v>11838</v>
      </c>
      <c r="I1789" s="4">
        <v>0.622</v>
      </c>
      <c r="J1789" s="4">
        <v>0.247</v>
      </c>
      <c r="K1789" s="4">
        <v>0.707719291</v>
      </c>
      <c r="L1789" s="4">
        <v>0.0758</v>
      </c>
      <c r="M1789" s="4">
        <v>0.87</v>
      </c>
      <c r="N1789" s="4">
        <v>0.0</v>
      </c>
      <c r="O1789" s="4">
        <v>0.14</v>
      </c>
      <c r="P1789" s="4">
        <v>0.627</v>
      </c>
      <c r="Q1789" s="4">
        <v>114.42</v>
      </c>
      <c r="R1789" s="4">
        <v>1.0</v>
      </c>
      <c r="S1789" s="4">
        <v>1.0</v>
      </c>
      <c r="T1789" s="3" t="s">
        <v>103</v>
      </c>
      <c r="U1789" s="3" t="s">
        <v>35</v>
      </c>
    </row>
    <row r="1790">
      <c r="A1790" s="3" t="s">
        <v>11839</v>
      </c>
      <c r="B1790" s="3" t="s">
        <v>11840</v>
      </c>
      <c r="C1790" s="4">
        <v>2019.0</v>
      </c>
      <c r="D1790" s="4">
        <v>61.0</v>
      </c>
      <c r="E1790" s="4">
        <v>206186.0</v>
      </c>
      <c r="F1790" s="3" t="s">
        <v>3108</v>
      </c>
      <c r="G1790" s="3" t="s">
        <v>6756</v>
      </c>
      <c r="H1790" s="3" t="s">
        <v>7454</v>
      </c>
      <c r="I1790" s="4">
        <v>0.746</v>
      </c>
      <c r="J1790" s="4">
        <v>0.787</v>
      </c>
      <c r="K1790" s="4">
        <v>0.838170813</v>
      </c>
      <c r="L1790" s="4">
        <v>0.12</v>
      </c>
      <c r="M1790" s="4">
        <v>0.212</v>
      </c>
      <c r="N1790" s="4">
        <v>0.0</v>
      </c>
      <c r="O1790" s="4">
        <v>0.0669</v>
      </c>
      <c r="P1790" s="4">
        <v>0.607</v>
      </c>
      <c r="Q1790" s="4">
        <v>95.005</v>
      </c>
      <c r="R1790" s="4">
        <v>4.0</v>
      </c>
      <c r="S1790" s="4">
        <v>1.0</v>
      </c>
      <c r="T1790" s="3" t="s">
        <v>103</v>
      </c>
      <c r="U1790" s="3" t="s">
        <v>35</v>
      </c>
    </row>
    <row r="1791">
      <c r="A1791" s="3" t="s">
        <v>11843</v>
      </c>
      <c r="B1791" s="3" t="s">
        <v>11844</v>
      </c>
      <c r="C1791" s="4">
        <v>2011.0</v>
      </c>
      <c r="D1791" s="4">
        <v>61.0</v>
      </c>
      <c r="E1791" s="4">
        <v>264900.0</v>
      </c>
      <c r="F1791" s="3" t="s">
        <v>11845</v>
      </c>
      <c r="G1791" s="3" t="s">
        <v>11846</v>
      </c>
      <c r="H1791" s="3" t="s">
        <v>11847</v>
      </c>
      <c r="I1791" s="4">
        <v>0.726</v>
      </c>
      <c r="J1791" s="4">
        <v>0.994</v>
      </c>
      <c r="K1791" s="4">
        <v>0.92244348</v>
      </c>
      <c r="L1791" s="4">
        <v>0.0543</v>
      </c>
      <c r="M1791" s="4">
        <v>0.021</v>
      </c>
      <c r="N1791" s="4">
        <v>0.0108</v>
      </c>
      <c r="O1791" s="4">
        <v>0.222</v>
      </c>
      <c r="P1791" s="4">
        <v>0.779</v>
      </c>
      <c r="Q1791" s="4">
        <v>129.989</v>
      </c>
      <c r="R1791" s="4">
        <v>5.0</v>
      </c>
      <c r="S1791" s="4">
        <v>0.0</v>
      </c>
      <c r="T1791" s="3" t="s">
        <v>104</v>
      </c>
      <c r="U1791" s="3" t="s">
        <v>68</v>
      </c>
    </row>
    <row r="1792">
      <c r="A1792" s="3" t="s">
        <v>11848</v>
      </c>
      <c r="B1792" s="3" t="s">
        <v>11849</v>
      </c>
      <c r="C1792" s="4">
        <v>2021.0</v>
      </c>
      <c r="D1792" s="4">
        <v>61.0</v>
      </c>
      <c r="E1792" s="4">
        <v>223325.0</v>
      </c>
      <c r="F1792" s="3" t="s">
        <v>11850</v>
      </c>
      <c r="G1792" s="3" t="s">
        <v>11851</v>
      </c>
      <c r="H1792" s="3" t="s">
        <v>11849</v>
      </c>
      <c r="I1792" s="4">
        <v>0.925</v>
      </c>
      <c r="J1792" s="4">
        <v>0.739</v>
      </c>
      <c r="K1792" s="4">
        <v>0.830663273</v>
      </c>
      <c r="L1792" s="4">
        <v>0.104</v>
      </c>
      <c r="M1792" s="4">
        <v>0.34</v>
      </c>
      <c r="N1792" s="4">
        <v>0.0733</v>
      </c>
      <c r="O1792" s="4">
        <v>0.366</v>
      </c>
      <c r="P1792" s="4">
        <v>0.508</v>
      </c>
      <c r="Q1792" s="4">
        <v>127.97</v>
      </c>
      <c r="R1792" s="4">
        <v>5.0</v>
      </c>
      <c r="S1792" s="4">
        <v>0.0</v>
      </c>
      <c r="T1792" s="3" t="s">
        <v>104</v>
      </c>
      <c r="U1792" s="3" t="s">
        <v>35</v>
      </c>
    </row>
    <row r="1793">
      <c r="A1793" s="3" t="s">
        <v>11852</v>
      </c>
      <c r="B1793" s="3" t="s">
        <v>11853</v>
      </c>
      <c r="C1793" s="4">
        <v>2019.0</v>
      </c>
      <c r="D1793" s="4">
        <v>61.0</v>
      </c>
      <c r="E1793" s="4">
        <v>184617.0</v>
      </c>
      <c r="F1793" s="3" t="s">
        <v>11854</v>
      </c>
      <c r="G1793" s="3" t="s">
        <v>11855</v>
      </c>
      <c r="H1793" s="3" t="s">
        <v>11853</v>
      </c>
      <c r="I1793" s="4">
        <v>0.823</v>
      </c>
      <c r="J1793" s="4">
        <v>0.765</v>
      </c>
      <c r="K1793" s="4">
        <v>0.938228563</v>
      </c>
      <c r="L1793" s="4">
        <v>0.0632</v>
      </c>
      <c r="M1793" s="4">
        <v>0.464</v>
      </c>
      <c r="N1793" s="4">
        <v>0.0</v>
      </c>
      <c r="O1793" s="4">
        <v>0.0601</v>
      </c>
      <c r="P1793" s="4">
        <v>0.715</v>
      </c>
      <c r="Q1793" s="4">
        <v>99.958</v>
      </c>
      <c r="R1793" s="4">
        <v>2.0</v>
      </c>
      <c r="S1793" s="4">
        <v>0.0</v>
      </c>
      <c r="T1793" s="3" t="s">
        <v>104</v>
      </c>
      <c r="U1793" s="3" t="s">
        <v>68</v>
      </c>
    </row>
    <row r="1794">
      <c r="A1794" s="3" t="s">
        <v>11857</v>
      </c>
      <c r="B1794" s="3" t="s">
        <v>11858</v>
      </c>
      <c r="C1794" s="4">
        <v>2024.0</v>
      </c>
      <c r="D1794" s="4">
        <v>61.0</v>
      </c>
      <c r="E1794" s="4">
        <v>208965.0</v>
      </c>
      <c r="F1794" s="3" t="s">
        <v>11859</v>
      </c>
      <c r="G1794" s="3" t="s">
        <v>11860</v>
      </c>
      <c r="H1794" s="3" t="s">
        <v>11858</v>
      </c>
      <c r="I1794" s="4">
        <v>0.726</v>
      </c>
      <c r="J1794" s="4">
        <v>0.714</v>
      </c>
      <c r="K1794" s="4">
        <v>0.874788784</v>
      </c>
      <c r="L1794" s="4">
        <v>0.187</v>
      </c>
      <c r="M1794" s="4">
        <v>0.338</v>
      </c>
      <c r="N1794" s="4">
        <v>0.0</v>
      </c>
      <c r="O1794" s="4">
        <v>0.247</v>
      </c>
      <c r="P1794" s="4">
        <v>0.612</v>
      </c>
      <c r="Q1794" s="4">
        <v>116.043</v>
      </c>
      <c r="R1794" s="4">
        <v>5.0</v>
      </c>
      <c r="S1794" s="4">
        <v>1.0</v>
      </c>
      <c r="T1794" s="3" t="s">
        <v>104</v>
      </c>
      <c r="U1794" s="3" t="s">
        <v>68</v>
      </c>
    </row>
    <row r="1795">
      <c r="A1795" s="3" t="s">
        <v>11861</v>
      </c>
      <c r="B1795" s="3" t="s">
        <v>11862</v>
      </c>
      <c r="C1795" s="4">
        <v>2005.0</v>
      </c>
      <c r="D1795" s="4">
        <v>61.0</v>
      </c>
      <c r="E1795" s="4">
        <v>296720.0</v>
      </c>
      <c r="F1795" s="3" t="s">
        <v>880</v>
      </c>
      <c r="G1795" s="3" t="s">
        <v>3591</v>
      </c>
      <c r="H1795" s="3" t="s">
        <v>11863</v>
      </c>
      <c r="I1795" s="4">
        <v>0.615</v>
      </c>
      <c r="J1795" s="4">
        <v>0.76</v>
      </c>
      <c r="K1795" s="4">
        <v>0.801617009</v>
      </c>
      <c r="L1795" s="4">
        <v>0.0761</v>
      </c>
      <c r="M1795" s="4">
        <v>0.0701</v>
      </c>
      <c r="N1795" s="4">
        <v>3.95E-5</v>
      </c>
      <c r="O1795" s="4">
        <v>0.12</v>
      </c>
      <c r="P1795" s="4">
        <v>0.743</v>
      </c>
      <c r="Q1795" s="4">
        <v>171.951</v>
      </c>
      <c r="R1795" s="4">
        <v>2.0</v>
      </c>
      <c r="S1795" s="4">
        <v>1.0</v>
      </c>
      <c r="T1795" s="3" t="s">
        <v>104</v>
      </c>
      <c r="U1795" s="3" t="s">
        <v>35</v>
      </c>
    </row>
    <row r="1796">
      <c r="A1796" s="3" t="s">
        <v>11866</v>
      </c>
      <c r="B1796" s="3" t="s">
        <v>11867</v>
      </c>
      <c r="C1796" s="4">
        <v>2012.0</v>
      </c>
      <c r="D1796" s="4">
        <v>61.0</v>
      </c>
      <c r="E1796" s="4">
        <v>228093.0</v>
      </c>
      <c r="F1796" s="3" t="s">
        <v>880</v>
      </c>
      <c r="G1796" s="3" t="s">
        <v>1822</v>
      </c>
      <c r="H1796" s="3" t="s">
        <v>11868</v>
      </c>
      <c r="I1796" s="4">
        <v>0.546</v>
      </c>
      <c r="J1796" s="4">
        <v>0.77</v>
      </c>
      <c r="K1796" s="4">
        <v>0.843967232</v>
      </c>
      <c r="L1796" s="4">
        <v>0.0639</v>
      </c>
      <c r="M1796" s="4">
        <v>0.308</v>
      </c>
      <c r="N1796" s="4">
        <v>2.8E-5</v>
      </c>
      <c r="O1796" s="4">
        <v>0.167</v>
      </c>
      <c r="P1796" s="4">
        <v>0.698</v>
      </c>
      <c r="Q1796" s="4">
        <v>160.01</v>
      </c>
      <c r="R1796" s="4">
        <v>0.0</v>
      </c>
      <c r="S1796" s="4">
        <v>1.0</v>
      </c>
      <c r="T1796" s="3" t="s">
        <v>104</v>
      </c>
      <c r="U1796" s="3" t="s">
        <v>35</v>
      </c>
    </row>
    <row r="1797">
      <c r="A1797" s="3" t="s">
        <v>11870</v>
      </c>
      <c r="B1797" s="3" t="s">
        <v>11871</v>
      </c>
      <c r="C1797" s="4">
        <v>2024.0</v>
      </c>
      <c r="D1797" s="4">
        <v>61.0</v>
      </c>
      <c r="E1797" s="4">
        <v>260262.0</v>
      </c>
      <c r="F1797" s="3" t="s">
        <v>3624</v>
      </c>
      <c r="G1797" s="3" t="s">
        <v>1593</v>
      </c>
      <c r="H1797" s="3" t="s">
        <v>11871</v>
      </c>
      <c r="I1797" s="4">
        <v>0.745</v>
      </c>
      <c r="J1797" s="4">
        <v>0.675</v>
      </c>
      <c r="K1797" s="4">
        <v>0.832823562</v>
      </c>
      <c r="L1797" s="4">
        <v>0.0993</v>
      </c>
      <c r="M1797" s="4">
        <v>0.236</v>
      </c>
      <c r="N1797" s="4">
        <v>0.0</v>
      </c>
      <c r="O1797" s="4">
        <v>0.13</v>
      </c>
      <c r="P1797" s="4">
        <v>0.827</v>
      </c>
      <c r="Q1797" s="4">
        <v>94.864</v>
      </c>
      <c r="R1797" s="4">
        <v>5.0</v>
      </c>
      <c r="S1797" s="4">
        <v>1.0</v>
      </c>
      <c r="T1797" s="3" t="s">
        <v>104</v>
      </c>
      <c r="U1797" s="3" t="s">
        <v>35</v>
      </c>
    </row>
    <row r="1798">
      <c r="A1798" s="3" t="s">
        <v>11872</v>
      </c>
      <c r="B1798" s="3" t="s">
        <v>11873</v>
      </c>
      <c r="C1798" s="4">
        <v>2011.0</v>
      </c>
      <c r="D1798" s="4">
        <v>61.0</v>
      </c>
      <c r="E1798" s="4">
        <v>256021.0</v>
      </c>
      <c r="F1798" s="3" t="s">
        <v>1629</v>
      </c>
      <c r="G1798" s="3" t="s">
        <v>3165</v>
      </c>
      <c r="H1798" s="3" t="s">
        <v>11874</v>
      </c>
      <c r="I1798" s="4">
        <v>0.742</v>
      </c>
      <c r="J1798" s="4">
        <v>0.972</v>
      </c>
      <c r="K1798" s="4">
        <v>0.918914294</v>
      </c>
      <c r="L1798" s="4">
        <v>0.15</v>
      </c>
      <c r="M1798" s="4">
        <v>0.102</v>
      </c>
      <c r="N1798" s="4">
        <v>3.29E-5</v>
      </c>
      <c r="O1798" s="4">
        <v>0.0563</v>
      </c>
      <c r="P1798" s="4">
        <v>0.766</v>
      </c>
      <c r="Q1798" s="4">
        <v>126.049</v>
      </c>
      <c r="R1798" s="4">
        <v>6.0</v>
      </c>
      <c r="S1798" s="4">
        <v>1.0</v>
      </c>
      <c r="T1798" s="3" t="s">
        <v>104</v>
      </c>
      <c r="U1798" s="3" t="s">
        <v>35</v>
      </c>
    </row>
    <row r="1799">
      <c r="A1799" s="3" t="s">
        <v>11876</v>
      </c>
      <c r="B1799" s="3" t="s">
        <v>11877</v>
      </c>
      <c r="C1799" s="4">
        <v>2012.0</v>
      </c>
      <c r="D1799" s="4">
        <v>61.0</v>
      </c>
      <c r="E1799" s="4">
        <v>275160.0</v>
      </c>
      <c r="F1799" s="3" t="s">
        <v>1629</v>
      </c>
      <c r="G1799" s="3" t="s">
        <v>3531</v>
      </c>
      <c r="H1799" s="3" t="s">
        <v>11205</v>
      </c>
      <c r="I1799" s="4">
        <v>0.468</v>
      </c>
      <c r="J1799" s="4">
        <v>0.921</v>
      </c>
      <c r="K1799" s="4">
        <v>0.912946763</v>
      </c>
      <c r="L1799" s="4">
        <v>0.278</v>
      </c>
      <c r="M1799" s="4">
        <v>0.129</v>
      </c>
      <c r="N1799" s="4">
        <v>4.98E-5</v>
      </c>
      <c r="O1799" s="4">
        <v>0.0815</v>
      </c>
      <c r="P1799" s="4">
        <v>0.609</v>
      </c>
      <c r="Q1799" s="4">
        <v>184.517</v>
      </c>
      <c r="R1799" s="4">
        <v>7.0</v>
      </c>
      <c r="S1799" s="4">
        <v>1.0</v>
      </c>
      <c r="T1799" s="3" t="s">
        <v>104</v>
      </c>
      <c r="U1799" s="3" t="s">
        <v>35</v>
      </c>
    </row>
    <row r="1800">
      <c r="A1800" s="3" t="s">
        <v>11878</v>
      </c>
      <c r="B1800" s="3" t="s">
        <v>11879</v>
      </c>
      <c r="C1800" s="4">
        <v>2009.0</v>
      </c>
      <c r="D1800" s="4">
        <v>61.0</v>
      </c>
      <c r="E1800" s="4">
        <v>209293.0</v>
      </c>
      <c r="F1800" s="3" t="s">
        <v>8031</v>
      </c>
      <c r="G1800" s="3" t="s">
        <v>8032</v>
      </c>
      <c r="H1800" s="3" t="s">
        <v>3916</v>
      </c>
      <c r="I1800" s="4">
        <v>0.825</v>
      </c>
      <c r="J1800" s="4">
        <v>0.863</v>
      </c>
      <c r="K1800" s="4">
        <v>0.873034885</v>
      </c>
      <c r="L1800" s="4">
        <v>0.0283</v>
      </c>
      <c r="M1800" s="4">
        <v>0.0273</v>
      </c>
      <c r="N1800" s="4">
        <v>0.0</v>
      </c>
      <c r="O1800" s="4">
        <v>0.0764</v>
      </c>
      <c r="P1800" s="4">
        <v>0.844</v>
      </c>
      <c r="Q1800" s="4">
        <v>115.008</v>
      </c>
      <c r="R1800" s="4">
        <v>5.0</v>
      </c>
      <c r="S1800" s="4">
        <v>0.0</v>
      </c>
      <c r="T1800" s="3" t="s">
        <v>103</v>
      </c>
      <c r="U1800" s="3" t="s">
        <v>35</v>
      </c>
    </row>
    <row r="1801">
      <c r="A1801" s="3" t="s">
        <v>11880</v>
      </c>
      <c r="B1801" s="3" t="s">
        <v>11881</v>
      </c>
      <c r="C1801" s="4">
        <v>2010.0</v>
      </c>
      <c r="D1801" s="4">
        <v>61.0</v>
      </c>
      <c r="E1801" s="4">
        <v>235840.0</v>
      </c>
      <c r="F1801" s="3" t="s">
        <v>11882</v>
      </c>
      <c r="G1801" s="3" t="s">
        <v>11883</v>
      </c>
      <c r="H1801" s="3" t="s">
        <v>11884</v>
      </c>
      <c r="I1801" s="4">
        <v>0.917</v>
      </c>
      <c r="J1801" s="4">
        <v>0.692</v>
      </c>
      <c r="K1801" s="4">
        <v>0.724980215</v>
      </c>
      <c r="L1801" s="4">
        <v>0.244</v>
      </c>
      <c r="M1801" s="4">
        <v>0.185</v>
      </c>
      <c r="N1801" s="4">
        <v>1.09E-5</v>
      </c>
      <c r="O1801" s="4">
        <v>0.0686</v>
      </c>
      <c r="P1801" s="4">
        <v>0.819</v>
      </c>
      <c r="Q1801" s="4">
        <v>111.782</v>
      </c>
      <c r="R1801" s="4">
        <v>2.0</v>
      </c>
      <c r="S1801" s="4">
        <v>1.0</v>
      </c>
      <c r="T1801" s="3" t="s">
        <v>103</v>
      </c>
      <c r="U1801" s="3" t="s">
        <v>68</v>
      </c>
    </row>
    <row r="1802">
      <c r="A1802" s="3" t="s">
        <v>11890</v>
      </c>
      <c r="B1802" s="3" t="s">
        <v>11891</v>
      </c>
      <c r="C1802" s="4">
        <v>2025.0</v>
      </c>
      <c r="D1802" s="4">
        <v>61.0</v>
      </c>
      <c r="E1802" s="4">
        <v>165395.0</v>
      </c>
      <c r="F1802" s="3" t="s">
        <v>4278</v>
      </c>
      <c r="G1802" s="3" t="s">
        <v>11892</v>
      </c>
      <c r="H1802" s="3" t="s">
        <v>11894</v>
      </c>
      <c r="I1802" s="4">
        <v>0.57</v>
      </c>
      <c r="J1802" s="4">
        <v>0.771</v>
      </c>
      <c r="K1802" s="4">
        <v>0.85750647</v>
      </c>
      <c r="L1802" s="4">
        <v>0.335</v>
      </c>
      <c r="M1802" s="4">
        <v>0.159</v>
      </c>
      <c r="N1802" s="4">
        <v>0.0</v>
      </c>
      <c r="O1802" s="4">
        <v>0.144</v>
      </c>
      <c r="P1802" s="4">
        <v>0.612</v>
      </c>
      <c r="Q1802" s="4">
        <v>199.96</v>
      </c>
      <c r="R1802" s="4">
        <v>7.0</v>
      </c>
      <c r="S1802" s="4">
        <v>1.0</v>
      </c>
      <c r="T1802" s="3" t="s">
        <v>103</v>
      </c>
      <c r="U1802" s="3" t="s">
        <v>35</v>
      </c>
    </row>
    <row r="1803">
      <c r="A1803" s="3" t="s">
        <v>11895</v>
      </c>
      <c r="B1803" s="3" t="s">
        <v>2826</v>
      </c>
      <c r="C1803" s="4">
        <v>1981.0</v>
      </c>
      <c r="D1803" s="4">
        <v>61.0</v>
      </c>
      <c r="E1803" s="4">
        <v>287026.0</v>
      </c>
      <c r="F1803" s="3" t="s">
        <v>122</v>
      </c>
      <c r="G1803" s="3" t="s">
        <v>123</v>
      </c>
      <c r="H1803" s="3" t="s">
        <v>11896</v>
      </c>
      <c r="I1803" s="4">
        <v>0.656705432</v>
      </c>
      <c r="J1803" s="4">
        <v>0.6703845</v>
      </c>
      <c r="K1803" s="4">
        <v>0.813626471</v>
      </c>
      <c r="L1803" s="4">
        <v>0.081382654</v>
      </c>
      <c r="M1803" s="4">
        <v>0.26934009</v>
      </c>
      <c r="N1803" s="4">
        <v>0.05448885</v>
      </c>
      <c r="O1803" s="4">
        <v>0.191150556</v>
      </c>
      <c r="P1803" s="4">
        <v>0.618767284</v>
      </c>
      <c r="Q1803" s="4">
        <v>120.71</v>
      </c>
      <c r="R1803" s="4">
        <v>5.0</v>
      </c>
      <c r="S1803" s="4">
        <v>1.0</v>
      </c>
      <c r="T1803" s="3" t="s">
        <v>104</v>
      </c>
      <c r="U1803" s="3" t="s">
        <v>35</v>
      </c>
    </row>
    <row r="1804">
      <c r="A1804" s="3" t="s">
        <v>11897</v>
      </c>
      <c r="B1804" s="3" t="s">
        <v>11898</v>
      </c>
      <c r="C1804" s="4">
        <v>2000.0</v>
      </c>
      <c r="D1804" s="4">
        <v>61.0</v>
      </c>
      <c r="E1804" s="4">
        <v>342935.0</v>
      </c>
      <c r="F1804" s="3" t="s">
        <v>880</v>
      </c>
      <c r="G1804" s="3" t="s">
        <v>2426</v>
      </c>
      <c r="H1804" s="3" t="s">
        <v>11900</v>
      </c>
      <c r="I1804" s="4">
        <v>0.749</v>
      </c>
      <c r="J1804" s="4">
        <v>0.728</v>
      </c>
      <c r="K1804" s="4">
        <v>0.718435181</v>
      </c>
      <c r="L1804" s="4">
        <v>0.0326</v>
      </c>
      <c r="M1804" s="4">
        <v>0.31</v>
      </c>
      <c r="N1804" s="4">
        <v>8.32E-6</v>
      </c>
      <c r="O1804" s="4">
        <v>0.075</v>
      </c>
      <c r="P1804" s="4">
        <v>0.949</v>
      </c>
      <c r="Q1804" s="4">
        <v>98.96</v>
      </c>
      <c r="R1804" s="4">
        <v>7.0</v>
      </c>
      <c r="S1804" s="4">
        <v>0.0</v>
      </c>
      <c r="T1804" s="3" t="s">
        <v>104</v>
      </c>
      <c r="U1804" s="3" t="s">
        <v>35</v>
      </c>
    </row>
    <row r="1805">
      <c r="A1805" s="3" t="s">
        <v>11901</v>
      </c>
      <c r="B1805" s="3" t="s">
        <v>11902</v>
      </c>
      <c r="C1805" s="4">
        <v>1994.0</v>
      </c>
      <c r="D1805" s="4">
        <v>61.0</v>
      </c>
      <c r="E1805" s="4">
        <v>360720.0</v>
      </c>
      <c r="F1805" s="3" t="s">
        <v>901</v>
      </c>
      <c r="G1805" s="3" t="s">
        <v>1757</v>
      </c>
      <c r="H1805" s="3" t="s">
        <v>11903</v>
      </c>
      <c r="I1805" s="4">
        <v>0.701</v>
      </c>
      <c r="J1805" s="4">
        <v>0.935</v>
      </c>
      <c r="K1805" s="4">
        <v>0.765576541</v>
      </c>
      <c r="L1805" s="4">
        <v>0.0658</v>
      </c>
      <c r="M1805" s="4">
        <v>0.337</v>
      </c>
      <c r="N1805" s="4">
        <v>0.0223</v>
      </c>
      <c r="O1805" s="4">
        <v>0.645</v>
      </c>
      <c r="P1805" s="4">
        <v>0.757</v>
      </c>
      <c r="Q1805" s="4">
        <v>131.07</v>
      </c>
      <c r="R1805" s="4">
        <v>1.0</v>
      </c>
      <c r="S1805" s="4">
        <v>1.0</v>
      </c>
      <c r="T1805" s="3" t="s">
        <v>104</v>
      </c>
      <c r="U1805" s="3" t="s">
        <v>35</v>
      </c>
    </row>
    <row r="1806">
      <c r="A1806" s="3" t="s">
        <v>11906</v>
      </c>
      <c r="B1806" s="3" t="s">
        <v>11907</v>
      </c>
      <c r="C1806" s="4">
        <v>1968.0</v>
      </c>
      <c r="D1806" s="4">
        <v>61.0</v>
      </c>
      <c r="E1806" s="4">
        <v>133200.0</v>
      </c>
      <c r="F1806" s="3" t="s">
        <v>11908</v>
      </c>
      <c r="G1806" s="3" t="s">
        <v>11909</v>
      </c>
      <c r="H1806" s="3" t="s">
        <v>11910</v>
      </c>
      <c r="I1806" s="4">
        <v>0.63</v>
      </c>
      <c r="J1806" s="4">
        <v>0.524</v>
      </c>
      <c r="K1806" s="4">
        <v>0.689153637</v>
      </c>
      <c r="L1806" s="4">
        <v>0.0391</v>
      </c>
      <c r="M1806" s="4">
        <v>0.00921</v>
      </c>
      <c r="N1806" s="4">
        <v>0.0</v>
      </c>
      <c r="O1806" s="4">
        <v>0.0933</v>
      </c>
      <c r="P1806" s="4">
        <v>0.961</v>
      </c>
      <c r="Q1806" s="4">
        <v>118.19</v>
      </c>
      <c r="R1806" s="4">
        <v>2.0</v>
      </c>
      <c r="S1806" s="4">
        <v>1.0</v>
      </c>
      <c r="T1806" s="3" t="s">
        <v>103</v>
      </c>
      <c r="U1806" s="3" t="s">
        <v>35</v>
      </c>
    </row>
    <row r="1807">
      <c r="A1807" s="3" t="s">
        <v>11912</v>
      </c>
      <c r="B1807" s="3" t="s">
        <v>11913</v>
      </c>
      <c r="C1807" s="4">
        <v>1998.0</v>
      </c>
      <c r="D1807" s="4">
        <v>61.0</v>
      </c>
      <c r="E1807" s="4">
        <v>277013.0</v>
      </c>
      <c r="F1807" s="3" t="s">
        <v>11914</v>
      </c>
      <c r="G1807" s="3" t="s">
        <v>11915</v>
      </c>
      <c r="H1807" s="3" t="s">
        <v>11916</v>
      </c>
      <c r="I1807" s="4">
        <v>0.604</v>
      </c>
      <c r="J1807" s="4">
        <v>0.579</v>
      </c>
      <c r="K1807" s="4">
        <v>0.796954206</v>
      </c>
      <c r="L1807" s="4">
        <v>0.045</v>
      </c>
      <c r="M1807" s="4">
        <v>0.474</v>
      </c>
      <c r="N1807" s="4">
        <v>8.9E-6</v>
      </c>
      <c r="O1807" s="4">
        <v>0.531</v>
      </c>
      <c r="P1807" s="4">
        <v>0.793</v>
      </c>
      <c r="Q1807" s="4">
        <v>75.94</v>
      </c>
      <c r="R1807" s="4">
        <v>5.0</v>
      </c>
      <c r="S1807" s="4">
        <v>0.0</v>
      </c>
      <c r="T1807" s="3" t="s">
        <v>103</v>
      </c>
      <c r="U1807" s="3" t="s">
        <v>35</v>
      </c>
    </row>
    <row r="1808">
      <c r="A1808" s="3" t="s">
        <v>11917</v>
      </c>
      <c r="B1808" s="3" t="s">
        <v>11918</v>
      </c>
      <c r="C1808" s="4">
        <v>2005.0</v>
      </c>
      <c r="D1808" s="4">
        <v>61.0</v>
      </c>
      <c r="E1808" s="4">
        <v>234066.0</v>
      </c>
      <c r="F1808" s="3" t="s">
        <v>11919</v>
      </c>
      <c r="G1808" s="3" t="s">
        <v>11920</v>
      </c>
      <c r="H1808" s="3" t="s">
        <v>11920</v>
      </c>
      <c r="I1808" s="4">
        <v>0.703</v>
      </c>
      <c r="J1808" s="4">
        <v>0.517</v>
      </c>
      <c r="K1808" s="4">
        <v>0.682651381</v>
      </c>
      <c r="L1808" s="4">
        <v>0.0529</v>
      </c>
      <c r="M1808" s="4">
        <v>4.07E-4</v>
      </c>
      <c r="N1808" s="4">
        <v>0.0969</v>
      </c>
      <c r="O1808" s="4">
        <v>0.0963</v>
      </c>
      <c r="P1808" s="4">
        <v>0.768</v>
      </c>
      <c r="Q1808" s="4">
        <v>104.83</v>
      </c>
      <c r="R1808" s="4">
        <v>7.0</v>
      </c>
      <c r="S1808" s="4">
        <v>1.0</v>
      </c>
      <c r="T1808" s="3" t="s">
        <v>103</v>
      </c>
      <c r="U1808" s="3" t="s">
        <v>35</v>
      </c>
    </row>
    <row r="1809">
      <c r="A1809" s="3" t="s">
        <v>11922</v>
      </c>
      <c r="B1809" s="3" t="s">
        <v>11923</v>
      </c>
      <c r="C1809" s="4">
        <v>2000.0</v>
      </c>
      <c r="D1809" s="4">
        <v>61.0</v>
      </c>
      <c r="E1809" s="4">
        <v>312467.0</v>
      </c>
      <c r="F1809" s="3" t="s">
        <v>11924</v>
      </c>
      <c r="G1809" s="3" t="s">
        <v>11925</v>
      </c>
      <c r="H1809" s="3" t="s">
        <v>11926</v>
      </c>
      <c r="I1809" s="4">
        <v>0.824</v>
      </c>
      <c r="J1809" s="4">
        <v>0.839</v>
      </c>
      <c r="K1809" s="4">
        <v>0.849785041</v>
      </c>
      <c r="L1809" s="4">
        <v>0.057</v>
      </c>
      <c r="M1809" s="4">
        <v>0.122</v>
      </c>
      <c r="N1809" s="4">
        <v>0.0</v>
      </c>
      <c r="O1809" s="4">
        <v>0.302</v>
      </c>
      <c r="P1809" s="4">
        <v>0.649</v>
      </c>
      <c r="Q1809" s="4">
        <v>114.0</v>
      </c>
      <c r="R1809" s="4">
        <v>7.0</v>
      </c>
      <c r="S1809" s="4">
        <v>1.0</v>
      </c>
      <c r="T1809" s="3" t="s">
        <v>11540</v>
      </c>
      <c r="U1809" s="3" t="s">
        <v>35</v>
      </c>
    </row>
    <row r="1810">
      <c r="A1810" s="3" t="s">
        <v>11927</v>
      </c>
      <c r="B1810" s="3" t="s">
        <v>11928</v>
      </c>
      <c r="C1810" s="4">
        <v>1988.0</v>
      </c>
      <c r="D1810" s="4">
        <v>61.0</v>
      </c>
      <c r="E1810" s="4">
        <v>309840.0</v>
      </c>
      <c r="F1810" s="3" t="s">
        <v>11929</v>
      </c>
      <c r="G1810" s="3" t="s">
        <v>11930</v>
      </c>
      <c r="H1810" s="3" t="s">
        <v>11931</v>
      </c>
      <c r="I1810" s="4">
        <v>0.588</v>
      </c>
      <c r="J1810" s="4">
        <v>0.856</v>
      </c>
      <c r="K1810" s="4">
        <v>0.708874297</v>
      </c>
      <c r="L1810" s="4">
        <v>0.0377</v>
      </c>
      <c r="M1810" s="4">
        <v>0.0913</v>
      </c>
      <c r="N1810" s="4">
        <v>2.59E-5</v>
      </c>
      <c r="O1810" s="4">
        <v>0.365</v>
      </c>
      <c r="P1810" s="4">
        <v>0.78</v>
      </c>
      <c r="Q1810" s="4">
        <v>97.97</v>
      </c>
      <c r="R1810" s="4">
        <v>5.0</v>
      </c>
      <c r="S1810" s="4">
        <v>0.0</v>
      </c>
      <c r="T1810" s="3" t="s">
        <v>103</v>
      </c>
      <c r="U1810" s="3" t="s">
        <v>35</v>
      </c>
    </row>
    <row r="1811">
      <c r="A1811" s="3" t="s">
        <v>11934</v>
      </c>
      <c r="B1811" s="3" t="s">
        <v>11935</v>
      </c>
      <c r="C1811" s="4">
        <v>2017.0</v>
      </c>
      <c r="D1811" s="4">
        <v>61.0</v>
      </c>
      <c r="E1811" s="4">
        <v>199264.0</v>
      </c>
      <c r="F1811" s="3" t="s">
        <v>4348</v>
      </c>
      <c r="G1811" s="3" t="s">
        <v>4349</v>
      </c>
      <c r="H1811" s="3" t="s">
        <v>11936</v>
      </c>
      <c r="I1811" s="4">
        <v>0.724</v>
      </c>
      <c r="J1811" s="4">
        <v>0.848</v>
      </c>
      <c r="K1811" s="4">
        <v>0.873441276</v>
      </c>
      <c r="L1811" s="4">
        <v>0.0522</v>
      </c>
      <c r="M1811" s="4">
        <v>0.0787</v>
      </c>
      <c r="N1811" s="4">
        <v>9.16E-5</v>
      </c>
      <c r="O1811" s="4">
        <v>0.104</v>
      </c>
      <c r="P1811" s="4">
        <v>0.781</v>
      </c>
      <c r="Q1811" s="4">
        <v>123.02</v>
      </c>
      <c r="R1811" s="4">
        <v>2.0</v>
      </c>
      <c r="S1811" s="4">
        <v>1.0</v>
      </c>
      <c r="T1811" s="3" t="s">
        <v>104</v>
      </c>
      <c r="U1811" s="3" t="s">
        <v>68</v>
      </c>
    </row>
    <row r="1812">
      <c r="A1812" s="3" t="s">
        <v>11938</v>
      </c>
      <c r="B1812" s="3" t="s">
        <v>11939</v>
      </c>
      <c r="C1812" s="4">
        <v>2023.0</v>
      </c>
      <c r="D1812" s="4">
        <v>61.0</v>
      </c>
      <c r="E1812" s="4">
        <v>213611.0</v>
      </c>
      <c r="F1812" s="3" t="s">
        <v>11665</v>
      </c>
      <c r="G1812" s="3" t="s">
        <v>1822</v>
      </c>
      <c r="H1812" s="3" t="s">
        <v>11939</v>
      </c>
      <c r="I1812" s="4">
        <v>0.656705432</v>
      </c>
      <c r="J1812" s="4">
        <v>0.6703845</v>
      </c>
      <c r="K1812" s="4">
        <v>0.813626471</v>
      </c>
      <c r="L1812" s="4">
        <v>0.081382654</v>
      </c>
      <c r="M1812" s="4">
        <v>0.26934009</v>
      </c>
      <c r="N1812" s="4">
        <v>0.05448885</v>
      </c>
      <c r="O1812" s="4">
        <v>0.191150556</v>
      </c>
      <c r="P1812" s="4">
        <v>0.618767284</v>
      </c>
      <c r="Q1812" s="4">
        <v>120.71</v>
      </c>
      <c r="R1812" s="4">
        <v>5.0</v>
      </c>
      <c r="S1812" s="4">
        <v>1.0</v>
      </c>
      <c r="T1812" s="3" t="s">
        <v>104</v>
      </c>
      <c r="U1812" s="3" t="s">
        <v>68</v>
      </c>
    </row>
    <row r="1813">
      <c r="A1813" s="3" t="s">
        <v>11940</v>
      </c>
      <c r="B1813" s="3" t="s">
        <v>11941</v>
      </c>
      <c r="C1813" s="4">
        <v>2011.0</v>
      </c>
      <c r="D1813" s="4">
        <v>61.0</v>
      </c>
      <c r="E1813" s="4">
        <v>257293.0</v>
      </c>
      <c r="F1813" s="3" t="s">
        <v>11942</v>
      </c>
      <c r="G1813" s="3" t="s">
        <v>8510</v>
      </c>
      <c r="H1813" s="3" t="s">
        <v>11941</v>
      </c>
      <c r="I1813" s="4">
        <v>0.824</v>
      </c>
      <c r="J1813" s="4">
        <v>0.806</v>
      </c>
      <c r="K1813" s="4">
        <v>0.900947533</v>
      </c>
      <c r="L1813" s="4">
        <v>0.0509</v>
      </c>
      <c r="M1813" s="4">
        <v>0.0506</v>
      </c>
      <c r="N1813" s="4">
        <v>0.0</v>
      </c>
      <c r="O1813" s="4">
        <v>0.0535</v>
      </c>
      <c r="P1813" s="4">
        <v>0.894</v>
      </c>
      <c r="Q1813" s="4">
        <v>127.96</v>
      </c>
      <c r="R1813" s="4">
        <v>1.0</v>
      </c>
      <c r="S1813" s="4">
        <v>1.0</v>
      </c>
      <c r="T1813" s="3" t="s">
        <v>103</v>
      </c>
      <c r="U1813" s="3" t="s">
        <v>68</v>
      </c>
    </row>
    <row r="1814">
      <c r="A1814" s="3" t="s">
        <v>11944</v>
      </c>
      <c r="B1814" s="3" t="s">
        <v>11945</v>
      </c>
      <c r="C1814" s="4">
        <v>2023.0</v>
      </c>
      <c r="D1814" s="4">
        <v>61.0</v>
      </c>
      <c r="E1814" s="4">
        <v>201493.0</v>
      </c>
      <c r="F1814" s="3" t="s">
        <v>1267</v>
      </c>
      <c r="G1814" s="3" t="s">
        <v>6831</v>
      </c>
      <c r="H1814" s="3" t="s">
        <v>11946</v>
      </c>
      <c r="I1814" s="4">
        <v>0.656705432</v>
      </c>
      <c r="J1814" s="4">
        <v>0.6703845</v>
      </c>
      <c r="K1814" s="4">
        <v>0.813626471</v>
      </c>
      <c r="L1814" s="4">
        <v>0.081382654</v>
      </c>
      <c r="M1814" s="4">
        <v>0.26934009</v>
      </c>
      <c r="N1814" s="4">
        <v>0.05448885</v>
      </c>
      <c r="O1814" s="4">
        <v>0.191150556</v>
      </c>
      <c r="P1814" s="4">
        <v>0.618767284</v>
      </c>
      <c r="Q1814" s="4">
        <v>120.71</v>
      </c>
      <c r="R1814" s="4">
        <v>5.0</v>
      </c>
      <c r="S1814" s="4">
        <v>1.0</v>
      </c>
      <c r="T1814" s="3" t="s">
        <v>103</v>
      </c>
      <c r="U1814" s="3" t="s">
        <v>68</v>
      </c>
    </row>
    <row r="1815">
      <c r="A1815" s="3" t="s">
        <v>11947</v>
      </c>
      <c r="B1815" s="3" t="s">
        <v>11948</v>
      </c>
      <c r="C1815" s="4">
        <v>2013.0</v>
      </c>
      <c r="D1815" s="4">
        <v>62.0</v>
      </c>
      <c r="E1815" s="4">
        <v>282346.0</v>
      </c>
      <c r="F1815" s="3" t="s">
        <v>880</v>
      </c>
      <c r="G1815" s="3" t="s">
        <v>5343</v>
      </c>
      <c r="H1815" s="3" t="s">
        <v>4883</v>
      </c>
      <c r="I1815" s="4">
        <v>0.82</v>
      </c>
      <c r="J1815" s="4">
        <v>0.503</v>
      </c>
      <c r="K1815" s="4">
        <v>0.77308408</v>
      </c>
      <c r="L1815" s="4">
        <v>0.098</v>
      </c>
      <c r="M1815" s="4">
        <v>0.0725</v>
      </c>
      <c r="N1815" s="4">
        <v>0.00291</v>
      </c>
      <c r="O1815" s="4">
        <v>0.0642</v>
      </c>
      <c r="P1815" s="4">
        <v>0.622</v>
      </c>
      <c r="Q1815" s="4">
        <v>91.07</v>
      </c>
      <c r="R1815" s="4">
        <v>1.0</v>
      </c>
      <c r="S1815" s="4">
        <v>1.0</v>
      </c>
      <c r="T1815" s="3" t="s">
        <v>104</v>
      </c>
      <c r="U1815" s="3" t="s">
        <v>35</v>
      </c>
    </row>
    <row r="1816">
      <c r="A1816" s="3" t="s">
        <v>11951</v>
      </c>
      <c r="B1816" s="3" t="s">
        <v>11952</v>
      </c>
      <c r="C1816" s="4">
        <v>2019.0</v>
      </c>
      <c r="D1816" s="4">
        <v>62.0</v>
      </c>
      <c r="E1816" s="4">
        <v>189733.0</v>
      </c>
      <c r="F1816" s="3" t="s">
        <v>3108</v>
      </c>
      <c r="G1816" s="3" t="s">
        <v>6756</v>
      </c>
      <c r="H1816" s="3" t="s">
        <v>7454</v>
      </c>
      <c r="I1816" s="4">
        <v>0.885</v>
      </c>
      <c r="J1816" s="4">
        <v>0.762</v>
      </c>
      <c r="K1816" s="4">
        <v>0.856565354</v>
      </c>
      <c r="L1816" s="4">
        <v>0.216</v>
      </c>
      <c r="M1816" s="4">
        <v>0.219</v>
      </c>
      <c r="N1816" s="4">
        <v>0.0</v>
      </c>
      <c r="O1816" s="4">
        <v>0.162</v>
      </c>
      <c r="P1816" s="4">
        <v>0.605</v>
      </c>
      <c r="Q1816" s="4">
        <v>138.058</v>
      </c>
      <c r="R1816" s="4">
        <v>8.0</v>
      </c>
      <c r="S1816" s="4">
        <v>0.0</v>
      </c>
      <c r="T1816" s="3" t="s">
        <v>103</v>
      </c>
      <c r="U1816" s="3" t="s">
        <v>35</v>
      </c>
    </row>
    <row r="1817">
      <c r="A1817" s="3" t="s">
        <v>11954</v>
      </c>
      <c r="B1817" s="3" t="s">
        <v>11955</v>
      </c>
      <c r="C1817" s="4">
        <v>2023.0</v>
      </c>
      <c r="D1817" s="4">
        <v>62.0</v>
      </c>
      <c r="E1817" s="4">
        <v>200437.0</v>
      </c>
      <c r="F1817" s="3" t="s">
        <v>3852</v>
      </c>
      <c r="G1817" s="3" t="s">
        <v>1585</v>
      </c>
      <c r="H1817" s="3" t="s">
        <v>11956</v>
      </c>
      <c r="I1817" s="4">
        <v>0.635</v>
      </c>
      <c r="J1817" s="4">
        <v>0.376</v>
      </c>
      <c r="K1817" s="4">
        <v>0.795756422</v>
      </c>
      <c r="L1817" s="4">
        <v>0.0296</v>
      </c>
      <c r="M1817" s="4">
        <v>0.561</v>
      </c>
      <c r="N1817" s="4">
        <v>0.0</v>
      </c>
      <c r="O1817" s="4">
        <v>0.0919</v>
      </c>
      <c r="P1817" s="4">
        <v>0.522</v>
      </c>
      <c r="Q1817" s="4">
        <v>123.947</v>
      </c>
      <c r="R1817" s="4">
        <v>9.0</v>
      </c>
      <c r="S1817" s="4">
        <v>1.0</v>
      </c>
      <c r="T1817" s="3" t="s">
        <v>104</v>
      </c>
      <c r="U1817" s="3" t="s">
        <v>35</v>
      </c>
    </row>
    <row r="1818">
      <c r="A1818" s="3" t="s">
        <v>11957</v>
      </c>
      <c r="B1818" s="3" t="s">
        <v>11958</v>
      </c>
      <c r="C1818" s="4">
        <v>2012.0</v>
      </c>
      <c r="D1818" s="4">
        <v>62.0</v>
      </c>
      <c r="E1818" s="4">
        <v>341360.0</v>
      </c>
      <c r="F1818" s="3" t="s">
        <v>1629</v>
      </c>
      <c r="G1818" s="3" t="s">
        <v>3165</v>
      </c>
      <c r="H1818" s="3" t="s">
        <v>11960</v>
      </c>
      <c r="I1818" s="4">
        <v>0.804</v>
      </c>
      <c r="J1818" s="4">
        <v>0.748</v>
      </c>
      <c r="K1818" s="4">
        <v>0.671550489</v>
      </c>
      <c r="L1818" s="4">
        <v>0.0616</v>
      </c>
      <c r="M1818" s="4">
        <v>0.11</v>
      </c>
      <c r="N1818" s="4">
        <v>0.0</v>
      </c>
      <c r="O1818" s="4">
        <v>0.0998</v>
      </c>
      <c r="P1818" s="4">
        <v>0.699</v>
      </c>
      <c r="Q1818" s="4">
        <v>131.989</v>
      </c>
      <c r="R1818" s="4">
        <v>1.0</v>
      </c>
      <c r="S1818" s="4">
        <v>0.0</v>
      </c>
      <c r="T1818" s="3" t="s">
        <v>104</v>
      </c>
      <c r="U1818" s="3" t="s">
        <v>35</v>
      </c>
    </row>
    <row r="1819">
      <c r="A1819" s="3" t="s">
        <v>11961</v>
      </c>
      <c r="B1819" s="3" t="s">
        <v>11962</v>
      </c>
      <c r="C1819" s="4">
        <v>2009.0</v>
      </c>
      <c r="D1819" s="4">
        <v>62.0</v>
      </c>
      <c r="E1819" s="4">
        <v>290053.0</v>
      </c>
      <c r="F1819" s="3" t="s">
        <v>8886</v>
      </c>
      <c r="G1819" s="3" t="s">
        <v>8887</v>
      </c>
      <c r="H1819" s="3" t="s">
        <v>11963</v>
      </c>
      <c r="I1819" s="4">
        <v>0.432</v>
      </c>
      <c r="J1819" s="4">
        <v>0.695</v>
      </c>
      <c r="K1819" s="4">
        <v>0.802900349</v>
      </c>
      <c r="L1819" s="4">
        <v>0.111</v>
      </c>
      <c r="M1819" s="4">
        <v>0.732</v>
      </c>
      <c r="N1819" s="4">
        <v>0.0014</v>
      </c>
      <c r="O1819" s="4">
        <v>0.274</v>
      </c>
      <c r="P1819" s="4">
        <v>0.513</v>
      </c>
      <c r="Q1819" s="4">
        <v>116.153</v>
      </c>
      <c r="R1819" s="4">
        <v>1.0</v>
      </c>
      <c r="S1819" s="4">
        <v>1.0</v>
      </c>
      <c r="T1819" s="3" t="s">
        <v>104</v>
      </c>
      <c r="U1819" s="3" t="s">
        <v>35</v>
      </c>
    </row>
    <row r="1820">
      <c r="A1820" s="3" t="s">
        <v>11964</v>
      </c>
      <c r="B1820" s="3" t="s">
        <v>11965</v>
      </c>
      <c r="C1820" s="4">
        <v>2017.0</v>
      </c>
      <c r="D1820" s="4">
        <v>62.0</v>
      </c>
      <c r="E1820" s="4">
        <v>244416.0</v>
      </c>
      <c r="F1820" s="3" t="s">
        <v>11538</v>
      </c>
      <c r="G1820" s="3" t="s">
        <v>11539</v>
      </c>
      <c r="H1820" s="3" t="s">
        <v>11966</v>
      </c>
      <c r="I1820" s="4">
        <v>0.676</v>
      </c>
      <c r="J1820" s="4">
        <v>0.935</v>
      </c>
      <c r="K1820" s="4">
        <v>0.899642804</v>
      </c>
      <c r="L1820" s="4">
        <v>0.0892</v>
      </c>
      <c r="M1820" s="4">
        <v>0.00917</v>
      </c>
      <c r="N1820" s="4">
        <v>0.0</v>
      </c>
      <c r="O1820" s="4">
        <v>0.097</v>
      </c>
      <c r="P1820" s="4">
        <v>0.802</v>
      </c>
      <c r="Q1820" s="4">
        <v>144.944</v>
      </c>
      <c r="R1820" s="4">
        <v>5.0</v>
      </c>
      <c r="S1820" s="4">
        <v>0.0</v>
      </c>
      <c r="T1820" s="3" t="s">
        <v>104</v>
      </c>
      <c r="U1820" s="3" t="s">
        <v>68</v>
      </c>
    </row>
    <row r="1821">
      <c r="A1821" s="3" t="s">
        <v>11969</v>
      </c>
      <c r="B1821" s="3" t="s">
        <v>11970</v>
      </c>
      <c r="C1821" s="4">
        <v>2019.0</v>
      </c>
      <c r="D1821" s="4">
        <v>62.0</v>
      </c>
      <c r="E1821" s="4">
        <v>166461.0</v>
      </c>
      <c r="F1821" s="3" t="s">
        <v>11971</v>
      </c>
      <c r="G1821" s="3" t="s">
        <v>11972</v>
      </c>
      <c r="H1821" s="3" t="s">
        <v>11970</v>
      </c>
      <c r="I1821" s="4">
        <v>0.785</v>
      </c>
      <c r="J1821" s="4">
        <v>0.722</v>
      </c>
      <c r="K1821" s="4">
        <v>0.91878596</v>
      </c>
      <c r="L1821" s="4">
        <v>0.158</v>
      </c>
      <c r="M1821" s="4">
        <v>0.0363</v>
      </c>
      <c r="N1821" s="4">
        <v>4.24E-6</v>
      </c>
      <c r="O1821" s="4">
        <v>0.452</v>
      </c>
      <c r="P1821" s="4">
        <v>0.848</v>
      </c>
      <c r="Q1821" s="4">
        <v>189.857</v>
      </c>
      <c r="R1821" s="4">
        <v>10.0</v>
      </c>
      <c r="S1821" s="4">
        <v>0.0</v>
      </c>
      <c r="T1821" s="3" t="s">
        <v>104</v>
      </c>
      <c r="U1821" s="3" t="s">
        <v>94</v>
      </c>
    </row>
    <row r="1822">
      <c r="A1822" s="3" t="s">
        <v>11974</v>
      </c>
      <c r="B1822" s="3" t="s">
        <v>11975</v>
      </c>
      <c r="C1822" s="4">
        <v>2014.0</v>
      </c>
      <c r="D1822" s="4">
        <v>62.0</v>
      </c>
      <c r="E1822" s="4">
        <v>230468.0</v>
      </c>
      <c r="F1822" s="3" t="s">
        <v>3978</v>
      </c>
      <c r="G1822" s="3" t="s">
        <v>3979</v>
      </c>
      <c r="H1822" s="3" t="s">
        <v>7419</v>
      </c>
      <c r="I1822" s="4">
        <v>0.835</v>
      </c>
      <c r="J1822" s="4">
        <v>0.718</v>
      </c>
      <c r="K1822" s="4">
        <v>0.833016063</v>
      </c>
      <c r="L1822" s="4">
        <v>0.0818</v>
      </c>
      <c r="M1822" s="4">
        <v>0.363</v>
      </c>
      <c r="N1822" s="4">
        <v>9.19E-4</v>
      </c>
      <c r="O1822" s="4">
        <v>0.0625</v>
      </c>
      <c r="P1822" s="4">
        <v>0.64</v>
      </c>
      <c r="Q1822" s="4">
        <v>139.964</v>
      </c>
      <c r="R1822" s="4">
        <v>0.0</v>
      </c>
      <c r="S1822" s="4">
        <v>1.0</v>
      </c>
      <c r="T1822" s="3" t="s">
        <v>104</v>
      </c>
      <c r="U1822" s="3" t="s">
        <v>68</v>
      </c>
    </row>
    <row r="1823">
      <c r="A1823" s="3" t="s">
        <v>11976</v>
      </c>
      <c r="B1823" s="3" t="s">
        <v>11977</v>
      </c>
      <c r="C1823" s="4">
        <v>2024.0</v>
      </c>
      <c r="D1823" s="4">
        <v>62.0</v>
      </c>
      <c r="E1823" s="4">
        <v>173400.0</v>
      </c>
      <c r="F1823" s="3" t="s">
        <v>11978</v>
      </c>
      <c r="G1823" s="3" t="s">
        <v>11979</v>
      </c>
      <c r="H1823" s="3" t="s">
        <v>11977</v>
      </c>
      <c r="I1823" s="4">
        <v>0.749</v>
      </c>
      <c r="J1823" s="4">
        <v>0.879</v>
      </c>
      <c r="K1823" s="4">
        <v>0.897739182</v>
      </c>
      <c r="L1823" s="4">
        <v>0.0816</v>
      </c>
      <c r="M1823" s="4">
        <v>0.204</v>
      </c>
      <c r="N1823" s="4">
        <v>3.09E-5</v>
      </c>
      <c r="O1823" s="4">
        <v>0.808</v>
      </c>
      <c r="P1823" s="4">
        <v>0.847</v>
      </c>
      <c r="Q1823" s="4">
        <v>100.039</v>
      </c>
      <c r="R1823" s="4">
        <v>8.0</v>
      </c>
      <c r="S1823" s="4">
        <v>1.0</v>
      </c>
      <c r="T1823" s="3" t="s">
        <v>104</v>
      </c>
      <c r="U1823" s="3" t="s">
        <v>35</v>
      </c>
    </row>
    <row r="1824">
      <c r="A1824" s="3" t="s">
        <v>11981</v>
      </c>
      <c r="B1824" s="3" t="s">
        <v>11982</v>
      </c>
      <c r="C1824" s="4">
        <v>2010.0</v>
      </c>
      <c r="D1824" s="4">
        <v>62.0</v>
      </c>
      <c r="E1824" s="4">
        <v>285108.0</v>
      </c>
      <c r="F1824" s="3" t="s">
        <v>880</v>
      </c>
      <c r="G1824" s="3" t="s">
        <v>1822</v>
      </c>
      <c r="H1824" s="3" t="s">
        <v>10120</v>
      </c>
      <c r="I1824" s="4">
        <v>0.702</v>
      </c>
      <c r="J1824" s="4">
        <v>0.694</v>
      </c>
      <c r="K1824" s="4">
        <v>0.851710051</v>
      </c>
      <c r="L1824" s="4">
        <v>0.0286</v>
      </c>
      <c r="M1824" s="4">
        <v>0.685</v>
      </c>
      <c r="N1824" s="4">
        <v>5.96E-5</v>
      </c>
      <c r="O1824" s="4">
        <v>0.168</v>
      </c>
      <c r="P1824" s="4">
        <v>0.76</v>
      </c>
      <c r="Q1824" s="4">
        <v>130.024</v>
      </c>
      <c r="R1824" s="4">
        <v>2.0</v>
      </c>
      <c r="S1824" s="4">
        <v>1.0</v>
      </c>
      <c r="T1824" s="3" t="s">
        <v>104</v>
      </c>
      <c r="U1824" s="3" t="s">
        <v>68</v>
      </c>
    </row>
    <row r="1825">
      <c r="A1825" s="3" t="s">
        <v>11983</v>
      </c>
      <c r="B1825" s="3" t="s">
        <v>11984</v>
      </c>
      <c r="C1825" s="4">
        <v>2024.0</v>
      </c>
      <c r="D1825" s="4">
        <v>62.0</v>
      </c>
      <c r="E1825" s="4">
        <v>143242.0</v>
      </c>
      <c r="F1825" s="3" t="s">
        <v>8031</v>
      </c>
      <c r="G1825" s="3" t="s">
        <v>8032</v>
      </c>
      <c r="H1825" s="3" t="s">
        <v>11984</v>
      </c>
      <c r="I1825" s="4">
        <v>0.607</v>
      </c>
      <c r="J1825" s="4">
        <v>0.857</v>
      </c>
      <c r="K1825" s="4">
        <v>0.904177272</v>
      </c>
      <c r="L1825" s="4">
        <v>0.301</v>
      </c>
      <c r="M1825" s="4">
        <v>0.164</v>
      </c>
      <c r="N1825" s="4">
        <v>0.0</v>
      </c>
      <c r="O1825" s="4">
        <v>0.211</v>
      </c>
      <c r="P1825" s="4">
        <v>0.732</v>
      </c>
      <c r="Q1825" s="4">
        <v>179.749</v>
      </c>
      <c r="R1825" s="4">
        <v>2.0</v>
      </c>
      <c r="S1825" s="4">
        <v>1.0</v>
      </c>
      <c r="T1825" s="3" t="s">
        <v>103</v>
      </c>
      <c r="U1825" s="3" t="s">
        <v>35</v>
      </c>
    </row>
    <row r="1826">
      <c r="A1826" s="3" t="s">
        <v>11987</v>
      </c>
      <c r="B1826" s="3" t="s">
        <v>11988</v>
      </c>
      <c r="C1826" s="4">
        <v>1994.0</v>
      </c>
      <c r="D1826" s="4">
        <v>62.0</v>
      </c>
      <c r="E1826" s="4">
        <v>162093.0</v>
      </c>
      <c r="F1826" s="3" t="s">
        <v>1683</v>
      </c>
      <c r="G1826" s="3" t="s">
        <v>11989</v>
      </c>
      <c r="H1826" s="3" t="s">
        <v>11990</v>
      </c>
      <c r="I1826" s="4">
        <v>0.321</v>
      </c>
      <c r="J1826" s="4">
        <v>0.474</v>
      </c>
      <c r="K1826" s="4">
        <v>0.773789917</v>
      </c>
      <c r="L1826" s="4">
        <v>0.0348</v>
      </c>
      <c r="M1826" s="4">
        <v>0.743</v>
      </c>
      <c r="N1826" s="4">
        <v>0.0</v>
      </c>
      <c r="O1826" s="4">
        <v>0.204</v>
      </c>
      <c r="P1826" s="4">
        <v>0.804</v>
      </c>
      <c r="Q1826" s="4">
        <v>121.199</v>
      </c>
      <c r="R1826" s="4">
        <v>5.0</v>
      </c>
      <c r="S1826" s="4">
        <v>1.0</v>
      </c>
      <c r="T1826" s="3" t="s">
        <v>103</v>
      </c>
      <c r="U1826" s="3" t="s">
        <v>94</v>
      </c>
    </row>
    <row r="1827">
      <c r="A1827" s="3" t="s">
        <v>11992</v>
      </c>
      <c r="B1827" s="3" t="s">
        <v>11993</v>
      </c>
      <c r="C1827" s="4">
        <v>2001.0</v>
      </c>
      <c r="D1827" s="4">
        <v>62.0</v>
      </c>
      <c r="E1827" s="4">
        <v>427546.0</v>
      </c>
      <c r="F1827" s="3" t="s">
        <v>4270</v>
      </c>
      <c r="G1827" s="3" t="s">
        <v>4881</v>
      </c>
      <c r="H1827" s="3" t="s">
        <v>11265</v>
      </c>
      <c r="I1827" s="4">
        <v>0.633</v>
      </c>
      <c r="J1827" s="4">
        <v>0.691</v>
      </c>
      <c r="K1827" s="4">
        <v>0.849335871</v>
      </c>
      <c r="L1827" s="4">
        <v>0.0557</v>
      </c>
      <c r="M1827" s="4">
        <v>0.329</v>
      </c>
      <c r="N1827" s="4">
        <v>2.11E-4</v>
      </c>
      <c r="O1827" s="4">
        <v>0.134</v>
      </c>
      <c r="P1827" s="4">
        <v>0.57</v>
      </c>
      <c r="Q1827" s="4">
        <v>80.0</v>
      </c>
      <c r="R1827" s="4">
        <v>5.0</v>
      </c>
      <c r="S1827" s="4">
        <v>1.0</v>
      </c>
      <c r="T1827" s="3" t="s">
        <v>104</v>
      </c>
      <c r="U1827" s="3" t="s">
        <v>35</v>
      </c>
    </row>
    <row r="1828">
      <c r="A1828" s="3" t="s">
        <v>11994</v>
      </c>
      <c r="B1828" s="3" t="s">
        <v>11995</v>
      </c>
      <c r="C1828" s="4">
        <v>2009.0</v>
      </c>
      <c r="D1828" s="4">
        <v>62.0</v>
      </c>
      <c r="E1828" s="4">
        <v>220520.0</v>
      </c>
      <c r="F1828" s="3" t="s">
        <v>7459</v>
      </c>
      <c r="G1828" s="3" t="s">
        <v>11996</v>
      </c>
      <c r="H1828" s="3" t="s">
        <v>7387</v>
      </c>
      <c r="I1828" s="4">
        <v>0.625</v>
      </c>
      <c r="J1828" s="4">
        <v>0.699</v>
      </c>
      <c r="K1828" s="4">
        <v>0.837251085</v>
      </c>
      <c r="L1828" s="4">
        <v>0.0729</v>
      </c>
      <c r="M1828" s="4">
        <v>0.13</v>
      </c>
      <c r="N1828" s="4">
        <v>0.0</v>
      </c>
      <c r="O1828" s="4">
        <v>0.238</v>
      </c>
      <c r="P1828" s="4">
        <v>0.717</v>
      </c>
      <c r="Q1828" s="4">
        <v>75.97</v>
      </c>
      <c r="R1828" s="4">
        <v>0.0</v>
      </c>
      <c r="S1828" s="4">
        <v>1.0</v>
      </c>
      <c r="T1828" s="3" t="s">
        <v>103</v>
      </c>
      <c r="U1828" s="3" t="s">
        <v>35</v>
      </c>
    </row>
    <row r="1829">
      <c r="A1829" s="3" t="s">
        <v>11998</v>
      </c>
      <c r="B1829" s="3" t="s">
        <v>11999</v>
      </c>
      <c r="C1829" s="4">
        <v>2011.0</v>
      </c>
      <c r="D1829" s="4">
        <v>62.0</v>
      </c>
      <c r="E1829" s="4">
        <v>213200.0</v>
      </c>
      <c r="F1829" s="3" t="s">
        <v>1911</v>
      </c>
      <c r="G1829" s="3" t="s">
        <v>12000</v>
      </c>
      <c r="H1829" s="3" t="s">
        <v>12001</v>
      </c>
      <c r="I1829" s="4">
        <v>0.719</v>
      </c>
      <c r="J1829" s="4">
        <v>0.732</v>
      </c>
      <c r="K1829" s="4">
        <v>0.777126601</v>
      </c>
      <c r="L1829" s="4">
        <v>0.0408</v>
      </c>
      <c r="M1829" s="4">
        <v>0.319</v>
      </c>
      <c r="N1829" s="4">
        <v>6.51E-6</v>
      </c>
      <c r="O1829" s="4">
        <v>0.0745</v>
      </c>
      <c r="P1829" s="4">
        <v>0.96</v>
      </c>
      <c r="Q1829" s="4">
        <v>123.57</v>
      </c>
      <c r="R1829" s="4">
        <v>1.0</v>
      </c>
      <c r="S1829" s="4">
        <v>0.0</v>
      </c>
      <c r="T1829" s="3" t="s">
        <v>103</v>
      </c>
      <c r="U1829" s="3" t="s">
        <v>35</v>
      </c>
    </row>
    <row r="1830">
      <c r="A1830" s="3" t="s">
        <v>12002</v>
      </c>
      <c r="B1830" s="3" t="s">
        <v>11251</v>
      </c>
      <c r="C1830" s="4">
        <v>2007.0</v>
      </c>
      <c r="D1830" s="4">
        <v>62.0</v>
      </c>
      <c r="E1830" s="4">
        <v>195866.0</v>
      </c>
      <c r="F1830" s="3" t="s">
        <v>12003</v>
      </c>
      <c r="G1830" s="3" t="s">
        <v>12004</v>
      </c>
      <c r="H1830" s="3" t="s">
        <v>12005</v>
      </c>
      <c r="I1830" s="4">
        <v>0.497</v>
      </c>
      <c r="J1830" s="4">
        <v>0.552</v>
      </c>
      <c r="K1830" s="4">
        <v>0.82257823</v>
      </c>
      <c r="L1830" s="4">
        <v>0.0307</v>
      </c>
      <c r="M1830" s="4">
        <v>0.679</v>
      </c>
      <c r="N1830" s="4">
        <v>0.0314</v>
      </c>
      <c r="O1830" s="4">
        <v>0.089</v>
      </c>
      <c r="P1830" s="4">
        <v>0.633</v>
      </c>
      <c r="Q1830" s="4">
        <v>124.36</v>
      </c>
      <c r="R1830" s="4">
        <v>9.0</v>
      </c>
      <c r="S1830" s="4">
        <v>0.0</v>
      </c>
      <c r="T1830" s="3" t="s">
        <v>103</v>
      </c>
      <c r="U1830" s="3" t="s">
        <v>68</v>
      </c>
    </row>
    <row r="1831">
      <c r="A1831" s="3" t="s">
        <v>12006</v>
      </c>
      <c r="B1831" s="3" t="s">
        <v>12007</v>
      </c>
      <c r="C1831" s="4">
        <v>1970.0</v>
      </c>
      <c r="D1831" s="4">
        <v>62.0</v>
      </c>
      <c r="E1831" s="4">
        <v>184746.0</v>
      </c>
      <c r="F1831" s="3" t="s">
        <v>12008</v>
      </c>
      <c r="G1831" s="3" t="s">
        <v>11161</v>
      </c>
      <c r="H1831" s="3" t="s">
        <v>12009</v>
      </c>
      <c r="I1831" s="4">
        <v>0.641</v>
      </c>
      <c r="J1831" s="4">
        <v>0.612</v>
      </c>
      <c r="K1831" s="4">
        <v>0.796804483</v>
      </c>
      <c r="L1831" s="4">
        <v>0.0361</v>
      </c>
      <c r="M1831" s="4">
        <v>0.0474</v>
      </c>
      <c r="N1831" s="4">
        <v>0.0588</v>
      </c>
      <c r="O1831" s="4">
        <v>0.102</v>
      </c>
      <c r="P1831" s="4">
        <v>0.854</v>
      </c>
      <c r="Q1831" s="4">
        <v>136.41</v>
      </c>
      <c r="R1831" s="4">
        <v>2.0</v>
      </c>
      <c r="S1831" s="4">
        <v>1.0</v>
      </c>
      <c r="T1831" s="3" t="s">
        <v>103</v>
      </c>
      <c r="U1831" s="3" t="s">
        <v>35</v>
      </c>
    </row>
    <row r="1832">
      <c r="A1832" s="3" t="s">
        <v>12011</v>
      </c>
      <c r="B1832" s="3" t="s">
        <v>6458</v>
      </c>
      <c r="C1832" s="4">
        <v>2013.0</v>
      </c>
      <c r="D1832" s="4">
        <v>62.0</v>
      </c>
      <c r="E1832" s="4">
        <v>215042.0</v>
      </c>
      <c r="F1832" s="3" t="s">
        <v>12012</v>
      </c>
      <c r="G1832" s="3" t="s">
        <v>6461</v>
      </c>
      <c r="H1832" s="3" t="s">
        <v>8975</v>
      </c>
      <c r="I1832" s="4">
        <v>0.719</v>
      </c>
      <c r="J1832" s="4">
        <v>0.674</v>
      </c>
      <c r="K1832" s="4">
        <v>0.864928454</v>
      </c>
      <c r="L1832" s="4">
        <v>0.0681</v>
      </c>
      <c r="M1832" s="4">
        <v>0.0879</v>
      </c>
      <c r="N1832" s="4">
        <v>3.75E-6</v>
      </c>
      <c r="O1832" s="4">
        <v>0.112</v>
      </c>
      <c r="P1832" s="4">
        <v>0.843</v>
      </c>
      <c r="Q1832" s="4">
        <v>125.99</v>
      </c>
      <c r="R1832" s="4">
        <v>11.0</v>
      </c>
      <c r="S1832" s="4">
        <v>1.0</v>
      </c>
      <c r="T1832" s="3" t="s">
        <v>103</v>
      </c>
      <c r="U1832" s="3" t="s">
        <v>35</v>
      </c>
    </row>
    <row r="1833">
      <c r="A1833" s="3" t="s">
        <v>12014</v>
      </c>
      <c r="B1833" s="3" t="s">
        <v>11293</v>
      </c>
      <c r="C1833" s="4">
        <v>2018.0</v>
      </c>
      <c r="D1833" s="4">
        <v>62.0</v>
      </c>
      <c r="E1833" s="4">
        <v>226501.0</v>
      </c>
      <c r="F1833" s="3" t="s">
        <v>12015</v>
      </c>
      <c r="G1833" s="3" t="s">
        <v>12016</v>
      </c>
      <c r="H1833" s="3" t="s">
        <v>12017</v>
      </c>
      <c r="I1833" s="4">
        <v>0.834</v>
      </c>
      <c r="J1833" s="4">
        <v>0.788</v>
      </c>
      <c r="K1833" s="4">
        <v>0.818535709</v>
      </c>
      <c r="L1833" s="4">
        <v>0.211</v>
      </c>
      <c r="M1833" s="4">
        <v>0.355</v>
      </c>
      <c r="N1833" s="4">
        <v>0.288</v>
      </c>
      <c r="O1833" s="4">
        <v>0.396</v>
      </c>
      <c r="P1833" s="4">
        <v>0.703</v>
      </c>
      <c r="Q1833" s="4">
        <v>130.03</v>
      </c>
      <c r="R1833" s="4">
        <v>6.0</v>
      </c>
      <c r="S1833" s="4">
        <v>0.0</v>
      </c>
      <c r="T1833" s="3" t="s">
        <v>104</v>
      </c>
      <c r="U1833" s="3" t="s">
        <v>68</v>
      </c>
    </row>
    <row r="1834">
      <c r="A1834" s="3" t="s">
        <v>12018</v>
      </c>
      <c r="B1834" s="3" t="s">
        <v>1691</v>
      </c>
      <c r="C1834" s="4">
        <v>1966.0</v>
      </c>
      <c r="D1834" s="4">
        <v>62.0</v>
      </c>
      <c r="E1834" s="4">
        <v>155333.0</v>
      </c>
      <c r="F1834" s="3" t="s">
        <v>12019</v>
      </c>
      <c r="G1834" s="3" t="s">
        <v>11333</v>
      </c>
      <c r="H1834" s="3" t="s">
        <v>12020</v>
      </c>
      <c r="I1834" s="4">
        <v>0.453</v>
      </c>
      <c r="J1834" s="4">
        <v>0.658</v>
      </c>
      <c r="K1834" s="4">
        <v>0.686330289</v>
      </c>
      <c r="L1834" s="4">
        <v>0.0539</v>
      </c>
      <c r="M1834" s="4">
        <v>0.741</v>
      </c>
      <c r="N1834" s="4">
        <v>0.0288</v>
      </c>
      <c r="O1834" s="4">
        <v>0.135</v>
      </c>
      <c r="P1834" s="4">
        <v>0.761</v>
      </c>
      <c r="Q1834" s="4">
        <v>203.87</v>
      </c>
      <c r="R1834" s="4">
        <v>9.0</v>
      </c>
      <c r="S1834" s="4">
        <v>1.0</v>
      </c>
      <c r="T1834" s="3" t="s">
        <v>103</v>
      </c>
      <c r="U1834" s="3" t="s">
        <v>68</v>
      </c>
    </row>
    <row r="1835">
      <c r="A1835" s="3" t="s">
        <v>12022</v>
      </c>
      <c r="B1835" s="3" t="s">
        <v>12023</v>
      </c>
      <c r="C1835" s="4">
        <v>2020.0</v>
      </c>
      <c r="D1835" s="4">
        <v>62.0</v>
      </c>
      <c r="E1835" s="4">
        <v>242000.0</v>
      </c>
      <c r="F1835" s="3" t="s">
        <v>6019</v>
      </c>
      <c r="G1835" s="3" t="s">
        <v>12024</v>
      </c>
      <c r="H1835" s="3" t="s">
        <v>12023</v>
      </c>
      <c r="I1835" s="4">
        <v>0.822</v>
      </c>
      <c r="J1835" s="4">
        <v>0.743</v>
      </c>
      <c r="K1835" s="4">
        <v>0.872414604</v>
      </c>
      <c r="L1835" s="4">
        <v>0.28</v>
      </c>
      <c r="M1835" s="4">
        <v>0.016</v>
      </c>
      <c r="N1835" s="4">
        <v>0.0</v>
      </c>
      <c r="O1835" s="4">
        <v>0.127</v>
      </c>
      <c r="P1835" s="4">
        <v>0.636</v>
      </c>
      <c r="Q1835" s="4">
        <v>84.46</v>
      </c>
      <c r="R1835" s="4">
        <v>10.0</v>
      </c>
      <c r="S1835" s="4">
        <v>0.0</v>
      </c>
      <c r="T1835" s="3" t="s">
        <v>103</v>
      </c>
      <c r="U1835" s="3" t="s">
        <v>68</v>
      </c>
    </row>
    <row r="1836">
      <c r="A1836" s="3" t="s">
        <v>12025</v>
      </c>
      <c r="B1836" s="3" t="s">
        <v>12026</v>
      </c>
      <c r="C1836" s="4">
        <v>1989.0</v>
      </c>
      <c r="D1836" s="4">
        <v>62.0</v>
      </c>
      <c r="E1836" s="4">
        <v>329640.0</v>
      </c>
      <c r="F1836" s="3" t="s">
        <v>5430</v>
      </c>
      <c r="G1836" s="3" t="s">
        <v>4098</v>
      </c>
      <c r="H1836" s="3" t="s">
        <v>12029</v>
      </c>
      <c r="I1836" s="4">
        <v>0.477</v>
      </c>
      <c r="J1836" s="4">
        <v>0.636</v>
      </c>
      <c r="K1836" s="4">
        <v>0.79622698</v>
      </c>
      <c r="L1836" s="4">
        <v>0.0356</v>
      </c>
      <c r="M1836" s="4">
        <v>0.865</v>
      </c>
      <c r="N1836" s="4">
        <v>0.00226</v>
      </c>
      <c r="O1836" s="4">
        <v>0.208</v>
      </c>
      <c r="P1836" s="4">
        <v>0.707</v>
      </c>
      <c r="Q1836" s="4">
        <v>84.55</v>
      </c>
      <c r="R1836" s="4">
        <v>8.0</v>
      </c>
      <c r="S1836" s="4">
        <v>0.0</v>
      </c>
      <c r="T1836" s="3" t="s">
        <v>104</v>
      </c>
      <c r="U1836" s="3" t="s">
        <v>94</v>
      </c>
    </row>
    <row r="1837">
      <c r="A1837" s="3" t="s">
        <v>12031</v>
      </c>
      <c r="B1837" s="3" t="s">
        <v>12032</v>
      </c>
      <c r="C1837" s="4">
        <v>2021.0</v>
      </c>
      <c r="D1837" s="4">
        <v>63.0</v>
      </c>
      <c r="E1837" s="4">
        <v>175301.0</v>
      </c>
      <c r="F1837" s="3" t="s">
        <v>1267</v>
      </c>
      <c r="G1837" s="3" t="s">
        <v>12035</v>
      </c>
      <c r="H1837" s="3" t="s">
        <v>12032</v>
      </c>
      <c r="I1837" s="4">
        <v>0.655</v>
      </c>
      <c r="J1837" s="4">
        <v>0.716</v>
      </c>
      <c r="K1837" s="4">
        <v>0.865890959</v>
      </c>
      <c r="L1837" s="4">
        <v>0.0897</v>
      </c>
      <c r="M1837" s="4">
        <v>0.476</v>
      </c>
      <c r="N1837" s="4">
        <v>0.0</v>
      </c>
      <c r="O1837" s="4">
        <v>0.479</v>
      </c>
      <c r="P1837" s="4">
        <v>0.521</v>
      </c>
      <c r="Q1837" s="4">
        <v>80.813</v>
      </c>
      <c r="R1837" s="4">
        <v>8.0</v>
      </c>
      <c r="S1837" s="4">
        <v>0.0</v>
      </c>
      <c r="T1837" s="3" t="s">
        <v>103</v>
      </c>
      <c r="U1837" s="3" t="s">
        <v>35</v>
      </c>
    </row>
    <row r="1838">
      <c r="A1838" s="3" t="s">
        <v>12036</v>
      </c>
      <c r="B1838" s="3" t="s">
        <v>12037</v>
      </c>
      <c r="C1838" s="4">
        <v>2009.0</v>
      </c>
      <c r="D1838" s="4">
        <v>63.0</v>
      </c>
      <c r="E1838" s="4">
        <v>299440.0</v>
      </c>
      <c r="F1838" s="3" t="s">
        <v>1629</v>
      </c>
      <c r="G1838" s="3" t="s">
        <v>4284</v>
      </c>
      <c r="H1838" s="3" t="s">
        <v>12038</v>
      </c>
      <c r="I1838" s="4">
        <v>0.656705432</v>
      </c>
      <c r="J1838" s="4">
        <v>0.6703845</v>
      </c>
      <c r="K1838" s="4">
        <v>0.813626471</v>
      </c>
      <c r="L1838" s="4">
        <v>0.081382654</v>
      </c>
      <c r="M1838" s="4">
        <v>0.26934009</v>
      </c>
      <c r="N1838" s="4">
        <v>0.05448885</v>
      </c>
      <c r="O1838" s="4">
        <v>0.191150556</v>
      </c>
      <c r="P1838" s="4">
        <v>0.618767284</v>
      </c>
      <c r="Q1838" s="4">
        <v>120.71</v>
      </c>
      <c r="R1838" s="4">
        <v>5.0</v>
      </c>
      <c r="S1838" s="4">
        <v>1.0</v>
      </c>
      <c r="T1838" s="3" t="s">
        <v>104</v>
      </c>
      <c r="U1838" s="3" t="s">
        <v>35</v>
      </c>
    </row>
    <row r="1839">
      <c r="A1839" s="3" t="s">
        <v>12040</v>
      </c>
      <c r="B1839" s="3" t="s">
        <v>12041</v>
      </c>
      <c r="C1839" s="4">
        <v>2007.0</v>
      </c>
      <c r="D1839" s="4">
        <v>63.0</v>
      </c>
      <c r="E1839" s="4">
        <v>312626.0</v>
      </c>
      <c r="F1839" s="3" t="s">
        <v>12042</v>
      </c>
      <c r="G1839" s="3" t="s">
        <v>9280</v>
      </c>
      <c r="H1839" s="3" t="s">
        <v>12043</v>
      </c>
      <c r="I1839" s="4">
        <v>0.828</v>
      </c>
      <c r="J1839" s="4">
        <v>0.893</v>
      </c>
      <c r="K1839" s="4">
        <v>0.87679935</v>
      </c>
      <c r="L1839" s="4">
        <v>0.192</v>
      </c>
      <c r="M1839" s="4">
        <v>0.117</v>
      </c>
      <c r="N1839" s="4">
        <v>0.0</v>
      </c>
      <c r="O1839" s="4">
        <v>0.217</v>
      </c>
      <c r="P1839" s="4">
        <v>0.711</v>
      </c>
      <c r="Q1839" s="4">
        <v>85.95</v>
      </c>
      <c r="R1839" s="4">
        <v>4.0</v>
      </c>
      <c r="S1839" s="4">
        <v>0.0</v>
      </c>
      <c r="T1839" s="3" t="s">
        <v>103</v>
      </c>
      <c r="U1839" s="3" t="s">
        <v>35</v>
      </c>
    </row>
    <row r="1840">
      <c r="A1840" s="3" t="s">
        <v>12044</v>
      </c>
      <c r="B1840" s="3" t="s">
        <v>12045</v>
      </c>
      <c r="C1840" s="4">
        <v>2012.0</v>
      </c>
      <c r="D1840" s="4">
        <v>63.0</v>
      </c>
      <c r="E1840" s="4">
        <v>227760.0</v>
      </c>
      <c r="F1840" s="3" t="s">
        <v>1267</v>
      </c>
      <c r="G1840" s="3" t="s">
        <v>6461</v>
      </c>
      <c r="H1840" s="3" t="s">
        <v>12046</v>
      </c>
      <c r="I1840" s="4">
        <v>0.719</v>
      </c>
      <c r="J1840" s="4">
        <v>0.804</v>
      </c>
      <c r="K1840" s="4">
        <v>0.876499904</v>
      </c>
      <c r="L1840" s="4">
        <v>0.0355</v>
      </c>
      <c r="M1840" s="4">
        <v>0.0132</v>
      </c>
      <c r="N1840" s="4">
        <v>3.22E-6</v>
      </c>
      <c r="O1840" s="4">
        <v>0.139</v>
      </c>
      <c r="P1840" s="4">
        <v>0.605</v>
      </c>
      <c r="Q1840" s="4">
        <v>119.999</v>
      </c>
      <c r="R1840" s="4">
        <v>10.0</v>
      </c>
      <c r="S1840" s="4">
        <v>1.0</v>
      </c>
      <c r="T1840" s="3" t="s">
        <v>103</v>
      </c>
      <c r="U1840" s="3" t="s">
        <v>35</v>
      </c>
    </row>
    <row r="1841">
      <c r="A1841" s="3" t="s">
        <v>12049</v>
      </c>
      <c r="B1841" s="3" t="s">
        <v>12050</v>
      </c>
      <c r="C1841" s="4">
        <v>2014.0</v>
      </c>
      <c r="D1841" s="4">
        <v>63.0</v>
      </c>
      <c r="E1841" s="4">
        <v>300253.0</v>
      </c>
      <c r="F1841" s="3" t="s">
        <v>3108</v>
      </c>
      <c r="G1841" s="3" t="s">
        <v>6756</v>
      </c>
      <c r="H1841" s="3" t="s">
        <v>6949</v>
      </c>
      <c r="I1841" s="4">
        <v>0.66</v>
      </c>
      <c r="J1841" s="4">
        <v>0.316</v>
      </c>
      <c r="K1841" s="4">
        <v>0.727076337</v>
      </c>
      <c r="L1841" s="4">
        <v>0.0364</v>
      </c>
      <c r="M1841" s="4">
        <v>0.529</v>
      </c>
      <c r="N1841" s="4">
        <v>2.94E-4</v>
      </c>
      <c r="O1841" s="4">
        <v>0.104</v>
      </c>
      <c r="P1841" s="4">
        <v>0.543</v>
      </c>
      <c r="Q1841" s="4">
        <v>91.207</v>
      </c>
      <c r="R1841" s="4">
        <v>3.0</v>
      </c>
      <c r="S1841" s="4">
        <v>0.0</v>
      </c>
      <c r="T1841" s="3" t="s">
        <v>103</v>
      </c>
      <c r="U1841" s="3" t="s">
        <v>35</v>
      </c>
    </row>
    <row r="1842">
      <c r="A1842" s="3" t="s">
        <v>12052</v>
      </c>
      <c r="B1842" s="3" t="s">
        <v>12053</v>
      </c>
      <c r="C1842" s="4">
        <v>2019.0</v>
      </c>
      <c r="D1842" s="4">
        <v>63.0</v>
      </c>
      <c r="E1842" s="4">
        <v>270706.0</v>
      </c>
      <c r="F1842" s="3" t="s">
        <v>880</v>
      </c>
      <c r="G1842" s="3" t="s">
        <v>1822</v>
      </c>
      <c r="H1842" s="3" t="s">
        <v>6456</v>
      </c>
      <c r="I1842" s="4">
        <v>0.605</v>
      </c>
      <c r="J1842" s="4">
        <v>0.655</v>
      </c>
      <c r="K1842" s="4">
        <v>0.854169786</v>
      </c>
      <c r="L1842" s="4">
        <v>0.0364</v>
      </c>
      <c r="M1842" s="4">
        <v>0.484</v>
      </c>
      <c r="N1842" s="4">
        <v>1.13E-6</v>
      </c>
      <c r="O1842" s="4">
        <v>0.152</v>
      </c>
      <c r="P1842" s="4">
        <v>0.597</v>
      </c>
      <c r="Q1842" s="4">
        <v>124.974</v>
      </c>
      <c r="R1842" s="4">
        <v>0.0</v>
      </c>
      <c r="S1842" s="4">
        <v>0.0</v>
      </c>
      <c r="T1842" s="3" t="s">
        <v>104</v>
      </c>
      <c r="U1842" s="3" t="s">
        <v>35</v>
      </c>
    </row>
    <row r="1843">
      <c r="A1843" s="3" t="s">
        <v>12054</v>
      </c>
      <c r="B1843" s="3" t="s">
        <v>4178</v>
      </c>
      <c r="C1843" s="4">
        <v>2016.0</v>
      </c>
      <c r="D1843" s="4">
        <v>63.0</v>
      </c>
      <c r="E1843" s="4">
        <v>187006.0</v>
      </c>
      <c r="F1843" s="3" t="s">
        <v>12056</v>
      </c>
      <c r="G1843" s="3" t="s">
        <v>12057</v>
      </c>
      <c r="H1843" s="3" t="s">
        <v>12058</v>
      </c>
      <c r="I1843" s="4">
        <v>0.801</v>
      </c>
      <c r="J1843" s="4">
        <v>0.856</v>
      </c>
      <c r="K1843" s="4">
        <v>0.883943276</v>
      </c>
      <c r="L1843" s="4">
        <v>0.065</v>
      </c>
      <c r="M1843" s="4">
        <v>0.0984</v>
      </c>
      <c r="N1843" s="4">
        <v>7.24E-5</v>
      </c>
      <c r="O1843" s="4">
        <v>0.228</v>
      </c>
      <c r="P1843" s="4">
        <v>0.919</v>
      </c>
      <c r="Q1843" s="4">
        <v>106.029</v>
      </c>
      <c r="R1843" s="4">
        <v>0.0</v>
      </c>
      <c r="S1843" s="4">
        <v>1.0</v>
      </c>
      <c r="T1843" s="3" t="s">
        <v>104</v>
      </c>
      <c r="U1843" s="3" t="s">
        <v>35</v>
      </c>
    </row>
    <row r="1844">
      <c r="A1844" s="3" t="s">
        <v>12059</v>
      </c>
      <c r="B1844" s="3" t="s">
        <v>12060</v>
      </c>
      <c r="C1844" s="4">
        <v>2019.0</v>
      </c>
      <c r="D1844" s="4">
        <v>63.0</v>
      </c>
      <c r="E1844" s="4">
        <v>182738.0</v>
      </c>
      <c r="F1844" s="3" t="s">
        <v>3223</v>
      </c>
      <c r="G1844" s="3" t="s">
        <v>3226</v>
      </c>
      <c r="H1844" s="3" t="s">
        <v>12061</v>
      </c>
      <c r="I1844" s="4">
        <v>0.788</v>
      </c>
      <c r="J1844" s="4">
        <v>0.87</v>
      </c>
      <c r="K1844" s="4">
        <v>0.862896499</v>
      </c>
      <c r="L1844" s="4">
        <v>0.177</v>
      </c>
      <c r="M1844" s="4">
        <v>0.123</v>
      </c>
      <c r="N1844" s="4">
        <v>1.43E-5</v>
      </c>
      <c r="O1844" s="4">
        <v>0.0692</v>
      </c>
      <c r="P1844" s="4">
        <v>0.884</v>
      </c>
      <c r="Q1844" s="4">
        <v>109.974</v>
      </c>
      <c r="R1844" s="4">
        <v>9.0</v>
      </c>
      <c r="S1844" s="4">
        <v>1.0</v>
      </c>
      <c r="T1844" s="3" t="s">
        <v>104</v>
      </c>
      <c r="U1844" s="3" t="s">
        <v>35</v>
      </c>
    </row>
    <row r="1845">
      <c r="A1845" s="3" t="s">
        <v>12064</v>
      </c>
      <c r="B1845" s="3" t="s">
        <v>12065</v>
      </c>
      <c r="C1845" s="4">
        <v>2017.0</v>
      </c>
      <c r="D1845" s="4">
        <v>63.0</v>
      </c>
      <c r="E1845" s="4">
        <v>187710.0</v>
      </c>
      <c r="F1845" s="3" t="s">
        <v>3223</v>
      </c>
      <c r="G1845" s="3" t="s">
        <v>3226</v>
      </c>
      <c r="H1845" s="3" t="s">
        <v>9728</v>
      </c>
      <c r="I1845" s="4">
        <v>0.828</v>
      </c>
      <c r="J1845" s="4">
        <v>0.739</v>
      </c>
      <c r="K1845" s="4">
        <v>0.857570637</v>
      </c>
      <c r="L1845" s="4">
        <v>0.0728</v>
      </c>
      <c r="M1845" s="4">
        <v>0.0314</v>
      </c>
      <c r="N1845" s="4">
        <v>3.28E-4</v>
      </c>
      <c r="O1845" s="4">
        <v>0.211</v>
      </c>
      <c r="P1845" s="4">
        <v>0.885</v>
      </c>
      <c r="Q1845" s="4">
        <v>121.99</v>
      </c>
      <c r="R1845" s="4">
        <v>11.0</v>
      </c>
      <c r="S1845" s="4">
        <v>0.0</v>
      </c>
      <c r="T1845" s="3" t="s">
        <v>104</v>
      </c>
      <c r="U1845" s="3" t="s">
        <v>68</v>
      </c>
    </row>
    <row r="1846">
      <c r="A1846" s="3" t="s">
        <v>12067</v>
      </c>
      <c r="B1846" s="3" t="s">
        <v>12068</v>
      </c>
      <c r="C1846" s="4">
        <v>2018.0</v>
      </c>
      <c r="D1846" s="4">
        <v>63.0</v>
      </c>
      <c r="E1846" s="4">
        <v>169080.0</v>
      </c>
      <c r="F1846" s="3" t="s">
        <v>3223</v>
      </c>
      <c r="G1846" s="3" t="s">
        <v>3226</v>
      </c>
      <c r="H1846" s="3" t="s">
        <v>12069</v>
      </c>
      <c r="I1846" s="4">
        <v>0.959</v>
      </c>
      <c r="J1846" s="4">
        <v>0.606</v>
      </c>
      <c r="K1846" s="4">
        <v>0.851410605</v>
      </c>
      <c r="L1846" s="4">
        <v>0.219</v>
      </c>
      <c r="M1846" s="4">
        <v>0.345</v>
      </c>
      <c r="N1846" s="4">
        <v>0.0</v>
      </c>
      <c r="O1846" s="4">
        <v>0.126</v>
      </c>
      <c r="P1846" s="4">
        <v>0.783</v>
      </c>
      <c r="Q1846" s="4">
        <v>110.0</v>
      </c>
      <c r="R1846" s="4">
        <v>1.0</v>
      </c>
      <c r="S1846" s="4">
        <v>1.0</v>
      </c>
      <c r="T1846" s="3" t="s">
        <v>104</v>
      </c>
      <c r="U1846" s="3" t="s">
        <v>35</v>
      </c>
    </row>
    <row r="1847">
      <c r="A1847" s="3" t="s">
        <v>12070</v>
      </c>
      <c r="B1847" s="3" t="s">
        <v>12071</v>
      </c>
      <c r="C1847" s="4">
        <v>2010.0</v>
      </c>
      <c r="D1847" s="4">
        <v>63.0</v>
      </c>
      <c r="E1847" s="4">
        <v>305583.0</v>
      </c>
      <c r="F1847" s="3" t="s">
        <v>880</v>
      </c>
      <c r="G1847" s="3" t="s">
        <v>1822</v>
      </c>
      <c r="H1847" s="3" t="s">
        <v>12073</v>
      </c>
      <c r="I1847" s="4">
        <v>0.693</v>
      </c>
      <c r="J1847" s="4">
        <v>0.638</v>
      </c>
      <c r="K1847" s="4">
        <v>0.830855774</v>
      </c>
      <c r="L1847" s="4">
        <v>0.0498</v>
      </c>
      <c r="M1847" s="4">
        <v>0.354</v>
      </c>
      <c r="N1847" s="4">
        <v>3.32E-6</v>
      </c>
      <c r="O1847" s="4">
        <v>0.0972</v>
      </c>
      <c r="P1847" s="4">
        <v>0.747</v>
      </c>
      <c r="Q1847" s="4">
        <v>90.005</v>
      </c>
      <c r="R1847" s="4">
        <v>11.0</v>
      </c>
      <c r="S1847" s="4">
        <v>1.0</v>
      </c>
      <c r="T1847" s="3" t="s">
        <v>104</v>
      </c>
      <c r="U1847" s="3" t="s">
        <v>35</v>
      </c>
    </row>
    <row r="1848">
      <c r="A1848" s="3" t="s">
        <v>12074</v>
      </c>
      <c r="B1848" s="3" t="s">
        <v>12075</v>
      </c>
      <c r="C1848" s="4">
        <v>2013.0</v>
      </c>
      <c r="D1848" s="4">
        <v>63.0</v>
      </c>
      <c r="E1848" s="4">
        <v>273256.0</v>
      </c>
      <c r="F1848" s="3" t="s">
        <v>7542</v>
      </c>
      <c r="G1848" s="3" t="s">
        <v>7545</v>
      </c>
      <c r="H1848" s="3" t="s">
        <v>7546</v>
      </c>
      <c r="I1848" s="4">
        <v>0.743</v>
      </c>
      <c r="J1848" s="4">
        <v>0.921</v>
      </c>
      <c r="K1848" s="4">
        <v>0.867430967</v>
      </c>
      <c r="L1848" s="4">
        <v>0.133</v>
      </c>
      <c r="M1848" s="4">
        <v>0.289</v>
      </c>
      <c r="N1848" s="4">
        <v>0.0064</v>
      </c>
      <c r="O1848" s="4">
        <v>0.0402</v>
      </c>
      <c r="P1848" s="4">
        <v>0.686</v>
      </c>
      <c r="Q1848" s="4">
        <v>113.3</v>
      </c>
      <c r="R1848" s="4">
        <v>3.0</v>
      </c>
      <c r="S1848" s="4">
        <v>0.0</v>
      </c>
      <c r="T1848" s="3" t="s">
        <v>104</v>
      </c>
      <c r="U1848" s="3" t="s">
        <v>35</v>
      </c>
    </row>
    <row r="1849">
      <c r="A1849" s="3" t="s">
        <v>12077</v>
      </c>
      <c r="B1849" s="3" t="s">
        <v>12079</v>
      </c>
      <c r="C1849" s="4">
        <v>2014.0</v>
      </c>
      <c r="D1849" s="4">
        <v>63.0</v>
      </c>
      <c r="E1849" s="4">
        <v>272082.0</v>
      </c>
      <c r="F1849" s="3" t="s">
        <v>3624</v>
      </c>
      <c r="G1849" s="3" t="s">
        <v>1593</v>
      </c>
      <c r="H1849" s="3" t="s">
        <v>12080</v>
      </c>
      <c r="I1849" s="4">
        <v>0.676</v>
      </c>
      <c r="J1849" s="4">
        <v>0.671</v>
      </c>
      <c r="K1849" s="4">
        <v>0.840352491</v>
      </c>
      <c r="L1849" s="4">
        <v>0.0526</v>
      </c>
      <c r="M1849" s="4">
        <v>0.568</v>
      </c>
      <c r="N1849" s="4">
        <v>0.0</v>
      </c>
      <c r="O1849" s="4">
        <v>0.0885</v>
      </c>
      <c r="P1849" s="4">
        <v>0.572</v>
      </c>
      <c r="Q1849" s="4">
        <v>81.046</v>
      </c>
      <c r="R1849" s="4">
        <v>0.0</v>
      </c>
      <c r="S1849" s="4">
        <v>1.0</v>
      </c>
      <c r="T1849" s="3" t="s">
        <v>104</v>
      </c>
      <c r="U1849" s="3" t="s">
        <v>35</v>
      </c>
    </row>
    <row r="1850">
      <c r="A1850" s="3" t="s">
        <v>12082</v>
      </c>
      <c r="B1850" s="3" t="s">
        <v>12083</v>
      </c>
      <c r="C1850" s="4">
        <v>2023.0</v>
      </c>
      <c r="D1850" s="4">
        <v>63.0</v>
      </c>
      <c r="E1850" s="4">
        <v>235574.0</v>
      </c>
      <c r="F1850" s="3" t="s">
        <v>12084</v>
      </c>
      <c r="G1850" s="3" t="s">
        <v>12085</v>
      </c>
      <c r="H1850" s="3" t="s">
        <v>12083</v>
      </c>
      <c r="I1850" s="4">
        <v>0.589</v>
      </c>
      <c r="J1850" s="4">
        <v>0.749</v>
      </c>
      <c r="K1850" s="4">
        <v>0.843689175</v>
      </c>
      <c r="L1850" s="4">
        <v>0.066</v>
      </c>
      <c r="M1850" s="4">
        <v>0.501</v>
      </c>
      <c r="N1850" s="4">
        <v>2.45E-6</v>
      </c>
      <c r="O1850" s="4">
        <v>0.343</v>
      </c>
      <c r="P1850" s="4">
        <v>0.604</v>
      </c>
      <c r="Q1850" s="4">
        <v>151.522</v>
      </c>
      <c r="R1850" s="4">
        <v>8.0</v>
      </c>
      <c r="S1850" s="4">
        <v>0.0</v>
      </c>
      <c r="T1850" s="3" t="s">
        <v>104</v>
      </c>
      <c r="U1850" s="3" t="s">
        <v>35</v>
      </c>
    </row>
    <row r="1851">
      <c r="A1851" s="3" t="s">
        <v>12086</v>
      </c>
      <c r="B1851" s="3" t="s">
        <v>12087</v>
      </c>
      <c r="C1851" s="4">
        <v>2014.0</v>
      </c>
      <c r="D1851" s="4">
        <v>63.0</v>
      </c>
      <c r="E1851" s="4">
        <v>375551.0</v>
      </c>
      <c r="F1851" s="3" t="s">
        <v>901</v>
      </c>
      <c r="G1851" s="3" t="s">
        <v>10055</v>
      </c>
      <c r="H1851" s="3" t="s">
        <v>12088</v>
      </c>
      <c r="I1851" s="4">
        <v>0.675</v>
      </c>
      <c r="J1851" s="4">
        <v>0.669</v>
      </c>
      <c r="K1851" s="4">
        <v>0.87014737</v>
      </c>
      <c r="L1851" s="4">
        <v>0.0359</v>
      </c>
      <c r="M1851" s="4">
        <v>0.412</v>
      </c>
      <c r="N1851" s="4">
        <v>0.0</v>
      </c>
      <c r="O1851" s="4">
        <v>0.21</v>
      </c>
      <c r="P1851" s="4">
        <v>0.618</v>
      </c>
      <c r="Q1851" s="4">
        <v>90.027</v>
      </c>
      <c r="R1851" s="4">
        <v>6.0</v>
      </c>
      <c r="S1851" s="4">
        <v>0.0</v>
      </c>
      <c r="T1851" s="3" t="s">
        <v>104</v>
      </c>
      <c r="U1851" s="3" t="s">
        <v>35</v>
      </c>
    </row>
    <row r="1852">
      <c r="A1852" s="3" t="s">
        <v>12090</v>
      </c>
      <c r="B1852" s="3" t="s">
        <v>12091</v>
      </c>
      <c r="C1852" s="4">
        <v>1961.0</v>
      </c>
      <c r="D1852" s="4">
        <v>63.0</v>
      </c>
      <c r="E1852" s="4">
        <v>171226.0</v>
      </c>
      <c r="F1852" s="3" t="s">
        <v>1639</v>
      </c>
      <c r="G1852" s="3" t="s">
        <v>4890</v>
      </c>
      <c r="H1852" s="3" t="s">
        <v>12091</v>
      </c>
      <c r="I1852" s="4">
        <v>0.466</v>
      </c>
      <c r="J1852" s="4">
        <v>0.416</v>
      </c>
      <c r="K1852" s="4">
        <v>0.798045045</v>
      </c>
      <c r="L1852" s="4">
        <v>0.026</v>
      </c>
      <c r="M1852" s="4">
        <v>0.742</v>
      </c>
      <c r="N1852" s="4">
        <v>5.04E-6</v>
      </c>
      <c r="O1852" s="4">
        <v>0.249</v>
      </c>
      <c r="P1852" s="4">
        <v>0.516</v>
      </c>
      <c r="Q1852" s="4">
        <v>98.78</v>
      </c>
      <c r="R1852" s="4">
        <v>5.0</v>
      </c>
      <c r="S1852" s="4">
        <v>1.0</v>
      </c>
      <c r="T1852" s="3" t="s">
        <v>103</v>
      </c>
      <c r="U1852" s="3" t="s">
        <v>35</v>
      </c>
    </row>
    <row r="1853">
      <c r="A1853" s="3" t="s">
        <v>12092</v>
      </c>
      <c r="B1853" s="3" t="s">
        <v>12093</v>
      </c>
      <c r="C1853" s="4">
        <v>1997.0</v>
      </c>
      <c r="D1853" s="4">
        <v>63.0</v>
      </c>
      <c r="E1853" s="4">
        <v>241760.0</v>
      </c>
      <c r="F1853" s="3" t="s">
        <v>12095</v>
      </c>
      <c r="G1853" s="3" t="s">
        <v>12097</v>
      </c>
      <c r="H1853" s="3" t="s">
        <v>12098</v>
      </c>
      <c r="I1853" s="4">
        <v>0.752</v>
      </c>
      <c r="J1853" s="4">
        <v>0.364</v>
      </c>
      <c r="K1853" s="4">
        <v>0.752572027</v>
      </c>
      <c r="L1853" s="4">
        <v>0.277</v>
      </c>
      <c r="M1853" s="4">
        <v>0.0177</v>
      </c>
      <c r="N1853" s="4">
        <v>3.06E-4</v>
      </c>
      <c r="O1853" s="4">
        <v>0.278</v>
      </c>
      <c r="P1853" s="4">
        <v>0.534</v>
      </c>
      <c r="Q1853" s="4">
        <v>89.842</v>
      </c>
      <c r="R1853" s="4">
        <v>7.0</v>
      </c>
      <c r="S1853" s="4">
        <v>1.0</v>
      </c>
      <c r="T1853" s="3" t="s">
        <v>103</v>
      </c>
      <c r="U1853" s="3" t="s">
        <v>94</v>
      </c>
    </row>
    <row r="1854">
      <c r="A1854" s="3" t="s">
        <v>12102</v>
      </c>
      <c r="B1854" s="3" t="s">
        <v>12103</v>
      </c>
      <c r="C1854" s="4">
        <v>2025.0</v>
      </c>
      <c r="D1854" s="4">
        <v>63.0</v>
      </c>
      <c r="E1854" s="4">
        <v>152373.0</v>
      </c>
      <c r="F1854" s="3" t="s">
        <v>4278</v>
      </c>
      <c r="G1854" s="3" t="s">
        <v>12104</v>
      </c>
      <c r="H1854" s="3" t="s">
        <v>12103</v>
      </c>
      <c r="I1854" s="4">
        <v>0.64</v>
      </c>
      <c r="J1854" s="4">
        <v>0.858</v>
      </c>
      <c r="K1854" s="4">
        <v>0.89801724</v>
      </c>
      <c r="L1854" s="4">
        <v>0.131</v>
      </c>
      <c r="M1854" s="4">
        <v>0.118</v>
      </c>
      <c r="N1854" s="4">
        <v>0.0</v>
      </c>
      <c r="O1854" s="4">
        <v>0.0377</v>
      </c>
      <c r="P1854" s="4">
        <v>0.94</v>
      </c>
      <c r="Q1854" s="4">
        <v>176.123</v>
      </c>
      <c r="R1854" s="4">
        <v>10.0</v>
      </c>
      <c r="S1854" s="4">
        <v>0.0</v>
      </c>
      <c r="T1854" s="3" t="s">
        <v>103</v>
      </c>
      <c r="U1854" s="3" t="s">
        <v>94</v>
      </c>
    </row>
    <row r="1855">
      <c r="A1855" s="3" t="s">
        <v>12106</v>
      </c>
      <c r="B1855" s="3" t="s">
        <v>12107</v>
      </c>
      <c r="C1855" s="4">
        <v>2020.0</v>
      </c>
      <c r="D1855" s="4">
        <v>63.0</v>
      </c>
      <c r="E1855" s="4">
        <v>202886.0</v>
      </c>
      <c r="F1855" s="3" t="s">
        <v>12108</v>
      </c>
      <c r="G1855" s="3" t="s">
        <v>12109</v>
      </c>
      <c r="H1855" s="3" t="s">
        <v>12107</v>
      </c>
      <c r="I1855" s="4">
        <v>0.755</v>
      </c>
      <c r="J1855" s="4">
        <v>0.617</v>
      </c>
      <c r="K1855" s="4">
        <v>0.864457896</v>
      </c>
      <c r="L1855" s="4">
        <v>0.182</v>
      </c>
      <c r="M1855" s="4">
        <v>0.0217</v>
      </c>
      <c r="N1855" s="4">
        <v>0.0</v>
      </c>
      <c r="O1855" s="4">
        <v>0.0625</v>
      </c>
      <c r="P1855" s="4">
        <v>0.745</v>
      </c>
      <c r="Q1855" s="4">
        <v>193.9</v>
      </c>
      <c r="R1855" s="4">
        <v>9.0</v>
      </c>
      <c r="S1855" s="4">
        <v>1.0</v>
      </c>
      <c r="T1855" s="3" t="s">
        <v>103</v>
      </c>
      <c r="U1855" s="3" t="s">
        <v>35</v>
      </c>
    </row>
    <row r="1856">
      <c r="A1856" s="3" t="s">
        <v>12110</v>
      </c>
      <c r="B1856" s="3" t="s">
        <v>12111</v>
      </c>
      <c r="C1856" s="4">
        <v>2012.0</v>
      </c>
      <c r="D1856" s="4">
        <v>63.0</v>
      </c>
      <c r="E1856" s="4">
        <v>285000.0</v>
      </c>
      <c r="F1856" s="3" t="s">
        <v>880</v>
      </c>
      <c r="G1856" s="3" t="s">
        <v>1822</v>
      </c>
      <c r="H1856" s="3" t="s">
        <v>7724</v>
      </c>
      <c r="I1856" s="4">
        <v>0.426</v>
      </c>
      <c r="J1856" s="4">
        <v>0.432</v>
      </c>
      <c r="K1856" s="4">
        <v>0.767715441</v>
      </c>
      <c r="L1856" s="4">
        <v>0.0353</v>
      </c>
      <c r="M1856" s="4">
        <v>0.844</v>
      </c>
      <c r="N1856" s="4">
        <v>8.79E-5</v>
      </c>
      <c r="O1856" s="4">
        <v>0.13</v>
      </c>
      <c r="P1856" s="4">
        <v>0.615</v>
      </c>
      <c r="Q1856" s="4">
        <v>77.0</v>
      </c>
      <c r="R1856" s="4">
        <v>0.0</v>
      </c>
      <c r="S1856" s="4">
        <v>1.0</v>
      </c>
      <c r="T1856" s="3" t="s">
        <v>104</v>
      </c>
      <c r="U1856" s="3" t="s">
        <v>35</v>
      </c>
    </row>
    <row r="1857">
      <c r="A1857" s="3" t="s">
        <v>12113</v>
      </c>
      <c r="B1857" s="3" t="s">
        <v>12114</v>
      </c>
      <c r="C1857" s="4">
        <v>1994.0</v>
      </c>
      <c r="D1857" s="4">
        <v>63.0</v>
      </c>
      <c r="E1857" s="4">
        <v>468720.0</v>
      </c>
      <c r="F1857" s="3" t="s">
        <v>901</v>
      </c>
      <c r="G1857" s="3" t="s">
        <v>671</v>
      </c>
      <c r="H1857" s="3" t="s">
        <v>11903</v>
      </c>
      <c r="I1857" s="4">
        <v>0.537</v>
      </c>
      <c r="J1857" s="4">
        <v>0.651</v>
      </c>
      <c r="K1857" s="4">
        <v>0.794344748</v>
      </c>
      <c r="L1857" s="4">
        <v>0.0496</v>
      </c>
      <c r="M1857" s="4">
        <v>0.498</v>
      </c>
      <c r="N1857" s="4">
        <v>5.44E-4</v>
      </c>
      <c r="O1857" s="4">
        <v>0.0387</v>
      </c>
      <c r="P1857" s="4">
        <v>0.808</v>
      </c>
      <c r="Q1857" s="4">
        <v>121.76</v>
      </c>
      <c r="R1857" s="4">
        <v>8.0</v>
      </c>
      <c r="S1857" s="4">
        <v>0.0</v>
      </c>
      <c r="T1857" s="3" t="s">
        <v>104</v>
      </c>
      <c r="U1857" s="3" t="s">
        <v>35</v>
      </c>
    </row>
    <row r="1858">
      <c r="A1858" s="3" t="s">
        <v>12115</v>
      </c>
      <c r="B1858" s="3" t="s">
        <v>12116</v>
      </c>
      <c r="C1858" s="4">
        <v>1993.0</v>
      </c>
      <c r="D1858" s="4">
        <v>63.0</v>
      </c>
      <c r="E1858" s="4">
        <v>261265.0</v>
      </c>
      <c r="F1858" s="3" t="s">
        <v>12118</v>
      </c>
      <c r="G1858" s="3" t="s">
        <v>12119</v>
      </c>
      <c r="H1858" s="3" t="s">
        <v>12120</v>
      </c>
      <c r="I1858" s="4">
        <v>0.885</v>
      </c>
      <c r="J1858" s="4">
        <v>0.334</v>
      </c>
      <c r="K1858" s="4">
        <v>0.569289671</v>
      </c>
      <c r="L1858" s="4">
        <v>0.227</v>
      </c>
      <c r="M1858" s="4">
        <v>0.048</v>
      </c>
      <c r="N1858" s="4">
        <v>0.0587</v>
      </c>
      <c r="O1858" s="4">
        <v>0.107</v>
      </c>
      <c r="P1858" s="4">
        <v>0.569</v>
      </c>
      <c r="Q1858" s="4">
        <v>98.31</v>
      </c>
      <c r="R1858" s="4">
        <v>1.0</v>
      </c>
      <c r="S1858" s="4">
        <v>0.0</v>
      </c>
      <c r="T1858" s="3" t="s">
        <v>103</v>
      </c>
      <c r="U1858" s="3" t="s">
        <v>35</v>
      </c>
    </row>
    <row r="1859">
      <c r="A1859" s="3" t="s">
        <v>12122</v>
      </c>
      <c r="B1859" s="3" t="s">
        <v>6153</v>
      </c>
      <c r="C1859" s="4">
        <v>1970.0</v>
      </c>
      <c r="D1859" s="4">
        <v>63.0</v>
      </c>
      <c r="E1859" s="4">
        <v>134800.0</v>
      </c>
      <c r="F1859" s="3" t="s">
        <v>6154</v>
      </c>
      <c r="G1859" s="3" t="s">
        <v>6155</v>
      </c>
      <c r="H1859" s="3" t="s">
        <v>12124</v>
      </c>
      <c r="I1859" s="4">
        <v>0.611</v>
      </c>
      <c r="J1859" s="4">
        <v>0.47</v>
      </c>
      <c r="K1859" s="4">
        <v>0.77909439</v>
      </c>
      <c r="L1859" s="4">
        <v>0.0356</v>
      </c>
      <c r="M1859" s="4">
        <v>0.585</v>
      </c>
      <c r="N1859" s="4">
        <v>0.0</v>
      </c>
      <c r="O1859" s="4">
        <v>0.58</v>
      </c>
      <c r="P1859" s="4">
        <v>0.97</v>
      </c>
      <c r="Q1859" s="4">
        <v>85.53</v>
      </c>
      <c r="R1859" s="4">
        <v>4.0</v>
      </c>
      <c r="S1859" s="4">
        <v>1.0</v>
      </c>
      <c r="T1859" s="3" t="s">
        <v>103</v>
      </c>
      <c r="U1859" s="3" t="s">
        <v>35</v>
      </c>
    </row>
    <row r="1860">
      <c r="A1860" s="3" t="s">
        <v>12127</v>
      </c>
      <c r="B1860" s="3" t="s">
        <v>12128</v>
      </c>
      <c r="C1860" s="4">
        <v>2018.0</v>
      </c>
      <c r="D1860" s="4">
        <v>63.0</v>
      </c>
      <c r="E1860" s="4">
        <v>212741.0</v>
      </c>
      <c r="F1860" s="3" t="s">
        <v>2503</v>
      </c>
      <c r="G1860" s="3" t="s">
        <v>1509</v>
      </c>
      <c r="H1860" s="3" t="s">
        <v>12128</v>
      </c>
      <c r="I1860" s="4">
        <v>0.796</v>
      </c>
      <c r="J1860" s="4">
        <v>0.978</v>
      </c>
      <c r="K1860" s="4">
        <v>0.947404445</v>
      </c>
      <c r="L1860" s="4">
        <v>0.0955</v>
      </c>
      <c r="M1860" s="4">
        <v>0.289</v>
      </c>
      <c r="N1860" s="4">
        <v>0.00254</v>
      </c>
      <c r="O1860" s="4">
        <v>0.346</v>
      </c>
      <c r="P1860" s="4">
        <v>0.8</v>
      </c>
      <c r="Q1860" s="4">
        <v>130.0</v>
      </c>
      <c r="R1860" s="4">
        <v>5.0</v>
      </c>
      <c r="S1860" s="4">
        <v>0.0</v>
      </c>
      <c r="T1860" s="3" t="s">
        <v>104</v>
      </c>
      <c r="U1860" s="3" t="s">
        <v>68</v>
      </c>
    </row>
    <row r="1861">
      <c r="A1861" s="3" t="s">
        <v>12131</v>
      </c>
      <c r="B1861" s="3" t="s">
        <v>12132</v>
      </c>
      <c r="C1861" s="4">
        <v>2015.0</v>
      </c>
      <c r="D1861" s="4">
        <v>63.0</v>
      </c>
      <c r="E1861" s="4">
        <v>368316.0</v>
      </c>
      <c r="F1861" s="3" t="s">
        <v>12133</v>
      </c>
      <c r="G1861" s="3" t="s">
        <v>5847</v>
      </c>
      <c r="H1861" s="3" t="s">
        <v>12134</v>
      </c>
      <c r="I1861" s="4">
        <v>0.689</v>
      </c>
      <c r="J1861" s="4">
        <v>0.68</v>
      </c>
      <c r="K1861" s="4">
        <v>0.820567664</v>
      </c>
      <c r="L1861" s="4">
        <v>0.0427</v>
      </c>
      <c r="M1861" s="4">
        <v>0.321</v>
      </c>
      <c r="N1861" s="4">
        <v>0.0211</v>
      </c>
      <c r="O1861" s="4">
        <v>0.0431</v>
      </c>
      <c r="P1861" s="4">
        <v>0.646</v>
      </c>
      <c r="Q1861" s="4">
        <v>100.99</v>
      </c>
      <c r="R1861" s="4">
        <v>0.0</v>
      </c>
      <c r="S1861" s="4">
        <v>0.0</v>
      </c>
      <c r="T1861" s="3" t="s">
        <v>103</v>
      </c>
      <c r="U1861" s="3" t="s">
        <v>68</v>
      </c>
    </row>
    <row r="1862">
      <c r="A1862" s="3" t="s">
        <v>12137</v>
      </c>
      <c r="B1862" s="3" t="s">
        <v>12138</v>
      </c>
      <c r="C1862" s="4">
        <v>2019.0</v>
      </c>
      <c r="D1862" s="4">
        <v>63.0</v>
      </c>
      <c r="E1862" s="4">
        <v>194839.0</v>
      </c>
      <c r="F1862" s="3" t="s">
        <v>12140</v>
      </c>
      <c r="G1862" s="3" t="s">
        <v>9507</v>
      </c>
      <c r="H1862" s="3" t="s">
        <v>12138</v>
      </c>
      <c r="I1862" s="4">
        <v>0.67</v>
      </c>
      <c r="J1862" s="4">
        <v>0.453</v>
      </c>
      <c r="K1862" s="4">
        <v>0.733535816</v>
      </c>
      <c r="L1862" s="4">
        <v>0.295</v>
      </c>
      <c r="M1862" s="4">
        <v>0.252</v>
      </c>
      <c r="N1862" s="4">
        <v>0.33</v>
      </c>
      <c r="O1862" s="4">
        <v>0.117</v>
      </c>
      <c r="P1862" s="4">
        <v>0.68</v>
      </c>
      <c r="Q1862" s="4">
        <v>135.06</v>
      </c>
      <c r="R1862" s="4">
        <v>0.0</v>
      </c>
      <c r="S1862" s="4">
        <v>1.0</v>
      </c>
      <c r="T1862" s="3" t="s">
        <v>103</v>
      </c>
      <c r="U1862" s="3" t="s">
        <v>68</v>
      </c>
    </row>
    <row r="1863">
      <c r="A1863" s="3" t="s">
        <v>12142</v>
      </c>
      <c r="B1863" s="3" t="s">
        <v>12143</v>
      </c>
      <c r="C1863" s="4">
        <v>1973.0</v>
      </c>
      <c r="D1863" s="4">
        <v>63.0</v>
      </c>
      <c r="E1863" s="4">
        <v>287840.0</v>
      </c>
      <c r="F1863" s="3" t="s">
        <v>175</v>
      </c>
      <c r="G1863" s="3" t="s">
        <v>176</v>
      </c>
      <c r="H1863" s="3" t="s">
        <v>12144</v>
      </c>
      <c r="I1863" s="4">
        <v>0.656705432</v>
      </c>
      <c r="J1863" s="4">
        <v>0.6703845</v>
      </c>
      <c r="K1863" s="4">
        <v>0.813626471</v>
      </c>
      <c r="L1863" s="4">
        <v>0.081382654</v>
      </c>
      <c r="M1863" s="4">
        <v>0.26934009</v>
      </c>
      <c r="N1863" s="4">
        <v>0.05448885</v>
      </c>
      <c r="O1863" s="4">
        <v>0.191150556</v>
      </c>
      <c r="P1863" s="4">
        <v>0.618767284</v>
      </c>
      <c r="Q1863" s="4">
        <v>120.71</v>
      </c>
      <c r="R1863" s="4">
        <v>5.0</v>
      </c>
      <c r="S1863" s="4">
        <v>1.0</v>
      </c>
      <c r="T1863" s="3" t="s">
        <v>104</v>
      </c>
      <c r="U1863" s="3" t="s">
        <v>94</v>
      </c>
    </row>
    <row r="1864">
      <c r="A1864" s="3" t="s">
        <v>12146</v>
      </c>
      <c r="B1864" s="3" t="s">
        <v>12147</v>
      </c>
      <c r="C1864" s="4">
        <v>2001.0</v>
      </c>
      <c r="D1864" s="4">
        <v>63.0</v>
      </c>
      <c r="E1864" s="4">
        <v>207906.0</v>
      </c>
      <c r="F1864" s="3" t="s">
        <v>12148</v>
      </c>
      <c r="G1864" s="3" t="s">
        <v>12150</v>
      </c>
      <c r="H1864" s="3" t="s">
        <v>12151</v>
      </c>
      <c r="I1864" s="4">
        <v>0.84</v>
      </c>
      <c r="J1864" s="4">
        <v>0.835</v>
      </c>
      <c r="K1864" s="4">
        <v>0.880670759</v>
      </c>
      <c r="L1864" s="4">
        <v>0.275</v>
      </c>
      <c r="M1864" s="4">
        <v>0.00281</v>
      </c>
      <c r="N1864" s="4">
        <v>1.11E-6</v>
      </c>
      <c r="O1864" s="4">
        <v>0.152</v>
      </c>
      <c r="P1864" s="4">
        <v>0.637</v>
      </c>
      <c r="Q1864" s="4">
        <v>103.38</v>
      </c>
      <c r="R1864" s="4">
        <v>1.0</v>
      </c>
      <c r="S1864" s="4">
        <v>0.0</v>
      </c>
      <c r="T1864" s="3" t="s">
        <v>103</v>
      </c>
      <c r="U1864" s="3" t="s">
        <v>94</v>
      </c>
    </row>
    <row r="1865">
      <c r="A1865" s="3" t="s">
        <v>12152</v>
      </c>
      <c r="B1865" s="3" t="s">
        <v>12153</v>
      </c>
      <c r="C1865" s="4">
        <v>2012.0</v>
      </c>
      <c r="D1865" s="4">
        <v>64.0</v>
      </c>
      <c r="E1865" s="4">
        <v>147386.0</v>
      </c>
      <c r="F1865" s="3" t="s">
        <v>12154</v>
      </c>
      <c r="G1865" s="3" t="s">
        <v>5847</v>
      </c>
      <c r="H1865" s="3" t="s">
        <v>12153</v>
      </c>
      <c r="I1865" s="4">
        <v>0.785</v>
      </c>
      <c r="J1865" s="4">
        <v>0.776</v>
      </c>
      <c r="K1865" s="4">
        <v>0.861998161</v>
      </c>
      <c r="L1865" s="4">
        <v>0.0312</v>
      </c>
      <c r="M1865" s="4">
        <v>0.729</v>
      </c>
      <c r="N1865" s="4">
        <v>0.0</v>
      </c>
      <c r="O1865" s="4">
        <v>0.181</v>
      </c>
      <c r="P1865" s="4">
        <v>0.967</v>
      </c>
      <c r="Q1865" s="4">
        <v>121.5</v>
      </c>
      <c r="R1865" s="4">
        <v>2.0</v>
      </c>
      <c r="S1865" s="4">
        <v>1.0</v>
      </c>
      <c r="T1865" s="3" t="s">
        <v>103</v>
      </c>
      <c r="U1865" s="3" t="s">
        <v>35</v>
      </c>
    </row>
    <row r="1866">
      <c r="A1866" s="3" t="s">
        <v>12156</v>
      </c>
      <c r="B1866" s="3" t="s">
        <v>12157</v>
      </c>
      <c r="C1866" s="4">
        <v>1982.0</v>
      </c>
      <c r="D1866" s="4">
        <v>64.0</v>
      </c>
      <c r="E1866" s="4">
        <v>226906.0</v>
      </c>
      <c r="F1866" s="3" t="s">
        <v>12158</v>
      </c>
      <c r="G1866" s="3" t="s">
        <v>12159</v>
      </c>
      <c r="H1866" s="3" t="s">
        <v>12160</v>
      </c>
      <c r="I1866" s="4">
        <v>0.974</v>
      </c>
      <c r="J1866" s="4">
        <v>0.403</v>
      </c>
      <c r="K1866" s="4">
        <v>0.697645071</v>
      </c>
      <c r="L1866" s="4">
        <v>0.273</v>
      </c>
      <c r="M1866" s="4">
        <v>0.106</v>
      </c>
      <c r="N1866" s="4">
        <v>0.00207</v>
      </c>
      <c r="O1866" s="4">
        <v>0.0786</v>
      </c>
      <c r="P1866" s="4">
        <v>0.755</v>
      </c>
      <c r="Q1866" s="4">
        <v>121.97</v>
      </c>
      <c r="R1866" s="4">
        <v>2.0</v>
      </c>
      <c r="S1866" s="4">
        <v>1.0</v>
      </c>
      <c r="T1866" s="3" t="s">
        <v>103</v>
      </c>
      <c r="U1866" s="3" t="s">
        <v>35</v>
      </c>
    </row>
    <row r="1867">
      <c r="A1867" s="3" t="s">
        <v>12161</v>
      </c>
      <c r="B1867" s="3" t="s">
        <v>12162</v>
      </c>
      <c r="C1867" s="4">
        <v>2021.0</v>
      </c>
      <c r="D1867" s="4">
        <v>64.0</v>
      </c>
      <c r="E1867" s="4">
        <v>153626.0</v>
      </c>
      <c r="F1867" s="3" t="s">
        <v>3108</v>
      </c>
      <c r="G1867" s="3" t="s">
        <v>6756</v>
      </c>
      <c r="H1867" s="42" t="str">
        <f/>
        <v>#ERROR!</v>
      </c>
      <c r="I1867" s="4">
        <v>0.763</v>
      </c>
      <c r="J1867" s="4">
        <v>0.661</v>
      </c>
      <c r="K1867" s="4">
        <v>0.854875623</v>
      </c>
      <c r="L1867" s="4">
        <v>0.056</v>
      </c>
      <c r="M1867" s="4">
        <v>0.169</v>
      </c>
      <c r="N1867" s="4">
        <v>0.0</v>
      </c>
      <c r="O1867" s="4">
        <v>0.117</v>
      </c>
      <c r="P1867" s="4">
        <v>0.632</v>
      </c>
      <c r="Q1867" s="4">
        <v>95.002</v>
      </c>
      <c r="R1867" s="4">
        <v>4.0</v>
      </c>
      <c r="S1867" s="4">
        <v>0.0</v>
      </c>
      <c r="T1867" s="3" t="s">
        <v>103</v>
      </c>
      <c r="U1867" s="3" t="s">
        <v>35</v>
      </c>
    </row>
    <row r="1868">
      <c r="A1868" s="3" t="s">
        <v>12165</v>
      </c>
      <c r="B1868" s="3" t="s">
        <v>12166</v>
      </c>
      <c r="C1868" s="4">
        <v>2017.0</v>
      </c>
      <c r="D1868" s="4">
        <v>64.0</v>
      </c>
      <c r="E1868" s="4">
        <v>194896.0</v>
      </c>
      <c r="F1868" s="3" t="s">
        <v>2074</v>
      </c>
      <c r="G1868" s="3" t="s">
        <v>2106</v>
      </c>
      <c r="H1868" s="3" t="s">
        <v>12166</v>
      </c>
      <c r="I1868" s="4">
        <v>0.548</v>
      </c>
      <c r="J1868" s="4">
        <v>0.65</v>
      </c>
      <c r="K1868" s="4">
        <v>0.849849208</v>
      </c>
      <c r="L1868" s="4">
        <v>0.0591</v>
      </c>
      <c r="M1868" s="4">
        <v>0.219</v>
      </c>
      <c r="N1868" s="4">
        <v>0.0</v>
      </c>
      <c r="O1868" s="4">
        <v>0.225</v>
      </c>
      <c r="P1868" s="4">
        <v>0.557</v>
      </c>
      <c r="Q1868" s="4">
        <v>144.937</v>
      </c>
      <c r="R1868" s="4">
        <v>8.0</v>
      </c>
      <c r="S1868" s="4">
        <v>0.0</v>
      </c>
      <c r="T1868" s="3" t="s">
        <v>103</v>
      </c>
      <c r="U1868" s="3" t="s">
        <v>35</v>
      </c>
    </row>
    <row r="1869">
      <c r="A1869" s="3" t="s">
        <v>12169</v>
      </c>
      <c r="B1869" s="3" t="s">
        <v>12170</v>
      </c>
      <c r="C1869" s="4">
        <v>2016.0</v>
      </c>
      <c r="D1869" s="4">
        <v>64.0</v>
      </c>
      <c r="E1869" s="4">
        <v>286380.0</v>
      </c>
      <c r="F1869" s="3" t="s">
        <v>7573</v>
      </c>
      <c r="G1869" s="3" t="s">
        <v>7574</v>
      </c>
      <c r="H1869" s="3" t="s">
        <v>12172</v>
      </c>
      <c r="I1869" s="4">
        <v>0.42</v>
      </c>
      <c r="J1869" s="4">
        <v>0.551</v>
      </c>
      <c r="K1869" s="4">
        <v>0.817316536</v>
      </c>
      <c r="L1869" s="4">
        <v>0.0374</v>
      </c>
      <c r="M1869" s="4">
        <v>0.651</v>
      </c>
      <c r="N1869" s="4">
        <v>0.0</v>
      </c>
      <c r="O1869" s="4">
        <v>0.124</v>
      </c>
      <c r="P1869" s="4">
        <v>0.554</v>
      </c>
      <c r="Q1869" s="4">
        <v>74.883</v>
      </c>
      <c r="R1869" s="4">
        <v>8.0</v>
      </c>
      <c r="S1869" s="4">
        <v>1.0</v>
      </c>
      <c r="T1869" s="3" t="s">
        <v>104</v>
      </c>
      <c r="U1869" s="3" t="s">
        <v>35</v>
      </c>
    </row>
    <row r="1870">
      <c r="A1870" s="3" t="s">
        <v>12173</v>
      </c>
      <c r="B1870" s="3" t="s">
        <v>12174</v>
      </c>
      <c r="C1870" s="4">
        <v>2014.0</v>
      </c>
      <c r="D1870" s="4">
        <v>64.0</v>
      </c>
      <c r="E1870" s="4">
        <v>213887.0</v>
      </c>
      <c r="F1870" s="3" t="s">
        <v>1629</v>
      </c>
      <c r="G1870" s="3" t="s">
        <v>12175</v>
      </c>
      <c r="H1870" s="3" t="s">
        <v>12176</v>
      </c>
      <c r="I1870" s="4">
        <v>0.836</v>
      </c>
      <c r="J1870" s="4">
        <v>0.839</v>
      </c>
      <c r="K1870" s="4">
        <v>0.91087203</v>
      </c>
      <c r="L1870" s="4">
        <v>0.106</v>
      </c>
      <c r="M1870" s="4">
        <v>0.275</v>
      </c>
      <c r="N1870" s="4">
        <v>7.25E-6</v>
      </c>
      <c r="O1870" s="4">
        <v>0.181</v>
      </c>
      <c r="P1870" s="4">
        <v>0.507</v>
      </c>
      <c r="Q1870" s="4">
        <v>103.992</v>
      </c>
      <c r="R1870" s="4">
        <v>4.0</v>
      </c>
      <c r="S1870" s="4">
        <v>0.0</v>
      </c>
      <c r="T1870" s="3" t="s">
        <v>104</v>
      </c>
      <c r="U1870" s="3" t="s">
        <v>35</v>
      </c>
    </row>
    <row r="1871">
      <c r="A1871" s="3" t="s">
        <v>12178</v>
      </c>
      <c r="B1871" s="3" t="s">
        <v>12179</v>
      </c>
      <c r="C1871" s="4">
        <v>2018.0</v>
      </c>
      <c r="D1871" s="4">
        <v>64.0</v>
      </c>
      <c r="E1871" s="4">
        <v>226696.0</v>
      </c>
      <c r="F1871" s="3" t="s">
        <v>7468</v>
      </c>
      <c r="G1871" s="3" t="s">
        <v>6578</v>
      </c>
      <c r="H1871" s="3" t="s">
        <v>8151</v>
      </c>
      <c r="I1871" s="4">
        <v>0.765</v>
      </c>
      <c r="J1871" s="4">
        <v>0.89</v>
      </c>
      <c r="K1871" s="4">
        <v>0.875922401</v>
      </c>
      <c r="L1871" s="4">
        <v>0.0824</v>
      </c>
      <c r="M1871" s="4">
        <v>0.502</v>
      </c>
      <c r="N1871" s="4">
        <v>0.0</v>
      </c>
      <c r="O1871" s="4">
        <v>0.0423</v>
      </c>
      <c r="P1871" s="4">
        <v>0.918</v>
      </c>
      <c r="Q1871" s="4">
        <v>99.961</v>
      </c>
      <c r="R1871" s="4">
        <v>5.0</v>
      </c>
      <c r="S1871" s="4">
        <v>0.0</v>
      </c>
      <c r="T1871" s="3" t="s">
        <v>104</v>
      </c>
      <c r="U1871" s="3" t="s">
        <v>35</v>
      </c>
    </row>
    <row r="1872">
      <c r="A1872" s="3" t="s">
        <v>12180</v>
      </c>
      <c r="B1872" s="3" t="s">
        <v>12181</v>
      </c>
      <c r="C1872" s="4">
        <v>2018.0</v>
      </c>
      <c r="D1872" s="4">
        <v>64.0</v>
      </c>
      <c r="E1872" s="4">
        <v>179099.0</v>
      </c>
      <c r="F1872" s="3" t="s">
        <v>11112</v>
      </c>
      <c r="G1872" s="3" t="s">
        <v>2057</v>
      </c>
      <c r="H1872" s="3" t="s">
        <v>12181</v>
      </c>
      <c r="I1872" s="4">
        <v>0.685</v>
      </c>
      <c r="J1872" s="4">
        <v>0.841</v>
      </c>
      <c r="K1872" s="4">
        <v>0.911770368</v>
      </c>
      <c r="L1872" s="4">
        <v>0.0942</v>
      </c>
      <c r="M1872" s="4">
        <v>0.118</v>
      </c>
      <c r="N1872" s="4">
        <v>0.0</v>
      </c>
      <c r="O1872" s="4">
        <v>0.26</v>
      </c>
      <c r="P1872" s="4">
        <v>0.59</v>
      </c>
      <c r="Q1872" s="4">
        <v>97.929</v>
      </c>
      <c r="R1872" s="4">
        <v>2.0</v>
      </c>
      <c r="S1872" s="4">
        <v>0.0</v>
      </c>
      <c r="T1872" s="3" t="s">
        <v>104</v>
      </c>
      <c r="U1872" s="3" t="s">
        <v>35</v>
      </c>
    </row>
    <row r="1873">
      <c r="A1873" s="3" t="s">
        <v>12182</v>
      </c>
      <c r="B1873" s="3" t="s">
        <v>11508</v>
      </c>
      <c r="C1873" s="4">
        <v>2016.0</v>
      </c>
      <c r="D1873" s="4">
        <v>64.0</v>
      </c>
      <c r="E1873" s="4">
        <v>252631.0</v>
      </c>
      <c r="F1873" s="3" t="s">
        <v>880</v>
      </c>
      <c r="G1873" s="3" t="s">
        <v>1822</v>
      </c>
      <c r="H1873" s="3" t="s">
        <v>12185</v>
      </c>
      <c r="I1873" s="4">
        <v>0.818</v>
      </c>
      <c r="J1873" s="4">
        <v>0.93</v>
      </c>
      <c r="K1873" s="4">
        <v>0.910700918</v>
      </c>
      <c r="L1873" s="4">
        <v>0.247</v>
      </c>
      <c r="M1873" s="4">
        <v>0.33</v>
      </c>
      <c r="N1873" s="4">
        <v>0.0</v>
      </c>
      <c r="O1873" s="4">
        <v>0.658</v>
      </c>
      <c r="P1873" s="4">
        <v>0.831</v>
      </c>
      <c r="Q1873" s="4">
        <v>113.988</v>
      </c>
      <c r="R1873" s="4">
        <v>11.0</v>
      </c>
      <c r="S1873" s="4">
        <v>1.0</v>
      </c>
      <c r="T1873" s="3" t="s">
        <v>104</v>
      </c>
      <c r="U1873" s="3" t="s">
        <v>68</v>
      </c>
    </row>
    <row r="1874">
      <c r="A1874" s="3" t="s">
        <v>12186</v>
      </c>
      <c r="B1874" s="3" t="s">
        <v>12187</v>
      </c>
      <c r="C1874" s="4">
        <v>2003.0</v>
      </c>
      <c r="D1874" s="4">
        <v>64.0</v>
      </c>
      <c r="E1874" s="4">
        <v>230946.0</v>
      </c>
      <c r="F1874" s="3" t="s">
        <v>1607</v>
      </c>
      <c r="G1874" s="3" t="s">
        <v>1608</v>
      </c>
      <c r="H1874" s="3" t="s">
        <v>12188</v>
      </c>
      <c r="I1874" s="4">
        <v>0.814</v>
      </c>
      <c r="J1874" s="4">
        <v>0.909</v>
      </c>
      <c r="K1874" s="4">
        <v>0.827433534</v>
      </c>
      <c r="L1874" s="4">
        <v>0.0753</v>
      </c>
      <c r="M1874" s="4">
        <v>0.319</v>
      </c>
      <c r="N1874" s="4">
        <v>0.0</v>
      </c>
      <c r="O1874" s="4">
        <v>0.345</v>
      </c>
      <c r="P1874" s="4">
        <v>0.961</v>
      </c>
      <c r="Q1874" s="4">
        <v>100.004</v>
      </c>
      <c r="R1874" s="4">
        <v>0.0</v>
      </c>
      <c r="S1874" s="4">
        <v>1.0</v>
      </c>
      <c r="T1874" s="3" t="s">
        <v>104</v>
      </c>
      <c r="U1874" s="3" t="s">
        <v>35</v>
      </c>
    </row>
    <row r="1875">
      <c r="A1875" s="3" t="s">
        <v>12192</v>
      </c>
      <c r="B1875" s="3" t="s">
        <v>12193</v>
      </c>
      <c r="C1875" s="4">
        <v>2016.0</v>
      </c>
      <c r="D1875" s="4">
        <v>64.0</v>
      </c>
      <c r="E1875" s="4">
        <v>354455.0</v>
      </c>
      <c r="F1875" s="3" t="s">
        <v>901</v>
      </c>
      <c r="G1875" s="3" t="s">
        <v>671</v>
      </c>
      <c r="H1875" s="3" t="s">
        <v>10632</v>
      </c>
      <c r="I1875" s="4">
        <v>0.455</v>
      </c>
      <c r="J1875" s="4">
        <v>0.823</v>
      </c>
      <c r="K1875" s="4">
        <v>0.778089107</v>
      </c>
      <c r="L1875" s="4">
        <v>0.0352</v>
      </c>
      <c r="M1875" s="4">
        <v>0.325</v>
      </c>
      <c r="N1875" s="4">
        <v>1.89E-5</v>
      </c>
      <c r="O1875" s="4">
        <v>0.225</v>
      </c>
      <c r="P1875" s="4">
        <v>0.949</v>
      </c>
      <c r="Q1875" s="4">
        <v>154.841</v>
      </c>
      <c r="R1875" s="4">
        <v>0.0</v>
      </c>
      <c r="S1875" s="4">
        <v>0.0</v>
      </c>
      <c r="T1875" s="3" t="s">
        <v>104</v>
      </c>
      <c r="U1875" s="3" t="s">
        <v>35</v>
      </c>
    </row>
    <row r="1876">
      <c r="A1876" s="3" t="s">
        <v>12194</v>
      </c>
      <c r="B1876" s="3" t="s">
        <v>12195</v>
      </c>
      <c r="C1876" s="4">
        <v>2021.0</v>
      </c>
      <c r="D1876" s="4">
        <v>64.0</v>
      </c>
      <c r="E1876" s="4">
        <v>200093.0</v>
      </c>
      <c r="F1876" s="3" t="s">
        <v>10059</v>
      </c>
      <c r="G1876" s="3" t="s">
        <v>10060</v>
      </c>
      <c r="H1876" s="3" t="s">
        <v>12197</v>
      </c>
      <c r="I1876" s="4">
        <v>0.688</v>
      </c>
      <c r="J1876" s="4">
        <v>0.596</v>
      </c>
      <c r="K1876" s="4">
        <v>0.809830385</v>
      </c>
      <c r="L1876" s="4">
        <v>0.0298</v>
      </c>
      <c r="M1876" s="4">
        <v>0.124</v>
      </c>
      <c r="N1876" s="4">
        <v>0.0321</v>
      </c>
      <c r="O1876" s="4">
        <v>0.244</v>
      </c>
      <c r="P1876" s="4">
        <v>0.718</v>
      </c>
      <c r="Q1876" s="4">
        <v>104.06</v>
      </c>
      <c r="R1876" s="4">
        <v>5.0</v>
      </c>
      <c r="S1876" s="4">
        <v>0.0</v>
      </c>
      <c r="T1876" s="3" t="s">
        <v>103</v>
      </c>
      <c r="U1876" s="3" t="s">
        <v>35</v>
      </c>
    </row>
    <row r="1877">
      <c r="A1877" s="3" t="s">
        <v>12198</v>
      </c>
      <c r="B1877" s="3" t="s">
        <v>12199</v>
      </c>
      <c r="C1877" s="4">
        <v>1995.0</v>
      </c>
      <c r="D1877" s="4">
        <v>64.0</v>
      </c>
      <c r="E1877" s="4">
        <v>375266.0</v>
      </c>
      <c r="F1877" s="3" t="s">
        <v>880</v>
      </c>
      <c r="G1877" s="3" t="s">
        <v>2426</v>
      </c>
      <c r="H1877" s="3" t="s">
        <v>12200</v>
      </c>
      <c r="I1877" s="4">
        <v>0.72</v>
      </c>
      <c r="J1877" s="4">
        <v>0.884</v>
      </c>
      <c r="K1877" s="4">
        <v>0.746561718</v>
      </c>
      <c r="L1877" s="4">
        <v>0.0405</v>
      </c>
      <c r="M1877" s="4">
        <v>0.0766</v>
      </c>
      <c r="N1877" s="4">
        <v>0.124</v>
      </c>
      <c r="O1877" s="4">
        <v>0.0619</v>
      </c>
      <c r="P1877" s="4">
        <v>0.851</v>
      </c>
      <c r="Q1877" s="4">
        <v>93.722</v>
      </c>
      <c r="R1877" s="4">
        <v>6.0</v>
      </c>
      <c r="S1877" s="4">
        <v>0.0</v>
      </c>
      <c r="T1877" s="3" t="s">
        <v>104</v>
      </c>
      <c r="U1877" s="3" t="s">
        <v>94</v>
      </c>
    </row>
    <row r="1878">
      <c r="A1878" s="3" t="s">
        <v>12201</v>
      </c>
      <c r="B1878" s="3" t="s">
        <v>12202</v>
      </c>
      <c r="C1878" s="4">
        <v>2012.0</v>
      </c>
      <c r="D1878" s="4">
        <v>64.0</v>
      </c>
      <c r="E1878" s="4">
        <v>247826.0</v>
      </c>
      <c r="F1878" s="3" t="s">
        <v>880</v>
      </c>
      <c r="G1878" s="3" t="s">
        <v>1822</v>
      </c>
      <c r="H1878" s="3" t="s">
        <v>12203</v>
      </c>
      <c r="I1878" s="4">
        <v>0.939</v>
      </c>
      <c r="J1878" s="4">
        <v>0.933</v>
      </c>
      <c r="K1878" s="4">
        <v>0.916989284</v>
      </c>
      <c r="L1878" s="4">
        <v>0.0819</v>
      </c>
      <c r="M1878" s="4">
        <v>0.235</v>
      </c>
      <c r="N1878" s="4">
        <v>1.04E-6</v>
      </c>
      <c r="O1878" s="4">
        <v>0.0293</v>
      </c>
      <c r="P1878" s="4">
        <v>0.708</v>
      </c>
      <c r="Q1878" s="4">
        <v>122.994</v>
      </c>
      <c r="R1878" s="4">
        <v>10.0</v>
      </c>
      <c r="S1878" s="4">
        <v>1.0</v>
      </c>
      <c r="T1878" s="3" t="s">
        <v>104</v>
      </c>
      <c r="U1878" s="3" t="s">
        <v>35</v>
      </c>
    </row>
    <row r="1879">
      <c r="A1879" s="3" t="s">
        <v>12206</v>
      </c>
      <c r="B1879" s="3" t="s">
        <v>12207</v>
      </c>
      <c r="C1879" s="4">
        <v>1982.0</v>
      </c>
      <c r="D1879" s="4">
        <v>64.0</v>
      </c>
      <c r="E1879" s="4">
        <v>409333.0</v>
      </c>
      <c r="F1879" s="3" t="s">
        <v>122</v>
      </c>
      <c r="G1879" s="3" t="s">
        <v>123</v>
      </c>
      <c r="H1879" s="3" t="s">
        <v>12208</v>
      </c>
      <c r="I1879" s="4">
        <v>0.54</v>
      </c>
      <c r="J1879" s="4">
        <v>0.65</v>
      </c>
      <c r="K1879" s="4">
        <v>0.834299403</v>
      </c>
      <c r="L1879" s="4">
        <v>0.0382</v>
      </c>
      <c r="M1879" s="4">
        <v>0.643</v>
      </c>
      <c r="N1879" s="4">
        <v>1.23E-4</v>
      </c>
      <c r="O1879" s="4">
        <v>0.123</v>
      </c>
      <c r="P1879" s="4">
        <v>0.635</v>
      </c>
      <c r="Q1879" s="4">
        <v>72.52</v>
      </c>
      <c r="R1879" s="4">
        <v>0.0</v>
      </c>
      <c r="S1879" s="4">
        <v>1.0</v>
      </c>
      <c r="T1879" s="3" t="s">
        <v>104</v>
      </c>
      <c r="U1879" s="3" t="s">
        <v>35</v>
      </c>
    </row>
    <row r="1880">
      <c r="A1880" s="3" t="s">
        <v>12210</v>
      </c>
      <c r="B1880" s="3" t="s">
        <v>12211</v>
      </c>
      <c r="C1880" s="4">
        <v>1984.0</v>
      </c>
      <c r="D1880" s="4">
        <v>64.0</v>
      </c>
      <c r="E1880" s="4">
        <v>298893.0</v>
      </c>
      <c r="F1880" s="3" t="s">
        <v>12212</v>
      </c>
      <c r="G1880" s="3" t="s">
        <v>6649</v>
      </c>
      <c r="H1880" s="3" t="s">
        <v>12213</v>
      </c>
      <c r="I1880" s="4">
        <v>0.794</v>
      </c>
      <c r="J1880" s="4">
        <v>0.559</v>
      </c>
      <c r="K1880" s="4">
        <v>0.83564691</v>
      </c>
      <c r="L1880" s="4">
        <v>0.0319</v>
      </c>
      <c r="M1880" s="4">
        <v>0.367</v>
      </c>
      <c r="N1880" s="4">
        <v>0.0107</v>
      </c>
      <c r="O1880" s="4">
        <v>0.0371</v>
      </c>
      <c r="P1880" s="4">
        <v>0.963</v>
      </c>
      <c r="Q1880" s="4">
        <v>119.81</v>
      </c>
      <c r="R1880" s="4">
        <v>9.0</v>
      </c>
      <c r="S1880" s="4">
        <v>0.0</v>
      </c>
      <c r="T1880" s="3" t="s">
        <v>103</v>
      </c>
      <c r="U1880" s="3" t="s">
        <v>35</v>
      </c>
    </row>
    <row r="1881">
      <c r="A1881" s="3" t="s">
        <v>12214</v>
      </c>
      <c r="B1881" s="3" t="s">
        <v>12215</v>
      </c>
      <c r="C1881" s="4">
        <v>2020.0</v>
      </c>
      <c r="D1881" s="4">
        <v>64.0</v>
      </c>
      <c r="E1881" s="4">
        <v>170769.0</v>
      </c>
      <c r="F1881" s="3" t="s">
        <v>8177</v>
      </c>
      <c r="G1881" s="3" t="s">
        <v>3226</v>
      </c>
      <c r="H1881" s="3" t="s">
        <v>12215</v>
      </c>
      <c r="I1881" s="4">
        <v>0.955</v>
      </c>
      <c r="J1881" s="4">
        <v>0.538</v>
      </c>
      <c r="K1881" s="4">
        <v>0.79494364</v>
      </c>
      <c r="L1881" s="4">
        <v>0.0734</v>
      </c>
      <c r="M1881" s="4">
        <v>0.132</v>
      </c>
      <c r="N1881" s="4">
        <v>0.00146</v>
      </c>
      <c r="O1881" s="4">
        <v>0.0704</v>
      </c>
      <c r="P1881" s="4">
        <v>0.837</v>
      </c>
      <c r="Q1881" s="4">
        <v>116.98</v>
      </c>
      <c r="R1881" s="4">
        <v>1.0</v>
      </c>
      <c r="S1881" s="4">
        <v>1.0</v>
      </c>
      <c r="T1881" s="3" t="s">
        <v>34</v>
      </c>
      <c r="U1881" s="3" t="s">
        <v>35</v>
      </c>
    </row>
    <row r="1882">
      <c r="A1882" s="3" t="s">
        <v>12216</v>
      </c>
      <c r="B1882" s="3" t="s">
        <v>12217</v>
      </c>
      <c r="C1882" s="4">
        <v>1993.0</v>
      </c>
      <c r="D1882" s="4">
        <v>64.0</v>
      </c>
      <c r="E1882" s="4">
        <v>329986.0</v>
      </c>
      <c r="F1882" s="3" t="s">
        <v>10961</v>
      </c>
      <c r="G1882" s="3" t="s">
        <v>1492</v>
      </c>
      <c r="H1882" s="3" t="s">
        <v>12218</v>
      </c>
      <c r="I1882" s="4">
        <v>0.532</v>
      </c>
      <c r="J1882" s="4">
        <v>0.779</v>
      </c>
      <c r="K1882" s="4">
        <v>0.732231087</v>
      </c>
      <c r="L1882" s="4">
        <v>0.0622</v>
      </c>
      <c r="M1882" s="4">
        <v>0.241</v>
      </c>
      <c r="N1882" s="4">
        <v>0.0</v>
      </c>
      <c r="O1882" s="4">
        <v>0.154</v>
      </c>
      <c r="P1882" s="4">
        <v>0.671</v>
      </c>
      <c r="Q1882" s="4">
        <v>119.74</v>
      </c>
      <c r="R1882" s="4">
        <v>9.0</v>
      </c>
      <c r="S1882" s="4">
        <v>0.0</v>
      </c>
      <c r="T1882" s="3" t="s">
        <v>104</v>
      </c>
      <c r="U1882" s="3" t="s">
        <v>35</v>
      </c>
    </row>
    <row r="1883">
      <c r="A1883" s="3" t="s">
        <v>12220</v>
      </c>
      <c r="B1883" s="3" t="s">
        <v>12221</v>
      </c>
      <c r="C1883" s="4">
        <v>2017.0</v>
      </c>
      <c r="D1883" s="4">
        <v>64.0</v>
      </c>
      <c r="E1883" s="4">
        <v>230000.0</v>
      </c>
      <c r="F1883" s="3" t="s">
        <v>11469</v>
      </c>
      <c r="G1883" s="3" t="s">
        <v>12222</v>
      </c>
      <c r="H1883" s="3" t="s">
        <v>12221</v>
      </c>
      <c r="I1883" s="4">
        <v>0.814</v>
      </c>
      <c r="J1883" s="4">
        <v>0.666</v>
      </c>
      <c r="K1883" s="4">
        <v>0.834278014</v>
      </c>
      <c r="L1883" s="4">
        <v>0.0635</v>
      </c>
      <c r="M1883" s="4">
        <v>0.488</v>
      </c>
      <c r="N1883" s="4">
        <v>4.23E-5</v>
      </c>
      <c r="O1883" s="4">
        <v>0.108</v>
      </c>
      <c r="P1883" s="4">
        <v>0.714</v>
      </c>
      <c r="Q1883" s="4">
        <v>94.02</v>
      </c>
      <c r="R1883" s="4">
        <v>6.0</v>
      </c>
      <c r="S1883" s="4">
        <v>1.0</v>
      </c>
      <c r="T1883" s="3" t="s">
        <v>104</v>
      </c>
      <c r="U1883" s="3" t="s">
        <v>35</v>
      </c>
    </row>
    <row r="1884">
      <c r="A1884" s="3" t="s">
        <v>12223</v>
      </c>
      <c r="B1884" s="3" t="s">
        <v>12224</v>
      </c>
      <c r="C1884" s="4">
        <v>1999.0</v>
      </c>
      <c r="D1884" s="4">
        <v>64.0</v>
      </c>
      <c r="E1884" s="4">
        <v>285462.0</v>
      </c>
      <c r="F1884" s="3" t="s">
        <v>8314</v>
      </c>
      <c r="G1884" s="3" t="s">
        <v>9397</v>
      </c>
      <c r="H1884" s="3" t="s">
        <v>10804</v>
      </c>
      <c r="I1884" s="4">
        <v>0.524</v>
      </c>
      <c r="J1884" s="4">
        <v>0.816</v>
      </c>
      <c r="K1884" s="4">
        <v>0.848886702</v>
      </c>
      <c r="L1884" s="4">
        <v>0.37</v>
      </c>
      <c r="M1884" s="4">
        <v>0.383</v>
      </c>
      <c r="N1884" s="4">
        <v>0.0</v>
      </c>
      <c r="O1884" s="4">
        <v>0.349</v>
      </c>
      <c r="P1884" s="4">
        <v>0.789</v>
      </c>
      <c r="Q1884" s="4">
        <v>200.03</v>
      </c>
      <c r="R1884" s="4">
        <v>1.0</v>
      </c>
      <c r="S1884" s="4">
        <v>1.0</v>
      </c>
      <c r="T1884" s="3" t="s">
        <v>103</v>
      </c>
      <c r="U1884" s="3" t="s">
        <v>35</v>
      </c>
    </row>
    <row r="1885">
      <c r="A1885" s="3" t="s">
        <v>12227</v>
      </c>
      <c r="B1885" s="3" t="s">
        <v>12228</v>
      </c>
      <c r="C1885" s="4">
        <v>2012.0</v>
      </c>
      <c r="D1885" s="4">
        <v>64.0</v>
      </c>
      <c r="E1885" s="4">
        <v>293954.0</v>
      </c>
      <c r="F1885" s="3" t="s">
        <v>4270</v>
      </c>
      <c r="G1885" s="3" t="s">
        <v>5402</v>
      </c>
      <c r="H1885" s="3" t="s">
        <v>9953</v>
      </c>
      <c r="I1885" s="4">
        <v>0.734</v>
      </c>
      <c r="J1885" s="4">
        <v>0.957</v>
      </c>
      <c r="K1885" s="4">
        <v>0.908091459</v>
      </c>
      <c r="L1885" s="4">
        <v>0.121</v>
      </c>
      <c r="M1885" s="4">
        <v>0.0191</v>
      </c>
      <c r="N1885" s="4">
        <v>3.23E-5</v>
      </c>
      <c r="O1885" s="4">
        <v>0.595</v>
      </c>
      <c r="P1885" s="4">
        <v>0.715</v>
      </c>
      <c r="Q1885" s="4">
        <v>99.99</v>
      </c>
      <c r="R1885" s="4">
        <v>4.0</v>
      </c>
      <c r="S1885" s="4">
        <v>1.0</v>
      </c>
      <c r="T1885" s="3" t="s">
        <v>104</v>
      </c>
      <c r="U1885" s="3" t="s">
        <v>35</v>
      </c>
    </row>
    <row r="1886">
      <c r="A1886" s="3" t="s">
        <v>12230</v>
      </c>
      <c r="B1886" s="3" t="s">
        <v>12231</v>
      </c>
      <c r="C1886" s="4">
        <v>1993.0</v>
      </c>
      <c r="D1886" s="4">
        <v>64.0</v>
      </c>
      <c r="E1886" s="4">
        <v>458493.0</v>
      </c>
      <c r="F1886" s="3" t="s">
        <v>901</v>
      </c>
      <c r="G1886" s="3" t="s">
        <v>671</v>
      </c>
      <c r="H1886" s="3" t="s">
        <v>8813</v>
      </c>
      <c r="I1886" s="4">
        <v>0.455</v>
      </c>
      <c r="J1886" s="4">
        <v>0.667</v>
      </c>
      <c r="K1886" s="4">
        <v>0.741064744</v>
      </c>
      <c r="L1886" s="4">
        <v>0.0314</v>
      </c>
      <c r="M1886" s="4">
        <v>0.759</v>
      </c>
      <c r="N1886" s="4">
        <v>2.36E-4</v>
      </c>
      <c r="O1886" s="4">
        <v>0.114</v>
      </c>
      <c r="P1886" s="4">
        <v>0.841</v>
      </c>
      <c r="Q1886" s="4">
        <v>146.07</v>
      </c>
      <c r="R1886" s="4">
        <v>1.0</v>
      </c>
      <c r="S1886" s="4">
        <v>0.0</v>
      </c>
      <c r="T1886" s="3" t="s">
        <v>104</v>
      </c>
      <c r="U1886" s="3" t="s">
        <v>35</v>
      </c>
    </row>
    <row r="1887">
      <c r="A1887" s="3" t="s">
        <v>12232</v>
      </c>
      <c r="B1887" s="3" t="s">
        <v>8333</v>
      </c>
      <c r="C1887" s="4">
        <v>1977.0</v>
      </c>
      <c r="D1887" s="4">
        <v>64.0</v>
      </c>
      <c r="E1887" s="4">
        <v>313925.0</v>
      </c>
      <c r="F1887" s="3" t="s">
        <v>12233</v>
      </c>
      <c r="G1887" s="3" t="s">
        <v>12234</v>
      </c>
      <c r="H1887" s="3" t="s">
        <v>8333</v>
      </c>
      <c r="I1887" s="4">
        <v>0.387</v>
      </c>
      <c r="J1887" s="4">
        <v>0.97</v>
      </c>
      <c r="K1887" s="4">
        <v>0.854490621</v>
      </c>
      <c r="L1887" s="4">
        <v>0.0432</v>
      </c>
      <c r="M1887" s="4">
        <v>0.0306</v>
      </c>
      <c r="N1887" s="4">
        <v>1.22E-6</v>
      </c>
      <c r="O1887" s="4">
        <v>0.0981</v>
      </c>
      <c r="P1887" s="4">
        <v>0.689</v>
      </c>
      <c r="Q1887" s="4">
        <v>104.03</v>
      </c>
      <c r="R1887" s="4">
        <v>9.0</v>
      </c>
      <c r="S1887" s="4">
        <v>1.0</v>
      </c>
      <c r="T1887" s="3" t="s">
        <v>103</v>
      </c>
      <c r="U1887" s="3" t="s">
        <v>35</v>
      </c>
    </row>
    <row r="1888">
      <c r="A1888" s="3" t="s">
        <v>12236</v>
      </c>
      <c r="B1888" s="3" t="s">
        <v>12237</v>
      </c>
      <c r="C1888" s="4">
        <v>1974.0</v>
      </c>
      <c r="D1888" s="4">
        <v>64.0</v>
      </c>
      <c r="E1888" s="4">
        <v>226240.0</v>
      </c>
      <c r="F1888" s="3" t="s">
        <v>12238</v>
      </c>
      <c r="G1888" s="3" t="s">
        <v>12239</v>
      </c>
      <c r="H1888" s="3" t="s">
        <v>12240</v>
      </c>
      <c r="I1888" s="4">
        <v>0.898</v>
      </c>
      <c r="J1888" s="4">
        <v>0.365</v>
      </c>
      <c r="K1888" s="4">
        <v>0.750925074</v>
      </c>
      <c r="L1888" s="4">
        <v>0.0462</v>
      </c>
      <c r="M1888" s="4">
        <v>0.159</v>
      </c>
      <c r="N1888" s="4">
        <v>9.28E-6</v>
      </c>
      <c r="O1888" s="4">
        <v>0.132</v>
      </c>
      <c r="P1888" s="4">
        <v>0.563</v>
      </c>
      <c r="Q1888" s="4">
        <v>98.53</v>
      </c>
      <c r="R1888" s="4">
        <v>0.0</v>
      </c>
      <c r="S1888" s="4">
        <v>1.0</v>
      </c>
      <c r="T1888" s="3" t="s">
        <v>103</v>
      </c>
      <c r="U1888" s="3" t="s">
        <v>35</v>
      </c>
    </row>
    <row r="1889">
      <c r="A1889" s="3" t="s">
        <v>12241</v>
      </c>
      <c r="B1889" s="3" t="s">
        <v>12242</v>
      </c>
      <c r="C1889" s="4">
        <v>1964.0</v>
      </c>
      <c r="D1889" s="4">
        <v>64.0</v>
      </c>
      <c r="E1889" s="4">
        <v>158200.0</v>
      </c>
      <c r="F1889" s="3" t="s">
        <v>12243</v>
      </c>
      <c r="G1889" s="3" t="s">
        <v>12244</v>
      </c>
      <c r="H1889" s="3" t="s">
        <v>12245</v>
      </c>
      <c r="I1889" s="4">
        <v>0.602</v>
      </c>
      <c r="J1889" s="4">
        <v>0.684</v>
      </c>
      <c r="K1889" s="4">
        <v>0.802921738</v>
      </c>
      <c r="L1889" s="4">
        <v>0.029</v>
      </c>
      <c r="M1889" s="4">
        <v>0.103</v>
      </c>
      <c r="N1889" s="4">
        <v>0.0</v>
      </c>
      <c r="O1889" s="4">
        <v>0.175</v>
      </c>
      <c r="P1889" s="4">
        <v>0.961</v>
      </c>
      <c r="Q1889" s="4">
        <v>133.0</v>
      </c>
      <c r="R1889" s="4">
        <v>7.0</v>
      </c>
      <c r="S1889" s="4">
        <v>1.0</v>
      </c>
      <c r="T1889" s="3" t="s">
        <v>103</v>
      </c>
      <c r="U1889" s="3" t="s">
        <v>35</v>
      </c>
    </row>
    <row r="1890">
      <c r="A1890" s="3" t="s">
        <v>12246</v>
      </c>
      <c r="B1890" s="3" t="s">
        <v>12247</v>
      </c>
      <c r="C1890" s="4">
        <v>2009.0</v>
      </c>
      <c r="D1890" s="4">
        <v>64.0</v>
      </c>
      <c r="E1890" s="4">
        <v>383546.0</v>
      </c>
      <c r="F1890" s="3" t="s">
        <v>12248</v>
      </c>
      <c r="G1890" s="3" t="s">
        <v>12250</v>
      </c>
      <c r="H1890" s="3" t="s">
        <v>12252</v>
      </c>
      <c r="I1890" s="4">
        <v>0.738</v>
      </c>
      <c r="J1890" s="4">
        <v>0.607</v>
      </c>
      <c r="K1890" s="4">
        <v>0.890359977</v>
      </c>
      <c r="L1890" s="4">
        <v>0.0845</v>
      </c>
      <c r="M1890" s="4">
        <v>0.00746</v>
      </c>
      <c r="N1890" s="4">
        <v>0.324</v>
      </c>
      <c r="O1890" s="4">
        <v>0.0699</v>
      </c>
      <c r="P1890" s="4">
        <v>0.78</v>
      </c>
      <c r="Q1890" s="4">
        <v>131.98</v>
      </c>
      <c r="R1890" s="4">
        <v>8.0</v>
      </c>
      <c r="S1890" s="4">
        <v>0.0</v>
      </c>
      <c r="T1890" s="3" t="s">
        <v>103</v>
      </c>
      <c r="U1890" s="3" t="s">
        <v>68</v>
      </c>
    </row>
    <row r="1891">
      <c r="A1891" s="3" t="s">
        <v>12253</v>
      </c>
      <c r="B1891" s="3" t="s">
        <v>12254</v>
      </c>
      <c r="C1891" s="4">
        <v>2017.0</v>
      </c>
      <c r="D1891" s="4">
        <v>64.0</v>
      </c>
      <c r="E1891" s="4">
        <v>214647.0</v>
      </c>
      <c r="F1891" s="3" t="s">
        <v>1267</v>
      </c>
      <c r="G1891" s="3" t="s">
        <v>8626</v>
      </c>
      <c r="H1891" s="3" t="s">
        <v>12254</v>
      </c>
      <c r="I1891" s="4">
        <v>0.965</v>
      </c>
      <c r="J1891" s="4">
        <v>0.414</v>
      </c>
      <c r="K1891" s="4">
        <v>0.837422197</v>
      </c>
      <c r="L1891" s="4">
        <v>0.0712</v>
      </c>
      <c r="M1891" s="4">
        <v>0.189</v>
      </c>
      <c r="N1891" s="4">
        <v>0.0</v>
      </c>
      <c r="O1891" s="4">
        <v>0.0767</v>
      </c>
      <c r="P1891" s="4">
        <v>0.729</v>
      </c>
      <c r="Q1891" s="4">
        <v>121.03</v>
      </c>
      <c r="R1891" s="4">
        <v>1.0</v>
      </c>
      <c r="S1891" s="4">
        <v>1.0</v>
      </c>
      <c r="T1891" s="3" t="s">
        <v>103</v>
      </c>
      <c r="U1891" s="3" t="s">
        <v>94</v>
      </c>
    </row>
    <row r="1892">
      <c r="A1892" s="3" t="s">
        <v>12256</v>
      </c>
      <c r="B1892" s="3" t="s">
        <v>9223</v>
      </c>
      <c r="C1892" s="4">
        <v>2016.0</v>
      </c>
      <c r="D1892" s="4">
        <v>64.0</v>
      </c>
      <c r="E1892" s="4">
        <v>265600.0</v>
      </c>
      <c r="F1892" s="3" t="s">
        <v>10790</v>
      </c>
      <c r="G1892" s="3" t="s">
        <v>6075</v>
      </c>
      <c r="H1892" s="3" t="s">
        <v>9542</v>
      </c>
      <c r="I1892" s="4">
        <v>0.665</v>
      </c>
      <c r="J1892" s="4">
        <v>0.771</v>
      </c>
      <c r="K1892" s="4">
        <v>0.85087588</v>
      </c>
      <c r="L1892" s="4">
        <v>0.0533</v>
      </c>
      <c r="M1892" s="4">
        <v>0.0155</v>
      </c>
      <c r="N1892" s="4">
        <v>9.6E-6</v>
      </c>
      <c r="O1892" s="4">
        <v>0.46</v>
      </c>
      <c r="P1892" s="4">
        <v>0.764</v>
      </c>
      <c r="Q1892" s="4">
        <v>109.95</v>
      </c>
      <c r="R1892" s="4">
        <v>0.0</v>
      </c>
      <c r="S1892" s="4">
        <v>1.0</v>
      </c>
      <c r="T1892" s="3" t="s">
        <v>103</v>
      </c>
      <c r="U1892" s="3" t="s">
        <v>94</v>
      </c>
    </row>
    <row r="1893">
      <c r="A1893" s="3" t="s">
        <v>12257</v>
      </c>
      <c r="B1893" s="3" t="s">
        <v>12258</v>
      </c>
      <c r="C1893" s="4">
        <v>2020.0</v>
      </c>
      <c r="D1893" s="4">
        <v>64.0</v>
      </c>
      <c r="E1893" s="4">
        <v>198995.0</v>
      </c>
      <c r="F1893" s="3" t="s">
        <v>12260</v>
      </c>
      <c r="G1893" s="3" t="s">
        <v>12261</v>
      </c>
      <c r="H1893" s="3" t="s">
        <v>12262</v>
      </c>
      <c r="I1893" s="4">
        <v>0.647</v>
      </c>
      <c r="J1893" s="4">
        <v>0.726</v>
      </c>
      <c r="K1893" s="4">
        <v>0.880606592</v>
      </c>
      <c r="L1893" s="4">
        <v>0.0552</v>
      </c>
      <c r="M1893" s="4">
        <v>0.157</v>
      </c>
      <c r="N1893" s="4">
        <v>0.0</v>
      </c>
      <c r="O1893" s="4">
        <v>0.0844</v>
      </c>
      <c r="P1893" s="4">
        <v>0.769</v>
      </c>
      <c r="Q1893" s="4">
        <v>115.0</v>
      </c>
      <c r="R1893" s="4">
        <v>3.0</v>
      </c>
      <c r="S1893" s="4">
        <v>0.0</v>
      </c>
      <c r="T1893" s="3" t="s">
        <v>103</v>
      </c>
      <c r="U1893" s="3" t="s">
        <v>94</v>
      </c>
    </row>
    <row r="1894">
      <c r="A1894" s="3" t="s">
        <v>12263</v>
      </c>
      <c r="B1894" s="3" t="s">
        <v>12264</v>
      </c>
      <c r="C1894" s="4">
        <v>1992.0</v>
      </c>
      <c r="D1894" s="4">
        <v>65.0</v>
      </c>
      <c r="E1894" s="4">
        <v>316533.0</v>
      </c>
      <c r="F1894" s="3" t="s">
        <v>209</v>
      </c>
      <c r="G1894" s="3" t="s">
        <v>2426</v>
      </c>
      <c r="H1894" s="3" t="s">
        <v>8150</v>
      </c>
      <c r="I1894" s="4">
        <v>0.538</v>
      </c>
      <c r="J1894" s="4">
        <v>0.622</v>
      </c>
      <c r="K1894" s="4">
        <v>0.757320386</v>
      </c>
      <c r="L1894" s="4">
        <v>0.0371</v>
      </c>
      <c r="M1894" s="4">
        <v>0.895</v>
      </c>
      <c r="N1894" s="4">
        <v>0.00221</v>
      </c>
      <c r="O1894" s="4">
        <v>0.129</v>
      </c>
      <c r="P1894" s="4">
        <v>0.801</v>
      </c>
      <c r="Q1894" s="4">
        <v>120.454</v>
      </c>
      <c r="R1894" s="4">
        <v>6.0</v>
      </c>
      <c r="S1894" s="4">
        <v>0.0</v>
      </c>
      <c r="T1894" s="3" t="s">
        <v>104</v>
      </c>
      <c r="U1894" s="3" t="s">
        <v>35</v>
      </c>
    </row>
    <row r="1895">
      <c r="A1895" s="3" t="s">
        <v>12267</v>
      </c>
      <c r="B1895" s="3" t="s">
        <v>12268</v>
      </c>
      <c r="C1895" s="4">
        <v>1965.0</v>
      </c>
      <c r="D1895" s="4">
        <v>65.0</v>
      </c>
      <c r="E1895" s="4">
        <v>245733.0</v>
      </c>
      <c r="F1895" s="3" t="s">
        <v>156</v>
      </c>
      <c r="G1895" s="3" t="s">
        <v>157</v>
      </c>
      <c r="H1895" s="3" t="s">
        <v>12269</v>
      </c>
      <c r="I1895" s="4">
        <v>0.513</v>
      </c>
      <c r="J1895" s="4">
        <v>0.735</v>
      </c>
      <c r="K1895" s="4">
        <v>0.827540479</v>
      </c>
      <c r="L1895" s="4">
        <v>0.0743</v>
      </c>
      <c r="M1895" s="4">
        <v>0.908</v>
      </c>
      <c r="N1895" s="4">
        <v>2.0E-4</v>
      </c>
      <c r="O1895" s="4">
        <v>0.306</v>
      </c>
      <c r="P1895" s="4">
        <v>0.808</v>
      </c>
      <c r="Q1895" s="4">
        <v>133.485</v>
      </c>
      <c r="R1895" s="4">
        <v>7.0</v>
      </c>
      <c r="S1895" s="4">
        <v>0.0</v>
      </c>
      <c r="T1895" s="3" t="s">
        <v>104</v>
      </c>
      <c r="U1895" s="3" t="s">
        <v>35</v>
      </c>
    </row>
    <row r="1896">
      <c r="A1896" s="3" t="s">
        <v>12271</v>
      </c>
      <c r="B1896" s="3" t="s">
        <v>12272</v>
      </c>
      <c r="C1896" s="4">
        <v>1969.0</v>
      </c>
      <c r="D1896" s="4">
        <v>65.0</v>
      </c>
      <c r="E1896" s="4">
        <v>216466.0</v>
      </c>
      <c r="F1896" s="3" t="s">
        <v>156</v>
      </c>
      <c r="G1896" s="3" t="s">
        <v>157</v>
      </c>
      <c r="H1896" s="3" t="s">
        <v>12273</v>
      </c>
      <c r="I1896" s="4">
        <v>0.539</v>
      </c>
      <c r="J1896" s="4">
        <v>0.752</v>
      </c>
      <c r="K1896" s="4">
        <v>0.863623725</v>
      </c>
      <c r="L1896" s="4">
        <v>0.252</v>
      </c>
      <c r="M1896" s="4">
        <v>0.949</v>
      </c>
      <c r="N1896" s="4">
        <v>0.00276</v>
      </c>
      <c r="O1896" s="4">
        <v>0.0787</v>
      </c>
      <c r="P1896" s="4">
        <v>0.853</v>
      </c>
      <c r="Q1896" s="4">
        <v>84.962</v>
      </c>
      <c r="R1896" s="4">
        <v>9.0</v>
      </c>
      <c r="S1896" s="4">
        <v>1.0</v>
      </c>
      <c r="T1896" s="3" t="s">
        <v>104</v>
      </c>
      <c r="U1896" s="3" t="s">
        <v>35</v>
      </c>
    </row>
    <row r="1897">
      <c r="A1897" s="3" t="s">
        <v>12274</v>
      </c>
      <c r="B1897" s="3" t="s">
        <v>12275</v>
      </c>
      <c r="C1897" s="4">
        <v>1977.0</v>
      </c>
      <c r="D1897" s="4">
        <v>65.0</v>
      </c>
      <c r="E1897" s="4">
        <v>424986.0</v>
      </c>
      <c r="F1897" s="3" t="s">
        <v>156</v>
      </c>
      <c r="G1897" s="3" t="s">
        <v>2904</v>
      </c>
      <c r="H1897" s="3" t="s">
        <v>2905</v>
      </c>
      <c r="I1897" s="4">
        <v>0.395</v>
      </c>
      <c r="J1897" s="4">
        <v>0.711</v>
      </c>
      <c r="K1897" s="4">
        <v>0.803242573</v>
      </c>
      <c r="L1897" s="4">
        <v>0.0968</v>
      </c>
      <c r="M1897" s="4">
        <v>0.673</v>
      </c>
      <c r="N1897" s="4">
        <v>4.35E-6</v>
      </c>
      <c r="O1897" s="4">
        <v>0.102</v>
      </c>
      <c r="P1897" s="4">
        <v>0.715</v>
      </c>
      <c r="Q1897" s="4">
        <v>97.214</v>
      </c>
      <c r="R1897" s="4">
        <v>1.0</v>
      </c>
      <c r="S1897" s="4">
        <v>0.0</v>
      </c>
      <c r="T1897" s="3" t="s">
        <v>104</v>
      </c>
      <c r="U1897" s="3" t="s">
        <v>68</v>
      </c>
    </row>
    <row r="1898">
      <c r="A1898" s="3" t="s">
        <v>12277</v>
      </c>
      <c r="B1898" s="3" t="s">
        <v>12278</v>
      </c>
      <c r="C1898" s="4">
        <v>2015.0</v>
      </c>
      <c r="D1898" s="4">
        <v>65.0</v>
      </c>
      <c r="E1898" s="4">
        <v>266819.0</v>
      </c>
      <c r="F1898" s="3" t="s">
        <v>156</v>
      </c>
      <c r="G1898" s="3" t="s">
        <v>3665</v>
      </c>
      <c r="H1898" s="3" t="s">
        <v>178</v>
      </c>
      <c r="I1898" s="4">
        <v>0.616</v>
      </c>
      <c r="J1898" s="4">
        <v>0.763</v>
      </c>
      <c r="K1898" s="4">
        <v>0.833764678</v>
      </c>
      <c r="L1898" s="4">
        <v>0.0383</v>
      </c>
      <c r="M1898" s="4">
        <v>0.824</v>
      </c>
      <c r="N1898" s="4">
        <v>5.94E-6</v>
      </c>
      <c r="O1898" s="4">
        <v>0.612</v>
      </c>
      <c r="P1898" s="4">
        <v>0.936</v>
      </c>
      <c r="Q1898" s="4">
        <v>131.136</v>
      </c>
      <c r="R1898" s="4">
        <v>0.0</v>
      </c>
      <c r="S1898" s="4">
        <v>0.0</v>
      </c>
      <c r="T1898" s="3" t="s">
        <v>104</v>
      </c>
      <c r="U1898" s="3" t="s">
        <v>35</v>
      </c>
    </row>
    <row r="1899">
      <c r="A1899" s="3" t="s">
        <v>12281</v>
      </c>
      <c r="B1899" s="3" t="s">
        <v>12282</v>
      </c>
      <c r="C1899" s="4">
        <v>2023.0</v>
      </c>
      <c r="D1899" s="4">
        <v>65.0</v>
      </c>
      <c r="E1899" s="4">
        <v>205648.0</v>
      </c>
      <c r="F1899" s="3" t="s">
        <v>194</v>
      </c>
      <c r="G1899" s="3" t="s">
        <v>1253</v>
      </c>
      <c r="H1899" s="3" t="s">
        <v>1254</v>
      </c>
      <c r="I1899" s="4">
        <v>0.48</v>
      </c>
      <c r="J1899" s="4">
        <v>0.648</v>
      </c>
      <c r="K1899" s="4">
        <v>0.644493401</v>
      </c>
      <c r="L1899" s="4">
        <v>0.0306</v>
      </c>
      <c r="M1899" s="4">
        <v>0.307</v>
      </c>
      <c r="N1899" s="4">
        <v>0.93</v>
      </c>
      <c r="O1899" s="4">
        <v>0.117</v>
      </c>
      <c r="P1899" s="4">
        <v>0.964</v>
      </c>
      <c r="Q1899" s="4">
        <v>145.857</v>
      </c>
      <c r="R1899" s="4">
        <v>10.0</v>
      </c>
      <c r="S1899" s="4">
        <v>0.0</v>
      </c>
      <c r="T1899" s="3" t="s">
        <v>104</v>
      </c>
      <c r="U1899" s="3" t="s">
        <v>35</v>
      </c>
    </row>
    <row r="1900">
      <c r="A1900" s="3" t="s">
        <v>12284</v>
      </c>
      <c r="B1900" s="3" t="s">
        <v>12285</v>
      </c>
      <c r="C1900" s="4">
        <v>1981.0</v>
      </c>
      <c r="D1900" s="4">
        <v>65.0</v>
      </c>
      <c r="E1900" s="4">
        <v>318693.0</v>
      </c>
      <c r="F1900" s="3" t="s">
        <v>170</v>
      </c>
      <c r="G1900" s="3" t="s">
        <v>176</v>
      </c>
      <c r="H1900" s="3" t="s">
        <v>4069</v>
      </c>
      <c r="I1900" s="4">
        <v>0.418</v>
      </c>
      <c r="J1900" s="4">
        <v>0.576</v>
      </c>
      <c r="K1900" s="4">
        <v>0.756999551</v>
      </c>
      <c r="L1900" s="4">
        <v>0.0536</v>
      </c>
      <c r="M1900" s="4">
        <v>0.859</v>
      </c>
      <c r="N1900" s="4">
        <v>1.26E-4</v>
      </c>
      <c r="O1900" s="4">
        <v>0.175</v>
      </c>
      <c r="P1900" s="4">
        <v>0.661</v>
      </c>
      <c r="Q1900" s="4">
        <v>126.212</v>
      </c>
      <c r="R1900" s="4">
        <v>11.0</v>
      </c>
      <c r="S1900" s="4">
        <v>1.0</v>
      </c>
      <c r="T1900" s="3" t="s">
        <v>104</v>
      </c>
      <c r="U1900" s="3" t="s">
        <v>35</v>
      </c>
    </row>
    <row r="1901">
      <c r="A1901" s="3" t="s">
        <v>12286</v>
      </c>
      <c r="B1901" s="3" t="s">
        <v>12287</v>
      </c>
      <c r="C1901" s="4">
        <v>1987.0</v>
      </c>
      <c r="D1901" s="4">
        <v>65.0</v>
      </c>
      <c r="E1901" s="4">
        <v>211960.0</v>
      </c>
      <c r="F1901" s="3" t="s">
        <v>1782</v>
      </c>
      <c r="G1901" s="3" t="s">
        <v>12288</v>
      </c>
      <c r="H1901" s="3" t="s">
        <v>12289</v>
      </c>
      <c r="I1901" s="4">
        <v>0.61</v>
      </c>
      <c r="J1901" s="4">
        <v>0.445</v>
      </c>
      <c r="K1901" s="4">
        <v>0.788633884</v>
      </c>
      <c r="L1901" s="4">
        <v>0.0315</v>
      </c>
      <c r="M1901" s="4">
        <v>0.331</v>
      </c>
      <c r="N1901" s="4">
        <v>0.0131</v>
      </c>
      <c r="O1901" s="4">
        <v>0.148</v>
      </c>
      <c r="P1901" s="4">
        <v>0.858</v>
      </c>
      <c r="Q1901" s="4">
        <v>126.346</v>
      </c>
      <c r="R1901" s="4">
        <v>10.0</v>
      </c>
      <c r="S1901" s="4">
        <v>0.0</v>
      </c>
      <c r="T1901" s="3" t="s">
        <v>104</v>
      </c>
      <c r="U1901" s="3" t="s">
        <v>35</v>
      </c>
    </row>
    <row r="1902">
      <c r="A1902" s="3" t="s">
        <v>12291</v>
      </c>
      <c r="B1902" s="3" t="s">
        <v>12292</v>
      </c>
      <c r="C1902" s="4">
        <v>2022.0</v>
      </c>
      <c r="D1902" s="4">
        <v>65.0</v>
      </c>
      <c r="E1902" s="4">
        <v>262675.0</v>
      </c>
      <c r="F1902" s="3" t="s">
        <v>147</v>
      </c>
      <c r="G1902" s="3" t="s">
        <v>1533</v>
      </c>
      <c r="H1902" s="3" t="s">
        <v>1534</v>
      </c>
      <c r="I1902" s="4">
        <v>0.658</v>
      </c>
      <c r="J1902" s="4">
        <v>0.929</v>
      </c>
      <c r="K1902" s="4">
        <v>0.852030886</v>
      </c>
      <c r="L1902" s="4">
        <v>0.0386</v>
      </c>
      <c r="M1902" s="4">
        <v>0.162</v>
      </c>
      <c r="N1902" s="4">
        <v>0.749</v>
      </c>
      <c r="O1902" s="4">
        <v>0.0689</v>
      </c>
      <c r="P1902" s="4">
        <v>0.775</v>
      </c>
      <c r="Q1902" s="4">
        <v>94.988</v>
      </c>
      <c r="R1902" s="4">
        <v>1.0</v>
      </c>
      <c r="S1902" s="4">
        <v>1.0</v>
      </c>
      <c r="T1902" s="3" t="s">
        <v>104</v>
      </c>
      <c r="U1902" s="3" t="s">
        <v>35</v>
      </c>
    </row>
    <row r="1903">
      <c r="A1903" s="3" t="s">
        <v>12293</v>
      </c>
      <c r="B1903" s="3" t="s">
        <v>12294</v>
      </c>
      <c r="C1903" s="4">
        <v>2022.0</v>
      </c>
      <c r="D1903" s="4">
        <v>65.0</v>
      </c>
      <c r="E1903" s="4">
        <v>225090.0</v>
      </c>
      <c r="F1903" s="3" t="s">
        <v>327</v>
      </c>
      <c r="G1903" s="3" t="s">
        <v>1533</v>
      </c>
      <c r="H1903" s="3" t="s">
        <v>1534</v>
      </c>
      <c r="I1903" s="4">
        <v>0.649</v>
      </c>
      <c r="J1903" s="4">
        <v>0.87</v>
      </c>
      <c r="K1903" s="4">
        <v>0.786708874</v>
      </c>
      <c r="L1903" s="4">
        <v>0.0544</v>
      </c>
      <c r="M1903" s="4">
        <v>1.42E-4</v>
      </c>
      <c r="N1903" s="4">
        <v>0.739</v>
      </c>
      <c r="O1903" s="4">
        <v>0.23</v>
      </c>
      <c r="P1903" s="4">
        <v>0.963</v>
      </c>
      <c r="Q1903" s="4">
        <v>127.974</v>
      </c>
      <c r="R1903" s="4">
        <v>0.0</v>
      </c>
      <c r="S1903" s="4">
        <v>1.0</v>
      </c>
      <c r="T1903" s="3" t="s">
        <v>104</v>
      </c>
      <c r="U1903" s="3" t="s">
        <v>35</v>
      </c>
    </row>
    <row r="1904">
      <c r="A1904" s="3" t="s">
        <v>12297</v>
      </c>
      <c r="B1904" s="3" t="s">
        <v>12298</v>
      </c>
      <c r="C1904" s="4">
        <v>2022.0</v>
      </c>
      <c r="D1904" s="4">
        <v>65.0</v>
      </c>
      <c r="E1904" s="4">
        <v>306408.0</v>
      </c>
      <c r="F1904" s="3" t="s">
        <v>203</v>
      </c>
      <c r="G1904" s="3" t="s">
        <v>1533</v>
      </c>
      <c r="H1904" s="3" t="s">
        <v>1534</v>
      </c>
      <c r="I1904" s="4">
        <v>0.523</v>
      </c>
      <c r="J1904" s="4">
        <v>0.475</v>
      </c>
      <c r="K1904" s="4">
        <v>0.725686052</v>
      </c>
      <c r="L1904" s="4">
        <v>0.142</v>
      </c>
      <c r="M1904" s="4">
        <v>0.0671</v>
      </c>
      <c r="N1904" s="4">
        <v>0.0109</v>
      </c>
      <c r="O1904" s="4">
        <v>0.293</v>
      </c>
      <c r="P1904" s="4">
        <v>0.517</v>
      </c>
      <c r="Q1904" s="4">
        <v>96.584</v>
      </c>
      <c r="R1904" s="4">
        <v>0.0</v>
      </c>
      <c r="S1904" s="4">
        <v>1.0</v>
      </c>
      <c r="T1904" s="3" t="s">
        <v>104</v>
      </c>
      <c r="U1904" s="3" t="s">
        <v>35</v>
      </c>
    </row>
    <row r="1905">
      <c r="A1905" s="3" t="s">
        <v>12299</v>
      </c>
      <c r="B1905" s="3" t="s">
        <v>12300</v>
      </c>
      <c r="C1905" s="4">
        <v>2022.0</v>
      </c>
      <c r="D1905" s="4">
        <v>65.0</v>
      </c>
      <c r="E1905" s="4">
        <v>223473.0</v>
      </c>
      <c r="F1905" s="3" t="s">
        <v>170</v>
      </c>
      <c r="G1905" s="3" t="s">
        <v>1533</v>
      </c>
      <c r="H1905" s="3" t="s">
        <v>1534</v>
      </c>
      <c r="I1905" s="4">
        <v>0.684</v>
      </c>
      <c r="J1905" s="4">
        <v>0.572</v>
      </c>
      <c r="K1905" s="4">
        <v>0.767629885</v>
      </c>
      <c r="L1905" s="4">
        <v>0.0494</v>
      </c>
      <c r="M1905" s="4">
        <v>0.0155</v>
      </c>
      <c r="N1905" s="4">
        <v>0.249</v>
      </c>
      <c r="O1905" s="4">
        <v>0.147</v>
      </c>
      <c r="P1905" s="4">
        <v>0.911</v>
      </c>
      <c r="Q1905" s="4">
        <v>128.001</v>
      </c>
      <c r="R1905" s="4">
        <v>7.0</v>
      </c>
      <c r="S1905" s="4">
        <v>1.0</v>
      </c>
      <c r="T1905" s="3" t="s">
        <v>104</v>
      </c>
      <c r="U1905" s="3" t="s">
        <v>35</v>
      </c>
    </row>
    <row r="1906">
      <c r="A1906" s="3" t="s">
        <v>12302</v>
      </c>
      <c r="B1906" s="3" t="s">
        <v>12303</v>
      </c>
      <c r="C1906" s="4">
        <v>2022.0</v>
      </c>
      <c r="D1906" s="4">
        <v>65.0</v>
      </c>
      <c r="E1906" s="4">
        <v>172850.0</v>
      </c>
      <c r="F1906" s="3" t="s">
        <v>255</v>
      </c>
      <c r="G1906" s="3" t="s">
        <v>1957</v>
      </c>
      <c r="H1906" s="3" t="s">
        <v>1534</v>
      </c>
      <c r="I1906" s="4">
        <v>0.707</v>
      </c>
      <c r="J1906" s="4">
        <v>0.899</v>
      </c>
      <c r="K1906" s="4">
        <v>0.799050328</v>
      </c>
      <c r="L1906" s="4">
        <v>0.0504</v>
      </c>
      <c r="M1906" s="4">
        <v>0.0142</v>
      </c>
      <c r="N1906" s="4">
        <v>0.764</v>
      </c>
      <c r="O1906" s="4">
        <v>0.284</v>
      </c>
      <c r="P1906" s="4">
        <v>0.973</v>
      </c>
      <c r="Q1906" s="4">
        <v>120.004</v>
      </c>
      <c r="R1906" s="4">
        <v>10.0</v>
      </c>
      <c r="S1906" s="4">
        <v>0.0</v>
      </c>
      <c r="T1906" s="3" t="s">
        <v>104</v>
      </c>
      <c r="U1906" s="3" t="s">
        <v>35</v>
      </c>
    </row>
    <row r="1907">
      <c r="A1907" s="3" t="s">
        <v>12304</v>
      </c>
      <c r="B1907" s="3" t="s">
        <v>12305</v>
      </c>
      <c r="C1907" s="4">
        <v>2024.0</v>
      </c>
      <c r="D1907" s="4">
        <v>65.0</v>
      </c>
      <c r="E1907" s="4">
        <v>179999.0</v>
      </c>
      <c r="F1907" s="3" t="s">
        <v>273</v>
      </c>
      <c r="G1907" s="3" t="s">
        <v>429</v>
      </c>
      <c r="H1907" s="3" t="s">
        <v>431</v>
      </c>
      <c r="I1907" s="4">
        <v>0.836</v>
      </c>
      <c r="J1907" s="4">
        <v>0.638</v>
      </c>
      <c r="K1907" s="4">
        <v>0.671785768</v>
      </c>
      <c r="L1907" s="4">
        <v>0.0418</v>
      </c>
      <c r="M1907" s="4">
        <v>0.00646</v>
      </c>
      <c r="N1907" s="4">
        <v>3.61E-6</v>
      </c>
      <c r="O1907" s="4">
        <v>0.164</v>
      </c>
      <c r="P1907" s="4">
        <v>0.823</v>
      </c>
      <c r="Q1907" s="4">
        <v>130.036</v>
      </c>
      <c r="R1907" s="4">
        <v>8.0</v>
      </c>
      <c r="S1907" s="4">
        <v>0.0</v>
      </c>
      <c r="T1907" s="3" t="s">
        <v>104</v>
      </c>
      <c r="U1907" s="3" t="s">
        <v>68</v>
      </c>
    </row>
    <row r="1908">
      <c r="A1908" s="3" t="s">
        <v>12309</v>
      </c>
      <c r="B1908" s="3" t="s">
        <v>12310</v>
      </c>
      <c r="C1908" s="4">
        <v>2016.0</v>
      </c>
      <c r="D1908" s="4">
        <v>65.0</v>
      </c>
      <c r="E1908" s="4">
        <v>406840.0</v>
      </c>
      <c r="F1908" s="3" t="s">
        <v>194</v>
      </c>
      <c r="G1908" s="3" t="s">
        <v>12311</v>
      </c>
      <c r="H1908" s="3" t="s">
        <v>3822</v>
      </c>
      <c r="I1908" s="4">
        <v>0.775</v>
      </c>
      <c r="J1908" s="4">
        <v>0.749</v>
      </c>
      <c r="K1908" s="4">
        <v>0.766539046</v>
      </c>
      <c r="L1908" s="4">
        <v>0.0695</v>
      </c>
      <c r="M1908" s="4">
        <v>0.153</v>
      </c>
      <c r="N1908" s="4">
        <v>6.38E-6</v>
      </c>
      <c r="O1908" s="4">
        <v>0.155</v>
      </c>
      <c r="P1908" s="4">
        <v>0.65</v>
      </c>
      <c r="Q1908" s="4">
        <v>120.982</v>
      </c>
      <c r="R1908" s="4">
        <v>11.0</v>
      </c>
      <c r="S1908" s="4">
        <v>0.0</v>
      </c>
      <c r="T1908" s="3" t="s">
        <v>104</v>
      </c>
      <c r="U1908" s="3" t="s">
        <v>68</v>
      </c>
    </row>
    <row r="1909">
      <c r="A1909" s="3" t="s">
        <v>12312</v>
      </c>
      <c r="B1909" s="3" t="s">
        <v>12313</v>
      </c>
      <c r="C1909" s="4">
        <v>2008.0</v>
      </c>
      <c r="D1909" s="4">
        <v>65.0</v>
      </c>
      <c r="E1909" s="4">
        <v>140668.0</v>
      </c>
      <c r="F1909" s="3" t="s">
        <v>156</v>
      </c>
      <c r="G1909" s="3" t="s">
        <v>157</v>
      </c>
      <c r="H1909" s="3" t="s">
        <v>461</v>
      </c>
      <c r="I1909" s="4">
        <v>0.378</v>
      </c>
      <c r="J1909" s="4">
        <v>0.155</v>
      </c>
      <c r="K1909" s="4">
        <v>0.507133232</v>
      </c>
      <c r="L1909" s="4">
        <v>0.0557</v>
      </c>
      <c r="M1909" s="4">
        <v>0.991</v>
      </c>
      <c r="N1909" s="4">
        <v>0.909</v>
      </c>
      <c r="O1909" s="4">
        <v>0.0974</v>
      </c>
      <c r="P1909" s="4">
        <v>0.63</v>
      </c>
      <c r="Q1909" s="4">
        <v>122.517</v>
      </c>
      <c r="R1909" s="4">
        <v>2.0</v>
      </c>
      <c r="S1909" s="4">
        <v>1.0</v>
      </c>
      <c r="T1909" s="3" t="s">
        <v>104</v>
      </c>
      <c r="U1909" s="3" t="s">
        <v>35</v>
      </c>
    </row>
    <row r="1910">
      <c r="A1910" s="3" t="s">
        <v>12315</v>
      </c>
      <c r="B1910" s="3" t="s">
        <v>12317</v>
      </c>
      <c r="C1910" s="4">
        <v>2008.0</v>
      </c>
      <c r="D1910" s="4">
        <v>65.0</v>
      </c>
      <c r="E1910" s="4">
        <v>186657.0</v>
      </c>
      <c r="F1910" s="3" t="s">
        <v>731</v>
      </c>
      <c r="G1910" s="3" t="s">
        <v>2964</v>
      </c>
      <c r="H1910" s="3" t="s">
        <v>461</v>
      </c>
      <c r="I1910" s="4">
        <v>0.447</v>
      </c>
      <c r="J1910" s="4">
        <v>0.217</v>
      </c>
      <c r="K1910" s="4">
        <v>0.554980429</v>
      </c>
      <c r="L1910" s="4">
        <v>0.0535</v>
      </c>
      <c r="M1910" s="4">
        <v>0.98</v>
      </c>
      <c r="N1910" s="4">
        <v>0.952</v>
      </c>
      <c r="O1910" s="4">
        <v>0.289</v>
      </c>
      <c r="P1910" s="4">
        <v>0.561</v>
      </c>
      <c r="Q1910" s="4">
        <v>122.131</v>
      </c>
      <c r="R1910" s="4">
        <v>7.0</v>
      </c>
      <c r="S1910" s="4">
        <v>0.0</v>
      </c>
      <c r="T1910" s="3" t="s">
        <v>104</v>
      </c>
      <c r="U1910" s="3" t="s">
        <v>35</v>
      </c>
    </row>
    <row r="1911">
      <c r="A1911" s="3" t="s">
        <v>12318</v>
      </c>
      <c r="B1911" s="3" t="s">
        <v>12319</v>
      </c>
      <c r="C1911" s="4">
        <v>2009.0</v>
      </c>
      <c r="D1911" s="4">
        <v>65.0</v>
      </c>
      <c r="E1911" s="4">
        <v>222400.0</v>
      </c>
      <c r="F1911" s="3" t="s">
        <v>7167</v>
      </c>
      <c r="G1911" s="3" t="s">
        <v>1474</v>
      </c>
      <c r="H1911" s="3" t="s">
        <v>12319</v>
      </c>
      <c r="I1911" s="4">
        <v>0.657</v>
      </c>
      <c r="J1911" s="4">
        <v>0.941</v>
      </c>
      <c r="K1911" s="4">
        <v>0.890659423</v>
      </c>
      <c r="L1911" s="4">
        <v>0.061</v>
      </c>
      <c r="M1911" s="4">
        <v>0.0476</v>
      </c>
      <c r="N1911" s="4">
        <v>0.0</v>
      </c>
      <c r="O1911" s="4">
        <v>0.0797</v>
      </c>
      <c r="P1911" s="4">
        <v>0.879</v>
      </c>
      <c r="Q1911" s="4">
        <v>136.202</v>
      </c>
      <c r="R1911" s="4">
        <v>8.0</v>
      </c>
      <c r="S1911" s="4">
        <v>0.0</v>
      </c>
      <c r="T1911" s="3" t="s">
        <v>104</v>
      </c>
      <c r="U1911" s="3" t="s">
        <v>35</v>
      </c>
    </row>
    <row r="1912">
      <c r="A1912" s="3" t="s">
        <v>12321</v>
      </c>
      <c r="B1912" s="3" t="s">
        <v>12322</v>
      </c>
      <c r="C1912" s="4">
        <v>2015.0</v>
      </c>
      <c r="D1912" s="4">
        <v>65.0</v>
      </c>
      <c r="E1912" s="4">
        <v>246100.0</v>
      </c>
      <c r="F1912" s="3" t="s">
        <v>1629</v>
      </c>
      <c r="G1912" s="3" t="s">
        <v>12175</v>
      </c>
      <c r="H1912" s="3" t="s">
        <v>8361</v>
      </c>
      <c r="I1912" s="4">
        <v>0.793</v>
      </c>
      <c r="J1912" s="4">
        <v>0.887</v>
      </c>
      <c r="K1912" s="4">
        <v>0.861442046</v>
      </c>
      <c r="L1912" s="4">
        <v>0.0954</v>
      </c>
      <c r="M1912" s="4">
        <v>0.0962</v>
      </c>
      <c r="N1912" s="4">
        <v>6.39E-5</v>
      </c>
      <c r="O1912" s="4">
        <v>0.623</v>
      </c>
      <c r="P1912" s="4">
        <v>0.602</v>
      </c>
      <c r="Q1912" s="4">
        <v>100.007</v>
      </c>
      <c r="R1912" s="4">
        <v>7.0</v>
      </c>
      <c r="S1912" s="4">
        <v>1.0</v>
      </c>
      <c r="T1912" s="3" t="s">
        <v>104</v>
      </c>
      <c r="U1912" s="3" t="s">
        <v>35</v>
      </c>
    </row>
    <row r="1913">
      <c r="A1913" s="3" t="s">
        <v>12323</v>
      </c>
      <c r="B1913" s="3" t="s">
        <v>12324</v>
      </c>
      <c r="C1913" s="4">
        <v>2012.0</v>
      </c>
      <c r="D1913" s="4">
        <v>65.0</v>
      </c>
      <c r="E1913" s="4">
        <v>222133.0</v>
      </c>
      <c r="F1913" s="3" t="s">
        <v>880</v>
      </c>
      <c r="G1913" s="3" t="s">
        <v>1822</v>
      </c>
      <c r="H1913" s="3" t="s">
        <v>12325</v>
      </c>
      <c r="I1913" s="4">
        <v>0.715</v>
      </c>
      <c r="J1913" s="4">
        <v>0.864</v>
      </c>
      <c r="K1913" s="4">
        <v>0.867259855</v>
      </c>
      <c r="L1913" s="4">
        <v>0.0751</v>
      </c>
      <c r="M1913" s="4">
        <v>0.0188</v>
      </c>
      <c r="N1913" s="4">
        <v>0.0</v>
      </c>
      <c r="O1913" s="4">
        <v>0.719</v>
      </c>
      <c r="P1913" s="4">
        <v>0.57</v>
      </c>
      <c r="Q1913" s="4">
        <v>122.016</v>
      </c>
      <c r="R1913" s="4">
        <v>11.0</v>
      </c>
      <c r="S1913" s="4">
        <v>0.0</v>
      </c>
      <c r="T1913" s="3" t="s">
        <v>104</v>
      </c>
      <c r="U1913" s="3" t="s">
        <v>35</v>
      </c>
    </row>
    <row r="1914">
      <c r="A1914" s="3" t="s">
        <v>12327</v>
      </c>
      <c r="B1914" s="3" t="s">
        <v>12328</v>
      </c>
      <c r="C1914" s="4">
        <v>2008.0</v>
      </c>
      <c r="D1914" s="4">
        <v>65.0</v>
      </c>
      <c r="E1914" s="4">
        <v>329167.0</v>
      </c>
      <c r="F1914" s="3" t="s">
        <v>8076</v>
      </c>
      <c r="G1914" s="3" t="s">
        <v>8078</v>
      </c>
      <c r="H1914" s="3" t="s">
        <v>12329</v>
      </c>
      <c r="I1914" s="4">
        <v>0.592</v>
      </c>
      <c r="J1914" s="4">
        <v>0.816</v>
      </c>
      <c r="K1914" s="4">
        <v>0.84914337</v>
      </c>
      <c r="L1914" s="4">
        <v>0.0361</v>
      </c>
      <c r="M1914" s="4">
        <v>0.538</v>
      </c>
      <c r="N1914" s="4">
        <v>1.87E-6</v>
      </c>
      <c r="O1914" s="4">
        <v>0.102</v>
      </c>
      <c r="P1914" s="4">
        <v>0.715</v>
      </c>
      <c r="Q1914" s="4">
        <v>119.977</v>
      </c>
      <c r="R1914" s="4">
        <v>7.0</v>
      </c>
      <c r="S1914" s="4">
        <v>1.0</v>
      </c>
      <c r="T1914" s="3" t="s">
        <v>104</v>
      </c>
      <c r="U1914" s="3" t="s">
        <v>35</v>
      </c>
    </row>
    <row r="1915">
      <c r="A1915" s="3" t="s">
        <v>12330</v>
      </c>
      <c r="B1915" s="3" t="s">
        <v>12331</v>
      </c>
      <c r="C1915" s="4">
        <v>2016.0</v>
      </c>
      <c r="D1915" s="4">
        <v>65.0</v>
      </c>
      <c r="E1915" s="4">
        <v>362888.0</v>
      </c>
      <c r="F1915" s="3" t="s">
        <v>901</v>
      </c>
      <c r="G1915" s="3" t="s">
        <v>671</v>
      </c>
      <c r="H1915" s="3" t="s">
        <v>10632</v>
      </c>
      <c r="I1915" s="4">
        <v>0.553</v>
      </c>
      <c r="J1915" s="4">
        <v>0.729</v>
      </c>
      <c r="K1915" s="4">
        <v>0.74395226</v>
      </c>
      <c r="L1915" s="4">
        <v>0.0434</v>
      </c>
      <c r="M1915" s="4">
        <v>0.789</v>
      </c>
      <c r="N1915" s="4">
        <v>0.0</v>
      </c>
      <c r="O1915" s="4">
        <v>0.0586</v>
      </c>
      <c r="P1915" s="4">
        <v>0.749</v>
      </c>
      <c r="Q1915" s="4">
        <v>125.251</v>
      </c>
      <c r="R1915" s="4">
        <v>0.0</v>
      </c>
      <c r="S1915" s="4">
        <v>1.0</v>
      </c>
      <c r="T1915" s="3" t="s">
        <v>104</v>
      </c>
      <c r="U1915" s="3" t="s">
        <v>35</v>
      </c>
    </row>
    <row r="1916">
      <c r="A1916" s="3" t="s">
        <v>12334</v>
      </c>
      <c r="B1916" s="3" t="s">
        <v>12335</v>
      </c>
      <c r="C1916" s="4">
        <v>1964.0</v>
      </c>
      <c r="D1916" s="4">
        <v>65.0</v>
      </c>
      <c r="E1916" s="4">
        <v>142226.0</v>
      </c>
      <c r="F1916" s="3" t="s">
        <v>10506</v>
      </c>
      <c r="G1916" s="3" t="s">
        <v>10507</v>
      </c>
      <c r="H1916" s="3" t="s">
        <v>12336</v>
      </c>
      <c r="I1916" s="4">
        <v>0.563</v>
      </c>
      <c r="J1916" s="4">
        <v>0.915</v>
      </c>
      <c r="K1916" s="4">
        <v>0.866211794</v>
      </c>
      <c r="L1916" s="4">
        <v>0.08</v>
      </c>
      <c r="M1916" s="4">
        <v>0.247</v>
      </c>
      <c r="N1916" s="4">
        <v>8.46E-5</v>
      </c>
      <c r="O1916" s="4">
        <v>0.0613</v>
      </c>
      <c r="P1916" s="4">
        <v>0.71</v>
      </c>
      <c r="Q1916" s="4">
        <v>136.345</v>
      </c>
      <c r="R1916" s="4">
        <v>7.0</v>
      </c>
      <c r="S1916" s="4">
        <v>1.0</v>
      </c>
      <c r="T1916" s="3" t="s">
        <v>103</v>
      </c>
      <c r="U1916" s="3" t="s">
        <v>94</v>
      </c>
    </row>
    <row r="1917">
      <c r="A1917" s="3" t="s">
        <v>12338</v>
      </c>
      <c r="B1917" s="3" t="s">
        <v>3916</v>
      </c>
      <c r="C1917" s="4">
        <v>1979.0</v>
      </c>
      <c r="D1917" s="4">
        <v>65.0</v>
      </c>
      <c r="E1917" s="4">
        <v>209360.0</v>
      </c>
      <c r="F1917" s="3" t="s">
        <v>12339</v>
      </c>
      <c r="G1917" s="3" t="s">
        <v>12340</v>
      </c>
      <c r="H1917" s="3" t="s">
        <v>12341</v>
      </c>
      <c r="I1917" s="4">
        <v>0.459</v>
      </c>
      <c r="J1917" s="4">
        <v>0.588</v>
      </c>
      <c r="K1917" s="4">
        <v>0.746240883</v>
      </c>
      <c r="L1917" s="4">
        <v>0.0819</v>
      </c>
      <c r="M1917" s="4">
        <v>0.283</v>
      </c>
      <c r="N1917" s="4">
        <v>9.99E-6</v>
      </c>
      <c r="O1917" s="4">
        <v>0.0535</v>
      </c>
      <c r="P1917" s="4">
        <v>0.881</v>
      </c>
      <c r="Q1917" s="4">
        <v>156.186</v>
      </c>
      <c r="R1917" s="4">
        <v>5.0</v>
      </c>
      <c r="S1917" s="4">
        <v>0.0</v>
      </c>
      <c r="T1917" s="3" t="s">
        <v>103</v>
      </c>
      <c r="U1917" s="3" t="s">
        <v>94</v>
      </c>
    </row>
    <row r="1918">
      <c r="A1918" s="3" t="s">
        <v>12342</v>
      </c>
      <c r="B1918" s="3" t="s">
        <v>118</v>
      </c>
      <c r="C1918" s="4">
        <v>1973.0</v>
      </c>
      <c r="D1918" s="4">
        <v>65.0</v>
      </c>
      <c r="E1918" s="4">
        <v>329066.0</v>
      </c>
      <c r="F1918" s="3" t="s">
        <v>122</v>
      </c>
      <c r="G1918" s="3" t="s">
        <v>123</v>
      </c>
      <c r="H1918" s="3" t="s">
        <v>12343</v>
      </c>
      <c r="I1918" s="4">
        <v>0.656705432</v>
      </c>
      <c r="J1918" s="4">
        <v>0.6703845</v>
      </c>
      <c r="K1918" s="4">
        <v>0.813626471</v>
      </c>
      <c r="L1918" s="4">
        <v>0.081382654</v>
      </c>
      <c r="M1918" s="4">
        <v>0.26934009</v>
      </c>
      <c r="N1918" s="4">
        <v>0.05448885</v>
      </c>
      <c r="O1918" s="4">
        <v>0.191150556</v>
      </c>
      <c r="P1918" s="4">
        <v>0.618767284</v>
      </c>
      <c r="Q1918" s="4">
        <v>120.71</v>
      </c>
      <c r="R1918" s="4">
        <v>5.0</v>
      </c>
      <c r="S1918" s="4">
        <v>1.0</v>
      </c>
      <c r="T1918" s="3" t="s">
        <v>104</v>
      </c>
      <c r="U1918" s="3" t="s">
        <v>35</v>
      </c>
    </row>
    <row r="1919">
      <c r="A1919" s="3" t="s">
        <v>12345</v>
      </c>
      <c r="B1919" s="3" t="s">
        <v>12346</v>
      </c>
      <c r="C1919" s="4">
        <v>2004.0</v>
      </c>
      <c r="D1919" s="4">
        <v>65.0</v>
      </c>
      <c r="E1919" s="4">
        <v>359546.0</v>
      </c>
      <c r="F1919" s="3" t="s">
        <v>12347</v>
      </c>
      <c r="G1919" s="3" t="s">
        <v>12348</v>
      </c>
      <c r="H1919" s="3" t="s">
        <v>12349</v>
      </c>
      <c r="I1919" s="4">
        <v>0.356</v>
      </c>
      <c r="J1919" s="4">
        <v>0.913</v>
      </c>
      <c r="K1919" s="4">
        <v>0.845828075</v>
      </c>
      <c r="L1919" s="4">
        <v>0.0499</v>
      </c>
      <c r="M1919" s="4">
        <v>0.0339</v>
      </c>
      <c r="N1919" s="4">
        <v>0.0</v>
      </c>
      <c r="O1919" s="4">
        <v>0.221</v>
      </c>
      <c r="P1919" s="4">
        <v>0.537</v>
      </c>
      <c r="Q1919" s="4">
        <v>171.16</v>
      </c>
      <c r="R1919" s="4">
        <v>9.0</v>
      </c>
      <c r="S1919" s="4">
        <v>1.0</v>
      </c>
      <c r="T1919" s="3" t="s">
        <v>103</v>
      </c>
      <c r="U1919" s="3" t="s">
        <v>35</v>
      </c>
    </row>
    <row r="1920">
      <c r="A1920" s="3" t="s">
        <v>12350</v>
      </c>
      <c r="B1920" s="3" t="s">
        <v>12351</v>
      </c>
      <c r="C1920" s="4">
        <v>1967.0</v>
      </c>
      <c r="D1920" s="4">
        <v>65.0</v>
      </c>
      <c r="E1920" s="4">
        <v>178506.0</v>
      </c>
      <c r="F1920" s="3" t="s">
        <v>1267</v>
      </c>
      <c r="G1920" s="3" t="s">
        <v>12352</v>
      </c>
      <c r="H1920" s="3" t="s">
        <v>1349</v>
      </c>
      <c r="I1920" s="4">
        <v>0.525</v>
      </c>
      <c r="J1920" s="4">
        <v>0.52</v>
      </c>
      <c r="K1920" s="4">
        <v>0.723696875</v>
      </c>
      <c r="L1920" s="4">
        <v>0.0271</v>
      </c>
      <c r="M1920" s="4">
        <v>0.538</v>
      </c>
      <c r="N1920" s="4">
        <v>0.00569</v>
      </c>
      <c r="O1920" s="4">
        <v>0.111</v>
      </c>
      <c r="P1920" s="4">
        <v>0.523</v>
      </c>
      <c r="Q1920" s="4">
        <v>112.55</v>
      </c>
      <c r="R1920" s="4">
        <v>7.0</v>
      </c>
      <c r="S1920" s="4">
        <v>1.0</v>
      </c>
      <c r="T1920" s="3" t="s">
        <v>103</v>
      </c>
      <c r="U1920" s="3" t="s">
        <v>35</v>
      </c>
    </row>
    <row r="1921">
      <c r="A1921" s="3" t="s">
        <v>12353</v>
      </c>
      <c r="B1921" s="3" t="s">
        <v>12354</v>
      </c>
      <c r="C1921" s="4">
        <v>1994.0</v>
      </c>
      <c r="D1921" s="4">
        <v>65.0</v>
      </c>
      <c r="E1921" s="4">
        <v>270840.0</v>
      </c>
      <c r="F1921" s="3" t="s">
        <v>901</v>
      </c>
      <c r="G1921" s="3" t="s">
        <v>1757</v>
      </c>
      <c r="H1921" s="3" t="s">
        <v>12355</v>
      </c>
      <c r="I1921" s="4">
        <v>0.695</v>
      </c>
      <c r="J1921" s="4">
        <v>0.653</v>
      </c>
      <c r="K1921" s="4">
        <v>0.710392916</v>
      </c>
      <c r="L1921" s="4">
        <v>0.0408</v>
      </c>
      <c r="M1921" s="4">
        <v>0.531</v>
      </c>
      <c r="N1921" s="4">
        <v>0.0</v>
      </c>
      <c r="O1921" s="4">
        <v>0.0476</v>
      </c>
      <c r="P1921" s="4">
        <v>0.937</v>
      </c>
      <c r="Q1921" s="4">
        <v>128.72</v>
      </c>
      <c r="R1921" s="4">
        <v>11.0</v>
      </c>
      <c r="S1921" s="4">
        <v>0.0</v>
      </c>
      <c r="T1921" s="3" t="s">
        <v>104</v>
      </c>
      <c r="U1921" s="3" t="s">
        <v>35</v>
      </c>
    </row>
    <row r="1922">
      <c r="A1922" s="3" t="s">
        <v>12357</v>
      </c>
      <c r="B1922" s="3" t="s">
        <v>12358</v>
      </c>
      <c r="C1922" s="4">
        <v>2005.0</v>
      </c>
      <c r="D1922" s="4">
        <v>65.0</v>
      </c>
      <c r="E1922" s="4">
        <v>206946.0</v>
      </c>
      <c r="F1922" s="3" t="s">
        <v>1629</v>
      </c>
      <c r="G1922" s="3" t="s">
        <v>3165</v>
      </c>
      <c r="H1922" s="3" t="s">
        <v>12359</v>
      </c>
      <c r="I1922" s="4">
        <v>0.833</v>
      </c>
      <c r="J1922" s="4">
        <v>0.917</v>
      </c>
      <c r="K1922" s="4">
        <v>0.856886189</v>
      </c>
      <c r="L1922" s="4">
        <v>0.0597</v>
      </c>
      <c r="M1922" s="4">
        <v>0.175</v>
      </c>
      <c r="N1922" s="4">
        <v>1.92E-6</v>
      </c>
      <c r="O1922" s="4">
        <v>0.109</v>
      </c>
      <c r="P1922" s="4">
        <v>0.874</v>
      </c>
      <c r="Q1922" s="4">
        <v>110.0</v>
      </c>
      <c r="R1922" s="4">
        <v>7.0</v>
      </c>
      <c r="S1922" s="4">
        <v>1.0</v>
      </c>
      <c r="T1922" s="3" t="s">
        <v>104</v>
      </c>
      <c r="U1922" s="3" t="s">
        <v>35</v>
      </c>
    </row>
    <row r="1923">
      <c r="A1923" s="3" t="s">
        <v>12361</v>
      </c>
      <c r="B1923" s="3" t="s">
        <v>12362</v>
      </c>
      <c r="C1923" s="4">
        <v>1986.0</v>
      </c>
      <c r="D1923" s="4">
        <v>65.0</v>
      </c>
      <c r="E1923" s="4">
        <v>260000.0</v>
      </c>
      <c r="F1923" s="3" t="s">
        <v>4264</v>
      </c>
      <c r="G1923" s="3" t="s">
        <v>12363</v>
      </c>
      <c r="H1923" s="3" t="s">
        <v>12362</v>
      </c>
      <c r="I1923" s="4">
        <v>0.878</v>
      </c>
      <c r="J1923" s="4">
        <v>0.84</v>
      </c>
      <c r="K1923" s="4">
        <v>0.694180053</v>
      </c>
      <c r="L1923" s="4">
        <v>0.064</v>
      </c>
      <c r="M1923" s="4">
        <v>0.0421</v>
      </c>
      <c r="N1923" s="4">
        <v>0.0035</v>
      </c>
      <c r="O1923" s="4">
        <v>0.053</v>
      </c>
      <c r="P1923" s="4">
        <v>0.882</v>
      </c>
      <c r="Q1923" s="4">
        <v>116.22</v>
      </c>
      <c r="R1923" s="4">
        <v>6.0</v>
      </c>
      <c r="S1923" s="4">
        <v>0.0</v>
      </c>
      <c r="T1923" s="3" t="s">
        <v>103</v>
      </c>
      <c r="U1923" s="3" t="s">
        <v>35</v>
      </c>
    </row>
    <row r="1924">
      <c r="A1924" s="3" t="s">
        <v>12365</v>
      </c>
      <c r="B1924" s="3" t="s">
        <v>12366</v>
      </c>
      <c r="C1924" s="4">
        <v>1968.0</v>
      </c>
      <c r="D1924" s="4">
        <v>65.0</v>
      </c>
      <c r="E1924" s="4">
        <v>273533.0</v>
      </c>
      <c r="F1924" s="3" t="s">
        <v>1634</v>
      </c>
      <c r="G1924" s="3" t="s">
        <v>5360</v>
      </c>
      <c r="H1924" s="3" t="s">
        <v>12367</v>
      </c>
      <c r="I1924" s="4">
        <v>0.656705432</v>
      </c>
      <c r="J1924" s="4">
        <v>0.6703845</v>
      </c>
      <c r="K1924" s="4">
        <v>0.813626471</v>
      </c>
      <c r="L1924" s="4">
        <v>0.081382654</v>
      </c>
      <c r="M1924" s="4">
        <v>0.26934009</v>
      </c>
      <c r="N1924" s="4">
        <v>0.05448885</v>
      </c>
      <c r="O1924" s="4">
        <v>0.191150556</v>
      </c>
      <c r="P1924" s="4">
        <v>0.618767284</v>
      </c>
      <c r="Q1924" s="4">
        <v>120.71</v>
      </c>
      <c r="R1924" s="4">
        <v>5.0</v>
      </c>
      <c r="S1924" s="4">
        <v>1.0</v>
      </c>
      <c r="T1924" s="3" t="s">
        <v>104</v>
      </c>
      <c r="U1924" s="3" t="s">
        <v>35</v>
      </c>
    </row>
    <row r="1925">
      <c r="A1925" s="3" t="s">
        <v>12368</v>
      </c>
      <c r="B1925" s="3" t="s">
        <v>12369</v>
      </c>
      <c r="C1925" s="4">
        <v>2002.0</v>
      </c>
      <c r="D1925" s="4">
        <v>65.0</v>
      </c>
      <c r="E1925" s="4">
        <v>283626.0</v>
      </c>
      <c r="F1925" s="3" t="s">
        <v>1267</v>
      </c>
      <c r="G1925" s="3" t="s">
        <v>12370</v>
      </c>
      <c r="H1925" s="3" t="s">
        <v>12371</v>
      </c>
      <c r="I1925" s="4">
        <v>0.853</v>
      </c>
      <c r="J1925" s="4">
        <v>0.811</v>
      </c>
      <c r="K1925" s="4">
        <v>0.869099309</v>
      </c>
      <c r="L1925" s="4">
        <v>0.0646</v>
      </c>
      <c r="M1925" s="4">
        <v>0.0439</v>
      </c>
      <c r="N1925" s="4">
        <v>3.07E-4</v>
      </c>
      <c r="O1925" s="4">
        <v>0.0703</v>
      </c>
      <c r="P1925" s="4">
        <v>0.9</v>
      </c>
      <c r="Q1925" s="4">
        <v>114.96</v>
      </c>
      <c r="R1925" s="4">
        <v>6.0</v>
      </c>
      <c r="S1925" s="4">
        <v>0.0</v>
      </c>
      <c r="T1925" s="3" t="s">
        <v>103</v>
      </c>
      <c r="U1925" s="3" t="s">
        <v>35</v>
      </c>
    </row>
    <row r="1926">
      <c r="A1926" s="3" t="s">
        <v>12374</v>
      </c>
      <c r="B1926" s="3" t="s">
        <v>12375</v>
      </c>
      <c r="C1926" s="4">
        <v>1987.0</v>
      </c>
      <c r="D1926" s="4">
        <v>65.0</v>
      </c>
      <c r="E1926" s="4">
        <v>234653.0</v>
      </c>
      <c r="F1926" s="3" t="s">
        <v>12377</v>
      </c>
      <c r="G1926" s="3" t="s">
        <v>2699</v>
      </c>
      <c r="H1926" s="3" t="s">
        <v>12378</v>
      </c>
      <c r="I1926" s="4">
        <v>0.759</v>
      </c>
      <c r="J1926" s="4">
        <v>0.85</v>
      </c>
      <c r="K1926" s="4">
        <v>0.821423224</v>
      </c>
      <c r="L1926" s="4">
        <v>0.0418</v>
      </c>
      <c r="M1926" s="4">
        <v>0.456</v>
      </c>
      <c r="N1926" s="4">
        <v>1.72E-6</v>
      </c>
      <c r="O1926" s="4">
        <v>0.488</v>
      </c>
      <c r="P1926" s="4">
        <v>0.963</v>
      </c>
      <c r="Q1926" s="4">
        <v>149.21</v>
      </c>
      <c r="R1926" s="4">
        <v>4.0</v>
      </c>
      <c r="S1926" s="4">
        <v>1.0</v>
      </c>
      <c r="T1926" s="3" t="s">
        <v>103</v>
      </c>
      <c r="U1926" s="3" t="s">
        <v>35</v>
      </c>
    </row>
    <row r="1927">
      <c r="A1927" s="3" t="s">
        <v>12380</v>
      </c>
      <c r="B1927" s="3" t="s">
        <v>12381</v>
      </c>
      <c r="C1927" s="4">
        <v>2005.0</v>
      </c>
      <c r="D1927" s="4">
        <v>65.0</v>
      </c>
      <c r="E1927" s="4">
        <v>237333.0</v>
      </c>
      <c r="F1927" s="3" t="s">
        <v>2133</v>
      </c>
      <c r="G1927" s="3" t="s">
        <v>12382</v>
      </c>
      <c r="H1927" s="3" t="s">
        <v>12383</v>
      </c>
      <c r="I1927" s="4">
        <v>0.656705432</v>
      </c>
      <c r="J1927" s="4">
        <v>0.6703845</v>
      </c>
      <c r="K1927" s="4">
        <v>0.813626471</v>
      </c>
      <c r="L1927" s="4">
        <v>0.081382654</v>
      </c>
      <c r="M1927" s="4">
        <v>0.26934009</v>
      </c>
      <c r="N1927" s="4">
        <v>0.05448885</v>
      </c>
      <c r="O1927" s="4">
        <v>0.191150556</v>
      </c>
      <c r="P1927" s="4">
        <v>0.618767284</v>
      </c>
      <c r="Q1927" s="4">
        <v>120.71</v>
      </c>
      <c r="R1927" s="4">
        <v>5.0</v>
      </c>
      <c r="S1927" s="4">
        <v>1.0</v>
      </c>
      <c r="T1927" s="3" t="s">
        <v>103</v>
      </c>
      <c r="U1927" s="3" t="s">
        <v>35</v>
      </c>
    </row>
    <row r="1928">
      <c r="A1928" s="3" t="s">
        <v>12384</v>
      </c>
      <c r="B1928" s="3" t="s">
        <v>12385</v>
      </c>
      <c r="C1928" s="4">
        <v>1979.0</v>
      </c>
      <c r="D1928" s="4">
        <v>66.0</v>
      </c>
      <c r="E1928" s="4">
        <v>256253.0</v>
      </c>
      <c r="F1928" s="3" t="s">
        <v>368</v>
      </c>
      <c r="G1928" s="3" t="s">
        <v>1802</v>
      </c>
      <c r="H1928" s="3" t="s">
        <v>286</v>
      </c>
      <c r="I1928" s="4">
        <v>0.617</v>
      </c>
      <c r="J1928" s="4">
        <v>0.407</v>
      </c>
      <c r="K1928" s="4">
        <v>0.72038158</v>
      </c>
      <c r="L1928" s="4">
        <v>0.0431</v>
      </c>
      <c r="M1928" s="4">
        <v>0.865</v>
      </c>
      <c r="N1928" s="4">
        <v>0.0</v>
      </c>
      <c r="O1928" s="4">
        <v>0.587</v>
      </c>
      <c r="P1928" s="4">
        <v>0.75</v>
      </c>
      <c r="Q1928" s="4">
        <v>81.135</v>
      </c>
      <c r="R1928" s="4">
        <v>2.0</v>
      </c>
      <c r="S1928" s="4">
        <v>1.0</v>
      </c>
      <c r="T1928" s="3" t="s">
        <v>34</v>
      </c>
      <c r="U1928" s="3" t="s">
        <v>35</v>
      </c>
    </row>
    <row r="1929">
      <c r="A1929" s="3" t="s">
        <v>12386</v>
      </c>
      <c r="B1929" s="3" t="s">
        <v>12388</v>
      </c>
      <c r="C1929" s="4">
        <v>1979.0</v>
      </c>
      <c r="D1929" s="4">
        <v>66.0</v>
      </c>
      <c r="E1929" s="4">
        <v>219226.0</v>
      </c>
      <c r="F1929" s="3" t="s">
        <v>445</v>
      </c>
      <c r="G1929" s="3" t="s">
        <v>7975</v>
      </c>
      <c r="H1929" s="3" t="s">
        <v>7976</v>
      </c>
      <c r="I1929" s="4">
        <v>0.414</v>
      </c>
      <c r="J1929" s="4">
        <v>0.288</v>
      </c>
      <c r="K1929" s="4">
        <v>0.61794965</v>
      </c>
      <c r="L1929" s="4">
        <v>0.0461</v>
      </c>
      <c r="M1929" s="4">
        <v>0.977</v>
      </c>
      <c r="N1929" s="4">
        <v>0.772</v>
      </c>
      <c r="O1929" s="4">
        <v>0.0883</v>
      </c>
      <c r="P1929" s="4">
        <v>0.521</v>
      </c>
      <c r="Q1929" s="4">
        <v>92.947</v>
      </c>
      <c r="R1929" s="4">
        <v>5.0</v>
      </c>
      <c r="S1929" s="4">
        <v>1.0</v>
      </c>
      <c r="T1929" s="3" t="s">
        <v>34</v>
      </c>
      <c r="U1929" s="3" t="s">
        <v>35</v>
      </c>
    </row>
    <row r="1930">
      <c r="A1930" s="3" t="s">
        <v>12389</v>
      </c>
      <c r="B1930" s="3" t="s">
        <v>12390</v>
      </c>
      <c r="C1930" s="4">
        <v>1979.0</v>
      </c>
      <c r="D1930" s="4">
        <v>66.0</v>
      </c>
      <c r="E1930" s="4">
        <v>216760.0</v>
      </c>
      <c r="F1930" s="3" t="s">
        <v>445</v>
      </c>
      <c r="G1930" s="3" t="s">
        <v>7975</v>
      </c>
      <c r="H1930" s="3" t="s">
        <v>7976</v>
      </c>
      <c r="I1930" s="4">
        <v>0.426</v>
      </c>
      <c r="J1930" s="4">
        <v>0.32</v>
      </c>
      <c r="K1930" s="4">
        <v>0.624580241</v>
      </c>
      <c r="L1930" s="4">
        <v>0.0433</v>
      </c>
      <c r="M1930" s="4">
        <v>0.978</v>
      </c>
      <c r="N1930" s="4">
        <v>0.668</v>
      </c>
      <c r="O1930" s="4">
        <v>0.102</v>
      </c>
      <c r="P1930" s="4">
        <v>0.601</v>
      </c>
      <c r="Q1930" s="4">
        <v>132.828</v>
      </c>
      <c r="R1930" s="4">
        <v>5.0</v>
      </c>
      <c r="S1930" s="4">
        <v>1.0</v>
      </c>
      <c r="T1930" s="3" t="s">
        <v>34</v>
      </c>
      <c r="U1930" s="3" t="s">
        <v>35</v>
      </c>
    </row>
    <row r="1931">
      <c r="A1931" s="3" t="s">
        <v>12391</v>
      </c>
      <c r="B1931" s="3" t="s">
        <v>12392</v>
      </c>
      <c r="C1931" s="4">
        <v>1979.0</v>
      </c>
      <c r="D1931" s="4">
        <v>66.0</v>
      </c>
      <c r="E1931" s="4">
        <v>289040.0</v>
      </c>
      <c r="F1931" s="3" t="s">
        <v>368</v>
      </c>
      <c r="G1931" s="3" t="s">
        <v>1802</v>
      </c>
      <c r="H1931" s="3" t="s">
        <v>286</v>
      </c>
      <c r="I1931" s="4">
        <v>0.334</v>
      </c>
      <c r="J1931" s="4">
        <v>0.479</v>
      </c>
      <c r="K1931" s="4">
        <v>0.731910252</v>
      </c>
      <c r="L1931" s="4">
        <v>0.0672</v>
      </c>
      <c r="M1931" s="4">
        <v>0.851</v>
      </c>
      <c r="N1931" s="4">
        <v>0.0</v>
      </c>
      <c r="O1931" s="4">
        <v>0.767</v>
      </c>
      <c r="P1931" s="4">
        <v>0.774</v>
      </c>
      <c r="Q1931" s="4">
        <v>50.522</v>
      </c>
      <c r="R1931" s="4">
        <v>3.0</v>
      </c>
      <c r="S1931" s="4">
        <v>1.0</v>
      </c>
      <c r="T1931" s="3" t="s">
        <v>34</v>
      </c>
      <c r="U1931" s="3" t="s">
        <v>35</v>
      </c>
    </row>
    <row r="1932">
      <c r="A1932" s="3" t="s">
        <v>12395</v>
      </c>
      <c r="B1932" s="3" t="s">
        <v>12396</v>
      </c>
      <c r="C1932" s="4">
        <v>1982.0</v>
      </c>
      <c r="D1932" s="4">
        <v>66.0</v>
      </c>
      <c r="E1932" s="4">
        <v>140253.0</v>
      </c>
      <c r="F1932" s="3" t="s">
        <v>361</v>
      </c>
      <c r="G1932" s="3" t="s">
        <v>2051</v>
      </c>
      <c r="H1932" s="3" t="s">
        <v>286</v>
      </c>
      <c r="I1932" s="4">
        <v>0.515</v>
      </c>
      <c r="J1932" s="4">
        <v>0.421</v>
      </c>
      <c r="K1932" s="4">
        <v>0.731332749</v>
      </c>
      <c r="L1932" s="4">
        <v>0.0359</v>
      </c>
      <c r="M1932" s="4">
        <v>0.973</v>
      </c>
      <c r="N1932" s="4">
        <v>2.39E-6</v>
      </c>
      <c r="O1932" s="4">
        <v>0.198</v>
      </c>
      <c r="P1932" s="4">
        <v>0.51</v>
      </c>
      <c r="Q1932" s="4">
        <v>123.761</v>
      </c>
      <c r="R1932" s="4">
        <v>0.0</v>
      </c>
      <c r="S1932" s="4">
        <v>0.0</v>
      </c>
      <c r="T1932" s="3" t="s">
        <v>34</v>
      </c>
      <c r="U1932" s="3" t="s">
        <v>35</v>
      </c>
    </row>
    <row r="1933">
      <c r="A1933" s="3" t="s">
        <v>12397</v>
      </c>
      <c r="B1933" s="3" t="s">
        <v>12398</v>
      </c>
      <c r="C1933" s="4">
        <v>1979.0</v>
      </c>
      <c r="D1933" s="4">
        <v>66.0</v>
      </c>
      <c r="E1933" s="4">
        <v>180680.0</v>
      </c>
      <c r="F1933" s="3" t="s">
        <v>368</v>
      </c>
      <c r="G1933" s="3" t="s">
        <v>1802</v>
      </c>
      <c r="H1933" s="3" t="s">
        <v>286</v>
      </c>
      <c r="I1933" s="4">
        <v>0.519</v>
      </c>
      <c r="J1933" s="4">
        <v>0.386</v>
      </c>
      <c r="K1933" s="4">
        <v>0.725044382</v>
      </c>
      <c r="L1933" s="4">
        <v>0.0779</v>
      </c>
      <c r="M1933" s="4">
        <v>0.859</v>
      </c>
      <c r="N1933" s="4">
        <v>0.0</v>
      </c>
      <c r="O1933" s="4">
        <v>0.47</v>
      </c>
      <c r="P1933" s="4">
        <v>0.675</v>
      </c>
      <c r="Q1933" s="4">
        <v>88.84</v>
      </c>
      <c r="R1933" s="4">
        <v>11.0</v>
      </c>
      <c r="S1933" s="4">
        <v>1.0</v>
      </c>
      <c r="T1933" s="3" t="s">
        <v>34</v>
      </c>
      <c r="U1933" s="3" t="s">
        <v>35</v>
      </c>
    </row>
    <row r="1934">
      <c r="A1934" s="3" t="s">
        <v>12400</v>
      </c>
      <c r="B1934" s="3" t="s">
        <v>12401</v>
      </c>
      <c r="C1934" s="4">
        <v>1979.0</v>
      </c>
      <c r="D1934" s="4">
        <v>66.0</v>
      </c>
      <c r="E1934" s="4">
        <v>283880.0</v>
      </c>
      <c r="F1934" s="3" t="s">
        <v>368</v>
      </c>
      <c r="G1934" s="3" t="s">
        <v>1802</v>
      </c>
      <c r="H1934" s="3" t="s">
        <v>286</v>
      </c>
      <c r="I1934" s="4">
        <v>0.52</v>
      </c>
      <c r="J1934" s="4">
        <v>0.312</v>
      </c>
      <c r="K1934" s="4">
        <v>0.674117169</v>
      </c>
      <c r="L1934" s="4">
        <v>0.0348</v>
      </c>
      <c r="M1934" s="4">
        <v>0.98</v>
      </c>
      <c r="N1934" s="4">
        <v>3.71E-5</v>
      </c>
      <c r="O1934" s="4">
        <v>0.433</v>
      </c>
      <c r="P1934" s="4">
        <v>0.536</v>
      </c>
      <c r="Q1934" s="4">
        <v>71.866</v>
      </c>
      <c r="R1934" s="4">
        <v>4.0</v>
      </c>
      <c r="S1934" s="4">
        <v>0.0</v>
      </c>
      <c r="T1934" s="3" t="s">
        <v>34</v>
      </c>
      <c r="U1934" s="3" t="s">
        <v>35</v>
      </c>
    </row>
    <row r="1935">
      <c r="A1935" s="3" t="s">
        <v>12402</v>
      </c>
      <c r="B1935" s="3" t="s">
        <v>12403</v>
      </c>
      <c r="C1935" s="4">
        <v>1979.0</v>
      </c>
      <c r="D1935" s="4">
        <v>66.0</v>
      </c>
      <c r="E1935" s="4">
        <v>230440.0</v>
      </c>
      <c r="F1935" s="3" t="s">
        <v>368</v>
      </c>
      <c r="G1935" s="3" t="s">
        <v>1802</v>
      </c>
      <c r="H1935" s="3" t="s">
        <v>286</v>
      </c>
      <c r="I1935" s="4">
        <v>0.446</v>
      </c>
      <c r="J1935" s="4">
        <v>0.403</v>
      </c>
      <c r="K1935" s="4">
        <v>0.689474472</v>
      </c>
      <c r="L1935" s="4">
        <v>0.0557</v>
      </c>
      <c r="M1935" s="4">
        <v>0.92</v>
      </c>
      <c r="N1935" s="4">
        <v>0.00174</v>
      </c>
      <c r="O1935" s="4">
        <v>0.117</v>
      </c>
      <c r="P1935" s="4">
        <v>0.506</v>
      </c>
      <c r="Q1935" s="4">
        <v>109.477</v>
      </c>
      <c r="R1935" s="4">
        <v>11.0</v>
      </c>
      <c r="S1935" s="4">
        <v>0.0</v>
      </c>
      <c r="T1935" s="3" t="s">
        <v>34</v>
      </c>
      <c r="U1935" s="3" t="s">
        <v>35</v>
      </c>
    </row>
    <row r="1936">
      <c r="A1936" s="3" t="s">
        <v>12405</v>
      </c>
      <c r="B1936" s="3" t="s">
        <v>12406</v>
      </c>
      <c r="C1936" s="4">
        <v>1951.0</v>
      </c>
      <c r="D1936" s="4">
        <v>66.0</v>
      </c>
      <c r="E1936" s="4">
        <v>232960.0</v>
      </c>
      <c r="F1936" s="3" t="s">
        <v>12407</v>
      </c>
      <c r="G1936" s="3" t="s">
        <v>12408</v>
      </c>
      <c r="H1936" s="3" t="s">
        <v>12409</v>
      </c>
      <c r="I1936" s="4">
        <v>0.427</v>
      </c>
      <c r="J1936" s="4">
        <v>0.134</v>
      </c>
      <c r="K1936" s="4">
        <v>0.48339144</v>
      </c>
      <c r="L1936" s="4">
        <v>0.0285</v>
      </c>
      <c r="M1936" s="4">
        <v>0.307</v>
      </c>
      <c r="N1936" s="4">
        <v>2.22E-5</v>
      </c>
      <c r="O1936" s="4">
        <v>0.0866</v>
      </c>
      <c r="P1936" s="4">
        <v>0.524</v>
      </c>
      <c r="Q1936" s="4">
        <v>99.04</v>
      </c>
      <c r="R1936" s="4">
        <v>0.0</v>
      </c>
      <c r="S1936" s="4">
        <v>1.0</v>
      </c>
      <c r="T1936" s="3" t="s">
        <v>34</v>
      </c>
      <c r="U1936" s="3" t="s">
        <v>35</v>
      </c>
    </row>
    <row r="1937">
      <c r="A1937" s="3" t="s">
        <v>12410</v>
      </c>
      <c r="B1937" s="3" t="s">
        <v>12411</v>
      </c>
      <c r="C1937" s="4">
        <v>1959.0</v>
      </c>
      <c r="D1937" s="4">
        <v>66.0</v>
      </c>
      <c r="E1937" s="4">
        <v>197413.0</v>
      </c>
      <c r="F1937" s="3" t="s">
        <v>731</v>
      </c>
      <c r="G1937" s="3" t="s">
        <v>2964</v>
      </c>
      <c r="H1937" s="3" t="s">
        <v>291</v>
      </c>
      <c r="I1937" s="4">
        <v>0.518</v>
      </c>
      <c r="J1937" s="4">
        <v>0.363</v>
      </c>
      <c r="K1937" s="4">
        <v>0.631809723</v>
      </c>
      <c r="L1937" s="4">
        <v>0.0329</v>
      </c>
      <c r="M1937" s="4">
        <v>0.985</v>
      </c>
      <c r="N1937" s="4">
        <v>0.567</v>
      </c>
      <c r="O1937" s="4">
        <v>0.224</v>
      </c>
      <c r="P1937" s="4">
        <v>0.766</v>
      </c>
      <c r="Q1937" s="4">
        <v>98.145</v>
      </c>
      <c r="R1937" s="4">
        <v>7.0</v>
      </c>
      <c r="S1937" s="4">
        <v>1.0</v>
      </c>
      <c r="T1937" s="3" t="s">
        <v>34</v>
      </c>
      <c r="U1937" s="3" t="s">
        <v>35</v>
      </c>
    </row>
    <row r="1938">
      <c r="A1938" s="3" t="s">
        <v>12414</v>
      </c>
      <c r="B1938" s="3" t="s">
        <v>12415</v>
      </c>
      <c r="C1938" s="4">
        <v>2012.0</v>
      </c>
      <c r="D1938" s="4">
        <v>66.0</v>
      </c>
      <c r="E1938" s="4">
        <v>287183.0</v>
      </c>
      <c r="F1938" s="3" t="s">
        <v>12416</v>
      </c>
      <c r="G1938" s="3" t="s">
        <v>12417</v>
      </c>
      <c r="H1938" s="3" t="s">
        <v>12418</v>
      </c>
      <c r="I1938" s="4">
        <v>0.744</v>
      </c>
      <c r="J1938" s="4">
        <v>0.957</v>
      </c>
      <c r="K1938" s="4">
        <v>0.871815712</v>
      </c>
      <c r="L1938" s="4">
        <v>0.0519</v>
      </c>
      <c r="M1938" s="4">
        <v>0.00152</v>
      </c>
      <c r="N1938" s="4">
        <v>0.884</v>
      </c>
      <c r="O1938" s="4">
        <v>0.352</v>
      </c>
      <c r="P1938" s="4">
        <v>0.529</v>
      </c>
      <c r="Q1938" s="4">
        <v>127.991</v>
      </c>
      <c r="R1938" s="4">
        <v>7.0</v>
      </c>
      <c r="S1938" s="4">
        <v>1.0</v>
      </c>
      <c r="T1938" s="3" t="s">
        <v>103</v>
      </c>
      <c r="U1938" s="3" t="s">
        <v>35</v>
      </c>
    </row>
    <row r="1939">
      <c r="A1939" s="3" t="s">
        <v>12419</v>
      </c>
      <c r="B1939" s="3" t="s">
        <v>12420</v>
      </c>
      <c r="C1939" s="4">
        <v>2012.0</v>
      </c>
      <c r="D1939" s="4">
        <v>66.0</v>
      </c>
      <c r="E1939" s="4">
        <v>230733.0</v>
      </c>
      <c r="F1939" s="3" t="s">
        <v>1267</v>
      </c>
      <c r="G1939" s="3" t="s">
        <v>12422</v>
      </c>
      <c r="H1939" s="3" t="s">
        <v>12423</v>
      </c>
      <c r="I1939" s="4">
        <v>0.449</v>
      </c>
      <c r="J1939" s="4">
        <v>0.825</v>
      </c>
      <c r="K1939" s="4">
        <v>0.872628494</v>
      </c>
      <c r="L1939" s="4">
        <v>0.324</v>
      </c>
      <c r="M1939" s="4">
        <v>0.00146</v>
      </c>
      <c r="N1939" s="4">
        <v>0.0</v>
      </c>
      <c r="O1939" s="4">
        <v>0.108</v>
      </c>
      <c r="P1939" s="4">
        <v>0.575</v>
      </c>
      <c r="Q1939" s="4">
        <v>192.241</v>
      </c>
      <c r="R1939" s="4">
        <v>9.0</v>
      </c>
      <c r="S1939" s="4">
        <v>1.0</v>
      </c>
      <c r="T1939" s="3" t="s">
        <v>103</v>
      </c>
      <c r="U1939" s="3" t="s">
        <v>35</v>
      </c>
    </row>
    <row r="1940">
      <c r="A1940" s="3" t="s">
        <v>12424</v>
      </c>
      <c r="B1940" s="3" t="s">
        <v>12425</v>
      </c>
      <c r="C1940" s="4">
        <v>2022.0</v>
      </c>
      <c r="D1940" s="4">
        <v>66.0</v>
      </c>
      <c r="E1940" s="4">
        <v>174173.0</v>
      </c>
      <c r="F1940" s="3" t="s">
        <v>5123</v>
      </c>
      <c r="G1940" s="3" t="s">
        <v>12426</v>
      </c>
      <c r="H1940" s="3" t="s">
        <v>12427</v>
      </c>
      <c r="I1940" s="4">
        <v>0.655</v>
      </c>
      <c r="J1940" s="4">
        <v>0.617</v>
      </c>
      <c r="K1940" s="4">
        <v>0.873612388</v>
      </c>
      <c r="L1940" s="4">
        <v>0.026</v>
      </c>
      <c r="M1940" s="4">
        <v>0.0998</v>
      </c>
      <c r="N1940" s="4">
        <v>0.0</v>
      </c>
      <c r="O1940" s="4">
        <v>0.211</v>
      </c>
      <c r="P1940" s="4">
        <v>0.734</v>
      </c>
      <c r="Q1940" s="4">
        <v>90.015</v>
      </c>
      <c r="R1940" s="4">
        <v>0.0</v>
      </c>
      <c r="S1940" s="4">
        <v>1.0</v>
      </c>
      <c r="T1940" s="3" t="s">
        <v>103</v>
      </c>
      <c r="U1940" s="3" t="s">
        <v>35</v>
      </c>
    </row>
    <row r="1941">
      <c r="A1941" s="3" t="s">
        <v>12428</v>
      </c>
      <c r="B1941" s="3" t="s">
        <v>12429</v>
      </c>
      <c r="C1941" s="4">
        <v>2025.0</v>
      </c>
      <c r="D1941" s="4">
        <v>66.0</v>
      </c>
      <c r="E1941" s="4">
        <v>169090.0</v>
      </c>
      <c r="F1941" s="3" t="s">
        <v>2720</v>
      </c>
      <c r="G1941" s="3" t="s">
        <v>2722</v>
      </c>
      <c r="H1941" s="3" t="s">
        <v>12429</v>
      </c>
      <c r="I1941" s="4">
        <v>0.734</v>
      </c>
      <c r="J1941" s="4">
        <v>0.775</v>
      </c>
      <c r="K1941" s="4">
        <v>0.890894702</v>
      </c>
      <c r="L1941" s="4">
        <v>0.0545</v>
      </c>
      <c r="M1941" s="4">
        <v>0.107</v>
      </c>
      <c r="N1941" s="4">
        <v>0.0</v>
      </c>
      <c r="O1941" s="4">
        <v>0.0931</v>
      </c>
      <c r="P1941" s="4">
        <v>0.826</v>
      </c>
      <c r="Q1941" s="4">
        <v>109.988</v>
      </c>
      <c r="R1941" s="4">
        <v>9.0</v>
      </c>
      <c r="S1941" s="4">
        <v>1.0</v>
      </c>
      <c r="T1941" s="3" t="s">
        <v>104</v>
      </c>
      <c r="U1941" s="3" t="s">
        <v>94</v>
      </c>
    </row>
    <row r="1942">
      <c r="A1942" s="3" t="s">
        <v>12433</v>
      </c>
      <c r="B1942" s="3" t="s">
        <v>12434</v>
      </c>
      <c r="C1942" s="4">
        <v>1998.0</v>
      </c>
      <c r="D1942" s="4">
        <v>66.0</v>
      </c>
      <c r="E1942" s="4">
        <v>297866.0</v>
      </c>
      <c r="F1942" s="3" t="s">
        <v>880</v>
      </c>
      <c r="G1942" s="3" t="s">
        <v>8089</v>
      </c>
      <c r="H1942" s="3" t="s">
        <v>12435</v>
      </c>
      <c r="I1942" s="4">
        <v>0.547</v>
      </c>
      <c r="J1942" s="4">
        <v>0.554</v>
      </c>
      <c r="K1942" s="4">
        <v>0.735674716</v>
      </c>
      <c r="L1942" s="4">
        <v>0.0374</v>
      </c>
      <c r="M1942" s="4">
        <v>0.602</v>
      </c>
      <c r="N1942" s="4">
        <v>1.55E-4</v>
      </c>
      <c r="O1942" s="4">
        <v>0.0735</v>
      </c>
      <c r="P1942" s="4">
        <v>0.848</v>
      </c>
      <c r="Q1942" s="4">
        <v>91.386</v>
      </c>
      <c r="R1942" s="4">
        <v>7.0</v>
      </c>
      <c r="S1942" s="4">
        <v>1.0</v>
      </c>
      <c r="T1942" s="3" t="s">
        <v>104</v>
      </c>
      <c r="U1942" s="3" t="s">
        <v>35</v>
      </c>
    </row>
    <row r="1943">
      <c r="A1943" s="3" t="s">
        <v>12436</v>
      </c>
      <c r="B1943" s="3" t="s">
        <v>12437</v>
      </c>
      <c r="C1943" s="4">
        <v>2013.0</v>
      </c>
      <c r="D1943" s="4">
        <v>66.0</v>
      </c>
      <c r="E1943" s="4">
        <v>288902.0</v>
      </c>
      <c r="F1943" s="3" t="s">
        <v>880</v>
      </c>
      <c r="G1943" s="3" t="s">
        <v>1822</v>
      </c>
      <c r="H1943" s="3" t="s">
        <v>8904</v>
      </c>
      <c r="I1943" s="4">
        <v>0.732</v>
      </c>
      <c r="J1943" s="4">
        <v>0.944</v>
      </c>
      <c r="K1943" s="4">
        <v>0.886467179</v>
      </c>
      <c r="L1943" s="4">
        <v>0.09</v>
      </c>
      <c r="M1943" s="4">
        <v>0.209</v>
      </c>
      <c r="N1943" s="4">
        <v>0.0</v>
      </c>
      <c r="O1943" s="4">
        <v>0.401</v>
      </c>
      <c r="P1943" s="4">
        <v>0.957</v>
      </c>
      <c r="Q1943" s="4">
        <v>120.02</v>
      </c>
      <c r="R1943" s="4">
        <v>0.0</v>
      </c>
      <c r="S1943" s="4">
        <v>1.0</v>
      </c>
      <c r="T1943" s="3" t="s">
        <v>104</v>
      </c>
      <c r="U1943" s="3" t="s">
        <v>35</v>
      </c>
    </row>
    <row r="1944">
      <c r="A1944" s="3" t="s">
        <v>12442</v>
      </c>
      <c r="B1944" s="3" t="s">
        <v>3784</v>
      </c>
      <c r="C1944" s="4">
        <v>2019.0</v>
      </c>
      <c r="D1944" s="4">
        <v>66.0</v>
      </c>
      <c r="E1944" s="4">
        <v>191089.0</v>
      </c>
      <c r="F1944" s="3" t="s">
        <v>1629</v>
      </c>
      <c r="G1944" s="3" t="s">
        <v>3165</v>
      </c>
      <c r="H1944" s="3" t="s">
        <v>3784</v>
      </c>
      <c r="I1944" s="4">
        <v>0.737</v>
      </c>
      <c r="J1944" s="4">
        <v>0.961</v>
      </c>
      <c r="K1944" s="4">
        <v>0.971167626</v>
      </c>
      <c r="L1944" s="4">
        <v>0.0747</v>
      </c>
      <c r="M1944" s="4">
        <v>0.163</v>
      </c>
      <c r="N1944" s="4">
        <v>0.0</v>
      </c>
      <c r="O1944" s="4">
        <v>0.361</v>
      </c>
      <c r="P1944" s="4">
        <v>0.567</v>
      </c>
      <c r="Q1944" s="4">
        <v>108.014</v>
      </c>
      <c r="R1944" s="4">
        <v>10.0</v>
      </c>
      <c r="S1944" s="4">
        <v>0.0</v>
      </c>
      <c r="T1944" s="3" t="s">
        <v>104</v>
      </c>
      <c r="U1944" s="3" t="s">
        <v>68</v>
      </c>
    </row>
    <row r="1945">
      <c r="A1945" s="3" t="s">
        <v>12443</v>
      </c>
      <c r="B1945" s="3" t="s">
        <v>12065</v>
      </c>
      <c r="C1945" s="4">
        <v>2016.0</v>
      </c>
      <c r="D1945" s="4">
        <v>66.0</v>
      </c>
      <c r="E1945" s="4">
        <v>187710.0</v>
      </c>
      <c r="F1945" s="3" t="s">
        <v>3223</v>
      </c>
      <c r="G1945" s="3" t="s">
        <v>3226</v>
      </c>
      <c r="H1945" s="3" t="s">
        <v>11782</v>
      </c>
      <c r="I1945" s="4">
        <v>0.827</v>
      </c>
      <c r="J1945" s="4">
        <v>0.737</v>
      </c>
      <c r="K1945" s="4">
        <v>0.857420914</v>
      </c>
      <c r="L1945" s="4">
        <v>0.0764</v>
      </c>
      <c r="M1945" s="4">
        <v>0.0316</v>
      </c>
      <c r="N1945" s="4">
        <v>3.22E-4</v>
      </c>
      <c r="O1945" s="4">
        <v>0.211</v>
      </c>
      <c r="P1945" s="4">
        <v>0.873</v>
      </c>
      <c r="Q1945" s="4">
        <v>121.99</v>
      </c>
      <c r="R1945" s="4">
        <v>11.0</v>
      </c>
      <c r="S1945" s="4">
        <v>0.0</v>
      </c>
      <c r="T1945" s="3" t="s">
        <v>104</v>
      </c>
      <c r="U1945" s="3" t="s">
        <v>35</v>
      </c>
    </row>
    <row r="1946">
      <c r="A1946" s="3" t="s">
        <v>12445</v>
      </c>
      <c r="B1946" s="3" t="s">
        <v>12446</v>
      </c>
      <c r="C1946" s="4">
        <v>2019.0</v>
      </c>
      <c r="D1946" s="4">
        <v>66.0</v>
      </c>
      <c r="E1946" s="4">
        <v>302935.0</v>
      </c>
      <c r="F1946" s="3" t="s">
        <v>1629</v>
      </c>
      <c r="G1946" s="3" t="s">
        <v>3165</v>
      </c>
      <c r="H1946" s="3" t="s">
        <v>12446</v>
      </c>
      <c r="I1946" s="4">
        <v>0.695</v>
      </c>
      <c r="J1946" s="4">
        <v>0.727</v>
      </c>
      <c r="K1946" s="4">
        <v>0.840288324</v>
      </c>
      <c r="L1946" s="4">
        <v>0.0323</v>
      </c>
      <c r="M1946" s="4">
        <v>0.0744</v>
      </c>
      <c r="N1946" s="4">
        <v>1.75E-4</v>
      </c>
      <c r="O1946" s="4">
        <v>0.533</v>
      </c>
      <c r="P1946" s="4">
        <v>0.864</v>
      </c>
      <c r="Q1946" s="4">
        <v>118.034</v>
      </c>
      <c r="R1946" s="4">
        <v>6.0</v>
      </c>
      <c r="S1946" s="4">
        <v>0.0</v>
      </c>
      <c r="T1946" s="3" t="s">
        <v>104</v>
      </c>
      <c r="U1946" s="3" t="s">
        <v>68</v>
      </c>
    </row>
    <row r="1947">
      <c r="A1947" s="3" t="s">
        <v>12447</v>
      </c>
      <c r="B1947" s="3" t="s">
        <v>12448</v>
      </c>
      <c r="C1947" s="4">
        <v>2018.0</v>
      </c>
      <c r="D1947" s="4">
        <v>66.0</v>
      </c>
      <c r="E1947" s="4">
        <v>174711.0</v>
      </c>
      <c r="F1947" s="3" t="s">
        <v>2503</v>
      </c>
      <c r="G1947" s="3" t="s">
        <v>1509</v>
      </c>
      <c r="H1947" s="3" t="s">
        <v>12448</v>
      </c>
      <c r="I1947" s="4">
        <v>0.789</v>
      </c>
      <c r="J1947" s="4">
        <v>0.95</v>
      </c>
      <c r="K1947" s="4">
        <v>0.897396958</v>
      </c>
      <c r="L1947" s="4">
        <v>0.0759</v>
      </c>
      <c r="M1947" s="4">
        <v>0.191</v>
      </c>
      <c r="N1947" s="4">
        <v>1.41E-5</v>
      </c>
      <c r="O1947" s="4">
        <v>0.0969</v>
      </c>
      <c r="P1947" s="4">
        <v>0.746</v>
      </c>
      <c r="Q1947" s="4">
        <v>126.013</v>
      </c>
      <c r="R1947" s="4">
        <v>5.0</v>
      </c>
      <c r="S1947" s="4">
        <v>0.0</v>
      </c>
      <c r="T1947" s="3" t="s">
        <v>104</v>
      </c>
      <c r="U1947" s="3" t="s">
        <v>35</v>
      </c>
    </row>
    <row r="1948">
      <c r="A1948" s="3" t="s">
        <v>12451</v>
      </c>
      <c r="B1948" s="3" t="s">
        <v>12452</v>
      </c>
      <c r="C1948" s="4">
        <v>2013.0</v>
      </c>
      <c r="D1948" s="4">
        <v>66.0</v>
      </c>
      <c r="E1948" s="4">
        <v>251480.0</v>
      </c>
      <c r="F1948" s="3" t="s">
        <v>880</v>
      </c>
      <c r="G1948" s="3" t="s">
        <v>1822</v>
      </c>
      <c r="H1948" s="3" t="s">
        <v>12454</v>
      </c>
      <c r="I1948" s="4">
        <v>0.483</v>
      </c>
      <c r="J1948" s="4">
        <v>0.859</v>
      </c>
      <c r="K1948" s="4">
        <v>0.911470922</v>
      </c>
      <c r="L1948" s="4">
        <v>0.0394</v>
      </c>
      <c r="M1948" s="4">
        <v>0.661</v>
      </c>
      <c r="N1948" s="4">
        <v>0.0</v>
      </c>
      <c r="O1948" s="4">
        <v>0.0522</v>
      </c>
      <c r="P1948" s="4">
        <v>0.673</v>
      </c>
      <c r="Q1948" s="4">
        <v>89.865</v>
      </c>
      <c r="R1948" s="4">
        <v>0.0</v>
      </c>
      <c r="S1948" s="4">
        <v>0.0</v>
      </c>
      <c r="T1948" s="3" t="s">
        <v>104</v>
      </c>
      <c r="U1948" s="3" t="s">
        <v>35</v>
      </c>
    </row>
    <row r="1949">
      <c r="A1949" s="3" t="s">
        <v>12457</v>
      </c>
      <c r="B1949" s="3" t="s">
        <v>12458</v>
      </c>
      <c r="C1949" s="4">
        <v>2008.0</v>
      </c>
      <c r="D1949" s="4">
        <v>66.0</v>
      </c>
      <c r="E1949" s="4">
        <v>255721.0</v>
      </c>
      <c r="F1949" s="3" t="s">
        <v>11194</v>
      </c>
      <c r="G1949" s="3" t="s">
        <v>11195</v>
      </c>
      <c r="H1949" s="3" t="s">
        <v>12460</v>
      </c>
      <c r="I1949" s="4">
        <v>0.758</v>
      </c>
      <c r="J1949" s="4">
        <v>0.377</v>
      </c>
      <c r="K1949" s="4">
        <v>0.755801767</v>
      </c>
      <c r="L1949" s="4">
        <v>0.0511</v>
      </c>
      <c r="M1949" s="4">
        <v>0.544</v>
      </c>
      <c r="N1949" s="4">
        <v>7.65E-5</v>
      </c>
      <c r="O1949" s="4">
        <v>0.0904</v>
      </c>
      <c r="P1949" s="4">
        <v>0.624</v>
      </c>
      <c r="Q1949" s="4">
        <v>139.932</v>
      </c>
      <c r="R1949" s="4">
        <v>6.0</v>
      </c>
      <c r="S1949" s="4">
        <v>0.0</v>
      </c>
      <c r="T1949" s="3" t="s">
        <v>104</v>
      </c>
      <c r="U1949" s="3" t="s">
        <v>35</v>
      </c>
    </row>
    <row r="1950">
      <c r="A1950" s="3" t="s">
        <v>12462</v>
      </c>
      <c r="B1950" s="3" t="s">
        <v>10463</v>
      </c>
      <c r="C1950" s="4">
        <v>1979.0</v>
      </c>
      <c r="D1950" s="4">
        <v>66.0</v>
      </c>
      <c r="E1950" s="4">
        <v>495400.0</v>
      </c>
      <c r="F1950" s="3" t="s">
        <v>2514</v>
      </c>
      <c r="G1950" s="3" t="s">
        <v>10464</v>
      </c>
      <c r="H1950" s="3" t="s">
        <v>12463</v>
      </c>
      <c r="I1950" s="4">
        <v>0.87</v>
      </c>
      <c r="J1950" s="4">
        <v>0.657</v>
      </c>
      <c r="K1950" s="4">
        <v>0.817915428</v>
      </c>
      <c r="L1950" s="4">
        <v>0.0522</v>
      </c>
      <c r="M1950" s="4">
        <v>0.149</v>
      </c>
      <c r="N1950" s="4">
        <v>0.0102</v>
      </c>
      <c r="O1950" s="4">
        <v>0.053</v>
      </c>
      <c r="P1950" s="4">
        <v>0.893</v>
      </c>
      <c r="Q1950" s="4">
        <v>110.596</v>
      </c>
      <c r="R1950" s="4">
        <v>2.0</v>
      </c>
      <c r="S1950" s="4">
        <v>1.0</v>
      </c>
      <c r="T1950" s="3" t="s">
        <v>103</v>
      </c>
      <c r="U1950" s="3" t="s">
        <v>35</v>
      </c>
    </row>
    <row r="1951">
      <c r="A1951" s="3" t="s">
        <v>12464</v>
      </c>
      <c r="B1951" s="3" t="s">
        <v>12465</v>
      </c>
      <c r="C1951" s="4">
        <v>1995.0</v>
      </c>
      <c r="D1951" s="4">
        <v>66.0</v>
      </c>
      <c r="E1951" s="4">
        <v>358266.0</v>
      </c>
      <c r="F1951" s="3" t="s">
        <v>3153</v>
      </c>
      <c r="G1951" s="3" t="s">
        <v>11272</v>
      </c>
      <c r="H1951" s="3" t="s">
        <v>11729</v>
      </c>
      <c r="I1951" s="4">
        <v>0.741</v>
      </c>
      <c r="J1951" s="4">
        <v>0.884</v>
      </c>
      <c r="K1951" s="4">
        <v>0.720745193</v>
      </c>
      <c r="L1951" s="4">
        <v>0.0554</v>
      </c>
      <c r="M1951" s="4">
        <v>0.161</v>
      </c>
      <c r="N1951" s="4">
        <v>3.03E-4</v>
      </c>
      <c r="O1951" s="4">
        <v>0.211</v>
      </c>
      <c r="P1951" s="4">
        <v>0.772</v>
      </c>
      <c r="Q1951" s="4">
        <v>126.99</v>
      </c>
      <c r="R1951" s="4">
        <v>1.0</v>
      </c>
      <c r="S1951" s="4">
        <v>1.0</v>
      </c>
      <c r="T1951" s="3" t="s">
        <v>104</v>
      </c>
      <c r="U1951" s="3" t="s">
        <v>35</v>
      </c>
    </row>
    <row r="1952">
      <c r="A1952" s="3" t="s">
        <v>12467</v>
      </c>
      <c r="B1952" s="3" t="s">
        <v>2673</v>
      </c>
      <c r="C1952" s="4">
        <v>2020.0</v>
      </c>
      <c r="D1952" s="4">
        <v>66.0</v>
      </c>
      <c r="E1952" s="4">
        <v>155497.0</v>
      </c>
      <c r="F1952" s="3" t="s">
        <v>6019</v>
      </c>
      <c r="G1952" s="3" t="s">
        <v>12024</v>
      </c>
      <c r="H1952" s="3" t="s">
        <v>12468</v>
      </c>
      <c r="I1952" s="4">
        <v>0.843</v>
      </c>
      <c r="J1952" s="4">
        <v>0.741</v>
      </c>
      <c r="K1952" s="4">
        <v>0.85451201</v>
      </c>
      <c r="L1952" s="4">
        <v>0.334</v>
      </c>
      <c r="M1952" s="4">
        <v>0.0252</v>
      </c>
      <c r="N1952" s="4">
        <v>0.0</v>
      </c>
      <c r="O1952" s="4">
        <v>0.096</v>
      </c>
      <c r="P1952" s="4">
        <v>0.68</v>
      </c>
      <c r="Q1952" s="4">
        <v>168.98</v>
      </c>
      <c r="R1952" s="4">
        <v>11.0</v>
      </c>
      <c r="S1952" s="4">
        <v>1.0</v>
      </c>
      <c r="T1952" s="3" t="s">
        <v>103</v>
      </c>
      <c r="U1952" s="3" t="s">
        <v>35</v>
      </c>
    </row>
    <row r="1953">
      <c r="A1953" s="3" t="s">
        <v>12470</v>
      </c>
      <c r="B1953" s="3" t="s">
        <v>12472</v>
      </c>
      <c r="C1953" s="4">
        <v>1986.0</v>
      </c>
      <c r="D1953" s="4">
        <v>66.0</v>
      </c>
      <c r="E1953" s="4">
        <v>271066.0</v>
      </c>
      <c r="F1953" s="3" t="s">
        <v>12473</v>
      </c>
      <c r="G1953" s="3" t="s">
        <v>12474</v>
      </c>
      <c r="H1953" s="3" t="s">
        <v>12475</v>
      </c>
      <c r="I1953" s="4">
        <v>0.64</v>
      </c>
      <c r="J1953" s="4">
        <v>0.926</v>
      </c>
      <c r="K1953" s="4">
        <v>0.854768678</v>
      </c>
      <c r="L1953" s="4">
        <v>0.0322</v>
      </c>
      <c r="M1953" s="4">
        <v>0.135</v>
      </c>
      <c r="N1953" s="4">
        <v>2.04E-6</v>
      </c>
      <c r="O1953" s="4">
        <v>0.134</v>
      </c>
      <c r="P1953" s="4">
        <v>0.901</v>
      </c>
      <c r="Q1953" s="4">
        <v>132.0</v>
      </c>
      <c r="R1953" s="4">
        <v>3.0</v>
      </c>
      <c r="S1953" s="4">
        <v>1.0</v>
      </c>
      <c r="T1953" s="3" t="s">
        <v>103</v>
      </c>
      <c r="U1953" s="3" t="s">
        <v>35</v>
      </c>
    </row>
    <row r="1954">
      <c r="A1954" s="3" t="s">
        <v>12479</v>
      </c>
      <c r="B1954" s="3" t="s">
        <v>12480</v>
      </c>
      <c r="C1954" s="4">
        <v>1995.0</v>
      </c>
      <c r="D1954" s="4">
        <v>66.0</v>
      </c>
      <c r="E1954" s="4">
        <v>238360.0</v>
      </c>
      <c r="F1954" s="3" t="s">
        <v>12481</v>
      </c>
      <c r="G1954" s="3" t="s">
        <v>12482</v>
      </c>
      <c r="H1954" s="3" t="s">
        <v>12483</v>
      </c>
      <c r="I1954" s="4">
        <v>0.734</v>
      </c>
      <c r="J1954" s="4">
        <v>0.684</v>
      </c>
      <c r="K1954" s="4">
        <v>0.678844138</v>
      </c>
      <c r="L1954" s="4">
        <v>0.227</v>
      </c>
      <c r="M1954" s="4">
        <v>0.253</v>
      </c>
      <c r="N1954" s="4">
        <v>0.0</v>
      </c>
      <c r="O1954" s="4">
        <v>0.0497</v>
      </c>
      <c r="P1954" s="4">
        <v>0.962</v>
      </c>
      <c r="Q1954" s="4">
        <v>173.61</v>
      </c>
      <c r="R1954" s="4">
        <v>1.0</v>
      </c>
      <c r="S1954" s="4">
        <v>1.0</v>
      </c>
      <c r="T1954" s="3" t="s">
        <v>103</v>
      </c>
      <c r="U1954" s="3" t="s">
        <v>35</v>
      </c>
    </row>
    <row r="1955">
      <c r="A1955" s="3" t="s">
        <v>12485</v>
      </c>
      <c r="B1955" s="3" t="s">
        <v>12486</v>
      </c>
      <c r="C1955" s="4">
        <v>1979.0</v>
      </c>
      <c r="D1955" s="4">
        <v>66.0</v>
      </c>
      <c r="E1955" s="4">
        <v>256666.0</v>
      </c>
      <c r="F1955" s="3" t="s">
        <v>8989</v>
      </c>
      <c r="G1955" s="3" t="s">
        <v>12487</v>
      </c>
      <c r="H1955" s="3" t="s">
        <v>12488</v>
      </c>
      <c r="I1955" s="4">
        <v>0.728</v>
      </c>
      <c r="J1955" s="4">
        <v>0.524</v>
      </c>
      <c r="K1955" s="4">
        <v>0.798515603</v>
      </c>
      <c r="L1955" s="4">
        <v>0.0255</v>
      </c>
      <c r="M1955" s="4">
        <v>0.563</v>
      </c>
      <c r="N1955" s="4">
        <v>1.31E-4</v>
      </c>
      <c r="O1955" s="4">
        <v>0.0913</v>
      </c>
      <c r="P1955" s="4">
        <v>0.51</v>
      </c>
      <c r="Q1955" s="4">
        <v>90.26</v>
      </c>
      <c r="R1955" s="4">
        <v>7.0</v>
      </c>
      <c r="S1955" s="4">
        <v>1.0</v>
      </c>
      <c r="T1955" s="3" t="s">
        <v>103</v>
      </c>
      <c r="U1955" s="3" t="s">
        <v>35</v>
      </c>
    </row>
    <row r="1956">
      <c r="A1956" s="3" t="s">
        <v>12489</v>
      </c>
      <c r="B1956" s="3" t="s">
        <v>12490</v>
      </c>
      <c r="C1956" s="4">
        <v>1967.0</v>
      </c>
      <c r="D1956" s="4">
        <v>66.0</v>
      </c>
      <c r="E1956" s="4">
        <v>112800.0</v>
      </c>
      <c r="F1956" s="3" t="s">
        <v>12491</v>
      </c>
      <c r="G1956" s="3" t="s">
        <v>12492</v>
      </c>
      <c r="H1956" s="3" t="s">
        <v>12493</v>
      </c>
      <c r="I1956" s="4">
        <v>0.638</v>
      </c>
      <c r="J1956" s="4">
        <v>0.428</v>
      </c>
      <c r="K1956" s="4">
        <v>0.714478215</v>
      </c>
      <c r="L1956" s="4">
        <v>0.0687</v>
      </c>
      <c r="M1956" s="4">
        <v>0.252</v>
      </c>
      <c r="N1956" s="4">
        <v>0.0</v>
      </c>
      <c r="O1956" s="4">
        <v>0.132</v>
      </c>
      <c r="P1956" s="4">
        <v>0.901</v>
      </c>
      <c r="Q1956" s="4">
        <v>139.43</v>
      </c>
      <c r="R1956" s="4">
        <v>9.0</v>
      </c>
      <c r="S1956" s="4">
        <v>0.0</v>
      </c>
      <c r="T1956" s="3" t="s">
        <v>103</v>
      </c>
      <c r="U1956" s="3" t="s">
        <v>35</v>
      </c>
    </row>
    <row r="1957">
      <c r="A1957" s="3" t="s">
        <v>12496</v>
      </c>
      <c r="B1957" s="3" t="s">
        <v>11449</v>
      </c>
      <c r="C1957" s="4">
        <v>1969.0</v>
      </c>
      <c r="D1957" s="4">
        <v>66.0</v>
      </c>
      <c r="E1957" s="4">
        <v>190253.0</v>
      </c>
      <c r="F1957" s="3" t="s">
        <v>12498</v>
      </c>
      <c r="G1957" s="3" t="s">
        <v>11909</v>
      </c>
      <c r="H1957" s="3" t="s">
        <v>12499</v>
      </c>
      <c r="I1957" s="4">
        <v>0.425</v>
      </c>
      <c r="J1957" s="4">
        <v>0.903</v>
      </c>
      <c r="K1957" s="4">
        <v>0.871794323</v>
      </c>
      <c r="L1957" s="4">
        <v>0.0732</v>
      </c>
      <c r="M1957" s="4">
        <v>0.405</v>
      </c>
      <c r="N1957" s="4">
        <v>0.0128</v>
      </c>
      <c r="O1957" s="4">
        <v>0.117</v>
      </c>
      <c r="P1957" s="4">
        <v>0.769</v>
      </c>
      <c r="Q1957" s="4">
        <v>108.75</v>
      </c>
      <c r="R1957" s="4">
        <v>1.0</v>
      </c>
      <c r="S1957" s="4">
        <v>1.0</v>
      </c>
      <c r="T1957" s="3" t="s">
        <v>103</v>
      </c>
      <c r="U1957" s="3" t="s">
        <v>35</v>
      </c>
    </row>
    <row r="1958">
      <c r="A1958" s="3" t="s">
        <v>12500</v>
      </c>
      <c r="B1958" s="3" t="s">
        <v>12501</v>
      </c>
      <c r="C1958" s="4">
        <v>1991.0</v>
      </c>
      <c r="D1958" s="4">
        <v>66.0</v>
      </c>
      <c r="E1958" s="4">
        <v>209813.0</v>
      </c>
      <c r="F1958" s="3" t="s">
        <v>12503</v>
      </c>
      <c r="G1958" s="3" t="s">
        <v>12504</v>
      </c>
      <c r="H1958" s="3" t="s">
        <v>12505</v>
      </c>
      <c r="I1958" s="4">
        <v>0.636</v>
      </c>
      <c r="J1958" s="4">
        <v>0.848</v>
      </c>
      <c r="K1958" s="4">
        <v>0.827882703</v>
      </c>
      <c r="L1958" s="4">
        <v>0.0362</v>
      </c>
      <c r="M1958" s="4">
        <v>3.39E-4</v>
      </c>
      <c r="N1958" s="4">
        <v>0.0402</v>
      </c>
      <c r="O1958" s="4">
        <v>0.141</v>
      </c>
      <c r="P1958" s="4">
        <v>0.934</v>
      </c>
      <c r="Q1958" s="4">
        <v>104.07</v>
      </c>
      <c r="R1958" s="4">
        <v>1.0</v>
      </c>
      <c r="S1958" s="4">
        <v>1.0</v>
      </c>
      <c r="T1958" s="3" t="s">
        <v>103</v>
      </c>
      <c r="U1958" s="3" t="s">
        <v>35</v>
      </c>
    </row>
    <row r="1959">
      <c r="A1959" s="3" t="s">
        <v>12511</v>
      </c>
      <c r="B1959" s="3" t="s">
        <v>12512</v>
      </c>
      <c r="C1959" s="4">
        <v>2018.0</v>
      </c>
      <c r="D1959" s="4">
        <v>66.0</v>
      </c>
      <c r="E1959" s="4">
        <v>210345.0</v>
      </c>
      <c r="F1959" s="3" t="s">
        <v>7272</v>
      </c>
      <c r="G1959" s="3" t="s">
        <v>7273</v>
      </c>
      <c r="H1959" s="3" t="s">
        <v>12512</v>
      </c>
      <c r="I1959" s="4">
        <v>0.71</v>
      </c>
      <c r="J1959" s="4">
        <v>0.813</v>
      </c>
      <c r="K1959" s="4">
        <v>0.844031399</v>
      </c>
      <c r="L1959" s="4">
        <v>0.0381</v>
      </c>
      <c r="M1959" s="4">
        <v>0.545</v>
      </c>
      <c r="N1959" s="4">
        <v>1.68E-5</v>
      </c>
      <c r="O1959" s="4">
        <v>0.105</v>
      </c>
      <c r="P1959" s="4">
        <v>0.847</v>
      </c>
      <c r="Q1959" s="4">
        <v>140.0</v>
      </c>
      <c r="R1959" s="4">
        <v>7.0</v>
      </c>
      <c r="S1959" s="4">
        <v>1.0</v>
      </c>
      <c r="T1959" s="3" t="s">
        <v>104</v>
      </c>
      <c r="U1959" s="3" t="s">
        <v>68</v>
      </c>
    </row>
    <row r="1960">
      <c r="A1960" s="3" t="s">
        <v>12513</v>
      </c>
      <c r="B1960" s="3" t="s">
        <v>12514</v>
      </c>
      <c r="C1960" s="4">
        <v>2000.0</v>
      </c>
      <c r="D1960" s="4">
        <v>66.0</v>
      </c>
      <c r="E1960" s="4">
        <v>346720.0</v>
      </c>
      <c r="F1960" s="3" t="s">
        <v>901</v>
      </c>
      <c r="G1960" s="3" t="s">
        <v>671</v>
      </c>
      <c r="H1960" s="3" t="s">
        <v>12515</v>
      </c>
      <c r="I1960" s="4">
        <v>0.774</v>
      </c>
      <c r="J1960" s="4">
        <v>0.934</v>
      </c>
      <c r="K1960" s="4">
        <v>0.837122751</v>
      </c>
      <c r="L1960" s="4">
        <v>0.0516</v>
      </c>
      <c r="M1960" s="4">
        <v>0.118</v>
      </c>
      <c r="N1960" s="4">
        <v>0.00281</v>
      </c>
      <c r="O1960" s="4">
        <v>0.0897</v>
      </c>
      <c r="P1960" s="4">
        <v>0.883</v>
      </c>
      <c r="Q1960" s="4">
        <v>105.96</v>
      </c>
      <c r="R1960" s="4">
        <v>5.0</v>
      </c>
      <c r="S1960" s="4">
        <v>1.0</v>
      </c>
      <c r="T1960" s="3" t="s">
        <v>104</v>
      </c>
      <c r="U1960" s="3" t="s">
        <v>94</v>
      </c>
    </row>
    <row r="1961">
      <c r="A1961" s="3" t="s">
        <v>12516</v>
      </c>
      <c r="B1961" s="3" t="s">
        <v>12517</v>
      </c>
      <c r="C1961" s="4">
        <v>1993.0</v>
      </c>
      <c r="D1961" s="4">
        <v>66.0</v>
      </c>
      <c r="E1961" s="4">
        <v>437870.0</v>
      </c>
      <c r="F1961" s="3" t="s">
        <v>901</v>
      </c>
      <c r="G1961" s="3" t="s">
        <v>671</v>
      </c>
      <c r="H1961" s="3" t="s">
        <v>12518</v>
      </c>
      <c r="I1961" s="4">
        <v>0.656705432</v>
      </c>
      <c r="J1961" s="4">
        <v>0.6703845</v>
      </c>
      <c r="K1961" s="4">
        <v>0.813626471</v>
      </c>
      <c r="L1961" s="4">
        <v>0.081382654</v>
      </c>
      <c r="M1961" s="4">
        <v>0.26934009</v>
      </c>
      <c r="N1961" s="4">
        <v>0.05448885</v>
      </c>
      <c r="O1961" s="4">
        <v>0.191150556</v>
      </c>
      <c r="P1961" s="4">
        <v>0.618767284</v>
      </c>
      <c r="Q1961" s="4">
        <v>120.71</v>
      </c>
      <c r="R1961" s="4">
        <v>5.0</v>
      </c>
      <c r="S1961" s="4">
        <v>1.0</v>
      </c>
      <c r="T1961" s="3" t="s">
        <v>104</v>
      </c>
      <c r="U1961" s="3" t="s">
        <v>94</v>
      </c>
    </row>
    <row r="1962">
      <c r="A1962" s="3" t="s">
        <v>12520</v>
      </c>
      <c r="B1962" s="3" t="s">
        <v>12521</v>
      </c>
      <c r="C1962" s="4">
        <v>2004.0</v>
      </c>
      <c r="D1962" s="4">
        <v>66.0</v>
      </c>
      <c r="E1962" s="4">
        <v>366746.0</v>
      </c>
      <c r="F1962" s="3" t="s">
        <v>4270</v>
      </c>
      <c r="G1962" s="3" t="s">
        <v>12522</v>
      </c>
      <c r="H1962" s="3" t="s">
        <v>12523</v>
      </c>
      <c r="I1962" s="4">
        <v>0.599</v>
      </c>
      <c r="J1962" s="4">
        <v>0.689</v>
      </c>
      <c r="K1962" s="4">
        <v>0.853250059</v>
      </c>
      <c r="L1962" s="4">
        <v>0.0452</v>
      </c>
      <c r="M1962" s="4">
        <v>0.618</v>
      </c>
      <c r="N1962" s="4">
        <v>1.1E-5</v>
      </c>
      <c r="O1962" s="4">
        <v>0.119</v>
      </c>
      <c r="P1962" s="4">
        <v>0.537</v>
      </c>
      <c r="Q1962" s="4">
        <v>86.93</v>
      </c>
      <c r="R1962" s="4">
        <v>0.0</v>
      </c>
      <c r="S1962" s="4">
        <v>0.0</v>
      </c>
      <c r="T1962" s="3" t="s">
        <v>104</v>
      </c>
      <c r="U1962" s="3" t="s">
        <v>94</v>
      </c>
    </row>
    <row r="1963">
      <c r="A1963" s="3" t="s">
        <v>12524</v>
      </c>
      <c r="B1963" s="3" t="s">
        <v>12525</v>
      </c>
      <c r="C1963" s="4">
        <v>1994.0</v>
      </c>
      <c r="D1963" s="4">
        <v>66.0</v>
      </c>
      <c r="E1963" s="4">
        <v>283786.0</v>
      </c>
      <c r="F1963" s="3" t="s">
        <v>3126</v>
      </c>
      <c r="G1963" s="3" t="s">
        <v>6513</v>
      </c>
      <c r="H1963" s="3" t="s">
        <v>12527</v>
      </c>
      <c r="I1963" s="4">
        <v>0.361</v>
      </c>
      <c r="J1963" s="4">
        <v>0.911</v>
      </c>
      <c r="K1963" s="4">
        <v>0.913460099</v>
      </c>
      <c r="L1963" s="4">
        <v>0.0405</v>
      </c>
      <c r="M1963" s="4">
        <v>6.06E-5</v>
      </c>
      <c r="N1963" s="4">
        <v>0.00752</v>
      </c>
      <c r="O1963" s="4">
        <v>0.0891</v>
      </c>
      <c r="P1963" s="4">
        <v>0.643</v>
      </c>
      <c r="Q1963" s="4">
        <v>104.0</v>
      </c>
      <c r="R1963" s="4">
        <v>9.0</v>
      </c>
      <c r="S1963" s="4">
        <v>1.0</v>
      </c>
      <c r="T1963" s="3" t="s">
        <v>103</v>
      </c>
      <c r="U1963" s="3" t="s">
        <v>68</v>
      </c>
    </row>
    <row r="1964">
      <c r="A1964" s="3" t="s">
        <v>12529</v>
      </c>
      <c r="B1964" s="3" t="s">
        <v>12530</v>
      </c>
      <c r="C1964" s="4">
        <v>1997.0</v>
      </c>
      <c r="D1964" s="4">
        <v>66.0</v>
      </c>
      <c r="E1964" s="4">
        <v>227266.0</v>
      </c>
      <c r="F1964" s="3" t="s">
        <v>9744</v>
      </c>
      <c r="G1964" s="3" t="s">
        <v>9745</v>
      </c>
      <c r="H1964" s="3" t="s">
        <v>12532</v>
      </c>
      <c r="I1964" s="4">
        <v>0.801</v>
      </c>
      <c r="J1964" s="4">
        <v>0.581</v>
      </c>
      <c r="K1964" s="4">
        <v>0.792868907</v>
      </c>
      <c r="L1964" s="4">
        <v>0.0681</v>
      </c>
      <c r="M1964" s="4">
        <v>0.0968</v>
      </c>
      <c r="N1964" s="4">
        <v>3.18E-4</v>
      </c>
      <c r="O1964" s="4">
        <v>0.0971</v>
      </c>
      <c r="P1964" s="4">
        <v>0.656</v>
      </c>
      <c r="Q1964" s="4">
        <v>107.54</v>
      </c>
      <c r="R1964" s="4">
        <v>5.0</v>
      </c>
      <c r="S1964" s="4">
        <v>0.0</v>
      </c>
      <c r="T1964" s="3" t="s">
        <v>103</v>
      </c>
      <c r="U1964" s="3" t="s">
        <v>94</v>
      </c>
    </row>
    <row r="1965">
      <c r="A1965" s="3" t="s">
        <v>12534</v>
      </c>
      <c r="B1965" s="3" t="s">
        <v>12535</v>
      </c>
      <c r="C1965" s="4">
        <v>1989.0</v>
      </c>
      <c r="D1965" s="4">
        <v>67.0</v>
      </c>
      <c r="E1965" s="4">
        <v>371066.0</v>
      </c>
      <c r="F1965" s="3" t="s">
        <v>327</v>
      </c>
      <c r="G1965" s="3" t="s">
        <v>123</v>
      </c>
      <c r="H1965" s="3" t="s">
        <v>2980</v>
      </c>
      <c r="I1965" s="4">
        <v>0.477</v>
      </c>
      <c r="J1965" s="4">
        <v>0.213</v>
      </c>
      <c r="K1965" s="4">
        <v>0.597009818</v>
      </c>
      <c r="L1965" s="4">
        <v>0.0369</v>
      </c>
      <c r="M1965" s="4">
        <v>0.897</v>
      </c>
      <c r="N1965" s="4">
        <v>0.0687</v>
      </c>
      <c r="O1965" s="4">
        <v>0.0608</v>
      </c>
      <c r="P1965" s="4">
        <v>0.554</v>
      </c>
      <c r="Q1965" s="4">
        <v>139.494</v>
      </c>
      <c r="R1965" s="4">
        <v>1.0</v>
      </c>
      <c r="S1965" s="4">
        <v>1.0</v>
      </c>
      <c r="T1965" s="3" t="s">
        <v>34</v>
      </c>
      <c r="U1965" s="3" t="s">
        <v>35</v>
      </c>
    </row>
    <row r="1966">
      <c r="A1966" s="3" t="s">
        <v>12536</v>
      </c>
      <c r="B1966" s="3" t="s">
        <v>12537</v>
      </c>
      <c r="C1966" s="4">
        <v>1957.0</v>
      </c>
      <c r="D1966" s="4">
        <v>67.0</v>
      </c>
      <c r="E1966" s="4">
        <v>258586.0</v>
      </c>
      <c r="F1966" s="3" t="s">
        <v>327</v>
      </c>
      <c r="G1966" s="3" t="s">
        <v>123</v>
      </c>
      <c r="H1966" s="3" t="s">
        <v>8227</v>
      </c>
      <c r="I1966" s="4">
        <v>0.822</v>
      </c>
      <c r="J1966" s="4">
        <v>0.321</v>
      </c>
      <c r="K1966" s="4">
        <v>0.589224221</v>
      </c>
      <c r="L1966" s="4">
        <v>0.361</v>
      </c>
      <c r="M1966" s="4">
        <v>0.909</v>
      </c>
      <c r="N1966" s="4">
        <v>0.0</v>
      </c>
      <c r="O1966" s="4">
        <v>0.167</v>
      </c>
      <c r="P1966" s="4">
        <v>0.818</v>
      </c>
      <c r="Q1966" s="4">
        <v>112.373</v>
      </c>
      <c r="R1966" s="4">
        <v>7.0</v>
      </c>
      <c r="S1966" s="4">
        <v>0.0</v>
      </c>
      <c r="T1966" s="3" t="s">
        <v>34</v>
      </c>
      <c r="U1966" s="3" t="s">
        <v>35</v>
      </c>
    </row>
    <row r="1967">
      <c r="A1967" s="3" t="s">
        <v>12540</v>
      </c>
      <c r="B1967" s="3" t="s">
        <v>12541</v>
      </c>
      <c r="C1967" s="4">
        <v>1957.0</v>
      </c>
      <c r="D1967" s="4">
        <v>67.0</v>
      </c>
      <c r="E1967" s="4">
        <v>245880.0</v>
      </c>
      <c r="F1967" s="3" t="s">
        <v>170</v>
      </c>
      <c r="G1967" s="3" t="s">
        <v>2404</v>
      </c>
      <c r="H1967" s="3" t="s">
        <v>8227</v>
      </c>
      <c r="I1967" s="4">
        <v>0.257</v>
      </c>
      <c r="J1967" s="4">
        <v>0.56</v>
      </c>
      <c r="K1967" s="4">
        <v>0.710328749</v>
      </c>
      <c r="L1967" s="4">
        <v>0.0631</v>
      </c>
      <c r="M1967" s="4">
        <v>0.6</v>
      </c>
      <c r="N1967" s="4">
        <v>0.00247</v>
      </c>
      <c r="O1967" s="4">
        <v>0.649</v>
      </c>
      <c r="P1967" s="4">
        <v>0.545</v>
      </c>
      <c r="Q1967" s="4">
        <v>171.621</v>
      </c>
      <c r="R1967" s="4">
        <v>9.0</v>
      </c>
      <c r="S1967" s="4">
        <v>0.0</v>
      </c>
      <c r="T1967" s="3" t="s">
        <v>34</v>
      </c>
      <c r="U1967" s="3" t="s">
        <v>68</v>
      </c>
    </row>
    <row r="1968">
      <c r="A1968" s="3" t="s">
        <v>12543</v>
      </c>
      <c r="B1968" s="3" t="s">
        <v>12544</v>
      </c>
      <c r="C1968" s="4">
        <v>1989.0</v>
      </c>
      <c r="D1968" s="4">
        <v>67.0</v>
      </c>
      <c r="E1968" s="4">
        <v>298026.0</v>
      </c>
      <c r="F1968" s="3" t="s">
        <v>327</v>
      </c>
      <c r="G1968" s="3" t="s">
        <v>123</v>
      </c>
      <c r="H1968" s="3" t="s">
        <v>2980</v>
      </c>
      <c r="I1968" s="4">
        <v>0.562</v>
      </c>
      <c r="J1968" s="4">
        <v>0.216</v>
      </c>
      <c r="K1968" s="4">
        <v>0.582764742</v>
      </c>
      <c r="L1968" s="4">
        <v>0.0296</v>
      </c>
      <c r="M1968" s="4">
        <v>0.907</v>
      </c>
      <c r="N1968" s="4">
        <v>0.147</v>
      </c>
      <c r="O1968" s="4">
        <v>0.0786</v>
      </c>
      <c r="P1968" s="4">
        <v>0.544</v>
      </c>
      <c r="Q1968" s="4">
        <v>78.177</v>
      </c>
      <c r="R1968" s="4">
        <v>10.0</v>
      </c>
      <c r="S1968" s="4">
        <v>0.0</v>
      </c>
      <c r="T1968" s="3" t="s">
        <v>34</v>
      </c>
      <c r="U1968" s="3" t="s">
        <v>35</v>
      </c>
    </row>
    <row r="1969">
      <c r="A1969" s="3" t="s">
        <v>12545</v>
      </c>
      <c r="B1969" s="3" t="s">
        <v>12546</v>
      </c>
      <c r="C1969" s="4">
        <v>1985.0</v>
      </c>
      <c r="D1969" s="4">
        <v>67.0</v>
      </c>
      <c r="E1969" s="4">
        <v>188186.0</v>
      </c>
      <c r="F1969" s="3" t="s">
        <v>306</v>
      </c>
      <c r="G1969" s="3" t="s">
        <v>476</v>
      </c>
      <c r="H1969" s="3" t="s">
        <v>477</v>
      </c>
      <c r="I1969" s="4">
        <v>0.346</v>
      </c>
      <c r="J1969" s="4">
        <v>0.248</v>
      </c>
      <c r="K1969" s="4">
        <v>0.630975552</v>
      </c>
      <c r="L1969" s="4">
        <v>0.036</v>
      </c>
      <c r="M1969" s="4">
        <v>0.87</v>
      </c>
      <c r="N1969" s="4">
        <v>0.0</v>
      </c>
      <c r="O1969" s="4">
        <v>0.108</v>
      </c>
      <c r="P1969" s="4">
        <v>0.548</v>
      </c>
      <c r="Q1969" s="4">
        <v>152.179</v>
      </c>
      <c r="R1969" s="4">
        <v>0.0</v>
      </c>
      <c r="S1969" s="4">
        <v>1.0</v>
      </c>
      <c r="T1969" s="3" t="s">
        <v>34</v>
      </c>
      <c r="U1969" s="3" t="s">
        <v>35</v>
      </c>
    </row>
    <row r="1970">
      <c r="A1970" s="3" t="s">
        <v>12548</v>
      </c>
      <c r="B1970" s="3" t="s">
        <v>12549</v>
      </c>
      <c r="C1970" s="4">
        <v>2021.0</v>
      </c>
      <c r="D1970" s="4">
        <v>67.0</v>
      </c>
      <c r="E1970" s="4">
        <v>202139.0</v>
      </c>
      <c r="F1970" s="3" t="s">
        <v>424</v>
      </c>
      <c r="G1970" s="3" t="s">
        <v>425</v>
      </c>
      <c r="H1970" s="3" t="s">
        <v>12549</v>
      </c>
      <c r="I1970" s="4">
        <v>0.529</v>
      </c>
      <c r="J1970" s="4">
        <v>0.528</v>
      </c>
      <c r="K1970" s="4">
        <v>0.795050585</v>
      </c>
      <c r="L1970" s="4">
        <v>0.035</v>
      </c>
      <c r="M1970" s="4">
        <v>0.042</v>
      </c>
      <c r="N1970" s="4">
        <v>1.63E-5</v>
      </c>
      <c r="O1970" s="4">
        <v>0.561</v>
      </c>
      <c r="P1970" s="4">
        <v>0.663</v>
      </c>
      <c r="Q1970" s="4">
        <v>89.988</v>
      </c>
      <c r="R1970" s="4">
        <v>7.0</v>
      </c>
      <c r="S1970" s="4">
        <v>1.0</v>
      </c>
      <c r="T1970" s="3" t="s">
        <v>34</v>
      </c>
      <c r="U1970" s="3" t="s">
        <v>35</v>
      </c>
    </row>
    <row r="1971">
      <c r="A1971" s="3" t="s">
        <v>12550</v>
      </c>
      <c r="B1971" s="3" t="s">
        <v>12551</v>
      </c>
      <c r="C1971" s="4">
        <v>2001.0</v>
      </c>
      <c r="D1971" s="4">
        <v>67.0</v>
      </c>
      <c r="E1971" s="4">
        <v>196048.0</v>
      </c>
      <c r="F1971" s="3" t="s">
        <v>964</v>
      </c>
      <c r="G1971" s="3" t="s">
        <v>965</v>
      </c>
      <c r="H1971" s="3" t="s">
        <v>953</v>
      </c>
      <c r="I1971" s="4">
        <v>0.496</v>
      </c>
      <c r="J1971" s="4">
        <v>0.334</v>
      </c>
      <c r="K1971" s="4">
        <v>0.700553975</v>
      </c>
      <c r="L1971" s="4">
        <v>0.254</v>
      </c>
      <c r="M1971" s="4">
        <v>0.822</v>
      </c>
      <c r="N1971" s="4">
        <v>0.0</v>
      </c>
      <c r="O1971" s="4">
        <v>0.339</v>
      </c>
      <c r="P1971" s="4">
        <v>0.628</v>
      </c>
      <c r="Q1971" s="4">
        <v>150.26</v>
      </c>
      <c r="R1971" s="4">
        <v>10.0</v>
      </c>
      <c r="S1971" s="4">
        <v>1.0</v>
      </c>
      <c r="T1971" s="3" t="s">
        <v>34</v>
      </c>
      <c r="U1971" s="3" t="s">
        <v>35</v>
      </c>
    </row>
    <row r="1972">
      <c r="A1972" s="3" t="s">
        <v>12553</v>
      </c>
      <c r="B1972" s="3" t="s">
        <v>12555</v>
      </c>
      <c r="C1972" s="4">
        <v>2015.0</v>
      </c>
      <c r="D1972" s="4">
        <v>67.0</v>
      </c>
      <c r="E1972" s="4">
        <v>257280.0</v>
      </c>
      <c r="F1972" s="3" t="s">
        <v>413</v>
      </c>
      <c r="G1972" s="3" t="s">
        <v>12556</v>
      </c>
      <c r="H1972" s="3" t="s">
        <v>12555</v>
      </c>
      <c r="I1972" s="4">
        <v>0.697</v>
      </c>
      <c r="J1972" s="4">
        <v>0.438</v>
      </c>
      <c r="K1972" s="4">
        <v>0.757042329</v>
      </c>
      <c r="L1972" s="4">
        <v>0.0899</v>
      </c>
      <c r="M1972" s="4">
        <v>0.737</v>
      </c>
      <c r="N1972" s="4">
        <v>0.0019</v>
      </c>
      <c r="O1972" s="4">
        <v>0.16</v>
      </c>
      <c r="P1972" s="4">
        <v>0.516</v>
      </c>
      <c r="Q1972" s="4">
        <v>90.124</v>
      </c>
      <c r="R1972" s="4">
        <v>0.0</v>
      </c>
      <c r="S1972" s="4">
        <v>1.0</v>
      </c>
      <c r="T1972" s="3" t="s">
        <v>34</v>
      </c>
      <c r="U1972" s="3" t="s">
        <v>35</v>
      </c>
    </row>
    <row r="1973">
      <c r="A1973" s="3" t="s">
        <v>12559</v>
      </c>
      <c r="B1973" s="3" t="s">
        <v>12560</v>
      </c>
      <c r="C1973" s="4">
        <v>2020.0</v>
      </c>
      <c r="D1973" s="4">
        <v>67.0</v>
      </c>
      <c r="E1973" s="4">
        <v>279106.0</v>
      </c>
      <c r="F1973" s="3" t="s">
        <v>26</v>
      </c>
      <c r="G1973" s="3" t="s">
        <v>12562</v>
      </c>
      <c r="H1973" s="3" t="s">
        <v>12563</v>
      </c>
      <c r="I1973" s="4">
        <v>0.813</v>
      </c>
      <c r="J1973" s="4">
        <v>0.38</v>
      </c>
      <c r="K1973" s="4">
        <v>0.782965799</v>
      </c>
      <c r="L1973" s="4">
        <v>0.0402</v>
      </c>
      <c r="M1973" s="4">
        <v>0.583</v>
      </c>
      <c r="N1973" s="4">
        <v>0.0</v>
      </c>
      <c r="O1973" s="4">
        <v>0.103</v>
      </c>
      <c r="P1973" s="4">
        <v>0.727</v>
      </c>
      <c r="Q1973" s="4">
        <v>128.91</v>
      </c>
      <c r="R1973" s="4">
        <v>10.0</v>
      </c>
      <c r="S1973" s="4">
        <v>1.0</v>
      </c>
      <c r="T1973" s="3" t="s">
        <v>34</v>
      </c>
      <c r="U1973" s="3" t="s">
        <v>35</v>
      </c>
    </row>
    <row r="1974">
      <c r="A1974" s="3" t="s">
        <v>12565</v>
      </c>
      <c r="B1974" s="3" t="s">
        <v>12566</v>
      </c>
      <c r="C1974" s="4">
        <v>2010.0</v>
      </c>
      <c r="D1974" s="4">
        <v>67.0</v>
      </c>
      <c r="E1974" s="4">
        <v>226533.0</v>
      </c>
      <c r="F1974" s="3" t="s">
        <v>2074</v>
      </c>
      <c r="G1974" s="3" t="s">
        <v>12567</v>
      </c>
      <c r="H1974" s="3" t="s">
        <v>12568</v>
      </c>
      <c r="I1974" s="4">
        <v>0.6</v>
      </c>
      <c r="J1974" s="4">
        <v>0.624</v>
      </c>
      <c r="K1974" s="4">
        <v>0.896819455</v>
      </c>
      <c r="L1974" s="4">
        <v>0.0334</v>
      </c>
      <c r="M1974" s="4">
        <v>0.385</v>
      </c>
      <c r="N1974" s="4">
        <v>0.0</v>
      </c>
      <c r="O1974" s="4">
        <v>0.125</v>
      </c>
      <c r="P1974" s="4">
        <v>0.529</v>
      </c>
      <c r="Q1974" s="4">
        <v>90.036</v>
      </c>
      <c r="R1974" s="4">
        <v>8.0</v>
      </c>
      <c r="S1974" s="4">
        <v>1.0</v>
      </c>
      <c r="T1974" s="3" t="s">
        <v>103</v>
      </c>
      <c r="U1974" s="3" t="s">
        <v>35</v>
      </c>
    </row>
    <row r="1975">
      <c r="A1975" s="3" t="s">
        <v>12569</v>
      </c>
      <c r="B1975" s="3" t="s">
        <v>12570</v>
      </c>
      <c r="C1975" s="4">
        <v>2023.0</v>
      </c>
      <c r="D1975" s="4">
        <v>67.0</v>
      </c>
      <c r="E1975" s="4">
        <v>206373.0</v>
      </c>
      <c r="F1975" s="3" t="s">
        <v>1267</v>
      </c>
      <c r="G1975" s="3" t="s">
        <v>6461</v>
      </c>
      <c r="H1975" s="3" t="s">
        <v>12571</v>
      </c>
      <c r="I1975" s="4">
        <v>0.603</v>
      </c>
      <c r="J1975" s="4">
        <v>0.863</v>
      </c>
      <c r="K1975" s="4">
        <v>0.858490364</v>
      </c>
      <c r="L1975" s="4">
        <v>0.0773</v>
      </c>
      <c r="M1975" s="4">
        <v>0.0178</v>
      </c>
      <c r="N1975" s="4">
        <v>0.0</v>
      </c>
      <c r="O1975" s="4">
        <v>0.389</v>
      </c>
      <c r="P1975" s="4">
        <v>0.731</v>
      </c>
      <c r="Q1975" s="4">
        <v>150.05</v>
      </c>
      <c r="R1975" s="4">
        <v>5.0</v>
      </c>
      <c r="S1975" s="4">
        <v>0.0</v>
      </c>
      <c r="T1975" s="3" t="s">
        <v>103</v>
      </c>
      <c r="U1975" s="3" t="s">
        <v>35</v>
      </c>
    </row>
    <row r="1976">
      <c r="A1976" s="3" t="s">
        <v>12572</v>
      </c>
      <c r="B1976" s="3" t="s">
        <v>12573</v>
      </c>
      <c r="C1976" s="4">
        <v>2017.0</v>
      </c>
      <c r="D1976" s="4">
        <v>67.0</v>
      </c>
      <c r="E1976" s="4">
        <v>191306.0</v>
      </c>
      <c r="F1976" s="3" t="s">
        <v>3132</v>
      </c>
      <c r="G1976" s="3" t="s">
        <v>12575</v>
      </c>
      <c r="H1976" s="3" t="s">
        <v>12576</v>
      </c>
      <c r="I1976" s="4">
        <v>0.803</v>
      </c>
      <c r="J1976" s="4">
        <v>0.411</v>
      </c>
      <c r="K1976" s="4">
        <v>0.631980835</v>
      </c>
      <c r="L1976" s="4">
        <v>0.0521</v>
      </c>
      <c r="M1976" s="4">
        <v>0.312</v>
      </c>
      <c r="N1976" s="4">
        <v>0.00344</v>
      </c>
      <c r="O1976" s="4">
        <v>0.0411</v>
      </c>
      <c r="P1976" s="4">
        <v>0.654</v>
      </c>
      <c r="Q1976" s="4">
        <v>126.24</v>
      </c>
      <c r="R1976" s="4">
        <v>6.0</v>
      </c>
      <c r="S1976" s="4">
        <v>1.0</v>
      </c>
      <c r="T1976" s="3" t="s">
        <v>103</v>
      </c>
      <c r="U1976" s="3" t="s">
        <v>35</v>
      </c>
    </row>
    <row r="1977">
      <c r="A1977" s="3" t="s">
        <v>12577</v>
      </c>
      <c r="B1977" s="3" t="s">
        <v>12578</v>
      </c>
      <c r="C1977" s="4">
        <v>2023.0</v>
      </c>
      <c r="D1977" s="4">
        <v>67.0</v>
      </c>
      <c r="E1977" s="4">
        <v>223343.0</v>
      </c>
      <c r="F1977" s="3" t="s">
        <v>8004</v>
      </c>
      <c r="G1977" s="3" t="s">
        <v>12579</v>
      </c>
      <c r="H1977" s="3" t="s">
        <v>12578</v>
      </c>
      <c r="I1977" s="4">
        <v>0.725</v>
      </c>
      <c r="J1977" s="4">
        <v>0.744</v>
      </c>
      <c r="K1977" s="4">
        <v>0.849849208</v>
      </c>
      <c r="L1977" s="4">
        <v>0.153</v>
      </c>
      <c r="M1977" s="4">
        <v>0.0975</v>
      </c>
      <c r="N1977" s="4">
        <v>0.0</v>
      </c>
      <c r="O1977" s="4">
        <v>0.124</v>
      </c>
      <c r="P1977" s="4">
        <v>0.701</v>
      </c>
      <c r="Q1977" s="4">
        <v>171.834</v>
      </c>
      <c r="R1977" s="4">
        <v>1.0</v>
      </c>
      <c r="S1977" s="4">
        <v>0.0</v>
      </c>
      <c r="T1977" s="3" t="s">
        <v>103</v>
      </c>
      <c r="U1977" s="3" t="s">
        <v>68</v>
      </c>
    </row>
    <row r="1978">
      <c r="A1978" s="3" t="s">
        <v>12580</v>
      </c>
      <c r="B1978" s="3" t="s">
        <v>12581</v>
      </c>
      <c r="C1978" s="4">
        <v>2014.0</v>
      </c>
      <c r="D1978" s="4">
        <v>67.0</v>
      </c>
      <c r="E1978" s="4">
        <v>269184.0</v>
      </c>
      <c r="F1978" s="3" t="s">
        <v>880</v>
      </c>
      <c r="G1978" s="3" t="s">
        <v>7622</v>
      </c>
      <c r="H1978" s="3" t="s">
        <v>12582</v>
      </c>
      <c r="I1978" s="4">
        <v>0.65</v>
      </c>
      <c r="J1978" s="4">
        <v>0.482</v>
      </c>
      <c r="K1978" s="4">
        <v>0.789104442</v>
      </c>
      <c r="L1978" s="4">
        <v>0.0281</v>
      </c>
      <c r="M1978" s="4">
        <v>0.293</v>
      </c>
      <c r="N1978" s="4">
        <v>0.0</v>
      </c>
      <c r="O1978" s="4">
        <v>0.0811</v>
      </c>
      <c r="P1978" s="4">
        <v>0.517</v>
      </c>
      <c r="Q1978" s="4">
        <v>106.994</v>
      </c>
      <c r="R1978" s="4">
        <v>4.0</v>
      </c>
      <c r="S1978" s="4">
        <v>1.0</v>
      </c>
      <c r="T1978" s="3" t="s">
        <v>104</v>
      </c>
      <c r="U1978" s="3" t="s">
        <v>35</v>
      </c>
    </row>
    <row r="1979">
      <c r="A1979" s="3" t="s">
        <v>12586</v>
      </c>
      <c r="B1979" s="3" t="s">
        <v>9908</v>
      </c>
      <c r="C1979" s="4">
        <v>2019.0</v>
      </c>
      <c r="D1979" s="4">
        <v>67.0</v>
      </c>
      <c r="E1979" s="4">
        <v>288019.0</v>
      </c>
      <c r="F1979" s="3" t="s">
        <v>1629</v>
      </c>
      <c r="G1979" s="3" t="s">
        <v>3165</v>
      </c>
      <c r="H1979" s="3" t="s">
        <v>9417</v>
      </c>
      <c r="I1979" s="4">
        <v>0.619</v>
      </c>
      <c r="J1979" s="4">
        <v>0.706</v>
      </c>
      <c r="K1979" s="4">
        <v>0.834299403</v>
      </c>
      <c r="L1979" s="4">
        <v>0.0399</v>
      </c>
      <c r="M1979" s="4">
        <v>0.74</v>
      </c>
      <c r="N1979" s="4">
        <v>0.00461</v>
      </c>
      <c r="O1979" s="4">
        <v>0.0876</v>
      </c>
      <c r="P1979" s="4">
        <v>0.712</v>
      </c>
      <c r="Q1979" s="4">
        <v>80.081</v>
      </c>
      <c r="R1979" s="4">
        <v>0.0</v>
      </c>
      <c r="S1979" s="4">
        <v>0.0</v>
      </c>
      <c r="T1979" s="3" t="s">
        <v>104</v>
      </c>
      <c r="U1979" s="3" t="s">
        <v>35</v>
      </c>
    </row>
    <row r="1980">
      <c r="A1980" s="3" t="s">
        <v>12588</v>
      </c>
      <c r="B1980" s="3" t="s">
        <v>12589</v>
      </c>
      <c r="C1980" s="4">
        <v>2013.0</v>
      </c>
      <c r="D1980" s="4">
        <v>67.0</v>
      </c>
      <c r="E1980" s="4">
        <v>228323.0</v>
      </c>
      <c r="F1980" s="3" t="s">
        <v>1629</v>
      </c>
      <c r="G1980" s="3" t="s">
        <v>3165</v>
      </c>
      <c r="H1980" s="3" t="s">
        <v>12591</v>
      </c>
      <c r="I1980" s="4">
        <v>0.721</v>
      </c>
      <c r="J1980" s="4">
        <v>0.867</v>
      </c>
      <c r="K1980" s="4">
        <v>0.85836203</v>
      </c>
      <c r="L1980" s="4">
        <v>0.225</v>
      </c>
      <c r="M1980" s="4">
        <v>0.0885</v>
      </c>
      <c r="N1980" s="4">
        <v>1.19E-4</v>
      </c>
      <c r="O1980" s="4">
        <v>0.0372</v>
      </c>
      <c r="P1980" s="4">
        <v>0.87</v>
      </c>
      <c r="Q1980" s="4">
        <v>170.091</v>
      </c>
      <c r="R1980" s="4">
        <v>6.0</v>
      </c>
      <c r="S1980" s="4">
        <v>0.0</v>
      </c>
      <c r="T1980" s="3" t="s">
        <v>104</v>
      </c>
      <c r="U1980" s="3" t="s">
        <v>35</v>
      </c>
    </row>
    <row r="1981">
      <c r="A1981" s="3" t="s">
        <v>12592</v>
      </c>
      <c r="B1981" s="3" t="s">
        <v>12593</v>
      </c>
      <c r="C1981" s="4">
        <v>2021.0</v>
      </c>
      <c r="D1981" s="4">
        <v>67.0</v>
      </c>
      <c r="E1981" s="4">
        <v>200218.0</v>
      </c>
      <c r="F1981" s="3" t="s">
        <v>7167</v>
      </c>
      <c r="G1981" s="3" t="s">
        <v>1474</v>
      </c>
      <c r="H1981" s="3" t="s">
        <v>12594</v>
      </c>
      <c r="I1981" s="4">
        <v>0.815</v>
      </c>
      <c r="J1981" s="4">
        <v>0.761</v>
      </c>
      <c r="K1981" s="4">
        <v>0.82129489</v>
      </c>
      <c r="L1981" s="4">
        <v>0.144</v>
      </c>
      <c r="M1981" s="4">
        <v>0.192</v>
      </c>
      <c r="N1981" s="4">
        <v>0.0</v>
      </c>
      <c r="O1981" s="4">
        <v>0.0272</v>
      </c>
      <c r="P1981" s="4">
        <v>0.82</v>
      </c>
      <c r="Q1981" s="4">
        <v>121.999</v>
      </c>
      <c r="R1981" s="4">
        <v>4.0</v>
      </c>
      <c r="S1981" s="4">
        <v>0.0</v>
      </c>
      <c r="T1981" s="3" t="s">
        <v>104</v>
      </c>
      <c r="U1981" s="3" t="s">
        <v>35</v>
      </c>
    </row>
    <row r="1982">
      <c r="A1982" s="3" t="s">
        <v>12595</v>
      </c>
      <c r="B1982" s="3" t="s">
        <v>12596</v>
      </c>
      <c r="C1982" s="4">
        <v>1983.0</v>
      </c>
      <c r="D1982" s="4">
        <v>67.0</v>
      </c>
      <c r="E1982" s="4">
        <v>255133.0</v>
      </c>
      <c r="F1982" s="3" t="s">
        <v>5846</v>
      </c>
      <c r="G1982" s="3" t="s">
        <v>5847</v>
      </c>
      <c r="H1982" s="3" t="s">
        <v>12597</v>
      </c>
      <c r="I1982" s="4">
        <v>0.854</v>
      </c>
      <c r="J1982" s="4">
        <v>0.847</v>
      </c>
      <c r="K1982" s="4">
        <v>0.781575514</v>
      </c>
      <c r="L1982" s="4">
        <v>0.042</v>
      </c>
      <c r="M1982" s="4">
        <v>0.232</v>
      </c>
      <c r="N1982" s="4">
        <v>5.69E-4</v>
      </c>
      <c r="O1982" s="4">
        <v>0.345</v>
      </c>
      <c r="P1982" s="4">
        <v>0.89</v>
      </c>
      <c r="Q1982" s="4">
        <v>122.644</v>
      </c>
      <c r="R1982" s="4">
        <v>2.0</v>
      </c>
      <c r="S1982" s="4">
        <v>1.0</v>
      </c>
      <c r="T1982" s="3" t="s">
        <v>103</v>
      </c>
      <c r="U1982" s="3" t="s">
        <v>35</v>
      </c>
    </row>
    <row r="1983">
      <c r="A1983" s="3" t="s">
        <v>12599</v>
      </c>
      <c r="B1983" s="3" t="s">
        <v>12600</v>
      </c>
      <c r="C1983" s="4">
        <v>1967.0</v>
      </c>
      <c r="D1983" s="4">
        <v>67.0</v>
      </c>
      <c r="E1983" s="4">
        <v>230386.0</v>
      </c>
      <c r="F1983" s="3" t="s">
        <v>9266</v>
      </c>
      <c r="G1983" s="3" t="s">
        <v>9267</v>
      </c>
      <c r="H1983" s="3" t="s">
        <v>12601</v>
      </c>
      <c r="I1983" s="4">
        <v>0.399</v>
      </c>
      <c r="J1983" s="4">
        <v>0.481</v>
      </c>
      <c r="K1983" s="4">
        <v>0.808333155</v>
      </c>
      <c r="L1983" s="4">
        <v>0.0296</v>
      </c>
      <c r="M1983" s="4">
        <v>0.349</v>
      </c>
      <c r="N1983" s="4">
        <v>3.17E-5</v>
      </c>
      <c r="O1983" s="4">
        <v>0.155</v>
      </c>
      <c r="P1983" s="4">
        <v>0.652</v>
      </c>
      <c r="Q1983" s="4">
        <v>103.379</v>
      </c>
      <c r="R1983" s="4">
        <v>7.0</v>
      </c>
      <c r="S1983" s="4">
        <v>1.0</v>
      </c>
      <c r="T1983" s="3" t="s">
        <v>103</v>
      </c>
      <c r="U1983" s="3" t="s">
        <v>68</v>
      </c>
    </row>
    <row r="1984">
      <c r="A1984" s="3" t="s">
        <v>12602</v>
      </c>
      <c r="B1984" s="3" t="s">
        <v>12603</v>
      </c>
      <c r="C1984" s="4">
        <v>1968.0</v>
      </c>
      <c r="D1984" s="4">
        <v>67.0</v>
      </c>
      <c r="E1984" s="4">
        <v>162653.0</v>
      </c>
      <c r="F1984" s="3" t="s">
        <v>12604</v>
      </c>
      <c r="G1984" s="3" t="s">
        <v>12605</v>
      </c>
      <c r="H1984" s="3" t="s">
        <v>12606</v>
      </c>
      <c r="I1984" s="4">
        <v>0.621</v>
      </c>
      <c r="J1984" s="4">
        <v>0.524</v>
      </c>
      <c r="K1984" s="4">
        <v>0.647894253</v>
      </c>
      <c r="L1984" s="4">
        <v>0.0803</v>
      </c>
      <c r="M1984" s="4">
        <v>0.0652</v>
      </c>
      <c r="N1984" s="4">
        <v>0.00199</v>
      </c>
      <c r="O1984" s="4">
        <v>0.893</v>
      </c>
      <c r="P1984" s="4">
        <v>0.889</v>
      </c>
      <c r="Q1984" s="4">
        <v>110.586</v>
      </c>
      <c r="R1984" s="4">
        <v>0.0</v>
      </c>
      <c r="S1984" s="4">
        <v>1.0</v>
      </c>
      <c r="T1984" s="3" t="s">
        <v>103</v>
      </c>
      <c r="U1984" s="3" t="s">
        <v>94</v>
      </c>
    </row>
    <row r="1985">
      <c r="A1985" s="3" t="s">
        <v>12609</v>
      </c>
      <c r="B1985" s="3" t="s">
        <v>12610</v>
      </c>
      <c r="C1985" s="4">
        <v>2017.0</v>
      </c>
      <c r="D1985" s="4">
        <v>67.0</v>
      </c>
      <c r="E1985" s="4">
        <v>190000.0</v>
      </c>
      <c r="F1985" s="3" t="s">
        <v>12612</v>
      </c>
      <c r="G1985" s="3" t="s">
        <v>12614</v>
      </c>
      <c r="H1985" s="3" t="s">
        <v>12610</v>
      </c>
      <c r="I1985" s="4">
        <v>0.714</v>
      </c>
      <c r="J1985" s="4">
        <v>0.863</v>
      </c>
      <c r="K1985" s="4">
        <v>0.920176245</v>
      </c>
      <c r="L1985" s="4">
        <v>0.0631</v>
      </c>
      <c r="M1985" s="4">
        <v>0.62</v>
      </c>
      <c r="N1985" s="4">
        <v>6.43E-5</v>
      </c>
      <c r="O1985" s="4">
        <v>0.0972</v>
      </c>
      <c r="P1985" s="4">
        <v>0.828</v>
      </c>
      <c r="Q1985" s="4">
        <v>99.98</v>
      </c>
      <c r="R1985" s="4">
        <v>2.0</v>
      </c>
      <c r="S1985" s="4">
        <v>0.0</v>
      </c>
      <c r="T1985" s="3" t="s">
        <v>11540</v>
      </c>
      <c r="U1985" s="3" t="s">
        <v>35</v>
      </c>
    </row>
    <row r="1986">
      <c r="A1986" s="3" t="s">
        <v>12616</v>
      </c>
      <c r="B1986" s="3" t="s">
        <v>12618</v>
      </c>
      <c r="C1986" s="4">
        <v>1998.0</v>
      </c>
      <c r="D1986" s="4">
        <v>67.0</v>
      </c>
      <c r="E1986" s="4">
        <v>314000.0</v>
      </c>
      <c r="F1986" s="3" t="s">
        <v>1607</v>
      </c>
      <c r="G1986" s="3" t="s">
        <v>1608</v>
      </c>
      <c r="H1986" s="3" t="s">
        <v>12620</v>
      </c>
      <c r="I1986" s="4">
        <v>0.833</v>
      </c>
      <c r="J1986" s="4">
        <v>0.84</v>
      </c>
      <c r="K1986" s="4">
        <v>0.791756679</v>
      </c>
      <c r="L1986" s="4">
        <v>0.0895</v>
      </c>
      <c r="M1986" s="4">
        <v>0.123</v>
      </c>
      <c r="N1986" s="4">
        <v>5.51E-6</v>
      </c>
      <c r="O1986" s="4">
        <v>0.0812</v>
      </c>
      <c r="P1986" s="4">
        <v>0.623</v>
      </c>
      <c r="Q1986" s="4">
        <v>101.98</v>
      </c>
      <c r="R1986" s="4">
        <v>2.0</v>
      </c>
      <c r="S1986" s="4">
        <v>1.0</v>
      </c>
      <c r="T1986" s="3" t="s">
        <v>104</v>
      </c>
      <c r="U1986" s="3" t="s">
        <v>35</v>
      </c>
    </row>
    <row r="1987">
      <c r="A1987" s="3" t="s">
        <v>12622</v>
      </c>
      <c r="B1987" s="3" t="s">
        <v>12623</v>
      </c>
      <c r="C1987" s="4">
        <v>1998.0</v>
      </c>
      <c r="D1987" s="4">
        <v>67.0</v>
      </c>
      <c r="E1987" s="4">
        <v>292400.0</v>
      </c>
      <c r="F1987" s="3" t="s">
        <v>11525</v>
      </c>
      <c r="G1987" s="3" t="s">
        <v>9398</v>
      </c>
      <c r="H1987" s="3" t="s">
        <v>12624</v>
      </c>
      <c r="I1987" s="4">
        <v>0.805</v>
      </c>
      <c r="J1987" s="4">
        <v>0.802</v>
      </c>
      <c r="K1987" s="4">
        <v>0.823134344</v>
      </c>
      <c r="L1987" s="4">
        <v>0.1</v>
      </c>
      <c r="M1987" s="4">
        <v>0.162</v>
      </c>
      <c r="N1987" s="4">
        <v>8.83E-4</v>
      </c>
      <c r="O1987" s="4">
        <v>0.0698</v>
      </c>
      <c r="P1987" s="4">
        <v>0.531</v>
      </c>
      <c r="Q1987" s="4">
        <v>127.92</v>
      </c>
      <c r="R1987" s="4">
        <v>1.0</v>
      </c>
      <c r="S1987" s="4">
        <v>1.0</v>
      </c>
      <c r="T1987" s="3" t="s">
        <v>103</v>
      </c>
      <c r="U1987" s="3" t="s">
        <v>35</v>
      </c>
    </row>
    <row r="1988">
      <c r="A1988" s="3" t="s">
        <v>12625</v>
      </c>
      <c r="B1988" s="3" t="s">
        <v>12626</v>
      </c>
      <c r="C1988" s="4">
        <v>1993.0</v>
      </c>
      <c r="D1988" s="4">
        <v>67.0</v>
      </c>
      <c r="E1988" s="4">
        <v>519360.0</v>
      </c>
      <c r="F1988" s="3" t="s">
        <v>880</v>
      </c>
      <c r="G1988" s="3" t="s">
        <v>2426</v>
      </c>
      <c r="H1988" s="3" t="s">
        <v>12627</v>
      </c>
      <c r="I1988" s="4">
        <v>0.656</v>
      </c>
      <c r="J1988" s="4">
        <v>0.81</v>
      </c>
      <c r="K1988" s="4">
        <v>0.815177636</v>
      </c>
      <c r="L1988" s="4">
        <v>0.0969</v>
      </c>
      <c r="M1988" s="4">
        <v>0.686</v>
      </c>
      <c r="N1988" s="4">
        <v>1.08E-5</v>
      </c>
      <c r="O1988" s="4">
        <v>0.3</v>
      </c>
      <c r="P1988" s="4">
        <v>0.962</v>
      </c>
      <c r="Q1988" s="4">
        <v>98.9</v>
      </c>
      <c r="R1988" s="4">
        <v>0.0</v>
      </c>
      <c r="S1988" s="4">
        <v>1.0</v>
      </c>
      <c r="T1988" s="3" t="s">
        <v>104</v>
      </c>
      <c r="U1988" s="3" t="s">
        <v>35</v>
      </c>
    </row>
    <row r="1989">
      <c r="A1989" s="3" t="s">
        <v>12628</v>
      </c>
      <c r="B1989" s="3" t="s">
        <v>12629</v>
      </c>
      <c r="C1989" s="4">
        <v>2013.0</v>
      </c>
      <c r="D1989" s="4">
        <v>67.0</v>
      </c>
      <c r="E1989" s="4">
        <v>220460.0</v>
      </c>
      <c r="F1989" s="3" t="s">
        <v>8212</v>
      </c>
      <c r="G1989" s="3" t="s">
        <v>12630</v>
      </c>
      <c r="H1989" s="3" t="s">
        <v>12631</v>
      </c>
      <c r="I1989" s="4">
        <v>0.551</v>
      </c>
      <c r="J1989" s="4">
        <v>0.836</v>
      </c>
      <c r="K1989" s="4">
        <v>0.892391932</v>
      </c>
      <c r="L1989" s="4">
        <v>0.0524</v>
      </c>
      <c r="M1989" s="4">
        <v>0.00502</v>
      </c>
      <c r="N1989" s="4">
        <v>2.1E-5</v>
      </c>
      <c r="O1989" s="4">
        <v>0.0425</v>
      </c>
      <c r="P1989" s="4">
        <v>0.758</v>
      </c>
      <c r="Q1989" s="4">
        <v>185.06</v>
      </c>
      <c r="R1989" s="4">
        <v>10.0</v>
      </c>
      <c r="S1989" s="4">
        <v>0.0</v>
      </c>
      <c r="T1989" s="3" t="s">
        <v>103</v>
      </c>
      <c r="U1989" s="3" t="s">
        <v>35</v>
      </c>
    </row>
    <row r="1990">
      <c r="A1990" s="3" t="s">
        <v>12633</v>
      </c>
      <c r="B1990" s="3" t="s">
        <v>12634</v>
      </c>
      <c r="C1990" s="4">
        <v>2017.0</v>
      </c>
      <c r="D1990" s="4">
        <v>67.0</v>
      </c>
      <c r="E1990" s="4">
        <v>306582.0</v>
      </c>
      <c r="F1990" s="3" t="s">
        <v>4270</v>
      </c>
      <c r="G1990" s="3" t="s">
        <v>12635</v>
      </c>
      <c r="H1990" s="3" t="s">
        <v>12636</v>
      </c>
      <c r="I1990" s="4">
        <v>0.622</v>
      </c>
      <c r="J1990" s="4">
        <v>0.924</v>
      </c>
      <c r="K1990" s="4">
        <v>0.878638804</v>
      </c>
      <c r="L1990" s="4">
        <v>0.142</v>
      </c>
      <c r="M1990" s="4">
        <v>0.00764</v>
      </c>
      <c r="N1990" s="4">
        <v>2.61E-6</v>
      </c>
      <c r="O1990" s="4">
        <v>0.557</v>
      </c>
      <c r="P1990" s="4">
        <v>0.506</v>
      </c>
      <c r="Q1990" s="4">
        <v>135.97</v>
      </c>
      <c r="R1990" s="4">
        <v>4.0</v>
      </c>
      <c r="S1990" s="4">
        <v>0.0</v>
      </c>
      <c r="T1990" s="3" t="s">
        <v>104</v>
      </c>
      <c r="U1990" s="3" t="s">
        <v>68</v>
      </c>
    </row>
    <row r="1991">
      <c r="A1991" s="3" t="s">
        <v>12637</v>
      </c>
      <c r="B1991" s="3" t="s">
        <v>7383</v>
      </c>
      <c r="C1991" s="4">
        <v>1977.0</v>
      </c>
      <c r="D1991" s="4">
        <v>67.0</v>
      </c>
      <c r="E1991" s="4">
        <v>221640.0</v>
      </c>
      <c r="F1991" s="3" t="s">
        <v>12638</v>
      </c>
      <c r="G1991" s="3" t="s">
        <v>9230</v>
      </c>
      <c r="H1991" s="3" t="s">
        <v>9231</v>
      </c>
      <c r="I1991" s="4">
        <v>0.699</v>
      </c>
      <c r="J1991" s="4">
        <v>0.502</v>
      </c>
      <c r="K1991" s="4">
        <v>0.706564285</v>
      </c>
      <c r="L1991" s="4">
        <v>0.0278</v>
      </c>
      <c r="M1991" s="4">
        <v>0.0607</v>
      </c>
      <c r="N1991" s="4">
        <v>0.0337</v>
      </c>
      <c r="O1991" s="4">
        <v>0.317</v>
      </c>
      <c r="P1991" s="4">
        <v>0.676</v>
      </c>
      <c r="Q1991" s="4">
        <v>105.27</v>
      </c>
      <c r="R1991" s="4">
        <v>9.0</v>
      </c>
      <c r="S1991" s="4">
        <v>1.0</v>
      </c>
      <c r="T1991" s="3" t="s">
        <v>103</v>
      </c>
      <c r="U1991" s="3" t="s">
        <v>68</v>
      </c>
    </row>
    <row r="1992">
      <c r="A1992" s="3" t="s">
        <v>12640</v>
      </c>
      <c r="B1992" s="3" t="s">
        <v>12642</v>
      </c>
      <c r="C1992" s="4">
        <v>1997.0</v>
      </c>
      <c r="D1992" s="4">
        <v>67.0</v>
      </c>
      <c r="E1992" s="4">
        <v>146480.0</v>
      </c>
      <c r="F1992" s="3" t="s">
        <v>12644</v>
      </c>
      <c r="G1992" s="3" t="s">
        <v>12645</v>
      </c>
      <c r="H1992" s="3" t="s">
        <v>12646</v>
      </c>
      <c r="I1992" s="4">
        <v>0.428</v>
      </c>
      <c r="J1992" s="4">
        <v>0.781</v>
      </c>
      <c r="K1992" s="4">
        <v>0.828545762</v>
      </c>
      <c r="L1992" s="4">
        <v>0.281</v>
      </c>
      <c r="M1992" s="4">
        <v>0.0675</v>
      </c>
      <c r="N1992" s="4">
        <v>7.81E-4</v>
      </c>
      <c r="O1992" s="4">
        <v>0.615</v>
      </c>
      <c r="P1992" s="4">
        <v>0.709</v>
      </c>
      <c r="Q1992" s="4">
        <v>93.24</v>
      </c>
      <c r="R1992" s="4">
        <v>1.0</v>
      </c>
      <c r="S1992" s="4">
        <v>0.0</v>
      </c>
      <c r="T1992" s="3" t="s">
        <v>103</v>
      </c>
      <c r="U1992" s="3" t="s">
        <v>68</v>
      </c>
    </row>
    <row r="1993">
      <c r="A1993" s="3" t="s">
        <v>12648</v>
      </c>
      <c r="B1993" s="3" t="s">
        <v>12649</v>
      </c>
      <c r="C1993" s="4">
        <v>1994.0</v>
      </c>
      <c r="D1993" s="4">
        <v>67.0</v>
      </c>
      <c r="E1993" s="4">
        <v>296560.0</v>
      </c>
      <c r="F1993" s="3" t="s">
        <v>12650</v>
      </c>
      <c r="G1993" s="3" t="s">
        <v>2940</v>
      </c>
      <c r="H1993" s="3" t="s">
        <v>12651</v>
      </c>
      <c r="I1993" s="4">
        <v>0.733</v>
      </c>
      <c r="J1993" s="4">
        <v>0.871</v>
      </c>
      <c r="K1993" s="4">
        <v>0.794879473</v>
      </c>
      <c r="L1993" s="4">
        <v>0.0329</v>
      </c>
      <c r="M1993" s="4">
        <v>0.0182</v>
      </c>
      <c r="N1993" s="4">
        <v>0.0864</v>
      </c>
      <c r="O1993" s="4">
        <v>0.041</v>
      </c>
      <c r="P1993" s="4">
        <v>0.816</v>
      </c>
      <c r="Q1993" s="4">
        <v>123.47</v>
      </c>
      <c r="R1993" s="4">
        <v>7.0</v>
      </c>
      <c r="S1993" s="4">
        <v>1.0</v>
      </c>
      <c r="T1993" s="3" t="s">
        <v>103</v>
      </c>
      <c r="U1993" s="3" t="s">
        <v>68</v>
      </c>
    </row>
    <row r="1994">
      <c r="A1994" s="3" t="s">
        <v>12653</v>
      </c>
      <c r="B1994" s="3" t="s">
        <v>12654</v>
      </c>
      <c r="C1994" s="4">
        <v>2014.0</v>
      </c>
      <c r="D1994" s="4">
        <v>67.0</v>
      </c>
      <c r="E1994" s="4">
        <v>258933.0</v>
      </c>
      <c r="F1994" s="3" t="s">
        <v>12655</v>
      </c>
      <c r="G1994" s="3" t="s">
        <v>12656</v>
      </c>
      <c r="H1994" s="3" t="s">
        <v>12657</v>
      </c>
      <c r="I1994" s="4">
        <v>0.656705432</v>
      </c>
      <c r="J1994" s="4">
        <v>0.6703845</v>
      </c>
      <c r="K1994" s="4">
        <v>0.813626471</v>
      </c>
      <c r="L1994" s="4">
        <v>0.081382654</v>
      </c>
      <c r="M1994" s="4">
        <v>0.26934009</v>
      </c>
      <c r="N1994" s="4">
        <v>0.05448885</v>
      </c>
      <c r="O1994" s="4">
        <v>0.191150556</v>
      </c>
      <c r="P1994" s="4">
        <v>0.618767284</v>
      </c>
      <c r="Q1994" s="4">
        <v>120.71</v>
      </c>
      <c r="R1994" s="4">
        <v>5.0</v>
      </c>
      <c r="S1994" s="4">
        <v>1.0</v>
      </c>
      <c r="T1994" s="3" t="s">
        <v>103</v>
      </c>
      <c r="U1994" s="3" t="s">
        <v>68</v>
      </c>
    </row>
    <row r="1995">
      <c r="A1995" s="3" t="s">
        <v>12659</v>
      </c>
      <c r="B1995" s="3" t="s">
        <v>12660</v>
      </c>
      <c r="C1995" s="4">
        <v>2001.0</v>
      </c>
      <c r="D1995" s="4">
        <v>67.0</v>
      </c>
      <c r="E1995" s="4">
        <v>262133.0</v>
      </c>
      <c r="F1995" s="3" t="s">
        <v>10803</v>
      </c>
      <c r="G1995" s="3" t="s">
        <v>2498</v>
      </c>
      <c r="H1995" s="3" t="s">
        <v>12661</v>
      </c>
      <c r="I1995" s="4">
        <v>0.708</v>
      </c>
      <c r="J1995" s="4">
        <v>0.587</v>
      </c>
      <c r="K1995" s="4">
        <v>0.804868137</v>
      </c>
      <c r="L1995" s="4">
        <v>0.151</v>
      </c>
      <c r="M1995" s="4">
        <v>0.273</v>
      </c>
      <c r="N1995" s="4">
        <v>0.0</v>
      </c>
      <c r="O1995" s="4">
        <v>0.0718</v>
      </c>
      <c r="P1995" s="4">
        <v>0.554</v>
      </c>
      <c r="Q1995" s="4">
        <v>83.46</v>
      </c>
      <c r="R1995" s="4">
        <v>11.0</v>
      </c>
      <c r="S1995" s="4">
        <v>0.0</v>
      </c>
      <c r="T1995" s="3" t="s">
        <v>103</v>
      </c>
      <c r="U1995" s="3" t="s">
        <v>68</v>
      </c>
    </row>
    <row r="1996">
      <c r="A1996" s="3" t="s">
        <v>12662</v>
      </c>
      <c r="B1996" s="3" t="s">
        <v>12663</v>
      </c>
      <c r="C1996" s="4">
        <v>2009.0</v>
      </c>
      <c r="D1996" s="4">
        <v>67.0</v>
      </c>
      <c r="E1996" s="4">
        <v>212520.0</v>
      </c>
      <c r="F1996" s="3" t="s">
        <v>12664</v>
      </c>
      <c r="G1996" s="3" t="s">
        <v>11996</v>
      </c>
      <c r="H1996" s="3" t="s">
        <v>12665</v>
      </c>
      <c r="I1996" s="4">
        <v>0.58</v>
      </c>
      <c r="J1996" s="4">
        <v>0.767</v>
      </c>
      <c r="K1996" s="4">
        <v>0.885205227</v>
      </c>
      <c r="L1996" s="4">
        <v>0.0557</v>
      </c>
      <c r="M1996" s="4">
        <v>0.313</v>
      </c>
      <c r="N1996" s="4">
        <v>0.0</v>
      </c>
      <c r="O1996" s="4">
        <v>0.0518</v>
      </c>
      <c r="P1996" s="4">
        <v>0.776</v>
      </c>
      <c r="Q1996" s="4">
        <v>151.84</v>
      </c>
      <c r="R1996" s="4">
        <v>0.0</v>
      </c>
      <c r="S1996" s="4">
        <v>1.0</v>
      </c>
      <c r="T1996" s="3" t="s">
        <v>103</v>
      </c>
      <c r="U1996" s="3" t="s">
        <v>68</v>
      </c>
    </row>
    <row r="1997">
      <c r="A1997" s="3" t="s">
        <v>12667</v>
      </c>
      <c r="B1997" s="3" t="s">
        <v>12668</v>
      </c>
      <c r="C1997" s="4">
        <v>2023.0</v>
      </c>
      <c r="D1997" s="4">
        <v>67.0</v>
      </c>
      <c r="E1997" s="4">
        <v>172125.0</v>
      </c>
      <c r="F1997" s="3" t="s">
        <v>12669</v>
      </c>
      <c r="G1997" s="3" t="s">
        <v>10502</v>
      </c>
      <c r="H1997" s="3" t="s">
        <v>12668</v>
      </c>
      <c r="I1997" s="4">
        <v>0.898</v>
      </c>
      <c r="J1997" s="4">
        <v>0.689</v>
      </c>
      <c r="K1997" s="4">
        <v>0.865570124</v>
      </c>
      <c r="L1997" s="4">
        <v>0.171</v>
      </c>
      <c r="M1997" s="4">
        <v>0.165</v>
      </c>
      <c r="N1997" s="4">
        <v>0.0</v>
      </c>
      <c r="O1997" s="4">
        <v>0.0957</v>
      </c>
      <c r="P1997" s="4">
        <v>0.772</v>
      </c>
      <c r="Q1997" s="4">
        <v>147.96</v>
      </c>
      <c r="R1997" s="4">
        <v>9.0</v>
      </c>
      <c r="S1997" s="4">
        <v>1.0</v>
      </c>
      <c r="T1997" s="3" t="s">
        <v>103</v>
      </c>
      <c r="U1997" s="3" t="s">
        <v>68</v>
      </c>
    </row>
    <row r="1998">
      <c r="A1998" s="3" t="s">
        <v>12670</v>
      </c>
      <c r="B1998" s="3" t="s">
        <v>12671</v>
      </c>
      <c r="C1998" s="4">
        <v>2010.0</v>
      </c>
      <c r="D1998" s="4">
        <v>68.0</v>
      </c>
      <c r="E1998" s="4">
        <v>365706.0</v>
      </c>
      <c r="F1998" s="3" t="s">
        <v>3867</v>
      </c>
      <c r="G1998" s="3" t="s">
        <v>3868</v>
      </c>
      <c r="H1998" s="3" t="s">
        <v>12672</v>
      </c>
      <c r="I1998" s="4">
        <v>0.469</v>
      </c>
      <c r="J1998" s="4">
        <v>0.737</v>
      </c>
      <c r="K1998" s="4">
        <v>0.818899322</v>
      </c>
      <c r="L1998" s="4">
        <v>0.0762</v>
      </c>
      <c r="M1998" s="4">
        <v>0.725</v>
      </c>
      <c r="N1998" s="4">
        <v>0.00272</v>
      </c>
      <c r="O1998" s="4">
        <v>0.0655</v>
      </c>
      <c r="P1998" s="4">
        <v>0.572</v>
      </c>
      <c r="Q1998" s="4">
        <v>79.545</v>
      </c>
      <c r="R1998" s="4">
        <v>8.0</v>
      </c>
      <c r="S1998" s="4">
        <v>1.0</v>
      </c>
      <c r="T1998" s="3" t="s">
        <v>104</v>
      </c>
      <c r="U1998" s="3" t="s">
        <v>68</v>
      </c>
    </row>
    <row r="1999">
      <c r="A1999" s="3" t="s">
        <v>12673</v>
      </c>
      <c r="B1999" s="3" t="s">
        <v>12674</v>
      </c>
      <c r="C1999" s="4">
        <v>2019.0</v>
      </c>
      <c r="D1999" s="4">
        <v>68.0</v>
      </c>
      <c r="E1999" s="4">
        <v>156713.0</v>
      </c>
      <c r="F1999" s="3" t="s">
        <v>12677</v>
      </c>
      <c r="G1999" s="3" t="s">
        <v>4846</v>
      </c>
      <c r="H1999" s="3" t="s">
        <v>12678</v>
      </c>
      <c r="I1999" s="4">
        <v>0.682</v>
      </c>
      <c r="J1999" s="4">
        <v>0.919</v>
      </c>
      <c r="K1999" s="4">
        <v>0.906465895</v>
      </c>
      <c r="L1999" s="4">
        <v>0.0875</v>
      </c>
      <c r="M1999" s="4">
        <v>0.256</v>
      </c>
      <c r="N1999" s="4">
        <v>0.0</v>
      </c>
      <c r="O1999" s="4">
        <v>0.442</v>
      </c>
      <c r="P1999" s="4">
        <v>0.535</v>
      </c>
      <c r="Q1999" s="4">
        <v>95.98</v>
      </c>
      <c r="R1999" s="4">
        <v>0.0</v>
      </c>
      <c r="S1999" s="4">
        <v>0.0</v>
      </c>
      <c r="T1999" s="3" t="s">
        <v>103</v>
      </c>
      <c r="U1999" s="3" t="s">
        <v>35</v>
      </c>
    </row>
    <row r="2000">
      <c r="A2000" s="3" t="s">
        <v>12679</v>
      </c>
      <c r="B2000" s="3" t="s">
        <v>12680</v>
      </c>
      <c r="C2000" s="4">
        <v>2011.0</v>
      </c>
      <c r="D2000" s="4">
        <v>68.0</v>
      </c>
      <c r="E2000" s="4">
        <v>228893.0</v>
      </c>
      <c r="F2000" s="3" t="s">
        <v>12682</v>
      </c>
      <c r="G2000" s="3" t="s">
        <v>6461</v>
      </c>
      <c r="H2000" s="3" t="s">
        <v>12683</v>
      </c>
      <c r="I2000" s="4">
        <v>0.619</v>
      </c>
      <c r="J2000" s="4">
        <v>0.869</v>
      </c>
      <c r="K2000" s="4">
        <v>0.862040939</v>
      </c>
      <c r="L2000" s="4">
        <v>0.182</v>
      </c>
      <c r="M2000" s="4">
        <v>0.0178</v>
      </c>
      <c r="N2000" s="4">
        <v>0.0</v>
      </c>
      <c r="O2000" s="4">
        <v>0.369</v>
      </c>
      <c r="P2000" s="4">
        <v>0.757</v>
      </c>
      <c r="Q2000" s="4">
        <v>151.68</v>
      </c>
      <c r="R2000" s="4">
        <v>1.0</v>
      </c>
      <c r="S2000" s="4">
        <v>1.0</v>
      </c>
      <c r="T2000" s="3" t="s">
        <v>103</v>
      </c>
      <c r="U2000" s="3" t="s">
        <v>35</v>
      </c>
    </row>
    <row r="2001">
      <c r="A2001" s="3" t="s">
        <v>12685</v>
      </c>
      <c r="B2001" s="3" t="s">
        <v>12687</v>
      </c>
      <c r="C2001" s="4">
        <v>2020.0</v>
      </c>
      <c r="D2001" s="4">
        <v>68.0</v>
      </c>
      <c r="E2001" s="4">
        <v>212868.0</v>
      </c>
      <c r="F2001" s="3" t="s">
        <v>3108</v>
      </c>
      <c r="G2001" s="3" t="s">
        <v>9349</v>
      </c>
      <c r="H2001" s="3" t="s">
        <v>12687</v>
      </c>
      <c r="I2001" s="4">
        <v>0.811</v>
      </c>
      <c r="J2001" s="4">
        <v>0.553</v>
      </c>
      <c r="K2001" s="4">
        <v>0.832374393</v>
      </c>
      <c r="L2001" s="4">
        <v>0.0552</v>
      </c>
      <c r="M2001" s="4">
        <v>0.317</v>
      </c>
      <c r="N2001" s="4">
        <v>0.0</v>
      </c>
      <c r="O2001" s="4">
        <v>0.105</v>
      </c>
      <c r="P2001" s="4">
        <v>0.86</v>
      </c>
      <c r="Q2001" s="4">
        <v>148.014</v>
      </c>
      <c r="R2001" s="4">
        <v>9.0</v>
      </c>
      <c r="S2001" s="4">
        <v>1.0</v>
      </c>
      <c r="T2001" s="3" t="s">
        <v>103</v>
      </c>
      <c r="U2001" s="3" t="s">
        <v>94</v>
      </c>
    </row>
    <row r="2002">
      <c r="A2002" s="3" t="s">
        <v>12688</v>
      </c>
      <c r="B2002" s="3" t="s">
        <v>12689</v>
      </c>
      <c r="C2002" s="4">
        <v>1994.0</v>
      </c>
      <c r="D2002" s="4">
        <v>68.0</v>
      </c>
      <c r="E2002" s="4">
        <v>220666.0</v>
      </c>
      <c r="F2002" s="3" t="s">
        <v>1911</v>
      </c>
      <c r="G2002" s="3" t="s">
        <v>7791</v>
      </c>
      <c r="H2002" s="3" t="s">
        <v>9758</v>
      </c>
      <c r="I2002" s="4">
        <v>0.69</v>
      </c>
      <c r="J2002" s="4">
        <v>0.752</v>
      </c>
      <c r="K2002" s="4">
        <v>0.729151071</v>
      </c>
      <c r="L2002" s="4">
        <v>0.0455</v>
      </c>
      <c r="M2002" s="4">
        <v>0.463</v>
      </c>
      <c r="N2002" s="4">
        <v>0.00102</v>
      </c>
      <c r="O2002" s="4">
        <v>0.595</v>
      </c>
      <c r="P2002" s="4">
        <v>0.97</v>
      </c>
      <c r="Q2002" s="4">
        <v>126.005</v>
      </c>
      <c r="R2002" s="4">
        <v>6.0</v>
      </c>
      <c r="S2002" s="4">
        <v>0.0</v>
      </c>
      <c r="T2002" s="3" t="s">
        <v>103</v>
      </c>
      <c r="U2002" s="3" t="s">
        <v>35</v>
      </c>
    </row>
    <row r="2003">
      <c r="A2003" s="3" t="s">
        <v>12690</v>
      </c>
      <c r="B2003" s="3" t="s">
        <v>12691</v>
      </c>
      <c r="C2003" s="4">
        <v>2019.0</v>
      </c>
      <c r="D2003" s="4">
        <v>68.0</v>
      </c>
      <c r="E2003" s="4">
        <v>207760.0</v>
      </c>
      <c r="F2003" s="3" t="s">
        <v>3108</v>
      </c>
      <c r="G2003" s="3" t="s">
        <v>6756</v>
      </c>
      <c r="H2003" s="3" t="s">
        <v>7454</v>
      </c>
      <c r="I2003" s="4">
        <v>0.852</v>
      </c>
      <c r="J2003" s="4">
        <v>0.666</v>
      </c>
      <c r="K2003" s="4">
        <v>0.826406862</v>
      </c>
      <c r="L2003" s="4">
        <v>0.184</v>
      </c>
      <c r="M2003" s="4">
        <v>0.135</v>
      </c>
      <c r="N2003" s="4">
        <v>0.0</v>
      </c>
      <c r="O2003" s="4">
        <v>0.798</v>
      </c>
      <c r="P2003" s="4">
        <v>0.726</v>
      </c>
      <c r="Q2003" s="4">
        <v>91.046</v>
      </c>
      <c r="R2003" s="4">
        <v>11.0</v>
      </c>
      <c r="S2003" s="4">
        <v>0.0</v>
      </c>
      <c r="T2003" s="3" t="s">
        <v>103</v>
      </c>
      <c r="U2003" s="3" t="s">
        <v>35</v>
      </c>
    </row>
    <row r="2004">
      <c r="A2004" s="3" t="s">
        <v>12693</v>
      </c>
      <c r="B2004" s="3" t="s">
        <v>12694</v>
      </c>
      <c r="C2004" s="4">
        <v>2023.0</v>
      </c>
      <c r="D2004" s="4">
        <v>68.0</v>
      </c>
      <c r="E2004" s="4">
        <v>216270.0</v>
      </c>
      <c r="F2004" s="3" t="s">
        <v>880</v>
      </c>
      <c r="G2004" s="3" t="s">
        <v>1822</v>
      </c>
      <c r="H2004" s="3" t="s">
        <v>12694</v>
      </c>
      <c r="I2004" s="4">
        <v>0.772</v>
      </c>
      <c r="J2004" s="4">
        <v>0.767</v>
      </c>
      <c r="K2004" s="4">
        <v>0.871986824</v>
      </c>
      <c r="L2004" s="4">
        <v>0.0381</v>
      </c>
      <c r="M2004" s="4">
        <v>0.138</v>
      </c>
      <c r="N2004" s="4">
        <v>0.0</v>
      </c>
      <c r="O2004" s="4">
        <v>0.557</v>
      </c>
      <c r="P2004" s="4">
        <v>0.866</v>
      </c>
      <c r="Q2004" s="4">
        <v>122.024</v>
      </c>
      <c r="R2004" s="4">
        <v>0.0</v>
      </c>
      <c r="S2004" s="4">
        <v>1.0</v>
      </c>
      <c r="T2004" s="3" t="s">
        <v>104</v>
      </c>
      <c r="U2004" s="3" t="s">
        <v>68</v>
      </c>
    </row>
    <row r="2005">
      <c r="A2005" s="3" t="s">
        <v>12695</v>
      </c>
      <c r="B2005" s="3" t="s">
        <v>12696</v>
      </c>
      <c r="C2005" s="4">
        <v>2007.0</v>
      </c>
      <c r="D2005" s="4">
        <v>68.0</v>
      </c>
      <c r="E2005" s="4">
        <v>284573.0</v>
      </c>
      <c r="F2005" s="3" t="s">
        <v>11354</v>
      </c>
      <c r="G2005" s="3" t="s">
        <v>12697</v>
      </c>
      <c r="H2005" s="3" t="s">
        <v>12698</v>
      </c>
      <c r="I2005" s="4">
        <v>0.599</v>
      </c>
      <c r="J2005" s="4">
        <v>0.653</v>
      </c>
      <c r="K2005" s="4">
        <v>0.812439843</v>
      </c>
      <c r="L2005" s="4">
        <v>0.122</v>
      </c>
      <c r="M2005" s="4">
        <v>0.362</v>
      </c>
      <c r="N2005" s="4">
        <v>0.0</v>
      </c>
      <c r="O2005" s="4">
        <v>0.144</v>
      </c>
      <c r="P2005" s="4">
        <v>0.678</v>
      </c>
      <c r="Q2005" s="4">
        <v>79.968</v>
      </c>
      <c r="R2005" s="4">
        <v>0.0</v>
      </c>
      <c r="S2005" s="4">
        <v>0.0</v>
      </c>
      <c r="T2005" s="3" t="s">
        <v>104</v>
      </c>
      <c r="U2005" s="3" t="s">
        <v>35</v>
      </c>
    </row>
    <row r="2006">
      <c r="A2006" s="3" t="s">
        <v>12699</v>
      </c>
      <c r="B2006" s="3" t="s">
        <v>12701</v>
      </c>
      <c r="C2006" s="4">
        <v>2013.0</v>
      </c>
      <c r="D2006" s="4">
        <v>68.0</v>
      </c>
      <c r="E2006" s="4">
        <v>260552.0</v>
      </c>
      <c r="F2006" s="3" t="s">
        <v>880</v>
      </c>
      <c r="G2006" s="3" t="s">
        <v>1822</v>
      </c>
      <c r="H2006" s="3" t="s">
        <v>8904</v>
      </c>
      <c r="I2006" s="4">
        <v>0.687</v>
      </c>
      <c r="J2006" s="4">
        <v>0.941</v>
      </c>
      <c r="K2006" s="4">
        <v>0.862618442</v>
      </c>
      <c r="L2006" s="4">
        <v>0.0583</v>
      </c>
      <c r="M2006" s="4">
        <v>0.0811</v>
      </c>
      <c r="N2006" s="4">
        <v>2.93E-6</v>
      </c>
      <c r="O2006" s="4">
        <v>0.0697</v>
      </c>
      <c r="P2006" s="4">
        <v>0.909</v>
      </c>
      <c r="Q2006" s="4">
        <v>138.048</v>
      </c>
      <c r="R2006" s="4">
        <v>6.0</v>
      </c>
      <c r="S2006" s="4">
        <v>0.0</v>
      </c>
      <c r="T2006" s="3" t="s">
        <v>104</v>
      </c>
      <c r="U2006" s="3" t="s">
        <v>94</v>
      </c>
    </row>
    <row r="2007">
      <c r="A2007" s="3" t="s">
        <v>12706</v>
      </c>
      <c r="B2007" s="3" t="s">
        <v>12707</v>
      </c>
      <c r="C2007" s="4">
        <v>2011.0</v>
      </c>
      <c r="D2007" s="4">
        <v>68.0</v>
      </c>
      <c r="E2007" s="4">
        <v>301586.0</v>
      </c>
      <c r="F2007" s="3" t="s">
        <v>12708</v>
      </c>
      <c r="G2007" s="3" t="s">
        <v>12016</v>
      </c>
      <c r="H2007" s="3" t="s">
        <v>12709</v>
      </c>
      <c r="I2007" s="4">
        <v>0.693</v>
      </c>
      <c r="J2007" s="4">
        <v>0.956</v>
      </c>
      <c r="K2007" s="4">
        <v>0.867281244</v>
      </c>
      <c r="L2007" s="4">
        <v>0.071</v>
      </c>
      <c r="M2007" s="4">
        <v>0.289</v>
      </c>
      <c r="N2007" s="4">
        <v>0.0</v>
      </c>
      <c r="O2007" s="4">
        <v>0.294</v>
      </c>
      <c r="P2007" s="4">
        <v>0.665</v>
      </c>
      <c r="Q2007" s="4">
        <v>90.005</v>
      </c>
      <c r="R2007" s="4">
        <v>1.0</v>
      </c>
      <c r="S2007" s="4">
        <v>0.0</v>
      </c>
      <c r="T2007" s="3" t="s">
        <v>104</v>
      </c>
      <c r="U2007" s="3" t="s">
        <v>94</v>
      </c>
    </row>
    <row r="2008">
      <c r="A2008" s="3" t="s">
        <v>12711</v>
      </c>
      <c r="B2008" s="3" t="s">
        <v>12713</v>
      </c>
      <c r="C2008" s="4">
        <v>2018.0</v>
      </c>
      <c r="D2008" s="4">
        <v>68.0</v>
      </c>
      <c r="E2008" s="4">
        <v>249741.0</v>
      </c>
      <c r="F2008" s="3" t="s">
        <v>12715</v>
      </c>
      <c r="G2008" s="3" t="s">
        <v>12716</v>
      </c>
      <c r="H2008" s="3" t="s">
        <v>12713</v>
      </c>
      <c r="I2008" s="4">
        <v>0.359</v>
      </c>
      <c r="J2008" s="4">
        <v>0.972</v>
      </c>
      <c r="K2008" s="4">
        <v>0.900648087</v>
      </c>
      <c r="L2008" s="4">
        <v>0.109</v>
      </c>
      <c r="M2008" s="4">
        <v>0.136</v>
      </c>
      <c r="N2008" s="4">
        <v>2.52E-6</v>
      </c>
      <c r="O2008" s="4">
        <v>0.14</v>
      </c>
      <c r="P2008" s="4">
        <v>0.595</v>
      </c>
      <c r="Q2008" s="4">
        <v>62.914</v>
      </c>
      <c r="R2008" s="4">
        <v>7.0</v>
      </c>
      <c r="S2008" s="4">
        <v>1.0</v>
      </c>
      <c r="T2008" s="3" t="s">
        <v>104</v>
      </c>
      <c r="U2008" s="3" t="s">
        <v>68</v>
      </c>
    </row>
    <row r="2009">
      <c r="A2009" s="3" t="s">
        <v>12717</v>
      </c>
      <c r="B2009" s="3" t="s">
        <v>3646</v>
      </c>
      <c r="C2009" s="4">
        <v>2012.0</v>
      </c>
      <c r="D2009" s="4">
        <v>68.0</v>
      </c>
      <c r="E2009" s="4">
        <v>215506.0</v>
      </c>
      <c r="F2009" s="3" t="s">
        <v>12718</v>
      </c>
      <c r="G2009" s="3" t="s">
        <v>12719</v>
      </c>
      <c r="H2009" s="3" t="s">
        <v>12720</v>
      </c>
      <c r="I2009" s="4">
        <v>0.829</v>
      </c>
      <c r="J2009" s="4">
        <v>0.792</v>
      </c>
      <c r="K2009" s="4">
        <v>0.894167219</v>
      </c>
      <c r="L2009" s="4">
        <v>0.0668</v>
      </c>
      <c r="M2009" s="4">
        <v>0.726</v>
      </c>
      <c r="N2009" s="4">
        <v>5.83E-6</v>
      </c>
      <c r="O2009" s="4">
        <v>0.122</v>
      </c>
      <c r="P2009" s="4">
        <v>0.758</v>
      </c>
      <c r="Q2009" s="4">
        <v>118.05</v>
      </c>
      <c r="R2009" s="4">
        <v>2.0</v>
      </c>
      <c r="S2009" s="4">
        <v>0.0</v>
      </c>
      <c r="T2009" s="3" t="s">
        <v>103</v>
      </c>
      <c r="U2009" s="3" t="s">
        <v>35</v>
      </c>
    </row>
    <row r="2010">
      <c r="A2010" s="3" t="s">
        <v>12723</v>
      </c>
      <c r="B2010" s="3" t="s">
        <v>12724</v>
      </c>
      <c r="C2010" s="4">
        <v>2023.0</v>
      </c>
      <c r="D2010" s="4">
        <v>68.0</v>
      </c>
      <c r="E2010" s="4">
        <v>185220.0</v>
      </c>
      <c r="F2010" s="3" t="s">
        <v>5733</v>
      </c>
      <c r="G2010" s="3" t="s">
        <v>9603</v>
      </c>
      <c r="H2010" s="3" t="s">
        <v>12724</v>
      </c>
      <c r="I2010" s="4">
        <v>0.814</v>
      </c>
      <c r="J2010" s="4">
        <v>0.618</v>
      </c>
      <c r="K2010" s="4">
        <v>0.854405065</v>
      </c>
      <c r="L2010" s="4">
        <v>0.0619</v>
      </c>
      <c r="M2010" s="4">
        <v>0.0386</v>
      </c>
      <c r="N2010" s="4">
        <v>3.34E-6</v>
      </c>
      <c r="O2010" s="4">
        <v>0.671</v>
      </c>
      <c r="P2010" s="4">
        <v>0.535</v>
      </c>
      <c r="Q2010" s="4">
        <v>121.075</v>
      </c>
      <c r="R2010" s="4">
        <v>5.0</v>
      </c>
      <c r="S2010" s="4">
        <v>0.0</v>
      </c>
      <c r="T2010" s="3" t="s">
        <v>103</v>
      </c>
      <c r="U2010" s="3" t="s">
        <v>94</v>
      </c>
    </row>
    <row r="2011">
      <c r="A2011" s="3" t="s">
        <v>12726</v>
      </c>
      <c r="B2011" s="3" t="s">
        <v>12727</v>
      </c>
      <c r="C2011" s="4">
        <v>1970.0</v>
      </c>
      <c r="D2011" s="4">
        <v>68.0</v>
      </c>
      <c r="E2011" s="4">
        <v>241346.0</v>
      </c>
      <c r="F2011" s="3" t="s">
        <v>10336</v>
      </c>
      <c r="G2011" s="3" t="s">
        <v>10337</v>
      </c>
      <c r="H2011" s="3" t="s">
        <v>12728</v>
      </c>
      <c r="I2011" s="4">
        <v>0.474</v>
      </c>
      <c r="J2011" s="4">
        <v>0.387</v>
      </c>
      <c r="K2011" s="4">
        <v>0.666139071</v>
      </c>
      <c r="L2011" s="4">
        <v>0.0305</v>
      </c>
      <c r="M2011" s="4">
        <v>0.642</v>
      </c>
      <c r="N2011" s="4">
        <v>0.00557</v>
      </c>
      <c r="O2011" s="4">
        <v>0.143</v>
      </c>
      <c r="P2011" s="4">
        <v>0.545</v>
      </c>
      <c r="Q2011" s="4">
        <v>118.49</v>
      </c>
      <c r="R2011" s="4">
        <v>2.0</v>
      </c>
      <c r="S2011" s="4">
        <v>0.0</v>
      </c>
      <c r="T2011" s="3" t="s">
        <v>103</v>
      </c>
      <c r="U2011" s="3" t="s">
        <v>35</v>
      </c>
    </row>
    <row r="2012">
      <c r="A2012" s="3" t="s">
        <v>12729</v>
      </c>
      <c r="B2012" s="3" t="s">
        <v>12730</v>
      </c>
      <c r="C2012" s="4">
        <v>1996.0</v>
      </c>
      <c r="D2012" s="4">
        <v>68.0</v>
      </c>
      <c r="E2012" s="4">
        <v>214333.0</v>
      </c>
      <c r="F2012" s="3" t="s">
        <v>1267</v>
      </c>
      <c r="G2012" s="3" t="s">
        <v>9590</v>
      </c>
      <c r="H2012" s="3" t="s">
        <v>9590</v>
      </c>
      <c r="I2012" s="4">
        <v>0.804</v>
      </c>
      <c r="J2012" s="4">
        <v>0.801</v>
      </c>
      <c r="K2012" s="4">
        <v>0.869847924</v>
      </c>
      <c r="L2012" s="4">
        <v>0.0305</v>
      </c>
      <c r="M2012" s="4">
        <v>0.275</v>
      </c>
      <c r="N2012" s="4">
        <v>3.29E-5</v>
      </c>
      <c r="O2012" s="4">
        <v>0.215</v>
      </c>
      <c r="P2012" s="4">
        <v>0.826</v>
      </c>
      <c r="Q2012" s="4">
        <v>98.12</v>
      </c>
      <c r="R2012" s="4">
        <v>0.0</v>
      </c>
      <c r="S2012" s="4">
        <v>1.0</v>
      </c>
      <c r="T2012" s="3" t="s">
        <v>103</v>
      </c>
      <c r="U2012" s="3" t="s">
        <v>35</v>
      </c>
    </row>
    <row r="2013">
      <c r="A2013" s="3" t="s">
        <v>12731</v>
      </c>
      <c r="B2013" s="3" t="s">
        <v>12732</v>
      </c>
      <c r="C2013" s="4">
        <v>2005.0</v>
      </c>
      <c r="D2013" s="4">
        <v>68.0</v>
      </c>
      <c r="E2013" s="4">
        <v>209160.0</v>
      </c>
      <c r="F2013" s="3" t="s">
        <v>7892</v>
      </c>
      <c r="G2013" s="3" t="s">
        <v>12733</v>
      </c>
      <c r="H2013" s="3" t="s">
        <v>12734</v>
      </c>
      <c r="I2013" s="4">
        <v>0.463</v>
      </c>
      <c r="J2013" s="4">
        <v>0.382</v>
      </c>
      <c r="K2013" s="4">
        <v>0.724616602</v>
      </c>
      <c r="L2013" s="4">
        <v>0.0278</v>
      </c>
      <c r="M2013" s="4">
        <v>0.897</v>
      </c>
      <c r="N2013" s="4">
        <v>0.263</v>
      </c>
      <c r="O2013" s="4">
        <v>0.108</v>
      </c>
      <c r="P2013" s="4">
        <v>0.638</v>
      </c>
      <c r="Q2013" s="4">
        <v>74.57</v>
      </c>
      <c r="R2013" s="4">
        <v>5.0</v>
      </c>
      <c r="S2013" s="4">
        <v>1.0</v>
      </c>
      <c r="T2013" s="3" t="s">
        <v>103</v>
      </c>
      <c r="U2013" s="3" t="s">
        <v>35</v>
      </c>
    </row>
    <row r="2014">
      <c r="A2014" s="3" t="s">
        <v>12738</v>
      </c>
      <c r="B2014" s="3" t="s">
        <v>12739</v>
      </c>
      <c r="C2014" s="4">
        <v>1995.0</v>
      </c>
      <c r="D2014" s="4">
        <v>68.0</v>
      </c>
      <c r="E2014" s="4">
        <v>188359.0</v>
      </c>
      <c r="F2014" s="3" t="s">
        <v>8212</v>
      </c>
      <c r="G2014" s="3" t="s">
        <v>12740</v>
      </c>
      <c r="H2014" s="3" t="s">
        <v>12741</v>
      </c>
      <c r="I2014" s="4">
        <v>0.32</v>
      </c>
      <c r="J2014" s="4">
        <v>0.917</v>
      </c>
      <c r="K2014" s="4">
        <v>0.848223643</v>
      </c>
      <c r="L2014" s="4">
        <v>0.0771</v>
      </c>
      <c r="M2014" s="4">
        <v>0.0717</v>
      </c>
      <c r="N2014" s="4">
        <v>0.0</v>
      </c>
      <c r="O2014" s="4">
        <v>0.169</v>
      </c>
      <c r="P2014" s="4">
        <v>0.715</v>
      </c>
      <c r="Q2014" s="4">
        <v>190.76</v>
      </c>
      <c r="R2014" s="4">
        <v>9.0</v>
      </c>
      <c r="S2014" s="4">
        <v>1.0</v>
      </c>
      <c r="T2014" s="3" t="s">
        <v>103</v>
      </c>
      <c r="U2014" s="3" t="s">
        <v>35</v>
      </c>
    </row>
    <row r="2015">
      <c r="A2015" s="3" t="s">
        <v>12744</v>
      </c>
      <c r="B2015" s="3" t="s">
        <v>12745</v>
      </c>
      <c r="C2015" s="4">
        <v>1987.0</v>
      </c>
      <c r="D2015" s="4">
        <v>68.0</v>
      </c>
      <c r="E2015" s="4">
        <v>180517.0</v>
      </c>
      <c r="F2015" s="3" t="s">
        <v>12747</v>
      </c>
      <c r="G2015" s="3" t="s">
        <v>12748</v>
      </c>
      <c r="H2015" s="3" t="s">
        <v>12088</v>
      </c>
      <c r="I2015" s="4">
        <v>0.795</v>
      </c>
      <c r="J2015" s="4">
        <v>0.63</v>
      </c>
      <c r="K2015" s="4">
        <v>0.820118495</v>
      </c>
      <c r="L2015" s="4">
        <v>0.084</v>
      </c>
      <c r="M2015" s="4">
        <v>0.0419</v>
      </c>
      <c r="N2015" s="4">
        <v>0.573</v>
      </c>
      <c r="O2015" s="4">
        <v>0.0894</v>
      </c>
      <c r="P2015" s="4">
        <v>0.785</v>
      </c>
      <c r="Q2015" s="4">
        <v>108.7</v>
      </c>
      <c r="R2015" s="4">
        <v>10.0</v>
      </c>
      <c r="S2015" s="4">
        <v>0.0</v>
      </c>
      <c r="T2015" s="3" t="s">
        <v>103</v>
      </c>
      <c r="U2015" s="3" t="s">
        <v>35</v>
      </c>
    </row>
    <row r="2016">
      <c r="A2016" s="3" t="s">
        <v>12749</v>
      </c>
      <c r="B2016" s="3" t="s">
        <v>12750</v>
      </c>
      <c r="C2016" s="4">
        <v>2018.0</v>
      </c>
      <c r="D2016" s="4">
        <v>68.0</v>
      </c>
      <c r="E2016" s="4">
        <v>247381.0</v>
      </c>
      <c r="F2016" s="3" t="s">
        <v>1629</v>
      </c>
      <c r="G2016" s="3" t="s">
        <v>1511</v>
      </c>
      <c r="H2016" s="3" t="s">
        <v>12750</v>
      </c>
      <c r="I2016" s="4">
        <v>0.691</v>
      </c>
      <c r="J2016" s="4">
        <v>0.796</v>
      </c>
      <c r="K2016" s="4">
        <v>0.87228627</v>
      </c>
      <c r="L2016" s="4">
        <v>0.0387</v>
      </c>
      <c r="M2016" s="4">
        <v>0.0495</v>
      </c>
      <c r="N2016" s="4">
        <v>0.0</v>
      </c>
      <c r="O2016" s="4">
        <v>0.333</v>
      </c>
      <c r="P2016" s="4">
        <v>0.541</v>
      </c>
      <c r="Q2016" s="4">
        <v>127.98</v>
      </c>
      <c r="R2016" s="4">
        <v>7.0</v>
      </c>
      <c r="S2016" s="4">
        <v>1.0</v>
      </c>
      <c r="T2016" s="3" t="s">
        <v>104</v>
      </c>
      <c r="U2016" s="3" t="s">
        <v>68</v>
      </c>
    </row>
    <row r="2017">
      <c r="A2017" s="3" t="s">
        <v>12752</v>
      </c>
      <c r="B2017" s="3" t="s">
        <v>12753</v>
      </c>
      <c r="C2017" s="4">
        <v>1986.0</v>
      </c>
      <c r="D2017" s="4">
        <v>68.0</v>
      </c>
      <c r="E2017" s="4">
        <v>229164.0</v>
      </c>
      <c r="F2017" s="3" t="s">
        <v>12754</v>
      </c>
      <c r="G2017" s="3" t="s">
        <v>12755</v>
      </c>
      <c r="H2017" s="3" t="s">
        <v>12756</v>
      </c>
      <c r="I2017" s="4">
        <v>0.722</v>
      </c>
      <c r="J2017" s="4">
        <v>0.961</v>
      </c>
      <c r="K2017" s="4">
        <v>0.871559044</v>
      </c>
      <c r="L2017" s="4">
        <v>0.0514</v>
      </c>
      <c r="M2017" s="4">
        <v>0.0883</v>
      </c>
      <c r="N2017" s="4">
        <v>0.61</v>
      </c>
      <c r="O2017" s="4">
        <v>0.278</v>
      </c>
      <c r="P2017" s="4">
        <v>0.911</v>
      </c>
      <c r="Q2017" s="4">
        <v>126.11</v>
      </c>
      <c r="R2017" s="4">
        <v>9.0</v>
      </c>
      <c r="S2017" s="4">
        <v>1.0</v>
      </c>
      <c r="T2017" s="3" t="s">
        <v>103</v>
      </c>
      <c r="U2017" s="3" t="s">
        <v>68</v>
      </c>
    </row>
    <row r="2018">
      <c r="A2018" s="3" t="s">
        <v>12758</v>
      </c>
      <c r="B2018" s="3" t="s">
        <v>12760</v>
      </c>
      <c r="C2018" s="4">
        <v>2016.0</v>
      </c>
      <c r="D2018" s="4">
        <v>68.0</v>
      </c>
      <c r="E2018" s="4">
        <v>224493.0</v>
      </c>
      <c r="F2018" s="3" t="s">
        <v>12761</v>
      </c>
      <c r="G2018" s="3" t="s">
        <v>6679</v>
      </c>
      <c r="H2018" s="3" t="s">
        <v>12762</v>
      </c>
      <c r="I2018" s="4">
        <v>0.592</v>
      </c>
      <c r="J2018" s="4">
        <v>0.788</v>
      </c>
      <c r="K2018" s="4">
        <v>0.869163476</v>
      </c>
      <c r="L2018" s="4">
        <v>0.201</v>
      </c>
      <c r="M2018" s="4">
        <v>0.0599</v>
      </c>
      <c r="N2018" s="4">
        <v>2.54E-6</v>
      </c>
      <c r="O2018" s="4">
        <v>0.125</v>
      </c>
      <c r="P2018" s="4">
        <v>0.755</v>
      </c>
      <c r="Q2018" s="4">
        <v>89.95</v>
      </c>
      <c r="R2018" s="4">
        <v>6.0</v>
      </c>
      <c r="S2018" s="4">
        <v>0.0</v>
      </c>
      <c r="T2018" s="3" t="s">
        <v>103</v>
      </c>
      <c r="U2018" s="3" t="s">
        <v>68</v>
      </c>
    </row>
    <row r="2019">
      <c r="A2019" s="3" t="s">
        <v>12763</v>
      </c>
      <c r="B2019" s="3" t="s">
        <v>12764</v>
      </c>
      <c r="C2019" s="4">
        <v>2020.0</v>
      </c>
      <c r="D2019" s="4">
        <v>68.0</v>
      </c>
      <c r="E2019" s="4">
        <v>203064.0</v>
      </c>
      <c r="F2019" s="3" t="s">
        <v>12765</v>
      </c>
      <c r="G2019" s="3" t="s">
        <v>2714</v>
      </c>
      <c r="H2019" s="3" t="s">
        <v>12764</v>
      </c>
      <c r="I2019" s="4">
        <v>0.702</v>
      </c>
      <c r="J2019" s="4">
        <v>0.825</v>
      </c>
      <c r="K2019" s="4">
        <v>0.893482771</v>
      </c>
      <c r="L2019" s="4">
        <v>0.0601</v>
      </c>
      <c r="M2019" s="4">
        <v>0.00883</v>
      </c>
      <c r="N2019" s="4">
        <v>0.0</v>
      </c>
      <c r="O2019" s="4">
        <v>0.0674</v>
      </c>
      <c r="P2019" s="4">
        <v>0.915</v>
      </c>
      <c r="Q2019" s="4">
        <v>102.98</v>
      </c>
      <c r="R2019" s="4">
        <v>6.0</v>
      </c>
      <c r="S2019" s="4">
        <v>0.0</v>
      </c>
      <c r="T2019" s="3" t="s">
        <v>103</v>
      </c>
      <c r="U2019" s="3" t="s">
        <v>68</v>
      </c>
    </row>
    <row r="2020">
      <c r="A2020" s="3" t="s">
        <v>12766</v>
      </c>
      <c r="B2020" s="3" t="s">
        <v>12767</v>
      </c>
      <c r="C2020" s="4">
        <v>2008.0</v>
      </c>
      <c r="D2020" s="4">
        <v>68.0</v>
      </c>
      <c r="E2020" s="4">
        <v>312892.0</v>
      </c>
      <c r="F2020" s="3" t="s">
        <v>7573</v>
      </c>
      <c r="G2020" s="3" t="s">
        <v>7574</v>
      </c>
      <c r="H2020" s="3" t="s">
        <v>8731</v>
      </c>
      <c r="I2020" s="4">
        <v>0.488</v>
      </c>
      <c r="J2020" s="4">
        <v>0.57</v>
      </c>
      <c r="K2020" s="4">
        <v>0.854661733</v>
      </c>
      <c r="L2020" s="4">
        <v>0.0775</v>
      </c>
      <c r="M2020" s="4">
        <v>0.251</v>
      </c>
      <c r="N2020" s="4">
        <v>0.0</v>
      </c>
      <c r="O2020" s="4">
        <v>0.107</v>
      </c>
      <c r="P2020" s="4">
        <v>0.668</v>
      </c>
      <c r="Q2020" s="4">
        <v>169.7</v>
      </c>
      <c r="R2020" s="4">
        <v>9.0</v>
      </c>
      <c r="S2020" s="4">
        <v>1.0</v>
      </c>
      <c r="T2020" s="3" t="s">
        <v>104</v>
      </c>
      <c r="U2020" s="3" t="s">
        <v>94</v>
      </c>
    </row>
    <row r="2021">
      <c r="A2021" s="3" t="s">
        <v>12770</v>
      </c>
      <c r="B2021" s="3" t="s">
        <v>12771</v>
      </c>
      <c r="C2021" s="4">
        <v>2011.0</v>
      </c>
      <c r="D2021" s="4">
        <v>68.0</v>
      </c>
      <c r="E2021" s="4">
        <v>201000.0</v>
      </c>
      <c r="F2021" s="3" t="s">
        <v>12772</v>
      </c>
      <c r="G2021" s="3" t="s">
        <v>2106</v>
      </c>
      <c r="H2021" s="3" t="s">
        <v>7426</v>
      </c>
      <c r="I2021" s="4">
        <v>0.691</v>
      </c>
      <c r="J2021" s="4">
        <v>0.921</v>
      </c>
      <c r="K2021" s="4">
        <v>0.93807884</v>
      </c>
      <c r="L2021" s="4">
        <v>0.0533</v>
      </c>
      <c r="M2021" s="4">
        <v>0.173</v>
      </c>
      <c r="N2021" s="4">
        <v>0.0</v>
      </c>
      <c r="O2021" s="4">
        <v>0.331</v>
      </c>
      <c r="P2021" s="4">
        <v>0.8</v>
      </c>
      <c r="Q2021" s="4">
        <v>130.07</v>
      </c>
      <c r="R2021" s="4">
        <v>8.0</v>
      </c>
      <c r="S2021" s="4">
        <v>0.0</v>
      </c>
      <c r="T2021" s="3" t="s">
        <v>103</v>
      </c>
      <c r="U2021" s="3" t="s">
        <v>35</v>
      </c>
    </row>
    <row r="2022">
      <c r="A2022" s="3" t="s">
        <v>12774</v>
      </c>
      <c r="B2022" s="3" t="s">
        <v>12775</v>
      </c>
      <c r="C2022" s="4">
        <v>2017.0</v>
      </c>
      <c r="D2022" s="4">
        <v>69.0</v>
      </c>
      <c r="E2022" s="4">
        <v>377704.0</v>
      </c>
      <c r="F2022" s="3" t="s">
        <v>401</v>
      </c>
      <c r="G2022" s="3" t="s">
        <v>5759</v>
      </c>
      <c r="H2022" s="3" t="s">
        <v>12776</v>
      </c>
      <c r="I2022" s="4">
        <v>0.514</v>
      </c>
      <c r="J2022" s="4">
        <v>0.932</v>
      </c>
      <c r="K2022" s="4">
        <v>0.816888756</v>
      </c>
      <c r="L2022" s="4">
        <v>0.0784</v>
      </c>
      <c r="M2022" s="4">
        <v>0.0508</v>
      </c>
      <c r="N2022" s="4">
        <v>1.06E-6</v>
      </c>
      <c r="O2022" s="4">
        <v>0.238</v>
      </c>
      <c r="P2022" s="4">
        <v>0.607</v>
      </c>
      <c r="Q2022" s="4">
        <v>152.079</v>
      </c>
      <c r="R2022" s="4">
        <v>7.0</v>
      </c>
      <c r="S2022" s="4">
        <v>1.0</v>
      </c>
      <c r="T2022" s="3" t="s">
        <v>34</v>
      </c>
      <c r="U2022" s="3" t="s">
        <v>35</v>
      </c>
    </row>
    <row r="2023">
      <c r="A2023" s="3" t="s">
        <v>12778</v>
      </c>
      <c r="B2023" s="3" t="s">
        <v>12779</v>
      </c>
      <c r="C2023" s="4">
        <v>2017.0</v>
      </c>
      <c r="D2023" s="4">
        <v>69.0</v>
      </c>
      <c r="E2023" s="4">
        <v>297000.0</v>
      </c>
      <c r="F2023" s="3" t="s">
        <v>26</v>
      </c>
      <c r="G2023" s="3" t="s">
        <v>12780</v>
      </c>
      <c r="H2023" s="3" t="s">
        <v>12779</v>
      </c>
      <c r="I2023" s="4">
        <v>0.519</v>
      </c>
      <c r="J2023" s="4">
        <v>0.624</v>
      </c>
      <c r="K2023" s="4">
        <v>0.85087588</v>
      </c>
      <c r="L2023" s="4">
        <v>0.0386</v>
      </c>
      <c r="M2023" s="4">
        <v>0.465</v>
      </c>
      <c r="N2023" s="4">
        <v>0.0</v>
      </c>
      <c r="O2023" s="4">
        <v>0.106</v>
      </c>
      <c r="P2023" s="4">
        <v>0.543</v>
      </c>
      <c r="Q2023" s="4">
        <v>79.927</v>
      </c>
      <c r="R2023" s="4">
        <v>7.0</v>
      </c>
      <c r="S2023" s="4">
        <v>0.0</v>
      </c>
      <c r="T2023" s="3" t="s">
        <v>34</v>
      </c>
      <c r="U2023" s="3" t="s">
        <v>35</v>
      </c>
    </row>
    <row r="2024">
      <c r="A2024" s="3" t="s">
        <v>12783</v>
      </c>
      <c r="B2024" s="3" t="s">
        <v>12784</v>
      </c>
      <c r="C2024" s="4">
        <v>1996.0</v>
      </c>
      <c r="D2024" s="4">
        <v>69.0</v>
      </c>
      <c r="E2024" s="4">
        <v>226826.0</v>
      </c>
      <c r="F2024" s="3" t="s">
        <v>12785</v>
      </c>
      <c r="G2024" s="3" t="s">
        <v>12786</v>
      </c>
      <c r="H2024" s="3" t="s">
        <v>12787</v>
      </c>
      <c r="I2024" s="4">
        <v>0.566</v>
      </c>
      <c r="J2024" s="4">
        <v>0.239</v>
      </c>
      <c r="K2024" s="4">
        <v>0.633691956</v>
      </c>
      <c r="L2024" s="4">
        <v>0.0321</v>
      </c>
      <c r="M2024" s="4">
        <v>0.885</v>
      </c>
      <c r="N2024" s="4">
        <v>5.08E-4</v>
      </c>
      <c r="O2024" s="4">
        <v>0.199</v>
      </c>
      <c r="P2024" s="4">
        <v>0.646</v>
      </c>
      <c r="Q2024" s="4">
        <v>136.466</v>
      </c>
      <c r="R2024" s="4">
        <v>10.0</v>
      </c>
      <c r="S2024" s="4">
        <v>0.0</v>
      </c>
      <c r="T2024" s="3" t="s">
        <v>34</v>
      </c>
      <c r="U2024" s="3" t="s">
        <v>35</v>
      </c>
    </row>
    <row r="2025">
      <c r="A2025" s="3" t="s">
        <v>12788</v>
      </c>
      <c r="B2025" s="3" t="s">
        <v>12789</v>
      </c>
      <c r="C2025" s="4">
        <v>2021.0</v>
      </c>
      <c r="D2025" s="4">
        <v>69.0</v>
      </c>
      <c r="E2025" s="4">
        <v>170344.0</v>
      </c>
      <c r="F2025" s="3" t="s">
        <v>2909</v>
      </c>
      <c r="G2025" s="3" t="s">
        <v>12791</v>
      </c>
      <c r="H2025" s="3" t="s">
        <v>12793</v>
      </c>
      <c r="I2025" s="4">
        <v>0.813</v>
      </c>
      <c r="J2025" s="4">
        <v>0.415</v>
      </c>
      <c r="K2025" s="4">
        <v>0.847731696</v>
      </c>
      <c r="L2025" s="4">
        <v>0.0349</v>
      </c>
      <c r="M2025" s="4">
        <v>0.777</v>
      </c>
      <c r="N2025" s="4">
        <v>0.0</v>
      </c>
      <c r="O2025" s="4">
        <v>0.131</v>
      </c>
      <c r="P2025" s="4">
        <v>0.667</v>
      </c>
      <c r="Q2025" s="4">
        <v>91.921</v>
      </c>
      <c r="R2025" s="4">
        <v>0.0</v>
      </c>
      <c r="S2025" s="4">
        <v>1.0</v>
      </c>
      <c r="T2025" s="3" t="s">
        <v>103</v>
      </c>
      <c r="U2025" s="3" t="s">
        <v>35</v>
      </c>
    </row>
    <row r="2026">
      <c r="A2026" s="3" t="s">
        <v>12796</v>
      </c>
      <c r="B2026" s="3" t="s">
        <v>12797</v>
      </c>
      <c r="C2026" s="4">
        <v>2010.0</v>
      </c>
      <c r="D2026" s="4">
        <v>69.0</v>
      </c>
      <c r="E2026" s="4">
        <v>187426.0</v>
      </c>
      <c r="F2026" s="3" t="s">
        <v>2074</v>
      </c>
      <c r="G2026" s="3" t="s">
        <v>2106</v>
      </c>
      <c r="H2026" s="3" t="s">
        <v>12798</v>
      </c>
      <c r="I2026" s="4">
        <v>0.714</v>
      </c>
      <c r="J2026" s="4">
        <v>0.816</v>
      </c>
      <c r="K2026" s="4">
        <v>0.880050478</v>
      </c>
      <c r="L2026" s="4">
        <v>0.0796</v>
      </c>
      <c r="M2026" s="4">
        <v>0.21</v>
      </c>
      <c r="N2026" s="4">
        <v>0.0</v>
      </c>
      <c r="O2026" s="4">
        <v>0.196</v>
      </c>
      <c r="P2026" s="4">
        <v>0.624</v>
      </c>
      <c r="Q2026" s="4">
        <v>129.822</v>
      </c>
      <c r="R2026" s="4">
        <v>10.0</v>
      </c>
      <c r="S2026" s="4">
        <v>1.0</v>
      </c>
      <c r="T2026" s="3" t="s">
        <v>103</v>
      </c>
      <c r="U2026" s="3" t="s">
        <v>35</v>
      </c>
    </row>
    <row r="2027">
      <c r="A2027" s="3" t="s">
        <v>12799</v>
      </c>
      <c r="B2027" s="3" t="s">
        <v>12800</v>
      </c>
      <c r="C2027" s="4">
        <v>2017.0</v>
      </c>
      <c r="D2027" s="4">
        <v>69.0</v>
      </c>
      <c r="E2027" s="4">
        <v>288026.0</v>
      </c>
      <c r="F2027" s="3" t="s">
        <v>880</v>
      </c>
      <c r="G2027" s="3" t="s">
        <v>881</v>
      </c>
      <c r="H2027" s="3" t="s">
        <v>12801</v>
      </c>
      <c r="I2027" s="4">
        <v>0.756</v>
      </c>
      <c r="J2027" s="4">
        <v>0.92</v>
      </c>
      <c r="K2027" s="4">
        <v>0.794879473</v>
      </c>
      <c r="L2027" s="4">
        <v>0.0776</v>
      </c>
      <c r="M2027" s="4">
        <v>0.0731</v>
      </c>
      <c r="N2027" s="4">
        <v>0.0101</v>
      </c>
      <c r="O2027" s="4">
        <v>0.347</v>
      </c>
      <c r="P2027" s="4">
        <v>0.849</v>
      </c>
      <c r="Q2027" s="4">
        <v>98.99</v>
      </c>
      <c r="R2027" s="4">
        <v>7.0</v>
      </c>
      <c r="S2027" s="4">
        <v>1.0</v>
      </c>
      <c r="T2027" s="3" t="s">
        <v>104</v>
      </c>
      <c r="U2027" s="3" t="s">
        <v>35</v>
      </c>
    </row>
    <row r="2028">
      <c r="A2028" s="3" t="s">
        <v>12803</v>
      </c>
      <c r="B2028" s="3" t="s">
        <v>12804</v>
      </c>
      <c r="C2028" s="4">
        <v>2016.0</v>
      </c>
      <c r="D2028" s="4">
        <v>69.0</v>
      </c>
      <c r="E2028" s="4">
        <v>218234.0</v>
      </c>
      <c r="F2028" s="3" t="s">
        <v>1267</v>
      </c>
      <c r="G2028" s="3" t="s">
        <v>2498</v>
      </c>
      <c r="H2028" s="3" t="s">
        <v>12804</v>
      </c>
      <c r="I2028" s="4">
        <v>0.757</v>
      </c>
      <c r="J2028" s="4">
        <v>0.678</v>
      </c>
      <c r="K2028" s="4">
        <v>0.85622313</v>
      </c>
      <c r="L2028" s="4">
        <v>0.233</v>
      </c>
      <c r="M2028" s="4">
        <v>0.0472</v>
      </c>
      <c r="N2028" s="4">
        <v>9.14E-6</v>
      </c>
      <c r="O2028" s="4">
        <v>0.0654</v>
      </c>
      <c r="P2028" s="4">
        <v>0.82</v>
      </c>
      <c r="Q2028" s="4">
        <v>120.075</v>
      </c>
      <c r="R2028" s="4">
        <v>8.0</v>
      </c>
      <c r="S2028" s="4">
        <v>0.0</v>
      </c>
      <c r="T2028" s="3" t="s">
        <v>103</v>
      </c>
      <c r="U2028" s="3" t="s">
        <v>35</v>
      </c>
    </row>
    <row r="2029">
      <c r="A2029" s="3" t="s">
        <v>12806</v>
      </c>
      <c r="B2029" s="3" t="s">
        <v>12808</v>
      </c>
      <c r="C2029" s="4">
        <v>1976.0</v>
      </c>
      <c r="D2029" s="4">
        <v>69.0</v>
      </c>
      <c r="E2029" s="4">
        <v>186426.0</v>
      </c>
      <c r="F2029" s="3" t="s">
        <v>3730</v>
      </c>
      <c r="G2029" s="3" t="s">
        <v>12809</v>
      </c>
      <c r="H2029" s="3" t="s">
        <v>12810</v>
      </c>
      <c r="I2029" s="4">
        <v>0.787</v>
      </c>
      <c r="J2029" s="4">
        <v>0.704</v>
      </c>
      <c r="K2029" s="4">
        <v>0.827476312</v>
      </c>
      <c r="L2029" s="4">
        <v>0.0385</v>
      </c>
      <c r="M2029" s="4">
        <v>0.535</v>
      </c>
      <c r="N2029" s="4">
        <v>0.00305</v>
      </c>
      <c r="O2029" s="4">
        <v>0.089</v>
      </c>
      <c r="P2029" s="4">
        <v>0.646</v>
      </c>
      <c r="Q2029" s="4">
        <v>120.701</v>
      </c>
      <c r="R2029" s="4">
        <v>9.0</v>
      </c>
      <c r="S2029" s="4">
        <v>0.0</v>
      </c>
      <c r="T2029" s="3" t="s">
        <v>103</v>
      </c>
      <c r="U2029" s="3" t="s">
        <v>35</v>
      </c>
    </row>
    <row r="2030">
      <c r="A2030" s="3" t="s">
        <v>12811</v>
      </c>
      <c r="B2030" s="3" t="s">
        <v>12812</v>
      </c>
      <c r="C2030" s="4">
        <v>2014.0</v>
      </c>
      <c r="D2030" s="4">
        <v>69.0</v>
      </c>
      <c r="E2030" s="4">
        <v>235382.0</v>
      </c>
      <c r="F2030" s="3" t="s">
        <v>3108</v>
      </c>
      <c r="G2030" s="3" t="s">
        <v>6756</v>
      </c>
      <c r="H2030" s="3" t="s">
        <v>6949</v>
      </c>
      <c r="I2030" s="4">
        <v>0.818</v>
      </c>
      <c r="J2030" s="4">
        <v>0.67</v>
      </c>
      <c r="K2030" s="4">
        <v>0.879280474</v>
      </c>
      <c r="L2030" s="4">
        <v>0.0472</v>
      </c>
      <c r="M2030" s="4">
        <v>0.304</v>
      </c>
      <c r="N2030" s="4">
        <v>1.22E-6</v>
      </c>
      <c r="O2030" s="4">
        <v>0.0601</v>
      </c>
      <c r="P2030" s="4">
        <v>0.939</v>
      </c>
      <c r="Q2030" s="4">
        <v>119.988</v>
      </c>
      <c r="R2030" s="4">
        <v>8.0</v>
      </c>
      <c r="S2030" s="4">
        <v>0.0</v>
      </c>
      <c r="T2030" s="3" t="s">
        <v>103</v>
      </c>
      <c r="U2030" s="3" t="s">
        <v>94</v>
      </c>
    </row>
    <row r="2031">
      <c r="A2031" s="3" t="s">
        <v>12816</v>
      </c>
      <c r="B2031" s="3" t="s">
        <v>12817</v>
      </c>
      <c r="C2031" s="4">
        <v>1985.0</v>
      </c>
      <c r="D2031" s="4">
        <v>69.0</v>
      </c>
      <c r="E2031" s="4">
        <v>334600.0</v>
      </c>
      <c r="F2031" s="3" t="s">
        <v>12818</v>
      </c>
      <c r="G2031" s="3" t="s">
        <v>12819</v>
      </c>
      <c r="H2031" s="3" t="s">
        <v>12820</v>
      </c>
      <c r="I2031" s="4">
        <v>0.845</v>
      </c>
      <c r="J2031" s="4">
        <v>0.541</v>
      </c>
      <c r="K2031" s="4">
        <v>0.781361624</v>
      </c>
      <c r="L2031" s="4">
        <v>0.0748</v>
      </c>
      <c r="M2031" s="4">
        <v>0.0586</v>
      </c>
      <c r="N2031" s="4">
        <v>0.0586</v>
      </c>
      <c r="O2031" s="4">
        <v>0.149</v>
      </c>
      <c r="P2031" s="4">
        <v>0.79</v>
      </c>
      <c r="Q2031" s="4">
        <v>117.362</v>
      </c>
      <c r="R2031" s="4">
        <v>1.0</v>
      </c>
      <c r="S2031" s="4">
        <v>0.0</v>
      </c>
      <c r="T2031" s="3" t="s">
        <v>103</v>
      </c>
      <c r="U2031" s="3" t="s">
        <v>35</v>
      </c>
    </row>
    <row r="2032">
      <c r="A2032" s="3" t="s">
        <v>12822</v>
      </c>
      <c r="B2032" s="3" t="s">
        <v>12823</v>
      </c>
      <c r="C2032" s="4">
        <v>2023.0</v>
      </c>
      <c r="D2032" s="4">
        <v>69.0</v>
      </c>
      <c r="E2032" s="4">
        <v>304133.0</v>
      </c>
      <c r="F2032" s="3" t="s">
        <v>880</v>
      </c>
      <c r="G2032" s="3" t="s">
        <v>7462</v>
      </c>
      <c r="H2032" s="3" t="s">
        <v>12825</v>
      </c>
      <c r="I2032" s="4">
        <v>0.579</v>
      </c>
      <c r="J2032" s="4">
        <v>0.473</v>
      </c>
      <c r="K2032" s="4">
        <v>0.812803456</v>
      </c>
      <c r="L2032" s="4">
        <v>0.0411</v>
      </c>
      <c r="M2032" s="4">
        <v>0.752</v>
      </c>
      <c r="N2032" s="4">
        <v>0.0</v>
      </c>
      <c r="O2032" s="4">
        <v>0.0687</v>
      </c>
      <c r="P2032" s="4">
        <v>0.587</v>
      </c>
      <c r="Q2032" s="4">
        <v>126.958</v>
      </c>
      <c r="R2032" s="4">
        <v>10.0</v>
      </c>
      <c r="S2032" s="4">
        <v>0.0</v>
      </c>
      <c r="T2032" s="3" t="s">
        <v>104</v>
      </c>
      <c r="U2032" s="3" t="s">
        <v>35</v>
      </c>
    </row>
    <row r="2033">
      <c r="A2033" s="3" t="s">
        <v>12828</v>
      </c>
      <c r="B2033" s="3" t="s">
        <v>12829</v>
      </c>
      <c r="C2033" s="4">
        <v>2018.0</v>
      </c>
      <c r="D2033" s="4">
        <v>69.0</v>
      </c>
      <c r="E2033" s="4">
        <v>184432.0</v>
      </c>
      <c r="F2033" s="3" t="s">
        <v>2503</v>
      </c>
      <c r="G2033" s="3" t="s">
        <v>1509</v>
      </c>
      <c r="H2033" s="3" t="s">
        <v>12829</v>
      </c>
      <c r="I2033" s="4">
        <v>0.725</v>
      </c>
      <c r="J2033" s="4">
        <v>0.912</v>
      </c>
      <c r="K2033" s="4">
        <v>0.896092229</v>
      </c>
      <c r="L2033" s="4">
        <v>0.0851</v>
      </c>
      <c r="M2033" s="4">
        <v>0.155</v>
      </c>
      <c r="N2033" s="4">
        <v>7.68E-5</v>
      </c>
      <c r="O2033" s="4">
        <v>0.107</v>
      </c>
      <c r="P2033" s="4">
        <v>0.674</v>
      </c>
      <c r="Q2033" s="4">
        <v>104.054</v>
      </c>
      <c r="R2033" s="4">
        <v>9.0</v>
      </c>
      <c r="S2033" s="4">
        <v>0.0</v>
      </c>
      <c r="T2033" s="3" t="s">
        <v>104</v>
      </c>
      <c r="U2033" s="3" t="s">
        <v>35</v>
      </c>
    </row>
    <row r="2034">
      <c r="A2034" s="3" t="s">
        <v>12831</v>
      </c>
      <c r="B2034" s="3" t="s">
        <v>12832</v>
      </c>
      <c r="C2034" s="4">
        <v>2011.0</v>
      </c>
      <c r="D2034" s="4">
        <v>69.0</v>
      </c>
      <c r="E2034" s="4">
        <v>288696.0</v>
      </c>
      <c r="F2034" s="3" t="s">
        <v>880</v>
      </c>
      <c r="G2034" s="3" t="s">
        <v>1822</v>
      </c>
      <c r="H2034" s="3" t="s">
        <v>6815</v>
      </c>
      <c r="I2034" s="4">
        <v>0.727</v>
      </c>
      <c r="J2034" s="4">
        <v>0.9</v>
      </c>
      <c r="K2034" s="4">
        <v>0.877612132</v>
      </c>
      <c r="L2034" s="4">
        <v>0.0452</v>
      </c>
      <c r="M2034" s="4">
        <v>0.0805</v>
      </c>
      <c r="N2034" s="4">
        <v>0.0464</v>
      </c>
      <c r="O2034" s="4">
        <v>0.154</v>
      </c>
      <c r="P2034" s="4">
        <v>0.505</v>
      </c>
      <c r="Q2034" s="4">
        <v>131.97</v>
      </c>
      <c r="R2034" s="4">
        <v>8.0</v>
      </c>
      <c r="S2034" s="4">
        <v>1.0</v>
      </c>
      <c r="T2034" s="3" t="s">
        <v>104</v>
      </c>
      <c r="U2034" s="3" t="s">
        <v>35</v>
      </c>
    </row>
    <row r="2035">
      <c r="A2035" s="3" t="s">
        <v>12834</v>
      </c>
      <c r="B2035" s="3" t="s">
        <v>12835</v>
      </c>
      <c r="C2035" s="4">
        <v>2011.0</v>
      </c>
      <c r="D2035" s="4">
        <v>69.0</v>
      </c>
      <c r="E2035" s="4">
        <v>310924.0</v>
      </c>
      <c r="F2035" s="3" t="s">
        <v>3624</v>
      </c>
      <c r="G2035" s="3" t="s">
        <v>1593</v>
      </c>
      <c r="H2035" s="3" t="s">
        <v>12836</v>
      </c>
      <c r="I2035" s="4">
        <v>0.548</v>
      </c>
      <c r="J2035" s="4">
        <v>0.733</v>
      </c>
      <c r="K2035" s="4">
        <v>0.832588283</v>
      </c>
      <c r="L2035" s="4">
        <v>0.0654</v>
      </c>
      <c r="M2035" s="4">
        <v>0.574</v>
      </c>
      <c r="N2035" s="4">
        <v>5.29E-6</v>
      </c>
      <c r="O2035" s="4">
        <v>0.182</v>
      </c>
      <c r="P2035" s="4">
        <v>0.574</v>
      </c>
      <c r="Q2035" s="4">
        <v>86.96</v>
      </c>
      <c r="R2035" s="4">
        <v>2.0</v>
      </c>
      <c r="S2035" s="4">
        <v>1.0</v>
      </c>
      <c r="T2035" s="3" t="s">
        <v>104</v>
      </c>
      <c r="U2035" s="3" t="s">
        <v>35</v>
      </c>
    </row>
    <row r="2036">
      <c r="A2036" s="3" t="s">
        <v>12837</v>
      </c>
      <c r="B2036" s="3" t="s">
        <v>12838</v>
      </c>
      <c r="C2036" s="4">
        <v>1977.0</v>
      </c>
      <c r="D2036" s="4">
        <v>69.0</v>
      </c>
      <c r="E2036" s="4">
        <v>220560.0</v>
      </c>
      <c r="F2036" s="3" t="s">
        <v>12839</v>
      </c>
      <c r="G2036" s="3" t="s">
        <v>12841</v>
      </c>
      <c r="H2036" s="3" t="s">
        <v>12842</v>
      </c>
      <c r="I2036" s="4">
        <v>0.784</v>
      </c>
      <c r="J2036" s="4">
        <v>0.713</v>
      </c>
      <c r="K2036" s="4">
        <v>0.827647424</v>
      </c>
      <c r="L2036" s="4">
        <v>0.0339</v>
      </c>
      <c r="M2036" s="4">
        <v>0.447</v>
      </c>
      <c r="N2036" s="4">
        <v>0.14</v>
      </c>
      <c r="O2036" s="4">
        <v>0.0904</v>
      </c>
      <c r="P2036" s="4">
        <v>0.97</v>
      </c>
      <c r="Q2036" s="4">
        <v>115.443</v>
      </c>
      <c r="R2036" s="4">
        <v>0.0</v>
      </c>
      <c r="S2036" s="4">
        <v>1.0</v>
      </c>
      <c r="T2036" s="3" t="s">
        <v>103</v>
      </c>
      <c r="U2036" s="3" t="s">
        <v>35</v>
      </c>
    </row>
    <row r="2037">
      <c r="A2037" s="3" t="s">
        <v>12845</v>
      </c>
      <c r="B2037" s="3" t="s">
        <v>12846</v>
      </c>
      <c r="C2037" s="4">
        <v>2024.0</v>
      </c>
      <c r="D2037" s="4">
        <v>69.0</v>
      </c>
      <c r="E2037" s="4">
        <v>134509.0</v>
      </c>
      <c r="F2037" s="3" t="s">
        <v>4278</v>
      </c>
      <c r="G2037" s="3" t="s">
        <v>12848</v>
      </c>
      <c r="H2037" s="3" t="s">
        <v>12846</v>
      </c>
      <c r="I2037" s="4">
        <v>0.656</v>
      </c>
      <c r="J2037" s="4">
        <v>0.805</v>
      </c>
      <c r="K2037" s="4">
        <v>0.829337155</v>
      </c>
      <c r="L2037" s="4">
        <v>0.0817</v>
      </c>
      <c r="M2037" s="4">
        <v>0.0504</v>
      </c>
      <c r="N2037" s="4">
        <v>4.34E-6</v>
      </c>
      <c r="O2037" s="4">
        <v>0.497</v>
      </c>
      <c r="P2037" s="4">
        <v>0.533</v>
      </c>
      <c r="Q2037" s="4">
        <v>149.924</v>
      </c>
      <c r="R2037" s="4">
        <v>9.0</v>
      </c>
      <c r="S2037" s="4">
        <v>1.0</v>
      </c>
      <c r="T2037" s="3" t="s">
        <v>103</v>
      </c>
      <c r="U2037" s="3" t="s">
        <v>94</v>
      </c>
    </row>
    <row r="2038">
      <c r="A2038" s="3" t="s">
        <v>12851</v>
      </c>
      <c r="B2038" s="3" t="s">
        <v>12852</v>
      </c>
      <c r="C2038" s="4">
        <v>2024.0</v>
      </c>
      <c r="D2038" s="4">
        <v>69.0</v>
      </c>
      <c r="E2038" s="4">
        <v>152400.0</v>
      </c>
      <c r="F2038" s="3" t="s">
        <v>4278</v>
      </c>
      <c r="G2038" s="3" t="s">
        <v>12853</v>
      </c>
      <c r="H2038" s="3" t="s">
        <v>12854</v>
      </c>
      <c r="I2038" s="4">
        <v>0.808</v>
      </c>
      <c r="J2038" s="4">
        <v>0.71</v>
      </c>
      <c r="K2038" s="4">
        <v>0.87185849</v>
      </c>
      <c r="L2038" s="4">
        <v>0.0752</v>
      </c>
      <c r="M2038" s="4">
        <v>0.0102</v>
      </c>
      <c r="N2038" s="4">
        <v>0.0</v>
      </c>
      <c r="O2038" s="4">
        <v>0.144</v>
      </c>
      <c r="P2038" s="4">
        <v>0.73</v>
      </c>
      <c r="Q2038" s="4">
        <v>112.066</v>
      </c>
      <c r="R2038" s="4">
        <v>5.0</v>
      </c>
      <c r="S2038" s="4">
        <v>1.0</v>
      </c>
      <c r="T2038" s="3" t="s">
        <v>103</v>
      </c>
      <c r="U2038" s="3" t="s">
        <v>94</v>
      </c>
    </row>
    <row r="2039">
      <c r="A2039" s="3" t="s">
        <v>12857</v>
      </c>
      <c r="B2039" s="3" t="s">
        <v>12858</v>
      </c>
      <c r="C2039" s="4">
        <v>2022.0</v>
      </c>
      <c r="D2039" s="4">
        <v>69.0</v>
      </c>
      <c r="E2039" s="4">
        <v>174646.0</v>
      </c>
      <c r="F2039" s="3" t="s">
        <v>4278</v>
      </c>
      <c r="G2039" s="3" t="s">
        <v>12859</v>
      </c>
      <c r="H2039" s="3" t="s">
        <v>12860</v>
      </c>
      <c r="I2039" s="4">
        <v>0.903</v>
      </c>
      <c r="J2039" s="4">
        <v>0.962</v>
      </c>
      <c r="K2039" s="4">
        <v>0.905973948</v>
      </c>
      <c r="L2039" s="4">
        <v>0.0852</v>
      </c>
      <c r="M2039" s="4">
        <v>0.0302</v>
      </c>
      <c r="N2039" s="4">
        <v>0.0</v>
      </c>
      <c r="O2039" s="4">
        <v>0.0273</v>
      </c>
      <c r="P2039" s="4">
        <v>0.906</v>
      </c>
      <c r="Q2039" s="4">
        <v>129.968</v>
      </c>
      <c r="R2039" s="4">
        <v>4.0</v>
      </c>
      <c r="S2039" s="4">
        <v>1.0</v>
      </c>
      <c r="T2039" s="3" t="s">
        <v>103</v>
      </c>
      <c r="U2039" s="3" t="s">
        <v>68</v>
      </c>
    </row>
    <row r="2040">
      <c r="A2040" s="3" t="s">
        <v>12862</v>
      </c>
      <c r="B2040" s="3" t="s">
        <v>12863</v>
      </c>
      <c r="C2040" s="4">
        <v>2000.0</v>
      </c>
      <c r="D2040" s="4">
        <v>69.0</v>
      </c>
      <c r="E2040" s="4">
        <v>264400.0</v>
      </c>
      <c r="F2040" s="3" t="s">
        <v>9043</v>
      </c>
      <c r="G2040" s="3" t="s">
        <v>9044</v>
      </c>
      <c r="H2040" s="3" t="s">
        <v>12864</v>
      </c>
      <c r="I2040" s="4">
        <v>0.897</v>
      </c>
      <c r="J2040" s="4">
        <v>0.559</v>
      </c>
      <c r="K2040" s="4">
        <v>0.797638654</v>
      </c>
      <c r="L2040" s="4">
        <v>0.379</v>
      </c>
      <c r="M2040" s="4">
        <v>0.155</v>
      </c>
      <c r="N2040" s="4">
        <v>1.27E-4</v>
      </c>
      <c r="O2040" s="4">
        <v>0.296</v>
      </c>
      <c r="P2040" s="4">
        <v>0.677</v>
      </c>
      <c r="Q2040" s="4">
        <v>106.991</v>
      </c>
      <c r="R2040" s="4">
        <v>11.0</v>
      </c>
      <c r="S2040" s="4">
        <v>1.0</v>
      </c>
      <c r="T2040" s="3" t="s">
        <v>103</v>
      </c>
      <c r="U2040" s="3" t="s">
        <v>94</v>
      </c>
    </row>
    <row r="2041">
      <c r="A2041" s="3" t="s">
        <v>12867</v>
      </c>
      <c r="B2041" s="3" t="s">
        <v>12868</v>
      </c>
      <c r="C2041" s="4">
        <v>1992.0</v>
      </c>
      <c r="D2041" s="4">
        <v>69.0</v>
      </c>
      <c r="E2041" s="4">
        <v>240933.0</v>
      </c>
      <c r="F2041" s="3" t="s">
        <v>3538</v>
      </c>
      <c r="G2041" s="3" t="s">
        <v>9995</v>
      </c>
      <c r="H2041" s="3" t="s">
        <v>12869</v>
      </c>
      <c r="I2041" s="4">
        <v>0.759</v>
      </c>
      <c r="J2041" s="4">
        <v>0.822</v>
      </c>
      <c r="K2041" s="4">
        <v>0.819027656</v>
      </c>
      <c r="L2041" s="4">
        <v>0.0367</v>
      </c>
      <c r="M2041" s="4">
        <v>0.00136</v>
      </c>
      <c r="N2041" s="4">
        <v>0.0171</v>
      </c>
      <c r="O2041" s="4">
        <v>0.131</v>
      </c>
      <c r="P2041" s="4">
        <v>0.94</v>
      </c>
      <c r="Q2041" s="4">
        <v>124.713</v>
      </c>
      <c r="R2041" s="4">
        <v>5.0</v>
      </c>
      <c r="S2041" s="4">
        <v>0.0</v>
      </c>
      <c r="T2041" s="3" t="s">
        <v>103</v>
      </c>
      <c r="U2041" s="3" t="s">
        <v>94</v>
      </c>
    </row>
    <row r="2042">
      <c r="A2042" s="3" t="s">
        <v>12873</v>
      </c>
      <c r="B2042" s="3" t="s">
        <v>12874</v>
      </c>
      <c r="C2042" s="4">
        <v>2023.0</v>
      </c>
      <c r="D2042" s="4">
        <v>69.0</v>
      </c>
      <c r="E2042" s="4">
        <v>198026.0</v>
      </c>
      <c r="F2042" s="3" t="s">
        <v>12875</v>
      </c>
      <c r="G2042" s="3" t="s">
        <v>12876</v>
      </c>
      <c r="H2042" s="3" t="s">
        <v>12877</v>
      </c>
      <c r="I2042" s="4">
        <v>0.922</v>
      </c>
      <c r="J2042" s="4">
        <v>0.674</v>
      </c>
      <c r="K2042" s="4">
        <v>0.879751032</v>
      </c>
      <c r="L2042" s="4">
        <v>0.366</v>
      </c>
      <c r="M2042" s="4">
        <v>0.323</v>
      </c>
      <c r="N2042" s="4">
        <v>3.07E-6</v>
      </c>
      <c r="O2042" s="4">
        <v>0.128</v>
      </c>
      <c r="P2042" s="4">
        <v>0.726</v>
      </c>
      <c r="Q2042" s="4">
        <v>140.065</v>
      </c>
      <c r="R2042" s="4">
        <v>1.0</v>
      </c>
      <c r="S2042" s="4">
        <v>1.0</v>
      </c>
      <c r="T2042" s="3" t="s">
        <v>103</v>
      </c>
      <c r="U2042" s="3" t="s">
        <v>94</v>
      </c>
    </row>
    <row r="2043">
      <c r="A2043" s="3" t="s">
        <v>12878</v>
      </c>
      <c r="B2043" s="3" t="s">
        <v>12879</v>
      </c>
      <c r="C2043" s="4">
        <v>1999.0</v>
      </c>
      <c r="D2043" s="4">
        <v>69.0</v>
      </c>
      <c r="E2043" s="4">
        <v>343373.0</v>
      </c>
      <c r="F2043" s="3" t="s">
        <v>880</v>
      </c>
      <c r="G2043" s="3" t="s">
        <v>2426</v>
      </c>
      <c r="H2043" s="3" t="s">
        <v>7600</v>
      </c>
      <c r="I2043" s="4">
        <v>0.672</v>
      </c>
      <c r="J2043" s="4">
        <v>0.856</v>
      </c>
      <c r="K2043" s="4">
        <v>0.815712361</v>
      </c>
      <c r="L2043" s="4">
        <v>0.108</v>
      </c>
      <c r="M2043" s="4">
        <v>0.293</v>
      </c>
      <c r="N2043" s="4">
        <v>3.42E-4</v>
      </c>
      <c r="O2043" s="4">
        <v>0.0494</v>
      </c>
      <c r="P2043" s="4">
        <v>0.723</v>
      </c>
      <c r="Q2043" s="4">
        <v>101.99</v>
      </c>
      <c r="R2043" s="4">
        <v>4.0</v>
      </c>
      <c r="S2043" s="4">
        <v>0.0</v>
      </c>
      <c r="T2043" s="3" t="s">
        <v>104</v>
      </c>
      <c r="U2043" s="3" t="s">
        <v>35</v>
      </c>
    </row>
    <row r="2044">
      <c r="A2044" s="3" t="s">
        <v>12880</v>
      </c>
      <c r="B2044" s="3" t="s">
        <v>12881</v>
      </c>
      <c r="C2044" s="4">
        <v>2010.0</v>
      </c>
      <c r="D2044" s="4">
        <v>69.0</v>
      </c>
      <c r="E2044" s="4">
        <v>305017.0</v>
      </c>
      <c r="F2044" s="3" t="s">
        <v>4270</v>
      </c>
      <c r="G2044" s="3" t="s">
        <v>5402</v>
      </c>
      <c r="H2044" s="3" t="s">
        <v>9034</v>
      </c>
      <c r="I2044" s="4">
        <v>0.696</v>
      </c>
      <c r="J2044" s="4">
        <v>0.95</v>
      </c>
      <c r="K2044" s="4">
        <v>0.868778474</v>
      </c>
      <c r="L2044" s="4">
        <v>0.0963</v>
      </c>
      <c r="M2044" s="4">
        <v>0.0873</v>
      </c>
      <c r="N2044" s="4">
        <v>3.45E-4</v>
      </c>
      <c r="O2044" s="4">
        <v>0.0944</v>
      </c>
      <c r="P2044" s="4">
        <v>0.743</v>
      </c>
      <c r="Q2044" s="4">
        <v>125.03</v>
      </c>
      <c r="R2044" s="4">
        <v>1.0</v>
      </c>
      <c r="S2044" s="4">
        <v>1.0</v>
      </c>
      <c r="T2044" s="3" t="s">
        <v>104</v>
      </c>
      <c r="U2044" s="3" t="s">
        <v>35</v>
      </c>
    </row>
    <row r="2045">
      <c r="A2045" s="3" t="s">
        <v>12884</v>
      </c>
      <c r="B2045" s="3" t="s">
        <v>12885</v>
      </c>
      <c r="C2045" s="4">
        <v>2000.0</v>
      </c>
      <c r="D2045" s="4">
        <v>69.0</v>
      </c>
      <c r="E2045" s="4">
        <v>231480.0</v>
      </c>
      <c r="F2045" s="3" t="s">
        <v>5506</v>
      </c>
      <c r="G2045" s="3" t="s">
        <v>12886</v>
      </c>
      <c r="H2045" s="3" t="s">
        <v>12887</v>
      </c>
      <c r="I2045" s="4">
        <v>0.711</v>
      </c>
      <c r="J2045" s="4">
        <v>0.74</v>
      </c>
      <c r="K2045" s="4">
        <v>0.808162043</v>
      </c>
      <c r="L2045" s="4">
        <v>0.0361</v>
      </c>
      <c r="M2045" s="4">
        <v>0.258</v>
      </c>
      <c r="N2045" s="4">
        <v>0.0111</v>
      </c>
      <c r="O2045" s="4">
        <v>0.104</v>
      </c>
      <c r="P2045" s="4">
        <v>0.639</v>
      </c>
      <c r="Q2045" s="4">
        <v>143.05</v>
      </c>
      <c r="R2045" s="4">
        <v>10.0</v>
      </c>
      <c r="S2045" s="4">
        <v>0.0</v>
      </c>
      <c r="T2045" s="3" t="s">
        <v>103</v>
      </c>
      <c r="U2045" s="3" t="s">
        <v>35</v>
      </c>
    </row>
    <row r="2046">
      <c r="A2046" s="3" t="s">
        <v>12889</v>
      </c>
      <c r="B2046" s="3" t="s">
        <v>12890</v>
      </c>
      <c r="C2046" s="4">
        <v>2007.0</v>
      </c>
      <c r="D2046" s="4">
        <v>69.0</v>
      </c>
      <c r="E2046" s="4">
        <v>329680.0</v>
      </c>
      <c r="F2046" s="3" t="s">
        <v>12891</v>
      </c>
      <c r="G2046" s="3" t="s">
        <v>12892</v>
      </c>
      <c r="H2046" s="3" t="s">
        <v>12893</v>
      </c>
      <c r="I2046" s="4">
        <v>0.59</v>
      </c>
      <c r="J2046" s="4">
        <v>0.828</v>
      </c>
      <c r="K2046" s="4">
        <v>0.84015999</v>
      </c>
      <c r="L2046" s="4">
        <v>0.0439</v>
      </c>
      <c r="M2046" s="4">
        <v>0.277</v>
      </c>
      <c r="N2046" s="4">
        <v>5.57E-6</v>
      </c>
      <c r="O2046" s="4">
        <v>0.0868</v>
      </c>
      <c r="P2046" s="4">
        <v>0.636</v>
      </c>
      <c r="Q2046" s="4">
        <v>111.35</v>
      </c>
      <c r="R2046" s="4">
        <v>0.0</v>
      </c>
      <c r="S2046" s="4">
        <v>1.0</v>
      </c>
      <c r="T2046" s="3" t="s">
        <v>103</v>
      </c>
      <c r="U2046" s="3" t="s">
        <v>35</v>
      </c>
    </row>
    <row r="2047">
      <c r="A2047" s="3" t="s">
        <v>12896</v>
      </c>
      <c r="B2047" s="3" t="s">
        <v>11404</v>
      </c>
      <c r="C2047" s="4">
        <v>1958.0</v>
      </c>
      <c r="D2047" s="4">
        <v>69.0</v>
      </c>
      <c r="E2047" s="4">
        <v>138948.0</v>
      </c>
      <c r="F2047" s="3" t="s">
        <v>9467</v>
      </c>
      <c r="G2047" s="3" t="s">
        <v>10402</v>
      </c>
      <c r="H2047" s="3" t="s">
        <v>12897</v>
      </c>
      <c r="I2047" s="4">
        <v>0.494</v>
      </c>
      <c r="J2047" s="4">
        <v>0.756</v>
      </c>
      <c r="K2047" s="4">
        <v>0.792847518</v>
      </c>
      <c r="L2047" s="4">
        <v>0.0499</v>
      </c>
      <c r="M2047" s="4">
        <v>0.733</v>
      </c>
      <c r="N2047" s="4">
        <v>0.00505</v>
      </c>
      <c r="O2047" s="4">
        <v>0.76</v>
      </c>
      <c r="P2047" s="4">
        <v>0.949</v>
      </c>
      <c r="Q2047" s="4">
        <v>86.9</v>
      </c>
      <c r="R2047" s="4">
        <v>0.0</v>
      </c>
      <c r="S2047" s="4">
        <v>1.0</v>
      </c>
      <c r="T2047" s="3" t="s">
        <v>103</v>
      </c>
      <c r="U2047" s="3" t="s">
        <v>68</v>
      </c>
    </row>
    <row r="2048">
      <c r="A2048" s="3" t="s">
        <v>12900</v>
      </c>
      <c r="B2048" s="3" t="s">
        <v>10754</v>
      </c>
      <c r="C2048" s="4">
        <v>1971.0</v>
      </c>
      <c r="D2048" s="4">
        <v>69.0</v>
      </c>
      <c r="E2048" s="4">
        <v>271333.0</v>
      </c>
      <c r="F2048" s="3" t="s">
        <v>12901</v>
      </c>
      <c r="G2048" s="3" t="s">
        <v>12903</v>
      </c>
      <c r="H2048" s="3" t="s">
        <v>12904</v>
      </c>
      <c r="I2048" s="4">
        <v>0.43</v>
      </c>
      <c r="J2048" s="4">
        <v>0.463</v>
      </c>
      <c r="K2048" s="4">
        <v>0.740059461</v>
      </c>
      <c r="L2048" s="4">
        <v>0.0442</v>
      </c>
      <c r="M2048" s="4">
        <v>0.303</v>
      </c>
      <c r="N2048" s="4">
        <v>5.84E-5</v>
      </c>
      <c r="O2048" s="4">
        <v>0.152</v>
      </c>
      <c r="P2048" s="4">
        <v>0.66</v>
      </c>
      <c r="Q2048" s="4">
        <v>93.4</v>
      </c>
      <c r="R2048" s="4">
        <v>2.0</v>
      </c>
      <c r="S2048" s="4">
        <v>1.0</v>
      </c>
      <c r="T2048" s="3" t="s">
        <v>103</v>
      </c>
      <c r="U2048" s="3" t="s">
        <v>68</v>
      </c>
    </row>
    <row r="2049">
      <c r="A2049" s="3" t="s">
        <v>12905</v>
      </c>
      <c r="B2049" s="3" t="s">
        <v>12906</v>
      </c>
      <c r="C2049" s="4">
        <v>2001.0</v>
      </c>
      <c r="D2049" s="4">
        <v>69.0</v>
      </c>
      <c r="E2049" s="4">
        <v>185306.0</v>
      </c>
      <c r="F2049" s="3" t="s">
        <v>12907</v>
      </c>
      <c r="G2049" s="3" t="s">
        <v>12908</v>
      </c>
      <c r="H2049" s="3" t="s">
        <v>12908</v>
      </c>
      <c r="I2049" s="4">
        <v>0.549</v>
      </c>
      <c r="J2049" s="4">
        <v>0.981</v>
      </c>
      <c r="K2049" s="4">
        <v>0.898380853</v>
      </c>
      <c r="L2049" s="4">
        <v>0.059</v>
      </c>
      <c r="M2049" s="4">
        <v>0.0178</v>
      </c>
      <c r="N2049" s="4">
        <v>1.8E-6</v>
      </c>
      <c r="O2049" s="4">
        <v>0.438</v>
      </c>
      <c r="P2049" s="4">
        <v>0.873</v>
      </c>
      <c r="Q2049" s="4">
        <v>82.33</v>
      </c>
      <c r="R2049" s="4">
        <v>11.0</v>
      </c>
      <c r="S2049" s="4">
        <v>0.0</v>
      </c>
      <c r="T2049" s="3" t="s">
        <v>103</v>
      </c>
      <c r="U2049" s="3" t="s">
        <v>68</v>
      </c>
    </row>
    <row r="2050">
      <c r="A2050" s="3" t="s">
        <v>12909</v>
      </c>
      <c r="B2050" s="3" t="s">
        <v>12911</v>
      </c>
      <c r="C2050" s="4">
        <v>2004.0</v>
      </c>
      <c r="D2050" s="4">
        <v>69.0</v>
      </c>
      <c r="E2050" s="4">
        <v>172666.0</v>
      </c>
      <c r="F2050" s="3" t="s">
        <v>2521</v>
      </c>
      <c r="G2050" s="3" t="s">
        <v>12913</v>
      </c>
      <c r="H2050" s="3" t="s">
        <v>12914</v>
      </c>
      <c r="I2050" s="4">
        <v>0.577</v>
      </c>
      <c r="J2050" s="4">
        <v>0.94</v>
      </c>
      <c r="K2050" s="4">
        <v>0.879537142</v>
      </c>
      <c r="L2050" s="4">
        <v>0.0361</v>
      </c>
      <c r="M2050" s="4">
        <v>2.42E-5</v>
      </c>
      <c r="N2050" s="4">
        <v>0.0715</v>
      </c>
      <c r="O2050" s="4">
        <v>0.347</v>
      </c>
      <c r="P2050" s="4">
        <v>0.818</v>
      </c>
      <c r="Q2050" s="4">
        <v>116.04</v>
      </c>
      <c r="R2050" s="4">
        <v>6.0</v>
      </c>
      <c r="S2050" s="4">
        <v>0.0</v>
      </c>
      <c r="T2050" s="3" t="s">
        <v>103</v>
      </c>
      <c r="U2050" s="3" t="s">
        <v>68</v>
      </c>
    </row>
    <row r="2051">
      <c r="A2051" s="3" t="s">
        <v>12916</v>
      </c>
      <c r="B2051" s="3" t="s">
        <v>12917</v>
      </c>
      <c r="C2051" s="4">
        <v>2002.0</v>
      </c>
      <c r="D2051" s="4">
        <v>69.0</v>
      </c>
      <c r="E2051" s="4">
        <v>211506.0</v>
      </c>
      <c r="F2051" s="3" t="s">
        <v>12919</v>
      </c>
      <c r="G2051" s="3" t="s">
        <v>10402</v>
      </c>
      <c r="H2051" s="3" t="s">
        <v>10404</v>
      </c>
      <c r="I2051" s="4">
        <v>0.597</v>
      </c>
      <c r="J2051" s="4">
        <v>0.97</v>
      </c>
      <c r="K2051" s="4">
        <v>0.846747802</v>
      </c>
      <c r="L2051" s="4">
        <v>0.0502</v>
      </c>
      <c r="M2051" s="4">
        <v>3.85E-4</v>
      </c>
      <c r="N2051" s="4">
        <v>0.197</v>
      </c>
      <c r="O2051" s="4">
        <v>0.133</v>
      </c>
      <c r="P2051" s="4">
        <v>0.717</v>
      </c>
      <c r="Q2051" s="4">
        <v>115.0</v>
      </c>
      <c r="R2051" s="4">
        <v>4.0</v>
      </c>
      <c r="S2051" s="4">
        <v>0.0</v>
      </c>
      <c r="T2051" s="3" t="s">
        <v>103</v>
      </c>
      <c r="U2051" s="3" t="s">
        <v>68</v>
      </c>
    </row>
    <row r="2052">
      <c r="A2052" s="3" t="s">
        <v>12923</v>
      </c>
      <c r="B2052" s="3" t="s">
        <v>12924</v>
      </c>
      <c r="C2052" s="4">
        <v>2014.0</v>
      </c>
      <c r="D2052" s="4">
        <v>69.0</v>
      </c>
      <c r="E2052" s="4">
        <v>260239.0</v>
      </c>
      <c r="F2052" s="3" t="s">
        <v>3298</v>
      </c>
      <c r="G2052" s="3" t="s">
        <v>12926</v>
      </c>
      <c r="H2052" s="3" t="s">
        <v>12927</v>
      </c>
      <c r="I2052" s="4">
        <v>0.964</v>
      </c>
      <c r="J2052" s="4">
        <v>0.605</v>
      </c>
      <c r="K2052" s="4">
        <v>0.841379163</v>
      </c>
      <c r="L2052" s="4">
        <v>0.179</v>
      </c>
      <c r="M2052" s="4">
        <v>0.0668</v>
      </c>
      <c r="N2052" s="4">
        <v>7.78E-6</v>
      </c>
      <c r="O2052" s="4">
        <v>0.214</v>
      </c>
      <c r="P2052" s="4">
        <v>0.646</v>
      </c>
      <c r="Q2052" s="4">
        <v>130.0</v>
      </c>
      <c r="R2052" s="4">
        <v>9.0</v>
      </c>
      <c r="S2052" s="4">
        <v>1.0</v>
      </c>
      <c r="T2052" s="3" t="s">
        <v>103</v>
      </c>
      <c r="U2052" s="3" t="s">
        <v>94</v>
      </c>
    </row>
    <row r="2053">
      <c r="A2053" s="3" t="s">
        <v>12928</v>
      </c>
      <c r="B2053" s="3" t="s">
        <v>12929</v>
      </c>
      <c r="C2053" s="4">
        <v>2016.0</v>
      </c>
      <c r="D2053" s="4">
        <v>69.0</v>
      </c>
      <c r="E2053" s="4">
        <v>201675.0</v>
      </c>
      <c r="F2053" s="3" t="s">
        <v>3852</v>
      </c>
      <c r="G2053" s="3" t="s">
        <v>1585</v>
      </c>
      <c r="H2053" s="3" t="s">
        <v>7022</v>
      </c>
      <c r="I2053" s="4">
        <v>0.658</v>
      </c>
      <c r="J2053" s="4">
        <v>0.563</v>
      </c>
      <c r="K2053" s="4">
        <v>0.783906915</v>
      </c>
      <c r="L2053" s="4">
        <v>0.0317</v>
      </c>
      <c r="M2053" s="4">
        <v>0.494</v>
      </c>
      <c r="N2053" s="4">
        <v>7.58E-5</v>
      </c>
      <c r="O2053" s="4">
        <v>0.378</v>
      </c>
      <c r="P2053" s="4">
        <v>0.582</v>
      </c>
      <c r="Q2053" s="4">
        <v>119.98</v>
      </c>
      <c r="R2053" s="4">
        <v>0.0</v>
      </c>
      <c r="S2053" s="4">
        <v>0.0</v>
      </c>
      <c r="T2053" s="3" t="s">
        <v>104</v>
      </c>
      <c r="U2053" s="3" t="s">
        <v>94</v>
      </c>
    </row>
    <row r="2054">
      <c r="A2054" s="3" t="s">
        <v>12931</v>
      </c>
      <c r="B2054" s="3" t="s">
        <v>12932</v>
      </c>
      <c r="C2054" s="4">
        <v>2009.0</v>
      </c>
      <c r="D2054" s="4">
        <v>70.0</v>
      </c>
      <c r="E2054" s="4">
        <v>182640.0</v>
      </c>
      <c r="F2054" s="3" t="s">
        <v>5123</v>
      </c>
      <c r="G2054" s="3" t="s">
        <v>12933</v>
      </c>
      <c r="H2054" s="3" t="s">
        <v>12932</v>
      </c>
      <c r="I2054" s="4">
        <v>0.586</v>
      </c>
      <c r="J2054" s="4">
        <v>0.714</v>
      </c>
      <c r="K2054" s="4">
        <v>0.837293863</v>
      </c>
      <c r="L2054" s="4">
        <v>0.0271</v>
      </c>
      <c r="M2054" s="4">
        <v>0.434</v>
      </c>
      <c r="N2054" s="4">
        <v>1.87E-5</v>
      </c>
      <c r="O2054" s="4">
        <v>0.32</v>
      </c>
      <c r="P2054" s="4">
        <v>0.593</v>
      </c>
      <c r="Q2054" s="4">
        <v>107.964</v>
      </c>
      <c r="R2054" s="4">
        <v>2.0</v>
      </c>
      <c r="S2054" s="4">
        <v>0.0</v>
      </c>
      <c r="T2054" s="3" t="s">
        <v>103</v>
      </c>
      <c r="U2054" s="3" t="s">
        <v>35</v>
      </c>
    </row>
    <row r="2055">
      <c r="A2055" s="3" t="s">
        <v>12935</v>
      </c>
      <c r="B2055" s="3" t="s">
        <v>12937</v>
      </c>
      <c r="C2055" s="4">
        <v>2008.0</v>
      </c>
      <c r="D2055" s="4">
        <v>70.0</v>
      </c>
      <c r="E2055" s="4">
        <v>293626.0</v>
      </c>
      <c r="F2055" s="3" t="s">
        <v>880</v>
      </c>
      <c r="G2055" s="3" t="s">
        <v>1822</v>
      </c>
      <c r="H2055" s="3" t="s">
        <v>12938</v>
      </c>
      <c r="I2055" s="4">
        <v>0.628</v>
      </c>
      <c r="J2055" s="4">
        <v>0.917</v>
      </c>
      <c r="K2055" s="4">
        <v>0.86480012</v>
      </c>
      <c r="L2055" s="4">
        <v>0.0437</v>
      </c>
      <c r="M2055" s="4">
        <v>0.151</v>
      </c>
      <c r="N2055" s="4">
        <v>0.0</v>
      </c>
      <c r="O2055" s="4">
        <v>0.13</v>
      </c>
      <c r="P2055" s="4">
        <v>0.753</v>
      </c>
      <c r="Q2055" s="4">
        <v>123.01</v>
      </c>
      <c r="R2055" s="4">
        <v>4.0</v>
      </c>
      <c r="S2055" s="4">
        <v>0.0</v>
      </c>
      <c r="T2055" s="3" t="s">
        <v>104</v>
      </c>
      <c r="U2055" s="3" t="s">
        <v>35</v>
      </c>
    </row>
    <row r="2056">
      <c r="A2056" s="3" t="s">
        <v>12941</v>
      </c>
      <c r="B2056" s="3" t="s">
        <v>6395</v>
      </c>
      <c r="C2056" s="4">
        <v>2007.0</v>
      </c>
      <c r="D2056" s="4">
        <v>70.0</v>
      </c>
      <c r="E2056" s="4">
        <v>347040.0</v>
      </c>
      <c r="F2056" s="3" t="s">
        <v>901</v>
      </c>
      <c r="G2056" s="3" t="s">
        <v>12942</v>
      </c>
      <c r="H2056" s="3" t="s">
        <v>12943</v>
      </c>
      <c r="I2056" s="4">
        <v>0.656705432</v>
      </c>
      <c r="J2056" s="4">
        <v>0.6703845</v>
      </c>
      <c r="K2056" s="4">
        <v>0.813626471</v>
      </c>
      <c r="L2056" s="4">
        <v>0.081382654</v>
      </c>
      <c r="M2056" s="4">
        <v>0.26934009</v>
      </c>
      <c r="N2056" s="4">
        <v>0.05448885</v>
      </c>
      <c r="O2056" s="4">
        <v>0.191150556</v>
      </c>
      <c r="P2056" s="4">
        <v>0.618767284</v>
      </c>
      <c r="Q2056" s="4">
        <v>120.71</v>
      </c>
      <c r="R2056" s="4">
        <v>5.0</v>
      </c>
      <c r="S2056" s="4">
        <v>1.0</v>
      </c>
      <c r="T2056" s="3" t="s">
        <v>104</v>
      </c>
      <c r="U2056" s="3" t="s">
        <v>35</v>
      </c>
    </row>
    <row r="2057">
      <c r="A2057" s="3" t="s">
        <v>12947</v>
      </c>
      <c r="B2057" s="3" t="s">
        <v>12252</v>
      </c>
      <c r="C2057" s="4">
        <v>2020.0</v>
      </c>
      <c r="D2057" s="4">
        <v>70.0</v>
      </c>
      <c r="E2057" s="4">
        <v>221000.0</v>
      </c>
      <c r="F2057" s="3" t="s">
        <v>4730</v>
      </c>
      <c r="G2057" s="3" t="s">
        <v>12250</v>
      </c>
      <c r="H2057" s="3" t="s">
        <v>12948</v>
      </c>
      <c r="I2057" s="4">
        <v>0.562</v>
      </c>
      <c r="J2057" s="4">
        <v>0.903</v>
      </c>
      <c r="K2057" s="4">
        <v>0.879087973</v>
      </c>
      <c r="L2057" s="4">
        <v>0.0296</v>
      </c>
      <c r="M2057" s="4">
        <v>1.87E-4</v>
      </c>
      <c r="N2057" s="4">
        <v>0.0939</v>
      </c>
      <c r="O2057" s="4">
        <v>0.298</v>
      </c>
      <c r="P2057" s="4">
        <v>0.791</v>
      </c>
      <c r="Q2057" s="4">
        <v>132.01</v>
      </c>
      <c r="R2057" s="4">
        <v>8.0</v>
      </c>
      <c r="S2057" s="4">
        <v>0.0</v>
      </c>
      <c r="T2057" s="3" t="s">
        <v>103</v>
      </c>
      <c r="U2057" s="3" t="s">
        <v>35</v>
      </c>
    </row>
    <row r="2058">
      <c r="A2058" s="3" t="s">
        <v>12949</v>
      </c>
      <c r="B2058" s="3" t="s">
        <v>12950</v>
      </c>
      <c r="C2058" s="4">
        <v>2013.0</v>
      </c>
      <c r="D2058" s="4">
        <v>70.0</v>
      </c>
      <c r="E2058" s="4">
        <v>228093.0</v>
      </c>
      <c r="F2058" s="3" t="s">
        <v>12951</v>
      </c>
      <c r="G2058" s="3" t="s">
        <v>12952</v>
      </c>
      <c r="H2058" s="3" t="s">
        <v>12953</v>
      </c>
      <c r="I2058" s="4">
        <v>0.863</v>
      </c>
      <c r="J2058" s="4">
        <v>0.452</v>
      </c>
      <c r="K2058" s="4">
        <v>0.742647531</v>
      </c>
      <c r="L2058" s="4">
        <v>0.0678</v>
      </c>
      <c r="M2058" s="4">
        <v>0.0376</v>
      </c>
      <c r="N2058" s="4">
        <v>0.0215</v>
      </c>
      <c r="O2058" s="4">
        <v>0.0532</v>
      </c>
      <c r="P2058" s="4">
        <v>0.544</v>
      </c>
      <c r="Q2058" s="4">
        <v>99.1</v>
      </c>
      <c r="R2058" s="4">
        <v>6.0</v>
      </c>
      <c r="S2058" s="4">
        <v>0.0</v>
      </c>
      <c r="T2058" s="3" t="s">
        <v>103</v>
      </c>
      <c r="U2058" s="3" t="s">
        <v>68</v>
      </c>
    </row>
    <row r="2059">
      <c r="A2059" s="3" t="s">
        <v>12955</v>
      </c>
      <c r="B2059" s="3" t="s">
        <v>12956</v>
      </c>
      <c r="C2059" s="4">
        <v>2010.0</v>
      </c>
      <c r="D2059" s="4">
        <v>70.0</v>
      </c>
      <c r="E2059" s="4">
        <v>224720.0</v>
      </c>
      <c r="F2059" s="3" t="s">
        <v>1267</v>
      </c>
      <c r="G2059" s="3" t="s">
        <v>12957</v>
      </c>
      <c r="H2059" s="3" t="s">
        <v>12958</v>
      </c>
      <c r="I2059" s="4">
        <v>0.706</v>
      </c>
      <c r="J2059" s="4">
        <v>0.842</v>
      </c>
      <c r="K2059" s="4">
        <v>0.875494621</v>
      </c>
      <c r="L2059" s="4">
        <v>0.038</v>
      </c>
      <c r="M2059" s="4">
        <v>0.0476</v>
      </c>
      <c r="N2059" s="4">
        <v>0.0</v>
      </c>
      <c r="O2059" s="4">
        <v>0.134</v>
      </c>
      <c r="P2059" s="4">
        <v>0.818</v>
      </c>
      <c r="Q2059" s="4">
        <v>104.958</v>
      </c>
      <c r="R2059" s="4">
        <v>0.0</v>
      </c>
      <c r="S2059" s="4">
        <v>0.0</v>
      </c>
      <c r="T2059" s="3" t="s">
        <v>103</v>
      </c>
      <c r="U2059" s="3" t="s">
        <v>35</v>
      </c>
    </row>
    <row r="2060">
      <c r="A2060" s="3" t="s">
        <v>12959</v>
      </c>
      <c r="B2060" s="3" t="s">
        <v>12960</v>
      </c>
      <c r="C2060" s="4">
        <v>2022.0</v>
      </c>
      <c r="D2060" s="4">
        <v>70.0</v>
      </c>
      <c r="E2060" s="4">
        <v>172235.0</v>
      </c>
      <c r="F2060" s="3" t="s">
        <v>5520</v>
      </c>
      <c r="G2060" s="3" t="s">
        <v>5522</v>
      </c>
      <c r="H2060" s="3" t="s">
        <v>12960</v>
      </c>
      <c r="I2060" s="4">
        <v>0.695</v>
      </c>
      <c r="J2060" s="4">
        <v>0.636</v>
      </c>
      <c r="K2060" s="4">
        <v>0.874938507</v>
      </c>
      <c r="L2060" s="4">
        <v>0.317</v>
      </c>
      <c r="M2060" s="4">
        <v>0.234</v>
      </c>
      <c r="N2060" s="4">
        <v>0.0</v>
      </c>
      <c r="O2060" s="4">
        <v>0.081</v>
      </c>
      <c r="P2060" s="4">
        <v>0.575</v>
      </c>
      <c r="Q2060" s="4">
        <v>174.14</v>
      </c>
      <c r="R2060" s="4">
        <v>5.0</v>
      </c>
      <c r="S2060" s="4">
        <v>1.0</v>
      </c>
      <c r="T2060" s="3" t="s">
        <v>103</v>
      </c>
      <c r="U2060" s="3" t="s">
        <v>35</v>
      </c>
    </row>
    <row r="2061">
      <c r="A2061" s="3" t="s">
        <v>12961</v>
      </c>
      <c r="B2061" s="3" t="s">
        <v>12962</v>
      </c>
      <c r="C2061" s="4">
        <v>2019.0</v>
      </c>
      <c r="D2061" s="4">
        <v>70.0</v>
      </c>
      <c r="E2061" s="4">
        <v>197866.0</v>
      </c>
      <c r="F2061" s="3" t="s">
        <v>3108</v>
      </c>
      <c r="G2061" s="3" t="s">
        <v>6756</v>
      </c>
      <c r="H2061" s="3" t="s">
        <v>7454</v>
      </c>
      <c r="I2061" s="4">
        <v>0.64</v>
      </c>
      <c r="J2061" s="4">
        <v>0.647</v>
      </c>
      <c r="K2061" s="4">
        <v>0.80093256</v>
      </c>
      <c r="L2061" s="4">
        <v>0.186</v>
      </c>
      <c r="M2061" s="4">
        <v>0.124</v>
      </c>
      <c r="N2061" s="4">
        <v>0.0</v>
      </c>
      <c r="O2061" s="4">
        <v>0.0801</v>
      </c>
      <c r="P2061" s="4">
        <v>0.546</v>
      </c>
      <c r="Q2061" s="4">
        <v>92.979</v>
      </c>
      <c r="R2061" s="4">
        <v>5.0</v>
      </c>
      <c r="S2061" s="4">
        <v>0.0</v>
      </c>
      <c r="T2061" s="3" t="s">
        <v>103</v>
      </c>
      <c r="U2061" s="3" t="s">
        <v>35</v>
      </c>
    </row>
    <row r="2062">
      <c r="A2062" s="3" t="s">
        <v>12967</v>
      </c>
      <c r="B2062" s="3" t="s">
        <v>12968</v>
      </c>
      <c r="C2062" s="4">
        <v>2010.0</v>
      </c>
      <c r="D2062" s="4">
        <v>70.0</v>
      </c>
      <c r="E2062" s="4">
        <v>325706.0</v>
      </c>
      <c r="F2062" s="3" t="s">
        <v>1629</v>
      </c>
      <c r="G2062" s="3" t="s">
        <v>3165</v>
      </c>
      <c r="H2062" s="3" t="s">
        <v>11268</v>
      </c>
      <c r="I2062" s="4">
        <v>0.595</v>
      </c>
      <c r="J2062" s="4">
        <v>0.739</v>
      </c>
      <c r="K2062" s="4">
        <v>0.830470772</v>
      </c>
      <c r="L2062" s="4">
        <v>0.0359</v>
      </c>
      <c r="M2062" s="4">
        <v>0.0716</v>
      </c>
      <c r="N2062" s="4">
        <v>6.98E-6</v>
      </c>
      <c r="O2062" s="4">
        <v>0.134</v>
      </c>
      <c r="P2062" s="4">
        <v>0.722</v>
      </c>
      <c r="Q2062" s="4">
        <v>87.834</v>
      </c>
      <c r="R2062" s="4">
        <v>5.0</v>
      </c>
      <c r="S2062" s="4">
        <v>1.0</v>
      </c>
      <c r="T2062" s="3" t="s">
        <v>104</v>
      </c>
      <c r="U2062" s="3" t="s">
        <v>35</v>
      </c>
    </row>
    <row r="2063">
      <c r="A2063" s="3" t="s">
        <v>12969</v>
      </c>
      <c r="B2063" s="3" t="s">
        <v>12970</v>
      </c>
      <c r="C2063" s="4">
        <v>2010.0</v>
      </c>
      <c r="D2063" s="4">
        <v>70.0</v>
      </c>
      <c r="E2063" s="4">
        <v>279826.0</v>
      </c>
      <c r="F2063" s="3" t="s">
        <v>7573</v>
      </c>
      <c r="G2063" s="3" t="s">
        <v>7574</v>
      </c>
      <c r="H2063" s="3" t="s">
        <v>12972</v>
      </c>
      <c r="I2063" s="4">
        <v>0.624</v>
      </c>
      <c r="J2063" s="4">
        <v>0.906</v>
      </c>
      <c r="K2063" s="4">
        <v>0.879601309</v>
      </c>
      <c r="L2063" s="4">
        <v>0.0514</v>
      </c>
      <c r="M2063" s="4">
        <v>0.0978</v>
      </c>
      <c r="N2063" s="4">
        <v>0.0</v>
      </c>
      <c r="O2063" s="4">
        <v>0.0963</v>
      </c>
      <c r="P2063" s="4">
        <v>0.632</v>
      </c>
      <c r="Q2063" s="4">
        <v>129.99</v>
      </c>
      <c r="R2063" s="4">
        <v>11.0</v>
      </c>
      <c r="S2063" s="4">
        <v>0.0</v>
      </c>
      <c r="T2063" s="3" t="s">
        <v>104</v>
      </c>
      <c r="U2063" s="3" t="s">
        <v>35</v>
      </c>
    </row>
    <row r="2064">
      <c r="A2064" s="3" t="s">
        <v>12973</v>
      </c>
      <c r="B2064" s="3" t="s">
        <v>12007</v>
      </c>
      <c r="C2064" s="4">
        <v>1970.0</v>
      </c>
      <c r="D2064" s="4">
        <v>70.0</v>
      </c>
      <c r="E2064" s="4">
        <v>185106.0</v>
      </c>
      <c r="F2064" s="3" t="s">
        <v>11160</v>
      </c>
      <c r="G2064" s="3" t="s">
        <v>11161</v>
      </c>
      <c r="H2064" s="3" t="s">
        <v>12974</v>
      </c>
      <c r="I2064" s="4">
        <v>0.638</v>
      </c>
      <c r="J2064" s="4">
        <v>0.756</v>
      </c>
      <c r="K2064" s="4">
        <v>0.847945586</v>
      </c>
      <c r="L2064" s="4">
        <v>0.0483</v>
      </c>
      <c r="M2064" s="4">
        <v>0.0157</v>
      </c>
      <c r="N2064" s="4">
        <v>0.176</v>
      </c>
      <c r="O2064" s="4">
        <v>0.0958</v>
      </c>
      <c r="P2064" s="4">
        <v>0.837</v>
      </c>
      <c r="Q2064" s="4">
        <v>136.557</v>
      </c>
      <c r="R2064" s="4">
        <v>7.0</v>
      </c>
      <c r="S2064" s="4">
        <v>1.0</v>
      </c>
      <c r="T2064" s="3" t="s">
        <v>103</v>
      </c>
      <c r="U2064" s="3" t="s">
        <v>94</v>
      </c>
    </row>
    <row r="2065">
      <c r="A2065" s="3" t="s">
        <v>12975</v>
      </c>
      <c r="B2065" s="3" t="s">
        <v>12976</v>
      </c>
      <c r="C2065" s="4">
        <v>1973.0</v>
      </c>
      <c r="D2065" s="4">
        <v>70.0</v>
      </c>
      <c r="E2065" s="4">
        <v>291360.0</v>
      </c>
      <c r="F2065" s="3" t="s">
        <v>5846</v>
      </c>
      <c r="G2065" s="3" t="s">
        <v>5847</v>
      </c>
      <c r="H2065" s="3" t="s">
        <v>12976</v>
      </c>
      <c r="I2065" s="4">
        <v>0.541</v>
      </c>
      <c r="J2065" s="4">
        <v>0.644</v>
      </c>
      <c r="K2065" s="4">
        <v>0.76666738</v>
      </c>
      <c r="L2065" s="4">
        <v>0.0575</v>
      </c>
      <c r="M2065" s="4">
        <v>0.0958</v>
      </c>
      <c r="N2065" s="4">
        <v>4.17E-6</v>
      </c>
      <c r="O2065" s="4">
        <v>0.0576</v>
      </c>
      <c r="P2065" s="4">
        <v>0.647</v>
      </c>
      <c r="Q2065" s="4">
        <v>168.813</v>
      </c>
      <c r="R2065" s="4">
        <v>3.0</v>
      </c>
      <c r="S2065" s="4">
        <v>1.0</v>
      </c>
      <c r="T2065" s="3" t="s">
        <v>103</v>
      </c>
      <c r="U2065" s="3" t="s">
        <v>94</v>
      </c>
    </row>
    <row r="2066">
      <c r="A2066" s="3" t="s">
        <v>12977</v>
      </c>
      <c r="B2066" s="3" t="s">
        <v>10831</v>
      </c>
      <c r="C2066" s="4">
        <v>2021.0</v>
      </c>
      <c r="D2066" s="4">
        <v>70.0</v>
      </c>
      <c r="E2066" s="4">
        <v>221573.0</v>
      </c>
      <c r="F2066" s="3" t="s">
        <v>4278</v>
      </c>
      <c r="G2066" s="3" t="s">
        <v>11633</v>
      </c>
      <c r="H2066" s="3" t="s">
        <v>10831</v>
      </c>
      <c r="I2066" s="4">
        <v>0.82</v>
      </c>
      <c r="J2066" s="4">
        <v>0.852</v>
      </c>
      <c r="K2066" s="4">
        <v>0.919577353</v>
      </c>
      <c r="L2066" s="4">
        <v>0.166</v>
      </c>
      <c r="M2066" s="4">
        <v>0.488</v>
      </c>
      <c r="N2066" s="4">
        <v>5.94E-6</v>
      </c>
      <c r="O2066" s="4">
        <v>0.0907</v>
      </c>
      <c r="P2066" s="4">
        <v>0.82</v>
      </c>
      <c r="Q2066" s="4">
        <v>109.036</v>
      </c>
      <c r="R2066" s="4">
        <v>11.0</v>
      </c>
      <c r="S2066" s="4">
        <v>0.0</v>
      </c>
      <c r="T2066" s="3" t="s">
        <v>103</v>
      </c>
      <c r="U2066" s="3" t="s">
        <v>68</v>
      </c>
    </row>
    <row r="2067">
      <c r="A2067" s="3" t="s">
        <v>12979</v>
      </c>
      <c r="B2067" s="3" t="s">
        <v>12980</v>
      </c>
      <c r="C2067" s="4">
        <v>1963.0</v>
      </c>
      <c r="D2067" s="4">
        <v>70.0</v>
      </c>
      <c r="E2067" s="4">
        <v>149373.0</v>
      </c>
      <c r="F2067" s="3" t="s">
        <v>3419</v>
      </c>
      <c r="G2067" s="3" t="s">
        <v>5939</v>
      </c>
      <c r="H2067" s="3" t="s">
        <v>12982</v>
      </c>
      <c r="I2067" s="4">
        <v>0.55</v>
      </c>
      <c r="J2067" s="4">
        <v>0.854</v>
      </c>
      <c r="K2067" s="4">
        <v>0.846833358</v>
      </c>
      <c r="L2067" s="4">
        <v>0.036</v>
      </c>
      <c r="M2067" s="4">
        <v>0.661</v>
      </c>
      <c r="N2067" s="4">
        <v>0.0</v>
      </c>
      <c r="O2067" s="4">
        <v>0.112</v>
      </c>
      <c r="P2067" s="4">
        <v>0.965</v>
      </c>
      <c r="Q2067" s="4">
        <v>159.231</v>
      </c>
      <c r="R2067" s="4">
        <v>3.0</v>
      </c>
      <c r="S2067" s="4">
        <v>1.0</v>
      </c>
      <c r="T2067" s="3" t="s">
        <v>103</v>
      </c>
      <c r="U2067" s="3" t="s">
        <v>68</v>
      </c>
    </row>
    <row r="2068">
      <c r="A2068" s="3" t="s">
        <v>12984</v>
      </c>
      <c r="B2068" s="3" t="s">
        <v>12985</v>
      </c>
      <c r="C2068" s="4">
        <v>2009.0</v>
      </c>
      <c r="D2068" s="4">
        <v>70.0</v>
      </c>
      <c r="E2068" s="4">
        <v>235000.0</v>
      </c>
      <c r="F2068" s="3" t="s">
        <v>12986</v>
      </c>
      <c r="G2068" s="3" t="s">
        <v>12987</v>
      </c>
      <c r="H2068" s="3" t="s">
        <v>12988</v>
      </c>
      <c r="I2068" s="4">
        <v>0.683</v>
      </c>
      <c r="J2068" s="4">
        <v>0.585</v>
      </c>
      <c r="K2068" s="4">
        <v>0.829893269</v>
      </c>
      <c r="L2068" s="4">
        <v>0.0323</v>
      </c>
      <c r="M2068" s="4">
        <v>0.00819</v>
      </c>
      <c r="N2068" s="4">
        <v>0.0162</v>
      </c>
      <c r="O2068" s="4">
        <v>0.0797</v>
      </c>
      <c r="P2068" s="4">
        <v>0.641</v>
      </c>
      <c r="Q2068" s="4">
        <v>115.997</v>
      </c>
      <c r="R2068" s="4">
        <v>8.0</v>
      </c>
      <c r="S2068" s="4">
        <v>1.0</v>
      </c>
      <c r="T2068" s="3" t="s">
        <v>103</v>
      </c>
      <c r="U2068" s="3" t="s">
        <v>94</v>
      </c>
    </row>
    <row r="2069">
      <c r="A2069" s="3" t="s">
        <v>12992</v>
      </c>
      <c r="B2069" s="3" t="s">
        <v>12753</v>
      </c>
      <c r="C2069" s="4">
        <v>1969.0</v>
      </c>
      <c r="D2069" s="4">
        <v>70.0</v>
      </c>
      <c r="E2069" s="4">
        <v>187533.0</v>
      </c>
      <c r="F2069" s="3" t="s">
        <v>6317</v>
      </c>
      <c r="G2069" s="3" t="s">
        <v>9144</v>
      </c>
      <c r="H2069" s="3" t="s">
        <v>12995</v>
      </c>
      <c r="I2069" s="4">
        <v>0.691</v>
      </c>
      <c r="J2069" s="4">
        <v>0.762</v>
      </c>
      <c r="K2069" s="4">
        <v>0.836096079</v>
      </c>
      <c r="L2069" s="4">
        <v>0.0367</v>
      </c>
      <c r="M2069" s="4">
        <v>0.462</v>
      </c>
      <c r="N2069" s="4">
        <v>0.0286</v>
      </c>
      <c r="O2069" s="4">
        <v>0.0804</v>
      </c>
      <c r="P2069" s="4">
        <v>0.957</v>
      </c>
      <c r="Q2069" s="4">
        <v>128.11</v>
      </c>
      <c r="R2069" s="4">
        <v>11.0</v>
      </c>
      <c r="S2069" s="4">
        <v>0.0</v>
      </c>
      <c r="T2069" s="3" t="s">
        <v>103</v>
      </c>
      <c r="U2069" s="3" t="s">
        <v>35</v>
      </c>
    </row>
    <row r="2070">
      <c r="A2070" s="3" t="s">
        <v>12996</v>
      </c>
      <c r="B2070" s="3" t="s">
        <v>12997</v>
      </c>
      <c r="C2070" s="4">
        <v>2012.0</v>
      </c>
      <c r="D2070" s="4">
        <v>70.0</v>
      </c>
      <c r="E2070" s="4">
        <v>208960.0</v>
      </c>
      <c r="F2070" s="3" t="s">
        <v>12998</v>
      </c>
      <c r="G2070" s="3" t="s">
        <v>11553</v>
      </c>
      <c r="H2070" s="3" t="s">
        <v>12999</v>
      </c>
      <c r="I2070" s="4">
        <v>0.457</v>
      </c>
      <c r="J2070" s="4">
        <v>0.948</v>
      </c>
      <c r="K2070" s="4">
        <v>0.902530319</v>
      </c>
      <c r="L2070" s="4">
        <v>0.0354</v>
      </c>
      <c r="M2070" s="4">
        <v>0.0191</v>
      </c>
      <c r="N2070" s="4">
        <v>0.0</v>
      </c>
      <c r="O2070" s="4">
        <v>0.0536</v>
      </c>
      <c r="P2070" s="4">
        <v>0.878</v>
      </c>
      <c r="Q2070" s="4">
        <v>148.0</v>
      </c>
      <c r="R2070" s="4">
        <v>10.0</v>
      </c>
      <c r="S2070" s="4">
        <v>1.0</v>
      </c>
      <c r="T2070" s="3" t="s">
        <v>103</v>
      </c>
      <c r="U2070" s="3" t="s">
        <v>35</v>
      </c>
    </row>
    <row r="2071">
      <c r="A2071" s="3" t="s">
        <v>13001</v>
      </c>
      <c r="B2071" s="3" t="s">
        <v>13002</v>
      </c>
      <c r="C2071" s="4">
        <v>2012.0</v>
      </c>
      <c r="D2071" s="4">
        <v>70.0</v>
      </c>
      <c r="E2071" s="4">
        <v>289865.0</v>
      </c>
      <c r="F2071" s="3" t="s">
        <v>4270</v>
      </c>
      <c r="G2071" s="3" t="s">
        <v>5402</v>
      </c>
      <c r="H2071" s="3" t="s">
        <v>5403</v>
      </c>
      <c r="I2071" s="4">
        <v>0.752</v>
      </c>
      <c r="J2071" s="4">
        <v>0.822</v>
      </c>
      <c r="K2071" s="4">
        <v>0.793296687</v>
      </c>
      <c r="L2071" s="4">
        <v>0.102</v>
      </c>
      <c r="M2071" s="4">
        <v>0.131</v>
      </c>
      <c r="N2071" s="4">
        <v>0.0</v>
      </c>
      <c r="O2071" s="4">
        <v>0.27</v>
      </c>
      <c r="P2071" s="4">
        <v>0.917</v>
      </c>
      <c r="Q2071" s="4">
        <v>119.97</v>
      </c>
      <c r="R2071" s="4">
        <v>5.0</v>
      </c>
      <c r="S2071" s="4">
        <v>0.0</v>
      </c>
      <c r="T2071" s="3" t="s">
        <v>104</v>
      </c>
      <c r="U2071" s="3" t="s">
        <v>35</v>
      </c>
    </row>
    <row r="2072">
      <c r="A2072" s="3" t="s">
        <v>13003</v>
      </c>
      <c r="B2072" s="3" t="s">
        <v>13004</v>
      </c>
      <c r="C2072" s="4">
        <v>2001.0</v>
      </c>
      <c r="D2072" s="4">
        <v>70.0</v>
      </c>
      <c r="E2072" s="4">
        <v>192533.0</v>
      </c>
      <c r="F2072" s="3" t="s">
        <v>1667</v>
      </c>
      <c r="G2072" s="3" t="s">
        <v>12422</v>
      </c>
      <c r="H2072" s="3" t="s">
        <v>13005</v>
      </c>
      <c r="I2072" s="4">
        <v>0.802</v>
      </c>
      <c r="J2072" s="4">
        <v>0.903</v>
      </c>
      <c r="K2072" s="4">
        <v>0.904605052</v>
      </c>
      <c r="L2072" s="4">
        <v>0.046</v>
      </c>
      <c r="M2072" s="4">
        <v>0.0011</v>
      </c>
      <c r="N2072" s="4">
        <v>0.0</v>
      </c>
      <c r="O2072" s="4">
        <v>0.173</v>
      </c>
      <c r="P2072" s="4">
        <v>0.96</v>
      </c>
      <c r="Q2072" s="4">
        <v>128.93</v>
      </c>
      <c r="R2072" s="4">
        <v>11.0</v>
      </c>
      <c r="S2072" s="4">
        <v>0.0</v>
      </c>
      <c r="T2072" s="3" t="s">
        <v>103</v>
      </c>
      <c r="U2072" s="3" t="s">
        <v>35</v>
      </c>
    </row>
    <row r="2073">
      <c r="A2073" s="3" t="s">
        <v>13007</v>
      </c>
      <c r="B2073" s="3" t="s">
        <v>13009</v>
      </c>
      <c r="C2073" s="4">
        <v>1961.0</v>
      </c>
      <c r="D2073" s="4">
        <v>70.0</v>
      </c>
      <c r="E2073" s="4">
        <v>137360.0</v>
      </c>
      <c r="F2073" s="3" t="s">
        <v>4852</v>
      </c>
      <c r="G2073" s="3" t="s">
        <v>4853</v>
      </c>
      <c r="H2073" s="3" t="s">
        <v>13010</v>
      </c>
      <c r="I2073" s="4">
        <v>0.604</v>
      </c>
      <c r="J2073" s="4">
        <v>0.709</v>
      </c>
      <c r="K2073" s="4">
        <v>0.838085257</v>
      </c>
      <c r="L2073" s="4">
        <v>0.158</v>
      </c>
      <c r="M2073" s="4">
        <v>0.0987</v>
      </c>
      <c r="N2073" s="4">
        <v>0.0</v>
      </c>
      <c r="O2073" s="4">
        <v>0.0551</v>
      </c>
      <c r="P2073" s="4">
        <v>0.907</v>
      </c>
      <c r="Q2073" s="4">
        <v>167.83</v>
      </c>
      <c r="R2073" s="4">
        <v>8.0</v>
      </c>
      <c r="S2073" s="4">
        <v>1.0</v>
      </c>
      <c r="T2073" s="3" t="s">
        <v>103</v>
      </c>
      <c r="U2073" s="3" t="s">
        <v>35</v>
      </c>
    </row>
    <row r="2074">
      <c r="A2074" s="3" t="s">
        <v>13012</v>
      </c>
      <c r="B2074" s="3" t="s">
        <v>13013</v>
      </c>
      <c r="C2074" s="4">
        <v>1971.0</v>
      </c>
      <c r="D2074" s="4">
        <v>70.0</v>
      </c>
      <c r="E2074" s="4">
        <v>262613.0</v>
      </c>
      <c r="F2074" s="3" t="s">
        <v>13015</v>
      </c>
      <c r="G2074" s="3" t="s">
        <v>13016</v>
      </c>
      <c r="H2074" s="3" t="s">
        <v>13017</v>
      </c>
      <c r="I2074" s="4">
        <v>0.728</v>
      </c>
      <c r="J2074" s="4">
        <v>0.878</v>
      </c>
      <c r="K2074" s="4">
        <v>0.826342695</v>
      </c>
      <c r="L2074" s="4">
        <v>0.0564</v>
      </c>
      <c r="M2074" s="4">
        <v>0.176</v>
      </c>
      <c r="N2074" s="4">
        <v>0.856</v>
      </c>
      <c r="O2074" s="4">
        <v>0.61</v>
      </c>
      <c r="P2074" s="4">
        <v>0.911</v>
      </c>
      <c r="Q2074" s="4">
        <v>126.59</v>
      </c>
      <c r="R2074" s="4">
        <v>11.0</v>
      </c>
      <c r="S2074" s="4">
        <v>0.0</v>
      </c>
      <c r="T2074" s="3" t="s">
        <v>103</v>
      </c>
      <c r="U2074" s="3" t="s">
        <v>35</v>
      </c>
    </row>
    <row r="2075">
      <c r="A2075" s="3" t="s">
        <v>13019</v>
      </c>
      <c r="B2075" s="3" t="s">
        <v>13020</v>
      </c>
      <c r="C2075" s="4">
        <v>1976.0</v>
      </c>
      <c r="D2075" s="4">
        <v>70.0</v>
      </c>
      <c r="E2075" s="4">
        <v>252373.0</v>
      </c>
      <c r="F2075" s="3" t="s">
        <v>13021</v>
      </c>
      <c r="G2075" s="3" t="s">
        <v>7256</v>
      </c>
      <c r="H2075" s="3" t="s">
        <v>7257</v>
      </c>
      <c r="I2075" s="4">
        <v>0.821</v>
      </c>
      <c r="J2075" s="4">
        <v>0.721</v>
      </c>
      <c r="K2075" s="4">
        <v>0.752015913</v>
      </c>
      <c r="L2075" s="4">
        <v>0.0515</v>
      </c>
      <c r="M2075" s="4">
        <v>0.0816</v>
      </c>
      <c r="N2075" s="4">
        <v>7.37E-6</v>
      </c>
      <c r="O2075" s="4">
        <v>0.0664</v>
      </c>
      <c r="P2075" s="4">
        <v>0.885</v>
      </c>
      <c r="Q2075" s="4">
        <v>105.87</v>
      </c>
      <c r="R2075" s="4">
        <v>10.0</v>
      </c>
      <c r="S2075" s="4">
        <v>0.0</v>
      </c>
      <c r="T2075" s="3" t="s">
        <v>103</v>
      </c>
      <c r="U2075" s="3" t="s">
        <v>35</v>
      </c>
    </row>
    <row r="2076">
      <c r="A2076" s="3" t="s">
        <v>13022</v>
      </c>
      <c r="B2076" s="3" t="s">
        <v>13023</v>
      </c>
      <c r="C2076" s="4">
        <v>2007.0</v>
      </c>
      <c r="D2076" s="4">
        <v>70.0</v>
      </c>
      <c r="E2076" s="4">
        <v>280974.0</v>
      </c>
      <c r="F2076" s="3" t="s">
        <v>880</v>
      </c>
      <c r="G2076" s="3" t="s">
        <v>1822</v>
      </c>
      <c r="H2076" s="3" t="s">
        <v>7779</v>
      </c>
      <c r="I2076" s="4">
        <v>0.823</v>
      </c>
      <c r="J2076" s="4">
        <v>0.638</v>
      </c>
      <c r="K2076" s="4">
        <v>0.822064894</v>
      </c>
      <c r="L2076" s="4">
        <v>0.159</v>
      </c>
      <c r="M2076" s="4">
        <v>0.434</v>
      </c>
      <c r="N2076" s="4">
        <v>2.09E-6</v>
      </c>
      <c r="O2076" s="4">
        <v>0.255</v>
      </c>
      <c r="P2076" s="4">
        <v>0.882</v>
      </c>
      <c r="Q2076" s="4">
        <v>118.04</v>
      </c>
      <c r="R2076" s="4">
        <v>5.0</v>
      </c>
      <c r="S2076" s="4">
        <v>0.0</v>
      </c>
      <c r="T2076" s="3" t="s">
        <v>104</v>
      </c>
      <c r="U2076" s="3" t="s">
        <v>94</v>
      </c>
    </row>
    <row r="2077">
      <c r="A2077" s="3" t="s">
        <v>13025</v>
      </c>
      <c r="B2077" s="3" t="s">
        <v>13026</v>
      </c>
      <c r="C2077" s="4">
        <v>2011.0</v>
      </c>
      <c r="D2077" s="4">
        <v>70.0</v>
      </c>
      <c r="E2077" s="4">
        <v>236093.0</v>
      </c>
      <c r="F2077" s="3" t="s">
        <v>13028</v>
      </c>
      <c r="G2077" s="3" t="s">
        <v>7460</v>
      </c>
      <c r="H2077" s="3">
        <v>4.0</v>
      </c>
      <c r="I2077" s="4">
        <v>0.732</v>
      </c>
      <c r="J2077" s="4">
        <v>0.899</v>
      </c>
      <c r="K2077" s="4">
        <v>0.88385772</v>
      </c>
      <c r="L2077" s="4">
        <v>0.143</v>
      </c>
      <c r="M2077" s="4">
        <v>0.00496</v>
      </c>
      <c r="N2077" s="4">
        <v>4.64E-5</v>
      </c>
      <c r="O2077" s="4">
        <v>0.372</v>
      </c>
      <c r="P2077" s="4">
        <v>0.759</v>
      </c>
      <c r="Q2077" s="4">
        <v>127.09</v>
      </c>
      <c r="R2077" s="4">
        <v>0.0</v>
      </c>
      <c r="S2077" s="4">
        <v>1.0</v>
      </c>
      <c r="T2077" s="3" t="s">
        <v>103</v>
      </c>
      <c r="U2077" s="3" t="s">
        <v>94</v>
      </c>
    </row>
    <row r="2078">
      <c r="A2078" s="3" t="s">
        <v>13029</v>
      </c>
      <c r="B2078" s="3" t="s">
        <v>13030</v>
      </c>
      <c r="C2078" s="4">
        <v>2020.0</v>
      </c>
      <c r="D2078" s="4">
        <v>70.0</v>
      </c>
      <c r="E2078" s="4">
        <v>214854.0</v>
      </c>
      <c r="F2078" s="3" t="s">
        <v>13031</v>
      </c>
      <c r="G2078" s="3" t="s">
        <v>7900</v>
      </c>
      <c r="H2078" s="3" t="s">
        <v>13032</v>
      </c>
      <c r="I2078" s="4">
        <v>0.732</v>
      </c>
      <c r="J2078" s="4">
        <v>0.716</v>
      </c>
      <c r="K2078" s="4">
        <v>0.825444356</v>
      </c>
      <c r="L2078" s="4">
        <v>0.0561</v>
      </c>
      <c r="M2078" s="4">
        <v>0.0295</v>
      </c>
      <c r="N2078" s="4">
        <v>7.58E-4</v>
      </c>
      <c r="O2078" s="4">
        <v>0.73</v>
      </c>
      <c r="P2078" s="4">
        <v>0.666</v>
      </c>
      <c r="Q2078" s="4">
        <v>105.09</v>
      </c>
      <c r="R2078" s="4">
        <v>10.0</v>
      </c>
      <c r="S2078" s="4">
        <v>0.0</v>
      </c>
      <c r="T2078" s="3" t="s">
        <v>103</v>
      </c>
      <c r="U2078" s="3" t="s">
        <v>94</v>
      </c>
    </row>
    <row r="2079">
      <c r="A2079" s="3" t="s">
        <v>13036</v>
      </c>
      <c r="B2079" s="3" t="s">
        <v>13037</v>
      </c>
      <c r="C2079" s="4">
        <v>2011.0</v>
      </c>
      <c r="D2079" s="4">
        <v>71.0</v>
      </c>
      <c r="E2079" s="4">
        <v>170600.0</v>
      </c>
      <c r="F2079" s="3" t="s">
        <v>5520</v>
      </c>
      <c r="G2079" s="3" t="s">
        <v>5522</v>
      </c>
      <c r="H2079" s="3" t="s">
        <v>4644</v>
      </c>
      <c r="I2079" s="4">
        <v>0.834</v>
      </c>
      <c r="J2079" s="4">
        <v>0.823</v>
      </c>
      <c r="K2079" s="4">
        <v>0.86929181</v>
      </c>
      <c r="L2079" s="4">
        <v>0.114</v>
      </c>
      <c r="M2079" s="4">
        <v>0.062</v>
      </c>
      <c r="N2079" s="4">
        <v>0.0</v>
      </c>
      <c r="O2079" s="4">
        <v>0.185</v>
      </c>
      <c r="P2079" s="4">
        <v>0.763</v>
      </c>
      <c r="Q2079" s="4">
        <v>133.039</v>
      </c>
      <c r="R2079" s="4">
        <v>0.0</v>
      </c>
      <c r="S2079" s="4">
        <v>1.0</v>
      </c>
      <c r="T2079" s="3" t="s">
        <v>103</v>
      </c>
      <c r="U2079" s="3" t="s">
        <v>35</v>
      </c>
    </row>
    <row r="2080">
      <c r="A2080" s="3" t="s">
        <v>13039</v>
      </c>
      <c r="B2080" s="3" t="s">
        <v>13040</v>
      </c>
      <c r="C2080" s="4">
        <v>2000.0</v>
      </c>
      <c r="D2080" s="4">
        <v>71.0</v>
      </c>
      <c r="E2080" s="4">
        <v>207533.0</v>
      </c>
      <c r="F2080" s="3" t="s">
        <v>13042</v>
      </c>
      <c r="G2080" s="3" t="s">
        <v>10343</v>
      </c>
      <c r="H2080" s="3" t="s">
        <v>10343</v>
      </c>
      <c r="I2080" s="4">
        <v>0.815</v>
      </c>
      <c r="J2080" s="4">
        <v>0.72</v>
      </c>
      <c r="K2080" s="4">
        <v>0.818107929</v>
      </c>
      <c r="L2080" s="4">
        <v>0.0536</v>
      </c>
      <c r="M2080" s="4">
        <v>0.177</v>
      </c>
      <c r="N2080" s="4">
        <v>7.31E-6</v>
      </c>
      <c r="O2080" s="4">
        <v>0.16</v>
      </c>
      <c r="P2080" s="4">
        <v>0.946</v>
      </c>
      <c r="Q2080" s="4">
        <v>89.91</v>
      </c>
      <c r="R2080" s="4">
        <v>7.0</v>
      </c>
      <c r="S2080" s="4">
        <v>1.0</v>
      </c>
      <c r="T2080" s="3" t="s">
        <v>103</v>
      </c>
      <c r="U2080" s="3" t="s">
        <v>35</v>
      </c>
    </row>
    <row r="2081">
      <c r="A2081" s="3" t="s">
        <v>13044</v>
      </c>
      <c r="B2081" s="3" t="s">
        <v>13045</v>
      </c>
      <c r="C2081" s="4">
        <v>2018.0</v>
      </c>
      <c r="D2081" s="4">
        <v>71.0</v>
      </c>
      <c r="E2081" s="4">
        <v>387947.0</v>
      </c>
      <c r="F2081" s="3" t="s">
        <v>880</v>
      </c>
      <c r="G2081" s="3" t="s">
        <v>3591</v>
      </c>
      <c r="H2081" s="3" t="s">
        <v>13046</v>
      </c>
      <c r="I2081" s="4">
        <v>0.558</v>
      </c>
      <c r="J2081" s="4">
        <v>0.756</v>
      </c>
      <c r="K2081" s="4">
        <v>0.860650653</v>
      </c>
      <c r="L2081" s="4">
        <v>0.0369</v>
      </c>
      <c r="M2081" s="4">
        <v>0.438</v>
      </c>
      <c r="N2081" s="4">
        <v>8.95E-4</v>
      </c>
      <c r="O2081" s="4">
        <v>0.121</v>
      </c>
      <c r="P2081" s="4">
        <v>0.552</v>
      </c>
      <c r="Q2081" s="4">
        <v>118.9</v>
      </c>
      <c r="R2081" s="4">
        <v>9.0</v>
      </c>
      <c r="S2081" s="4">
        <v>0.0</v>
      </c>
      <c r="T2081" s="3" t="s">
        <v>104</v>
      </c>
      <c r="U2081" s="3" t="s">
        <v>35</v>
      </c>
    </row>
    <row r="2082">
      <c r="A2082" s="3" t="s">
        <v>13048</v>
      </c>
      <c r="B2082" s="3" t="s">
        <v>13049</v>
      </c>
      <c r="C2082" s="4">
        <v>2016.0</v>
      </c>
      <c r="D2082" s="4">
        <v>71.0</v>
      </c>
      <c r="E2082" s="4">
        <v>247840.0</v>
      </c>
      <c r="F2082" s="3" t="s">
        <v>1267</v>
      </c>
      <c r="G2082" s="3" t="s">
        <v>13050</v>
      </c>
      <c r="H2082" s="3" t="s">
        <v>13051</v>
      </c>
      <c r="I2082" s="4">
        <v>0.566</v>
      </c>
      <c r="J2082" s="4">
        <v>0.855</v>
      </c>
      <c r="K2082" s="4">
        <v>0.88858469</v>
      </c>
      <c r="L2082" s="4">
        <v>0.211</v>
      </c>
      <c r="M2082" s="4">
        <v>0.0372</v>
      </c>
      <c r="N2082" s="4">
        <v>1.57E-4</v>
      </c>
      <c r="O2082" s="4">
        <v>0.181</v>
      </c>
      <c r="P2082" s="4">
        <v>0.517</v>
      </c>
      <c r="Q2082" s="4">
        <v>172.966</v>
      </c>
      <c r="R2082" s="4">
        <v>7.0</v>
      </c>
      <c r="S2082" s="4">
        <v>1.0</v>
      </c>
      <c r="T2082" s="3" t="s">
        <v>103</v>
      </c>
      <c r="U2082" s="3" t="s">
        <v>35</v>
      </c>
    </row>
    <row r="2083">
      <c r="A2083" s="3" t="s">
        <v>13052</v>
      </c>
      <c r="B2083" s="3" t="s">
        <v>13053</v>
      </c>
      <c r="C2083" s="4">
        <v>2014.0</v>
      </c>
      <c r="D2083" s="4">
        <v>71.0</v>
      </c>
      <c r="E2083" s="4">
        <v>219840.0</v>
      </c>
      <c r="F2083" s="3" t="s">
        <v>3108</v>
      </c>
      <c r="G2083" s="3" t="s">
        <v>6756</v>
      </c>
      <c r="H2083" s="3" t="s">
        <v>6949</v>
      </c>
      <c r="I2083" s="4">
        <v>0.806</v>
      </c>
      <c r="J2083" s="4">
        <v>0.608</v>
      </c>
      <c r="K2083" s="4">
        <v>0.824588796</v>
      </c>
      <c r="L2083" s="4">
        <v>0.0659</v>
      </c>
      <c r="M2083" s="4">
        <v>0.0113</v>
      </c>
      <c r="N2083" s="4">
        <v>0.0</v>
      </c>
      <c r="O2083" s="4">
        <v>0.635</v>
      </c>
      <c r="P2083" s="4">
        <v>0.849</v>
      </c>
      <c r="Q2083" s="4">
        <v>95.049</v>
      </c>
      <c r="R2083" s="4">
        <v>1.0</v>
      </c>
      <c r="S2083" s="4">
        <v>1.0</v>
      </c>
      <c r="T2083" s="3" t="s">
        <v>103</v>
      </c>
      <c r="U2083" s="3" t="s">
        <v>35</v>
      </c>
    </row>
    <row r="2084">
      <c r="A2084" s="3" t="s">
        <v>13054</v>
      </c>
      <c r="B2084" s="3" t="s">
        <v>13055</v>
      </c>
      <c r="C2084" s="4">
        <v>2017.0</v>
      </c>
      <c r="D2084" s="4">
        <v>71.0</v>
      </c>
      <c r="E2084" s="4">
        <v>203760.0</v>
      </c>
      <c r="F2084" s="3" t="s">
        <v>1267</v>
      </c>
      <c r="G2084" s="3" t="s">
        <v>8803</v>
      </c>
      <c r="H2084" s="3" t="s">
        <v>13057</v>
      </c>
      <c r="I2084" s="4">
        <v>0.705</v>
      </c>
      <c r="J2084" s="4">
        <v>0.643</v>
      </c>
      <c r="K2084" s="4">
        <v>0.826278528</v>
      </c>
      <c r="L2084" s="4">
        <v>0.232</v>
      </c>
      <c r="M2084" s="4">
        <v>0.0242</v>
      </c>
      <c r="N2084" s="4">
        <v>0.0</v>
      </c>
      <c r="O2084" s="4">
        <v>0.262</v>
      </c>
      <c r="P2084" s="4">
        <v>0.884</v>
      </c>
      <c r="Q2084" s="4">
        <v>143.944</v>
      </c>
      <c r="R2084" s="4">
        <v>11.0</v>
      </c>
      <c r="S2084" s="4">
        <v>0.0</v>
      </c>
      <c r="T2084" s="3" t="s">
        <v>103</v>
      </c>
      <c r="U2084" s="3" t="s">
        <v>35</v>
      </c>
    </row>
    <row r="2085">
      <c r="A2085" s="3" t="s">
        <v>13061</v>
      </c>
      <c r="B2085" s="3" t="s">
        <v>13062</v>
      </c>
      <c r="C2085" s="4">
        <v>2013.0</v>
      </c>
      <c r="D2085" s="4">
        <v>71.0</v>
      </c>
      <c r="E2085" s="4">
        <v>231986.0</v>
      </c>
      <c r="F2085" s="3" t="s">
        <v>1267</v>
      </c>
      <c r="G2085" s="3" t="s">
        <v>8626</v>
      </c>
      <c r="H2085" s="3" t="s">
        <v>13063</v>
      </c>
      <c r="I2085" s="4">
        <v>0.545</v>
      </c>
      <c r="J2085" s="4">
        <v>0.787</v>
      </c>
      <c r="K2085" s="4">
        <v>0.886894959</v>
      </c>
      <c r="L2085" s="4">
        <v>0.0521</v>
      </c>
      <c r="M2085" s="4">
        <v>0.00999</v>
      </c>
      <c r="N2085" s="4">
        <v>2.01E-4</v>
      </c>
      <c r="O2085" s="4">
        <v>0.0809</v>
      </c>
      <c r="P2085" s="4">
        <v>0.574</v>
      </c>
      <c r="Q2085" s="4">
        <v>80.158</v>
      </c>
      <c r="R2085" s="4">
        <v>7.0</v>
      </c>
      <c r="S2085" s="4">
        <v>0.0</v>
      </c>
      <c r="T2085" s="3" t="s">
        <v>103</v>
      </c>
      <c r="U2085" s="3" t="s">
        <v>35</v>
      </c>
    </row>
    <row r="2086">
      <c r="A2086" s="3" t="s">
        <v>13065</v>
      </c>
      <c r="B2086" s="3" t="s">
        <v>13066</v>
      </c>
      <c r="C2086" s="4">
        <v>2007.0</v>
      </c>
      <c r="D2086" s="4">
        <v>71.0</v>
      </c>
      <c r="E2086" s="4">
        <v>227853.0</v>
      </c>
      <c r="F2086" s="3" t="s">
        <v>8509</v>
      </c>
      <c r="G2086" s="3" t="s">
        <v>7460</v>
      </c>
      <c r="H2086" s="3" t="s">
        <v>13069</v>
      </c>
      <c r="I2086" s="4">
        <v>0.447</v>
      </c>
      <c r="J2086" s="4">
        <v>0.694</v>
      </c>
      <c r="K2086" s="4">
        <v>0.87530212</v>
      </c>
      <c r="L2086" s="4">
        <v>0.382</v>
      </c>
      <c r="M2086" s="4">
        <v>0.0293</v>
      </c>
      <c r="N2086" s="4">
        <v>5.46E-6</v>
      </c>
      <c r="O2086" s="4">
        <v>0.167</v>
      </c>
      <c r="P2086" s="4">
        <v>0.509</v>
      </c>
      <c r="Q2086" s="4">
        <v>175.868</v>
      </c>
      <c r="R2086" s="4">
        <v>7.0</v>
      </c>
      <c r="S2086" s="4">
        <v>0.0</v>
      </c>
      <c r="T2086" s="3" t="s">
        <v>103</v>
      </c>
      <c r="U2086" s="3" t="s">
        <v>35</v>
      </c>
    </row>
    <row r="2087">
      <c r="A2087" s="3" t="s">
        <v>13070</v>
      </c>
      <c r="B2087" s="3" t="s">
        <v>13071</v>
      </c>
      <c r="C2087" s="4">
        <v>1995.0</v>
      </c>
      <c r="D2087" s="4">
        <v>71.0</v>
      </c>
      <c r="E2087" s="4">
        <v>215973.0</v>
      </c>
      <c r="F2087" s="3" t="s">
        <v>3538</v>
      </c>
      <c r="G2087" s="3" t="s">
        <v>13072</v>
      </c>
      <c r="H2087" s="3" t="s">
        <v>13073</v>
      </c>
      <c r="I2087" s="4">
        <v>0.65</v>
      </c>
      <c r="J2087" s="4">
        <v>0.82</v>
      </c>
      <c r="K2087" s="4">
        <v>0.741342802</v>
      </c>
      <c r="L2087" s="4">
        <v>0.0356</v>
      </c>
      <c r="M2087" s="4">
        <v>0.0662</v>
      </c>
      <c r="N2087" s="4">
        <v>0.00272</v>
      </c>
      <c r="O2087" s="4">
        <v>0.215</v>
      </c>
      <c r="P2087" s="4">
        <v>0.757</v>
      </c>
      <c r="Q2087" s="4">
        <v>135.982</v>
      </c>
      <c r="R2087" s="4">
        <v>5.0</v>
      </c>
      <c r="S2087" s="4">
        <v>0.0</v>
      </c>
      <c r="T2087" s="3" t="s">
        <v>103</v>
      </c>
      <c r="U2087" s="3" t="s">
        <v>35</v>
      </c>
    </row>
    <row r="2088">
      <c r="A2088" s="3" t="s">
        <v>13074</v>
      </c>
      <c r="B2088" s="3" t="s">
        <v>13075</v>
      </c>
      <c r="C2088" s="4">
        <v>2017.0</v>
      </c>
      <c r="D2088" s="4">
        <v>71.0</v>
      </c>
      <c r="E2088" s="4">
        <v>312240.0</v>
      </c>
      <c r="F2088" s="3" t="s">
        <v>1918</v>
      </c>
      <c r="G2088" s="3" t="s">
        <v>1919</v>
      </c>
      <c r="H2088" s="3" t="s">
        <v>13076</v>
      </c>
      <c r="I2088" s="4">
        <v>0.704</v>
      </c>
      <c r="J2088" s="4">
        <v>0.567</v>
      </c>
      <c r="K2088" s="4">
        <v>0.852501444</v>
      </c>
      <c r="L2088" s="4">
        <v>0.0343</v>
      </c>
      <c r="M2088" s="4">
        <v>0.589</v>
      </c>
      <c r="N2088" s="4">
        <v>1.01E-6</v>
      </c>
      <c r="O2088" s="4">
        <v>0.178</v>
      </c>
      <c r="P2088" s="4">
        <v>0.863</v>
      </c>
      <c r="Q2088" s="4">
        <v>79.981</v>
      </c>
      <c r="R2088" s="4">
        <v>9.0</v>
      </c>
      <c r="S2088" s="4">
        <v>1.0</v>
      </c>
      <c r="T2088" s="3" t="s">
        <v>104</v>
      </c>
      <c r="U2088" s="3" t="s">
        <v>94</v>
      </c>
    </row>
    <row r="2089">
      <c r="A2089" s="3" t="s">
        <v>13078</v>
      </c>
      <c r="B2089" s="3" t="s">
        <v>13079</v>
      </c>
      <c r="C2089" s="4">
        <v>2011.0</v>
      </c>
      <c r="D2089" s="4">
        <v>71.0</v>
      </c>
      <c r="E2089" s="4">
        <v>244067.0</v>
      </c>
      <c r="F2089" s="3" t="s">
        <v>880</v>
      </c>
      <c r="G2089" s="3" t="s">
        <v>1822</v>
      </c>
      <c r="H2089" s="3" t="s">
        <v>6815</v>
      </c>
      <c r="I2089" s="4">
        <v>0.692</v>
      </c>
      <c r="J2089" s="4">
        <v>0.954</v>
      </c>
      <c r="K2089" s="4">
        <v>0.890424144</v>
      </c>
      <c r="L2089" s="4">
        <v>0.0915</v>
      </c>
      <c r="M2089" s="4">
        <v>0.0188</v>
      </c>
      <c r="N2089" s="4">
        <v>0.0</v>
      </c>
      <c r="O2089" s="4">
        <v>0.151</v>
      </c>
      <c r="P2089" s="4">
        <v>0.89</v>
      </c>
      <c r="Q2089" s="4">
        <v>141.98</v>
      </c>
      <c r="R2089" s="4">
        <v>2.0</v>
      </c>
      <c r="S2089" s="4">
        <v>0.0</v>
      </c>
      <c r="T2089" s="3" t="s">
        <v>104</v>
      </c>
      <c r="U2089" s="3" t="s">
        <v>35</v>
      </c>
    </row>
    <row r="2090">
      <c r="A2090" s="3" t="s">
        <v>13080</v>
      </c>
      <c r="B2090" s="3" t="s">
        <v>13081</v>
      </c>
      <c r="C2090" s="4">
        <v>2012.0</v>
      </c>
      <c r="D2090" s="4">
        <v>71.0</v>
      </c>
      <c r="E2090" s="4">
        <v>254351.0</v>
      </c>
      <c r="F2090" s="3" t="s">
        <v>880</v>
      </c>
      <c r="G2090" s="3" t="s">
        <v>5343</v>
      </c>
      <c r="H2090" s="3" t="s">
        <v>7000</v>
      </c>
      <c r="I2090" s="4">
        <v>0.73</v>
      </c>
      <c r="J2090" s="4">
        <v>0.656</v>
      </c>
      <c r="K2090" s="4">
        <v>0.866040682</v>
      </c>
      <c r="L2090" s="4">
        <v>0.0294</v>
      </c>
      <c r="M2090" s="4">
        <v>0.00797</v>
      </c>
      <c r="N2090" s="4">
        <v>0.00271</v>
      </c>
      <c r="O2090" s="4">
        <v>0.108</v>
      </c>
      <c r="P2090" s="4">
        <v>0.743</v>
      </c>
      <c r="Q2090" s="4">
        <v>131.04</v>
      </c>
      <c r="R2090" s="4">
        <v>11.0</v>
      </c>
      <c r="S2090" s="4">
        <v>1.0</v>
      </c>
      <c r="T2090" s="3" t="s">
        <v>104</v>
      </c>
      <c r="U2090" s="3" t="s">
        <v>35</v>
      </c>
    </row>
    <row r="2091">
      <c r="A2091" s="3" t="s">
        <v>13086</v>
      </c>
      <c r="B2091" s="3" t="s">
        <v>13087</v>
      </c>
      <c r="C2091" s="4">
        <v>2000.0</v>
      </c>
      <c r="D2091" s="4">
        <v>71.0</v>
      </c>
      <c r="E2091" s="4">
        <v>207506.0</v>
      </c>
      <c r="F2091" s="3" t="s">
        <v>13088</v>
      </c>
      <c r="G2091" s="3" t="s">
        <v>13089</v>
      </c>
      <c r="H2091" s="3" t="s">
        <v>13090</v>
      </c>
      <c r="I2091" s="4">
        <v>0.607</v>
      </c>
      <c r="J2091" s="4">
        <v>0.82</v>
      </c>
      <c r="K2091" s="4">
        <v>0.808632601</v>
      </c>
      <c r="L2091" s="4">
        <v>0.0597</v>
      </c>
      <c r="M2091" s="4">
        <v>0.0541</v>
      </c>
      <c r="N2091" s="4">
        <v>6.8E-5</v>
      </c>
      <c r="O2091" s="4">
        <v>0.269</v>
      </c>
      <c r="P2091" s="4">
        <v>0.768</v>
      </c>
      <c r="Q2091" s="4">
        <v>126.988</v>
      </c>
      <c r="R2091" s="4">
        <v>11.0</v>
      </c>
      <c r="S2091" s="4">
        <v>1.0</v>
      </c>
      <c r="T2091" s="3" t="s">
        <v>103</v>
      </c>
      <c r="U2091" s="3" t="s">
        <v>35</v>
      </c>
    </row>
    <row r="2092">
      <c r="A2092" s="3" t="s">
        <v>13091</v>
      </c>
      <c r="B2092" s="3" t="s">
        <v>10909</v>
      </c>
      <c r="C2092" s="4">
        <v>2019.0</v>
      </c>
      <c r="D2092" s="4">
        <v>71.0</v>
      </c>
      <c r="E2092" s="4">
        <v>189052.0</v>
      </c>
      <c r="F2092" s="3" t="s">
        <v>4278</v>
      </c>
      <c r="G2092" s="3" t="s">
        <v>8374</v>
      </c>
      <c r="H2092" s="3" t="s">
        <v>10909</v>
      </c>
      <c r="I2092" s="4">
        <v>0.738</v>
      </c>
      <c r="J2092" s="4">
        <v>0.861</v>
      </c>
      <c r="K2092" s="4">
        <v>0.885911065</v>
      </c>
      <c r="L2092" s="4">
        <v>0.237</v>
      </c>
      <c r="M2092" s="4">
        <v>0.318</v>
      </c>
      <c r="N2092" s="4">
        <v>0.00182</v>
      </c>
      <c r="O2092" s="4">
        <v>0.325</v>
      </c>
      <c r="P2092" s="4">
        <v>0.58</v>
      </c>
      <c r="Q2092" s="4">
        <v>131.98</v>
      </c>
      <c r="R2092" s="4">
        <v>2.0</v>
      </c>
      <c r="S2092" s="4">
        <v>1.0</v>
      </c>
      <c r="T2092" s="3" t="s">
        <v>103</v>
      </c>
      <c r="U2092" s="3" t="s">
        <v>94</v>
      </c>
    </row>
    <row r="2093">
      <c r="A2093" s="3" t="s">
        <v>13093</v>
      </c>
      <c r="B2093" s="3" t="s">
        <v>13094</v>
      </c>
      <c r="C2093" s="4">
        <v>2013.0</v>
      </c>
      <c r="D2093" s="4">
        <v>71.0</v>
      </c>
      <c r="E2093" s="4">
        <v>252760.0</v>
      </c>
      <c r="F2093" s="3" t="s">
        <v>880</v>
      </c>
      <c r="G2093" s="3" t="s">
        <v>1822</v>
      </c>
      <c r="H2093" s="3" t="s">
        <v>8904</v>
      </c>
      <c r="I2093" s="4">
        <v>0.806</v>
      </c>
      <c r="J2093" s="4">
        <v>0.932</v>
      </c>
      <c r="K2093" s="4">
        <v>0.926828225</v>
      </c>
      <c r="L2093" s="4">
        <v>0.0684</v>
      </c>
      <c r="M2093" s="4">
        <v>0.24</v>
      </c>
      <c r="N2093" s="4">
        <v>0.0</v>
      </c>
      <c r="O2093" s="4">
        <v>0.216</v>
      </c>
      <c r="P2093" s="4">
        <v>0.792</v>
      </c>
      <c r="Q2093" s="4">
        <v>106.021</v>
      </c>
      <c r="R2093" s="4">
        <v>2.0</v>
      </c>
      <c r="S2093" s="4">
        <v>0.0</v>
      </c>
      <c r="T2093" s="3" t="s">
        <v>104</v>
      </c>
      <c r="U2093" s="3" t="s">
        <v>35</v>
      </c>
    </row>
    <row r="2094">
      <c r="A2094" s="3" t="s">
        <v>13095</v>
      </c>
      <c r="B2094" s="3" t="s">
        <v>8574</v>
      </c>
      <c r="C2094" s="4">
        <v>1983.0</v>
      </c>
      <c r="D2094" s="4">
        <v>71.0</v>
      </c>
      <c r="E2094" s="4">
        <v>215400.0</v>
      </c>
      <c r="F2094" s="3" t="s">
        <v>5506</v>
      </c>
      <c r="G2094" s="3" t="s">
        <v>13096</v>
      </c>
      <c r="H2094" s="3" t="s">
        <v>13097</v>
      </c>
      <c r="I2094" s="4">
        <v>0.628</v>
      </c>
      <c r="J2094" s="4">
        <v>0.907</v>
      </c>
      <c r="K2094" s="4">
        <v>0.845143627</v>
      </c>
      <c r="L2094" s="4">
        <v>0.0412</v>
      </c>
      <c r="M2094" s="4">
        <v>0.0471</v>
      </c>
      <c r="N2094" s="4">
        <v>0.0579</v>
      </c>
      <c r="O2094" s="4">
        <v>0.0635</v>
      </c>
      <c r="P2094" s="4">
        <v>0.954</v>
      </c>
      <c r="Q2094" s="4">
        <v>118.72</v>
      </c>
      <c r="R2094" s="4">
        <v>4.0</v>
      </c>
      <c r="S2094" s="4">
        <v>1.0</v>
      </c>
      <c r="T2094" s="3" t="s">
        <v>103</v>
      </c>
      <c r="U2094" s="3" t="s">
        <v>35</v>
      </c>
    </row>
    <row r="2095">
      <c r="A2095" s="3" t="s">
        <v>13098</v>
      </c>
      <c r="B2095" s="3" t="s">
        <v>13099</v>
      </c>
      <c r="C2095" s="4">
        <v>2009.0</v>
      </c>
      <c r="D2095" s="4">
        <v>71.0</v>
      </c>
      <c r="E2095" s="4">
        <v>343786.0</v>
      </c>
      <c r="F2095" s="3" t="s">
        <v>880</v>
      </c>
      <c r="G2095" s="3" t="s">
        <v>1822</v>
      </c>
      <c r="H2095" s="3" t="s">
        <v>13101</v>
      </c>
      <c r="I2095" s="4">
        <v>0.738</v>
      </c>
      <c r="J2095" s="4">
        <v>0.798</v>
      </c>
      <c r="K2095" s="4">
        <v>0.831968002</v>
      </c>
      <c r="L2095" s="4">
        <v>0.0334</v>
      </c>
      <c r="M2095" s="4">
        <v>0.32</v>
      </c>
      <c r="N2095" s="4">
        <v>5.15E-6</v>
      </c>
      <c r="O2095" s="4">
        <v>0.31</v>
      </c>
      <c r="P2095" s="4">
        <v>0.793</v>
      </c>
      <c r="Q2095" s="4">
        <v>123.01</v>
      </c>
      <c r="R2095" s="4">
        <v>0.0</v>
      </c>
      <c r="S2095" s="4">
        <v>1.0</v>
      </c>
      <c r="T2095" s="3" t="s">
        <v>104</v>
      </c>
      <c r="U2095" s="3" t="s">
        <v>35</v>
      </c>
    </row>
    <row r="2096">
      <c r="A2096" s="3" t="s">
        <v>13102</v>
      </c>
      <c r="B2096" s="3" t="s">
        <v>13103</v>
      </c>
      <c r="C2096" s="4">
        <v>2009.0</v>
      </c>
      <c r="D2096" s="4">
        <v>71.0</v>
      </c>
      <c r="E2096" s="4">
        <v>184015.0</v>
      </c>
      <c r="F2096" s="3" t="s">
        <v>11525</v>
      </c>
      <c r="G2096" s="3" t="s">
        <v>13104</v>
      </c>
      <c r="H2096" s="3" t="s">
        <v>13105</v>
      </c>
      <c r="I2096" s="4">
        <v>0.801</v>
      </c>
      <c r="J2096" s="4">
        <v>0.786</v>
      </c>
      <c r="K2096" s="4">
        <v>0.893611105</v>
      </c>
      <c r="L2096" s="4">
        <v>0.0322</v>
      </c>
      <c r="M2096" s="4">
        <v>0.0439</v>
      </c>
      <c r="N2096" s="4">
        <v>0.0346</v>
      </c>
      <c r="O2096" s="4">
        <v>0.104</v>
      </c>
      <c r="P2096" s="4">
        <v>0.549</v>
      </c>
      <c r="Q2096" s="4">
        <v>127.06</v>
      </c>
      <c r="R2096" s="4">
        <v>9.0</v>
      </c>
      <c r="S2096" s="4">
        <v>1.0</v>
      </c>
      <c r="T2096" s="3" t="s">
        <v>103</v>
      </c>
      <c r="U2096" s="3" t="s">
        <v>35</v>
      </c>
    </row>
    <row r="2097">
      <c r="A2097" s="3" t="s">
        <v>13106</v>
      </c>
      <c r="B2097" s="3" t="s">
        <v>13108</v>
      </c>
      <c r="C2097" s="4">
        <v>2016.0</v>
      </c>
      <c r="D2097" s="4">
        <v>71.0</v>
      </c>
      <c r="E2097" s="4">
        <v>185360.0</v>
      </c>
      <c r="F2097" s="3" t="s">
        <v>13109</v>
      </c>
      <c r="G2097" s="3" t="s">
        <v>6730</v>
      </c>
      <c r="H2097" s="3" t="s">
        <v>13108</v>
      </c>
      <c r="I2097" s="4">
        <v>0.608</v>
      </c>
      <c r="J2097" s="4">
        <v>0.798</v>
      </c>
      <c r="K2097" s="4">
        <v>0.865570124</v>
      </c>
      <c r="L2097" s="4">
        <v>0.0432</v>
      </c>
      <c r="M2097" s="4">
        <v>0.0736</v>
      </c>
      <c r="N2097" s="4">
        <v>0.0</v>
      </c>
      <c r="O2097" s="4">
        <v>0.156</v>
      </c>
      <c r="P2097" s="4">
        <v>0.5</v>
      </c>
      <c r="Q2097" s="4">
        <v>92.95</v>
      </c>
      <c r="R2097" s="4">
        <v>6.0</v>
      </c>
      <c r="S2097" s="4">
        <v>0.0</v>
      </c>
      <c r="T2097" s="3" t="s">
        <v>103</v>
      </c>
      <c r="U2097" s="3" t="s">
        <v>35</v>
      </c>
    </row>
    <row r="2098">
      <c r="A2098" s="3" t="s">
        <v>13113</v>
      </c>
      <c r="B2098" s="3" t="s">
        <v>13114</v>
      </c>
      <c r="C2098" s="4">
        <v>1957.0</v>
      </c>
      <c r="D2098" s="4">
        <v>71.0</v>
      </c>
      <c r="E2098" s="4">
        <v>171466.0</v>
      </c>
      <c r="F2098" s="3" t="s">
        <v>13115</v>
      </c>
      <c r="G2098" s="3" t="s">
        <v>13116</v>
      </c>
      <c r="H2098" s="3" t="s">
        <v>13118</v>
      </c>
      <c r="I2098" s="4">
        <v>0.556</v>
      </c>
      <c r="J2098" s="4">
        <v>0.61</v>
      </c>
      <c r="K2098" s="4">
        <v>0.873334331</v>
      </c>
      <c r="L2098" s="4">
        <v>0.213</v>
      </c>
      <c r="M2098" s="4">
        <v>0.833</v>
      </c>
      <c r="N2098" s="4">
        <v>2.22E-6</v>
      </c>
      <c r="O2098" s="4">
        <v>0.258</v>
      </c>
      <c r="P2098" s="4">
        <v>0.665</v>
      </c>
      <c r="Q2098" s="4">
        <v>199.37</v>
      </c>
      <c r="R2098" s="4">
        <v>9.0</v>
      </c>
      <c r="S2098" s="4">
        <v>1.0</v>
      </c>
      <c r="T2098" s="3" t="s">
        <v>103</v>
      </c>
      <c r="U2098" s="3" t="s">
        <v>35</v>
      </c>
    </row>
    <row r="2099">
      <c r="A2099" s="3" t="s">
        <v>13121</v>
      </c>
      <c r="B2099" s="3" t="s">
        <v>13123</v>
      </c>
      <c r="C2099" s="4">
        <v>1985.0</v>
      </c>
      <c r="D2099" s="4">
        <v>71.0</v>
      </c>
      <c r="E2099" s="4">
        <v>199666.0</v>
      </c>
      <c r="F2099" s="3" t="s">
        <v>13124</v>
      </c>
      <c r="G2099" s="3" t="s">
        <v>13125</v>
      </c>
      <c r="H2099" s="3" t="s">
        <v>13126</v>
      </c>
      <c r="I2099" s="4">
        <v>0.567</v>
      </c>
      <c r="J2099" s="4">
        <v>0.943</v>
      </c>
      <c r="K2099" s="4">
        <v>0.803542019</v>
      </c>
      <c r="L2099" s="4">
        <v>0.0387</v>
      </c>
      <c r="M2099" s="4">
        <v>0.0312</v>
      </c>
      <c r="N2099" s="4">
        <v>0.0965</v>
      </c>
      <c r="O2099" s="4">
        <v>0.544</v>
      </c>
      <c r="P2099" s="4">
        <v>0.965</v>
      </c>
      <c r="Q2099" s="4">
        <v>128.21</v>
      </c>
      <c r="R2099" s="4">
        <v>6.0</v>
      </c>
      <c r="S2099" s="4">
        <v>0.0</v>
      </c>
      <c r="T2099" s="3" t="s">
        <v>103</v>
      </c>
      <c r="U2099" s="3" t="s">
        <v>35</v>
      </c>
    </row>
    <row r="2100">
      <c r="A2100" s="3" t="s">
        <v>13127</v>
      </c>
      <c r="B2100" s="3" t="s">
        <v>13128</v>
      </c>
      <c r="C2100" s="4">
        <v>2007.0</v>
      </c>
      <c r="D2100" s="4">
        <v>71.0</v>
      </c>
      <c r="E2100" s="4">
        <v>261013.0</v>
      </c>
      <c r="F2100" s="3" t="s">
        <v>4270</v>
      </c>
      <c r="G2100" s="3" t="s">
        <v>8480</v>
      </c>
      <c r="H2100" s="3" t="s">
        <v>10965</v>
      </c>
      <c r="I2100" s="4">
        <v>0.829</v>
      </c>
      <c r="J2100" s="4">
        <v>0.852</v>
      </c>
      <c r="K2100" s="4">
        <v>0.858982311</v>
      </c>
      <c r="L2100" s="4">
        <v>0.0477</v>
      </c>
      <c r="M2100" s="4">
        <v>0.00698</v>
      </c>
      <c r="N2100" s="4">
        <v>2.78E-4</v>
      </c>
      <c r="O2100" s="4">
        <v>0.055</v>
      </c>
      <c r="P2100" s="4">
        <v>0.912</v>
      </c>
      <c r="Q2100" s="4">
        <v>131.99</v>
      </c>
      <c r="R2100" s="4">
        <v>6.0</v>
      </c>
      <c r="S2100" s="4">
        <v>1.0</v>
      </c>
      <c r="T2100" s="3" t="s">
        <v>104</v>
      </c>
      <c r="U2100" s="3" t="s">
        <v>94</v>
      </c>
    </row>
    <row r="2101">
      <c r="A2101" s="3" t="s">
        <v>13129</v>
      </c>
      <c r="B2101" s="3" t="s">
        <v>13130</v>
      </c>
      <c r="C2101" s="4">
        <v>2001.0</v>
      </c>
      <c r="D2101" s="4">
        <v>71.0</v>
      </c>
      <c r="E2101" s="4">
        <v>242586.0</v>
      </c>
      <c r="F2101" s="3" t="s">
        <v>11737</v>
      </c>
      <c r="G2101" s="3" t="s">
        <v>13132</v>
      </c>
      <c r="H2101" s="3" t="s">
        <v>13133</v>
      </c>
      <c r="I2101" s="4">
        <v>0.772</v>
      </c>
      <c r="J2101" s="4">
        <v>0.665</v>
      </c>
      <c r="K2101" s="4">
        <v>0.890060531</v>
      </c>
      <c r="L2101" s="4">
        <v>0.0349</v>
      </c>
      <c r="M2101" s="4">
        <v>0.0136</v>
      </c>
      <c r="N2101" s="4">
        <v>0.012</v>
      </c>
      <c r="O2101" s="4">
        <v>0.0905</v>
      </c>
      <c r="P2101" s="4">
        <v>0.838</v>
      </c>
      <c r="Q2101" s="4">
        <v>115.14</v>
      </c>
      <c r="R2101" s="4">
        <v>8.0</v>
      </c>
      <c r="S2101" s="4">
        <v>1.0</v>
      </c>
      <c r="T2101" s="3" t="s">
        <v>103</v>
      </c>
      <c r="U2101" s="3" t="s">
        <v>94</v>
      </c>
    </row>
    <row r="2102">
      <c r="A2102" s="3" t="s">
        <v>13134</v>
      </c>
      <c r="B2102" s="3" t="s">
        <v>13135</v>
      </c>
      <c r="C2102" s="4">
        <v>2022.0</v>
      </c>
      <c r="D2102" s="4">
        <v>72.0</v>
      </c>
      <c r="E2102" s="4">
        <v>275691.0</v>
      </c>
      <c r="F2102" s="3" t="s">
        <v>424</v>
      </c>
      <c r="G2102" s="3" t="s">
        <v>13137</v>
      </c>
      <c r="H2102" s="3" t="s">
        <v>13135</v>
      </c>
      <c r="I2102" s="4">
        <v>0.42</v>
      </c>
      <c r="J2102" s="4">
        <v>0.232</v>
      </c>
      <c r="K2102" s="4">
        <v>0.69338866</v>
      </c>
      <c r="L2102" s="4">
        <v>0.0428</v>
      </c>
      <c r="M2102" s="4">
        <v>0.921</v>
      </c>
      <c r="N2102" s="4">
        <v>2.95E-5</v>
      </c>
      <c r="O2102" s="4">
        <v>0.482</v>
      </c>
      <c r="P2102" s="4">
        <v>0.572</v>
      </c>
      <c r="Q2102" s="4">
        <v>131.257</v>
      </c>
      <c r="R2102" s="4">
        <v>2.0</v>
      </c>
      <c r="S2102" s="4">
        <v>1.0</v>
      </c>
      <c r="T2102" s="3" t="s">
        <v>34</v>
      </c>
      <c r="U2102" s="3" t="s">
        <v>35</v>
      </c>
    </row>
    <row r="2103">
      <c r="A2103" s="3" t="s">
        <v>13139</v>
      </c>
      <c r="B2103" s="3" t="s">
        <v>13141</v>
      </c>
      <c r="C2103" s="4">
        <v>2022.0</v>
      </c>
      <c r="D2103" s="4">
        <v>72.0</v>
      </c>
      <c r="E2103" s="4">
        <v>242500.0</v>
      </c>
      <c r="F2103" s="3" t="s">
        <v>341</v>
      </c>
      <c r="G2103" s="3" t="s">
        <v>13143</v>
      </c>
      <c r="H2103" s="3" t="s">
        <v>13144</v>
      </c>
      <c r="I2103" s="4">
        <v>0.539</v>
      </c>
      <c r="J2103" s="4">
        <v>0.732</v>
      </c>
      <c r="K2103" s="4">
        <v>0.844202511</v>
      </c>
      <c r="L2103" s="4">
        <v>0.0721</v>
      </c>
      <c r="M2103" s="4">
        <v>0.0919</v>
      </c>
      <c r="N2103" s="4">
        <v>0.0</v>
      </c>
      <c r="O2103" s="4">
        <v>0.0807</v>
      </c>
      <c r="P2103" s="4">
        <v>0.531</v>
      </c>
      <c r="Q2103" s="4">
        <v>150.148</v>
      </c>
      <c r="R2103" s="4">
        <v>9.0</v>
      </c>
      <c r="S2103" s="4">
        <v>1.0</v>
      </c>
      <c r="T2103" s="3" t="s">
        <v>34</v>
      </c>
      <c r="U2103" s="3" t="s">
        <v>35</v>
      </c>
    </row>
    <row r="2104">
      <c r="A2104" s="3" t="s">
        <v>13146</v>
      </c>
      <c r="B2104" s="3" t="s">
        <v>13147</v>
      </c>
      <c r="C2104" s="4">
        <v>2021.0</v>
      </c>
      <c r="D2104" s="4">
        <v>72.0</v>
      </c>
      <c r="E2104" s="4">
        <v>278666.0</v>
      </c>
      <c r="F2104" s="3" t="s">
        <v>26</v>
      </c>
      <c r="G2104" s="3" t="s">
        <v>586</v>
      </c>
      <c r="H2104" s="3" t="s">
        <v>13147</v>
      </c>
      <c r="I2104" s="4">
        <v>0.698</v>
      </c>
      <c r="J2104" s="4">
        <v>0.617</v>
      </c>
      <c r="K2104" s="4">
        <v>0.767287661</v>
      </c>
      <c r="L2104" s="4">
        <v>0.0441</v>
      </c>
      <c r="M2104" s="4">
        <v>0.637</v>
      </c>
      <c r="N2104" s="4">
        <v>1.49E-6</v>
      </c>
      <c r="O2104" s="4">
        <v>0.0417</v>
      </c>
      <c r="P2104" s="4">
        <v>0.763</v>
      </c>
      <c r="Q2104" s="4">
        <v>89.982</v>
      </c>
      <c r="R2104" s="4">
        <v>1.0</v>
      </c>
      <c r="S2104" s="4">
        <v>0.0</v>
      </c>
      <c r="T2104" s="3" t="s">
        <v>34</v>
      </c>
      <c r="U2104" s="3" t="s">
        <v>35</v>
      </c>
    </row>
    <row r="2105">
      <c r="A2105" s="3" t="s">
        <v>13149</v>
      </c>
      <c r="B2105" s="3" t="s">
        <v>13150</v>
      </c>
      <c r="C2105" s="4">
        <v>2024.0</v>
      </c>
      <c r="D2105" s="4">
        <v>72.0</v>
      </c>
      <c r="E2105" s="4">
        <v>362926.0</v>
      </c>
      <c r="F2105" s="3" t="s">
        <v>401</v>
      </c>
      <c r="G2105" s="3" t="s">
        <v>1483</v>
      </c>
      <c r="H2105" s="3" t="s">
        <v>1485</v>
      </c>
      <c r="I2105" s="4">
        <v>0.468</v>
      </c>
      <c r="J2105" s="4">
        <v>0.706</v>
      </c>
      <c r="K2105" s="4">
        <v>0.832716617</v>
      </c>
      <c r="L2105" s="4">
        <v>0.0398</v>
      </c>
      <c r="M2105" s="4">
        <v>0.255</v>
      </c>
      <c r="N2105" s="4">
        <v>0.0</v>
      </c>
      <c r="O2105" s="4">
        <v>0.273</v>
      </c>
      <c r="P2105" s="4">
        <v>0.615</v>
      </c>
      <c r="Q2105" s="4">
        <v>81.89</v>
      </c>
      <c r="R2105" s="4">
        <v>9.0</v>
      </c>
      <c r="S2105" s="4">
        <v>1.0</v>
      </c>
      <c r="T2105" s="3" t="s">
        <v>34</v>
      </c>
      <c r="U2105" s="3" t="s">
        <v>35</v>
      </c>
    </row>
    <row r="2106">
      <c r="A2106" s="3" t="s">
        <v>13151</v>
      </c>
      <c r="B2106" s="3" t="s">
        <v>13152</v>
      </c>
      <c r="C2106" s="4">
        <v>2020.0</v>
      </c>
      <c r="D2106" s="4">
        <v>72.0</v>
      </c>
      <c r="E2106" s="4">
        <v>233813.0</v>
      </c>
      <c r="F2106" s="3" t="s">
        <v>26</v>
      </c>
      <c r="G2106" s="3" t="s">
        <v>8476</v>
      </c>
      <c r="H2106" s="3" t="s">
        <v>8478</v>
      </c>
      <c r="I2106" s="4">
        <v>0.532</v>
      </c>
      <c r="J2106" s="4">
        <v>0.372</v>
      </c>
      <c r="K2106" s="4">
        <v>0.775928817</v>
      </c>
      <c r="L2106" s="4">
        <v>0.029</v>
      </c>
      <c r="M2106" s="4">
        <v>0.738</v>
      </c>
      <c r="N2106" s="4">
        <v>0.0</v>
      </c>
      <c r="O2106" s="4">
        <v>0.111</v>
      </c>
      <c r="P2106" s="4">
        <v>0.597</v>
      </c>
      <c r="Q2106" s="4">
        <v>94.766</v>
      </c>
      <c r="R2106" s="4">
        <v>11.0</v>
      </c>
      <c r="S2106" s="4">
        <v>1.0</v>
      </c>
      <c r="T2106" s="3" t="s">
        <v>34</v>
      </c>
      <c r="U2106" s="3" t="s">
        <v>35</v>
      </c>
    </row>
    <row r="2107">
      <c r="A2107" s="3" t="s">
        <v>13154</v>
      </c>
      <c r="B2107" s="3" t="s">
        <v>13155</v>
      </c>
      <c r="C2107" s="4">
        <v>2019.0</v>
      </c>
      <c r="D2107" s="4">
        <v>72.0</v>
      </c>
      <c r="E2107" s="4">
        <v>386626.0</v>
      </c>
      <c r="F2107" s="3" t="s">
        <v>306</v>
      </c>
      <c r="G2107" s="3" t="s">
        <v>4491</v>
      </c>
      <c r="H2107" s="3" t="s">
        <v>4492</v>
      </c>
      <c r="I2107" s="4">
        <v>0.329</v>
      </c>
      <c r="J2107" s="4">
        <v>0.681</v>
      </c>
      <c r="K2107" s="4">
        <v>0.776228263</v>
      </c>
      <c r="L2107" s="4">
        <v>0.0897</v>
      </c>
      <c r="M2107" s="4">
        <v>0.933</v>
      </c>
      <c r="N2107" s="4">
        <v>0.0188</v>
      </c>
      <c r="O2107" s="4">
        <v>0.341</v>
      </c>
      <c r="P2107" s="4">
        <v>0.681</v>
      </c>
      <c r="Q2107" s="4">
        <v>151.429</v>
      </c>
      <c r="R2107" s="4">
        <v>3.0</v>
      </c>
      <c r="S2107" s="4">
        <v>1.0</v>
      </c>
      <c r="T2107" s="3" t="s">
        <v>34</v>
      </c>
      <c r="U2107" s="3" t="s">
        <v>35</v>
      </c>
    </row>
    <row r="2108">
      <c r="A2108" s="3" t="s">
        <v>13157</v>
      </c>
      <c r="B2108" s="3" t="s">
        <v>13158</v>
      </c>
      <c r="C2108" s="4">
        <v>2023.0</v>
      </c>
      <c r="D2108" s="4">
        <v>72.0</v>
      </c>
      <c r="E2108" s="4">
        <v>167618.0</v>
      </c>
      <c r="F2108" s="3" t="s">
        <v>951</v>
      </c>
      <c r="G2108" s="3" t="s">
        <v>13160</v>
      </c>
      <c r="H2108" s="3" t="s">
        <v>1602</v>
      </c>
      <c r="I2108" s="4">
        <v>0.656</v>
      </c>
      <c r="J2108" s="4">
        <v>0.596</v>
      </c>
      <c r="K2108" s="4">
        <v>0.760400402</v>
      </c>
      <c r="L2108" s="4">
        <v>0.0503</v>
      </c>
      <c r="M2108" s="4">
        <v>0.407</v>
      </c>
      <c r="N2108" s="4">
        <v>1.29E-5</v>
      </c>
      <c r="O2108" s="4">
        <v>0.107</v>
      </c>
      <c r="P2108" s="4">
        <v>0.512</v>
      </c>
      <c r="Q2108" s="4">
        <v>94.499</v>
      </c>
      <c r="R2108" s="4">
        <v>2.0</v>
      </c>
      <c r="S2108" s="4">
        <v>1.0</v>
      </c>
      <c r="T2108" s="3" t="s">
        <v>34</v>
      </c>
      <c r="U2108" s="3" t="s">
        <v>35</v>
      </c>
    </row>
    <row r="2109">
      <c r="A2109" s="3" t="s">
        <v>13161</v>
      </c>
      <c r="B2109" s="3" t="s">
        <v>13163</v>
      </c>
      <c r="C2109" s="4">
        <v>2021.0</v>
      </c>
      <c r="D2109" s="4">
        <v>72.0</v>
      </c>
      <c r="E2109" s="4">
        <v>172547.0</v>
      </c>
      <c r="F2109" s="3" t="s">
        <v>321</v>
      </c>
      <c r="G2109" s="3" t="s">
        <v>6136</v>
      </c>
      <c r="H2109" s="3" t="s">
        <v>13163</v>
      </c>
      <c r="I2109" s="4">
        <v>0.465</v>
      </c>
      <c r="J2109" s="4">
        <v>0.995</v>
      </c>
      <c r="K2109" s="4">
        <v>0.877098796</v>
      </c>
      <c r="L2109" s="4">
        <v>0.178</v>
      </c>
      <c r="M2109" s="4">
        <v>0.135</v>
      </c>
      <c r="N2109" s="4">
        <v>0.0517</v>
      </c>
      <c r="O2109" s="4">
        <v>0.303</v>
      </c>
      <c r="P2109" s="4">
        <v>0.794</v>
      </c>
      <c r="Q2109" s="4">
        <v>142.776</v>
      </c>
      <c r="R2109" s="4">
        <v>1.0</v>
      </c>
      <c r="S2109" s="4">
        <v>1.0</v>
      </c>
      <c r="T2109" s="3" t="s">
        <v>34</v>
      </c>
      <c r="U2109" s="3" t="s">
        <v>35</v>
      </c>
    </row>
    <row r="2110">
      <c r="A2110" s="3" t="s">
        <v>13165</v>
      </c>
      <c r="B2110" s="3" t="s">
        <v>13166</v>
      </c>
      <c r="C2110" s="4">
        <v>2022.0</v>
      </c>
      <c r="D2110" s="4">
        <v>72.0</v>
      </c>
      <c r="E2110" s="4">
        <v>173313.0</v>
      </c>
      <c r="F2110" s="3" t="s">
        <v>341</v>
      </c>
      <c r="G2110" s="3" t="s">
        <v>6136</v>
      </c>
      <c r="H2110" s="3" t="s">
        <v>13166</v>
      </c>
      <c r="I2110" s="4">
        <v>0.552</v>
      </c>
      <c r="J2110" s="4">
        <v>0.994</v>
      </c>
      <c r="K2110" s="4">
        <v>0.941351357</v>
      </c>
      <c r="L2110" s="4">
        <v>0.148</v>
      </c>
      <c r="M2110" s="4">
        <v>0.197</v>
      </c>
      <c r="N2110" s="4">
        <v>0.643</v>
      </c>
      <c r="O2110" s="4">
        <v>0.302</v>
      </c>
      <c r="P2110" s="4">
        <v>0.961</v>
      </c>
      <c r="Q2110" s="4">
        <v>124.997</v>
      </c>
      <c r="R2110" s="4">
        <v>0.0</v>
      </c>
      <c r="S2110" s="4">
        <v>1.0</v>
      </c>
      <c r="T2110" s="3" t="s">
        <v>34</v>
      </c>
      <c r="U2110" s="3" t="s">
        <v>35</v>
      </c>
    </row>
    <row r="2111">
      <c r="A2111" s="3" t="s">
        <v>13168</v>
      </c>
      <c r="B2111" s="3" t="s">
        <v>13169</v>
      </c>
      <c r="C2111" s="4">
        <v>2015.0</v>
      </c>
      <c r="D2111" s="4">
        <v>72.0</v>
      </c>
      <c r="E2111" s="4">
        <v>223078.0</v>
      </c>
      <c r="F2111" s="3" t="s">
        <v>3108</v>
      </c>
      <c r="G2111" s="3" t="s">
        <v>7872</v>
      </c>
      <c r="H2111" s="3">
        <v>25.0</v>
      </c>
      <c r="I2111" s="4">
        <v>0.688</v>
      </c>
      <c r="J2111" s="4">
        <v>0.533</v>
      </c>
      <c r="K2111" s="4">
        <v>0.795606699</v>
      </c>
      <c r="L2111" s="4">
        <v>0.0865</v>
      </c>
      <c r="M2111" s="4">
        <v>0.0355</v>
      </c>
      <c r="N2111" s="4">
        <v>3.48E-6</v>
      </c>
      <c r="O2111" s="4">
        <v>0.172</v>
      </c>
      <c r="P2111" s="4">
        <v>0.567</v>
      </c>
      <c r="Q2111" s="4">
        <v>164.069</v>
      </c>
      <c r="R2111" s="4">
        <v>6.0</v>
      </c>
      <c r="S2111" s="4">
        <v>0.0</v>
      </c>
      <c r="T2111" s="3" t="s">
        <v>103</v>
      </c>
      <c r="U2111" s="3" t="s">
        <v>35</v>
      </c>
    </row>
    <row r="2112">
      <c r="A2112" s="3" t="s">
        <v>13170</v>
      </c>
      <c r="B2112" s="3" t="s">
        <v>13171</v>
      </c>
      <c r="C2112" s="4">
        <v>2020.0</v>
      </c>
      <c r="D2112" s="4">
        <v>72.0</v>
      </c>
      <c r="E2112" s="4">
        <v>183026.0</v>
      </c>
      <c r="F2112" s="3" t="s">
        <v>3730</v>
      </c>
      <c r="G2112" s="3" t="s">
        <v>13173</v>
      </c>
      <c r="H2112" s="3" t="s">
        <v>13174</v>
      </c>
      <c r="I2112" s="4">
        <v>0.681</v>
      </c>
      <c r="J2112" s="4">
        <v>0.657</v>
      </c>
      <c r="K2112" s="4">
        <v>0.874574894</v>
      </c>
      <c r="L2112" s="4">
        <v>0.0432</v>
      </c>
      <c r="M2112" s="4">
        <v>0.0748</v>
      </c>
      <c r="N2112" s="4">
        <v>0.0</v>
      </c>
      <c r="O2112" s="4">
        <v>0.353</v>
      </c>
      <c r="P2112" s="4">
        <v>0.628</v>
      </c>
      <c r="Q2112" s="4">
        <v>130.089</v>
      </c>
      <c r="R2112" s="4">
        <v>6.0</v>
      </c>
      <c r="S2112" s="4">
        <v>1.0</v>
      </c>
      <c r="T2112" s="3" t="s">
        <v>103</v>
      </c>
      <c r="U2112" s="3" t="s">
        <v>35</v>
      </c>
    </row>
    <row r="2113">
      <c r="A2113" s="3" t="s">
        <v>13175</v>
      </c>
      <c r="B2113" s="3" t="s">
        <v>13176</v>
      </c>
      <c r="C2113" s="4">
        <v>2018.0</v>
      </c>
      <c r="D2113" s="4">
        <v>72.0</v>
      </c>
      <c r="E2113" s="4">
        <v>212500.0</v>
      </c>
      <c r="F2113" s="3" t="s">
        <v>5123</v>
      </c>
      <c r="G2113" s="3" t="s">
        <v>9619</v>
      </c>
      <c r="H2113" s="3" t="s">
        <v>13176</v>
      </c>
      <c r="I2113" s="4">
        <v>0.842</v>
      </c>
      <c r="J2113" s="4">
        <v>0.801</v>
      </c>
      <c r="K2113" s="4">
        <v>0.88535495</v>
      </c>
      <c r="L2113" s="4">
        <v>0.228</v>
      </c>
      <c r="M2113" s="4">
        <v>0.157</v>
      </c>
      <c r="N2113" s="4">
        <v>4.82E-6</v>
      </c>
      <c r="O2113" s="4">
        <v>0.0642</v>
      </c>
      <c r="P2113" s="4">
        <v>0.617</v>
      </c>
      <c r="Q2113" s="4">
        <v>95.881</v>
      </c>
      <c r="R2113" s="4">
        <v>8.0</v>
      </c>
      <c r="S2113" s="4">
        <v>0.0</v>
      </c>
      <c r="T2113" s="3" t="s">
        <v>103</v>
      </c>
      <c r="U2113" s="3" t="s">
        <v>35</v>
      </c>
    </row>
    <row r="2114">
      <c r="A2114" s="3" t="s">
        <v>13179</v>
      </c>
      <c r="B2114" s="3" t="s">
        <v>13180</v>
      </c>
      <c r="C2114" s="4">
        <v>2018.0</v>
      </c>
      <c r="D2114" s="4">
        <v>72.0</v>
      </c>
      <c r="E2114" s="4">
        <v>222706.0</v>
      </c>
      <c r="F2114" s="3" t="s">
        <v>1267</v>
      </c>
      <c r="G2114" s="3" t="s">
        <v>13181</v>
      </c>
      <c r="H2114" s="3" t="s">
        <v>13182</v>
      </c>
      <c r="I2114" s="4">
        <v>0.74</v>
      </c>
      <c r="J2114" s="4">
        <v>0.622</v>
      </c>
      <c r="K2114" s="4">
        <v>0.875922401</v>
      </c>
      <c r="L2114" s="4">
        <v>0.0446</v>
      </c>
      <c r="M2114" s="4">
        <v>0.0357</v>
      </c>
      <c r="N2114" s="4">
        <v>4.85E-5</v>
      </c>
      <c r="O2114" s="4">
        <v>0.356</v>
      </c>
      <c r="P2114" s="4">
        <v>0.556</v>
      </c>
      <c r="Q2114" s="4">
        <v>104.966</v>
      </c>
      <c r="R2114" s="4">
        <v>11.0</v>
      </c>
      <c r="S2114" s="4">
        <v>0.0</v>
      </c>
      <c r="T2114" s="3" t="s">
        <v>103</v>
      </c>
      <c r="U2114" s="3" t="s">
        <v>35</v>
      </c>
    </row>
    <row r="2115">
      <c r="A2115" s="3" t="s">
        <v>13186</v>
      </c>
      <c r="B2115" s="3" t="s">
        <v>13188</v>
      </c>
      <c r="C2115" s="4">
        <v>2009.0</v>
      </c>
      <c r="D2115" s="4">
        <v>72.0</v>
      </c>
      <c r="E2115" s="4">
        <v>256799.0</v>
      </c>
      <c r="F2115" s="3" t="s">
        <v>1267</v>
      </c>
      <c r="G2115" s="3" t="s">
        <v>9349</v>
      </c>
      <c r="H2115" s="3" t="s">
        <v>13189</v>
      </c>
      <c r="I2115" s="4">
        <v>0.58</v>
      </c>
      <c r="J2115" s="4">
        <v>0.681</v>
      </c>
      <c r="K2115" s="4">
        <v>0.878895472</v>
      </c>
      <c r="L2115" s="4">
        <v>0.0435</v>
      </c>
      <c r="M2115" s="4">
        <v>0.0468</v>
      </c>
      <c r="N2115" s="4">
        <v>0.0</v>
      </c>
      <c r="O2115" s="4">
        <v>0.104</v>
      </c>
      <c r="P2115" s="4">
        <v>0.633</v>
      </c>
      <c r="Q2115" s="4">
        <v>176.042</v>
      </c>
      <c r="R2115" s="4">
        <v>7.0</v>
      </c>
      <c r="S2115" s="4">
        <v>1.0</v>
      </c>
      <c r="T2115" s="3" t="s">
        <v>103</v>
      </c>
      <c r="U2115" s="3" t="s">
        <v>35</v>
      </c>
    </row>
    <row r="2116">
      <c r="A2116" s="3" t="s">
        <v>13190</v>
      </c>
      <c r="B2116" s="3" t="s">
        <v>13191</v>
      </c>
      <c r="C2116" s="4">
        <v>1982.0</v>
      </c>
      <c r="D2116" s="4">
        <v>72.0</v>
      </c>
      <c r="E2116" s="4">
        <v>230640.0</v>
      </c>
      <c r="F2116" s="3" t="s">
        <v>1911</v>
      </c>
      <c r="G2116" s="3" t="s">
        <v>13192</v>
      </c>
      <c r="H2116" s="3" t="s">
        <v>13193</v>
      </c>
      <c r="I2116" s="4">
        <v>0.59</v>
      </c>
      <c r="J2116" s="4">
        <v>0.868</v>
      </c>
      <c r="K2116" s="4">
        <v>0.849742263</v>
      </c>
      <c r="L2116" s="4">
        <v>0.048</v>
      </c>
      <c r="M2116" s="4">
        <v>0.0962</v>
      </c>
      <c r="N2116" s="4">
        <v>3.22E-4</v>
      </c>
      <c r="O2116" s="4">
        <v>0.442</v>
      </c>
      <c r="P2116" s="4">
        <v>0.798</v>
      </c>
      <c r="Q2116" s="4">
        <v>184.348</v>
      </c>
      <c r="R2116" s="4">
        <v>5.0</v>
      </c>
      <c r="S2116" s="4">
        <v>0.0</v>
      </c>
      <c r="T2116" s="3" t="s">
        <v>103</v>
      </c>
      <c r="U2116" s="3" t="s">
        <v>35</v>
      </c>
    </row>
    <row r="2117">
      <c r="A2117" s="3" t="s">
        <v>13195</v>
      </c>
      <c r="B2117" s="3" t="s">
        <v>13196</v>
      </c>
      <c r="C2117" s="4">
        <v>1983.0</v>
      </c>
      <c r="D2117" s="4">
        <v>72.0</v>
      </c>
      <c r="E2117" s="4">
        <v>320000.0</v>
      </c>
      <c r="F2117" s="3" t="s">
        <v>1634</v>
      </c>
      <c r="G2117" s="3" t="s">
        <v>13197</v>
      </c>
      <c r="H2117" s="3" t="s">
        <v>13198</v>
      </c>
      <c r="I2117" s="4">
        <v>0.562</v>
      </c>
      <c r="J2117" s="4">
        <v>0.696</v>
      </c>
      <c r="K2117" s="4">
        <v>0.811669839</v>
      </c>
      <c r="L2117" s="4">
        <v>0.0397</v>
      </c>
      <c r="M2117" s="4">
        <v>0.628</v>
      </c>
      <c r="N2117" s="4">
        <v>0.0</v>
      </c>
      <c r="O2117" s="4">
        <v>0.172</v>
      </c>
      <c r="P2117" s="4">
        <v>0.722</v>
      </c>
      <c r="Q2117" s="4">
        <v>93.801</v>
      </c>
      <c r="R2117" s="4">
        <v>0.0</v>
      </c>
      <c r="S2117" s="4">
        <v>1.0</v>
      </c>
      <c r="T2117" s="3" t="s">
        <v>104</v>
      </c>
      <c r="U2117" s="3" t="s">
        <v>35</v>
      </c>
    </row>
    <row r="2118">
      <c r="A2118" s="3" t="s">
        <v>13199</v>
      </c>
      <c r="B2118" s="3" t="s">
        <v>13200</v>
      </c>
      <c r="C2118" s="4">
        <v>2006.0</v>
      </c>
      <c r="D2118" s="4">
        <v>72.0</v>
      </c>
      <c r="E2118" s="4">
        <v>266653.0</v>
      </c>
      <c r="F2118" s="3" t="s">
        <v>880</v>
      </c>
      <c r="G2118" s="3" t="s">
        <v>1822</v>
      </c>
      <c r="H2118" s="3" t="s">
        <v>13201</v>
      </c>
      <c r="I2118" s="4">
        <v>0.644</v>
      </c>
      <c r="J2118" s="4">
        <v>0.818</v>
      </c>
      <c r="K2118" s="4">
        <v>0.847774474</v>
      </c>
      <c r="L2118" s="4">
        <v>0.0549</v>
      </c>
      <c r="M2118" s="4">
        <v>0.431</v>
      </c>
      <c r="N2118" s="4">
        <v>2.62E-5</v>
      </c>
      <c r="O2118" s="4">
        <v>0.0806</v>
      </c>
      <c r="P2118" s="4">
        <v>0.789</v>
      </c>
      <c r="Q2118" s="4">
        <v>118.477</v>
      </c>
      <c r="R2118" s="4">
        <v>6.0</v>
      </c>
      <c r="S2118" s="4">
        <v>0.0</v>
      </c>
      <c r="T2118" s="3" t="s">
        <v>104</v>
      </c>
      <c r="U2118" s="3" t="s">
        <v>35</v>
      </c>
    </row>
    <row r="2119">
      <c r="A2119" s="3" t="s">
        <v>13203</v>
      </c>
      <c r="B2119" s="3" t="s">
        <v>12581</v>
      </c>
      <c r="C2119" s="4">
        <v>2014.0</v>
      </c>
      <c r="D2119" s="4">
        <v>72.0</v>
      </c>
      <c r="E2119" s="4">
        <v>269184.0</v>
      </c>
      <c r="F2119" s="3" t="s">
        <v>880</v>
      </c>
      <c r="G2119" s="3" t="s">
        <v>7622</v>
      </c>
      <c r="H2119" s="3" t="s">
        <v>12581</v>
      </c>
      <c r="I2119" s="4">
        <v>0.651</v>
      </c>
      <c r="J2119" s="4">
        <v>0.482</v>
      </c>
      <c r="K2119" s="4">
        <v>0.789125831</v>
      </c>
      <c r="L2119" s="4">
        <v>0.0281</v>
      </c>
      <c r="M2119" s="4">
        <v>0.293</v>
      </c>
      <c r="N2119" s="4">
        <v>0.0</v>
      </c>
      <c r="O2119" s="4">
        <v>0.0811</v>
      </c>
      <c r="P2119" s="4">
        <v>0.517</v>
      </c>
      <c r="Q2119" s="4">
        <v>106.993</v>
      </c>
      <c r="R2119" s="4">
        <v>4.0</v>
      </c>
      <c r="S2119" s="4">
        <v>1.0</v>
      </c>
      <c r="T2119" s="3" t="s">
        <v>104</v>
      </c>
      <c r="U2119" s="3" t="s">
        <v>35</v>
      </c>
    </row>
    <row r="2120">
      <c r="A2120" s="3" t="s">
        <v>13207</v>
      </c>
      <c r="B2120" s="3" t="s">
        <v>13209</v>
      </c>
      <c r="C2120" s="4">
        <v>2023.0</v>
      </c>
      <c r="D2120" s="4">
        <v>72.0</v>
      </c>
      <c r="E2120" s="4">
        <v>216000.0</v>
      </c>
      <c r="F2120" s="3" t="s">
        <v>13210</v>
      </c>
      <c r="G2120" s="3" t="s">
        <v>13212</v>
      </c>
      <c r="H2120" s="3" t="s">
        <v>13213</v>
      </c>
      <c r="I2120" s="4">
        <v>0.867</v>
      </c>
      <c r="J2120" s="4">
        <v>0.584</v>
      </c>
      <c r="K2120" s="4">
        <v>0.866254572</v>
      </c>
      <c r="L2120" s="4">
        <v>0.082</v>
      </c>
      <c r="M2120" s="4">
        <v>0.582</v>
      </c>
      <c r="N2120" s="4">
        <v>4.91E-5</v>
      </c>
      <c r="O2120" s="4">
        <v>0.118</v>
      </c>
      <c r="P2120" s="4">
        <v>0.737</v>
      </c>
      <c r="Q2120" s="4">
        <v>100.034</v>
      </c>
      <c r="R2120" s="4">
        <v>8.0</v>
      </c>
      <c r="S2120" s="4">
        <v>1.0</v>
      </c>
      <c r="T2120" s="3" t="s">
        <v>103</v>
      </c>
      <c r="U2120" s="3" t="s">
        <v>94</v>
      </c>
    </row>
    <row r="2121">
      <c r="A2121" s="3" t="s">
        <v>13214</v>
      </c>
      <c r="B2121" s="3" t="s">
        <v>13215</v>
      </c>
      <c r="C2121" s="4">
        <v>2022.0</v>
      </c>
      <c r="D2121" s="4">
        <v>72.0</v>
      </c>
      <c r="E2121" s="4">
        <v>174706.0</v>
      </c>
      <c r="F2121" s="3" t="s">
        <v>13216</v>
      </c>
      <c r="G2121" s="3" t="s">
        <v>13217</v>
      </c>
      <c r="H2121" s="3" t="s">
        <v>13217</v>
      </c>
      <c r="I2121" s="4">
        <v>0.547</v>
      </c>
      <c r="J2121" s="4">
        <v>0.399</v>
      </c>
      <c r="K2121" s="4">
        <v>0.764699591</v>
      </c>
      <c r="L2121" s="4">
        <v>0.0246</v>
      </c>
      <c r="M2121" s="4">
        <v>0.668</v>
      </c>
      <c r="N2121" s="4">
        <v>2.81E-6</v>
      </c>
      <c r="O2121" s="4">
        <v>0.132</v>
      </c>
      <c r="P2121" s="4">
        <v>0.563</v>
      </c>
      <c r="Q2121" s="4">
        <v>84.127</v>
      </c>
      <c r="R2121" s="4">
        <v>10.0</v>
      </c>
      <c r="S2121" s="4">
        <v>1.0</v>
      </c>
      <c r="T2121" s="3" t="s">
        <v>103</v>
      </c>
      <c r="U2121" s="3" t="s">
        <v>94</v>
      </c>
    </row>
    <row r="2122">
      <c r="A2122" s="3" t="s">
        <v>13218</v>
      </c>
      <c r="B2122" s="3" t="s">
        <v>13219</v>
      </c>
      <c r="C2122" s="4">
        <v>1996.0</v>
      </c>
      <c r="D2122" s="4">
        <v>72.0</v>
      </c>
      <c r="E2122" s="4">
        <v>253840.0</v>
      </c>
      <c r="F2122" s="3" t="s">
        <v>13221</v>
      </c>
      <c r="G2122" s="3" t="s">
        <v>13222</v>
      </c>
      <c r="H2122" s="3" t="s">
        <v>13222</v>
      </c>
      <c r="I2122" s="4">
        <v>0.708</v>
      </c>
      <c r="J2122" s="4">
        <v>0.757</v>
      </c>
      <c r="K2122" s="4">
        <v>0.864949843</v>
      </c>
      <c r="L2122" s="4">
        <v>0.0791</v>
      </c>
      <c r="M2122" s="4">
        <v>0.0362</v>
      </c>
      <c r="N2122" s="4">
        <v>0.0</v>
      </c>
      <c r="O2122" s="4">
        <v>0.17</v>
      </c>
      <c r="P2122" s="4">
        <v>0.552</v>
      </c>
      <c r="Q2122" s="4">
        <v>80.98</v>
      </c>
      <c r="R2122" s="4">
        <v>7.0</v>
      </c>
      <c r="S2122" s="4">
        <v>1.0</v>
      </c>
      <c r="T2122" s="3" t="s">
        <v>103</v>
      </c>
      <c r="U2122" s="3" t="s">
        <v>35</v>
      </c>
    </row>
    <row r="2123">
      <c r="A2123" s="3" t="s">
        <v>13226</v>
      </c>
      <c r="B2123" s="3" t="s">
        <v>13227</v>
      </c>
      <c r="C2123" s="4">
        <v>2008.0</v>
      </c>
      <c r="D2123" s="4">
        <v>72.0</v>
      </c>
      <c r="E2123" s="4">
        <v>219920.0</v>
      </c>
      <c r="F2123" s="3" t="s">
        <v>7255</v>
      </c>
      <c r="G2123" s="3" t="s">
        <v>13228</v>
      </c>
      <c r="H2123" s="3" t="s">
        <v>13229</v>
      </c>
      <c r="I2123" s="4">
        <v>0.793</v>
      </c>
      <c r="J2123" s="4">
        <v>0.859</v>
      </c>
      <c r="K2123" s="4">
        <v>0.893760828</v>
      </c>
      <c r="L2123" s="4">
        <v>0.0332</v>
      </c>
      <c r="M2123" s="4">
        <v>0.266</v>
      </c>
      <c r="N2123" s="4">
        <v>3.56E-4</v>
      </c>
      <c r="O2123" s="4">
        <v>0.133</v>
      </c>
      <c r="P2123" s="4">
        <v>0.964</v>
      </c>
      <c r="Q2123" s="4">
        <v>129.91</v>
      </c>
      <c r="R2123" s="4">
        <v>0.0</v>
      </c>
      <c r="S2123" s="4">
        <v>1.0</v>
      </c>
      <c r="T2123" s="3" t="s">
        <v>103</v>
      </c>
      <c r="U2123" s="3" t="s">
        <v>94</v>
      </c>
    </row>
    <row r="2124">
      <c r="A2124" s="3" t="s">
        <v>13230</v>
      </c>
      <c r="B2124" s="3" t="s">
        <v>13231</v>
      </c>
      <c r="C2124" s="4">
        <v>1982.0</v>
      </c>
      <c r="D2124" s="4">
        <v>73.0</v>
      </c>
      <c r="E2124" s="4">
        <v>275813.0</v>
      </c>
      <c r="F2124" s="3" t="s">
        <v>11808</v>
      </c>
      <c r="G2124" s="3" t="s">
        <v>13234</v>
      </c>
      <c r="H2124" s="3" t="s">
        <v>13235</v>
      </c>
      <c r="I2124" s="4">
        <v>0.919</v>
      </c>
      <c r="J2124" s="4">
        <v>0.458</v>
      </c>
      <c r="K2124" s="4">
        <v>0.825551302</v>
      </c>
      <c r="L2124" s="4">
        <v>0.0429</v>
      </c>
      <c r="M2124" s="4">
        <v>0.0797</v>
      </c>
      <c r="N2124" s="4">
        <v>0.0558</v>
      </c>
      <c r="O2124" s="4">
        <v>0.0534</v>
      </c>
      <c r="P2124" s="4">
        <v>0.963</v>
      </c>
      <c r="Q2124" s="4">
        <v>113.82</v>
      </c>
      <c r="R2124" s="4">
        <v>6.0</v>
      </c>
      <c r="S2124" s="4">
        <v>0.0</v>
      </c>
      <c r="T2124" s="3" t="s">
        <v>103</v>
      </c>
      <c r="U2124" s="3" t="s">
        <v>35</v>
      </c>
    </row>
    <row r="2125">
      <c r="A2125" s="3" t="s">
        <v>13237</v>
      </c>
      <c r="B2125" s="3" t="s">
        <v>13238</v>
      </c>
      <c r="C2125" s="4">
        <v>2011.0</v>
      </c>
      <c r="D2125" s="4">
        <v>73.0</v>
      </c>
      <c r="E2125" s="4">
        <v>195613.0</v>
      </c>
      <c r="F2125" s="3" t="s">
        <v>1267</v>
      </c>
      <c r="G2125" s="3" t="s">
        <v>13239</v>
      </c>
      <c r="H2125" s="3" t="s">
        <v>13240</v>
      </c>
      <c r="I2125" s="4">
        <v>0.682</v>
      </c>
      <c r="J2125" s="4">
        <v>0.927</v>
      </c>
      <c r="K2125" s="4">
        <v>0.912133981</v>
      </c>
      <c r="L2125" s="4">
        <v>0.0479</v>
      </c>
      <c r="M2125" s="4">
        <v>0.0843</v>
      </c>
      <c r="N2125" s="4">
        <v>0.0</v>
      </c>
      <c r="O2125" s="4">
        <v>0.149</v>
      </c>
      <c r="P2125" s="4">
        <v>0.744</v>
      </c>
      <c r="Q2125" s="4">
        <v>101.019</v>
      </c>
      <c r="R2125" s="4">
        <v>4.0</v>
      </c>
      <c r="S2125" s="4">
        <v>1.0</v>
      </c>
      <c r="T2125" s="3" t="s">
        <v>103</v>
      </c>
      <c r="U2125" s="3" t="s">
        <v>35</v>
      </c>
    </row>
    <row r="2126">
      <c r="A2126" s="3" t="s">
        <v>13242</v>
      </c>
      <c r="B2126" s="3" t="s">
        <v>13243</v>
      </c>
      <c r="C2126" s="4">
        <v>2019.0</v>
      </c>
      <c r="D2126" s="4">
        <v>73.0</v>
      </c>
      <c r="E2126" s="4">
        <v>193000.0</v>
      </c>
      <c r="F2126" s="3" t="s">
        <v>8004</v>
      </c>
      <c r="G2126" s="3" t="s">
        <v>6831</v>
      </c>
      <c r="H2126" s="3" t="s">
        <v>9609</v>
      </c>
      <c r="I2126" s="4">
        <v>0.61</v>
      </c>
      <c r="J2126" s="4">
        <v>0.83</v>
      </c>
      <c r="K2126" s="4">
        <v>0.886681069</v>
      </c>
      <c r="L2126" s="4">
        <v>0.0571</v>
      </c>
      <c r="M2126" s="4">
        <v>0.033</v>
      </c>
      <c r="N2126" s="4">
        <v>0.0</v>
      </c>
      <c r="O2126" s="4">
        <v>0.118</v>
      </c>
      <c r="P2126" s="4">
        <v>0.728</v>
      </c>
      <c r="Q2126" s="4">
        <v>182.162</v>
      </c>
      <c r="R2126" s="4">
        <v>0.0</v>
      </c>
      <c r="S2126" s="4">
        <v>1.0</v>
      </c>
      <c r="T2126" s="3" t="s">
        <v>103</v>
      </c>
      <c r="U2126" s="3" t="s">
        <v>35</v>
      </c>
    </row>
    <row r="2127">
      <c r="A2127" s="3" t="s">
        <v>13245</v>
      </c>
      <c r="B2127" s="3" t="s">
        <v>13246</v>
      </c>
      <c r="C2127" s="4">
        <v>2006.0</v>
      </c>
      <c r="D2127" s="4">
        <v>73.0</v>
      </c>
      <c r="E2127" s="4">
        <v>232000.0</v>
      </c>
      <c r="F2127" s="3" t="s">
        <v>13247</v>
      </c>
      <c r="G2127" s="3" t="s">
        <v>13248</v>
      </c>
      <c r="H2127" s="3" t="s">
        <v>13249</v>
      </c>
      <c r="I2127" s="4">
        <v>0.641</v>
      </c>
      <c r="J2127" s="4">
        <v>0.943</v>
      </c>
      <c r="K2127" s="4">
        <v>0.840716104</v>
      </c>
      <c r="L2127" s="4">
        <v>0.264</v>
      </c>
      <c r="M2127" s="4">
        <v>0.0351</v>
      </c>
      <c r="N2127" s="4">
        <v>2.59E-4</v>
      </c>
      <c r="O2127" s="4">
        <v>0.328</v>
      </c>
      <c r="P2127" s="4">
        <v>0.718</v>
      </c>
      <c r="Q2127" s="4">
        <v>171.811</v>
      </c>
      <c r="R2127" s="4">
        <v>5.0</v>
      </c>
      <c r="S2127" s="4">
        <v>0.0</v>
      </c>
      <c r="T2127" s="3" t="s">
        <v>103</v>
      </c>
      <c r="U2127" s="3" t="s">
        <v>35</v>
      </c>
    </row>
    <row r="2128">
      <c r="A2128" s="3" t="s">
        <v>13250</v>
      </c>
      <c r="B2128" s="3" t="s">
        <v>13251</v>
      </c>
      <c r="C2128" s="4">
        <v>2019.0</v>
      </c>
      <c r="D2128" s="4">
        <v>73.0</v>
      </c>
      <c r="E2128" s="4">
        <v>185815.0</v>
      </c>
      <c r="F2128" s="3" t="s">
        <v>1267</v>
      </c>
      <c r="G2128" s="3" t="s">
        <v>6461</v>
      </c>
      <c r="H2128" s="3" t="s">
        <v>13251</v>
      </c>
      <c r="I2128" s="4">
        <v>0.722</v>
      </c>
      <c r="J2128" s="4">
        <v>0.756</v>
      </c>
      <c r="K2128" s="4">
        <v>0.841721387</v>
      </c>
      <c r="L2128" s="4">
        <v>0.132</v>
      </c>
      <c r="M2128" s="4">
        <v>0.183</v>
      </c>
      <c r="N2128" s="4">
        <v>6.78E-6</v>
      </c>
      <c r="O2128" s="4">
        <v>0.126</v>
      </c>
      <c r="P2128" s="4">
        <v>0.725</v>
      </c>
      <c r="Q2128" s="4">
        <v>140.092</v>
      </c>
      <c r="R2128" s="4">
        <v>10.0</v>
      </c>
      <c r="S2128" s="4">
        <v>0.0</v>
      </c>
      <c r="T2128" s="3" t="s">
        <v>103</v>
      </c>
      <c r="U2128" s="3" t="s">
        <v>35</v>
      </c>
    </row>
    <row r="2129">
      <c r="A2129" s="3" t="s">
        <v>13258</v>
      </c>
      <c r="B2129" s="3" t="s">
        <v>13259</v>
      </c>
      <c r="C2129" s="4">
        <v>2019.0</v>
      </c>
      <c r="D2129" s="4">
        <v>73.0</v>
      </c>
      <c r="E2129" s="4">
        <v>173800.0</v>
      </c>
      <c r="F2129" s="3" t="s">
        <v>13261</v>
      </c>
      <c r="G2129" s="3" t="s">
        <v>4294</v>
      </c>
      <c r="H2129" s="3" t="s">
        <v>13262</v>
      </c>
      <c r="I2129" s="4">
        <v>0.733</v>
      </c>
      <c r="J2129" s="4">
        <v>0.897</v>
      </c>
      <c r="K2129" s="4">
        <v>0.896370286</v>
      </c>
      <c r="L2129" s="4">
        <v>0.0389</v>
      </c>
      <c r="M2129" s="4">
        <v>0.0391</v>
      </c>
      <c r="N2129" s="4">
        <v>0.0</v>
      </c>
      <c r="O2129" s="4">
        <v>0.117</v>
      </c>
      <c r="P2129" s="4">
        <v>0.649</v>
      </c>
      <c r="Q2129" s="4">
        <v>96.006</v>
      </c>
      <c r="R2129" s="4">
        <v>0.0</v>
      </c>
      <c r="S2129" s="4">
        <v>1.0</v>
      </c>
      <c r="T2129" s="3" t="s">
        <v>103</v>
      </c>
      <c r="U2129" s="3" t="s">
        <v>68</v>
      </c>
    </row>
    <row r="2130">
      <c r="A2130" s="3" t="s">
        <v>13264</v>
      </c>
      <c r="B2130" s="3" t="s">
        <v>13265</v>
      </c>
      <c r="C2130" s="4">
        <v>2023.0</v>
      </c>
      <c r="D2130" s="4">
        <v>73.0</v>
      </c>
      <c r="E2130" s="4">
        <v>185538.0</v>
      </c>
      <c r="F2130" s="3" t="s">
        <v>4278</v>
      </c>
      <c r="G2130" s="3" t="s">
        <v>10589</v>
      </c>
      <c r="H2130" s="3" t="s">
        <v>13266</v>
      </c>
      <c r="I2130" s="4">
        <v>0.663</v>
      </c>
      <c r="J2130" s="4">
        <v>0.872</v>
      </c>
      <c r="K2130" s="4">
        <v>0.866340128</v>
      </c>
      <c r="L2130" s="4">
        <v>0.2</v>
      </c>
      <c r="M2130" s="4">
        <v>0.0153</v>
      </c>
      <c r="N2130" s="4">
        <v>0.0</v>
      </c>
      <c r="O2130" s="4">
        <v>0.0519</v>
      </c>
      <c r="P2130" s="4">
        <v>0.626</v>
      </c>
      <c r="Q2130" s="4">
        <v>142.951</v>
      </c>
      <c r="R2130" s="4">
        <v>11.0</v>
      </c>
      <c r="S2130" s="4">
        <v>1.0</v>
      </c>
      <c r="T2130" s="3" t="s">
        <v>103</v>
      </c>
      <c r="U2130" s="3" t="s">
        <v>68</v>
      </c>
    </row>
    <row r="2131">
      <c r="A2131" s="3" t="s">
        <v>13267</v>
      </c>
      <c r="B2131" s="3" t="s">
        <v>13268</v>
      </c>
      <c r="C2131" s="4">
        <v>2024.0</v>
      </c>
      <c r="D2131" s="4">
        <v>73.0</v>
      </c>
      <c r="E2131" s="4">
        <v>167706.0</v>
      </c>
      <c r="F2131" s="3" t="s">
        <v>5865</v>
      </c>
      <c r="G2131" s="3" t="s">
        <v>13269</v>
      </c>
      <c r="H2131" s="3" t="s">
        <v>13268</v>
      </c>
      <c r="I2131" s="4">
        <v>0.875</v>
      </c>
      <c r="J2131" s="4">
        <v>0.782</v>
      </c>
      <c r="K2131" s="4">
        <v>0.890958869</v>
      </c>
      <c r="L2131" s="4">
        <v>0.078</v>
      </c>
      <c r="M2131" s="4">
        <v>0.151</v>
      </c>
      <c r="N2131" s="4">
        <v>0.0</v>
      </c>
      <c r="O2131" s="4">
        <v>0.113</v>
      </c>
      <c r="P2131" s="4">
        <v>0.906</v>
      </c>
      <c r="Q2131" s="4">
        <v>108.038</v>
      </c>
      <c r="R2131" s="4">
        <v>5.0</v>
      </c>
      <c r="S2131" s="4">
        <v>0.0</v>
      </c>
      <c r="T2131" s="3" t="s">
        <v>103</v>
      </c>
      <c r="U2131" s="3" t="s">
        <v>68</v>
      </c>
    </row>
    <row r="2132">
      <c r="A2132" s="3" t="s">
        <v>13271</v>
      </c>
      <c r="B2132" s="3" t="s">
        <v>13272</v>
      </c>
      <c r="C2132" s="4">
        <v>2011.0</v>
      </c>
      <c r="D2132" s="4">
        <v>73.0</v>
      </c>
      <c r="E2132" s="4">
        <v>226300.0</v>
      </c>
      <c r="F2132" s="3" t="s">
        <v>880</v>
      </c>
      <c r="G2132" s="3" t="s">
        <v>1822</v>
      </c>
      <c r="H2132" s="3" t="s">
        <v>7474</v>
      </c>
      <c r="I2132" s="4">
        <v>0.783</v>
      </c>
      <c r="J2132" s="4">
        <v>0.889</v>
      </c>
      <c r="K2132" s="4">
        <v>0.916925117</v>
      </c>
      <c r="L2132" s="4">
        <v>0.0598</v>
      </c>
      <c r="M2132" s="4">
        <v>0.108</v>
      </c>
      <c r="N2132" s="4">
        <v>3.06E-5</v>
      </c>
      <c r="O2132" s="4">
        <v>0.333</v>
      </c>
      <c r="P2132" s="4">
        <v>0.851</v>
      </c>
      <c r="Q2132" s="4">
        <v>111.98</v>
      </c>
      <c r="R2132" s="4">
        <v>1.0</v>
      </c>
      <c r="S2132" s="4">
        <v>0.0</v>
      </c>
      <c r="T2132" s="3" t="s">
        <v>104</v>
      </c>
      <c r="U2132" s="3" t="s">
        <v>35</v>
      </c>
    </row>
    <row r="2133">
      <c r="A2133" s="3" t="s">
        <v>13273</v>
      </c>
      <c r="B2133" s="3" t="s">
        <v>13274</v>
      </c>
      <c r="C2133" s="4">
        <v>1964.0</v>
      </c>
      <c r="D2133" s="4">
        <v>73.0</v>
      </c>
      <c r="E2133" s="4">
        <v>133933.0</v>
      </c>
      <c r="F2133" s="3" t="s">
        <v>10506</v>
      </c>
      <c r="G2133" s="3" t="s">
        <v>10507</v>
      </c>
      <c r="H2133" s="3" t="s">
        <v>12336</v>
      </c>
      <c r="I2133" s="4">
        <v>0.567</v>
      </c>
      <c r="J2133" s="4">
        <v>0.959</v>
      </c>
      <c r="K2133" s="4">
        <v>0.892734156</v>
      </c>
      <c r="L2133" s="4">
        <v>0.102</v>
      </c>
      <c r="M2133" s="4">
        <v>0.0995</v>
      </c>
      <c r="N2133" s="4">
        <v>6.07E-5</v>
      </c>
      <c r="O2133" s="4">
        <v>0.1</v>
      </c>
      <c r="P2133" s="4">
        <v>0.961</v>
      </c>
      <c r="Q2133" s="4">
        <v>137.38</v>
      </c>
      <c r="R2133" s="4">
        <v>8.0</v>
      </c>
      <c r="S2133" s="4">
        <v>1.0</v>
      </c>
      <c r="T2133" s="3" t="s">
        <v>103</v>
      </c>
      <c r="U2133" s="3" t="s">
        <v>35</v>
      </c>
    </row>
    <row r="2134">
      <c r="A2134" s="3" t="s">
        <v>13281</v>
      </c>
      <c r="B2134" s="3" t="s">
        <v>13282</v>
      </c>
      <c r="C2134" s="4">
        <v>1968.0</v>
      </c>
      <c r="D2134" s="4">
        <v>73.0</v>
      </c>
      <c r="E2134" s="4">
        <v>188960.0</v>
      </c>
      <c r="F2134" s="3" t="s">
        <v>9266</v>
      </c>
      <c r="G2134" s="3" t="s">
        <v>9267</v>
      </c>
      <c r="H2134" s="3" t="s">
        <v>13283</v>
      </c>
      <c r="I2134" s="4">
        <v>0.818</v>
      </c>
      <c r="J2134" s="4">
        <v>0.728</v>
      </c>
      <c r="K2134" s="4">
        <v>0.796291147</v>
      </c>
      <c r="L2134" s="4">
        <v>0.0314</v>
      </c>
      <c r="M2134" s="4">
        <v>0.232</v>
      </c>
      <c r="N2134" s="4">
        <v>0.0642</v>
      </c>
      <c r="O2134" s="4">
        <v>0.251</v>
      </c>
      <c r="P2134" s="4">
        <v>0.975</v>
      </c>
      <c r="Q2134" s="4">
        <v>113.06</v>
      </c>
      <c r="R2134" s="4">
        <v>10.0</v>
      </c>
      <c r="S2134" s="4">
        <v>1.0</v>
      </c>
      <c r="T2134" s="3" t="s">
        <v>103</v>
      </c>
      <c r="U2134" s="3" t="s">
        <v>35</v>
      </c>
    </row>
    <row r="2135">
      <c r="A2135" s="3" t="s">
        <v>13285</v>
      </c>
      <c r="B2135" s="3" t="s">
        <v>13287</v>
      </c>
      <c r="C2135" s="4">
        <v>1992.0</v>
      </c>
      <c r="D2135" s="4">
        <v>73.0</v>
      </c>
      <c r="E2135" s="4">
        <v>262826.0</v>
      </c>
      <c r="F2135" s="3" t="s">
        <v>13288</v>
      </c>
      <c r="G2135" s="3" t="s">
        <v>13289</v>
      </c>
      <c r="H2135" s="3" t="s">
        <v>13290</v>
      </c>
      <c r="I2135" s="4">
        <v>0.656705432</v>
      </c>
      <c r="J2135" s="4">
        <v>0.6703845</v>
      </c>
      <c r="K2135" s="4">
        <v>0.813626471</v>
      </c>
      <c r="L2135" s="4">
        <v>0.081382654</v>
      </c>
      <c r="M2135" s="4">
        <v>0.26934009</v>
      </c>
      <c r="N2135" s="4">
        <v>0.05448885</v>
      </c>
      <c r="O2135" s="4">
        <v>0.191150556</v>
      </c>
      <c r="P2135" s="4">
        <v>0.618767284</v>
      </c>
      <c r="Q2135" s="4">
        <v>120.71</v>
      </c>
      <c r="R2135" s="4">
        <v>5.0</v>
      </c>
      <c r="S2135" s="4">
        <v>1.0</v>
      </c>
      <c r="T2135" s="3" t="s">
        <v>103</v>
      </c>
      <c r="U2135" s="3" t="s">
        <v>35</v>
      </c>
    </row>
    <row r="2136">
      <c r="A2136" s="3" t="s">
        <v>13293</v>
      </c>
      <c r="B2136" s="3" t="s">
        <v>13294</v>
      </c>
      <c r="C2136" s="4">
        <v>1978.0</v>
      </c>
      <c r="D2136" s="4">
        <v>73.0</v>
      </c>
      <c r="E2136" s="4">
        <v>217364.0</v>
      </c>
      <c r="F2136" s="3" t="s">
        <v>13115</v>
      </c>
      <c r="G2136" s="3" t="s">
        <v>13295</v>
      </c>
      <c r="H2136" s="3" t="s">
        <v>13296</v>
      </c>
      <c r="I2136" s="4">
        <v>0.442</v>
      </c>
      <c r="J2136" s="4">
        <v>0.921</v>
      </c>
      <c r="K2136" s="4">
        <v>0.865698458</v>
      </c>
      <c r="L2136" s="4">
        <v>0.0655</v>
      </c>
      <c r="M2136" s="4">
        <v>0.0532</v>
      </c>
      <c r="N2136" s="4">
        <v>3.89E-6</v>
      </c>
      <c r="O2136" s="4">
        <v>0.0767</v>
      </c>
      <c r="P2136" s="4">
        <v>0.855</v>
      </c>
      <c r="Q2136" s="4">
        <v>162.27</v>
      </c>
      <c r="R2136" s="4">
        <v>2.0</v>
      </c>
      <c r="S2136" s="4">
        <v>1.0</v>
      </c>
      <c r="T2136" s="3" t="s">
        <v>103</v>
      </c>
      <c r="U2136" s="3" t="s">
        <v>35</v>
      </c>
    </row>
    <row r="2137">
      <c r="A2137" s="3" t="s">
        <v>13297</v>
      </c>
      <c r="B2137" s="3" t="s">
        <v>13298</v>
      </c>
      <c r="C2137" s="4">
        <v>1977.0</v>
      </c>
      <c r="D2137" s="4">
        <v>73.0</v>
      </c>
      <c r="E2137" s="4">
        <v>283360.0</v>
      </c>
      <c r="F2137" s="3" t="s">
        <v>13300</v>
      </c>
      <c r="G2137" s="3" t="s">
        <v>12234</v>
      </c>
      <c r="H2137" s="3" t="s">
        <v>8333</v>
      </c>
      <c r="I2137" s="4">
        <v>0.498</v>
      </c>
      <c r="J2137" s="4">
        <v>0.889</v>
      </c>
      <c r="K2137" s="4">
        <v>0.858704254</v>
      </c>
      <c r="L2137" s="4">
        <v>0.0544</v>
      </c>
      <c r="M2137" s="4">
        <v>0.0937</v>
      </c>
      <c r="N2137" s="4">
        <v>1.62E-6</v>
      </c>
      <c r="O2137" s="4">
        <v>0.734</v>
      </c>
      <c r="P2137" s="4">
        <v>0.696</v>
      </c>
      <c r="Q2137" s="4">
        <v>134.88</v>
      </c>
      <c r="R2137" s="4">
        <v>0.0</v>
      </c>
      <c r="S2137" s="4">
        <v>1.0</v>
      </c>
      <c r="T2137" s="3" t="s">
        <v>103</v>
      </c>
      <c r="U2137" s="3" t="s">
        <v>35</v>
      </c>
    </row>
    <row r="2138">
      <c r="A2138" s="3" t="s">
        <v>13301</v>
      </c>
      <c r="B2138" s="3" t="s">
        <v>5517</v>
      </c>
      <c r="C2138" s="4">
        <v>2023.0</v>
      </c>
      <c r="D2138" s="4">
        <v>73.0</v>
      </c>
      <c r="E2138" s="4">
        <v>201773.0</v>
      </c>
      <c r="F2138" s="3" t="s">
        <v>5520</v>
      </c>
      <c r="G2138" s="3" t="s">
        <v>5522</v>
      </c>
      <c r="H2138" s="3" t="s">
        <v>13302</v>
      </c>
      <c r="I2138" s="4">
        <v>0.656705432</v>
      </c>
      <c r="J2138" s="4">
        <v>0.6703845</v>
      </c>
      <c r="K2138" s="4">
        <v>0.813626471</v>
      </c>
      <c r="L2138" s="4">
        <v>0.081382654</v>
      </c>
      <c r="M2138" s="4">
        <v>0.26934009</v>
      </c>
      <c r="N2138" s="4">
        <v>0.05448885</v>
      </c>
      <c r="O2138" s="4">
        <v>0.191150556</v>
      </c>
      <c r="P2138" s="4">
        <v>0.618767284</v>
      </c>
      <c r="Q2138" s="4">
        <v>120.71</v>
      </c>
      <c r="R2138" s="4">
        <v>5.0</v>
      </c>
      <c r="S2138" s="4">
        <v>1.0</v>
      </c>
      <c r="T2138" s="3" t="s">
        <v>103</v>
      </c>
      <c r="U2138" s="3" t="s">
        <v>94</v>
      </c>
    </row>
    <row r="2139">
      <c r="A2139" s="3" t="s">
        <v>13303</v>
      </c>
      <c r="B2139" s="3" t="s">
        <v>13304</v>
      </c>
      <c r="C2139" s="4">
        <v>2024.0</v>
      </c>
      <c r="D2139" s="4">
        <v>73.0</v>
      </c>
      <c r="E2139" s="4">
        <v>311676.0</v>
      </c>
      <c r="F2139" s="3" t="s">
        <v>880</v>
      </c>
      <c r="G2139" s="3" t="s">
        <v>13307</v>
      </c>
      <c r="H2139" s="3" t="s">
        <v>13308</v>
      </c>
      <c r="I2139" s="4">
        <v>0.65</v>
      </c>
      <c r="J2139" s="4">
        <v>0.915</v>
      </c>
      <c r="K2139" s="4">
        <v>0.872050991</v>
      </c>
      <c r="L2139" s="4">
        <v>0.109</v>
      </c>
      <c r="M2139" s="4">
        <v>0.0963</v>
      </c>
      <c r="N2139" s="4">
        <v>0.0</v>
      </c>
      <c r="O2139" s="4">
        <v>0.0724</v>
      </c>
      <c r="P2139" s="4">
        <v>0.561</v>
      </c>
      <c r="Q2139" s="4">
        <v>173.91</v>
      </c>
      <c r="R2139" s="4">
        <v>0.0</v>
      </c>
      <c r="S2139" s="4">
        <v>0.0</v>
      </c>
      <c r="T2139" s="3" t="s">
        <v>104</v>
      </c>
      <c r="U2139" s="3" t="s">
        <v>94</v>
      </c>
    </row>
    <row r="2140">
      <c r="A2140" s="3" t="s">
        <v>13309</v>
      </c>
      <c r="B2140" s="3" t="s">
        <v>13310</v>
      </c>
      <c r="C2140" s="4">
        <v>2008.0</v>
      </c>
      <c r="D2140" s="4">
        <v>73.0</v>
      </c>
      <c r="E2140" s="4">
        <v>254466.0</v>
      </c>
      <c r="F2140" s="3" t="s">
        <v>3197</v>
      </c>
      <c r="G2140" s="3" t="s">
        <v>13312</v>
      </c>
      <c r="H2140" s="3" t="s">
        <v>13313</v>
      </c>
      <c r="I2140" s="4">
        <v>0.979</v>
      </c>
      <c r="J2140" s="4">
        <v>0.792</v>
      </c>
      <c r="K2140" s="4">
        <v>0.91493594</v>
      </c>
      <c r="L2140" s="4">
        <v>0.0388</v>
      </c>
      <c r="M2140" s="4">
        <v>0.0025</v>
      </c>
      <c r="N2140" s="4">
        <v>7.71E-6</v>
      </c>
      <c r="O2140" s="4">
        <v>0.102</v>
      </c>
      <c r="P2140" s="4">
        <v>0.583</v>
      </c>
      <c r="Q2140" s="4">
        <v>116.01</v>
      </c>
      <c r="R2140" s="4">
        <v>2.0</v>
      </c>
      <c r="S2140" s="4">
        <v>1.0</v>
      </c>
      <c r="T2140" s="3" t="s">
        <v>103</v>
      </c>
      <c r="U2140" s="3" t="s">
        <v>94</v>
      </c>
    </row>
    <row r="2141">
      <c r="A2141" s="3" t="s">
        <v>13316</v>
      </c>
      <c r="B2141" s="3" t="s">
        <v>13317</v>
      </c>
      <c r="C2141" s="4">
        <v>2012.0</v>
      </c>
      <c r="D2141" s="4">
        <v>73.0</v>
      </c>
      <c r="E2141" s="4">
        <v>200213.0</v>
      </c>
      <c r="F2141" s="3" t="s">
        <v>13318</v>
      </c>
      <c r="G2141" s="3" t="s">
        <v>8213</v>
      </c>
      <c r="H2141" s="3" t="s">
        <v>13319</v>
      </c>
      <c r="I2141" s="4">
        <v>0.663</v>
      </c>
      <c r="J2141" s="4">
        <v>0.857</v>
      </c>
      <c r="K2141" s="4">
        <v>0.928282677</v>
      </c>
      <c r="L2141" s="4">
        <v>0.0544</v>
      </c>
      <c r="M2141" s="4">
        <v>0.0542</v>
      </c>
      <c r="N2141" s="4">
        <v>0.0</v>
      </c>
      <c r="O2141" s="4">
        <v>0.144</v>
      </c>
      <c r="P2141" s="4">
        <v>0.931</v>
      </c>
      <c r="Q2141" s="4">
        <v>126.04</v>
      </c>
      <c r="R2141" s="4">
        <v>2.0</v>
      </c>
      <c r="S2141" s="4">
        <v>1.0</v>
      </c>
      <c r="T2141" s="3" t="s">
        <v>103</v>
      </c>
      <c r="U2141" s="3" t="s">
        <v>94</v>
      </c>
    </row>
    <row r="2142">
      <c r="A2142" s="3" t="s">
        <v>13321</v>
      </c>
      <c r="B2142" s="3" t="s">
        <v>13323</v>
      </c>
      <c r="C2142" s="4">
        <v>2017.0</v>
      </c>
      <c r="D2142" s="4">
        <v>73.0</v>
      </c>
      <c r="E2142" s="4">
        <v>195999.0</v>
      </c>
      <c r="F2142" s="3" t="s">
        <v>4293</v>
      </c>
      <c r="G2142" s="3" t="s">
        <v>5522</v>
      </c>
      <c r="H2142" s="3" t="s">
        <v>13325</v>
      </c>
      <c r="I2142" s="4">
        <v>0.75</v>
      </c>
      <c r="J2142" s="4">
        <v>0.76</v>
      </c>
      <c r="K2142" s="4">
        <v>0.871045708</v>
      </c>
      <c r="L2142" s="4">
        <v>0.198</v>
      </c>
      <c r="M2142" s="4">
        <v>0.187</v>
      </c>
      <c r="N2142" s="4">
        <v>0.0</v>
      </c>
      <c r="O2142" s="4">
        <v>0.0548</v>
      </c>
      <c r="P2142" s="4">
        <v>0.893</v>
      </c>
      <c r="Q2142" s="4">
        <v>183.82</v>
      </c>
      <c r="R2142" s="4">
        <v>1.0</v>
      </c>
      <c r="S2142" s="4">
        <v>1.0</v>
      </c>
      <c r="T2142" s="3" t="s">
        <v>103</v>
      </c>
      <c r="U2142" s="3" t="s">
        <v>94</v>
      </c>
    </row>
    <row r="2143">
      <c r="A2143" s="3" t="s">
        <v>13327</v>
      </c>
      <c r="B2143" s="3" t="s">
        <v>13328</v>
      </c>
      <c r="C2143" s="4">
        <v>2011.0</v>
      </c>
      <c r="D2143" s="4">
        <v>73.0</v>
      </c>
      <c r="E2143" s="4">
        <v>267413.0</v>
      </c>
      <c r="F2143" s="3" t="s">
        <v>8661</v>
      </c>
      <c r="G2143" s="3" t="s">
        <v>7460</v>
      </c>
      <c r="H2143" s="3">
        <v>4.0</v>
      </c>
      <c r="I2143" s="4">
        <v>0.652</v>
      </c>
      <c r="J2143" s="4">
        <v>0.749</v>
      </c>
      <c r="K2143" s="4">
        <v>0.86223344</v>
      </c>
      <c r="L2143" s="4">
        <v>0.0886</v>
      </c>
      <c r="M2143" s="4">
        <v>0.0848</v>
      </c>
      <c r="N2143" s="4">
        <v>0.0</v>
      </c>
      <c r="O2143" s="4">
        <v>0.604</v>
      </c>
      <c r="P2143" s="4">
        <v>0.651</v>
      </c>
      <c r="Q2143" s="4">
        <v>94.1</v>
      </c>
      <c r="R2143" s="4">
        <v>0.0</v>
      </c>
      <c r="S2143" s="4">
        <v>1.0</v>
      </c>
      <c r="T2143" s="3" t="s">
        <v>103</v>
      </c>
      <c r="U2143" s="3" t="s">
        <v>94</v>
      </c>
    </row>
    <row r="2144">
      <c r="A2144" s="3" t="s">
        <v>13329</v>
      </c>
      <c r="B2144" s="3" t="s">
        <v>13330</v>
      </c>
      <c r="C2144" s="4">
        <v>2021.0</v>
      </c>
      <c r="D2144" s="4">
        <v>74.0</v>
      </c>
      <c r="E2144" s="4">
        <v>212000.0</v>
      </c>
      <c r="F2144" s="3" t="s">
        <v>1267</v>
      </c>
      <c r="G2144" s="3" t="s">
        <v>13331</v>
      </c>
      <c r="H2144" s="3" t="s">
        <v>13330</v>
      </c>
      <c r="I2144" s="4">
        <v>0.736</v>
      </c>
      <c r="J2144" s="4">
        <v>0.704</v>
      </c>
      <c r="K2144" s="4">
        <v>0.816011807</v>
      </c>
      <c r="L2144" s="4">
        <v>0.0615</v>
      </c>
      <c r="M2144" s="4">
        <v>0.0203</v>
      </c>
      <c r="N2144" s="4">
        <v>0.0</v>
      </c>
      <c r="O2144" s="4">
        <v>0.0501</v>
      </c>
      <c r="P2144" s="4">
        <v>0.894</v>
      </c>
      <c r="Q2144" s="4">
        <v>149.995</v>
      </c>
      <c r="R2144" s="4">
        <v>3.0</v>
      </c>
      <c r="S2144" s="4">
        <v>0.0</v>
      </c>
      <c r="T2144" s="3" t="s">
        <v>103</v>
      </c>
      <c r="U2144" s="3" t="s">
        <v>35</v>
      </c>
    </row>
    <row r="2145">
      <c r="A2145" s="3" t="s">
        <v>13334</v>
      </c>
      <c r="B2145" s="3" t="s">
        <v>13335</v>
      </c>
      <c r="C2145" s="4">
        <v>2006.0</v>
      </c>
      <c r="D2145" s="4">
        <v>74.0</v>
      </c>
      <c r="E2145" s="4">
        <v>382973.0</v>
      </c>
      <c r="F2145" s="3" t="s">
        <v>3867</v>
      </c>
      <c r="G2145" s="3" t="s">
        <v>3868</v>
      </c>
      <c r="H2145" s="3" t="s">
        <v>13337</v>
      </c>
      <c r="I2145" s="4">
        <v>0.63</v>
      </c>
      <c r="J2145" s="4">
        <v>0.63</v>
      </c>
      <c r="K2145" s="4">
        <v>0.813530683</v>
      </c>
      <c r="L2145" s="4">
        <v>0.0364</v>
      </c>
      <c r="M2145" s="4">
        <v>0.295</v>
      </c>
      <c r="N2145" s="4">
        <v>1.26E-5</v>
      </c>
      <c r="O2145" s="4">
        <v>0.0934</v>
      </c>
      <c r="P2145" s="4">
        <v>0.517</v>
      </c>
      <c r="Q2145" s="4">
        <v>107.103</v>
      </c>
      <c r="R2145" s="4">
        <v>4.0</v>
      </c>
      <c r="S2145" s="4">
        <v>1.0</v>
      </c>
      <c r="T2145" s="3" t="s">
        <v>104</v>
      </c>
      <c r="U2145" s="3" t="s">
        <v>35</v>
      </c>
    </row>
    <row r="2146">
      <c r="A2146" s="3" t="s">
        <v>13338</v>
      </c>
      <c r="B2146" s="3" t="s">
        <v>13339</v>
      </c>
      <c r="C2146" s="4">
        <v>2009.0</v>
      </c>
      <c r="D2146" s="4">
        <v>74.0</v>
      </c>
      <c r="E2146" s="4">
        <v>302026.0</v>
      </c>
      <c r="F2146" s="3" t="s">
        <v>880</v>
      </c>
      <c r="G2146" s="3" t="s">
        <v>1822</v>
      </c>
      <c r="H2146" s="3" t="s">
        <v>13101</v>
      </c>
      <c r="I2146" s="4">
        <v>0.705</v>
      </c>
      <c r="J2146" s="4">
        <v>0.744</v>
      </c>
      <c r="K2146" s="4">
        <v>0.858640087</v>
      </c>
      <c r="L2146" s="4">
        <v>0.0341</v>
      </c>
      <c r="M2146" s="4">
        <v>0.582</v>
      </c>
      <c r="N2146" s="4">
        <v>0.0</v>
      </c>
      <c r="O2146" s="4">
        <v>0.2</v>
      </c>
      <c r="P2146" s="4">
        <v>0.706</v>
      </c>
      <c r="Q2146" s="4">
        <v>115.959</v>
      </c>
      <c r="R2146" s="4">
        <v>4.0</v>
      </c>
      <c r="S2146" s="4">
        <v>0.0</v>
      </c>
      <c r="T2146" s="3" t="s">
        <v>104</v>
      </c>
      <c r="U2146" s="3" t="s">
        <v>35</v>
      </c>
    </row>
    <row r="2147">
      <c r="A2147" s="3" t="s">
        <v>13341</v>
      </c>
      <c r="B2147" s="3" t="s">
        <v>13343</v>
      </c>
      <c r="C2147" s="4">
        <v>1989.0</v>
      </c>
      <c r="D2147" s="4">
        <v>74.0</v>
      </c>
      <c r="E2147" s="4">
        <v>178360.0</v>
      </c>
      <c r="F2147" s="3" t="s">
        <v>4529</v>
      </c>
      <c r="G2147" s="3" t="s">
        <v>13344</v>
      </c>
      <c r="H2147" s="3" t="s">
        <v>13345</v>
      </c>
      <c r="I2147" s="4">
        <v>0.766</v>
      </c>
      <c r="J2147" s="4">
        <v>0.478</v>
      </c>
      <c r="K2147" s="4">
        <v>0.686009454</v>
      </c>
      <c r="L2147" s="4">
        <v>0.0329</v>
      </c>
      <c r="M2147" s="4">
        <v>0.0513</v>
      </c>
      <c r="N2147" s="4">
        <v>2.49E-6</v>
      </c>
      <c r="O2147" s="4">
        <v>0.165</v>
      </c>
      <c r="P2147" s="4">
        <v>0.965</v>
      </c>
      <c r="Q2147" s="4">
        <v>114.02</v>
      </c>
      <c r="R2147" s="4">
        <v>7.0</v>
      </c>
      <c r="S2147" s="4">
        <v>1.0</v>
      </c>
      <c r="T2147" s="3" t="s">
        <v>103</v>
      </c>
      <c r="U2147" s="3" t="s">
        <v>94</v>
      </c>
    </row>
    <row r="2148">
      <c r="A2148" s="3" t="s">
        <v>13347</v>
      </c>
      <c r="B2148" s="3" t="s">
        <v>13348</v>
      </c>
      <c r="C2148" s="4">
        <v>2024.0</v>
      </c>
      <c r="D2148" s="4">
        <v>74.0</v>
      </c>
      <c r="E2148" s="4">
        <v>166384.0</v>
      </c>
      <c r="F2148" s="3" t="s">
        <v>4278</v>
      </c>
      <c r="G2148" s="3" t="s">
        <v>10589</v>
      </c>
      <c r="H2148" s="3" t="s">
        <v>10590</v>
      </c>
      <c r="I2148" s="4">
        <v>0.799</v>
      </c>
      <c r="J2148" s="4">
        <v>0.675</v>
      </c>
      <c r="K2148" s="4">
        <v>0.857399525</v>
      </c>
      <c r="L2148" s="4">
        <v>0.0465</v>
      </c>
      <c r="M2148" s="4">
        <v>0.115</v>
      </c>
      <c r="N2148" s="4">
        <v>0.0</v>
      </c>
      <c r="O2148" s="4">
        <v>0.0833</v>
      </c>
      <c r="P2148" s="4">
        <v>0.594</v>
      </c>
      <c r="Q2148" s="4">
        <v>113.076</v>
      </c>
      <c r="R2148" s="4">
        <v>1.0</v>
      </c>
      <c r="S2148" s="4">
        <v>1.0</v>
      </c>
      <c r="T2148" s="3" t="s">
        <v>103</v>
      </c>
      <c r="U2148" s="3" t="s">
        <v>68</v>
      </c>
    </row>
    <row r="2149">
      <c r="A2149" s="3" t="s">
        <v>13349</v>
      </c>
      <c r="B2149" s="3" t="s">
        <v>13350</v>
      </c>
      <c r="C2149" s="4">
        <v>1978.0</v>
      </c>
      <c r="D2149" s="4">
        <v>74.0</v>
      </c>
      <c r="E2149" s="4">
        <v>331333.0</v>
      </c>
      <c r="F2149" s="3" t="s">
        <v>10296</v>
      </c>
      <c r="G2149" s="3" t="s">
        <v>7208</v>
      </c>
      <c r="H2149" s="3" t="s">
        <v>13351</v>
      </c>
      <c r="I2149" s="4">
        <v>0.715</v>
      </c>
      <c r="J2149" s="4">
        <v>0.689</v>
      </c>
      <c r="K2149" s="4">
        <v>0.801980622</v>
      </c>
      <c r="L2149" s="4">
        <v>0.029</v>
      </c>
      <c r="M2149" s="4">
        <v>0.0143</v>
      </c>
      <c r="N2149" s="4">
        <v>1.92E-4</v>
      </c>
      <c r="O2149" s="4">
        <v>0.111</v>
      </c>
      <c r="P2149" s="4">
        <v>0.852</v>
      </c>
      <c r="Q2149" s="4">
        <v>111.504</v>
      </c>
      <c r="R2149" s="4">
        <v>2.0</v>
      </c>
      <c r="S2149" s="4">
        <v>0.0</v>
      </c>
      <c r="T2149" s="3" t="s">
        <v>103</v>
      </c>
      <c r="U2149" s="3" t="s">
        <v>94</v>
      </c>
    </row>
    <row r="2150">
      <c r="A2150" s="3" t="s">
        <v>13353</v>
      </c>
      <c r="B2150" s="3" t="s">
        <v>13354</v>
      </c>
      <c r="C2150" s="4">
        <v>1997.0</v>
      </c>
      <c r="D2150" s="4">
        <v>74.0</v>
      </c>
      <c r="E2150" s="4">
        <v>146933.0</v>
      </c>
      <c r="F2150" s="3" t="s">
        <v>10928</v>
      </c>
      <c r="G2150" s="3" t="s">
        <v>10402</v>
      </c>
      <c r="H2150" s="3" t="s">
        <v>10929</v>
      </c>
      <c r="I2150" s="4">
        <v>0.623</v>
      </c>
      <c r="J2150" s="4">
        <v>0.537</v>
      </c>
      <c r="K2150" s="4">
        <v>0.760293457</v>
      </c>
      <c r="L2150" s="4">
        <v>0.0726</v>
      </c>
      <c r="M2150" s="4">
        <v>0.332</v>
      </c>
      <c r="N2150" s="4">
        <v>1.4E-5</v>
      </c>
      <c r="O2150" s="4">
        <v>0.0963</v>
      </c>
      <c r="P2150" s="4">
        <v>0.905</v>
      </c>
      <c r="Q2150" s="4">
        <v>166.885</v>
      </c>
      <c r="R2150" s="4">
        <v>10.0</v>
      </c>
      <c r="S2150" s="4">
        <v>0.0</v>
      </c>
      <c r="T2150" s="3" t="s">
        <v>103</v>
      </c>
      <c r="U2150" s="3" t="s">
        <v>35</v>
      </c>
    </row>
    <row r="2151">
      <c r="A2151" s="3" t="s">
        <v>13355</v>
      </c>
      <c r="B2151" s="3" t="s">
        <v>13356</v>
      </c>
      <c r="C2151" s="4">
        <v>2019.0</v>
      </c>
      <c r="D2151" s="4">
        <v>74.0</v>
      </c>
      <c r="E2151" s="4">
        <v>113000.0</v>
      </c>
      <c r="F2151" s="3" t="s">
        <v>13357</v>
      </c>
      <c r="G2151" s="3" t="s">
        <v>13331</v>
      </c>
      <c r="H2151" s="3">
        <v>7.0</v>
      </c>
      <c r="I2151" s="4">
        <v>0.907</v>
      </c>
      <c r="J2151" s="4">
        <v>0.53</v>
      </c>
      <c r="K2151" s="4">
        <v>0.843753342</v>
      </c>
      <c r="L2151" s="4">
        <v>0.127</v>
      </c>
      <c r="M2151" s="4">
        <v>0.0578</v>
      </c>
      <c r="N2151" s="4">
        <v>2.23E-6</v>
      </c>
      <c r="O2151" s="4">
        <v>0.101</v>
      </c>
      <c r="P2151" s="4">
        <v>0.507</v>
      </c>
      <c r="Q2151" s="4">
        <v>136.0</v>
      </c>
      <c r="R2151" s="4">
        <v>1.0</v>
      </c>
      <c r="S2151" s="4">
        <v>1.0</v>
      </c>
      <c r="T2151" s="3" t="s">
        <v>103</v>
      </c>
      <c r="U2151" s="3" t="s">
        <v>35</v>
      </c>
    </row>
    <row r="2152">
      <c r="A2152" s="3" t="s">
        <v>13360</v>
      </c>
      <c r="B2152" s="3" t="s">
        <v>13361</v>
      </c>
      <c r="C2152" s="4">
        <v>1968.0</v>
      </c>
      <c r="D2152" s="4">
        <v>74.0</v>
      </c>
      <c r="E2152" s="4">
        <v>247420.0</v>
      </c>
      <c r="F2152" s="3" t="s">
        <v>8786</v>
      </c>
      <c r="G2152" s="3" t="s">
        <v>8787</v>
      </c>
      <c r="H2152" s="3" t="s">
        <v>10667</v>
      </c>
      <c r="I2152" s="4">
        <v>0.606</v>
      </c>
      <c r="J2152" s="4">
        <v>0.457</v>
      </c>
      <c r="K2152" s="4">
        <v>0.674288281</v>
      </c>
      <c r="L2152" s="4">
        <v>0.0497</v>
      </c>
      <c r="M2152" s="4">
        <v>0.713</v>
      </c>
      <c r="N2152" s="4">
        <v>2.53E-5</v>
      </c>
      <c r="O2152" s="4">
        <v>0.0747</v>
      </c>
      <c r="P2152" s="4">
        <v>0.813</v>
      </c>
      <c r="Q2152" s="4">
        <v>92.03</v>
      </c>
      <c r="R2152" s="4">
        <v>6.0</v>
      </c>
      <c r="S2152" s="4">
        <v>0.0</v>
      </c>
      <c r="T2152" s="3" t="s">
        <v>103</v>
      </c>
      <c r="U2152" s="3" t="s">
        <v>35</v>
      </c>
    </row>
    <row r="2153">
      <c r="A2153" s="3" t="s">
        <v>13362</v>
      </c>
      <c r="B2153" s="3" t="s">
        <v>13363</v>
      </c>
      <c r="C2153" s="4">
        <v>2005.0</v>
      </c>
      <c r="D2153" s="4">
        <v>74.0</v>
      </c>
      <c r="E2153" s="4">
        <v>236266.0</v>
      </c>
      <c r="F2153" s="3" t="s">
        <v>13365</v>
      </c>
      <c r="G2153" s="3" t="s">
        <v>13366</v>
      </c>
      <c r="H2153" s="3" t="s">
        <v>13367</v>
      </c>
      <c r="I2153" s="4">
        <v>0.592</v>
      </c>
      <c r="J2153" s="4">
        <v>0.729</v>
      </c>
      <c r="K2153" s="4">
        <v>0.885590229</v>
      </c>
      <c r="L2153" s="4">
        <v>0.0448</v>
      </c>
      <c r="M2153" s="4">
        <v>0.022</v>
      </c>
      <c r="N2153" s="4">
        <v>0.0</v>
      </c>
      <c r="O2153" s="4">
        <v>0.0653</v>
      </c>
      <c r="P2153" s="4">
        <v>0.709</v>
      </c>
      <c r="Q2153" s="4">
        <v>116.03</v>
      </c>
      <c r="R2153" s="4">
        <v>8.0</v>
      </c>
      <c r="S2153" s="4">
        <v>1.0</v>
      </c>
      <c r="T2153" s="3" t="s">
        <v>103</v>
      </c>
      <c r="U2153" s="3" t="s">
        <v>35</v>
      </c>
    </row>
    <row r="2154">
      <c r="A2154" s="3" t="s">
        <v>13368</v>
      </c>
      <c r="B2154" s="3" t="s">
        <v>13369</v>
      </c>
      <c r="C2154" s="4">
        <v>1983.0</v>
      </c>
      <c r="D2154" s="4">
        <v>74.0</v>
      </c>
      <c r="E2154" s="4">
        <v>236624.0</v>
      </c>
      <c r="F2154" s="3" t="s">
        <v>13370</v>
      </c>
      <c r="G2154" s="3" t="s">
        <v>13371</v>
      </c>
      <c r="H2154" s="3" t="s">
        <v>13372</v>
      </c>
      <c r="I2154" s="4">
        <v>0.7</v>
      </c>
      <c r="J2154" s="4">
        <v>0.927</v>
      </c>
      <c r="K2154" s="4">
        <v>0.867944303</v>
      </c>
      <c r="L2154" s="4">
        <v>0.0358</v>
      </c>
      <c r="M2154" s="4">
        <v>0.0013</v>
      </c>
      <c r="N2154" s="4">
        <v>0.00124</v>
      </c>
      <c r="O2154" s="4">
        <v>0.0445</v>
      </c>
      <c r="P2154" s="4">
        <v>0.972</v>
      </c>
      <c r="Q2154" s="4">
        <v>129.78</v>
      </c>
      <c r="R2154" s="4">
        <v>9.0</v>
      </c>
      <c r="S2154" s="4">
        <v>0.0</v>
      </c>
      <c r="T2154" s="3" t="s">
        <v>103</v>
      </c>
      <c r="U2154" s="3" t="s">
        <v>35</v>
      </c>
    </row>
    <row r="2155">
      <c r="A2155" s="3" t="s">
        <v>13376</v>
      </c>
      <c r="B2155" s="3" t="s">
        <v>3331</v>
      </c>
      <c r="C2155" s="4">
        <v>2000.0</v>
      </c>
      <c r="D2155" s="4">
        <v>74.0</v>
      </c>
      <c r="E2155" s="4">
        <v>183733.0</v>
      </c>
      <c r="F2155" s="3" t="s">
        <v>13377</v>
      </c>
      <c r="G2155" s="3" t="s">
        <v>13378</v>
      </c>
      <c r="H2155" s="3" t="s">
        <v>4703</v>
      </c>
      <c r="I2155" s="4">
        <v>0.857</v>
      </c>
      <c r="J2155" s="4">
        <v>0.468</v>
      </c>
      <c r="K2155" s="4">
        <v>0.792034736</v>
      </c>
      <c r="L2155" s="4">
        <v>0.0476</v>
      </c>
      <c r="M2155" s="4">
        <v>0.00414</v>
      </c>
      <c r="N2155" s="4">
        <v>1.32E-5</v>
      </c>
      <c r="O2155" s="4">
        <v>0.269</v>
      </c>
      <c r="P2155" s="4">
        <v>0.843</v>
      </c>
      <c r="Q2155" s="4">
        <v>89.12</v>
      </c>
      <c r="R2155" s="4">
        <v>1.0</v>
      </c>
      <c r="S2155" s="4">
        <v>1.0</v>
      </c>
      <c r="T2155" s="3" t="s">
        <v>103</v>
      </c>
      <c r="U2155" s="3" t="s">
        <v>68</v>
      </c>
    </row>
    <row r="2156">
      <c r="A2156" s="3" t="s">
        <v>13379</v>
      </c>
      <c r="B2156" s="3" t="s">
        <v>13380</v>
      </c>
      <c r="C2156" s="4">
        <v>2021.0</v>
      </c>
      <c r="D2156" s="4">
        <v>74.0</v>
      </c>
      <c r="E2156" s="4">
        <v>162802.0</v>
      </c>
      <c r="F2156" s="3" t="s">
        <v>13381</v>
      </c>
      <c r="G2156" s="3" t="s">
        <v>9603</v>
      </c>
      <c r="H2156" s="3" t="s">
        <v>13382</v>
      </c>
      <c r="I2156" s="4">
        <v>0.841</v>
      </c>
      <c r="J2156" s="4">
        <v>0.593</v>
      </c>
      <c r="K2156" s="4">
        <v>0.806664813</v>
      </c>
      <c r="L2156" s="4">
        <v>0.0379</v>
      </c>
      <c r="M2156" s="4">
        <v>0.418</v>
      </c>
      <c r="N2156" s="4">
        <v>0.0</v>
      </c>
      <c r="O2156" s="4">
        <v>0.124</v>
      </c>
      <c r="P2156" s="4">
        <v>0.808</v>
      </c>
      <c r="Q2156" s="4">
        <v>124.92</v>
      </c>
      <c r="R2156" s="4">
        <v>1.0</v>
      </c>
      <c r="S2156" s="4">
        <v>1.0</v>
      </c>
      <c r="T2156" s="3" t="s">
        <v>103</v>
      </c>
      <c r="U2156" s="3" t="s">
        <v>68</v>
      </c>
    </row>
    <row r="2157">
      <c r="A2157" s="3" t="s">
        <v>13385</v>
      </c>
      <c r="B2157" s="3" t="s">
        <v>13386</v>
      </c>
      <c r="C2157" s="4">
        <v>2004.0</v>
      </c>
      <c r="D2157" s="4">
        <v>74.0</v>
      </c>
      <c r="E2157" s="4">
        <v>301520.0</v>
      </c>
      <c r="F2157" s="3" t="s">
        <v>7216</v>
      </c>
      <c r="G2157" s="3" t="s">
        <v>13387</v>
      </c>
      <c r="H2157" s="3" t="s">
        <v>13388</v>
      </c>
      <c r="I2157" s="4">
        <v>0.862</v>
      </c>
      <c r="J2157" s="4">
        <v>0.479</v>
      </c>
      <c r="K2157" s="4">
        <v>0.777725494</v>
      </c>
      <c r="L2157" s="4">
        <v>0.0645</v>
      </c>
      <c r="M2157" s="4">
        <v>0.0523</v>
      </c>
      <c r="N2157" s="4">
        <v>0.00126</v>
      </c>
      <c r="O2157" s="4">
        <v>0.589</v>
      </c>
      <c r="P2157" s="4">
        <v>0.924</v>
      </c>
      <c r="Q2157" s="4">
        <v>109.88</v>
      </c>
      <c r="R2157" s="4">
        <v>7.0</v>
      </c>
      <c r="S2157" s="4">
        <v>1.0</v>
      </c>
      <c r="T2157" s="3" t="s">
        <v>103</v>
      </c>
      <c r="U2157" s="3" t="s">
        <v>94</v>
      </c>
    </row>
    <row r="2158">
      <c r="A2158" s="3" t="s">
        <v>13390</v>
      </c>
      <c r="B2158" s="3" t="s">
        <v>13391</v>
      </c>
      <c r="C2158" s="4">
        <v>1998.0</v>
      </c>
      <c r="D2158" s="4">
        <v>75.0</v>
      </c>
      <c r="E2158" s="4">
        <v>326533.0</v>
      </c>
      <c r="F2158" s="3" t="s">
        <v>13392</v>
      </c>
      <c r="G2158" s="3" t="s">
        <v>9142</v>
      </c>
      <c r="H2158" s="3" t="s">
        <v>9143</v>
      </c>
      <c r="I2158" s="4">
        <v>0.593</v>
      </c>
      <c r="J2158" s="4">
        <v>0.619</v>
      </c>
      <c r="K2158" s="4">
        <v>0.781917738</v>
      </c>
      <c r="L2158" s="4">
        <v>0.0976</v>
      </c>
      <c r="M2158" s="4">
        <v>0.118</v>
      </c>
      <c r="N2158" s="4">
        <v>0.0</v>
      </c>
      <c r="O2158" s="4">
        <v>0.484</v>
      </c>
      <c r="P2158" s="4">
        <v>0.668</v>
      </c>
      <c r="Q2158" s="4">
        <v>80.02</v>
      </c>
      <c r="R2158" s="4">
        <v>3.0</v>
      </c>
      <c r="S2158" s="4">
        <v>0.0</v>
      </c>
      <c r="T2158" s="3" t="s">
        <v>103</v>
      </c>
      <c r="U2158" s="3" t="s">
        <v>35</v>
      </c>
    </row>
    <row r="2159">
      <c r="A2159" s="3" t="s">
        <v>13393</v>
      </c>
      <c r="B2159" s="3" t="s">
        <v>13394</v>
      </c>
      <c r="C2159" s="4">
        <v>2009.0</v>
      </c>
      <c r="D2159" s="4">
        <v>75.0</v>
      </c>
      <c r="E2159" s="4">
        <v>239666.0</v>
      </c>
      <c r="F2159" s="3" t="s">
        <v>11661</v>
      </c>
      <c r="G2159" s="3" t="s">
        <v>13395</v>
      </c>
      <c r="H2159" s="3" t="s">
        <v>13396</v>
      </c>
      <c r="I2159" s="4">
        <v>0.438</v>
      </c>
      <c r="J2159" s="4">
        <v>0.805</v>
      </c>
      <c r="K2159" s="4">
        <v>0.841079717</v>
      </c>
      <c r="L2159" s="4">
        <v>0.0624</v>
      </c>
      <c r="M2159" s="4">
        <v>0.00255</v>
      </c>
      <c r="N2159" s="4">
        <v>5.69E-5</v>
      </c>
      <c r="O2159" s="4">
        <v>0.0842</v>
      </c>
      <c r="P2159" s="4">
        <v>0.564</v>
      </c>
      <c r="Q2159" s="4">
        <v>113.25</v>
      </c>
      <c r="R2159" s="4">
        <v>8.0</v>
      </c>
      <c r="S2159" s="4">
        <v>1.0</v>
      </c>
      <c r="T2159" s="3" t="s">
        <v>103</v>
      </c>
      <c r="U2159" s="3" t="s">
        <v>35</v>
      </c>
    </row>
    <row r="2160">
      <c r="A2160" s="3" t="s">
        <v>13398</v>
      </c>
      <c r="B2160" s="3" t="s">
        <v>13399</v>
      </c>
      <c r="C2160" s="4">
        <v>2021.0</v>
      </c>
      <c r="D2160" s="4">
        <v>75.0</v>
      </c>
      <c r="E2160" s="4">
        <v>173381.0</v>
      </c>
      <c r="F2160" s="3" t="s">
        <v>1267</v>
      </c>
      <c r="G2160" s="3" t="s">
        <v>7678</v>
      </c>
      <c r="H2160" s="3" t="s">
        <v>13400</v>
      </c>
      <c r="I2160" s="4">
        <v>0.728</v>
      </c>
      <c r="J2160" s="4">
        <v>0.783</v>
      </c>
      <c r="K2160" s="4">
        <v>0.879857977</v>
      </c>
      <c r="L2160" s="4">
        <v>0.266</v>
      </c>
      <c r="M2160" s="4">
        <v>0.237</v>
      </c>
      <c r="N2160" s="4">
        <v>0.0</v>
      </c>
      <c r="O2160" s="4">
        <v>0.434</v>
      </c>
      <c r="P2160" s="4">
        <v>0.555</v>
      </c>
      <c r="Q2160" s="4">
        <v>77.011</v>
      </c>
      <c r="R2160" s="4">
        <v>11.0</v>
      </c>
      <c r="S2160" s="4">
        <v>0.0</v>
      </c>
      <c r="T2160" s="3" t="s">
        <v>103</v>
      </c>
      <c r="U2160" s="3" t="s">
        <v>35</v>
      </c>
    </row>
    <row r="2161">
      <c r="A2161" s="3" t="s">
        <v>13401</v>
      </c>
      <c r="B2161" s="3" t="s">
        <v>9618</v>
      </c>
      <c r="C2161" s="4">
        <v>2004.0</v>
      </c>
      <c r="D2161" s="4">
        <v>75.0</v>
      </c>
      <c r="E2161" s="4">
        <v>249120.0</v>
      </c>
      <c r="F2161" s="3" t="s">
        <v>2118</v>
      </c>
      <c r="G2161" s="3" t="s">
        <v>13404</v>
      </c>
      <c r="H2161" s="3" t="s">
        <v>13405</v>
      </c>
      <c r="I2161" s="4">
        <v>0.686</v>
      </c>
      <c r="J2161" s="4">
        <v>0.588</v>
      </c>
      <c r="K2161" s="4">
        <v>0.796034479</v>
      </c>
      <c r="L2161" s="4">
        <v>0.0554</v>
      </c>
      <c r="M2161" s="4">
        <v>0.178</v>
      </c>
      <c r="N2161" s="4">
        <v>0.0</v>
      </c>
      <c r="O2161" s="4">
        <v>0.0954</v>
      </c>
      <c r="P2161" s="4">
        <v>0.617</v>
      </c>
      <c r="Q2161" s="4">
        <v>94.519</v>
      </c>
      <c r="R2161" s="4">
        <v>7.0</v>
      </c>
      <c r="S2161" s="4">
        <v>0.0</v>
      </c>
      <c r="T2161" s="3" t="s">
        <v>103</v>
      </c>
      <c r="U2161" s="3" t="s">
        <v>35</v>
      </c>
    </row>
    <row r="2162">
      <c r="A2162" s="3" t="s">
        <v>13406</v>
      </c>
      <c r="B2162" s="3" t="s">
        <v>13407</v>
      </c>
      <c r="C2162" s="4">
        <v>1986.0</v>
      </c>
      <c r="D2162" s="4">
        <v>75.0</v>
      </c>
      <c r="E2162" s="4">
        <v>222666.0</v>
      </c>
      <c r="F2162" s="3" t="s">
        <v>12818</v>
      </c>
      <c r="G2162" s="3" t="s">
        <v>12819</v>
      </c>
      <c r="H2162" s="3" t="s">
        <v>13409</v>
      </c>
      <c r="I2162" s="4">
        <v>0.783</v>
      </c>
      <c r="J2162" s="4">
        <v>0.836</v>
      </c>
      <c r="K2162" s="4">
        <v>0.777212157</v>
      </c>
      <c r="L2162" s="4">
        <v>0.0486</v>
      </c>
      <c r="M2162" s="4">
        <v>0.396</v>
      </c>
      <c r="N2162" s="4">
        <v>0.0236</v>
      </c>
      <c r="O2162" s="4">
        <v>0.135</v>
      </c>
      <c r="P2162" s="4">
        <v>0.831</v>
      </c>
      <c r="Q2162" s="4">
        <v>108.966</v>
      </c>
      <c r="R2162" s="4">
        <v>0.0</v>
      </c>
      <c r="S2162" s="4">
        <v>0.0</v>
      </c>
      <c r="T2162" s="3" t="s">
        <v>103</v>
      </c>
      <c r="U2162" s="3" t="s">
        <v>68</v>
      </c>
    </row>
    <row r="2163">
      <c r="A2163" s="3" t="s">
        <v>13410</v>
      </c>
      <c r="B2163" s="3" t="s">
        <v>13411</v>
      </c>
      <c r="C2163" s="4">
        <v>1984.0</v>
      </c>
      <c r="D2163" s="4">
        <v>75.0</v>
      </c>
      <c r="E2163" s="4">
        <v>348226.0</v>
      </c>
      <c r="F2163" s="3" t="s">
        <v>7815</v>
      </c>
      <c r="G2163" s="3" t="s">
        <v>7419</v>
      </c>
      <c r="H2163" s="3" t="s">
        <v>13413</v>
      </c>
      <c r="I2163" s="4">
        <v>0.744</v>
      </c>
      <c r="J2163" s="4">
        <v>0.502</v>
      </c>
      <c r="K2163" s="4">
        <v>0.809381216</v>
      </c>
      <c r="L2163" s="4">
        <v>0.0359</v>
      </c>
      <c r="M2163" s="4">
        <v>0.183</v>
      </c>
      <c r="N2163" s="4">
        <v>2.28E-4</v>
      </c>
      <c r="O2163" s="4">
        <v>0.189</v>
      </c>
      <c r="P2163" s="4">
        <v>0.66</v>
      </c>
      <c r="Q2163" s="4">
        <v>112.344</v>
      </c>
      <c r="R2163" s="4">
        <v>5.0</v>
      </c>
      <c r="S2163" s="4">
        <v>1.0</v>
      </c>
      <c r="T2163" s="3" t="s">
        <v>103</v>
      </c>
      <c r="U2163" s="3" t="s">
        <v>35</v>
      </c>
    </row>
    <row r="2164">
      <c r="A2164" s="3" t="s">
        <v>13415</v>
      </c>
      <c r="B2164" s="3" t="s">
        <v>13416</v>
      </c>
      <c r="C2164" s="4">
        <v>2023.0</v>
      </c>
      <c r="D2164" s="4">
        <v>75.0</v>
      </c>
      <c r="E2164" s="4">
        <v>194857.0</v>
      </c>
      <c r="F2164" s="3" t="s">
        <v>7495</v>
      </c>
      <c r="G2164" s="3" t="s">
        <v>7497</v>
      </c>
      <c r="H2164" s="3" t="s">
        <v>13416</v>
      </c>
      <c r="I2164" s="4">
        <v>0.728</v>
      </c>
      <c r="J2164" s="4">
        <v>0.494</v>
      </c>
      <c r="K2164" s="4">
        <v>0.768549612</v>
      </c>
      <c r="L2164" s="4">
        <v>0.0256</v>
      </c>
      <c r="M2164" s="4">
        <v>0.516</v>
      </c>
      <c r="N2164" s="4">
        <v>0.00384</v>
      </c>
      <c r="O2164" s="4">
        <v>0.0759</v>
      </c>
      <c r="P2164" s="4">
        <v>0.558</v>
      </c>
      <c r="Q2164" s="4">
        <v>105.007</v>
      </c>
      <c r="R2164" s="4">
        <v>6.0</v>
      </c>
      <c r="S2164" s="4">
        <v>0.0</v>
      </c>
      <c r="T2164" s="3" t="s">
        <v>104</v>
      </c>
      <c r="U2164" s="3" t="s">
        <v>68</v>
      </c>
    </row>
    <row r="2165">
      <c r="A2165" s="3" t="s">
        <v>13419</v>
      </c>
      <c r="B2165" s="3" t="s">
        <v>9346</v>
      </c>
      <c r="C2165" s="4">
        <v>2009.0</v>
      </c>
      <c r="D2165" s="4">
        <v>75.0</v>
      </c>
      <c r="E2165" s="4">
        <v>329386.0</v>
      </c>
      <c r="F2165" s="3" t="s">
        <v>880</v>
      </c>
      <c r="G2165" s="3" t="s">
        <v>1822</v>
      </c>
      <c r="H2165" s="3" t="s">
        <v>13101</v>
      </c>
      <c r="I2165" s="4">
        <v>0.59</v>
      </c>
      <c r="J2165" s="4">
        <v>0.859</v>
      </c>
      <c r="K2165" s="4">
        <v>0.867430967</v>
      </c>
      <c r="L2165" s="4">
        <v>0.0416</v>
      </c>
      <c r="M2165" s="4">
        <v>0.633</v>
      </c>
      <c r="N2165" s="4">
        <v>0.0</v>
      </c>
      <c r="O2165" s="4">
        <v>0.286</v>
      </c>
      <c r="P2165" s="4">
        <v>0.634</v>
      </c>
      <c r="Q2165" s="4">
        <v>149.966</v>
      </c>
      <c r="R2165" s="4">
        <v>2.0</v>
      </c>
      <c r="S2165" s="4">
        <v>0.0</v>
      </c>
      <c r="T2165" s="3" t="s">
        <v>104</v>
      </c>
      <c r="U2165" s="3" t="s">
        <v>68</v>
      </c>
    </row>
    <row r="2166">
      <c r="A2166" s="3" t="s">
        <v>13422</v>
      </c>
      <c r="B2166" s="3" t="s">
        <v>13423</v>
      </c>
      <c r="C2166" s="4">
        <v>2025.0</v>
      </c>
      <c r="D2166" s="4">
        <v>75.0</v>
      </c>
      <c r="E2166" s="4">
        <v>199071.0</v>
      </c>
      <c r="F2166" s="3" t="s">
        <v>2503</v>
      </c>
      <c r="G2166" s="3" t="s">
        <v>6397</v>
      </c>
      <c r="H2166" s="3" t="s">
        <v>13423</v>
      </c>
      <c r="I2166" s="4">
        <v>0.729</v>
      </c>
      <c r="J2166" s="4">
        <v>0.896</v>
      </c>
      <c r="K2166" s="4">
        <v>0.882595769</v>
      </c>
      <c r="L2166" s="4">
        <v>0.128</v>
      </c>
      <c r="M2166" s="4">
        <v>0.0947</v>
      </c>
      <c r="N2166" s="4">
        <v>0.0</v>
      </c>
      <c r="O2166" s="4">
        <v>0.0919</v>
      </c>
      <c r="P2166" s="4">
        <v>0.6</v>
      </c>
      <c r="Q2166" s="4">
        <v>140.023</v>
      </c>
      <c r="R2166" s="4">
        <v>0.0</v>
      </c>
      <c r="S2166" s="4">
        <v>1.0</v>
      </c>
      <c r="T2166" s="3" t="s">
        <v>104</v>
      </c>
      <c r="U2166" s="3" t="s">
        <v>35</v>
      </c>
    </row>
    <row r="2167">
      <c r="A2167" s="3" t="s">
        <v>13425</v>
      </c>
      <c r="B2167" s="3" t="s">
        <v>13427</v>
      </c>
      <c r="C2167" s="4">
        <v>2011.0</v>
      </c>
      <c r="D2167" s="4">
        <v>75.0</v>
      </c>
      <c r="E2167" s="4">
        <v>227091.0</v>
      </c>
      <c r="F2167" s="3" t="s">
        <v>1629</v>
      </c>
      <c r="G2167" s="3" t="s">
        <v>3165</v>
      </c>
      <c r="H2167" s="3" t="s">
        <v>13428</v>
      </c>
      <c r="I2167" s="4">
        <v>0.742</v>
      </c>
      <c r="J2167" s="4">
        <v>0.879</v>
      </c>
      <c r="K2167" s="4">
        <v>0.883066327</v>
      </c>
      <c r="L2167" s="4">
        <v>0.0328</v>
      </c>
      <c r="M2167" s="4">
        <v>0.0696</v>
      </c>
      <c r="N2167" s="4">
        <v>7.17E-6</v>
      </c>
      <c r="O2167" s="4">
        <v>0.0981</v>
      </c>
      <c r="P2167" s="4">
        <v>0.936</v>
      </c>
      <c r="Q2167" s="4">
        <v>133.946</v>
      </c>
      <c r="R2167" s="4">
        <v>0.0</v>
      </c>
      <c r="S2167" s="4">
        <v>0.0</v>
      </c>
      <c r="T2167" s="3" t="s">
        <v>104</v>
      </c>
      <c r="U2167" s="3" t="s">
        <v>35</v>
      </c>
    </row>
    <row r="2168">
      <c r="A2168" s="3" t="s">
        <v>13429</v>
      </c>
      <c r="B2168" s="3" t="s">
        <v>13430</v>
      </c>
      <c r="C2168" s="4">
        <v>2007.0</v>
      </c>
      <c r="D2168" s="4">
        <v>75.0</v>
      </c>
      <c r="E2168" s="4">
        <v>241668.0</v>
      </c>
      <c r="F2168" s="3" t="s">
        <v>1629</v>
      </c>
      <c r="G2168" s="3" t="s">
        <v>3165</v>
      </c>
      <c r="H2168" s="3" t="s">
        <v>8287</v>
      </c>
      <c r="I2168" s="4">
        <v>0.697</v>
      </c>
      <c r="J2168" s="4">
        <v>0.438</v>
      </c>
      <c r="K2168" s="4">
        <v>0.794580027</v>
      </c>
      <c r="L2168" s="4">
        <v>0.0289</v>
      </c>
      <c r="M2168" s="4">
        <v>0.397</v>
      </c>
      <c r="N2168" s="4">
        <v>0.0</v>
      </c>
      <c r="O2168" s="4">
        <v>0.293</v>
      </c>
      <c r="P2168" s="4">
        <v>0.58</v>
      </c>
      <c r="Q2168" s="4">
        <v>117.954</v>
      </c>
      <c r="R2168" s="4">
        <v>8.0</v>
      </c>
      <c r="S2168" s="4">
        <v>1.0</v>
      </c>
      <c r="T2168" s="3" t="s">
        <v>104</v>
      </c>
      <c r="U2168" s="3" t="s">
        <v>35</v>
      </c>
    </row>
    <row r="2169">
      <c r="A2169" s="3" t="s">
        <v>13432</v>
      </c>
      <c r="B2169" s="3" t="s">
        <v>13433</v>
      </c>
      <c r="C2169" s="4">
        <v>2008.0</v>
      </c>
      <c r="D2169" s="4">
        <v>75.0</v>
      </c>
      <c r="E2169" s="4">
        <v>333583.0</v>
      </c>
      <c r="F2169" s="3" t="s">
        <v>1629</v>
      </c>
      <c r="G2169" s="3" t="s">
        <v>3165</v>
      </c>
      <c r="H2169" s="3" t="s">
        <v>11609</v>
      </c>
      <c r="I2169" s="4">
        <v>0.404</v>
      </c>
      <c r="J2169" s="4">
        <v>0.634</v>
      </c>
      <c r="K2169" s="4">
        <v>0.846598079</v>
      </c>
      <c r="L2169" s="4">
        <v>0.0398</v>
      </c>
      <c r="M2169" s="4">
        <v>0.411</v>
      </c>
      <c r="N2169" s="4">
        <v>5.26E-4</v>
      </c>
      <c r="O2169" s="4">
        <v>0.106</v>
      </c>
      <c r="P2169" s="4">
        <v>0.702</v>
      </c>
      <c r="Q2169" s="4">
        <v>78.508</v>
      </c>
      <c r="R2169" s="4">
        <v>8.0</v>
      </c>
      <c r="S2169" s="4">
        <v>1.0</v>
      </c>
      <c r="T2169" s="3" t="s">
        <v>104</v>
      </c>
      <c r="U2169" s="3" t="s">
        <v>94</v>
      </c>
    </row>
    <row r="2170">
      <c r="A2170" s="3" t="s">
        <v>13434</v>
      </c>
      <c r="B2170" s="3" t="s">
        <v>13435</v>
      </c>
      <c r="C2170" s="4">
        <v>1975.0</v>
      </c>
      <c r="D2170" s="4">
        <v>75.0</v>
      </c>
      <c r="E2170" s="4">
        <v>291685.0</v>
      </c>
      <c r="F2170" s="3" t="s">
        <v>9658</v>
      </c>
      <c r="G2170" s="3" t="s">
        <v>13436</v>
      </c>
      <c r="H2170" s="3" t="s">
        <v>13437</v>
      </c>
      <c r="I2170" s="4">
        <v>0.655</v>
      </c>
      <c r="J2170" s="4">
        <v>0.606</v>
      </c>
      <c r="K2170" s="4">
        <v>0.752358137</v>
      </c>
      <c r="L2170" s="4">
        <v>0.0285</v>
      </c>
      <c r="M2170" s="4">
        <v>0.0603</v>
      </c>
      <c r="N2170" s="4">
        <v>0.0789</v>
      </c>
      <c r="O2170" s="4">
        <v>0.0757</v>
      </c>
      <c r="P2170" s="4">
        <v>0.765</v>
      </c>
      <c r="Q2170" s="4">
        <v>110.061</v>
      </c>
      <c r="R2170" s="4">
        <v>7.0</v>
      </c>
      <c r="S2170" s="4">
        <v>1.0</v>
      </c>
      <c r="T2170" s="3" t="s">
        <v>103</v>
      </c>
      <c r="U2170" s="3" t="s">
        <v>94</v>
      </c>
    </row>
    <row r="2171">
      <c r="A2171" s="3" t="s">
        <v>13438</v>
      </c>
      <c r="B2171" s="3" t="s">
        <v>13439</v>
      </c>
      <c r="C2171" s="4">
        <v>2024.0</v>
      </c>
      <c r="D2171" s="4">
        <v>75.0</v>
      </c>
      <c r="E2171" s="4">
        <v>219026.0</v>
      </c>
      <c r="F2171" s="3" t="s">
        <v>4278</v>
      </c>
      <c r="G2171" s="3" t="s">
        <v>13441</v>
      </c>
      <c r="H2171" s="3" t="s">
        <v>13439</v>
      </c>
      <c r="I2171" s="4">
        <v>0.803</v>
      </c>
      <c r="J2171" s="4">
        <v>0.895</v>
      </c>
      <c r="K2171" s="4">
        <v>0.912711484</v>
      </c>
      <c r="L2171" s="4">
        <v>0.0623</v>
      </c>
      <c r="M2171" s="4">
        <v>0.0816</v>
      </c>
      <c r="N2171" s="4">
        <v>5.67E-6</v>
      </c>
      <c r="O2171" s="4">
        <v>0.154</v>
      </c>
      <c r="P2171" s="4">
        <v>0.757</v>
      </c>
      <c r="Q2171" s="4">
        <v>124.994</v>
      </c>
      <c r="R2171" s="4">
        <v>1.0</v>
      </c>
      <c r="S2171" s="4">
        <v>1.0</v>
      </c>
      <c r="T2171" s="3" t="s">
        <v>103</v>
      </c>
      <c r="U2171" s="3" t="s">
        <v>94</v>
      </c>
    </row>
    <row r="2172">
      <c r="A2172" s="3" t="s">
        <v>13443</v>
      </c>
      <c r="B2172" s="3" t="s">
        <v>13444</v>
      </c>
      <c r="C2172" s="4">
        <v>2012.0</v>
      </c>
      <c r="D2172" s="4">
        <v>75.0</v>
      </c>
      <c r="E2172" s="4">
        <v>257766.0</v>
      </c>
      <c r="F2172" s="3" t="s">
        <v>1667</v>
      </c>
      <c r="G2172" s="3" t="s">
        <v>7893</v>
      </c>
      <c r="H2172" s="3" t="s">
        <v>13446</v>
      </c>
      <c r="I2172" s="4">
        <v>0.853</v>
      </c>
      <c r="J2172" s="4">
        <v>0.981</v>
      </c>
      <c r="K2172" s="4">
        <v>0.890060531</v>
      </c>
      <c r="L2172" s="4">
        <v>0.0751</v>
      </c>
      <c r="M2172" s="4">
        <v>0.247</v>
      </c>
      <c r="N2172" s="4">
        <v>0.468</v>
      </c>
      <c r="O2172" s="4">
        <v>0.306</v>
      </c>
      <c r="P2172" s="4">
        <v>0.595</v>
      </c>
      <c r="Q2172" s="4">
        <v>118.19</v>
      </c>
      <c r="R2172" s="4">
        <v>8.0</v>
      </c>
      <c r="S2172" s="4">
        <v>1.0</v>
      </c>
      <c r="T2172" s="3" t="s">
        <v>103</v>
      </c>
      <c r="U2172" s="3" t="s">
        <v>35</v>
      </c>
    </row>
    <row r="2173">
      <c r="A2173" s="3" t="s">
        <v>13447</v>
      </c>
      <c r="B2173" s="3" t="s">
        <v>13066</v>
      </c>
      <c r="C2173" s="4">
        <v>2006.0</v>
      </c>
      <c r="D2173" s="4">
        <v>75.0</v>
      </c>
      <c r="E2173" s="4">
        <v>227666.0</v>
      </c>
      <c r="F2173" s="3" t="s">
        <v>1267</v>
      </c>
      <c r="G2173" s="3" t="s">
        <v>7460</v>
      </c>
      <c r="H2173" s="3" t="s">
        <v>13448</v>
      </c>
      <c r="I2173" s="4">
        <v>0.576</v>
      </c>
      <c r="J2173" s="4">
        <v>0.697</v>
      </c>
      <c r="K2173" s="4">
        <v>0.884820225</v>
      </c>
      <c r="L2173" s="4">
        <v>0.326</v>
      </c>
      <c r="M2173" s="4">
        <v>0.0286</v>
      </c>
      <c r="N2173" s="4">
        <v>1.15E-6</v>
      </c>
      <c r="O2173" s="4">
        <v>0.167</v>
      </c>
      <c r="P2173" s="4">
        <v>0.501</v>
      </c>
      <c r="Q2173" s="4">
        <v>175.91</v>
      </c>
      <c r="R2173" s="4">
        <v>10.0</v>
      </c>
      <c r="S2173" s="4">
        <v>1.0</v>
      </c>
      <c r="T2173" s="3" t="s">
        <v>103</v>
      </c>
      <c r="U2173" s="3" t="s">
        <v>35</v>
      </c>
    </row>
    <row r="2174">
      <c r="A2174" s="3" t="s">
        <v>13451</v>
      </c>
      <c r="B2174" s="3" t="s">
        <v>13452</v>
      </c>
      <c r="C2174" s="4">
        <v>1990.0</v>
      </c>
      <c r="D2174" s="4">
        <v>75.0</v>
      </c>
      <c r="E2174" s="4">
        <v>257359.0</v>
      </c>
      <c r="F2174" s="3" t="s">
        <v>13453</v>
      </c>
      <c r="G2174" s="3" t="s">
        <v>13454</v>
      </c>
      <c r="H2174" s="3" t="s">
        <v>13455</v>
      </c>
      <c r="I2174" s="4">
        <v>0.867</v>
      </c>
      <c r="J2174" s="4">
        <v>0.517</v>
      </c>
      <c r="K2174" s="4">
        <v>0.691720317</v>
      </c>
      <c r="L2174" s="4">
        <v>0.088</v>
      </c>
      <c r="M2174" s="4">
        <v>0.00449</v>
      </c>
      <c r="N2174" s="4">
        <v>3.43E-4</v>
      </c>
      <c r="O2174" s="4">
        <v>0.0864</v>
      </c>
      <c r="P2174" s="4">
        <v>0.862</v>
      </c>
      <c r="Q2174" s="4">
        <v>133.15</v>
      </c>
      <c r="R2174" s="4">
        <v>11.0</v>
      </c>
      <c r="S2174" s="4">
        <v>0.0</v>
      </c>
      <c r="T2174" s="3" t="s">
        <v>103</v>
      </c>
      <c r="U2174" s="3" t="s">
        <v>35</v>
      </c>
    </row>
    <row r="2175">
      <c r="A2175" s="3" t="s">
        <v>13456</v>
      </c>
      <c r="B2175" s="3" t="s">
        <v>13457</v>
      </c>
      <c r="C2175" s="4">
        <v>1986.0</v>
      </c>
      <c r="D2175" s="4">
        <v>75.0</v>
      </c>
      <c r="E2175" s="4">
        <v>297847.0</v>
      </c>
      <c r="F2175" s="3" t="s">
        <v>9408</v>
      </c>
      <c r="G2175" s="3" t="s">
        <v>13458</v>
      </c>
      <c r="H2175" s="3" t="s">
        <v>13457</v>
      </c>
      <c r="I2175" s="4">
        <v>0.582</v>
      </c>
      <c r="J2175" s="4">
        <v>0.689</v>
      </c>
      <c r="K2175" s="4">
        <v>0.713472932</v>
      </c>
      <c r="L2175" s="4">
        <v>0.0277</v>
      </c>
      <c r="M2175" s="4">
        <v>0.607</v>
      </c>
      <c r="N2175" s="4">
        <v>0.0571</v>
      </c>
      <c r="O2175" s="4">
        <v>0.145</v>
      </c>
      <c r="P2175" s="4">
        <v>0.531</v>
      </c>
      <c r="Q2175" s="4">
        <v>111.17</v>
      </c>
      <c r="R2175" s="4">
        <v>7.0</v>
      </c>
      <c r="S2175" s="4">
        <v>1.0</v>
      </c>
      <c r="T2175" s="3" t="s">
        <v>103</v>
      </c>
      <c r="U2175" s="3" t="s">
        <v>35</v>
      </c>
    </row>
    <row r="2176">
      <c r="A2176" s="3" t="s">
        <v>13460</v>
      </c>
      <c r="B2176" s="3" t="s">
        <v>13461</v>
      </c>
      <c r="C2176" s="4">
        <v>1981.0</v>
      </c>
      <c r="D2176" s="4">
        <v>75.0</v>
      </c>
      <c r="E2176" s="4">
        <v>205466.0</v>
      </c>
      <c r="F2176" s="3" t="s">
        <v>13462</v>
      </c>
      <c r="G2176" s="3" t="s">
        <v>13463</v>
      </c>
      <c r="H2176" s="3" t="s">
        <v>13464</v>
      </c>
      <c r="I2176" s="4">
        <v>0.838</v>
      </c>
      <c r="J2176" s="4">
        <v>0.794</v>
      </c>
      <c r="K2176" s="4">
        <v>0.798130601</v>
      </c>
      <c r="L2176" s="4">
        <v>0.0531</v>
      </c>
      <c r="M2176" s="4">
        <v>0.22</v>
      </c>
      <c r="N2176" s="4">
        <v>0.0</v>
      </c>
      <c r="O2176" s="4">
        <v>0.0575</v>
      </c>
      <c r="P2176" s="4">
        <v>0.962</v>
      </c>
      <c r="Q2176" s="4">
        <v>132.45</v>
      </c>
      <c r="R2176" s="4">
        <v>9.0</v>
      </c>
      <c r="S2176" s="4">
        <v>0.0</v>
      </c>
      <c r="T2176" s="3" t="s">
        <v>103</v>
      </c>
      <c r="U2176" s="3" t="s">
        <v>35</v>
      </c>
    </row>
    <row r="2177">
      <c r="A2177" s="3" t="s">
        <v>13465</v>
      </c>
      <c r="B2177" s="3" t="s">
        <v>13466</v>
      </c>
      <c r="C2177" s="4">
        <v>2001.0</v>
      </c>
      <c r="D2177" s="4">
        <v>75.0</v>
      </c>
      <c r="E2177" s="4">
        <v>226413.0</v>
      </c>
      <c r="F2177" s="3" t="s">
        <v>13467</v>
      </c>
      <c r="G2177" s="3" t="s">
        <v>13468</v>
      </c>
      <c r="H2177" s="3" t="s">
        <v>13469</v>
      </c>
      <c r="I2177" s="4">
        <v>0.817</v>
      </c>
      <c r="J2177" s="4">
        <v>0.716</v>
      </c>
      <c r="K2177" s="4">
        <v>0.784163583</v>
      </c>
      <c r="L2177" s="4">
        <v>0.144</v>
      </c>
      <c r="M2177" s="4">
        <v>0.0427</v>
      </c>
      <c r="N2177" s="4">
        <v>0.00263</v>
      </c>
      <c r="O2177" s="4">
        <v>0.358</v>
      </c>
      <c r="P2177" s="4">
        <v>0.692</v>
      </c>
      <c r="Q2177" s="4">
        <v>123.47</v>
      </c>
      <c r="R2177" s="4">
        <v>6.0</v>
      </c>
      <c r="S2177" s="4">
        <v>0.0</v>
      </c>
      <c r="T2177" s="3" t="s">
        <v>103</v>
      </c>
      <c r="U2177" s="3" t="s">
        <v>35</v>
      </c>
    </row>
    <row r="2178">
      <c r="A2178" s="3" t="s">
        <v>13470</v>
      </c>
      <c r="B2178" s="3" t="s">
        <v>13471</v>
      </c>
      <c r="C2178" s="4">
        <v>1982.0</v>
      </c>
      <c r="D2178" s="4">
        <v>75.0</v>
      </c>
      <c r="E2178" s="4">
        <v>238600.0</v>
      </c>
      <c r="F2178" s="3" t="s">
        <v>13115</v>
      </c>
      <c r="G2178" s="3" t="s">
        <v>5847</v>
      </c>
      <c r="H2178" s="3" t="s">
        <v>13473</v>
      </c>
      <c r="I2178" s="4">
        <v>0.805</v>
      </c>
      <c r="J2178" s="4">
        <v>0.602</v>
      </c>
      <c r="K2178" s="4">
        <v>0.767009604</v>
      </c>
      <c r="L2178" s="4">
        <v>0.0579</v>
      </c>
      <c r="M2178" s="4">
        <v>0.119</v>
      </c>
      <c r="N2178" s="4">
        <v>1.22E-4</v>
      </c>
      <c r="O2178" s="4">
        <v>0.0581</v>
      </c>
      <c r="P2178" s="4">
        <v>0.744</v>
      </c>
      <c r="Q2178" s="4">
        <v>94.38</v>
      </c>
      <c r="R2178" s="4">
        <v>0.0</v>
      </c>
      <c r="S2178" s="4">
        <v>0.0</v>
      </c>
      <c r="T2178" s="3" t="s">
        <v>103</v>
      </c>
      <c r="U2178" s="3" t="s">
        <v>35</v>
      </c>
    </row>
    <row r="2179">
      <c r="A2179" s="3" t="s">
        <v>13476</v>
      </c>
      <c r="B2179" s="3" t="s">
        <v>10092</v>
      </c>
      <c r="C2179" s="4">
        <v>1967.0</v>
      </c>
      <c r="D2179" s="4">
        <v>75.0</v>
      </c>
      <c r="E2179" s="4">
        <v>147600.0</v>
      </c>
      <c r="F2179" s="3" t="s">
        <v>13477</v>
      </c>
      <c r="G2179" s="3" t="s">
        <v>13478</v>
      </c>
      <c r="H2179" s="3" t="s">
        <v>13480</v>
      </c>
      <c r="I2179" s="4">
        <v>0.805</v>
      </c>
      <c r="J2179" s="4">
        <v>0.558</v>
      </c>
      <c r="K2179" s="4">
        <v>0.862703998</v>
      </c>
      <c r="L2179" s="4">
        <v>0.041</v>
      </c>
      <c r="M2179" s="4">
        <v>0.164</v>
      </c>
      <c r="N2179" s="4">
        <v>2.2E-5</v>
      </c>
      <c r="O2179" s="4">
        <v>0.0546</v>
      </c>
      <c r="P2179" s="4">
        <v>0.965</v>
      </c>
      <c r="Q2179" s="4">
        <v>114.95</v>
      </c>
      <c r="R2179" s="4">
        <v>0.0</v>
      </c>
      <c r="S2179" s="4">
        <v>1.0</v>
      </c>
      <c r="T2179" s="3" t="s">
        <v>103</v>
      </c>
      <c r="U2179" s="3" t="s">
        <v>68</v>
      </c>
    </row>
    <row r="2180">
      <c r="A2180" s="3" t="s">
        <v>13483</v>
      </c>
      <c r="B2180" s="3" t="s">
        <v>13484</v>
      </c>
      <c r="C2180" s="4">
        <v>1998.0</v>
      </c>
      <c r="D2180" s="4">
        <v>75.0</v>
      </c>
      <c r="E2180" s="4">
        <v>234906.0</v>
      </c>
      <c r="F2180" s="3" t="s">
        <v>3132</v>
      </c>
      <c r="G2180" s="3" t="s">
        <v>3133</v>
      </c>
      <c r="H2180" s="3" t="s">
        <v>11116</v>
      </c>
      <c r="I2180" s="4">
        <v>0.533</v>
      </c>
      <c r="J2180" s="4">
        <v>0.783</v>
      </c>
      <c r="K2180" s="4">
        <v>0.747545612</v>
      </c>
      <c r="L2180" s="4">
        <v>0.0366</v>
      </c>
      <c r="M2180" s="4">
        <v>0.0116</v>
      </c>
      <c r="N2180" s="4">
        <v>0.0565</v>
      </c>
      <c r="O2180" s="4">
        <v>0.186</v>
      </c>
      <c r="P2180" s="4">
        <v>0.726</v>
      </c>
      <c r="Q2180" s="4">
        <v>124.87</v>
      </c>
      <c r="R2180" s="4">
        <v>7.0</v>
      </c>
      <c r="S2180" s="4">
        <v>1.0</v>
      </c>
      <c r="T2180" s="3" t="s">
        <v>103</v>
      </c>
      <c r="U2180" s="3" t="s">
        <v>68</v>
      </c>
    </row>
    <row r="2181">
      <c r="A2181" s="3" t="s">
        <v>13485</v>
      </c>
      <c r="B2181" s="3" t="s">
        <v>13486</v>
      </c>
      <c r="C2181" s="4">
        <v>1998.0</v>
      </c>
      <c r="D2181" s="4">
        <v>75.0</v>
      </c>
      <c r="E2181" s="4">
        <v>304693.0</v>
      </c>
      <c r="F2181" s="3" t="s">
        <v>13489</v>
      </c>
      <c r="G2181" s="3" t="s">
        <v>8418</v>
      </c>
      <c r="H2181" s="3" t="s">
        <v>8420</v>
      </c>
      <c r="I2181" s="4">
        <v>0.511</v>
      </c>
      <c r="J2181" s="4">
        <v>0.97</v>
      </c>
      <c r="K2181" s="4">
        <v>0.894915834</v>
      </c>
      <c r="L2181" s="4">
        <v>0.0414</v>
      </c>
      <c r="M2181" s="4">
        <v>5.6E-6</v>
      </c>
      <c r="N2181" s="4">
        <v>0.00136</v>
      </c>
      <c r="O2181" s="4">
        <v>0.18</v>
      </c>
      <c r="P2181" s="4">
        <v>0.566</v>
      </c>
      <c r="Q2181" s="4">
        <v>132.99</v>
      </c>
      <c r="R2181" s="4">
        <v>10.0</v>
      </c>
      <c r="S2181" s="4">
        <v>1.0</v>
      </c>
      <c r="T2181" s="3" t="s">
        <v>103</v>
      </c>
      <c r="U2181" s="3" t="s">
        <v>68</v>
      </c>
    </row>
    <row r="2182">
      <c r="A2182" s="3" t="s">
        <v>13490</v>
      </c>
      <c r="B2182" s="3" t="s">
        <v>13491</v>
      </c>
      <c r="C2182" s="4">
        <v>2012.0</v>
      </c>
      <c r="D2182" s="4">
        <v>75.0</v>
      </c>
      <c r="E2182" s="4">
        <v>373626.0</v>
      </c>
      <c r="F2182" s="3" t="s">
        <v>13493</v>
      </c>
      <c r="G2182" s="3" t="s">
        <v>5663</v>
      </c>
      <c r="H2182" s="3" t="s">
        <v>13494</v>
      </c>
      <c r="I2182" s="4">
        <v>0.656705432</v>
      </c>
      <c r="J2182" s="4">
        <v>0.6703845</v>
      </c>
      <c r="K2182" s="4">
        <v>0.813626471</v>
      </c>
      <c r="L2182" s="4">
        <v>0.081382654</v>
      </c>
      <c r="M2182" s="4">
        <v>0.26934009</v>
      </c>
      <c r="N2182" s="4">
        <v>0.05448885</v>
      </c>
      <c r="O2182" s="4">
        <v>0.191150556</v>
      </c>
      <c r="P2182" s="4">
        <v>0.618767284</v>
      </c>
      <c r="Q2182" s="4">
        <v>120.71</v>
      </c>
      <c r="R2182" s="4">
        <v>5.0</v>
      </c>
      <c r="S2182" s="4">
        <v>1.0</v>
      </c>
      <c r="T2182" s="3" t="s">
        <v>103</v>
      </c>
      <c r="U2182" s="3" t="s">
        <v>68</v>
      </c>
    </row>
    <row r="2183">
      <c r="A2183" s="3" t="s">
        <v>13495</v>
      </c>
      <c r="B2183" s="3" t="s">
        <v>13496</v>
      </c>
      <c r="C2183" s="4">
        <v>2024.0</v>
      </c>
      <c r="D2183" s="4">
        <v>75.0</v>
      </c>
      <c r="E2183" s="4">
        <v>171147.0</v>
      </c>
      <c r="F2183" s="3" t="s">
        <v>11476</v>
      </c>
      <c r="G2183" s="3" t="s">
        <v>11477</v>
      </c>
      <c r="H2183" s="3" t="s">
        <v>13496</v>
      </c>
      <c r="I2183" s="4">
        <v>0.763</v>
      </c>
      <c r="J2183" s="4">
        <v>0.587</v>
      </c>
      <c r="K2183" s="4">
        <v>0.796975595</v>
      </c>
      <c r="L2183" s="4">
        <v>0.0381</v>
      </c>
      <c r="M2183" s="4">
        <v>0.358</v>
      </c>
      <c r="N2183" s="4">
        <v>6.03E-6</v>
      </c>
      <c r="O2183" s="4">
        <v>0.13</v>
      </c>
      <c r="P2183" s="4">
        <v>0.794</v>
      </c>
      <c r="Q2183" s="4">
        <v>106.98</v>
      </c>
      <c r="R2183" s="4">
        <v>8.0</v>
      </c>
      <c r="S2183" s="4">
        <v>0.0</v>
      </c>
      <c r="T2183" s="3" t="s">
        <v>104</v>
      </c>
      <c r="U2183" s="3" t="s">
        <v>68</v>
      </c>
    </row>
    <row r="2184">
      <c r="A2184" s="3" t="s">
        <v>13499</v>
      </c>
      <c r="B2184" s="3" t="s">
        <v>13500</v>
      </c>
      <c r="C2184" s="4">
        <v>2001.0</v>
      </c>
      <c r="D2184" s="4">
        <v>75.0</v>
      </c>
      <c r="E2184" s="4">
        <v>193506.0</v>
      </c>
      <c r="F2184" s="3" t="s">
        <v>13501</v>
      </c>
      <c r="G2184" s="3" t="s">
        <v>13502</v>
      </c>
      <c r="H2184" s="3" t="s">
        <v>13503</v>
      </c>
      <c r="I2184" s="4">
        <v>0.624</v>
      </c>
      <c r="J2184" s="4">
        <v>0.91</v>
      </c>
      <c r="K2184" s="4">
        <v>0.852501444</v>
      </c>
      <c r="L2184" s="4">
        <v>0.0297</v>
      </c>
      <c r="M2184" s="4">
        <v>0.0285</v>
      </c>
      <c r="N2184" s="4">
        <v>1.98E-4</v>
      </c>
      <c r="O2184" s="4">
        <v>0.0789</v>
      </c>
      <c r="P2184" s="4">
        <v>0.767</v>
      </c>
      <c r="Q2184" s="4">
        <v>104.04</v>
      </c>
      <c r="R2184" s="4">
        <v>0.0</v>
      </c>
      <c r="S2184" s="4">
        <v>1.0</v>
      </c>
      <c r="T2184" s="3" t="s">
        <v>103</v>
      </c>
      <c r="U2184" s="3" t="s">
        <v>94</v>
      </c>
    </row>
    <row r="2185">
      <c r="A2185" s="3" t="s">
        <v>13507</v>
      </c>
      <c r="B2185" s="3" t="s">
        <v>13508</v>
      </c>
      <c r="C2185" s="4">
        <v>2024.0</v>
      </c>
      <c r="D2185" s="4">
        <v>76.0</v>
      </c>
      <c r="E2185" s="4">
        <v>455000.0</v>
      </c>
      <c r="F2185" s="3" t="s">
        <v>209</v>
      </c>
      <c r="G2185" s="3" t="s">
        <v>13509</v>
      </c>
      <c r="H2185" s="3" t="s">
        <v>1930</v>
      </c>
      <c r="I2185" s="4">
        <v>0.6</v>
      </c>
      <c r="J2185" s="4">
        <v>0.72</v>
      </c>
      <c r="K2185" s="4">
        <v>0.810493444</v>
      </c>
      <c r="L2185" s="4">
        <v>0.0466</v>
      </c>
      <c r="M2185" s="4">
        <v>0.62</v>
      </c>
      <c r="N2185" s="4">
        <v>1.98E-5</v>
      </c>
      <c r="O2185" s="4">
        <v>0.0595</v>
      </c>
      <c r="P2185" s="4">
        <v>0.585</v>
      </c>
      <c r="Q2185" s="4">
        <v>94.95</v>
      </c>
      <c r="R2185" s="4">
        <v>9.0</v>
      </c>
      <c r="S2185" s="4">
        <v>0.0</v>
      </c>
      <c r="T2185" s="3" t="s">
        <v>104</v>
      </c>
      <c r="U2185" s="3" t="s">
        <v>35</v>
      </c>
    </row>
    <row r="2186">
      <c r="A2186" s="3" t="s">
        <v>13510</v>
      </c>
      <c r="B2186" s="3" t="s">
        <v>12642</v>
      </c>
      <c r="C2186" s="4">
        <v>1987.0</v>
      </c>
      <c r="D2186" s="4">
        <v>76.0</v>
      </c>
      <c r="E2186" s="4">
        <v>195173.0</v>
      </c>
      <c r="F2186" s="3" t="s">
        <v>13511</v>
      </c>
      <c r="G2186" s="3" t="s">
        <v>2591</v>
      </c>
      <c r="H2186" s="3" t="s">
        <v>12642</v>
      </c>
      <c r="I2186" s="4">
        <v>0.887</v>
      </c>
      <c r="J2186" s="4">
        <v>0.48</v>
      </c>
      <c r="K2186" s="4">
        <v>0.717943234</v>
      </c>
      <c r="L2186" s="4">
        <v>0.117</v>
      </c>
      <c r="M2186" s="4">
        <v>0.0094</v>
      </c>
      <c r="N2186" s="4">
        <v>3.58E-5</v>
      </c>
      <c r="O2186" s="4">
        <v>0.0662</v>
      </c>
      <c r="P2186" s="4">
        <v>0.607</v>
      </c>
      <c r="Q2186" s="4">
        <v>95.85</v>
      </c>
      <c r="R2186" s="4">
        <v>11.0</v>
      </c>
      <c r="S2186" s="4">
        <v>1.0</v>
      </c>
      <c r="T2186" s="3" t="s">
        <v>103</v>
      </c>
      <c r="U2186" s="3" t="s">
        <v>35</v>
      </c>
    </row>
    <row r="2187">
      <c r="A2187" s="3" t="s">
        <v>13512</v>
      </c>
      <c r="B2187" s="3" t="s">
        <v>13513</v>
      </c>
      <c r="C2187" s="4">
        <v>2017.0</v>
      </c>
      <c r="D2187" s="4">
        <v>76.0</v>
      </c>
      <c r="E2187" s="4">
        <v>335766.0</v>
      </c>
      <c r="F2187" s="3" t="s">
        <v>7573</v>
      </c>
      <c r="G2187" s="3" t="s">
        <v>7574</v>
      </c>
      <c r="H2187" s="3" t="s">
        <v>13514</v>
      </c>
      <c r="I2187" s="4">
        <v>0.702</v>
      </c>
      <c r="J2187" s="4">
        <v>0.86</v>
      </c>
      <c r="K2187" s="4">
        <v>0.889589973</v>
      </c>
      <c r="L2187" s="4">
        <v>0.0345</v>
      </c>
      <c r="M2187" s="4">
        <v>0.361</v>
      </c>
      <c r="N2187" s="4">
        <v>1.33E-6</v>
      </c>
      <c r="O2187" s="4">
        <v>0.133</v>
      </c>
      <c r="P2187" s="4">
        <v>0.829</v>
      </c>
      <c r="Q2187" s="4">
        <v>120.04</v>
      </c>
      <c r="R2187" s="4">
        <v>7.0</v>
      </c>
      <c r="S2187" s="4">
        <v>1.0</v>
      </c>
      <c r="T2187" s="3" t="s">
        <v>104</v>
      </c>
      <c r="U2187" s="3" t="s">
        <v>35</v>
      </c>
    </row>
    <row r="2188">
      <c r="A2188" s="3" t="s">
        <v>13517</v>
      </c>
      <c r="B2188" s="3" t="s">
        <v>13518</v>
      </c>
      <c r="C2188" s="4">
        <v>2012.0</v>
      </c>
      <c r="D2188" s="4">
        <v>76.0</v>
      </c>
      <c r="E2188" s="4">
        <v>219720.0</v>
      </c>
      <c r="F2188" s="3" t="s">
        <v>1267</v>
      </c>
      <c r="G2188" s="3" t="s">
        <v>6831</v>
      </c>
      <c r="H2188" s="3" t="s">
        <v>13519</v>
      </c>
      <c r="I2188" s="4">
        <v>0.622</v>
      </c>
      <c r="J2188" s="4">
        <v>0.469</v>
      </c>
      <c r="K2188" s="4">
        <v>0.829080487</v>
      </c>
      <c r="L2188" s="4">
        <v>0.0363</v>
      </c>
      <c r="M2188" s="4">
        <v>0.00454</v>
      </c>
      <c r="N2188" s="4">
        <v>2.25E-6</v>
      </c>
      <c r="O2188" s="4">
        <v>0.0335</v>
      </c>
      <c r="P2188" s="4">
        <v>0.679</v>
      </c>
      <c r="Q2188" s="4">
        <v>77.019</v>
      </c>
      <c r="R2188" s="4">
        <v>3.0</v>
      </c>
      <c r="S2188" s="4">
        <v>0.0</v>
      </c>
      <c r="T2188" s="3" t="s">
        <v>103</v>
      </c>
      <c r="U2188" s="3" t="s">
        <v>35</v>
      </c>
    </row>
    <row r="2189">
      <c r="A2189" s="3" t="s">
        <v>13522</v>
      </c>
      <c r="B2189" s="3" t="s">
        <v>13523</v>
      </c>
      <c r="C2189" s="4">
        <v>2015.0</v>
      </c>
      <c r="D2189" s="4">
        <v>76.0</v>
      </c>
      <c r="E2189" s="4">
        <v>211786.0</v>
      </c>
      <c r="F2189" s="3" t="s">
        <v>11065</v>
      </c>
      <c r="G2189" s="3" t="s">
        <v>13050</v>
      </c>
      <c r="H2189" s="3" t="s">
        <v>13525</v>
      </c>
      <c r="I2189" s="4">
        <v>0.776</v>
      </c>
      <c r="J2189" s="4">
        <v>0.875</v>
      </c>
      <c r="K2189" s="4">
        <v>0.856094796</v>
      </c>
      <c r="L2189" s="4">
        <v>0.0575</v>
      </c>
      <c r="M2189" s="4">
        <v>0.0343</v>
      </c>
      <c r="N2189" s="4">
        <v>0.0</v>
      </c>
      <c r="O2189" s="4">
        <v>0.314</v>
      </c>
      <c r="P2189" s="4">
        <v>0.849</v>
      </c>
      <c r="Q2189" s="4">
        <v>111.988</v>
      </c>
      <c r="R2189" s="4">
        <v>4.0</v>
      </c>
      <c r="S2189" s="4">
        <v>1.0</v>
      </c>
      <c r="T2189" s="3" t="s">
        <v>103</v>
      </c>
      <c r="U2189" s="3" t="s">
        <v>35</v>
      </c>
    </row>
    <row r="2190">
      <c r="A2190" s="3" t="s">
        <v>13526</v>
      </c>
      <c r="B2190" s="3" t="s">
        <v>13527</v>
      </c>
      <c r="C2190" s="4">
        <v>2017.0</v>
      </c>
      <c r="D2190" s="4">
        <v>76.0</v>
      </c>
      <c r="E2190" s="4">
        <v>181240.0</v>
      </c>
      <c r="F2190" s="3" t="s">
        <v>5123</v>
      </c>
      <c r="G2190" s="3" t="s">
        <v>13529</v>
      </c>
      <c r="H2190" s="3" t="s">
        <v>13530</v>
      </c>
      <c r="I2190" s="4">
        <v>0.934</v>
      </c>
      <c r="J2190" s="4">
        <v>0.694</v>
      </c>
      <c r="K2190" s="4">
        <v>0.849378649</v>
      </c>
      <c r="L2190" s="4">
        <v>0.101</v>
      </c>
      <c r="M2190" s="4">
        <v>0.0971</v>
      </c>
      <c r="N2190" s="4">
        <v>1.2E-6</v>
      </c>
      <c r="O2190" s="4">
        <v>0.477</v>
      </c>
      <c r="P2190" s="4">
        <v>0.833</v>
      </c>
      <c r="Q2190" s="4">
        <v>123.831</v>
      </c>
      <c r="R2190" s="4">
        <v>11.0</v>
      </c>
      <c r="S2190" s="4">
        <v>0.0</v>
      </c>
      <c r="T2190" s="3" t="s">
        <v>103</v>
      </c>
      <c r="U2190" s="3" t="s">
        <v>35</v>
      </c>
    </row>
    <row r="2191">
      <c r="A2191" s="3" t="s">
        <v>13533</v>
      </c>
      <c r="B2191" s="3" t="s">
        <v>13534</v>
      </c>
      <c r="C2191" s="4">
        <v>2017.0</v>
      </c>
      <c r="D2191" s="4">
        <v>76.0</v>
      </c>
      <c r="E2191" s="4">
        <v>220780.0</v>
      </c>
      <c r="F2191" s="3" t="s">
        <v>4666</v>
      </c>
      <c r="G2191" s="3" t="s">
        <v>13535</v>
      </c>
      <c r="H2191" s="3" t="s">
        <v>13534</v>
      </c>
      <c r="I2191" s="4">
        <v>0.64</v>
      </c>
      <c r="J2191" s="4">
        <v>0.533</v>
      </c>
      <c r="K2191" s="4">
        <v>0.833401065</v>
      </c>
      <c r="L2191" s="4">
        <v>0.0706</v>
      </c>
      <c r="M2191" s="4">
        <v>0.119</v>
      </c>
      <c r="N2191" s="4">
        <v>0.0</v>
      </c>
      <c r="O2191" s="4">
        <v>0.0864</v>
      </c>
      <c r="P2191" s="4">
        <v>0.515</v>
      </c>
      <c r="Q2191" s="4">
        <v>99.968</v>
      </c>
      <c r="R2191" s="4">
        <v>0.0</v>
      </c>
      <c r="S2191" s="4">
        <v>1.0</v>
      </c>
      <c r="T2191" s="3" t="s">
        <v>103</v>
      </c>
      <c r="U2191" s="3" t="s">
        <v>35</v>
      </c>
    </row>
    <row r="2192">
      <c r="A2192" s="3" t="s">
        <v>13536</v>
      </c>
      <c r="B2192" s="3" t="s">
        <v>13537</v>
      </c>
      <c r="C2192" s="4">
        <v>2022.0</v>
      </c>
      <c r="D2192" s="4">
        <v>76.0</v>
      </c>
      <c r="E2192" s="4">
        <v>184791.0</v>
      </c>
      <c r="F2192" s="3" t="s">
        <v>13538</v>
      </c>
      <c r="G2192" s="3" t="s">
        <v>13539</v>
      </c>
      <c r="H2192" s="3" t="s">
        <v>13537</v>
      </c>
      <c r="I2192" s="4">
        <v>0.573</v>
      </c>
      <c r="J2192" s="4">
        <v>0.422</v>
      </c>
      <c r="K2192" s="4">
        <v>0.811477338</v>
      </c>
      <c r="L2192" s="4">
        <v>0.0678</v>
      </c>
      <c r="M2192" s="4">
        <v>0.551</v>
      </c>
      <c r="N2192" s="4">
        <v>1.31E-5</v>
      </c>
      <c r="O2192" s="4">
        <v>0.102</v>
      </c>
      <c r="P2192" s="4">
        <v>0.693</v>
      </c>
      <c r="Q2192" s="4">
        <v>124.357</v>
      </c>
      <c r="R2192" s="4">
        <v>10.0</v>
      </c>
      <c r="S2192" s="4">
        <v>0.0</v>
      </c>
      <c r="T2192" s="3" t="s">
        <v>103</v>
      </c>
      <c r="U2192" s="3" t="s">
        <v>68</v>
      </c>
    </row>
    <row r="2193">
      <c r="A2193" s="3" t="s">
        <v>13543</v>
      </c>
      <c r="B2193" s="3" t="s">
        <v>13544</v>
      </c>
      <c r="C2193" s="4">
        <v>2019.0</v>
      </c>
      <c r="D2193" s="4">
        <v>76.0</v>
      </c>
      <c r="E2193" s="4">
        <v>157066.0</v>
      </c>
      <c r="F2193" s="3" t="s">
        <v>6605</v>
      </c>
      <c r="G2193" s="3" t="s">
        <v>13331</v>
      </c>
      <c r="H2193" s="3">
        <v>7.0</v>
      </c>
      <c r="I2193" s="4">
        <v>0.878</v>
      </c>
      <c r="J2193" s="4">
        <v>0.619</v>
      </c>
      <c r="K2193" s="4">
        <v>0.855560071</v>
      </c>
      <c r="L2193" s="4">
        <v>0.102</v>
      </c>
      <c r="M2193" s="4">
        <v>0.0533</v>
      </c>
      <c r="N2193" s="4">
        <v>0.0</v>
      </c>
      <c r="O2193" s="4">
        <v>0.113</v>
      </c>
      <c r="P2193" s="4">
        <v>0.639</v>
      </c>
      <c r="Q2193" s="4">
        <v>136.041</v>
      </c>
      <c r="R2193" s="4">
        <v>6.0</v>
      </c>
      <c r="S2193" s="4">
        <v>1.0</v>
      </c>
      <c r="T2193" s="3" t="s">
        <v>103</v>
      </c>
      <c r="U2193" s="3" t="s">
        <v>94</v>
      </c>
    </row>
    <row r="2194">
      <c r="A2194" s="3" t="s">
        <v>13546</v>
      </c>
      <c r="B2194" s="3" t="s">
        <v>9681</v>
      </c>
      <c r="C2194" s="4">
        <v>1962.0</v>
      </c>
      <c r="D2194" s="4">
        <v>76.0</v>
      </c>
      <c r="E2194" s="4">
        <v>178933.0</v>
      </c>
      <c r="F2194" s="3" t="s">
        <v>9685</v>
      </c>
      <c r="G2194" s="3" t="s">
        <v>9686</v>
      </c>
      <c r="H2194" s="3" t="s">
        <v>9681</v>
      </c>
      <c r="I2194" s="4">
        <v>0.619</v>
      </c>
      <c r="J2194" s="4">
        <v>0.603</v>
      </c>
      <c r="K2194" s="4">
        <v>0.771693795</v>
      </c>
      <c r="L2194" s="4">
        <v>0.0342</v>
      </c>
      <c r="M2194" s="4">
        <v>0.712</v>
      </c>
      <c r="N2194" s="4">
        <v>0.0</v>
      </c>
      <c r="O2194" s="4">
        <v>0.0721</v>
      </c>
      <c r="P2194" s="4">
        <v>0.958</v>
      </c>
      <c r="Q2194" s="4">
        <v>127.433</v>
      </c>
      <c r="R2194" s="4">
        <v>9.0</v>
      </c>
      <c r="S2194" s="4">
        <v>1.0</v>
      </c>
      <c r="T2194" s="3" t="s">
        <v>103</v>
      </c>
      <c r="U2194" s="3" t="s">
        <v>68</v>
      </c>
    </row>
    <row r="2195">
      <c r="A2195" s="3" t="s">
        <v>13547</v>
      </c>
      <c r="B2195" s="3" t="s">
        <v>13548</v>
      </c>
      <c r="C2195" s="4">
        <v>2014.0</v>
      </c>
      <c r="D2195" s="4">
        <v>76.0</v>
      </c>
      <c r="E2195" s="4">
        <v>189413.0</v>
      </c>
      <c r="F2195" s="3" t="s">
        <v>4336</v>
      </c>
      <c r="G2195" s="3" t="s">
        <v>4337</v>
      </c>
      <c r="H2195" s="3" t="s">
        <v>13549</v>
      </c>
      <c r="I2195" s="4">
        <v>0.763</v>
      </c>
      <c r="J2195" s="4">
        <v>0.875</v>
      </c>
      <c r="K2195" s="4">
        <v>0.850490878</v>
      </c>
      <c r="L2195" s="4">
        <v>0.0262</v>
      </c>
      <c r="M2195" s="4">
        <v>0.024</v>
      </c>
      <c r="N2195" s="4">
        <v>5.41E-6</v>
      </c>
      <c r="O2195" s="4">
        <v>0.599</v>
      </c>
      <c r="P2195" s="4">
        <v>0.8</v>
      </c>
      <c r="Q2195" s="4">
        <v>123.013</v>
      </c>
      <c r="R2195" s="4">
        <v>9.0</v>
      </c>
      <c r="S2195" s="4">
        <v>0.0</v>
      </c>
      <c r="T2195" s="3" t="s">
        <v>103</v>
      </c>
      <c r="U2195" s="3" t="s">
        <v>68</v>
      </c>
    </row>
    <row r="2196">
      <c r="A2196" s="3" t="s">
        <v>13552</v>
      </c>
      <c r="B2196" s="3" t="s">
        <v>13553</v>
      </c>
      <c r="C2196" s="4">
        <v>2024.0</v>
      </c>
      <c r="D2196" s="4">
        <v>76.0</v>
      </c>
      <c r="E2196" s="4">
        <v>188166.0</v>
      </c>
      <c r="F2196" s="3" t="s">
        <v>2720</v>
      </c>
      <c r="G2196" s="3" t="s">
        <v>2722</v>
      </c>
      <c r="H2196" s="3" t="s">
        <v>13554</v>
      </c>
      <c r="I2196" s="4">
        <v>0.588</v>
      </c>
      <c r="J2196" s="4">
        <v>0.595</v>
      </c>
      <c r="K2196" s="4">
        <v>0.814215131</v>
      </c>
      <c r="L2196" s="4">
        <v>0.0488</v>
      </c>
      <c r="M2196" s="4">
        <v>0.777</v>
      </c>
      <c r="N2196" s="4">
        <v>0.0</v>
      </c>
      <c r="O2196" s="4">
        <v>0.153</v>
      </c>
      <c r="P2196" s="4">
        <v>0.594</v>
      </c>
      <c r="Q2196" s="4">
        <v>90.013</v>
      </c>
      <c r="R2196" s="4">
        <v>9.0</v>
      </c>
      <c r="S2196" s="4">
        <v>1.0</v>
      </c>
      <c r="T2196" s="3" t="s">
        <v>104</v>
      </c>
      <c r="U2196" s="3" t="s">
        <v>35</v>
      </c>
    </row>
    <row r="2197">
      <c r="A2197" s="3" t="s">
        <v>13556</v>
      </c>
      <c r="B2197" s="3" t="s">
        <v>13557</v>
      </c>
      <c r="C2197" s="4">
        <v>2013.0</v>
      </c>
      <c r="D2197" s="4">
        <v>76.0</v>
      </c>
      <c r="E2197" s="4">
        <v>236933.0</v>
      </c>
      <c r="F2197" s="3" t="s">
        <v>2720</v>
      </c>
      <c r="G2197" s="3" t="s">
        <v>2722</v>
      </c>
      <c r="H2197" s="3" t="s">
        <v>13558</v>
      </c>
      <c r="I2197" s="4">
        <v>0.533</v>
      </c>
      <c r="J2197" s="4">
        <v>0.732</v>
      </c>
      <c r="K2197" s="4">
        <v>0.805488418</v>
      </c>
      <c r="L2197" s="4">
        <v>0.0424</v>
      </c>
      <c r="M2197" s="4">
        <v>0.166</v>
      </c>
      <c r="N2197" s="4">
        <v>1.89E-4</v>
      </c>
      <c r="O2197" s="4">
        <v>0.138</v>
      </c>
      <c r="P2197" s="4">
        <v>0.554</v>
      </c>
      <c r="Q2197" s="4">
        <v>90.315</v>
      </c>
      <c r="R2197" s="4">
        <v>7.0</v>
      </c>
      <c r="S2197" s="4">
        <v>0.0</v>
      </c>
      <c r="T2197" s="3" t="s">
        <v>104</v>
      </c>
      <c r="U2197" s="3" t="s">
        <v>68</v>
      </c>
    </row>
    <row r="2198">
      <c r="A2198" s="3" t="s">
        <v>13561</v>
      </c>
      <c r="B2198" s="3" t="s">
        <v>13562</v>
      </c>
      <c r="C2198" s="4">
        <v>1997.0</v>
      </c>
      <c r="D2198" s="4">
        <v>76.0</v>
      </c>
      <c r="E2198" s="4">
        <v>429533.0</v>
      </c>
      <c r="F2198" s="3" t="s">
        <v>13563</v>
      </c>
      <c r="G2198" s="3" t="s">
        <v>13468</v>
      </c>
      <c r="H2198" s="3" t="s">
        <v>13564</v>
      </c>
      <c r="I2198" s="4">
        <v>0.956</v>
      </c>
      <c r="J2198" s="4">
        <v>0.795</v>
      </c>
      <c r="K2198" s="4">
        <v>0.860885932</v>
      </c>
      <c r="L2198" s="4">
        <v>0.15</v>
      </c>
      <c r="M2198" s="4">
        <v>0.00356</v>
      </c>
      <c r="N2198" s="4">
        <v>0.889</v>
      </c>
      <c r="O2198" s="4">
        <v>0.0906</v>
      </c>
      <c r="P2198" s="4">
        <v>0.841</v>
      </c>
      <c r="Q2198" s="4">
        <v>121.294</v>
      </c>
      <c r="R2198" s="4">
        <v>7.0</v>
      </c>
      <c r="S2198" s="4">
        <v>1.0</v>
      </c>
      <c r="T2198" s="3" t="s">
        <v>103</v>
      </c>
      <c r="U2198" s="3" t="s">
        <v>35</v>
      </c>
    </row>
    <row r="2199">
      <c r="A2199" s="3" t="s">
        <v>13566</v>
      </c>
      <c r="B2199" s="3" t="s">
        <v>10406</v>
      </c>
      <c r="C2199" s="4">
        <v>1999.0</v>
      </c>
      <c r="D2199" s="4">
        <v>76.0</v>
      </c>
      <c r="E2199" s="4">
        <v>262240.0</v>
      </c>
      <c r="F2199" s="3" t="s">
        <v>10407</v>
      </c>
      <c r="G2199" s="3" t="s">
        <v>7256</v>
      </c>
      <c r="H2199" s="3" t="s">
        <v>13568</v>
      </c>
      <c r="I2199" s="4">
        <v>0.748</v>
      </c>
      <c r="J2199" s="4">
        <v>0.551</v>
      </c>
      <c r="K2199" s="4">
        <v>0.780826899</v>
      </c>
      <c r="L2199" s="4">
        <v>0.0239</v>
      </c>
      <c r="M2199" s="4">
        <v>0.243</v>
      </c>
      <c r="N2199" s="4">
        <v>1.57E-6</v>
      </c>
      <c r="O2199" s="4">
        <v>0.0943</v>
      </c>
      <c r="P2199" s="4">
        <v>0.65</v>
      </c>
      <c r="Q2199" s="4">
        <v>113.535</v>
      </c>
      <c r="R2199" s="4">
        <v>1.0</v>
      </c>
      <c r="S2199" s="4">
        <v>1.0</v>
      </c>
      <c r="T2199" s="3" t="s">
        <v>103</v>
      </c>
      <c r="U2199" s="3" t="s">
        <v>35</v>
      </c>
    </row>
    <row r="2200">
      <c r="A2200" s="3" t="s">
        <v>13569</v>
      </c>
      <c r="B2200" s="3" t="s">
        <v>13570</v>
      </c>
      <c r="C2200" s="4">
        <v>1998.0</v>
      </c>
      <c r="D2200" s="4">
        <v>76.0</v>
      </c>
      <c r="E2200" s="4">
        <v>294786.0</v>
      </c>
      <c r="F2200" s="3" t="s">
        <v>2118</v>
      </c>
      <c r="G2200" s="3" t="s">
        <v>13572</v>
      </c>
      <c r="H2200" s="3" t="s">
        <v>13573</v>
      </c>
      <c r="I2200" s="4">
        <v>0.704</v>
      </c>
      <c r="J2200" s="4">
        <v>0.707</v>
      </c>
      <c r="K2200" s="4">
        <v>0.834663016</v>
      </c>
      <c r="L2200" s="4">
        <v>0.0391</v>
      </c>
      <c r="M2200" s="4">
        <v>0.539</v>
      </c>
      <c r="N2200" s="4">
        <v>0.00106</v>
      </c>
      <c r="O2200" s="4">
        <v>0.318</v>
      </c>
      <c r="P2200" s="4">
        <v>0.761</v>
      </c>
      <c r="Q2200" s="4">
        <v>93.14</v>
      </c>
      <c r="R2200" s="4">
        <v>1.0</v>
      </c>
      <c r="S2200" s="4">
        <v>0.0</v>
      </c>
      <c r="T2200" s="3" t="s">
        <v>103</v>
      </c>
      <c r="U2200" s="3" t="s">
        <v>35</v>
      </c>
    </row>
    <row r="2201">
      <c r="A2201" s="3" t="s">
        <v>13574</v>
      </c>
      <c r="B2201" s="3" t="s">
        <v>12381</v>
      </c>
      <c r="C2201" s="4">
        <v>1965.0</v>
      </c>
      <c r="D2201" s="4">
        <v>76.0</v>
      </c>
      <c r="E2201" s="4">
        <v>174000.0</v>
      </c>
      <c r="F2201" s="3" t="s">
        <v>13575</v>
      </c>
      <c r="G2201" s="3" t="s">
        <v>4553</v>
      </c>
      <c r="H2201" s="3" t="s">
        <v>13576</v>
      </c>
      <c r="I2201" s="4">
        <v>0.451</v>
      </c>
      <c r="J2201" s="4">
        <v>0.326</v>
      </c>
      <c r="K2201" s="4">
        <v>0.776869933</v>
      </c>
      <c r="L2201" s="4">
        <v>0.0372</v>
      </c>
      <c r="M2201" s="4">
        <v>0.863</v>
      </c>
      <c r="N2201" s="4">
        <v>0.0</v>
      </c>
      <c r="O2201" s="4">
        <v>0.192</v>
      </c>
      <c r="P2201" s="4">
        <v>0.55</v>
      </c>
      <c r="Q2201" s="4">
        <v>81.73</v>
      </c>
      <c r="R2201" s="4">
        <v>7.0</v>
      </c>
      <c r="S2201" s="4">
        <v>0.0</v>
      </c>
      <c r="T2201" s="3" t="s">
        <v>103</v>
      </c>
      <c r="U2201" s="3" t="s">
        <v>35</v>
      </c>
    </row>
    <row r="2202">
      <c r="A2202" s="3" t="s">
        <v>13578</v>
      </c>
      <c r="B2202" s="3" t="s">
        <v>13579</v>
      </c>
      <c r="C2202" s="4">
        <v>1981.0</v>
      </c>
      <c r="D2202" s="4">
        <v>76.0</v>
      </c>
      <c r="E2202" s="4">
        <v>220893.0</v>
      </c>
      <c r="F2202" s="3" t="s">
        <v>13581</v>
      </c>
      <c r="G2202" s="3" t="s">
        <v>13582</v>
      </c>
      <c r="H2202" s="3" t="s">
        <v>13583</v>
      </c>
      <c r="I2202" s="4">
        <v>0.766</v>
      </c>
      <c r="J2202" s="4">
        <v>0.772</v>
      </c>
      <c r="K2202" s="4">
        <v>0.774239086</v>
      </c>
      <c r="L2202" s="4">
        <v>0.0353</v>
      </c>
      <c r="M2202" s="4">
        <v>0.403</v>
      </c>
      <c r="N2202" s="4">
        <v>0.0584</v>
      </c>
      <c r="O2202" s="4">
        <v>0.183</v>
      </c>
      <c r="P2202" s="4">
        <v>0.919</v>
      </c>
      <c r="Q2202" s="4">
        <v>128.17</v>
      </c>
      <c r="R2202" s="4">
        <v>0.0</v>
      </c>
      <c r="S2202" s="4">
        <v>1.0</v>
      </c>
      <c r="T2202" s="3" t="s">
        <v>103</v>
      </c>
      <c r="U2202" s="3" t="s">
        <v>35</v>
      </c>
    </row>
    <row r="2203">
      <c r="A2203" s="3" t="s">
        <v>13585</v>
      </c>
      <c r="B2203" s="3" t="s">
        <v>13586</v>
      </c>
      <c r="C2203" s="4">
        <v>2015.0</v>
      </c>
      <c r="D2203" s="4">
        <v>76.0</v>
      </c>
      <c r="E2203" s="4">
        <v>281322.0</v>
      </c>
      <c r="F2203" s="3" t="s">
        <v>13587</v>
      </c>
      <c r="G2203" s="3" t="s">
        <v>4828</v>
      </c>
      <c r="H2203" s="3" t="s">
        <v>13588</v>
      </c>
      <c r="I2203" s="4">
        <v>0.505</v>
      </c>
      <c r="J2203" s="4">
        <v>0.667</v>
      </c>
      <c r="K2203" s="4">
        <v>0.850490878</v>
      </c>
      <c r="L2203" s="4">
        <v>0.0323</v>
      </c>
      <c r="M2203" s="4">
        <v>0.597</v>
      </c>
      <c r="N2203" s="4">
        <v>0.0</v>
      </c>
      <c r="O2203" s="4">
        <v>0.213</v>
      </c>
      <c r="P2203" s="4">
        <v>0.516</v>
      </c>
      <c r="Q2203" s="4">
        <v>151.73</v>
      </c>
      <c r="R2203" s="4">
        <v>9.0</v>
      </c>
      <c r="S2203" s="4">
        <v>1.0</v>
      </c>
      <c r="T2203" s="3" t="s">
        <v>104</v>
      </c>
      <c r="U2203" s="3" t="s">
        <v>68</v>
      </c>
    </row>
    <row r="2204">
      <c r="A2204" s="3" t="s">
        <v>13589</v>
      </c>
      <c r="B2204" s="3" t="s">
        <v>1682</v>
      </c>
      <c r="C2204" s="4">
        <v>1999.0</v>
      </c>
      <c r="D2204" s="4">
        <v>76.0</v>
      </c>
      <c r="E2204" s="4">
        <v>195466.0</v>
      </c>
      <c r="F2204" s="3" t="s">
        <v>9327</v>
      </c>
      <c r="G2204" s="3" t="s">
        <v>13590</v>
      </c>
      <c r="H2204" s="3" t="s">
        <v>1682</v>
      </c>
      <c r="I2204" s="4">
        <v>0.622</v>
      </c>
      <c r="J2204" s="4">
        <v>0.692</v>
      </c>
      <c r="K2204" s="4">
        <v>0.825401578</v>
      </c>
      <c r="L2204" s="4">
        <v>0.0276</v>
      </c>
      <c r="M2204" s="4">
        <v>0.363</v>
      </c>
      <c r="N2204" s="4">
        <v>1.58E-4</v>
      </c>
      <c r="O2204" s="4">
        <v>0.193</v>
      </c>
      <c r="P2204" s="4">
        <v>0.774</v>
      </c>
      <c r="Q2204" s="4">
        <v>112.05</v>
      </c>
      <c r="R2204" s="4">
        <v>7.0</v>
      </c>
      <c r="S2204" s="4">
        <v>1.0</v>
      </c>
      <c r="T2204" s="3" t="s">
        <v>103</v>
      </c>
      <c r="U2204" s="3" t="s">
        <v>68</v>
      </c>
    </row>
    <row r="2205">
      <c r="A2205" s="3" t="s">
        <v>13594</v>
      </c>
      <c r="B2205" s="3" t="s">
        <v>13595</v>
      </c>
      <c r="C2205" s="4">
        <v>1963.0</v>
      </c>
      <c r="D2205" s="4">
        <v>76.0</v>
      </c>
      <c r="E2205" s="4">
        <v>155226.0</v>
      </c>
      <c r="F2205" s="3" t="s">
        <v>13596</v>
      </c>
      <c r="G2205" s="3" t="s">
        <v>9267</v>
      </c>
      <c r="H2205" s="3" t="s">
        <v>13598</v>
      </c>
      <c r="I2205" s="4">
        <v>0.482</v>
      </c>
      <c r="J2205" s="4">
        <v>0.849</v>
      </c>
      <c r="K2205" s="4">
        <v>0.777746883</v>
      </c>
      <c r="L2205" s="4">
        <v>0.0452</v>
      </c>
      <c r="M2205" s="4">
        <v>0.641</v>
      </c>
      <c r="N2205" s="4">
        <v>7.74E-6</v>
      </c>
      <c r="O2205" s="4">
        <v>0.0414</v>
      </c>
      <c r="P2205" s="4">
        <v>0.937</v>
      </c>
      <c r="Q2205" s="4">
        <v>124.63</v>
      </c>
      <c r="R2205" s="4">
        <v>2.0</v>
      </c>
      <c r="S2205" s="4">
        <v>1.0</v>
      </c>
      <c r="T2205" s="3" t="s">
        <v>103</v>
      </c>
      <c r="U2205" s="3" t="s">
        <v>68</v>
      </c>
    </row>
    <row r="2206">
      <c r="A2206" s="3" t="s">
        <v>13600</v>
      </c>
      <c r="B2206" s="3" t="s">
        <v>6546</v>
      </c>
      <c r="C2206" s="4">
        <v>2005.0</v>
      </c>
      <c r="D2206" s="4">
        <v>76.0</v>
      </c>
      <c r="E2206" s="4">
        <v>272080.0</v>
      </c>
      <c r="F2206" s="3" t="s">
        <v>12148</v>
      </c>
      <c r="G2206" s="3" t="s">
        <v>4522</v>
      </c>
      <c r="H2206" s="3" t="s">
        <v>13602</v>
      </c>
      <c r="I2206" s="4">
        <v>0.875</v>
      </c>
      <c r="J2206" s="4">
        <v>0.63</v>
      </c>
      <c r="K2206" s="4">
        <v>0.90015614</v>
      </c>
      <c r="L2206" s="4">
        <v>0.0994</v>
      </c>
      <c r="M2206" s="4">
        <v>0.00546</v>
      </c>
      <c r="N2206" s="4">
        <v>2.47E-6</v>
      </c>
      <c r="O2206" s="4">
        <v>0.127</v>
      </c>
      <c r="P2206" s="4">
        <v>0.548</v>
      </c>
      <c r="Q2206" s="4">
        <v>120.02</v>
      </c>
      <c r="R2206" s="4">
        <v>1.0</v>
      </c>
      <c r="S2206" s="4">
        <v>1.0</v>
      </c>
      <c r="T2206" s="3" t="s">
        <v>103</v>
      </c>
      <c r="U2206" s="3" t="s">
        <v>68</v>
      </c>
    </row>
    <row r="2207">
      <c r="A2207" s="3" t="s">
        <v>13606</v>
      </c>
      <c r="B2207" s="3" t="s">
        <v>13607</v>
      </c>
      <c r="C2207" s="4">
        <v>2020.0</v>
      </c>
      <c r="D2207" s="4">
        <v>77.0</v>
      </c>
      <c r="E2207" s="4">
        <v>198370.0</v>
      </c>
      <c r="F2207" s="3" t="s">
        <v>2118</v>
      </c>
      <c r="G2207" s="3" t="s">
        <v>13608</v>
      </c>
      <c r="H2207" s="3" t="s">
        <v>13609</v>
      </c>
      <c r="I2207" s="4">
        <v>0.449</v>
      </c>
      <c r="J2207" s="4">
        <v>0.465</v>
      </c>
      <c r="K2207" s="4">
        <v>0.782751909</v>
      </c>
      <c r="L2207" s="4">
        <v>0.0791</v>
      </c>
      <c r="M2207" s="4">
        <v>0.524</v>
      </c>
      <c r="N2207" s="4">
        <v>1.02E-6</v>
      </c>
      <c r="O2207" s="4">
        <v>0.303</v>
      </c>
      <c r="P2207" s="4">
        <v>0.543</v>
      </c>
      <c r="Q2207" s="4">
        <v>89.087</v>
      </c>
      <c r="R2207" s="4">
        <v>0.0</v>
      </c>
      <c r="S2207" s="4">
        <v>1.0</v>
      </c>
      <c r="T2207" s="3" t="s">
        <v>103</v>
      </c>
      <c r="U2207" s="3" t="s">
        <v>35</v>
      </c>
    </row>
    <row r="2208">
      <c r="A2208" s="3" t="s">
        <v>13610</v>
      </c>
      <c r="B2208" s="3" t="s">
        <v>13611</v>
      </c>
      <c r="C2208" s="4">
        <v>2019.0</v>
      </c>
      <c r="D2208" s="4">
        <v>77.0</v>
      </c>
      <c r="E2208" s="4">
        <v>222400.0</v>
      </c>
      <c r="F2208" s="3" t="s">
        <v>8004</v>
      </c>
      <c r="G2208" s="3" t="s">
        <v>6831</v>
      </c>
      <c r="H2208" s="3" t="s">
        <v>9609</v>
      </c>
      <c r="I2208" s="4">
        <v>0.811</v>
      </c>
      <c r="J2208" s="4">
        <v>0.719</v>
      </c>
      <c r="K2208" s="4">
        <v>0.834320792</v>
      </c>
      <c r="L2208" s="4">
        <v>0.0497</v>
      </c>
      <c r="M2208" s="4">
        <v>0.0129</v>
      </c>
      <c r="N2208" s="4">
        <v>1.36E-5</v>
      </c>
      <c r="O2208" s="4">
        <v>0.0742</v>
      </c>
      <c r="P2208" s="4">
        <v>0.865</v>
      </c>
      <c r="Q2208" s="4">
        <v>103.979</v>
      </c>
      <c r="R2208" s="4">
        <v>9.0</v>
      </c>
      <c r="S2208" s="4">
        <v>1.0</v>
      </c>
      <c r="T2208" s="3" t="s">
        <v>103</v>
      </c>
      <c r="U2208" s="3" t="s">
        <v>35</v>
      </c>
    </row>
    <row r="2209">
      <c r="A2209" s="3" t="s">
        <v>13615</v>
      </c>
      <c r="B2209" s="3" t="s">
        <v>13219</v>
      </c>
      <c r="C2209" s="4">
        <v>2019.0</v>
      </c>
      <c r="D2209" s="4">
        <v>77.0</v>
      </c>
      <c r="E2209" s="4">
        <v>202192.0</v>
      </c>
      <c r="F2209" s="3" t="s">
        <v>8004</v>
      </c>
      <c r="G2209" s="3" t="s">
        <v>8332</v>
      </c>
      <c r="H2209" s="3" t="s">
        <v>13617</v>
      </c>
      <c r="I2209" s="4">
        <v>0.641</v>
      </c>
      <c r="J2209" s="4">
        <v>0.559</v>
      </c>
      <c r="K2209" s="4">
        <v>0.736380553</v>
      </c>
      <c r="L2209" s="4">
        <v>0.0355</v>
      </c>
      <c r="M2209" s="4">
        <v>0.404</v>
      </c>
      <c r="N2209" s="4">
        <v>0.00402</v>
      </c>
      <c r="O2209" s="4">
        <v>0.0937</v>
      </c>
      <c r="P2209" s="4">
        <v>0.523</v>
      </c>
      <c r="Q2209" s="4">
        <v>144.982</v>
      </c>
      <c r="R2209" s="4">
        <v>7.0</v>
      </c>
      <c r="S2209" s="4">
        <v>0.0</v>
      </c>
      <c r="T2209" s="3" t="s">
        <v>103</v>
      </c>
      <c r="U2209" s="3" t="s">
        <v>68</v>
      </c>
    </row>
    <row r="2210">
      <c r="A2210" s="3" t="s">
        <v>13618</v>
      </c>
      <c r="B2210" s="3" t="s">
        <v>13619</v>
      </c>
      <c r="C2210" s="4">
        <v>1978.0</v>
      </c>
      <c r="D2210" s="4">
        <v>77.0</v>
      </c>
      <c r="E2210" s="4">
        <v>296106.0</v>
      </c>
      <c r="F2210" s="3" t="s">
        <v>1911</v>
      </c>
      <c r="G2210" s="3" t="s">
        <v>13620</v>
      </c>
      <c r="H2210" s="3" t="s">
        <v>13622</v>
      </c>
      <c r="I2210" s="4">
        <v>0.77</v>
      </c>
      <c r="J2210" s="4">
        <v>0.775</v>
      </c>
      <c r="K2210" s="4">
        <v>0.769768785</v>
      </c>
      <c r="L2210" s="4">
        <v>0.0495</v>
      </c>
      <c r="M2210" s="4">
        <v>0.0227</v>
      </c>
      <c r="N2210" s="4">
        <v>0.00262</v>
      </c>
      <c r="O2210" s="4">
        <v>0.297</v>
      </c>
      <c r="P2210" s="4">
        <v>0.802</v>
      </c>
      <c r="Q2210" s="4">
        <v>116.94</v>
      </c>
      <c r="R2210" s="4">
        <v>9.0</v>
      </c>
      <c r="S2210" s="4">
        <v>0.0</v>
      </c>
      <c r="T2210" s="3" t="s">
        <v>103</v>
      </c>
      <c r="U2210" s="3" t="s">
        <v>35</v>
      </c>
    </row>
    <row r="2211">
      <c r="A2211" s="3" t="s">
        <v>13625</v>
      </c>
      <c r="B2211" s="3" t="s">
        <v>13626</v>
      </c>
      <c r="C2211" s="4">
        <v>2017.0</v>
      </c>
      <c r="D2211" s="4">
        <v>77.0</v>
      </c>
      <c r="E2211" s="4">
        <v>217288.0</v>
      </c>
      <c r="F2211" s="3" t="s">
        <v>13627</v>
      </c>
      <c r="G2211" s="3" t="s">
        <v>3206</v>
      </c>
      <c r="H2211" s="3" t="s">
        <v>13629</v>
      </c>
      <c r="I2211" s="4">
        <v>0.704</v>
      </c>
      <c r="J2211" s="4">
        <v>0.859</v>
      </c>
      <c r="K2211" s="4">
        <v>0.870168759</v>
      </c>
      <c r="L2211" s="4">
        <v>0.0996</v>
      </c>
      <c r="M2211" s="4">
        <v>0.0185</v>
      </c>
      <c r="N2211" s="4">
        <v>0.0</v>
      </c>
      <c r="O2211" s="4">
        <v>0.0215</v>
      </c>
      <c r="P2211" s="4">
        <v>0.926</v>
      </c>
      <c r="Q2211" s="4">
        <v>105.12</v>
      </c>
      <c r="R2211" s="4">
        <v>5.0</v>
      </c>
      <c r="S2211" s="4">
        <v>0.0</v>
      </c>
      <c r="T2211" s="3" t="s">
        <v>103</v>
      </c>
      <c r="U2211" s="3" t="s">
        <v>68</v>
      </c>
    </row>
    <row r="2212">
      <c r="A2212" s="3" t="s">
        <v>13632</v>
      </c>
      <c r="B2212" s="3" t="s">
        <v>13633</v>
      </c>
      <c r="C2212" s="4">
        <v>2021.0</v>
      </c>
      <c r="D2212" s="4">
        <v>78.0</v>
      </c>
      <c r="E2212" s="4">
        <v>140533.0</v>
      </c>
      <c r="F2212" s="3" t="s">
        <v>1267</v>
      </c>
      <c r="G2212" s="3" t="s">
        <v>13634</v>
      </c>
      <c r="H2212" s="3" t="s">
        <v>13325</v>
      </c>
      <c r="I2212" s="4">
        <v>0.701</v>
      </c>
      <c r="J2212" s="4">
        <v>0.716</v>
      </c>
      <c r="K2212" s="4">
        <v>0.895963895</v>
      </c>
      <c r="L2212" s="4">
        <v>0.0361</v>
      </c>
      <c r="M2212" s="4">
        <v>0.174</v>
      </c>
      <c r="N2212" s="4">
        <v>0.0</v>
      </c>
      <c r="O2212" s="4">
        <v>0.324</v>
      </c>
      <c r="P2212" s="4">
        <v>0.732</v>
      </c>
      <c r="Q2212" s="4">
        <v>91.007</v>
      </c>
      <c r="R2212" s="4">
        <v>7.0</v>
      </c>
      <c r="S2212" s="4">
        <v>0.0</v>
      </c>
      <c r="T2212" s="3" t="s">
        <v>103</v>
      </c>
      <c r="U2212" s="3" t="s">
        <v>35</v>
      </c>
    </row>
    <row r="2213">
      <c r="A2213" s="3" t="s">
        <v>13636</v>
      </c>
      <c r="B2213" s="3" t="s">
        <v>13637</v>
      </c>
      <c r="C2213" s="4">
        <v>2015.0</v>
      </c>
      <c r="D2213" s="4">
        <v>78.0</v>
      </c>
      <c r="E2213" s="4">
        <v>224573.0</v>
      </c>
      <c r="F2213" s="3" t="s">
        <v>2074</v>
      </c>
      <c r="G2213" s="3" t="s">
        <v>13638</v>
      </c>
      <c r="H2213" s="3" t="s">
        <v>13639</v>
      </c>
      <c r="I2213" s="4">
        <v>0.884</v>
      </c>
      <c r="J2213" s="4">
        <v>0.765</v>
      </c>
      <c r="K2213" s="4">
        <v>0.891814429</v>
      </c>
      <c r="L2213" s="4">
        <v>0.0882</v>
      </c>
      <c r="M2213" s="4">
        <v>0.063</v>
      </c>
      <c r="N2213" s="4">
        <v>7.04E-6</v>
      </c>
      <c r="O2213" s="4">
        <v>0.118</v>
      </c>
      <c r="P2213" s="4">
        <v>0.594</v>
      </c>
      <c r="Q2213" s="4">
        <v>99.987</v>
      </c>
      <c r="R2213" s="4">
        <v>8.0</v>
      </c>
      <c r="S2213" s="4">
        <v>1.0</v>
      </c>
      <c r="T2213" s="3" t="s">
        <v>103</v>
      </c>
      <c r="U2213" s="3" t="s">
        <v>35</v>
      </c>
    </row>
    <row r="2214">
      <c r="A2214" s="3" t="s">
        <v>13641</v>
      </c>
      <c r="B2214" s="3" t="s">
        <v>13642</v>
      </c>
      <c r="C2214" s="4">
        <v>2012.0</v>
      </c>
      <c r="D2214" s="4">
        <v>78.0</v>
      </c>
      <c r="E2214" s="4">
        <v>222920.0</v>
      </c>
      <c r="F2214" s="3" t="s">
        <v>3108</v>
      </c>
      <c r="G2214" s="3" t="s">
        <v>8332</v>
      </c>
      <c r="H2214" s="3" t="s">
        <v>9598</v>
      </c>
      <c r="I2214" s="4">
        <v>0.595</v>
      </c>
      <c r="J2214" s="4">
        <v>0.696</v>
      </c>
      <c r="K2214" s="4">
        <v>0.847838641</v>
      </c>
      <c r="L2214" s="4">
        <v>0.0417</v>
      </c>
      <c r="M2214" s="4">
        <v>0.276</v>
      </c>
      <c r="N2214" s="4">
        <v>0.0</v>
      </c>
      <c r="O2214" s="4">
        <v>0.411</v>
      </c>
      <c r="P2214" s="4">
        <v>0.533</v>
      </c>
      <c r="Q2214" s="4">
        <v>88.013</v>
      </c>
      <c r="R2214" s="4">
        <v>10.0</v>
      </c>
      <c r="S2214" s="4">
        <v>0.0</v>
      </c>
      <c r="T2214" s="3" t="s">
        <v>103</v>
      </c>
      <c r="U2214" s="3" t="s">
        <v>35</v>
      </c>
    </row>
    <row r="2215">
      <c r="A2215" s="3" t="s">
        <v>13643</v>
      </c>
      <c r="B2215" s="3" t="s">
        <v>13644</v>
      </c>
      <c r="C2215" s="4">
        <v>1982.0</v>
      </c>
      <c r="D2215" s="4">
        <v>78.0</v>
      </c>
      <c r="E2215" s="4">
        <v>330943.0</v>
      </c>
      <c r="F2215" s="3" t="s">
        <v>10780</v>
      </c>
      <c r="G2215" s="3" t="s">
        <v>8305</v>
      </c>
      <c r="H2215" s="3" t="s">
        <v>13645</v>
      </c>
      <c r="I2215" s="4">
        <v>0.365</v>
      </c>
      <c r="J2215" s="4">
        <v>0.513</v>
      </c>
      <c r="K2215" s="4">
        <v>0.695698672</v>
      </c>
      <c r="L2215" s="4">
        <v>0.0357</v>
      </c>
      <c r="M2215" s="4">
        <v>0.0208</v>
      </c>
      <c r="N2215" s="4">
        <v>1.47E-4</v>
      </c>
      <c r="O2215" s="4">
        <v>0.205</v>
      </c>
      <c r="P2215" s="4">
        <v>0.739</v>
      </c>
      <c r="Q2215" s="4">
        <v>80.65</v>
      </c>
      <c r="R2215" s="4">
        <v>7.0</v>
      </c>
      <c r="S2215" s="4">
        <v>0.0</v>
      </c>
      <c r="T2215" s="3" t="s">
        <v>103</v>
      </c>
      <c r="U2215" s="3" t="s">
        <v>35</v>
      </c>
    </row>
    <row r="2216">
      <c r="A2216" s="3" t="s">
        <v>13649</v>
      </c>
      <c r="B2216" s="3" t="s">
        <v>3727</v>
      </c>
      <c r="C2216" s="4">
        <v>1972.0</v>
      </c>
      <c r="D2216" s="4">
        <v>78.0</v>
      </c>
      <c r="E2216" s="4">
        <v>227266.0</v>
      </c>
      <c r="F2216" s="3" t="s">
        <v>13650</v>
      </c>
      <c r="G2216" s="3" t="s">
        <v>3735</v>
      </c>
      <c r="H2216" s="3" t="s">
        <v>13651</v>
      </c>
      <c r="I2216" s="4">
        <v>0.645</v>
      </c>
      <c r="J2216" s="4">
        <v>0.598</v>
      </c>
      <c r="K2216" s="4">
        <v>0.692575877</v>
      </c>
      <c r="L2216" s="4">
        <v>0.0334</v>
      </c>
      <c r="M2216" s="4">
        <v>0.221</v>
      </c>
      <c r="N2216" s="4">
        <v>3.53E-6</v>
      </c>
      <c r="O2216" s="4">
        <v>0.0721</v>
      </c>
      <c r="P2216" s="4">
        <v>0.913</v>
      </c>
      <c r="Q2216" s="4">
        <v>105.93</v>
      </c>
      <c r="R2216" s="4">
        <v>1.0</v>
      </c>
      <c r="S2216" s="4">
        <v>0.0</v>
      </c>
      <c r="T2216" s="3" t="s">
        <v>103</v>
      </c>
      <c r="U2216" s="3" t="s">
        <v>35</v>
      </c>
    </row>
    <row r="2217">
      <c r="A2217" s="3" t="s">
        <v>13655</v>
      </c>
      <c r="B2217" s="3" t="s">
        <v>13657</v>
      </c>
      <c r="C2217" s="4">
        <v>2009.0</v>
      </c>
      <c r="D2217" s="4">
        <v>78.0</v>
      </c>
      <c r="E2217" s="4">
        <v>299827.0</v>
      </c>
      <c r="F2217" s="3" t="s">
        <v>880</v>
      </c>
      <c r="G2217" s="3" t="s">
        <v>1822</v>
      </c>
      <c r="H2217" s="3" t="s">
        <v>9948</v>
      </c>
      <c r="I2217" s="4">
        <v>0.686</v>
      </c>
      <c r="J2217" s="4">
        <v>0.771</v>
      </c>
      <c r="K2217" s="4">
        <v>0.860479541</v>
      </c>
      <c r="L2217" s="4">
        <v>0.0303</v>
      </c>
      <c r="M2217" s="4">
        <v>0.545</v>
      </c>
      <c r="N2217" s="4">
        <v>0.0</v>
      </c>
      <c r="O2217" s="4">
        <v>0.127</v>
      </c>
      <c r="P2217" s="4">
        <v>0.551</v>
      </c>
      <c r="Q2217" s="4">
        <v>119.98</v>
      </c>
      <c r="R2217" s="4">
        <v>8.0</v>
      </c>
      <c r="S2217" s="4">
        <v>1.0</v>
      </c>
      <c r="T2217" s="3" t="s">
        <v>104</v>
      </c>
      <c r="U2217" s="3" t="s">
        <v>35</v>
      </c>
    </row>
    <row r="2218">
      <c r="A2218" s="3" t="s">
        <v>13659</v>
      </c>
      <c r="B2218" s="3" t="s">
        <v>10990</v>
      </c>
      <c r="C2218" s="4">
        <v>2019.0</v>
      </c>
      <c r="D2218" s="4">
        <v>78.0</v>
      </c>
      <c r="E2218" s="4">
        <v>190360.0</v>
      </c>
      <c r="F2218" s="3" t="s">
        <v>6830</v>
      </c>
      <c r="G2218" s="3" t="s">
        <v>6831</v>
      </c>
      <c r="H2218" s="3" t="s">
        <v>9609</v>
      </c>
      <c r="I2218" s="4">
        <v>0.777</v>
      </c>
      <c r="J2218" s="4">
        <v>0.658</v>
      </c>
      <c r="K2218" s="4">
        <v>0.863452613</v>
      </c>
      <c r="L2218" s="4">
        <v>0.054</v>
      </c>
      <c r="M2218" s="4">
        <v>0.0767</v>
      </c>
      <c r="N2218" s="4">
        <v>0.0</v>
      </c>
      <c r="O2218" s="4">
        <v>0.0901</v>
      </c>
      <c r="P2218" s="4">
        <v>0.633</v>
      </c>
      <c r="Q2218" s="4">
        <v>110.05</v>
      </c>
      <c r="R2218" s="4">
        <v>0.0</v>
      </c>
      <c r="S2218" s="4">
        <v>1.0</v>
      </c>
      <c r="T2218" s="3" t="s">
        <v>103</v>
      </c>
      <c r="U2218" s="3" t="s">
        <v>35</v>
      </c>
    </row>
    <row r="2219">
      <c r="A2219" s="3" t="s">
        <v>13661</v>
      </c>
      <c r="B2219" s="3" t="s">
        <v>13662</v>
      </c>
      <c r="C2219" s="4">
        <v>2015.0</v>
      </c>
      <c r="D2219" s="4">
        <v>78.0</v>
      </c>
      <c r="E2219" s="4">
        <v>165290.0</v>
      </c>
      <c r="F2219" s="3" t="s">
        <v>6019</v>
      </c>
      <c r="G2219" s="3" t="s">
        <v>13665</v>
      </c>
      <c r="H2219" s="3" t="s">
        <v>13662</v>
      </c>
      <c r="I2219" s="4">
        <v>0.943</v>
      </c>
      <c r="J2219" s="4">
        <v>0.595</v>
      </c>
      <c r="K2219" s="4">
        <v>0.795414198</v>
      </c>
      <c r="L2219" s="4">
        <v>0.191</v>
      </c>
      <c r="M2219" s="4">
        <v>0.0673</v>
      </c>
      <c r="N2219" s="4">
        <v>0.0</v>
      </c>
      <c r="O2219" s="4">
        <v>0.0839</v>
      </c>
      <c r="P2219" s="4">
        <v>0.815</v>
      </c>
      <c r="Q2219" s="4">
        <v>117.53</v>
      </c>
      <c r="R2219" s="4">
        <v>5.0</v>
      </c>
      <c r="S2219" s="4">
        <v>0.0</v>
      </c>
      <c r="T2219" s="3" t="s">
        <v>103</v>
      </c>
      <c r="U2219" s="3" t="s">
        <v>35</v>
      </c>
    </row>
    <row r="2220">
      <c r="A2220" s="3" t="s">
        <v>13668</v>
      </c>
      <c r="B2220" s="3" t="s">
        <v>13670</v>
      </c>
      <c r="C2220" s="4">
        <v>2005.0</v>
      </c>
      <c r="D2220" s="4">
        <v>78.0</v>
      </c>
      <c r="E2220" s="4">
        <v>326960.0</v>
      </c>
      <c r="F2220" s="3" t="s">
        <v>13673</v>
      </c>
      <c r="G2220" s="3" t="s">
        <v>7900</v>
      </c>
      <c r="H2220" s="3" t="s">
        <v>13675</v>
      </c>
      <c r="I2220" s="4">
        <v>0.802</v>
      </c>
      <c r="J2220" s="4">
        <v>0.682</v>
      </c>
      <c r="K2220" s="4">
        <v>0.847774474</v>
      </c>
      <c r="L2220" s="4">
        <v>0.222</v>
      </c>
      <c r="M2220" s="4">
        <v>0.111</v>
      </c>
      <c r="N2220" s="4">
        <v>1.39E-5</v>
      </c>
      <c r="O2220" s="4">
        <v>0.109</v>
      </c>
      <c r="P2220" s="4">
        <v>0.586</v>
      </c>
      <c r="Q2220" s="4">
        <v>123.95</v>
      </c>
      <c r="R2220" s="4">
        <v>1.0</v>
      </c>
      <c r="S2220" s="4">
        <v>0.0</v>
      </c>
      <c r="T2220" s="3" t="s">
        <v>103</v>
      </c>
      <c r="U2220" s="3" t="s">
        <v>35</v>
      </c>
    </row>
    <row r="2221">
      <c r="A2221" s="3" t="s">
        <v>13677</v>
      </c>
      <c r="B2221" s="3" t="s">
        <v>13678</v>
      </c>
      <c r="C2221" s="4">
        <v>2018.0</v>
      </c>
      <c r="D2221" s="4">
        <v>79.0</v>
      </c>
      <c r="E2221" s="4">
        <v>253390.0</v>
      </c>
      <c r="F2221" s="3" t="s">
        <v>2074</v>
      </c>
      <c r="G2221" s="3" t="s">
        <v>7099</v>
      </c>
      <c r="H2221" s="3" t="s">
        <v>13679</v>
      </c>
      <c r="I2221" s="4">
        <v>0.816</v>
      </c>
      <c r="J2221" s="4">
        <v>0.726</v>
      </c>
      <c r="K2221" s="4">
        <v>0.888969692</v>
      </c>
      <c r="L2221" s="4">
        <v>0.129</v>
      </c>
      <c r="M2221" s="4">
        <v>0.099</v>
      </c>
      <c r="N2221" s="4">
        <v>0.0</v>
      </c>
      <c r="O2221" s="4">
        <v>0.372</v>
      </c>
      <c r="P2221" s="4">
        <v>0.65</v>
      </c>
      <c r="Q2221" s="4">
        <v>136.048</v>
      </c>
      <c r="R2221" s="4">
        <v>5.0</v>
      </c>
      <c r="S2221" s="4">
        <v>0.0</v>
      </c>
      <c r="T2221" s="3" t="s">
        <v>103</v>
      </c>
      <c r="U2221" s="3" t="s">
        <v>35</v>
      </c>
    </row>
    <row r="2222">
      <c r="A2222" s="3" t="s">
        <v>13681</v>
      </c>
      <c r="B2222" s="3" t="s">
        <v>13682</v>
      </c>
      <c r="C2222" s="4">
        <v>2016.0</v>
      </c>
      <c r="D2222" s="4">
        <v>79.0</v>
      </c>
      <c r="E2222" s="4">
        <v>219320.0</v>
      </c>
      <c r="F2222" s="3" t="s">
        <v>9189</v>
      </c>
      <c r="G2222" s="3" t="s">
        <v>8510</v>
      </c>
      <c r="H2222" s="3" t="s">
        <v>13683</v>
      </c>
      <c r="I2222" s="4">
        <v>0.723</v>
      </c>
      <c r="J2222" s="4">
        <v>0.534</v>
      </c>
      <c r="K2222" s="4">
        <v>0.841058328</v>
      </c>
      <c r="L2222" s="4">
        <v>0.0891</v>
      </c>
      <c r="M2222" s="4">
        <v>0.0747</v>
      </c>
      <c r="N2222" s="4">
        <v>0.0</v>
      </c>
      <c r="O2222" s="4">
        <v>0.0919</v>
      </c>
      <c r="P2222" s="4">
        <v>0.551</v>
      </c>
      <c r="Q2222" s="4">
        <v>91.974</v>
      </c>
      <c r="R2222" s="4">
        <v>11.0</v>
      </c>
      <c r="S2222" s="4">
        <v>1.0</v>
      </c>
      <c r="T2222" s="3" t="s">
        <v>103</v>
      </c>
      <c r="U2222" s="3" t="s">
        <v>35</v>
      </c>
    </row>
    <row r="2223">
      <c r="A2223" s="3" t="s">
        <v>13686</v>
      </c>
      <c r="B2223" s="3" t="s">
        <v>13687</v>
      </c>
      <c r="C2223" s="4">
        <v>2024.0</v>
      </c>
      <c r="D2223" s="4">
        <v>79.0</v>
      </c>
      <c r="E2223" s="4">
        <v>186365.0</v>
      </c>
      <c r="F2223" s="3" t="s">
        <v>1267</v>
      </c>
      <c r="G2223" s="3" t="s">
        <v>13689</v>
      </c>
      <c r="H2223" s="3" t="s">
        <v>13687</v>
      </c>
      <c r="I2223" s="4">
        <v>0.669</v>
      </c>
      <c r="J2223" s="4">
        <v>0.586</v>
      </c>
      <c r="K2223" s="4">
        <v>0.844587513</v>
      </c>
      <c r="L2223" s="4">
        <v>0.054</v>
      </c>
      <c r="M2223" s="4">
        <v>0.274</v>
      </c>
      <c r="N2223" s="4">
        <v>0.0</v>
      </c>
      <c r="O2223" s="4">
        <v>0.104</v>
      </c>
      <c r="P2223" s="4">
        <v>0.579</v>
      </c>
      <c r="Q2223" s="4">
        <v>107.071</v>
      </c>
      <c r="R2223" s="4">
        <v>9.0</v>
      </c>
      <c r="S2223" s="4">
        <v>1.0</v>
      </c>
      <c r="T2223" s="3" t="s">
        <v>103</v>
      </c>
      <c r="U2223" s="3" t="s">
        <v>68</v>
      </c>
    </row>
    <row r="2224">
      <c r="A2224" s="3" t="s">
        <v>13694</v>
      </c>
      <c r="B2224" s="3" t="s">
        <v>13696</v>
      </c>
      <c r="C2224" s="4">
        <v>2019.0</v>
      </c>
      <c r="D2224" s="4">
        <v>79.0</v>
      </c>
      <c r="E2224" s="4">
        <v>237894.0</v>
      </c>
      <c r="F2224" s="3" t="s">
        <v>10770</v>
      </c>
      <c r="G2224" s="3" t="s">
        <v>11491</v>
      </c>
      <c r="H2224" s="3" t="s">
        <v>13697</v>
      </c>
      <c r="I2224" s="4">
        <v>0.787</v>
      </c>
      <c r="J2224" s="4">
        <v>0.673</v>
      </c>
      <c r="K2224" s="4">
        <v>0.876457126</v>
      </c>
      <c r="L2224" s="4">
        <v>0.159</v>
      </c>
      <c r="M2224" s="4">
        <v>0.264</v>
      </c>
      <c r="N2224" s="4">
        <v>3.35E-6</v>
      </c>
      <c r="O2224" s="4">
        <v>0.0904</v>
      </c>
      <c r="P2224" s="4">
        <v>0.779</v>
      </c>
      <c r="Q2224" s="4">
        <v>110.96</v>
      </c>
      <c r="R2224" s="4">
        <v>11.0</v>
      </c>
      <c r="S2224" s="4">
        <v>0.0</v>
      </c>
      <c r="T2224" s="3" t="s">
        <v>103</v>
      </c>
      <c r="U2224" s="3" t="s">
        <v>35</v>
      </c>
    </row>
    <row r="2225">
      <c r="A2225" s="3" t="s">
        <v>13699</v>
      </c>
      <c r="B2225" s="3" t="s">
        <v>13700</v>
      </c>
      <c r="C2225" s="4">
        <v>2014.0</v>
      </c>
      <c r="D2225" s="4">
        <v>79.0</v>
      </c>
      <c r="E2225" s="4">
        <v>209160.0</v>
      </c>
      <c r="F2225" s="3" t="s">
        <v>1267</v>
      </c>
      <c r="G2225" s="3" t="s">
        <v>12656</v>
      </c>
      <c r="H2225" s="3" t="s">
        <v>12657</v>
      </c>
      <c r="I2225" s="4">
        <v>0.656705432</v>
      </c>
      <c r="J2225" s="4">
        <v>0.6703845</v>
      </c>
      <c r="K2225" s="4">
        <v>0.813626471</v>
      </c>
      <c r="L2225" s="4">
        <v>0.081382654</v>
      </c>
      <c r="M2225" s="4">
        <v>0.26934009</v>
      </c>
      <c r="N2225" s="4">
        <v>0.05448885</v>
      </c>
      <c r="O2225" s="4">
        <v>0.191150556</v>
      </c>
      <c r="P2225" s="4">
        <v>0.618767284</v>
      </c>
      <c r="Q2225" s="4">
        <v>120.71</v>
      </c>
      <c r="R2225" s="4">
        <v>5.0</v>
      </c>
      <c r="S2225" s="4">
        <v>1.0</v>
      </c>
      <c r="T2225" s="3" t="s">
        <v>103</v>
      </c>
      <c r="U2225" s="3" t="s">
        <v>35</v>
      </c>
    </row>
    <row r="2226">
      <c r="A2226" s="3" t="s">
        <v>13703</v>
      </c>
      <c r="B2226" s="3" t="s">
        <v>13704</v>
      </c>
      <c r="C2226" s="4">
        <v>2001.0</v>
      </c>
      <c r="D2226" s="4">
        <v>79.0</v>
      </c>
      <c r="E2226" s="4">
        <v>196160.0</v>
      </c>
      <c r="F2226" s="3" t="s">
        <v>5520</v>
      </c>
      <c r="G2226" s="3" t="s">
        <v>5522</v>
      </c>
      <c r="H2226" s="3" t="s">
        <v>13706</v>
      </c>
      <c r="I2226" s="4">
        <v>0.794</v>
      </c>
      <c r="J2226" s="4">
        <v>0.832</v>
      </c>
      <c r="K2226" s="4">
        <v>0.870489594</v>
      </c>
      <c r="L2226" s="4">
        <v>0.0407</v>
      </c>
      <c r="M2226" s="4">
        <v>0.237</v>
      </c>
      <c r="N2226" s="4">
        <v>1.14E-5</v>
      </c>
      <c r="O2226" s="4">
        <v>0.203</v>
      </c>
      <c r="P2226" s="4">
        <v>0.871</v>
      </c>
      <c r="Q2226" s="4">
        <v>107.66</v>
      </c>
      <c r="R2226" s="4">
        <v>1.0</v>
      </c>
      <c r="S2226" s="4">
        <v>0.0</v>
      </c>
      <c r="T2226" s="3" t="s">
        <v>103</v>
      </c>
      <c r="U2226" s="3" t="s">
        <v>35</v>
      </c>
    </row>
    <row r="2227">
      <c r="A2227" s="3" t="s">
        <v>13710</v>
      </c>
      <c r="B2227" s="3" t="s">
        <v>13711</v>
      </c>
      <c r="C2227" s="4">
        <v>2009.0</v>
      </c>
      <c r="D2227" s="4">
        <v>79.0</v>
      </c>
      <c r="E2227" s="4">
        <v>289133.0</v>
      </c>
      <c r="F2227" s="3" t="s">
        <v>13712</v>
      </c>
      <c r="G2227" s="3" t="s">
        <v>7900</v>
      </c>
      <c r="H2227" s="3" t="s">
        <v>13714</v>
      </c>
      <c r="I2227" s="4">
        <v>0.744</v>
      </c>
      <c r="J2227" s="4">
        <v>0.766</v>
      </c>
      <c r="K2227" s="4">
        <v>0.838128035</v>
      </c>
      <c r="L2227" s="4">
        <v>0.0265</v>
      </c>
      <c r="M2227" s="4">
        <v>0.0873</v>
      </c>
      <c r="N2227" s="4">
        <v>0.0</v>
      </c>
      <c r="O2227" s="4">
        <v>0.509</v>
      </c>
      <c r="P2227" s="4">
        <v>0.61</v>
      </c>
      <c r="Q2227" s="4">
        <v>127.97</v>
      </c>
      <c r="R2227" s="4">
        <v>0.0</v>
      </c>
      <c r="S2227" s="4">
        <v>1.0</v>
      </c>
      <c r="T2227" s="3" t="s">
        <v>103</v>
      </c>
      <c r="U2227" s="3" t="s">
        <v>35</v>
      </c>
    </row>
    <row r="2228">
      <c r="A2228" s="3" t="s">
        <v>13717</v>
      </c>
      <c r="B2228" s="3" t="s">
        <v>13718</v>
      </c>
      <c r="C2228" s="4">
        <v>1977.0</v>
      </c>
      <c r="D2228" s="4">
        <v>79.0</v>
      </c>
      <c r="E2228" s="4">
        <v>260506.0</v>
      </c>
      <c r="F2228" s="3" t="s">
        <v>13719</v>
      </c>
      <c r="G2228" s="3" t="s">
        <v>13720</v>
      </c>
      <c r="H2228" s="3" t="s">
        <v>13721</v>
      </c>
      <c r="I2228" s="4">
        <v>0.721</v>
      </c>
      <c r="J2228" s="4">
        <v>0.401</v>
      </c>
      <c r="K2228" s="4">
        <v>0.714841828</v>
      </c>
      <c r="L2228" s="4">
        <v>0.0661</v>
      </c>
      <c r="M2228" s="4">
        <v>0.0586</v>
      </c>
      <c r="N2228" s="4">
        <v>0.00259</v>
      </c>
      <c r="O2228" s="4">
        <v>0.122</v>
      </c>
      <c r="P2228" s="4">
        <v>0.944</v>
      </c>
      <c r="Q2228" s="4">
        <v>123.38</v>
      </c>
      <c r="R2228" s="4">
        <v>2.0</v>
      </c>
      <c r="S2228" s="4">
        <v>1.0</v>
      </c>
      <c r="T2228" s="3" t="s">
        <v>103</v>
      </c>
      <c r="U2228" s="3" t="s">
        <v>35</v>
      </c>
    </row>
    <row r="2229">
      <c r="A2229" s="3" t="s">
        <v>13722</v>
      </c>
      <c r="B2229" s="3" t="s">
        <v>13723</v>
      </c>
      <c r="C2229" s="4">
        <v>1962.0</v>
      </c>
      <c r="D2229" s="4">
        <v>79.0</v>
      </c>
      <c r="E2229" s="4">
        <v>180055.0</v>
      </c>
      <c r="F2229" s="3" t="s">
        <v>13725</v>
      </c>
      <c r="G2229" s="3" t="s">
        <v>13727</v>
      </c>
      <c r="H2229" s="3" t="s">
        <v>13728</v>
      </c>
      <c r="I2229" s="4">
        <v>0.65</v>
      </c>
      <c r="J2229" s="4">
        <v>0.306</v>
      </c>
      <c r="K2229" s="4">
        <v>0.772506577</v>
      </c>
      <c r="L2229" s="4">
        <v>0.0393</v>
      </c>
      <c r="M2229" s="4">
        <v>0.57</v>
      </c>
      <c r="N2229" s="4">
        <v>7.07E-6</v>
      </c>
      <c r="O2229" s="4">
        <v>0.0707</v>
      </c>
      <c r="P2229" s="4">
        <v>0.605</v>
      </c>
      <c r="Q2229" s="4">
        <v>118.07</v>
      </c>
      <c r="R2229" s="4">
        <v>9.0</v>
      </c>
      <c r="S2229" s="4">
        <v>1.0</v>
      </c>
      <c r="T2229" s="3" t="s">
        <v>103</v>
      </c>
      <c r="U2229" s="3" t="s">
        <v>35</v>
      </c>
    </row>
    <row r="2230">
      <c r="A2230" s="3" t="s">
        <v>13731</v>
      </c>
      <c r="B2230" s="3" t="s">
        <v>13732</v>
      </c>
      <c r="C2230" s="4">
        <v>1981.0</v>
      </c>
      <c r="D2230" s="4">
        <v>79.0</v>
      </c>
      <c r="E2230" s="4">
        <v>175173.0</v>
      </c>
      <c r="F2230" s="3" t="s">
        <v>12891</v>
      </c>
      <c r="G2230" s="3" t="s">
        <v>13733</v>
      </c>
      <c r="H2230" s="3" t="s">
        <v>13735</v>
      </c>
      <c r="I2230" s="4">
        <v>0.535</v>
      </c>
      <c r="J2230" s="4">
        <v>0.716</v>
      </c>
      <c r="K2230" s="4">
        <v>0.867003187</v>
      </c>
      <c r="L2230" s="4">
        <v>0.0431</v>
      </c>
      <c r="M2230" s="4">
        <v>0.326</v>
      </c>
      <c r="N2230" s="4">
        <v>0.0</v>
      </c>
      <c r="O2230" s="4">
        <v>0.659</v>
      </c>
      <c r="P2230" s="4">
        <v>0.901</v>
      </c>
      <c r="Q2230" s="4">
        <v>94.38</v>
      </c>
      <c r="R2230" s="4">
        <v>4.0</v>
      </c>
      <c r="S2230" s="4">
        <v>1.0</v>
      </c>
      <c r="T2230" s="3" t="s">
        <v>103</v>
      </c>
      <c r="U2230" s="3" t="s">
        <v>68</v>
      </c>
    </row>
    <row r="2231">
      <c r="A2231" s="3" t="s">
        <v>13737</v>
      </c>
      <c r="B2231" s="3" t="s">
        <v>13738</v>
      </c>
      <c r="C2231" s="4">
        <v>2021.0</v>
      </c>
      <c r="D2231" s="4">
        <v>80.0</v>
      </c>
      <c r="E2231" s="4">
        <v>173160.0</v>
      </c>
      <c r="F2231" s="3" t="s">
        <v>5123</v>
      </c>
      <c r="G2231" s="3" t="s">
        <v>9496</v>
      </c>
      <c r="H2231" s="3" t="s">
        <v>9498</v>
      </c>
      <c r="I2231" s="4">
        <v>0.695</v>
      </c>
      <c r="J2231" s="4">
        <v>0.575</v>
      </c>
      <c r="K2231" s="4">
        <v>0.839004984</v>
      </c>
      <c r="L2231" s="4">
        <v>0.116</v>
      </c>
      <c r="M2231" s="4">
        <v>0.198</v>
      </c>
      <c r="N2231" s="4">
        <v>0.0</v>
      </c>
      <c r="O2231" s="4">
        <v>0.0614</v>
      </c>
      <c r="P2231" s="4">
        <v>0.699</v>
      </c>
      <c r="Q2231" s="4">
        <v>163.929</v>
      </c>
      <c r="R2231" s="4">
        <v>10.0</v>
      </c>
      <c r="S2231" s="4">
        <v>0.0</v>
      </c>
      <c r="T2231" s="3" t="s">
        <v>103</v>
      </c>
      <c r="U2231" s="3" t="s">
        <v>35</v>
      </c>
    </row>
    <row r="2232">
      <c r="A2232" s="3" t="s">
        <v>13742</v>
      </c>
      <c r="B2232" s="3" t="s">
        <v>13743</v>
      </c>
      <c r="C2232" s="4">
        <v>2020.0</v>
      </c>
      <c r="D2232" s="4">
        <v>80.0</v>
      </c>
      <c r="E2232" s="4">
        <v>228482.0</v>
      </c>
      <c r="F2232" s="3" t="s">
        <v>1267</v>
      </c>
      <c r="G2232" s="3" t="s">
        <v>1614</v>
      </c>
      <c r="H2232" s="3" t="s">
        <v>13744</v>
      </c>
      <c r="I2232" s="4">
        <v>0.597</v>
      </c>
      <c r="J2232" s="4">
        <v>0.45</v>
      </c>
      <c r="K2232" s="4">
        <v>0.832074947</v>
      </c>
      <c r="L2232" s="4">
        <v>0.0418</v>
      </c>
      <c r="M2232" s="4">
        <v>0.223</v>
      </c>
      <c r="N2232" s="4">
        <v>0.0</v>
      </c>
      <c r="O2232" s="4">
        <v>0.382</v>
      </c>
      <c r="P2232" s="4">
        <v>0.537</v>
      </c>
      <c r="Q2232" s="4">
        <v>178.765</v>
      </c>
      <c r="R2232" s="4">
        <v>8.0</v>
      </c>
      <c r="S2232" s="4">
        <v>1.0</v>
      </c>
      <c r="T2232" s="3" t="s">
        <v>103</v>
      </c>
      <c r="U2232" s="3" t="s">
        <v>35</v>
      </c>
    </row>
    <row r="2233">
      <c r="A2233" s="3" t="s">
        <v>13747</v>
      </c>
      <c r="B2233" s="3" t="s">
        <v>13748</v>
      </c>
      <c r="C2233" s="4">
        <v>1999.0</v>
      </c>
      <c r="D2233" s="4">
        <v>80.0</v>
      </c>
      <c r="E2233" s="4">
        <v>217573.0</v>
      </c>
      <c r="F2233" s="3" t="s">
        <v>8592</v>
      </c>
      <c r="G2233" s="3" t="s">
        <v>13749</v>
      </c>
      <c r="H2233" s="3" t="s">
        <v>13751</v>
      </c>
      <c r="I2233" s="4">
        <v>0.633</v>
      </c>
      <c r="J2233" s="4">
        <v>0.8</v>
      </c>
      <c r="K2233" s="4">
        <v>0.825936304</v>
      </c>
      <c r="L2233" s="4">
        <v>0.166</v>
      </c>
      <c r="M2233" s="4">
        <v>0.209</v>
      </c>
      <c r="N2233" s="4">
        <v>1.23E-4</v>
      </c>
      <c r="O2233" s="4">
        <v>0.137</v>
      </c>
      <c r="P2233" s="4">
        <v>0.913</v>
      </c>
      <c r="Q2233" s="4">
        <v>175.716</v>
      </c>
      <c r="R2233" s="4">
        <v>1.0</v>
      </c>
      <c r="S2233" s="4">
        <v>1.0</v>
      </c>
      <c r="T2233" s="3" t="s">
        <v>103</v>
      </c>
      <c r="U2233" s="3" t="s">
        <v>35</v>
      </c>
    </row>
    <row r="2234">
      <c r="A2234" s="3" t="s">
        <v>13754</v>
      </c>
      <c r="B2234" s="3" t="s">
        <v>13755</v>
      </c>
      <c r="C2234" s="4">
        <v>2016.0</v>
      </c>
      <c r="D2234" s="4">
        <v>80.0</v>
      </c>
      <c r="E2234" s="4">
        <v>211666.0</v>
      </c>
      <c r="F2234" s="3" t="s">
        <v>2584</v>
      </c>
      <c r="G2234" s="3" t="s">
        <v>6679</v>
      </c>
      <c r="H2234" s="3" t="s">
        <v>13756</v>
      </c>
      <c r="I2234" s="4">
        <v>0.628</v>
      </c>
      <c r="J2234" s="4">
        <v>0.698</v>
      </c>
      <c r="K2234" s="4">
        <v>0.854533399</v>
      </c>
      <c r="L2234" s="4">
        <v>0.105</v>
      </c>
      <c r="M2234" s="4">
        <v>0.0472</v>
      </c>
      <c r="N2234" s="4">
        <v>0.00143</v>
      </c>
      <c r="O2234" s="4">
        <v>0.0907</v>
      </c>
      <c r="P2234" s="4">
        <v>0.732</v>
      </c>
      <c r="Q2234" s="4">
        <v>89.98</v>
      </c>
      <c r="R2234" s="4">
        <v>6.0</v>
      </c>
      <c r="S2234" s="4">
        <v>0.0</v>
      </c>
      <c r="T2234" s="3" t="s">
        <v>103</v>
      </c>
      <c r="U2234" s="3" t="s">
        <v>35</v>
      </c>
    </row>
    <row r="2235">
      <c r="A2235" s="3" t="s">
        <v>13758</v>
      </c>
      <c r="B2235" s="3" t="s">
        <v>13759</v>
      </c>
      <c r="C2235" s="4">
        <v>2020.0</v>
      </c>
      <c r="D2235" s="4">
        <v>80.0</v>
      </c>
      <c r="E2235" s="4">
        <v>172324.0</v>
      </c>
      <c r="F2235" s="3" t="s">
        <v>1267</v>
      </c>
      <c r="G2235" s="3" t="s">
        <v>1614</v>
      </c>
      <c r="H2235" s="3" t="s">
        <v>9274</v>
      </c>
      <c r="I2235" s="4">
        <v>0.737</v>
      </c>
      <c r="J2235" s="4">
        <v>0.802</v>
      </c>
      <c r="K2235" s="4">
        <v>0.872435993</v>
      </c>
      <c r="L2235" s="4">
        <v>0.0878</v>
      </c>
      <c r="M2235" s="4">
        <v>0.468</v>
      </c>
      <c r="N2235" s="4">
        <v>0.0</v>
      </c>
      <c r="O2235" s="4">
        <v>0.0931</v>
      </c>
      <c r="P2235" s="4">
        <v>0.682</v>
      </c>
      <c r="Q2235" s="4">
        <v>144.01</v>
      </c>
      <c r="R2235" s="4">
        <v>0.0</v>
      </c>
      <c r="S2235" s="4">
        <v>1.0</v>
      </c>
      <c r="T2235" s="3" t="s">
        <v>103</v>
      </c>
      <c r="U2235" s="3" t="s">
        <v>35</v>
      </c>
    </row>
    <row r="2236">
      <c r="A2236" s="3" t="s">
        <v>13760</v>
      </c>
      <c r="B2236" s="3" t="s">
        <v>13761</v>
      </c>
      <c r="C2236" s="4">
        <v>1999.0</v>
      </c>
      <c r="D2236" s="4">
        <v>80.0</v>
      </c>
      <c r="E2236" s="4">
        <v>218360.0</v>
      </c>
      <c r="F2236" s="3" t="s">
        <v>7377</v>
      </c>
      <c r="G2236" s="3" t="s">
        <v>13764</v>
      </c>
      <c r="H2236" s="3" t="s">
        <v>13765</v>
      </c>
      <c r="I2236" s="4">
        <v>0.725</v>
      </c>
      <c r="J2236" s="4">
        <v>0.583</v>
      </c>
      <c r="K2236" s="4">
        <v>0.761833465</v>
      </c>
      <c r="L2236" s="4">
        <v>0.0427</v>
      </c>
      <c r="M2236" s="4">
        <v>0.3</v>
      </c>
      <c r="N2236" s="4">
        <v>2.38E-4</v>
      </c>
      <c r="O2236" s="4">
        <v>0.0665</v>
      </c>
      <c r="P2236" s="4">
        <v>0.762</v>
      </c>
      <c r="Q2236" s="4">
        <v>79.98</v>
      </c>
      <c r="R2236" s="4">
        <v>1.0</v>
      </c>
      <c r="S2236" s="4">
        <v>0.0</v>
      </c>
      <c r="T2236" s="3" t="s">
        <v>103</v>
      </c>
      <c r="U2236" s="3" t="s">
        <v>35</v>
      </c>
    </row>
    <row r="2237">
      <c r="A2237" s="3" t="s">
        <v>13767</v>
      </c>
      <c r="B2237" s="3" t="s">
        <v>13768</v>
      </c>
      <c r="C2237" s="4">
        <v>1995.0</v>
      </c>
      <c r="D2237" s="4">
        <v>80.0</v>
      </c>
      <c r="E2237" s="4">
        <v>221226.0</v>
      </c>
      <c r="F2237" s="3" t="s">
        <v>13770</v>
      </c>
      <c r="G2237" s="3" t="s">
        <v>13771</v>
      </c>
      <c r="H2237" s="3" t="s">
        <v>13768</v>
      </c>
      <c r="I2237" s="4">
        <v>0.676</v>
      </c>
      <c r="J2237" s="4">
        <v>0.618</v>
      </c>
      <c r="K2237" s="4">
        <v>0.782259962</v>
      </c>
      <c r="L2237" s="4">
        <v>0.046</v>
      </c>
      <c r="M2237" s="4">
        <v>0.0361</v>
      </c>
      <c r="N2237" s="4">
        <v>0.0</v>
      </c>
      <c r="O2237" s="4">
        <v>0.199</v>
      </c>
      <c r="P2237" s="4">
        <v>0.899</v>
      </c>
      <c r="Q2237" s="4">
        <v>173.96</v>
      </c>
      <c r="R2237" s="4">
        <v>6.0</v>
      </c>
      <c r="S2237" s="4">
        <v>0.0</v>
      </c>
      <c r="T2237" s="3" t="s">
        <v>103</v>
      </c>
      <c r="U2237" s="3" t="s">
        <v>35</v>
      </c>
    </row>
    <row r="2238">
      <c r="A2238" s="3" t="s">
        <v>13773</v>
      </c>
      <c r="B2238" s="3" t="s">
        <v>13774</v>
      </c>
      <c r="C2238" s="4">
        <v>1975.0</v>
      </c>
      <c r="D2238" s="4">
        <v>80.0</v>
      </c>
      <c r="E2238" s="4">
        <v>213266.0</v>
      </c>
      <c r="F2238" s="3" t="s">
        <v>1267</v>
      </c>
      <c r="G2238" s="3" t="s">
        <v>12809</v>
      </c>
      <c r="H2238" s="3" t="s">
        <v>13778</v>
      </c>
      <c r="I2238" s="4">
        <v>0.749</v>
      </c>
      <c r="J2238" s="4">
        <v>0.748</v>
      </c>
      <c r="K2238" s="4">
        <v>0.824524629</v>
      </c>
      <c r="L2238" s="4">
        <v>0.0323</v>
      </c>
      <c r="M2238" s="4">
        <v>0.295</v>
      </c>
      <c r="N2238" s="4">
        <v>4.43E-4</v>
      </c>
      <c r="O2238" s="4">
        <v>0.469</v>
      </c>
      <c r="P2238" s="4">
        <v>0.827</v>
      </c>
      <c r="Q2238" s="4">
        <v>137.55</v>
      </c>
      <c r="R2238" s="4">
        <v>2.0</v>
      </c>
      <c r="S2238" s="4">
        <v>1.0</v>
      </c>
      <c r="T2238" s="3" t="s">
        <v>103</v>
      </c>
      <c r="U2238" s="3" t="s">
        <v>35</v>
      </c>
    </row>
    <row r="2239">
      <c r="A2239" s="3" t="s">
        <v>13779</v>
      </c>
      <c r="B2239" s="3" t="s">
        <v>13780</v>
      </c>
      <c r="C2239" s="4">
        <v>2022.0</v>
      </c>
      <c r="D2239" s="4">
        <v>81.0</v>
      </c>
      <c r="E2239" s="4">
        <v>148485.0</v>
      </c>
      <c r="F2239" s="3" t="s">
        <v>3108</v>
      </c>
      <c r="G2239" s="3" t="s">
        <v>3109</v>
      </c>
      <c r="H2239" s="3" t="s">
        <v>13781</v>
      </c>
      <c r="I2239" s="4">
        <v>0.704</v>
      </c>
      <c r="J2239" s="4">
        <v>0.797</v>
      </c>
      <c r="K2239" s="4">
        <v>0.847710307</v>
      </c>
      <c r="L2239" s="4">
        <v>0.0475</v>
      </c>
      <c r="M2239" s="4">
        <v>0.0826</v>
      </c>
      <c r="N2239" s="4">
        <v>7.45E-4</v>
      </c>
      <c r="O2239" s="4">
        <v>0.0546</v>
      </c>
      <c r="P2239" s="4">
        <v>0.825</v>
      </c>
      <c r="Q2239" s="4">
        <v>139.994</v>
      </c>
      <c r="R2239" s="4">
        <v>0.0</v>
      </c>
      <c r="S2239" s="4">
        <v>1.0</v>
      </c>
      <c r="T2239" s="3" t="s">
        <v>103</v>
      </c>
      <c r="U2239" s="3" t="s">
        <v>35</v>
      </c>
    </row>
    <row r="2240">
      <c r="A2240" s="3" t="s">
        <v>13784</v>
      </c>
      <c r="B2240" s="3" t="s">
        <v>13785</v>
      </c>
      <c r="C2240" s="4">
        <v>2012.0</v>
      </c>
      <c r="D2240" s="4">
        <v>81.0</v>
      </c>
      <c r="E2240" s="4">
        <v>193400.0</v>
      </c>
      <c r="F2240" s="3" t="s">
        <v>8592</v>
      </c>
      <c r="G2240" s="3" t="s">
        <v>13787</v>
      </c>
      <c r="H2240" s="3" t="s">
        <v>13790</v>
      </c>
      <c r="I2240" s="4">
        <v>0.782</v>
      </c>
      <c r="J2240" s="4">
        <v>0.58</v>
      </c>
      <c r="K2240" s="4">
        <v>0.834427737</v>
      </c>
      <c r="L2240" s="4">
        <v>0.0407</v>
      </c>
      <c r="M2240" s="4">
        <v>0.0114</v>
      </c>
      <c r="N2240" s="4">
        <v>2.28E-6</v>
      </c>
      <c r="O2240" s="4">
        <v>0.108</v>
      </c>
      <c r="P2240" s="4">
        <v>0.66</v>
      </c>
      <c r="Q2240" s="4">
        <v>120.021</v>
      </c>
      <c r="R2240" s="4">
        <v>7.0</v>
      </c>
      <c r="S2240" s="4">
        <v>1.0</v>
      </c>
      <c r="T2240" s="3" t="s">
        <v>103</v>
      </c>
      <c r="U2240" s="3" t="s">
        <v>68</v>
      </c>
    </row>
    <row r="2241">
      <c r="A2241" s="3" t="s">
        <v>13793</v>
      </c>
      <c r="B2241" s="3" t="s">
        <v>13794</v>
      </c>
      <c r="C2241" s="4">
        <v>1984.0</v>
      </c>
      <c r="D2241" s="4">
        <v>81.0</v>
      </c>
      <c r="E2241" s="4">
        <v>302413.0</v>
      </c>
      <c r="F2241" s="3" t="s">
        <v>13124</v>
      </c>
      <c r="G2241" s="3" t="s">
        <v>13795</v>
      </c>
      <c r="H2241" s="3" t="s">
        <v>13796</v>
      </c>
      <c r="I2241" s="4">
        <v>0.685</v>
      </c>
      <c r="J2241" s="4">
        <v>0.584</v>
      </c>
      <c r="K2241" s="4">
        <v>0.747417278</v>
      </c>
      <c r="L2241" s="4">
        <v>0.0276</v>
      </c>
      <c r="M2241" s="4">
        <v>0.29</v>
      </c>
      <c r="N2241" s="4">
        <v>0.01</v>
      </c>
      <c r="O2241" s="4">
        <v>0.124</v>
      </c>
      <c r="P2241" s="4">
        <v>0.94</v>
      </c>
      <c r="Q2241" s="4">
        <v>134.55</v>
      </c>
      <c r="R2241" s="4">
        <v>5.0</v>
      </c>
      <c r="S2241" s="4">
        <v>0.0</v>
      </c>
      <c r="T2241" s="3" t="s">
        <v>103</v>
      </c>
      <c r="U2241" s="3" t="s">
        <v>35</v>
      </c>
    </row>
    <row r="2242">
      <c r="A2242" s="3" t="s">
        <v>13798</v>
      </c>
      <c r="B2242" s="3" t="s">
        <v>13799</v>
      </c>
      <c r="C2242" s="4">
        <v>2000.0</v>
      </c>
      <c r="D2242" s="4">
        <v>81.0</v>
      </c>
      <c r="E2242" s="4">
        <v>214883.0</v>
      </c>
      <c r="F2242" s="3" t="s">
        <v>2097</v>
      </c>
      <c r="G2242" s="3" t="s">
        <v>13800</v>
      </c>
      <c r="H2242" s="3" t="s">
        <v>13801</v>
      </c>
      <c r="I2242" s="4">
        <v>0.671</v>
      </c>
      <c r="J2242" s="4">
        <v>0.882</v>
      </c>
      <c r="K2242" s="4">
        <v>0.842961949</v>
      </c>
      <c r="L2242" s="4">
        <v>0.0552</v>
      </c>
      <c r="M2242" s="4">
        <v>0.00181</v>
      </c>
      <c r="N2242" s="4">
        <v>0.667</v>
      </c>
      <c r="O2242" s="4">
        <v>0.285</v>
      </c>
      <c r="P2242" s="4">
        <v>0.787</v>
      </c>
      <c r="Q2242" s="4">
        <v>136.96</v>
      </c>
      <c r="R2242" s="4">
        <v>8.0</v>
      </c>
      <c r="S2242" s="4">
        <v>0.0</v>
      </c>
      <c r="T2242" s="3" t="s">
        <v>103</v>
      </c>
      <c r="U2242" s="3" t="s">
        <v>35</v>
      </c>
    </row>
    <row r="2243">
      <c r="A2243" s="3" t="s">
        <v>13804</v>
      </c>
      <c r="B2243" s="3" t="s">
        <v>13805</v>
      </c>
      <c r="C2243" s="4">
        <v>1985.0</v>
      </c>
      <c r="D2243" s="4">
        <v>81.0</v>
      </c>
      <c r="E2243" s="4">
        <v>226333.0</v>
      </c>
      <c r="F2243" s="3" t="s">
        <v>12818</v>
      </c>
      <c r="G2243" s="3" t="s">
        <v>12819</v>
      </c>
      <c r="H2243" s="3" t="s">
        <v>8969</v>
      </c>
      <c r="I2243" s="4">
        <v>0.677</v>
      </c>
      <c r="J2243" s="4">
        <v>0.616</v>
      </c>
      <c r="K2243" s="4">
        <v>0.678758582</v>
      </c>
      <c r="L2243" s="4">
        <v>0.032</v>
      </c>
      <c r="M2243" s="4">
        <v>0.458</v>
      </c>
      <c r="N2243" s="4">
        <v>0.0132</v>
      </c>
      <c r="O2243" s="4">
        <v>0.349</v>
      </c>
      <c r="P2243" s="4">
        <v>0.851</v>
      </c>
      <c r="Q2243" s="4">
        <v>114.22</v>
      </c>
      <c r="R2243" s="4">
        <v>10.0</v>
      </c>
      <c r="S2243" s="4">
        <v>1.0</v>
      </c>
      <c r="T2243" s="3" t="s">
        <v>103</v>
      </c>
      <c r="U2243" s="3" t="s">
        <v>35</v>
      </c>
    </row>
    <row r="2244">
      <c r="A2244" s="3" t="s">
        <v>13810</v>
      </c>
      <c r="B2244" s="3" t="s">
        <v>13812</v>
      </c>
      <c r="C2244" s="4">
        <v>1978.0</v>
      </c>
      <c r="D2244" s="4">
        <v>81.0</v>
      </c>
      <c r="E2244" s="4">
        <v>191946.0</v>
      </c>
      <c r="F2244" s="3" t="s">
        <v>10442</v>
      </c>
      <c r="G2244" s="3" t="s">
        <v>10444</v>
      </c>
      <c r="H2244" s="3" t="s">
        <v>13813</v>
      </c>
      <c r="I2244" s="4">
        <v>0.618</v>
      </c>
      <c r="J2244" s="4">
        <v>0.748</v>
      </c>
      <c r="K2244" s="4">
        <v>0.78401386</v>
      </c>
      <c r="L2244" s="4">
        <v>0.358</v>
      </c>
      <c r="M2244" s="4">
        <v>0.0384</v>
      </c>
      <c r="N2244" s="4">
        <v>4.1E-6</v>
      </c>
      <c r="O2244" s="4">
        <v>0.0473</v>
      </c>
      <c r="P2244" s="4">
        <v>0.663</v>
      </c>
      <c r="Q2244" s="4">
        <v>134.11</v>
      </c>
      <c r="R2244" s="4">
        <v>0.0</v>
      </c>
      <c r="S2244" s="4">
        <v>1.0</v>
      </c>
      <c r="T2244" s="3" t="s">
        <v>103</v>
      </c>
      <c r="U2244" s="3" t="s">
        <v>35</v>
      </c>
    </row>
    <row r="2245">
      <c r="A2245" s="3" t="s">
        <v>13815</v>
      </c>
      <c r="B2245" s="3" t="s">
        <v>11017</v>
      </c>
      <c r="C2245" s="4">
        <v>1981.0</v>
      </c>
      <c r="D2245" s="4">
        <v>81.0</v>
      </c>
      <c r="E2245" s="4">
        <v>153800.0</v>
      </c>
      <c r="F2245" s="3" t="s">
        <v>3132</v>
      </c>
      <c r="G2245" s="3" t="s">
        <v>13816</v>
      </c>
      <c r="H2245" s="3" t="s">
        <v>13817</v>
      </c>
      <c r="I2245" s="4">
        <v>0.5</v>
      </c>
      <c r="J2245" s="4">
        <v>0.501</v>
      </c>
      <c r="K2245" s="4">
        <v>0.79729643</v>
      </c>
      <c r="L2245" s="4">
        <v>0.0376</v>
      </c>
      <c r="M2245" s="4">
        <v>0.462</v>
      </c>
      <c r="N2245" s="4">
        <v>0.0</v>
      </c>
      <c r="O2245" s="4">
        <v>0.26</v>
      </c>
      <c r="P2245" s="4">
        <v>0.623</v>
      </c>
      <c r="Q2245" s="4">
        <v>144.44</v>
      </c>
      <c r="R2245" s="4">
        <v>0.0</v>
      </c>
      <c r="S2245" s="4">
        <v>0.0</v>
      </c>
      <c r="T2245" s="3" t="s">
        <v>103</v>
      </c>
      <c r="U2245" s="3" t="s">
        <v>68</v>
      </c>
    </row>
    <row r="2246">
      <c r="A2246" s="3" t="s">
        <v>13820</v>
      </c>
      <c r="B2246" s="3" t="s">
        <v>9585</v>
      </c>
      <c r="C2246" s="4">
        <v>1997.0</v>
      </c>
      <c r="D2246" s="4">
        <v>81.0</v>
      </c>
      <c r="E2246" s="4">
        <v>244666.0</v>
      </c>
      <c r="F2246" s="3" t="s">
        <v>150</v>
      </c>
      <c r="G2246" s="3" t="s">
        <v>13823</v>
      </c>
      <c r="H2246" s="3" t="s">
        <v>13824</v>
      </c>
      <c r="I2246" s="4">
        <v>0.575</v>
      </c>
      <c r="J2246" s="4">
        <v>0.886</v>
      </c>
      <c r="K2246" s="4">
        <v>0.863645114</v>
      </c>
      <c r="L2246" s="4">
        <v>0.034</v>
      </c>
      <c r="M2246" s="4">
        <v>0.0647</v>
      </c>
      <c r="N2246" s="4">
        <v>1.87E-4</v>
      </c>
      <c r="O2246" s="4">
        <v>0.709</v>
      </c>
      <c r="P2246" s="4">
        <v>0.609</v>
      </c>
      <c r="Q2246" s="4">
        <v>96.31</v>
      </c>
      <c r="R2246" s="4">
        <v>5.0</v>
      </c>
      <c r="S2246" s="4">
        <v>1.0</v>
      </c>
      <c r="T2246" s="3" t="s">
        <v>103</v>
      </c>
      <c r="U2246" s="3" t="s">
        <v>68</v>
      </c>
    </row>
    <row r="2247">
      <c r="A2247" s="3" t="s">
        <v>13826</v>
      </c>
      <c r="B2247" s="3" t="s">
        <v>13827</v>
      </c>
      <c r="C2247" s="4">
        <v>2021.0</v>
      </c>
      <c r="D2247" s="4">
        <v>81.0</v>
      </c>
      <c r="E2247" s="4">
        <v>191013.0</v>
      </c>
      <c r="F2247" s="3" t="s">
        <v>13828</v>
      </c>
      <c r="G2247" s="3" t="s">
        <v>6075</v>
      </c>
      <c r="H2247" s="3" t="s">
        <v>13829</v>
      </c>
      <c r="I2247" s="4">
        <v>0.65</v>
      </c>
      <c r="J2247" s="4">
        <v>0.825</v>
      </c>
      <c r="K2247" s="4">
        <v>0.875131008</v>
      </c>
      <c r="L2247" s="4">
        <v>0.0325</v>
      </c>
      <c r="M2247" s="4">
        <v>0.0215</v>
      </c>
      <c r="N2247" s="4">
        <v>2.44E-5</v>
      </c>
      <c r="O2247" s="4">
        <v>0.0936</v>
      </c>
      <c r="P2247" s="4">
        <v>0.593</v>
      </c>
      <c r="Q2247" s="4">
        <v>118.09</v>
      </c>
      <c r="R2247" s="4">
        <v>0.0</v>
      </c>
      <c r="S2247" s="4">
        <v>1.0</v>
      </c>
      <c r="T2247" s="3" t="s">
        <v>103</v>
      </c>
      <c r="U2247" s="3" t="s">
        <v>68</v>
      </c>
    </row>
    <row r="2248">
      <c r="A2248" s="3" t="s">
        <v>13831</v>
      </c>
      <c r="B2248" s="3" t="s">
        <v>13832</v>
      </c>
      <c r="C2248" s="4">
        <v>2015.0</v>
      </c>
      <c r="D2248" s="4">
        <v>82.0</v>
      </c>
      <c r="E2248" s="4">
        <v>171573.0</v>
      </c>
      <c r="F2248" s="3" t="s">
        <v>4647</v>
      </c>
      <c r="G2248" s="3" t="s">
        <v>13833</v>
      </c>
      <c r="H2248" s="3" t="s">
        <v>13834</v>
      </c>
      <c r="I2248" s="4">
        <v>0.782</v>
      </c>
      <c r="J2248" s="4">
        <v>0.685</v>
      </c>
      <c r="K2248" s="4">
        <v>0.841079717</v>
      </c>
      <c r="L2248" s="4">
        <v>0.0309</v>
      </c>
      <c r="M2248" s="4">
        <v>0.166</v>
      </c>
      <c r="N2248" s="4">
        <v>1.18E-5</v>
      </c>
      <c r="O2248" s="4">
        <v>0.16</v>
      </c>
      <c r="P2248" s="4">
        <v>0.603</v>
      </c>
      <c r="Q2248" s="4">
        <v>118.02</v>
      </c>
      <c r="R2248" s="4">
        <v>4.0</v>
      </c>
      <c r="S2248" s="4">
        <v>1.0</v>
      </c>
      <c r="T2248" s="3" t="s">
        <v>103</v>
      </c>
      <c r="U2248" s="3" t="s">
        <v>35</v>
      </c>
    </row>
    <row r="2249">
      <c r="A2249" s="3" t="s">
        <v>13837</v>
      </c>
      <c r="B2249" s="3" t="s">
        <v>13840</v>
      </c>
      <c r="C2249" s="4">
        <v>1981.0</v>
      </c>
      <c r="D2249" s="4">
        <v>82.0</v>
      </c>
      <c r="E2249" s="4">
        <v>215933.0</v>
      </c>
      <c r="F2249" s="3" t="s">
        <v>9525</v>
      </c>
      <c r="G2249" s="3" t="s">
        <v>7419</v>
      </c>
      <c r="H2249" s="3" t="s">
        <v>5796</v>
      </c>
      <c r="I2249" s="4">
        <v>0.933</v>
      </c>
      <c r="J2249" s="4">
        <v>0.528</v>
      </c>
      <c r="K2249" s="4">
        <v>0.836053301</v>
      </c>
      <c r="L2249" s="4">
        <v>0.161</v>
      </c>
      <c r="M2249" s="4">
        <v>0.112</v>
      </c>
      <c r="N2249" s="4">
        <v>0.312</v>
      </c>
      <c r="O2249" s="4">
        <v>0.163</v>
      </c>
      <c r="P2249" s="4">
        <v>0.754</v>
      </c>
      <c r="Q2249" s="4">
        <v>109.97</v>
      </c>
      <c r="R2249" s="4">
        <v>5.0</v>
      </c>
      <c r="S2249" s="4">
        <v>0.0</v>
      </c>
      <c r="T2249" s="3" t="s">
        <v>103</v>
      </c>
      <c r="U2249" s="3" t="s">
        <v>35</v>
      </c>
    </row>
    <row r="2250">
      <c r="A2250" s="3" t="s">
        <v>13843</v>
      </c>
      <c r="B2250" s="3" t="s">
        <v>12764</v>
      </c>
      <c r="C2250" s="4">
        <v>2020.0</v>
      </c>
      <c r="D2250" s="4">
        <v>82.0</v>
      </c>
      <c r="E2250" s="4">
        <v>203064.0</v>
      </c>
      <c r="F2250" s="3" t="s">
        <v>1267</v>
      </c>
      <c r="G2250" s="3" t="s">
        <v>2714</v>
      </c>
      <c r="H2250" s="3" t="s">
        <v>9183</v>
      </c>
      <c r="I2250" s="4">
        <v>0.702</v>
      </c>
      <c r="J2250" s="4">
        <v>0.825</v>
      </c>
      <c r="K2250" s="4">
        <v>0.893482771</v>
      </c>
      <c r="L2250" s="4">
        <v>0.0601</v>
      </c>
      <c r="M2250" s="4">
        <v>0.00883</v>
      </c>
      <c r="N2250" s="4">
        <v>0.0</v>
      </c>
      <c r="O2250" s="4">
        <v>0.0674</v>
      </c>
      <c r="P2250" s="4">
        <v>0.915</v>
      </c>
      <c r="Q2250" s="4">
        <v>102.977</v>
      </c>
      <c r="R2250" s="4">
        <v>6.0</v>
      </c>
      <c r="S2250" s="4">
        <v>0.0</v>
      </c>
      <c r="T2250" s="3" t="s">
        <v>103</v>
      </c>
      <c r="U2250" s="3" t="s">
        <v>35</v>
      </c>
    </row>
    <row r="2251">
      <c r="A2251" s="3" t="s">
        <v>13845</v>
      </c>
      <c r="B2251" s="3" t="s">
        <v>13846</v>
      </c>
      <c r="C2251" s="4">
        <v>2020.0</v>
      </c>
      <c r="D2251" s="4">
        <v>82.0</v>
      </c>
      <c r="E2251" s="4">
        <v>160191.0</v>
      </c>
      <c r="F2251" s="3" t="s">
        <v>2584</v>
      </c>
      <c r="G2251" s="3" t="s">
        <v>13847</v>
      </c>
      <c r="H2251" s="3" t="s">
        <v>13848</v>
      </c>
      <c r="I2251" s="4">
        <v>0.653</v>
      </c>
      <c r="J2251" s="4">
        <v>0.524</v>
      </c>
      <c r="K2251" s="4">
        <v>0.781639681</v>
      </c>
      <c r="L2251" s="4">
        <v>0.0502</v>
      </c>
      <c r="M2251" s="4">
        <v>0.112</v>
      </c>
      <c r="N2251" s="4">
        <v>0.0</v>
      </c>
      <c r="O2251" s="4">
        <v>0.203</v>
      </c>
      <c r="P2251" s="4">
        <v>0.553</v>
      </c>
      <c r="Q2251" s="4">
        <v>83.97</v>
      </c>
      <c r="R2251" s="4">
        <v>11.0</v>
      </c>
      <c r="S2251" s="4">
        <v>0.0</v>
      </c>
      <c r="T2251" s="3" t="s">
        <v>103</v>
      </c>
      <c r="U2251" s="3" t="s">
        <v>35</v>
      </c>
    </row>
    <row r="2252">
      <c r="A2252" s="3" t="s">
        <v>13849</v>
      </c>
      <c r="B2252" s="3" t="s">
        <v>13852</v>
      </c>
      <c r="C2252" s="4">
        <v>2015.0</v>
      </c>
      <c r="D2252" s="4">
        <v>82.0</v>
      </c>
      <c r="E2252" s="4">
        <v>205680.0</v>
      </c>
      <c r="F2252" s="3" t="s">
        <v>1267</v>
      </c>
      <c r="G2252" s="3" t="s">
        <v>9349</v>
      </c>
      <c r="H2252" s="3" t="s">
        <v>9571</v>
      </c>
      <c r="I2252" s="4">
        <v>0.845</v>
      </c>
      <c r="J2252" s="4">
        <v>0.567</v>
      </c>
      <c r="K2252" s="4">
        <v>0.800847004</v>
      </c>
      <c r="L2252" s="4">
        <v>0.0956</v>
      </c>
      <c r="M2252" s="4">
        <v>0.59</v>
      </c>
      <c r="N2252" s="4">
        <v>0.00142</v>
      </c>
      <c r="O2252" s="4">
        <v>0.0811</v>
      </c>
      <c r="P2252" s="4">
        <v>0.793</v>
      </c>
      <c r="Q2252" s="4">
        <v>125.02</v>
      </c>
      <c r="R2252" s="4">
        <v>5.0</v>
      </c>
      <c r="S2252" s="4">
        <v>0.0</v>
      </c>
      <c r="T2252" s="3" t="s">
        <v>103</v>
      </c>
      <c r="U2252" s="3" t="s">
        <v>35</v>
      </c>
    </row>
    <row r="2253">
      <c r="A2253" s="3" t="s">
        <v>13857</v>
      </c>
      <c r="B2253" s="3" t="s">
        <v>13858</v>
      </c>
      <c r="C2253" s="4">
        <v>2025.0</v>
      </c>
      <c r="D2253" s="4">
        <v>82.0</v>
      </c>
      <c r="E2253" s="4">
        <v>180248.0</v>
      </c>
      <c r="F2253" s="3" t="s">
        <v>13859</v>
      </c>
      <c r="G2253" s="3" t="s">
        <v>13860</v>
      </c>
      <c r="H2253" s="3" t="s">
        <v>13858</v>
      </c>
      <c r="I2253" s="4">
        <v>0.772</v>
      </c>
      <c r="J2253" s="4">
        <v>0.714</v>
      </c>
      <c r="K2253" s="4">
        <v>0.838491648</v>
      </c>
      <c r="L2253" s="4">
        <v>0.102</v>
      </c>
      <c r="M2253" s="4">
        <v>0.227</v>
      </c>
      <c r="N2253" s="4">
        <v>0.0</v>
      </c>
      <c r="O2253" s="4">
        <v>0.115</v>
      </c>
      <c r="P2253" s="4">
        <v>0.81</v>
      </c>
      <c r="Q2253" s="4">
        <v>159.888</v>
      </c>
      <c r="R2253" s="4">
        <v>0.0</v>
      </c>
      <c r="S2253" s="4">
        <v>1.0</v>
      </c>
      <c r="T2253" s="3" t="s">
        <v>104</v>
      </c>
      <c r="U2253" s="3" t="s">
        <v>35</v>
      </c>
    </row>
    <row r="2254">
      <c r="A2254" s="3" t="s">
        <v>13862</v>
      </c>
      <c r="B2254" s="3" t="s">
        <v>13863</v>
      </c>
      <c r="C2254" s="4">
        <v>2024.0</v>
      </c>
      <c r="D2254" s="4">
        <v>82.0</v>
      </c>
      <c r="E2254" s="4">
        <v>160688.0</v>
      </c>
      <c r="F2254" s="3" t="s">
        <v>4278</v>
      </c>
      <c r="G2254" s="3" t="s">
        <v>13864</v>
      </c>
      <c r="H2254" s="3" t="s">
        <v>13865</v>
      </c>
      <c r="I2254" s="4">
        <v>0.797</v>
      </c>
      <c r="J2254" s="4">
        <v>0.668</v>
      </c>
      <c r="K2254" s="4">
        <v>0.85002032</v>
      </c>
      <c r="L2254" s="4">
        <v>0.0687</v>
      </c>
      <c r="M2254" s="4">
        <v>0.257</v>
      </c>
      <c r="N2254" s="4">
        <v>0.0</v>
      </c>
      <c r="O2254" s="4">
        <v>0.0876</v>
      </c>
      <c r="P2254" s="4">
        <v>0.69</v>
      </c>
      <c r="Q2254" s="4">
        <v>131.067</v>
      </c>
      <c r="R2254" s="4">
        <v>6.0</v>
      </c>
      <c r="S2254" s="4">
        <v>1.0</v>
      </c>
      <c r="T2254" s="3" t="s">
        <v>103</v>
      </c>
      <c r="U2254" s="3" t="s">
        <v>68</v>
      </c>
    </row>
    <row r="2255">
      <c r="A2255" s="3" t="s">
        <v>13866</v>
      </c>
      <c r="B2255" s="3" t="s">
        <v>13868</v>
      </c>
      <c r="C2255" s="4">
        <v>2018.0</v>
      </c>
      <c r="D2255" s="4">
        <v>82.0</v>
      </c>
      <c r="E2255" s="4">
        <v>251173.0</v>
      </c>
      <c r="F2255" s="3" t="s">
        <v>1267</v>
      </c>
      <c r="G2255" s="3" t="s">
        <v>13181</v>
      </c>
      <c r="H2255" s="3" t="s">
        <v>13182</v>
      </c>
      <c r="I2255" s="4">
        <v>0.717</v>
      </c>
      <c r="J2255" s="4">
        <v>0.73</v>
      </c>
      <c r="K2255" s="4">
        <v>0.873334331</v>
      </c>
      <c r="L2255" s="4">
        <v>0.0568</v>
      </c>
      <c r="M2255" s="4">
        <v>0.383</v>
      </c>
      <c r="N2255" s="4">
        <v>0.0</v>
      </c>
      <c r="O2255" s="4">
        <v>0.398</v>
      </c>
      <c r="P2255" s="4">
        <v>0.792</v>
      </c>
      <c r="Q2255" s="4">
        <v>102.0</v>
      </c>
      <c r="R2255" s="4">
        <v>9.0</v>
      </c>
      <c r="S2255" s="4">
        <v>0.0</v>
      </c>
      <c r="T2255" s="3" t="s">
        <v>103</v>
      </c>
      <c r="U2255" s="3" t="s">
        <v>35</v>
      </c>
    </row>
    <row r="2256">
      <c r="A2256" s="3" t="s">
        <v>13874</v>
      </c>
      <c r="B2256" s="3" t="s">
        <v>13876</v>
      </c>
      <c r="C2256" s="4">
        <v>1974.0</v>
      </c>
      <c r="D2256" s="4">
        <v>82.0</v>
      </c>
      <c r="E2256" s="4">
        <v>283800.0</v>
      </c>
      <c r="F2256" s="3" t="s">
        <v>13878</v>
      </c>
      <c r="G2256" s="3" t="s">
        <v>13879</v>
      </c>
      <c r="H2256" s="3" t="s">
        <v>13880</v>
      </c>
      <c r="I2256" s="4">
        <v>0.596</v>
      </c>
      <c r="J2256" s="4">
        <v>0.606</v>
      </c>
      <c r="K2256" s="4">
        <v>0.714713494</v>
      </c>
      <c r="L2256" s="4">
        <v>0.0255</v>
      </c>
      <c r="M2256" s="4">
        <v>0.181</v>
      </c>
      <c r="N2256" s="4">
        <v>3.27E-4</v>
      </c>
      <c r="O2256" s="4">
        <v>0.0863</v>
      </c>
      <c r="P2256" s="4">
        <v>0.886</v>
      </c>
      <c r="Q2256" s="4">
        <v>97.78</v>
      </c>
      <c r="R2256" s="4">
        <v>7.0</v>
      </c>
      <c r="S2256" s="4">
        <v>1.0</v>
      </c>
      <c r="T2256" s="3" t="s">
        <v>103</v>
      </c>
      <c r="U2256" s="3" t="s">
        <v>35</v>
      </c>
    </row>
    <row r="2257">
      <c r="A2257" s="3" t="s">
        <v>13882</v>
      </c>
      <c r="B2257" s="3" t="s">
        <v>1120</v>
      </c>
      <c r="C2257" s="4">
        <v>2009.0</v>
      </c>
      <c r="D2257" s="4">
        <v>82.0</v>
      </c>
      <c r="E2257" s="4">
        <v>212506.0</v>
      </c>
      <c r="F2257" s="3" t="s">
        <v>12148</v>
      </c>
      <c r="G2257" s="3" t="s">
        <v>13883</v>
      </c>
      <c r="H2257" s="3" t="s">
        <v>13884</v>
      </c>
      <c r="I2257" s="4">
        <v>0.727</v>
      </c>
      <c r="J2257" s="4">
        <v>0.68</v>
      </c>
      <c r="K2257" s="4">
        <v>0.878275191</v>
      </c>
      <c r="L2257" s="4">
        <v>0.0286</v>
      </c>
      <c r="M2257" s="4">
        <v>0.0101</v>
      </c>
      <c r="N2257" s="4">
        <v>0.0</v>
      </c>
      <c r="O2257" s="4">
        <v>0.0821</v>
      </c>
      <c r="P2257" s="4">
        <v>0.728</v>
      </c>
      <c r="Q2257" s="4">
        <v>132.01</v>
      </c>
      <c r="R2257" s="4">
        <v>2.0</v>
      </c>
      <c r="S2257" s="4">
        <v>1.0</v>
      </c>
      <c r="T2257" s="3" t="s">
        <v>103</v>
      </c>
      <c r="U2257" s="3" t="s">
        <v>35</v>
      </c>
    </row>
    <row r="2258">
      <c r="A2258" s="3" t="s">
        <v>13887</v>
      </c>
      <c r="B2258" s="3" t="s">
        <v>13889</v>
      </c>
      <c r="C2258" s="4">
        <v>2007.0</v>
      </c>
      <c r="D2258" s="4">
        <v>82.0</v>
      </c>
      <c r="E2258" s="4">
        <v>219413.0</v>
      </c>
      <c r="F2258" s="3" t="s">
        <v>13890</v>
      </c>
      <c r="G2258" s="3" t="s">
        <v>13891</v>
      </c>
      <c r="H2258" s="3" t="s">
        <v>13892</v>
      </c>
      <c r="I2258" s="4">
        <v>0.699</v>
      </c>
      <c r="J2258" s="4">
        <v>0.83</v>
      </c>
      <c r="K2258" s="4">
        <v>0.86971959</v>
      </c>
      <c r="L2258" s="4">
        <v>0.0633</v>
      </c>
      <c r="M2258" s="4">
        <v>0.00243</v>
      </c>
      <c r="N2258" s="4">
        <v>2.4E-4</v>
      </c>
      <c r="O2258" s="4">
        <v>0.0995</v>
      </c>
      <c r="P2258" s="4">
        <v>0.889</v>
      </c>
      <c r="Q2258" s="4">
        <v>105.81</v>
      </c>
      <c r="R2258" s="4">
        <v>1.0</v>
      </c>
      <c r="S2258" s="4">
        <v>1.0</v>
      </c>
      <c r="T2258" s="3" t="s">
        <v>103</v>
      </c>
      <c r="U2258" s="3" t="s">
        <v>68</v>
      </c>
    </row>
    <row r="2259">
      <c r="A2259" s="3" t="s">
        <v>13896</v>
      </c>
      <c r="B2259" s="3" t="s">
        <v>13897</v>
      </c>
      <c r="C2259" s="4">
        <v>1996.0</v>
      </c>
      <c r="D2259" s="4">
        <v>82.0</v>
      </c>
      <c r="E2259" s="4">
        <v>298666.0</v>
      </c>
      <c r="F2259" s="3" t="s">
        <v>13898</v>
      </c>
      <c r="G2259" s="3" t="s">
        <v>13899</v>
      </c>
      <c r="H2259" s="3" t="s">
        <v>13900</v>
      </c>
      <c r="I2259" s="4">
        <v>0.765</v>
      </c>
      <c r="J2259" s="4">
        <v>0.289</v>
      </c>
      <c r="K2259" s="4">
        <v>0.608196265</v>
      </c>
      <c r="L2259" s="4">
        <v>0.147</v>
      </c>
      <c r="M2259" s="4">
        <v>0.0268</v>
      </c>
      <c r="N2259" s="4">
        <v>1.77E-6</v>
      </c>
      <c r="O2259" s="4">
        <v>0.562</v>
      </c>
      <c r="P2259" s="4">
        <v>0.501</v>
      </c>
      <c r="Q2259" s="4">
        <v>92.41</v>
      </c>
      <c r="R2259" s="4">
        <v>4.0</v>
      </c>
      <c r="S2259" s="4">
        <v>0.0</v>
      </c>
      <c r="T2259" s="3" t="s">
        <v>103</v>
      </c>
      <c r="U2259" s="3" t="s">
        <v>68</v>
      </c>
    </row>
    <row r="2260">
      <c r="A2260" s="3" t="s">
        <v>13904</v>
      </c>
      <c r="B2260" s="3" t="s">
        <v>13905</v>
      </c>
      <c r="C2260" s="4">
        <v>2021.0</v>
      </c>
      <c r="D2260" s="4">
        <v>82.0</v>
      </c>
      <c r="E2260" s="4">
        <v>202735.0</v>
      </c>
      <c r="F2260" s="3" t="s">
        <v>13906</v>
      </c>
      <c r="G2260" s="3" t="s">
        <v>9174</v>
      </c>
      <c r="H2260" s="3" t="s">
        <v>13907</v>
      </c>
      <c r="I2260" s="4">
        <v>0.796</v>
      </c>
      <c r="J2260" s="4">
        <v>0.798</v>
      </c>
      <c r="K2260" s="4">
        <v>0.839475542</v>
      </c>
      <c r="L2260" s="4">
        <v>0.0317</v>
      </c>
      <c r="M2260" s="4">
        <v>0.034</v>
      </c>
      <c r="N2260" s="4">
        <v>4.19E-5</v>
      </c>
      <c r="O2260" s="4">
        <v>0.0952</v>
      </c>
      <c r="P2260" s="4">
        <v>0.942</v>
      </c>
      <c r="Q2260" s="4">
        <v>116.03</v>
      </c>
      <c r="R2260" s="4">
        <v>1.0</v>
      </c>
      <c r="S2260" s="4">
        <v>1.0</v>
      </c>
      <c r="T2260" s="3" t="s">
        <v>103</v>
      </c>
      <c r="U2260" s="3" t="s">
        <v>68</v>
      </c>
    </row>
    <row r="2261">
      <c r="A2261" s="3" t="s">
        <v>13910</v>
      </c>
      <c r="B2261" s="3" t="s">
        <v>13911</v>
      </c>
      <c r="C2261" s="4">
        <v>2014.0</v>
      </c>
      <c r="D2261" s="4">
        <v>82.0</v>
      </c>
      <c r="E2261" s="4">
        <v>235493.0</v>
      </c>
      <c r="F2261" s="3" t="s">
        <v>1267</v>
      </c>
      <c r="G2261" s="3" t="s">
        <v>7586</v>
      </c>
      <c r="H2261" s="3" t="s">
        <v>9435</v>
      </c>
      <c r="I2261" s="4">
        <v>0.748</v>
      </c>
      <c r="J2261" s="4">
        <v>0.788</v>
      </c>
      <c r="K2261" s="4">
        <v>0.823583513</v>
      </c>
      <c r="L2261" s="4">
        <v>0.0334</v>
      </c>
      <c r="M2261" s="4">
        <v>0.0591</v>
      </c>
      <c r="N2261" s="4">
        <v>0.0</v>
      </c>
      <c r="O2261" s="4">
        <v>0.0863</v>
      </c>
      <c r="P2261" s="4">
        <v>0.884</v>
      </c>
      <c r="Q2261" s="4">
        <v>120.08</v>
      </c>
      <c r="R2261" s="4">
        <v>1.0</v>
      </c>
      <c r="S2261" s="4">
        <v>1.0</v>
      </c>
      <c r="T2261" s="3" t="s">
        <v>103</v>
      </c>
      <c r="U2261" s="3" t="s">
        <v>35</v>
      </c>
    </row>
    <row r="2262">
      <c r="A2262" s="3" t="s">
        <v>13914</v>
      </c>
      <c r="B2262" s="3" t="s">
        <v>13915</v>
      </c>
      <c r="C2262" s="4">
        <v>2014.0</v>
      </c>
      <c r="D2262" s="4">
        <v>83.0</v>
      </c>
      <c r="E2262" s="4">
        <v>227120.0</v>
      </c>
      <c r="F2262" s="3" t="s">
        <v>13318</v>
      </c>
      <c r="G2262" s="3" t="s">
        <v>8213</v>
      </c>
      <c r="H2262" s="3" t="s">
        <v>13915</v>
      </c>
      <c r="I2262" s="4">
        <v>0.536</v>
      </c>
      <c r="J2262" s="4">
        <v>0.768</v>
      </c>
      <c r="K2262" s="4">
        <v>0.847261138</v>
      </c>
      <c r="L2262" s="4">
        <v>0.0347</v>
      </c>
      <c r="M2262" s="4">
        <v>0.00433</v>
      </c>
      <c r="N2262" s="4">
        <v>0.0</v>
      </c>
      <c r="O2262" s="4">
        <v>0.114</v>
      </c>
      <c r="P2262" s="4">
        <v>0.545</v>
      </c>
      <c r="Q2262" s="4">
        <v>77.22</v>
      </c>
      <c r="R2262" s="4">
        <v>10.0</v>
      </c>
      <c r="S2262" s="4">
        <v>0.0</v>
      </c>
      <c r="T2262" s="3" t="s">
        <v>103</v>
      </c>
      <c r="U2262" s="3" t="s">
        <v>35</v>
      </c>
    </row>
    <row r="2263">
      <c r="A2263" s="3" t="s">
        <v>13919</v>
      </c>
      <c r="B2263" s="3" t="s">
        <v>222</v>
      </c>
      <c r="C2263" s="4">
        <v>2010.0</v>
      </c>
      <c r="D2263" s="4">
        <v>83.0</v>
      </c>
      <c r="E2263" s="4">
        <v>214240.0</v>
      </c>
      <c r="F2263" s="3" t="s">
        <v>1267</v>
      </c>
      <c r="G2263" s="3" t="s">
        <v>9349</v>
      </c>
      <c r="H2263" s="3" t="s">
        <v>13921</v>
      </c>
      <c r="I2263" s="4">
        <v>0.728</v>
      </c>
      <c r="J2263" s="4">
        <v>0.859</v>
      </c>
      <c r="K2263" s="4">
        <v>0.862468719</v>
      </c>
      <c r="L2263" s="4">
        <v>0.137</v>
      </c>
      <c r="M2263" s="4">
        <v>0.0401</v>
      </c>
      <c r="N2263" s="4">
        <v>0.0</v>
      </c>
      <c r="O2263" s="4">
        <v>0.111</v>
      </c>
      <c r="P2263" s="4">
        <v>0.535</v>
      </c>
      <c r="Q2263" s="4">
        <v>65.043</v>
      </c>
      <c r="R2263" s="4">
        <v>5.0</v>
      </c>
      <c r="S2263" s="4">
        <v>0.0</v>
      </c>
      <c r="T2263" s="3" t="s">
        <v>103</v>
      </c>
      <c r="U2263" s="3" t="s">
        <v>94</v>
      </c>
    </row>
    <row r="2264">
      <c r="A2264" s="3" t="s">
        <v>13922</v>
      </c>
      <c r="B2264" s="3" t="s">
        <v>13923</v>
      </c>
      <c r="C2264" s="4">
        <v>2022.0</v>
      </c>
      <c r="D2264" s="4">
        <v>83.0</v>
      </c>
      <c r="E2264" s="4">
        <v>163648.0</v>
      </c>
      <c r="F2264" s="3" t="s">
        <v>1267</v>
      </c>
      <c r="G2264" s="3" t="s">
        <v>13689</v>
      </c>
      <c r="H2264" s="3" t="s">
        <v>13924</v>
      </c>
      <c r="I2264" s="4">
        <v>0.74</v>
      </c>
      <c r="J2264" s="4">
        <v>0.697</v>
      </c>
      <c r="K2264" s="4">
        <v>0.869420144</v>
      </c>
      <c r="L2264" s="4">
        <v>0.034</v>
      </c>
      <c r="M2264" s="4">
        <v>0.0268</v>
      </c>
      <c r="N2264" s="4">
        <v>0.0</v>
      </c>
      <c r="O2264" s="4">
        <v>0.224</v>
      </c>
      <c r="P2264" s="4">
        <v>0.732</v>
      </c>
      <c r="Q2264" s="4">
        <v>138.992</v>
      </c>
      <c r="R2264" s="4">
        <v>8.0</v>
      </c>
      <c r="S2264" s="4">
        <v>1.0</v>
      </c>
      <c r="T2264" s="3" t="s">
        <v>103</v>
      </c>
      <c r="U2264" s="3" t="s">
        <v>94</v>
      </c>
    </row>
    <row r="2265">
      <c r="A2265" s="3" t="s">
        <v>13927</v>
      </c>
      <c r="B2265" s="3" t="s">
        <v>13928</v>
      </c>
      <c r="C2265" s="4">
        <v>1991.0</v>
      </c>
      <c r="D2265" s="4">
        <v>83.0</v>
      </c>
      <c r="E2265" s="4">
        <v>218920.0</v>
      </c>
      <c r="F2265" s="3" t="s">
        <v>9327</v>
      </c>
      <c r="G2265" s="3" t="s">
        <v>9329</v>
      </c>
      <c r="H2265" s="3" t="s">
        <v>13930</v>
      </c>
      <c r="I2265" s="4">
        <v>0.5</v>
      </c>
      <c r="J2265" s="4">
        <v>0.824</v>
      </c>
      <c r="K2265" s="4">
        <v>0.849442816</v>
      </c>
      <c r="L2265" s="4">
        <v>0.0388</v>
      </c>
      <c r="M2265" s="4">
        <v>1.6E-4</v>
      </c>
      <c r="N2265" s="4">
        <v>0.00161</v>
      </c>
      <c r="O2265" s="4">
        <v>0.0916</v>
      </c>
      <c r="P2265" s="4">
        <v>0.539</v>
      </c>
      <c r="Q2265" s="4">
        <v>120.125</v>
      </c>
      <c r="R2265" s="4">
        <v>4.0</v>
      </c>
      <c r="S2265" s="4">
        <v>0.0</v>
      </c>
      <c r="T2265" s="3" t="s">
        <v>103</v>
      </c>
      <c r="U2265" s="3" t="s">
        <v>94</v>
      </c>
    </row>
    <row r="2266">
      <c r="A2266" s="3" t="s">
        <v>13931</v>
      </c>
      <c r="B2266" s="3" t="s">
        <v>13932</v>
      </c>
      <c r="C2266" s="4">
        <v>1997.0</v>
      </c>
      <c r="D2266" s="4">
        <v>83.0</v>
      </c>
      <c r="E2266" s="4">
        <v>357266.0</v>
      </c>
      <c r="F2266" s="3" t="s">
        <v>12347</v>
      </c>
      <c r="G2266" s="3" t="s">
        <v>12348</v>
      </c>
      <c r="H2266" s="3" t="s">
        <v>13934</v>
      </c>
      <c r="I2266" s="4">
        <v>0.356</v>
      </c>
      <c r="J2266" s="4">
        <v>0.917</v>
      </c>
      <c r="K2266" s="4">
        <v>0.846020576</v>
      </c>
      <c r="L2266" s="4">
        <v>0.0479</v>
      </c>
      <c r="M2266" s="4">
        <v>0.0335</v>
      </c>
      <c r="N2266" s="4">
        <v>0.0</v>
      </c>
      <c r="O2266" s="4">
        <v>0.406</v>
      </c>
      <c r="P2266" s="4">
        <v>0.518</v>
      </c>
      <c r="Q2266" s="4">
        <v>171.176</v>
      </c>
      <c r="R2266" s="4">
        <v>9.0</v>
      </c>
      <c r="S2266" s="4">
        <v>1.0</v>
      </c>
      <c r="T2266" s="3" t="s">
        <v>103</v>
      </c>
      <c r="U2266" s="3" t="s">
        <v>94</v>
      </c>
    </row>
    <row r="2267">
      <c r="A2267" s="3" t="s">
        <v>13937</v>
      </c>
      <c r="B2267" s="3" t="s">
        <v>13938</v>
      </c>
      <c r="C2267" s="4">
        <v>2000.0</v>
      </c>
      <c r="D2267" s="4">
        <v>83.0</v>
      </c>
      <c r="E2267" s="4">
        <v>227600.0</v>
      </c>
      <c r="F2267" s="3" t="s">
        <v>12481</v>
      </c>
      <c r="G2267" s="3" t="s">
        <v>12482</v>
      </c>
      <c r="H2267" s="3" t="s">
        <v>13939</v>
      </c>
      <c r="I2267" s="4">
        <v>0.853</v>
      </c>
      <c r="J2267" s="4">
        <v>0.606</v>
      </c>
      <c r="K2267" s="4">
        <v>0.876179069</v>
      </c>
      <c r="L2267" s="4">
        <v>0.072</v>
      </c>
      <c r="M2267" s="4">
        <v>0.0561</v>
      </c>
      <c r="N2267" s="4">
        <v>0.0</v>
      </c>
      <c r="O2267" s="4">
        <v>0.313</v>
      </c>
      <c r="P2267" s="4">
        <v>0.653</v>
      </c>
      <c r="Q2267" s="4">
        <v>94.75</v>
      </c>
      <c r="R2267" s="4">
        <v>0.0</v>
      </c>
      <c r="S2267" s="4">
        <v>1.0</v>
      </c>
      <c r="T2267" s="3" t="s">
        <v>103</v>
      </c>
      <c r="U2267" s="3" t="s">
        <v>35</v>
      </c>
    </row>
    <row r="2268">
      <c r="A2268" s="3" t="s">
        <v>13942</v>
      </c>
      <c r="B2268" s="3" t="s">
        <v>13943</v>
      </c>
      <c r="C2268" s="4">
        <v>2019.0</v>
      </c>
      <c r="D2268" s="4">
        <v>83.0</v>
      </c>
      <c r="E2268" s="4">
        <v>194087.0</v>
      </c>
      <c r="F2268" s="3" t="s">
        <v>12140</v>
      </c>
      <c r="G2268" s="3" t="s">
        <v>9507</v>
      </c>
      <c r="H2268" s="3" t="s">
        <v>12773</v>
      </c>
      <c r="I2268" s="4">
        <v>0.701</v>
      </c>
      <c r="J2268" s="4">
        <v>0.425</v>
      </c>
      <c r="K2268" s="4">
        <v>0.739952516</v>
      </c>
      <c r="L2268" s="4">
        <v>0.375</v>
      </c>
      <c r="M2268" s="4">
        <v>0.328</v>
      </c>
      <c r="N2268" s="4">
        <v>0.13</v>
      </c>
      <c r="O2268" s="4">
        <v>0.1</v>
      </c>
      <c r="P2268" s="4">
        <v>0.562</v>
      </c>
      <c r="Q2268" s="4">
        <v>135.13</v>
      </c>
      <c r="R2268" s="4">
        <v>7.0</v>
      </c>
      <c r="S2268" s="4">
        <v>1.0</v>
      </c>
      <c r="T2268" s="3" t="s">
        <v>103</v>
      </c>
      <c r="U2268" s="3" t="s">
        <v>35</v>
      </c>
    </row>
    <row r="2269">
      <c r="A2269" s="3" t="s">
        <v>13945</v>
      </c>
      <c r="B2269" s="3" t="s">
        <v>3173</v>
      </c>
      <c r="C2269" s="4">
        <v>1983.0</v>
      </c>
      <c r="D2269" s="4">
        <v>83.0</v>
      </c>
      <c r="E2269" s="4">
        <v>238120.0</v>
      </c>
      <c r="F2269" s="3" t="s">
        <v>13946</v>
      </c>
      <c r="G2269" s="3" t="s">
        <v>13947</v>
      </c>
      <c r="H2269" s="3" t="s">
        <v>13948</v>
      </c>
      <c r="I2269" s="4">
        <v>0.71</v>
      </c>
      <c r="J2269" s="4">
        <v>0.799</v>
      </c>
      <c r="K2269" s="4">
        <v>0.869740979</v>
      </c>
      <c r="L2269" s="4">
        <v>0.0328</v>
      </c>
      <c r="M2269" s="4">
        <v>0.22</v>
      </c>
      <c r="N2269" s="4">
        <v>6.02E-4</v>
      </c>
      <c r="O2269" s="4">
        <v>0.349</v>
      </c>
      <c r="P2269" s="4">
        <v>0.725</v>
      </c>
      <c r="Q2269" s="4">
        <v>120.37</v>
      </c>
      <c r="R2269" s="4">
        <v>6.0</v>
      </c>
      <c r="S2269" s="4">
        <v>1.0</v>
      </c>
      <c r="T2269" s="3" t="s">
        <v>103</v>
      </c>
      <c r="U2269" s="3" t="s">
        <v>68</v>
      </c>
    </row>
    <row r="2270">
      <c r="A2270" s="3" t="s">
        <v>13950</v>
      </c>
      <c r="B2270" s="3" t="s">
        <v>13951</v>
      </c>
      <c r="C2270" s="4">
        <v>2017.0</v>
      </c>
      <c r="D2270" s="4">
        <v>83.0</v>
      </c>
      <c r="E2270" s="4">
        <v>163253.0</v>
      </c>
      <c r="F2270" s="3" t="s">
        <v>13952</v>
      </c>
      <c r="G2270" s="3" t="s">
        <v>13953</v>
      </c>
      <c r="H2270" s="3" t="s">
        <v>13954</v>
      </c>
      <c r="I2270" s="4">
        <v>0.801</v>
      </c>
      <c r="J2270" s="4">
        <v>0.795</v>
      </c>
      <c r="K2270" s="4">
        <v>0.865078177</v>
      </c>
      <c r="L2270" s="4">
        <v>0.0504</v>
      </c>
      <c r="M2270" s="4">
        <v>0.0417</v>
      </c>
      <c r="N2270" s="4">
        <v>1.13E-4</v>
      </c>
      <c r="O2270" s="4">
        <v>0.0717</v>
      </c>
      <c r="P2270" s="4">
        <v>0.754</v>
      </c>
      <c r="Q2270" s="4">
        <v>79.03</v>
      </c>
      <c r="R2270" s="4">
        <v>1.0</v>
      </c>
      <c r="S2270" s="4">
        <v>0.0</v>
      </c>
      <c r="T2270" s="3" t="s">
        <v>103</v>
      </c>
      <c r="U2270" s="3" t="s">
        <v>94</v>
      </c>
    </row>
    <row r="2271">
      <c r="A2271" s="3" t="s">
        <v>13959</v>
      </c>
      <c r="B2271" s="3" t="s">
        <v>13960</v>
      </c>
      <c r="C2271" s="4">
        <v>2011.0</v>
      </c>
      <c r="D2271" s="4">
        <v>83.0</v>
      </c>
      <c r="E2271" s="4">
        <v>244884.0</v>
      </c>
      <c r="F2271" s="3" t="s">
        <v>13961</v>
      </c>
      <c r="G2271" s="3" t="s">
        <v>13962</v>
      </c>
      <c r="H2271" s="3" t="s">
        <v>13963</v>
      </c>
      <c r="I2271" s="4">
        <v>0.865</v>
      </c>
      <c r="J2271" s="4">
        <v>0.521</v>
      </c>
      <c r="K2271" s="4">
        <v>0.826214361</v>
      </c>
      <c r="L2271" s="4">
        <v>0.0371</v>
      </c>
      <c r="M2271" s="4">
        <v>0.548</v>
      </c>
      <c r="N2271" s="4">
        <v>1.15E-4</v>
      </c>
      <c r="O2271" s="4">
        <v>0.0989</v>
      </c>
      <c r="P2271" s="4">
        <v>0.748</v>
      </c>
      <c r="Q2271" s="4">
        <v>129.06</v>
      </c>
      <c r="R2271" s="4">
        <v>0.0</v>
      </c>
      <c r="S2271" s="4">
        <v>1.0</v>
      </c>
      <c r="T2271" s="3" t="s">
        <v>103</v>
      </c>
      <c r="U2271" s="3" t="s">
        <v>94</v>
      </c>
    </row>
    <row r="2272">
      <c r="A2272" s="3" t="s">
        <v>13966</v>
      </c>
      <c r="B2272" s="3" t="s">
        <v>13967</v>
      </c>
      <c r="C2272" s="4">
        <v>2009.0</v>
      </c>
      <c r="D2272" s="4">
        <v>83.0</v>
      </c>
      <c r="E2272" s="4">
        <v>204640.0</v>
      </c>
      <c r="F2272" s="3" t="s">
        <v>13969</v>
      </c>
      <c r="G2272" s="3" t="s">
        <v>9482</v>
      </c>
      <c r="H2272" s="3" t="s">
        <v>13970</v>
      </c>
      <c r="I2272" s="4">
        <v>0.72</v>
      </c>
      <c r="J2272" s="4">
        <v>0.672</v>
      </c>
      <c r="K2272" s="4">
        <v>0.827925481</v>
      </c>
      <c r="L2272" s="4">
        <v>0.0551</v>
      </c>
      <c r="M2272" s="4">
        <v>0.009</v>
      </c>
      <c r="N2272" s="4">
        <v>0.0</v>
      </c>
      <c r="O2272" s="4">
        <v>0.232</v>
      </c>
      <c r="P2272" s="4">
        <v>0.705</v>
      </c>
      <c r="Q2272" s="4">
        <v>124.99</v>
      </c>
      <c r="R2272" s="4">
        <v>7.0</v>
      </c>
      <c r="S2272" s="4">
        <v>1.0</v>
      </c>
      <c r="T2272" s="3" t="s">
        <v>103</v>
      </c>
      <c r="U2272" s="3" t="s">
        <v>94</v>
      </c>
    </row>
    <row r="2273">
      <c r="A2273" s="3" t="s">
        <v>13971</v>
      </c>
      <c r="B2273" s="3" t="s">
        <v>13972</v>
      </c>
      <c r="C2273" s="4">
        <v>2005.0</v>
      </c>
      <c r="D2273" s="4">
        <v>84.0</v>
      </c>
      <c r="E2273" s="4">
        <v>216466.0</v>
      </c>
      <c r="F2273" s="3" t="s">
        <v>2584</v>
      </c>
      <c r="G2273" s="3" t="s">
        <v>2585</v>
      </c>
      <c r="H2273" s="3" t="s">
        <v>13972</v>
      </c>
      <c r="I2273" s="4">
        <v>0.951</v>
      </c>
      <c r="J2273" s="4">
        <v>0.6</v>
      </c>
      <c r="K2273" s="4">
        <v>0.874489338</v>
      </c>
      <c r="L2273" s="4">
        <v>0.0685</v>
      </c>
      <c r="M2273" s="4">
        <v>0.106</v>
      </c>
      <c r="N2273" s="4">
        <v>0.0</v>
      </c>
      <c r="O2273" s="4">
        <v>0.0712</v>
      </c>
      <c r="P2273" s="4">
        <v>0.822</v>
      </c>
      <c r="Q2273" s="4">
        <v>125.04</v>
      </c>
      <c r="R2273" s="4">
        <v>0.0</v>
      </c>
      <c r="S2273" s="4">
        <v>0.0</v>
      </c>
      <c r="T2273" s="3" t="s">
        <v>103</v>
      </c>
      <c r="U2273" s="3" t="s">
        <v>35</v>
      </c>
    </row>
    <row r="2274">
      <c r="A2274" s="3" t="s">
        <v>13977</v>
      </c>
      <c r="B2274" s="3" t="s">
        <v>13978</v>
      </c>
      <c r="C2274" s="4">
        <v>2012.0</v>
      </c>
      <c r="D2274" s="4">
        <v>84.0</v>
      </c>
      <c r="E2274" s="4">
        <v>199986.0</v>
      </c>
      <c r="F2274" s="3" t="s">
        <v>11065</v>
      </c>
      <c r="G2274" s="3" t="s">
        <v>8213</v>
      </c>
      <c r="H2274" s="3" t="s">
        <v>13981</v>
      </c>
      <c r="I2274" s="4">
        <v>0.726</v>
      </c>
      <c r="J2274" s="4">
        <v>0.787</v>
      </c>
      <c r="K2274" s="4">
        <v>0.92113875</v>
      </c>
      <c r="L2274" s="4">
        <v>0.0737</v>
      </c>
      <c r="M2274" s="4">
        <v>0.009</v>
      </c>
      <c r="N2274" s="4">
        <v>0.0</v>
      </c>
      <c r="O2274" s="4">
        <v>0.0596</v>
      </c>
      <c r="P2274" s="4">
        <v>0.888</v>
      </c>
      <c r="Q2274" s="4">
        <v>124.99</v>
      </c>
      <c r="R2274" s="4">
        <v>4.0</v>
      </c>
      <c r="S2274" s="4">
        <v>1.0</v>
      </c>
      <c r="T2274" s="3" t="s">
        <v>103</v>
      </c>
      <c r="U2274" s="3" t="s">
        <v>35</v>
      </c>
    </row>
    <row r="2275">
      <c r="A2275" s="3" t="s">
        <v>13982</v>
      </c>
      <c r="B2275" s="3" t="s">
        <v>13984</v>
      </c>
      <c r="C2275" s="4">
        <v>2024.0</v>
      </c>
      <c r="D2275" s="4">
        <v>84.0</v>
      </c>
      <c r="E2275" s="4">
        <v>212002.0</v>
      </c>
      <c r="F2275" s="3" t="s">
        <v>13986</v>
      </c>
      <c r="G2275" s="3" t="s">
        <v>13987</v>
      </c>
      <c r="H2275" s="3" t="s">
        <v>13988</v>
      </c>
      <c r="I2275" s="4">
        <v>0.47</v>
      </c>
      <c r="J2275" s="4">
        <v>0.75</v>
      </c>
      <c r="K2275" s="4">
        <v>0.848565867</v>
      </c>
      <c r="L2275" s="4">
        <v>0.112</v>
      </c>
      <c r="M2275" s="4">
        <v>0.216</v>
      </c>
      <c r="N2275" s="4">
        <v>0.0</v>
      </c>
      <c r="O2275" s="4">
        <v>0.169</v>
      </c>
      <c r="P2275" s="4">
        <v>0.62</v>
      </c>
      <c r="Q2275" s="4">
        <v>79.814</v>
      </c>
      <c r="R2275" s="4">
        <v>2.0</v>
      </c>
      <c r="S2275" s="4">
        <v>0.0</v>
      </c>
      <c r="T2275" s="3" t="s">
        <v>103</v>
      </c>
      <c r="U2275" s="3" t="s">
        <v>35</v>
      </c>
    </row>
    <row r="2276">
      <c r="A2276" s="3" t="s">
        <v>13990</v>
      </c>
      <c r="B2276" s="3" t="s">
        <v>13991</v>
      </c>
      <c r="C2276" s="4">
        <v>2014.0</v>
      </c>
      <c r="D2276" s="4">
        <v>84.0</v>
      </c>
      <c r="E2276" s="4">
        <v>281560.0</v>
      </c>
      <c r="F2276" s="3" t="s">
        <v>3108</v>
      </c>
      <c r="G2276" s="3" t="s">
        <v>6756</v>
      </c>
      <c r="H2276" s="3" t="s">
        <v>6949</v>
      </c>
      <c r="I2276" s="4">
        <v>0.781</v>
      </c>
      <c r="J2276" s="4">
        <v>0.445</v>
      </c>
      <c r="K2276" s="4">
        <v>0.844844181</v>
      </c>
      <c r="L2276" s="4">
        <v>0.0295</v>
      </c>
      <c r="M2276" s="4">
        <v>0.474</v>
      </c>
      <c r="N2276" s="4">
        <v>0.0</v>
      </c>
      <c r="O2276" s="4">
        <v>0.184</v>
      </c>
      <c r="P2276" s="4">
        <v>0.591</v>
      </c>
      <c r="Q2276" s="4">
        <v>78.998</v>
      </c>
      <c r="R2276" s="4">
        <v>2.0</v>
      </c>
      <c r="S2276" s="4">
        <v>1.0</v>
      </c>
      <c r="T2276" s="3" t="s">
        <v>103</v>
      </c>
      <c r="U2276" s="3" t="s">
        <v>94</v>
      </c>
    </row>
    <row r="2277">
      <c r="A2277" s="3" t="s">
        <v>13994</v>
      </c>
      <c r="B2277" s="3" t="s">
        <v>13995</v>
      </c>
      <c r="C2277" s="4">
        <v>1983.0</v>
      </c>
      <c r="D2277" s="4">
        <v>84.0</v>
      </c>
      <c r="E2277" s="4">
        <v>216933.0</v>
      </c>
      <c r="F2277" s="3" t="s">
        <v>5506</v>
      </c>
      <c r="G2277" s="3" t="s">
        <v>13997</v>
      </c>
      <c r="H2277" s="3" t="s">
        <v>8836</v>
      </c>
      <c r="I2277" s="4">
        <v>0.692</v>
      </c>
      <c r="J2277" s="4">
        <v>0.711</v>
      </c>
      <c r="K2277" s="4">
        <v>0.814108186</v>
      </c>
      <c r="L2277" s="4">
        <v>0.0317</v>
      </c>
      <c r="M2277" s="4">
        <v>0.225</v>
      </c>
      <c r="N2277" s="4">
        <v>0.0</v>
      </c>
      <c r="O2277" s="4">
        <v>0.12</v>
      </c>
      <c r="P2277" s="4">
        <v>0.875</v>
      </c>
      <c r="Q2277" s="4">
        <v>125.135</v>
      </c>
      <c r="R2277" s="4">
        <v>0.0</v>
      </c>
      <c r="S2277" s="4">
        <v>0.0</v>
      </c>
      <c r="T2277" s="3" t="s">
        <v>103</v>
      </c>
      <c r="U2277" s="3" t="s">
        <v>94</v>
      </c>
    </row>
    <row r="2278">
      <c r="A2278" s="3" t="s">
        <v>13999</v>
      </c>
      <c r="B2278" s="3" t="s">
        <v>14000</v>
      </c>
      <c r="C2278" s="4">
        <v>1976.0</v>
      </c>
      <c r="D2278" s="4">
        <v>84.0</v>
      </c>
      <c r="E2278" s="4">
        <v>391376.0</v>
      </c>
      <c r="F2278" s="3" t="s">
        <v>9658</v>
      </c>
      <c r="G2278" s="3" t="s">
        <v>13436</v>
      </c>
      <c r="H2278" s="3" t="s">
        <v>14002</v>
      </c>
      <c r="I2278" s="4">
        <v>0.579</v>
      </c>
      <c r="J2278" s="4">
        <v>0.508</v>
      </c>
      <c r="K2278" s="4">
        <v>0.771629628</v>
      </c>
      <c r="L2278" s="4">
        <v>0.027</v>
      </c>
      <c r="M2278" s="4">
        <v>0.00574</v>
      </c>
      <c r="N2278" s="4">
        <v>4.94E-4</v>
      </c>
      <c r="O2278" s="4">
        <v>0.0575</v>
      </c>
      <c r="P2278" s="4">
        <v>0.609</v>
      </c>
      <c r="Q2278" s="4">
        <v>147.125</v>
      </c>
      <c r="R2278" s="4">
        <v>2.0</v>
      </c>
      <c r="S2278" s="4">
        <v>1.0</v>
      </c>
      <c r="T2278" s="3" t="s">
        <v>103</v>
      </c>
      <c r="U2278" s="3" t="s">
        <v>94</v>
      </c>
    </row>
    <row r="2279">
      <c r="A2279" s="3" t="s">
        <v>14004</v>
      </c>
      <c r="B2279" s="3" t="s">
        <v>14005</v>
      </c>
      <c r="C2279" s="4">
        <v>1979.0</v>
      </c>
      <c r="D2279" s="4">
        <v>84.0</v>
      </c>
      <c r="E2279" s="4">
        <v>271240.0</v>
      </c>
      <c r="F2279" s="3" t="s">
        <v>2114</v>
      </c>
      <c r="G2279" s="3" t="s">
        <v>2115</v>
      </c>
      <c r="H2279" s="3" t="s">
        <v>14008</v>
      </c>
      <c r="I2279" s="4">
        <v>0.768</v>
      </c>
      <c r="J2279" s="4">
        <v>0.852</v>
      </c>
      <c r="K2279" s="4">
        <v>0.841550275</v>
      </c>
      <c r="L2279" s="4">
        <v>0.038</v>
      </c>
      <c r="M2279" s="4">
        <v>0.214</v>
      </c>
      <c r="N2279" s="4">
        <v>7.36E-5</v>
      </c>
      <c r="O2279" s="4">
        <v>0.0723</v>
      </c>
      <c r="P2279" s="4">
        <v>0.867</v>
      </c>
      <c r="Q2279" s="4">
        <v>128.373</v>
      </c>
      <c r="R2279" s="4">
        <v>4.0</v>
      </c>
      <c r="S2279" s="4">
        <v>1.0</v>
      </c>
      <c r="T2279" s="3" t="s">
        <v>103</v>
      </c>
      <c r="U2279" s="3" t="s">
        <v>94</v>
      </c>
    </row>
    <row r="2280">
      <c r="A2280" s="3" t="s">
        <v>14009</v>
      </c>
      <c r="B2280" s="3" t="s">
        <v>14011</v>
      </c>
      <c r="C2280" s="4">
        <v>2016.0</v>
      </c>
      <c r="D2280" s="4">
        <v>84.0</v>
      </c>
      <c r="E2280" s="4">
        <v>267066.0</v>
      </c>
      <c r="F2280" s="3" t="s">
        <v>5733</v>
      </c>
      <c r="G2280" s="3" t="s">
        <v>9336</v>
      </c>
      <c r="H2280" s="3" t="s">
        <v>14013</v>
      </c>
      <c r="I2280" s="4">
        <v>0.891</v>
      </c>
      <c r="J2280" s="4">
        <v>0.628</v>
      </c>
      <c r="K2280" s="4">
        <v>0.8063012</v>
      </c>
      <c r="L2280" s="4">
        <v>0.0551</v>
      </c>
      <c r="M2280" s="4">
        <v>0.00258</v>
      </c>
      <c r="N2280" s="4">
        <v>1.9E-4</v>
      </c>
      <c r="O2280" s="4">
        <v>0.0504</v>
      </c>
      <c r="P2280" s="4">
        <v>0.552</v>
      </c>
      <c r="Q2280" s="4">
        <v>134.97</v>
      </c>
      <c r="R2280" s="4">
        <v>2.0</v>
      </c>
      <c r="S2280" s="4">
        <v>1.0</v>
      </c>
      <c r="T2280" s="3" t="s">
        <v>103</v>
      </c>
      <c r="U2280" s="3" t="s">
        <v>35</v>
      </c>
    </row>
    <row r="2281">
      <c r="A2281" s="3" t="s">
        <v>14015</v>
      </c>
      <c r="B2281" s="3" t="s">
        <v>14016</v>
      </c>
      <c r="C2281" s="4">
        <v>2012.0</v>
      </c>
      <c r="D2281" s="4">
        <v>84.0</v>
      </c>
      <c r="E2281" s="4">
        <v>178560.0</v>
      </c>
      <c r="F2281" s="3" t="s">
        <v>2514</v>
      </c>
      <c r="G2281" s="3" t="s">
        <v>3206</v>
      </c>
      <c r="H2281" s="3" t="s">
        <v>9409</v>
      </c>
      <c r="I2281" s="4">
        <v>0.874</v>
      </c>
      <c r="J2281" s="4">
        <v>0.692</v>
      </c>
      <c r="K2281" s="4">
        <v>0.861548991</v>
      </c>
      <c r="L2281" s="4">
        <v>0.0431</v>
      </c>
      <c r="M2281" s="4">
        <v>0.0412</v>
      </c>
      <c r="N2281" s="4">
        <v>7.24E-5</v>
      </c>
      <c r="O2281" s="4">
        <v>0.324</v>
      </c>
      <c r="P2281" s="4">
        <v>0.937</v>
      </c>
      <c r="Q2281" s="4">
        <v>116.02</v>
      </c>
      <c r="R2281" s="4">
        <v>5.0</v>
      </c>
      <c r="S2281" s="4">
        <v>0.0</v>
      </c>
      <c r="T2281" s="3" t="s">
        <v>103</v>
      </c>
      <c r="U2281" s="3" t="s">
        <v>35</v>
      </c>
    </row>
    <row r="2282">
      <c r="A2282" s="3" t="s">
        <v>14020</v>
      </c>
      <c r="B2282" s="3" t="s">
        <v>14021</v>
      </c>
      <c r="C2282" s="4">
        <v>1999.0</v>
      </c>
      <c r="D2282" s="4">
        <v>84.0</v>
      </c>
      <c r="E2282" s="4">
        <v>214400.0</v>
      </c>
      <c r="F2282" s="3" t="s">
        <v>2118</v>
      </c>
      <c r="G2282" s="3" t="s">
        <v>14022</v>
      </c>
      <c r="H2282" s="3" t="s">
        <v>14023</v>
      </c>
      <c r="I2282" s="4">
        <v>0.743</v>
      </c>
      <c r="J2282" s="4">
        <v>0.675</v>
      </c>
      <c r="K2282" s="4">
        <v>0.88321605</v>
      </c>
      <c r="L2282" s="4">
        <v>0.0953</v>
      </c>
      <c r="M2282" s="4">
        <v>0.0251</v>
      </c>
      <c r="N2282" s="4">
        <v>7.17E-4</v>
      </c>
      <c r="O2282" s="4">
        <v>0.0685</v>
      </c>
      <c r="P2282" s="4">
        <v>0.59</v>
      </c>
      <c r="Q2282" s="4">
        <v>92.91</v>
      </c>
      <c r="R2282" s="4">
        <v>8.0</v>
      </c>
      <c r="S2282" s="4">
        <v>0.0</v>
      </c>
      <c r="T2282" s="3" t="s">
        <v>103</v>
      </c>
      <c r="U2282" s="3" t="s">
        <v>35</v>
      </c>
    </row>
    <row r="2283">
      <c r="A2283" s="3" t="s">
        <v>14024</v>
      </c>
      <c r="B2283" s="3" t="s">
        <v>14027</v>
      </c>
      <c r="C2283" s="4">
        <v>2020.0</v>
      </c>
      <c r="D2283" s="4">
        <v>84.0</v>
      </c>
      <c r="E2283" s="4">
        <v>187436.0</v>
      </c>
      <c r="F2283" s="3" t="s">
        <v>1267</v>
      </c>
      <c r="G2283" s="3" t="s">
        <v>13173</v>
      </c>
      <c r="H2283" s="3" t="s">
        <v>13174</v>
      </c>
      <c r="I2283" s="4">
        <v>0.72</v>
      </c>
      <c r="J2283" s="4">
        <v>0.706</v>
      </c>
      <c r="K2283" s="4">
        <v>0.873548221</v>
      </c>
      <c r="L2283" s="4">
        <v>0.0473</v>
      </c>
      <c r="M2283" s="4">
        <v>0.0684</v>
      </c>
      <c r="N2283" s="4">
        <v>0.0</v>
      </c>
      <c r="O2283" s="4">
        <v>0.166</v>
      </c>
      <c r="P2283" s="4">
        <v>0.62</v>
      </c>
      <c r="Q2283" s="4">
        <v>133.0</v>
      </c>
      <c r="R2283" s="4">
        <v>1.0</v>
      </c>
      <c r="S2283" s="4">
        <v>1.0</v>
      </c>
      <c r="T2283" s="3" t="s">
        <v>103</v>
      </c>
      <c r="U2283" s="3" t="s">
        <v>94</v>
      </c>
    </row>
    <row r="2284">
      <c r="A2284" s="3" t="s">
        <v>14029</v>
      </c>
      <c r="B2284" s="3" t="s">
        <v>14030</v>
      </c>
      <c r="C2284" s="4">
        <v>2010.0</v>
      </c>
      <c r="D2284" s="4">
        <v>85.0</v>
      </c>
      <c r="E2284" s="4">
        <v>219826.0</v>
      </c>
      <c r="F2284" s="3" t="s">
        <v>2118</v>
      </c>
      <c r="G2284" s="3" t="s">
        <v>2119</v>
      </c>
      <c r="H2284" s="3" t="s">
        <v>14031</v>
      </c>
      <c r="I2284" s="4">
        <v>0.663</v>
      </c>
      <c r="J2284" s="4">
        <v>0.861</v>
      </c>
      <c r="K2284" s="4">
        <v>0.901803093</v>
      </c>
      <c r="L2284" s="4">
        <v>0.109</v>
      </c>
      <c r="M2284" s="4">
        <v>0.0338</v>
      </c>
      <c r="N2284" s="4">
        <v>0.0</v>
      </c>
      <c r="O2284" s="4">
        <v>0.082</v>
      </c>
      <c r="P2284" s="4">
        <v>0.654</v>
      </c>
      <c r="Q2284" s="4">
        <v>119.963</v>
      </c>
      <c r="R2284" s="4">
        <v>7.0</v>
      </c>
      <c r="S2284" s="4">
        <v>0.0</v>
      </c>
      <c r="T2284" s="3" t="s">
        <v>103</v>
      </c>
      <c r="U2284" s="3" t="s">
        <v>68</v>
      </c>
    </row>
    <row r="2285">
      <c r="A2285" s="3" t="s">
        <v>14035</v>
      </c>
      <c r="B2285" s="3" t="s">
        <v>14036</v>
      </c>
      <c r="C2285" s="4">
        <v>2012.0</v>
      </c>
      <c r="D2285" s="4">
        <v>85.0</v>
      </c>
      <c r="E2285" s="4">
        <v>231173.0</v>
      </c>
      <c r="F2285" s="3" t="s">
        <v>1267</v>
      </c>
      <c r="G2285" s="3" t="s">
        <v>7586</v>
      </c>
      <c r="H2285" s="3" t="s">
        <v>14038</v>
      </c>
      <c r="I2285" s="4">
        <v>0.743</v>
      </c>
      <c r="J2285" s="4">
        <v>0.752</v>
      </c>
      <c r="K2285" s="4">
        <v>0.871537655</v>
      </c>
      <c r="L2285" s="4">
        <v>0.0414</v>
      </c>
      <c r="M2285" s="4">
        <v>0.0188</v>
      </c>
      <c r="N2285" s="4">
        <v>0.0</v>
      </c>
      <c r="O2285" s="4">
        <v>0.287</v>
      </c>
      <c r="P2285" s="4">
        <v>0.545</v>
      </c>
      <c r="Q2285" s="4">
        <v>110.015</v>
      </c>
      <c r="R2285" s="4">
        <v>4.0</v>
      </c>
      <c r="S2285" s="4">
        <v>1.0</v>
      </c>
      <c r="T2285" s="3" t="s">
        <v>103</v>
      </c>
      <c r="U2285" s="3" t="s">
        <v>35</v>
      </c>
    </row>
    <row r="2286">
      <c r="A2286" s="3" t="s">
        <v>14039</v>
      </c>
      <c r="B2286" s="3" t="s">
        <v>14041</v>
      </c>
      <c r="C2286" s="4">
        <v>2015.0</v>
      </c>
      <c r="D2286" s="4">
        <v>85.0</v>
      </c>
      <c r="E2286" s="4">
        <v>233720.0</v>
      </c>
      <c r="F2286" s="3" t="s">
        <v>1267</v>
      </c>
      <c r="G2286" s="3" t="s">
        <v>9349</v>
      </c>
      <c r="H2286" s="3" t="s">
        <v>9571</v>
      </c>
      <c r="I2286" s="4">
        <v>0.609</v>
      </c>
      <c r="J2286" s="4">
        <v>0.378</v>
      </c>
      <c r="K2286" s="4">
        <v>0.764271811</v>
      </c>
      <c r="L2286" s="4">
        <v>0.438</v>
      </c>
      <c r="M2286" s="4">
        <v>0.835</v>
      </c>
      <c r="N2286" s="4">
        <v>0.0</v>
      </c>
      <c r="O2286" s="4">
        <v>0.28</v>
      </c>
      <c r="P2286" s="4">
        <v>0.515</v>
      </c>
      <c r="Q2286" s="4">
        <v>100.43</v>
      </c>
      <c r="R2286" s="4">
        <v>4.0</v>
      </c>
      <c r="S2286" s="4">
        <v>1.0</v>
      </c>
      <c r="T2286" s="3" t="s">
        <v>103</v>
      </c>
      <c r="U2286" s="3" t="s">
        <v>35</v>
      </c>
    </row>
    <row r="2287">
      <c r="A2287" s="3" t="s">
        <v>14044</v>
      </c>
      <c r="B2287" s="3" t="s">
        <v>14045</v>
      </c>
      <c r="C2287" s="4">
        <v>2010.0</v>
      </c>
      <c r="D2287" s="4">
        <v>85.0</v>
      </c>
      <c r="E2287" s="4">
        <v>263373.0</v>
      </c>
      <c r="F2287" s="3" t="s">
        <v>9043</v>
      </c>
      <c r="G2287" s="3" t="s">
        <v>9044</v>
      </c>
      <c r="H2287" s="3" t="s">
        <v>14047</v>
      </c>
      <c r="I2287" s="4">
        <v>0.749</v>
      </c>
      <c r="J2287" s="4">
        <v>0.925</v>
      </c>
      <c r="K2287" s="4">
        <v>0.866810686</v>
      </c>
      <c r="L2287" s="4">
        <v>0.227</v>
      </c>
      <c r="M2287" s="4">
        <v>0.241</v>
      </c>
      <c r="N2287" s="4">
        <v>0.0</v>
      </c>
      <c r="O2287" s="4">
        <v>0.52</v>
      </c>
      <c r="P2287" s="4">
        <v>0.641</v>
      </c>
      <c r="Q2287" s="4">
        <v>86.989</v>
      </c>
      <c r="R2287" s="4">
        <v>10.0</v>
      </c>
      <c r="S2287" s="4">
        <v>1.0</v>
      </c>
      <c r="T2287" s="3" t="s">
        <v>103</v>
      </c>
      <c r="U2287" s="3" t="s">
        <v>35</v>
      </c>
    </row>
    <row r="2288">
      <c r="A2288" s="3" t="s">
        <v>14048</v>
      </c>
      <c r="B2288" s="3" t="s">
        <v>14049</v>
      </c>
      <c r="C2288" s="4">
        <v>2011.0</v>
      </c>
      <c r="D2288" s="4">
        <v>85.0</v>
      </c>
      <c r="E2288" s="4">
        <v>188453.0</v>
      </c>
      <c r="F2288" s="3" t="s">
        <v>1267</v>
      </c>
      <c r="G2288" s="3" t="s">
        <v>13239</v>
      </c>
      <c r="H2288" s="3" t="s">
        <v>13240</v>
      </c>
      <c r="I2288" s="4">
        <v>0.858</v>
      </c>
      <c r="J2288" s="4">
        <v>0.678</v>
      </c>
      <c r="K2288" s="4">
        <v>0.891707484</v>
      </c>
      <c r="L2288" s="4">
        <v>0.0469</v>
      </c>
      <c r="M2288" s="4">
        <v>0.0761</v>
      </c>
      <c r="N2288" s="4">
        <v>0.0</v>
      </c>
      <c r="O2288" s="4">
        <v>0.0741</v>
      </c>
      <c r="P2288" s="4">
        <v>0.922</v>
      </c>
      <c r="Q2288" s="4">
        <v>117.01</v>
      </c>
      <c r="R2288" s="4">
        <v>1.0</v>
      </c>
      <c r="S2288" s="4">
        <v>0.0</v>
      </c>
      <c r="T2288" s="3" t="s">
        <v>103</v>
      </c>
      <c r="U2288" s="3" t="s">
        <v>35</v>
      </c>
    </row>
    <row r="2289">
      <c r="A2289" s="3" t="s">
        <v>14053</v>
      </c>
      <c r="B2289" s="3" t="s">
        <v>14054</v>
      </c>
      <c r="C2289" s="4">
        <v>1979.0</v>
      </c>
      <c r="D2289" s="4">
        <v>85.0</v>
      </c>
      <c r="E2289" s="4">
        <v>292613.0</v>
      </c>
      <c r="F2289" s="3" t="s">
        <v>14055</v>
      </c>
      <c r="G2289" s="3" t="s">
        <v>12809</v>
      </c>
      <c r="H2289" s="3" t="s">
        <v>14056</v>
      </c>
      <c r="I2289" s="4">
        <v>0.749</v>
      </c>
      <c r="J2289" s="4">
        <v>0.491</v>
      </c>
      <c r="K2289" s="4">
        <v>0.767972109</v>
      </c>
      <c r="L2289" s="4">
        <v>0.0403</v>
      </c>
      <c r="M2289" s="4">
        <v>0.02</v>
      </c>
      <c r="N2289" s="4">
        <v>0.00899</v>
      </c>
      <c r="O2289" s="4">
        <v>0.159</v>
      </c>
      <c r="P2289" s="4">
        <v>0.536</v>
      </c>
      <c r="Q2289" s="4">
        <v>119.53</v>
      </c>
      <c r="R2289" s="4">
        <v>10.0</v>
      </c>
      <c r="S2289" s="4">
        <v>1.0</v>
      </c>
      <c r="T2289" s="3" t="s">
        <v>103</v>
      </c>
      <c r="U2289" s="3" t="s">
        <v>35</v>
      </c>
    </row>
    <row r="2290">
      <c r="A2290" s="3" t="s">
        <v>14060</v>
      </c>
      <c r="B2290" s="3" t="s">
        <v>14062</v>
      </c>
      <c r="C2290" s="4">
        <v>2008.0</v>
      </c>
      <c r="D2290" s="4">
        <v>85.0</v>
      </c>
      <c r="E2290" s="4">
        <v>237200.0</v>
      </c>
      <c r="F2290" s="3" t="s">
        <v>8592</v>
      </c>
      <c r="G2290" s="3" t="s">
        <v>8595</v>
      </c>
      <c r="H2290" s="3" t="s">
        <v>14063</v>
      </c>
      <c r="I2290" s="4">
        <v>0.851</v>
      </c>
      <c r="J2290" s="4">
        <v>0.806</v>
      </c>
      <c r="K2290" s="4">
        <v>0.875708511</v>
      </c>
      <c r="L2290" s="4">
        <v>0.0787</v>
      </c>
      <c r="M2290" s="4">
        <v>0.119</v>
      </c>
      <c r="N2290" s="4">
        <v>1.72E-6</v>
      </c>
      <c r="O2290" s="4">
        <v>0.121</v>
      </c>
      <c r="P2290" s="4">
        <v>0.774</v>
      </c>
      <c r="Q2290" s="4">
        <v>119.0</v>
      </c>
      <c r="R2290" s="4">
        <v>4.0</v>
      </c>
      <c r="S2290" s="4">
        <v>1.0</v>
      </c>
      <c r="T2290" s="3" t="s">
        <v>103</v>
      </c>
      <c r="U2290" s="3" t="s">
        <v>94</v>
      </c>
    </row>
    <row r="2291">
      <c r="A2291" s="3" t="s">
        <v>14065</v>
      </c>
      <c r="B2291" s="3" t="s">
        <v>14066</v>
      </c>
      <c r="C2291" s="4">
        <v>2014.0</v>
      </c>
      <c r="D2291" s="4">
        <v>85.0</v>
      </c>
      <c r="E2291" s="4">
        <v>199080.0</v>
      </c>
      <c r="F2291" s="3" t="s">
        <v>11737</v>
      </c>
      <c r="G2291" s="3" t="s">
        <v>14067</v>
      </c>
      <c r="H2291" s="3" t="s">
        <v>14068</v>
      </c>
      <c r="I2291" s="4">
        <v>0.578</v>
      </c>
      <c r="J2291" s="4">
        <v>0.866</v>
      </c>
      <c r="K2291" s="4">
        <v>0.893119158</v>
      </c>
      <c r="L2291" s="4">
        <v>0.0619</v>
      </c>
      <c r="M2291" s="4">
        <v>0.00701</v>
      </c>
      <c r="N2291" s="4">
        <v>0.0</v>
      </c>
      <c r="O2291" s="4">
        <v>0.257</v>
      </c>
      <c r="P2291" s="4">
        <v>0.619</v>
      </c>
      <c r="Q2291" s="4">
        <v>128.04</v>
      </c>
      <c r="R2291" s="4">
        <v>1.0</v>
      </c>
      <c r="S2291" s="4">
        <v>1.0</v>
      </c>
      <c r="T2291" s="3" t="s">
        <v>103</v>
      </c>
      <c r="U2291" s="3" t="s">
        <v>94</v>
      </c>
    </row>
    <row r="2292">
      <c r="A2292" s="3" t="s">
        <v>14070</v>
      </c>
      <c r="B2292" s="3" t="s">
        <v>14071</v>
      </c>
      <c r="C2292" s="4">
        <v>2017.0</v>
      </c>
      <c r="D2292" s="4">
        <v>86.0</v>
      </c>
      <c r="E2292" s="4">
        <v>204346.0</v>
      </c>
      <c r="F2292" s="3" t="s">
        <v>1267</v>
      </c>
      <c r="G2292" s="3" t="s">
        <v>7678</v>
      </c>
      <c r="H2292" s="3" t="s">
        <v>14074</v>
      </c>
      <c r="I2292" s="4">
        <v>0.776</v>
      </c>
      <c r="J2292" s="4">
        <v>0.78</v>
      </c>
      <c r="K2292" s="4">
        <v>0.880927427</v>
      </c>
      <c r="L2292" s="4">
        <v>0.128</v>
      </c>
      <c r="M2292" s="4">
        <v>0.0622</v>
      </c>
      <c r="N2292" s="4">
        <v>0.0</v>
      </c>
      <c r="O2292" s="4">
        <v>0.081</v>
      </c>
      <c r="P2292" s="4">
        <v>0.666</v>
      </c>
      <c r="Q2292" s="4">
        <v>124.949</v>
      </c>
      <c r="R2292" s="4">
        <v>10.0</v>
      </c>
      <c r="S2292" s="4">
        <v>0.0</v>
      </c>
      <c r="T2292" s="3" t="s">
        <v>103</v>
      </c>
      <c r="U2292" s="3" t="s">
        <v>94</v>
      </c>
    </row>
    <row r="2293">
      <c r="A2293" s="3" t="s">
        <v>14076</v>
      </c>
      <c r="B2293" s="3" t="s">
        <v>4430</v>
      </c>
      <c r="C2293" s="4">
        <v>2017.0</v>
      </c>
      <c r="D2293" s="4">
        <v>86.0</v>
      </c>
      <c r="E2293" s="4">
        <v>187973.0</v>
      </c>
      <c r="F2293" s="3" t="s">
        <v>6891</v>
      </c>
      <c r="G2293" s="3" t="s">
        <v>14080</v>
      </c>
      <c r="H2293" s="3" t="s">
        <v>14082</v>
      </c>
      <c r="I2293" s="4">
        <v>0.443</v>
      </c>
      <c r="J2293" s="4">
        <v>0.82</v>
      </c>
      <c r="K2293" s="4">
        <v>0.886980515</v>
      </c>
      <c r="L2293" s="4">
        <v>0.34</v>
      </c>
      <c r="M2293" s="4">
        <v>0.107</v>
      </c>
      <c r="N2293" s="4">
        <v>0.0</v>
      </c>
      <c r="O2293" s="4">
        <v>0.107</v>
      </c>
      <c r="P2293" s="4">
        <v>0.771</v>
      </c>
      <c r="Q2293" s="4">
        <v>82.697</v>
      </c>
      <c r="R2293" s="4">
        <v>10.0</v>
      </c>
      <c r="S2293" s="4">
        <v>0.0</v>
      </c>
      <c r="T2293" s="3" t="s">
        <v>103</v>
      </c>
      <c r="U2293" s="3" t="s">
        <v>35</v>
      </c>
    </row>
    <row r="2294">
      <c r="A2294" s="3" t="s">
        <v>14084</v>
      </c>
      <c r="B2294" s="3" t="s">
        <v>14085</v>
      </c>
      <c r="C2294" s="4">
        <v>2016.0</v>
      </c>
      <c r="D2294" s="4">
        <v>86.0</v>
      </c>
      <c r="E2294" s="4">
        <v>244960.0</v>
      </c>
      <c r="F2294" s="3" t="s">
        <v>9189</v>
      </c>
      <c r="G2294" s="3" t="s">
        <v>8618</v>
      </c>
      <c r="H2294" s="3" t="s">
        <v>14085</v>
      </c>
      <c r="I2294" s="4">
        <v>0.748</v>
      </c>
      <c r="J2294" s="4">
        <v>0.524</v>
      </c>
      <c r="K2294" s="4">
        <v>0.8547259</v>
      </c>
      <c r="L2294" s="4">
        <v>0.0338</v>
      </c>
      <c r="M2294" s="4">
        <v>0.414</v>
      </c>
      <c r="N2294" s="4">
        <v>0.0</v>
      </c>
      <c r="O2294" s="4">
        <v>0.111</v>
      </c>
      <c r="P2294" s="4">
        <v>0.661</v>
      </c>
      <c r="Q2294" s="4">
        <v>95.01</v>
      </c>
      <c r="R2294" s="4">
        <v>8.0</v>
      </c>
      <c r="S2294" s="4">
        <v>1.0</v>
      </c>
      <c r="T2294" s="3" t="s">
        <v>103</v>
      </c>
      <c r="U2294" s="3" t="s">
        <v>35</v>
      </c>
    </row>
    <row r="2295">
      <c r="A2295" s="3" t="s">
        <v>14086</v>
      </c>
      <c r="B2295" s="3" t="s">
        <v>14087</v>
      </c>
      <c r="C2295" s="4">
        <v>2010.0</v>
      </c>
      <c r="D2295" s="4">
        <v>86.0</v>
      </c>
      <c r="E2295" s="4">
        <v>243600.0</v>
      </c>
      <c r="F2295" s="3" t="s">
        <v>124</v>
      </c>
      <c r="G2295" s="3" t="s">
        <v>8510</v>
      </c>
      <c r="H2295" s="3" t="s">
        <v>8512</v>
      </c>
      <c r="I2295" s="4">
        <v>0.769</v>
      </c>
      <c r="J2295" s="4">
        <v>0.685</v>
      </c>
      <c r="K2295" s="4">
        <v>0.867131521</v>
      </c>
      <c r="L2295" s="4">
        <v>0.041</v>
      </c>
      <c r="M2295" s="4">
        <v>0.0105</v>
      </c>
      <c r="N2295" s="4">
        <v>1.24E-4</v>
      </c>
      <c r="O2295" s="4">
        <v>0.0887</v>
      </c>
      <c r="P2295" s="4">
        <v>0.836</v>
      </c>
      <c r="Q2295" s="4">
        <v>127.98</v>
      </c>
      <c r="R2295" s="4">
        <v>1.0</v>
      </c>
      <c r="S2295" s="4">
        <v>1.0</v>
      </c>
      <c r="T2295" s="3" t="s">
        <v>103</v>
      </c>
      <c r="U2295" s="3" t="s">
        <v>35</v>
      </c>
    </row>
    <row r="2296">
      <c r="A2296" s="3" t="s">
        <v>14089</v>
      </c>
      <c r="B2296" s="3" t="s">
        <v>14090</v>
      </c>
      <c r="C2296" s="4">
        <v>2003.0</v>
      </c>
      <c r="D2296" s="4">
        <v>86.0</v>
      </c>
      <c r="E2296" s="4">
        <v>198800.0</v>
      </c>
      <c r="F2296" s="3" t="s">
        <v>1267</v>
      </c>
      <c r="G2296" s="3" t="s">
        <v>10677</v>
      </c>
      <c r="H2296" s="3" t="s">
        <v>14092</v>
      </c>
      <c r="I2296" s="4">
        <v>0.774</v>
      </c>
      <c r="J2296" s="4">
        <v>0.838</v>
      </c>
      <c r="K2296" s="4">
        <v>0.890766368</v>
      </c>
      <c r="L2296" s="4">
        <v>0.114</v>
      </c>
      <c r="M2296" s="4">
        <v>0.0249</v>
      </c>
      <c r="N2296" s="4">
        <v>0.025</v>
      </c>
      <c r="O2296" s="4">
        <v>0.242</v>
      </c>
      <c r="P2296" s="4">
        <v>0.924</v>
      </c>
      <c r="Q2296" s="4">
        <v>143.04</v>
      </c>
      <c r="R2296" s="4">
        <v>5.0</v>
      </c>
      <c r="S2296" s="4">
        <v>0.0</v>
      </c>
      <c r="T2296" s="3" t="s">
        <v>103</v>
      </c>
      <c r="U2296" s="3" t="s">
        <v>35</v>
      </c>
    </row>
    <row r="2297">
      <c r="A2297" s="3" t="s">
        <v>14096</v>
      </c>
      <c r="B2297" s="3" t="s">
        <v>14098</v>
      </c>
      <c r="C2297" s="4">
        <v>2001.0</v>
      </c>
      <c r="D2297" s="4">
        <v>86.0</v>
      </c>
      <c r="E2297" s="4">
        <v>223840.0</v>
      </c>
      <c r="F2297" s="3" t="s">
        <v>8301</v>
      </c>
      <c r="G2297" s="3" t="s">
        <v>8302</v>
      </c>
      <c r="H2297" s="3" t="s">
        <v>14099</v>
      </c>
      <c r="I2297" s="4">
        <v>0.446</v>
      </c>
      <c r="J2297" s="4">
        <v>0.764</v>
      </c>
      <c r="K2297" s="4">
        <v>0.866639574</v>
      </c>
      <c r="L2297" s="4">
        <v>0.033</v>
      </c>
      <c r="M2297" s="4">
        <v>0.00135</v>
      </c>
      <c r="N2297" s="4">
        <v>0.0</v>
      </c>
      <c r="O2297" s="4">
        <v>0.099</v>
      </c>
      <c r="P2297" s="4">
        <v>0.543</v>
      </c>
      <c r="Q2297" s="4">
        <v>172.09</v>
      </c>
      <c r="R2297" s="4">
        <v>10.0</v>
      </c>
      <c r="S2297" s="4">
        <v>1.0</v>
      </c>
      <c r="T2297" s="3" t="s">
        <v>103</v>
      </c>
      <c r="U2297" s="3" t="s">
        <v>35</v>
      </c>
    </row>
    <row r="2298">
      <c r="A2298" s="3" t="s">
        <v>14102</v>
      </c>
      <c r="B2298" s="3" t="s">
        <v>14103</v>
      </c>
      <c r="C2298" s="4">
        <v>1982.0</v>
      </c>
      <c r="D2298" s="4">
        <v>86.0</v>
      </c>
      <c r="E2298" s="4">
        <v>188987.0</v>
      </c>
      <c r="F2298" s="3" t="s">
        <v>11433</v>
      </c>
      <c r="G2298" s="3" t="s">
        <v>11434</v>
      </c>
      <c r="H2298" s="3" t="s">
        <v>14104</v>
      </c>
      <c r="I2298" s="4">
        <v>0.743</v>
      </c>
      <c r="J2298" s="4">
        <v>0.836</v>
      </c>
      <c r="K2298" s="4">
        <v>0.836203024</v>
      </c>
      <c r="L2298" s="4">
        <v>0.116</v>
      </c>
      <c r="M2298" s="4">
        <v>0.0804</v>
      </c>
      <c r="N2298" s="4">
        <v>0.0</v>
      </c>
      <c r="O2298" s="4">
        <v>0.384</v>
      </c>
      <c r="P2298" s="4">
        <v>0.82</v>
      </c>
      <c r="Q2298" s="4">
        <v>113.38</v>
      </c>
      <c r="R2298" s="4">
        <v>2.0</v>
      </c>
      <c r="S2298" s="4">
        <v>1.0</v>
      </c>
      <c r="T2298" s="3" t="s">
        <v>103</v>
      </c>
      <c r="U2298" s="3" t="s">
        <v>35</v>
      </c>
    </row>
    <row r="2299">
      <c r="A2299" s="3" t="s">
        <v>14106</v>
      </c>
      <c r="B2299" s="3" t="s">
        <v>7188</v>
      </c>
      <c r="C2299" s="4">
        <v>2017.0</v>
      </c>
      <c r="D2299" s="4">
        <v>86.0</v>
      </c>
      <c r="E2299" s="4">
        <v>211560.0</v>
      </c>
      <c r="F2299" s="3" t="s">
        <v>14107</v>
      </c>
      <c r="G2299" s="3" t="s">
        <v>14108</v>
      </c>
      <c r="H2299" s="3" t="s">
        <v>14109</v>
      </c>
      <c r="I2299" s="4">
        <v>0.714</v>
      </c>
      <c r="J2299" s="4">
        <v>0.8</v>
      </c>
      <c r="K2299" s="4">
        <v>0.8716446</v>
      </c>
      <c r="L2299" s="4">
        <v>0.0504</v>
      </c>
      <c r="M2299" s="4">
        <v>0.127</v>
      </c>
      <c r="N2299" s="4">
        <v>0.0</v>
      </c>
      <c r="O2299" s="4">
        <v>0.359</v>
      </c>
      <c r="P2299" s="4">
        <v>0.589</v>
      </c>
      <c r="Q2299" s="4">
        <v>134.0</v>
      </c>
      <c r="R2299" s="4">
        <v>11.0</v>
      </c>
      <c r="S2299" s="4">
        <v>0.0</v>
      </c>
      <c r="T2299" s="3" t="s">
        <v>103</v>
      </c>
      <c r="U2299" s="3" t="s">
        <v>68</v>
      </c>
    </row>
    <row r="2300">
      <c r="A2300" s="3" t="s">
        <v>14112</v>
      </c>
      <c r="B2300" s="3" t="s">
        <v>14113</v>
      </c>
      <c r="C2300" s="4">
        <v>2018.0</v>
      </c>
      <c r="D2300" s="4">
        <v>87.0</v>
      </c>
      <c r="E2300" s="4">
        <v>208786.0</v>
      </c>
      <c r="F2300" s="3" t="s">
        <v>9189</v>
      </c>
      <c r="G2300" s="3" t="s">
        <v>14114</v>
      </c>
      <c r="H2300" s="3" t="s">
        <v>14115</v>
      </c>
      <c r="I2300" s="4">
        <v>0.775</v>
      </c>
      <c r="J2300" s="4">
        <v>0.613</v>
      </c>
      <c r="K2300" s="4">
        <v>0.876392959</v>
      </c>
      <c r="L2300" s="4">
        <v>0.0542</v>
      </c>
      <c r="M2300" s="4">
        <v>0.109</v>
      </c>
      <c r="N2300" s="4">
        <v>2.33E-5</v>
      </c>
      <c r="O2300" s="4">
        <v>0.134</v>
      </c>
      <c r="P2300" s="4">
        <v>0.797</v>
      </c>
      <c r="Q2300" s="4">
        <v>100.066</v>
      </c>
      <c r="R2300" s="4">
        <v>3.0</v>
      </c>
      <c r="S2300" s="4">
        <v>0.0</v>
      </c>
      <c r="T2300" s="3" t="s">
        <v>103</v>
      </c>
      <c r="U2300" s="3" t="s">
        <v>35</v>
      </c>
    </row>
    <row r="2301">
      <c r="A2301" s="3" t="s">
        <v>14119</v>
      </c>
      <c r="B2301" s="3" t="s">
        <v>14120</v>
      </c>
      <c r="C2301" s="4">
        <v>2017.0</v>
      </c>
      <c r="D2301" s="4">
        <v>87.0</v>
      </c>
      <c r="E2301" s="4">
        <v>233901.0</v>
      </c>
      <c r="F2301" s="3" t="s">
        <v>7459</v>
      </c>
      <c r="G2301" s="3" t="s">
        <v>14121</v>
      </c>
      <c r="H2301" s="3" t="s">
        <v>14122</v>
      </c>
      <c r="I2301" s="4">
        <v>0.726</v>
      </c>
      <c r="J2301" s="4">
        <v>0.769</v>
      </c>
      <c r="K2301" s="4">
        <v>0.866618185</v>
      </c>
      <c r="L2301" s="4">
        <v>0.123</v>
      </c>
      <c r="M2301" s="4">
        <v>0.0293</v>
      </c>
      <c r="N2301" s="4">
        <v>0.0101</v>
      </c>
      <c r="O2301" s="4">
        <v>0.104</v>
      </c>
      <c r="P2301" s="4">
        <v>0.733</v>
      </c>
      <c r="Q2301" s="4">
        <v>97.98</v>
      </c>
      <c r="R2301" s="4">
        <v>6.0</v>
      </c>
      <c r="S2301" s="4">
        <v>1.0</v>
      </c>
      <c r="T2301" s="3" t="s">
        <v>103</v>
      </c>
      <c r="U2301" s="3" t="s">
        <v>35</v>
      </c>
    </row>
    <row r="2302">
      <c r="A2302" s="3" t="s">
        <v>14124</v>
      </c>
      <c r="B2302" s="3" t="s">
        <v>14125</v>
      </c>
      <c r="C2302" s="4">
        <v>2007.0</v>
      </c>
      <c r="D2302" s="4">
        <v>87.0</v>
      </c>
      <c r="E2302" s="4">
        <v>179120.0</v>
      </c>
      <c r="F2302" s="3" t="s">
        <v>14126</v>
      </c>
      <c r="G2302" s="3" t="s">
        <v>8890</v>
      </c>
      <c r="H2302" s="3" t="s">
        <v>8891</v>
      </c>
      <c r="I2302" s="4">
        <v>0.729</v>
      </c>
      <c r="J2302" s="4">
        <v>0.807</v>
      </c>
      <c r="K2302" s="4">
        <v>0.835625521</v>
      </c>
      <c r="L2302" s="4">
        <v>0.0936</v>
      </c>
      <c r="M2302" s="4">
        <v>0.181</v>
      </c>
      <c r="N2302" s="4">
        <v>0.75</v>
      </c>
      <c r="O2302" s="4">
        <v>0.319</v>
      </c>
      <c r="P2302" s="4">
        <v>0.765</v>
      </c>
      <c r="Q2302" s="4">
        <v>114.74</v>
      </c>
      <c r="R2302" s="4">
        <v>6.0</v>
      </c>
      <c r="S2302" s="4">
        <v>1.0</v>
      </c>
      <c r="T2302" s="3" t="s">
        <v>103</v>
      </c>
      <c r="U2302" s="3" t="s">
        <v>35</v>
      </c>
    </row>
    <row r="2303">
      <c r="A2303" s="3" t="s">
        <v>14129</v>
      </c>
      <c r="B2303" s="3" t="s">
        <v>11437</v>
      </c>
      <c r="C2303" s="4">
        <v>2005.0</v>
      </c>
      <c r="D2303" s="4">
        <v>88.0</v>
      </c>
      <c r="E2303" s="4">
        <v>298706.0</v>
      </c>
      <c r="F2303" s="3" t="s">
        <v>10780</v>
      </c>
      <c r="G2303" s="3" t="s">
        <v>8305</v>
      </c>
      <c r="H2303" s="3" t="s">
        <v>14131</v>
      </c>
      <c r="I2303" s="4">
        <v>0.671</v>
      </c>
      <c r="J2303" s="4">
        <v>0.373</v>
      </c>
      <c r="K2303" s="4">
        <v>0.588111993</v>
      </c>
      <c r="L2303" s="4">
        <v>0.0323</v>
      </c>
      <c r="M2303" s="4">
        <v>0.257</v>
      </c>
      <c r="N2303" s="4">
        <v>8.01E-5</v>
      </c>
      <c r="O2303" s="4">
        <v>0.0481</v>
      </c>
      <c r="P2303" s="4">
        <v>0.732</v>
      </c>
      <c r="Q2303" s="4">
        <v>92.72</v>
      </c>
      <c r="R2303" s="4">
        <v>9.0</v>
      </c>
      <c r="S2303" s="4">
        <v>1.0</v>
      </c>
      <c r="T2303" s="3" t="s">
        <v>103</v>
      </c>
      <c r="U2303" s="3" t="s">
        <v>35</v>
      </c>
    </row>
    <row r="2304">
      <c r="A2304" s="3" t="s">
        <v>14133</v>
      </c>
      <c r="B2304" s="3" t="s">
        <v>14134</v>
      </c>
      <c r="C2304" s="4">
        <v>2005.0</v>
      </c>
      <c r="D2304" s="4">
        <v>88.0</v>
      </c>
      <c r="E2304" s="4">
        <v>220360.0</v>
      </c>
      <c r="F2304" s="3" t="s">
        <v>5520</v>
      </c>
      <c r="G2304" s="3" t="s">
        <v>5522</v>
      </c>
      <c r="H2304" s="3" t="s">
        <v>14135</v>
      </c>
      <c r="I2304" s="4">
        <v>0.656705432</v>
      </c>
      <c r="J2304" s="4">
        <v>0.6703845</v>
      </c>
      <c r="K2304" s="4">
        <v>0.813626471</v>
      </c>
      <c r="L2304" s="4">
        <v>0.081382654</v>
      </c>
      <c r="M2304" s="4">
        <v>0.26934009</v>
      </c>
      <c r="N2304" s="4">
        <v>0.05448885</v>
      </c>
      <c r="O2304" s="4">
        <v>0.191150556</v>
      </c>
      <c r="P2304" s="4">
        <v>0.618767284</v>
      </c>
      <c r="Q2304" s="4">
        <v>120.71</v>
      </c>
      <c r="R2304" s="4">
        <v>5.0</v>
      </c>
      <c r="S2304" s="4">
        <v>1.0</v>
      </c>
      <c r="T2304" s="3" t="s">
        <v>103</v>
      </c>
      <c r="U2304" s="3" t="s">
        <v>35</v>
      </c>
    </row>
    <row r="2305">
      <c r="A2305" s="3" t="s">
        <v>14137</v>
      </c>
      <c r="B2305" s="3" t="s">
        <v>14138</v>
      </c>
      <c r="C2305" s="4">
        <v>1999.0</v>
      </c>
      <c r="D2305" s="4">
        <v>89.0</v>
      </c>
      <c r="E2305" s="4">
        <v>242973.0</v>
      </c>
      <c r="F2305" s="3" t="s">
        <v>1964</v>
      </c>
      <c r="G2305" s="3" t="s">
        <v>14141</v>
      </c>
      <c r="H2305" s="3" t="s">
        <v>1967</v>
      </c>
      <c r="I2305" s="4">
        <v>0.316</v>
      </c>
      <c r="J2305" s="4">
        <v>0.589</v>
      </c>
      <c r="K2305" s="4">
        <v>0.663166</v>
      </c>
      <c r="L2305" s="4">
        <v>0.457</v>
      </c>
      <c r="M2305" s="4">
        <v>0.00444</v>
      </c>
      <c r="N2305" s="4">
        <v>0.0</v>
      </c>
      <c r="O2305" s="4">
        <v>0.0568</v>
      </c>
      <c r="P2305" s="4">
        <v>0.601</v>
      </c>
      <c r="Q2305" s="4">
        <v>179.56</v>
      </c>
      <c r="R2305" s="4">
        <v>10.0</v>
      </c>
      <c r="S2305" s="4">
        <v>0.0</v>
      </c>
      <c r="T2305" s="3" t="s">
        <v>34</v>
      </c>
      <c r="U2305" s="3" t="s">
        <v>35</v>
      </c>
    </row>
    <row r="2306">
      <c r="A2306" s="3" t="s">
        <v>14143</v>
      </c>
      <c r="B2306" s="3" t="s">
        <v>14144</v>
      </c>
      <c r="C2306" s="4">
        <v>2018.0</v>
      </c>
      <c r="D2306" s="4">
        <v>89.0</v>
      </c>
      <c r="E2306" s="4">
        <v>232186.0</v>
      </c>
      <c r="F2306" s="3" t="s">
        <v>8825</v>
      </c>
      <c r="G2306" s="3" t="s">
        <v>7324</v>
      </c>
      <c r="H2306" s="3" t="s">
        <v>14145</v>
      </c>
      <c r="I2306" s="4">
        <v>0.695</v>
      </c>
      <c r="J2306" s="4">
        <v>0.633</v>
      </c>
      <c r="K2306" s="4">
        <v>0.868692918</v>
      </c>
      <c r="L2306" s="4">
        <v>0.0599</v>
      </c>
      <c r="M2306" s="4">
        <v>0.0612</v>
      </c>
      <c r="N2306" s="4">
        <v>1.95E-4</v>
      </c>
      <c r="O2306" s="4">
        <v>0.0926</v>
      </c>
      <c r="P2306" s="4">
        <v>0.557</v>
      </c>
      <c r="Q2306" s="4">
        <v>96.782</v>
      </c>
      <c r="R2306" s="4">
        <v>8.0</v>
      </c>
      <c r="S2306" s="4">
        <v>1.0</v>
      </c>
      <c r="T2306" s="3" t="s">
        <v>104</v>
      </c>
      <c r="U2306" s="3" t="s">
        <v>35</v>
      </c>
    </row>
    <row r="2307">
      <c r="A2307" s="3" t="s">
        <v>14149</v>
      </c>
      <c r="B2307" s="3" t="s">
        <v>14150</v>
      </c>
      <c r="C2307" s="4">
        <v>1964.0</v>
      </c>
      <c r="D2307" s="4">
        <v>93.0</v>
      </c>
      <c r="E2307" s="4">
        <v>126266.0</v>
      </c>
      <c r="F2307" s="3" t="s">
        <v>1639</v>
      </c>
      <c r="G2307" s="3" t="s">
        <v>4890</v>
      </c>
      <c r="H2307" s="3" t="s">
        <v>14151</v>
      </c>
      <c r="I2307" s="4">
        <v>0.598</v>
      </c>
      <c r="J2307" s="4">
        <v>0.47</v>
      </c>
      <c r="K2307" s="4">
        <v>0.787457489</v>
      </c>
      <c r="L2307" s="4">
        <v>0.0496</v>
      </c>
      <c r="M2307" s="4">
        <v>0.617</v>
      </c>
      <c r="N2307" s="4">
        <v>0.0</v>
      </c>
      <c r="O2307" s="4">
        <v>0.505</v>
      </c>
      <c r="P2307" s="4">
        <v>0.879</v>
      </c>
      <c r="Q2307" s="4">
        <v>67.09</v>
      </c>
      <c r="R2307" s="4">
        <v>8.0</v>
      </c>
      <c r="S2307" s="4">
        <v>1.0</v>
      </c>
      <c r="T2307" s="3" t="s">
        <v>103</v>
      </c>
      <c r="U2307" s="3" t="s">
        <v>35</v>
      </c>
    </row>
    <row r="2308">
      <c r="A2308" s="3" t="s">
        <v>14152</v>
      </c>
      <c r="B2308" s="3" t="s">
        <v>14153</v>
      </c>
      <c r="C2308" s="4">
        <v>1984.0</v>
      </c>
      <c r="D2308" s="4">
        <v>93.0</v>
      </c>
      <c r="E2308" s="4">
        <v>262960.0</v>
      </c>
      <c r="F2308" s="3" t="s">
        <v>1639</v>
      </c>
      <c r="G2308" s="3" t="s">
        <v>14155</v>
      </c>
      <c r="H2308" s="3" t="s">
        <v>14156</v>
      </c>
      <c r="I2308" s="4">
        <v>0.735</v>
      </c>
      <c r="J2308" s="4">
        <v>0.478</v>
      </c>
      <c r="K2308" s="4">
        <v>0.707719291</v>
      </c>
      <c r="L2308" s="4">
        <v>0.0293</v>
      </c>
      <c r="M2308" s="4">
        <v>0.189</v>
      </c>
      <c r="N2308" s="4">
        <v>2.48E-6</v>
      </c>
      <c r="O2308" s="4">
        <v>0.355</v>
      </c>
      <c r="P2308" s="4">
        <v>0.947</v>
      </c>
      <c r="Q2308" s="4">
        <v>107.68</v>
      </c>
      <c r="R2308" s="4">
        <v>2.0</v>
      </c>
      <c r="S2308" s="4">
        <v>1.0</v>
      </c>
      <c r="T2308" s="3" t="s">
        <v>103</v>
      </c>
      <c r="U2308" s="3" t="s">
        <v>35</v>
      </c>
    </row>
    <row r="2309">
      <c r="A2309" s="3" t="s">
        <v>14159</v>
      </c>
      <c r="B2309" s="3" t="s">
        <v>5204</v>
      </c>
      <c r="C2309" s="4">
        <v>1983.0</v>
      </c>
      <c r="D2309" s="4">
        <v>95.0</v>
      </c>
      <c r="E2309" s="4">
        <v>253920.0</v>
      </c>
      <c r="F2309" s="3" t="s">
        <v>14161</v>
      </c>
      <c r="G2309" s="3" t="s">
        <v>10444</v>
      </c>
      <c r="H2309" s="3" t="s">
        <v>14163</v>
      </c>
      <c r="I2309" s="4">
        <v>0.82</v>
      </c>
      <c r="J2309" s="4">
        <v>0.452</v>
      </c>
      <c r="K2309" s="4">
        <v>0.764956259</v>
      </c>
      <c r="L2309" s="4">
        <v>0.0348</v>
      </c>
      <c r="M2309" s="4">
        <v>0.543</v>
      </c>
      <c r="N2309" s="4">
        <v>0.00294</v>
      </c>
      <c r="O2309" s="4">
        <v>0.0714</v>
      </c>
      <c r="P2309" s="4">
        <v>0.74</v>
      </c>
      <c r="Q2309" s="4">
        <v>117.4</v>
      </c>
      <c r="R2309" s="4">
        <v>1.0</v>
      </c>
      <c r="S2309" s="4">
        <v>1.0</v>
      </c>
      <c r="T2309" s="3" t="s">
        <v>103</v>
      </c>
      <c r="U2309" s="3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55.71"/>
    <col customWidth="1" min="3" max="3" width="16.0"/>
    <col customWidth="1" min="6" max="6" width="18.71"/>
    <col customWidth="1" min="7" max="7" width="16.57"/>
    <col customWidth="1" min="8" max="8" width="20.29"/>
    <col customWidth="1" min="22" max="22" width="18.14"/>
    <col customWidth="1" min="23" max="23" width="10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5" t="s">
        <v>24</v>
      </c>
      <c r="X1" s="2" t="s">
        <v>29</v>
      </c>
      <c r="Y1" s="6"/>
      <c r="Z1" s="6"/>
      <c r="AA1" s="6"/>
      <c r="AB1" s="6"/>
    </row>
    <row r="2">
      <c r="A2" s="3" t="s">
        <v>22</v>
      </c>
      <c r="B2" s="3" t="s">
        <v>23</v>
      </c>
      <c r="C2" s="4">
        <v>2016.0</v>
      </c>
      <c r="D2" s="4">
        <v>0.0</v>
      </c>
      <c r="E2" s="4">
        <v>227030.0</v>
      </c>
      <c r="F2" s="3" t="s">
        <v>26</v>
      </c>
      <c r="G2" s="3" t="s">
        <v>28</v>
      </c>
      <c r="H2" s="3" t="s">
        <v>30</v>
      </c>
      <c r="I2" s="4">
        <v>0.591</v>
      </c>
      <c r="J2" s="4">
        <v>0.475</v>
      </c>
      <c r="K2" s="4">
        <v>0.75</v>
      </c>
      <c r="L2" s="4">
        <v>0.033</v>
      </c>
      <c r="M2" s="4">
        <v>0.312</v>
      </c>
      <c r="N2" s="4">
        <v>0.017</v>
      </c>
      <c r="O2" s="4">
        <v>0.101</v>
      </c>
      <c r="P2" s="4">
        <v>0.298</v>
      </c>
      <c r="Q2" s="4">
        <v>126.11</v>
      </c>
      <c r="R2" s="4">
        <v>4.0</v>
      </c>
      <c r="S2" s="4">
        <v>1.0</v>
      </c>
      <c r="T2" s="3" t="s">
        <v>34</v>
      </c>
      <c r="U2" s="3" t="s">
        <v>35</v>
      </c>
      <c r="V2" s="7" t="s">
        <v>36</v>
      </c>
      <c r="W2" s="9" t="s">
        <v>44</v>
      </c>
      <c r="X2" s="10"/>
    </row>
    <row r="3">
      <c r="A3" s="3" t="s">
        <v>37</v>
      </c>
      <c r="B3" s="3" t="s">
        <v>38</v>
      </c>
      <c r="C3" s="4">
        <v>2013.0</v>
      </c>
      <c r="D3" s="4">
        <v>0.0</v>
      </c>
      <c r="E3" s="4">
        <v>304226.0</v>
      </c>
      <c r="F3" s="3" t="s">
        <v>26</v>
      </c>
      <c r="G3" s="3" t="s">
        <v>41</v>
      </c>
      <c r="H3" s="3" t="s">
        <v>41</v>
      </c>
      <c r="I3" s="4">
        <v>0.55</v>
      </c>
      <c r="J3" s="4">
        <v>0.756</v>
      </c>
      <c r="K3" s="4">
        <v>0.78</v>
      </c>
      <c r="L3" s="4">
        <v>0.039</v>
      </c>
      <c r="M3" s="4">
        <v>0.21</v>
      </c>
      <c r="N3" s="4">
        <v>0.0</v>
      </c>
      <c r="O3" s="4">
        <v>0.304</v>
      </c>
      <c r="P3" s="4">
        <v>0.348</v>
      </c>
      <c r="Q3" s="4">
        <v>94.91</v>
      </c>
      <c r="R3" s="4">
        <v>7.0</v>
      </c>
      <c r="S3" s="4">
        <v>1.0</v>
      </c>
      <c r="T3" s="3" t="s">
        <v>34</v>
      </c>
      <c r="U3" s="3" t="s">
        <v>35</v>
      </c>
      <c r="V3" s="7" t="s">
        <v>45</v>
      </c>
      <c r="W3" s="9" t="s">
        <v>81</v>
      </c>
    </row>
    <row r="4">
      <c r="A4" s="3" t="s">
        <v>46</v>
      </c>
      <c r="B4" s="3" t="s">
        <v>47</v>
      </c>
      <c r="C4" s="4">
        <v>2018.0</v>
      </c>
      <c r="D4" s="4">
        <v>0.0</v>
      </c>
      <c r="E4" s="4">
        <v>331640.0</v>
      </c>
      <c r="F4" s="3" t="s">
        <v>26</v>
      </c>
      <c r="G4" s="3" t="s">
        <v>48</v>
      </c>
      <c r="H4" s="3" t="s">
        <v>49</v>
      </c>
      <c r="I4" s="4">
        <v>0.416</v>
      </c>
      <c r="J4" s="4">
        <v>0.772</v>
      </c>
      <c r="K4" s="4">
        <v>0.86</v>
      </c>
      <c r="L4" s="4">
        <v>0.04</v>
      </c>
      <c r="M4" s="4">
        <v>0.882</v>
      </c>
      <c r="N4" s="4">
        <v>0.0</v>
      </c>
      <c r="O4" s="4">
        <v>0.063</v>
      </c>
      <c r="P4" s="4">
        <v>0.401</v>
      </c>
      <c r="Q4" s="4">
        <v>150.83</v>
      </c>
      <c r="R4" s="4">
        <v>0.0</v>
      </c>
      <c r="S4" s="4">
        <v>1.0</v>
      </c>
      <c r="T4" s="3" t="s">
        <v>34</v>
      </c>
      <c r="U4" s="3" t="s">
        <v>35</v>
      </c>
      <c r="V4" s="7" t="s">
        <v>54</v>
      </c>
      <c r="W4" s="9" t="s">
        <v>111</v>
      </c>
    </row>
    <row r="5">
      <c r="A5" s="3" t="s">
        <v>55</v>
      </c>
      <c r="B5" s="3" t="s">
        <v>56</v>
      </c>
      <c r="C5" s="4">
        <v>2017.0</v>
      </c>
      <c r="D5" s="4">
        <v>0.0</v>
      </c>
      <c r="E5" s="4">
        <v>354504.0</v>
      </c>
      <c r="F5" s="3" t="s">
        <v>26</v>
      </c>
      <c r="G5" s="3" t="s">
        <v>57</v>
      </c>
      <c r="H5" s="3" t="s">
        <v>56</v>
      </c>
      <c r="I5" s="4">
        <v>0.623</v>
      </c>
      <c r="J5" s="4">
        <v>0.424</v>
      </c>
      <c r="K5" s="4">
        <v>0.81</v>
      </c>
      <c r="L5" s="4">
        <v>0.027</v>
      </c>
      <c r="M5" s="4">
        <v>0.387</v>
      </c>
      <c r="N5" s="4">
        <v>0.0</v>
      </c>
      <c r="O5" s="4">
        <v>0.107</v>
      </c>
      <c r="P5" s="4">
        <v>0.196</v>
      </c>
      <c r="Q5" s="4">
        <v>114.94</v>
      </c>
      <c r="R5" s="4">
        <v>11.0</v>
      </c>
      <c r="S5" s="4">
        <v>1.0</v>
      </c>
      <c r="T5" s="3" t="s">
        <v>34</v>
      </c>
      <c r="U5" s="3" t="s">
        <v>35</v>
      </c>
      <c r="V5" s="7" t="s">
        <v>58</v>
      </c>
      <c r="W5" s="9" t="s">
        <v>151</v>
      </c>
    </row>
    <row r="6">
      <c r="A6" s="3" t="s">
        <v>65</v>
      </c>
      <c r="B6" s="3" t="s">
        <v>66</v>
      </c>
      <c r="C6" s="4">
        <v>1978.0</v>
      </c>
      <c r="D6" s="4">
        <v>0.0</v>
      </c>
      <c r="E6" s="4">
        <v>211236.0</v>
      </c>
      <c r="F6" s="3" t="s">
        <v>67</v>
      </c>
      <c r="G6" s="3" t="s">
        <v>69</v>
      </c>
      <c r="H6" s="3" t="s">
        <v>70</v>
      </c>
      <c r="I6" s="4">
        <v>0.328</v>
      </c>
      <c r="J6" s="4">
        <v>0.06</v>
      </c>
      <c r="K6" s="4">
        <v>0.58</v>
      </c>
      <c r="L6" s="4">
        <v>0.043</v>
      </c>
      <c r="M6" s="4">
        <v>0.994</v>
      </c>
      <c r="N6" s="4">
        <v>0.27</v>
      </c>
      <c r="O6" s="4">
        <v>0.121</v>
      </c>
      <c r="P6" s="4">
        <v>0.342</v>
      </c>
      <c r="Q6" s="4">
        <v>175.42</v>
      </c>
      <c r="R6" s="4">
        <v>5.0</v>
      </c>
      <c r="S6" s="4">
        <v>1.0</v>
      </c>
      <c r="T6" s="3" t="s">
        <v>34</v>
      </c>
      <c r="U6" s="3" t="s">
        <v>35</v>
      </c>
      <c r="V6" s="7" t="s">
        <v>45</v>
      </c>
      <c r="W6" s="9" t="s">
        <v>184</v>
      </c>
    </row>
    <row r="7">
      <c r="A7" s="3" t="s">
        <v>73</v>
      </c>
      <c r="B7" s="3" t="s">
        <v>74</v>
      </c>
      <c r="C7" s="4">
        <v>1978.0</v>
      </c>
      <c r="D7" s="4">
        <v>0.0</v>
      </c>
      <c r="E7" s="4">
        <v>216332.0</v>
      </c>
      <c r="F7" s="3" t="s">
        <v>67</v>
      </c>
      <c r="G7" s="3" t="s">
        <v>69</v>
      </c>
      <c r="H7" s="3" t="s">
        <v>70</v>
      </c>
      <c r="I7" s="4">
        <v>0.325</v>
      </c>
      <c r="J7" s="4">
        <v>0.019</v>
      </c>
      <c r="K7" s="4">
        <v>0.51</v>
      </c>
      <c r="L7" s="4">
        <v>0.057</v>
      </c>
      <c r="M7" s="4">
        <v>0.994</v>
      </c>
      <c r="N7" s="4">
        <v>0.421</v>
      </c>
      <c r="O7" s="4">
        <v>0.103</v>
      </c>
      <c r="P7" s="4">
        <v>0.091</v>
      </c>
      <c r="Q7" s="4">
        <v>89.35</v>
      </c>
      <c r="R7" s="4">
        <v>11.0</v>
      </c>
      <c r="S7" s="4">
        <v>1.0</v>
      </c>
      <c r="T7" s="3" t="s">
        <v>34</v>
      </c>
      <c r="U7" s="3" t="s">
        <v>35</v>
      </c>
      <c r="V7" s="7" t="s">
        <v>75</v>
      </c>
      <c r="W7" s="18" t="s">
        <v>216</v>
      </c>
    </row>
    <row r="8">
      <c r="A8" s="3" t="s">
        <v>77</v>
      </c>
      <c r="B8" s="3" t="s">
        <v>79</v>
      </c>
      <c r="C8" s="4">
        <v>2020.0</v>
      </c>
      <c r="D8" s="4">
        <v>0.0</v>
      </c>
      <c r="E8" s="4">
        <v>226466.0</v>
      </c>
      <c r="F8" s="3" t="s">
        <v>67</v>
      </c>
      <c r="G8" s="3" t="s">
        <v>69</v>
      </c>
      <c r="H8" s="3" t="s">
        <v>80</v>
      </c>
      <c r="I8" s="4">
        <v>0.191</v>
      </c>
      <c r="J8" s="4">
        <v>0.526</v>
      </c>
      <c r="K8" s="4">
        <v>0.76</v>
      </c>
      <c r="L8" s="4">
        <v>0.04</v>
      </c>
      <c r="M8" s="4">
        <v>0.961</v>
      </c>
      <c r="N8" s="4">
        <v>0.859</v>
      </c>
      <c r="O8" s="4">
        <v>0.14</v>
      </c>
      <c r="P8" s="4">
        <v>0.203</v>
      </c>
      <c r="Q8" s="4">
        <v>66.5</v>
      </c>
      <c r="R8" s="4">
        <v>0.0</v>
      </c>
      <c r="S8" s="4">
        <v>0.0</v>
      </c>
      <c r="T8" s="3" t="s">
        <v>34</v>
      </c>
      <c r="U8" s="3" t="s">
        <v>35</v>
      </c>
      <c r="V8" s="7" t="s">
        <v>36</v>
      </c>
      <c r="W8" s="18" t="s">
        <v>254</v>
      </c>
    </row>
    <row r="9">
      <c r="A9" s="3" t="s">
        <v>82</v>
      </c>
      <c r="B9" s="3" t="s">
        <v>83</v>
      </c>
      <c r="C9" s="4">
        <v>2017.0</v>
      </c>
      <c r="D9" s="4">
        <v>0.0</v>
      </c>
      <c r="E9" s="4">
        <v>190168.0</v>
      </c>
      <c r="F9" s="3" t="s">
        <v>26</v>
      </c>
      <c r="G9" s="3" t="s">
        <v>85</v>
      </c>
      <c r="H9" s="3" t="s">
        <v>87</v>
      </c>
      <c r="I9" s="4">
        <v>0.485</v>
      </c>
      <c r="J9" s="4">
        <v>0.358</v>
      </c>
      <c r="K9" s="4">
        <v>0.76</v>
      </c>
      <c r="L9" s="4">
        <v>0.036</v>
      </c>
      <c r="M9" s="4">
        <v>0.769</v>
      </c>
      <c r="N9" s="4">
        <v>0.0</v>
      </c>
      <c r="O9" s="4">
        <v>0.144</v>
      </c>
      <c r="P9" s="4">
        <v>0.368</v>
      </c>
      <c r="Q9" s="4">
        <v>185.0</v>
      </c>
      <c r="R9" s="4">
        <v>4.0</v>
      </c>
      <c r="S9" s="4">
        <v>1.0</v>
      </c>
      <c r="T9" s="3" t="s">
        <v>34</v>
      </c>
      <c r="U9" s="3" t="s">
        <v>68</v>
      </c>
      <c r="V9" s="7" t="s">
        <v>45</v>
      </c>
      <c r="W9" s="18" t="s">
        <v>279</v>
      </c>
    </row>
    <row r="10">
      <c r="A10" s="3" t="s">
        <v>282</v>
      </c>
      <c r="B10" s="3" t="s">
        <v>283</v>
      </c>
      <c r="C10" s="4">
        <v>1971.0</v>
      </c>
      <c r="D10" s="4">
        <v>0.0</v>
      </c>
      <c r="E10" s="4">
        <v>186840.0</v>
      </c>
      <c r="F10" s="3" t="s">
        <v>284</v>
      </c>
      <c r="G10" s="3" t="s">
        <v>285</v>
      </c>
      <c r="H10" s="3" t="s">
        <v>286</v>
      </c>
      <c r="I10" s="4">
        <v>0.462</v>
      </c>
      <c r="J10" s="4">
        <v>0.249</v>
      </c>
      <c r="K10" s="4">
        <v>0.69</v>
      </c>
      <c r="L10" s="4">
        <v>0.032</v>
      </c>
      <c r="M10" s="4">
        <v>0.99</v>
      </c>
      <c r="N10" s="4">
        <v>0.0</v>
      </c>
      <c r="O10" s="4">
        <v>0.09</v>
      </c>
      <c r="P10" s="4">
        <v>0.189</v>
      </c>
      <c r="Q10" s="4">
        <v>73.02</v>
      </c>
      <c r="R10" s="4">
        <v>5.0</v>
      </c>
      <c r="S10" s="4">
        <v>1.0</v>
      </c>
      <c r="T10" s="3" t="s">
        <v>34</v>
      </c>
      <c r="U10" s="3" t="s">
        <v>35</v>
      </c>
      <c r="V10" s="7" t="s">
        <v>58</v>
      </c>
      <c r="W10" s="9" t="s">
        <v>305</v>
      </c>
    </row>
    <row r="11">
      <c r="A11" s="3" t="s">
        <v>287</v>
      </c>
      <c r="B11" s="3" t="s">
        <v>288</v>
      </c>
      <c r="C11" s="4">
        <v>1981.0</v>
      </c>
      <c r="D11" s="4">
        <v>0.0</v>
      </c>
      <c r="E11" s="4">
        <v>318333.0</v>
      </c>
      <c r="F11" s="3" t="s">
        <v>289</v>
      </c>
      <c r="G11" s="3" t="s">
        <v>69</v>
      </c>
      <c r="H11" s="3" t="s">
        <v>291</v>
      </c>
      <c r="I11" s="4">
        <v>0.404</v>
      </c>
      <c r="J11" s="4">
        <v>0.274</v>
      </c>
      <c r="K11" s="4">
        <v>0.7</v>
      </c>
      <c r="L11" s="4">
        <v>0.053</v>
      </c>
      <c r="M11" s="4">
        <v>0.964</v>
      </c>
      <c r="N11" s="4">
        <v>0.0</v>
      </c>
      <c r="O11" s="4">
        <v>0.277</v>
      </c>
      <c r="P11" s="4">
        <v>0.384</v>
      </c>
      <c r="Q11" s="4">
        <v>84.9</v>
      </c>
      <c r="R11" s="4">
        <v>4.0</v>
      </c>
      <c r="S11" s="4">
        <v>1.0</v>
      </c>
      <c r="T11" s="3" t="s">
        <v>34</v>
      </c>
      <c r="U11" s="3" t="s">
        <v>35</v>
      </c>
      <c r="V11" s="7" t="s">
        <v>45</v>
      </c>
      <c r="W11" s="18" t="s">
        <v>323</v>
      </c>
    </row>
    <row r="12">
      <c r="A12" s="3" t="s">
        <v>295</v>
      </c>
      <c r="B12" s="3" t="s">
        <v>296</v>
      </c>
      <c r="C12" s="4">
        <v>1987.0</v>
      </c>
      <c r="D12" s="4">
        <v>0.0</v>
      </c>
      <c r="E12" s="4">
        <v>247240.0</v>
      </c>
      <c r="F12" s="3" t="s">
        <v>289</v>
      </c>
      <c r="G12" s="3" t="s">
        <v>297</v>
      </c>
      <c r="H12" s="3" t="s">
        <v>298</v>
      </c>
      <c r="I12" s="4">
        <v>0.615</v>
      </c>
      <c r="J12" s="4">
        <v>0.311</v>
      </c>
      <c r="K12" s="4">
        <v>0.66</v>
      </c>
      <c r="L12" s="4">
        <v>0.026</v>
      </c>
      <c r="M12" s="4">
        <v>0.927</v>
      </c>
      <c r="N12" s="4">
        <v>0.001</v>
      </c>
      <c r="O12" s="4">
        <v>0.131</v>
      </c>
      <c r="P12" s="4">
        <v>0.493</v>
      </c>
      <c r="Q12" s="4">
        <v>99.18</v>
      </c>
      <c r="R12" s="4">
        <v>5.0</v>
      </c>
      <c r="S12" s="4">
        <v>0.0</v>
      </c>
      <c r="T12" s="3" t="s">
        <v>34</v>
      </c>
      <c r="U12" s="3" t="s">
        <v>35</v>
      </c>
      <c r="V12" s="7" t="s">
        <v>54</v>
      </c>
      <c r="W12" s="18" t="s">
        <v>338</v>
      </c>
    </row>
    <row r="13">
      <c r="A13" s="3" t="s">
        <v>301</v>
      </c>
      <c r="B13" s="3" t="s">
        <v>302</v>
      </c>
      <c r="C13" s="4">
        <v>1957.0</v>
      </c>
      <c r="D13" s="4">
        <v>0.0</v>
      </c>
      <c r="E13" s="4">
        <v>251541.0</v>
      </c>
      <c r="F13" s="3" t="s">
        <v>306</v>
      </c>
      <c r="G13" s="3" t="s">
        <v>308</v>
      </c>
      <c r="H13" s="3" t="s">
        <v>309</v>
      </c>
      <c r="I13" s="4">
        <v>0.523</v>
      </c>
      <c r="J13" s="4">
        <v>0.228</v>
      </c>
      <c r="K13" s="4">
        <v>0.63</v>
      </c>
      <c r="L13" s="4">
        <v>0.034</v>
      </c>
      <c r="M13" s="4">
        <v>0.949</v>
      </c>
      <c r="N13" s="4">
        <v>0.0</v>
      </c>
      <c r="O13" s="4">
        <v>0.074</v>
      </c>
      <c r="P13" s="4">
        <v>0.186</v>
      </c>
      <c r="Q13" s="4">
        <v>124.81</v>
      </c>
      <c r="R13" s="4">
        <v>2.0</v>
      </c>
      <c r="S13" s="4">
        <v>0.0</v>
      </c>
      <c r="T13" s="3" t="s">
        <v>34</v>
      </c>
      <c r="U13" s="3" t="s">
        <v>35</v>
      </c>
      <c r="V13" s="7" t="s">
        <v>58</v>
      </c>
      <c r="W13" s="18" t="s">
        <v>358</v>
      </c>
    </row>
    <row r="14">
      <c r="A14" s="3" t="s">
        <v>310</v>
      </c>
      <c r="B14" s="3" t="s">
        <v>311</v>
      </c>
      <c r="C14" s="4">
        <v>2007.0</v>
      </c>
      <c r="D14" s="4">
        <v>0.0</v>
      </c>
      <c r="E14" s="4">
        <v>279053.0</v>
      </c>
      <c r="F14" s="3" t="s">
        <v>312</v>
      </c>
      <c r="G14" s="3" t="s">
        <v>313</v>
      </c>
      <c r="H14" s="3" t="s">
        <v>286</v>
      </c>
      <c r="I14" s="4">
        <v>0.28</v>
      </c>
      <c r="J14" s="4">
        <v>0.05</v>
      </c>
      <c r="K14" s="4">
        <v>0.54</v>
      </c>
      <c r="L14" s="4">
        <v>0.043</v>
      </c>
      <c r="M14" s="4">
        <v>0.957</v>
      </c>
      <c r="N14" s="4">
        <v>0.0</v>
      </c>
      <c r="O14" s="4">
        <v>0.172</v>
      </c>
      <c r="P14" s="4">
        <v>0.223</v>
      </c>
      <c r="Q14" s="4">
        <v>82.71</v>
      </c>
      <c r="R14" s="4">
        <v>2.0</v>
      </c>
      <c r="S14" s="4">
        <v>0.0</v>
      </c>
      <c r="T14" s="3" t="s">
        <v>34</v>
      </c>
      <c r="U14" s="3" t="s">
        <v>35</v>
      </c>
      <c r="V14" s="7" t="s">
        <v>36</v>
      </c>
      <c r="W14" s="18" t="s">
        <v>376</v>
      </c>
    </row>
    <row r="15">
      <c r="A15" s="3" t="s">
        <v>319</v>
      </c>
      <c r="B15" s="3" t="s">
        <v>320</v>
      </c>
      <c r="C15" s="4">
        <v>1960.0</v>
      </c>
      <c r="D15" s="4">
        <v>0.0</v>
      </c>
      <c r="E15" s="4">
        <v>180053.0</v>
      </c>
      <c r="F15" s="3" t="s">
        <v>321</v>
      </c>
      <c r="G15" s="3" t="s">
        <v>322</v>
      </c>
      <c r="H15" s="3" t="s">
        <v>325</v>
      </c>
      <c r="I15" s="4">
        <v>0.596</v>
      </c>
      <c r="J15" s="4">
        <v>0.026</v>
      </c>
      <c r="K15" s="4">
        <v>0.44</v>
      </c>
      <c r="L15" s="4">
        <v>0.047</v>
      </c>
      <c r="M15" s="4">
        <v>0.995</v>
      </c>
      <c r="N15" s="4">
        <v>0.128</v>
      </c>
      <c r="O15" s="4">
        <v>0.104</v>
      </c>
      <c r="P15" s="4">
        <v>0.496</v>
      </c>
      <c r="Q15" s="4">
        <v>67.2</v>
      </c>
      <c r="R15" s="4">
        <v>8.0</v>
      </c>
      <c r="S15" s="4">
        <v>1.0</v>
      </c>
      <c r="T15" s="3" t="s">
        <v>34</v>
      </c>
      <c r="U15" s="3" t="s">
        <v>35</v>
      </c>
      <c r="V15" s="7" t="s">
        <v>54</v>
      </c>
      <c r="W15" s="18" t="s">
        <v>395</v>
      </c>
    </row>
    <row r="16">
      <c r="A16" s="3" t="s">
        <v>328</v>
      </c>
      <c r="B16" s="3" t="s">
        <v>329</v>
      </c>
      <c r="C16" s="4">
        <v>1971.0</v>
      </c>
      <c r="D16" s="4">
        <v>0.0</v>
      </c>
      <c r="E16" s="4">
        <v>167666.0</v>
      </c>
      <c r="F16" s="3" t="s">
        <v>284</v>
      </c>
      <c r="G16" s="3" t="s">
        <v>285</v>
      </c>
      <c r="H16" s="3" t="s">
        <v>286</v>
      </c>
      <c r="I16" s="4">
        <v>0.473</v>
      </c>
      <c r="J16" s="4">
        <v>0.275</v>
      </c>
      <c r="K16" s="4">
        <v>0.66</v>
      </c>
      <c r="L16" s="4">
        <v>0.047</v>
      </c>
      <c r="M16" s="4">
        <v>0.981</v>
      </c>
      <c r="N16" s="4">
        <v>0.732</v>
      </c>
      <c r="O16" s="4">
        <v>0.137</v>
      </c>
      <c r="P16" s="4">
        <v>0.266</v>
      </c>
      <c r="Q16" s="4">
        <v>135.91</v>
      </c>
      <c r="R16" s="4">
        <v>5.0</v>
      </c>
      <c r="S16" s="4">
        <v>0.0</v>
      </c>
      <c r="T16" s="3" t="s">
        <v>34</v>
      </c>
      <c r="U16" s="3" t="s">
        <v>35</v>
      </c>
      <c r="V16" s="7" t="s">
        <v>36</v>
      </c>
      <c r="W16" s="9" t="s">
        <v>415</v>
      </c>
    </row>
    <row r="17">
      <c r="A17" s="3" t="s">
        <v>332</v>
      </c>
      <c r="B17" s="3" t="s">
        <v>334</v>
      </c>
      <c r="C17" s="4">
        <v>2007.0</v>
      </c>
      <c r="D17" s="4">
        <v>0.0</v>
      </c>
      <c r="E17" s="4">
        <v>186093.0</v>
      </c>
      <c r="F17" s="3" t="s">
        <v>336</v>
      </c>
      <c r="G17" s="3" t="s">
        <v>313</v>
      </c>
      <c r="H17" s="3" t="s">
        <v>286</v>
      </c>
      <c r="I17" s="4">
        <v>0.482</v>
      </c>
      <c r="J17" s="4">
        <v>0.137</v>
      </c>
      <c r="K17" s="4">
        <v>0.6</v>
      </c>
      <c r="L17" s="4">
        <v>0.045</v>
      </c>
      <c r="M17" s="4">
        <v>0.952</v>
      </c>
      <c r="N17" s="4">
        <v>0.0</v>
      </c>
      <c r="O17" s="4">
        <v>0.168</v>
      </c>
      <c r="P17" s="4">
        <v>0.416</v>
      </c>
      <c r="Q17" s="4">
        <v>81.72</v>
      </c>
      <c r="R17" s="4">
        <v>0.0</v>
      </c>
      <c r="S17" s="4">
        <v>1.0</v>
      </c>
      <c r="T17" s="3" t="s">
        <v>34</v>
      </c>
      <c r="U17" s="3" t="s">
        <v>35</v>
      </c>
      <c r="V17" s="7" t="s">
        <v>54</v>
      </c>
      <c r="W17" s="9" t="s">
        <v>428</v>
      </c>
    </row>
    <row r="18">
      <c r="A18" s="3" t="s">
        <v>339</v>
      </c>
      <c r="B18" s="3" t="s">
        <v>340</v>
      </c>
      <c r="C18" s="4">
        <v>1971.0</v>
      </c>
      <c r="D18" s="4">
        <v>0.0</v>
      </c>
      <c r="E18" s="4">
        <v>202863.0</v>
      </c>
      <c r="F18" s="3" t="s">
        <v>341</v>
      </c>
      <c r="G18" s="3" t="s">
        <v>342</v>
      </c>
      <c r="H18" s="3" t="s">
        <v>286</v>
      </c>
      <c r="I18" s="4">
        <v>0.343</v>
      </c>
      <c r="J18" s="4">
        <v>0.263</v>
      </c>
      <c r="K18" s="4">
        <v>0.66</v>
      </c>
      <c r="L18" s="4">
        <v>0.039</v>
      </c>
      <c r="M18" s="4">
        <v>0.982</v>
      </c>
      <c r="N18" s="4">
        <v>0.125</v>
      </c>
      <c r="O18" s="4">
        <v>0.207</v>
      </c>
      <c r="P18" s="4">
        <v>0.455</v>
      </c>
      <c r="Q18" s="4">
        <v>135.59</v>
      </c>
      <c r="R18" s="4">
        <v>7.0</v>
      </c>
      <c r="S18" s="4">
        <v>1.0</v>
      </c>
      <c r="T18" s="3" t="s">
        <v>34</v>
      </c>
      <c r="U18" s="3" t="s">
        <v>35</v>
      </c>
      <c r="V18" s="7" t="s">
        <v>54</v>
      </c>
      <c r="W18" s="9" t="s">
        <v>442</v>
      </c>
    </row>
    <row r="19">
      <c r="A19" s="3" t="s">
        <v>345</v>
      </c>
      <c r="B19" s="3" t="s">
        <v>346</v>
      </c>
      <c r="C19" s="4">
        <v>1995.0</v>
      </c>
      <c r="D19" s="4">
        <v>0.0</v>
      </c>
      <c r="E19" s="4">
        <v>530960.0</v>
      </c>
      <c r="F19" s="3" t="s">
        <v>347</v>
      </c>
      <c r="G19" s="3" t="s">
        <v>348</v>
      </c>
      <c r="H19" s="3" t="s">
        <v>349</v>
      </c>
      <c r="I19" s="4">
        <v>0.528</v>
      </c>
      <c r="J19" s="4">
        <v>0.37</v>
      </c>
      <c r="K19" s="4">
        <v>0.74</v>
      </c>
      <c r="L19" s="4">
        <v>0.137</v>
      </c>
      <c r="M19" s="4">
        <v>0.909</v>
      </c>
      <c r="N19" s="4">
        <v>0.0</v>
      </c>
      <c r="O19" s="4">
        <v>0.139</v>
      </c>
      <c r="P19" s="4">
        <v>0.47</v>
      </c>
      <c r="Q19" s="4">
        <v>99.96</v>
      </c>
      <c r="R19" s="4">
        <v>6.0</v>
      </c>
      <c r="S19" s="4">
        <v>0.0</v>
      </c>
      <c r="T19" s="3" t="s">
        <v>34</v>
      </c>
      <c r="U19" s="3" t="s">
        <v>35</v>
      </c>
      <c r="V19" s="7" t="s">
        <v>54</v>
      </c>
      <c r="W19" s="9" t="s">
        <v>455</v>
      </c>
    </row>
    <row r="20">
      <c r="A20" s="3" t="s">
        <v>352</v>
      </c>
      <c r="B20" s="3" t="s">
        <v>353</v>
      </c>
      <c r="C20" s="4">
        <v>1979.0</v>
      </c>
      <c r="D20" s="4">
        <v>0.0</v>
      </c>
      <c r="E20" s="4">
        <v>199000.0</v>
      </c>
      <c r="F20" s="3" t="s">
        <v>327</v>
      </c>
      <c r="G20" s="3" t="s">
        <v>356</v>
      </c>
      <c r="H20" s="3" t="s">
        <v>357</v>
      </c>
      <c r="I20" s="4">
        <v>0.374</v>
      </c>
      <c r="J20" s="4">
        <v>0.423</v>
      </c>
      <c r="K20" s="4">
        <v>0.71</v>
      </c>
      <c r="L20" s="4">
        <v>0.037</v>
      </c>
      <c r="M20" s="4">
        <v>0.965</v>
      </c>
      <c r="N20" s="4">
        <v>0.853</v>
      </c>
      <c r="O20" s="4">
        <v>0.249</v>
      </c>
      <c r="P20" s="4">
        <v>0.477</v>
      </c>
      <c r="Q20" s="4">
        <v>107.58</v>
      </c>
      <c r="R20" s="4">
        <v>9.0</v>
      </c>
      <c r="S20" s="4">
        <v>1.0</v>
      </c>
      <c r="T20" s="3" t="s">
        <v>34</v>
      </c>
      <c r="U20" s="3" t="s">
        <v>35</v>
      </c>
      <c r="V20" s="7" t="s">
        <v>54</v>
      </c>
      <c r="W20" s="9" t="s">
        <v>472</v>
      </c>
    </row>
    <row r="21">
      <c r="A21" s="3" t="s">
        <v>359</v>
      </c>
      <c r="B21" s="3" t="s">
        <v>360</v>
      </c>
      <c r="C21" s="4">
        <v>1995.0</v>
      </c>
      <c r="D21" s="4">
        <v>0.0</v>
      </c>
      <c r="E21" s="4">
        <v>184186.0</v>
      </c>
      <c r="F21" s="3" t="s">
        <v>361</v>
      </c>
      <c r="G21" s="3" t="s">
        <v>348</v>
      </c>
      <c r="H21" s="3" t="s">
        <v>349</v>
      </c>
      <c r="I21" s="4">
        <v>0.275</v>
      </c>
      <c r="J21" s="4">
        <v>0.205</v>
      </c>
      <c r="K21" s="4">
        <v>0.68</v>
      </c>
      <c r="L21" s="4">
        <v>0.052</v>
      </c>
      <c r="M21" s="4">
        <v>0.957</v>
      </c>
      <c r="N21" s="4">
        <v>0.0</v>
      </c>
      <c r="O21" s="4">
        <v>0.071</v>
      </c>
      <c r="P21" s="4">
        <v>0.251</v>
      </c>
      <c r="Q21" s="4">
        <v>177.85</v>
      </c>
      <c r="R21" s="4">
        <v>7.0</v>
      </c>
      <c r="S21" s="4">
        <v>1.0</v>
      </c>
      <c r="T21" s="3" t="s">
        <v>34</v>
      </c>
      <c r="U21" s="3" t="s">
        <v>35</v>
      </c>
      <c r="V21" s="7" t="s">
        <v>36</v>
      </c>
      <c r="W21" s="9" t="s">
        <v>492</v>
      </c>
    </row>
    <row r="22">
      <c r="A22" s="3" t="s">
        <v>366</v>
      </c>
      <c r="B22" s="3" t="s">
        <v>367</v>
      </c>
      <c r="C22" s="4">
        <v>1971.0</v>
      </c>
      <c r="D22" s="4">
        <v>0.0</v>
      </c>
      <c r="E22" s="4">
        <v>232333.0</v>
      </c>
      <c r="F22" s="3" t="s">
        <v>368</v>
      </c>
      <c r="G22" s="3" t="s">
        <v>369</v>
      </c>
      <c r="H22" s="3" t="s">
        <v>286</v>
      </c>
      <c r="I22" s="4">
        <v>0.306</v>
      </c>
      <c r="J22" s="4">
        <v>0.137</v>
      </c>
      <c r="K22" s="4">
        <v>0.68</v>
      </c>
      <c r="L22" s="4">
        <v>0.042</v>
      </c>
      <c r="M22" s="4">
        <v>0.982</v>
      </c>
      <c r="N22" s="4">
        <v>0.0</v>
      </c>
      <c r="O22" s="4">
        <v>0.11</v>
      </c>
      <c r="P22" s="4">
        <v>0.234</v>
      </c>
      <c r="Q22" s="4">
        <v>71.99</v>
      </c>
      <c r="R22" s="4">
        <v>2.0</v>
      </c>
      <c r="S22" s="4">
        <v>0.0</v>
      </c>
      <c r="T22" s="3" t="s">
        <v>34</v>
      </c>
      <c r="U22" s="3" t="s">
        <v>35</v>
      </c>
      <c r="V22" s="7" t="s">
        <v>36</v>
      </c>
      <c r="W22" s="9" t="s">
        <v>515</v>
      </c>
    </row>
    <row r="23">
      <c r="A23" s="3" t="s">
        <v>374</v>
      </c>
      <c r="B23" s="3" t="s">
        <v>375</v>
      </c>
      <c r="C23" s="4">
        <v>1979.0</v>
      </c>
      <c r="D23" s="4">
        <v>0.0</v>
      </c>
      <c r="E23" s="4">
        <v>183447.0</v>
      </c>
      <c r="F23" s="3" t="s">
        <v>327</v>
      </c>
      <c r="G23" s="3" t="s">
        <v>356</v>
      </c>
      <c r="H23" s="3" t="s">
        <v>357</v>
      </c>
      <c r="I23" s="4">
        <v>0.351</v>
      </c>
      <c r="J23" s="4">
        <v>0.334</v>
      </c>
      <c r="K23" s="4">
        <v>0.71</v>
      </c>
      <c r="L23" s="4">
        <v>0.032</v>
      </c>
      <c r="M23" s="4">
        <v>0.941</v>
      </c>
      <c r="N23" s="4">
        <v>0.016</v>
      </c>
      <c r="O23" s="4">
        <v>0.132</v>
      </c>
      <c r="P23" s="4">
        <v>0.42</v>
      </c>
      <c r="Q23" s="4">
        <v>78.52</v>
      </c>
      <c r="R23" s="4">
        <v>10.0</v>
      </c>
      <c r="S23" s="4">
        <v>0.0</v>
      </c>
      <c r="T23" s="3" t="s">
        <v>34</v>
      </c>
      <c r="U23" s="3" t="s">
        <v>35</v>
      </c>
      <c r="V23" s="7" t="s">
        <v>54</v>
      </c>
      <c r="W23" s="9" t="s">
        <v>537</v>
      </c>
    </row>
    <row r="24">
      <c r="A24" s="3" t="s">
        <v>379</v>
      </c>
      <c r="B24" s="3" t="s">
        <v>380</v>
      </c>
      <c r="C24" s="4">
        <v>1995.0</v>
      </c>
      <c r="D24" s="4">
        <v>0.0</v>
      </c>
      <c r="E24" s="4">
        <v>362493.0</v>
      </c>
      <c r="F24" s="3" t="s">
        <v>368</v>
      </c>
      <c r="G24" s="3" t="s">
        <v>348</v>
      </c>
      <c r="H24" s="3" t="s">
        <v>349</v>
      </c>
      <c r="I24" s="4">
        <v>0.482</v>
      </c>
      <c r="J24" s="4">
        <v>0.236</v>
      </c>
      <c r="K24" s="4">
        <v>0.7</v>
      </c>
      <c r="L24" s="4">
        <v>0.07</v>
      </c>
      <c r="M24" s="4">
        <v>0.966</v>
      </c>
      <c r="N24" s="4">
        <v>0.0</v>
      </c>
      <c r="O24" s="4">
        <v>0.167</v>
      </c>
      <c r="P24" s="4">
        <v>0.435</v>
      </c>
      <c r="Q24" s="4">
        <v>86.98</v>
      </c>
      <c r="R24" s="4">
        <v>9.0</v>
      </c>
      <c r="S24" s="4">
        <v>1.0</v>
      </c>
      <c r="T24" s="3" t="s">
        <v>34</v>
      </c>
      <c r="U24" s="3" t="s">
        <v>35</v>
      </c>
      <c r="V24" s="7" t="s">
        <v>54</v>
      </c>
      <c r="W24" s="9" t="s">
        <v>562</v>
      </c>
    </row>
    <row r="25">
      <c r="A25" s="3" t="s">
        <v>385</v>
      </c>
      <c r="B25" s="3" t="s">
        <v>386</v>
      </c>
      <c r="C25" s="4">
        <v>1965.0</v>
      </c>
      <c r="D25" s="4">
        <v>0.0</v>
      </c>
      <c r="E25" s="4">
        <v>186826.0</v>
      </c>
      <c r="F25" s="3" t="s">
        <v>389</v>
      </c>
      <c r="G25" s="3" t="s">
        <v>390</v>
      </c>
      <c r="H25" s="3" t="s">
        <v>286</v>
      </c>
      <c r="I25" s="4">
        <v>0.354</v>
      </c>
      <c r="J25" s="4">
        <v>0.221</v>
      </c>
      <c r="K25" s="4">
        <v>0.57</v>
      </c>
      <c r="L25" s="4">
        <v>0.04</v>
      </c>
      <c r="M25" s="4">
        <v>0.994</v>
      </c>
      <c r="N25" s="4">
        <v>0.592</v>
      </c>
      <c r="O25" s="4">
        <v>0.129</v>
      </c>
      <c r="P25" s="4">
        <v>0.303</v>
      </c>
      <c r="Q25" s="4">
        <v>80.11</v>
      </c>
      <c r="R25" s="4">
        <v>4.0</v>
      </c>
      <c r="S25" s="4">
        <v>0.0</v>
      </c>
      <c r="T25" s="3" t="s">
        <v>34</v>
      </c>
      <c r="U25" s="3" t="s">
        <v>35</v>
      </c>
      <c r="V25" s="7" t="s">
        <v>45</v>
      </c>
      <c r="W25" s="9" t="s">
        <v>578</v>
      </c>
    </row>
    <row r="26">
      <c r="A26" s="3" t="s">
        <v>391</v>
      </c>
      <c r="B26" s="3" t="s">
        <v>392</v>
      </c>
      <c r="C26" s="4">
        <v>2007.0</v>
      </c>
      <c r="D26" s="4">
        <v>0.0</v>
      </c>
      <c r="E26" s="4">
        <v>274280.0</v>
      </c>
      <c r="F26" s="3" t="s">
        <v>341</v>
      </c>
      <c r="G26" s="3" t="s">
        <v>313</v>
      </c>
      <c r="H26" s="3" t="s">
        <v>286</v>
      </c>
      <c r="I26" s="4">
        <v>0.255</v>
      </c>
      <c r="J26" s="4">
        <v>0.154</v>
      </c>
      <c r="K26" s="4">
        <v>0.57</v>
      </c>
      <c r="L26" s="4">
        <v>0.043</v>
      </c>
      <c r="M26" s="4">
        <v>0.978</v>
      </c>
      <c r="N26" s="4">
        <v>0.161</v>
      </c>
      <c r="O26" s="4">
        <v>0.162</v>
      </c>
      <c r="P26" s="4">
        <v>0.237</v>
      </c>
      <c r="Q26" s="4">
        <v>71.28</v>
      </c>
      <c r="R26" s="4">
        <v>0.0</v>
      </c>
      <c r="S26" s="4">
        <v>1.0</v>
      </c>
      <c r="T26" s="3" t="s">
        <v>34</v>
      </c>
      <c r="U26" s="3" t="s">
        <v>35</v>
      </c>
      <c r="V26" s="7" t="s">
        <v>36</v>
      </c>
      <c r="W26" s="9" t="s">
        <v>597</v>
      </c>
    </row>
    <row r="27">
      <c r="A27" s="3" t="s">
        <v>399</v>
      </c>
      <c r="B27" s="3" t="s">
        <v>400</v>
      </c>
      <c r="C27" s="4">
        <v>1971.0</v>
      </c>
      <c r="D27" s="4">
        <v>0.0</v>
      </c>
      <c r="E27" s="4">
        <v>189457.0</v>
      </c>
      <c r="F27" s="3" t="s">
        <v>401</v>
      </c>
      <c r="G27" s="3" t="s">
        <v>342</v>
      </c>
      <c r="H27" s="3" t="s">
        <v>286</v>
      </c>
      <c r="I27" s="4">
        <v>0.393</v>
      </c>
      <c r="J27" s="4">
        <v>0.25</v>
      </c>
      <c r="K27" s="4">
        <v>0.67</v>
      </c>
      <c r="L27" s="4">
        <v>0.052</v>
      </c>
      <c r="M27" s="4">
        <v>0.979</v>
      </c>
      <c r="N27" s="4">
        <v>0.017</v>
      </c>
      <c r="O27" s="4">
        <v>0.258</v>
      </c>
      <c r="P27" s="4">
        <v>0.464</v>
      </c>
      <c r="Q27" s="4">
        <v>140.81</v>
      </c>
      <c r="R27" s="4">
        <v>6.0</v>
      </c>
      <c r="S27" s="4">
        <v>1.0</v>
      </c>
      <c r="T27" s="3" t="s">
        <v>34</v>
      </c>
      <c r="U27" s="3" t="s">
        <v>35</v>
      </c>
      <c r="V27" s="7" t="s">
        <v>54</v>
      </c>
      <c r="W27" s="9" t="s">
        <v>611</v>
      </c>
    </row>
    <row r="28">
      <c r="A28" s="3" t="s">
        <v>405</v>
      </c>
      <c r="B28" s="3" t="s">
        <v>406</v>
      </c>
      <c r="C28" s="4">
        <v>1971.0</v>
      </c>
      <c r="D28" s="4">
        <v>0.0</v>
      </c>
      <c r="E28" s="4">
        <v>194680.0</v>
      </c>
      <c r="F28" s="3" t="s">
        <v>284</v>
      </c>
      <c r="G28" s="3" t="s">
        <v>285</v>
      </c>
      <c r="H28" s="3" t="s">
        <v>286</v>
      </c>
      <c r="I28" s="4">
        <v>0.473</v>
      </c>
      <c r="J28" s="4">
        <v>0.22</v>
      </c>
      <c r="K28" s="4">
        <v>0.64</v>
      </c>
      <c r="L28" s="4">
        <v>0.035</v>
      </c>
      <c r="M28" s="4">
        <v>0.985</v>
      </c>
      <c r="N28" s="4">
        <v>0.347</v>
      </c>
      <c r="O28" s="4">
        <v>0.12</v>
      </c>
      <c r="P28" s="4">
        <v>0.285</v>
      </c>
      <c r="Q28" s="4">
        <v>120.99</v>
      </c>
      <c r="R28" s="4">
        <v>5.0</v>
      </c>
      <c r="S28" s="4">
        <v>0.0</v>
      </c>
      <c r="T28" s="3" t="s">
        <v>34</v>
      </c>
      <c r="U28" s="3" t="s">
        <v>35</v>
      </c>
      <c r="V28" s="7" t="s">
        <v>36</v>
      </c>
      <c r="W28" s="9" t="s">
        <v>625</v>
      </c>
    </row>
    <row r="29">
      <c r="A29" s="3" t="s">
        <v>410</v>
      </c>
      <c r="B29" s="3" t="s">
        <v>411</v>
      </c>
      <c r="C29" s="4">
        <v>1984.0</v>
      </c>
      <c r="D29" s="4">
        <v>0.0</v>
      </c>
      <c r="E29" s="4">
        <v>193021.0</v>
      </c>
      <c r="F29" s="3" t="s">
        <v>413</v>
      </c>
      <c r="G29" s="3" t="s">
        <v>414</v>
      </c>
      <c r="H29" s="3" t="s">
        <v>286</v>
      </c>
      <c r="I29" s="4">
        <v>0.411</v>
      </c>
      <c r="J29" s="4">
        <v>0.317</v>
      </c>
      <c r="K29" s="4">
        <v>0.69</v>
      </c>
      <c r="L29" s="4">
        <v>0.035</v>
      </c>
      <c r="M29" s="4">
        <v>0.983</v>
      </c>
      <c r="N29" s="4">
        <v>0.879</v>
      </c>
      <c r="O29" s="4">
        <v>0.387</v>
      </c>
      <c r="P29" s="4">
        <v>0.324</v>
      </c>
      <c r="Q29" s="4">
        <v>124.94</v>
      </c>
      <c r="R29" s="4">
        <v>3.0</v>
      </c>
      <c r="S29" s="4">
        <v>1.0</v>
      </c>
      <c r="T29" s="3" t="s">
        <v>34</v>
      </c>
      <c r="U29" s="3" t="s">
        <v>35</v>
      </c>
      <c r="V29" s="7" t="s">
        <v>45</v>
      </c>
      <c r="W29" s="9" t="s">
        <v>645</v>
      </c>
    </row>
    <row r="30">
      <c r="A30" s="3" t="s">
        <v>416</v>
      </c>
      <c r="B30" s="3" t="s">
        <v>417</v>
      </c>
      <c r="C30" s="4">
        <v>1965.0</v>
      </c>
      <c r="D30" s="4">
        <v>0.0</v>
      </c>
      <c r="E30" s="4">
        <v>211266.0</v>
      </c>
      <c r="F30" s="3" t="s">
        <v>401</v>
      </c>
      <c r="G30" s="3" t="s">
        <v>390</v>
      </c>
      <c r="H30" s="3" t="s">
        <v>286</v>
      </c>
      <c r="I30" s="4">
        <v>0.152</v>
      </c>
      <c r="J30" s="4">
        <v>0.062</v>
      </c>
      <c r="K30" s="4">
        <v>0.53</v>
      </c>
      <c r="L30" s="4">
        <v>0.038</v>
      </c>
      <c r="M30" s="4">
        <v>0.994</v>
      </c>
      <c r="N30" s="4">
        <v>0.971</v>
      </c>
      <c r="O30" s="4">
        <v>0.232</v>
      </c>
      <c r="P30" s="4">
        <v>0.216</v>
      </c>
      <c r="Q30" s="4">
        <v>70.35</v>
      </c>
      <c r="R30" s="4">
        <v>2.0</v>
      </c>
      <c r="S30" s="4">
        <v>1.0</v>
      </c>
      <c r="T30" s="3" t="s">
        <v>34</v>
      </c>
      <c r="U30" s="3" t="s">
        <v>35</v>
      </c>
      <c r="V30" s="7" t="s">
        <v>36</v>
      </c>
      <c r="W30" s="9" t="s">
        <v>664</v>
      </c>
    </row>
    <row r="31">
      <c r="A31" s="3" t="s">
        <v>422</v>
      </c>
      <c r="B31" s="3" t="s">
        <v>423</v>
      </c>
      <c r="C31" s="4">
        <v>2021.0</v>
      </c>
      <c r="D31" s="4">
        <v>0.0</v>
      </c>
      <c r="E31" s="4">
        <v>215489.0</v>
      </c>
      <c r="F31" s="3" t="s">
        <v>424</v>
      </c>
      <c r="G31" s="3" t="s">
        <v>425</v>
      </c>
      <c r="H31" s="3" t="s">
        <v>423</v>
      </c>
      <c r="I31" s="4">
        <v>0.459</v>
      </c>
      <c r="J31" s="4">
        <v>0.532</v>
      </c>
      <c r="K31" s="4">
        <v>0.79</v>
      </c>
      <c r="L31" s="4">
        <v>0.126</v>
      </c>
      <c r="M31" s="4">
        <v>0.002</v>
      </c>
      <c r="N31" s="4">
        <v>0.0</v>
      </c>
      <c r="O31" s="4">
        <v>0.151</v>
      </c>
      <c r="P31" s="4">
        <v>0.415</v>
      </c>
      <c r="Q31" s="4">
        <v>114.0</v>
      </c>
      <c r="R31" s="4">
        <v>2.0</v>
      </c>
      <c r="S31" s="4">
        <v>1.0</v>
      </c>
      <c r="T31" s="3" t="s">
        <v>34</v>
      </c>
      <c r="U31" s="3" t="s">
        <v>35</v>
      </c>
      <c r="V31" s="7" t="s">
        <v>54</v>
      </c>
      <c r="W31" s="9" t="s">
        <v>682</v>
      </c>
    </row>
    <row r="32">
      <c r="A32" s="3" t="s">
        <v>430</v>
      </c>
      <c r="B32" s="3" t="s">
        <v>432</v>
      </c>
      <c r="C32" s="4">
        <v>1971.0</v>
      </c>
      <c r="D32" s="4">
        <v>0.0</v>
      </c>
      <c r="E32" s="4">
        <v>210293.0</v>
      </c>
      <c r="F32" s="3" t="s">
        <v>284</v>
      </c>
      <c r="G32" s="3" t="s">
        <v>433</v>
      </c>
      <c r="H32" s="3" t="s">
        <v>286</v>
      </c>
      <c r="I32" s="4">
        <v>0.454</v>
      </c>
      <c r="J32" s="4">
        <v>0.124</v>
      </c>
      <c r="K32" s="4">
        <v>0.68</v>
      </c>
      <c r="L32" s="4">
        <v>0.089</v>
      </c>
      <c r="M32" s="4">
        <v>0.993</v>
      </c>
      <c r="N32" s="4">
        <v>0.0</v>
      </c>
      <c r="O32" s="4">
        <v>0.096</v>
      </c>
      <c r="P32" s="4">
        <v>0.267</v>
      </c>
      <c r="Q32" s="4">
        <v>87.02</v>
      </c>
      <c r="R32" s="4">
        <v>2.0</v>
      </c>
      <c r="S32" s="4">
        <v>0.0</v>
      </c>
      <c r="T32" s="3" t="s">
        <v>34</v>
      </c>
      <c r="U32" s="3" t="s">
        <v>35</v>
      </c>
      <c r="V32" s="7" t="s">
        <v>36</v>
      </c>
      <c r="W32" s="9" t="s">
        <v>701</v>
      </c>
    </row>
    <row r="33">
      <c r="A33" s="3" t="s">
        <v>434</v>
      </c>
      <c r="B33" s="3" t="s">
        <v>436</v>
      </c>
      <c r="C33" s="4">
        <v>1984.0</v>
      </c>
      <c r="D33" s="4">
        <v>0.0</v>
      </c>
      <c r="E33" s="4">
        <v>212485.0</v>
      </c>
      <c r="F33" s="3" t="s">
        <v>413</v>
      </c>
      <c r="G33" s="3" t="s">
        <v>414</v>
      </c>
      <c r="H33" s="3" t="s">
        <v>286</v>
      </c>
      <c r="I33" s="4">
        <v>0.39</v>
      </c>
      <c r="J33" s="4">
        <v>0.194</v>
      </c>
      <c r="K33" s="4">
        <v>0.67</v>
      </c>
      <c r="L33" s="4">
        <v>0.041</v>
      </c>
      <c r="M33" s="4">
        <v>0.994</v>
      </c>
      <c r="N33" s="4">
        <v>0.66</v>
      </c>
      <c r="O33" s="4">
        <v>0.226</v>
      </c>
      <c r="P33" s="4">
        <v>0.376</v>
      </c>
      <c r="Q33" s="4">
        <v>74.25</v>
      </c>
      <c r="R33" s="4">
        <v>8.0</v>
      </c>
      <c r="S33" s="4">
        <v>1.0</v>
      </c>
      <c r="T33" s="3" t="s">
        <v>34</v>
      </c>
      <c r="U33" s="3" t="s">
        <v>35</v>
      </c>
      <c r="V33" s="7" t="s">
        <v>45</v>
      </c>
      <c r="W33" s="9" t="s">
        <v>720</v>
      </c>
    </row>
    <row r="34">
      <c r="A34" s="3" t="s">
        <v>438</v>
      </c>
      <c r="B34" s="3" t="s">
        <v>439</v>
      </c>
      <c r="C34" s="4">
        <v>2007.0</v>
      </c>
      <c r="D34" s="4">
        <v>0.0</v>
      </c>
      <c r="E34" s="4">
        <v>202266.0</v>
      </c>
      <c r="F34" s="3" t="s">
        <v>312</v>
      </c>
      <c r="G34" s="3" t="s">
        <v>313</v>
      </c>
      <c r="H34" s="3" t="s">
        <v>286</v>
      </c>
      <c r="I34" s="4">
        <v>0.403</v>
      </c>
      <c r="J34" s="4">
        <v>0.046</v>
      </c>
      <c r="K34" s="4">
        <v>0.55</v>
      </c>
      <c r="L34" s="4">
        <v>0.053</v>
      </c>
      <c r="M34" s="4">
        <v>0.979</v>
      </c>
      <c r="N34" s="4">
        <v>0.0</v>
      </c>
      <c r="O34" s="4">
        <v>0.169</v>
      </c>
      <c r="P34" s="4">
        <v>0.392</v>
      </c>
      <c r="Q34" s="4">
        <v>97.11</v>
      </c>
      <c r="R34" s="4">
        <v>10.0</v>
      </c>
      <c r="S34" s="4">
        <v>1.0</v>
      </c>
      <c r="T34" s="3" t="s">
        <v>34</v>
      </c>
      <c r="U34" s="3" t="s">
        <v>35</v>
      </c>
      <c r="V34" s="7" t="s">
        <v>45</v>
      </c>
      <c r="W34" s="9" t="s">
        <v>743</v>
      </c>
    </row>
    <row r="35">
      <c r="A35" s="3" t="s">
        <v>443</v>
      </c>
      <c r="B35" s="3" t="s">
        <v>444</v>
      </c>
      <c r="C35" s="4">
        <v>1960.0</v>
      </c>
      <c r="D35" s="4">
        <v>0.0</v>
      </c>
      <c r="E35" s="4">
        <v>207413.0</v>
      </c>
      <c r="F35" s="3" t="s">
        <v>445</v>
      </c>
      <c r="G35" s="3" t="s">
        <v>322</v>
      </c>
      <c r="H35" s="3" t="s">
        <v>325</v>
      </c>
      <c r="I35" s="4">
        <v>0.349</v>
      </c>
      <c r="J35" s="4">
        <v>0.121</v>
      </c>
      <c r="K35" s="4">
        <v>0.5</v>
      </c>
      <c r="L35" s="4">
        <v>0.069</v>
      </c>
      <c r="M35" s="4">
        <v>0.995</v>
      </c>
      <c r="N35" s="4">
        <v>0.885</v>
      </c>
      <c r="O35" s="4">
        <v>0.104</v>
      </c>
      <c r="P35" s="4">
        <v>0.386</v>
      </c>
      <c r="Q35" s="4">
        <v>89.75</v>
      </c>
      <c r="R35" s="4">
        <v>10.0</v>
      </c>
      <c r="S35" s="4">
        <v>0.0</v>
      </c>
      <c r="T35" s="3" t="s">
        <v>34</v>
      </c>
      <c r="U35" s="3" t="s">
        <v>35</v>
      </c>
      <c r="V35" s="7" t="s">
        <v>45</v>
      </c>
      <c r="W35" s="9" t="s">
        <v>770</v>
      </c>
    </row>
    <row r="36">
      <c r="A36" s="3" t="s">
        <v>448</v>
      </c>
      <c r="B36" s="3" t="s">
        <v>449</v>
      </c>
      <c r="C36" s="4">
        <v>2007.0</v>
      </c>
      <c r="D36" s="4">
        <v>0.0</v>
      </c>
      <c r="E36" s="4">
        <v>224906.0</v>
      </c>
      <c r="F36" s="3" t="s">
        <v>450</v>
      </c>
      <c r="G36" s="3" t="s">
        <v>313</v>
      </c>
      <c r="H36" s="3" t="s">
        <v>286</v>
      </c>
      <c r="I36" s="4">
        <v>0.354</v>
      </c>
      <c r="J36" s="4">
        <v>0.081</v>
      </c>
      <c r="K36" s="4">
        <v>0.53</v>
      </c>
      <c r="L36" s="4">
        <v>0.036</v>
      </c>
      <c r="M36" s="4">
        <v>0.968</v>
      </c>
      <c r="N36" s="4">
        <v>0.001</v>
      </c>
      <c r="O36" s="4">
        <v>0.218</v>
      </c>
      <c r="P36" s="4">
        <v>0.225</v>
      </c>
      <c r="Q36" s="4">
        <v>132.38</v>
      </c>
      <c r="R36" s="4">
        <v>0.0</v>
      </c>
      <c r="S36" s="4">
        <v>1.0</v>
      </c>
      <c r="T36" s="3" t="s">
        <v>34</v>
      </c>
      <c r="U36" s="3" t="s">
        <v>35</v>
      </c>
      <c r="V36" s="7" t="s">
        <v>36</v>
      </c>
      <c r="W36" s="9" t="s">
        <v>791</v>
      </c>
    </row>
    <row r="37">
      <c r="A37" s="3" t="s">
        <v>451</v>
      </c>
      <c r="B37" s="3" t="s">
        <v>452</v>
      </c>
      <c r="C37" s="4">
        <v>1971.0</v>
      </c>
      <c r="D37" s="4">
        <v>0.0</v>
      </c>
      <c r="E37" s="4">
        <v>210173.0</v>
      </c>
      <c r="F37" s="3" t="s">
        <v>453</v>
      </c>
      <c r="G37" s="3" t="s">
        <v>454</v>
      </c>
      <c r="H37" s="3" t="s">
        <v>286</v>
      </c>
      <c r="I37" s="4">
        <v>0.473</v>
      </c>
      <c r="J37" s="4">
        <v>0.235</v>
      </c>
      <c r="K37" s="4">
        <v>0.71</v>
      </c>
      <c r="L37" s="4">
        <v>0.031</v>
      </c>
      <c r="M37" s="4">
        <v>0.987</v>
      </c>
      <c r="N37" s="4">
        <v>0.003</v>
      </c>
      <c r="O37" s="4">
        <v>0.131</v>
      </c>
      <c r="P37" s="4">
        <v>0.336</v>
      </c>
      <c r="Q37" s="4">
        <v>141.32</v>
      </c>
      <c r="R37" s="4">
        <v>8.0</v>
      </c>
      <c r="S37" s="4">
        <v>1.0</v>
      </c>
      <c r="T37" s="3" t="s">
        <v>34</v>
      </c>
      <c r="U37" s="3" t="s">
        <v>35</v>
      </c>
      <c r="V37" s="7" t="s">
        <v>45</v>
      </c>
      <c r="W37" s="9" t="s">
        <v>811</v>
      </c>
    </row>
    <row r="38">
      <c r="A38" s="3" t="s">
        <v>459</v>
      </c>
      <c r="B38" s="3" t="s">
        <v>460</v>
      </c>
      <c r="C38" s="4">
        <v>1971.0</v>
      </c>
      <c r="D38" s="4">
        <v>0.0</v>
      </c>
      <c r="E38" s="4">
        <v>177866.0</v>
      </c>
      <c r="F38" s="3" t="s">
        <v>289</v>
      </c>
      <c r="G38" s="3" t="s">
        <v>69</v>
      </c>
      <c r="H38" s="3" t="s">
        <v>286</v>
      </c>
      <c r="I38" s="4">
        <v>0.313</v>
      </c>
      <c r="J38" s="4">
        <v>0.031</v>
      </c>
      <c r="K38" s="4">
        <v>0.5</v>
      </c>
      <c r="L38" s="4">
        <v>0.043</v>
      </c>
      <c r="M38" s="4">
        <v>0.995</v>
      </c>
      <c r="N38" s="4">
        <v>0.916</v>
      </c>
      <c r="O38" s="4">
        <v>0.125</v>
      </c>
      <c r="P38" s="4">
        <v>0.34</v>
      </c>
      <c r="Q38" s="4">
        <v>81.65</v>
      </c>
      <c r="R38" s="4">
        <v>1.0</v>
      </c>
      <c r="S38" s="4">
        <v>1.0</v>
      </c>
      <c r="T38" s="3" t="s">
        <v>34</v>
      </c>
      <c r="U38" s="3" t="s">
        <v>35</v>
      </c>
      <c r="V38" s="7" t="s">
        <v>45</v>
      </c>
      <c r="W38" s="9" t="s">
        <v>837</v>
      </c>
    </row>
    <row r="39">
      <c r="A39" s="3" t="s">
        <v>462</v>
      </c>
      <c r="B39" s="3" t="s">
        <v>464</v>
      </c>
      <c r="C39" s="4">
        <v>1979.0</v>
      </c>
      <c r="D39" s="4">
        <v>0.0</v>
      </c>
      <c r="E39" s="4">
        <v>197893.0</v>
      </c>
      <c r="F39" s="3" t="s">
        <v>194</v>
      </c>
      <c r="G39" s="3" t="s">
        <v>467</v>
      </c>
      <c r="H39" s="3" t="s">
        <v>291</v>
      </c>
      <c r="I39" s="4">
        <v>0.538</v>
      </c>
      <c r="J39" s="4">
        <v>0.237</v>
      </c>
      <c r="K39" s="4">
        <v>0.58</v>
      </c>
      <c r="L39" s="4">
        <v>0.07</v>
      </c>
      <c r="M39" s="4">
        <v>0.983</v>
      </c>
      <c r="N39" s="4">
        <v>0.115</v>
      </c>
      <c r="O39" s="4">
        <v>0.147</v>
      </c>
      <c r="P39" s="4">
        <v>0.406</v>
      </c>
      <c r="Q39" s="4">
        <v>96.76</v>
      </c>
      <c r="R39" s="4">
        <v>7.0</v>
      </c>
      <c r="S39" s="4">
        <v>0.0</v>
      </c>
      <c r="T39" s="3" t="s">
        <v>34</v>
      </c>
      <c r="U39" s="3" t="s">
        <v>35</v>
      </c>
      <c r="V39" s="7" t="s">
        <v>54</v>
      </c>
      <c r="W39" s="9" t="s">
        <v>852</v>
      </c>
    </row>
    <row r="40">
      <c r="A40" s="3" t="s">
        <v>469</v>
      </c>
      <c r="B40" s="3" t="s">
        <v>470</v>
      </c>
      <c r="C40" s="4">
        <v>1965.0</v>
      </c>
      <c r="D40" s="4">
        <v>0.0</v>
      </c>
      <c r="E40" s="4">
        <v>201880.0</v>
      </c>
      <c r="F40" s="3" t="s">
        <v>312</v>
      </c>
      <c r="G40" s="3" t="s">
        <v>390</v>
      </c>
      <c r="H40" s="3" t="s">
        <v>286</v>
      </c>
      <c r="I40" s="4">
        <v>0.194</v>
      </c>
      <c r="J40" s="4">
        <v>0.056</v>
      </c>
      <c r="K40" s="4">
        <v>0.55</v>
      </c>
      <c r="L40" s="4">
        <v>0.043</v>
      </c>
      <c r="M40" s="4">
        <v>0.994</v>
      </c>
      <c r="N40" s="4">
        <v>0.934</v>
      </c>
      <c r="O40" s="4">
        <v>0.104</v>
      </c>
      <c r="P40" s="4">
        <v>0.277</v>
      </c>
      <c r="Q40" s="4">
        <v>82.55</v>
      </c>
      <c r="R40" s="4">
        <v>4.0</v>
      </c>
      <c r="S40" s="4">
        <v>0.0</v>
      </c>
      <c r="T40" s="3" t="s">
        <v>34</v>
      </c>
      <c r="U40" s="3" t="s">
        <v>35</v>
      </c>
      <c r="V40" s="7" t="s">
        <v>36</v>
      </c>
      <c r="W40" s="18" t="s">
        <v>869</v>
      </c>
    </row>
    <row r="41">
      <c r="A41" s="3" t="s">
        <v>474</v>
      </c>
      <c r="B41" s="3" t="s">
        <v>475</v>
      </c>
      <c r="C41" s="4">
        <v>1985.0</v>
      </c>
      <c r="D41" s="4">
        <v>0.0</v>
      </c>
      <c r="E41" s="4">
        <v>222986.0</v>
      </c>
      <c r="F41" s="3" t="s">
        <v>306</v>
      </c>
      <c r="G41" s="3" t="s">
        <v>476</v>
      </c>
      <c r="H41" s="3" t="s">
        <v>477</v>
      </c>
      <c r="I41" s="4">
        <v>0.385</v>
      </c>
      <c r="J41" s="4">
        <v>0.439</v>
      </c>
      <c r="K41" s="4">
        <v>0.73</v>
      </c>
      <c r="L41" s="4">
        <v>0.038</v>
      </c>
      <c r="M41" s="4">
        <v>0.853</v>
      </c>
      <c r="N41" s="4">
        <v>0.0</v>
      </c>
      <c r="O41" s="4">
        <v>0.105</v>
      </c>
      <c r="P41" s="4">
        <v>0.441</v>
      </c>
      <c r="Q41" s="4">
        <v>110.65</v>
      </c>
      <c r="R41" s="4">
        <v>3.0</v>
      </c>
      <c r="S41" s="4">
        <v>1.0</v>
      </c>
      <c r="T41" s="3" t="s">
        <v>34</v>
      </c>
      <c r="U41" s="3" t="s">
        <v>35</v>
      </c>
      <c r="V41" s="7" t="s">
        <v>54</v>
      </c>
      <c r="W41" s="18" t="s">
        <v>894</v>
      </c>
    </row>
    <row r="42">
      <c r="A42" s="3" t="s">
        <v>481</v>
      </c>
      <c r="B42" s="3" t="s">
        <v>482</v>
      </c>
      <c r="C42" s="4">
        <v>2024.0</v>
      </c>
      <c r="D42" s="4">
        <v>0.0</v>
      </c>
      <c r="E42" s="4">
        <v>196359.0</v>
      </c>
      <c r="F42" s="3" t="s">
        <v>347</v>
      </c>
      <c r="G42" s="3" t="s">
        <v>483</v>
      </c>
      <c r="H42" s="3" t="s">
        <v>484</v>
      </c>
      <c r="I42" s="4">
        <v>0.781</v>
      </c>
      <c r="J42" s="4">
        <v>0.428</v>
      </c>
      <c r="K42" s="4">
        <v>0.81</v>
      </c>
      <c r="L42" s="4">
        <v>0.043</v>
      </c>
      <c r="M42" s="4">
        <v>0.222</v>
      </c>
      <c r="N42" s="4">
        <v>0.019</v>
      </c>
      <c r="O42" s="4">
        <v>0.287</v>
      </c>
      <c r="P42" s="4">
        <v>0.498</v>
      </c>
      <c r="Q42" s="4">
        <v>178.09</v>
      </c>
      <c r="R42" s="4">
        <v>5.0</v>
      </c>
      <c r="S42" s="4">
        <v>0.0</v>
      </c>
      <c r="T42" s="3" t="s">
        <v>34</v>
      </c>
      <c r="U42" s="3" t="s">
        <v>35</v>
      </c>
      <c r="V42" s="7" t="s">
        <v>54</v>
      </c>
      <c r="W42" s="18" t="s">
        <v>914</v>
      </c>
    </row>
    <row r="43">
      <c r="A43" s="3" t="s">
        <v>486</v>
      </c>
      <c r="B43" s="3" t="s">
        <v>488</v>
      </c>
      <c r="C43" s="4">
        <v>2020.0</v>
      </c>
      <c r="D43" s="4">
        <v>0.0</v>
      </c>
      <c r="E43" s="4">
        <v>341624.0</v>
      </c>
      <c r="F43" s="3" t="s">
        <v>26</v>
      </c>
      <c r="G43" s="3" t="s">
        <v>490</v>
      </c>
      <c r="H43" s="3" t="s">
        <v>488</v>
      </c>
      <c r="I43" s="4">
        <v>0.7</v>
      </c>
      <c r="J43" s="4">
        <v>0.537</v>
      </c>
      <c r="K43" s="4">
        <v>0.81</v>
      </c>
      <c r="L43" s="4">
        <v>0.079</v>
      </c>
      <c r="M43" s="4">
        <v>0.87</v>
      </c>
      <c r="N43" s="4">
        <v>0.0</v>
      </c>
      <c r="O43" s="4">
        <v>0.064</v>
      </c>
      <c r="P43" s="4">
        <v>0.304</v>
      </c>
      <c r="Q43" s="4">
        <v>109.97</v>
      </c>
      <c r="R43" s="4">
        <v>9.0</v>
      </c>
      <c r="S43" s="4">
        <v>0.0</v>
      </c>
      <c r="T43" s="3" t="s">
        <v>34</v>
      </c>
      <c r="U43" s="3" t="s">
        <v>35</v>
      </c>
      <c r="V43" s="7" t="s">
        <v>45</v>
      </c>
      <c r="W43" s="18" t="s">
        <v>934</v>
      </c>
    </row>
    <row r="44">
      <c r="A44" s="3" t="s">
        <v>493</v>
      </c>
      <c r="B44" s="3" t="s">
        <v>494</v>
      </c>
      <c r="C44" s="4">
        <v>2022.0</v>
      </c>
      <c r="D44" s="4">
        <v>0.0</v>
      </c>
      <c r="E44" s="4">
        <v>235156.0</v>
      </c>
      <c r="F44" s="3" t="s">
        <v>413</v>
      </c>
      <c r="G44" s="3" t="s">
        <v>495</v>
      </c>
      <c r="H44" s="3" t="s">
        <v>497</v>
      </c>
      <c r="I44" s="4">
        <v>0.54</v>
      </c>
      <c r="J44" s="4">
        <v>0.568</v>
      </c>
      <c r="K44" s="4">
        <v>0.79</v>
      </c>
      <c r="L44" s="4">
        <v>0.03</v>
      </c>
      <c r="M44" s="4">
        <v>0.224</v>
      </c>
      <c r="N44" s="4">
        <v>0.0</v>
      </c>
      <c r="O44" s="4">
        <v>0.154</v>
      </c>
      <c r="P44" s="4">
        <v>0.466</v>
      </c>
      <c r="Q44" s="4">
        <v>159.86</v>
      </c>
      <c r="R44" s="4">
        <v>2.0</v>
      </c>
      <c r="S44" s="4">
        <v>1.0</v>
      </c>
      <c r="T44" s="3" t="s">
        <v>34</v>
      </c>
      <c r="U44" s="3" t="s">
        <v>35</v>
      </c>
      <c r="V44" s="7" t="s">
        <v>54</v>
      </c>
      <c r="W44" s="18" t="s">
        <v>958</v>
      </c>
    </row>
    <row r="45">
      <c r="A45" s="3" t="s">
        <v>499</v>
      </c>
      <c r="B45" s="3" t="s">
        <v>500</v>
      </c>
      <c r="C45" s="4">
        <v>2024.0</v>
      </c>
      <c r="D45" s="4">
        <v>0.0</v>
      </c>
      <c r="E45" s="4">
        <v>211099.0</v>
      </c>
      <c r="F45" s="3" t="s">
        <v>312</v>
      </c>
      <c r="G45" s="3" t="s">
        <v>483</v>
      </c>
      <c r="H45" s="3" t="s">
        <v>501</v>
      </c>
      <c r="I45" s="4">
        <v>0.728</v>
      </c>
      <c r="J45" s="4">
        <v>0.633</v>
      </c>
      <c r="K45" s="4">
        <v>0.83</v>
      </c>
      <c r="L45" s="4">
        <v>0.036</v>
      </c>
      <c r="M45" s="4">
        <v>0.053</v>
      </c>
      <c r="N45" s="4">
        <v>0.008</v>
      </c>
      <c r="O45" s="4">
        <v>0.314</v>
      </c>
      <c r="P45" s="4">
        <v>0.297</v>
      </c>
      <c r="Q45" s="4">
        <v>162.05</v>
      </c>
      <c r="R45" s="4">
        <v>1.0</v>
      </c>
      <c r="S45" s="4">
        <v>1.0</v>
      </c>
      <c r="T45" s="3" t="s">
        <v>34</v>
      </c>
      <c r="U45" s="3" t="s">
        <v>35</v>
      </c>
      <c r="V45" s="7" t="s">
        <v>36</v>
      </c>
      <c r="W45" s="18" t="s">
        <v>979</v>
      </c>
    </row>
    <row r="46">
      <c r="A46" s="3" t="s">
        <v>504</v>
      </c>
      <c r="B46" s="3" t="s">
        <v>505</v>
      </c>
      <c r="C46" s="4">
        <v>2022.0</v>
      </c>
      <c r="D46" s="4">
        <v>0.0</v>
      </c>
      <c r="E46" s="4">
        <v>193434.0</v>
      </c>
      <c r="F46" s="3" t="s">
        <v>312</v>
      </c>
      <c r="G46" s="3" t="s">
        <v>507</v>
      </c>
      <c r="H46" s="3" t="s">
        <v>508</v>
      </c>
      <c r="I46" s="4">
        <v>0.671</v>
      </c>
      <c r="J46" s="4">
        <v>0.48</v>
      </c>
      <c r="K46" s="4">
        <v>0.8</v>
      </c>
      <c r="L46" s="4">
        <v>0.031</v>
      </c>
      <c r="M46" s="4">
        <v>0.378</v>
      </c>
      <c r="N46" s="4">
        <v>0.0</v>
      </c>
      <c r="O46" s="4">
        <v>0.094</v>
      </c>
      <c r="P46" s="4">
        <v>0.348</v>
      </c>
      <c r="Q46" s="4">
        <v>96.07</v>
      </c>
      <c r="R46" s="4">
        <v>5.0</v>
      </c>
      <c r="S46" s="4">
        <v>1.0</v>
      </c>
      <c r="T46" s="3" t="s">
        <v>34</v>
      </c>
      <c r="U46" s="3" t="s">
        <v>35</v>
      </c>
      <c r="V46" s="7" t="s">
        <v>45</v>
      </c>
      <c r="W46" s="18" t="s">
        <v>1002</v>
      </c>
    </row>
    <row r="47">
      <c r="A47" s="3" t="s">
        <v>510</v>
      </c>
      <c r="B47" s="3" t="s">
        <v>512</v>
      </c>
      <c r="C47" s="4">
        <v>2019.0</v>
      </c>
      <c r="D47" s="4">
        <v>0.0</v>
      </c>
      <c r="E47" s="4">
        <v>222806.0</v>
      </c>
      <c r="F47" s="3" t="s">
        <v>413</v>
      </c>
      <c r="G47" s="3" t="s">
        <v>513</v>
      </c>
      <c r="H47" s="3" t="s">
        <v>514</v>
      </c>
      <c r="I47" s="4">
        <v>0.352</v>
      </c>
      <c r="J47" s="4">
        <v>0.548</v>
      </c>
      <c r="K47" s="4">
        <v>0.83</v>
      </c>
      <c r="L47" s="4">
        <v>0.031</v>
      </c>
      <c r="M47" s="4">
        <v>0.702</v>
      </c>
      <c r="N47" s="4">
        <v>0.0</v>
      </c>
      <c r="O47" s="4">
        <v>0.314</v>
      </c>
      <c r="P47" s="4">
        <v>0.353</v>
      </c>
      <c r="Q47" s="4">
        <v>124.08</v>
      </c>
      <c r="R47" s="4">
        <v>7.0</v>
      </c>
      <c r="S47" s="4">
        <v>1.0</v>
      </c>
      <c r="T47" s="3" t="s">
        <v>34</v>
      </c>
      <c r="U47" s="3" t="s">
        <v>35</v>
      </c>
      <c r="V47" s="7" t="s">
        <v>45</v>
      </c>
      <c r="W47" s="18" t="s">
        <v>1025</v>
      </c>
    </row>
    <row r="48">
      <c r="A48" s="3" t="s">
        <v>516</v>
      </c>
      <c r="B48" s="3" t="s">
        <v>517</v>
      </c>
      <c r="C48" s="4">
        <v>2018.0</v>
      </c>
      <c r="D48" s="4">
        <v>0.0</v>
      </c>
      <c r="E48" s="4">
        <v>378560.0</v>
      </c>
      <c r="F48" s="3" t="s">
        <v>306</v>
      </c>
      <c r="G48" s="3" t="s">
        <v>518</v>
      </c>
      <c r="H48" s="3" t="s">
        <v>519</v>
      </c>
      <c r="I48" s="4">
        <v>0.277</v>
      </c>
      <c r="J48" s="4">
        <v>0.142</v>
      </c>
      <c r="K48" s="4">
        <v>0.67</v>
      </c>
      <c r="L48" s="4">
        <v>0.036</v>
      </c>
      <c r="M48" s="4">
        <v>0.901</v>
      </c>
      <c r="N48" s="4">
        <v>0.0</v>
      </c>
      <c r="O48" s="4">
        <v>0.127</v>
      </c>
      <c r="P48" s="4">
        <v>0.227</v>
      </c>
      <c r="Q48" s="4">
        <v>123.23</v>
      </c>
      <c r="R48" s="4">
        <v>10.0</v>
      </c>
      <c r="S48" s="4">
        <v>1.0</v>
      </c>
      <c r="T48" s="3" t="s">
        <v>34</v>
      </c>
      <c r="U48" s="3" t="s">
        <v>35</v>
      </c>
      <c r="V48" s="7" t="s">
        <v>36</v>
      </c>
      <c r="W48" s="18" t="s">
        <v>1050</v>
      </c>
    </row>
    <row r="49">
      <c r="A49" s="3" t="s">
        <v>527</v>
      </c>
      <c r="B49" s="3" t="s">
        <v>528</v>
      </c>
      <c r="C49" s="4">
        <v>2020.0</v>
      </c>
      <c r="D49" s="4">
        <v>0.0</v>
      </c>
      <c r="E49" s="4">
        <v>227328.0</v>
      </c>
      <c r="F49" s="3" t="s">
        <v>26</v>
      </c>
      <c r="G49" s="3" t="s">
        <v>529</v>
      </c>
      <c r="H49" s="3" t="s">
        <v>530</v>
      </c>
      <c r="I49" s="4">
        <v>0.48</v>
      </c>
      <c r="J49" s="4">
        <v>0.314</v>
      </c>
      <c r="K49" s="4">
        <v>0.78</v>
      </c>
      <c r="L49" s="4">
        <v>0.03</v>
      </c>
      <c r="M49" s="4">
        <v>0.908</v>
      </c>
      <c r="N49" s="4">
        <v>0.0</v>
      </c>
      <c r="O49" s="4">
        <v>0.1</v>
      </c>
      <c r="P49" s="4">
        <v>0.409</v>
      </c>
      <c r="Q49" s="4">
        <v>135.98</v>
      </c>
      <c r="R49" s="4">
        <v>2.0</v>
      </c>
      <c r="S49" s="4">
        <v>1.0</v>
      </c>
      <c r="T49" s="3" t="s">
        <v>34</v>
      </c>
      <c r="U49" s="3" t="s">
        <v>35</v>
      </c>
      <c r="V49" s="7" t="s">
        <v>54</v>
      </c>
      <c r="W49" s="18" t="s">
        <v>1079</v>
      </c>
    </row>
    <row r="50">
      <c r="A50" s="3" t="s">
        <v>541</v>
      </c>
      <c r="B50" s="3" t="s">
        <v>543</v>
      </c>
      <c r="C50" s="4">
        <v>2021.0</v>
      </c>
      <c r="D50" s="4">
        <v>0.0</v>
      </c>
      <c r="E50" s="4">
        <v>336967.0</v>
      </c>
      <c r="F50" s="3" t="s">
        <v>424</v>
      </c>
      <c r="G50" s="3" t="s">
        <v>544</v>
      </c>
      <c r="H50" s="3" t="s">
        <v>545</v>
      </c>
      <c r="I50" s="4">
        <v>0.453</v>
      </c>
      <c r="J50" s="4">
        <v>0.331</v>
      </c>
      <c r="K50" s="4">
        <v>0.81</v>
      </c>
      <c r="L50" s="4">
        <v>0.033</v>
      </c>
      <c r="M50" s="4">
        <v>0.902</v>
      </c>
      <c r="N50" s="4">
        <v>0.0</v>
      </c>
      <c r="O50" s="4">
        <v>0.272</v>
      </c>
      <c r="P50" s="4">
        <v>0.29</v>
      </c>
      <c r="Q50" s="4">
        <v>129.91</v>
      </c>
      <c r="R50" s="4">
        <v>11.0</v>
      </c>
      <c r="S50" s="4">
        <v>1.0</v>
      </c>
      <c r="T50" s="3" t="s">
        <v>34</v>
      </c>
      <c r="U50" s="3" t="s">
        <v>35</v>
      </c>
      <c r="V50" s="7" t="s">
        <v>36</v>
      </c>
      <c r="W50" s="18" t="s">
        <v>1104</v>
      </c>
    </row>
    <row r="51">
      <c r="A51" s="3" t="s">
        <v>546</v>
      </c>
      <c r="B51" s="3" t="s">
        <v>547</v>
      </c>
      <c r="C51" s="4">
        <v>2022.0</v>
      </c>
      <c r="D51" s="4">
        <v>0.0</v>
      </c>
      <c r="E51" s="4">
        <v>245625.0</v>
      </c>
      <c r="F51" s="3" t="s">
        <v>361</v>
      </c>
      <c r="G51" s="3" t="s">
        <v>507</v>
      </c>
      <c r="H51" s="3" t="s">
        <v>548</v>
      </c>
      <c r="I51" s="4">
        <v>0.559</v>
      </c>
      <c r="J51" s="4">
        <v>0.395</v>
      </c>
      <c r="K51" s="4">
        <v>0.8</v>
      </c>
      <c r="L51" s="4">
        <v>0.032</v>
      </c>
      <c r="M51" s="4">
        <v>0.199</v>
      </c>
      <c r="N51" s="4">
        <v>0.0</v>
      </c>
      <c r="O51" s="4">
        <v>0.462</v>
      </c>
      <c r="P51" s="4">
        <v>0.22</v>
      </c>
      <c r="Q51" s="4">
        <v>96.19</v>
      </c>
      <c r="R51" s="4">
        <v>10.0</v>
      </c>
      <c r="S51" s="4">
        <v>0.0</v>
      </c>
      <c r="T51" s="3" t="s">
        <v>34</v>
      </c>
      <c r="U51" s="3" t="s">
        <v>35</v>
      </c>
      <c r="V51" s="7" t="s">
        <v>36</v>
      </c>
      <c r="W51" s="18" t="s">
        <v>1121</v>
      </c>
    </row>
    <row r="52">
      <c r="A52" s="3" t="s">
        <v>558</v>
      </c>
      <c r="B52" s="3" t="s">
        <v>559</v>
      </c>
      <c r="C52" s="4">
        <v>2019.0</v>
      </c>
      <c r="D52" s="4">
        <v>0.0</v>
      </c>
      <c r="E52" s="4">
        <v>341333.0</v>
      </c>
      <c r="F52" s="3" t="s">
        <v>445</v>
      </c>
      <c r="G52" s="3" t="s">
        <v>561</v>
      </c>
      <c r="H52" s="3" t="s">
        <v>563</v>
      </c>
      <c r="I52" s="4">
        <v>0.268</v>
      </c>
      <c r="J52" s="4">
        <v>0.771</v>
      </c>
      <c r="K52" s="4">
        <v>0.81</v>
      </c>
      <c r="L52" s="4">
        <v>0.045</v>
      </c>
      <c r="M52" s="4">
        <v>0.0</v>
      </c>
      <c r="N52" s="4">
        <v>0.0</v>
      </c>
      <c r="O52" s="4">
        <v>0.078</v>
      </c>
      <c r="P52" s="4">
        <v>0.337</v>
      </c>
      <c r="Q52" s="4">
        <v>133.06</v>
      </c>
      <c r="R52" s="4">
        <v>9.0</v>
      </c>
      <c r="S52" s="4">
        <v>0.0</v>
      </c>
      <c r="T52" s="3" t="s">
        <v>34</v>
      </c>
      <c r="U52" s="3" t="s">
        <v>35</v>
      </c>
      <c r="V52" s="7" t="s">
        <v>45</v>
      </c>
      <c r="W52" s="18" t="s">
        <v>1137</v>
      </c>
    </row>
    <row r="53">
      <c r="A53" s="3" t="s">
        <v>564</v>
      </c>
      <c r="B53" s="3" t="s">
        <v>565</v>
      </c>
      <c r="C53" s="4">
        <v>1946.0</v>
      </c>
      <c r="D53" s="4">
        <v>0.0</v>
      </c>
      <c r="E53" s="4">
        <v>199733.0</v>
      </c>
      <c r="F53" s="3" t="s">
        <v>327</v>
      </c>
      <c r="G53" s="3" t="s">
        <v>568</v>
      </c>
      <c r="H53" s="3" t="s">
        <v>569</v>
      </c>
      <c r="I53" s="4">
        <v>0.351</v>
      </c>
      <c r="J53" s="4">
        <v>0.31</v>
      </c>
      <c r="K53" s="4">
        <v>0.6</v>
      </c>
      <c r="L53" s="4">
        <v>0.057</v>
      </c>
      <c r="M53" s="4">
        <v>0.995</v>
      </c>
      <c r="N53" s="4">
        <v>0.952</v>
      </c>
      <c r="O53" s="4">
        <v>0.257</v>
      </c>
      <c r="P53" s="4">
        <v>0.357</v>
      </c>
      <c r="Q53" s="4">
        <v>71.12</v>
      </c>
      <c r="R53" s="4">
        <v>1.0</v>
      </c>
      <c r="S53" s="4">
        <v>1.0</v>
      </c>
      <c r="T53" s="3" t="s">
        <v>34</v>
      </c>
      <c r="U53" s="3" t="s">
        <v>35</v>
      </c>
      <c r="V53" s="7" t="s">
        <v>45</v>
      </c>
      <c r="W53" s="18" t="s">
        <v>1153</v>
      </c>
    </row>
    <row r="54">
      <c r="A54" s="3" t="s">
        <v>570</v>
      </c>
      <c r="B54" s="3" t="s">
        <v>571</v>
      </c>
      <c r="C54" s="4">
        <v>1954.0</v>
      </c>
      <c r="D54" s="4">
        <v>0.0</v>
      </c>
      <c r="E54" s="4">
        <v>169557.0</v>
      </c>
      <c r="F54" s="3" t="s">
        <v>361</v>
      </c>
      <c r="G54" s="3" t="s">
        <v>572</v>
      </c>
      <c r="H54" s="3" t="s">
        <v>573</v>
      </c>
      <c r="I54" s="4">
        <v>0.263</v>
      </c>
      <c r="J54" s="4">
        <v>0.081</v>
      </c>
      <c r="K54" s="4">
        <v>0.55</v>
      </c>
      <c r="L54" s="4">
        <v>0.041</v>
      </c>
      <c r="M54" s="4">
        <v>0.992</v>
      </c>
      <c r="N54" s="4">
        <v>0.859</v>
      </c>
      <c r="O54" s="4">
        <v>0.118</v>
      </c>
      <c r="P54" s="4">
        <v>0.283</v>
      </c>
      <c r="Q54" s="4">
        <v>80.47</v>
      </c>
      <c r="R54" s="4">
        <v>0.0</v>
      </c>
      <c r="S54" s="4">
        <v>1.0</v>
      </c>
      <c r="T54" s="3" t="s">
        <v>34</v>
      </c>
      <c r="U54" s="3" t="s">
        <v>35</v>
      </c>
      <c r="V54" s="7" t="s">
        <v>36</v>
      </c>
      <c r="W54" s="18" t="s">
        <v>1175</v>
      </c>
    </row>
    <row r="55">
      <c r="A55" s="3" t="s">
        <v>574</v>
      </c>
      <c r="B55" s="3" t="s">
        <v>576</v>
      </c>
      <c r="C55" s="4">
        <v>1974.0</v>
      </c>
      <c r="D55" s="4">
        <v>0.0</v>
      </c>
      <c r="E55" s="4">
        <v>193200.0</v>
      </c>
      <c r="F55" s="3" t="s">
        <v>284</v>
      </c>
      <c r="G55" s="3" t="s">
        <v>285</v>
      </c>
      <c r="H55" s="3" t="s">
        <v>577</v>
      </c>
      <c r="I55" s="4">
        <v>0.406</v>
      </c>
      <c r="J55" s="4">
        <v>0.376</v>
      </c>
      <c r="K55" s="4">
        <v>0.74</v>
      </c>
      <c r="L55" s="4">
        <v>0.044</v>
      </c>
      <c r="M55" s="4">
        <v>0.879</v>
      </c>
      <c r="N55" s="4">
        <v>0.0</v>
      </c>
      <c r="O55" s="4">
        <v>0.261</v>
      </c>
      <c r="P55" s="4">
        <v>0.285</v>
      </c>
      <c r="Q55" s="4">
        <v>108.17</v>
      </c>
      <c r="R55" s="4">
        <v>7.0</v>
      </c>
      <c r="S55" s="4">
        <v>0.0</v>
      </c>
      <c r="T55" s="3" t="s">
        <v>34</v>
      </c>
      <c r="U55" s="3" t="s">
        <v>35</v>
      </c>
      <c r="V55" s="7" t="s">
        <v>36</v>
      </c>
      <c r="W55" s="18" t="s">
        <v>1200</v>
      </c>
    </row>
    <row r="56">
      <c r="A56" s="3" t="s">
        <v>591</v>
      </c>
      <c r="B56" s="3" t="s">
        <v>592</v>
      </c>
      <c r="C56" s="4">
        <v>1954.0</v>
      </c>
      <c r="D56" s="4">
        <v>0.0</v>
      </c>
      <c r="E56" s="4">
        <v>162546.0</v>
      </c>
      <c r="F56" s="3" t="s">
        <v>289</v>
      </c>
      <c r="G56" s="3" t="s">
        <v>593</v>
      </c>
      <c r="H56" s="3" t="s">
        <v>573</v>
      </c>
      <c r="I56" s="4">
        <v>0.259</v>
      </c>
      <c r="J56" s="4">
        <v>0.071</v>
      </c>
      <c r="K56" s="4">
        <v>0.6</v>
      </c>
      <c r="L56" s="4">
        <v>0.038</v>
      </c>
      <c r="M56" s="4">
        <v>0.988</v>
      </c>
      <c r="N56" s="4">
        <v>0.002</v>
      </c>
      <c r="O56" s="4">
        <v>0.11</v>
      </c>
      <c r="P56" s="4">
        <v>0.193</v>
      </c>
      <c r="Q56" s="4">
        <v>78.06</v>
      </c>
      <c r="R56" s="4">
        <v>4.0</v>
      </c>
      <c r="S56" s="4">
        <v>1.0</v>
      </c>
      <c r="T56" s="3" t="s">
        <v>34</v>
      </c>
      <c r="U56" s="3" t="s">
        <v>35</v>
      </c>
      <c r="V56" s="7" t="s">
        <v>58</v>
      </c>
      <c r="W56" s="18" t="s">
        <v>1218</v>
      </c>
    </row>
    <row r="57">
      <c r="A57" s="3" t="s">
        <v>596</v>
      </c>
      <c r="B57" s="3" t="s">
        <v>598</v>
      </c>
      <c r="C57" s="4">
        <v>1929.0</v>
      </c>
      <c r="D57" s="4">
        <v>0.0</v>
      </c>
      <c r="E57" s="4">
        <v>181826.0</v>
      </c>
      <c r="F57" s="3" t="s">
        <v>368</v>
      </c>
      <c r="G57" s="3" t="s">
        <v>600</v>
      </c>
      <c r="H57" s="3" t="s">
        <v>577</v>
      </c>
      <c r="I57" s="4">
        <v>0.281</v>
      </c>
      <c r="J57" s="4">
        <v>0.188</v>
      </c>
      <c r="K57" s="4">
        <v>0.65</v>
      </c>
      <c r="L57" s="4">
        <v>0.038</v>
      </c>
      <c r="M57" s="4">
        <v>0.989</v>
      </c>
      <c r="N57" s="4">
        <v>0.0</v>
      </c>
      <c r="O57" s="4">
        <v>0.674</v>
      </c>
      <c r="P57" s="4">
        <v>0.437</v>
      </c>
      <c r="Q57" s="4">
        <v>80.73</v>
      </c>
      <c r="R57" s="4">
        <v>2.0</v>
      </c>
      <c r="S57" s="4">
        <v>1.0</v>
      </c>
      <c r="T57" s="3" t="s">
        <v>34</v>
      </c>
      <c r="U57" s="3" t="s">
        <v>35</v>
      </c>
      <c r="V57" s="7" t="s">
        <v>54</v>
      </c>
      <c r="W57" s="18" t="s">
        <v>1237</v>
      </c>
    </row>
    <row r="58">
      <c r="A58" s="3" t="s">
        <v>601</v>
      </c>
      <c r="B58" s="3" t="s">
        <v>602</v>
      </c>
      <c r="C58" s="4">
        <v>1929.0</v>
      </c>
      <c r="D58" s="4">
        <v>0.0</v>
      </c>
      <c r="E58" s="4">
        <v>198253.0</v>
      </c>
      <c r="F58" s="3" t="s">
        <v>401</v>
      </c>
      <c r="G58" s="3" t="s">
        <v>600</v>
      </c>
      <c r="H58" s="3" t="s">
        <v>577</v>
      </c>
      <c r="I58" s="4">
        <v>0.354</v>
      </c>
      <c r="J58" s="4">
        <v>0.16</v>
      </c>
      <c r="K58" s="4">
        <v>0.58</v>
      </c>
      <c r="L58" s="4">
        <v>0.049</v>
      </c>
      <c r="M58" s="4">
        <v>0.989</v>
      </c>
      <c r="N58" s="4">
        <v>0.027</v>
      </c>
      <c r="O58" s="4">
        <v>0.344</v>
      </c>
      <c r="P58" s="4">
        <v>0.258</v>
      </c>
      <c r="Q58" s="4">
        <v>99.82</v>
      </c>
      <c r="R58" s="4">
        <v>2.0</v>
      </c>
      <c r="S58" s="4">
        <v>1.0</v>
      </c>
      <c r="T58" s="3" t="s">
        <v>34</v>
      </c>
      <c r="U58" s="3" t="s">
        <v>35</v>
      </c>
      <c r="V58" s="7" t="s">
        <v>36</v>
      </c>
      <c r="W58" s="18" t="s">
        <v>1257</v>
      </c>
    </row>
    <row r="59">
      <c r="A59" s="3" t="s">
        <v>605</v>
      </c>
      <c r="B59" s="3" t="s">
        <v>606</v>
      </c>
      <c r="C59" s="4">
        <v>1996.0</v>
      </c>
      <c r="D59" s="4">
        <v>0.0</v>
      </c>
      <c r="E59" s="4">
        <v>274529.0</v>
      </c>
      <c r="F59" s="3" t="s">
        <v>413</v>
      </c>
      <c r="G59" s="3" t="s">
        <v>538</v>
      </c>
      <c r="H59" s="3" t="s">
        <v>539</v>
      </c>
      <c r="I59" s="4">
        <v>0.4</v>
      </c>
      <c r="J59" s="4">
        <v>0.637</v>
      </c>
      <c r="K59" s="4">
        <v>0.81</v>
      </c>
      <c r="L59" s="4">
        <v>0.037</v>
      </c>
      <c r="M59" s="4">
        <v>0.352</v>
      </c>
      <c r="N59" s="4">
        <v>0.0</v>
      </c>
      <c r="O59" s="4">
        <v>0.115</v>
      </c>
      <c r="P59" s="4">
        <v>0.361</v>
      </c>
      <c r="Q59" s="4">
        <v>91.05</v>
      </c>
      <c r="R59" s="4">
        <v>6.0</v>
      </c>
      <c r="S59" s="4">
        <v>0.0</v>
      </c>
      <c r="T59" s="3" t="s">
        <v>34</v>
      </c>
      <c r="U59" s="3" t="s">
        <v>35</v>
      </c>
      <c r="V59" s="7" t="s">
        <v>45</v>
      </c>
      <c r="W59" s="18" t="s">
        <v>1275</v>
      </c>
    </row>
    <row r="60">
      <c r="A60" s="3" t="s">
        <v>609</v>
      </c>
      <c r="B60" s="3" t="s">
        <v>610</v>
      </c>
      <c r="C60" s="4">
        <v>1946.0</v>
      </c>
      <c r="D60" s="4">
        <v>0.0</v>
      </c>
      <c r="E60" s="4">
        <v>191409.0</v>
      </c>
      <c r="F60" s="3" t="s">
        <v>327</v>
      </c>
      <c r="G60" s="3" t="s">
        <v>568</v>
      </c>
      <c r="H60" s="3" t="s">
        <v>569</v>
      </c>
      <c r="I60" s="4">
        <v>0.334</v>
      </c>
      <c r="J60" s="4">
        <v>0.258</v>
      </c>
      <c r="K60" s="4">
        <v>0.73</v>
      </c>
      <c r="L60" s="4">
        <v>0.032</v>
      </c>
      <c r="M60" s="4">
        <v>0.976</v>
      </c>
      <c r="N60" s="4">
        <v>0.029</v>
      </c>
      <c r="O60" s="4">
        <v>0.112</v>
      </c>
      <c r="P60" s="4">
        <v>0.278</v>
      </c>
      <c r="Q60" s="4">
        <v>72.36</v>
      </c>
      <c r="R60" s="4">
        <v>1.0</v>
      </c>
      <c r="S60" s="4">
        <v>1.0</v>
      </c>
      <c r="T60" s="3" t="s">
        <v>34</v>
      </c>
      <c r="U60" s="3" t="s">
        <v>35</v>
      </c>
      <c r="V60" s="7" t="s">
        <v>36</v>
      </c>
      <c r="W60" s="18" t="s">
        <v>1275</v>
      </c>
    </row>
    <row r="61">
      <c r="A61" s="3" t="s">
        <v>617</v>
      </c>
      <c r="B61" s="3" t="s">
        <v>618</v>
      </c>
      <c r="C61" s="4">
        <v>1929.0</v>
      </c>
      <c r="D61" s="4">
        <v>0.0</v>
      </c>
      <c r="E61" s="4">
        <v>185573.0</v>
      </c>
      <c r="F61" s="3" t="s">
        <v>347</v>
      </c>
      <c r="G61" s="3" t="s">
        <v>600</v>
      </c>
      <c r="H61" s="3" t="s">
        <v>577</v>
      </c>
      <c r="I61" s="4">
        <v>0.409</v>
      </c>
      <c r="J61" s="4">
        <v>0.125</v>
      </c>
      <c r="K61" s="4">
        <v>0.6</v>
      </c>
      <c r="L61" s="4">
        <v>0.143</v>
      </c>
      <c r="M61" s="4">
        <v>0.978</v>
      </c>
      <c r="N61" s="4">
        <v>0.0</v>
      </c>
      <c r="O61" s="4">
        <v>0.273</v>
      </c>
      <c r="P61" s="4">
        <v>0.214</v>
      </c>
      <c r="Q61" s="4">
        <v>94.26</v>
      </c>
      <c r="R61" s="4">
        <v>1.0</v>
      </c>
      <c r="S61" s="4">
        <v>1.0</v>
      </c>
      <c r="T61" s="3" t="s">
        <v>34</v>
      </c>
      <c r="U61" s="3" t="s">
        <v>35</v>
      </c>
      <c r="V61" s="7" t="s">
        <v>36</v>
      </c>
      <c r="W61" s="18" t="s">
        <v>1318</v>
      </c>
    </row>
    <row r="62">
      <c r="A62" s="3" t="s">
        <v>621</v>
      </c>
      <c r="B62" s="3" t="s">
        <v>622</v>
      </c>
      <c r="C62" s="4">
        <v>1983.0</v>
      </c>
      <c r="D62" s="4">
        <v>0.0</v>
      </c>
      <c r="E62" s="4">
        <v>284840.0</v>
      </c>
      <c r="F62" s="3" t="s">
        <v>489</v>
      </c>
      <c r="G62" s="3" t="s">
        <v>525</v>
      </c>
      <c r="H62" s="3" t="s">
        <v>624</v>
      </c>
      <c r="I62" s="4">
        <v>0.504</v>
      </c>
      <c r="J62" s="4">
        <v>0.244</v>
      </c>
      <c r="K62" s="4">
        <v>0.74</v>
      </c>
      <c r="L62" s="4">
        <v>0.034</v>
      </c>
      <c r="M62" s="4">
        <v>0.973</v>
      </c>
      <c r="N62" s="4">
        <v>0.0</v>
      </c>
      <c r="O62" s="4">
        <v>0.09</v>
      </c>
      <c r="P62" s="4">
        <v>0.462</v>
      </c>
      <c r="Q62" s="4">
        <v>85.76</v>
      </c>
      <c r="R62" s="4">
        <v>1.0</v>
      </c>
      <c r="S62" s="4">
        <v>1.0</v>
      </c>
      <c r="T62" s="3" t="s">
        <v>34</v>
      </c>
      <c r="U62" s="3" t="s">
        <v>35</v>
      </c>
      <c r="V62" s="7" t="s">
        <v>54</v>
      </c>
      <c r="W62" s="18" t="s">
        <v>1351</v>
      </c>
    </row>
    <row r="63">
      <c r="A63" s="3" t="s">
        <v>628</v>
      </c>
      <c r="B63" s="3" t="s">
        <v>629</v>
      </c>
      <c r="C63" s="4">
        <v>1930.0</v>
      </c>
      <c r="D63" s="4">
        <v>0.0</v>
      </c>
      <c r="E63" s="4">
        <v>185666.0</v>
      </c>
      <c r="F63" s="3" t="s">
        <v>368</v>
      </c>
      <c r="G63" s="3" t="s">
        <v>630</v>
      </c>
      <c r="H63" s="3" t="s">
        <v>631</v>
      </c>
      <c r="I63" s="4">
        <v>0.36</v>
      </c>
      <c r="J63" s="4">
        <v>0.084</v>
      </c>
      <c r="K63" s="4">
        <v>0.58</v>
      </c>
      <c r="L63" s="4">
        <v>0.054</v>
      </c>
      <c r="M63" s="4">
        <v>0.995</v>
      </c>
      <c r="N63" s="4">
        <v>0.905</v>
      </c>
      <c r="O63" s="4">
        <v>0.092</v>
      </c>
      <c r="P63" s="4">
        <v>0.396</v>
      </c>
      <c r="Q63" s="4">
        <v>77.83</v>
      </c>
      <c r="R63" s="4">
        <v>1.0</v>
      </c>
      <c r="S63" s="4">
        <v>1.0</v>
      </c>
      <c r="T63" s="3" t="s">
        <v>34</v>
      </c>
      <c r="U63" s="3" t="s">
        <v>35</v>
      </c>
      <c r="V63" s="7" t="s">
        <v>45</v>
      </c>
      <c r="W63" s="18" t="s">
        <v>1374</v>
      </c>
    </row>
    <row r="64">
      <c r="A64" s="3" t="s">
        <v>632</v>
      </c>
      <c r="B64" s="3" t="s">
        <v>633</v>
      </c>
      <c r="C64" s="4">
        <v>1930.0</v>
      </c>
      <c r="D64" s="4">
        <v>0.0</v>
      </c>
      <c r="E64" s="4">
        <v>191773.0</v>
      </c>
      <c r="F64" s="3" t="s">
        <v>312</v>
      </c>
      <c r="G64" s="3" t="s">
        <v>630</v>
      </c>
      <c r="H64" s="3" t="s">
        <v>631</v>
      </c>
      <c r="I64" s="4">
        <v>0.593</v>
      </c>
      <c r="J64" s="4">
        <v>0.027</v>
      </c>
      <c r="K64" s="4">
        <v>0.49</v>
      </c>
      <c r="L64" s="4">
        <v>0.086</v>
      </c>
      <c r="M64" s="4">
        <v>0.995</v>
      </c>
      <c r="N64" s="4">
        <v>0.512</v>
      </c>
      <c r="O64" s="4">
        <v>0.267</v>
      </c>
      <c r="P64" s="4">
        <v>0.435</v>
      </c>
      <c r="Q64" s="4">
        <v>124.48</v>
      </c>
      <c r="R64" s="4">
        <v>10.0</v>
      </c>
      <c r="S64" s="4">
        <v>0.0</v>
      </c>
      <c r="T64" s="3" t="s">
        <v>34</v>
      </c>
      <c r="U64" s="3" t="s">
        <v>35</v>
      </c>
      <c r="V64" s="7" t="s">
        <v>54</v>
      </c>
      <c r="W64" s="18" t="s">
        <v>1395</v>
      </c>
    </row>
    <row r="65">
      <c r="A65" s="3" t="s">
        <v>638</v>
      </c>
      <c r="B65" s="3" t="s">
        <v>639</v>
      </c>
      <c r="C65" s="4">
        <v>1929.0</v>
      </c>
      <c r="D65" s="4">
        <v>0.0</v>
      </c>
      <c r="E65" s="4">
        <v>199506.0</v>
      </c>
      <c r="F65" s="3" t="s">
        <v>401</v>
      </c>
      <c r="G65" s="3" t="s">
        <v>600</v>
      </c>
      <c r="H65" s="3" t="s">
        <v>577</v>
      </c>
      <c r="I65" s="4">
        <v>0.295</v>
      </c>
      <c r="J65" s="4">
        <v>0.096</v>
      </c>
      <c r="K65" s="4">
        <v>0.6</v>
      </c>
      <c r="L65" s="4">
        <v>0.044</v>
      </c>
      <c r="M65" s="4">
        <v>0.992</v>
      </c>
      <c r="N65" s="4">
        <v>0.441</v>
      </c>
      <c r="O65" s="4">
        <v>0.142</v>
      </c>
      <c r="P65" s="4">
        <v>0.268</v>
      </c>
      <c r="Q65" s="4">
        <v>75.14</v>
      </c>
      <c r="R65" s="4">
        <v>6.0</v>
      </c>
      <c r="S65" s="4">
        <v>1.0</v>
      </c>
      <c r="T65" s="3" t="s">
        <v>34</v>
      </c>
      <c r="U65" s="3" t="s">
        <v>35</v>
      </c>
      <c r="V65" s="7" t="s">
        <v>36</v>
      </c>
      <c r="W65" s="18" t="s">
        <v>1395</v>
      </c>
    </row>
    <row r="66">
      <c r="A66" s="3" t="s">
        <v>643</v>
      </c>
      <c r="B66" s="3" t="s">
        <v>644</v>
      </c>
      <c r="C66" s="4">
        <v>1930.0</v>
      </c>
      <c r="D66" s="4">
        <v>0.0</v>
      </c>
      <c r="E66" s="4">
        <v>188133.0</v>
      </c>
      <c r="F66" s="3" t="s">
        <v>413</v>
      </c>
      <c r="G66" s="3" t="s">
        <v>630</v>
      </c>
      <c r="H66" s="3" t="s">
        <v>631</v>
      </c>
      <c r="I66" s="4">
        <v>0.501</v>
      </c>
      <c r="J66" s="4">
        <v>0.095</v>
      </c>
      <c r="K66" s="4">
        <v>0.55</v>
      </c>
      <c r="L66" s="4">
        <v>0.072</v>
      </c>
      <c r="M66" s="4">
        <v>0.995</v>
      </c>
      <c r="N66" s="4">
        <v>0.925</v>
      </c>
      <c r="O66" s="4">
        <v>0.154</v>
      </c>
      <c r="P66" s="4">
        <v>0.34</v>
      </c>
      <c r="Q66" s="4">
        <v>68.36</v>
      </c>
      <c r="R66" s="4">
        <v>6.0</v>
      </c>
      <c r="S66" s="4">
        <v>0.0</v>
      </c>
      <c r="T66" s="3" t="s">
        <v>34</v>
      </c>
      <c r="U66" s="3" t="s">
        <v>35</v>
      </c>
      <c r="V66" s="7" t="s">
        <v>45</v>
      </c>
      <c r="W66" s="18" t="s">
        <v>1438</v>
      </c>
    </row>
    <row r="67">
      <c r="A67" s="3" t="s">
        <v>648</v>
      </c>
      <c r="B67" s="3" t="s">
        <v>649</v>
      </c>
      <c r="C67" s="4">
        <v>2019.0</v>
      </c>
      <c r="D67" s="4">
        <v>0.0</v>
      </c>
      <c r="E67" s="4">
        <v>248450.0</v>
      </c>
      <c r="F67" s="3" t="s">
        <v>194</v>
      </c>
      <c r="G67" s="3" t="s">
        <v>650</v>
      </c>
      <c r="H67" s="3" t="s">
        <v>651</v>
      </c>
      <c r="I67" s="4">
        <v>0.531</v>
      </c>
      <c r="J67" s="4">
        <v>0.574</v>
      </c>
      <c r="K67" s="4">
        <v>0.81</v>
      </c>
      <c r="L67" s="4">
        <v>0.043</v>
      </c>
      <c r="M67" s="4">
        <v>0.653</v>
      </c>
      <c r="N67" s="4">
        <v>0.0</v>
      </c>
      <c r="O67" s="4">
        <v>0.056</v>
      </c>
      <c r="P67" s="4">
        <v>0.285</v>
      </c>
      <c r="Q67" s="4">
        <v>141.74</v>
      </c>
      <c r="R67" s="4">
        <v>2.0</v>
      </c>
      <c r="S67" s="4">
        <v>1.0</v>
      </c>
      <c r="T67" s="3" t="s">
        <v>34</v>
      </c>
      <c r="U67" s="3" t="s">
        <v>35</v>
      </c>
      <c r="V67" s="7" t="s">
        <v>36</v>
      </c>
      <c r="W67" s="18" t="s">
        <v>1466</v>
      </c>
    </row>
    <row r="68">
      <c r="A68" s="3" t="s">
        <v>652</v>
      </c>
      <c r="B68" s="3" t="s">
        <v>653</v>
      </c>
      <c r="C68" s="4">
        <v>1930.0</v>
      </c>
      <c r="D68" s="4">
        <v>0.0</v>
      </c>
      <c r="E68" s="4">
        <v>210080.0</v>
      </c>
      <c r="F68" s="3" t="s">
        <v>450</v>
      </c>
      <c r="G68" s="3" t="s">
        <v>630</v>
      </c>
      <c r="H68" s="3" t="s">
        <v>631</v>
      </c>
      <c r="I68" s="4">
        <v>0.336</v>
      </c>
      <c r="J68" s="4">
        <v>0.138</v>
      </c>
      <c r="K68" s="4">
        <v>0.52</v>
      </c>
      <c r="L68" s="4">
        <v>0.161</v>
      </c>
      <c r="M68" s="4">
        <v>0.995</v>
      </c>
      <c r="N68" s="4">
        <v>0.855</v>
      </c>
      <c r="O68" s="4">
        <v>0.191</v>
      </c>
      <c r="P68" s="4">
        <v>0.344</v>
      </c>
      <c r="Q68" s="4">
        <v>168.39</v>
      </c>
      <c r="R68" s="4">
        <v>4.0</v>
      </c>
      <c r="S68" s="4">
        <v>1.0</v>
      </c>
      <c r="T68" s="3" t="s">
        <v>34</v>
      </c>
      <c r="U68" s="3" t="s">
        <v>35</v>
      </c>
      <c r="V68" s="7" t="s">
        <v>45</v>
      </c>
      <c r="W68" s="18" t="s">
        <v>1496</v>
      </c>
    </row>
    <row r="69">
      <c r="A69" s="3" t="s">
        <v>656</v>
      </c>
      <c r="B69" s="3" t="s">
        <v>657</v>
      </c>
      <c r="C69" s="4">
        <v>2006.0</v>
      </c>
      <c r="D69" s="4">
        <v>0.0</v>
      </c>
      <c r="E69" s="4">
        <v>238933.0</v>
      </c>
      <c r="F69" s="3" t="s">
        <v>413</v>
      </c>
      <c r="G69" s="3" t="s">
        <v>658</v>
      </c>
      <c r="H69" s="3" t="s">
        <v>659</v>
      </c>
      <c r="I69" s="4">
        <v>0.549</v>
      </c>
      <c r="J69" s="4">
        <v>0.332</v>
      </c>
      <c r="K69" s="4">
        <v>0.77</v>
      </c>
      <c r="L69" s="4">
        <v>0.039</v>
      </c>
      <c r="M69" s="4">
        <v>0.766</v>
      </c>
      <c r="N69" s="4">
        <v>0.0</v>
      </c>
      <c r="O69" s="4">
        <v>0.105</v>
      </c>
      <c r="P69" s="4">
        <v>0.303</v>
      </c>
      <c r="Q69" s="4">
        <v>123.21</v>
      </c>
      <c r="R69" s="4">
        <v>10.0</v>
      </c>
      <c r="S69" s="4">
        <v>1.0</v>
      </c>
      <c r="T69" s="3" t="s">
        <v>34</v>
      </c>
      <c r="U69" s="3" t="s">
        <v>35</v>
      </c>
      <c r="V69" s="7" t="s">
        <v>45</v>
      </c>
      <c r="W69" s="18" t="s">
        <v>1519</v>
      </c>
    </row>
    <row r="70">
      <c r="A70" s="3" t="s">
        <v>660</v>
      </c>
      <c r="B70" s="3" t="s">
        <v>662</v>
      </c>
      <c r="C70" s="4">
        <v>1930.0</v>
      </c>
      <c r="D70" s="4">
        <v>0.0</v>
      </c>
      <c r="E70" s="4">
        <v>196986.0</v>
      </c>
      <c r="F70" s="3" t="s">
        <v>306</v>
      </c>
      <c r="G70" s="3" t="s">
        <v>630</v>
      </c>
      <c r="H70" s="3" t="s">
        <v>631</v>
      </c>
      <c r="I70" s="4">
        <v>0.258</v>
      </c>
      <c r="J70" s="4">
        <v>0.142</v>
      </c>
      <c r="K70" s="4">
        <v>0.59</v>
      </c>
      <c r="L70" s="4">
        <v>0.06</v>
      </c>
      <c r="M70" s="4">
        <v>0.995</v>
      </c>
      <c r="N70" s="4">
        <v>0.964</v>
      </c>
      <c r="O70" s="4">
        <v>0.138</v>
      </c>
      <c r="P70" s="4">
        <v>0.181</v>
      </c>
      <c r="Q70" s="4">
        <v>74.84</v>
      </c>
      <c r="R70" s="4">
        <v>11.0</v>
      </c>
      <c r="S70" s="4">
        <v>0.0</v>
      </c>
      <c r="T70" s="3" t="s">
        <v>34</v>
      </c>
      <c r="U70" s="3" t="s">
        <v>35</v>
      </c>
      <c r="V70" s="7" t="s">
        <v>58</v>
      </c>
      <c r="W70" s="18" t="s">
        <v>1556</v>
      </c>
    </row>
    <row r="71">
      <c r="A71" s="3" t="s">
        <v>665</v>
      </c>
      <c r="B71" s="3" t="s">
        <v>666</v>
      </c>
      <c r="C71" s="4">
        <v>1929.0</v>
      </c>
      <c r="D71" s="4">
        <v>0.0</v>
      </c>
      <c r="E71" s="4">
        <v>181093.0</v>
      </c>
      <c r="F71" s="3" t="s">
        <v>321</v>
      </c>
      <c r="G71" s="3" t="s">
        <v>600</v>
      </c>
      <c r="H71" s="3" t="s">
        <v>577</v>
      </c>
      <c r="I71" s="4">
        <v>0.37</v>
      </c>
      <c r="J71" s="4">
        <v>0.258</v>
      </c>
      <c r="K71" s="4">
        <v>0.67</v>
      </c>
      <c r="L71" s="4">
        <v>0.035</v>
      </c>
      <c r="M71" s="4">
        <v>0.988</v>
      </c>
      <c r="N71" s="4">
        <v>0.0</v>
      </c>
      <c r="O71" s="4">
        <v>0.257</v>
      </c>
      <c r="P71" s="4">
        <v>0.371</v>
      </c>
      <c r="Q71" s="4">
        <v>84.14</v>
      </c>
      <c r="R71" s="4">
        <v>2.0</v>
      </c>
      <c r="S71" s="4">
        <v>1.0</v>
      </c>
      <c r="T71" s="3" t="s">
        <v>34</v>
      </c>
      <c r="U71" s="3" t="s">
        <v>35</v>
      </c>
      <c r="V71" s="7" t="s">
        <v>45</v>
      </c>
      <c r="W71" s="18" t="s">
        <v>1586</v>
      </c>
    </row>
    <row r="72">
      <c r="A72" s="3" t="s">
        <v>668</v>
      </c>
      <c r="B72" s="3" t="s">
        <v>670</v>
      </c>
      <c r="C72" s="4">
        <v>1990.0</v>
      </c>
      <c r="D72" s="4">
        <v>0.0</v>
      </c>
      <c r="E72" s="4">
        <v>364210.0</v>
      </c>
      <c r="F72" s="3" t="s">
        <v>194</v>
      </c>
      <c r="G72" s="3" t="s">
        <v>671</v>
      </c>
      <c r="H72" s="3" t="s">
        <v>672</v>
      </c>
      <c r="I72" s="4">
        <v>0.669</v>
      </c>
      <c r="J72" s="4">
        <v>0.548</v>
      </c>
      <c r="K72" s="4">
        <v>0.78</v>
      </c>
      <c r="L72" s="4">
        <v>0.043</v>
      </c>
      <c r="M72" s="4">
        <v>0.721</v>
      </c>
      <c r="N72" s="4">
        <v>0.0</v>
      </c>
      <c r="O72" s="4">
        <v>0.094</v>
      </c>
      <c r="P72" s="4">
        <v>0.419</v>
      </c>
      <c r="Q72" s="4">
        <v>123.98</v>
      </c>
      <c r="R72" s="4">
        <v>10.0</v>
      </c>
      <c r="S72" s="4">
        <v>0.0</v>
      </c>
      <c r="T72" s="3" t="s">
        <v>34</v>
      </c>
      <c r="U72" s="3" t="s">
        <v>35</v>
      </c>
      <c r="V72" s="7" t="s">
        <v>54</v>
      </c>
      <c r="W72" s="18" t="s">
        <v>1617</v>
      </c>
    </row>
    <row r="73">
      <c r="A73" s="3" t="s">
        <v>676</v>
      </c>
      <c r="B73" s="3" t="s">
        <v>677</v>
      </c>
      <c r="C73" s="4">
        <v>1983.0</v>
      </c>
      <c r="D73" s="4">
        <v>0.0</v>
      </c>
      <c r="E73" s="4">
        <v>398066.0</v>
      </c>
      <c r="F73" s="3" t="s">
        <v>361</v>
      </c>
      <c r="G73" s="3" t="s">
        <v>313</v>
      </c>
      <c r="H73" s="3" t="s">
        <v>678</v>
      </c>
      <c r="I73" s="4">
        <v>0.447</v>
      </c>
      <c r="J73" s="4">
        <v>0.28</v>
      </c>
      <c r="K73" s="4">
        <v>0.76</v>
      </c>
      <c r="L73" s="4">
        <v>0.062</v>
      </c>
      <c r="M73" s="4">
        <v>0.976</v>
      </c>
      <c r="N73" s="4">
        <v>0.001</v>
      </c>
      <c r="O73" s="4">
        <v>0.161</v>
      </c>
      <c r="P73" s="4">
        <v>0.44</v>
      </c>
      <c r="Q73" s="4">
        <v>82.54</v>
      </c>
      <c r="R73" s="4">
        <v>5.0</v>
      </c>
      <c r="S73" s="4">
        <v>1.0</v>
      </c>
      <c r="T73" s="3" t="s">
        <v>34</v>
      </c>
      <c r="U73" s="3" t="s">
        <v>35</v>
      </c>
      <c r="V73" s="7" t="s">
        <v>54</v>
      </c>
      <c r="W73" s="18" t="s">
        <v>1661</v>
      </c>
    </row>
    <row r="74">
      <c r="A74" s="3" t="s">
        <v>679</v>
      </c>
      <c r="B74" s="3" t="s">
        <v>680</v>
      </c>
      <c r="C74" s="4">
        <v>1983.0</v>
      </c>
      <c r="D74" s="4">
        <v>0.0</v>
      </c>
      <c r="E74" s="4">
        <v>229242.0</v>
      </c>
      <c r="F74" s="3" t="s">
        <v>341</v>
      </c>
      <c r="G74" s="3" t="s">
        <v>313</v>
      </c>
      <c r="H74" s="3" t="s">
        <v>678</v>
      </c>
      <c r="I74" s="4">
        <v>0.42</v>
      </c>
      <c r="J74" s="4">
        <v>0.689</v>
      </c>
      <c r="K74" s="4">
        <v>0.8</v>
      </c>
      <c r="L74" s="4">
        <v>0.073</v>
      </c>
      <c r="M74" s="4">
        <v>0.049</v>
      </c>
      <c r="N74" s="4">
        <v>0.0</v>
      </c>
      <c r="O74" s="4">
        <v>0.391</v>
      </c>
      <c r="P74" s="4">
        <v>0.317</v>
      </c>
      <c r="Q74" s="4">
        <v>123.29</v>
      </c>
      <c r="R74" s="4">
        <v>7.0</v>
      </c>
      <c r="S74" s="4">
        <v>1.0</v>
      </c>
      <c r="T74" s="3" t="s">
        <v>34</v>
      </c>
      <c r="U74" s="3" t="s">
        <v>35</v>
      </c>
      <c r="V74" s="7" t="s">
        <v>45</v>
      </c>
      <c r="W74" s="18" t="s">
        <v>1688</v>
      </c>
    </row>
    <row r="75">
      <c r="A75" s="3" t="s">
        <v>686</v>
      </c>
      <c r="B75" s="3" t="s">
        <v>687</v>
      </c>
      <c r="C75" s="4">
        <v>1983.0</v>
      </c>
      <c r="D75" s="4">
        <v>0.0</v>
      </c>
      <c r="E75" s="4">
        <v>233684.0</v>
      </c>
      <c r="F75" s="3" t="s">
        <v>453</v>
      </c>
      <c r="G75" s="3" t="s">
        <v>313</v>
      </c>
      <c r="H75" s="3" t="s">
        <v>678</v>
      </c>
      <c r="I75" s="4">
        <v>0.344</v>
      </c>
      <c r="J75" s="4">
        <v>0.528</v>
      </c>
      <c r="K75" s="4">
        <v>0.82</v>
      </c>
      <c r="L75" s="4">
        <v>0.035</v>
      </c>
      <c r="M75" s="4">
        <v>0.404</v>
      </c>
      <c r="N75" s="4">
        <v>0.0</v>
      </c>
      <c r="O75" s="4">
        <v>0.189</v>
      </c>
      <c r="P75" s="4">
        <v>0.331</v>
      </c>
      <c r="Q75" s="4">
        <v>107.65</v>
      </c>
      <c r="R75" s="4">
        <v>7.0</v>
      </c>
      <c r="S75" s="4">
        <v>1.0</v>
      </c>
      <c r="T75" s="3" t="s">
        <v>34</v>
      </c>
      <c r="U75" s="3" t="s">
        <v>35</v>
      </c>
      <c r="V75" s="7" t="s">
        <v>45</v>
      </c>
      <c r="W75" s="18" t="s">
        <v>1715</v>
      </c>
    </row>
    <row r="76">
      <c r="A76" s="3" t="s">
        <v>690</v>
      </c>
      <c r="B76" s="3" t="s">
        <v>691</v>
      </c>
      <c r="C76" s="4">
        <v>1983.0</v>
      </c>
      <c r="D76" s="4">
        <v>0.0</v>
      </c>
      <c r="E76" s="4">
        <v>623798.0</v>
      </c>
      <c r="F76" s="3" t="s">
        <v>341</v>
      </c>
      <c r="G76" s="3" t="s">
        <v>313</v>
      </c>
      <c r="H76" s="3" t="s">
        <v>678</v>
      </c>
      <c r="I76" s="4">
        <v>0.359</v>
      </c>
      <c r="J76" s="4">
        <v>0.442</v>
      </c>
      <c r="K76" s="4">
        <v>0.72</v>
      </c>
      <c r="L76" s="4">
        <v>0.075</v>
      </c>
      <c r="M76" s="4">
        <v>0.888</v>
      </c>
      <c r="N76" s="4">
        <v>0.003</v>
      </c>
      <c r="O76" s="4">
        <v>0.278</v>
      </c>
      <c r="P76" s="4">
        <v>0.331</v>
      </c>
      <c r="Q76" s="4">
        <v>144.05</v>
      </c>
      <c r="R76" s="4">
        <v>11.0</v>
      </c>
      <c r="S76" s="4">
        <v>0.0</v>
      </c>
      <c r="T76" s="3" t="s">
        <v>34</v>
      </c>
      <c r="U76" s="3" t="s">
        <v>35</v>
      </c>
      <c r="V76" s="7" t="s">
        <v>45</v>
      </c>
      <c r="W76" s="18" t="s">
        <v>1733</v>
      </c>
    </row>
    <row r="77">
      <c r="A77" s="3" t="s">
        <v>692</v>
      </c>
      <c r="B77" s="3" t="s">
        <v>693</v>
      </c>
      <c r="C77" s="4">
        <v>1954.0</v>
      </c>
      <c r="D77" s="4">
        <v>0.0</v>
      </c>
      <c r="E77" s="4">
        <v>197485.0</v>
      </c>
      <c r="F77" s="3" t="s">
        <v>336</v>
      </c>
      <c r="G77" s="3" t="s">
        <v>694</v>
      </c>
      <c r="H77" s="3" t="s">
        <v>573</v>
      </c>
      <c r="I77" s="4">
        <v>0.324</v>
      </c>
      <c r="J77" s="4">
        <v>0.105</v>
      </c>
      <c r="K77" s="4">
        <v>0.61</v>
      </c>
      <c r="L77" s="4">
        <v>0.049</v>
      </c>
      <c r="M77" s="4">
        <v>0.988</v>
      </c>
      <c r="N77" s="4">
        <v>0.796</v>
      </c>
      <c r="O77" s="4">
        <v>0.089</v>
      </c>
      <c r="P77" s="4">
        <v>0.179</v>
      </c>
      <c r="Q77" s="4">
        <v>84.23</v>
      </c>
      <c r="R77" s="4">
        <v>2.0</v>
      </c>
      <c r="S77" s="4">
        <v>1.0</v>
      </c>
      <c r="T77" s="3" t="s">
        <v>34</v>
      </c>
      <c r="U77" s="3" t="s">
        <v>35</v>
      </c>
      <c r="V77" s="7" t="s">
        <v>58</v>
      </c>
      <c r="W77" s="18" t="s">
        <v>1756</v>
      </c>
    </row>
    <row r="78">
      <c r="A78" s="3" t="s">
        <v>697</v>
      </c>
      <c r="B78" s="3" t="s">
        <v>698</v>
      </c>
      <c r="C78" s="4">
        <v>1954.0</v>
      </c>
      <c r="D78" s="4">
        <v>0.0</v>
      </c>
      <c r="E78" s="4">
        <v>198490.0</v>
      </c>
      <c r="F78" s="3" t="s">
        <v>453</v>
      </c>
      <c r="G78" s="3" t="s">
        <v>700</v>
      </c>
      <c r="H78" s="3" t="s">
        <v>573</v>
      </c>
      <c r="I78" s="4">
        <v>0.383</v>
      </c>
      <c r="J78" s="4">
        <v>0.208</v>
      </c>
      <c r="K78" s="4">
        <v>0.67</v>
      </c>
      <c r="L78" s="4">
        <v>0.035</v>
      </c>
      <c r="M78" s="4">
        <v>0.991</v>
      </c>
      <c r="N78" s="4">
        <v>0.888</v>
      </c>
      <c r="O78" s="4">
        <v>0.125</v>
      </c>
      <c r="P78" s="4">
        <v>0.154</v>
      </c>
      <c r="Q78" s="4">
        <v>94.76</v>
      </c>
      <c r="R78" s="4">
        <v>8.0</v>
      </c>
      <c r="S78" s="4">
        <v>1.0</v>
      </c>
      <c r="T78" s="3" t="s">
        <v>34</v>
      </c>
      <c r="U78" s="3" t="s">
        <v>35</v>
      </c>
      <c r="V78" s="7" t="s">
        <v>58</v>
      </c>
      <c r="W78" s="18" t="s">
        <v>1783</v>
      </c>
    </row>
    <row r="79">
      <c r="A79" s="3" t="s">
        <v>702</v>
      </c>
      <c r="B79" s="3" t="s">
        <v>703</v>
      </c>
      <c r="C79" s="4">
        <v>1930.0</v>
      </c>
      <c r="D79" s="4">
        <v>0.0</v>
      </c>
      <c r="E79" s="4">
        <v>193973.0</v>
      </c>
      <c r="F79" s="3" t="s">
        <v>368</v>
      </c>
      <c r="G79" s="3" t="s">
        <v>630</v>
      </c>
      <c r="H79" s="3" t="s">
        <v>631</v>
      </c>
      <c r="I79" s="4">
        <v>0.403</v>
      </c>
      <c r="J79" s="4">
        <v>0.049</v>
      </c>
      <c r="K79" s="4">
        <v>0.55</v>
      </c>
      <c r="L79" s="4">
        <v>0.05</v>
      </c>
      <c r="M79" s="4">
        <v>0.995</v>
      </c>
      <c r="N79" s="4">
        <v>0.972</v>
      </c>
      <c r="O79" s="4">
        <v>0.391</v>
      </c>
      <c r="P79" s="4">
        <v>0.461</v>
      </c>
      <c r="Q79" s="4">
        <v>129.18</v>
      </c>
      <c r="R79" s="4">
        <v>11.0</v>
      </c>
      <c r="S79" s="4">
        <v>1.0</v>
      </c>
      <c r="T79" s="3" t="s">
        <v>34</v>
      </c>
      <c r="U79" s="3" t="s">
        <v>35</v>
      </c>
      <c r="V79" s="7" t="s">
        <v>54</v>
      </c>
      <c r="W79" s="18" t="s">
        <v>1799</v>
      </c>
    </row>
    <row r="80">
      <c r="A80" s="3" t="s">
        <v>706</v>
      </c>
      <c r="B80" s="3" t="s">
        <v>707</v>
      </c>
      <c r="C80" s="4">
        <v>1930.0</v>
      </c>
      <c r="D80" s="4">
        <v>0.0</v>
      </c>
      <c r="E80" s="4">
        <v>175960.0</v>
      </c>
      <c r="F80" s="3" t="s">
        <v>347</v>
      </c>
      <c r="G80" s="3" t="s">
        <v>630</v>
      </c>
      <c r="H80" s="3" t="s">
        <v>631</v>
      </c>
      <c r="I80" s="4">
        <v>0.548</v>
      </c>
      <c r="J80" s="4">
        <v>0.032</v>
      </c>
      <c r="K80" s="4">
        <v>0.47</v>
      </c>
      <c r="L80" s="4">
        <v>0.088</v>
      </c>
      <c r="M80" s="4">
        <v>0.995</v>
      </c>
      <c r="N80" s="4">
        <v>0.062</v>
      </c>
      <c r="O80" s="4">
        <v>0.096</v>
      </c>
      <c r="P80" s="4">
        <v>0.476</v>
      </c>
      <c r="Q80" s="4">
        <v>114.22</v>
      </c>
      <c r="R80" s="4">
        <v>9.0</v>
      </c>
      <c r="S80" s="4">
        <v>1.0</v>
      </c>
      <c r="T80" s="3" t="s">
        <v>34</v>
      </c>
      <c r="U80" s="3" t="s">
        <v>35</v>
      </c>
      <c r="V80" s="7" t="s">
        <v>54</v>
      </c>
      <c r="W80" s="18" t="s">
        <v>1814</v>
      </c>
    </row>
    <row r="81">
      <c r="A81" s="3" t="s">
        <v>708</v>
      </c>
      <c r="B81" s="3" t="s">
        <v>709</v>
      </c>
      <c r="C81" s="4">
        <v>1983.0</v>
      </c>
      <c r="D81" s="4">
        <v>0.0</v>
      </c>
      <c r="E81" s="4">
        <v>205329.0</v>
      </c>
      <c r="F81" s="3" t="s">
        <v>312</v>
      </c>
      <c r="G81" s="3" t="s">
        <v>313</v>
      </c>
      <c r="H81" s="3" t="s">
        <v>678</v>
      </c>
      <c r="I81" s="4">
        <v>0.277</v>
      </c>
      <c r="J81" s="4">
        <v>0.617</v>
      </c>
      <c r="K81" s="4">
        <v>0.82</v>
      </c>
      <c r="L81" s="4">
        <v>0.063</v>
      </c>
      <c r="M81" s="4">
        <v>0.395</v>
      </c>
      <c r="N81" s="4">
        <v>0.001</v>
      </c>
      <c r="O81" s="4">
        <v>0.351</v>
      </c>
      <c r="P81" s="4">
        <v>0.413</v>
      </c>
      <c r="Q81" s="4">
        <v>184.2</v>
      </c>
      <c r="R81" s="4">
        <v>5.0</v>
      </c>
      <c r="S81" s="4">
        <v>1.0</v>
      </c>
      <c r="T81" s="3" t="s">
        <v>34</v>
      </c>
      <c r="U81" s="3" t="s">
        <v>35</v>
      </c>
      <c r="V81" s="7" t="s">
        <v>54</v>
      </c>
      <c r="W81" s="18" t="s">
        <v>1838</v>
      </c>
    </row>
    <row r="82">
      <c r="A82" s="3" t="s">
        <v>712</v>
      </c>
      <c r="B82" s="3" t="s">
        <v>713</v>
      </c>
      <c r="C82" s="4">
        <v>2019.0</v>
      </c>
      <c r="D82" s="4">
        <v>0.0</v>
      </c>
      <c r="E82" s="4">
        <v>236434.0</v>
      </c>
      <c r="F82" s="3" t="s">
        <v>336</v>
      </c>
      <c r="G82" s="3" t="s">
        <v>714</v>
      </c>
      <c r="H82" s="3" t="s">
        <v>715</v>
      </c>
      <c r="I82" s="4">
        <v>0.482</v>
      </c>
      <c r="J82" s="4">
        <v>0.812</v>
      </c>
      <c r="K82" s="4">
        <v>0.83</v>
      </c>
      <c r="L82" s="4">
        <v>0.043</v>
      </c>
      <c r="M82" s="4">
        <v>0.445</v>
      </c>
      <c r="N82" s="4">
        <v>0.0</v>
      </c>
      <c r="O82" s="4">
        <v>0.611</v>
      </c>
      <c r="P82" s="4">
        <v>0.492</v>
      </c>
      <c r="Q82" s="4">
        <v>150.08</v>
      </c>
      <c r="R82" s="4">
        <v>7.0</v>
      </c>
      <c r="S82" s="4">
        <v>1.0</v>
      </c>
      <c r="T82" s="3" t="s">
        <v>34</v>
      </c>
      <c r="U82" s="3" t="s">
        <v>35</v>
      </c>
      <c r="V82" s="7" t="s">
        <v>54</v>
      </c>
      <c r="W82" s="18" t="s">
        <v>1857</v>
      </c>
    </row>
    <row r="83">
      <c r="A83" s="3" t="s">
        <v>719</v>
      </c>
      <c r="B83" s="3" t="s">
        <v>722</v>
      </c>
      <c r="C83" s="4">
        <v>2021.0</v>
      </c>
      <c r="D83" s="4">
        <v>0.0</v>
      </c>
      <c r="E83" s="4">
        <v>261818.0</v>
      </c>
      <c r="F83" s="3" t="s">
        <v>26</v>
      </c>
      <c r="G83" s="3" t="s">
        <v>723</v>
      </c>
      <c r="H83" s="3" t="s">
        <v>722</v>
      </c>
      <c r="I83" s="4">
        <v>0.353</v>
      </c>
      <c r="J83" s="4">
        <v>0.3</v>
      </c>
      <c r="K83" s="4">
        <v>0.76</v>
      </c>
      <c r="L83" s="4">
        <v>0.043</v>
      </c>
      <c r="M83" s="4">
        <v>0.763</v>
      </c>
      <c r="N83" s="4">
        <v>0.0</v>
      </c>
      <c r="O83" s="4">
        <v>0.133</v>
      </c>
      <c r="P83" s="4">
        <v>0.186</v>
      </c>
      <c r="Q83" s="4">
        <v>76.95</v>
      </c>
      <c r="R83" s="4">
        <v>2.0</v>
      </c>
      <c r="S83" s="4">
        <v>1.0</v>
      </c>
      <c r="T83" s="3" t="s">
        <v>34</v>
      </c>
      <c r="U83" s="3" t="s">
        <v>35</v>
      </c>
      <c r="V83" s="7" t="s">
        <v>58</v>
      </c>
      <c r="W83" s="18" t="s">
        <v>1882</v>
      </c>
    </row>
    <row r="84">
      <c r="A84" s="3" t="s">
        <v>726</v>
      </c>
      <c r="B84" s="3" t="s">
        <v>728</v>
      </c>
      <c r="C84" s="4">
        <v>1940.0</v>
      </c>
      <c r="D84" s="4">
        <v>0.0</v>
      </c>
      <c r="E84" s="4">
        <v>201584.0</v>
      </c>
      <c r="F84" s="3" t="s">
        <v>731</v>
      </c>
      <c r="G84" s="3" t="s">
        <v>732</v>
      </c>
      <c r="H84" s="3" t="s">
        <v>733</v>
      </c>
      <c r="I84" s="4">
        <v>0.283</v>
      </c>
      <c r="J84" s="4">
        <v>0.193</v>
      </c>
      <c r="K84" s="4">
        <v>0.57</v>
      </c>
      <c r="L84" s="4">
        <v>0.038</v>
      </c>
      <c r="M84" s="4">
        <v>0.99</v>
      </c>
      <c r="N84" s="4">
        <v>0.89</v>
      </c>
      <c r="O84" s="4">
        <v>0.109</v>
      </c>
      <c r="P84" s="4">
        <v>0.363</v>
      </c>
      <c r="Q84" s="4">
        <v>176.04</v>
      </c>
      <c r="R84" s="4">
        <v>2.0</v>
      </c>
      <c r="S84" s="4">
        <v>0.0</v>
      </c>
      <c r="T84" s="3" t="s">
        <v>34</v>
      </c>
      <c r="U84" s="3" t="s">
        <v>35</v>
      </c>
      <c r="V84" s="7" t="s">
        <v>45</v>
      </c>
      <c r="W84" s="18" t="s">
        <v>1907</v>
      </c>
    </row>
    <row r="85">
      <c r="A85" s="3" t="s">
        <v>734</v>
      </c>
      <c r="B85" s="3" t="s">
        <v>735</v>
      </c>
      <c r="C85" s="4">
        <v>1940.0</v>
      </c>
      <c r="D85" s="4">
        <v>0.0</v>
      </c>
      <c r="E85" s="4">
        <v>227446.0</v>
      </c>
      <c r="F85" s="3" t="s">
        <v>731</v>
      </c>
      <c r="G85" s="3" t="s">
        <v>732</v>
      </c>
      <c r="H85" s="3" t="s">
        <v>733</v>
      </c>
      <c r="I85" s="4">
        <v>0.479</v>
      </c>
      <c r="J85" s="4">
        <v>0.229</v>
      </c>
      <c r="K85" s="4">
        <v>0.66</v>
      </c>
      <c r="L85" s="4">
        <v>0.034</v>
      </c>
      <c r="M85" s="4">
        <v>0.978</v>
      </c>
      <c r="N85" s="4">
        <v>0.0</v>
      </c>
      <c r="O85" s="4">
        <v>0.139</v>
      </c>
      <c r="P85" s="4">
        <v>0.349</v>
      </c>
      <c r="Q85" s="4">
        <v>115.95</v>
      </c>
      <c r="R85" s="4">
        <v>1.0</v>
      </c>
      <c r="S85" s="4">
        <v>0.0</v>
      </c>
      <c r="T85" s="3" t="s">
        <v>34</v>
      </c>
      <c r="U85" s="3" t="s">
        <v>35</v>
      </c>
      <c r="V85" s="7" t="s">
        <v>45</v>
      </c>
      <c r="W85" s="18" t="s">
        <v>1945</v>
      </c>
    </row>
    <row r="86">
      <c r="A86" s="3" t="s">
        <v>740</v>
      </c>
      <c r="B86" s="3" t="s">
        <v>741</v>
      </c>
      <c r="C86" s="4">
        <v>1983.0</v>
      </c>
      <c r="D86" s="4">
        <v>0.0</v>
      </c>
      <c r="E86" s="4">
        <v>177922.0</v>
      </c>
      <c r="F86" s="3" t="s">
        <v>401</v>
      </c>
      <c r="G86" s="3" t="s">
        <v>742</v>
      </c>
      <c r="H86" s="3" t="s">
        <v>744</v>
      </c>
      <c r="I86" s="4">
        <v>0.298</v>
      </c>
      <c r="J86" s="4">
        <v>0.267</v>
      </c>
      <c r="K86" s="4">
        <v>0.6</v>
      </c>
      <c r="L86" s="4">
        <v>0.05</v>
      </c>
      <c r="M86" s="4">
        <v>0.919</v>
      </c>
      <c r="N86" s="4">
        <v>0.84</v>
      </c>
      <c r="O86" s="4">
        <v>0.214</v>
      </c>
      <c r="P86" s="4">
        <v>0.33</v>
      </c>
      <c r="Q86" s="4">
        <v>94.79</v>
      </c>
      <c r="R86" s="4">
        <v>3.0</v>
      </c>
      <c r="S86" s="4">
        <v>1.0</v>
      </c>
      <c r="T86" s="3" t="s">
        <v>34</v>
      </c>
      <c r="U86" s="3" t="s">
        <v>35</v>
      </c>
      <c r="V86" s="7" t="s">
        <v>45</v>
      </c>
      <c r="W86" s="18" t="s">
        <v>1974</v>
      </c>
    </row>
    <row r="87">
      <c r="A87" s="3" t="s">
        <v>749</v>
      </c>
      <c r="B87" s="3" t="s">
        <v>750</v>
      </c>
      <c r="C87" s="4">
        <v>1940.0</v>
      </c>
      <c r="D87" s="4">
        <v>0.0</v>
      </c>
      <c r="E87" s="4">
        <v>206287.0</v>
      </c>
      <c r="F87" s="3" t="s">
        <v>731</v>
      </c>
      <c r="G87" s="3" t="s">
        <v>732</v>
      </c>
      <c r="H87" s="3" t="s">
        <v>733</v>
      </c>
      <c r="I87" s="4">
        <v>0.28</v>
      </c>
      <c r="J87" s="4">
        <v>0.113</v>
      </c>
      <c r="K87" s="4">
        <v>0.62</v>
      </c>
      <c r="L87" s="4">
        <v>0.047</v>
      </c>
      <c r="M87" s="4">
        <v>0.994</v>
      </c>
      <c r="N87" s="4">
        <v>0.006</v>
      </c>
      <c r="O87" s="4">
        <v>0.111</v>
      </c>
      <c r="P87" s="4">
        <v>0.324</v>
      </c>
      <c r="Q87" s="4">
        <v>76.78</v>
      </c>
      <c r="R87" s="4">
        <v>8.0</v>
      </c>
      <c r="S87" s="4">
        <v>1.0</v>
      </c>
      <c r="T87" s="3" t="s">
        <v>34</v>
      </c>
      <c r="U87" s="3" t="s">
        <v>35</v>
      </c>
      <c r="V87" s="7" t="s">
        <v>45</v>
      </c>
      <c r="W87" s="18" t="s">
        <v>1998</v>
      </c>
    </row>
    <row r="88">
      <c r="A88" s="3" t="s">
        <v>759</v>
      </c>
      <c r="B88" s="3" t="s">
        <v>760</v>
      </c>
      <c r="C88" s="4">
        <v>2019.0</v>
      </c>
      <c r="D88" s="4">
        <v>0.0</v>
      </c>
      <c r="E88" s="4">
        <v>248659.0</v>
      </c>
      <c r="F88" s="3" t="s">
        <v>389</v>
      </c>
      <c r="G88" s="3" t="s">
        <v>761</v>
      </c>
      <c r="H88" s="3" t="s">
        <v>763</v>
      </c>
      <c r="I88" s="4">
        <v>0.607</v>
      </c>
      <c r="J88" s="4">
        <v>0.876</v>
      </c>
      <c r="K88" s="4">
        <v>0.86</v>
      </c>
      <c r="L88" s="4">
        <v>0.032</v>
      </c>
      <c r="M88" s="4">
        <v>0.111</v>
      </c>
      <c r="N88" s="4">
        <v>0.002</v>
      </c>
      <c r="O88" s="4">
        <v>0.124</v>
      </c>
      <c r="P88" s="4">
        <v>0.281</v>
      </c>
      <c r="Q88" s="4">
        <v>105.02</v>
      </c>
      <c r="R88" s="4">
        <v>8.0</v>
      </c>
      <c r="S88" s="4">
        <v>1.0</v>
      </c>
      <c r="T88" s="3" t="s">
        <v>34</v>
      </c>
      <c r="U88" s="3" t="s">
        <v>35</v>
      </c>
      <c r="V88" s="7" t="s">
        <v>36</v>
      </c>
      <c r="W88" s="18" t="s">
        <v>2026</v>
      </c>
    </row>
    <row r="89">
      <c r="A89" s="3" t="s">
        <v>768</v>
      </c>
      <c r="B89" s="3" t="s">
        <v>769</v>
      </c>
      <c r="C89" s="4">
        <v>1940.0</v>
      </c>
      <c r="D89" s="4">
        <v>0.0</v>
      </c>
      <c r="E89" s="4">
        <v>215243.0</v>
      </c>
      <c r="F89" s="3" t="s">
        <v>731</v>
      </c>
      <c r="G89" s="3" t="s">
        <v>732</v>
      </c>
      <c r="H89" s="3" t="s">
        <v>733</v>
      </c>
      <c r="I89" s="4">
        <v>0.261</v>
      </c>
      <c r="J89" s="4">
        <v>0.214</v>
      </c>
      <c r="K89" s="4">
        <v>0.58</v>
      </c>
      <c r="L89" s="4">
        <v>0.053</v>
      </c>
      <c r="M89" s="4">
        <v>0.995</v>
      </c>
      <c r="N89" s="4">
        <v>0.404</v>
      </c>
      <c r="O89" s="4">
        <v>0.111</v>
      </c>
      <c r="P89" s="4">
        <v>0.3</v>
      </c>
      <c r="Q89" s="4">
        <v>75.14</v>
      </c>
      <c r="R89" s="4">
        <v>5.0</v>
      </c>
      <c r="S89" s="4">
        <v>1.0</v>
      </c>
      <c r="T89" s="3" t="s">
        <v>34</v>
      </c>
      <c r="U89" s="3" t="s">
        <v>35</v>
      </c>
      <c r="V89" s="7" t="s">
        <v>45</v>
      </c>
      <c r="W89" s="18" t="s">
        <v>2056</v>
      </c>
    </row>
    <row r="90">
      <c r="A90" s="3" t="s">
        <v>773</v>
      </c>
      <c r="B90" s="3" t="s">
        <v>775</v>
      </c>
      <c r="C90" s="4">
        <v>2022.0</v>
      </c>
      <c r="D90" s="4">
        <v>0.0</v>
      </c>
      <c r="E90" s="4">
        <v>339837.0</v>
      </c>
      <c r="F90" s="3" t="s">
        <v>765</v>
      </c>
      <c r="G90" s="3" t="s">
        <v>777</v>
      </c>
      <c r="H90" s="3" t="s">
        <v>775</v>
      </c>
      <c r="I90" s="4">
        <v>0.446</v>
      </c>
      <c r="J90" s="4">
        <v>0.845</v>
      </c>
      <c r="K90" s="4">
        <v>0.8</v>
      </c>
      <c r="L90" s="4">
        <v>0.038</v>
      </c>
      <c r="M90" s="4">
        <v>0.005</v>
      </c>
      <c r="N90" s="4">
        <v>0.0</v>
      </c>
      <c r="O90" s="4">
        <v>0.199</v>
      </c>
      <c r="P90" s="4">
        <v>0.464</v>
      </c>
      <c r="Q90" s="4">
        <v>97.97</v>
      </c>
      <c r="R90" s="4">
        <v>4.0</v>
      </c>
      <c r="S90" s="4">
        <v>0.0</v>
      </c>
      <c r="T90" s="3" t="s">
        <v>34</v>
      </c>
      <c r="U90" s="3" t="s">
        <v>35</v>
      </c>
      <c r="V90" s="7" t="s">
        <v>54</v>
      </c>
      <c r="W90" s="18" t="s">
        <v>2091</v>
      </c>
    </row>
    <row r="91">
      <c r="A91" s="3" t="s">
        <v>778</v>
      </c>
      <c r="B91" s="3" t="s">
        <v>780</v>
      </c>
      <c r="C91" s="4">
        <v>1940.0</v>
      </c>
      <c r="D91" s="4">
        <v>0.0</v>
      </c>
      <c r="E91" s="4">
        <v>220027.0</v>
      </c>
      <c r="F91" s="3" t="s">
        <v>731</v>
      </c>
      <c r="G91" s="3" t="s">
        <v>732</v>
      </c>
      <c r="H91" s="3" t="s">
        <v>733</v>
      </c>
      <c r="I91" s="4">
        <v>0.317</v>
      </c>
      <c r="J91" s="4">
        <v>0.106</v>
      </c>
      <c r="K91" s="4">
        <v>0.48</v>
      </c>
      <c r="L91" s="4">
        <v>0.041</v>
      </c>
      <c r="M91" s="4">
        <v>0.993</v>
      </c>
      <c r="N91" s="4">
        <v>0.913</v>
      </c>
      <c r="O91" s="4">
        <v>0.111</v>
      </c>
      <c r="P91" s="4">
        <v>0.188</v>
      </c>
      <c r="Q91" s="4">
        <v>123.57</v>
      </c>
      <c r="R91" s="4">
        <v>5.0</v>
      </c>
      <c r="S91" s="4">
        <v>1.0</v>
      </c>
      <c r="T91" s="3" t="s">
        <v>34</v>
      </c>
      <c r="U91" s="3" t="s">
        <v>35</v>
      </c>
      <c r="V91" s="7" t="s">
        <v>58</v>
      </c>
      <c r="W91" s="18" t="s">
        <v>2125</v>
      </c>
    </row>
    <row r="92">
      <c r="A92" s="3" t="s">
        <v>784</v>
      </c>
      <c r="B92" s="3" t="s">
        <v>785</v>
      </c>
      <c r="C92" s="4">
        <v>1983.0</v>
      </c>
      <c r="D92" s="4">
        <v>0.0</v>
      </c>
      <c r="E92" s="4">
        <v>236367.0</v>
      </c>
      <c r="F92" s="3" t="s">
        <v>306</v>
      </c>
      <c r="G92" s="3" t="s">
        <v>742</v>
      </c>
      <c r="H92" s="3" t="s">
        <v>744</v>
      </c>
      <c r="I92" s="4">
        <v>0.292</v>
      </c>
      <c r="J92" s="4">
        <v>0.219</v>
      </c>
      <c r="K92" s="4">
        <v>0.6</v>
      </c>
      <c r="L92" s="4">
        <v>0.036</v>
      </c>
      <c r="M92" s="4">
        <v>0.872</v>
      </c>
      <c r="N92" s="4">
        <v>0.535</v>
      </c>
      <c r="O92" s="4">
        <v>0.155</v>
      </c>
      <c r="P92" s="4">
        <v>0.208</v>
      </c>
      <c r="Q92" s="4">
        <v>83.93</v>
      </c>
      <c r="R92" s="4">
        <v>0.0</v>
      </c>
      <c r="S92" s="4">
        <v>1.0</v>
      </c>
      <c r="T92" s="3" t="s">
        <v>34</v>
      </c>
      <c r="U92" s="3" t="s">
        <v>35</v>
      </c>
      <c r="V92" s="7" t="s">
        <v>36</v>
      </c>
      <c r="W92" s="18" t="s">
        <v>2166</v>
      </c>
    </row>
    <row r="93">
      <c r="A93" s="3" t="s">
        <v>793</v>
      </c>
      <c r="B93" s="3" t="s">
        <v>794</v>
      </c>
      <c r="C93" s="4">
        <v>2021.0</v>
      </c>
      <c r="D93" s="4">
        <v>0.0</v>
      </c>
      <c r="E93" s="4">
        <v>316000.0</v>
      </c>
      <c r="F93" s="3" t="s">
        <v>26</v>
      </c>
      <c r="G93" s="3" t="s">
        <v>795</v>
      </c>
      <c r="H93" s="3" t="s">
        <v>794</v>
      </c>
      <c r="I93" s="4">
        <v>0.44</v>
      </c>
      <c r="J93" s="4">
        <v>0.639</v>
      </c>
      <c r="K93" s="4">
        <v>0.84</v>
      </c>
      <c r="L93" s="4">
        <v>0.035</v>
      </c>
      <c r="M93" s="4">
        <v>0.803</v>
      </c>
      <c r="N93" s="4">
        <v>0.0</v>
      </c>
      <c r="O93" s="4">
        <v>0.142</v>
      </c>
      <c r="P93" s="4">
        <v>0.326</v>
      </c>
      <c r="Q93" s="4">
        <v>140.0</v>
      </c>
      <c r="R93" s="4">
        <v>11.0</v>
      </c>
      <c r="S93" s="4">
        <v>0.0</v>
      </c>
      <c r="T93" s="3" t="s">
        <v>34</v>
      </c>
      <c r="U93" s="3" t="s">
        <v>35</v>
      </c>
      <c r="V93" s="7" t="s">
        <v>45</v>
      </c>
      <c r="W93" s="18" t="s">
        <v>2197</v>
      </c>
    </row>
    <row r="94">
      <c r="A94" s="3" t="s">
        <v>798</v>
      </c>
      <c r="B94" s="3" t="s">
        <v>800</v>
      </c>
      <c r="C94" s="4">
        <v>1940.0</v>
      </c>
      <c r="D94" s="4">
        <v>0.0</v>
      </c>
      <c r="E94" s="4">
        <v>218303.0</v>
      </c>
      <c r="F94" s="3" t="s">
        <v>731</v>
      </c>
      <c r="G94" s="3" t="s">
        <v>732</v>
      </c>
      <c r="H94" s="3" t="s">
        <v>733</v>
      </c>
      <c r="I94" s="4">
        <v>0.265</v>
      </c>
      <c r="J94" s="4">
        <v>0.045</v>
      </c>
      <c r="K94" s="4">
        <v>0.47</v>
      </c>
      <c r="L94" s="4">
        <v>0.038</v>
      </c>
      <c r="M94" s="4">
        <v>0.985</v>
      </c>
      <c r="N94" s="4">
        <v>0.912</v>
      </c>
      <c r="O94" s="4">
        <v>0.105</v>
      </c>
      <c r="P94" s="4">
        <v>0.168</v>
      </c>
      <c r="Q94" s="4">
        <v>135.9</v>
      </c>
      <c r="R94" s="4">
        <v>10.0</v>
      </c>
      <c r="S94" s="4">
        <v>1.0</v>
      </c>
      <c r="T94" s="3" t="s">
        <v>34</v>
      </c>
      <c r="U94" s="3" t="s">
        <v>35</v>
      </c>
      <c r="V94" s="7" t="s">
        <v>58</v>
      </c>
      <c r="W94" s="18" t="s">
        <v>2215</v>
      </c>
    </row>
    <row r="95">
      <c r="A95" s="3" t="s">
        <v>803</v>
      </c>
      <c r="B95" s="3" t="s">
        <v>804</v>
      </c>
      <c r="C95" s="4">
        <v>1983.0</v>
      </c>
      <c r="D95" s="4">
        <v>0.0</v>
      </c>
      <c r="E95" s="4">
        <v>285739.0</v>
      </c>
      <c r="F95" s="3" t="s">
        <v>765</v>
      </c>
      <c r="G95" s="3" t="s">
        <v>742</v>
      </c>
      <c r="H95" s="3" t="s">
        <v>744</v>
      </c>
      <c r="I95" s="4">
        <v>0.331</v>
      </c>
      <c r="J95" s="4">
        <v>0.287</v>
      </c>
      <c r="K95" s="4">
        <v>0.58</v>
      </c>
      <c r="L95" s="4">
        <v>0.048</v>
      </c>
      <c r="M95" s="4">
        <v>0.854</v>
      </c>
      <c r="N95" s="4">
        <v>0.163</v>
      </c>
      <c r="O95" s="4">
        <v>0.349</v>
      </c>
      <c r="P95" s="4">
        <v>0.331</v>
      </c>
      <c r="Q95" s="4">
        <v>137.01</v>
      </c>
      <c r="R95" s="4">
        <v>4.0</v>
      </c>
      <c r="S95" s="4">
        <v>1.0</v>
      </c>
      <c r="T95" s="3" t="s">
        <v>34</v>
      </c>
      <c r="U95" s="3" t="s">
        <v>35</v>
      </c>
      <c r="V95" s="7" t="s">
        <v>45</v>
      </c>
      <c r="W95" s="18" t="s">
        <v>2244</v>
      </c>
    </row>
    <row r="96">
      <c r="A96" s="3" t="s">
        <v>809</v>
      </c>
      <c r="B96" s="3" t="s">
        <v>810</v>
      </c>
      <c r="C96" s="4">
        <v>1983.0</v>
      </c>
      <c r="D96" s="4">
        <v>0.0</v>
      </c>
      <c r="E96" s="4">
        <v>188261.0</v>
      </c>
      <c r="F96" s="3" t="s">
        <v>347</v>
      </c>
      <c r="G96" s="3" t="s">
        <v>742</v>
      </c>
      <c r="H96" s="3" t="s">
        <v>744</v>
      </c>
      <c r="I96" s="4">
        <v>0.39</v>
      </c>
      <c r="J96" s="4">
        <v>0.204</v>
      </c>
      <c r="K96" s="4">
        <v>0.53</v>
      </c>
      <c r="L96" s="4">
        <v>0.047</v>
      </c>
      <c r="M96" s="4">
        <v>0.949</v>
      </c>
      <c r="N96" s="4">
        <v>0.888</v>
      </c>
      <c r="O96" s="4">
        <v>0.112</v>
      </c>
      <c r="P96" s="4">
        <v>0.317</v>
      </c>
      <c r="Q96" s="4">
        <v>106.42</v>
      </c>
      <c r="R96" s="4">
        <v>2.0</v>
      </c>
      <c r="S96" s="4">
        <v>1.0</v>
      </c>
      <c r="T96" s="3" t="s">
        <v>34</v>
      </c>
      <c r="U96" s="3" t="s">
        <v>35</v>
      </c>
      <c r="V96" s="7" t="s">
        <v>45</v>
      </c>
      <c r="W96" s="18" t="s">
        <v>2262</v>
      </c>
    </row>
    <row r="97">
      <c r="A97" s="3" t="s">
        <v>814</v>
      </c>
      <c r="B97" s="3" t="s">
        <v>815</v>
      </c>
      <c r="C97" s="4">
        <v>2023.0</v>
      </c>
      <c r="D97" s="4">
        <v>0.0</v>
      </c>
      <c r="E97" s="4">
        <v>232434.0</v>
      </c>
      <c r="F97" s="3" t="s">
        <v>289</v>
      </c>
      <c r="G97" s="3" t="s">
        <v>816</v>
      </c>
      <c r="H97" s="3" t="s">
        <v>818</v>
      </c>
      <c r="I97" s="4">
        <v>0.455</v>
      </c>
      <c r="J97" s="4">
        <v>0.399</v>
      </c>
      <c r="K97" s="4">
        <v>0.79</v>
      </c>
      <c r="L97" s="4">
        <v>0.04</v>
      </c>
      <c r="M97" s="4">
        <v>0.179</v>
      </c>
      <c r="N97" s="4">
        <v>0.001</v>
      </c>
      <c r="O97" s="4">
        <v>0.339</v>
      </c>
      <c r="P97" s="4">
        <v>0.052</v>
      </c>
      <c r="Q97" s="4">
        <v>104.46</v>
      </c>
      <c r="R97" s="4">
        <v>6.0</v>
      </c>
      <c r="S97" s="4">
        <v>1.0</v>
      </c>
      <c r="T97" s="3" t="s">
        <v>34</v>
      </c>
      <c r="U97" s="3" t="s">
        <v>35</v>
      </c>
      <c r="V97" s="7" t="s">
        <v>75</v>
      </c>
      <c r="W97" s="18" t="s">
        <v>2284</v>
      </c>
    </row>
    <row r="98">
      <c r="A98" s="3" t="s">
        <v>828</v>
      </c>
      <c r="B98" s="3" t="s">
        <v>829</v>
      </c>
      <c r="C98" s="4">
        <v>2024.0</v>
      </c>
      <c r="D98" s="4">
        <v>0.0</v>
      </c>
      <c r="E98" s="4">
        <v>218294.0</v>
      </c>
      <c r="F98" s="3" t="s">
        <v>765</v>
      </c>
      <c r="G98" s="3" t="s">
        <v>830</v>
      </c>
      <c r="H98" s="3" t="s">
        <v>829</v>
      </c>
      <c r="I98" s="4">
        <v>0.654</v>
      </c>
      <c r="J98" s="4">
        <v>0.545</v>
      </c>
      <c r="K98" s="4">
        <v>0.9</v>
      </c>
      <c r="L98" s="4">
        <v>0.033</v>
      </c>
      <c r="M98" s="4">
        <v>0.714</v>
      </c>
      <c r="N98" s="4">
        <v>0.0</v>
      </c>
      <c r="O98" s="4">
        <v>0.206</v>
      </c>
      <c r="P98" s="4">
        <v>0.486</v>
      </c>
      <c r="Q98" s="4">
        <v>127.36</v>
      </c>
      <c r="R98" s="4">
        <v>1.0</v>
      </c>
      <c r="S98" s="4">
        <v>0.0</v>
      </c>
      <c r="T98" s="3" t="s">
        <v>34</v>
      </c>
      <c r="U98" s="3" t="s">
        <v>35</v>
      </c>
      <c r="V98" s="7" t="s">
        <v>54</v>
      </c>
      <c r="W98" s="18" t="s">
        <v>2307</v>
      </c>
    </row>
    <row r="99">
      <c r="A99" s="3" t="s">
        <v>850</v>
      </c>
      <c r="B99" s="3" t="s">
        <v>851</v>
      </c>
      <c r="C99" s="4">
        <v>2022.0</v>
      </c>
      <c r="D99" s="4">
        <v>0.0</v>
      </c>
      <c r="E99" s="4">
        <v>367217.0</v>
      </c>
      <c r="F99" s="3" t="s">
        <v>26</v>
      </c>
      <c r="G99" s="3" t="s">
        <v>853</v>
      </c>
      <c r="H99" s="3" t="s">
        <v>851</v>
      </c>
      <c r="I99" s="4">
        <v>0.522</v>
      </c>
      <c r="J99" s="4">
        <v>0.416</v>
      </c>
      <c r="K99" s="4">
        <v>0.81</v>
      </c>
      <c r="L99" s="4">
        <v>0.032</v>
      </c>
      <c r="M99" s="4">
        <v>0.834</v>
      </c>
      <c r="N99" s="4">
        <v>0.0</v>
      </c>
      <c r="O99" s="4">
        <v>0.103</v>
      </c>
      <c r="P99" s="4">
        <v>0.178</v>
      </c>
      <c r="Q99" s="4">
        <v>134.79</v>
      </c>
      <c r="R99" s="4">
        <v>2.0</v>
      </c>
      <c r="S99" s="4">
        <v>0.0</v>
      </c>
      <c r="T99" s="3" t="s">
        <v>34</v>
      </c>
      <c r="U99" s="3" t="s">
        <v>35</v>
      </c>
      <c r="V99" s="7" t="s">
        <v>58</v>
      </c>
      <c r="W99" s="18" t="s">
        <v>2328</v>
      </c>
    </row>
    <row r="100">
      <c r="A100" s="3" t="s">
        <v>903</v>
      </c>
      <c r="B100" s="3" t="s">
        <v>904</v>
      </c>
      <c r="C100" s="4">
        <v>1977.0</v>
      </c>
      <c r="D100" s="4">
        <v>1.0</v>
      </c>
      <c r="E100" s="4">
        <v>220890.0</v>
      </c>
      <c r="F100" s="3" t="s">
        <v>67</v>
      </c>
      <c r="G100" s="3" t="s">
        <v>69</v>
      </c>
      <c r="H100" s="3" t="s">
        <v>907</v>
      </c>
      <c r="I100" s="4">
        <v>0.277</v>
      </c>
      <c r="J100" s="4">
        <v>0.291</v>
      </c>
      <c r="K100" s="4">
        <v>0.7</v>
      </c>
      <c r="L100" s="4">
        <v>0.04</v>
      </c>
      <c r="M100" s="4">
        <v>0.982</v>
      </c>
      <c r="N100" s="4">
        <v>0.005</v>
      </c>
      <c r="O100" s="4">
        <v>0.117</v>
      </c>
      <c r="P100" s="4">
        <v>0.424</v>
      </c>
      <c r="Q100" s="4">
        <v>165.21</v>
      </c>
      <c r="R100" s="4">
        <v>2.0</v>
      </c>
      <c r="S100" s="4">
        <v>0.0</v>
      </c>
      <c r="T100" s="3" t="s">
        <v>34</v>
      </c>
      <c r="U100" s="3" t="s">
        <v>35</v>
      </c>
      <c r="V100" s="7" t="s">
        <v>54</v>
      </c>
      <c r="W100" s="18" t="s">
        <v>2353</v>
      </c>
    </row>
    <row r="101">
      <c r="A101" s="3" t="s">
        <v>910</v>
      </c>
      <c r="B101" s="3" t="s">
        <v>911</v>
      </c>
      <c r="C101" s="4">
        <v>2020.0</v>
      </c>
      <c r="D101" s="4">
        <v>1.0</v>
      </c>
      <c r="E101" s="4">
        <v>219546.0</v>
      </c>
      <c r="F101" s="3" t="s">
        <v>67</v>
      </c>
      <c r="G101" s="3" t="s">
        <v>69</v>
      </c>
      <c r="H101" s="3" t="s">
        <v>80</v>
      </c>
      <c r="I101" s="4">
        <v>0.192</v>
      </c>
      <c r="J101" s="4">
        <v>0.425</v>
      </c>
      <c r="K101" s="4">
        <v>0.79</v>
      </c>
      <c r="L101" s="4">
        <v>0.034</v>
      </c>
      <c r="M101" s="4">
        <v>0.95</v>
      </c>
      <c r="N101" s="4">
        <v>0.313</v>
      </c>
      <c r="O101" s="4">
        <v>0.139</v>
      </c>
      <c r="P101" s="4">
        <v>0.261</v>
      </c>
      <c r="Q101" s="4">
        <v>130.04</v>
      </c>
      <c r="R101" s="4">
        <v>10.0</v>
      </c>
      <c r="S101" s="4">
        <v>0.0</v>
      </c>
      <c r="T101" s="3" t="s">
        <v>34</v>
      </c>
      <c r="U101" s="3" t="s">
        <v>35</v>
      </c>
      <c r="V101" s="7" t="s">
        <v>36</v>
      </c>
      <c r="W101" s="18" t="s">
        <v>2374</v>
      </c>
    </row>
    <row r="102">
      <c r="A102" s="3" t="s">
        <v>915</v>
      </c>
      <c r="B102" s="3" t="s">
        <v>916</v>
      </c>
      <c r="C102" s="4">
        <v>1978.0</v>
      </c>
      <c r="D102" s="4">
        <v>1.0</v>
      </c>
      <c r="E102" s="4">
        <v>214983.0</v>
      </c>
      <c r="F102" s="3" t="s">
        <v>67</v>
      </c>
      <c r="G102" s="3" t="s">
        <v>69</v>
      </c>
      <c r="H102" s="3" t="s">
        <v>70</v>
      </c>
      <c r="I102" s="4">
        <v>0.463</v>
      </c>
      <c r="J102" s="4">
        <v>0.149</v>
      </c>
      <c r="K102" s="4">
        <v>0.64</v>
      </c>
      <c r="L102" s="4">
        <v>0.04</v>
      </c>
      <c r="M102" s="4">
        <v>0.988</v>
      </c>
      <c r="N102" s="4">
        <v>0.0</v>
      </c>
      <c r="O102" s="4">
        <v>0.125</v>
      </c>
      <c r="P102" s="4">
        <v>0.216</v>
      </c>
      <c r="Q102" s="4">
        <v>100.67</v>
      </c>
      <c r="R102" s="4">
        <v>6.0</v>
      </c>
      <c r="S102" s="4">
        <v>0.0</v>
      </c>
      <c r="T102" s="3" t="s">
        <v>34</v>
      </c>
      <c r="U102" s="3" t="s">
        <v>35</v>
      </c>
      <c r="V102" s="7" t="s">
        <v>36</v>
      </c>
      <c r="W102" s="9" t="s">
        <v>2390</v>
      </c>
    </row>
    <row r="103">
      <c r="A103" s="3" t="s">
        <v>949</v>
      </c>
      <c r="B103" s="3" t="s">
        <v>950</v>
      </c>
      <c r="C103" s="4">
        <v>2001.0</v>
      </c>
      <c r="D103" s="4">
        <v>1.0</v>
      </c>
      <c r="E103" s="4">
        <v>309120.0</v>
      </c>
      <c r="F103" s="3" t="s">
        <v>951</v>
      </c>
      <c r="G103" s="3" t="s">
        <v>952</v>
      </c>
      <c r="H103" s="3" t="s">
        <v>953</v>
      </c>
      <c r="I103" s="4">
        <v>0.663</v>
      </c>
      <c r="J103" s="4">
        <v>0.267</v>
      </c>
      <c r="K103" s="4">
        <v>0.65</v>
      </c>
      <c r="L103" s="4">
        <v>0.03</v>
      </c>
      <c r="M103" s="4">
        <v>0.287</v>
      </c>
      <c r="N103" s="4">
        <v>0.0</v>
      </c>
      <c r="O103" s="4">
        <v>0.103</v>
      </c>
      <c r="P103" s="4">
        <v>0.333</v>
      </c>
      <c r="Q103" s="4">
        <v>80.0</v>
      </c>
      <c r="R103" s="4">
        <v>9.0</v>
      </c>
      <c r="S103" s="4">
        <v>1.0</v>
      </c>
      <c r="T103" s="3" t="s">
        <v>34</v>
      </c>
      <c r="U103" s="3" t="s">
        <v>35</v>
      </c>
      <c r="V103" s="7" t="s">
        <v>45</v>
      </c>
      <c r="W103" s="9" t="s">
        <v>2413</v>
      </c>
    </row>
    <row r="104">
      <c r="A104" s="3" t="s">
        <v>955</v>
      </c>
      <c r="B104" s="3" t="s">
        <v>957</v>
      </c>
      <c r="C104" s="4">
        <v>2015.0</v>
      </c>
      <c r="D104" s="4">
        <v>1.0</v>
      </c>
      <c r="E104" s="4">
        <v>216266.0</v>
      </c>
      <c r="F104" s="3" t="s">
        <v>424</v>
      </c>
      <c r="G104" s="3" t="s">
        <v>959</v>
      </c>
      <c r="H104" s="3" t="s">
        <v>960</v>
      </c>
      <c r="I104" s="4">
        <v>0.71</v>
      </c>
      <c r="J104" s="4">
        <v>0.291</v>
      </c>
      <c r="K104" s="4">
        <v>0.7</v>
      </c>
      <c r="L104" s="4">
        <v>0.031</v>
      </c>
      <c r="M104" s="4">
        <v>0.642</v>
      </c>
      <c r="N104" s="4">
        <v>0.0</v>
      </c>
      <c r="O104" s="4">
        <v>0.094</v>
      </c>
      <c r="P104" s="4">
        <v>0.453</v>
      </c>
      <c r="Q104" s="4">
        <v>110.01</v>
      </c>
      <c r="R104" s="4">
        <v>10.0</v>
      </c>
      <c r="S104" s="4">
        <v>0.0</v>
      </c>
      <c r="T104" s="3" t="s">
        <v>34</v>
      </c>
      <c r="U104" s="3" t="s">
        <v>35</v>
      </c>
      <c r="V104" s="7" t="s">
        <v>54</v>
      </c>
      <c r="W104" s="18" t="s">
        <v>2437</v>
      </c>
    </row>
    <row r="105">
      <c r="A105" s="3" t="s">
        <v>962</v>
      </c>
      <c r="B105" s="3" t="s">
        <v>963</v>
      </c>
      <c r="C105" s="4">
        <v>2001.0</v>
      </c>
      <c r="D105" s="4">
        <v>1.0</v>
      </c>
      <c r="E105" s="4">
        <v>746579.0</v>
      </c>
      <c r="F105" s="3" t="s">
        <v>964</v>
      </c>
      <c r="G105" s="3" t="s">
        <v>965</v>
      </c>
      <c r="H105" s="3" t="s">
        <v>953</v>
      </c>
      <c r="I105" s="4">
        <v>0.501</v>
      </c>
      <c r="J105" s="4">
        <v>0.297</v>
      </c>
      <c r="K105" s="4">
        <v>0.67</v>
      </c>
      <c r="L105" s="4">
        <v>0.036</v>
      </c>
      <c r="M105" s="4">
        <v>0.742</v>
      </c>
      <c r="N105" s="4">
        <v>0.333</v>
      </c>
      <c r="O105" s="4">
        <v>0.116</v>
      </c>
      <c r="P105" s="4">
        <v>0.332</v>
      </c>
      <c r="Q105" s="4">
        <v>127.16</v>
      </c>
      <c r="R105" s="4">
        <v>9.0</v>
      </c>
      <c r="S105" s="4">
        <v>0.0</v>
      </c>
      <c r="T105" s="3" t="s">
        <v>34</v>
      </c>
      <c r="U105" s="3" t="s">
        <v>35</v>
      </c>
      <c r="V105" s="7" t="s">
        <v>45</v>
      </c>
      <c r="W105" s="18" t="s">
        <v>2476</v>
      </c>
    </row>
    <row r="106">
      <c r="A106" s="3" t="s">
        <v>969</v>
      </c>
      <c r="B106" s="3" t="s">
        <v>970</v>
      </c>
      <c r="C106" s="4">
        <v>1972.0</v>
      </c>
      <c r="D106" s="4">
        <v>1.0</v>
      </c>
      <c r="E106" s="4">
        <v>701666.0</v>
      </c>
      <c r="F106" s="3" t="s">
        <v>306</v>
      </c>
      <c r="G106" s="3" t="s">
        <v>971</v>
      </c>
      <c r="H106" s="3" t="s">
        <v>972</v>
      </c>
      <c r="I106" s="4">
        <v>0.365</v>
      </c>
      <c r="J106" s="4">
        <v>0.446</v>
      </c>
      <c r="K106" s="4">
        <v>0.74</v>
      </c>
      <c r="L106" s="4">
        <v>0.046</v>
      </c>
      <c r="M106" s="4">
        <v>0.134</v>
      </c>
      <c r="N106" s="4">
        <v>0.0</v>
      </c>
      <c r="O106" s="4">
        <v>0.06</v>
      </c>
      <c r="P106" s="4">
        <v>0.264</v>
      </c>
      <c r="Q106" s="4">
        <v>94.11</v>
      </c>
      <c r="R106" s="4">
        <v>1.0</v>
      </c>
      <c r="S106" s="4">
        <v>0.0</v>
      </c>
      <c r="T106" s="3" t="s">
        <v>34</v>
      </c>
      <c r="U106" s="3" t="s">
        <v>35</v>
      </c>
      <c r="V106" s="7" t="s">
        <v>36</v>
      </c>
      <c r="W106" s="18" t="s">
        <v>2505</v>
      </c>
    </row>
    <row r="107">
      <c r="A107" s="3" t="s">
        <v>973</v>
      </c>
      <c r="B107" s="3" t="s">
        <v>975</v>
      </c>
      <c r="C107" s="4">
        <v>2020.0</v>
      </c>
      <c r="D107" s="4">
        <v>1.0</v>
      </c>
      <c r="E107" s="4">
        <v>184137.0</v>
      </c>
      <c r="F107" s="3" t="s">
        <v>341</v>
      </c>
      <c r="G107" s="3" t="s">
        <v>977</v>
      </c>
      <c r="H107" s="3" t="s">
        <v>975</v>
      </c>
      <c r="I107" s="4">
        <v>0.469</v>
      </c>
      <c r="J107" s="4">
        <v>0.848</v>
      </c>
      <c r="K107" s="4">
        <v>0.84</v>
      </c>
      <c r="L107" s="4">
        <v>0.065</v>
      </c>
      <c r="M107" s="4">
        <v>0.096</v>
      </c>
      <c r="N107" s="4">
        <v>0.0</v>
      </c>
      <c r="O107" s="4">
        <v>0.096</v>
      </c>
      <c r="P107" s="4">
        <v>0.368</v>
      </c>
      <c r="Q107" s="4">
        <v>145.04</v>
      </c>
      <c r="R107" s="4">
        <v>3.0</v>
      </c>
      <c r="S107" s="4">
        <v>1.0</v>
      </c>
      <c r="T107" s="3" t="s">
        <v>34</v>
      </c>
      <c r="U107" s="3" t="s">
        <v>35</v>
      </c>
      <c r="V107" s="7" t="s">
        <v>45</v>
      </c>
      <c r="W107" s="18" t="s">
        <v>2528</v>
      </c>
    </row>
    <row r="108">
      <c r="A108" s="3" t="s">
        <v>980</v>
      </c>
      <c r="B108" s="3" t="s">
        <v>981</v>
      </c>
      <c r="C108" s="4">
        <v>2017.0</v>
      </c>
      <c r="D108" s="4">
        <v>1.0</v>
      </c>
      <c r="E108" s="4">
        <v>278160.0</v>
      </c>
      <c r="F108" s="3" t="s">
        <v>26</v>
      </c>
      <c r="G108" s="3" t="s">
        <v>983</v>
      </c>
      <c r="H108" s="3" t="s">
        <v>981</v>
      </c>
      <c r="I108" s="4">
        <v>0.413</v>
      </c>
      <c r="J108" s="4">
        <v>0.713</v>
      </c>
      <c r="K108" s="4">
        <v>0.89</v>
      </c>
      <c r="L108" s="4">
        <v>0.033</v>
      </c>
      <c r="M108" s="4">
        <v>0.273</v>
      </c>
      <c r="N108" s="4">
        <v>0.0</v>
      </c>
      <c r="O108" s="4">
        <v>0.12</v>
      </c>
      <c r="P108" s="4">
        <v>0.376</v>
      </c>
      <c r="Q108" s="4">
        <v>139.95</v>
      </c>
      <c r="R108" s="4">
        <v>4.0</v>
      </c>
      <c r="S108" s="4">
        <v>1.0</v>
      </c>
      <c r="T108" s="3" t="s">
        <v>34</v>
      </c>
      <c r="U108" s="3" t="s">
        <v>35</v>
      </c>
      <c r="V108" s="7" t="s">
        <v>45</v>
      </c>
      <c r="W108" s="18" t="s">
        <v>2551</v>
      </c>
    </row>
    <row r="109">
      <c r="A109" s="3" t="s">
        <v>986</v>
      </c>
      <c r="B109" s="3" t="s">
        <v>987</v>
      </c>
      <c r="C109" s="4">
        <v>1974.0</v>
      </c>
      <c r="D109" s="4">
        <v>1.0</v>
      </c>
      <c r="E109" s="4">
        <v>206613.0</v>
      </c>
      <c r="F109" s="3" t="s">
        <v>284</v>
      </c>
      <c r="G109" s="3" t="s">
        <v>988</v>
      </c>
      <c r="H109" s="3" t="s">
        <v>577</v>
      </c>
      <c r="I109" s="4">
        <v>0.409</v>
      </c>
      <c r="J109" s="4">
        <v>0.33</v>
      </c>
      <c r="K109" s="4">
        <v>0.74</v>
      </c>
      <c r="L109" s="4">
        <v>0.033</v>
      </c>
      <c r="M109" s="4">
        <v>0.986</v>
      </c>
      <c r="N109" s="4">
        <v>0.0</v>
      </c>
      <c r="O109" s="4">
        <v>0.094</v>
      </c>
      <c r="P109" s="4">
        <v>0.336</v>
      </c>
      <c r="Q109" s="4">
        <v>107.51</v>
      </c>
      <c r="R109" s="4">
        <v>7.0</v>
      </c>
      <c r="S109" s="4">
        <v>1.0</v>
      </c>
      <c r="T109" s="3" t="s">
        <v>34</v>
      </c>
      <c r="U109" s="3" t="s">
        <v>35</v>
      </c>
      <c r="V109" s="7" t="s">
        <v>45</v>
      </c>
      <c r="W109" s="18" t="s">
        <v>2579</v>
      </c>
    </row>
    <row r="110">
      <c r="A110" s="3" t="s">
        <v>995</v>
      </c>
      <c r="B110" s="3" t="s">
        <v>996</v>
      </c>
      <c r="C110" s="4">
        <v>2020.0</v>
      </c>
      <c r="D110" s="4">
        <v>1.0</v>
      </c>
      <c r="E110" s="4">
        <v>207560.0</v>
      </c>
      <c r="F110" s="3" t="s">
        <v>67</v>
      </c>
      <c r="G110" s="3" t="s">
        <v>69</v>
      </c>
      <c r="H110" s="3" t="s">
        <v>80</v>
      </c>
      <c r="I110" s="4">
        <v>0.187</v>
      </c>
      <c r="J110" s="4">
        <v>0.674</v>
      </c>
      <c r="K110" s="4">
        <v>0.85</v>
      </c>
      <c r="L110" s="4">
        <v>0.039</v>
      </c>
      <c r="M110" s="4">
        <v>0.758</v>
      </c>
      <c r="N110" s="4">
        <v>0.001</v>
      </c>
      <c r="O110" s="4">
        <v>0.28</v>
      </c>
      <c r="P110" s="4">
        <v>0.31</v>
      </c>
      <c r="Q110" s="4">
        <v>154.82</v>
      </c>
      <c r="R110" s="4">
        <v>6.0</v>
      </c>
      <c r="S110" s="4">
        <v>0.0</v>
      </c>
      <c r="T110" s="3" t="s">
        <v>34</v>
      </c>
      <c r="U110" s="3" t="s">
        <v>35</v>
      </c>
      <c r="V110" s="7" t="s">
        <v>45</v>
      </c>
      <c r="W110" s="18" t="s">
        <v>2619</v>
      </c>
    </row>
    <row r="111">
      <c r="A111" s="3" t="s">
        <v>1000</v>
      </c>
      <c r="B111" s="3" t="s">
        <v>1001</v>
      </c>
      <c r="C111" s="4">
        <v>2020.0</v>
      </c>
      <c r="D111" s="4">
        <v>1.0</v>
      </c>
      <c r="E111" s="4">
        <v>335600.0</v>
      </c>
      <c r="F111" s="3" t="s">
        <v>67</v>
      </c>
      <c r="G111" s="3" t="s">
        <v>69</v>
      </c>
      <c r="H111" s="3" t="s">
        <v>80</v>
      </c>
      <c r="I111" s="4">
        <v>0.177</v>
      </c>
      <c r="J111" s="4">
        <v>0.685</v>
      </c>
      <c r="K111" s="4">
        <v>0.85</v>
      </c>
      <c r="L111" s="4">
        <v>0.038</v>
      </c>
      <c r="M111" s="4">
        <v>0.811</v>
      </c>
      <c r="N111" s="4">
        <v>0.738</v>
      </c>
      <c r="O111" s="4">
        <v>0.11</v>
      </c>
      <c r="P111" s="4">
        <v>0.146</v>
      </c>
      <c r="Q111" s="4">
        <v>99.51</v>
      </c>
      <c r="R111" s="4">
        <v>7.0</v>
      </c>
      <c r="S111" s="4">
        <v>1.0</v>
      </c>
      <c r="T111" s="3" t="s">
        <v>34</v>
      </c>
      <c r="U111" s="3" t="s">
        <v>35</v>
      </c>
      <c r="V111" s="7" t="s">
        <v>58</v>
      </c>
      <c r="W111" s="18" t="s">
        <v>2648</v>
      </c>
    </row>
    <row r="112">
      <c r="A112" s="3" t="s">
        <v>1005</v>
      </c>
      <c r="B112" s="3" t="s">
        <v>1006</v>
      </c>
      <c r="C112" s="4">
        <v>2020.0</v>
      </c>
      <c r="D112" s="4">
        <v>1.0</v>
      </c>
      <c r="E112" s="4">
        <v>221746.0</v>
      </c>
      <c r="F112" s="3" t="s">
        <v>67</v>
      </c>
      <c r="G112" s="3" t="s">
        <v>69</v>
      </c>
      <c r="H112" s="3" t="s">
        <v>80</v>
      </c>
      <c r="I112" s="4">
        <v>0.206</v>
      </c>
      <c r="J112" s="4">
        <v>0.453</v>
      </c>
      <c r="K112" s="4">
        <v>0.73</v>
      </c>
      <c r="L112" s="4">
        <v>0.038</v>
      </c>
      <c r="M112" s="4">
        <v>0.97</v>
      </c>
      <c r="N112" s="4">
        <v>0.9</v>
      </c>
      <c r="O112" s="4">
        <v>0.116</v>
      </c>
      <c r="P112" s="4">
        <v>0.078</v>
      </c>
      <c r="Q112" s="4">
        <v>73.0</v>
      </c>
      <c r="R112" s="4">
        <v>5.0</v>
      </c>
      <c r="S112" s="4">
        <v>0.0</v>
      </c>
      <c r="T112" s="3" t="s">
        <v>34</v>
      </c>
      <c r="U112" s="3" t="s">
        <v>35</v>
      </c>
      <c r="V112" s="7" t="s">
        <v>75</v>
      </c>
      <c r="W112" s="18" t="s">
        <v>2674</v>
      </c>
    </row>
    <row r="113">
      <c r="A113" s="3" t="s">
        <v>1007</v>
      </c>
      <c r="B113" s="3" t="s">
        <v>1008</v>
      </c>
      <c r="C113" s="4">
        <v>2019.0</v>
      </c>
      <c r="D113" s="4">
        <v>1.0</v>
      </c>
      <c r="E113" s="4">
        <v>179931.0</v>
      </c>
      <c r="F113" s="3" t="s">
        <v>26</v>
      </c>
      <c r="G113" s="3" t="s">
        <v>1009</v>
      </c>
      <c r="H113" s="3" t="s">
        <v>1010</v>
      </c>
      <c r="I113" s="4">
        <v>0.345</v>
      </c>
      <c r="J113" s="4">
        <v>0.656</v>
      </c>
      <c r="K113" s="4">
        <v>0.94</v>
      </c>
      <c r="L113" s="4">
        <v>0.035</v>
      </c>
      <c r="M113" s="4">
        <v>0.656</v>
      </c>
      <c r="N113" s="4">
        <v>0.0</v>
      </c>
      <c r="O113" s="4">
        <v>0.339</v>
      </c>
      <c r="P113" s="4">
        <v>0.412</v>
      </c>
      <c r="Q113" s="4">
        <v>158.05</v>
      </c>
      <c r="R113" s="4">
        <v>8.0</v>
      </c>
      <c r="S113" s="4">
        <v>1.0</v>
      </c>
      <c r="T113" s="3" t="s">
        <v>34</v>
      </c>
      <c r="U113" s="3" t="s">
        <v>68</v>
      </c>
      <c r="V113" s="7" t="s">
        <v>54</v>
      </c>
      <c r="W113" s="18" t="s">
        <v>2707</v>
      </c>
    </row>
    <row r="114">
      <c r="A114" s="3" t="s">
        <v>1306</v>
      </c>
      <c r="B114" s="3" t="s">
        <v>1307</v>
      </c>
      <c r="C114" s="4">
        <v>1985.0</v>
      </c>
      <c r="D114" s="4">
        <v>2.0</v>
      </c>
      <c r="E114" s="4">
        <v>307560.0</v>
      </c>
      <c r="F114" s="3" t="s">
        <v>413</v>
      </c>
      <c r="G114" s="3" t="s">
        <v>583</v>
      </c>
      <c r="H114" s="3" t="s">
        <v>584</v>
      </c>
      <c r="I114" s="4">
        <v>0.258</v>
      </c>
      <c r="J114" s="4">
        <v>0.272</v>
      </c>
      <c r="K114" s="4">
        <v>0.71</v>
      </c>
      <c r="L114" s="4">
        <v>0.034</v>
      </c>
      <c r="M114" s="4">
        <v>0.983</v>
      </c>
      <c r="N114" s="4">
        <v>0.0</v>
      </c>
      <c r="O114" s="4">
        <v>0.191</v>
      </c>
      <c r="P114" s="4">
        <v>0.267</v>
      </c>
      <c r="Q114" s="4">
        <v>78.06</v>
      </c>
      <c r="R114" s="4">
        <v>3.0</v>
      </c>
      <c r="S114" s="4">
        <v>1.0</v>
      </c>
      <c r="T114" s="3" t="s">
        <v>34</v>
      </c>
      <c r="U114" s="3" t="s">
        <v>35</v>
      </c>
      <c r="V114" s="7" t="s">
        <v>36</v>
      </c>
      <c r="W114" s="18" t="s">
        <v>2731</v>
      </c>
    </row>
    <row r="115">
      <c r="A115" s="3" t="s">
        <v>1550</v>
      </c>
      <c r="B115" s="3" t="s">
        <v>1552</v>
      </c>
      <c r="C115" s="4">
        <v>2022.0</v>
      </c>
      <c r="D115" s="4">
        <v>2.0</v>
      </c>
      <c r="E115" s="4">
        <v>266250.0</v>
      </c>
      <c r="F115" s="3" t="s">
        <v>450</v>
      </c>
      <c r="G115" s="3" t="s">
        <v>1554</v>
      </c>
      <c r="H115" s="3" t="s">
        <v>1555</v>
      </c>
      <c r="I115" s="4">
        <v>0.402</v>
      </c>
      <c r="J115" s="4">
        <v>0.263</v>
      </c>
      <c r="K115" s="4">
        <v>0.7</v>
      </c>
      <c r="L115" s="4">
        <v>0.036</v>
      </c>
      <c r="M115" s="4">
        <v>0.911</v>
      </c>
      <c r="N115" s="4">
        <v>0.001</v>
      </c>
      <c r="O115" s="4">
        <v>0.109</v>
      </c>
      <c r="P115" s="4">
        <v>0.234</v>
      </c>
      <c r="Q115" s="4">
        <v>127.96</v>
      </c>
      <c r="R115" s="4">
        <v>8.0</v>
      </c>
      <c r="S115" s="4">
        <v>1.0</v>
      </c>
      <c r="T115" s="3" t="s">
        <v>34</v>
      </c>
      <c r="U115" s="3" t="s">
        <v>35</v>
      </c>
      <c r="V115" s="7" t="s">
        <v>36</v>
      </c>
      <c r="W115" s="18" t="s">
        <v>2750</v>
      </c>
    </row>
    <row r="116">
      <c r="A116" s="3" t="s">
        <v>1557</v>
      </c>
      <c r="B116" s="3" t="s">
        <v>1558</v>
      </c>
      <c r="C116" s="4">
        <v>1951.0</v>
      </c>
      <c r="D116" s="4">
        <v>2.0</v>
      </c>
      <c r="E116" s="4">
        <v>335973.0</v>
      </c>
      <c r="F116" s="3" t="s">
        <v>347</v>
      </c>
      <c r="G116" s="3" t="s">
        <v>1559</v>
      </c>
      <c r="H116" s="3" t="s">
        <v>1560</v>
      </c>
      <c r="I116" s="4">
        <v>0.366</v>
      </c>
      <c r="J116" s="4">
        <v>0.206</v>
      </c>
      <c r="K116" s="4">
        <v>0.76</v>
      </c>
      <c r="L116" s="4">
        <v>0.057</v>
      </c>
      <c r="M116" s="4">
        <v>0.964</v>
      </c>
      <c r="N116" s="4">
        <v>0.0</v>
      </c>
      <c r="O116" s="4">
        <v>0.059</v>
      </c>
      <c r="P116" s="4">
        <v>0.22</v>
      </c>
      <c r="Q116" s="4">
        <v>55.92</v>
      </c>
      <c r="R116" s="4">
        <v>9.0</v>
      </c>
      <c r="S116" s="4">
        <v>1.0</v>
      </c>
      <c r="T116" s="3" t="s">
        <v>34</v>
      </c>
      <c r="U116" s="3" t="s">
        <v>35</v>
      </c>
      <c r="V116" s="7" t="s">
        <v>36</v>
      </c>
      <c r="W116" s="18" t="s">
        <v>2777</v>
      </c>
    </row>
    <row r="117">
      <c r="A117" s="3" t="s">
        <v>1563</v>
      </c>
      <c r="B117" s="3" t="s">
        <v>1564</v>
      </c>
      <c r="C117" s="4">
        <v>2019.0</v>
      </c>
      <c r="D117" s="4">
        <v>2.0</v>
      </c>
      <c r="E117" s="4">
        <v>201000.0</v>
      </c>
      <c r="F117" s="3" t="s">
        <v>347</v>
      </c>
      <c r="G117" s="3" t="s">
        <v>1565</v>
      </c>
      <c r="H117" s="3" t="s">
        <v>1564</v>
      </c>
      <c r="I117" s="4">
        <v>0.447</v>
      </c>
      <c r="J117" s="4">
        <v>0.343</v>
      </c>
      <c r="K117" s="4">
        <v>0.77</v>
      </c>
      <c r="L117" s="4">
        <v>0.036</v>
      </c>
      <c r="M117" s="4">
        <v>0.426</v>
      </c>
      <c r="N117" s="4">
        <v>0.0</v>
      </c>
      <c r="O117" s="4">
        <v>0.086</v>
      </c>
      <c r="P117" s="4">
        <v>0.157</v>
      </c>
      <c r="Q117" s="4">
        <v>79.81</v>
      </c>
      <c r="R117" s="4">
        <v>0.0</v>
      </c>
      <c r="S117" s="4">
        <v>1.0</v>
      </c>
      <c r="T117" s="3" t="s">
        <v>34</v>
      </c>
      <c r="U117" s="3" t="s">
        <v>35</v>
      </c>
      <c r="V117" s="7" t="s">
        <v>58</v>
      </c>
      <c r="W117" s="18" t="s">
        <v>2795</v>
      </c>
    </row>
    <row r="118">
      <c r="A118" s="3" t="s">
        <v>1566</v>
      </c>
      <c r="B118" s="3" t="s">
        <v>1567</v>
      </c>
      <c r="C118" s="4">
        <v>2021.0</v>
      </c>
      <c r="D118" s="4">
        <v>2.0</v>
      </c>
      <c r="E118" s="4">
        <v>204800.0</v>
      </c>
      <c r="F118" s="3" t="s">
        <v>684</v>
      </c>
      <c r="G118" s="3" t="s">
        <v>1570</v>
      </c>
      <c r="H118" s="3" t="s">
        <v>1567</v>
      </c>
      <c r="I118" s="4">
        <v>0.516</v>
      </c>
      <c r="J118" s="4">
        <v>0.635</v>
      </c>
      <c r="K118" s="4">
        <v>0.8</v>
      </c>
      <c r="L118" s="4">
        <v>0.055</v>
      </c>
      <c r="M118" s="4">
        <v>0.482</v>
      </c>
      <c r="N118" s="4">
        <v>0.0</v>
      </c>
      <c r="O118" s="4">
        <v>0.141</v>
      </c>
      <c r="P118" s="4">
        <v>0.377</v>
      </c>
      <c r="Q118" s="4">
        <v>150.04</v>
      </c>
      <c r="R118" s="4">
        <v>4.0</v>
      </c>
      <c r="S118" s="4">
        <v>0.0</v>
      </c>
      <c r="T118" s="3" t="s">
        <v>34</v>
      </c>
      <c r="U118" s="3" t="s">
        <v>35</v>
      </c>
      <c r="V118" s="7" t="s">
        <v>45</v>
      </c>
      <c r="W118" s="18" t="s">
        <v>2816</v>
      </c>
    </row>
    <row r="119">
      <c r="A119" s="3" t="s">
        <v>1572</v>
      </c>
      <c r="B119" s="3" t="s">
        <v>1573</v>
      </c>
      <c r="C119" s="4">
        <v>2021.0</v>
      </c>
      <c r="D119" s="4">
        <v>2.0</v>
      </c>
      <c r="E119" s="4">
        <v>376500.0</v>
      </c>
      <c r="F119" s="3" t="s">
        <v>26</v>
      </c>
      <c r="G119" s="3" t="s">
        <v>1574</v>
      </c>
      <c r="H119" s="3" t="s">
        <v>1573</v>
      </c>
      <c r="I119" s="4">
        <v>0.354</v>
      </c>
      <c r="J119" s="4">
        <v>0.559</v>
      </c>
      <c r="K119" s="4">
        <v>0.75</v>
      </c>
      <c r="L119" s="4">
        <v>0.073</v>
      </c>
      <c r="M119" s="4">
        <v>0.396</v>
      </c>
      <c r="N119" s="4">
        <v>0.0</v>
      </c>
      <c r="O119" s="4">
        <v>0.102</v>
      </c>
      <c r="P119" s="4">
        <v>0.238</v>
      </c>
      <c r="Q119" s="4">
        <v>78.76</v>
      </c>
      <c r="R119" s="4">
        <v>7.0</v>
      </c>
      <c r="S119" s="4">
        <v>0.0</v>
      </c>
      <c r="T119" s="3" t="s">
        <v>34</v>
      </c>
      <c r="U119" s="3" t="s">
        <v>35</v>
      </c>
      <c r="V119" s="7" t="s">
        <v>36</v>
      </c>
      <c r="W119" s="18" t="s">
        <v>2838</v>
      </c>
    </row>
    <row r="120">
      <c r="A120" s="3" t="s">
        <v>1577</v>
      </c>
      <c r="B120" s="3" t="s">
        <v>1578</v>
      </c>
      <c r="C120" s="4">
        <v>2019.0</v>
      </c>
      <c r="D120" s="4">
        <v>2.0</v>
      </c>
      <c r="E120" s="4">
        <v>283818.0</v>
      </c>
      <c r="F120" s="3" t="s">
        <v>424</v>
      </c>
      <c r="G120" s="3" t="s">
        <v>1580</v>
      </c>
      <c r="H120" s="3" t="s">
        <v>1578</v>
      </c>
      <c r="I120" s="4">
        <v>0.678</v>
      </c>
      <c r="J120" s="4">
        <v>0.577</v>
      </c>
      <c r="K120" s="4">
        <v>0.83</v>
      </c>
      <c r="L120" s="4">
        <v>0.032</v>
      </c>
      <c r="M120" s="4">
        <v>0.761</v>
      </c>
      <c r="N120" s="4">
        <v>0.0</v>
      </c>
      <c r="O120" s="4">
        <v>0.644</v>
      </c>
      <c r="P120" s="4">
        <v>0.277</v>
      </c>
      <c r="Q120" s="4">
        <v>99.98</v>
      </c>
      <c r="R120" s="4">
        <v>2.0</v>
      </c>
      <c r="S120" s="4">
        <v>1.0</v>
      </c>
      <c r="T120" s="3" t="s">
        <v>34</v>
      </c>
      <c r="U120" s="3" t="s">
        <v>35</v>
      </c>
      <c r="V120" s="7" t="s">
        <v>36</v>
      </c>
      <c r="W120" s="18" t="s">
        <v>2854</v>
      </c>
    </row>
    <row r="121">
      <c r="A121" s="3" t="s">
        <v>1583</v>
      </c>
      <c r="B121" s="3" t="s">
        <v>1584</v>
      </c>
      <c r="C121" s="4">
        <v>2019.0</v>
      </c>
      <c r="D121" s="4">
        <v>2.0</v>
      </c>
      <c r="E121" s="4">
        <v>347124.0</v>
      </c>
      <c r="F121" s="3" t="s">
        <v>194</v>
      </c>
      <c r="G121" s="3" t="s">
        <v>1585</v>
      </c>
      <c r="H121" s="3" t="s">
        <v>715</v>
      </c>
      <c r="I121" s="4">
        <v>0.43</v>
      </c>
      <c r="J121" s="4">
        <v>0.228</v>
      </c>
      <c r="K121" s="4">
        <v>0.73</v>
      </c>
      <c r="L121" s="4">
        <v>0.032</v>
      </c>
      <c r="M121" s="4">
        <v>0.926</v>
      </c>
      <c r="N121" s="4">
        <v>0.003</v>
      </c>
      <c r="O121" s="4">
        <v>0.098</v>
      </c>
      <c r="P121" s="4">
        <v>0.272</v>
      </c>
      <c r="Q121" s="4">
        <v>128.48</v>
      </c>
      <c r="R121" s="4">
        <v>7.0</v>
      </c>
      <c r="S121" s="4">
        <v>1.0</v>
      </c>
      <c r="T121" s="3" t="s">
        <v>34</v>
      </c>
      <c r="U121" s="3" t="s">
        <v>68</v>
      </c>
      <c r="V121" s="7" t="s">
        <v>36</v>
      </c>
      <c r="W121" s="18" t="s">
        <v>2879</v>
      </c>
    </row>
    <row r="122">
      <c r="A122" s="3" t="s">
        <v>1589</v>
      </c>
      <c r="B122" s="3" t="s">
        <v>1590</v>
      </c>
      <c r="C122" s="4">
        <v>2019.0</v>
      </c>
      <c r="D122" s="4">
        <v>2.0</v>
      </c>
      <c r="E122" s="4">
        <v>347124.0</v>
      </c>
      <c r="F122" s="3" t="s">
        <v>194</v>
      </c>
      <c r="G122" s="3" t="s">
        <v>1593</v>
      </c>
      <c r="H122" s="3" t="s">
        <v>763</v>
      </c>
      <c r="I122" s="4">
        <v>0.468</v>
      </c>
      <c r="J122" s="4">
        <v>0.293</v>
      </c>
      <c r="K122" s="4">
        <v>0.75</v>
      </c>
      <c r="L122" s="4">
        <v>0.032</v>
      </c>
      <c r="M122" s="4">
        <v>0.953</v>
      </c>
      <c r="N122" s="4">
        <v>0.017</v>
      </c>
      <c r="O122" s="4">
        <v>0.094</v>
      </c>
      <c r="P122" s="4">
        <v>0.273</v>
      </c>
      <c r="Q122" s="4">
        <v>127.93</v>
      </c>
      <c r="R122" s="4">
        <v>7.0</v>
      </c>
      <c r="S122" s="4">
        <v>1.0</v>
      </c>
      <c r="T122" s="3" t="s">
        <v>34</v>
      </c>
      <c r="U122" s="3" t="s">
        <v>35</v>
      </c>
      <c r="V122" s="7" t="s">
        <v>36</v>
      </c>
      <c r="W122" s="18" t="s">
        <v>2906</v>
      </c>
    </row>
    <row r="123">
      <c r="A123" s="3" t="s">
        <v>1594</v>
      </c>
      <c r="B123" s="3" t="s">
        <v>1595</v>
      </c>
      <c r="C123" s="4">
        <v>2021.0</v>
      </c>
      <c r="D123" s="4">
        <v>2.0</v>
      </c>
      <c r="E123" s="4">
        <v>272066.0</v>
      </c>
      <c r="F123" s="3" t="s">
        <v>424</v>
      </c>
      <c r="G123" s="3" t="s">
        <v>544</v>
      </c>
      <c r="H123" s="3" t="s">
        <v>1595</v>
      </c>
      <c r="I123" s="4">
        <v>0.298</v>
      </c>
      <c r="J123" s="4">
        <v>0.251</v>
      </c>
      <c r="K123" s="4">
        <v>0.78</v>
      </c>
      <c r="L123" s="4">
        <v>0.033</v>
      </c>
      <c r="M123" s="4">
        <v>0.972</v>
      </c>
      <c r="N123" s="4">
        <v>0.0</v>
      </c>
      <c r="O123" s="4">
        <v>0.103</v>
      </c>
      <c r="P123" s="4">
        <v>0.102</v>
      </c>
      <c r="Q123" s="4">
        <v>154.97</v>
      </c>
      <c r="R123" s="4">
        <v>0.0</v>
      </c>
      <c r="S123" s="4">
        <v>1.0</v>
      </c>
      <c r="T123" s="3" t="s">
        <v>34</v>
      </c>
      <c r="U123" s="3" t="s">
        <v>35</v>
      </c>
      <c r="V123" s="7" t="s">
        <v>58</v>
      </c>
      <c r="W123" s="18" t="s">
        <v>2927</v>
      </c>
    </row>
    <row r="124">
      <c r="A124" s="3" t="s">
        <v>1599</v>
      </c>
      <c r="B124" s="3" t="s">
        <v>1600</v>
      </c>
      <c r="C124" s="4">
        <v>2023.0</v>
      </c>
      <c r="D124" s="4">
        <v>2.0</v>
      </c>
      <c r="E124" s="4">
        <v>170526.0</v>
      </c>
      <c r="F124" s="3" t="s">
        <v>951</v>
      </c>
      <c r="G124" s="3" t="s">
        <v>1601</v>
      </c>
      <c r="H124" s="3" t="s">
        <v>1602</v>
      </c>
      <c r="I124" s="4">
        <v>0.518</v>
      </c>
      <c r="J124" s="4">
        <v>0.451</v>
      </c>
      <c r="K124" s="4">
        <v>0.74</v>
      </c>
      <c r="L124" s="4">
        <v>0.036</v>
      </c>
      <c r="M124" s="4">
        <v>0.555</v>
      </c>
      <c r="N124" s="4">
        <v>0.0</v>
      </c>
      <c r="O124" s="4">
        <v>0.111</v>
      </c>
      <c r="P124" s="4">
        <v>0.32</v>
      </c>
      <c r="Q124" s="4">
        <v>151.22</v>
      </c>
      <c r="R124" s="4">
        <v>9.0</v>
      </c>
      <c r="S124" s="4">
        <v>1.0</v>
      </c>
      <c r="T124" s="3" t="s">
        <v>34</v>
      </c>
      <c r="U124" s="3" t="s">
        <v>35</v>
      </c>
      <c r="V124" s="7" t="s">
        <v>45</v>
      </c>
      <c r="W124" s="18" t="s">
        <v>2960</v>
      </c>
    </row>
    <row r="125">
      <c r="A125" s="3" t="s">
        <v>1604</v>
      </c>
      <c r="B125" s="3" t="s">
        <v>1606</v>
      </c>
      <c r="C125" s="4">
        <v>2023.0</v>
      </c>
      <c r="D125" s="4">
        <v>2.0</v>
      </c>
      <c r="E125" s="4">
        <v>167710.0</v>
      </c>
      <c r="F125" s="3" t="s">
        <v>951</v>
      </c>
      <c r="G125" s="3" t="s">
        <v>1601</v>
      </c>
      <c r="H125" s="3" t="s">
        <v>1602</v>
      </c>
      <c r="I125" s="4">
        <v>0.595</v>
      </c>
      <c r="J125" s="4">
        <v>0.352</v>
      </c>
      <c r="K125" s="4">
        <v>0.76</v>
      </c>
      <c r="L125" s="4">
        <v>0.037</v>
      </c>
      <c r="M125" s="4">
        <v>0.83</v>
      </c>
      <c r="N125" s="4">
        <v>0.046</v>
      </c>
      <c r="O125" s="4">
        <v>0.094</v>
      </c>
      <c r="P125" s="4">
        <v>0.489</v>
      </c>
      <c r="Q125" s="4">
        <v>83.02</v>
      </c>
      <c r="R125" s="4">
        <v>9.0</v>
      </c>
      <c r="S125" s="4">
        <v>1.0</v>
      </c>
      <c r="T125" s="3" t="s">
        <v>34</v>
      </c>
      <c r="U125" s="3" t="s">
        <v>35</v>
      </c>
      <c r="V125" s="7" t="s">
        <v>54</v>
      </c>
      <c r="W125" s="18" t="s">
        <v>2984</v>
      </c>
    </row>
    <row r="126">
      <c r="A126" s="3" t="s">
        <v>1642</v>
      </c>
      <c r="B126" s="3" t="s">
        <v>1643</v>
      </c>
      <c r="C126" s="4">
        <v>1981.0</v>
      </c>
      <c r="D126" s="4">
        <v>3.0</v>
      </c>
      <c r="E126" s="4">
        <v>246781.0</v>
      </c>
      <c r="F126" s="3" t="s">
        <v>26</v>
      </c>
      <c r="G126" s="3" t="s">
        <v>1646</v>
      </c>
      <c r="H126" s="3" t="s">
        <v>1643</v>
      </c>
      <c r="I126" s="4">
        <v>0.286</v>
      </c>
      <c r="J126" s="4">
        <v>0.076</v>
      </c>
      <c r="K126" s="4">
        <v>0.63</v>
      </c>
      <c r="L126" s="4">
        <v>0.038</v>
      </c>
      <c r="M126" s="4">
        <v>0.982</v>
      </c>
      <c r="N126" s="4">
        <v>0.0</v>
      </c>
      <c r="O126" s="4">
        <v>0.107</v>
      </c>
      <c r="P126" s="4">
        <v>0.323</v>
      </c>
      <c r="Q126" s="4">
        <v>71.56</v>
      </c>
      <c r="R126" s="4">
        <v>7.0</v>
      </c>
      <c r="S126" s="4">
        <v>1.0</v>
      </c>
      <c r="T126" s="3" t="s">
        <v>34</v>
      </c>
      <c r="U126" s="3" t="s">
        <v>68</v>
      </c>
      <c r="V126" s="7" t="s">
        <v>45</v>
      </c>
      <c r="W126" s="18" t="s">
        <v>3000</v>
      </c>
    </row>
    <row r="127">
      <c r="A127" s="3" t="s">
        <v>1800</v>
      </c>
      <c r="B127" s="3" t="s">
        <v>1801</v>
      </c>
      <c r="C127" s="4">
        <v>1979.0</v>
      </c>
      <c r="D127" s="4">
        <v>3.0</v>
      </c>
      <c r="E127" s="4">
        <v>199640.0</v>
      </c>
      <c r="F127" s="3" t="s">
        <v>368</v>
      </c>
      <c r="G127" s="3" t="s">
        <v>1802</v>
      </c>
      <c r="H127" s="3" t="s">
        <v>286</v>
      </c>
      <c r="I127" s="4">
        <v>0.414</v>
      </c>
      <c r="J127" s="4">
        <v>0.302</v>
      </c>
      <c r="K127" s="4">
        <v>0.61</v>
      </c>
      <c r="L127" s="4">
        <v>0.045</v>
      </c>
      <c r="M127" s="4">
        <v>0.959</v>
      </c>
      <c r="N127" s="4">
        <v>0.0</v>
      </c>
      <c r="O127" s="4">
        <v>0.176</v>
      </c>
      <c r="P127" s="4">
        <v>0.43</v>
      </c>
      <c r="Q127" s="4">
        <v>142.66</v>
      </c>
      <c r="R127" s="4">
        <v>0.0</v>
      </c>
      <c r="S127" s="4">
        <v>1.0</v>
      </c>
      <c r="T127" s="3" t="s">
        <v>34</v>
      </c>
      <c r="U127" s="3" t="s">
        <v>35</v>
      </c>
      <c r="V127" s="7" t="s">
        <v>54</v>
      </c>
      <c r="W127" s="18" t="s">
        <v>3020</v>
      </c>
    </row>
    <row r="128">
      <c r="A128" s="3" t="s">
        <v>1803</v>
      </c>
      <c r="B128" s="3" t="s">
        <v>1804</v>
      </c>
      <c r="C128" s="4">
        <v>1979.0</v>
      </c>
      <c r="D128" s="4">
        <v>3.0</v>
      </c>
      <c r="E128" s="4">
        <v>214440.0</v>
      </c>
      <c r="F128" s="3" t="s">
        <v>368</v>
      </c>
      <c r="G128" s="3" t="s">
        <v>1802</v>
      </c>
      <c r="H128" s="3" t="s">
        <v>286</v>
      </c>
      <c r="I128" s="4">
        <v>0.361</v>
      </c>
      <c r="J128" s="4">
        <v>0.365</v>
      </c>
      <c r="K128" s="4">
        <v>0.69</v>
      </c>
      <c r="L128" s="4">
        <v>0.044</v>
      </c>
      <c r="M128" s="4">
        <v>0.827</v>
      </c>
      <c r="N128" s="4">
        <v>0.0</v>
      </c>
      <c r="O128" s="4">
        <v>0.301</v>
      </c>
      <c r="P128" s="4">
        <v>0.267</v>
      </c>
      <c r="Q128" s="4">
        <v>152.04</v>
      </c>
      <c r="R128" s="4">
        <v>11.0</v>
      </c>
      <c r="S128" s="4">
        <v>0.0</v>
      </c>
      <c r="T128" s="3" t="s">
        <v>34</v>
      </c>
      <c r="U128" s="3" t="s">
        <v>35</v>
      </c>
      <c r="V128" s="7" t="s">
        <v>36</v>
      </c>
      <c r="W128" s="18" t="s">
        <v>3048</v>
      </c>
    </row>
    <row r="129">
      <c r="A129" s="3" t="s">
        <v>1805</v>
      </c>
      <c r="B129" s="3" t="s">
        <v>1806</v>
      </c>
      <c r="C129" s="4">
        <v>1972.0</v>
      </c>
      <c r="D129" s="4">
        <v>3.0</v>
      </c>
      <c r="E129" s="4">
        <v>311720.0</v>
      </c>
      <c r="F129" s="3" t="s">
        <v>306</v>
      </c>
      <c r="G129" s="3" t="s">
        <v>1807</v>
      </c>
      <c r="H129" s="3" t="s">
        <v>972</v>
      </c>
      <c r="I129" s="4">
        <v>0.593</v>
      </c>
      <c r="J129" s="4">
        <v>0.2</v>
      </c>
      <c r="K129" s="4">
        <v>0.61</v>
      </c>
      <c r="L129" s="4">
        <v>0.097</v>
      </c>
      <c r="M129" s="4">
        <v>0.898</v>
      </c>
      <c r="N129" s="4">
        <v>0.0</v>
      </c>
      <c r="O129" s="4">
        <v>0.12</v>
      </c>
      <c r="P129" s="4">
        <v>0.469</v>
      </c>
      <c r="Q129" s="4">
        <v>106.79</v>
      </c>
      <c r="R129" s="4">
        <v>1.0</v>
      </c>
      <c r="S129" s="4">
        <v>1.0</v>
      </c>
      <c r="T129" s="3" t="s">
        <v>34</v>
      </c>
      <c r="U129" s="3" t="s">
        <v>68</v>
      </c>
      <c r="V129" s="7" t="s">
        <v>54</v>
      </c>
      <c r="W129" s="18" t="s">
        <v>3064</v>
      </c>
    </row>
    <row r="130">
      <c r="A130" s="3" t="s">
        <v>1808</v>
      </c>
      <c r="B130" s="3" t="s">
        <v>1809</v>
      </c>
      <c r="C130" s="4">
        <v>1981.0</v>
      </c>
      <c r="D130" s="4">
        <v>3.0</v>
      </c>
      <c r="E130" s="4">
        <v>370007.0</v>
      </c>
      <c r="F130" s="3" t="s">
        <v>289</v>
      </c>
      <c r="G130" s="3" t="s">
        <v>69</v>
      </c>
      <c r="H130" s="3" t="s">
        <v>291</v>
      </c>
      <c r="I130" s="4">
        <v>0.383</v>
      </c>
      <c r="J130" s="4">
        <v>0.088</v>
      </c>
      <c r="K130" s="4">
        <v>0.59</v>
      </c>
      <c r="L130" s="4">
        <v>0.037</v>
      </c>
      <c r="M130" s="4">
        <v>0.994</v>
      </c>
      <c r="N130" s="4">
        <v>0.257</v>
      </c>
      <c r="O130" s="4">
        <v>0.129</v>
      </c>
      <c r="P130" s="4">
        <v>0.158</v>
      </c>
      <c r="Q130" s="4">
        <v>115.86</v>
      </c>
      <c r="R130" s="4">
        <v>0.0</v>
      </c>
      <c r="S130" s="4">
        <v>0.0</v>
      </c>
      <c r="T130" s="3" t="s">
        <v>34</v>
      </c>
      <c r="U130" s="3" t="s">
        <v>35</v>
      </c>
      <c r="V130" s="7" t="s">
        <v>58</v>
      </c>
      <c r="W130" s="18" t="s">
        <v>3095</v>
      </c>
    </row>
    <row r="131">
      <c r="A131" s="3" t="s">
        <v>1811</v>
      </c>
      <c r="B131" s="3" t="s">
        <v>1812</v>
      </c>
      <c r="C131" s="4">
        <v>2001.0</v>
      </c>
      <c r="D131" s="4">
        <v>3.0</v>
      </c>
      <c r="E131" s="4">
        <v>300546.0</v>
      </c>
      <c r="F131" s="3" t="s">
        <v>413</v>
      </c>
      <c r="G131" s="3" t="s">
        <v>1813</v>
      </c>
      <c r="H131" s="3" t="s">
        <v>953</v>
      </c>
      <c r="I131" s="4">
        <v>0.683</v>
      </c>
      <c r="J131" s="4">
        <v>0.488</v>
      </c>
      <c r="K131" s="4">
        <v>0.71</v>
      </c>
      <c r="L131" s="4">
        <v>0.03</v>
      </c>
      <c r="M131" s="4">
        <v>0.373</v>
      </c>
      <c r="N131" s="4">
        <v>0.0</v>
      </c>
      <c r="O131" s="4">
        <v>0.087</v>
      </c>
      <c r="P131" s="4">
        <v>0.389</v>
      </c>
      <c r="Q131" s="4">
        <v>100.01</v>
      </c>
      <c r="R131" s="4">
        <v>0.0</v>
      </c>
      <c r="S131" s="4">
        <v>1.0</v>
      </c>
      <c r="T131" s="3" t="s">
        <v>34</v>
      </c>
      <c r="U131" s="3" t="s">
        <v>35</v>
      </c>
      <c r="V131" s="7" t="s">
        <v>45</v>
      </c>
      <c r="W131" s="18" t="s">
        <v>3131</v>
      </c>
    </row>
    <row r="132">
      <c r="A132" s="3" t="s">
        <v>1815</v>
      </c>
      <c r="B132" s="3" t="s">
        <v>1816</v>
      </c>
      <c r="C132" s="4">
        <v>2022.0</v>
      </c>
      <c r="D132" s="4">
        <v>3.0</v>
      </c>
      <c r="E132" s="4">
        <v>246545.0</v>
      </c>
      <c r="F132" s="3" t="s">
        <v>1818</v>
      </c>
      <c r="G132" s="3" t="s">
        <v>1820</v>
      </c>
      <c r="H132" s="3" t="s">
        <v>1821</v>
      </c>
      <c r="I132" s="4">
        <v>0.434</v>
      </c>
      <c r="J132" s="4">
        <v>0.385</v>
      </c>
      <c r="K132" s="4">
        <v>0.75</v>
      </c>
      <c r="L132" s="4">
        <v>0.03</v>
      </c>
      <c r="M132" s="4">
        <v>0.048</v>
      </c>
      <c r="N132" s="4">
        <v>0.007</v>
      </c>
      <c r="O132" s="4">
        <v>0.256</v>
      </c>
      <c r="P132" s="4">
        <v>0.084</v>
      </c>
      <c r="Q132" s="4">
        <v>110.14</v>
      </c>
      <c r="R132" s="4">
        <v>6.0</v>
      </c>
      <c r="S132" s="4">
        <v>0.0</v>
      </c>
      <c r="T132" s="3" t="s">
        <v>34</v>
      </c>
      <c r="U132" s="3" t="s">
        <v>35</v>
      </c>
      <c r="V132" s="7" t="s">
        <v>75</v>
      </c>
      <c r="W132" s="18" t="s">
        <v>3158</v>
      </c>
    </row>
    <row r="133">
      <c r="A133" s="3" t="s">
        <v>1823</v>
      </c>
      <c r="B133" s="3" t="s">
        <v>1824</v>
      </c>
      <c r="C133" s="4">
        <v>2021.0</v>
      </c>
      <c r="D133" s="4">
        <v>3.0</v>
      </c>
      <c r="E133" s="4">
        <v>333819.0</v>
      </c>
      <c r="F133" s="3" t="s">
        <v>424</v>
      </c>
      <c r="G133" s="3" t="s">
        <v>1825</v>
      </c>
      <c r="H133" s="3" t="s">
        <v>1826</v>
      </c>
      <c r="I133" s="4">
        <v>0.305</v>
      </c>
      <c r="J133" s="4">
        <v>0.511</v>
      </c>
      <c r="K133" s="4">
        <v>0.77</v>
      </c>
      <c r="L133" s="4">
        <v>0.039</v>
      </c>
      <c r="M133" s="4">
        <v>0.764</v>
      </c>
      <c r="N133" s="4">
        <v>0.0</v>
      </c>
      <c r="O133" s="4">
        <v>0.218</v>
      </c>
      <c r="P133" s="4">
        <v>0.229</v>
      </c>
      <c r="Q133" s="4">
        <v>166.01</v>
      </c>
      <c r="R133" s="4">
        <v>0.0</v>
      </c>
      <c r="S133" s="4">
        <v>1.0</v>
      </c>
      <c r="T133" s="3" t="s">
        <v>34</v>
      </c>
      <c r="U133" s="3" t="s">
        <v>35</v>
      </c>
      <c r="V133" s="7" t="s">
        <v>36</v>
      </c>
      <c r="W133" s="18" t="s">
        <v>3185</v>
      </c>
    </row>
    <row r="134">
      <c r="A134" s="3" t="s">
        <v>1828</v>
      </c>
      <c r="B134" s="3" t="s">
        <v>1829</v>
      </c>
      <c r="C134" s="4">
        <v>2016.0</v>
      </c>
      <c r="D134" s="4">
        <v>3.0</v>
      </c>
      <c r="E134" s="4">
        <v>185344.0</v>
      </c>
      <c r="F134" s="3" t="s">
        <v>964</v>
      </c>
      <c r="G134" s="3" t="s">
        <v>965</v>
      </c>
      <c r="H134" s="3" t="s">
        <v>1830</v>
      </c>
      <c r="I134" s="4">
        <v>0.326</v>
      </c>
      <c r="J134" s="4">
        <v>0.277</v>
      </c>
      <c r="K134" s="4">
        <v>0.64</v>
      </c>
      <c r="L134" s="4">
        <v>0.043</v>
      </c>
      <c r="M134" s="4">
        <v>0.279</v>
      </c>
      <c r="N134" s="4">
        <v>0.006</v>
      </c>
      <c r="O134" s="4">
        <v>0.131</v>
      </c>
      <c r="P134" s="4">
        <v>0.323</v>
      </c>
      <c r="Q134" s="4">
        <v>76.59</v>
      </c>
      <c r="R134" s="4">
        <v>0.0</v>
      </c>
      <c r="S134" s="4">
        <v>1.0</v>
      </c>
      <c r="T134" s="3" t="s">
        <v>34</v>
      </c>
      <c r="U134" s="3" t="s">
        <v>35</v>
      </c>
      <c r="V134" s="7" t="s">
        <v>45</v>
      </c>
      <c r="W134" s="18" t="s">
        <v>3217</v>
      </c>
    </row>
    <row r="135">
      <c r="A135" s="3" t="s">
        <v>1831</v>
      </c>
      <c r="B135" s="3" t="s">
        <v>1832</v>
      </c>
      <c r="C135" s="4">
        <v>2021.0</v>
      </c>
      <c r="D135" s="4">
        <v>3.0</v>
      </c>
      <c r="E135" s="4">
        <v>260747.0</v>
      </c>
      <c r="F135" s="3" t="s">
        <v>26</v>
      </c>
      <c r="G135" s="3" t="s">
        <v>1835</v>
      </c>
      <c r="H135" s="3" t="s">
        <v>1832</v>
      </c>
      <c r="I135" s="4">
        <v>0.558</v>
      </c>
      <c r="J135" s="4">
        <v>0.382</v>
      </c>
      <c r="K135" s="4">
        <v>0.74</v>
      </c>
      <c r="L135" s="4">
        <v>0.032</v>
      </c>
      <c r="M135" s="4">
        <v>0.803</v>
      </c>
      <c r="N135" s="4">
        <v>0.0</v>
      </c>
      <c r="O135" s="4">
        <v>0.129</v>
      </c>
      <c r="P135" s="4">
        <v>0.473</v>
      </c>
      <c r="Q135" s="4">
        <v>143.9</v>
      </c>
      <c r="R135" s="4">
        <v>11.0</v>
      </c>
      <c r="S135" s="4">
        <v>1.0</v>
      </c>
      <c r="T135" s="3" t="s">
        <v>34</v>
      </c>
      <c r="U135" s="3" t="s">
        <v>35</v>
      </c>
      <c r="V135" s="7" t="s">
        <v>54</v>
      </c>
      <c r="W135" s="18" t="s">
        <v>3240</v>
      </c>
    </row>
    <row r="136">
      <c r="A136" s="3" t="s">
        <v>1839</v>
      </c>
      <c r="B136" s="3" t="s">
        <v>1840</v>
      </c>
      <c r="C136" s="4">
        <v>2001.0</v>
      </c>
      <c r="D136" s="4">
        <v>3.0</v>
      </c>
      <c r="E136" s="4">
        <v>271952.0</v>
      </c>
      <c r="F136" s="3" t="s">
        <v>341</v>
      </c>
      <c r="G136" s="3" t="s">
        <v>1841</v>
      </c>
      <c r="H136" s="3" t="s">
        <v>1842</v>
      </c>
      <c r="I136" s="4">
        <v>0.44</v>
      </c>
      <c r="J136" s="4">
        <v>0.876</v>
      </c>
      <c r="K136" s="4">
        <v>0.79</v>
      </c>
      <c r="L136" s="4">
        <v>0.101</v>
      </c>
      <c r="M136" s="4">
        <v>0.0</v>
      </c>
      <c r="N136" s="4">
        <v>0.004</v>
      </c>
      <c r="O136" s="4">
        <v>0.202</v>
      </c>
      <c r="P136" s="4">
        <v>0.455</v>
      </c>
      <c r="Q136" s="4">
        <v>157.95</v>
      </c>
      <c r="R136" s="4">
        <v>1.0</v>
      </c>
      <c r="S136" s="4">
        <v>1.0</v>
      </c>
      <c r="T136" s="3" t="s">
        <v>34</v>
      </c>
      <c r="U136" s="3" t="s">
        <v>35</v>
      </c>
      <c r="V136" s="7" t="s">
        <v>54</v>
      </c>
      <c r="W136" s="18" t="s">
        <v>3275</v>
      </c>
    </row>
    <row r="137">
      <c r="A137" s="3" t="s">
        <v>1843</v>
      </c>
      <c r="B137" s="3" t="s">
        <v>1844</v>
      </c>
      <c r="C137" s="4">
        <v>2020.0</v>
      </c>
      <c r="D137" s="4">
        <v>3.0</v>
      </c>
      <c r="E137" s="4">
        <v>282857.0</v>
      </c>
      <c r="F137" s="3" t="s">
        <v>424</v>
      </c>
      <c r="G137" s="3" t="s">
        <v>1845</v>
      </c>
      <c r="H137" s="3" t="s">
        <v>1844</v>
      </c>
      <c r="I137" s="4">
        <v>0.477</v>
      </c>
      <c r="J137" s="4">
        <v>0.61</v>
      </c>
      <c r="K137" s="4">
        <v>0.82</v>
      </c>
      <c r="L137" s="4">
        <v>0.032</v>
      </c>
      <c r="M137" s="4">
        <v>0.375</v>
      </c>
      <c r="N137" s="4">
        <v>0.009</v>
      </c>
      <c r="O137" s="4">
        <v>0.183</v>
      </c>
      <c r="P137" s="4">
        <v>0.444</v>
      </c>
      <c r="Q137" s="4">
        <v>84.01</v>
      </c>
      <c r="R137" s="4">
        <v>0.0</v>
      </c>
      <c r="S137" s="4">
        <v>0.0</v>
      </c>
      <c r="T137" s="3" t="s">
        <v>34</v>
      </c>
      <c r="U137" s="3" t="s">
        <v>35</v>
      </c>
      <c r="V137" s="7" t="s">
        <v>54</v>
      </c>
      <c r="W137" s="18" t="s">
        <v>3307</v>
      </c>
    </row>
    <row r="138">
      <c r="A138" s="3" t="s">
        <v>1848</v>
      </c>
      <c r="B138" s="3" t="s">
        <v>1849</v>
      </c>
      <c r="C138" s="4">
        <v>2022.0</v>
      </c>
      <c r="D138" s="4">
        <v>3.0</v>
      </c>
      <c r="E138" s="4">
        <v>203414.0</v>
      </c>
      <c r="F138" s="3" t="s">
        <v>424</v>
      </c>
      <c r="G138" s="3" t="s">
        <v>425</v>
      </c>
      <c r="H138" s="3" t="s">
        <v>1849</v>
      </c>
      <c r="I138" s="4">
        <v>0.328</v>
      </c>
      <c r="J138" s="4">
        <v>0.446</v>
      </c>
      <c r="K138" s="4">
        <v>0.81</v>
      </c>
      <c r="L138" s="4">
        <v>0.037</v>
      </c>
      <c r="M138" s="4">
        <v>0.47</v>
      </c>
      <c r="N138" s="4">
        <v>0.0</v>
      </c>
      <c r="O138" s="4">
        <v>0.16</v>
      </c>
      <c r="P138" s="4">
        <v>0.175</v>
      </c>
      <c r="Q138" s="4">
        <v>83.72</v>
      </c>
      <c r="R138" s="4">
        <v>7.0</v>
      </c>
      <c r="S138" s="4">
        <v>1.0</v>
      </c>
      <c r="T138" s="3" t="s">
        <v>34</v>
      </c>
      <c r="U138" s="3" t="s">
        <v>35</v>
      </c>
      <c r="V138" s="7" t="s">
        <v>58</v>
      </c>
      <c r="W138" s="18" t="s">
        <v>3336</v>
      </c>
    </row>
    <row r="139">
      <c r="A139" s="3" t="s">
        <v>1850</v>
      </c>
      <c r="B139" s="3" t="s">
        <v>1851</v>
      </c>
      <c r="C139" s="4">
        <v>2022.0</v>
      </c>
      <c r="D139" s="4">
        <v>3.0</v>
      </c>
      <c r="E139" s="4">
        <v>283636.0</v>
      </c>
      <c r="F139" s="3" t="s">
        <v>347</v>
      </c>
      <c r="G139" s="3" t="s">
        <v>1852</v>
      </c>
      <c r="H139" s="3" t="s">
        <v>1851</v>
      </c>
      <c r="I139" s="4">
        <v>0.505</v>
      </c>
      <c r="J139" s="4">
        <v>0.629</v>
      </c>
      <c r="K139" s="4">
        <v>0.8</v>
      </c>
      <c r="L139" s="4">
        <v>0.034</v>
      </c>
      <c r="M139" s="4">
        <v>0.734</v>
      </c>
      <c r="N139" s="4">
        <v>0.001</v>
      </c>
      <c r="O139" s="4">
        <v>0.144</v>
      </c>
      <c r="P139" s="4">
        <v>0.466</v>
      </c>
      <c r="Q139" s="4">
        <v>143.1</v>
      </c>
      <c r="R139" s="4">
        <v>0.0</v>
      </c>
      <c r="S139" s="4">
        <v>0.0</v>
      </c>
      <c r="T139" s="3" t="s">
        <v>34</v>
      </c>
      <c r="U139" s="3" t="s">
        <v>68</v>
      </c>
      <c r="V139" s="7" t="s">
        <v>54</v>
      </c>
      <c r="W139" s="18" t="s">
        <v>3359</v>
      </c>
    </row>
    <row r="140">
      <c r="A140" s="3" t="s">
        <v>1855</v>
      </c>
      <c r="B140" s="3" t="s">
        <v>1856</v>
      </c>
      <c r="C140" s="4">
        <v>2017.0</v>
      </c>
      <c r="D140" s="4">
        <v>3.0</v>
      </c>
      <c r="E140" s="4">
        <v>380466.0</v>
      </c>
      <c r="F140" s="3" t="s">
        <v>489</v>
      </c>
      <c r="G140" s="3" t="s">
        <v>1494</v>
      </c>
      <c r="H140" s="3" t="s">
        <v>1495</v>
      </c>
      <c r="I140" s="4">
        <v>0.417</v>
      </c>
      <c r="J140" s="4">
        <v>0.303</v>
      </c>
      <c r="K140" s="4">
        <v>0.76</v>
      </c>
      <c r="L140" s="4">
        <v>0.044</v>
      </c>
      <c r="M140" s="4">
        <v>0.926</v>
      </c>
      <c r="N140" s="4">
        <v>0.0</v>
      </c>
      <c r="O140" s="4">
        <v>0.264</v>
      </c>
      <c r="P140" s="4">
        <v>0.321</v>
      </c>
      <c r="Q140" s="4">
        <v>152.07</v>
      </c>
      <c r="R140" s="4">
        <v>1.0</v>
      </c>
      <c r="S140" s="4">
        <v>1.0</v>
      </c>
      <c r="T140" s="3" t="s">
        <v>34</v>
      </c>
      <c r="U140" s="3" t="s">
        <v>35</v>
      </c>
      <c r="V140" s="7" t="s">
        <v>45</v>
      </c>
      <c r="W140" s="18" t="s">
        <v>3389</v>
      </c>
    </row>
    <row r="141">
      <c r="A141" s="3" t="s">
        <v>1858</v>
      </c>
      <c r="B141" s="3" t="s">
        <v>1859</v>
      </c>
      <c r="C141" s="4">
        <v>2020.0</v>
      </c>
      <c r="D141" s="4">
        <v>3.0</v>
      </c>
      <c r="E141" s="4">
        <v>263835.0</v>
      </c>
      <c r="F141" s="3" t="s">
        <v>194</v>
      </c>
      <c r="G141" s="3" t="s">
        <v>1593</v>
      </c>
      <c r="H141" s="3" t="s">
        <v>1860</v>
      </c>
      <c r="I141" s="4">
        <v>0.622</v>
      </c>
      <c r="J141" s="4">
        <v>0.525</v>
      </c>
      <c r="K141" s="4">
        <v>0.78</v>
      </c>
      <c r="L141" s="4">
        <v>0.039</v>
      </c>
      <c r="M141" s="4">
        <v>0.3</v>
      </c>
      <c r="N141" s="4">
        <v>0.0</v>
      </c>
      <c r="O141" s="4">
        <v>0.055</v>
      </c>
      <c r="P141" s="4">
        <v>0.17</v>
      </c>
      <c r="Q141" s="4">
        <v>145.93</v>
      </c>
      <c r="R141" s="4">
        <v>9.0</v>
      </c>
      <c r="S141" s="4">
        <v>1.0</v>
      </c>
      <c r="T141" s="3" t="s">
        <v>34</v>
      </c>
      <c r="U141" s="3" t="s">
        <v>35</v>
      </c>
      <c r="V141" s="7" t="s">
        <v>58</v>
      </c>
      <c r="W141" s="18" t="s">
        <v>3414</v>
      </c>
    </row>
    <row r="142">
      <c r="A142" s="3" t="s">
        <v>1863</v>
      </c>
      <c r="B142" s="3" t="s">
        <v>1864</v>
      </c>
      <c r="C142" s="4">
        <v>2020.0</v>
      </c>
      <c r="D142" s="4">
        <v>3.0</v>
      </c>
      <c r="E142" s="4">
        <v>317241.0</v>
      </c>
      <c r="F142" s="3" t="s">
        <v>26</v>
      </c>
      <c r="G142" s="3" t="s">
        <v>1312</v>
      </c>
      <c r="H142" s="3" t="s">
        <v>1867</v>
      </c>
      <c r="I142" s="4">
        <v>0.387</v>
      </c>
      <c r="J142" s="4">
        <v>0.292</v>
      </c>
      <c r="K142" s="4">
        <v>0.76</v>
      </c>
      <c r="L142" s="4">
        <v>0.031</v>
      </c>
      <c r="M142" s="4">
        <v>0.914</v>
      </c>
      <c r="N142" s="4">
        <v>0.0</v>
      </c>
      <c r="O142" s="4">
        <v>0.122</v>
      </c>
      <c r="P142" s="4">
        <v>0.292</v>
      </c>
      <c r="Q142" s="4">
        <v>130.36</v>
      </c>
      <c r="R142" s="4">
        <v>2.0</v>
      </c>
      <c r="S142" s="4">
        <v>1.0</v>
      </c>
      <c r="T142" s="3" t="s">
        <v>34</v>
      </c>
      <c r="U142" s="3" t="s">
        <v>35</v>
      </c>
      <c r="V142" s="7" t="s">
        <v>36</v>
      </c>
      <c r="W142" s="18" t="s">
        <v>3439</v>
      </c>
    </row>
    <row r="143">
      <c r="A143" s="3" t="s">
        <v>1868</v>
      </c>
      <c r="B143" s="3" t="s">
        <v>1869</v>
      </c>
      <c r="C143" s="4">
        <v>2022.0</v>
      </c>
      <c r="D143" s="4">
        <v>3.0</v>
      </c>
      <c r="E143" s="4">
        <v>222374.0</v>
      </c>
      <c r="F143" s="3" t="s">
        <v>413</v>
      </c>
      <c r="G143" s="3" t="s">
        <v>1870</v>
      </c>
      <c r="H143" s="3" t="s">
        <v>1871</v>
      </c>
      <c r="I143" s="4">
        <v>0.621</v>
      </c>
      <c r="J143" s="4">
        <v>0.706</v>
      </c>
      <c r="K143" s="4">
        <v>0.82</v>
      </c>
      <c r="L143" s="4">
        <v>0.041</v>
      </c>
      <c r="M143" s="4">
        <v>0.064</v>
      </c>
      <c r="N143" s="4">
        <v>0.0</v>
      </c>
      <c r="O143" s="4">
        <v>0.098</v>
      </c>
      <c r="P143" s="4">
        <v>0.287</v>
      </c>
      <c r="Q143" s="4">
        <v>126.63</v>
      </c>
      <c r="R143" s="4">
        <v>8.0</v>
      </c>
      <c r="S143" s="4">
        <v>1.0</v>
      </c>
      <c r="T143" s="3" t="s">
        <v>34</v>
      </c>
      <c r="U143" s="3" t="s">
        <v>35</v>
      </c>
      <c r="V143" s="7" t="s">
        <v>36</v>
      </c>
      <c r="W143" s="18" t="s">
        <v>3460</v>
      </c>
    </row>
    <row r="144">
      <c r="A144" s="3" t="s">
        <v>1876</v>
      </c>
      <c r="B144" s="3" t="s">
        <v>1877</v>
      </c>
      <c r="C144" s="4">
        <v>2021.0</v>
      </c>
      <c r="D144" s="4">
        <v>3.0</v>
      </c>
      <c r="E144" s="4">
        <v>277455.0</v>
      </c>
      <c r="F144" s="3" t="s">
        <v>26</v>
      </c>
      <c r="G144" s="3" t="s">
        <v>1878</v>
      </c>
      <c r="H144" s="3" t="s">
        <v>1877</v>
      </c>
      <c r="I144" s="4">
        <v>0.585</v>
      </c>
      <c r="J144" s="4">
        <v>0.445</v>
      </c>
      <c r="K144" s="4">
        <v>0.84</v>
      </c>
      <c r="L144" s="4">
        <v>0.031</v>
      </c>
      <c r="M144" s="4">
        <v>0.644</v>
      </c>
      <c r="N144" s="4">
        <v>0.0</v>
      </c>
      <c r="O144" s="4">
        <v>0.068</v>
      </c>
      <c r="P144" s="4">
        <v>0.415</v>
      </c>
      <c r="Q144" s="4">
        <v>160.03</v>
      </c>
      <c r="R144" s="4">
        <v>2.0</v>
      </c>
      <c r="S144" s="4">
        <v>1.0</v>
      </c>
      <c r="T144" s="3" t="s">
        <v>34</v>
      </c>
      <c r="U144" s="3" t="s">
        <v>35</v>
      </c>
      <c r="V144" s="7" t="s">
        <v>54</v>
      </c>
      <c r="W144" s="18" t="s">
        <v>3481</v>
      </c>
    </row>
    <row r="145">
      <c r="A145" s="3" t="s">
        <v>1879</v>
      </c>
      <c r="B145" s="3" t="s">
        <v>1880</v>
      </c>
      <c r="C145" s="4">
        <v>2020.0</v>
      </c>
      <c r="D145" s="4">
        <v>3.0</v>
      </c>
      <c r="E145" s="4">
        <v>83147.0</v>
      </c>
      <c r="F145" s="3" t="s">
        <v>389</v>
      </c>
      <c r="G145" s="3" t="s">
        <v>1884</v>
      </c>
      <c r="H145" s="3" t="s">
        <v>1885</v>
      </c>
      <c r="I145" s="4">
        <v>0.162</v>
      </c>
      <c r="J145" s="4">
        <v>0.402</v>
      </c>
      <c r="K145" s="4">
        <v>0.73</v>
      </c>
      <c r="L145" s="4">
        <v>0.037</v>
      </c>
      <c r="M145" s="4">
        <v>0.903</v>
      </c>
      <c r="N145" s="4">
        <v>0.892</v>
      </c>
      <c r="O145" s="4">
        <v>0.653</v>
      </c>
      <c r="P145" s="4">
        <v>0.475</v>
      </c>
      <c r="Q145" s="4">
        <v>176.52</v>
      </c>
      <c r="R145" s="4">
        <v>8.0</v>
      </c>
      <c r="S145" s="4">
        <v>1.0</v>
      </c>
      <c r="T145" s="3" t="s">
        <v>34</v>
      </c>
      <c r="U145" s="3" t="s">
        <v>35</v>
      </c>
      <c r="V145" s="7" t="s">
        <v>54</v>
      </c>
      <c r="W145" s="18" t="s">
        <v>3500</v>
      </c>
    </row>
    <row r="146">
      <c r="A146" s="3" t="s">
        <v>1886</v>
      </c>
      <c r="B146" s="3" t="s">
        <v>1887</v>
      </c>
      <c r="C146" s="4">
        <v>1994.0</v>
      </c>
      <c r="D146" s="4">
        <v>3.0</v>
      </c>
      <c r="E146" s="4">
        <v>346281.0</v>
      </c>
      <c r="F146" s="3" t="s">
        <v>26</v>
      </c>
      <c r="G146" s="3" t="s">
        <v>1888</v>
      </c>
      <c r="H146" s="3" t="s">
        <v>1889</v>
      </c>
      <c r="I146" s="4">
        <v>0.39</v>
      </c>
      <c r="J146" s="4">
        <v>0.226</v>
      </c>
      <c r="K146" s="4">
        <v>0.71</v>
      </c>
      <c r="L146" s="4">
        <v>0.03</v>
      </c>
      <c r="M146" s="4">
        <v>0.919</v>
      </c>
      <c r="N146" s="4">
        <v>0.0</v>
      </c>
      <c r="O146" s="4">
        <v>0.118</v>
      </c>
      <c r="P146" s="4">
        <v>0.289</v>
      </c>
      <c r="Q146" s="4">
        <v>89.13</v>
      </c>
      <c r="R146" s="4">
        <v>3.0</v>
      </c>
      <c r="S146" s="4">
        <v>1.0</v>
      </c>
      <c r="T146" s="3" t="s">
        <v>34</v>
      </c>
      <c r="U146" s="3" t="s">
        <v>35</v>
      </c>
      <c r="V146" s="7" t="s">
        <v>36</v>
      </c>
      <c r="W146" s="18" t="s">
        <v>3523</v>
      </c>
    </row>
    <row r="147">
      <c r="A147" s="3" t="s">
        <v>1892</v>
      </c>
      <c r="B147" s="3" t="s">
        <v>1893</v>
      </c>
      <c r="C147" s="4">
        <v>2010.0</v>
      </c>
      <c r="D147" s="4">
        <v>3.0</v>
      </c>
      <c r="E147" s="4">
        <v>188824.0</v>
      </c>
      <c r="F147" s="3" t="s">
        <v>1895</v>
      </c>
      <c r="G147" s="3" t="s">
        <v>1896</v>
      </c>
      <c r="H147" s="3" t="s">
        <v>1897</v>
      </c>
      <c r="I147" s="4">
        <v>0.626</v>
      </c>
      <c r="J147" s="4">
        <v>0.267</v>
      </c>
      <c r="K147" s="4">
        <v>0.8</v>
      </c>
      <c r="L147" s="4">
        <v>0.06</v>
      </c>
      <c r="M147" s="4">
        <v>0.984</v>
      </c>
      <c r="N147" s="4">
        <v>0.795</v>
      </c>
      <c r="O147" s="4">
        <v>0.1</v>
      </c>
      <c r="P147" s="4">
        <v>0.371</v>
      </c>
      <c r="Q147" s="4">
        <v>145.26</v>
      </c>
      <c r="R147" s="4">
        <v>10.0</v>
      </c>
      <c r="S147" s="4">
        <v>1.0</v>
      </c>
      <c r="T147" s="3" t="s">
        <v>103</v>
      </c>
      <c r="U147" s="3" t="s">
        <v>35</v>
      </c>
      <c r="V147" s="7" t="s">
        <v>45</v>
      </c>
      <c r="W147" s="18" t="s">
        <v>3544</v>
      </c>
    </row>
    <row r="148">
      <c r="A148" s="3" t="s">
        <v>1903</v>
      </c>
      <c r="B148" s="3" t="s">
        <v>1904</v>
      </c>
      <c r="C148" s="4">
        <v>2020.0</v>
      </c>
      <c r="D148" s="4">
        <v>4.0</v>
      </c>
      <c r="E148" s="4">
        <v>251640.0</v>
      </c>
      <c r="F148" s="3" t="s">
        <v>67</v>
      </c>
      <c r="G148" s="3" t="s">
        <v>69</v>
      </c>
      <c r="H148" s="3" t="s">
        <v>80</v>
      </c>
      <c r="I148" s="4">
        <v>0.258</v>
      </c>
      <c r="J148" s="4">
        <v>0.547</v>
      </c>
      <c r="K148" s="4">
        <v>0.84</v>
      </c>
      <c r="L148" s="4">
        <v>0.033</v>
      </c>
      <c r="M148" s="4">
        <v>0.821</v>
      </c>
      <c r="N148" s="4">
        <v>0.0</v>
      </c>
      <c r="O148" s="4">
        <v>0.361</v>
      </c>
      <c r="P148" s="4">
        <v>0.12</v>
      </c>
      <c r="Q148" s="4">
        <v>103.48</v>
      </c>
      <c r="R148" s="4">
        <v>11.0</v>
      </c>
      <c r="S148" s="4">
        <v>1.0</v>
      </c>
      <c r="T148" s="3" t="s">
        <v>34</v>
      </c>
      <c r="U148" s="3" t="s">
        <v>35</v>
      </c>
      <c r="V148" s="7" t="s">
        <v>58</v>
      </c>
      <c r="W148" s="18" t="s">
        <v>3567</v>
      </c>
    </row>
    <row r="149">
      <c r="A149" s="3" t="s">
        <v>2048</v>
      </c>
      <c r="B149" s="3" t="s">
        <v>2049</v>
      </c>
      <c r="C149" s="4">
        <v>1982.0</v>
      </c>
      <c r="D149" s="4">
        <v>4.0</v>
      </c>
      <c r="E149" s="4">
        <v>208826.0</v>
      </c>
      <c r="F149" s="3" t="s">
        <v>361</v>
      </c>
      <c r="G149" s="3" t="s">
        <v>2051</v>
      </c>
      <c r="H149" s="3" t="s">
        <v>286</v>
      </c>
      <c r="I149" s="4">
        <v>0.321</v>
      </c>
      <c r="J149" s="4">
        <v>0.159</v>
      </c>
      <c r="K149" s="4">
        <v>0.61</v>
      </c>
      <c r="L149" s="4">
        <v>0.034</v>
      </c>
      <c r="M149" s="4">
        <v>0.959</v>
      </c>
      <c r="N149" s="4">
        <v>0.007</v>
      </c>
      <c r="O149" s="4">
        <v>0.686</v>
      </c>
      <c r="P149" s="4">
        <v>0.424</v>
      </c>
      <c r="Q149" s="4">
        <v>90.02</v>
      </c>
      <c r="R149" s="4">
        <v>1.0</v>
      </c>
      <c r="S149" s="4">
        <v>1.0</v>
      </c>
      <c r="T149" s="3" t="s">
        <v>34</v>
      </c>
      <c r="U149" s="3" t="s">
        <v>68</v>
      </c>
      <c r="V149" s="7" t="s">
        <v>54</v>
      </c>
      <c r="W149" s="18" t="s">
        <v>3592</v>
      </c>
    </row>
    <row r="150">
      <c r="A150" s="3" t="s">
        <v>2059</v>
      </c>
      <c r="B150" s="3" t="s">
        <v>2060</v>
      </c>
      <c r="C150" s="4">
        <v>2003.0</v>
      </c>
      <c r="D150" s="4">
        <v>4.0</v>
      </c>
      <c r="E150" s="4">
        <v>216555.0</v>
      </c>
      <c r="F150" s="3" t="s">
        <v>489</v>
      </c>
      <c r="G150" s="3" t="s">
        <v>2063</v>
      </c>
      <c r="H150" s="3" t="s">
        <v>2064</v>
      </c>
      <c r="I150" s="4">
        <v>0.296</v>
      </c>
      <c r="J150" s="4">
        <v>0.212</v>
      </c>
      <c r="K150" s="4">
        <v>0.72</v>
      </c>
      <c r="L150" s="4">
        <v>0.034</v>
      </c>
      <c r="M150" s="4">
        <v>0.875</v>
      </c>
      <c r="N150" s="4">
        <v>0.0</v>
      </c>
      <c r="O150" s="4">
        <v>0.111</v>
      </c>
      <c r="P150" s="4">
        <v>0.132</v>
      </c>
      <c r="Q150" s="4">
        <v>126.74</v>
      </c>
      <c r="R150" s="4">
        <v>0.0</v>
      </c>
      <c r="S150" s="4">
        <v>1.0</v>
      </c>
      <c r="T150" s="3" t="s">
        <v>34</v>
      </c>
      <c r="U150" s="3" t="s">
        <v>35</v>
      </c>
      <c r="V150" s="7" t="s">
        <v>58</v>
      </c>
      <c r="W150" s="18" t="s">
        <v>3615</v>
      </c>
    </row>
    <row r="151">
      <c r="A151" s="3" t="s">
        <v>2068</v>
      </c>
      <c r="B151" s="3" t="s">
        <v>2069</v>
      </c>
      <c r="C151" s="4">
        <v>2014.0</v>
      </c>
      <c r="D151" s="4">
        <v>4.0</v>
      </c>
      <c r="E151" s="4">
        <v>157398.0</v>
      </c>
      <c r="F151" s="3" t="s">
        <v>341</v>
      </c>
      <c r="G151" s="3" t="s">
        <v>2070</v>
      </c>
      <c r="H151" s="3" t="s">
        <v>2071</v>
      </c>
      <c r="I151" s="4">
        <v>0.471</v>
      </c>
      <c r="J151" s="4">
        <v>0.596</v>
      </c>
      <c r="K151" s="4">
        <v>0.87</v>
      </c>
      <c r="L151" s="4">
        <v>0.03</v>
      </c>
      <c r="M151" s="4">
        <v>0.307</v>
      </c>
      <c r="N151" s="4">
        <v>0.0</v>
      </c>
      <c r="O151" s="4">
        <v>0.1</v>
      </c>
      <c r="P151" s="4">
        <v>0.436</v>
      </c>
      <c r="Q151" s="4">
        <v>97.98</v>
      </c>
      <c r="R151" s="4">
        <v>7.0</v>
      </c>
      <c r="S151" s="4">
        <v>1.0</v>
      </c>
      <c r="T151" s="3" t="s">
        <v>34</v>
      </c>
      <c r="U151" s="3" t="s">
        <v>35</v>
      </c>
      <c r="V151" s="7" t="s">
        <v>54</v>
      </c>
      <c r="W151" s="18" t="s">
        <v>3636</v>
      </c>
    </row>
    <row r="152">
      <c r="A152" s="3" t="s">
        <v>2076</v>
      </c>
      <c r="B152" s="3" t="s">
        <v>2077</v>
      </c>
      <c r="C152" s="4">
        <v>2005.0</v>
      </c>
      <c r="D152" s="4">
        <v>4.0</v>
      </c>
      <c r="E152" s="4">
        <v>296007.0</v>
      </c>
      <c r="F152" s="3" t="s">
        <v>347</v>
      </c>
      <c r="G152" s="3" t="s">
        <v>2078</v>
      </c>
      <c r="H152" s="3" t="s">
        <v>2079</v>
      </c>
      <c r="I152" s="4">
        <v>0.496</v>
      </c>
      <c r="J152" s="4">
        <v>0.58</v>
      </c>
      <c r="K152" s="4">
        <v>0.82</v>
      </c>
      <c r="L152" s="4">
        <v>0.027</v>
      </c>
      <c r="M152" s="4">
        <v>0.516</v>
      </c>
      <c r="N152" s="4">
        <v>0.0</v>
      </c>
      <c r="O152" s="4">
        <v>0.107</v>
      </c>
      <c r="P152" s="4">
        <v>0.131</v>
      </c>
      <c r="Q152" s="4">
        <v>95.91</v>
      </c>
      <c r="R152" s="4">
        <v>9.0</v>
      </c>
      <c r="S152" s="4">
        <v>1.0</v>
      </c>
      <c r="T152" s="3" t="s">
        <v>34</v>
      </c>
      <c r="U152" s="3" t="s">
        <v>35</v>
      </c>
      <c r="V152" s="7" t="s">
        <v>58</v>
      </c>
      <c r="W152" s="18" t="s">
        <v>3656</v>
      </c>
    </row>
    <row r="153">
      <c r="A153" s="3" t="s">
        <v>2080</v>
      </c>
      <c r="B153" s="3" t="s">
        <v>2082</v>
      </c>
      <c r="C153" s="4">
        <v>2021.0</v>
      </c>
      <c r="D153" s="4">
        <v>4.0</v>
      </c>
      <c r="E153" s="4">
        <v>284000.0</v>
      </c>
      <c r="F153" s="3" t="s">
        <v>341</v>
      </c>
      <c r="G153" s="3" t="s">
        <v>2084</v>
      </c>
      <c r="H153" s="3" t="s">
        <v>2082</v>
      </c>
      <c r="I153" s="4">
        <v>0.542</v>
      </c>
      <c r="J153" s="4">
        <v>0.69</v>
      </c>
      <c r="K153" s="4">
        <v>0.82</v>
      </c>
      <c r="L153" s="4">
        <v>0.033</v>
      </c>
      <c r="M153" s="4">
        <v>0.001</v>
      </c>
      <c r="N153" s="4">
        <v>0.002</v>
      </c>
      <c r="O153" s="4">
        <v>0.159</v>
      </c>
      <c r="P153" s="4">
        <v>0.271</v>
      </c>
      <c r="Q153" s="4">
        <v>123.92</v>
      </c>
      <c r="R153" s="4">
        <v>6.0</v>
      </c>
      <c r="S153" s="4">
        <v>0.0</v>
      </c>
      <c r="T153" s="3" t="s">
        <v>34</v>
      </c>
      <c r="U153" s="3" t="s">
        <v>35</v>
      </c>
      <c r="V153" s="7" t="s">
        <v>36</v>
      </c>
      <c r="W153" s="18" t="s">
        <v>3682</v>
      </c>
    </row>
    <row r="154">
      <c r="A154" s="3" t="s">
        <v>2088</v>
      </c>
      <c r="B154" s="3" t="s">
        <v>2089</v>
      </c>
      <c r="C154" s="4">
        <v>2022.0</v>
      </c>
      <c r="D154" s="4">
        <v>4.0</v>
      </c>
      <c r="E154" s="4">
        <v>229633.0</v>
      </c>
      <c r="F154" s="3" t="s">
        <v>424</v>
      </c>
      <c r="G154" s="3" t="s">
        <v>2090</v>
      </c>
      <c r="H154" s="3" t="s">
        <v>2092</v>
      </c>
      <c r="I154" s="4">
        <v>0.548</v>
      </c>
      <c r="J154" s="4">
        <v>0.738</v>
      </c>
      <c r="K154" s="4">
        <v>0.85</v>
      </c>
      <c r="L154" s="4">
        <v>0.054</v>
      </c>
      <c r="M154" s="4">
        <v>0.695</v>
      </c>
      <c r="N154" s="4">
        <v>0.0</v>
      </c>
      <c r="O154" s="4">
        <v>0.109</v>
      </c>
      <c r="P154" s="4">
        <v>0.236</v>
      </c>
      <c r="Q154" s="4">
        <v>107.92</v>
      </c>
      <c r="R154" s="4">
        <v>5.0</v>
      </c>
      <c r="S154" s="4">
        <v>0.0</v>
      </c>
      <c r="T154" s="3" t="s">
        <v>34</v>
      </c>
      <c r="U154" s="3" t="s">
        <v>35</v>
      </c>
      <c r="V154" s="7" t="s">
        <v>36</v>
      </c>
      <c r="W154" s="18" t="s">
        <v>3706</v>
      </c>
    </row>
    <row r="155">
      <c r="A155" s="3" t="s">
        <v>2095</v>
      </c>
      <c r="B155" s="3" t="s">
        <v>2096</v>
      </c>
      <c r="C155" s="4">
        <v>2017.0</v>
      </c>
      <c r="D155" s="4">
        <v>4.0</v>
      </c>
      <c r="E155" s="4">
        <v>209500.0</v>
      </c>
      <c r="F155" s="3" t="s">
        <v>341</v>
      </c>
      <c r="G155" s="3" t="s">
        <v>2100</v>
      </c>
      <c r="H155" s="3" t="s">
        <v>2096</v>
      </c>
      <c r="I155" s="4">
        <v>0.539</v>
      </c>
      <c r="J155" s="4">
        <v>0.124</v>
      </c>
      <c r="K155" s="4">
        <v>0.71</v>
      </c>
      <c r="L155" s="4">
        <v>0.033</v>
      </c>
      <c r="M155" s="4">
        <v>0.948</v>
      </c>
      <c r="N155" s="4">
        <v>0.004</v>
      </c>
      <c r="O155" s="4">
        <v>0.248</v>
      </c>
      <c r="P155" s="4">
        <v>0.171</v>
      </c>
      <c r="Q155" s="4">
        <v>70.02</v>
      </c>
      <c r="R155" s="4">
        <v>2.0</v>
      </c>
      <c r="S155" s="4">
        <v>0.0</v>
      </c>
      <c r="T155" s="3" t="s">
        <v>34</v>
      </c>
      <c r="U155" s="3" t="s">
        <v>35</v>
      </c>
      <c r="V155" s="7" t="s">
        <v>58</v>
      </c>
      <c r="W155" s="18" t="s">
        <v>3734</v>
      </c>
    </row>
    <row r="156">
      <c r="A156" s="3" t="s">
        <v>2101</v>
      </c>
      <c r="B156" s="3" t="s">
        <v>2102</v>
      </c>
      <c r="C156" s="4">
        <v>2021.0</v>
      </c>
      <c r="D156" s="4">
        <v>4.0</v>
      </c>
      <c r="E156" s="4">
        <v>200666.0</v>
      </c>
      <c r="F156" s="3" t="s">
        <v>26</v>
      </c>
      <c r="G156" s="3" t="s">
        <v>2103</v>
      </c>
      <c r="H156" s="3" t="s">
        <v>2102</v>
      </c>
      <c r="I156" s="4">
        <v>0.474</v>
      </c>
      <c r="J156" s="4">
        <v>0.477</v>
      </c>
      <c r="K156" s="4">
        <v>0.83</v>
      </c>
      <c r="L156" s="4">
        <v>0.034</v>
      </c>
      <c r="M156" s="4">
        <v>0.41</v>
      </c>
      <c r="N156" s="4">
        <v>0.0</v>
      </c>
      <c r="O156" s="4">
        <v>0.088</v>
      </c>
      <c r="P156" s="4">
        <v>0.244</v>
      </c>
      <c r="Q156" s="4">
        <v>179.93</v>
      </c>
      <c r="R156" s="4">
        <v>1.0</v>
      </c>
      <c r="S156" s="4">
        <v>0.0</v>
      </c>
      <c r="T156" s="3" t="s">
        <v>34</v>
      </c>
      <c r="U156" s="3" t="s">
        <v>35</v>
      </c>
      <c r="V156" s="7" t="s">
        <v>36</v>
      </c>
      <c r="W156" s="18" t="s">
        <v>3762</v>
      </c>
    </row>
    <row r="157">
      <c r="A157" s="3" t="s">
        <v>2263</v>
      </c>
      <c r="B157" s="3" t="s">
        <v>2264</v>
      </c>
      <c r="C157" s="4">
        <v>1973.0</v>
      </c>
      <c r="D157" s="4">
        <v>5.0</v>
      </c>
      <c r="E157" s="4">
        <v>191893.0</v>
      </c>
      <c r="F157" s="3" t="s">
        <v>413</v>
      </c>
      <c r="G157" s="3" t="s">
        <v>2265</v>
      </c>
      <c r="H157" s="3" t="s">
        <v>2266</v>
      </c>
      <c r="I157" s="4">
        <v>0.378</v>
      </c>
      <c r="J157" s="4">
        <v>0.3</v>
      </c>
      <c r="K157" s="4">
        <v>0.66</v>
      </c>
      <c r="L157" s="4">
        <v>0.096</v>
      </c>
      <c r="M157" s="4">
        <v>0.994</v>
      </c>
      <c r="N157" s="4">
        <v>0.646</v>
      </c>
      <c r="O157" s="4">
        <v>0.182</v>
      </c>
      <c r="P157" s="4">
        <v>0.491</v>
      </c>
      <c r="Q157" s="4">
        <v>88.62</v>
      </c>
      <c r="R157" s="4">
        <v>10.0</v>
      </c>
      <c r="S157" s="4">
        <v>1.0</v>
      </c>
      <c r="T157" s="3" t="s">
        <v>34</v>
      </c>
      <c r="U157" s="3" t="s">
        <v>35</v>
      </c>
      <c r="V157" s="7" t="s">
        <v>54</v>
      </c>
      <c r="W157" s="18" t="s">
        <v>3791</v>
      </c>
    </row>
    <row r="158">
      <c r="A158" s="3" t="s">
        <v>2271</v>
      </c>
      <c r="B158" s="3" t="s">
        <v>2272</v>
      </c>
      <c r="C158" s="4">
        <v>2001.0</v>
      </c>
      <c r="D158" s="4">
        <v>5.0</v>
      </c>
      <c r="E158" s="4">
        <v>264333.0</v>
      </c>
      <c r="F158" s="3" t="s">
        <v>951</v>
      </c>
      <c r="G158" s="3" t="s">
        <v>952</v>
      </c>
      <c r="H158" s="3" t="s">
        <v>953</v>
      </c>
      <c r="I158" s="4">
        <v>0.753</v>
      </c>
      <c r="J158" s="4">
        <v>0.396</v>
      </c>
      <c r="K158" s="4">
        <v>0.66</v>
      </c>
      <c r="L158" s="4">
        <v>0.036</v>
      </c>
      <c r="M158" s="4">
        <v>0.507</v>
      </c>
      <c r="N158" s="4">
        <v>0.0</v>
      </c>
      <c r="O158" s="4">
        <v>0.133</v>
      </c>
      <c r="P158" s="4">
        <v>0.478</v>
      </c>
      <c r="Q158" s="4">
        <v>74.99</v>
      </c>
      <c r="R158" s="4">
        <v>2.0</v>
      </c>
      <c r="S158" s="4">
        <v>1.0</v>
      </c>
      <c r="T158" s="3" t="s">
        <v>34</v>
      </c>
      <c r="U158" s="3" t="s">
        <v>35</v>
      </c>
      <c r="V158" s="7" t="s">
        <v>54</v>
      </c>
      <c r="W158" s="18" t="s">
        <v>3820</v>
      </c>
    </row>
    <row r="159">
      <c r="A159" s="3" t="s">
        <v>2276</v>
      </c>
      <c r="B159" s="3" t="s">
        <v>2277</v>
      </c>
      <c r="C159" s="4">
        <v>2008.0</v>
      </c>
      <c r="D159" s="4">
        <v>5.0</v>
      </c>
      <c r="E159" s="4">
        <v>236538.0</v>
      </c>
      <c r="F159" s="3" t="s">
        <v>413</v>
      </c>
      <c r="G159" s="3" t="s">
        <v>2278</v>
      </c>
      <c r="H159" s="3" t="s">
        <v>2279</v>
      </c>
      <c r="I159" s="4">
        <v>0.713</v>
      </c>
      <c r="J159" s="4">
        <v>0.41</v>
      </c>
      <c r="K159" s="4">
        <v>0.78</v>
      </c>
      <c r="L159" s="4">
        <v>0.032</v>
      </c>
      <c r="M159" s="4">
        <v>0.68</v>
      </c>
      <c r="N159" s="4">
        <v>0.0</v>
      </c>
      <c r="O159" s="4">
        <v>0.094</v>
      </c>
      <c r="P159" s="4">
        <v>0.346</v>
      </c>
      <c r="Q159" s="4">
        <v>117.92</v>
      </c>
      <c r="R159" s="4">
        <v>5.0</v>
      </c>
      <c r="S159" s="4">
        <v>1.0</v>
      </c>
      <c r="T159" s="3" t="s">
        <v>34</v>
      </c>
      <c r="U159" s="3" t="s">
        <v>35</v>
      </c>
      <c r="V159" s="7" t="s">
        <v>45</v>
      </c>
      <c r="W159" s="18" t="s">
        <v>3849</v>
      </c>
    </row>
    <row r="160">
      <c r="A160" s="3" t="s">
        <v>2285</v>
      </c>
      <c r="B160" s="3" t="s">
        <v>2286</v>
      </c>
      <c r="C160" s="4">
        <v>2005.0</v>
      </c>
      <c r="D160" s="4">
        <v>5.0</v>
      </c>
      <c r="E160" s="4">
        <v>351266.0</v>
      </c>
      <c r="F160" s="3" t="s">
        <v>951</v>
      </c>
      <c r="G160" s="3" t="s">
        <v>952</v>
      </c>
      <c r="H160" s="3" t="s">
        <v>2287</v>
      </c>
      <c r="I160" s="4">
        <v>0.737</v>
      </c>
      <c r="J160" s="4">
        <v>0.385</v>
      </c>
      <c r="K160" s="4">
        <v>0.84</v>
      </c>
      <c r="L160" s="4">
        <v>0.029</v>
      </c>
      <c r="M160" s="4">
        <v>0.094</v>
      </c>
      <c r="N160" s="4">
        <v>0.0</v>
      </c>
      <c r="O160" s="4">
        <v>0.168</v>
      </c>
      <c r="P160" s="4">
        <v>0.179</v>
      </c>
      <c r="Q160" s="4">
        <v>139.99</v>
      </c>
      <c r="R160" s="4">
        <v>0.0</v>
      </c>
      <c r="S160" s="4">
        <v>1.0</v>
      </c>
      <c r="T160" s="3" t="s">
        <v>34</v>
      </c>
      <c r="U160" s="3" t="s">
        <v>35</v>
      </c>
      <c r="V160" s="7" t="s">
        <v>58</v>
      </c>
      <c r="W160" s="18" t="s">
        <v>3879</v>
      </c>
    </row>
    <row r="161">
      <c r="A161" s="3" t="s">
        <v>2293</v>
      </c>
      <c r="B161" s="3" t="s">
        <v>2294</v>
      </c>
      <c r="C161" s="4">
        <v>2007.0</v>
      </c>
      <c r="D161" s="4">
        <v>5.0</v>
      </c>
      <c r="E161" s="4">
        <v>304266.0</v>
      </c>
      <c r="F161" s="3" t="s">
        <v>453</v>
      </c>
      <c r="G161" s="3" t="s">
        <v>2295</v>
      </c>
      <c r="H161" s="3" t="s">
        <v>2296</v>
      </c>
      <c r="I161" s="4">
        <v>0.187</v>
      </c>
      <c r="J161" s="4">
        <v>0.692</v>
      </c>
      <c r="K161" s="4">
        <v>0.83</v>
      </c>
      <c r="L161" s="4">
        <v>0.073</v>
      </c>
      <c r="M161" s="4">
        <v>0.006</v>
      </c>
      <c r="N161" s="4">
        <v>0.0</v>
      </c>
      <c r="O161" s="4">
        <v>0.189</v>
      </c>
      <c r="P161" s="4">
        <v>0.453</v>
      </c>
      <c r="Q161" s="4">
        <v>51.18</v>
      </c>
      <c r="R161" s="4">
        <v>1.0</v>
      </c>
      <c r="S161" s="4">
        <v>1.0</v>
      </c>
      <c r="T161" s="3" t="s">
        <v>34</v>
      </c>
      <c r="U161" s="3" t="s">
        <v>35</v>
      </c>
      <c r="V161" s="7" t="s">
        <v>54</v>
      </c>
      <c r="W161" s="18" t="s">
        <v>3897</v>
      </c>
    </row>
    <row r="162">
      <c r="A162" s="3" t="s">
        <v>2299</v>
      </c>
      <c r="B162" s="3" t="s">
        <v>2300</v>
      </c>
      <c r="C162" s="4">
        <v>2016.0</v>
      </c>
      <c r="D162" s="4">
        <v>5.0</v>
      </c>
      <c r="E162" s="4">
        <v>278543.0</v>
      </c>
      <c r="F162" s="3" t="s">
        <v>413</v>
      </c>
      <c r="G162" s="3" t="s">
        <v>2301</v>
      </c>
      <c r="H162" s="3" t="s">
        <v>2023</v>
      </c>
      <c r="I162" s="4">
        <v>0.637</v>
      </c>
      <c r="J162" s="4">
        <v>0.389</v>
      </c>
      <c r="K162" s="4">
        <v>0.78</v>
      </c>
      <c r="L162" s="4">
        <v>0.027</v>
      </c>
      <c r="M162" s="4">
        <v>0.676</v>
      </c>
      <c r="N162" s="4">
        <v>0.0</v>
      </c>
      <c r="O162" s="4">
        <v>0.106</v>
      </c>
      <c r="P162" s="4">
        <v>0.322</v>
      </c>
      <c r="Q162" s="4">
        <v>116.01</v>
      </c>
      <c r="R162" s="4">
        <v>10.0</v>
      </c>
      <c r="S162" s="4">
        <v>1.0</v>
      </c>
      <c r="T162" s="3" t="s">
        <v>34</v>
      </c>
      <c r="U162" s="3" t="s">
        <v>35</v>
      </c>
      <c r="V162" s="7" t="s">
        <v>45</v>
      </c>
      <c r="W162" s="18" t="s">
        <v>3921</v>
      </c>
    </row>
    <row r="163">
      <c r="A163" s="3" t="s">
        <v>2302</v>
      </c>
      <c r="B163" s="3" t="s">
        <v>2303</v>
      </c>
      <c r="C163" s="4">
        <v>2022.0</v>
      </c>
      <c r="D163" s="4">
        <v>5.0</v>
      </c>
      <c r="E163" s="4">
        <v>547410.0</v>
      </c>
      <c r="F163" s="3" t="s">
        <v>347</v>
      </c>
      <c r="G163" s="3" t="s">
        <v>2078</v>
      </c>
      <c r="H163" s="3" t="s">
        <v>2305</v>
      </c>
      <c r="I163" s="4">
        <v>0.422</v>
      </c>
      <c r="J163" s="4">
        <v>0.161</v>
      </c>
      <c r="K163" s="4">
        <v>0.56</v>
      </c>
      <c r="L163" s="4">
        <v>0.256</v>
      </c>
      <c r="M163" s="4">
        <v>0.859</v>
      </c>
      <c r="N163" s="4">
        <v>0.0</v>
      </c>
      <c r="O163" s="4">
        <v>0.348</v>
      </c>
      <c r="P163" s="4">
        <v>0.103</v>
      </c>
      <c r="Q163" s="4">
        <v>72.8</v>
      </c>
      <c r="R163" s="4">
        <v>2.0</v>
      </c>
      <c r="S163" s="4">
        <v>0.0</v>
      </c>
      <c r="T163" s="3" t="s">
        <v>34</v>
      </c>
      <c r="U163" s="3" t="s">
        <v>35</v>
      </c>
      <c r="V163" s="7" t="s">
        <v>58</v>
      </c>
      <c r="W163" s="18" t="s">
        <v>3943</v>
      </c>
    </row>
    <row r="164">
      <c r="A164" s="3" t="s">
        <v>2308</v>
      </c>
      <c r="B164" s="3" t="s">
        <v>2309</v>
      </c>
      <c r="C164" s="4">
        <v>2011.0</v>
      </c>
      <c r="D164" s="4">
        <v>5.0</v>
      </c>
      <c r="E164" s="4">
        <v>254072.0</v>
      </c>
      <c r="F164" s="3" t="s">
        <v>453</v>
      </c>
      <c r="G164" s="3" t="s">
        <v>2295</v>
      </c>
      <c r="H164" s="3" t="s">
        <v>2310</v>
      </c>
      <c r="I164" s="4">
        <v>0.533</v>
      </c>
      <c r="J164" s="4">
        <v>0.457</v>
      </c>
      <c r="K164" s="4">
        <v>0.79</v>
      </c>
      <c r="L164" s="4">
        <v>0.026</v>
      </c>
      <c r="M164" s="4">
        <v>0.782</v>
      </c>
      <c r="N164" s="4">
        <v>0.0</v>
      </c>
      <c r="O164" s="4">
        <v>0.121</v>
      </c>
      <c r="P164" s="4">
        <v>0.499</v>
      </c>
      <c r="Q164" s="4">
        <v>135.78</v>
      </c>
      <c r="R164" s="4">
        <v>6.0</v>
      </c>
      <c r="S164" s="4">
        <v>1.0</v>
      </c>
      <c r="T164" s="3" t="s">
        <v>34</v>
      </c>
      <c r="U164" s="3" t="s">
        <v>35</v>
      </c>
      <c r="V164" s="7" t="s">
        <v>54</v>
      </c>
      <c r="W164" s="18" t="s">
        <v>3968</v>
      </c>
    </row>
    <row r="165">
      <c r="A165" s="3" t="s">
        <v>2313</v>
      </c>
      <c r="B165" s="3" t="s">
        <v>2314</v>
      </c>
      <c r="C165" s="4">
        <v>2022.0</v>
      </c>
      <c r="D165" s="4">
        <v>5.0</v>
      </c>
      <c r="E165" s="4">
        <v>239973.0</v>
      </c>
      <c r="F165" s="3" t="s">
        <v>26</v>
      </c>
      <c r="G165" s="3" t="s">
        <v>2315</v>
      </c>
      <c r="H165" s="3" t="s">
        <v>2316</v>
      </c>
      <c r="I165" s="4">
        <v>0.619</v>
      </c>
      <c r="J165" s="4">
        <v>0.347</v>
      </c>
      <c r="K165" s="4">
        <v>0.82</v>
      </c>
      <c r="L165" s="4">
        <v>0.03</v>
      </c>
      <c r="M165" s="4">
        <v>0.872</v>
      </c>
      <c r="N165" s="4">
        <v>0.0</v>
      </c>
      <c r="O165" s="4">
        <v>0.12</v>
      </c>
      <c r="P165" s="4">
        <v>0.329</v>
      </c>
      <c r="Q165" s="4">
        <v>120.16</v>
      </c>
      <c r="R165" s="4">
        <v>3.0</v>
      </c>
      <c r="S165" s="4">
        <v>0.0</v>
      </c>
      <c r="T165" s="3" t="s">
        <v>34</v>
      </c>
      <c r="U165" s="3" t="s">
        <v>35</v>
      </c>
      <c r="V165" s="7" t="s">
        <v>45</v>
      </c>
      <c r="W165" s="18" t="s">
        <v>3995</v>
      </c>
    </row>
    <row r="166">
      <c r="A166" s="3" t="s">
        <v>2317</v>
      </c>
      <c r="B166" s="3" t="s">
        <v>2318</v>
      </c>
      <c r="C166" s="4">
        <v>2013.0</v>
      </c>
      <c r="D166" s="4">
        <v>5.0</v>
      </c>
      <c r="E166" s="4">
        <v>160236.0</v>
      </c>
      <c r="F166" s="3" t="s">
        <v>347</v>
      </c>
      <c r="G166" s="3" t="s">
        <v>2320</v>
      </c>
      <c r="H166" s="3" t="s">
        <v>2322</v>
      </c>
      <c r="I166" s="4">
        <v>0.5</v>
      </c>
      <c r="J166" s="4">
        <v>0.364</v>
      </c>
      <c r="K166" s="4">
        <v>0.86</v>
      </c>
      <c r="L166" s="4">
        <v>0.032</v>
      </c>
      <c r="M166" s="4">
        <v>0.902</v>
      </c>
      <c r="N166" s="4">
        <v>0.0</v>
      </c>
      <c r="O166" s="4">
        <v>0.234</v>
      </c>
      <c r="P166" s="4">
        <v>0.263</v>
      </c>
      <c r="Q166" s="4">
        <v>150.23</v>
      </c>
      <c r="R166" s="4">
        <v>2.0</v>
      </c>
      <c r="S166" s="4">
        <v>0.0</v>
      </c>
      <c r="T166" s="3" t="s">
        <v>34</v>
      </c>
      <c r="U166" s="3" t="s">
        <v>35</v>
      </c>
      <c r="V166" s="7" t="s">
        <v>36</v>
      </c>
      <c r="W166" s="18" t="s">
        <v>4015</v>
      </c>
    </row>
    <row r="167">
      <c r="A167" s="3" t="s">
        <v>2323</v>
      </c>
      <c r="B167" s="3" t="s">
        <v>2324</v>
      </c>
      <c r="C167" s="4">
        <v>2021.0</v>
      </c>
      <c r="D167" s="4">
        <v>5.0</v>
      </c>
      <c r="E167" s="4">
        <v>272066.0</v>
      </c>
      <c r="F167" s="3" t="s">
        <v>424</v>
      </c>
      <c r="G167" s="3" t="s">
        <v>544</v>
      </c>
      <c r="H167" s="3" t="s">
        <v>2325</v>
      </c>
      <c r="I167" s="4">
        <v>0.298</v>
      </c>
      <c r="J167" s="4">
        <v>0.251</v>
      </c>
      <c r="K167" s="4">
        <v>0.78</v>
      </c>
      <c r="L167" s="4">
        <v>0.033</v>
      </c>
      <c r="M167" s="4">
        <v>0.972</v>
      </c>
      <c r="N167" s="4">
        <v>0.0</v>
      </c>
      <c r="O167" s="4">
        <v>0.103</v>
      </c>
      <c r="P167" s="4">
        <v>0.102</v>
      </c>
      <c r="Q167" s="4">
        <v>154.97</v>
      </c>
      <c r="R167" s="4">
        <v>0.0</v>
      </c>
      <c r="S167" s="4">
        <v>1.0</v>
      </c>
      <c r="T167" s="3" t="s">
        <v>34</v>
      </c>
      <c r="U167" s="3" t="s">
        <v>35</v>
      </c>
      <c r="V167" s="7" t="s">
        <v>58</v>
      </c>
      <c r="W167" s="18" t="s">
        <v>4039</v>
      </c>
    </row>
    <row r="168">
      <c r="A168" s="3" t="s">
        <v>2407</v>
      </c>
      <c r="B168" s="3" t="s">
        <v>2410</v>
      </c>
      <c r="C168" s="4">
        <v>2021.0</v>
      </c>
      <c r="D168" s="4">
        <v>6.0</v>
      </c>
      <c r="E168" s="4">
        <v>127164.0</v>
      </c>
      <c r="F168" s="3" t="s">
        <v>347</v>
      </c>
      <c r="G168" s="3" t="s">
        <v>1565</v>
      </c>
      <c r="H168" s="3" t="s">
        <v>2412</v>
      </c>
      <c r="I168" s="4">
        <v>0.385</v>
      </c>
      <c r="J168" s="4">
        <v>0.103</v>
      </c>
      <c r="K168" s="4">
        <v>0.69</v>
      </c>
      <c r="L168" s="4">
        <v>0.031</v>
      </c>
      <c r="M168" s="4">
        <v>0.931</v>
      </c>
      <c r="N168" s="4">
        <v>0.0</v>
      </c>
      <c r="O168" s="4">
        <v>0.093</v>
      </c>
      <c r="P168" s="4">
        <v>0.374</v>
      </c>
      <c r="Q168" s="4">
        <v>81.95</v>
      </c>
      <c r="R168" s="4">
        <v>10.0</v>
      </c>
      <c r="S168" s="4">
        <v>1.0</v>
      </c>
      <c r="T168" s="3" t="s">
        <v>34</v>
      </c>
      <c r="U168" s="3" t="s">
        <v>68</v>
      </c>
      <c r="V168" s="7" t="s">
        <v>45</v>
      </c>
      <c r="W168" s="18" t="s">
        <v>4064</v>
      </c>
    </row>
    <row r="169">
      <c r="A169" s="3" t="s">
        <v>2420</v>
      </c>
      <c r="B169" s="3" t="s">
        <v>2421</v>
      </c>
      <c r="C169" s="4">
        <v>2024.0</v>
      </c>
      <c r="D169" s="4">
        <v>6.0</v>
      </c>
      <c r="E169" s="4">
        <v>277185.0</v>
      </c>
      <c r="F169" s="3" t="s">
        <v>321</v>
      </c>
      <c r="G169" s="3" t="s">
        <v>2422</v>
      </c>
      <c r="H169" s="3" t="s">
        <v>2424</v>
      </c>
      <c r="I169" s="4">
        <v>0.328</v>
      </c>
      <c r="J169" s="4">
        <v>0.542</v>
      </c>
      <c r="K169" s="4">
        <v>0.79</v>
      </c>
      <c r="L169" s="4">
        <v>0.038</v>
      </c>
      <c r="M169" s="4">
        <v>0.83</v>
      </c>
      <c r="N169" s="4">
        <v>0.006</v>
      </c>
      <c r="O169" s="4">
        <v>0.11</v>
      </c>
      <c r="P169" s="4">
        <v>0.266</v>
      </c>
      <c r="Q169" s="4">
        <v>67.9</v>
      </c>
      <c r="R169" s="4">
        <v>7.0</v>
      </c>
      <c r="S169" s="4">
        <v>0.0</v>
      </c>
      <c r="T169" s="3" t="s">
        <v>34</v>
      </c>
      <c r="U169" s="3" t="s">
        <v>35</v>
      </c>
      <c r="V169" s="7" t="s">
        <v>36</v>
      </c>
      <c r="W169" s="18" t="s">
        <v>4082</v>
      </c>
    </row>
    <row r="170">
      <c r="A170" s="3" t="s">
        <v>2428</v>
      </c>
      <c r="B170" s="3" t="s">
        <v>2429</v>
      </c>
      <c r="C170" s="4">
        <v>2006.0</v>
      </c>
      <c r="D170" s="4">
        <v>6.0</v>
      </c>
      <c r="E170" s="4">
        <v>329305.0</v>
      </c>
      <c r="F170" s="3" t="s">
        <v>453</v>
      </c>
      <c r="G170" s="3" t="s">
        <v>2295</v>
      </c>
      <c r="H170" s="3" t="s">
        <v>2430</v>
      </c>
      <c r="I170" s="4">
        <v>0.558</v>
      </c>
      <c r="J170" s="4">
        <v>0.567</v>
      </c>
      <c r="K170" s="4">
        <v>0.73</v>
      </c>
      <c r="L170" s="4">
        <v>0.035</v>
      </c>
      <c r="M170" s="4">
        <v>0.563</v>
      </c>
      <c r="N170" s="4">
        <v>0.852</v>
      </c>
      <c r="O170" s="4">
        <v>0.139</v>
      </c>
      <c r="P170" s="4">
        <v>0.369</v>
      </c>
      <c r="Q170" s="4">
        <v>112.02</v>
      </c>
      <c r="R170" s="4">
        <v>2.0</v>
      </c>
      <c r="S170" s="4">
        <v>1.0</v>
      </c>
      <c r="T170" s="3" t="s">
        <v>34</v>
      </c>
      <c r="U170" s="3" t="s">
        <v>35</v>
      </c>
      <c r="V170" s="7" t="s">
        <v>45</v>
      </c>
      <c r="W170" s="18" t="s">
        <v>4105</v>
      </c>
    </row>
    <row r="171">
      <c r="A171" s="3" t="s">
        <v>2433</v>
      </c>
      <c r="B171" s="3" t="s">
        <v>2434</v>
      </c>
      <c r="C171" s="4">
        <v>2016.0</v>
      </c>
      <c r="D171" s="4">
        <v>6.0</v>
      </c>
      <c r="E171" s="4">
        <v>375902.0</v>
      </c>
      <c r="F171" s="3" t="s">
        <v>341</v>
      </c>
      <c r="G171" s="3" t="s">
        <v>2435</v>
      </c>
      <c r="H171" s="3" t="s">
        <v>2436</v>
      </c>
      <c r="I171" s="4">
        <v>0.579</v>
      </c>
      <c r="J171" s="4">
        <v>0.812</v>
      </c>
      <c r="K171" s="4">
        <v>0.76</v>
      </c>
      <c r="L171" s="4">
        <v>0.051</v>
      </c>
      <c r="M171" s="4">
        <v>0.01</v>
      </c>
      <c r="N171" s="4">
        <v>0.002</v>
      </c>
      <c r="O171" s="4">
        <v>0.395</v>
      </c>
      <c r="P171" s="4">
        <v>0.273</v>
      </c>
      <c r="Q171" s="4">
        <v>111.99</v>
      </c>
      <c r="R171" s="4">
        <v>0.0</v>
      </c>
      <c r="S171" s="4">
        <v>1.0</v>
      </c>
      <c r="T171" s="3" t="s">
        <v>34</v>
      </c>
      <c r="U171" s="3" t="s">
        <v>35</v>
      </c>
      <c r="V171" s="7" t="s">
        <v>36</v>
      </c>
      <c r="W171" s="18" t="s">
        <v>4127</v>
      </c>
    </row>
    <row r="172">
      <c r="A172" s="3" t="s">
        <v>2440</v>
      </c>
      <c r="B172" s="3" t="s">
        <v>2441</v>
      </c>
      <c r="C172" s="4">
        <v>2022.0</v>
      </c>
      <c r="D172" s="4">
        <v>6.0</v>
      </c>
      <c r="E172" s="4">
        <v>197045.0</v>
      </c>
      <c r="F172" s="3" t="s">
        <v>2443</v>
      </c>
      <c r="G172" s="3" t="s">
        <v>2444</v>
      </c>
      <c r="H172" s="3" t="s">
        <v>2441</v>
      </c>
      <c r="I172" s="4">
        <v>0.377</v>
      </c>
      <c r="J172" s="4">
        <v>0.188</v>
      </c>
      <c r="K172" s="4">
        <v>0.83</v>
      </c>
      <c r="L172" s="4">
        <v>0.03</v>
      </c>
      <c r="M172" s="4">
        <v>0.956</v>
      </c>
      <c r="N172" s="4">
        <v>0.0</v>
      </c>
      <c r="O172" s="4">
        <v>0.119</v>
      </c>
      <c r="P172" s="4">
        <v>0.342</v>
      </c>
      <c r="Q172" s="4">
        <v>84.2</v>
      </c>
      <c r="R172" s="4">
        <v>1.0</v>
      </c>
      <c r="S172" s="4">
        <v>1.0</v>
      </c>
      <c r="T172" s="3" t="s">
        <v>34</v>
      </c>
      <c r="U172" s="3" t="s">
        <v>35</v>
      </c>
      <c r="V172" s="7" t="s">
        <v>45</v>
      </c>
      <c r="W172" s="18" t="s">
        <v>4151</v>
      </c>
    </row>
    <row r="173">
      <c r="A173" s="3" t="s">
        <v>2446</v>
      </c>
      <c r="B173" s="3" t="s">
        <v>2448</v>
      </c>
      <c r="C173" s="4">
        <v>2021.0</v>
      </c>
      <c r="D173" s="4">
        <v>6.0</v>
      </c>
      <c r="E173" s="4">
        <v>245374.0</v>
      </c>
      <c r="F173" s="3" t="s">
        <v>413</v>
      </c>
      <c r="G173" s="3" t="s">
        <v>2449</v>
      </c>
      <c r="H173" s="3" t="s">
        <v>2451</v>
      </c>
      <c r="I173" s="4">
        <v>0.424</v>
      </c>
      <c r="J173" s="4">
        <v>0.504</v>
      </c>
      <c r="K173" s="4">
        <v>0.76</v>
      </c>
      <c r="L173" s="4">
        <v>0.031</v>
      </c>
      <c r="M173" s="4">
        <v>0.311</v>
      </c>
      <c r="N173" s="4">
        <v>0.742</v>
      </c>
      <c r="O173" s="4">
        <v>0.117</v>
      </c>
      <c r="P173" s="4">
        <v>0.173</v>
      </c>
      <c r="Q173" s="4">
        <v>167.88</v>
      </c>
      <c r="R173" s="4">
        <v>10.0</v>
      </c>
      <c r="S173" s="4">
        <v>0.0</v>
      </c>
      <c r="T173" s="3" t="s">
        <v>34</v>
      </c>
      <c r="U173" s="3" t="s">
        <v>35</v>
      </c>
      <c r="V173" s="7" t="s">
        <v>58</v>
      </c>
      <c r="W173" s="18" t="s">
        <v>4175</v>
      </c>
    </row>
    <row r="174">
      <c r="A174" s="3" t="s">
        <v>2453</v>
      </c>
      <c r="B174" s="3" t="s">
        <v>2454</v>
      </c>
      <c r="C174" s="4">
        <v>2021.0</v>
      </c>
      <c r="D174" s="4">
        <v>6.0</v>
      </c>
      <c r="E174" s="4">
        <v>249783.0</v>
      </c>
      <c r="F174" s="3" t="s">
        <v>26</v>
      </c>
      <c r="G174" s="3" t="s">
        <v>2457</v>
      </c>
      <c r="H174" s="3" t="s">
        <v>2454</v>
      </c>
      <c r="I174" s="4">
        <v>0.308</v>
      </c>
      <c r="J174" s="4">
        <v>0.538</v>
      </c>
      <c r="K174" s="4">
        <v>0.85</v>
      </c>
      <c r="L174" s="4">
        <v>0.04</v>
      </c>
      <c r="M174" s="4">
        <v>0.004</v>
      </c>
      <c r="N174" s="4">
        <v>0.0</v>
      </c>
      <c r="O174" s="4">
        <v>0.07</v>
      </c>
      <c r="P174" s="4">
        <v>0.287</v>
      </c>
      <c r="Q174" s="4">
        <v>129.75</v>
      </c>
      <c r="R174" s="4">
        <v>2.0</v>
      </c>
      <c r="S174" s="4">
        <v>1.0</v>
      </c>
      <c r="T174" s="3" t="s">
        <v>34</v>
      </c>
      <c r="U174" s="3" t="s">
        <v>35</v>
      </c>
      <c r="V174" s="7" t="s">
        <v>36</v>
      </c>
      <c r="W174" s="18" t="s">
        <v>4202</v>
      </c>
    </row>
    <row r="175">
      <c r="A175" s="3" t="s">
        <v>2646</v>
      </c>
      <c r="B175" s="3" t="s">
        <v>2647</v>
      </c>
      <c r="C175" s="4">
        <v>1985.0</v>
      </c>
      <c r="D175" s="4">
        <v>7.0</v>
      </c>
      <c r="E175" s="4">
        <v>216737.0</v>
      </c>
      <c r="F175" s="3" t="s">
        <v>413</v>
      </c>
      <c r="G175" s="3" t="s">
        <v>583</v>
      </c>
      <c r="H175" s="3" t="s">
        <v>584</v>
      </c>
      <c r="I175" s="4">
        <v>0.379</v>
      </c>
      <c r="J175" s="4">
        <v>0.265</v>
      </c>
      <c r="K175" s="4">
        <v>0.74</v>
      </c>
      <c r="L175" s="4">
        <v>0.034</v>
      </c>
      <c r="M175" s="4">
        <v>0.952</v>
      </c>
      <c r="N175" s="4">
        <v>0.0</v>
      </c>
      <c r="O175" s="4">
        <v>0.298</v>
      </c>
      <c r="P175" s="4">
        <v>0.248</v>
      </c>
      <c r="Q175" s="4">
        <v>117.49</v>
      </c>
      <c r="R175" s="4">
        <v>10.0</v>
      </c>
      <c r="S175" s="4">
        <v>1.0</v>
      </c>
      <c r="T175" s="3" t="s">
        <v>34</v>
      </c>
      <c r="U175" s="3" t="s">
        <v>35</v>
      </c>
      <c r="V175" s="7" t="s">
        <v>36</v>
      </c>
      <c r="W175" s="18" t="s">
        <v>4235</v>
      </c>
    </row>
    <row r="176">
      <c r="A176" s="3" t="s">
        <v>2651</v>
      </c>
      <c r="B176" s="3" t="s">
        <v>2652</v>
      </c>
      <c r="C176" s="4">
        <v>2017.0</v>
      </c>
      <c r="D176" s="4">
        <v>7.0</v>
      </c>
      <c r="E176" s="4">
        <v>249626.0</v>
      </c>
      <c r="F176" s="3" t="s">
        <v>413</v>
      </c>
      <c r="G176" s="3" t="s">
        <v>2654</v>
      </c>
      <c r="H176" s="3" t="s">
        <v>2652</v>
      </c>
      <c r="I176" s="4">
        <v>0.482</v>
      </c>
      <c r="J176" s="4">
        <v>0.39</v>
      </c>
      <c r="K176" s="4">
        <v>0.74</v>
      </c>
      <c r="L176" s="4">
        <v>0.05</v>
      </c>
      <c r="M176" s="4">
        <v>0.947</v>
      </c>
      <c r="N176" s="4">
        <v>0.003</v>
      </c>
      <c r="O176" s="4">
        <v>0.304</v>
      </c>
      <c r="P176" s="4">
        <v>0.385</v>
      </c>
      <c r="Q176" s="4">
        <v>77.59</v>
      </c>
      <c r="R176" s="4">
        <v>0.0</v>
      </c>
      <c r="S176" s="4">
        <v>1.0</v>
      </c>
      <c r="T176" s="3" t="s">
        <v>34</v>
      </c>
      <c r="U176" s="3" t="s">
        <v>35</v>
      </c>
      <c r="V176" s="7" t="s">
        <v>45</v>
      </c>
      <c r="W176" s="18" t="s">
        <v>4259</v>
      </c>
    </row>
    <row r="177">
      <c r="A177" s="3" t="s">
        <v>2657</v>
      </c>
      <c r="B177" s="3" t="s">
        <v>2658</v>
      </c>
      <c r="C177" s="4">
        <v>2019.0</v>
      </c>
      <c r="D177" s="4">
        <v>7.0</v>
      </c>
      <c r="E177" s="4">
        <v>284321.0</v>
      </c>
      <c r="F177" s="3" t="s">
        <v>453</v>
      </c>
      <c r="G177" s="3" t="s">
        <v>2295</v>
      </c>
      <c r="H177" s="3" t="s">
        <v>2658</v>
      </c>
      <c r="I177" s="4">
        <v>0.365</v>
      </c>
      <c r="J177" s="4">
        <v>0.876</v>
      </c>
      <c r="K177" s="4">
        <v>0.86</v>
      </c>
      <c r="L177" s="4">
        <v>0.076</v>
      </c>
      <c r="M177" s="4">
        <v>0.0</v>
      </c>
      <c r="N177" s="4">
        <v>0.0</v>
      </c>
      <c r="O177" s="4">
        <v>0.099</v>
      </c>
      <c r="P177" s="4">
        <v>0.455</v>
      </c>
      <c r="Q177" s="4">
        <v>168.14</v>
      </c>
      <c r="R177" s="4">
        <v>11.0</v>
      </c>
      <c r="S177" s="4">
        <v>1.0</v>
      </c>
      <c r="T177" s="3" t="s">
        <v>34</v>
      </c>
      <c r="U177" s="3" t="s">
        <v>35</v>
      </c>
      <c r="V177" s="7" t="s">
        <v>54</v>
      </c>
      <c r="W177" s="18" t="s">
        <v>4296</v>
      </c>
    </row>
    <row r="178">
      <c r="A178" s="3" t="s">
        <v>2661</v>
      </c>
      <c r="B178" s="3" t="s">
        <v>2662</v>
      </c>
      <c r="C178" s="4">
        <v>2017.0</v>
      </c>
      <c r="D178" s="4">
        <v>7.0</v>
      </c>
      <c r="E178" s="4">
        <v>193249.0</v>
      </c>
      <c r="F178" s="3" t="s">
        <v>424</v>
      </c>
      <c r="G178" s="3" t="s">
        <v>544</v>
      </c>
      <c r="H178" s="3" t="s">
        <v>2663</v>
      </c>
      <c r="I178" s="4">
        <v>0.28</v>
      </c>
      <c r="J178" s="4">
        <v>0.211</v>
      </c>
      <c r="K178" s="4">
        <v>0.76</v>
      </c>
      <c r="L178" s="4">
        <v>0.034</v>
      </c>
      <c r="M178" s="4">
        <v>0.978</v>
      </c>
      <c r="N178" s="4">
        <v>0.0</v>
      </c>
      <c r="O178" s="4">
        <v>0.225</v>
      </c>
      <c r="P178" s="4">
        <v>0.248</v>
      </c>
      <c r="Q178" s="4">
        <v>91.16</v>
      </c>
      <c r="R178" s="4">
        <v>9.0</v>
      </c>
      <c r="S178" s="4">
        <v>1.0</v>
      </c>
      <c r="T178" s="3" t="s">
        <v>34</v>
      </c>
      <c r="U178" s="3" t="s">
        <v>35</v>
      </c>
      <c r="V178" s="7" t="s">
        <v>36</v>
      </c>
      <c r="W178" s="18" t="s">
        <v>4326</v>
      </c>
    </row>
    <row r="179">
      <c r="A179" s="3" t="s">
        <v>2668</v>
      </c>
      <c r="B179" s="3" t="s">
        <v>2669</v>
      </c>
      <c r="C179" s="4">
        <v>2021.0</v>
      </c>
      <c r="D179" s="4">
        <v>7.0</v>
      </c>
      <c r="E179" s="4">
        <v>287400.0</v>
      </c>
      <c r="F179" s="3" t="s">
        <v>341</v>
      </c>
      <c r="G179" s="3" t="s">
        <v>2670</v>
      </c>
      <c r="H179" s="3" t="s">
        <v>2671</v>
      </c>
      <c r="I179" s="4">
        <v>0.35</v>
      </c>
      <c r="J179" s="4">
        <v>0.869</v>
      </c>
      <c r="K179" s="4">
        <v>0.84</v>
      </c>
      <c r="L179" s="4">
        <v>0.068</v>
      </c>
      <c r="M179" s="4">
        <v>0.002</v>
      </c>
      <c r="N179" s="4">
        <v>0.0</v>
      </c>
      <c r="O179" s="4">
        <v>0.132</v>
      </c>
      <c r="P179" s="4">
        <v>0.27</v>
      </c>
      <c r="Q179" s="4">
        <v>150.0</v>
      </c>
      <c r="R179" s="4">
        <v>0.0</v>
      </c>
      <c r="S179" s="4">
        <v>0.0</v>
      </c>
      <c r="T179" s="3" t="s">
        <v>34</v>
      </c>
      <c r="U179" s="3" t="s">
        <v>35</v>
      </c>
      <c r="V179" s="7" t="s">
        <v>36</v>
      </c>
      <c r="W179" s="18" t="s">
        <v>4361</v>
      </c>
    </row>
    <row r="180">
      <c r="A180" s="3" t="s">
        <v>2676</v>
      </c>
      <c r="B180" s="3" t="s">
        <v>2677</v>
      </c>
      <c r="C180" s="4">
        <v>2021.0</v>
      </c>
      <c r="D180" s="4">
        <v>7.0</v>
      </c>
      <c r="E180" s="4">
        <v>241750.0</v>
      </c>
      <c r="F180" s="3" t="s">
        <v>424</v>
      </c>
      <c r="G180" s="3" t="s">
        <v>959</v>
      </c>
      <c r="H180" s="3" t="s">
        <v>2678</v>
      </c>
      <c r="I180" s="4">
        <v>0.523</v>
      </c>
      <c r="J180" s="4">
        <v>0.325</v>
      </c>
      <c r="K180" s="4">
        <v>0.73</v>
      </c>
      <c r="L180" s="4">
        <v>0.037</v>
      </c>
      <c r="M180" s="4">
        <v>0.87</v>
      </c>
      <c r="N180" s="4">
        <v>0.0</v>
      </c>
      <c r="O180" s="4">
        <v>0.138</v>
      </c>
      <c r="P180" s="4">
        <v>0.262</v>
      </c>
      <c r="Q180" s="4">
        <v>139.4</v>
      </c>
      <c r="R180" s="4">
        <v>5.0</v>
      </c>
      <c r="S180" s="4">
        <v>1.0</v>
      </c>
      <c r="T180" s="3" t="s">
        <v>34</v>
      </c>
      <c r="U180" s="3" t="s">
        <v>35</v>
      </c>
      <c r="V180" s="7" t="s">
        <v>36</v>
      </c>
      <c r="W180" s="18" t="s">
        <v>4390</v>
      </c>
    </row>
    <row r="181">
      <c r="A181" s="3" t="s">
        <v>2681</v>
      </c>
      <c r="B181" s="3" t="s">
        <v>2682</v>
      </c>
      <c r="C181" s="4">
        <v>2016.0</v>
      </c>
      <c r="D181" s="4">
        <v>7.0</v>
      </c>
      <c r="E181" s="4">
        <v>371069.0</v>
      </c>
      <c r="F181" s="3" t="s">
        <v>194</v>
      </c>
      <c r="G181" s="3" t="s">
        <v>671</v>
      </c>
      <c r="H181" s="3" t="s">
        <v>2683</v>
      </c>
      <c r="I181" s="4">
        <v>0.218</v>
      </c>
      <c r="J181" s="4">
        <v>0.541</v>
      </c>
      <c r="K181" s="4">
        <v>0.77</v>
      </c>
      <c r="L181" s="4">
        <v>0.043</v>
      </c>
      <c r="M181" s="4">
        <v>0.834</v>
      </c>
      <c r="N181" s="4">
        <v>0.0</v>
      </c>
      <c r="O181" s="4">
        <v>0.229</v>
      </c>
      <c r="P181" s="4">
        <v>0.274</v>
      </c>
      <c r="Q181" s="4">
        <v>68.17</v>
      </c>
      <c r="R181" s="4">
        <v>0.0</v>
      </c>
      <c r="S181" s="4">
        <v>1.0</v>
      </c>
      <c r="T181" s="3" t="s">
        <v>34</v>
      </c>
      <c r="U181" s="3" t="s">
        <v>68</v>
      </c>
      <c r="V181" s="7" t="s">
        <v>36</v>
      </c>
      <c r="W181" s="18" t="s">
        <v>4410</v>
      </c>
    </row>
    <row r="182">
      <c r="A182" s="3" t="s">
        <v>2835</v>
      </c>
      <c r="B182" s="3" t="s">
        <v>2836</v>
      </c>
      <c r="C182" s="4">
        <v>2019.0</v>
      </c>
      <c r="D182" s="4">
        <v>8.0</v>
      </c>
      <c r="E182" s="4">
        <v>195213.0</v>
      </c>
      <c r="F182" s="3" t="s">
        <v>306</v>
      </c>
      <c r="G182" s="3" t="s">
        <v>2837</v>
      </c>
      <c r="H182" s="3" t="s">
        <v>2839</v>
      </c>
      <c r="I182" s="4">
        <v>0.3</v>
      </c>
      <c r="J182" s="4">
        <v>0.312</v>
      </c>
      <c r="K182" s="4">
        <v>0.8</v>
      </c>
      <c r="L182" s="4">
        <v>0.034</v>
      </c>
      <c r="M182" s="4">
        <v>0.696</v>
      </c>
      <c r="N182" s="4">
        <v>0.0</v>
      </c>
      <c r="O182" s="4">
        <v>0.107</v>
      </c>
      <c r="P182" s="4">
        <v>0.396</v>
      </c>
      <c r="Q182" s="4">
        <v>73.76</v>
      </c>
      <c r="R182" s="4">
        <v>8.0</v>
      </c>
      <c r="S182" s="4">
        <v>0.0</v>
      </c>
      <c r="T182" s="3" t="s">
        <v>34</v>
      </c>
      <c r="U182" s="3" t="s">
        <v>35</v>
      </c>
      <c r="V182" s="7" t="s">
        <v>45</v>
      </c>
      <c r="W182" s="18" t="s">
        <v>4440</v>
      </c>
    </row>
    <row r="183">
      <c r="A183" s="3" t="s">
        <v>2843</v>
      </c>
      <c r="B183" s="3" t="s">
        <v>2844</v>
      </c>
      <c r="C183" s="4">
        <v>2018.0</v>
      </c>
      <c r="D183" s="4">
        <v>8.0</v>
      </c>
      <c r="E183" s="4">
        <v>256216.0</v>
      </c>
      <c r="F183" s="3" t="s">
        <v>347</v>
      </c>
      <c r="G183" s="3" t="s">
        <v>1852</v>
      </c>
      <c r="H183" s="3" t="s">
        <v>2847</v>
      </c>
      <c r="I183" s="4">
        <v>0.423</v>
      </c>
      <c r="J183" s="4">
        <v>0.103</v>
      </c>
      <c r="K183" s="4">
        <v>0.74</v>
      </c>
      <c r="L183" s="4">
        <v>0.034</v>
      </c>
      <c r="M183" s="4">
        <v>0.951</v>
      </c>
      <c r="N183" s="4">
        <v>0.0</v>
      </c>
      <c r="O183" s="4">
        <v>0.105</v>
      </c>
      <c r="P183" s="4">
        <v>0.417</v>
      </c>
      <c r="Q183" s="4">
        <v>148.18</v>
      </c>
      <c r="R183" s="4">
        <v>2.0</v>
      </c>
      <c r="S183" s="4">
        <v>1.0</v>
      </c>
      <c r="T183" s="3" t="s">
        <v>34</v>
      </c>
      <c r="U183" s="3" t="s">
        <v>35</v>
      </c>
      <c r="V183" s="7" t="s">
        <v>54</v>
      </c>
      <c r="W183" s="18" t="s">
        <v>4487</v>
      </c>
    </row>
    <row r="184">
      <c r="A184" s="3" t="s">
        <v>2849</v>
      </c>
      <c r="B184" s="3" t="s">
        <v>2851</v>
      </c>
      <c r="C184" s="20">
        <v>2006.0</v>
      </c>
      <c r="D184" s="20">
        <v>8.0</v>
      </c>
      <c r="E184" s="20">
        <v>292478.0</v>
      </c>
      <c r="F184" s="21" t="s">
        <v>453</v>
      </c>
      <c r="G184" s="21" t="s">
        <v>2295</v>
      </c>
      <c r="H184" s="21" t="s">
        <v>2430</v>
      </c>
      <c r="I184" s="20">
        <v>0.412</v>
      </c>
      <c r="J184" s="20">
        <v>0.491</v>
      </c>
      <c r="K184" s="20">
        <v>0.74</v>
      </c>
      <c r="L184" s="20">
        <v>0.026</v>
      </c>
      <c r="M184" s="20">
        <v>0.103</v>
      </c>
      <c r="N184" s="20">
        <v>0.343</v>
      </c>
      <c r="O184" s="20">
        <v>0.203</v>
      </c>
      <c r="P184" s="20">
        <v>0.274</v>
      </c>
      <c r="Q184" s="20">
        <v>179.94</v>
      </c>
      <c r="R184" s="20">
        <v>4.0</v>
      </c>
      <c r="S184" s="20">
        <v>1.0</v>
      </c>
      <c r="T184" s="21" t="s">
        <v>34</v>
      </c>
      <c r="U184" s="21" t="s">
        <v>35</v>
      </c>
      <c r="V184" s="21" t="s">
        <v>36</v>
      </c>
      <c r="W184" s="22" t="s">
        <v>4527</v>
      </c>
      <c r="X184" s="23"/>
      <c r="Y184" s="23"/>
      <c r="Z184" s="23"/>
      <c r="AA184" s="23"/>
      <c r="AB184" s="23"/>
    </row>
    <row r="185">
      <c r="A185" s="3" t="s">
        <v>2856</v>
      </c>
      <c r="B185" s="3" t="s">
        <v>2857</v>
      </c>
      <c r="C185" s="20">
        <v>2024.0</v>
      </c>
      <c r="D185" s="20">
        <v>8.0</v>
      </c>
      <c r="E185" s="20">
        <v>238419.0</v>
      </c>
      <c r="F185" s="21" t="s">
        <v>312</v>
      </c>
      <c r="G185" s="21" t="s">
        <v>2860</v>
      </c>
      <c r="H185" s="21" t="s">
        <v>2424</v>
      </c>
      <c r="I185" s="20">
        <v>0.522</v>
      </c>
      <c r="J185" s="20">
        <v>0.632</v>
      </c>
      <c r="K185" s="20">
        <v>0.77</v>
      </c>
      <c r="L185" s="20">
        <v>0.031</v>
      </c>
      <c r="M185" s="20">
        <v>0.228</v>
      </c>
      <c r="N185" s="20">
        <v>0.0</v>
      </c>
      <c r="O185" s="20">
        <v>0.069</v>
      </c>
      <c r="P185" s="20">
        <v>0.37</v>
      </c>
      <c r="Q185" s="20">
        <v>110.59</v>
      </c>
      <c r="R185" s="20">
        <v>1.0</v>
      </c>
      <c r="S185" s="20">
        <v>0.0</v>
      </c>
      <c r="T185" s="21" t="s">
        <v>34</v>
      </c>
      <c r="U185" s="21" t="s">
        <v>35</v>
      </c>
      <c r="V185" s="21" t="s">
        <v>45</v>
      </c>
      <c r="W185" s="24" t="s">
        <v>4564</v>
      </c>
      <c r="X185" s="23"/>
      <c r="Y185" s="23"/>
      <c r="Z185" s="23"/>
      <c r="AA185" s="23"/>
      <c r="AB185" s="23"/>
    </row>
    <row r="186">
      <c r="A186" s="3" t="s">
        <v>2864</v>
      </c>
      <c r="B186" s="3" t="s">
        <v>2865</v>
      </c>
      <c r="C186" s="20">
        <v>2016.0</v>
      </c>
      <c r="D186" s="20">
        <v>8.0</v>
      </c>
      <c r="E186" s="20">
        <v>292800.0</v>
      </c>
      <c r="F186" s="21" t="s">
        <v>341</v>
      </c>
      <c r="G186" s="21" t="s">
        <v>2100</v>
      </c>
      <c r="H186" s="21" t="s">
        <v>2869</v>
      </c>
      <c r="I186" s="20">
        <v>0.349</v>
      </c>
      <c r="J186" s="20">
        <v>0.841</v>
      </c>
      <c r="K186" s="20">
        <v>0.85</v>
      </c>
      <c r="L186" s="20">
        <v>0.053</v>
      </c>
      <c r="M186" s="20">
        <v>0.165</v>
      </c>
      <c r="N186" s="20">
        <v>0.045</v>
      </c>
      <c r="O186" s="20">
        <v>0.406</v>
      </c>
      <c r="P186" s="20">
        <v>0.29</v>
      </c>
      <c r="Q186" s="20">
        <v>165.58</v>
      </c>
      <c r="R186" s="20">
        <v>3.0</v>
      </c>
      <c r="S186" s="20">
        <v>0.0</v>
      </c>
      <c r="T186" s="21" t="s">
        <v>34</v>
      </c>
      <c r="U186" s="21" t="s">
        <v>35</v>
      </c>
      <c r="V186" s="21" t="s">
        <v>36</v>
      </c>
      <c r="W186" s="24" t="s">
        <v>4609</v>
      </c>
      <c r="X186" s="23"/>
      <c r="Y186" s="23"/>
      <c r="Z186" s="23"/>
      <c r="AA186" s="23"/>
      <c r="AB186" s="23"/>
    </row>
    <row r="187">
      <c r="A187" s="3" t="s">
        <v>2872</v>
      </c>
      <c r="B187" s="3" t="s">
        <v>2873</v>
      </c>
      <c r="C187" s="20">
        <v>2019.0</v>
      </c>
      <c r="D187" s="20">
        <v>8.0</v>
      </c>
      <c r="E187" s="20">
        <v>224416.0</v>
      </c>
      <c r="F187" s="21" t="s">
        <v>424</v>
      </c>
      <c r="G187" s="21" t="s">
        <v>2876</v>
      </c>
      <c r="H187" s="21" t="s">
        <v>2873</v>
      </c>
      <c r="I187" s="20">
        <v>0.441</v>
      </c>
      <c r="J187" s="20">
        <v>0.44</v>
      </c>
      <c r="K187" s="20">
        <v>0.75</v>
      </c>
      <c r="L187" s="20">
        <v>0.034</v>
      </c>
      <c r="M187" s="20">
        <v>0.753</v>
      </c>
      <c r="N187" s="20">
        <v>0.0</v>
      </c>
      <c r="O187" s="20">
        <v>0.116</v>
      </c>
      <c r="P187" s="20">
        <v>0.176</v>
      </c>
      <c r="Q187" s="20">
        <v>148.27</v>
      </c>
      <c r="R187" s="20">
        <v>1.0</v>
      </c>
      <c r="S187" s="20">
        <v>1.0</v>
      </c>
      <c r="T187" s="21" t="s">
        <v>34</v>
      </c>
      <c r="U187" s="21" t="s">
        <v>35</v>
      </c>
      <c r="V187" s="21" t="s">
        <v>58</v>
      </c>
      <c r="W187" s="24" t="s">
        <v>4637</v>
      </c>
      <c r="X187" s="23"/>
      <c r="Y187" s="23"/>
      <c r="Z187" s="23"/>
      <c r="AA187" s="23"/>
      <c r="AB187" s="23"/>
    </row>
    <row r="188">
      <c r="A188" s="3" t="s">
        <v>2882</v>
      </c>
      <c r="B188" s="3" t="s">
        <v>2883</v>
      </c>
      <c r="C188" s="4">
        <v>2020.0</v>
      </c>
      <c r="D188" s="4">
        <v>8.0</v>
      </c>
      <c r="E188" s="4">
        <v>222772.0</v>
      </c>
      <c r="F188" s="3" t="s">
        <v>306</v>
      </c>
      <c r="G188" s="3" t="s">
        <v>2884</v>
      </c>
      <c r="H188" s="3" t="s">
        <v>2883</v>
      </c>
      <c r="I188" s="4">
        <v>0.488</v>
      </c>
      <c r="J188" s="4">
        <v>0.293</v>
      </c>
      <c r="K188" s="4">
        <v>0.68</v>
      </c>
      <c r="L188" s="4">
        <v>0.061</v>
      </c>
      <c r="M188" s="4">
        <v>0.923</v>
      </c>
      <c r="N188" s="4">
        <v>0.0</v>
      </c>
      <c r="O188" s="4">
        <v>0.17</v>
      </c>
      <c r="P188" s="4">
        <v>0.441</v>
      </c>
      <c r="Q188" s="4">
        <v>90.22</v>
      </c>
      <c r="R188" s="4">
        <v>0.0</v>
      </c>
      <c r="S188" s="4">
        <v>1.0</v>
      </c>
      <c r="T188" s="3" t="s">
        <v>34</v>
      </c>
      <c r="U188" s="3" t="s">
        <v>35</v>
      </c>
      <c r="V188" s="7" t="s">
        <v>54</v>
      </c>
      <c r="W188" s="24" t="s">
        <v>4663</v>
      </c>
      <c r="X188" s="23"/>
      <c r="Y188" s="23"/>
      <c r="Z188" s="23"/>
      <c r="AA188" s="23"/>
      <c r="AB188" s="23"/>
    </row>
    <row r="189">
      <c r="A189" s="3" t="s">
        <v>2997</v>
      </c>
      <c r="B189" s="3" t="s">
        <v>2430</v>
      </c>
      <c r="C189" s="4">
        <v>2006.0</v>
      </c>
      <c r="D189" s="4">
        <v>9.0</v>
      </c>
      <c r="E189" s="4">
        <v>281936.0</v>
      </c>
      <c r="F189" s="3" t="s">
        <v>453</v>
      </c>
      <c r="G189" s="3" t="s">
        <v>2295</v>
      </c>
      <c r="H189" s="3" t="s">
        <v>2430</v>
      </c>
      <c r="I189" s="4">
        <v>0.315</v>
      </c>
      <c r="J189" s="4">
        <v>0.481</v>
      </c>
      <c r="K189" s="4">
        <v>0.79</v>
      </c>
      <c r="L189" s="4">
        <v>0.029</v>
      </c>
      <c r="M189" s="4">
        <v>0.015</v>
      </c>
      <c r="N189" s="4">
        <v>0.761</v>
      </c>
      <c r="O189" s="4">
        <v>0.12</v>
      </c>
      <c r="P189" s="4">
        <v>0.446</v>
      </c>
      <c r="Q189" s="4">
        <v>91.93</v>
      </c>
      <c r="R189" s="4">
        <v>2.0</v>
      </c>
      <c r="S189" s="4">
        <v>1.0</v>
      </c>
      <c r="T189" s="3" t="s">
        <v>34</v>
      </c>
      <c r="U189" s="3" t="s">
        <v>35</v>
      </c>
      <c r="V189" s="7" t="s">
        <v>54</v>
      </c>
      <c r="W189" s="24" t="s">
        <v>4692</v>
      </c>
      <c r="X189" s="23"/>
      <c r="Y189" s="23"/>
      <c r="Z189" s="23"/>
      <c r="AA189" s="23"/>
      <c r="AB189" s="23"/>
    </row>
    <row r="190">
      <c r="A190" s="3" t="s">
        <v>3006</v>
      </c>
      <c r="B190" s="3" t="s">
        <v>3010</v>
      </c>
      <c r="C190" s="4">
        <v>2019.0</v>
      </c>
      <c r="D190" s="4">
        <v>9.0</v>
      </c>
      <c r="E190" s="4">
        <v>381864.0</v>
      </c>
      <c r="F190" s="3" t="s">
        <v>347</v>
      </c>
      <c r="G190" s="3" t="s">
        <v>3012</v>
      </c>
      <c r="H190" s="3" t="s">
        <v>3010</v>
      </c>
      <c r="I190" s="4">
        <v>0.747</v>
      </c>
      <c r="J190" s="4">
        <v>0.5</v>
      </c>
      <c r="K190" s="4">
        <v>0.8</v>
      </c>
      <c r="L190" s="4">
        <v>0.036</v>
      </c>
      <c r="M190" s="4">
        <v>0.123</v>
      </c>
      <c r="N190" s="4">
        <v>0.001</v>
      </c>
      <c r="O190" s="4">
        <v>0.099</v>
      </c>
      <c r="P190" s="4">
        <v>0.275</v>
      </c>
      <c r="Q190" s="4">
        <v>117.95</v>
      </c>
      <c r="R190" s="4">
        <v>5.0</v>
      </c>
      <c r="S190" s="4">
        <v>1.0</v>
      </c>
      <c r="T190" s="3" t="s">
        <v>34</v>
      </c>
      <c r="U190" s="3" t="s">
        <v>35</v>
      </c>
      <c r="V190" s="7" t="s">
        <v>36</v>
      </c>
      <c r="W190" s="24" t="s">
        <v>4719</v>
      </c>
      <c r="X190" s="23"/>
      <c r="Y190" s="23"/>
      <c r="Z190" s="23"/>
      <c r="AA190" s="23"/>
      <c r="AB190" s="23"/>
    </row>
    <row r="191">
      <c r="A191" s="3" t="s">
        <v>3015</v>
      </c>
      <c r="B191" s="3" t="s">
        <v>3016</v>
      </c>
      <c r="C191" s="4">
        <v>2008.0</v>
      </c>
      <c r="D191" s="4">
        <v>9.0</v>
      </c>
      <c r="E191" s="4">
        <v>218253.0</v>
      </c>
      <c r="F191" s="3" t="s">
        <v>347</v>
      </c>
      <c r="G191" s="3" t="s">
        <v>3018</v>
      </c>
      <c r="H191" s="3" t="s">
        <v>3019</v>
      </c>
      <c r="I191" s="4">
        <v>0.681</v>
      </c>
      <c r="J191" s="4">
        <v>0.25</v>
      </c>
      <c r="K191" s="4">
        <v>0.67</v>
      </c>
      <c r="L191" s="4">
        <v>0.027</v>
      </c>
      <c r="M191" s="4">
        <v>0.456</v>
      </c>
      <c r="N191" s="4">
        <v>0.071</v>
      </c>
      <c r="O191" s="4">
        <v>0.088</v>
      </c>
      <c r="P191" s="4">
        <v>0.354</v>
      </c>
      <c r="Q191" s="4">
        <v>90.0</v>
      </c>
      <c r="R191" s="4">
        <v>2.0</v>
      </c>
      <c r="S191" s="4">
        <v>0.0</v>
      </c>
      <c r="T191" s="3" t="s">
        <v>34</v>
      </c>
      <c r="U191" s="3" t="s">
        <v>35</v>
      </c>
      <c r="V191" s="7" t="s">
        <v>45</v>
      </c>
      <c r="W191" s="24" t="s">
        <v>4740</v>
      </c>
      <c r="X191" s="23"/>
      <c r="Y191" s="23"/>
      <c r="Z191" s="23"/>
      <c r="AA191" s="23"/>
      <c r="AB191" s="23"/>
    </row>
    <row r="192">
      <c r="A192" s="3" t="s">
        <v>3022</v>
      </c>
      <c r="B192" s="3" t="s">
        <v>3024</v>
      </c>
      <c r="C192" s="4">
        <v>2014.0</v>
      </c>
      <c r="D192" s="4">
        <v>9.0</v>
      </c>
      <c r="E192" s="4">
        <v>275666.0</v>
      </c>
      <c r="F192" s="3" t="s">
        <v>413</v>
      </c>
      <c r="G192" s="3" t="s">
        <v>3026</v>
      </c>
      <c r="H192" s="3" t="s">
        <v>3024</v>
      </c>
      <c r="I192" s="4">
        <v>0.621</v>
      </c>
      <c r="J192" s="4">
        <v>0.633</v>
      </c>
      <c r="K192" s="4">
        <v>0.8</v>
      </c>
      <c r="L192" s="4">
        <v>0.036</v>
      </c>
      <c r="M192" s="4">
        <v>0.237</v>
      </c>
      <c r="N192" s="4">
        <v>0.0</v>
      </c>
      <c r="O192" s="4">
        <v>0.28</v>
      </c>
      <c r="P192" s="4">
        <v>0.44</v>
      </c>
      <c r="Q192" s="4">
        <v>127.67</v>
      </c>
      <c r="R192" s="4">
        <v>1.0</v>
      </c>
      <c r="S192" s="4">
        <v>1.0</v>
      </c>
      <c r="T192" s="3" t="s">
        <v>34</v>
      </c>
      <c r="U192" s="3" t="s">
        <v>35</v>
      </c>
      <c r="V192" s="7" t="s">
        <v>54</v>
      </c>
      <c r="W192" s="24" t="s">
        <v>4762</v>
      </c>
      <c r="X192" s="23"/>
      <c r="Y192" s="23"/>
      <c r="Z192" s="23"/>
      <c r="AA192" s="23"/>
      <c r="AB192" s="23"/>
    </row>
    <row r="193">
      <c r="A193" s="3" t="s">
        <v>3027</v>
      </c>
      <c r="B193" s="3" t="s">
        <v>3028</v>
      </c>
      <c r="C193" s="4">
        <v>2021.0</v>
      </c>
      <c r="D193" s="4">
        <v>10.0</v>
      </c>
      <c r="E193" s="4">
        <v>270076.0</v>
      </c>
      <c r="F193" s="3" t="s">
        <v>26</v>
      </c>
      <c r="G193" s="3" t="s">
        <v>3031</v>
      </c>
      <c r="H193" s="3" t="s">
        <v>3032</v>
      </c>
      <c r="I193" s="4">
        <v>0.437</v>
      </c>
      <c r="J193" s="4">
        <v>0.181</v>
      </c>
      <c r="K193" s="4">
        <v>0.78</v>
      </c>
      <c r="L193" s="4">
        <v>0.033</v>
      </c>
      <c r="M193" s="4">
        <v>0.985</v>
      </c>
      <c r="N193" s="4">
        <v>0.0</v>
      </c>
      <c r="O193" s="4">
        <v>0.123</v>
      </c>
      <c r="P193" s="4">
        <v>0.358</v>
      </c>
      <c r="Q193" s="4">
        <v>77.95</v>
      </c>
      <c r="R193" s="4">
        <v>11.0</v>
      </c>
      <c r="S193" s="4">
        <v>1.0</v>
      </c>
      <c r="T193" s="3" t="s">
        <v>34</v>
      </c>
      <c r="U193" s="3" t="s">
        <v>35</v>
      </c>
      <c r="V193" s="7" t="s">
        <v>45</v>
      </c>
      <c r="W193" s="24" t="s">
        <v>4781</v>
      </c>
      <c r="X193" s="23"/>
      <c r="Y193" s="23"/>
      <c r="Z193" s="23"/>
      <c r="AA193" s="23"/>
      <c r="AB193" s="23"/>
    </row>
    <row r="194">
      <c r="A194" s="3" t="s">
        <v>3035</v>
      </c>
      <c r="B194" s="3" t="s">
        <v>3036</v>
      </c>
      <c r="C194" s="4">
        <v>2014.0</v>
      </c>
      <c r="D194" s="4">
        <v>10.0</v>
      </c>
      <c r="E194" s="4">
        <v>294533.0</v>
      </c>
      <c r="F194" s="3" t="s">
        <v>26</v>
      </c>
      <c r="G194" s="3" t="s">
        <v>3037</v>
      </c>
      <c r="H194" s="3" t="s">
        <v>3038</v>
      </c>
      <c r="I194" s="4">
        <v>0.48</v>
      </c>
      <c r="J194" s="4">
        <v>0.244</v>
      </c>
      <c r="K194" s="4">
        <v>0.79</v>
      </c>
      <c r="L194" s="4">
        <v>0.034</v>
      </c>
      <c r="M194" s="4">
        <v>0.763</v>
      </c>
      <c r="N194" s="4">
        <v>0.0</v>
      </c>
      <c r="O194" s="4">
        <v>0.106</v>
      </c>
      <c r="P194" s="4">
        <v>0.288</v>
      </c>
      <c r="Q194" s="4">
        <v>139.94</v>
      </c>
      <c r="R194" s="4">
        <v>7.0</v>
      </c>
      <c r="S194" s="4">
        <v>1.0</v>
      </c>
      <c r="T194" s="3" t="s">
        <v>34</v>
      </c>
      <c r="U194" s="3" t="s">
        <v>35</v>
      </c>
      <c r="V194" s="7" t="s">
        <v>36</v>
      </c>
      <c r="W194" s="24" t="s">
        <v>4797</v>
      </c>
      <c r="X194" s="23"/>
      <c r="Y194" s="23"/>
      <c r="Z194" s="23"/>
      <c r="AA194" s="23"/>
      <c r="AB194" s="23"/>
    </row>
    <row r="195">
      <c r="A195" s="3" t="s">
        <v>3096</v>
      </c>
      <c r="B195" s="3" t="s">
        <v>3097</v>
      </c>
      <c r="C195" s="4">
        <v>2019.0</v>
      </c>
      <c r="D195" s="4">
        <v>10.0</v>
      </c>
      <c r="E195" s="4">
        <v>324000.0</v>
      </c>
      <c r="F195" s="3" t="s">
        <v>3100</v>
      </c>
      <c r="G195" s="3" t="s">
        <v>3101</v>
      </c>
      <c r="H195" s="3" t="s">
        <v>3097</v>
      </c>
      <c r="I195" s="4">
        <v>0.845</v>
      </c>
      <c r="J195" s="4">
        <v>0.432</v>
      </c>
      <c r="K195" s="4">
        <v>0.78</v>
      </c>
      <c r="L195" s="4">
        <v>0.416</v>
      </c>
      <c r="M195" s="4">
        <v>0.326</v>
      </c>
      <c r="N195" s="4">
        <v>0.0</v>
      </c>
      <c r="O195" s="4">
        <v>0.101</v>
      </c>
      <c r="P195" s="4">
        <v>0.433</v>
      </c>
      <c r="Q195" s="4">
        <v>156.13</v>
      </c>
      <c r="R195" s="4">
        <v>0.0</v>
      </c>
      <c r="S195" s="4">
        <v>0.0</v>
      </c>
      <c r="T195" s="3" t="s">
        <v>34</v>
      </c>
      <c r="U195" s="3" t="s">
        <v>35</v>
      </c>
      <c r="V195" s="7" t="s">
        <v>54</v>
      </c>
      <c r="W195" s="24" t="s">
        <v>4818</v>
      </c>
      <c r="X195" s="23"/>
      <c r="Y195" s="23"/>
      <c r="Z195" s="23"/>
      <c r="AA195" s="23"/>
      <c r="AB195" s="23"/>
    </row>
    <row r="196">
      <c r="A196" s="3" t="s">
        <v>3102</v>
      </c>
      <c r="B196" s="3" t="s">
        <v>3103</v>
      </c>
      <c r="C196" s="4">
        <v>2009.0</v>
      </c>
      <c r="D196" s="4">
        <v>10.0</v>
      </c>
      <c r="E196" s="4">
        <v>268236.0</v>
      </c>
      <c r="F196" s="3" t="s">
        <v>413</v>
      </c>
      <c r="G196" s="3" t="s">
        <v>3104</v>
      </c>
      <c r="H196" s="3" t="s">
        <v>3105</v>
      </c>
      <c r="I196" s="4">
        <v>0.632</v>
      </c>
      <c r="J196" s="4">
        <v>0.332</v>
      </c>
      <c r="K196" s="4">
        <v>0.7</v>
      </c>
      <c r="L196" s="4">
        <v>0.034</v>
      </c>
      <c r="M196" s="4">
        <v>0.363</v>
      </c>
      <c r="N196" s="4">
        <v>0.0</v>
      </c>
      <c r="O196" s="4">
        <v>0.38</v>
      </c>
      <c r="P196" s="4">
        <v>0.159</v>
      </c>
      <c r="Q196" s="4">
        <v>120.06</v>
      </c>
      <c r="R196" s="4">
        <v>8.0</v>
      </c>
      <c r="S196" s="4">
        <v>1.0</v>
      </c>
      <c r="T196" s="3" t="s">
        <v>34</v>
      </c>
      <c r="U196" s="3" t="s">
        <v>35</v>
      </c>
      <c r="V196" s="7" t="s">
        <v>58</v>
      </c>
      <c r="W196" s="24" t="s">
        <v>4838</v>
      </c>
      <c r="X196" s="23"/>
      <c r="Y196" s="23"/>
      <c r="Z196" s="23"/>
      <c r="AA196" s="23"/>
      <c r="AB196" s="23"/>
    </row>
    <row r="197">
      <c r="A197" s="3" t="s">
        <v>3111</v>
      </c>
      <c r="B197" s="3" t="s">
        <v>3112</v>
      </c>
      <c r="C197" s="4">
        <v>2024.0</v>
      </c>
      <c r="D197" s="4">
        <v>10.0</v>
      </c>
      <c r="E197" s="4">
        <v>333888.0</v>
      </c>
      <c r="F197" s="3" t="s">
        <v>170</v>
      </c>
      <c r="G197" s="3" t="s">
        <v>3113</v>
      </c>
      <c r="H197" s="3" t="s">
        <v>2424</v>
      </c>
      <c r="I197" s="4">
        <v>0.409</v>
      </c>
      <c r="J197" s="4">
        <v>0.608</v>
      </c>
      <c r="K197" s="4">
        <v>0.85</v>
      </c>
      <c r="L197" s="4">
        <v>0.034</v>
      </c>
      <c r="M197" s="4">
        <v>0.704</v>
      </c>
      <c r="N197" s="4">
        <v>0.0</v>
      </c>
      <c r="O197" s="4">
        <v>0.532</v>
      </c>
      <c r="P197" s="4">
        <v>0.299</v>
      </c>
      <c r="Q197" s="4">
        <v>120.52</v>
      </c>
      <c r="R197" s="4">
        <v>5.0</v>
      </c>
      <c r="S197" s="4">
        <v>1.0</v>
      </c>
      <c r="T197" s="3" t="s">
        <v>34</v>
      </c>
      <c r="U197" s="3" t="s">
        <v>35</v>
      </c>
      <c r="V197" s="7" t="s">
        <v>36</v>
      </c>
      <c r="W197" s="24" t="s">
        <v>4862</v>
      </c>
      <c r="X197" s="23"/>
      <c r="Y197" s="23"/>
      <c r="Z197" s="23"/>
      <c r="AA197" s="23"/>
      <c r="AB197" s="23"/>
    </row>
    <row r="198">
      <c r="A198" s="3" t="s">
        <v>3116</v>
      </c>
      <c r="B198" s="19" t="s">
        <v>3117</v>
      </c>
      <c r="C198" s="4">
        <v>2020.0</v>
      </c>
      <c r="D198" s="4">
        <v>10.0</v>
      </c>
      <c r="E198" s="4">
        <v>251924.0</v>
      </c>
      <c r="F198" s="3" t="s">
        <v>26</v>
      </c>
      <c r="G198" s="3" t="s">
        <v>1312</v>
      </c>
      <c r="H198" s="3" t="s">
        <v>3120</v>
      </c>
      <c r="I198" s="4">
        <v>0.497</v>
      </c>
      <c r="J198" s="4">
        <v>0.304</v>
      </c>
      <c r="K198" s="4">
        <v>0.73</v>
      </c>
      <c r="L198" s="4">
        <v>0.026</v>
      </c>
      <c r="M198" s="4">
        <v>0.581</v>
      </c>
      <c r="N198" s="4">
        <v>0.0</v>
      </c>
      <c r="O198" s="4">
        <v>0.179</v>
      </c>
      <c r="P198" s="4">
        <v>0.351</v>
      </c>
      <c r="Q198" s="4">
        <v>134.89</v>
      </c>
      <c r="R198" s="4">
        <v>5.0</v>
      </c>
      <c r="S198" s="4">
        <v>1.0</v>
      </c>
      <c r="T198" s="3" t="s">
        <v>34</v>
      </c>
      <c r="U198" s="3" t="s">
        <v>35</v>
      </c>
      <c r="V198" s="7" t="s">
        <v>45</v>
      </c>
      <c r="W198" s="24" t="s">
        <v>4892</v>
      </c>
      <c r="X198" s="23"/>
      <c r="Y198" s="23"/>
      <c r="Z198" s="23"/>
      <c r="AA198" s="23"/>
      <c r="AB198" s="23"/>
    </row>
    <row r="199">
      <c r="A199" s="3" t="s">
        <v>3121</v>
      </c>
      <c r="B199" s="3" t="s">
        <v>3122</v>
      </c>
      <c r="C199" s="4">
        <v>2007.0</v>
      </c>
      <c r="D199" s="4">
        <v>10.0</v>
      </c>
      <c r="E199" s="4">
        <v>310746.0</v>
      </c>
      <c r="F199" s="3" t="s">
        <v>413</v>
      </c>
      <c r="G199" s="3" t="s">
        <v>3124</v>
      </c>
      <c r="H199" s="3" t="s">
        <v>3125</v>
      </c>
      <c r="I199" s="4">
        <v>0.619</v>
      </c>
      <c r="J199" s="4">
        <v>0.596</v>
      </c>
      <c r="K199" s="4">
        <v>0.79</v>
      </c>
      <c r="L199" s="4">
        <v>0.041</v>
      </c>
      <c r="M199" s="4">
        <v>0.012</v>
      </c>
      <c r="N199" s="4">
        <v>0.0</v>
      </c>
      <c r="O199" s="4">
        <v>0.14</v>
      </c>
      <c r="P199" s="4">
        <v>0.435</v>
      </c>
      <c r="Q199" s="4">
        <v>74.99</v>
      </c>
      <c r="R199" s="4">
        <v>2.0</v>
      </c>
      <c r="S199" s="4">
        <v>0.0</v>
      </c>
      <c r="T199" s="3" t="s">
        <v>34</v>
      </c>
      <c r="U199" s="3" t="s">
        <v>35</v>
      </c>
      <c r="V199" s="7" t="s">
        <v>54</v>
      </c>
      <c r="W199" s="22" t="s">
        <v>4923</v>
      </c>
      <c r="X199" s="23"/>
      <c r="Y199" s="23"/>
      <c r="Z199" s="23"/>
      <c r="AA199" s="23"/>
      <c r="AB199" s="23"/>
    </row>
    <row r="200">
      <c r="A200" s="3" t="s">
        <v>3128</v>
      </c>
      <c r="B200" s="3" t="s">
        <v>2869</v>
      </c>
      <c r="C200" s="4">
        <v>2016.0</v>
      </c>
      <c r="D200" s="4">
        <v>10.0</v>
      </c>
      <c r="E200" s="4">
        <v>312600.0</v>
      </c>
      <c r="F200" s="3" t="s">
        <v>341</v>
      </c>
      <c r="G200" s="3" t="s">
        <v>2100</v>
      </c>
      <c r="H200" s="3" t="s">
        <v>2869</v>
      </c>
      <c r="I200" s="4">
        <v>0.324</v>
      </c>
      <c r="J200" s="4">
        <v>0.857</v>
      </c>
      <c r="K200" s="4">
        <v>0.84</v>
      </c>
      <c r="L200" s="4">
        <v>0.059</v>
      </c>
      <c r="M200" s="4">
        <v>0.251</v>
      </c>
      <c r="N200" s="4">
        <v>0.002</v>
      </c>
      <c r="O200" s="4">
        <v>0.096</v>
      </c>
      <c r="P200" s="4">
        <v>0.404</v>
      </c>
      <c r="Q200" s="4">
        <v>165.81</v>
      </c>
      <c r="R200" s="4">
        <v>3.0</v>
      </c>
      <c r="S200" s="4">
        <v>0.0</v>
      </c>
      <c r="T200" s="3" t="s">
        <v>34</v>
      </c>
      <c r="U200" s="3" t="s">
        <v>35</v>
      </c>
      <c r="V200" s="7" t="s">
        <v>54</v>
      </c>
      <c r="W200" s="22" t="s">
        <v>4938</v>
      </c>
      <c r="X200" s="23"/>
      <c r="Y200" s="23"/>
      <c r="Z200" s="23"/>
      <c r="AA200" s="23"/>
      <c r="AB200" s="23"/>
    </row>
    <row r="201">
      <c r="A201" s="3"/>
      <c r="B201" s="3"/>
      <c r="C201" s="4"/>
      <c r="D201" s="4"/>
      <c r="E201" s="4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3"/>
      <c r="U201" s="3"/>
      <c r="V201" s="7"/>
      <c r="W201" s="25"/>
      <c r="X201" s="23"/>
      <c r="Y201" s="23"/>
      <c r="Z201" s="23"/>
      <c r="AA201" s="23"/>
      <c r="AB201" s="23"/>
    </row>
    <row r="202">
      <c r="A202" s="26" t="s">
        <v>105</v>
      </c>
      <c r="B202" s="26" t="s">
        <v>106</v>
      </c>
      <c r="C202" s="27">
        <v>2020.0</v>
      </c>
      <c r="D202" s="27">
        <v>0.0</v>
      </c>
      <c r="E202" s="27">
        <v>502040.0</v>
      </c>
      <c r="F202" s="26" t="s">
        <v>108</v>
      </c>
      <c r="G202" s="26" t="s">
        <v>109</v>
      </c>
      <c r="H202" s="26" t="s">
        <v>106</v>
      </c>
      <c r="I202" s="27">
        <v>0.781</v>
      </c>
      <c r="J202" s="27">
        <v>0.397</v>
      </c>
      <c r="K202" s="27">
        <v>0.72108742</v>
      </c>
      <c r="L202" s="27">
        <v>0.039</v>
      </c>
      <c r="M202" s="27">
        <v>0.266</v>
      </c>
      <c r="N202" s="27">
        <v>0.0</v>
      </c>
      <c r="O202" s="27">
        <v>0.108</v>
      </c>
      <c r="P202" s="27">
        <v>0.33</v>
      </c>
      <c r="Q202" s="27">
        <v>98.0</v>
      </c>
      <c r="R202" s="27">
        <v>7.0</v>
      </c>
      <c r="S202" s="27">
        <v>0.0</v>
      </c>
      <c r="T202" s="26" t="s">
        <v>104</v>
      </c>
      <c r="U202" s="26" t="s">
        <v>68</v>
      </c>
      <c r="V202" s="26" t="s">
        <v>45</v>
      </c>
      <c r="W202" s="24" t="s">
        <v>4961</v>
      </c>
      <c r="X202" s="28"/>
      <c r="Y202" s="28"/>
      <c r="Z202" s="28"/>
      <c r="AA202" s="28"/>
      <c r="AB202" s="28"/>
    </row>
    <row r="203">
      <c r="A203" s="26" t="s">
        <v>192</v>
      </c>
      <c r="B203" s="26" t="s">
        <v>193</v>
      </c>
      <c r="C203" s="27">
        <v>2023.0</v>
      </c>
      <c r="D203" s="27">
        <v>0.0</v>
      </c>
      <c r="E203" s="27">
        <v>330856.0</v>
      </c>
      <c r="F203" s="26" t="s">
        <v>194</v>
      </c>
      <c r="G203" s="26" t="s">
        <v>195</v>
      </c>
      <c r="H203" s="26" t="s">
        <v>196</v>
      </c>
      <c r="I203" s="27">
        <v>0.647</v>
      </c>
      <c r="J203" s="27">
        <v>0.461</v>
      </c>
      <c r="K203" s="27">
        <v>0.77154407</v>
      </c>
      <c r="L203" s="27">
        <v>0.0264</v>
      </c>
      <c r="M203" s="27">
        <v>0.303</v>
      </c>
      <c r="N203" s="27">
        <v>0.0</v>
      </c>
      <c r="O203" s="27">
        <v>0.0799</v>
      </c>
      <c r="P203" s="27">
        <v>0.223</v>
      </c>
      <c r="Q203" s="27">
        <v>121.885</v>
      </c>
      <c r="R203" s="27">
        <v>2.0</v>
      </c>
      <c r="S203" s="27">
        <v>0.0</v>
      </c>
      <c r="T203" s="26" t="s">
        <v>104</v>
      </c>
      <c r="U203" s="26" t="s">
        <v>68</v>
      </c>
      <c r="V203" s="26" t="s">
        <v>36</v>
      </c>
      <c r="W203" s="24" t="s">
        <v>4990</v>
      </c>
      <c r="X203" s="28"/>
      <c r="Y203" s="28"/>
      <c r="Z203" s="28"/>
      <c r="AA203" s="28"/>
      <c r="AB203" s="28"/>
    </row>
    <row r="204">
      <c r="A204" s="26" t="s">
        <v>217</v>
      </c>
      <c r="B204" s="26" t="s">
        <v>218</v>
      </c>
      <c r="C204" s="27">
        <v>2024.0</v>
      </c>
      <c r="D204" s="27">
        <v>0.0</v>
      </c>
      <c r="E204" s="27">
        <v>239186.0</v>
      </c>
      <c r="F204" s="26" t="s">
        <v>194</v>
      </c>
      <c r="G204" s="26" t="s">
        <v>219</v>
      </c>
      <c r="H204" s="26" t="s">
        <v>220</v>
      </c>
      <c r="I204" s="27">
        <v>0.601</v>
      </c>
      <c r="J204" s="27">
        <v>0.3</v>
      </c>
      <c r="K204" s="27">
        <v>0.73096914</v>
      </c>
      <c r="L204" s="27">
        <v>0.0311</v>
      </c>
      <c r="M204" s="27">
        <v>0.666</v>
      </c>
      <c r="N204" s="27">
        <v>4.09E-5</v>
      </c>
      <c r="O204" s="27">
        <v>0.108</v>
      </c>
      <c r="P204" s="27">
        <v>0.237</v>
      </c>
      <c r="Q204" s="27">
        <v>98.51</v>
      </c>
      <c r="R204" s="27">
        <v>5.0</v>
      </c>
      <c r="S204" s="27">
        <v>1.0</v>
      </c>
      <c r="T204" s="26" t="s">
        <v>104</v>
      </c>
      <c r="U204" s="26" t="s">
        <v>35</v>
      </c>
      <c r="V204" s="26" t="s">
        <v>36</v>
      </c>
      <c r="W204" s="24" t="s">
        <v>5015</v>
      </c>
      <c r="X204" s="28"/>
      <c r="Y204" s="28"/>
      <c r="Z204" s="28"/>
      <c r="AA204" s="28"/>
      <c r="AB204" s="28"/>
    </row>
    <row r="205">
      <c r="A205" s="26" t="s">
        <v>225</v>
      </c>
      <c r="B205" s="26" t="s">
        <v>226</v>
      </c>
      <c r="C205" s="27">
        <v>2024.0</v>
      </c>
      <c r="D205" s="27">
        <v>0.0</v>
      </c>
      <c r="E205" s="27">
        <v>283352.0</v>
      </c>
      <c r="F205" s="26" t="s">
        <v>228</v>
      </c>
      <c r="G205" s="26" t="s">
        <v>229</v>
      </c>
      <c r="H205" s="26" t="s">
        <v>230</v>
      </c>
      <c r="I205" s="27">
        <v>0.323</v>
      </c>
      <c r="J205" s="27">
        <v>0.265</v>
      </c>
      <c r="K205" s="27">
        <v>0.68628751</v>
      </c>
      <c r="L205" s="27">
        <v>0.0292</v>
      </c>
      <c r="M205" s="27">
        <v>0.882</v>
      </c>
      <c r="N205" s="27">
        <v>1.95E-4</v>
      </c>
      <c r="O205" s="27">
        <v>0.133</v>
      </c>
      <c r="P205" s="27">
        <v>0.235</v>
      </c>
      <c r="Q205" s="27">
        <v>93.887</v>
      </c>
      <c r="R205" s="27">
        <v>7.0</v>
      </c>
      <c r="S205" s="27">
        <v>1.0</v>
      </c>
      <c r="T205" s="26" t="s">
        <v>104</v>
      </c>
      <c r="U205" s="26" t="s">
        <v>35</v>
      </c>
      <c r="V205" s="26" t="s">
        <v>36</v>
      </c>
      <c r="W205" s="24" t="s">
        <v>5040</v>
      </c>
      <c r="X205" s="28"/>
      <c r="Y205" s="28"/>
      <c r="Z205" s="28"/>
      <c r="AA205" s="28"/>
      <c r="AB205" s="28"/>
    </row>
    <row r="206">
      <c r="A206" s="26" t="s">
        <v>899</v>
      </c>
      <c r="B206" s="26" t="s">
        <v>900</v>
      </c>
      <c r="C206" s="27">
        <v>1998.0</v>
      </c>
      <c r="D206" s="27">
        <v>0.0</v>
      </c>
      <c r="E206" s="27">
        <v>349839.0</v>
      </c>
      <c r="F206" s="26" t="s">
        <v>901</v>
      </c>
      <c r="G206" s="26" t="s">
        <v>671</v>
      </c>
      <c r="H206" s="26" t="s">
        <v>902</v>
      </c>
      <c r="I206" s="27">
        <v>0.557</v>
      </c>
      <c r="J206" s="27">
        <v>0.301</v>
      </c>
      <c r="K206" s="27">
        <v>0.67828802</v>
      </c>
      <c r="L206" s="27">
        <v>0.0363</v>
      </c>
      <c r="M206" s="27">
        <v>0.829</v>
      </c>
      <c r="N206" s="27">
        <v>9.3E-5</v>
      </c>
      <c r="O206" s="27">
        <v>0.104</v>
      </c>
      <c r="P206" s="27">
        <v>0.441</v>
      </c>
      <c r="Q206" s="27">
        <v>124.53</v>
      </c>
      <c r="R206" s="27">
        <v>6.0</v>
      </c>
      <c r="S206" s="27">
        <v>1.0</v>
      </c>
      <c r="T206" s="26" t="s">
        <v>104</v>
      </c>
      <c r="U206" s="26" t="s">
        <v>35</v>
      </c>
      <c r="V206" s="26" t="s">
        <v>54</v>
      </c>
      <c r="W206" s="24" t="s">
        <v>5076</v>
      </c>
      <c r="X206" s="28"/>
      <c r="Y206" s="28"/>
      <c r="Z206" s="28"/>
      <c r="AA206" s="28"/>
      <c r="AB206" s="28"/>
    </row>
    <row r="207">
      <c r="A207" s="26" t="s">
        <v>938</v>
      </c>
      <c r="B207" s="26" t="s">
        <v>940</v>
      </c>
      <c r="C207" s="27">
        <v>2022.0</v>
      </c>
      <c r="D207" s="27">
        <v>1.0</v>
      </c>
      <c r="E207" s="27">
        <v>194109.0</v>
      </c>
      <c r="F207" s="26" t="s">
        <v>194</v>
      </c>
      <c r="G207" s="26" t="s">
        <v>941</v>
      </c>
      <c r="H207" s="26" t="s">
        <v>942</v>
      </c>
      <c r="I207" s="27">
        <v>0.587</v>
      </c>
      <c r="J207" s="27">
        <v>0.359</v>
      </c>
      <c r="K207" s="27">
        <v>0.73591</v>
      </c>
      <c r="L207" s="27">
        <v>0.0496</v>
      </c>
      <c r="M207" s="27">
        <v>0.798</v>
      </c>
      <c r="N207" s="27">
        <v>0.0</v>
      </c>
      <c r="O207" s="29">
        <v>0.109</v>
      </c>
      <c r="P207" s="27">
        <v>0.468</v>
      </c>
      <c r="Q207" s="27">
        <v>170.007</v>
      </c>
      <c r="R207" s="27">
        <v>1.0</v>
      </c>
      <c r="S207" s="27">
        <v>1.0</v>
      </c>
      <c r="T207" s="26" t="s">
        <v>104</v>
      </c>
      <c r="U207" s="26" t="s">
        <v>35</v>
      </c>
      <c r="V207" s="26" t="s">
        <v>54</v>
      </c>
      <c r="W207" s="24" t="s">
        <v>5110</v>
      </c>
      <c r="X207" s="28"/>
      <c r="Y207" s="28"/>
      <c r="Z207" s="28"/>
      <c r="AA207" s="28"/>
      <c r="AB207" s="28"/>
    </row>
    <row r="208">
      <c r="A208" s="26" t="s">
        <v>1014</v>
      </c>
      <c r="B208" s="26" t="s">
        <v>1015</v>
      </c>
      <c r="C208" s="27">
        <v>2001.0</v>
      </c>
      <c r="D208" s="27">
        <v>1.0</v>
      </c>
      <c r="E208" s="27">
        <v>201320.0</v>
      </c>
      <c r="F208" s="26" t="s">
        <v>1016</v>
      </c>
      <c r="G208" s="26" t="s">
        <v>1017</v>
      </c>
      <c r="H208" s="26" t="s">
        <v>1018</v>
      </c>
      <c r="I208" s="27">
        <v>0.698</v>
      </c>
      <c r="J208" s="27">
        <v>0.483</v>
      </c>
      <c r="K208" s="27">
        <v>0.642547</v>
      </c>
      <c r="L208" s="27">
        <v>0.0347</v>
      </c>
      <c r="M208" s="27">
        <v>0.236</v>
      </c>
      <c r="N208" s="27">
        <v>0.109</v>
      </c>
      <c r="O208" s="27">
        <v>0.29</v>
      </c>
      <c r="P208" s="27">
        <v>0.481</v>
      </c>
      <c r="Q208" s="27">
        <v>114.508</v>
      </c>
      <c r="R208" s="27">
        <v>1.0</v>
      </c>
      <c r="S208" s="27">
        <v>1.0</v>
      </c>
      <c r="T208" s="26" t="s">
        <v>104</v>
      </c>
      <c r="U208" s="26" t="s">
        <v>68</v>
      </c>
      <c r="V208" s="26" t="s">
        <v>54</v>
      </c>
      <c r="W208" s="24" t="s">
        <v>5140</v>
      </c>
      <c r="Y208" s="30"/>
      <c r="Z208" s="30"/>
      <c r="AA208" s="30"/>
      <c r="AB208" s="30"/>
    </row>
    <row r="209">
      <c r="A209" s="26" t="s">
        <v>1128</v>
      </c>
      <c r="B209" s="26" t="s">
        <v>1129</v>
      </c>
      <c r="C209" s="27">
        <v>2020.0</v>
      </c>
      <c r="D209" s="27">
        <v>1.0</v>
      </c>
      <c r="E209" s="27">
        <v>152032.0</v>
      </c>
      <c r="F209" s="26" t="s">
        <v>255</v>
      </c>
      <c r="G209" s="26" t="s">
        <v>1130</v>
      </c>
      <c r="H209" s="26" t="s">
        <v>1131</v>
      </c>
      <c r="I209" s="27">
        <v>0.581</v>
      </c>
      <c r="J209" s="27">
        <v>0.641</v>
      </c>
      <c r="K209" s="27">
        <v>0.82843882</v>
      </c>
      <c r="L209" s="27">
        <v>0.0365</v>
      </c>
      <c r="M209" s="27">
        <v>0.599</v>
      </c>
      <c r="N209" s="27">
        <v>0.0</v>
      </c>
      <c r="O209" s="27">
        <v>0.321</v>
      </c>
      <c r="P209" s="27">
        <v>0.465</v>
      </c>
      <c r="Q209" s="27">
        <v>150.073</v>
      </c>
      <c r="R209" s="27">
        <v>2.0</v>
      </c>
      <c r="S209" s="27">
        <v>1.0</v>
      </c>
      <c r="T209" s="26" t="s">
        <v>104</v>
      </c>
      <c r="U209" s="26" t="s">
        <v>35</v>
      </c>
      <c r="V209" s="26" t="s">
        <v>54</v>
      </c>
      <c r="W209" s="24" t="s">
        <v>5178</v>
      </c>
      <c r="X209" s="28"/>
      <c r="Y209" s="28"/>
      <c r="Z209" s="28"/>
      <c r="AA209" s="28"/>
      <c r="AB209" s="28"/>
    </row>
    <row r="210">
      <c r="A210" s="26" t="s">
        <v>1158</v>
      </c>
      <c r="B210" s="26" t="s">
        <v>1159</v>
      </c>
      <c r="C210" s="27">
        <v>2024.0</v>
      </c>
      <c r="D210" s="27">
        <v>1.0</v>
      </c>
      <c r="E210" s="27">
        <v>307368.0</v>
      </c>
      <c r="F210" s="26" t="s">
        <v>194</v>
      </c>
      <c r="G210" s="26" t="s">
        <v>1160</v>
      </c>
      <c r="H210" s="26" t="s">
        <v>1161</v>
      </c>
      <c r="I210" s="27">
        <v>0.644</v>
      </c>
      <c r="J210" s="27">
        <v>0.435</v>
      </c>
      <c r="K210" s="27">
        <v>0.77438881</v>
      </c>
      <c r="L210" s="27">
        <v>0.0291</v>
      </c>
      <c r="M210" s="27">
        <v>0.775</v>
      </c>
      <c r="N210" s="27">
        <v>0.0</v>
      </c>
      <c r="O210" s="29">
        <v>0.119</v>
      </c>
      <c r="P210" s="27">
        <v>0.409</v>
      </c>
      <c r="Q210" s="27">
        <v>113.99</v>
      </c>
      <c r="R210" s="27">
        <v>0.0</v>
      </c>
      <c r="S210" s="27">
        <v>0.0</v>
      </c>
      <c r="T210" s="26" t="s">
        <v>104</v>
      </c>
      <c r="U210" s="26" t="s">
        <v>35</v>
      </c>
      <c r="V210" s="26" t="s">
        <v>54</v>
      </c>
      <c r="W210" s="24" t="s">
        <v>5210</v>
      </c>
      <c r="X210" s="28"/>
      <c r="Y210" s="28"/>
      <c r="Z210" s="28"/>
      <c r="AA210" s="28"/>
      <c r="AB210" s="28"/>
    </row>
    <row r="211">
      <c r="A211" s="26" t="s">
        <v>1183</v>
      </c>
      <c r="B211" s="26" t="s">
        <v>1184</v>
      </c>
      <c r="C211" s="27">
        <v>2024.0</v>
      </c>
      <c r="D211" s="27">
        <v>1.0</v>
      </c>
      <c r="E211" s="27">
        <v>330693.0</v>
      </c>
      <c r="F211" s="26" t="s">
        <v>1185</v>
      </c>
      <c r="G211" s="26" t="s">
        <v>1186</v>
      </c>
      <c r="H211" s="26" t="s">
        <v>1187</v>
      </c>
      <c r="I211" s="27">
        <v>0.666</v>
      </c>
      <c r="J211" s="27">
        <v>0.66</v>
      </c>
      <c r="K211" s="27">
        <v>0.81154151</v>
      </c>
      <c r="L211" s="27">
        <v>0.0485</v>
      </c>
      <c r="M211" s="27">
        <v>0.138</v>
      </c>
      <c r="N211" s="27">
        <v>1.25E-5</v>
      </c>
      <c r="O211" s="27">
        <v>0.108</v>
      </c>
      <c r="P211" s="27">
        <v>0.383</v>
      </c>
      <c r="Q211" s="27">
        <v>100.045</v>
      </c>
      <c r="R211" s="27">
        <v>0.0</v>
      </c>
      <c r="S211" s="27">
        <v>0.0</v>
      </c>
      <c r="T211" s="26" t="s">
        <v>104</v>
      </c>
      <c r="U211" s="26" t="s">
        <v>68</v>
      </c>
      <c r="V211" s="26" t="s">
        <v>45</v>
      </c>
      <c r="W211" s="24" t="s">
        <v>5244</v>
      </c>
      <c r="X211" s="28"/>
      <c r="Y211" s="28"/>
      <c r="Z211" s="28"/>
      <c r="AA211" s="28"/>
      <c r="AB211" s="28"/>
    </row>
    <row r="212">
      <c r="A212" s="26" t="s">
        <v>1190</v>
      </c>
      <c r="B212" s="26" t="s">
        <v>1191</v>
      </c>
      <c r="C212" s="27">
        <v>2023.0</v>
      </c>
      <c r="D212" s="27">
        <v>1.0</v>
      </c>
      <c r="E212" s="27">
        <v>345866.0</v>
      </c>
      <c r="F212" s="26" t="s">
        <v>327</v>
      </c>
      <c r="G212" s="26" t="s">
        <v>636</v>
      </c>
      <c r="H212" s="26" t="s">
        <v>1192</v>
      </c>
      <c r="I212" s="27">
        <v>0.437</v>
      </c>
      <c r="J212" s="27">
        <v>0.204</v>
      </c>
      <c r="K212" s="27">
        <v>0.71443544</v>
      </c>
      <c r="L212" s="27">
        <v>0.0416</v>
      </c>
      <c r="M212" s="27">
        <v>0.85</v>
      </c>
      <c r="N212" s="27">
        <v>0.0</v>
      </c>
      <c r="O212" s="27">
        <v>0.105</v>
      </c>
      <c r="P212" s="27">
        <v>0.434</v>
      </c>
      <c r="Q212" s="27">
        <v>150.379</v>
      </c>
      <c r="R212" s="27">
        <v>5.0</v>
      </c>
      <c r="S212" s="27">
        <v>1.0</v>
      </c>
      <c r="T212" s="26" t="s">
        <v>104</v>
      </c>
      <c r="U212" s="26" t="s">
        <v>35</v>
      </c>
      <c r="V212" s="26" t="s">
        <v>54</v>
      </c>
      <c r="W212" s="24" t="s">
        <v>5260</v>
      </c>
      <c r="X212" s="28"/>
      <c r="Y212" s="28"/>
      <c r="Z212" s="28"/>
      <c r="AA212" s="28"/>
      <c r="AB212" s="28"/>
    </row>
    <row r="213">
      <c r="A213" s="26" t="s">
        <v>1193</v>
      </c>
      <c r="B213" s="26" t="s">
        <v>1194</v>
      </c>
      <c r="C213" s="27">
        <v>2022.0</v>
      </c>
      <c r="D213" s="27">
        <v>1.0</v>
      </c>
      <c r="E213" s="27">
        <v>258000.0</v>
      </c>
      <c r="F213" s="26" t="s">
        <v>194</v>
      </c>
      <c r="G213" s="26" t="s">
        <v>1195</v>
      </c>
      <c r="H213" s="26" t="s">
        <v>942</v>
      </c>
      <c r="I213" s="27">
        <v>0.547</v>
      </c>
      <c r="J213" s="27">
        <v>0.531</v>
      </c>
      <c r="K213" s="27">
        <v>0.80067589</v>
      </c>
      <c r="L213" s="27">
        <v>0.0302</v>
      </c>
      <c r="M213" s="27">
        <v>0.74</v>
      </c>
      <c r="N213" s="27">
        <v>1.85E-5</v>
      </c>
      <c r="O213" s="27">
        <v>0.111</v>
      </c>
      <c r="P213" s="27">
        <v>0.175</v>
      </c>
      <c r="Q213" s="27">
        <v>129.997</v>
      </c>
      <c r="R213" s="27">
        <v>1.0</v>
      </c>
      <c r="S213" s="27">
        <v>1.0</v>
      </c>
      <c r="T213" s="26" t="s">
        <v>104</v>
      </c>
      <c r="U213" s="26" t="s">
        <v>68</v>
      </c>
      <c r="V213" s="26" t="s">
        <v>58</v>
      </c>
      <c r="W213" s="24" t="s">
        <v>5284</v>
      </c>
      <c r="Y213" s="30"/>
      <c r="Z213" s="30"/>
      <c r="AA213" s="30"/>
      <c r="AB213" s="30"/>
    </row>
    <row r="214">
      <c r="A214" s="26" t="s">
        <v>1198</v>
      </c>
      <c r="B214" s="26" t="s">
        <v>1199</v>
      </c>
      <c r="C214" s="27">
        <v>2023.0</v>
      </c>
      <c r="D214" s="27">
        <v>1.0</v>
      </c>
      <c r="E214" s="27">
        <v>419533.0</v>
      </c>
      <c r="F214" s="26" t="s">
        <v>194</v>
      </c>
      <c r="G214" s="26" t="s">
        <v>1201</v>
      </c>
      <c r="H214" s="26" t="s">
        <v>1202</v>
      </c>
      <c r="I214" s="27">
        <v>0.542</v>
      </c>
      <c r="J214" s="27">
        <v>0.327</v>
      </c>
      <c r="K214" s="27">
        <v>0.67362522</v>
      </c>
      <c r="L214" s="27">
        <v>0.0496</v>
      </c>
      <c r="M214" s="27">
        <v>0.729</v>
      </c>
      <c r="N214" s="27">
        <v>0.0</v>
      </c>
      <c r="O214" s="29">
        <v>0.248</v>
      </c>
      <c r="P214" s="27">
        <v>0.312</v>
      </c>
      <c r="Q214" s="27">
        <v>79.968</v>
      </c>
      <c r="R214" s="27">
        <v>4.0</v>
      </c>
      <c r="S214" s="27">
        <v>1.0</v>
      </c>
      <c r="T214" s="26" t="s">
        <v>104</v>
      </c>
      <c r="U214" s="26" t="s">
        <v>35</v>
      </c>
      <c r="V214" s="26" t="s">
        <v>45</v>
      </c>
      <c r="W214" s="24" t="s">
        <v>5311</v>
      </c>
      <c r="X214" s="28"/>
      <c r="Y214" s="28"/>
      <c r="Z214" s="28"/>
      <c r="AA214" s="28"/>
      <c r="AB214" s="28"/>
    </row>
    <row r="215">
      <c r="A215" s="26" t="s">
        <v>1209</v>
      </c>
      <c r="B215" s="26" t="s">
        <v>1210</v>
      </c>
      <c r="C215" s="27">
        <v>2023.0</v>
      </c>
      <c r="D215" s="27">
        <v>1.0</v>
      </c>
      <c r="E215" s="27">
        <v>250171.0</v>
      </c>
      <c r="F215" s="26" t="s">
        <v>289</v>
      </c>
      <c r="G215" s="26" t="s">
        <v>297</v>
      </c>
      <c r="H215" s="26" t="s">
        <v>1211</v>
      </c>
      <c r="I215" s="27">
        <v>0.46</v>
      </c>
      <c r="J215" s="27">
        <v>0.559</v>
      </c>
      <c r="K215" s="27">
        <v>0.80698565</v>
      </c>
      <c r="L215" s="27">
        <v>0.0436</v>
      </c>
      <c r="M215" s="27">
        <v>0.914</v>
      </c>
      <c r="N215" s="27">
        <v>1.03E-4</v>
      </c>
      <c r="O215" s="27">
        <v>0.266</v>
      </c>
      <c r="P215" s="27">
        <v>0.496</v>
      </c>
      <c r="Q215" s="27">
        <v>135.299</v>
      </c>
      <c r="R215" s="27">
        <v>1.0</v>
      </c>
      <c r="S215" s="27">
        <v>1.0</v>
      </c>
      <c r="T215" s="26" t="s">
        <v>104</v>
      </c>
      <c r="U215" s="26" t="s">
        <v>35</v>
      </c>
      <c r="V215" s="26" t="s">
        <v>54</v>
      </c>
      <c r="W215" s="24" t="s">
        <v>5347</v>
      </c>
      <c r="X215" s="28"/>
      <c r="Y215" s="28"/>
      <c r="Z215" s="28"/>
      <c r="AA215" s="28"/>
      <c r="AB215" s="28"/>
    </row>
    <row r="216">
      <c r="A216" s="26" t="s">
        <v>1214</v>
      </c>
      <c r="B216" s="26" t="s">
        <v>1216</v>
      </c>
      <c r="C216" s="27">
        <v>1966.0</v>
      </c>
      <c r="D216" s="27">
        <v>1.0</v>
      </c>
      <c r="E216" s="27">
        <v>278640.0</v>
      </c>
      <c r="F216" s="26" t="s">
        <v>156</v>
      </c>
      <c r="G216" s="26" t="s">
        <v>157</v>
      </c>
      <c r="H216" s="26" t="s">
        <v>1217</v>
      </c>
      <c r="I216" s="27">
        <v>0.388</v>
      </c>
      <c r="J216" s="27">
        <v>0.287</v>
      </c>
      <c r="K216" s="27">
        <v>0.62015272</v>
      </c>
      <c r="L216" s="27">
        <v>0.108</v>
      </c>
      <c r="M216" s="27">
        <v>0.948</v>
      </c>
      <c r="N216" s="27">
        <v>6.02E-5</v>
      </c>
      <c r="O216" s="27">
        <v>0.0856</v>
      </c>
      <c r="P216" s="27">
        <v>0.305</v>
      </c>
      <c r="Q216" s="27">
        <v>154.417</v>
      </c>
      <c r="R216" s="27">
        <v>6.0</v>
      </c>
      <c r="S216" s="27">
        <v>1.0</v>
      </c>
      <c r="T216" s="26" t="s">
        <v>104</v>
      </c>
      <c r="U216" s="26" t="s">
        <v>35</v>
      </c>
      <c r="V216" s="26" t="s">
        <v>45</v>
      </c>
      <c r="W216" s="24" t="s">
        <v>5369</v>
      </c>
      <c r="Y216" s="30"/>
      <c r="Z216" s="30"/>
      <c r="AA216" s="30"/>
      <c r="AB216" s="30"/>
    </row>
    <row r="217">
      <c r="A217" s="26" t="s">
        <v>1219</v>
      </c>
      <c r="B217" s="26" t="s">
        <v>1220</v>
      </c>
      <c r="C217" s="27">
        <v>2024.0</v>
      </c>
      <c r="D217" s="27">
        <v>1.0</v>
      </c>
      <c r="E217" s="27">
        <v>239186.0</v>
      </c>
      <c r="F217" s="26" t="s">
        <v>194</v>
      </c>
      <c r="G217" s="26" t="s">
        <v>219</v>
      </c>
      <c r="H217" s="26" t="s">
        <v>1187</v>
      </c>
      <c r="I217" s="27">
        <v>0.601</v>
      </c>
      <c r="J217" s="27">
        <v>0.3</v>
      </c>
      <c r="K217" s="27">
        <v>0.73096914</v>
      </c>
      <c r="L217" s="27">
        <v>0.0311</v>
      </c>
      <c r="M217" s="27">
        <v>0.666</v>
      </c>
      <c r="N217" s="27">
        <v>4.09E-5</v>
      </c>
      <c r="O217" s="27">
        <v>0.108</v>
      </c>
      <c r="P217" s="27">
        <v>0.237</v>
      </c>
      <c r="Q217" s="27">
        <v>98.51</v>
      </c>
      <c r="R217" s="27">
        <v>5.0</v>
      </c>
      <c r="S217" s="27">
        <v>1.0</v>
      </c>
      <c r="T217" s="26" t="s">
        <v>104</v>
      </c>
      <c r="U217" s="26" t="s">
        <v>35</v>
      </c>
      <c r="V217" s="26" t="s">
        <v>36</v>
      </c>
      <c r="W217" s="24" t="s">
        <v>5393</v>
      </c>
      <c r="X217" s="28"/>
      <c r="Y217" s="28"/>
      <c r="Z217" s="28"/>
      <c r="AA217" s="28"/>
      <c r="AB217" s="28"/>
    </row>
    <row r="218">
      <c r="A218" s="26" t="s">
        <v>1223</v>
      </c>
      <c r="B218" s="26" t="s">
        <v>1224</v>
      </c>
      <c r="C218" s="27">
        <v>1960.0</v>
      </c>
      <c r="D218" s="27">
        <v>1.0</v>
      </c>
      <c r="E218" s="27">
        <v>214804.0</v>
      </c>
      <c r="F218" s="26" t="s">
        <v>327</v>
      </c>
      <c r="G218" s="26" t="s">
        <v>420</v>
      </c>
      <c r="H218" s="26" t="s">
        <v>1225</v>
      </c>
      <c r="I218" s="27">
        <v>0.198</v>
      </c>
      <c r="J218" s="27">
        <v>0.41</v>
      </c>
      <c r="K218" s="27">
        <v>0.74478643</v>
      </c>
      <c r="L218" s="27">
        <v>0.0336</v>
      </c>
      <c r="M218" s="27">
        <v>0.597</v>
      </c>
      <c r="N218" s="27">
        <v>0.0136</v>
      </c>
      <c r="O218" s="27">
        <v>0.432</v>
      </c>
      <c r="P218" s="27">
        <v>0.461</v>
      </c>
      <c r="Q218" s="27">
        <v>141.315</v>
      </c>
      <c r="R218" s="27">
        <v>5.0</v>
      </c>
      <c r="S218" s="27">
        <v>0.0</v>
      </c>
      <c r="T218" s="26" t="s">
        <v>104</v>
      </c>
      <c r="U218" s="26" t="s">
        <v>35</v>
      </c>
      <c r="V218" s="26" t="s">
        <v>54</v>
      </c>
      <c r="W218" s="24" t="s">
        <v>5415</v>
      </c>
      <c r="Y218" s="30"/>
      <c r="Z218" s="30"/>
      <c r="AA218" s="30"/>
      <c r="AB218" s="30"/>
    </row>
    <row r="219">
      <c r="A219" s="26" t="s">
        <v>1226</v>
      </c>
      <c r="B219" s="26" t="s">
        <v>1228</v>
      </c>
      <c r="C219" s="27">
        <v>2024.0</v>
      </c>
      <c r="D219" s="27">
        <v>1.0</v>
      </c>
      <c r="E219" s="27">
        <v>225363.0</v>
      </c>
      <c r="F219" s="26" t="s">
        <v>1229</v>
      </c>
      <c r="G219" s="26" t="s">
        <v>1230</v>
      </c>
      <c r="H219" s="26" t="s">
        <v>1231</v>
      </c>
      <c r="I219" s="27">
        <v>0.722</v>
      </c>
      <c r="J219" s="27">
        <v>0.323</v>
      </c>
      <c r="K219" s="27">
        <v>0.71133403</v>
      </c>
      <c r="L219" s="27">
        <v>0.0412</v>
      </c>
      <c r="M219" s="27">
        <v>0.832</v>
      </c>
      <c r="N219" s="27">
        <v>0.00315</v>
      </c>
      <c r="O219" s="29">
        <v>0.132</v>
      </c>
      <c r="P219" s="27">
        <v>0.486</v>
      </c>
      <c r="Q219" s="27">
        <v>120.057</v>
      </c>
      <c r="R219" s="27">
        <v>5.0</v>
      </c>
      <c r="S219" s="27">
        <v>1.0</v>
      </c>
      <c r="T219" s="26" t="s">
        <v>104</v>
      </c>
      <c r="U219" s="26" t="s">
        <v>35</v>
      </c>
      <c r="V219" s="26" t="s">
        <v>54</v>
      </c>
      <c r="W219" s="24" t="s">
        <v>5444</v>
      </c>
      <c r="X219" s="28"/>
      <c r="Y219" s="28"/>
      <c r="Z219" s="28"/>
      <c r="AA219" s="28"/>
      <c r="AB219" s="28"/>
    </row>
    <row r="220">
      <c r="A220" s="26" t="s">
        <v>1246</v>
      </c>
      <c r="B220" s="26" t="s">
        <v>1247</v>
      </c>
      <c r="C220" s="27">
        <v>2024.0</v>
      </c>
      <c r="D220" s="27">
        <v>1.0</v>
      </c>
      <c r="E220" s="27">
        <v>320040.0</v>
      </c>
      <c r="F220" s="26" t="s">
        <v>1248</v>
      </c>
      <c r="G220" s="26" t="s">
        <v>1249</v>
      </c>
      <c r="H220" s="26" t="s">
        <v>1250</v>
      </c>
      <c r="I220" s="27">
        <v>0.562</v>
      </c>
      <c r="J220" s="27">
        <v>0.858</v>
      </c>
      <c r="K220" s="27">
        <v>0.8922636</v>
      </c>
      <c r="L220" s="27">
        <v>0.0569</v>
      </c>
      <c r="M220" s="27">
        <v>0.107</v>
      </c>
      <c r="N220" s="27">
        <v>4.24E-4</v>
      </c>
      <c r="O220" s="27">
        <v>0.0929</v>
      </c>
      <c r="P220" s="27">
        <v>0.384</v>
      </c>
      <c r="Q220" s="27">
        <v>89.968</v>
      </c>
      <c r="R220" s="27">
        <v>8.0</v>
      </c>
      <c r="S220" s="27">
        <v>0.0</v>
      </c>
      <c r="T220" s="26" t="s">
        <v>104</v>
      </c>
      <c r="U220" s="26" t="s">
        <v>35</v>
      </c>
      <c r="V220" s="26" t="s">
        <v>45</v>
      </c>
      <c r="W220" s="24" t="s">
        <v>5462</v>
      </c>
      <c r="X220" s="28"/>
      <c r="Y220" s="28"/>
      <c r="Z220" s="28"/>
      <c r="AA220" s="28"/>
      <c r="AB220" s="28"/>
    </row>
    <row r="221">
      <c r="A221" s="26" t="s">
        <v>1295</v>
      </c>
      <c r="B221" s="26" t="s">
        <v>1296</v>
      </c>
      <c r="C221" s="27">
        <v>2000.0</v>
      </c>
      <c r="D221" s="27">
        <v>2.0</v>
      </c>
      <c r="E221" s="27">
        <v>462960.0</v>
      </c>
      <c r="F221" s="26" t="s">
        <v>209</v>
      </c>
      <c r="G221" s="26" t="s">
        <v>1297</v>
      </c>
      <c r="H221" s="26" t="s">
        <v>1298</v>
      </c>
      <c r="I221" s="27">
        <v>0.549</v>
      </c>
      <c r="J221" s="27">
        <v>0.359</v>
      </c>
      <c r="K221" s="27">
        <v>0.65619319</v>
      </c>
      <c r="L221" s="27">
        <v>0.031</v>
      </c>
      <c r="M221" s="27">
        <v>0.47</v>
      </c>
      <c r="N221" s="27">
        <v>2.19E-5</v>
      </c>
      <c r="O221" s="27">
        <v>0.0742</v>
      </c>
      <c r="P221" s="27">
        <v>0.497</v>
      </c>
      <c r="Q221" s="27">
        <v>146.911</v>
      </c>
      <c r="R221" s="27">
        <v>2.0</v>
      </c>
      <c r="S221" s="27">
        <v>1.0</v>
      </c>
      <c r="T221" s="26" t="s">
        <v>104</v>
      </c>
      <c r="U221" s="26" t="s">
        <v>68</v>
      </c>
      <c r="V221" s="26" t="s">
        <v>54</v>
      </c>
      <c r="W221" s="24" t="s">
        <v>5484</v>
      </c>
      <c r="Y221" s="30"/>
      <c r="Z221" s="30"/>
      <c r="AA221" s="30"/>
      <c r="AB221" s="30"/>
    </row>
    <row r="222">
      <c r="A222" s="26" t="s">
        <v>1299</v>
      </c>
      <c r="B222" s="26" t="s">
        <v>1300</v>
      </c>
      <c r="C222" s="27">
        <v>1990.0</v>
      </c>
      <c r="D222" s="27">
        <v>2.0</v>
      </c>
      <c r="E222" s="27">
        <v>404320.0</v>
      </c>
      <c r="F222" s="26" t="s">
        <v>327</v>
      </c>
      <c r="G222" s="26" t="s">
        <v>1302</v>
      </c>
      <c r="H222" s="26" t="s">
        <v>1304</v>
      </c>
      <c r="I222" s="27">
        <v>0.393</v>
      </c>
      <c r="J222" s="27">
        <v>0.654</v>
      </c>
      <c r="K222" s="27">
        <v>0.76737322</v>
      </c>
      <c r="L222" s="27">
        <v>0.0433</v>
      </c>
      <c r="M222" s="27">
        <v>0.806</v>
      </c>
      <c r="N222" s="27">
        <v>2.35E-5</v>
      </c>
      <c r="O222" s="27">
        <v>0.394</v>
      </c>
      <c r="P222" s="27">
        <v>0.473</v>
      </c>
      <c r="Q222" s="27">
        <v>79.537</v>
      </c>
      <c r="R222" s="27">
        <v>8.0</v>
      </c>
      <c r="S222" s="27">
        <v>1.0</v>
      </c>
      <c r="T222" s="26" t="s">
        <v>104</v>
      </c>
      <c r="U222" s="26" t="s">
        <v>35</v>
      </c>
      <c r="V222" s="26" t="s">
        <v>54</v>
      </c>
      <c r="W222" s="24" t="s">
        <v>5508</v>
      </c>
      <c r="X222" s="28"/>
      <c r="Y222" s="28"/>
      <c r="Z222" s="28"/>
      <c r="AA222" s="28"/>
      <c r="AB222" s="28"/>
    </row>
    <row r="223">
      <c r="A223" s="26" t="s">
        <v>1334</v>
      </c>
      <c r="B223" s="26" t="s">
        <v>1335</v>
      </c>
      <c r="C223" s="27">
        <v>2015.0</v>
      </c>
      <c r="D223" s="27">
        <v>2.0</v>
      </c>
      <c r="E223" s="27">
        <v>273127.0</v>
      </c>
      <c r="F223" s="26" t="s">
        <v>1336</v>
      </c>
      <c r="G223" s="26" t="s">
        <v>1337</v>
      </c>
      <c r="H223" s="26" t="s">
        <v>1338</v>
      </c>
      <c r="I223" s="27">
        <v>0.387</v>
      </c>
      <c r="J223" s="27">
        <v>0.317</v>
      </c>
      <c r="K223" s="27">
        <v>0.77939384</v>
      </c>
      <c r="L223" s="27">
        <v>0.0411</v>
      </c>
      <c r="M223" s="27">
        <v>0.903</v>
      </c>
      <c r="N223" s="27">
        <v>0.0</v>
      </c>
      <c r="O223" s="27">
        <v>0.252</v>
      </c>
      <c r="P223" s="27">
        <v>0.372</v>
      </c>
      <c r="Q223" s="27">
        <v>170.276</v>
      </c>
      <c r="R223" s="27">
        <v>0.0</v>
      </c>
      <c r="S223" s="27">
        <v>1.0</v>
      </c>
      <c r="T223" s="26" t="s">
        <v>104</v>
      </c>
      <c r="U223" s="26" t="s">
        <v>35</v>
      </c>
      <c r="V223" s="26" t="s">
        <v>45</v>
      </c>
      <c r="W223" s="24" t="s">
        <v>5536</v>
      </c>
      <c r="X223" s="28"/>
      <c r="Y223" s="28"/>
      <c r="Z223" s="28"/>
      <c r="AA223" s="28"/>
      <c r="AB223" s="28"/>
    </row>
    <row r="224">
      <c r="A224" s="26" t="s">
        <v>1457</v>
      </c>
      <c r="B224" s="26" t="s">
        <v>1459</v>
      </c>
      <c r="C224" s="27">
        <v>1990.0</v>
      </c>
      <c r="D224" s="27">
        <v>2.0</v>
      </c>
      <c r="E224" s="27">
        <v>197360.0</v>
      </c>
      <c r="F224" s="26" t="s">
        <v>156</v>
      </c>
      <c r="G224" s="26" t="s">
        <v>1460</v>
      </c>
      <c r="H224" s="26" t="s">
        <v>1461</v>
      </c>
      <c r="I224" s="27">
        <v>0.326</v>
      </c>
      <c r="J224" s="27">
        <v>0.238</v>
      </c>
      <c r="K224" s="27">
        <v>0.69381644</v>
      </c>
      <c r="L224" s="27">
        <v>0.0324</v>
      </c>
      <c r="M224" s="27">
        <v>0.967</v>
      </c>
      <c r="N224" s="27">
        <v>0.115</v>
      </c>
      <c r="O224" s="29">
        <v>0.294</v>
      </c>
      <c r="P224" s="27">
        <v>0.237</v>
      </c>
      <c r="Q224" s="27">
        <v>132.678</v>
      </c>
      <c r="R224" s="27">
        <v>10.0</v>
      </c>
      <c r="S224" s="27">
        <v>1.0</v>
      </c>
      <c r="T224" s="26" t="s">
        <v>104</v>
      </c>
      <c r="U224" s="26" t="s">
        <v>35</v>
      </c>
      <c r="V224" s="26" t="s">
        <v>36</v>
      </c>
      <c r="W224" s="24" t="s">
        <v>5567</v>
      </c>
      <c r="Y224" s="30"/>
      <c r="Z224" s="30"/>
      <c r="AA224" s="30"/>
      <c r="AB224" s="30"/>
    </row>
    <row r="225">
      <c r="A225" s="26" t="s">
        <v>1470</v>
      </c>
      <c r="B225" s="26" t="s">
        <v>1471</v>
      </c>
      <c r="C225" s="27">
        <v>2017.0</v>
      </c>
      <c r="D225" s="27">
        <v>2.0</v>
      </c>
      <c r="E225" s="27">
        <v>314369.0</v>
      </c>
      <c r="F225" s="26" t="s">
        <v>368</v>
      </c>
      <c r="G225" s="26" t="s">
        <v>1474</v>
      </c>
      <c r="H225" s="26" t="s">
        <v>1475</v>
      </c>
      <c r="I225" s="27">
        <v>0.504</v>
      </c>
      <c r="J225" s="27">
        <v>0.391</v>
      </c>
      <c r="K225" s="27">
        <v>0.7434817</v>
      </c>
      <c r="L225" s="27">
        <v>0.0307</v>
      </c>
      <c r="M225" s="27">
        <v>0.479</v>
      </c>
      <c r="N225" s="27">
        <v>0.0576</v>
      </c>
      <c r="O225" s="29">
        <v>0.0955</v>
      </c>
      <c r="P225" s="27">
        <v>0.251</v>
      </c>
      <c r="Q225" s="27">
        <v>74.98</v>
      </c>
      <c r="R225" s="27">
        <v>7.0</v>
      </c>
      <c r="S225" s="27">
        <v>1.0</v>
      </c>
      <c r="T225" s="26" t="s">
        <v>104</v>
      </c>
      <c r="U225" s="26" t="s">
        <v>35</v>
      </c>
      <c r="V225" s="26" t="s">
        <v>36</v>
      </c>
      <c r="W225" s="24" t="s">
        <v>5585</v>
      </c>
      <c r="X225" s="28"/>
      <c r="Y225" s="28"/>
      <c r="Z225" s="28"/>
      <c r="AA225" s="28"/>
      <c r="AB225" s="28"/>
    </row>
    <row r="226">
      <c r="A226" s="26" t="s">
        <v>1484</v>
      </c>
      <c r="B226" s="26" t="s">
        <v>1486</v>
      </c>
      <c r="C226" s="27">
        <v>1980.0</v>
      </c>
      <c r="D226" s="27">
        <v>2.0</v>
      </c>
      <c r="E226" s="27">
        <v>431693.0</v>
      </c>
      <c r="F226" s="26" t="s">
        <v>156</v>
      </c>
      <c r="G226" s="26" t="s">
        <v>157</v>
      </c>
      <c r="H226" s="26" t="s">
        <v>1487</v>
      </c>
      <c r="I226" s="27">
        <v>0.27</v>
      </c>
      <c r="J226" s="27">
        <v>0.332</v>
      </c>
      <c r="K226" s="27">
        <v>0.77468826</v>
      </c>
      <c r="L226" s="27">
        <v>0.029</v>
      </c>
      <c r="M226" s="27">
        <v>0.716</v>
      </c>
      <c r="N226" s="27">
        <v>0.00143</v>
      </c>
      <c r="O226" s="29">
        <v>0.354</v>
      </c>
      <c r="P226" s="27">
        <v>0.212</v>
      </c>
      <c r="Q226" s="27">
        <v>145.636</v>
      </c>
      <c r="R226" s="27">
        <v>3.0</v>
      </c>
      <c r="S226" s="27">
        <v>0.0</v>
      </c>
      <c r="T226" s="26" t="s">
        <v>104</v>
      </c>
      <c r="U226" s="26" t="s">
        <v>68</v>
      </c>
      <c r="V226" s="26" t="s">
        <v>36</v>
      </c>
      <c r="W226" s="24" t="s">
        <v>5609</v>
      </c>
      <c r="X226" s="28"/>
      <c r="Y226" s="28"/>
      <c r="Z226" s="28"/>
      <c r="AA226" s="28"/>
      <c r="AB226" s="28"/>
    </row>
    <row r="227">
      <c r="A227" s="26" t="s">
        <v>1505</v>
      </c>
      <c r="B227" s="26" t="s">
        <v>1506</v>
      </c>
      <c r="C227" s="27">
        <v>2020.0</v>
      </c>
      <c r="D227" s="27">
        <v>2.0</v>
      </c>
      <c r="E227" s="27">
        <v>282645.0</v>
      </c>
      <c r="F227" s="26" t="s">
        <v>194</v>
      </c>
      <c r="G227" s="26" t="s">
        <v>1509</v>
      </c>
      <c r="H227" s="26" t="s">
        <v>1510</v>
      </c>
      <c r="I227" s="27">
        <v>0.404</v>
      </c>
      <c r="J227" s="27">
        <v>0.42</v>
      </c>
      <c r="K227" s="27">
        <v>0.85004171</v>
      </c>
      <c r="L227" s="27">
        <v>0.0368</v>
      </c>
      <c r="M227" s="27">
        <v>0.886</v>
      </c>
      <c r="N227" s="27">
        <v>1.5E-5</v>
      </c>
      <c r="O227" s="27">
        <v>0.111</v>
      </c>
      <c r="P227" s="27">
        <v>0.374</v>
      </c>
      <c r="Q227" s="27">
        <v>119.482</v>
      </c>
      <c r="R227" s="27">
        <v>3.0</v>
      </c>
      <c r="S227" s="27">
        <v>0.0</v>
      </c>
      <c r="T227" s="26" t="s">
        <v>104</v>
      </c>
      <c r="U227" s="26" t="s">
        <v>35</v>
      </c>
      <c r="V227" s="26" t="s">
        <v>45</v>
      </c>
      <c r="W227" s="24" t="s">
        <v>5635</v>
      </c>
      <c r="X227" s="23"/>
      <c r="Y227" s="23"/>
      <c r="Z227" s="23"/>
      <c r="AA227" s="23"/>
      <c r="AB227" s="23"/>
    </row>
    <row r="228">
      <c r="A228" s="26" t="s">
        <v>1517</v>
      </c>
      <c r="B228" s="26" t="s">
        <v>1518</v>
      </c>
      <c r="C228" s="27">
        <v>1990.0</v>
      </c>
      <c r="D228" s="27">
        <v>2.0</v>
      </c>
      <c r="E228" s="27">
        <v>240093.0</v>
      </c>
      <c r="F228" s="26" t="s">
        <v>156</v>
      </c>
      <c r="G228" s="26" t="s">
        <v>157</v>
      </c>
      <c r="H228" s="26" t="s">
        <v>1461</v>
      </c>
      <c r="I228" s="27">
        <v>0.321</v>
      </c>
      <c r="J228" s="27">
        <v>0.307</v>
      </c>
      <c r="K228" s="27">
        <v>0.64735953</v>
      </c>
      <c r="L228" s="27">
        <v>0.033</v>
      </c>
      <c r="M228" s="27">
        <v>0.981</v>
      </c>
      <c r="N228" s="27">
        <v>0.48</v>
      </c>
      <c r="O228" s="29">
        <v>0.364</v>
      </c>
      <c r="P228" s="27">
        <v>0.389</v>
      </c>
      <c r="Q228" s="27">
        <v>80.73</v>
      </c>
      <c r="R228" s="27">
        <v>4.0</v>
      </c>
      <c r="S228" s="27">
        <v>0.0</v>
      </c>
      <c r="T228" s="26" t="s">
        <v>104</v>
      </c>
      <c r="U228" s="26" t="s">
        <v>35</v>
      </c>
      <c r="V228" s="26" t="s">
        <v>45</v>
      </c>
      <c r="W228" s="24" t="s">
        <v>5657</v>
      </c>
      <c r="Y228" s="30"/>
      <c r="Z228" s="30"/>
      <c r="AA228" s="30"/>
      <c r="AB228" s="30"/>
    </row>
    <row r="229">
      <c r="A229" s="26" t="s">
        <v>1520</v>
      </c>
      <c r="B229" s="26" t="s">
        <v>1521</v>
      </c>
      <c r="C229" s="27">
        <v>2024.0</v>
      </c>
      <c r="D229" s="27">
        <v>2.0</v>
      </c>
      <c r="E229" s="27">
        <v>262910.0</v>
      </c>
      <c r="F229" s="26" t="s">
        <v>1177</v>
      </c>
      <c r="G229" s="26" t="s">
        <v>1522</v>
      </c>
      <c r="H229" s="26" t="s">
        <v>220</v>
      </c>
      <c r="I229" s="27">
        <v>0.337</v>
      </c>
      <c r="J229" s="27">
        <v>0.449</v>
      </c>
      <c r="K229" s="27">
        <v>0.75873206</v>
      </c>
      <c r="L229" s="27">
        <v>0.0291</v>
      </c>
      <c r="M229" s="27">
        <v>0.527</v>
      </c>
      <c r="N229" s="27">
        <v>1.52E-4</v>
      </c>
      <c r="O229" s="27">
        <v>0.124</v>
      </c>
      <c r="P229" s="27">
        <v>0.223</v>
      </c>
      <c r="Q229" s="27">
        <v>81.64</v>
      </c>
      <c r="R229" s="27">
        <v>1.0</v>
      </c>
      <c r="S229" s="27">
        <v>0.0</v>
      </c>
      <c r="T229" s="26" t="s">
        <v>104</v>
      </c>
      <c r="U229" s="26" t="s">
        <v>35</v>
      </c>
      <c r="V229" s="26" t="s">
        <v>36</v>
      </c>
      <c r="W229" s="24" t="s">
        <v>5690</v>
      </c>
      <c r="X229" s="23"/>
      <c r="Y229" s="23"/>
      <c r="Z229" s="23"/>
      <c r="AA229" s="23"/>
      <c r="AB229" s="23"/>
    </row>
    <row r="230">
      <c r="A230" s="26" t="s">
        <v>1546</v>
      </c>
      <c r="B230" s="26" t="s">
        <v>1547</v>
      </c>
      <c r="C230" s="27">
        <v>2016.0</v>
      </c>
      <c r="D230" s="27">
        <v>2.0</v>
      </c>
      <c r="E230" s="27">
        <v>319253.0</v>
      </c>
      <c r="F230" s="26" t="s">
        <v>194</v>
      </c>
      <c r="G230" s="26" t="s">
        <v>1548</v>
      </c>
      <c r="H230" s="26" t="s">
        <v>1549</v>
      </c>
      <c r="I230" s="27">
        <v>0.527</v>
      </c>
      <c r="J230" s="27">
        <v>0.989</v>
      </c>
      <c r="K230" s="27">
        <v>0.8745535</v>
      </c>
      <c r="L230" s="27">
        <v>0.153</v>
      </c>
      <c r="M230" s="27">
        <v>0.118</v>
      </c>
      <c r="N230" s="27">
        <v>5.78E-6</v>
      </c>
      <c r="O230" s="29">
        <v>0.205</v>
      </c>
      <c r="P230" s="27">
        <v>0.34</v>
      </c>
      <c r="Q230" s="27">
        <v>139.992</v>
      </c>
      <c r="R230" s="27">
        <v>0.0</v>
      </c>
      <c r="S230" s="27">
        <v>1.0</v>
      </c>
      <c r="T230" s="26" t="s">
        <v>104</v>
      </c>
      <c r="U230" s="26" t="s">
        <v>35</v>
      </c>
      <c r="V230" s="26" t="s">
        <v>45</v>
      </c>
      <c r="W230" s="24" t="s">
        <v>5713</v>
      </c>
      <c r="X230" s="23"/>
      <c r="Y230" s="23"/>
      <c r="Z230" s="23"/>
      <c r="AA230" s="23"/>
      <c r="AB230" s="23"/>
    </row>
    <row r="231">
      <c r="A231" s="26" t="s">
        <v>1618</v>
      </c>
      <c r="B231" s="26" t="s">
        <v>1619</v>
      </c>
      <c r="C231" s="27">
        <v>2018.0</v>
      </c>
      <c r="D231" s="27">
        <v>2.0</v>
      </c>
      <c r="E231" s="27">
        <v>168657.0</v>
      </c>
      <c r="F231" s="26" t="s">
        <v>1620</v>
      </c>
      <c r="G231" s="26" t="s">
        <v>1621</v>
      </c>
      <c r="H231" s="26" t="s">
        <v>1623</v>
      </c>
      <c r="I231" s="27">
        <v>0.687</v>
      </c>
      <c r="J231" s="27">
        <v>0.905</v>
      </c>
      <c r="K231" s="27">
        <v>0.92674267</v>
      </c>
      <c r="L231" s="27">
        <v>0.125</v>
      </c>
      <c r="M231" s="27">
        <v>0.152</v>
      </c>
      <c r="N231" s="27">
        <v>0.0</v>
      </c>
      <c r="O231" s="27">
        <v>0.171</v>
      </c>
      <c r="P231" s="27">
        <v>0.293</v>
      </c>
      <c r="Q231" s="27">
        <v>101.86</v>
      </c>
      <c r="R231" s="27">
        <v>4.0</v>
      </c>
      <c r="S231" s="27">
        <v>1.0</v>
      </c>
      <c r="T231" s="26" t="s">
        <v>104</v>
      </c>
      <c r="U231" s="26" t="s">
        <v>68</v>
      </c>
      <c r="V231" s="26" t="s">
        <v>36</v>
      </c>
      <c r="W231" s="24" t="s">
        <v>5736</v>
      </c>
      <c r="X231" s="23"/>
      <c r="Y231" s="23"/>
      <c r="Z231" s="23"/>
      <c r="AA231" s="23"/>
      <c r="AB231" s="23"/>
    </row>
    <row r="232">
      <c r="A232" s="26" t="s">
        <v>1627</v>
      </c>
      <c r="B232" s="26" t="s">
        <v>1628</v>
      </c>
      <c r="C232" s="27">
        <v>2018.0</v>
      </c>
      <c r="D232" s="27">
        <v>3.0</v>
      </c>
      <c r="E232" s="27">
        <v>317245.0</v>
      </c>
      <c r="F232" s="26" t="s">
        <v>1629</v>
      </c>
      <c r="G232" s="26" t="s">
        <v>1630</v>
      </c>
      <c r="H232" s="26" t="s">
        <v>1631</v>
      </c>
      <c r="I232" s="27">
        <v>0.705</v>
      </c>
      <c r="J232" s="27">
        <v>0.509</v>
      </c>
      <c r="K232" s="27">
        <v>0.7178149</v>
      </c>
      <c r="L232" s="27">
        <v>0.0383</v>
      </c>
      <c r="M232" s="27">
        <v>0.0424</v>
      </c>
      <c r="N232" s="27">
        <v>1.82E-4</v>
      </c>
      <c r="O232" s="29">
        <v>0.0982</v>
      </c>
      <c r="P232" s="27">
        <v>0.348</v>
      </c>
      <c r="Q232" s="27">
        <v>136.98</v>
      </c>
      <c r="R232" s="27">
        <v>4.0</v>
      </c>
      <c r="S232" s="27">
        <v>0.0</v>
      </c>
      <c r="T232" s="26" t="s">
        <v>104</v>
      </c>
      <c r="U232" s="26" t="s">
        <v>35</v>
      </c>
      <c r="V232" s="26" t="s">
        <v>45</v>
      </c>
      <c r="W232" s="24" t="s">
        <v>5754</v>
      </c>
      <c r="Y232" s="30"/>
      <c r="Z232" s="30"/>
      <c r="AA232" s="30"/>
      <c r="AB232" s="30"/>
    </row>
    <row r="233">
      <c r="A233" s="26" t="s">
        <v>1738</v>
      </c>
      <c r="B233" s="26" t="s">
        <v>1739</v>
      </c>
      <c r="C233" s="27">
        <v>1963.0</v>
      </c>
      <c r="D233" s="27">
        <v>3.0</v>
      </c>
      <c r="E233" s="27">
        <v>262613.0</v>
      </c>
      <c r="F233" s="26" t="s">
        <v>156</v>
      </c>
      <c r="G233" s="26" t="s">
        <v>157</v>
      </c>
      <c r="H233" s="26" t="s">
        <v>1741</v>
      </c>
      <c r="I233" s="27">
        <v>0.372</v>
      </c>
      <c r="J233" s="27">
        <v>0.575</v>
      </c>
      <c r="K233" s="27">
        <v>0.79304002</v>
      </c>
      <c r="L233" s="27">
        <v>0.0662</v>
      </c>
      <c r="M233" s="27">
        <v>0.938</v>
      </c>
      <c r="N233" s="27">
        <v>0.00737</v>
      </c>
      <c r="O233" s="27">
        <v>0.274</v>
      </c>
      <c r="P233" s="27">
        <v>0.47</v>
      </c>
      <c r="Q233" s="27">
        <v>74.721</v>
      </c>
      <c r="R233" s="27">
        <v>0.0</v>
      </c>
      <c r="S233" s="27">
        <v>1.0</v>
      </c>
      <c r="T233" s="26" t="s">
        <v>104</v>
      </c>
      <c r="U233" s="26" t="s">
        <v>35</v>
      </c>
      <c r="V233" s="26" t="s">
        <v>54</v>
      </c>
      <c r="W233" s="24" t="s">
        <v>5772</v>
      </c>
      <c r="X233" s="23"/>
      <c r="Y233" s="23"/>
      <c r="Z233" s="23"/>
      <c r="AA233" s="23"/>
      <c r="AB233" s="23"/>
    </row>
    <row r="234">
      <c r="A234" s="26" t="s">
        <v>1746</v>
      </c>
      <c r="B234" s="26" t="s">
        <v>1747</v>
      </c>
      <c r="C234" s="27">
        <v>1981.0</v>
      </c>
      <c r="D234" s="27">
        <v>3.0</v>
      </c>
      <c r="E234" s="27">
        <v>299626.0</v>
      </c>
      <c r="F234" s="26" t="s">
        <v>327</v>
      </c>
      <c r="G234" s="26" t="s">
        <v>123</v>
      </c>
      <c r="H234" s="26" t="s">
        <v>1748</v>
      </c>
      <c r="I234" s="27">
        <v>0.452</v>
      </c>
      <c r="J234" s="27">
        <v>0.384</v>
      </c>
      <c r="K234" s="27">
        <v>0.78570359</v>
      </c>
      <c r="L234" s="27">
        <v>0.0326</v>
      </c>
      <c r="M234" s="27">
        <v>0.475</v>
      </c>
      <c r="N234" s="27">
        <v>5.84E-6</v>
      </c>
      <c r="O234" s="27">
        <v>0.21</v>
      </c>
      <c r="P234" s="27">
        <v>0.483</v>
      </c>
      <c r="Q234" s="27">
        <v>109.881</v>
      </c>
      <c r="R234" s="27">
        <v>7.0</v>
      </c>
      <c r="S234" s="27">
        <v>0.0</v>
      </c>
      <c r="T234" s="26" t="s">
        <v>104</v>
      </c>
      <c r="U234" s="26" t="s">
        <v>35</v>
      </c>
      <c r="V234" s="26" t="s">
        <v>54</v>
      </c>
      <c r="W234" s="24" t="s">
        <v>5799</v>
      </c>
      <c r="X234" s="23"/>
      <c r="Y234" s="23"/>
      <c r="Z234" s="23"/>
      <c r="AA234" s="23"/>
      <c r="AB234" s="23"/>
    </row>
    <row r="235">
      <c r="A235" s="26" t="s">
        <v>1761</v>
      </c>
      <c r="B235" s="26" t="s">
        <v>1762</v>
      </c>
      <c r="C235" s="27">
        <v>2022.0</v>
      </c>
      <c r="D235" s="27">
        <v>3.0</v>
      </c>
      <c r="E235" s="27">
        <v>246666.0</v>
      </c>
      <c r="F235" s="26" t="s">
        <v>194</v>
      </c>
      <c r="G235" s="26" t="s">
        <v>1765</v>
      </c>
      <c r="H235" s="26" t="s">
        <v>1766</v>
      </c>
      <c r="I235" s="27">
        <v>0.704</v>
      </c>
      <c r="J235" s="27">
        <v>0.307</v>
      </c>
      <c r="K235" s="27">
        <v>0.68763502</v>
      </c>
      <c r="L235" s="27">
        <v>0.0302</v>
      </c>
      <c r="M235" s="27">
        <v>0.863</v>
      </c>
      <c r="N235" s="27">
        <v>7.57E-4</v>
      </c>
      <c r="O235" s="27">
        <v>0.112</v>
      </c>
      <c r="P235" s="27">
        <v>0.463</v>
      </c>
      <c r="Q235" s="27">
        <v>99.049</v>
      </c>
      <c r="R235" s="27">
        <v>0.0</v>
      </c>
      <c r="S235" s="27">
        <v>1.0</v>
      </c>
      <c r="T235" s="26" t="s">
        <v>104</v>
      </c>
      <c r="U235" s="26" t="s">
        <v>68</v>
      </c>
      <c r="V235" s="26" t="s">
        <v>54</v>
      </c>
      <c r="W235" s="22" t="s">
        <v>5831</v>
      </c>
      <c r="X235" s="23"/>
      <c r="Y235" s="23"/>
      <c r="Z235" s="23"/>
      <c r="AA235" s="23"/>
      <c r="AB235" s="23"/>
    </row>
    <row r="236">
      <c r="A236" s="26" t="s">
        <v>1769</v>
      </c>
      <c r="B236" s="26" t="s">
        <v>1771</v>
      </c>
      <c r="C236" s="27">
        <v>2020.0</v>
      </c>
      <c r="D236" s="27">
        <v>3.0</v>
      </c>
      <c r="E236" s="27">
        <v>147395.0</v>
      </c>
      <c r="F236" s="26" t="s">
        <v>194</v>
      </c>
      <c r="G236" s="26" t="s">
        <v>1774</v>
      </c>
      <c r="H236" s="26" t="s">
        <v>1510</v>
      </c>
      <c r="I236" s="27">
        <v>0.844</v>
      </c>
      <c r="J236" s="27">
        <v>0.772</v>
      </c>
      <c r="K236" s="27">
        <v>0.87564434</v>
      </c>
      <c r="L236" s="27">
        <v>0.194</v>
      </c>
      <c r="M236" s="27">
        <v>0.284</v>
      </c>
      <c r="N236" s="27">
        <v>2.38E-6</v>
      </c>
      <c r="O236" s="27">
        <v>0.368</v>
      </c>
      <c r="P236" s="27">
        <v>0.336</v>
      </c>
      <c r="Q236" s="27">
        <v>100.014</v>
      </c>
      <c r="R236" s="27">
        <v>7.0</v>
      </c>
      <c r="S236" s="27">
        <v>1.0</v>
      </c>
      <c r="T236" s="26" t="s">
        <v>104</v>
      </c>
      <c r="U236" s="26" t="s">
        <v>35</v>
      </c>
      <c r="V236" s="26" t="s">
        <v>45</v>
      </c>
      <c r="W236" s="24" t="s">
        <v>5850</v>
      </c>
      <c r="X236" s="23"/>
      <c r="Y236" s="23"/>
      <c r="Z236" s="23"/>
      <c r="AA236" s="23"/>
      <c r="AB236" s="23"/>
    </row>
    <row r="237">
      <c r="A237" s="26" t="s">
        <v>1914</v>
      </c>
      <c r="B237" s="26" t="s">
        <v>1915</v>
      </c>
      <c r="C237" s="27">
        <v>2012.0</v>
      </c>
      <c r="D237" s="27">
        <v>4.0</v>
      </c>
      <c r="E237" s="27">
        <v>290400.0</v>
      </c>
      <c r="F237" s="26" t="s">
        <v>1918</v>
      </c>
      <c r="G237" s="26" t="s">
        <v>1919</v>
      </c>
      <c r="H237" s="26" t="s">
        <v>1920</v>
      </c>
      <c r="I237" s="27">
        <v>0.499</v>
      </c>
      <c r="J237" s="27">
        <v>0.547</v>
      </c>
      <c r="K237" s="27">
        <v>0.80933844</v>
      </c>
      <c r="L237" s="27">
        <v>0.0324</v>
      </c>
      <c r="M237" s="27">
        <v>0.605</v>
      </c>
      <c r="N237" s="27">
        <v>6.75E-6</v>
      </c>
      <c r="O237" s="27">
        <v>0.197</v>
      </c>
      <c r="P237" s="27">
        <v>0.39</v>
      </c>
      <c r="Q237" s="27">
        <v>77.942</v>
      </c>
      <c r="R237" s="27">
        <v>11.0</v>
      </c>
      <c r="S237" s="27">
        <v>0.0</v>
      </c>
      <c r="T237" s="26" t="s">
        <v>104</v>
      </c>
      <c r="U237" s="26" t="s">
        <v>35</v>
      </c>
      <c r="V237" s="26" t="s">
        <v>45</v>
      </c>
      <c r="W237" s="24" t="s">
        <v>5873</v>
      </c>
      <c r="X237" s="23"/>
      <c r="Y237" s="23"/>
      <c r="Z237" s="23"/>
      <c r="AA237" s="23"/>
      <c r="AB237" s="23"/>
    </row>
    <row r="238">
      <c r="A238" s="26" t="s">
        <v>1990</v>
      </c>
      <c r="B238" s="26" t="s">
        <v>1991</v>
      </c>
      <c r="C238" s="27">
        <v>2018.0</v>
      </c>
      <c r="D238" s="27">
        <v>4.0</v>
      </c>
      <c r="E238" s="27">
        <v>192803.0</v>
      </c>
      <c r="F238" s="26" t="s">
        <v>194</v>
      </c>
      <c r="G238" s="26" t="s">
        <v>1585</v>
      </c>
      <c r="H238" s="26" t="s">
        <v>1992</v>
      </c>
      <c r="I238" s="27">
        <v>0.44</v>
      </c>
      <c r="J238" s="27">
        <v>0.704</v>
      </c>
      <c r="K238" s="27">
        <v>0.8535495</v>
      </c>
      <c r="L238" s="27">
        <v>0.0514</v>
      </c>
      <c r="M238" s="27">
        <v>0.154</v>
      </c>
      <c r="N238" s="27">
        <v>0.0</v>
      </c>
      <c r="O238" s="29">
        <v>0.347</v>
      </c>
      <c r="P238" s="27">
        <v>0.493</v>
      </c>
      <c r="Q238" s="27">
        <v>179.768</v>
      </c>
      <c r="R238" s="27">
        <v>0.0</v>
      </c>
      <c r="S238" s="27">
        <v>1.0</v>
      </c>
      <c r="T238" s="26" t="s">
        <v>104</v>
      </c>
      <c r="U238" s="26" t="s">
        <v>35</v>
      </c>
      <c r="V238" s="26" t="s">
        <v>54</v>
      </c>
      <c r="W238" s="24" t="s">
        <v>5891</v>
      </c>
      <c r="X238" s="23"/>
      <c r="Y238" s="23"/>
      <c r="Z238" s="23"/>
      <c r="AA238" s="23"/>
      <c r="AB238" s="23"/>
    </row>
    <row r="239">
      <c r="A239" s="26" t="s">
        <v>2001</v>
      </c>
      <c r="B239" s="26" t="s">
        <v>2002</v>
      </c>
      <c r="C239" s="27">
        <v>2023.0</v>
      </c>
      <c r="D239" s="27">
        <v>4.0</v>
      </c>
      <c r="E239" s="27">
        <v>409026.0</v>
      </c>
      <c r="F239" s="26" t="s">
        <v>209</v>
      </c>
      <c r="G239" s="26" t="s">
        <v>2003</v>
      </c>
      <c r="H239" s="26" t="s">
        <v>1192</v>
      </c>
      <c r="I239" s="27">
        <v>0.613</v>
      </c>
      <c r="J239" s="27">
        <v>0.437</v>
      </c>
      <c r="K239" s="27">
        <v>0.7209163</v>
      </c>
      <c r="L239" s="27">
        <v>0.0318</v>
      </c>
      <c r="M239" s="27">
        <v>0.379</v>
      </c>
      <c r="N239" s="27">
        <v>1.56E-5</v>
      </c>
      <c r="O239" s="27">
        <v>0.139</v>
      </c>
      <c r="P239" s="27">
        <v>0.453</v>
      </c>
      <c r="Q239" s="27">
        <v>108.728</v>
      </c>
      <c r="R239" s="27">
        <v>9.0</v>
      </c>
      <c r="S239" s="27">
        <v>1.0</v>
      </c>
      <c r="T239" s="26" t="s">
        <v>104</v>
      </c>
      <c r="U239" s="26" t="s">
        <v>35</v>
      </c>
      <c r="V239" s="26" t="s">
        <v>54</v>
      </c>
      <c r="W239" s="24" t="s">
        <v>5918</v>
      </c>
      <c r="X239" s="23"/>
      <c r="Y239" s="23"/>
      <c r="Z239" s="23"/>
      <c r="AA239" s="23"/>
      <c r="AB239" s="23"/>
    </row>
    <row r="240">
      <c r="A240" s="26" t="s">
        <v>2010</v>
      </c>
      <c r="B240" s="26" t="s">
        <v>2012</v>
      </c>
      <c r="C240" s="27">
        <v>1980.0</v>
      </c>
      <c r="D240" s="27">
        <v>4.0</v>
      </c>
      <c r="E240" s="27">
        <v>317866.0</v>
      </c>
      <c r="F240" s="26" t="s">
        <v>156</v>
      </c>
      <c r="G240" s="26" t="s">
        <v>2014</v>
      </c>
      <c r="H240" s="26" t="s">
        <v>2015</v>
      </c>
      <c r="I240" s="27">
        <v>0.488</v>
      </c>
      <c r="J240" s="27">
        <v>0.452</v>
      </c>
      <c r="K240" s="27">
        <v>0.77947939</v>
      </c>
      <c r="L240" s="27">
        <v>0.0299</v>
      </c>
      <c r="M240" s="27">
        <v>0.73</v>
      </c>
      <c r="N240" s="27">
        <v>0.0305</v>
      </c>
      <c r="O240" s="27">
        <v>0.793</v>
      </c>
      <c r="P240" s="27">
        <v>0.339</v>
      </c>
      <c r="Q240" s="27">
        <v>94.827</v>
      </c>
      <c r="R240" s="27">
        <v>2.0</v>
      </c>
      <c r="S240" s="27">
        <v>0.0</v>
      </c>
      <c r="T240" s="26" t="s">
        <v>104</v>
      </c>
      <c r="U240" s="26" t="s">
        <v>35</v>
      </c>
      <c r="V240" s="26" t="s">
        <v>45</v>
      </c>
      <c r="W240" s="24" t="s">
        <v>5938</v>
      </c>
      <c r="X240" s="23"/>
      <c r="Y240" s="23"/>
      <c r="Z240" s="23"/>
      <c r="AA240" s="23"/>
      <c r="AB240" s="23"/>
    </row>
    <row r="241">
      <c r="A241" s="26" t="s">
        <v>2016</v>
      </c>
      <c r="B241" s="26" t="s">
        <v>2017</v>
      </c>
      <c r="C241" s="27">
        <v>2018.0</v>
      </c>
      <c r="D241" s="27">
        <v>4.0</v>
      </c>
      <c r="E241" s="27">
        <v>312666.0</v>
      </c>
      <c r="F241" s="26" t="s">
        <v>1543</v>
      </c>
      <c r="G241" s="26" t="s">
        <v>2020</v>
      </c>
      <c r="H241" s="26" t="s">
        <v>2021</v>
      </c>
      <c r="I241" s="27">
        <v>0.616</v>
      </c>
      <c r="J241" s="27">
        <v>0.259</v>
      </c>
      <c r="K241" s="27">
        <v>0.71075653</v>
      </c>
      <c r="L241" s="27">
        <v>0.0279</v>
      </c>
      <c r="M241" s="27">
        <v>0.904</v>
      </c>
      <c r="N241" s="27">
        <v>3.18E-4</v>
      </c>
      <c r="O241" s="27">
        <v>0.0676</v>
      </c>
      <c r="P241" s="27">
        <v>0.158</v>
      </c>
      <c r="Q241" s="27">
        <v>108.856</v>
      </c>
      <c r="R241" s="27">
        <v>9.0</v>
      </c>
      <c r="S241" s="27">
        <v>1.0</v>
      </c>
      <c r="T241" s="26" t="s">
        <v>104</v>
      </c>
      <c r="U241" s="26" t="s">
        <v>35</v>
      </c>
      <c r="V241" s="26" t="s">
        <v>58</v>
      </c>
      <c r="W241" s="24" t="s">
        <v>5958</v>
      </c>
      <c r="X241" s="23"/>
      <c r="Y241" s="23"/>
      <c r="Z241" s="23"/>
      <c r="AA241" s="23"/>
      <c r="AB241" s="23"/>
    </row>
    <row r="242">
      <c r="A242" s="26" t="s">
        <v>2024</v>
      </c>
      <c r="B242" s="26" t="s">
        <v>2025</v>
      </c>
      <c r="C242" s="27">
        <v>2018.0</v>
      </c>
      <c r="D242" s="27">
        <v>4.0</v>
      </c>
      <c r="E242" s="27">
        <v>236325.0</v>
      </c>
      <c r="F242" s="26" t="s">
        <v>209</v>
      </c>
      <c r="G242" s="26" t="s">
        <v>2027</v>
      </c>
      <c r="H242" s="26" t="s">
        <v>2028</v>
      </c>
      <c r="I242" s="27">
        <v>0.325</v>
      </c>
      <c r="J242" s="27">
        <v>0.421</v>
      </c>
      <c r="K242" s="27">
        <v>0.7897675</v>
      </c>
      <c r="L242" s="27">
        <v>0.0561</v>
      </c>
      <c r="M242" s="27">
        <v>0.659</v>
      </c>
      <c r="N242" s="27">
        <v>4.46E-6</v>
      </c>
      <c r="O242" s="27">
        <v>0.0825</v>
      </c>
      <c r="P242" s="27">
        <v>0.204</v>
      </c>
      <c r="Q242" s="27">
        <v>170.363</v>
      </c>
      <c r="R242" s="27">
        <v>2.0</v>
      </c>
      <c r="S242" s="27">
        <v>1.0</v>
      </c>
      <c r="T242" s="26" t="s">
        <v>104</v>
      </c>
      <c r="U242" s="26" t="s">
        <v>35</v>
      </c>
      <c r="V242" s="26" t="s">
        <v>36</v>
      </c>
      <c r="W242" s="24" t="s">
        <v>5984</v>
      </c>
      <c r="X242" s="23"/>
      <c r="Y242" s="23"/>
      <c r="Z242" s="23"/>
      <c r="AA242" s="23"/>
      <c r="AB242" s="23"/>
    </row>
    <row r="243">
      <c r="A243" s="26" t="s">
        <v>2044</v>
      </c>
      <c r="B243" s="26" t="s">
        <v>2045</v>
      </c>
      <c r="C243" s="27">
        <v>2023.0</v>
      </c>
      <c r="D243" s="27">
        <v>4.0</v>
      </c>
      <c r="E243" s="27">
        <v>193044.0</v>
      </c>
      <c r="F243" s="26" t="s">
        <v>147</v>
      </c>
      <c r="G243" s="26" t="s">
        <v>1537</v>
      </c>
      <c r="H243" s="26" t="s">
        <v>1790</v>
      </c>
      <c r="I243" s="27">
        <v>0.609</v>
      </c>
      <c r="J243" s="27">
        <v>0.344</v>
      </c>
      <c r="K243" s="27">
        <v>0.67957136</v>
      </c>
      <c r="L243" s="27">
        <v>0.0476</v>
      </c>
      <c r="M243" s="27">
        <v>0.567</v>
      </c>
      <c r="N243" s="27">
        <v>1.8E-5</v>
      </c>
      <c r="O243" s="29">
        <v>0.124</v>
      </c>
      <c r="P243" s="27">
        <v>0.257</v>
      </c>
      <c r="Q243" s="27">
        <v>176.061</v>
      </c>
      <c r="R243" s="27">
        <v>7.0</v>
      </c>
      <c r="S243" s="27">
        <v>0.0</v>
      </c>
      <c r="T243" s="26" t="s">
        <v>104</v>
      </c>
      <c r="U243" s="26" t="s">
        <v>68</v>
      </c>
      <c r="V243" s="26" t="s">
        <v>36</v>
      </c>
      <c r="W243" s="24" t="s">
        <v>6003</v>
      </c>
      <c r="Y243" s="30"/>
      <c r="Z243" s="30"/>
      <c r="AA243" s="30"/>
      <c r="AB243" s="30"/>
    </row>
    <row r="244">
      <c r="A244" s="26" t="s">
        <v>2245</v>
      </c>
      <c r="B244" s="26" t="s">
        <v>2247</v>
      </c>
      <c r="C244" s="27">
        <v>2022.0</v>
      </c>
      <c r="D244" s="27">
        <v>5.0</v>
      </c>
      <c r="E244" s="27">
        <v>341899.0</v>
      </c>
      <c r="F244" s="26" t="s">
        <v>194</v>
      </c>
      <c r="G244" s="26" t="s">
        <v>2249</v>
      </c>
      <c r="H244" s="26" t="s">
        <v>2007</v>
      </c>
      <c r="I244" s="27">
        <v>0.537</v>
      </c>
      <c r="J244" s="27">
        <v>0.367</v>
      </c>
      <c r="K244" s="27">
        <v>0.75122452</v>
      </c>
      <c r="L244" s="27">
        <v>0.0269</v>
      </c>
      <c r="M244" s="27">
        <v>0.778</v>
      </c>
      <c r="N244" s="27">
        <v>1.77E-4</v>
      </c>
      <c r="O244" s="27">
        <v>0.107</v>
      </c>
      <c r="P244" s="27">
        <v>0.164</v>
      </c>
      <c r="Q244" s="27">
        <v>140.023</v>
      </c>
      <c r="R244" s="27">
        <v>4.0</v>
      </c>
      <c r="S244" s="27">
        <v>1.0</v>
      </c>
      <c r="T244" s="26" t="s">
        <v>104</v>
      </c>
      <c r="U244" s="26" t="s">
        <v>35</v>
      </c>
      <c r="V244" s="26" t="s">
        <v>58</v>
      </c>
      <c r="W244" s="24" t="s">
        <v>6016</v>
      </c>
      <c r="X244" s="23"/>
      <c r="Y244" s="23"/>
      <c r="Z244" s="23"/>
      <c r="AA244" s="23"/>
      <c r="AB244" s="23"/>
    </row>
    <row r="245">
      <c r="A245" s="26" t="s">
        <v>2402</v>
      </c>
      <c r="B245" s="26" t="s">
        <v>2403</v>
      </c>
      <c r="C245" s="27">
        <v>2024.0</v>
      </c>
      <c r="D245" s="27">
        <v>6.0</v>
      </c>
      <c r="E245" s="27">
        <v>222000.0</v>
      </c>
      <c r="F245" s="26" t="s">
        <v>194</v>
      </c>
      <c r="G245" s="26" t="s">
        <v>2405</v>
      </c>
      <c r="H245" s="26" t="s">
        <v>1187</v>
      </c>
      <c r="I245" s="27">
        <v>0.745</v>
      </c>
      <c r="J245" s="27">
        <v>0.338</v>
      </c>
      <c r="K245" s="27">
        <v>0.71039292</v>
      </c>
      <c r="L245" s="27">
        <v>0.0308</v>
      </c>
      <c r="M245" s="27">
        <v>0.808</v>
      </c>
      <c r="N245" s="27">
        <v>2.3E-4</v>
      </c>
      <c r="O245" s="27">
        <v>0.102</v>
      </c>
      <c r="P245" s="27">
        <v>0.403</v>
      </c>
      <c r="Q245" s="27">
        <v>120.058</v>
      </c>
      <c r="R245" s="27">
        <v>5.0</v>
      </c>
      <c r="S245" s="27">
        <v>1.0</v>
      </c>
      <c r="T245" s="26" t="s">
        <v>104</v>
      </c>
      <c r="U245" s="26" t="s">
        <v>68</v>
      </c>
      <c r="V245" s="26" t="s">
        <v>54</v>
      </c>
      <c r="W245" s="24" t="s">
        <v>6037</v>
      </c>
      <c r="X245" s="23"/>
      <c r="Y245" s="23"/>
      <c r="Z245" s="23"/>
      <c r="AA245" s="23"/>
      <c r="AB245" s="23"/>
    </row>
    <row r="246">
      <c r="A246" s="26" t="s">
        <v>2592</v>
      </c>
      <c r="B246" s="26" t="s">
        <v>2593</v>
      </c>
      <c r="C246" s="27">
        <v>2011.0</v>
      </c>
      <c r="D246" s="27">
        <v>7.0</v>
      </c>
      <c r="E246" s="27">
        <v>170149.0</v>
      </c>
      <c r="F246" s="26" t="s">
        <v>2597</v>
      </c>
      <c r="G246" s="26" t="s">
        <v>2598</v>
      </c>
      <c r="H246" s="26" t="s">
        <v>2593</v>
      </c>
      <c r="I246" s="27">
        <v>0.513</v>
      </c>
      <c r="J246" s="27">
        <v>0.108</v>
      </c>
      <c r="K246" s="27">
        <v>0.57230552</v>
      </c>
      <c r="L246" s="27">
        <v>0.0312</v>
      </c>
      <c r="M246" s="27">
        <v>0.926</v>
      </c>
      <c r="N246" s="27">
        <v>4.53E-5</v>
      </c>
      <c r="O246" s="29">
        <v>0.133</v>
      </c>
      <c r="P246" s="27">
        <v>0.114</v>
      </c>
      <c r="Q246" s="27">
        <v>82.936</v>
      </c>
      <c r="R246" s="27">
        <v>5.0</v>
      </c>
      <c r="S246" s="27">
        <v>1.0</v>
      </c>
      <c r="T246" s="26" t="s">
        <v>104</v>
      </c>
      <c r="U246" s="26" t="s">
        <v>35</v>
      </c>
      <c r="V246" s="26" t="s">
        <v>58</v>
      </c>
      <c r="W246" s="24" t="s">
        <v>6065</v>
      </c>
      <c r="X246" s="23"/>
      <c r="Y246" s="23"/>
      <c r="Z246" s="23"/>
      <c r="AA246" s="23"/>
      <c r="AB246" s="23"/>
    </row>
    <row r="247">
      <c r="A247" s="26" t="s">
        <v>2614</v>
      </c>
      <c r="B247" s="26" t="s">
        <v>2615</v>
      </c>
      <c r="C247" s="27">
        <v>2020.0</v>
      </c>
      <c r="D247" s="27">
        <v>7.0</v>
      </c>
      <c r="E247" s="27">
        <v>216213.0</v>
      </c>
      <c r="F247" s="26" t="s">
        <v>164</v>
      </c>
      <c r="G247" s="26" t="s">
        <v>2616</v>
      </c>
      <c r="H247" s="26" t="s">
        <v>2610</v>
      </c>
      <c r="I247" s="27">
        <v>0.583</v>
      </c>
      <c r="J247" s="27">
        <v>0.487</v>
      </c>
      <c r="K247" s="27">
        <v>0.78833444</v>
      </c>
      <c r="L247" s="27">
        <v>0.0242</v>
      </c>
      <c r="M247" s="27">
        <v>0.433</v>
      </c>
      <c r="N247" s="27">
        <v>0.341</v>
      </c>
      <c r="O247" s="27">
        <v>0.203</v>
      </c>
      <c r="P247" s="27">
        <v>0.496</v>
      </c>
      <c r="Q247" s="27">
        <v>99.862</v>
      </c>
      <c r="R247" s="27">
        <v>6.0</v>
      </c>
      <c r="S247" s="27">
        <v>0.0</v>
      </c>
      <c r="T247" s="26" t="s">
        <v>104</v>
      </c>
      <c r="U247" s="26" t="s">
        <v>68</v>
      </c>
      <c r="V247" s="26" t="s">
        <v>54</v>
      </c>
      <c r="W247" s="24" t="s">
        <v>6085</v>
      </c>
      <c r="X247" s="23"/>
      <c r="Y247" s="23"/>
      <c r="Z247" s="23"/>
      <c r="AA247" s="23"/>
      <c r="AB247" s="23"/>
    </row>
    <row r="248">
      <c r="A248" s="26" t="s">
        <v>2623</v>
      </c>
      <c r="B248" s="26" t="s">
        <v>2624</v>
      </c>
      <c r="C248" s="27">
        <v>2020.0</v>
      </c>
      <c r="D248" s="27">
        <v>7.0</v>
      </c>
      <c r="E248" s="27">
        <v>150047.0</v>
      </c>
      <c r="F248" s="26" t="s">
        <v>147</v>
      </c>
      <c r="G248" s="26" t="s">
        <v>2625</v>
      </c>
      <c r="H248" s="26" t="s">
        <v>2624</v>
      </c>
      <c r="I248" s="27">
        <v>0.567</v>
      </c>
      <c r="J248" s="27">
        <v>0.531</v>
      </c>
      <c r="K248" s="27">
        <v>0.71075653</v>
      </c>
      <c r="L248" s="27">
        <v>0.0378</v>
      </c>
      <c r="M248" s="27">
        <v>0.381</v>
      </c>
      <c r="N248" s="27">
        <v>2.28E-5</v>
      </c>
      <c r="O248" s="29">
        <v>0.146</v>
      </c>
      <c r="P248" s="27">
        <v>0.211</v>
      </c>
      <c r="Q248" s="27">
        <v>159.975</v>
      </c>
      <c r="R248" s="27">
        <v>9.0</v>
      </c>
      <c r="S248" s="27">
        <v>0.0</v>
      </c>
      <c r="T248" s="26" t="s">
        <v>104</v>
      </c>
      <c r="U248" s="26" t="s">
        <v>68</v>
      </c>
      <c r="V248" s="26" t="s">
        <v>36</v>
      </c>
      <c r="W248" s="24" t="s">
        <v>6104</v>
      </c>
      <c r="Y248" s="30"/>
      <c r="Z248" s="30"/>
      <c r="AA248" s="30"/>
      <c r="AB248" s="30"/>
    </row>
    <row r="249">
      <c r="A249" s="26" t="s">
        <v>2628</v>
      </c>
      <c r="B249" s="26" t="s">
        <v>2629</v>
      </c>
      <c r="C249" s="27">
        <v>2018.0</v>
      </c>
      <c r="D249" s="27">
        <v>7.0</v>
      </c>
      <c r="E249" s="27">
        <v>194693.0</v>
      </c>
      <c r="F249" s="26" t="s">
        <v>731</v>
      </c>
      <c r="G249" s="26" t="s">
        <v>2630</v>
      </c>
      <c r="H249" s="26" t="s">
        <v>2631</v>
      </c>
      <c r="I249" s="27">
        <v>0.464</v>
      </c>
      <c r="J249" s="27">
        <v>0.173</v>
      </c>
      <c r="K249" s="27">
        <v>0.70928069</v>
      </c>
      <c r="L249" s="27">
        <v>0.029</v>
      </c>
      <c r="M249" s="27">
        <v>0.928</v>
      </c>
      <c r="N249" s="27">
        <v>0.182</v>
      </c>
      <c r="O249" s="27">
        <v>0.139</v>
      </c>
      <c r="P249" s="27">
        <v>0.427</v>
      </c>
      <c r="Q249" s="27">
        <v>92.322</v>
      </c>
      <c r="R249" s="27">
        <v>7.0</v>
      </c>
      <c r="S249" s="27">
        <v>1.0</v>
      </c>
      <c r="T249" s="26" t="s">
        <v>104</v>
      </c>
      <c r="U249" s="26" t="s">
        <v>68</v>
      </c>
      <c r="V249" s="26" t="s">
        <v>54</v>
      </c>
      <c r="W249" s="24" t="s">
        <v>6126</v>
      </c>
      <c r="X249" s="23"/>
      <c r="Y249" s="23"/>
      <c r="Z249" s="23"/>
      <c r="AA249" s="23"/>
      <c r="AB249" s="23"/>
    </row>
    <row r="250">
      <c r="A250" s="26" t="s">
        <v>2640</v>
      </c>
      <c r="B250" s="26" t="s">
        <v>2641</v>
      </c>
      <c r="C250" s="27">
        <v>2023.0</v>
      </c>
      <c r="D250" s="27">
        <v>7.0</v>
      </c>
      <c r="E250" s="27">
        <v>192705.0</v>
      </c>
      <c r="F250" s="26" t="s">
        <v>235</v>
      </c>
      <c r="G250" s="26" t="s">
        <v>2642</v>
      </c>
      <c r="H250" s="26" t="s">
        <v>2644</v>
      </c>
      <c r="I250" s="27">
        <v>0.402</v>
      </c>
      <c r="J250" s="27">
        <v>0.319</v>
      </c>
      <c r="K250" s="27">
        <v>0.74767395</v>
      </c>
      <c r="L250" s="27">
        <v>0.124</v>
      </c>
      <c r="M250" s="27">
        <v>0.741</v>
      </c>
      <c r="N250" s="27">
        <v>6.73E-5</v>
      </c>
      <c r="O250" s="27">
        <v>0.146</v>
      </c>
      <c r="P250" s="27">
        <v>0.42</v>
      </c>
      <c r="Q250" s="27">
        <v>56.765</v>
      </c>
      <c r="R250" s="27">
        <v>3.0</v>
      </c>
      <c r="S250" s="27">
        <v>1.0</v>
      </c>
      <c r="T250" s="26" t="s">
        <v>104</v>
      </c>
      <c r="U250" s="26" t="s">
        <v>35</v>
      </c>
      <c r="V250" s="26" t="s">
        <v>54</v>
      </c>
      <c r="W250" s="24" t="s">
        <v>6156</v>
      </c>
      <c r="X250" s="23"/>
      <c r="Y250" s="23"/>
      <c r="Z250" s="23"/>
      <c r="AA250" s="23"/>
      <c r="AB250" s="23"/>
    </row>
    <row r="251">
      <c r="A251" s="26" t="s">
        <v>2701</v>
      </c>
      <c r="B251" s="26" t="s">
        <v>2703</v>
      </c>
      <c r="C251" s="27">
        <v>2016.0</v>
      </c>
      <c r="D251" s="27">
        <v>8.0</v>
      </c>
      <c r="E251" s="27">
        <v>331106.0</v>
      </c>
      <c r="F251" s="26" t="s">
        <v>2705</v>
      </c>
      <c r="G251" s="26" t="s">
        <v>1492</v>
      </c>
      <c r="H251" s="26" t="s">
        <v>2706</v>
      </c>
      <c r="I251" s="27">
        <v>0.648</v>
      </c>
      <c r="J251" s="27">
        <v>0.953</v>
      </c>
      <c r="K251" s="27">
        <v>0.8331444</v>
      </c>
      <c r="L251" s="27">
        <v>0.057</v>
      </c>
      <c r="M251" s="27">
        <v>0.395</v>
      </c>
      <c r="N251" s="27">
        <v>0.11</v>
      </c>
      <c r="O251" s="27">
        <v>0.623</v>
      </c>
      <c r="P251" s="27">
        <v>0.434</v>
      </c>
      <c r="Q251" s="27">
        <v>119.95</v>
      </c>
      <c r="R251" s="27">
        <v>7.0</v>
      </c>
      <c r="S251" s="27">
        <v>1.0</v>
      </c>
      <c r="T251" s="26" t="s">
        <v>104</v>
      </c>
      <c r="U251" s="26" t="s">
        <v>68</v>
      </c>
      <c r="V251" s="26" t="s">
        <v>54</v>
      </c>
      <c r="W251" s="24" t="s">
        <v>6180</v>
      </c>
      <c r="X251" s="23"/>
      <c r="Y251" s="23"/>
      <c r="Z251" s="23"/>
      <c r="AA251" s="23"/>
      <c r="AB251" s="23"/>
    </row>
    <row r="252">
      <c r="A252" s="26" t="s">
        <v>2718</v>
      </c>
      <c r="B252" s="26" t="s">
        <v>2719</v>
      </c>
      <c r="C252" s="27">
        <v>2012.0</v>
      </c>
      <c r="D252" s="27">
        <v>8.0</v>
      </c>
      <c r="E252" s="27">
        <v>194813.0</v>
      </c>
      <c r="F252" s="26" t="s">
        <v>2720</v>
      </c>
      <c r="G252" s="26" t="s">
        <v>2722</v>
      </c>
      <c r="H252" s="26" t="s">
        <v>2719</v>
      </c>
      <c r="I252" s="27">
        <v>0.892</v>
      </c>
      <c r="J252" s="27">
        <v>0.862</v>
      </c>
      <c r="K252" s="27">
        <v>0.86696041</v>
      </c>
      <c r="L252" s="27">
        <v>0.058</v>
      </c>
      <c r="M252" s="27">
        <v>0.0201</v>
      </c>
      <c r="N252" s="27">
        <v>4.76E-4</v>
      </c>
      <c r="O252" s="27">
        <v>0.0812</v>
      </c>
      <c r="P252" s="27">
        <v>0.457</v>
      </c>
      <c r="Q252" s="27">
        <v>101.974</v>
      </c>
      <c r="R252" s="27">
        <v>11.0</v>
      </c>
      <c r="S252" s="27">
        <v>1.0</v>
      </c>
      <c r="T252" s="26" t="s">
        <v>104</v>
      </c>
      <c r="U252" s="26" t="s">
        <v>68</v>
      </c>
      <c r="V252" s="26" t="s">
        <v>54</v>
      </c>
      <c r="W252" s="24" t="s">
        <v>6198</v>
      </c>
      <c r="X252" s="23"/>
      <c r="Y252" s="23"/>
      <c r="Z252" s="23"/>
      <c r="AA252" s="23"/>
      <c r="AB252" s="23"/>
    </row>
    <row r="253">
      <c r="A253" s="26" t="s">
        <v>2974</v>
      </c>
      <c r="B253" s="26" t="s">
        <v>2975</v>
      </c>
      <c r="C253" s="27">
        <v>2023.0</v>
      </c>
      <c r="D253" s="27">
        <v>9.0</v>
      </c>
      <c r="E253" s="27">
        <v>326173.0</v>
      </c>
      <c r="F253" s="26" t="s">
        <v>156</v>
      </c>
      <c r="G253" s="26" t="s">
        <v>2976</v>
      </c>
      <c r="H253" s="26" t="s">
        <v>2978</v>
      </c>
      <c r="I253" s="27">
        <v>0.386</v>
      </c>
      <c r="J253" s="27">
        <v>0.413</v>
      </c>
      <c r="K253" s="27">
        <v>0.74147114</v>
      </c>
      <c r="L253" s="27">
        <v>0.0362</v>
      </c>
      <c r="M253" s="27">
        <v>0.865</v>
      </c>
      <c r="N253" s="27">
        <v>0.0122</v>
      </c>
      <c r="O253" s="29">
        <v>0.137</v>
      </c>
      <c r="P253" s="27">
        <v>0.468</v>
      </c>
      <c r="Q253" s="27">
        <v>90.513</v>
      </c>
      <c r="R253" s="27">
        <v>2.0</v>
      </c>
      <c r="S253" s="27">
        <v>0.0</v>
      </c>
      <c r="T253" s="26" t="s">
        <v>104</v>
      </c>
      <c r="U253" s="26" t="s">
        <v>35</v>
      </c>
      <c r="V253" s="26" t="s">
        <v>54</v>
      </c>
      <c r="W253" s="24" t="s">
        <v>6212</v>
      </c>
      <c r="X253" s="23"/>
      <c r="Y253" s="23"/>
      <c r="Z253" s="23"/>
      <c r="AA253" s="23"/>
      <c r="AB253" s="23"/>
    </row>
    <row r="254">
      <c r="A254" s="26" t="s">
        <v>2981</v>
      </c>
      <c r="B254" s="26" t="s">
        <v>2982</v>
      </c>
      <c r="C254" s="27">
        <v>2023.0</v>
      </c>
      <c r="D254" s="27">
        <v>9.0</v>
      </c>
      <c r="E254" s="27">
        <v>252520.0</v>
      </c>
      <c r="F254" s="26" t="s">
        <v>327</v>
      </c>
      <c r="G254" s="26" t="s">
        <v>123</v>
      </c>
      <c r="H254" s="26" t="s">
        <v>2986</v>
      </c>
      <c r="I254" s="27">
        <v>0.36</v>
      </c>
      <c r="J254" s="27">
        <v>0.604</v>
      </c>
      <c r="K254" s="27">
        <v>0.79601309</v>
      </c>
      <c r="L254" s="27">
        <v>0.0377</v>
      </c>
      <c r="M254" s="27">
        <v>0.719</v>
      </c>
      <c r="N254" s="27">
        <v>1.64E-5</v>
      </c>
      <c r="O254" s="27">
        <v>0.204</v>
      </c>
      <c r="P254" s="27">
        <v>0.479</v>
      </c>
      <c r="Q254" s="27">
        <v>139.102</v>
      </c>
      <c r="R254" s="27">
        <v>4.0</v>
      </c>
      <c r="S254" s="27">
        <v>1.0</v>
      </c>
      <c r="T254" s="26" t="s">
        <v>104</v>
      </c>
      <c r="U254" s="26" t="s">
        <v>68</v>
      </c>
      <c r="V254" s="26" t="s">
        <v>54</v>
      </c>
      <c r="W254" s="24" t="s">
        <v>6231</v>
      </c>
      <c r="X254" s="23"/>
      <c r="Y254" s="23"/>
      <c r="Z254" s="23"/>
      <c r="AA254" s="23"/>
      <c r="AB254" s="23"/>
    </row>
    <row r="255">
      <c r="A255" s="26" t="s">
        <v>2987</v>
      </c>
      <c r="B255" s="26" t="s">
        <v>2988</v>
      </c>
      <c r="C255" s="27">
        <v>2023.0</v>
      </c>
      <c r="D255" s="27">
        <v>9.0</v>
      </c>
      <c r="E255" s="27">
        <v>435493.0</v>
      </c>
      <c r="F255" s="26" t="s">
        <v>2989</v>
      </c>
      <c r="G255" s="26" t="s">
        <v>2990</v>
      </c>
      <c r="H255" s="26" t="s">
        <v>2986</v>
      </c>
      <c r="I255" s="27">
        <v>0.478</v>
      </c>
      <c r="J255" s="27">
        <v>0.187</v>
      </c>
      <c r="K255" s="27">
        <v>0.67749663</v>
      </c>
      <c r="L255" s="27">
        <v>0.0326</v>
      </c>
      <c r="M255" s="27">
        <v>0.159</v>
      </c>
      <c r="N255" s="27">
        <v>0.0</v>
      </c>
      <c r="O255" s="27">
        <v>0.0958</v>
      </c>
      <c r="P255" s="27">
        <v>0.37</v>
      </c>
      <c r="Q255" s="27">
        <v>100.006</v>
      </c>
      <c r="R255" s="27">
        <v>3.0</v>
      </c>
      <c r="S255" s="27">
        <v>1.0</v>
      </c>
      <c r="T255" s="26" t="s">
        <v>104</v>
      </c>
      <c r="U255" s="26" t="s">
        <v>68</v>
      </c>
      <c r="V255" s="26" t="s">
        <v>45</v>
      </c>
      <c r="W255" s="24" t="s">
        <v>6247</v>
      </c>
      <c r="X255" s="23"/>
      <c r="Y255" s="23"/>
      <c r="Z255" s="23"/>
      <c r="AA255" s="23"/>
      <c r="AB255" s="23"/>
    </row>
    <row r="256">
      <c r="A256" s="26" t="s">
        <v>3166</v>
      </c>
      <c r="B256" s="26" t="s">
        <v>3168</v>
      </c>
      <c r="C256" s="27">
        <v>2020.0</v>
      </c>
      <c r="D256" s="27">
        <v>10.0</v>
      </c>
      <c r="E256" s="27">
        <v>339093.0</v>
      </c>
      <c r="F256" s="26" t="s">
        <v>3169</v>
      </c>
      <c r="G256" s="26" t="s">
        <v>3170</v>
      </c>
      <c r="H256" s="26" t="s">
        <v>3171</v>
      </c>
      <c r="I256" s="27">
        <v>0.491</v>
      </c>
      <c r="J256" s="27">
        <v>0.849</v>
      </c>
      <c r="K256" s="27">
        <v>0.84212778</v>
      </c>
      <c r="L256" s="27">
        <v>0.0657</v>
      </c>
      <c r="M256" s="27">
        <v>0.567</v>
      </c>
      <c r="N256" s="27">
        <v>0.0</v>
      </c>
      <c r="O256" s="27">
        <v>0.417</v>
      </c>
      <c r="P256" s="27">
        <v>0.499</v>
      </c>
      <c r="Q256" s="27">
        <v>131.53</v>
      </c>
      <c r="R256" s="27">
        <v>0.0</v>
      </c>
      <c r="S256" s="27">
        <v>1.0</v>
      </c>
      <c r="T256" s="26" t="s">
        <v>104</v>
      </c>
      <c r="U256" s="26" t="s">
        <v>35</v>
      </c>
      <c r="V256" s="26" t="s">
        <v>54</v>
      </c>
      <c r="W256" s="24" t="s">
        <v>6264</v>
      </c>
      <c r="Y256" s="30"/>
      <c r="Z256" s="30"/>
      <c r="AA256" s="30"/>
      <c r="AB256" s="30"/>
    </row>
    <row r="257">
      <c r="A257" s="26" t="s">
        <v>3181</v>
      </c>
      <c r="B257" s="26" t="s">
        <v>3182</v>
      </c>
      <c r="C257" s="27">
        <v>2024.0</v>
      </c>
      <c r="D257" s="27">
        <v>10.0</v>
      </c>
      <c r="E257" s="27">
        <v>245099.0</v>
      </c>
      <c r="F257" s="26" t="s">
        <v>1629</v>
      </c>
      <c r="G257" s="26" t="s">
        <v>3183</v>
      </c>
      <c r="H257" s="26" t="s">
        <v>3184</v>
      </c>
      <c r="I257" s="27">
        <v>0.738</v>
      </c>
      <c r="J257" s="27">
        <v>0.873</v>
      </c>
      <c r="K257" s="27">
        <v>0.85344256</v>
      </c>
      <c r="L257" s="27">
        <v>0.107</v>
      </c>
      <c r="M257" s="27">
        <v>0.075</v>
      </c>
      <c r="N257" s="27">
        <v>0.0294</v>
      </c>
      <c r="O257" s="27">
        <v>0.225</v>
      </c>
      <c r="P257" s="27">
        <v>0.484</v>
      </c>
      <c r="Q257" s="27">
        <v>104.98</v>
      </c>
      <c r="R257" s="27">
        <v>2.0</v>
      </c>
      <c r="S257" s="27">
        <v>1.0</v>
      </c>
      <c r="T257" s="26" t="s">
        <v>104</v>
      </c>
      <c r="U257" s="26" t="s">
        <v>35</v>
      </c>
      <c r="V257" s="26" t="s">
        <v>54</v>
      </c>
      <c r="W257" s="24" t="s">
        <v>6278</v>
      </c>
      <c r="X257" s="23"/>
      <c r="Y257" s="23"/>
      <c r="Z257" s="23"/>
      <c r="AA257" s="23"/>
      <c r="AB257" s="23"/>
    </row>
    <row r="258">
      <c r="A258" s="26" t="s">
        <v>3277</v>
      </c>
      <c r="B258" s="26" t="s">
        <v>3278</v>
      </c>
      <c r="C258" s="27">
        <v>2022.0</v>
      </c>
      <c r="D258" s="27">
        <v>11.0</v>
      </c>
      <c r="E258" s="27">
        <v>237373.0</v>
      </c>
      <c r="F258" s="26" t="s">
        <v>209</v>
      </c>
      <c r="G258" s="26" t="s">
        <v>1787</v>
      </c>
      <c r="H258" s="26" t="s">
        <v>2007</v>
      </c>
      <c r="I258" s="27">
        <v>0.631</v>
      </c>
      <c r="J258" s="27">
        <v>0.456</v>
      </c>
      <c r="K258" s="27">
        <v>0.79738199</v>
      </c>
      <c r="L258" s="27">
        <v>0.0285</v>
      </c>
      <c r="M258" s="27">
        <v>0.532</v>
      </c>
      <c r="N258" s="27">
        <v>0.0</v>
      </c>
      <c r="O258" s="27">
        <v>0.0999</v>
      </c>
      <c r="P258" s="27">
        <v>0.347</v>
      </c>
      <c r="Q258" s="27">
        <v>85.988</v>
      </c>
      <c r="R258" s="27">
        <v>3.0</v>
      </c>
      <c r="S258" s="27">
        <v>1.0</v>
      </c>
      <c r="T258" s="26" t="s">
        <v>104</v>
      </c>
      <c r="U258" s="26" t="s">
        <v>68</v>
      </c>
      <c r="V258" s="26" t="s">
        <v>45</v>
      </c>
      <c r="W258" s="24" t="s">
        <v>6293</v>
      </c>
      <c r="X258" s="23"/>
      <c r="Y258" s="23"/>
      <c r="Z258" s="23"/>
      <c r="AA258" s="23"/>
      <c r="AB258" s="23"/>
    </row>
    <row r="259">
      <c r="A259" s="26" t="s">
        <v>3281</v>
      </c>
      <c r="B259" s="26" t="s">
        <v>3282</v>
      </c>
      <c r="C259" s="27">
        <v>2024.0</v>
      </c>
      <c r="D259" s="27">
        <v>11.0</v>
      </c>
      <c r="E259" s="27">
        <v>204254.0</v>
      </c>
      <c r="F259" s="26" t="s">
        <v>156</v>
      </c>
      <c r="G259" s="26" t="s">
        <v>2976</v>
      </c>
      <c r="H259" s="26" t="s">
        <v>3283</v>
      </c>
      <c r="I259" s="27">
        <v>0.307</v>
      </c>
      <c r="J259" s="27">
        <v>0.349</v>
      </c>
      <c r="K259" s="27">
        <v>0.81303874</v>
      </c>
      <c r="L259" s="27">
        <v>0.0254</v>
      </c>
      <c r="M259" s="27">
        <v>0.504</v>
      </c>
      <c r="N259" s="27">
        <v>0.0</v>
      </c>
      <c r="O259" s="27">
        <v>0.245</v>
      </c>
      <c r="P259" s="27">
        <v>0.203</v>
      </c>
      <c r="Q259" s="27">
        <v>98.132</v>
      </c>
      <c r="R259" s="27">
        <v>5.0</v>
      </c>
      <c r="S259" s="27">
        <v>1.0</v>
      </c>
      <c r="T259" s="26" t="s">
        <v>104</v>
      </c>
      <c r="U259" s="26" t="s">
        <v>35</v>
      </c>
      <c r="V259" s="26" t="s">
        <v>36</v>
      </c>
      <c r="W259" s="24" t="s">
        <v>6314</v>
      </c>
      <c r="X259" s="23"/>
      <c r="Y259" s="23"/>
      <c r="Z259" s="23"/>
      <c r="AA259" s="23"/>
      <c r="AB259" s="23"/>
    </row>
    <row r="260">
      <c r="A260" s="26" t="s">
        <v>3386</v>
      </c>
      <c r="B260" s="26" t="s">
        <v>3388</v>
      </c>
      <c r="C260" s="27">
        <v>2018.0</v>
      </c>
      <c r="D260" s="27">
        <v>12.0</v>
      </c>
      <c r="E260" s="27">
        <v>343544.0</v>
      </c>
      <c r="F260" s="26" t="s">
        <v>194</v>
      </c>
      <c r="G260" s="26" t="s">
        <v>3390</v>
      </c>
      <c r="H260" s="26" t="s">
        <v>3391</v>
      </c>
      <c r="I260" s="27">
        <v>0.373</v>
      </c>
      <c r="J260" s="27">
        <v>0.672</v>
      </c>
      <c r="K260" s="27">
        <v>0.85049088</v>
      </c>
      <c r="L260" s="27">
        <v>0.0326</v>
      </c>
      <c r="M260" s="27">
        <v>0.154</v>
      </c>
      <c r="N260" s="27">
        <v>4.28E-5</v>
      </c>
      <c r="O260" s="27">
        <v>0.321</v>
      </c>
      <c r="P260" s="27">
        <v>0.47</v>
      </c>
      <c r="Q260" s="27">
        <v>84.503</v>
      </c>
      <c r="R260" s="27">
        <v>4.0</v>
      </c>
      <c r="S260" s="27">
        <v>1.0</v>
      </c>
      <c r="T260" s="26" t="s">
        <v>104</v>
      </c>
      <c r="U260" s="26" t="s">
        <v>35</v>
      </c>
      <c r="V260" s="26" t="s">
        <v>54</v>
      </c>
      <c r="W260" s="24" t="s">
        <v>6329</v>
      </c>
      <c r="X260" s="23"/>
      <c r="Y260" s="23"/>
      <c r="Z260" s="23"/>
      <c r="AA260" s="23"/>
      <c r="AB260" s="23"/>
    </row>
    <row r="261">
      <c r="A261" s="26" t="s">
        <v>3486</v>
      </c>
      <c r="B261" s="26" t="s">
        <v>3488</v>
      </c>
      <c r="C261" s="27">
        <v>2023.0</v>
      </c>
      <c r="D261" s="27">
        <v>13.0</v>
      </c>
      <c r="E261" s="27">
        <v>192546.0</v>
      </c>
      <c r="F261" s="26" t="s">
        <v>327</v>
      </c>
      <c r="G261" s="26" t="s">
        <v>123</v>
      </c>
      <c r="H261" s="26" t="s">
        <v>2978</v>
      </c>
      <c r="I261" s="27">
        <v>0.416</v>
      </c>
      <c r="J261" s="27">
        <v>0.498</v>
      </c>
      <c r="K261" s="27">
        <v>0.84696169</v>
      </c>
      <c r="L261" s="27">
        <v>0.0295</v>
      </c>
      <c r="M261" s="27">
        <v>0.828</v>
      </c>
      <c r="N261" s="27">
        <v>1.54E-6</v>
      </c>
      <c r="O261" s="29">
        <v>0.121</v>
      </c>
      <c r="P261" s="27">
        <v>0.26</v>
      </c>
      <c r="Q261" s="27">
        <v>85.088</v>
      </c>
      <c r="R261" s="27">
        <v>1.0</v>
      </c>
      <c r="S261" s="27">
        <v>1.0</v>
      </c>
      <c r="T261" s="26" t="s">
        <v>104</v>
      </c>
      <c r="U261" s="26" t="s">
        <v>35</v>
      </c>
      <c r="V261" s="26" t="s">
        <v>36</v>
      </c>
      <c r="W261" s="24" t="s">
        <v>6345</v>
      </c>
      <c r="X261" s="23"/>
      <c r="Y261" s="23"/>
      <c r="Z261" s="23"/>
      <c r="AA261" s="23"/>
      <c r="AB261" s="23"/>
    </row>
    <row r="262">
      <c r="A262" s="26" t="s">
        <v>3490</v>
      </c>
      <c r="B262" s="26" t="s">
        <v>3491</v>
      </c>
      <c r="C262" s="27">
        <v>2024.0</v>
      </c>
      <c r="D262" s="27">
        <v>13.0</v>
      </c>
      <c r="E262" s="27">
        <v>308666.0</v>
      </c>
      <c r="F262" s="26" t="s">
        <v>327</v>
      </c>
      <c r="G262" s="26" t="s">
        <v>3492</v>
      </c>
      <c r="H262" s="26" t="s">
        <v>3283</v>
      </c>
      <c r="I262" s="27">
        <v>0.468</v>
      </c>
      <c r="J262" s="27">
        <v>0.426</v>
      </c>
      <c r="K262" s="27">
        <v>0.7961842</v>
      </c>
      <c r="L262" s="27">
        <v>0.0325</v>
      </c>
      <c r="M262" s="27">
        <v>0.608</v>
      </c>
      <c r="N262" s="27">
        <v>0.0</v>
      </c>
      <c r="O262" s="27">
        <v>0.0733</v>
      </c>
      <c r="P262" s="27">
        <v>0.319</v>
      </c>
      <c r="Q262" s="27">
        <v>129.857</v>
      </c>
      <c r="R262" s="27">
        <v>1.0</v>
      </c>
      <c r="S262" s="27">
        <v>1.0</v>
      </c>
      <c r="T262" s="26" t="s">
        <v>104</v>
      </c>
      <c r="U262" s="26" t="s">
        <v>35</v>
      </c>
      <c r="V262" s="26" t="s">
        <v>45</v>
      </c>
      <c r="W262" s="24" t="s">
        <v>6363</v>
      </c>
      <c r="X262" s="23"/>
      <c r="Y262" s="23"/>
      <c r="Z262" s="23"/>
      <c r="AA262" s="23"/>
      <c r="AB262" s="23"/>
    </row>
    <row r="263">
      <c r="A263" s="26" t="s">
        <v>3657</v>
      </c>
      <c r="B263" s="26" t="s">
        <v>3658</v>
      </c>
      <c r="C263" s="27">
        <v>2024.0</v>
      </c>
      <c r="D263" s="27">
        <v>14.0</v>
      </c>
      <c r="E263" s="27">
        <v>253280.0</v>
      </c>
      <c r="F263" s="26" t="s">
        <v>327</v>
      </c>
      <c r="G263" s="26" t="s">
        <v>3661</v>
      </c>
      <c r="H263" s="26" t="s">
        <v>3283</v>
      </c>
      <c r="I263" s="27">
        <v>0.605</v>
      </c>
      <c r="J263" s="27">
        <v>0.386</v>
      </c>
      <c r="K263" s="27">
        <v>0.81763737</v>
      </c>
      <c r="L263" s="27">
        <v>0.0271</v>
      </c>
      <c r="M263" s="27">
        <v>0.932</v>
      </c>
      <c r="N263" s="27">
        <v>0.0712</v>
      </c>
      <c r="O263" s="27">
        <v>0.0891</v>
      </c>
      <c r="P263" s="27">
        <v>0.489</v>
      </c>
      <c r="Q263" s="27">
        <v>113.601</v>
      </c>
      <c r="R263" s="27">
        <v>10.0</v>
      </c>
      <c r="S263" s="27">
        <v>1.0</v>
      </c>
      <c r="T263" s="26" t="s">
        <v>104</v>
      </c>
      <c r="U263" s="26" t="s">
        <v>68</v>
      </c>
      <c r="V263" s="26" t="s">
        <v>54</v>
      </c>
      <c r="W263" s="24" t="s">
        <v>6387</v>
      </c>
      <c r="Y263" s="30"/>
      <c r="Z263" s="30"/>
      <c r="AA263" s="30"/>
      <c r="AB263" s="30"/>
    </row>
    <row r="264">
      <c r="A264" s="26" t="s">
        <v>3663</v>
      </c>
      <c r="B264" s="26" t="s">
        <v>3664</v>
      </c>
      <c r="C264" s="27">
        <v>2024.0</v>
      </c>
      <c r="D264" s="27">
        <v>14.0</v>
      </c>
      <c r="E264" s="27">
        <v>203186.0</v>
      </c>
      <c r="F264" s="26" t="s">
        <v>156</v>
      </c>
      <c r="G264" s="26" t="s">
        <v>3665</v>
      </c>
      <c r="H264" s="26" t="s">
        <v>3283</v>
      </c>
      <c r="I264" s="27">
        <v>0.326</v>
      </c>
      <c r="J264" s="27">
        <v>0.844</v>
      </c>
      <c r="K264" s="27">
        <v>0.90854063</v>
      </c>
      <c r="L264" s="27">
        <v>0.0405</v>
      </c>
      <c r="M264" s="27">
        <v>0.807</v>
      </c>
      <c r="N264" s="27">
        <v>1.77E-5</v>
      </c>
      <c r="O264" s="27">
        <v>0.251</v>
      </c>
      <c r="P264" s="27">
        <v>0.368</v>
      </c>
      <c r="Q264" s="27">
        <v>150.789</v>
      </c>
      <c r="R264" s="27">
        <v>4.0</v>
      </c>
      <c r="S264" s="27">
        <v>1.0</v>
      </c>
      <c r="T264" s="26" t="s">
        <v>104</v>
      </c>
      <c r="U264" s="26" t="s">
        <v>68</v>
      </c>
      <c r="V264" s="26" t="s">
        <v>45</v>
      </c>
      <c r="W264" s="24" t="s">
        <v>6404</v>
      </c>
      <c r="X264" s="23"/>
      <c r="Y264" s="23"/>
      <c r="Z264" s="23"/>
      <c r="AA264" s="23"/>
      <c r="AB264" s="23"/>
    </row>
    <row r="265">
      <c r="A265" s="26" t="s">
        <v>3692</v>
      </c>
      <c r="B265" s="26" t="s">
        <v>3694</v>
      </c>
      <c r="C265" s="27">
        <v>2023.0</v>
      </c>
      <c r="D265" s="27">
        <v>14.0</v>
      </c>
      <c r="E265" s="27">
        <v>201600.0</v>
      </c>
      <c r="F265" s="26" t="s">
        <v>335</v>
      </c>
      <c r="G265" s="26" t="s">
        <v>3696</v>
      </c>
      <c r="H265" s="26" t="s">
        <v>2644</v>
      </c>
      <c r="I265" s="27">
        <v>0.467</v>
      </c>
      <c r="J265" s="27">
        <v>0.432</v>
      </c>
      <c r="K265" s="27">
        <v>0.73819862</v>
      </c>
      <c r="L265" s="27">
        <v>0.0381</v>
      </c>
      <c r="M265" s="27">
        <v>0.518</v>
      </c>
      <c r="N265" s="27">
        <v>0.00378</v>
      </c>
      <c r="O265" s="27">
        <v>0.111</v>
      </c>
      <c r="P265" s="27">
        <v>0.239</v>
      </c>
      <c r="Q265" s="27">
        <v>149.948</v>
      </c>
      <c r="R265" s="27">
        <v>4.0</v>
      </c>
      <c r="S265" s="27">
        <v>0.0</v>
      </c>
      <c r="T265" s="26" t="s">
        <v>104</v>
      </c>
      <c r="U265" s="26" t="s">
        <v>35</v>
      </c>
      <c r="V265" s="26" t="s">
        <v>36</v>
      </c>
      <c r="W265" s="24" t="s">
        <v>6420</v>
      </c>
      <c r="X265" s="23"/>
      <c r="Y265" s="23"/>
      <c r="Z265" s="23"/>
      <c r="AA265" s="23"/>
      <c r="AB265" s="23"/>
    </row>
    <row r="266">
      <c r="A266" s="26" t="s">
        <v>3940</v>
      </c>
      <c r="B266" s="26" t="s">
        <v>3942</v>
      </c>
      <c r="C266" s="27">
        <v>2019.0</v>
      </c>
      <c r="D266" s="27">
        <v>16.0</v>
      </c>
      <c r="E266" s="27">
        <v>263377.0</v>
      </c>
      <c r="F266" s="26" t="s">
        <v>194</v>
      </c>
      <c r="G266" s="26" t="s">
        <v>3945</v>
      </c>
      <c r="H266" s="26" t="s">
        <v>3947</v>
      </c>
      <c r="I266" s="27">
        <v>0.674</v>
      </c>
      <c r="J266" s="27">
        <v>0.474</v>
      </c>
      <c r="K266" s="27">
        <v>0.80839732</v>
      </c>
      <c r="L266" s="27">
        <v>0.0281</v>
      </c>
      <c r="M266" s="27">
        <v>0.589</v>
      </c>
      <c r="N266" s="27">
        <v>1.07E-6</v>
      </c>
      <c r="O266" s="27">
        <v>0.0652</v>
      </c>
      <c r="P266" s="27">
        <v>0.305</v>
      </c>
      <c r="Q266" s="27">
        <v>129.997</v>
      </c>
      <c r="R266" s="27">
        <v>8.0</v>
      </c>
      <c r="S266" s="27">
        <v>1.0</v>
      </c>
      <c r="T266" s="26" t="s">
        <v>104</v>
      </c>
      <c r="U266" s="26" t="s">
        <v>68</v>
      </c>
      <c r="V266" s="26" t="s">
        <v>45</v>
      </c>
      <c r="W266" s="24" t="s">
        <v>6434</v>
      </c>
      <c r="Y266" s="30"/>
      <c r="Z266" s="30"/>
      <c r="AA266" s="30"/>
      <c r="AB266" s="30"/>
    </row>
    <row r="267">
      <c r="A267" s="26" t="s">
        <v>3949</v>
      </c>
      <c r="B267" s="26" t="s">
        <v>3950</v>
      </c>
      <c r="C267" s="27">
        <v>2016.0</v>
      </c>
      <c r="D267" s="27">
        <v>16.0</v>
      </c>
      <c r="E267" s="27">
        <v>277413.0</v>
      </c>
      <c r="F267" s="26" t="s">
        <v>3952</v>
      </c>
      <c r="G267" s="26" t="s">
        <v>3954</v>
      </c>
      <c r="H267" s="26" t="s">
        <v>3955</v>
      </c>
      <c r="I267" s="27">
        <v>0.577</v>
      </c>
      <c r="J267" s="27">
        <v>0.574</v>
      </c>
      <c r="K267" s="27">
        <v>0.78869805</v>
      </c>
      <c r="L267" s="27">
        <v>0.0298</v>
      </c>
      <c r="M267" s="27">
        <v>0.273</v>
      </c>
      <c r="N267" s="27">
        <v>3.87E-6</v>
      </c>
      <c r="O267" s="29">
        <v>0.314</v>
      </c>
      <c r="P267" s="27">
        <v>0.27</v>
      </c>
      <c r="Q267" s="27">
        <v>134.007</v>
      </c>
      <c r="R267" s="27">
        <v>2.0</v>
      </c>
      <c r="S267" s="27">
        <v>1.0</v>
      </c>
      <c r="T267" s="26" t="s">
        <v>104</v>
      </c>
      <c r="U267" s="26" t="s">
        <v>35</v>
      </c>
      <c r="V267" s="26" t="s">
        <v>36</v>
      </c>
      <c r="W267" s="24" t="s">
        <v>6451</v>
      </c>
      <c r="Y267" s="30"/>
      <c r="Z267" s="30"/>
      <c r="AA267" s="30"/>
      <c r="AB267" s="30"/>
    </row>
    <row r="268">
      <c r="A268" s="26" t="s">
        <v>4036</v>
      </c>
      <c r="B268" s="26" t="s">
        <v>4037</v>
      </c>
      <c r="C268" s="27">
        <v>2010.0</v>
      </c>
      <c r="D268" s="27">
        <v>17.0</v>
      </c>
      <c r="E268" s="27">
        <v>347920.0</v>
      </c>
      <c r="F268" s="26" t="s">
        <v>3867</v>
      </c>
      <c r="G268" s="26" t="s">
        <v>3868</v>
      </c>
      <c r="H268" s="26" t="s">
        <v>4038</v>
      </c>
      <c r="I268" s="27">
        <v>0.307</v>
      </c>
      <c r="J268" s="27">
        <v>0.483</v>
      </c>
      <c r="K268" s="27">
        <v>0.80704981</v>
      </c>
      <c r="L268" s="27">
        <v>0.0323</v>
      </c>
      <c r="M268" s="27">
        <v>0.376</v>
      </c>
      <c r="N268" s="27">
        <v>0.00129</v>
      </c>
      <c r="O268" s="27">
        <v>0.118</v>
      </c>
      <c r="P268" s="27">
        <v>0.134</v>
      </c>
      <c r="Q268" s="27">
        <v>155.943</v>
      </c>
      <c r="R268" s="27">
        <v>0.0</v>
      </c>
      <c r="S268" s="27">
        <v>1.0</v>
      </c>
      <c r="T268" s="26" t="s">
        <v>104</v>
      </c>
      <c r="U268" s="26" t="s">
        <v>68</v>
      </c>
      <c r="V268" s="26" t="s">
        <v>58</v>
      </c>
      <c r="W268" s="24" t="s">
        <v>6465</v>
      </c>
      <c r="Y268" s="30"/>
      <c r="Z268" s="30"/>
      <c r="AA268" s="30"/>
      <c r="AB268" s="30"/>
    </row>
    <row r="269">
      <c r="A269" s="26" t="s">
        <v>4065</v>
      </c>
      <c r="B269" s="26" t="s">
        <v>4066</v>
      </c>
      <c r="C269" s="27">
        <v>1981.0</v>
      </c>
      <c r="D269" s="27">
        <v>17.0</v>
      </c>
      <c r="E269" s="27">
        <v>330493.0</v>
      </c>
      <c r="F269" s="26" t="s">
        <v>156</v>
      </c>
      <c r="G269" s="26" t="s">
        <v>157</v>
      </c>
      <c r="H269" s="26" t="s">
        <v>4069</v>
      </c>
      <c r="I269" s="27">
        <v>0.304</v>
      </c>
      <c r="J269" s="27">
        <v>0.408</v>
      </c>
      <c r="K269" s="27">
        <v>0.75879623</v>
      </c>
      <c r="L269" s="27">
        <v>0.0343</v>
      </c>
      <c r="M269" s="27">
        <v>0.872</v>
      </c>
      <c r="N269" s="27">
        <v>1.37E-5</v>
      </c>
      <c r="O269" s="27">
        <v>0.16</v>
      </c>
      <c r="P269" s="27">
        <v>0.431</v>
      </c>
      <c r="Q269" s="27">
        <v>172.955</v>
      </c>
      <c r="R269" s="27">
        <v>11.0</v>
      </c>
      <c r="S269" s="27">
        <v>1.0</v>
      </c>
      <c r="T269" s="26" t="s">
        <v>104</v>
      </c>
      <c r="U269" s="26" t="s">
        <v>68</v>
      </c>
      <c r="V269" s="26" t="s">
        <v>54</v>
      </c>
      <c r="W269" s="24" t="s">
        <v>6482</v>
      </c>
      <c r="X269" s="23"/>
      <c r="Y269" s="23"/>
      <c r="Z269" s="23"/>
      <c r="AA269" s="23"/>
      <c r="AB269" s="23"/>
    </row>
    <row r="270">
      <c r="A270" s="26" t="s">
        <v>4077</v>
      </c>
      <c r="B270" s="26" t="s">
        <v>4078</v>
      </c>
      <c r="C270" s="27">
        <v>2021.0</v>
      </c>
      <c r="D270" s="27">
        <v>17.0</v>
      </c>
      <c r="E270" s="27">
        <v>321613.0</v>
      </c>
      <c r="F270" s="26" t="s">
        <v>194</v>
      </c>
      <c r="G270" s="26" t="s">
        <v>1585</v>
      </c>
      <c r="H270" s="26" t="s">
        <v>4079</v>
      </c>
      <c r="I270" s="27">
        <v>0.499</v>
      </c>
      <c r="J270" s="27">
        <v>0.683</v>
      </c>
      <c r="K270" s="27">
        <v>0.83817081</v>
      </c>
      <c r="L270" s="27">
        <v>0.0334</v>
      </c>
      <c r="M270" s="27">
        <v>0.703</v>
      </c>
      <c r="N270" s="27">
        <v>0.00161</v>
      </c>
      <c r="O270" s="27">
        <v>0.0749</v>
      </c>
      <c r="P270" s="27">
        <v>0.295</v>
      </c>
      <c r="Q270" s="27">
        <v>134.95</v>
      </c>
      <c r="R270" s="27">
        <v>6.0</v>
      </c>
      <c r="S270" s="27">
        <v>0.0</v>
      </c>
      <c r="T270" s="26" t="s">
        <v>104</v>
      </c>
      <c r="U270" s="26" t="s">
        <v>35</v>
      </c>
      <c r="V270" s="26" t="s">
        <v>36</v>
      </c>
      <c r="W270" s="24" t="s">
        <v>6499</v>
      </c>
      <c r="X270" s="23"/>
      <c r="Y270" s="23"/>
      <c r="Z270" s="23"/>
      <c r="AA270" s="23"/>
      <c r="AB270" s="23"/>
    </row>
    <row r="271">
      <c r="A271" s="26" t="s">
        <v>4220</v>
      </c>
      <c r="B271" s="26" t="s">
        <v>4221</v>
      </c>
      <c r="C271" s="27">
        <v>1976.0</v>
      </c>
      <c r="D271" s="27">
        <v>19.0</v>
      </c>
      <c r="E271" s="27">
        <v>300773.0</v>
      </c>
      <c r="F271" s="26" t="s">
        <v>156</v>
      </c>
      <c r="G271" s="26" t="s">
        <v>4223</v>
      </c>
      <c r="H271" s="26" t="s">
        <v>4224</v>
      </c>
      <c r="I271" s="27">
        <v>0.467</v>
      </c>
      <c r="J271" s="27">
        <v>0.315</v>
      </c>
      <c r="K271" s="27">
        <v>0.71460655</v>
      </c>
      <c r="L271" s="27">
        <v>0.0342</v>
      </c>
      <c r="M271" s="27">
        <v>0.926</v>
      </c>
      <c r="N271" s="27">
        <v>0.0</v>
      </c>
      <c r="O271" s="29">
        <v>0.538</v>
      </c>
      <c r="P271" s="27">
        <v>0.383</v>
      </c>
      <c r="Q271" s="27">
        <v>110.124</v>
      </c>
      <c r="R271" s="27">
        <v>4.0</v>
      </c>
      <c r="S271" s="27">
        <v>1.0</v>
      </c>
      <c r="T271" s="26" t="s">
        <v>104</v>
      </c>
      <c r="U271" s="26" t="s">
        <v>35</v>
      </c>
      <c r="V271" s="26" t="s">
        <v>45</v>
      </c>
      <c r="W271" s="24" t="s">
        <v>6515</v>
      </c>
      <c r="Y271" s="30"/>
      <c r="Z271" s="30"/>
      <c r="AA271" s="30"/>
      <c r="AB271" s="30"/>
    </row>
    <row r="272">
      <c r="A272" s="26" t="s">
        <v>4306</v>
      </c>
      <c r="B272" s="26" t="s">
        <v>4307</v>
      </c>
      <c r="C272" s="27">
        <v>2020.0</v>
      </c>
      <c r="D272" s="27">
        <v>20.0</v>
      </c>
      <c r="E272" s="27">
        <v>248550.0</v>
      </c>
      <c r="F272" s="26" t="s">
        <v>209</v>
      </c>
      <c r="G272" s="26" t="s">
        <v>4309</v>
      </c>
      <c r="H272" s="26" t="s">
        <v>4074</v>
      </c>
      <c r="I272" s="27">
        <v>0.419</v>
      </c>
      <c r="J272" s="27">
        <v>0.266</v>
      </c>
      <c r="K272" s="27">
        <v>0.70455372</v>
      </c>
      <c r="L272" s="27">
        <v>0.0298</v>
      </c>
      <c r="M272" s="27">
        <v>0.757</v>
      </c>
      <c r="N272" s="27">
        <v>0.0</v>
      </c>
      <c r="O272" s="27">
        <v>0.121</v>
      </c>
      <c r="P272" s="27">
        <v>0.302</v>
      </c>
      <c r="Q272" s="27">
        <v>89.752</v>
      </c>
      <c r="R272" s="27">
        <v>4.0</v>
      </c>
      <c r="S272" s="27">
        <v>0.0</v>
      </c>
      <c r="T272" s="26" t="s">
        <v>104</v>
      </c>
      <c r="U272" s="26" t="s">
        <v>35</v>
      </c>
      <c r="V272" s="26" t="s">
        <v>45</v>
      </c>
      <c r="W272" s="24" t="s">
        <v>6525</v>
      </c>
      <c r="X272" s="23"/>
      <c r="Y272" s="23"/>
      <c r="Z272" s="23"/>
      <c r="AA272" s="23"/>
      <c r="AB272" s="23"/>
    </row>
    <row r="273">
      <c r="A273" s="26" t="s">
        <v>4458</v>
      </c>
      <c r="B273" s="26" t="s">
        <v>4459</v>
      </c>
      <c r="C273" s="27">
        <v>2023.0</v>
      </c>
      <c r="D273" s="27">
        <v>21.0</v>
      </c>
      <c r="E273" s="27">
        <v>296453.0</v>
      </c>
      <c r="F273" s="26" t="s">
        <v>327</v>
      </c>
      <c r="G273" s="26" t="s">
        <v>123</v>
      </c>
      <c r="H273" s="26" t="s">
        <v>2978</v>
      </c>
      <c r="I273" s="27">
        <v>0.365</v>
      </c>
      <c r="J273" s="27">
        <v>0.587</v>
      </c>
      <c r="K273" s="27">
        <v>0.83635275</v>
      </c>
      <c r="L273" s="27">
        <v>0.0326</v>
      </c>
      <c r="M273" s="27">
        <v>0.687</v>
      </c>
      <c r="N273" s="27">
        <v>1.2E-5</v>
      </c>
      <c r="O273" s="29">
        <v>0.153</v>
      </c>
      <c r="P273" s="27">
        <v>0.398</v>
      </c>
      <c r="Q273" s="27">
        <v>109.895</v>
      </c>
      <c r="R273" s="27">
        <v>5.0</v>
      </c>
      <c r="S273" s="27">
        <v>0.0</v>
      </c>
      <c r="T273" s="26" t="s">
        <v>104</v>
      </c>
      <c r="U273" s="26" t="s">
        <v>35</v>
      </c>
      <c r="V273" s="26" t="s">
        <v>45</v>
      </c>
      <c r="W273" s="24" t="s">
        <v>6544</v>
      </c>
      <c r="X273" s="23"/>
      <c r="Y273" s="23"/>
      <c r="Z273" s="23"/>
      <c r="AA273" s="23"/>
      <c r="AB273" s="23"/>
    </row>
    <row r="274">
      <c r="A274" s="26" t="s">
        <v>4464</v>
      </c>
      <c r="B274" s="26" t="s">
        <v>4466</v>
      </c>
      <c r="C274" s="27">
        <v>2019.0</v>
      </c>
      <c r="D274" s="27">
        <v>21.0</v>
      </c>
      <c r="E274" s="27">
        <v>233000.0</v>
      </c>
      <c r="F274" s="26" t="s">
        <v>209</v>
      </c>
      <c r="G274" s="26" t="s">
        <v>4469</v>
      </c>
      <c r="H274" s="26" t="s">
        <v>4470</v>
      </c>
      <c r="I274" s="27">
        <v>0.709</v>
      </c>
      <c r="J274" s="27">
        <v>0.412</v>
      </c>
      <c r="K274" s="27">
        <v>0.7574915</v>
      </c>
      <c r="L274" s="27">
        <v>0.0419</v>
      </c>
      <c r="M274" s="27">
        <v>0.217</v>
      </c>
      <c r="N274" s="27">
        <v>2.31E-5</v>
      </c>
      <c r="O274" s="27">
        <v>0.1</v>
      </c>
      <c r="P274" s="27">
        <v>0.371</v>
      </c>
      <c r="Q274" s="27">
        <v>114.963</v>
      </c>
      <c r="R274" s="27">
        <v>0.0</v>
      </c>
      <c r="S274" s="27">
        <v>1.0</v>
      </c>
      <c r="T274" s="26" t="s">
        <v>104</v>
      </c>
      <c r="U274" s="26" t="s">
        <v>35</v>
      </c>
      <c r="V274" s="26" t="s">
        <v>45</v>
      </c>
      <c r="W274" s="24" t="s">
        <v>6565</v>
      </c>
      <c r="Y274" s="30"/>
      <c r="Z274" s="30"/>
      <c r="AA274" s="30"/>
      <c r="AB274" s="30"/>
    </row>
    <row r="275">
      <c r="A275" s="26" t="s">
        <v>4536</v>
      </c>
      <c r="B275" s="26" t="s">
        <v>4537</v>
      </c>
      <c r="C275" s="27">
        <v>2024.0</v>
      </c>
      <c r="D275" s="27">
        <v>22.0</v>
      </c>
      <c r="E275" s="27">
        <v>142978.0</v>
      </c>
      <c r="F275" s="26" t="s">
        <v>3574</v>
      </c>
      <c r="G275" s="26" t="s">
        <v>4539</v>
      </c>
      <c r="H275" s="26" t="s">
        <v>4537</v>
      </c>
      <c r="I275" s="27">
        <v>0.762</v>
      </c>
      <c r="J275" s="27">
        <v>0.797</v>
      </c>
      <c r="K275" s="27">
        <v>0.85626591</v>
      </c>
      <c r="L275" s="27">
        <v>0.318</v>
      </c>
      <c r="M275" s="27">
        <v>0.117</v>
      </c>
      <c r="N275" s="27">
        <v>0.0</v>
      </c>
      <c r="O275" s="27">
        <v>0.275</v>
      </c>
      <c r="P275" s="27">
        <v>0.436</v>
      </c>
      <c r="Q275" s="27">
        <v>94.11</v>
      </c>
      <c r="R275" s="27">
        <v>1.0</v>
      </c>
      <c r="S275" s="27">
        <v>1.0</v>
      </c>
      <c r="T275" s="26" t="s">
        <v>104</v>
      </c>
      <c r="U275" s="26" t="s">
        <v>68</v>
      </c>
      <c r="V275" s="26" t="s">
        <v>54</v>
      </c>
      <c r="W275" s="24" t="s">
        <v>6587</v>
      </c>
      <c r="Y275" s="30"/>
      <c r="Z275" s="30"/>
      <c r="AA275" s="30"/>
      <c r="AB275" s="30"/>
    </row>
    <row r="276">
      <c r="A276" s="26" t="s">
        <v>4640</v>
      </c>
      <c r="B276" s="26" t="s">
        <v>4642</v>
      </c>
      <c r="C276" s="27">
        <v>2021.0</v>
      </c>
      <c r="D276" s="27">
        <v>23.0</v>
      </c>
      <c r="E276" s="27">
        <v>235000.0</v>
      </c>
      <c r="F276" s="26" t="s">
        <v>1918</v>
      </c>
      <c r="G276" s="26" t="s">
        <v>1919</v>
      </c>
      <c r="H276" s="26" t="s">
        <v>4109</v>
      </c>
      <c r="I276" s="27">
        <v>0.621</v>
      </c>
      <c r="J276" s="27">
        <v>0.359</v>
      </c>
      <c r="K276" s="27">
        <v>0.74771672</v>
      </c>
      <c r="L276" s="27">
        <v>0.0258</v>
      </c>
      <c r="M276" s="27">
        <v>0.603</v>
      </c>
      <c r="N276" s="27">
        <v>1.01E-4</v>
      </c>
      <c r="O276" s="27">
        <v>0.107</v>
      </c>
      <c r="P276" s="27">
        <v>0.251</v>
      </c>
      <c r="Q276" s="27">
        <v>95.966</v>
      </c>
      <c r="R276" s="27">
        <v>7.0</v>
      </c>
      <c r="S276" s="27">
        <v>1.0</v>
      </c>
      <c r="T276" s="26" t="s">
        <v>104</v>
      </c>
      <c r="U276" s="26" t="s">
        <v>35</v>
      </c>
      <c r="V276" s="26" t="s">
        <v>36</v>
      </c>
      <c r="W276" s="24" t="s">
        <v>6599</v>
      </c>
      <c r="X276" s="23"/>
      <c r="Y276" s="23"/>
      <c r="Z276" s="23"/>
      <c r="AA276" s="23"/>
      <c r="AB276" s="23"/>
    </row>
    <row r="277">
      <c r="A277" s="26" t="s">
        <v>4682</v>
      </c>
      <c r="B277" s="26" t="s">
        <v>4683</v>
      </c>
      <c r="C277" s="27">
        <v>2012.0</v>
      </c>
      <c r="D277" s="27">
        <v>24.0</v>
      </c>
      <c r="E277" s="27">
        <v>317466.0</v>
      </c>
      <c r="F277" s="26" t="s">
        <v>3624</v>
      </c>
      <c r="G277" s="26" t="s">
        <v>1593</v>
      </c>
      <c r="H277" s="26" t="s">
        <v>4686</v>
      </c>
      <c r="I277" s="27">
        <v>0.56</v>
      </c>
      <c r="J277" s="27">
        <v>0.217</v>
      </c>
      <c r="K277" s="27">
        <v>0.69800868</v>
      </c>
      <c r="L277" s="27">
        <v>0.0286</v>
      </c>
      <c r="M277" s="27">
        <v>0.829</v>
      </c>
      <c r="N277" s="27">
        <v>9.36E-4</v>
      </c>
      <c r="O277" s="29">
        <v>0.116</v>
      </c>
      <c r="P277" s="27">
        <v>0.216</v>
      </c>
      <c r="Q277" s="27">
        <v>74.932</v>
      </c>
      <c r="R277" s="27">
        <v>5.0</v>
      </c>
      <c r="S277" s="27">
        <v>1.0</v>
      </c>
      <c r="T277" s="26" t="s">
        <v>104</v>
      </c>
      <c r="U277" s="26" t="s">
        <v>35</v>
      </c>
      <c r="V277" s="26" t="s">
        <v>36</v>
      </c>
      <c r="W277" s="24" t="s">
        <v>6619</v>
      </c>
      <c r="X277" s="23"/>
      <c r="Y277" s="23"/>
      <c r="Z277" s="23"/>
      <c r="AA277" s="23"/>
      <c r="AB277" s="23"/>
    </row>
    <row r="278">
      <c r="A278" s="26" t="s">
        <v>4713</v>
      </c>
      <c r="B278" s="26" t="s">
        <v>4714</v>
      </c>
      <c r="C278" s="27">
        <v>2018.0</v>
      </c>
      <c r="D278" s="27">
        <v>24.0</v>
      </c>
      <c r="E278" s="27">
        <v>278480.0</v>
      </c>
      <c r="F278" s="26" t="s">
        <v>194</v>
      </c>
      <c r="G278" s="26" t="s">
        <v>4715</v>
      </c>
      <c r="H278" s="26" t="s">
        <v>4716</v>
      </c>
      <c r="I278" s="27">
        <v>0.719</v>
      </c>
      <c r="J278" s="27">
        <v>0.252</v>
      </c>
      <c r="K278" s="27">
        <v>0.71967574</v>
      </c>
      <c r="L278" s="27">
        <v>0.0308</v>
      </c>
      <c r="M278" s="27">
        <v>0.865</v>
      </c>
      <c r="N278" s="27">
        <v>2.72E-6</v>
      </c>
      <c r="O278" s="27">
        <v>0.243</v>
      </c>
      <c r="P278" s="27">
        <v>0.313</v>
      </c>
      <c r="Q278" s="27">
        <v>114.92</v>
      </c>
      <c r="R278" s="27">
        <v>6.0</v>
      </c>
      <c r="S278" s="27">
        <v>0.0</v>
      </c>
      <c r="T278" s="26" t="s">
        <v>104</v>
      </c>
      <c r="U278" s="26" t="s">
        <v>68</v>
      </c>
      <c r="V278" s="26" t="s">
        <v>45</v>
      </c>
      <c r="W278" s="24" t="s">
        <v>6644</v>
      </c>
      <c r="X278" s="23"/>
      <c r="Y278" s="23"/>
      <c r="Z278" s="23"/>
      <c r="AA278" s="23"/>
      <c r="AB278" s="23"/>
    </row>
    <row r="279">
      <c r="A279" s="26" t="s">
        <v>4778</v>
      </c>
      <c r="B279" s="26" t="s">
        <v>4779</v>
      </c>
      <c r="C279" s="27">
        <v>2018.0</v>
      </c>
      <c r="D279" s="27">
        <v>25.0</v>
      </c>
      <c r="E279" s="27">
        <v>254285.0</v>
      </c>
      <c r="F279" s="26" t="s">
        <v>194</v>
      </c>
      <c r="G279" s="26" t="s">
        <v>4780</v>
      </c>
      <c r="H279" s="26" t="s">
        <v>4716</v>
      </c>
      <c r="I279" s="27">
        <v>0.4</v>
      </c>
      <c r="J279" s="27">
        <v>0.275</v>
      </c>
      <c r="K279" s="27">
        <v>0.7205313</v>
      </c>
      <c r="L279" s="27">
        <v>0.037</v>
      </c>
      <c r="M279" s="27">
        <v>0.874</v>
      </c>
      <c r="N279" s="27">
        <v>5.97E-6</v>
      </c>
      <c r="O279" s="29">
        <v>0.111</v>
      </c>
      <c r="P279" s="27">
        <v>0.379</v>
      </c>
      <c r="Q279" s="27">
        <v>82.163</v>
      </c>
      <c r="R279" s="27">
        <v>7.0</v>
      </c>
      <c r="S279" s="27">
        <v>1.0</v>
      </c>
      <c r="T279" s="26" t="s">
        <v>104</v>
      </c>
      <c r="U279" s="26" t="s">
        <v>35</v>
      </c>
      <c r="V279" s="26" t="s">
        <v>45</v>
      </c>
      <c r="W279" s="24" t="s">
        <v>6662</v>
      </c>
      <c r="X279" s="23"/>
      <c r="Y279" s="23"/>
      <c r="Z279" s="23"/>
      <c r="AA279" s="23"/>
      <c r="AB279" s="23"/>
    </row>
    <row r="280">
      <c r="A280" s="26" t="s">
        <v>4785</v>
      </c>
      <c r="B280" s="26" t="s">
        <v>4786</v>
      </c>
      <c r="C280" s="27">
        <v>1980.0</v>
      </c>
      <c r="D280" s="27">
        <v>25.0</v>
      </c>
      <c r="E280" s="27">
        <v>336653.0</v>
      </c>
      <c r="F280" s="26" t="s">
        <v>156</v>
      </c>
      <c r="G280" s="26" t="s">
        <v>4787</v>
      </c>
      <c r="H280" s="26" t="s">
        <v>4788</v>
      </c>
      <c r="I280" s="27">
        <v>0.341</v>
      </c>
      <c r="J280" s="27">
        <v>0.427</v>
      </c>
      <c r="K280" s="27">
        <v>0.72329048</v>
      </c>
      <c r="L280" s="27">
        <v>0.0338</v>
      </c>
      <c r="M280" s="27">
        <v>0.903</v>
      </c>
      <c r="N280" s="27">
        <v>4.02E-4</v>
      </c>
      <c r="O280" s="27">
        <v>0.298</v>
      </c>
      <c r="P280" s="27">
        <v>0.491</v>
      </c>
      <c r="Q280" s="27">
        <v>128.001</v>
      </c>
      <c r="R280" s="27">
        <v>3.0</v>
      </c>
      <c r="S280" s="27">
        <v>1.0</v>
      </c>
      <c r="T280" s="26" t="s">
        <v>104</v>
      </c>
      <c r="U280" s="26" t="s">
        <v>35</v>
      </c>
      <c r="V280" s="26" t="s">
        <v>54</v>
      </c>
      <c r="W280" s="24" t="s">
        <v>6682</v>
      </c>
      <c r="X280" s="23"/>
      <c r="Y280" s="23"/>
      <c r="Z280" s="23"/>
      <c r="AA280" s="23"/>
      <c r="AB280" s="23"/>
    </row>
    <row r="281">
      <c r="A281" s="26" t="s">
        <v>4792</v>
      </c>
      <c r="B281" s="26" t="s">
        <v>4793</v>
      </c>
      <c r="C281" s="27">
        <v>2016.0</v>
      </c>
      <c r="D281" s="27">
        <v>25.0</v>
      </c>
      <c r="E281" s="27">
        <v>212832.0</v>
      </c>
      <c r="F281" s="26" t="s">
        <v>241</v>
      </c>
      <c r="G281" s="26" t="s">
        <v>4794</v>
      </c>
      <c r="H281" s="26" t="s">
        <v>3676</v>
      </c>
      <c r="I281" s="27">
        <v>0.488</v>
      </c>
      <c r="J281" s="27">
        <v>0.403</v>
      </c>
      <c r="K281" s="27">
        <v>0.82467435</v>
      </c>
      <c r="L281" s="27">
        <v>0.0272</v>
      </c>
      <c r="M281" s="27">
        <v>0.598</v>
      </c>
      <c r="N281" s="27">
        <v>4.26E-6</v>
      </c>
      <c r="O281" s="27">
        <v>0.434</v>
      </c>
      <c r="P281" s="27">
        <v>0.495</v>
      </c>
      <c r="Q281" s="27">
        <v>131.496</v>
      </c>
      <c r="R281" s="27">
        <v>5.0</v>
      </c>
      <c r="S281" s="27">
        <v>1.0</v>
      </c>
      <c r="T281" s="26" t="s">
        <v>104</v>
      </c>
      <c r="U281" s="26" t="s">
        <v>35</v>
      </c>
      <c r="V281" s="26" t="s">
        <v>54</v>
      </c>
      <c r="W281" s="24" t="s">
        <v>6709</v>
      </c>
      <c r="X281" s="23"/>
      <c r="Y281" s="23"/>
      <c r="Z281" s="23"/>
      <c r="AA281" s="23"/>
      <c r="AB281" s="23"/>
    </row>
    <row r="282">
      <c r="A282" s="26" t="s">
        <v>4833</v>
      </c>
      <c r="B282" s="26" t="s">
        <v>4834</v>
      </c>
      <c r="C282" s="27">
        <v>2020.0</v>
      </c>
      <c r="D282" s="27">
        <v>26.0</v>
      </c>
      <c r="E282" s="27">
        <v>198906.0</v>
      </c>
      <c r="F282" s="26" t="s">
        <v>1918</v>
      </c>
      <c r="G282" s="26" t="s">
        <v>1919</v>
      </c>
      <c r="H282" s="26" t="s">
        <v>4837</v>
      </c>
      <c r="I282" s="27">
        <v>0.77</v>
      </c>
      <c r="J282" s="27">
        <v>0.246</v>
      </c>
      <c r="K282" s="27">
        <v>0.70694929</v>
      </c>
      <c r="L282" s="27">
        <v>0.0327</v>
      </c>
      <c r="M282" s="27">
        <v>0.849</v>
      </c>
      <c r="N282" s="27">
        <v>0.0116</v>
      </c>
      <c r="O282" s="27">
        <v>0.138</v>
      </c>
      <c r="P282" s="27">
        <v>0.283</v>
      </c>
      <c r="Q282" s="27">
        <v>96.01</v>
      </c>
      <c r="R282" s="27">
        <v>10.0</v>
      </c>
      <c r="S282" s="27">
        <v>1.0</v>
      </c>
      <c r="T282" s="26" t="s">
        <v>104</v>
      </c>
      <c r="U282" s="26" t="s">
        <v>35</v>
      </c>
      <c r="V282" s="26" t="s">
        <v>36</v>
      </c>
      <c r="W282" s="24" t="s">
        <v>6737</v>
      </c>
      <c r="Y282" s="30"/>
      <c r="Z282" s="30"/>
      <c r="AA282" s="30"/>
      <c r="AB282" s="30"/>
    </row>
    <row r="283">
      <c r="A283" s="26" t="s">
        <v>4847</v>
      </c>
      <c r="B283" s="26" t="s">
        <v>4848</v>
      </c>
      <c r="C283" s="27">
        <v>2018.0</v>
      </c>
      <c r="D283" s="27">
        <v>26.0</v>
      </c>
      <c r="E283" s="27">
        <v>248533.0</v>
      </c>
      <c r="F283" s="26" t="s">
        <v>194</v>
      </c>
      <c r="G283" s="26" t="s">
        <v>4849</v>
      </c>
      <c r="H283" s="26" t="s">
        <v>4716</v>
      </c>
      <c r="I283" s="27">
        <v>0.588</v>
      </c>
      <c r="J283" s="27">
        <v>0.295</v>
      </c>
      <c r="K283" s="27">
        <v>0.71191154</v>
      </c>
      <c r="L283" s="27">
        <v>0.041</v>
      </c>
      <c r="M283" s="27">
        <v>0.695</v>
      </c>
      <c r="N283" s="27">
        <v>6.25E-4</v>
      </c>
      <c r="O283" s="29">
        <v>0.123</v>
      </c>
      <c r="P283" s="27">
        <v>0.422</v>
      </c>
      <c r="Q283" s="27">
        <v>160.079</v>
      </c>
      <c r="R283" s="27">
        <v>5.0</v>
      </c>
      <c r="S283" s="27">
        <v>0.0</v>
      </c>
      <c r="T283" s="26" t="s">
        <v>104</v>
      </c>
      <c r="U283" s="26" t="s">
        <v>68</v>
      </c>
      <c r="V283" s="26" t="s">
        <v>54</v>
      </c>
      <c r="W283" s="24" t="s">
        <v>6762</v>
      </c>
      <c r="Y283" s="30"/>
      <c r="Z283" s="30"/>
      <c r="AA283" s="30"/>
      <c r="AB283" s="30"/>
    </row>
    <row r="284">
      <c r="A284" s="26" t="s">
        <v>4855</v>
      </c>
      <c r="B284" s="26" t="s">
        <v>4856</v>
      </c>
      <c r="C284" s="27">
        <v>2018.0</v>
      </c>
      <c r="D284" s="27">
        <v>26.0</v>
      </c>
      <c r="E284" s="27">
        <v>283226.0</v>
      </c>
      <c r="F284" s="26" t="s">
        <v>194</v>
      </c>
      <c r="G284" s="26" t="s">
        <v>4857</v>
      </c>
      <c r="H284" s="26" t="s">
        <v>4716</v>
      </c>
      <c r="I284" s="27">
        <v>0.611</v>
      </c>
      <c r="J284" s="27">
        <v>0.354</v>
      </c>
      <c r="K284" s="27">
        <v>0.70765512</v>
      </c>
      <c r="L284" s="27">
        <v>0.0306</v>
      </c>
      <c r="M284" s="27">
        <v>0.738</v>
      </c>
      <c r="N284" s="27">
        <v>1.67E-4</v>
      </c>
      <c r="O284" s="27">
        <v>0.183</v>
      </c>
      <c r="P284" s="27">
        <v>0.154</v>
      </c>
      <c r="Q284" s="27">
        <v>112.972</v>
      </c>
      <c r="R284" s="27">
        <v>9.0</v>
      </c>
      <c r="S284" s="27">
        <v>1.0</v>
      </c>
      <c r="T284" s="26" t="s">
        <v>104</v>
      </c>
      <c r="U284" s="26" t="s">
        <v>35</v>
      </c>
      <c r="V284" s="26" t="s">
        <v>58</v>
      </c>
      <c r="W284" s="24" t="s">
        <v>6790</v>
      </c>
      <c r="Y284" s="30"/>
      <c r="Z284" s="30"/>
      <c r="AA284" s="30"/>
      <c r="AB284" s="30"/>
    </row>
    <row r="285">
      <c r="A285" s="26" t="s">
        <v>4876</v>
      </c>
      <c r="B285" s="26" t="s">
        <v>4878</v>
      </c>
      <c r="C285" s="27">
        <v>2013.0</v>
      </c>
      <c r="D285" s="27">
        <v>26.0</v>
      </c>
      <c r="E285" s="27">
        <v>279621.0</v>
      </c>
      <c r="F285" s="26" t="s">
        <v>4879</v>
      </c>
      <c r="G285" s="26" t="s">
        <v>4880</v>
      </c>
      <c r="H285" s="26" t="s">
        <v>4882</v>
      </c>
      <c r="I285" s="27">
        <v>0.543</v>
      </c>
      <c r="J285" s="27">
        <v>0.706</v>
      </c>
      <c r="K285" s="27">
        <v>0.84433085</v>
      </c>
      <c r="L285" s="27">
        <v>0.0283</v>
      </c>
      <c r="M285" s="27">
        <v>0.0818</v>
      </c>
      <c r="N285" s="27">
        <v>1.77E-6</v>
      </c>
      <c r="O285" s="29">
        <v>0.154</v>
      </c>
      <c r="P285" s="27">
        <v>0.478</v>
      </c>
      <c r="Q285" s="27">
        <v>99.94</v>
      </c>
      <c r="R285" s="27">
        <v>3.0</v>
      </c>
      <c r="S285" s="27">
        <v>0.0</v>
      </c>
      <c r="T285" s="26" t="s">
        <v>104</v>
      </c>
      <c r="U285" s="26" t="s">
        <v>35</v>
      </c>
      <c r="V285" s="26" t="s">
        <v>54</v>
      </c>
      <c r="W285" s="24" t="s">
        <v>6806</v>
      </c>
      <c r="X285" s="23"/>
      <c r="Y285" s="23"/>
      <c r="Z285" s="23"/>
      <c r="AA285" s="23"/>
      <c r="AB285" s="23"/>
    </row>
    <row r="286">
      <c r="A286" s="26" t="s">
        <v>4986</v>
      </c>
      <c r="B286" s="26" t="s">
        <v>4987</v>
      </c>
      <c r="C286" s="27">
        <v>2018.0</v>
      </c>
      <c r="D286" s="27">
        <v>27.0</v>
      </c>
      <c r="E286" s="27">
        <v>213626.0</v>
      </c>
      <c r="F286" s="26" t="s">
        <v>194</v>
      </c>
      <c r="G286" s="26" t="s">
        <v>4849</v>
      </c>
      <c r="H286" s="26" t="s">
        <v>4716</v>
      </c>
      <c r="I286" s="27">
        <v>0.633</v>
      </c>
      <c r="J286" s="27">
        <v>0.297</v>
      </c>
      <c r="K286" s="27">
        <v>0.71075653</v>
      </c>
      <c r="L286" s="27">
        <v>0.0331</v>
      </c>
      <c r="M286" s="27">
        <v>0.864</v>
      </c>
      <c r="N286" s="27">
        <v>0.00182</v>
      </c>
      <c r="O286" s="27">
        <v>0.112</v>
      </c>
      <c r="P286" s="27">
        <v>0.294</v>
      </c>
      <c r="Q286" s="27">
        <v>136.5</v>
      </c>
      <c r="R286" s="27">
        <v>11.0</v>
      </c>
      <c r="S286" s="27">
        <v>0.0</v>
      </c>
      <c r="T286" s="26" t="s">
        <v>104</v>
      </c>
      <c r="U286" s="26" t="s">
        <v>35</v>
      </c>
      <c r="V286" s="26" t="s">
        <v>36</v>
      </c>
      <c r="W286" s="24" t="s">
        <v>6823</v>
      </c>
      <c r="X286" s="23"/>
      <c r="Y286" s="23"/>
      <c r="Z286" s="23"/>
      <c r="AA286" s="23"/>
      <c r="AB286" s="23"/>
    </row>
    <row r="287">
      <c r="A287" s="26" t="s">
        <v>4992</v>
      </c>
      <c r="B287" s="26" t="s">
        <v>4994</v>
      </c>
      <c r="C287" s="27">
        <v>2018.0</v>
      </c>
      <c r="D287" s="27">
        <v>27.0</v>
      </c>
      <c r="E287" s="27">
        <v>194946.0</v>
      </c>
      <c r="F287" s="26" t="s">
        <v>194</v>
      </c>
      <c r="G287" s="26" t="s">
        <v>4857</v>
      </c>
      <c r="H287" s="26" t="s">
        <v>4716</v>
      </c>
      <c r="I287" s="27">
        <v>0.617</v>
      </c>
      <c r="J287" s="27">
        <v>0.314</v>
      </c>
      <c r="K287" s="27">
        <v>0.72716189</v>
      </c>
      <c r="L287" s="27">
        <v>0.0305</v>
      </c>
      <c r="M287" s="27">
        <v>0.831</v>
      </c>
      <c r="N287" s="27">
        <v>2.29E-6</v>
      </c>
      <c r="O287" s="29">
        <v>0.168</v>
      </c>
      <c r="P287" s="27">
        <v>0.29</v>
      </c>
      <c r="Q287" s="27">
        <v>94.903</v>
      </c>
      <c r="R287" s="27">
        <v>6.0</v>
      </c>
      <c r="S287" s="27">
        <v>1.0</v>
      </c>
      <c r="T287" s="26" t="s">
        <v>104</v>
      </c>
      <c r="U287" s="26" t="s">
        <v>35</v>
      </c>
      <c r="V287" s="26" t="s">
        <v>36</v>
      </c>
      <c r="W287" s="24" t="s">
        <v>6841</v>
      </c>
      <c r="Y287" s="30"/>
      <c r="Z287" s="30"/>
      <c r="AA287" s="30"/>
      <c r="AB287" s="30"/>
    </row>
    <row r="288">
      <c r="A288" s="26" t="s">
        <v>5053</v>
      </c>
      <c r="B288" s="26" t="s">
        <v>5054</v>
      </c>
      <c r="C288" s="27">
        <v>2016.0</v>
      </c>
      <c r="D288" s="27">
        <v>28.0</v>
      </c>
      <c r="E288" s="27">
        <v>334331.0</v>
      </c>
      <c r="F288" s="26" t="s">
        <v>4046</v>
      </c>
      <c r="G288" s="26" t="s">
        <v>4047</v>
      </c>
      <c r="H288" s="26" t="s">
        <v>5055</v>
      </c>
      <c r="I288" s="27">
        <v>0.567</v>
      </c>
      <c r="J288" s="27">
        <v>0.577</v>
      </c>
      <c r="K288" s="27">
        <v>0.84193528</v>
      </c>
      <c r="L288" s="27">
        <v>0.0264</v>
      </c>
      <c r="M288" s="27">
        <v>0.628</v>
      </c>
      <c r="N288" s="27">
        <v>0.0</v>
      </c>
      <c r="O288" s="27">
        <v>0.132</v>
      </c>
      <c r="P288" s="27">
        <v>0.217</v>
      </c>
      <c r="Q288" s="27">
        <v>101.99</v>
      </c>
      <c r="R288" s="27">
        <v>11.0</v>
      </c>
      <c r="S288" s="27">
        <v>0.0</v>
      </c>
      <c r="T288" s="26" t="s">
        <v>104</v>
      </c>
      <c r="U288" s="26" t="s">
        <v>35</v>
      </c>
      <c r="V288" s="26" t="s">
        <v>36</v>
      </c>
      <c r="W288" s="32" t="s">
        <v>6862</v>
      </c>
      <c r="Y288" s="32"/>
      <c r="Z288" s="32"/>
      <c r="AA288" s="32"/>
      <c r="AB288" s="32"/>
    </row>
    <row r="289">
      <c r="A289" s="26" t="s">
        <v>5111</v>
      </c>
      <c r="B289" s="26" t="s">
        <v>5112</v>
      </c>
      <c r="C289" s="27">
        <v>2018.0</v>
      </c>
      <c r="D289" s="27">
        <v>28.0</v>
      </c>
      <c r="E289" s="27">
        <v>224853.0</v>
      </c>
      <c r="F289" s="26" t="s">
        <v>731</v>
      </c>
      <c r="G289" s="26" t="s">
        <v>5113</v>
      </c>
      <c r="H289" s="26" t="s">
        <v>2631</v>
      </c>
      <c r="I289" s="27">
        <v>0.354</v>
      </c>
      <c r="J289" s="27">
        <v>0.331</v>
      </c>
      <c r="K289" s="27">
        <v>0.71629628</v>
      </c>
      <c r="L289" s="27">
        <v>0.0385</v>
      </c>
      <c r="M289" s="27">
        <v>0.932</v>
      </c>
      <c r="N289" s="27">
        <v>0.296</v>
      </c>
      <c r="O289" s="27">
        <v>0.2</v>
      </c>
      <c r="P289" s="27">
        <v>0.344</v>
      </c>
      <c r="Q289" s="27">
        <v>73.76</v>
      </c>
      <c r="R289" s="27">
        <v>8.0</v>
      </c>
      <c r="S289" s="27">
        <v>1.0</v>
      </c>
      <c r="T289" s="26" t="s">
        <v>104</v>
      </c>
      <c r="U289" s="26" t="s">
        <v>35</v>
      </c>
      <c r="V289" s="26" t="s">
        <v>45</v>
      </c>
      <c r="W289" s="24" t="s">
        <v>6889</v>
      </c>
      <c r="X289" s="23"/>
      <c r="Y289" s="23"/>
      <c r="Z289" s="23"/>
      <c r="AA289" s="23"/>
      <c r="AB289" s="23"/>
    </row>
    <row r="290">
      <c r="A290" s="26" t="s">
        <v>5195</v>
      </c>
      <c r="B290" s="26" t="s">
        <v>5196</v>
      </c>
      <c r="C290" s="27">
        <v>2021.0</v>
      </c>
      <c r="D290" s="27">
        <v>29.0</v>
      </c>
      <c r="E290" s="27">
        <v>221161.0</v>
      </c>
      <c r="F290" s="26" t="s">
        <v>5199</v>
      </c>
      <c r="G290" s="26" t="s">
        <v>5200</v>
      </c>
      <c r="H290" s="26" t="s">
        <v>5196</v>
      </c>
      <c r="I290" s="27">
        <v>0.579</v>
      </c>
      <c r="J290" s="27">
        <v>0.534</v>
      </c>
      <c r="K290" s="27">
        <v>0.80292174</v>
      </c>
      <c r="L290" s="27">
        <v>0.0247</v>
      </c>
      <c r="M290" s="27">
        <v>0.353</v>
      </c>
      <c r="N290" s="27">
        <v>1.16E-4</v>
      </c>
      <c r="O290" s="29">
        <v>0.111</v>
      </c>
      <c r="P290" s="27">
        <v>0.273</v>
      </c>
      <c r="Q290" s="27">
        <v>93.907</v>
      </c>
      <c r="R290" s="27">
        <v>9.0</v>
      </c>
      <c r="S290" s="27">
        <v>0.0</v>
      </c>
      <c r="T290" s="26" t="s">
        <v>104</v>
      </c>
      <c r="U290" s="26" t="s">
        <v>35</v>
      </c>
      <c r="V290" s="26" t="s">
        <v>36</v>
      </c>
      <c r="W290" s="24" t="s">
        <v>6914</v>
      </c>
      <c r="X290" s="23"/>
      <c r="Y290" s="23"/>
      <c r="Z290" s="23"/>
      <c r="AA290" s="23"/>
      <c r="AB290" s="23"/>
    </row>
    <row r="291">
      <c r="A291" s="26" t="s">
        <v>5205</v>
      </c>
      <c r="B291" s="26" t="s">
        <v>5206</v>
      </c>
      <c r="C291" s="27">
        <v>2021.0</v>
      </c>
      <c r="D291" s="27">
        <v>29.0</v>
      </c>
      <c r="E291" s="27">
        <v>277223.0</v>
      </c>
      <c r="F291" s="26" t="s">
        <v>880</v>
      </c>
      <c r="G291" s="26" t="s">
        <v>5211</v>
      </c>
      <c r="H291" s="26" t="s">
        <v>5206</v>
      </c>
      <c r="I291" s="27">
        <v>0.56</v>
      </c>
      <c r="J291" s="27">
        <v>0.473</v>
      </c>
      <c r="K291" s="27">
        <v>0.82257823</v>
      </c>
      <c r="L291" s="27">
        <v>0.0308</v>
      </c>
      <c r="M291" s="27">
        <v>0.671</v>
      </c>
      <c r="N291" s="27">
        <v>0.0</v>
      </c>
      <c r="O291" s="27">
        <v>0.277</v>
      </c>
      <c r="P291" s="27">
        <v>0.31</v>
      </c>
      <c r="Q291" s="27">
        <v>126.988</v>
      </c>
      <c r="R291" s="27">
        <v>7.0</v>
      </c>
      <c r="S291" s="27">
        <v>0.0</v>
      </c>
      <c r="T291" s="26" t="s">
        <v>104</v>
      </c>
      <c r="U291" s="26" t="s">
        <v>68</v>
      </c>
      <c r="V291" s="26" t="s">
        <v>45</v>
      </c>
      <c r="W291" s="24" t="s">
        <v>6942</v>
      </c>
      <c r="X291" s="23"/>
      <c r="Y291" s="23"/>
      <c r="Z291" s="23"/>
      <c r="AA291" s="23"/>
      <c r="AB291" s="23"/>
    </row>
    <row r="292">
      <c r="A292" s="26" t="s">
        <v>5217</v>
      </c>
      <c r="B292" s="26" t="s">
        <v>5218</v>
      </c>
      <c r="C292" s="27">
        <v>2020.0</v>
      </c>
      <c r="D292" s="27">
        <v>29.0</v>
      </c>
      <c r="E292" s="27">
        <v>323761.0</v>
      </c>
      <c r="F292" s="26" t="s">
        <v>4274</v>
      </c>
      <c r="G292" s="26" t="s">
        <v>5219</v>
      </c>
      <c r="H292" s="26" t="s">
        <v>5218</v>
      </c>
      <c r="I292" s="27">
        <v>0.516</v>
      </c>
      <c r="J292" s="27">
        <v>0.653</v>
      </c>
      <c r="K292" s="27">
        <v>0.85955981</v>
      </c>
      <c r="L292" s="27">
        <v>0.105</v>
      </c>
      <c r="M292" s="27">
        <v>0.293</v>
      </c>
      <c r="N292" s="27">
        <v>2.66E-6</v>
      </c>
      <c r="O292" s="27">
        <v>0.476</v>
      </c>
      <c r="P292" s="27">
        <v>0.123</v>
      </c>
      <c r="Q292" s="27">
        <v>171.909</v>
      </c>
      <c r="R292" s="27">
        <v>5.0</v>
      </c>
      <c r="S292" s="27">
        <v>0.0</v>
      </c>
      <c r="T292" s="26" t="s">
        <v>104</v>
      </c>
      <c r="U292" s="26" t="s">
        <v>35</v>
      </c>
      <c r="V292" s="26" t="s">
        <v>58</v>
      </c>
      <c r="W292" s="24" t="s">
        <v>6963</v>
      </c>
      <c r="Y292" s="30"/>
      <c r="Z292" s="30"/>
      <c r="AA292" s="30"/>
      <c r="AB292" s="30"/>
    </row>
    <row r="293">
      <c r="A293" s="26" t="s">
        <v>5338</v>
      </c>
      <c r="B293" s="26" t="s">
        <v>5339</v>
      </c>
      <c r="C293" s="27">
        <v>2015.0</v>
      </c>
      <c r="D293" s="27">
        <v>30.0</v>
      </c>
      <c r="E293" s="27">
        <v>304049.0</v>
      </c>
      <c r="F293" s="26" t="s">
        <v>194</v>
      </c>
      <c r="G293" s="26" t="s">
        <v>5343</v>
      </c>
      <c r="H293" s="26" t="s">
        <v>5344</v>
      </c>
      <c r="I293" s="27">
        <v>0.509</v>
      </c>
      <c r="J293" s="27">
        <v>0.617</v>
      </c>
      <c r="K293" s="27">
        <v>0.92672128</v>
      </c>
      <c r="L293" s="27">
        <v>0.0249</v>
      </c>
      <c r="M293" s="27">
        <v>0.304</v>
      </c>
      <c r="N293" s="27">
        <v>7.8E-5</v>
      </c>
      <c r="O293" s="27">
        <v>0.164</v>
      </c>
      <c r="P293" s="27">
        <v>0.339</v>
      </c>
      <c r="Q293" s="27">
        <v>86.025</v>
      </c>
      <c r="R293" s="27">
        <v>7.0</v>
      </c>
      <c r="S293" s="27">
        <v>0.0</v>
      </c>
      <c r="T293" s="26" t="s">
        <v>104</v>
      </c>
      <c r="U293" s="26" t="s">
        <v>35</v>
      </c>
      <c r="V293" s="26" t="s">
        <v>45</v>
      </c>
      <c r="W293" s="24" t="s">
        <v>6986</v>
      </c>
      <c r="X293" s="23"/>
      <c r="Y293" s="23"/>
      <c r="Z293" s="23"/>
      <c r="AA293" s="23"/>
      <c r="AB293" s="23"/>
    </row>
    <row r="294">
      <c r="A294" s="26" t="s">
        <v>5412</v>
      </c>
      <c r="B294" s="26" t="s">
        <v>5413</v>
      </c>
      <c r="C294" s="27">
        <v>2018.0</v>
      </c>
      <c r="D294" s="27">
        <v>31.0</v>
      </c>
      <c r="E294" s="27">
        <v>316013.0</v>
      </c>
      <c r="F294" s="26" t="s">
        <v>194</v>
      </c>
      <c r="G294" s="26" t="s">
        <v>1765</v>
      </c>
      <c r="H294" s="26" t="s">
        <v>4716</v>
      </c>
      <c r="I294" s="27">
        <v>0.608</v>
      </c>
      <c r="J294" s="27">
        <v>0.278</v>
      </c>
      <c r="K294" s="27">
        <v>0.67157188</v>
      </c>
      <c r="L294" s="27">
        <v>0.0358</v>
      </c>
      <c r="M294" s="27">
        <v>0.82</v>
      </c>
      <c r="N294" s="27">
        <v>5.3E-4</v>
      </c>
      <c r="O294" s="29">
        <v>0.103</v>
      </c>
      <c r="P294" s="27">
        <v>0.317</v>
      </c>
      <c r="Q294" s="27">
        <v>125.883</v>
      </c>
      <c r="R294" s="27">
        <v>11.0</v>
      </c>
      <c r="S294" s="27">
        <v>0.0</v>
      </c>
      <c r="T294" s="26" t="s">
        <v>104</v>
      </c>
      <c r="U294" s="26" t="s">
        <v>68</v>
      </c>
      <c r="V294" s="26" t="s">
        <v>45</v>
      </c>
      <c r="W294" s="24" t="s">
        <v>7010</v>
      </c>
      <c r="Y294" s="30"/>
      <c r="Z294" s="30"/>
      <c r="AA294" s="30"/>
      <c r="AB294" s="30"/>
    </row>
    <row r="295">
      <c r="A295" s="26" t="s">
        <v>5445</v>
      </c>
      <c r="B295" s="26" t="s">
        <v>5447</v>
      </c>
      <c r="C295" s="27">
        <v>2016.0</v>
      </c>
      <c r="D295" s="27">
        <v>32.0</v>
      </c>
      <c r="E295" s="27">
        <v>445520.0</v>
      </c>
      <c r="F295" s="26" t="s">
        <v>1607</v>
      </c>
      <c r="G295" s="26" t="s">
        <v>1608</v>
      </c>
      <c r="H295" s="26" t="s">
        <v>5449</v>
      </c>
      <c r="I295" s="27">
        <v>0.695</v>
      </c>
      <c r="J295" s="27">
        <v>0.504</v>
      </c>
      <c r="K295" s="27">
        <v>0.67381772</v>
      </c>
      <c r="L295" s="27">
        <v>0.115</v>
      </c>
      <c r="M295" s="27">
        <v>0.0944</v>
      </c>
      <c r="N295" s="27">
        <v>0.0</v>
      </c>
      <c r="O295" s="27">
        <v>0.269</v>
      </c>
      <c r="P295" s="27">
        <v>0.345</v>
      </c>
      <c r="Q295" s="27">
        <v>91.022</v>
      </c>
      <c r="R295" s="27">
        <v>3.0</v>
      </c>
      <c r="S295" s="27">
        <v>0.0</v>
      </c>
      <c r="T295" s="26" t="s">
        <v>104</v>
      </c>
      <c r="U295" s="26" t="s">
        <v>68</v>
      </c>
      <c r="V295" s="26" t="s">
        <v>45</v>
      </c>
      <c r="W295" s="24" t="s">
        <v>7040</v>
      </c>
      <c r="X295" s="23"/>
      <c r="Y295" s="23"/>
      <c r="Z295" s="23"/>
      <c r="AA295" s="23"/>
      <c r="AB295" s="23"/>
    </row>
    <row r="296">
      <c r="A296" s="26" t="s">
        <v>5498</v>
      </c>
      <c r="B296" s="26" t="s">
        <v>5499</v>
      </c>
      <c r="C296" s="27">
        <v>2020.0</v>
      </c>
      <c r="D296" s="27">
        <v>32.0</v>
      </c>
      <c r="E296" s="27">
        <v>251996.0</v>
      </c>
      <c r="F296" s="26" t="s">
        <v>5500</v>
      </c>
      <c r="G296" s="26" t="s">
        <v>5501</v>
      </c>
      <c r="H296" s="26" t="s">
        <v>5499</v>
      </c>
      <c r="I296" s="27">
        <v>0.765</v>
      </c>
      <c r="J296" s="27">
        <v>0.688</v>
      </c>
      <c r="K296" s="27">
        <v>0.86379484</v>
      </c>
      <c r="L296" s="27">
        <v>0.07</v>
      </c>
      <c r="M296" s="27">
        <v>0.0059</v>
      </c>
      <c r="N296" s="27">
        <v>5.87E-5</v>
      </c>
      <c r="O296" s="27">
        <v>0.0438</v>
      </c>
      <c r="P296" s="27">
        <v>0.493</v>
      </c>
      <c r="Q296" s="27">
        <v>130.0</v>
      </c>
      <c r="R296" s="27">
        <v>7.0</v>
      </c>
      <c r="S296" s="27">
        <v>0.0</v>
      </c>
      <c r="T296" s="26" t="s">
        <v>104</v>
      </c>
      <c r="U296" s="26" t="s">
        <v>68</v>
      </c>
      <c r="V296" s="26" t="s">
        <v>54</v>
      </c>
      <c r="W296" s="24" t="s">
        <v>7063</v>
      </c>
      <c r="X296" s="23"/>
      <c r="Y296" s="23"/>
      <c r="Z296" s="23"/>
      <c r="AA296" s="23"/>
      <c r="AB296" s="23"/>
    </row>
    <row r="297">
      <c r="A297" s="26" t="s">
        <v>5559</v>
      </c>
      <c r="B297" s="26" t="s">
        <v>5560</v>
      </c>
      <c r="C297" s="27">
        <v>2003.0</v>
      </c>
      <c r="D297" s="27">
        <v>33.0</v>
      </c>
      <c r="E297" s="27">
        <v>296000.0</v>
      </c>
      <c r="F297" s="26" t="s">
        <v>880</v>
      </c>
      <c r="G297" s="26" t="s">
        <v>2426</v>
      </c>
      <c r="H297" s="26" t="s">
        <v>5563</v>
      </c>
      <c r="I297" s="27">
        <v>0.499</v>
      </c>
      <c r="J297" s="27">
        <v>0.655</v>
      </c>
      <c r="K297" s="27">
        <v>0.82349796</v>
      </c>
      <c r="L297" s="27">
        <v>0.053</v>
      </c>
      <c r="M297" s="27">
        <v>0.335</v>
      </c>
      <c r="N297" s="27">
        <v>4.61E-6</v>
      </c>
      <c r="O297" s="29">
        <v>0.331</v>
      </c>
      <c r="P297" s="27">
        <v>0.429</v>
      </c>
      <c r="Q297" s="27">
        <v>83.716</v>
      </c>
      <c r="R297" s="27">
        <v>5.0</v>
      </c>
      <c r="S297" s="27">
        <v>1.0</v>
      </c>
      <c r="T297" s="26" t="s">
        <v>104</v>
      </c>
      <c r="U297" s="26" t="s">
        <v>68</v>
      </c>
      <c r="V297" s="26" t="s">
        <v>54</v>
      </c>
      <c r="W297" s="24" t="s">
        <v>7087</v>
      </c>
      <c r="X297" s="23"/>
      <c r="Y297" s="23"/>
      <c r="Z297" s="23"/>
      <c r="AA297" s="23"/>
      <c r="AB297" s="23"/>
    </row>
    <row r="298">
      <c r="A298" s="26" t="s">
        <v>5575</v>
      </c>
      <c r="B298" s="26" t="s">
        <v>5576</v>
      </c>
      <c r="C298" s="27">
        <v>2024.0</v>
      </c>
      <c r="D298" s="27">
        <v>33.0</v>
      </c>
      <c r="E298" s="27">
        <v>129896.0</v>
      </c>
      <c r="F298" s="26" t="s">
        <v>1629</v>
      </c>
      <c r="G298" s="26" t="s">
        <v>1511</v>
      </c>
      <c r="H298" s="26" t="s">
        <v>5576</v>
      </c>
      <c r="I298" s="27">
        <v>0.778</v>
      </c>
      <c r="J298" s="27">
        <v>0.567</v>
      </c>
      <c r="K298" s="27">
        <v>0.83902637</v>
      </c>
      <c r="L298" s="27">
        <v>0.0575</v>
      </c>
      <c r="M298" s="27">
        <v>0.0102</v>
      </c>
      <c r="N298" s="27">
        <v>0.00633</v>
      </c>
      <c r="O298" s="27">
        <v>0.314</v>
      </c>
      <c r="P298" s="27">
        <v>0.263</v>
      </c>
      <c r="Q298" s="27">
        <v>97.007</v>
      </c>
      <c r="R298" s="27">
        <v>9.0</v>
      </c>
      <c r="S298" s="27">
        <v>1.0</v>
      </c>
      <c r="T298" s="26" t="s">
        <v>104</v>
      </c>
      <c r="U298" s="26" t="s">
        <v>68</v>
      </c>
      <c r="V298" s="26" t="s">
        <v>36</v>
      </c>
      <c r="W298" s="24" t="s">
        <v>7112</v>
      </c>
      <c r="X298" s="23"/>
      <c r="Y298" s="23"/>
      <c r="Z298" s="23"/>
      <c r="AA298" s="23"/>
      <c r="AB298" s="23"/>
    </row>
    <row r="299">
      <c r="A299" s="26" t="s">
        <v>5588</v>
      </c>
      <c r="B299" s="26" t="s">
        <v>5589</v>
      </c>
      <c r="C299" s="27">
        <v>2016.0</v>
      </c>
      <c r="D299" s="27">
        <v>33.0</v>
      </c>
      <c r="E299" s="27">
        <v>460986.0</v>
      </c>
      <c r="F299" s="26" t="s">
        <v>194</v>
      </c>
      <c r="G299" s="26" t="s">
        <v>5590</v>
      </c>
      <c r="H299" s="26" t="s">
        <v>5449</v>
      </c>
      <c r="I299" s="27">
        <v>0.638</v>
      </c>
      <c r="J299" s="27">
        <v>0.324</v>
      </c>
      <c r="K299" s="27">
        <v>0.74741728</v>
      </c>
      <c r="L299" s="27">
        <v>0.0268</v>
      </c>
      <c r="M299" s="27">
        <v>0.838</v>
      </c>
      <c r="N299" s="27">
        <v>0.0</v>
      </c>
      <c r="O299" s="27">
        <v>0.0729</v>
      </c>
      <c r="P299" s="27">
        <v>0.408</v>
      </c>
      <c r="Q299" s="27">
        <v>100.144</v>
      </c>
      <c r="R299" s="27">
        <v>0.0</v>
      </c>
      <c r="S299" s="27">
        <v>1.0</v>
      </c>
      <c r="T299" s="26" t="s">
        <v>104</v>
      </c>
      <c r="U299" s="26" t="s">
        <v>68</v>
      </c>
      <c r="V299" s="26" t="s">
        <v>54</v>
      </c>
      <c r="W299" s="24" t="s">
        <v>7130</v>
      </c>
      <c r="X299" s="23"/>
      <c r="Y299" s="23"/>
      <c r="Z299" s="23"/>
      <c r="AA299" s="23"/>
      <c r="AB299" s="23"/>
    </row>
    <row r="300">
      <c r="A300" s="26" t="s">
        <v>5643</v>
      </c>
      <c r="B300" s="26" t="s">
        <v>5644</v>
      </c>
      <c r="C300" s="27">
        <v>2023.0</v>
      </c>
      <c r="D300" s="27">
        <v>34.0</v>
      </c>
      <c r="E300" s="27">
        <v>177600.0</v>
      </c>
      <c r="F300" s="26" t="s">
        <v>5061</v>
      </c>
      <c r="G300" s="26" t="s">
        <v>5062</v>
      </c>
      <c r="H300" s="26" t="s">
        <v>5644</v>
      </c>
      <c r="I300" s="27">
        <v>0.649</v>
      </c>
      <c r="J300" s="27">
        <v>0.577</v>
      </c>
      <c r="K300" s="27">
        <v>0.80422647</v>
      </c>
      <c r="L300" s="27">
        <v>0.0508</v>
      </c>
      <c r="M300" s="27">
        <v>0.72</v>
      </c>
      <c r="N300" s="27">
        <v>0.0451</v>
      </c>
      <c r="O300" s="27">
        <v>0.374</v>
      </c>
      <c r="P300" s="27">
        <v>0.123</v>
      </c>
      <c r="Q300" s="27">
        <v>124.984</v>
      </c>
      <c r="R300" s="27">
        <v>3.0</v>
      </c>
      <c r="S300" s="27">
        <v>1.0</v>
      </c>
      <c r="T300" s="26" t="s">
        <v>104</v>
      </c>
      <c r="U300" s="26" t="s">
        <v>35</v>
      </c>
      <c r="V300" s="26" t="s">
        <v>58</v>
      </c>
      <c r="W300" s="24" t="s">
        <v>7150</v>
      </c>
      <c r="X300" s="23"/>
      <c r="Y300" s="23"/>
      <c r="Z300" s="23"/>
      <c r="AA300" s="23"/>
      <c r="AB300" s="23"/>
    </row>
    <row r="301">
      <c r="A301" s="26" t="s">
        <v>5647</v>
      </c>
      <c r="B301" s="26" t="s">
        <v>5648</v>
      </c>
      <c r="C301" s="27">
        <v>1972.0</v>
      </c>
      <c r="D301" s="27">
        <v>34.0</v>
      </c>
      <c r="E301" s="27">
        <v>355453.0</v>
      </c>
      <c r="F301" s="26" t="s">
        <v>163</v>
      </c>
      <c r="G301" s="26" t="s">
        <v>157</v>
      </c>
      <c r="H301" s="26" t="s">
        <v>5650</v>
      </c>
      <c r="I301" s="27">
        <v>0.384</v>
      </c>
      <c r="J301" s="27">
        <v>0.383</v>
      </c>
      <c r="K301" s="27">
        <v>0.74207003</v>
      </c>
      <c r="L301" s="27">
        <v>0.0331</v>
      </c>
      <c r="M301" s="27">
        <v>0.835</v>
      </c>
      <c r="N301" s="27">
        <v>2.14E-4</v>
      </c>
      <c r="O301" s="27">
        <v>0.452</v>
      </c>
      <c r="P301" s="27">
        <v>0.486</v>
      </c>
      <c r="Q301" s="27">
        <v>96.961</v>
      </c>
      <c r="R301" s="27">
        <v>2.0</v>
      </c>
      <c r="S301" s="27">
        <v>1.0</v>
      </c>
      <c r="T301" s="26" t="s">
        <v>104</v>
      </c>
      <c r="U301" s="26" t="s">
        <v>68</v>
      </c>
      <c r="V301" s="26" t="s">
        <v>54</v>
      </c>
      <c r="W301" s="24" t="s">
        <v>7171</v>
      </c>
      <c r="X301" s="23"/>
      <c r="Y301" s="23"/>
      <c r="Z301" s="23"/>
      <c r="AA301" s="23"/>
      <c r="AB301" s="23"/>
    </row>
    <row r="302">
      <c r="A302" s="26" t="s">
        <v>5651</v>
      </c>
      <c r="B302" s="26" t="s">
        <v>5652</v>
      </c>
      <c r="C302" s="27">
        <v>2021.0</v>
      </c>
      <c r="D302" s="27">
        <v>34.0</v>
      </c>
      <c r="E302" s="27">
        <v>261648.0</v>
      </c>
      <c r="F302" s="26" t="s">
        <v>5654</v>
      </c>
      <c r="G302" s="26" t="s">
        <v>5656</v>
      </c>
      <c r="H302" s="26" t="s">
        <v>5652</v>
      </c>
      <c r="I302" s="27">
        <v>0.707</v>
      </c>
      <c r="J302" s="27">
        <v>0.796</v>
      </c>
      <c r="K302" s="27">
        <v>0.89091609</v>
      </c>
      <c r="L302" s="27">
        <v>0.0607</v>
      </c>
      <c r="M302" s="27">
        <v>0.0186</v>
      </c>
      <c r="N302" s="27">
        <v>5.01E-6</v>
      </c>
      <c r="O302" s="27">
        <v>0.0983</v>
      </c>
      <c r="P302" s="27">
        <v>0.488</v>
      </c>
      <c r="Q302" s="27">
        <v>99.999</v>
      </c>
      <c r="R302" s="27">
        <v>1.0</v>
      </c>
      <c r="S302" s="27">
        <v>0.0</v>
      </c>
      <c r="T302" s="26" t="s">
        <v>104</v>
      </c>
      <c r="U302" s="26" t="s">
        <v>35</v>
      </c>
      <c r="V302" s="26" t="s">
        <v>54</v>
      </c>
      <c r="W302" s="24" t="s">
        <v>7189</v>
      </c>
      <c r="Y302" s="30"/>
      <c r="Z302" s="30"/>
      <c r="AA302" s="30"/>
      <c r="AB302" s="30"/>
    </row>
    <row r="303">
      <c r="A303" s="26" t="s">
        <v>5682</v>
      </c>
      <c r="B303" s="26" t="s">
        <v>5684</v>
      </c>
      <c r="C303" s="27">
        <v>2013.0</v>
      </c>
      <c r="D303" s="27">
        <v>35.0</v>
      </c>
      <c r="E303" s="27">
        <v>269855.0</v>
      </c>
      <c r="F303" s="26" t="s">
        <v>3987</v>
      </c>
      <c r="G303" s="26" t="s">
        <v>5687</v>
      </c>
      <c r="H303" s="26" t="s">
        <v>5688</v>
      </c>
      <c r="I303" s="27">
        <v>0.785</v>
      </c>
      <c r="J303" s="27">
        <v>0.971</v>
      </c>
      <c r="K303" s="27">
        <v>0.83513357</v>
      </c>
      <c r="L303" s="27">
        <v>0.106</v>
      </c>
      <c r="M303" s="27">
        <v>0.312</v>
      </c>
      <c r="N303" s="27">
        <v>0.00365</v>
      </c>
      <c r="O303" s="27">
        <v>0.112</v>
      </c>
      <c r="P303" s="27">
        <v>0.469</v>
      </c>
      <c r="Q303" s="27">
        <v>132.366</v>
      </c>
      <c r="R303" s="27">
        <v>11.0</v>
      </c>
      <c r="S303" s="27">
        <v>0.0</v>
      </c>
      <c r="T303" s="26" t="s">
        <v>104</v>
      </c>
      <c r="U303" s="26" t="s">
        <v>35</v>
      </c>
      <c r="V303" s="26" t="s">
        <v>54</v>
      </c>
      <c r="W303" s="24" t="s">
        <v>7219</v>
      </c>
      <c r="X303" s="23"/>
      <c r="Y303" s="23"/>
      <c r="Z303" s="23"/>
      <c r="AA303" s="23"/>
      <c r="AB303" s="23"/>
    </row>
    <row r="304">
      <c r="A304" s="26" t="s">
        <v>5710</v>
      </c>
      <c r="B304" s="26" t="s">
        <v>5711</v>
      </c>
      <c r="C304" s="27">
        <v>2024.0</v>
      </c>
      <c r="D304" s="27">
        <v>35.0</v>
      </c>
      <c r="E304" s="27">
        <v>151680.0</v>
      </c>
      <c r="F304" s="26" t="s">
        <v>5061</v>
      </c>
      <c r="G304" s="26" t="s">
        <v>5062</v>
      </c>
      <c r="H304" s="26" t="s">
        <v>5711</v>
      </c>
      <c r="I304" s="27">
        <v>0.568</v>
      </c>
      <c r="J304" s="27">
        <v>0.488</v>
      </c>
      <c r="K304" s="27">
        <v>0.74917118</v>
      </c>
      <c r="L304" s="27">
        <v>0.0511</v>
      </c>
      <c r="M304" s="27">
        <v>0.775</v>
      </c>
      <c r="N304" s="27">
        <v>0.00367</v>
      </c>
      <c r="O304" s="29">
        <v>0.127</v>
      </c>
      <c r="P304" s="27">
        <v>0.357</v>
      </c>
      <c r="Q304" s="27">
        <v>124.923</v>
      </c>
      <c r="R304" s="27">
        <v>8.0</v>
      </c>
      <c r="S304" s="27">
        <v>1.0</v>
      </c>
      <c r="T304" s="26" t="s">
        <v>104</v>
      </c>
      <c r="U304" s="26" t="s">
        <v>35</v>
      </c>
      <c r="V304" s="26" t="s">
        <v>45</v>
      </c>
      <c r="W304" s="24" t="s">
        <v>7236</v>
      </c>
      <c r="X304" s="23"/>
      <c r="Y304" s="23"/>
      <c r="Z304" s="23"/>
      <c r="AA304" s="23"/>
      <c r="AB304" s="23"/>
    </row>
    <row r="305">
      <c r="A305" s="26" t="s">
        <v>5714</v>
      </c>
      <c r="B305" s="26" t="s">
        <v>5715</v>
      </c>
      <c r="C305" s="27">
        <v>2010.0</v>
      </c>
      <c r="D305" s="27">
        <v>35.0</v>
      </c>
      <c r="E305" s="27">
        <v>260351.0</v>
      </c>
      <c r="F305" s="26" t="s">
        <v>880</v>
      </c>
      <c r="G305" s="26" t="s">
        <v>3591</v>
      </c>
      <c r="H305" s="26" t="s">
        <v>5715</v>
      </c>
      <c r="I305" s="27">
        <v>0.42</v>
      </c>
      <c r="J305" s="27">
        <v>0.532</v>
      </c>
      <c r="K305" s="27">
        <v>0.78104079</v>
      </c>
      <c r="L305" s="27">
        <v>0.0426</v>
      </c>
      <c r="M305" s="27">
        <v>0.336</v>
      </c>
      <c r="N305" s="27">
        <v>2.7E-6</v>
      </c>
      <c r="O305" s="27">
        <v>0.111</v>
      </c>
      <c r="P305" s="27">
        <v>0.233</v>
      </c>
      <c r="Q305" s="27">
        <v>151.538</v>
      </c>
      <c r="R305" s="27">
        <v>11.0</v>
      </c>
      <c r="S305" s="27">
        <v>0.0</v>
      </c>
      <c r="T305" s="26" t="s">
        <v>104</v>
      </c>
      <c r="U305" s="26" t="s">
        <v>35</v>
      </c>
      <c r="V305" s="26" t="s">
        <v>36</v>
      </c>
      <c r="W305" s="24" t="s">
        <v>7258</v>
      </c>
      <c r="X305" s="23"/>
      <c r="Y305" s="23"/>
      <c r="Z305" s="23"/>
      <c r="AA305" s="23"/>
      <c r="AB305" s="23"/>
    </row>
    <row r="306">
      <c r="A306" s="26" t="s">
        <v>5726</v>
      </c>
      <c r="B306" s="26" t="s">
        <v>5727</v>
      </c>
      <c r="C306" s="27">
        <v>2022.0</v>
      </c>
      <c r="D306" s="27">
        <v>35.0</v>
      </c>
      <c r="E306" s="27">
        <v>253316.0</v>
      </c>
      <c r="F306" s="26" t="s">
        <v>1918</v>
      </c>
      <c r="G306" s="26" t="s">
        <v>1919</v>
      </c>
      <c r="H306" s="26" t="s">
        <v>5728</v>
      </c>
      <c r="I306" s="27">
        <v>0.616</v>
      </c>
      <c r="J306" s="27">
        <v>0.43</v>
      </c>
      <c r="K306" s="27">
        <v>0.8127179</v>
      </c>
      <c r="L306" s="27">
        <v>0.0277</v>
      </c>
      <c r="M306" s="27">
        <v>0.728</v>
      </c>
      <c r="N306" s="27">
        <v>0.0</v>
      </c>
      <c r="O306" s="29">
        <v>0.151</v>
      </c>
      <c r="P306" s="27">
        <v>0.484</v>
      </c>
      <c r="Q306" s="27">
        <v>98.005</v>
      </c>
      <c r="R306" s="27">
        <v>4.0</v>
      </c>
      <c r="S306" s="27">
        <v>0.0</v>
      </c>
      <c r="T306" s="26" t="s">
        <v>104</v>
      </c>
      <c r="U306" s="26" t="s">
        <v>35</v>
      </c>
      <c r="V306" s="26" t="s">
        <v>54</v>
      </c>
      <c r="W306" s="24" t="s">
        <v>7270</v>
      </c>
      <c r="Y306" s="30"/>
      <c r="Z306" s="30"/>
      <c r="AA306" s="30"/>
      <c r="AB306" s="30"/>
    </row>
    <row r="307">
      <c r="A307" s="26" t="s">
        <v>5797</v>
      </c>
      <c r="B307" s="26" t="s">
        <v>5798</v>
      </c>
      <c r="C307" s="27">
        <v>2002.0</v>
      </c>
      <c r="D307" s="27">
        <v>36.0</v>
      </c>
      <c r="E307" s="27">
        <v>340546.0</v>
      </c>
      <c r="F307" s="26" t="s">
        <v>3153</v>
      </c>
      <c r="G307" s="26" t="s">
        <v>5800</v>
      </c>
      <c r="H307" s="26" t="s">
        <v>5801</v>
      </c>
      <c r="I307" s="27">
        <v>0.63</v>
      </c>
      <c r="J307" s="27">
        <v>0.678</v>
      </c>
      <c r="K307" s="27">
        <v>0.8448014</v>
      </c>
      <c r="L307" s="27">
        <v>0.127</v>
      </c>
      <c r="M307" s="27">
        <v>0.436</v>
      </c>
      <c r="N307" s="27">
        <v>1.44E-6</v>
      </c>
      <c r="O307" s="27">
        <v>0.248</v>
      </c>
      <c r="P307" s="27">
        <v>0.42</v>
      </c>
      <c r="Q307" s="27">
        <v>96.899</v>
      </c>
      <c r="R307" s="27">
        <v>1.0</v>
      </c>
      <c r="S307" s="27">
        <v>1.0</v>
      </c>
      <c r="T307" s="26" t="s">
        <v>104</v>
      </c>
      <c r="U307" s="26" t="s">
        <v>68</v>
      </c>
      <c r="V307" s="26" t="s">
        <v>54</v>
      </c>
      <c r="W307" s="24" t="s">
        <v>7289</v>
      </c>
      <c r="X307" s="23"/>
      <c r="Y307" s="23"/>
      <c r="Z307" s="23"/>
      <c r="AA307" s="23"/>
      <c r="AB307" s="23"/>
    </row>
    <row r="308">
      <c r="A308" s="26" t="s">
        <v>5806</v>
      </c>
      <c r="B308" s="26" t="s">
        <v>5808</v>
      </c>
      <c r="C308" s="27">
        <v>2009.0</v>
      </c>
      <c r="D308" s="27">
        <v>36.0</v>
      </c>
      <c r="E308" s="27">
        <v>239537.0</v>
      </c>
      <c r="F308" s="26" t="s">
        <v>26</v>
      </c>
      <c r="G308" s="26" t="s">
        <v>5809</v>
      </c>
      <c r="H308" s="26" t="s">
        <v>5810</v>
      </c>
      <c r="I308" s="27">
        <v>0.587</v>
      </c>
      <c r="J308" s="27">
        <v>0.826</v>
      </c>
      <c r="K308" s="27">
        <v>0.78437747</v>
      </c>
      <c r="L308" s="27">
        <v>0.0445</v>
      </c>
      <c r="M308" s="27">
        <v>0.0336</v>
      </c>
      <c r="N308" s="27">
        <v>0.0772</v>
      </c>
      <c r="O308" s="27">
        <v>0.107</v>
      </c>
      <c r="P308" s="27">
        <v>0.225</v>
      </c>
      <c r="Q308" s="27">
        <v>105.966</v>
      </c>
      <c r="R308" s="27">
        <v>0.0</v>
      </c>
      <c r="S308" s="27">
        <v>1.0</v>
      </c>
      <c r="T308" s="26" t="s">
        <v>104</v>
      </c>
      <c r="U308" s="26" t="s">
        <v>68</v>
      </c>
      <c r="V308" s="26" t="s">
        <v>36</v>
      </c>
      <c r="W308" s="24" t="s">
        <v>7311</v>
      </c>
      <c r="X308" s="23"/>
      <c r="Y308" s="23"/>
      <c r="Z308" s="23"/>
      <c r="AA308" s="23"/>
      <c r="AB308" s="23"/>
    </row>
    <row r="309">
      <c r="A309" s="26" t="s">
        <v>5913</v>
      </c>
      <c r="B309" s="26" t="s">
        <v>5915</v>
      </c>
      <c r="C309" s="27">
        <v>2016.0</v>
      </c>
      <c r="D309" s="27">
        <v>37.0</v>
      </c>
      <c r="E309" s="27">
        <v>294760.0</v>
      </c>
      <c r="F309" s="26" t="s">
        <v>880</v>
      </c>
      <c r="G309" s="26" t="s">
        <v>1822</v>
      </c>
      <c r="H309" s="26" t="s">
        <v>5916</v>
      </c>
      <c r="I309" s="27">
        <v>0.405</v>
      </c>
      <c r="J309" s="27">
        <v>0.733</v>
      </c>
      <c r="K309" s="27">
        <v>0.8885633</v>
      </c>
      <c r="L309" s="27">
        <v>0.0876</v>
      </c>
      <c r="M309" s="27">
        <v>0.593</v>
      </c>
      <c r="N309" s="27">
        <v>0.0</v>
      </c>
      <c r="O309" s="29">
        <v>0.383</v>
      </c>
      <c r="P309" s="27">
        <v>0.468</v>
      </c>
      <c r="Q309" s="27">
        <v>77.56</v>
      </c>
      <c r="R309" s="27">
        <v>2.0</v>
      </c>
      <c r="S309" s="27">
        <v>1.0</v>
      </c>
      <c r="T309" s="26" t="s">
        <v>104</v>
      </c>
      <c r="U309" s="26" t="s">
        <v>35</v>
      </c>
      <c r="V309" s="26" t="s">
        <v>54</v>
      </c>
      <c r="W309" s="24" t="s">
        <v>7338</v>
      </c>
      <c r="Y309" s="30"/>
      <c r="Z309" s="30"/>
      <c r="AA309" s="30"/>
      <c r="AB309" s="30"/>
    </row>
    <row r="310">
      <c r="A310" s="26" t="s">
        <v>6050</v>
      </c>
      <c r="B310" s="26" t="s">
        <v>6052</v>
      </c>
      <c r="C310" s="27">
        <v>2010.0</v>
      </c>
      <c r="D310" s="27">
        <v>39.0</v>
      </c>
      <c r="E310" s="27">
        <v>242462.0</v>
      </c>
      <c r="F310" s="26" t="s">
        <v>880</v>
      </c>
      <c r="G310" s="26" t="s">
        <v>3591</v>
      </c>
      <c r="H310" s="26" t="s">
        <v>6053</v>
      </c>
      <c r="I310" s="27">
        <v>0.604</v>
      </c>
      <c r="J310" s="27">
        <v>0.347</v>
      </c>
      <c r="K310" s="27">
        <v>0.80287896</v>
      </c>
      <c r="L310" s="27">
        <v>0.0245</v>
      </c>
      <c r="M310" s="27">
        <v>0.737</v>
      </c>
      <c r="N310" s="27">
        <v>2.14E-5</v>
      </c>
      <c r="O310" s="27">
        <v>0.118</v>
      </c>
      <c r="P310" s="27">
        <v>0.271</v>
      </c>
      <c r="Q310" s="27">
        <v>100.96</v>
      </c>
      <c r="R310" s="27">
        <v>7.0</v>
      </c>
      <c r="S310" s="27">
        <v>1.0</v>
      </c>
      <c r="T310" s="26" t="s">
        <v>104</v>
      </c>
      <c r="U310" s="26" t="s">
        <v>35</v>
      </c>
      <c r="V310" s="26" t="s">
        <v>36</v>
      </c>
      <c r="W310" s="24" t="s">
        <v>7366</v>
      </c>
      <c r="X310" s="23"/>
      <c r="Y310" s="23"/>
      <c r="Z310" s="23"/>
      <c r="AA310" s="23"/>
      <c r="AB310" s="23"/>
    </row>
    <row r="311">
      <c r="A311" s="26" t="s">
        <v>6081</v>
      </c>
      <c r="B311" s="26" t="s">
        <v>6082</v>
      </c>
      <c r="C311" s="27">
        <v>2023.0</v>
      </c>
      <c r="D311" s="27">
        <v>40.0</v>
      </c>
      <c r="E311" s="27">
        <v>264472.0</v>
      </c>
      <c r="F311" s="26" t="s">
        <v>3852</v>
      </c>
      <c r="G311" s="26" t="s">
        <v>1585</v>
      </c>
      <c r="H311" s="26" t="s">
        <v>6082</v>
      </c>
      <c r="I311" s="27">
        <v>0.555</v>
      </c>
      <c r="J311" s="27">
        <v>0.682</v>
      </c>
      <c r="K311" s="27">
        <v>0.81374457</v>
      </c>
      <c r="L311" s="27">
        <v>0.0609</v>
      </c>
      <c r="M311" s="27">
        <v>0.82</v>
      </c>
      <c r="N311" s="27">
        <v>7.21E-6</v>
      </c>
      <c r="O311" s="27">
        <v>0.119</v>
      </c>
      <c r="P311" s="27">
        <v>0.331</v>
      </c>
      <c r="Q311" s="27">
        <v>76.141</v>
      </c>
      <c r="R311" s="27">
        <v>7.0</v>
      </c>
      <c r="S311" s="27">
        <v>1.0</v>
      </c>
      <c r="T311" s="26" t="s">
        <v>104</v>
      </c>
      <c r="U311" s="26" t="s">
        <v>68</v>
      </c>
      <c r="V311" s="26" t="s">
        <v>45</v>
      </c>
      <c r="W311" s="24" t="s">
        <v>7384</v>
      </c>
      <c r="Y311" s="30"/>
      <c r="Z311" s="30"/>
      <c r="AA311" s="30"/>
      <c r="AB311" s="30"/>
    </row>
    <row r="312">
      <c r="A312" s="26" t="s">
        <v>6112</v>
      </c>
      <c r="B312" s="26" t="s">
        <v>6113</v>
      </c>
      <c r="C312" s="27">
        <v>2013.0</v>
      </c>
      <c r="D312" s="27">
        <v>40.0</v>
      </c>
      <c r="E312" s="27">
        <v>270169.0</v>
      </c>
      <c r="F312" s="26" t="s">
        <v>901</v>
      </c>
      <c r="G312" s="26" t="s">
        <v>6116</v>
      </c>
      <c r="H312" s="26" t="s">
        <v>6117</v>
      </c>
      <c r="I312" s="27">
        <v>0.237</v>
      </c>
      <c r="J312" s="27">
        <v>0.423</v>
      </c>
      <c r="K312" s="27">
        <v>0.78467692</v>
      </c>
      <c r="L312" s="27">
        <v>0.0304</v>
      </c>
      <c r="M312" s="27">
        <v>0.329</v>
      </c>
      <c r="N312" s="27">
        <v>2.2E-4</v>
      </c>
      <c r="O312" s="27">
        <v>0.148</v>
      </c>
      <c r="P312" s="27">
        <v>0.154</v>
      </c>
      <c r="Q312" s="27">
        <v>78.05</v>
      </c>
      <c r="R312" s="27">
        <v>7.0</v>
      </c>
      <c r="S312" s="27">
        <v>1.0</v>
      </c>
      <c r="T312" s="26" t="s">
        <v>104</v>
      </c>
      <c r="U312" s="26" t="s">
        <v>35</v>
      </c>
      <c r="V312" s="26" t="s">
        <v>58</v>
      </c>
      <c r="W312" s="24" t="s">
        <v>7409</v>
      </c>
      <c r="X312" s="23"/>
      <c r="Y312" s="23"/>
      <c r="Z312" s="23"/>
      <c r="AA312" s="23"/>
      <c r="AB312" s="23"/>
    </row>
    <row r="313">
      <c r="A313" s="26" t="s">
        <v>6234</v>
      </c>
      <c r="B313" s="26" t="s">
        <v>6235</v>
      </c>
      <c r="C313" s="27">
        <v>2016.0</v>
      </c>
      <c r="D313" s="27">
        <v>41.0</v>
      </c>
      <c r="E313" s="27">
        <v>271461.0</v>
      </c>
      <c r="F313" s="26" t="s">
        <v>3852</v>
      </c>
      <c r="G313" s="26" t="s">
        <v>1585</v>
      </c>
      <c r="H313" s="26" t="s">
        <v>6238</v>
      </c>
      <c r="I313" s="27">
        <v>0.555</v>
      </c>
      <c r="J313" s="27">
        <v>0.488</v>
      </c>
      <c r="K313" s="27">
        <v>0.80193784</v>
      </c>
      <c r="L313" s="27">
        <v>0.0366</v>
      </c>
      <c r="M313" s="27">
        <v>0.698</v>
      </c>
      <c r="N313" s="27">
        <v>1.16E-6</v>
      </c>
      <c r="O313" s="27">
        <v>0.112</v>
      </c>
      <c r="P313" s="27">
        <v>0.297</v>
      </c>
      <c r="Q313" s="27">
        <v>146.773</v>
      </c>
      <c r="R313" s="27">
        <v>8.0</v>
      </c>
      <c r="S313" s="27">
        <v>1.0</v>
      </c>
      <c r="T313" s="26" t="s">
        <v>104</v>
      </c>
      <c r="U313" s="26" t="s">
        <v>68</v>
      </c>
      <c r="V313" s="26" t="s">
        <v>36</v>
      </c>
      <c r="W313" s="24" t="s">
        <v>7425</v>
      </c>
      <c r="X313" s="23"/>
      <c r="Y313" s="23"/>
      <c r="Z313" s="23"/>
      <c r="AA313" s="23"/>
      <c r="AB313" s="23"/>
    </row>
    <row r="314">
      <c r="A314" s="26" t="s">
        <v>6304</v>
      </c>
      <c r="B314" s="26" t="s">
        <v>6305</v>
      </c>
      <c r="C314" s="27">
        <v>2016.0</v>
      </c>
      <c r="D314" s="27">
        <v>42.0</v>
      </c>
      <c r="E314" s="27">
        <v>227839.0</v>
      </c>
      <c r="F314" s="26" t="s">
        <v>880</v>
      </c>
      <c r="G314" s="26" t="s">
        <v>3591</v>
      </c>
      <c r="H314" s="26" t="s">
        <v>6306</v>
      </c>
      <c r="I314" s="27">
        <v>0.548</v>
      </c>
      <c r="J314" s="27">
        <v>0.693</v>
      </c>
      <c r="K314" s="27">
        <v>0.85312172</v>
      </c>
      <c r="L314" s="27">
        <v>0.0369</v>
      </c>
      <c r="M314" s="27">
        <v>0.72</v>
      </c>
      <c r="N314" s="27">
        <v>0.0</v>
      </c>
      <c r="O314" s="27">
        <v>0.15</v>
      </c>
      <c r="P314" s="27">
        <v>0.429</v>
      </c>
      <c r="Q314" s="27">
        <v>134.004</v>
      </c>
      <c r="R314" s="27">
        <v>9.0</v>
      </c>
      <c r="S314" s="27">
        <v>1.0</v>
      </c>
      <c r="T314" s="26" t="s">
        <v>104</v>
      </c>
      <c r="U314" s="26" t="s">
        <v>35</v>
      </c>
      <c r="V314" s="26" t="s">
        <v>54</v>
      </c>
      <c r="W314" s="24" t="s">
        <v>7444</v>
      </c>
      <c r="X314" s="23"/>
      <c r="Y314" s="23"/>
      <c r="Z314" s="23"/>
      <c r="AA314" s="23"/>
      <c r="AB314" s="23"/>
    </row>
    <row r="315">
      <c r="A315" s="26" t="s">
        <v>6309</v>
      </c>
      <c r="B315" s="26" t="s">
        <v>6310</v>
      </c>
      <c r="C315" s="27">
        <v>2024.0</v>
      </c>
      <c r="D315" s="27">
        <v>42.0</v>
      </c>
      <c r="E315" s="27">
        <v>196818.0</v>
      </c>
      <c r="F315" s="26" t="s">
        <v>880</v>
      </c>
      <c r="G315" s="26" t="s">
        <v>2426</v>
      </c>
      <c r="H315" s="26" t="s">
        <v>6311</v>
      </c>
      <c r="I315" s="27">
        <v>0.659</v>
      </c>
      <c r="J315" s="27">
        <v>0.862</v>
      </c>
      <c r="K315" s="27">
        <v>0.89016748</v>
      </c>
      <c r="L315" s="27">
        <v>0.0889</v>
      </c>
      <c r="M315" s="27">
        <v>0.00423</v>
      </c>
      <c r="N315" s="27">
        <v>6.8E-5</v>
      </c>
      <c r="O315" s="27">
        <v>0.437</v>
      </c>
      <c r="P315" s="27">
        <v>0.375</v>
      </c>
      <c r="Q315" s="27">
        <v>99.948</v>
      </c>
      <c r="R315" s="27">
        <v>7.0</v>
      </c>
      <c r="S315" s="27">
        <v>0.0</v>
      </c>
      <c r="T315" s="26" t="s">
        <v>104</v>
      </c>
      <c r="U315" s="26" t="s">
        <v>35</v>
      </c>
      <c r="V315" s="26" t="s">
        <v>45</v>
      </c>
      <c r="W315" s="24" t="s">
        <v>7463</v>
      </c>
      <c r="X315" s="23"/>
      <c r="Y315" s="23"/>
      <c r="Z315" s="23"/>
      <c r="AA315" s="23"/>
      <c r="AB315" s="23"/>
    </row>
    <row r="316">
      <c r="A316" s="26" t="s">
        <v>6391</v>
      </c>
      <c r="B316" s="26" t="s">
        <v>3674</v>
      </c>
      <c r="C316" s="27">
        <v>2016.0</v>
      </c>
      <c r="D316" s="27">
        <v>43.0</v>
      </c>
      <c r="E316" s="27">
        <v>345558.0</v>
      </c>
      <c r="F316" s="26" t="s">
        <v>880</v>
      </c>
      <c r="G316" s="26" t="s">
        <v>1822</v>
      </c>
      <c r="H316" s="26" t="s">
        <v>6392</v>
      </c>
      <c r="I316" s="27">
        <v>0.371</v>
      </c>
      <c r="J316" s="27">
        <v>0.668</v>
      </c>
      <c r="K316" s="27">
        <v>0.81900627</v>
      </c>
      <c r="L316" s="27">
        <v>0.0497</v>
      </c>
      <c r="M316" s="27">
        <v>0.636</v>
      </c>
      <c r="N316" s="27">
        <v>2.0E-6</v>
      </c>
      <c r="O316" s="29">
        <v>0.294</v>
      </c>
      <c r="P316" s="27">
        <v>0.403</v>
      </c>
      <c r="Q316" s="27">
        <v>87.458</v>
      </c>
      <c r="R316" s="27">
        <v>11.0</v>
      </c>
      <c r="S316" s="27">
        <v>0.0</v>
      </c>
      <c r="T316" s="26" t="s">
        <v>104</v>
      </c>
      <c r="U316" s="26" t="s">
        <v>68</v>
      </c>
      <c r="V316" s="26" t="s">
        <v>54</v>
      </c>
      <c r="W316" s="24" t="s">
        <v>7483</v>
      </c>
      <c r="X316" s="23"/>
      <c r="Y316" s="23"/>
      <c r="Z316" s="23"/>
      <c r="AA316" s="23"/>
      <c r="AB316" s="23"/>
    </row>
    <row r="317">
      <c r="A317" s="26" t="s">
        <v>6393</v>
      </c>
      <c r="B317" s="26" t="s">
        <v>6395</v>
      </c>
      <c r="C317" s="27">
        <v>2018.0</v>
      </c>
      <c r="D317" s="27">
        <v>43.0</v>
      </c>
      <c r="E317" s="27">
        <v>292000.0</v>
      </c>
      <c r="F317" s="26" t="s">
        <v>2503</v>
      </c>
      <c r="G317" s="26" t="s">
        <v>6397</v>
      </c>
      <c r="H317" s="26" t="s">
        <v>6398</v>
      </c>
      <c r="I317" s="27">
        <v>0.611</v>
      </c>
      <c r="J317" s="27">
        <v>0.708</v>
      </c>
      <c r="K317" s="27">
        <v>0.85282228</v>
      </c>
      <c r="L317" s="27">
        <v>0.0329</v>
      </c>
      <c r="M317" s="27">
        <v>0.47</v>
      </c>
      <c r="N317" s="27">
        <v>0.0</v>
      </c>
      <c r="O317" s="27">
        <v>0.141</v>
      </c>
      <c r="P317" s="27">
        <v>0.454</v>
      </c>
      <c r="Q317" s="27">
        <v>119.932</v>
      </c>
      <c r="R317" s="27">
        <v>3.0</v>
      </c>
      <c r="S317" s="27">
        <v>1.0</v>
      </c>
      <c r="T317" s="26" t="s">
        <v>104</v>
      </c>
      <c r="U317" s="26" t="s">
        <v>68</v>
      </c>
      <c r="V317" s="26" t="s">
        <v>54</v>
      </c>
      <c r="W317" s="24" t="s">
        <v>7507</v>
      </c>
      <c r="X317" s="23"/>
      <c r="Y317" s="23"/>
      <c r="Z317" s="23"/>
      <c r="AA317" s="23"/>
      <c r="AB317" s="23"/>
    </row>
    <row r="318">
      <c r="A318" s="26" t="s">
        <v>6405</v>
      </c>
      <c r="B318" s="26" t="s">
        <v>6407</v>
      </c>
      <c r="C318" s="27">
        <v>2016.0</v>
      </c>
      <c r="D318" s="27">
        <v>43.0</v>
      </c>
      <c r="E318" s="27">
        <v>237896.0</v>
      </c>
      <c r="F318" s="26" t="s">
        <v>203</v>
      </c>
      <c r="G318" s="26" t="s">
        <v>3675</v>
      </c>
      <c r="H318" s="26" t="s">
        <v>6392</v>
      </c>
      <c r="I318" s="27">
        <v>0.301</v>
      </c>
      <c r="J318" s="27">
        <v>0.581</v>
      </c>
      <c r="K318" s="27">
        <v>0.81782987</v>
      </c>
      <c r="L318" s="27">
        <v>0.0421</v>
      </c>
      <c r="M318" s="27">
        <v>0.601</v>
      </c>
      <c r="N318" s="27">
        <v>0.0</v>
      </c>
      <c r="O318" s="27">
        <v>0.0757</v>
      </c>
      <c r="P318" s="27">
        <v>0.235</v>
      </c>
      <c r="Q318" s="27">
        <v>132.049</v>
      </c>
      <c r="R318" s="27">
        <v>11.0</v>
      </c>
      <c r="S318" s="27">
        <v>0.0</v>
      </c>
      <c r="T318" s="26" t="s">
        <v>104</v>
      </c>
      <c r="U318" s="26" t="s">
        <v>35</v>
      </c>
      <c r="V318" s="26" t="s">
        <v>36</v>
      </c>
      <c r="W318" s="24" t="s">
        <v>7518</v>
      </c>
      <c r="Y318" s="30"/>
      <c r="Z318" s="30"/>
      <c r="AA318" s="30"/>
      <c r="AB318" s="30"/>
    </row>
    <row r="319">
      <c r="A319" s="26" t="s">
        <v>6410</v>
      </c>
      <c r="B319" s="26" t="s">
        <v>6411</v>
      </c>
      <c r="C319" s="27">
        <v>1996.0</v>
      </c>
      <c r="D319" s="27">
        <v>43.0</v>
      </c>
      <c r="E319" s="27">
        <v>365573.0</v>
      </c>
      <c r="F319" s="26" t="s">
        <v>1016</v>
      </c>
      <c r="G319" s="26" t="s">
        <v>1017</v>
      </c>
      <c r="H319" s="26" t="s">
        <v>6413</v>
      </c>
      <c r="I319" s="27">
        <v>0.334</v>
      </c>
      <c r="J319" s="27">
        <v>0.476</v>
      </c>
      <c r="K319" s="27">
        <v>0.73169636</v>
      </c>
      <c r="L319" s="27">
        <v>0.0306</v>
      </c>
      <c r="M319" s="27">
        <v>0.493</v>
      </c>
      <c r="N319" s="27">
        <v>2.75E-4</v>
      </c>
      <c r="O319" s="29">
        <v>0.0834</v>
      </c>
      <c r="P319" s="27">
        <v>0.288</v>
      </c>
      <c r="Q319" s="27">
        <v>144.1</v>
      </c>
      <c r="R319" s="27">
        <v>5.0</v>
      </c>
      <c r="S319" s="27">
        <v>1.0</v>
      </c>
      <c r="T319" s="26" t="s">
        <v>104</v>
      </c>
      <c r="U319" s="26" t="s">
        <v>35</v>
      </c>
      <c r="V319" s="26" t="s">
        <v>36</v>
      </c>
      <c r="W319" s="24" t="s">
        <v>7539</v>
      </c>
      <c r="X319" s="23"/>
      <c r="Y319" s="23"/>
      <c r="Z319" s="23"/>
      <c r="AA319" s="23"/>
      <c r="AB319" s="23"/>
    </row>
    <row r="320">
      <c r="A320" s="26" t="s">
        <v>6454</v>
      </c>
      <c r="B320" s="26" t="s">
        <v>6455</v>
      </c>
      <c r="C320" s="27">
        <v>2019.0</v>
      </c>
      <c r="D320" s="27">
        <v>44.0</v>
      </c>
      <c r="E320" s="27">
        <v>240533.0</v>
      </c>
      <c r="F320" s="26" t="s">
        <v>880</v>
      </c>
      <c r="G320" s="26" t="s">
        <v>1822</v>
      </c>
      <c r="H320" s="26" t="s">
        <v>6456</v>
      </c>
      <c r="I320" s="27">
        <v>0.562</v>
      </c>
      <c r="J320" s="27">
        <v>0.368</v>
      </c>
      <c r="K320" s="27">
        <v>0.77774688</v>
      </c>
      <c r="L320" s="27">
        <v>0.027</v>
      </c>
      <c r="M320" s="27">
        <v>0.973</v>
      </c>
      <c r="N320" s="27">
        <v>1.64E-4</v>
      </c>
      <c r="O320" s="27">
        <v>0.105</v>
      </c>
      <c r="P320" s="27">
        <v>0.25</v>
      </c>
      <c r="Q320" s="27">
        <v>107.914</v>
      </c>
      <c r="R320" s="27">
        <v>1.0</v>
      </c>
      <c r="S320" s="27">
        <v>1.0</v>
      </c>
      <c r="T320" s="26" t="s">
        <v>104</v>
      </c>
      <c r="U320" s="26" t="s">
        <v>35</v>
      </c>
      <c r="V320" s="26" t="s">
        <v>36</v>
      </c>
      <c r="W320" s="24" t="s">
        <v>7555</v>
      </c>
      <c r="X320" s="23"/>
      <c r="Y320" s="23"/>
      <c r="Z320" s="23"/>
      <c r="AA320" s="23"/>
      <c r="AB320" s="23"/>
    </row>
    <row r="321">
      <c r="A321" s="26" t="s">
        <v>6459</v>
      </c>
      <c r="B321" s="26" t="s">
        <v>6460</v>
      </c>
      <c r="C321" s="27">
        <v>2010.0</v>
      </c>
      <c r="D321" s="27">
        <v>44.0</v>
      </c>
      <c r="E321" s="27">
        <v>300826.0</v>
      </c>
      <c r="F321" s="26" t="s">
        <v>880</v>
      </c>
      <c r="G321" s="26" t="s">
        <v>1822</v>
      </c>
      <c r="H321" s="26" t="s">
        <v>6462</v>
      </c>
      <c r="I321" s="27">
        <v>0.541</v>
      </c>
      <c r="J321" s="27">
        <v>0.825</v>
      </c>
      <c r="K321" s="27">
        <v>0.89619917</v>
      </c>
      <c r="L321" s="27">
        <v>0.0337</v>
      </c>
      <c r="M321" s="27">
        <v>0.376</v>
      </c>
      <c r="N321" s="27">
        <v>4.45E-4</v>
      </c>
      <c r="O321" s="27">
        <v>0.0714</v>
      </c>
      <c r="P321" s="27">
        <v>0.422</v>
      </c>
      <c r="Q321" s="27">
        <v>97.93</v>
      </c>
      <c r="R321" s="27">
        <v>10.0</v>
      </c>
      <c r="S321" s="27">
        <v>0.0</v>
      </c>
      <c r="T321" s="26" t="s">
        <v>104</v>
      </c>
      <c r="U321" s="26" t="s">
        <v>35</v>
      </c>
      <c r="V321" s="26" t="s">
        <v>54</v>
      </c>
      <c r="W321" s="24" t="s">
        <v>7575</v>
      </c>
      <c r="X321" s="23"/>
      <c r="Y321" s="23"/>
      <c r="Z321" s="23"/>
      <c r="AA321" s="23"/>
      <c r="AB321" s="23"/>
    </row>
    <row r="322">
      <c r="A322" s="26" t="s">
        <v>6466</v>
      </c>
      <c r="B322" s="26" t="s">
        <v>6468</v>
      </c>
      <c r="C322" s="27">
        <v>2019.0</v>
      </c>
      <c r="D322" s="27">
        <v>44.0</v>
      </c>
      <c r="E322" s="27">
        <v>341731.0</v>
      </c>
      <c r="F322" s="26" t="s">
        <v>880</v>
      </c>
      <c r="G322" s="26" t="s">
        <v>1822</v>
      </c>
      <c r="H322" s="26" t="s">
        <v>6468</v>
      </c>
      <c r="I322" s="27">
        <v>0.524</v>
      </c>
      <c r="J322" s="27">
        <v>0.784</v>
      </c>
      <c r="K322" s="27">
        <v>0.82940132</v>
      </c>
      <c r="L322" s="27">
        <v>0.0958</v>
      </c>
      <c r="M322" s="27">
        <v>0.607</v>
      </c>
      <c r="N322" s="27">
        <v>0.00703</v>
      </c>
      <c r="O322" s="27">
        <v>0.0883</v>
      </c>
      <c r="P322" s="27">
        <v>0.365</v>
      </c>
      <c r="Q322" s="27">
        <v>103.992</v>
      </c>
      <c r="R322" s="27">
        <v>4.0</v>
      </c>
      <c r="S322" s="27">
        <v>0.0</v>
      </c>
      <c r="T322" s="26" t="s">
        <v>104</v>
      </c>
      <c r="U322" s="26" t="s">
        <v>35</v>
      </c>
      <c r="V322" s="26" t="s">
        <v>45</v>
      </c>
      <c r="W322" s="24" t="s">
        <v>7592</v>
      </c>
      <c r="X322" s="23"/>
      <c r="Y322" s="23"/>
      <c r="Z322" s="23"/>
      <c r="AA322" s="23"/>
      <c r="AB322" s="23"/>
    </row>
    <row r="323">
      <c r="A323" s="26" t="s">
        <v>6471</v>
      </c>
      <c r="B323" s="26" t="s">
        <v>6472</v>
      </c>
      <c r="C323" s="27">
        <v>2021.0</v>
      </c>
      <c r="D323" s="27">
        <v>44.0</v>
      </c>
      <c r="E323" s="27">
        <v>278653.0</v>
      </c>
      <c r="F323" s="26" t="s">
        <v>1918</v>
      </c>
      <c r="G323" s="26" t="s">
        <v>1919</v>
      </c>
      <c r="H323" s="26" t="s">
        <v>4109</v>
      </c>
      <c r="I323" s="27">
        <v>0.398</v>
      </c>
      <c r="J323" s="27">
        <v>0.29</v>
      </c>
      <c r="K323" s="27">
        <v>0.75475371</v>
      </c>
      <c r="L323" s="27">
        <v>0.0314</v>
      </c>
      <c r="M323" s="27">
        <v>0.875</v>
      </c>
      <c r="N323" s="27">
        <v>0.0</v>
      </c>
      <c r="O323" s="29">
        <v>0.152</v>
      </c>
      <c r="P323" s="27">
        <v>0.215</v>
      </c>
      <c r="Q323" s="27">
        <v>138.317</v>
      </c>
      <c r="R323" s="27">
        <v>0.0</v>
      </c>
      <c r="S323" s="27">
        <v>1.0</v>
      </c>
      <c r="T323" s="26" t="s">
        <v>104</v>
      </c>
      <c r="U323" s="26" t="s">
        <v>35</v>
      </c>
      <c r="V323" s="26" t="s">
        <v>36</v>
      </c>
      <c r="W323" s="24" t="s">
        <v>7613</v>
      </c>
      <c r="X323" s="23"/>
      <c r="Y323" s="23"/>
      <c r="Z323" s="23"/>
      <c r="AA323" s="23"/>
      <c r="AB323" s="23"/>
    </row>
    <row r="324">
      <c r="A324" s="26" t="s">
        <v>6538</v>
      </c>
      <c r="B324" s="26" t="s">
        <v>6540</v>
      </c>
      <c r="C324" s="27">
        <v>2025.0</v>
      </c>
      <c r="D324" s="27">
        <v>45.0</v>
      </c>
      <c r="E324" s="27">
        <v>183562.0</v>
      </c>
      <c r="F324" s="26" t="s">
        <v>3852</v>
      </c>
      <c r="G324" s="26" t="s">
        <v>1585</v>
      </c>
      <c r="H324" s="26" t="s">
        <v>6543</v>
      </c>
      <c r="I324" s="27">
        <v>0.542</v>
      </c>
      <c r="J324" s="27">
        <v>0.491</v>
      </c>
      <c r="K324" s="27">
        <v>0.86129232</v>
      </c>
      <c r="L324" s="27">
        <v>0.0321</v>
      </c>
      <c r="M324" s="27">
        <v>0.518</v>
      </c>
      <c r="N324" s="27">
        <v>0.0</v>
      </c>
      <c r="O324" s="27">
        <v>0.0934</v>
      </c>
      <c r="P324" s="27">
        <v>0.209</v>
      </c>
      <c r="Q324" s="27">
        <v>159.726</v>
      </c>
      <c r="R324" s="27">
        <v>4.0</v>
      </c>
      <c r="S324" s="27">
        <v>0.0</v>
      </c>
      <c r="T324" s="26" t="s">
        <v>104</v>
      </c>
      <c r="U324" s="26" t="s">
        <v>68</v>
      </c>
      <c r="V324" s="26" t="s">
        <v>36</v>
      </c>
      <c r="W324" s="24" t="s">
        <v>7638</v>
      </c>
      <c r="X324" s="23"/>
      <c r="Y324" s="23"/>
      <c r="Z324" s="23"/>
      <c r="AA324" s="23"/>
      <c r="AB324" s="23"/>
    </row>
    <row r="325">
      <c r="A325" s="26" t="s">
        <v>6547</v>
      </c>
      <c r="B325" s="26" t="s">
        <v>6549</v>
      </c>
      <c r="C325" s="27">
        <v>2015.0</v>
      </c>
      <c r="D325" s="27">
        <v>45.0</v>
      </c>
      <c r="E325" s="27">
        <v>553590.0</v>
      </c>
      <c r="F325" s="26" t="s">
        <v>1918</v>
      </c>
      <c r="G325" s="26" t="s">
        <v>1919</v>
      </c>
      <c r="H325" s="26" t="s">
        <v>6551</v>
      </c>
      <c r="I325" s="27">
        <v>0.541</v>
      </c>
      <c r="J325" s="27">
        <v>0.513</v>
      </c>
      <c r="K325" s="27">
        <v>0.80272924</v>
      </c>
      <c r="L325" s="27">
        <v>0.0521</v>
      </c>
      <c r="M325" s="27">
        <v>0.47</v>
      </c>
      <c r="N325" s="27">
        <v>9.31E-6</v>
      </c>
      <c r="O325" s="27">
        <v>0.0711</v>
      </c>
      <c r="P325" s="27">
        <v>0.375</v>
      </c>
      <c r="Q325" s="27">
        <v>159.895</v>
      </c>
      <c r="R325" s="27">
        <v>2.0</v>
      </c>
      <c r="S325" s="27">
        <v>1.0</v>
      </c>
      <c r="T325" s="26" t="s">
        <v>104</v>
      </c>
      <c r="U325" s="26" t="s">
        <v>68</v>
      </c>
      <c r="V325" s="26" t="s">
        <v>45</v>
      </c>
      <c r="W325" s="24" t="s">
        <v>7661</v>
      </c>
      <c r="Y325" s="30"/>
      <c r="Z325" s="30"/>
      <c r="AA325" s="30"/>
      <c r="AB325" s="30"/>
    </row>
    <row r="326">
      <c r="A326" s="26" t="s">
        <v>6602</v>
      </c>
      <c r="B326" s="26" t="s">
        <v>6603</v>
      </c>
      <c r="C326" s="27">
        <v>2014.0</v>
      </c>
      <c r="D326" s="27">
        <v>46.0</v>
      </c>
      <c r="E326" s="27">
        <v>354064.0</v>
      </c>
      <c r="F326" s="26" t="s">
        <v>880</v>
      </c>
      <c r="G326" s="26" t="s">
        <v>3591</v>
      </c>
      <c r="H326" s="26" t="s">
        <v>6604</v>
      </c>
      <c r="I326" s="27">
        <v>0.46</v>
      </c>
      <c r="J326" s="27">
        <v>0.691</v>
      </c>
      <c r="K326" s="27">
        <v>0.86317456</v>
      </c>
      <c r="L326" s="27">
        <v>0.0424</v>
      </c>
      <c r="M326" s="27">
        <v>0.495</v>
      </c>
      <c r="N326" s="27">
        <v>1.12E-4</v>
      </c>
      <c r="O326" s="29">
        <v>0.12</v>
      </c>
      <c r="P326" s="27">
        <v>0.422</v>
      </c>
      <c r="Q326" s="27">
        <v>155.896</v>
      </c>
      <c r="R326" s="27">
        <v>9.0</v>
      </c>
      <c r="S326" s="27">
        <v>0.0</v>
      </c>
      <c r="T326" s="26" t="s">
        <v>104</v>
      </c>
      <c r="U326" s="26" t="s">
        <v>35</v>
      </c>
      <c r="V326" s="26" t="s">
        <v>54</v>
      </c>
      <c r="W326" s="24" t="s">
        <v>7689</v>
      </c>
      <c r="X326" s="23"/>
      <c r="Y326" s="23"/>
      <c r="Z326" s="23"/>
      <c r="AA326" s="23"/>
      <c r="AB326" s="23"/>
    </row>
    <row r="327">
      <c r="A327" s="26" t="s">
        <v>6684</v>
      </c>
      <c r="B327" s="26" t="s">
        <v>6685</v>
      </c>
      <c r="C327" s="27">
        <v>2016.0</v>
      </c>
      <c r="D327" s="27">
        <v>47.0</v>
      </c>
      <c r="E327" s="27">
        <v>349493.0</v>
      </c>
      <c r="F327" s="26" t="s">
        <v>880</v>
      </c>
      <c r="G327" s="26" t="s">
        <v>881</v>
      </c>
      <c r="H327" s="26" t="s">
        <v>6686</v>
      </c>
      <c r="I327" s="27">
        <v>0.726</v>
      </c>
      <c r="J327" s="27">
        <v>0.323</v>
      </c>
      <c r="K327" s="27">
        <v>0.70500289</v>
      </c>
      <c r="L327" s="27">
        <v>0.0372</v>
      </c>
      <c r="M327" s="27">
        <v>0.588</v>
      </c>
      <c r="N327" s="27">
        <v>0.0</v>
      </c>
      <c r="O327" s="27">
        <v>0.0951</v>
      </c>
      <c r="P327" s="27">
        <v>0.481</v>
      </c>
      <c r="Q327" s="27">
        <v>121.958</v>
      </c>
      <c r="R327" s="27">
        <v>11.0</v>
      </c>
      <c r="S327" s="27">
        <v>0.0</v>
      </c>
      <c r="T327" s="26" t="s">
        <v>104</v>
      </c>
      <c r="U327" s="26" t="s">
        <v>35</v>
      </c>
      <c r="V327" s="26" t="s">
        <v>54</v>
      </c>
      <c r="W327" s="24" t="s">
        <v>7715</v>
      </c>
      <c r="X327" s="23"/>
      <c r="Y327" s="23"/>
      <c r="Z327" s="23"/>
      <c r="AA327" s="23"/>
      <c r="AB327" s="23"/>
    </row>
    <row r="328">
      <c r="A328" s="26" t="s">
        <v>6690</v>
      </c>
      <c r="B328" s="26" t="s">
        <v>6691</v>
      </c>
      <c r="C328" s="27">
        <v>2016.0</v>
      </c>
      <c r="D328" s="27">
        <v>47.0</v>
      </c>
      <c r="E328" s="27">
        <v>171119.0</v>
      </c>
      <c r="F328" s="26" t="s">
        <v>3629</v>
      </c>
      <c r="G328" s="26" t="s">
        <v>6692</v>
      </c>
      <c r="H328" s="26" t="s">
        <v>6048</v>
      </c>
      <c r="I328" s="27">
        <v>0.494</v>
      </c>
      <c r="J328" s="27">
        <v>0.712</v>
      </c>
      <c r="K328" s="27">
        <v>0.83320856</v>
      </c>
      <c r="L328" s="27">
        <v>0.0346</v>
      </c>
      <c r="M328" s="27">
        <v>0.195</v>
      </c>
      <c r="N328" s="27">
        <v>2.8E-4</v>
      </c>
      <c r="O328" s="27">
        <v>0.108</v>
      </c>
      <c r="P328" s="27">
        <v>0.386</v>
      </c>
      <c r="Q328" s="27">
        <v>156.059</v>
      </c>
      <c r="R328" s="27">
        <v>2.0</v>
      </c>
      <c r="S328" s="27">
        <v>0.0</v>
      </c>
      <c r="T328" s="26" t="s">
        <v>104</v>
      </c>
      <c r="U328" s="26" t="s">
        <v>68</v>
      </c>
      <c r="V328" s="26" t="s">
        <v>45</v>
      </c>
      <c r="W328" s="24" t="s">
        <v>7732</v>
      </c>
      <c r="X328" s="23"/>
      <c r="Y328" s="23"/>
      <c r="Z328" s="23"/>
      <c r="AA328" s="23"/>
      <c r="AB328" s="23"/>
    </row>
    <row r="329">
      <c r="A329" s="26" t="s">
        <v>6711</v>
      </c>
      <c r="B329" s="26" t="s">
        <v>6712</v>
      </c>
      <c r="C329" s="27">
        <v>2003.0</v>
      </c>
      <c r="D329" s="27">
        <v>47.0</v>
      </c>
      <c r="E329" s="27">
        <v>368546.0</v>
      </c>
      <c r="F329" s="26" t="s">
        <v>1629</v>
      </c>
      <c r="G329" s="26" t="s">
        <v>3165</v>
      </c>
      <c r="H329" s="26" t="s">
        <v>6713</v>
      </c>
      <c r="I329" s="27">
        <v>0.569</v>
      </c>
      <c r="J329" s="27">
        <v>0.596</v>
      </c>
      <c r="K329" s="27">
        <v>0.77528715</v>
      </c>
      <c r="L329" s="27">
        <v>0.0332</v>
      </c>
      <c r="M329" s="27">
        <v>0.178</v>
      </c>
      <c r="N329" s="27">
        <v>5.1E-6</v>
      </c>
      <c r="O329" s="27">
        <v>0.336</v>
      </c>
      <c r="P329" s="27">
        <v>0.341</v>
      </c>
      <c r="Q329" s="27">
        <v>119.97</v>
      </c>
      <c r="R329" s="27">
        <v>2.0</v>
      </c>
      <c r="S329" s="27">
        <v>1.0</v>
      </c>
      <c r="T329" s="26" t="s">
        <v>104</v>
      </c>
      <c r="U329" s="26" t="s">
        <v>35</v>
      </c>
      <c r="V329" s="26" t="s">
        <v>45</v>
      </c>
      <c r="W329" s="24" t="s">
        <v>7759</v>
      </c>
      <c r="X329" s="23"/>
      <c r="Y329" s="23"/>
      <c r="Z329" s="23"/>
      <c r="AA329" s="23"/>
      <c r="AB329" s="23"/>
    </row>
    <row r="330">
      <c r="A330" s="26" t="s">
        <v>6760</v>
      </c>
      <c r="B330" s="26" t="s">
        <v>6761</v>
      </c>
      <c r="C330" s="27">
        <v>2020.0</v>
      </c>
      <c r="D330" s="27">
        <v>48.0</v>
      </c>
      <c r="E330" s="27">
        <v>200991.0</v>
      </c>
      <c r="F330" s="26" t="s">
        <v>901</v>
      </c>
      <c r="G330" s="26" t="s">
        <v>6764</v>
      </c>
      <c r="H330" s="26" t="s">
        <v>6765</v>
      </c>
      <c r="I330" s="27">
        <v>0.718</v>
      </c>
      <c r="J330" s="27">
        <v>0.382</v>
      </c>
      <c r="K330" s="27">
        <v>0.79830171</v>
      </c>
      <c r="L330" s="27">
        <v>0.0466</v>
      </c>
      <c r="M330" s="27">
        <v>0.585</v>
      </c>
      <c r="N330" s="27">
        <v>0.0</v>
      </c>
      <c r="O330" s="27">
        <v>0.128</v>
      </c>
      <c r="P330" s="27">
        <v>0.499</v>
      </c>
      <c r="Q330" s="27">
        <v>87.029</v>
      </c>
      <c r="R330" s="27">
        <v>7.0</v>
      </c>
      <c r="S330" s="27">
        <v>1.0</v>
      </c>
      <c r="T330" s="26" t="s">
        <v>104</v>
      </c>
      <c r="U330" s="26" t="s">
        <v>35</v>
      </c>
      <c r="V330" s="26" t="s">
        <v>54</v>
      </c>
      <c r="W330" s="22" t="s">
        <v>7789</v>
      </c>
      <c r="X330" s="23"/>
      <c r="Y330" s="23"/>
      <c r="Z330" s="23"/>
      <c r="AA330" s="23"/>
      <c r="AB330" s="23"/>
    </row>
    <row r="331">
      <c r="A331" s="26" t="s">
        <v>6779</v>
      </c>
      <c r="B331" s="26" t="s">
        <v>6781</v>
      </c>
      <c r="C331" s="27">
        <v>2013.0</v>
      </c>
      <c r="D331" s="27">
        <v>48.0</v>
      </c>
      <c r="E331" s="27">
        <v>290880.0</v>
      </c>
      <c r="F331" s="26" t="s">
        <v>1918</v>
      </c>
      <c r="G331" s="26" t="s">
        <v>1919</v>
      </c>
      <c r="H331" s="26" t="s">
        <v>6786</v>
      </c>
      <c r="I331" s="27">
        <v>0.352</v>
      </c>
      <c r="J331" s="27">
        <v>0.461</v>
      </c>
      <c r="K331" s="27">
        <v>0.80234423</v>
      </c>
      <c r="L331" s="27">
        <v>0.0305</v>
      </c>
      <c r="M331" s="27">
        <v>0.691</v>
      </c>
      <c r="N331" s="27">
        <v>0.00235</v>
      </c>
      <c r="O331" s="27">
        <v>0.106</v>
      </c>
      <c r="P331" s="27">
        <v>0.22</v>
      </c>
      <c r="Q331" s="27">
        <v>128.232</v>
      </c>
      <c r="R331" s="27">
        <v>6.0</v>
      </c>
      <c r="S331" s="27">
        <v>1.0</v>
      </c>
      <c r="T331" s="26" t="s">
        <v>104</v>
      </c>
      <c r="U331" s="26" t="s">
        <v>35</v>
      </c>
      <c r="V331" s="26" t="s">
        <v>36</v>
      </c>
      <c r="W331" s="24" t="s">
        <v>7822</v>
      </c>
      <c r="X331" s="23"/>
      <c r="Y331" s="23"/>
      <c r="Z331" s="23"/>
      <c r="AA331" s="23"/>
      <c r="AB331" s="23"/>
    </row>
    <row r="332">
      <c r="A332" s="26" t="s">
        <v>6842</v>
      </c>
      <c r="B332" s="26" t="s">
        <v>6843</v>
      </c>
      <c r="C332" s="27">
        <v>2024.0</v>
      </c>
      <c r="D332" s="27">
        <v>49.0</v>
      </c>
      <c r="E332" s="27">
        <v>270067.0</v>
      </c>
      <c r="F332" s="26" t="s">
        <v>3852</v>
      </c>
      <c r="G332" s="26" t="s">
        <v>1585</v>
      </c>
      <c r="H332" s="26" t="s">
        <v>6843</v>
      </c>
      <c r="I332" s="27">
        <v>0.276</v>
      </c>
      <c r="J332" s="27">
        <v>0.676</v>
      </c>
      <c r="K332" s="27">
        <v>0.86319594</v>
      </c>
      <c r="L332" s="27">
        <v>0.0364</v>
      </c>
      <c r="M332" s="27">
        <v>0.733</v>
      </c>
      <c r="N332" s="27">
        <v>0.0</v>
      </c>
      <c r="O332" s="27">
        <v>0.0961</v>
      </c>
      <c r="P332" s="27">
        <v>0.433</v>
      </c>
      <c r="Q332" s="27">
        <v>162.226</v>
      </c>
      <c r="R332" s="27">
        <v>6.0</v>
      </c>
      <c r="S332" s="27">
        <v>0.0</v>
      </c>
      <c r="T332" s="26" t="s">
        <v>104</v>
      </c>
      <c r="U332" s="26" t="s">
        <v>68</v>
      </c>
      <c r="V332" s="26" t="s">
        <v>54</v>
      </c>
      <c r="W332" s="24" t="s">
        <v>7860</v>
      </c>
      <c r="X332" s="23"/>
      <c r="Y332" s="23"/>
      <c r="Z332" s="23"/>
      <c r="AA332" s="23"/>
      <c r="AB332" s="23"/>
    </row>
    <row r="333">
      <c r="A333" s="26" t="s">
        <v>6848</v>
      </c>
      <c r="B333" s="26" t="s">
        <v>6850</v>
      </c>
      <c r="C333" s="27">
        <v>2010.0</v>
      </c>
      <c r="D333" s="27">
        <v>49.0</v>
      </c>
      <c r="E333" s="27">
        <v>344773.0</v>
      </c>
      <c r="F333" s="26" t="s">
        <v>3153</v>
      </c>
      <c r="G333" s="26" t="s">
        <v>6618</v>
      </c>
      <c r="H333" s="26" t="s">
        <v>6853</v>
      </c>
      <c r="I333" s="27">
        <v>0.558</v>
      </c>
      <c r="J333" s="27">
        <v>0.572</v>
      </c>
      <c r="K333" s="27">
        <v>0.80929566</v>
      </c>
      <c r="L333" s="27">
        <v>0.0429</v>
      </c>
      <c r="M333" s="27">
        <v>0.257</v>
      </c>
      <c r="N333" s="27">
        <v>5.64E-4</v>
      </c>
      <c r="O333" s="27">
        <v>0.0689</v>
      </c>
      <c r="P333" s="27">
        <v>0.337</v>
      </c>
      <c r="Q333" s="27">
        <v>94.105</v>
      </c>
      <c r="R333" s="27">
        <v>3.0</v>
      </c>
      <c r="S333" s="27">
        <v>0.0</v>
      </c>
      <c r="T333" s="26" t="s">
        <v>104</v>
      </c>
      <c r="U333" s="26" t="s">
        <v>68</v>
      </c>
      <c r="V333" s="26" t="s">
        <v>45</v>
      </c>
      <c r="W333" s="24" t="s">
        <v>7881</v>
      </c>
      <c r="X333" s="23"/>
      <c r="Y333" s="23"/>
      <c r="Z333" s="23"/>
      <c r="AA333" s="23"/>
      <c r="AB333" s="23"/>
    </row>
    <row r="334">
      <c r="A334" s="26" t="s">
        <v>6856</v>
      </c>
      <c r="B334" s="26" t="s">
        <v>6857</v>
      </c>
      <c r="C334" s="27">
        <v>2016.0</v>
      </c>
      <c r="D334" s="27">
        <v>49.0</v>
      </c>
      <c r="E334" s="27">
        <v>309106.0</v>
      </c>
      <c r="F334" s="26" t="s">
        <v>163</v>
      </c>
      <c r="G334" s="26" t="s">
        <v>157</v>
      </c>
      <c r="H334" s="26" t="s">
        <v>6859</v>
      </c>
      <c r="I334" s="27">
        <v>0.767</v>
      </c>
      <c r="J334" s="27">
        <v>0.503</v>
      </c>
      <c r="K334" s="27">
        <v>0.68735696</v>
      </c>
      <c r="L334" s="27">
        <v>0.0828</v>
      </c>
      <c r="M334" s="27">
        <v>0.12</v>
      </c>
      <c r="N334" s="27">
        <v>9.56E-5</v>
      </c>
      <c r="O334" s="29">
        <v>0.158</v>
      </c>
      <c r="P334" s="27">
        <v>0.483</v>
      </c>
      <c r="Q334" s="27">
        <v>141.996</v>
      </c>
      <c r="R334" s="27">
        <v>9.0</v>
      </c>
      <c r="S334" s="27">
        <v>1.0</v>
      </c>
      <c r="T334" s="26" t="s">
        <v>104</v>
      </c>
      <c r="U334" s="26" t="s">
        <v>35</v>
      </c>
      <c r="V334" s="26" t="s">
        <v>54</v>
      </c>
      <c r="W334" s="24" t="s">
        <v>7905</v>
      </c>
      <c r="X334" s="23"/>
      <c r="Y334" s="23"/>
      <c r="Z334" s="23"/>
      <c r="AA334" s="23"/>
      <c r="AB334" s="23"/>
    </row>
    <row r="335">
      <c r="A335" s="26" t="s">
        <v>6906</v>
      </c>
      <c r="B335" s="26" t="s">
        <v>4078</v>
      </c>
      <c r="C335" s="27">
        <v>2017.0</v>
      </c>
      <c r="D335" s="27">
        <v>50.0</v>
      </c>
      <c r="E335" s="27">
        <v>321613.0</v>
      </c>
      <c r="F335" s="26" t="s">
        <v>3852</v>
      </c>
      <c r="G335" s="26" t="s">
        <v>1585</v>
      </c>
      <c r="H335" s="26" t="s">
        <v>6907</v>
      </c>
      <c r="I335" s="27">
        <v>0.499</v>
      </c>
      <c r="J335" s="27">
        <v>0.683</v>
      </c>
      <c r="K335" s="27">
        <v>0.83817081</v>
      </c>
      <c r="L335" s="27">
        <v>0.0333</v>
      </c>
      <c r="M335" s="27">
        <v>0.702</v>
      </c>
      <c r="N335" s="27">
        <v>0.00163</v>
      </c>
      <c r="O335" s="27">
        <v>0.0749</v>
      </c>
      <c r="P335" s="27">
        <v>0.297</v>
      </c>
      <c r="Q335" s="27">
        <v>134.958</v>
      </c>
      <c r="R335" s="27">
        <v>6.0</v>
      </c>
      <c r="S335" s="27">
        <v>0.0</v>
      </c>
      <c r="T335" s="26" t="s">
        <v>104</v>
      </c>
      <c r="U335" s="26" t="s">
        <v>35</v>
      </c>
      <c r="V335" s="26" t="s">
        <v>36</v>
      </c>
      <c r="W335" s="24" t="s">
        <v>7921</v>
      </c>
      <c r="X335" s="23"/>
      <c r="Y335" s="23"/>
      <c r="Z335" s="23"/>
      <c r="AA335" s="23"/>
      <c r="AB335" s="23"/>
    </row>
    <row r="336">
      <c r="A336" s="26" t="s">
        <v>6956</v>
      </c>
      <c r="B336" s="26" t="s">
        <v>6957</v>
      </c>
      <c r="C336" s="27">
        <v>2017.0</v>
      </c>
      <c r="D336" s="27">
        <v>51.0</v>
      </c>
      <c r="E336" s="27">
        <v>300274.0</v>
      </c>
      <c r="F336" s="26" t="s">
        <v>3852</v>
      </c>
      <c r="G336" s="26" t="s">
        <v>1585</v>
      </c>
      <c r="H336" s="26" t="s">
        <v>6907</v>
      </c>
      <c r="I336" s="27">
        <v>0.568</v>
      </c>
      <c r="J336" s="27">
        <v>0.55</v>
      </c>
      <c r="K336" s="27">
        <v>0.84247</v>
      </c>
      <c r="L336" s="27">
        <v>0.0262</v>
      </c>
      <c r="M336" s="27">
        <v>0.728</v>
      </c>
      <c r="N336" s="27">
        <v>3.62E-5</v>
      </c>
      <c r="O336" s="27">
        <v>0.251</v>
      </c>
      <c r="P336" s="27">
        <v>0.436</v>
      </c>
      <c r="Q336" s="27">
        <v>110.079</v>
      </c>
      <c r="R336" s="27">
        <v>11.0</v>
      </c>
      <c r="S336" s="27">
        <v>0.0</v>
      </c>
      <c r="T336" s="26" t="s">
        <v>104</v>
      </c>
      <c r="U336" s="26" t="s">
        <v>35</v>
      </c>
      <c r="V336" s="26" t="s">
        <v>54</v>
      </c>
      <c r="W336" s="24" t="s">
        <v>7943</v>
      </c>
      <c r="X336" s="23"/>
      <c r="Y336" s="23"/>
      <c r="Z336" s="23"/>
      <c r="AA336" s="23"/>
      <c r="AB336" s="23"/>
    </row>
    <row r="337">
      <c r="A337" s="26" t="s">
        <v>6964</v>
      </c>
      <c r="B337" s="26" t="s">
        <v>6965</v>
      </c>
      <c r="C337" s="27">
        <v>2017.0</v>
      </c>
      <c r="D337" s="27">
        <v>51.0</v>
      </c>
      <c r="E337" s="27">
        <v>365669.0</v>
      </c>
      <c r="F337" s="26" t="s">
        <v>880</v>
      </c>
      <c r="G337" s="26" t="s">
        <v>1822</v>
      </c>
      <c r="H337" s="26" t="s">
        <v>6966</v>
      </c>
      <c r="I337" s="27">
        <v>0.307</v>
      </c>
      <c r="J337" s="27">
        <v>0.604</v>
      </c>
      <c r="K337" s="27">
        <v>0.85487562</v>
      </c>
      <c r="L337" s="27">
        <v>0.0397</v>
      </c>
      <c r="M337" s="27">
        <v>0.593</v>
      </c>
      <c r="N337" s="27">
        <v>3.79E-6</v>
      </c>
      <c r="O337" s="27">
        <v>0.0789</v>
      </c>
      <c r="P337" s="27">
        <v>0.452</v>
      </c>
      <c r="Q337" s="27">
        <v>85.641</v>
      </c>
      <c r="R337" s="27">
        <v>7.0</v>
      </c>
      <c r="S337" s="27">
        <v>1.0</v>
      </c>
      <c r="T337" s="26" t="s">
        <v>104</v>
      </c>
      <c r="U337" s="26" t="s">
        <v>68</v>
      </c>
      <c r="V337" s="26" t="s">
        <v>54</v>
      </c>
      <c r="W337" s="24" t="s">
        <v>7955</v>
      </c>
      <c r="X337" s="23"/>
      <c r="Y337" s="23"/>
      <c r="Z337" s="23"/>
      <c r="AA337" s="23"/>
      <c r="AB337" s="23"/>
    </row>
    <row r="338">
      <c r="A338" s="26" t="s">
        <v>6974</v>
      </c>
      <c r="B338" s="26" t="s">
        <v>6976</v>
      </c>
      <c r="C338" s="27">
        <v>2023.0</v>
      </c>
      <c r="D338" s="27">
        <v>51.0</v>
      </c>
      <c r="E338" s="27">
        <v>348231.0</v>
      </c>
      <c r="F338" s="26" t="s">
        <v>880</v>
      </c>
      <c r="G338" s="26" t="s">
        <v>1822</v>
      </c>
      <c r="H338" s="26" t="s">
        <v>6978</v>
      </c>
      <c r="I338" s="27">
        <v>0.595</v>
      </c>
      <c r="J338" s="27">
        <v>0.565</v>
      </c>
      <c r="K338" s="27">
        <v>0.76822878</v>
      </c>
      <c r="L338" s="27">
        <v>0.0418</v>
      </c>
      <c r="M338" s="27">
        <v>0.621</v>
      </c>
      <c r="N338" s="27">
        <v>7.04E-5</v>
      </c>
      <c r="O338" s="27">
        <v>0.0966</v>
      </c>
      <c r="P338" s="27">
        <v>0.329</v>
      </c>
      <c r="Q338" s="27">
        <v>108.997</v>
      </c>
      <c r="R338" s="27">
        <v>9.0</v>
      </c>
      <c r="S338" s="27">
        <v>1.0</v>
      </c>
      <c r="T338" s="26" t="s">
        <v>104</v>
      </c>
      <c r="U338" s="26" t="s">
        <v>35</v>
      </c>
      <c r="V338" s="26" t="s">
        <v>45</v>
      </c>
      <c r="W338" s="22" t="s">
        <v>7974</v>
      </c>
      <c r="X338" s="23"/>
      <c r="Y338" s="23"/>
      <c r="Z338" s="23"/>
      <c r="AA338" s="23"/>
      <c r="AB338" s="23"/>
    </row>
    <row r="339">
      <c r="A339" s="26" t="s">
        <v>6981</v>
      </c>
      <c r="B339" s="26" t="s">
        <v>6982</v>
      </c>
      <c r="C339" s="27">
        <v>2002.0</v>
      </c>
      <c r="D339" s="27">
        <v>51.0</v>
      </c>
      <c r="E339" s="27">
        <v>326893.0</v>
      </c>
      <c r="F339" s="26" t="s">
        <v>3624</v>
      </c>
      <c r="G339" s="26" t="s">
        <v>1593</v>
      </c>
      <c r="H339" s="26" t="s">
        <v>5801</v>
      </c>
      <c r="I339" s="27">
        <v>0.557</v>
      </c>
      <c r="J339" s="27">
        <v>0.575</v>
      </c>
      <c r="K339" s="27">
        <v>0.76938378</v>
      </c>
      <c r="L339" s="27">
        <v>0.0698</v>
      </c>
      <c r="M339" s="27">
        <v>0.563</v>
      </c>
      <c r="N339" s="27">
        <v>0.0</v>
      </c>
      <c r="O339" s="29">
        <v>0.0835</v>
      </c>
      <c r="P339" s="27">
        <v>0.234</v>
      </c>
      <c r="Q339" s="27">
        <v>138.853</v>
      </c>
      <c r="R339" s="27">
        <v>0.0</v>
      </c>
      <c r="S339" s="27">
        <v>1.0</v>
      </c>
      <c r="T339" s="26" t="s">
        <v>104</v>
      </c>
      <c r="U339" s="26" t="s">
        <v>68</v>
      </c>
      <c r="V339" s="26" t="s">
        <v>36</v>
      </c>
      <c r="W339" s="24" t="s">
        <v>7997</v>
      </c>
      <c r="Y339" s="30"/>
      <c r="Z339" s="30"/>
      <c r="AA339" s="30"/>
      <c r="AB339" s="30"/>
    </row>
    <row r="340">
      <c r="A340" s="26" t="s">
        <v>7020</v>
      </c>
      <c r="B340" s="26" t="s">
        <v>7021</v>
      </c>
      <c r="C340" s="27">
        <v>2016.0</v>
      </c>
      <c r="D340" s="27">
        <v>52.0</v>
      </c>
      <c r="E340" s="27">
        <v>325857.0</v>
      </c>
      <c r="F340" s="26" t="s">
        <v>3852</v>
      </c>
      <c r="G340" s="26" t="s">
        <v>1585</v>
      </c>
      <c r="H340" s="26" t="s">
        <v>7022</v>
      </c>
      <c r="I340" s="27">
        <v>0.54</v>
      </c>
      <c r="J340" s="27">
        <v>0.705</v>
      </c>
      <c r="K340" s="27">
        <v>0.83051355</v>
      </c>
      <c r="L340" s="27">
        <v>0.0354</v>
      </c>
      <c r="M340" s="27">
        <v>0.688</v>
      </c>
      <c r="N340" s="27">
        <v>0.0</v>
      </c>
      <c r="O340" s="27">
        <v>0.297</v>
      </c>
      <c r="P340" s="27">
        <v>0.373</v>
      </c>
      <c r="Q340" s="27">
        <v>104.973</v>
      </c>
      <c r="R340" s="27">
        <v>9.0</v>
      </c>
      <c r="S340" s="27">
        <v>1.0</v>
      </c>
      <c r="T340" s="26" t="s">
        <v>104</v>
      </c>
      <c r="U340" s="26" t="s">
        <v>68</v>
      </c>
      <c r="V340" s="26" t="s">
        <v>45</v>
      </c>
      <c r="W340" s="24" t="s">
        <v>8020</v>
      </c>
      <c r="X340" s="23"/>
      <c r="Y340" s="23"/>
      <c r="Z340" s="23"/>
      <c r="AA340" s="23"/>
      <c r="AB340" s="23"/>
    </row>
    <row r="341">
      <c r="A341" s="26" t="s">
        <v>7025</v>
      </c>
      <c r="B341" s="26" t="s">
        <v>7026</v>
      </c>
      <c r="C341" s="27">
        <v>2012.0</v>
      </c>
      <c r="D341" s="27">
        <v>52.0</v>
      </c>
      <c r="E341" s="27">
        <v>292075.0</v>
      </c>
      <c r="F341" s="26" t="s">
        <v>1918</v>
      </c>
      <c r="G341" s="26" t="s">
        <v>1919</v>
      </c>
      <c r="H341" s="26" t="s">
        <v>7027</v>
      </c>
      <c r="I341" s="27">
        <v>0.446</v>
      </c>
      <c r="J341" s="27">
        <v>0.398</v>
      </c>
      <c r="K341" s="27">
        <v>0.73165358</v>
      </c>
      <c r="L341" s="27">
        <v>0.0358</v>
      </c>
      <c r="M341" s="27">
        <v>0.421</v>
      </c>
      <c r="N341" s="27">
        <v>5.48E-5</v>
      </c>
      <c r="O341" s="27">
        <v>0.112</v>
      </c>
      <c r="P341" s="27">
        <v>0.259</v>
      </c>
      <c r="Q341" s="27">
        <v>149.839</v>
      </c>
      <c r="R341" s="27">
        <v>2.0</v>
      </c>
      <c r="S341" s="27">
        <v>0.0</v>
      </c>
      <c r="T341" s="26" t="s">
        <v>104</v>
      </c>
      <c r="U341" s="26" t="s">
        <v>35</v>
      </c>
      <c r="V341" s="26" t="s">
        <v>36</v>
      </c>
      <c r="W341" s="24" t="s">
        <v>8043</v>
      </c>
      <c r="X341" s="23"/>
      <c r="Y341" s="23"/>
      <c r="Z341" s="23"/>
      <c r="AA341" s="23"/>
      <c r="AB341" s="23"/>
    </row>
    <row r="342">
      <c r="A342" s="26" t="s">
        <v>7042</v>
      </c>
      <c r="B342" s="26" t="s">
        <v>7043</v>
      </c>
      <c r="C342" s="27">
        <v>2023.0</v>
      </c>
      <c r="D342" s="27">
        <v>52.0</v>
      </c>
      <c r="E342" s="27">
        <v>277237.0</v>
      </c>
      <c r="F342" s="26" t="s">
        <v>880</v>
      </c>
      <c r="G342" s="26" t="s">
        <v>1822</v>
      </c>
      <c r="H342" s="26" t="s">
        <v>7046</v>
      </c>
      <c r="I342" s="27">
        <v>0.462</v>
      </c>
      <c r="J342" s="27">
        <v>0.92</v>
      </c>
      <c r="K342" s="27">
        <v>0.84533613</v>
      </c>
      <c r="L342" s="27">
        <v>0.144</v>
      </c>
      <c r="M342" s="27">
        <v>0.166</v>
      </c>
      <c r="N342" s="27">
        <v>0.0</v>
      </c>
      <c r="O342" s="27">
        <v>0.098</v>
      </c>
      <c r="P342" s="27">
        <v>0.487</v>
      </c>
      <c r="Q342" s="27">
        <v>173.13</v>
      </c>
      <c r="R342" s="27">
        <v>4.0</v>
      </c>
      <c r="S342" s="27">
        <v>0.0</v>
      </c>
      <c r="T342" s="26" t="s">
        <v>104</v>
      </c>
      <c r="U342" s="26" t="s">
        <v>35</v>
      </c>
      <c r="V342" s="26" t="s">
        <v>54</v>
      </c>
      <c r="W342" s="22" t="s">
        <v>8063</v>
      </c>
      <c r="X342" s="23"/>
      <c r="Y342" s="23"/>
      <c r="Z342" s="23"/>
      <c r="AA342" s="23"/>
      <c r="AB342" s="23"/>
    </row>
    <row r="343">
      <c r="A343" s="26" t="s">
        <v>7060</v>
      </c>
      <c r="B343" s="26" t="s">
        <v>7061</v>
      </c>
      <c r="C343" s="27">
        <v>2012.0</v>
      </c>
      <c r="D343" s="27">
        <v>53.0</v>
      </c>
      <c r="E343" s="27">
        <v>342668.0</v>
      </c>
      <c r="F343" s="26" t="s">
        <v>880</v>
      </c>
      <c r="G343" s="26" t="s">
        <v>3591</v>
      </c>
      <c r="H343" s="26" t="s">
        <v>7062</v>
      </c>
      <c r="I343" s="27">
        <v>0.566</v>
      </c>
      <c r="J343" s="27">
        <v>0.634</v>
      </c>
      <c r="K343" s="27">
        <v>0.85575257</v>
      </c>
      <c r="L343" s="27">
        <v>0.0443</v>
      </c>
      <c r="M343" s="27">
        <v>0.145</v>
      </c>
      <c r="N343" s="27">
        <v>7.16E-4</v>
      </c>
      <c r="O343" s="27">
        <v>0.0814</v>
      </c>
      <c r="P343" s="27">
        <v>0.36</v>
      </c>
      <c r="Q343" s="27">
        <v>143.89</v>
      </c>
      <c r="R343" s="27">
        <v>2.0</v>
      </c>
      <c r="S343" s="27">
        <v>1.0</v>
      </c>
      <c r="T343" s="26" t="s">
        <v>104</v>
      </c>
      <c r="U343" s="26" t="s">
        <v>35</v>
      </c>
      <c r="V343" s="26" t="s">
        <v>45</v>
      </c>
      <c r="W343" s="24" t="s">
        <v>8083</v>
      </c>
      <c r="X343" s="23"/>
      <c r="Y343" s="23"/>
      <c r="Z343" s="23"/>
      <c r="AA343" s="23"/>
      <c r="AB343" s="23"/>
    </row>
    <row r="344">
      <c r="A344" s="26" t="s">
        <v>7066</v>
      </c>
      <c r="B344" s="26" t="s">
        <v>7067</v>
      </c>
      <c r="C344" s="27">
        <v>2019.0</v>
      </c>
      <c r="D344" s="27">
        <v>53.0</v>
      </c>
      <c r="E344" s="27">
        <v>311367.0</v>
      </c>
      <c r="F344" s="26" t="s">
        <v>3624</v>
      </c>
      <c r="G344" s="26" t="s">
        <v>1593</v>
      </c>
      <c r="H344" s="26" t="s">
        <v>7069</v>
      </c>
      <c r="I344" s="27">
        <v>0.552</v>
      </c>
      <c r="J344" s="27">
        <v>0.428</v>
      </c>
      <c r="K344" s="27">
        <v>0.77272047</v>
      </c>
      <c r="L344" s="27">
        <v>0.0346</v>
      </c>
      <c r="M344" s="27">
        <v>0.607</v>
      </c>
      <c r="N344" s="27">
        <v>0.00125</v>
      </c>
      <c r="O344" s="29">
        <v>0.115</v>
      </c>
      <c r="P344" s="27">
        <v>0.197</v>
      </c>
      <c r="Q344" s="27">
        <v>131.745</v>
      </c>
      <c r="R344" s="27">
        <v>2.0</v>
      </c>
      <c r="S344" s="27">
        <v>1.0</v>
      </c>
      <c r="T344" s="26" t="s">
        <v>104</v>
      </c>
      <c r="U344" s="26" t="s">
        <v>68</v>
      </c>
      <c r="V344" s="26" t="s">
        <v>58</v>
      </c>
      <c r="W344" s="24" t="s">
        <v>8098</v>
      </c>
      <c r="X344" s="23"/>
      <c r="Y344" s="23"/>
      <c r="Z344" s="23"/>
      <c r="AA344" s="23"/>
      <c r="AB344" s="23"/>
    </row>
    <row r="345">
      <c r="A345" s="26" t="s">
        <v>7070</v>
      </c>
      <c r="B345" s="26" t="s">
        <v>7071</v>
      </c>
      <c r="C345" s="27">
        <v>2012.0</v>
      </c>
      <c r="D345" s="27">
        <v>53.0</v>
      </c>
      <c r="E345" s="27">
        <v>341100.0</v>
      </c>
      <c r="F345" s="26" t="s">
        <v>880</v>
      </c>
      <c r="G345" s="26" t="s">
        <v>5343</v>
      </c>
      <c r="H345" s="26" t="s">
        <v>7072</v>
      </c>
      <c r="I345" s="27">
        <v>0.794</v>
      </c>
      <c r="J345" s="27">
        <v>0.919</v>
      </c>
      <c r="K345" s="27">
        <v>0.83630997</v>
      </c>
      <c r="L345" s="27">
        <v>0.193</v>
      </c>
      <c r="M345" s="27">
        <v>0.221</v>
      </c>
      <c r="N345" s="27">
        <v>0.0</v>
      </c>
      <c r="O345" s="27">
        <v>0.0682</v>
      </c>
      <c r="P345" s="27">
        <v>0.49</v>
      </c>
      <c r="Q345" s="27">
        <v>127.009</v>
      </c>
      <c r="R345" s="27">
        <v>9.0</v>
      </c>
      <c r="S345" s="27">
        <v>1.0</v>
      </c>
      <c r="T345" s="26" t="s">
        <v>104</v>
      </c>
      <c r="U345" s="26" t="s">
        <v>35</v>
      </c>
      <c r="V345" s="26" t="s">
        <v>54</v>
      </c>
      <c r="W345" s="24" t="s">
        <v>8117</v>
      </c>
      <c r="X345" s="23"/>
      <c r="Y345" s="23"/>
      <c r="Z345" s="23"/>
      <c r="AA345" s="23"/>
      <c r="AB345" s="23"/>
    </row>
    <row r="346">
      <c r="A346" s="26" t="s">
        <v>7115</v>
      </c>
      <c r="B346" s="26" t="s">
        <v>7116</v>
      </c>
      <c r="C346" s="27">
        <v>2009.0</v>
      </c>
      <c r="D346" s="27">
        <v>54.0</v>
      </c>
      <c r="E346" s="27">
        <v>293653.0</v>
      </c>
      <c r="F346" s="26" t="s">
        <v>1629</v>
      </c>
      <c r="G346" s="26" t="s">
        <v>3531</v>
      </c>
      <c r="H346" s="26" t="s">
        <v>7117</v>
      </c>
      <c r="I346" s="27">
        <v>0.566</v>
      </c>
      <c r="J346" s="27">
        <v>0.558</v>
      </c>
      <c r="K346" s="27">
        <v>0.80848288</v>
      </c>
      <c r="L346" s="27">
        <v>0.0407</v>
      </c>
      <c r="M346" s="27">
        <v>0.523</v>
      </c>
      <c r="N346" s="27">
        <v>0.0</v>
      </c>
      <c r="O346" s="27">
        <v>0.246</v>
      </c>
      <c r="P346" s="27">
        <v>0.495</v>
      </c>
      <c r="Q346" s="27">
        <v>141.919</v>
      </c>
      <c r="R346" s="27">
        <v>0.0</v>
      </c>
      <c r="S346" s="27">
        <v>1.0</v>
      </c>
      <c r="T346" s="26" t="s">
        <v>104</v>
      </c>
      <c r="U346" s="26" t="s">
        <v>68</v>
      </c>
      <c r="V346" s="26" t="s">
        <v>54</v>
      </c>
      <c r="W346" s="24" t="s">
        <v>8138</v>
      </c>
      <c r="Y346" s="30"/>
      <c r="Z346" s="30"/>
      <c r="AA346" s="30"/>
      <c r="AB346" s="30"/>
    </row>
    <row r="347">
      <c r="A347" s="26" t="s">
        <v>7159</v>
      </c>
      <c r="B347" s="26" t="s">
        <v>7160</v>
      </c>
      <c r="C347" s="27">
        <v>2025.0</v>
      </c>
      <c r="D347" s="27">
        <v>55.0</v>
      </c>
      <c r="E347" s="27">
        <v>251919.0</v>
      </c>
      <c r="F347" s="26" t="s">
        <v>3852</v>
      </c>
      <c r="G347" s="26" t="s">
        <v>1585</v>
      </c>
      <c r="H347" s="26" t="s">
        <v>7163</v>
      </c>
      <c r="I347" s="27">
        <v>0.424</v>
      </c>
      <c r="J347" s="27">
        <v>0.372</v>
      </c>
      <c r="K347" s="27">
        <v>0.66541185</v>
      </c>
      <c r="L347" s="27">
        <v>0.0421</v>
      </c>
      <c r="M347" s="27">
        <v>0.818</v>
      </c>
      <c r="N347" s="27">
        <v>1.06E-5</v>
      </c>
      <c r="O347" s="27">
        <v>0.118</v>
      </c>
      <c r="P347" s="27">
        <v>0.294</v>
      </c>
      <c r="Q347" s="27">
        <v>87.847</v>
      </c>
      <c r="R347" s="27">
        <v>3.0</v>
      </c>
      <c r="S347" s="27">
        <v>1.0</v>
      </c>
      <c r="T347" s="26" t="s">
        <v>104</v>
      </c>
      <c r="U347" s="26" t="s">
        <v>35</v>
      </c>
      <c r="V347" s="26" t="s">
        <v>36</v>
      </c>
      <c r="W347" s="24" t="s">
        <v>8154</v>
      </c>
      <c r="X347" s="23"/>
      <c r="Y347" s="23"/>
      <c r="Z347" s="23"/>
      <c r="AA347" s="23"/>
      <c r="AB347" s="23"/>
    </row>
    <row r="348">
      <c r="A348" s="26" t="s">
        <v>7165</v>
      </c>
      <c r="B348" s="26" t="s">
        <v>7166</v>
      </c>
      <c r="C348" s="27">
        <v>2025.0</v>
      </c>
      <c r="D348" s="27">
        <v>55.0</v>
      </c>
      <c r="E348" s="27">
        <v>284721.0</v>
      </c>
      <c r="F348" s="26" t="s">
        <v>7167</v>
      </c>
      <c r="G348" s="26" t="s">
        <v>1474</v>
      </c>
      <c r="H348" s="26" t="s">
        <v>7166</v>
      </c>
      <c r="I348" s="27">
        <v>0.442</v>
      </c>
      <c r="J348" s="27">
        <v>0.377</v>
      </c>
      <c r="K348" s="27">
        <v>0.79710393</v>
      </c>
      <c r="L348" s="27">
        <v>0.0284</v>
      </c>
      <c r="M348" s="27">
        <v>0.773</v>
      </c>
      <c r="N348" s="27">
        <v>3.2E-5</v>
      </c>
      <c r="O348" s="29">
        <v>0.117</v>
      </c>
      <c r="P348" s="27">
        <v>0.146</v>
      </c>
      <c r="Q348" s="27">
        <v>131.785</v>
      </c>
      <c r="R348" s="27">
        <v>0.0</v>
      </c>
      <c r="S348" s="27">
        <v>1.0</v>
      </c>
      <c r="T348" s="26" t="s">
        <v>104</v>
      </c>
      <c r="U348" s="26" t="s">
        <v>68</v>
      </c>
      <c r="V348" s="26" t="s">
        <v>58</v>
      </c>
      <c r="W348" s="24" t="s">
        <v>8169</v>
      </c>
      <c r="Y348" s="30"/>
      <c r="Z348" s="30"/>
      <c r="AA348" s="30"/>
      <c r="AB348" s="30"/>
    </row>
    <row r="349">
      <c r="A349" s="26" t="s">
        <v>7172</v>
      </c>
      <c r="B349" s="26" t="s">
        <v>7173</v>
      </c>
      <c r="C349" s="27">
        <v>1999.0</v>
      </c>
      <c r="D349" s="27">
        <v>55.0</v>
      </c>
      <c r="E349" s="27">
        <v>268866.0</v>
      </c>
      <c r="F349" s="26" t="s">
        <v>880</v>
      </c>
      <c r="G349" s="26" t="s">
        <v>3591</v>
      </c>
      <c r="H349" s="26" t="s">
        <v>7174</v>
      </c>
      <c r="I349" s="27">
        <v>0.64</v>
      </c>
      <c r="J349" s="27">
        <v>0.498</v>
      </c>
      <c r="K349" s="27">
        <v>0.79821616</v>
      </c>
      <c r="L349" s="27">
        <v>0.0289</v>
      </c>
      <c r="M349" s="27">
        <v>0.733</v>
      </c>
      <c r="N349" s="27">
        <v>7.33E-6</v>
      </c>
      <c r="O349" s="27">
        <v>0.136</v>
      </c>
      <c r="P349" s="27">
        <v>0.207</v>
      </c>
      <c r="Q349" s="27">
        <v>113.895</v>
      </c>
      <c r="R349" s="27">
        <v>5.0</v>
      </c>
      <c r="S349" s="27">
        <v>1.0</v>
      </c>
      <c r="T349" s="26" t="s">
        <v>104</v>
      </c>
      <c r="U349" s="26" t="s">
        <v>35</v>
      </c>
      <c r="V349" s="26" t="s">
        <v>36</v>
      </c>
      <c r="W349" s="24" t="s">
        <v>8189</v>
      </c>
      <c r="Y349" s="30"/>
      <c r="Z349" s="30"/>
      <c r="AA349" s="30"/>
      <c r="AB349" s="30"/>
    </row>
    <row r="350">
      <c r="A350" s="26" t="s">
        <v>7177</v>
      </c>
      <c r="B350" s="26" t="s">
        <v>7178</v>
      </c>
      <c r="C350" s="27">
        <v>2007.0</v>
      </c>
      <c r="D350" s="27">
        <v>55.0</v>
      </c>
      <c r="E350" s="27">
        <v>338586.0</v>
      </c>
      <c r="F350" s="26" t="s">
        <v>880</v>
      </c>
      <c r="G350" s="26" t="s">
        <v>1822</v>
      </c>
      <c r="H350" s="26" t="s">
        <v>6930</v>
      </c>
      <c r="I350" s="27">
        <v>0.287</v>
      </c>
      <c r="J350" s="27">
        <v>0.654</v>
      </c>
      <c r="K350" s="27">
        <v>0.85534618</v>
      </c>
      <c r="L350" s="27">
        <v>0.0374</v>
      </c>
      <c r="M350" s="27">
        <v>0.593</v>
      </c>
      <c r="N350" s="27">
        <v>7.3E-6</v>
      </c>
      <c r="O350" s="29">
        <v>0.11</v>
      </c>
      <c r="P350" s="27">
        <v>0.241</v>
      </c>
      <c r="Q350" s="27">
        <v>84.015</v>
      </c>
      <c r="R350" s="27">
        <v>2.0</v>
      </c>
      <c r="S350" s="27">
        <v>1.0</v>
      </c>
      <c r="T350" s="26" t="s">
        <v>104</v>
      </c>
      <c r="U350" s="26" t="s">
        <v>35</v>
      </c>
      <c r="V350" s="26" t="s">
        <v>36</v>
      </c>
      <c r="W350" s="24" t="s">
        <v>8215</v>
      </c>
      <c r="X350" s="23"/>
      <c r="Y350" s="23"/>
      <c r="Z350" s="23"/>
      <c r="AA350" s="23"/>
      <c r="AB350" s="23"/>
    </row>
    <row r="351">
      <c r="A351" s="26" t="s">
        <v>7231</v>
      </c>
      <c r="B351" s="26" t="s">
        <v>7232</v>
      </c>
      <c r="C351" s="27">
        <v>2017.0</v>
      </c>
      <c r="D351" s="27">
        <v>56.0</v>
      </c>
      <c r="E351" s="27">
        <v>213632.0</v>
      </c>
      <c r="F351" s="26" t="s">
        <v>7167</v>
      </c>
      <c r="G351" s="26" t="s">
        <v>1474</v>
      </c>
      <c r="H351" s="26" t="s">
        <v>7232</v>
      </c>
      <c r="I351" s="27">
        <v>0.717</v>
      </c>
      <c r="J351" s="27">
        <v>0.415</v>
      </c>
      <c r="K351" s="27">
        <v>0.76326653</v>
      </c>
      <c r="L351" s="27">
        <v>0.0302</v>
      </c>
      <c r="M351" s="27">
        <v>0.637</v>
      </c>
      <c r="N351" s="27">
        <v>1.43E-6</v>
      </c>
      <c r="O351" s="27">
        <v>0.0976</v>
      </c>
      <c r="P351" s="27">
        <v>0.379</v>
      </c>
      <c r="Q351" s="27">
        <v>100.021</v>
      </c>
      <c r="R351" s="27">
        <v>7.0</v>
      </c>
      <c r="S351" s="27">
        <v>0.0</v>
      </c>
      <c r="T351" s="26" t="s">
        <v>104</v>
      </c>
      <c r="U351" s="26" t="s">
        <v>35</v>
      </c>
      <c r="V351" s="26" t="s">
        <v>45</v>
      </c>
      <c r="W351" s="24" t="s">
        <v>8238</v>
      </c>
      <c r="X351" s="23"/>
      <c r="Y351" s="23"/>
      <c r="Z351" s="23"/>
      <c r="AA351" s="23"/>
      <c r="AB351" s="23"/>
    </row>
    <row r="352">
      <c r="A352" s="26" t="s">
        <v>7247</v>
      </c>
      <c r="B352" s="26" t="s">
        <v>4190</v>
      </c>
      <c r="C352" s="27">
        <v>2020.0</v>
      </c>
      <c r="D352" s="27">
        <v>56.0</v>
      </c>
      <c r="E352" s="27">
        <v>261974.0</v>
      </c>
      <c r="F352" s="26" t="s">
        <v>194</v>
      </c>
      <c r="G352" s="26" t="s">
        <v>1585</v>
      </c>
      <c r="H352" s="26" t="s">
        <v>7250</v>
      </c>
      <c r="I352" s="27">
        <v>0.529</v>
      </c>
      <c r="J352" s="27">
        <v>0.451</v>
      </c>
      <c r="K352" s="27">
        <v>0.84080166</v>
      </c>
      <c r="L352" s="27">
        <v>0.025</v>
      </c>
      <c r="M352" s="27">
        <v>0.788</v>
      </c>
      <c r="N352" s="27">
        <v>0.0</v>
      </c>
      <c r="O352" s="27">
        <v>0.122</v>
      </c>
      <c r="P352" s="27">
        <v>0.309</v>
      </c>
      <c r="Q352" s="27">
        <v>94.054</v>
      </c>
      <c r="R352" s="27">
        <v>5.0</v>
      </c>
      <c r="S352" s="27">
        <v>0.0</v>
      </c>
      <c r="T352" s="26" t="s">
        <v>104</v>
      </c>
      <c r="U352" s="26" t="s">
        <v>35</v>
      </c>
      <c r="V352" s="26" t="s">
        <v>45</v>
      </c>
      <c r="W352" s="24" t="s">
        <v>8255</v>
      </c>
      <c r="X352" s="23"/>
      <c r="Y352" s="23"/>
      <c r="Z352" s="23"/>
      <c r="AA352" s="23"/>
      <c r="AB352" s="23"/>
    </row>
    <row r="353">
      <c r="A353" s="26" t="s">
        <v>7269</v>
      </c>
      <c r="B353" s="26" t="s">
        <v>7271</v>
      </c>
      <c r="C353" s="27">
        <v>2016.0</v>
      </c>
      <c r="D353" s="27">
        <v>57.0</v>
      </c>
      <c r="E353" s="27">
        <v>165986.0</v>
      </c>
      <c r="F353" s="26" t="s">
        <v>7272</v>
      </c>
      <c r="G353" s="26" t="s">
        <v>7273</v>
      </c>
      <c r="H353" s="26" t="s">
        <v>7274</v>
      </c>
      <c r="I353" s="27">
        <v>0.752</v>
      </c>
      <c r="J353" s="27">
        <v>0.643</v>
      </c>
      <c r="K353" s="27">
        <v>0.80775565</v>
      </c>
      <c r="L353" s="27">
        <v>0.0284</v>
      </c>
      <c r="M353" s="27">
        <v>0.141</v>
      </c>
      <c r="N353" s="27">
        <v>4.59E-5</v>
      </c>
      <c r="O353" s="27">
        <v>0.0797</v>
      </c>
      <c r="P353" s="27">
        <v>0.462</v>
      </c>
      <c r="Q353" s="27">
        <v>120.004</v>
      </c>
      <c r="R353" s="27">
        <v>0.0</v>
      </c>
      <c r="S353" s="27">
        <v>1.0</v>
      </c>
      <c r="T353" s="26" t="s">
        <v>104</v>
      </c>
      <c r="U353" s="26" t="s">
        <v>68</v>
      </c>
      <c r="V353" s="26" t="s">
        <v>54</v>
      </c>
      <c r="W353" s="24" t="s">
        <v>8271</v>
      </c>
      <c r="X353" s="23"/>
      <c r="Y353" s="23"/>
      <c r="Z353" s="23"/>
      <c r="AA353" s="23"/>
      <c r="AB353" s="23"/>
    </row>
    <row r="354">
      <c r="A354" s="26" t="s">
        <v>7284</v>
      </c>
      <c r="B354" s="26" t="s">
        <v>7286</v>
      </c>
      <c r="C354" s="27">
        <v>2003.0</v>
      </c>
      <c r="D354" s="27">
        <v>57.0</v>
      </c>
      <c r="E354" s="27">
        <v>319560.0</v>
      </c>
      <c r="F354" s="26" t="s">
        <v>3867</v>
      </c>
      <c r="G354" s="26" t="s">
        <v>3868</v>
      </c>
      <c r="H354" s="26" t="s">
        <v>7288</v>
      </c>
      <c r="I354" s="27">
        <v>0.674</v>
      </c>
      <c r="J354" s="27">
        <v>0.661</v>
      </c>
      <c r="K354" s="27">
        <v>0.80394841</v>
      </c>
      <c r="L354" s="27">
        <v>0.0618</v>
      </c>
      <c r="M354" s="27">
        <v>0.128</v>
      </c>
      <c r="N354" s="27">
        <v>2.03E-5</v>
      </c>
      <c r="O354" s="27">
        <v>0.283</v>
      </c>
      <c r="P354" s="27">
        <v>0.458</v>
      </c>
      <c r="Q354" s="27">
        <v>95.967</v>
      </c>
      <c r="R354" s="27">
        <v>7.0</v>
      </c>
      <c r="S354" s="27">
        <v>1.0</v>
      </c>
      <c r="T354" s="26" t="s">
        <v>104</v>
      </c>
      <c r="U354" s="26" t="s">
        <v>35</v>
      </c>
      <c r="V354" s="26" t="s">
        <v>54</v>
      </c>
      <c r="W354" s="24" t="s">
        <v>8288</v>
      </c>
      <c r="X354" s="23"/>
      <c r="Y354" s="23"/>
      <c r="Z354" s="23"/>
      <c r="AA354" s="23"/>
      <c r="AB354" s="23"/>
    </row>
    <row r="355">
      <c r="A355" s="26" t="s">
        <v>7347</v>
      </c>
      <c r="B355" s="26" t="s">
        <v>7348</v>
      </c>
      <c r="C355" s="27">
        <v>1998.0</v>
      </c>
      <c r="D355" s="27">
        <v>58.0</v>
      </c>
      <c r="E355" s="27">
        <v>405706.0</v>
      </c>
      <c r="F355" s="26" t="s">
        <v>7167</v>
      </c>
      <c r="G355" s="26" t="s">
        <v>1474</v>
      </c>
      <c r="H355" s="26" t="s">
        <v>7351</v>
      </c>
      <c r="I355" s="27">
        <v>0.844</v>
      </c>
      <c r="J355" s="27">
        <v>0.442</v>
      </c>
      <c r="K355" s="27">
        <v>0.62070883</v>
      </c>
      <c r="L355" s="27">
        <v>0.0691</v>
      </c>
      <c r="M355" s="27">
        <v>0.00882</v>
      </c>
      <c r="N355" s="27">
        <v>4.98E-4</v>
      </c>
      <c r="O355" s="27">
        <v>0.0879</v>
      </c>
      <c r="P355" s="27">
        <v>0.436</v>
      </c>
      <c r="Q355" s="27">
        <v>105.986</v>
      </c>
      <c r="R355" s="27">
        <v>9.0</v>
      </c>
      <c r="S355" s="27">
        <v>1.0</v>
      </c>
      <c r="T355" s="26" t="s">
        <v>104</v>
      </c>
      <c r="U355" s="26" t="s">
        <v>68</v>
      </c>
      <c r="V355" s="26" t="s">
        <v>54</v>
      </c>
      <c r="W355" s="24" t="s">
        <v>8312</v>
      </c>
      <c r="X355" s="23"/>
      <c r="Y355" s="23"/>
      <c r="Z355" s="23"/>
      <c r="AA355" s="23"/>
      <c r="AB355" s="23"/>
    </row>
    <row r="356">
      <c r="A356" s="26" t="s">
        <v>7361</v>
      </c>
      <c r="B356" s="26" t="s">
        <v>7362</v>
      </c>
      <c r="C356" s="27">
        <v>1997.0</v>
      </c>
      <c r="D356" s="27">
        <v>58.0</v>
      </c>
      <c r="E356" s="27">
        <v>400226.0</v>
      </c>
      <c r="F356" s="26" t="s">
        <v>901</v>
      </c>
      <c r="G356" s="26" t="s">
        <v>671</v>
      </c>
      <c r="H356" s="26" t="s">
        <v>7365</v>
      </c>
      <c r="I356" s="27">
        <v>0.6</v>
      </c>
      <c r="J356" s="27">
        <v>0.505</v>
      </c>
      <c r="K356" s="27">
        <v>0.67065215</v>
      </c>
      <c r="L356" s="27">
        <v>0.0385</v>
      </c>
      <c r="M356" s="27">
        <v>0.126</v>
      </c>
      <c r="N356" s="27">
        <v>1.01E-6</v>
      </c>
      <c r="O356" s="29">
        <v>0.0841</v>
      </c>
      <c r="P356" s="27">
        <v>0.418</v>
      </c>
      <c r="Q356" s="27">
        <v>93.905</v>
      </c>
      <c r="R356" s="27">
        <v>10.0</v>
      </c>
      <c r="S356" s="27">
        <v>1.0</v>
      </c>
      <c r="T356" s="26" t="s">
        <v>104</v>
      </c>
      <c r="U356" s="26" t="s">
        <v>68</v>
      </c>
      <c r="V356" s="26" t="s">
        <v>54</v>
      </c>
      <c r="W356" s="24" t="s">
        <v>8337</v>
      </c>
      <c r="Y356" s="30"/>
      <c r="Z356" s="30"/>
      <c r="AA356" s="30"/>
      <c r="AB356" s="30"/>
    </row>
    <row r="357">
      <c r="A357" s="26" t="s">
        <v>7457</v>
      </c>
      <c r="B357" s="26" t="s">
        <v>7458</v>
      </c>
      <c r="C357" s="27">
        <v>2020.0</v>
      </c>
      <c r="D357" s="27">
        <v>59.0</v>
      </c>
      <c r="E357" s="27">
        <v>340671.0</v>
      </c>
      <c r="F357" s="26" t="s">
        <v>880</v>
      </c>
      <c r="G357" s="26" t="s">
        <v>7462</v>
      </c>
      <c r="H357" s="26" t="s">
        <v>7458</v>
      </c>
      <c r="I357" s="27">
        <v>0.285</v>
      </c>
      <c r="J357" s="27">
        <v>0.238</v>
      </c>
      <c r="K357" s="27">
        <v>0.76865656</v>
      </c>
      <c r="L357" s="27">
        <v>0.0375</v>
      </c>
      <c r="M357" s="27">
        <v>0.663</v>
      </c>
      <c r="N357" s="27">
        <v>9.23E-6</v>
      </c>
      <c r="O357" s="27">
        <v>0.0793</v>
      </c>
      <c r="P357" s="27">
        <v>0.213</v>
      </c>
      <c r="Q357" s="27">
        <v>179.918</v>
      </c>
      <c r="R357" s="27">
        <v>5.0</v>
      </c>
      <c r="S357" s="27">
        <v>0.0</v>
      </c>
      <c r="T357" s="26" t="s">
        <v>104</v>
      </c>
      <c r="U357" s="26" t="s">
        <v>35</v>
      </c>
      <c r="V357" s="26" t="s">
        <v>36</v>
      </c>
      <c r="W357" s="24" t="s">
        <v>8362</v>
      </c>
      <c r="X357" s="23"/>
      <c r="Y357" s="23"/>
      <c r="Z357" s="23"/>
      <c r="AA357" s="23"/>
      <c r="AB357" s="23"/>
    </row>
    <row r="358">
      <c r="A358" s="26" t="s">
        <v>7470</v>
      </c>
      <c r="B358" s="26" t="s">
        <v>7471</v>
      </c>
      <c r="C358" s="27">
        <v>2011.0</v>
      </c>
      <c r="D358" s="27">
        <v>59.0</v>
      </c>
      <c r="E358" s="27">
        <v>327300.0</v>
      </c>
      <c r="F358" s="26" t="s">
        <v>880</v>
      </c>
      <c r="G358" s="26" t="s">
        <v>1822</v>
      </c>
      <c r="H358" s="26" t="s">
        <v>7474</v>
      </c>
      <c r="I358" s="27">
        <v>0.574</v>
      </c>
      <c r="J358" s="27">
        <v>0.816</v>
      </c>
      <c r="K358" s="27">
        <v>0.85230894</v>
      </c>
      <c r="L358" s="27">
        <v>0.0767</v>
      </c>
      <c r="M358" s="27">
        <v>0.39</v>
      </c>
      <c r="N358" s="27">
        <v>0.0</v>
      </c>
      <c r="O358" s="29">
        <v>0.399</v>
      </c>
      <c r="P358" s="27">
        <v>0.478</v>
      </c>
      <c r="Q358" s="27">
        <v>90.018</v>
      </c>
      <c r="R358" s="27">
        <v>2.0</v>
      </c>
      <c r="S358" s="27">
        <v>1.0</v>
      </c>
      <c r="T358" s="26" t="s">
        <v>104</v>
      </c>
      <c r="U358" s="26" t="s">
        <v>68</v>
      </c>
      <c r="V358" s="26" t="s">
        <v>54</v>
      </c>
      <c r="W358" s="24" t="s">
        <v>8381</v>
      </c>
      <c r="Y358" s="30"/>
      <c r="Z358" s="30"/>
      <c r="AA358" s="30"/>
      <c r="AB358" s="30"/>
    </row>
    <row r="359">
      <c r="A359" s="26" t="s">
        <v>7540</v>
      </c>
      <c r="B359" s="26" t="s">
        <v>7541</v>
      </c>
      <c r="C359" s="27">
        <v>2013.0</v>
      </c>
      <c r="D359" s="27">
        <v>60.0</v>
      </c>
      <c r="E359" s="27">
        <v>387169.0</v>
      </c>
      <c r="F359" s="26" t="s">
        <v>7542</v>
      </c>
      <c r="G359" s="26" t="s">
        <v>7545</v>
      </c>
      <c r="H359" s="26" t="s">
        <v>7546</v>
      </c>
      <c r="I359" s="27">
        <v>0.512</v>
      </c>
      <c r="J359" s="27">
        <v>0.67</v>
      </c>
      <c r="K359" s="27">
        <v>0.85059782</v>
      </c>
      <c r="L359" s="27">
        <v>0.027</v>
      </c>
      <c r="M359" s="27">
        <v>0.034</v>
      </c>
      <c r="N359" s="27">
        <v>0.0</v>
      </c>
      <c r="O359" s="27">
        <v>0.309</v>
      </c>
      <c r="P359" s="27">
        <v>0.446</v>
      </c>
      <c r="Q359" s="27">
        <v>105.957</v>
      </c>
      <c r="R359" s="27">
        <v>3.0</v>
      </c>
      <c r="S359" s="27">
        <v>1.0</v>
      </c>
      <c r="T359" s="26" t="s">
        <v>104</v>
      </c>
      <c r="U359" s="26" t="s">
        <v>35</v>
      </c>
      <c r="V359" s="26" t="s">
        <v>54</v>
      </c>
      <c r="W359" s="24" t="s">
        <v>8406</v>
      </c>
      <c r="X359" s="23"/>
      <c r="Y359" s="23"/>
      <c r="Z359" s="23"/>
      <c r="AA359" s="23"/>
      <c r="AB359" s="23"/>
    </row>
    <row r="360">
      <c r="A360" s="26" t="s">
        <v>7556</v>
      </c>
      <c r="B360" s="26" t="s">
        <v>7557</v>
      </c>
      <c r="C360" s="27">
        <v>1999.0</v>
      </c>
      <c r="D360" s="27">
        <v>60.0</v>
      </c>
      <c r="E360" s="27">
        <v>397773.0</v>
      </c>
      <c r="F360" s="26" t="s">
        <v>880</v>
      </c>
      <c r="G360" s="26" t="s">
        <v>3591</v>
      </c>
      <c r="H360" s="26" t="s">
        <v>7558</v>
      </c>
      <c r="I360" s="27">
        <v>0.468</v>
      </c>
      <c r="J360" s="27">
        <v>0.462</v>
      </c>
      <c r="K360" s="27">
        <v>0.74645477</v>
      </c>
      <c r="L360" s="27">
        <v>0.127</v>
      </c>
      <c r="M360" s="27">
        <v>0.514</v>
      </c>
      <c r="N360" s="27">
        <v>4.14E-6</v>
      </c>
      <c r="O360" s="27">
        <v>0.162</v>
      </c>
      <c r="P360" s="27">
        <v>0.161</v>
      </c>
      <c r="Q360" s="27">
        <v>160.307</v>
      </c>
      <c r="R360" s="27">
        <v>2.0</v>
      </c>
      <c r="S360" s="27">
        <v>1.0</v>
      </c>
      <c r="T360" s="26" t="s">
        <v>104</v>
      </c>
      <c r="U360" s="26" t="s">
        <v>35</v>
      </c>
      <c r="V360" s="26" t="s">
        <v>58</v>
      </c>
      <c r="W360" s="24" t="s">
        <v>8433</v>
      </c>
      <c r="X360" s="23"/>
      <c r="Y360" s="23"/>
      <c r="Z360" s="23"/>
      <c r="AA360" s="23"/>
      <c r="AB360" s="23"/>
    </row>
    <row r="361">
      <c r="A361" s="26" t="s">
        <v>7598</v>
      </c>
      <c r="B361" s="26" t="s">
        <v>7599</v>
      </c>
      <c r="C361" s="27">
        <v>1999.0</v>
      </c>
      <c r="D361" s="27">
        <v>60.0</v>
      </c>
      <c r="E361" s="27">
        <v>459426.0</v>
      </c>
      <c r="F361" s="26" t="s">
        <v>901</v>
      </c>
      <c r="G361" s="26" t="s">
        <v>671</v>
      </c>
      <c r="H361" s="26" t="s">
        <v>7600</v>
      </c>
      <c r="I361" s="27">
        <v>0.461</v>
      </c>
      <c r="J361" s="27">
        <v>0.73</v>
      </c>
      <c r="K361" s="27">
        <v>0.77990717</v>
      </c>
      <c r="L361" s="27">
        <v>0.0544</v>
      </c>
      <c r="M361" s="27">
        <v>0.153</v>
      </c>
      <c r="N361" s="27">
        <v>1.56E-4</v>
      </c>
      <c r="O361" s="27">
        <v>0.172</v>
      </c>
      <c r="P361" s="27">
        <v>0.462</v>
      </c>
      <c r="Q361" s="27">
        <v>162.12</v>
      </c>
      <c r="R361" s="27">
        <v>7.0</v>
      </c>
      <c r="S361" s="27">
        <v>0.0</v>
      </c>
      <c r="T361" s="26" t="s">
        <v>104</v>
      </c>
      <c r="U361" s="26" t="s">
        <v>35</v>
      </c>
      <c r="V361" s="26" t="s">
        <v>54</v>
      </c>
      <c r="W361" s="18" t="s">
        <v>8456</v>
      </c>
    </row>
    <row r="362">
      <c r="A362" s="26" t="s">
        <v>7620</v>
      </c>
      <c r="B362" s="26" t="s">
        <v>7621</v>
      </c>
      <c r="C362" s="27">
        <v>2014.0</v>
      </c>
      <c r="D362" s="27">
        <v>61.0</v>
      </c>
      <c r="E362" s="27">
        <v>215611.0</v>
      </c>
      <c r="F362" s="26" t="s">
        <v>880</v>
      </c>
      <c r="G362" s="26" t="s">
        <v>7622</v>
      </c>
      <c r="H362" s="26" t="s">
        <v>7621</v>
      </c>
      <c r="I362" s="27">
        <v>0.643</v>
      </c>
      <c r="J362" s="27">
        <v>0.256</v>
      </c>
      <c r="K362" s="27">
        <v>0.76576904</v>
      </c>
      <c r="L362" s="27">
        <v>0.0252</v>
      </c>
      <c r="M362" s="27">
        <v>0.729</v>
      </c>
      <c r="N362" s="27">
        <v>1.02E-6</v>
      </c>
      <c r="O362" s="27">
        <v>0.0994</v>
      </c>
      <c r="P362" s="27">
        <v>0.444</v>
      </c>
      <c r="Q362" s="27">
        <v>94.999</v>
      </c>
      <c r="R362" s="27">
        <v>10.0</v>
      </c>
      <c r="S362" s="27">
        <v>1.0</v>
      </c>
      <c r="T362" s="26" t="s">
        <v>104</v>
      </c>
      <c r="U362" s="26" t="s">
        <v>35</v>
      </c>
      <c r="V362" s="26" t="s">
        <v>54</v>
      </c>
      <c r="W362" s="18" t="s">
        <v>8484</v>
      </c>
    </row>
    <row r="363">
      <c r="A363" s="26" t="s">
        <v>7626</v>
      </c>
      <c r="B363" s="26" t="s">
        <v>7627</v>
      </c>
      <c r="C363" s="27">
        <v>2022.0</v>
      </c>
      <c r="D363" s="27">
        <v>61.0</v>
      </c>
      <c r="E363" s="27">
        <v>155526.0</v>
      </c>
      <c r="F363" s="26" t="s">
        <v>7628</v>
      </c>
      <c r="G363" s="26" t="s">
        <v>7629</v>
      </c>
      <c r="H363" s="26" t="s">
        <v>7627</v>
      </c>
      <c r="I363" s="27">
        <v>0.555</v>
      </c>
      <c r="J363" s="27">
        <v>0.497</v>
      </c>
      <c r="K363" s="27">
        <v>0.83374329</v>
      </c>
      <c r="L363" s="27">
        <v>0.155</v>
      </c>
      <c r="M363" s="27">
        <v>0.462</v>
      </c>
      <c r="N363" s="27">
        <v>0.0</v>
      </c>
      <c r="O363" s="27">
        <v>0.143</v>
      </c>
      <c r="P363" s="27">
        <v>0.152</v>
      </c>
      <c r="Q363" s="27">
        <v>94.84</v>
      </c>
      <c r="R363" s="27">
        <v>4.0</v>
      </c>
      <c r="S363" s="27">
        <v>1.0</v>
      </c>
      <c r="T363" s="26" t="s">
        <v>104</v>
      </c>
      <c r="U363" s="26" t="s">
        <v>35</v>
      </c>
      <c r="V363" s="26" t="s">
        <v>58</v>
      </c>
      <c r="W363" s="18" t="s">
        <v>8508</v>
      </c>
    </row>
    <row r="364">
      <c r="A364" s="26" t="s">
        <v>7707</v>
      </c>
      <c r="B364" s="26" t="s">
        <v>7709</v>
      </c>
      <c r="C364" s="27">
        <v>2013.0</v>
      </c>
      <c r="D364" s="27">
        <v>62.0</v>
      </c>
      <c r="E364" s="27">
        <v>347011.0</v>
      </c>
      <c r="F364" s="26" t="s">
        <v>3852</v>
      </c>
      <c r="G364" s="26" t="s">
        <v>1585</v>
      </c>
      <c r="H364" s="26" t="s">
        <v>7710</v>
      </c>
      <c r="I364" s="27">
        <v>0.636</v>
      </c>
      <c r="J364" s="27">
        <v>0.649</v>
      </c>
      <c r="K364" s="27">
        <v>0.90272282</v>
      </c>
      <c r="L364" s="27">
        <v>0.0477</v>
      </c>
      <c r="M364" s="27">
        <v>0.764</v>
      </c>
      <c r="N364" s="27">
        <v>0.0</v>
      </c>
      <c r="O364" s="27">
        <v>0.125</v>
      </c>
      <c r="P364" s="27">
        <v>0.448</v>
      </c>
      <c r="Q364" s="27">
        <v>140.01</v>
      </c>
      <c r="R364" s="27">
        <v>4.0</v>
      </c>
      <c r="S364" s="27">
        <v>1.0</v>
      </c>
      <c r="T364" s="26" t="s">
        <v>104</v>
      </c>
      <c r="U364" s="26" t="s">
        <v>35</v>
      </c>
      <c r="V364" s="26" t="s">
        <v>54</v>
      </c>
      <c r="W364" s="18" t="s">
        <v>8531</v>
      </c>
    </row>
    <row r="365">
      <c r="A365" s="26" t="s">
        <v>7717</v>
      </c>
      <c r="B365" s="26" t="s">
        <v>7718</v>
      </c>
      <c r="C365" s="27">
        <v>2025.0</v>
      </c>
      <c r="D365" s="27">
        <v>62.0</v>
      </c>
      <c r="E365" s="27">
        <v>215075.0</v>
      </c>
      <c r="F365" s="26" t="s">
        <v>880</v>
      </c>
      <c r="G365" s="26" t="s">
        <v>1822</v>
      </c>
      <c r="H365" s="26" t="s">
        <v>7718</v>
      </c>
      <c r="I365" s="27">
        <v>0.537</v>
      </c>
      <c r="J365" s="27">
        <v>0.441</v>
      </c>
      <c r="K365" s="27">
        <v>0.8173807</v>
      </c>
      <c r="L365" s="27">
        <v>0.0386</v>
      </c>
      <c r="M365" s="27">
        <v>0.834</v>
      </c>
      <c r="N365" s="27">
        <v>4.42E-5</v>
      </c>
      <c r="O365" s="27">
        <v>0.126</v>
      </c>
      <c r="P365" s="27">
        <v>0.0948</v>
      </c>
      <c r="Q365" s="27">
        <v>95.904</v>
      </c>
      <c r="R365" s="27">
        <v>7.0</v>
      </c>
      <c r="S365" s="27">
        <v>1.0</v>
      </c>
      <c r="T365" s="26" t="s">
        <v>104</v>
      </c>
      <c r="U365" s="26" t="s">
        <v>35</v>
      </c>
      <c r="V365" s="26" t="s">
        <v>75</v>
      </c>
      <c r="W365" s="18" t="s">
        <v>8551</v>
      </c>
    </row>
    <row r="366">
      <c r="A366" s="26" t="s">
        <v>7722</v>
      </c>
      <c r="B366" s="26" t="s">
        <v>7723</v>
      </c>
      <c r="C366" s="27">
        <v>2012.0</v>
      </c>
      <c r="D366" s="27">
        <v>62.0</v>
      </c>
      <c r="E366" s="27">
        <v>305613.0</v>
      </c>
      <c r="F366" s="26" t="s">
        <v>880</v>
      </c>
      <c r="G366" s="26" t="s">
        <v>1822</v>
      </c>
      <c r="H366" s="26" t="s">
        <v>7724</v>
      </c>
      <c r="I366" s="27">
        <v>0.237</v>
      </c>
      <c r="J366" s="27">
        <v>0.543</v>
      </c>
      <c r="K366" s="27">
        <v>0.78367164</v>
      </c>
      <c r="L366" s="27">
        <v>0.0372</v>
      </c>
      <c r="M366" s="27">
        <v>0.838</v>
      </c>
      <c r="N366" s="27">
        <v>3.86E-6</v>
      </c>
      <c r="O366" s="27">
        <v>0.0961</v>
      </c>
      <c r="P366" s="27">
        <v>0.316</v>
      </c>
      <c r="Q366" s="27">
        <v>73.896</v>
      </c>
      <c r="R366" s="27">
        <v>7.0</v>
      </c>
      <c r="S366" s="27">
        <v>1.0</v>
      </c>
      <c r="T366" s="26" t="s">
        <v>104</v>
      </c>
      <c r="U366" s="26" t="s">
        <v>68</v>
      </c>
      <c r="V366" s="26" t="s">
        <v>45</v>
      </c>
      <c r="W366" s="18" t="s">
        <v>8571</v>
      </c>
    </row>
    <row r="367">
      <c r="A367" s="26" t="s">
        <v>7728</v>
      </c>
      <c r="B367" s="26" t="s">
        <v>7730</v>
      </c>
      <c r="C367" s="27">
        <v>2016.0</v>
      </c>
      <c r="D367" s="27">
        <v>62.0</v>
      </c>
      <c r="E367" s="27">
        <v>287422.0</v>
      </c>
      <c r="F367" s="26" t="s">
        <v>3852</v>
      </c>
      <c r="G367" s="26" t="s">
        <v>1585</v>
      </c>
      <c r="H367" s="26" t="s">
        <v>7731</v>
      </c>
      <c r="I367" s="27">
        <v>0.405</v>
      </c>
      <c r="J367" s="27">
        <v>0.665</v>
      </c>
      <c r="K367" s="27">
        <v>0.85688619</v>
      </c>
      <c r="L367" s="27">
        <v>0.0328</v>
      </c>
      <c r="M367" s="27">
        <v>0.614</v>
      </c>
      <c r="N367" s="27">
        <v>0.0</v>
      </c>
      <c r="O367" s="27">
        <v>0.525</v>
      </c>
      <c r="P367" s="27">
        <v>0.404</v>
      </c>
      <c r="Q367" s="27">
        <v>81.921</v>
      </c>
      <c r="R367" s="27">
        <v>4.0</v>
      </c>
      <c r="S367" s="27">
        <v>1.0</v>
      </c>
      <c r="T367" s="26" t="s">
        <v>104</v>
      </c>
      <c r="U367" s="26" t="s">
        <v>68</v>
      </c>
      <c r="V367" s="26" t="s">
        <v>54</v>
      </c>
      <c r="W367" s="18" t="s">
        <v>8600</v>
      </c>
    </row>
    <row r="368">
      <c r="A368" s="26" t="s">
        <v>7739</v>
      </c>
      <c r="B368" s="26" t="s">
        <v>7740</v>
      </c>
      <c r="C368" s="27">
        <v>2008.0</v>
      </c>
      <c r="D368" s="27">
        <v>62.0</v>
      </c>
      <c r="E368" s="27">
        <v>343741.0</v>
      </c>
      <c r="F368" s="26" t="s">
        <v>1629</v>
      </c>
      <c r="G368" s="26" t="s">
        <v>1796</v>
      </c>
      <c r="H368" s="26" t="s">
        <v>7741</v>
      </c>
      <c r="I368" s="27">
        <v>0.59</v>
      </c>
      <c r="J368" s="27">
        <v>0.414</v>
      </c>
      <c r="K368" s="27">
        <v>0.7094518</v>
      </c>
      <c r="L368" s="27">
        <v>0.0346</v>
      </c>
      <c r="M368" s="27">
        <v>0.781</v>
      </c>
      <c r="N368" s="27">
        <v>5.22E-4</v>
      </c>
      <c r="O368" s="27">
        <v>0.146</v>
      </c>
      <c r="P368" s="27">
        <v>0.292</v>
      </c>
      <c r="Q368" s="27">
        <v>82.002</v>
      </c>
      <c r="R368" s="27">
        <v>10.0</v>
      </c>
      <c r="S368" s="27">
        <v>1.0</v>
      </c>
      <c r="T368" s="26" t="s">
        <v>104</v>
      </c>
      <c r="U368" s="26" t="s">
        <v>35</v>
      </c>
      <c r="V368" s="26" t="s">
        <v>36</v>
      </c>
      <c r="W368" s="18" t="s">
        <v>8620</v>
      </c>
    </row>
    <row r="369">
      <c r="A369" s="26" t="s">
        <v>7797</v>
      </c>
      <c r="B369" s="26" t="s">
        <v>7798</v>
      </c>
      <c r="C369" s="27">
        <v>2024.0</v>
      </c>
      <c r="D369" s="27">
        <v>63.0</v>
      </c>
      <c r="E369" s="27">
        <v>139318.0</v>
      </c>
      <c r="F369" s="26" t="s">
        <v>5061</v>
      </c>
      <c r="G369" s="26" t="s">
        <v>7799</v>
      </c>
      <c r="H369" s="26" t="s">
        <v>7798</v>
      </c>
      <c r="I369" s="27">
        <v>0.391</v>
      </c>
      <c r="J369" s="27">
        <v>0.276</v>
      </c>
      <c r="K369" s="27">
        <v>0.77943661</v>
      </c>
      <c r="L369" s="27">
        <v>0.034</v>
      </c>
      <c r="M369" s="27">
        <v>0.84</v>
      </c>
      <c r="N369" s="27">
        <v>0.0</v>
      </c>
      <c r="O369" s="27">
        <v>0.0968</v>
      </c>
      <c r="P369" s="27">
        <v>0.255</v>
      </c>
      <c r="Q369" s="27">
        <v>130.162</v>
      </c>
      <c r="R369" s="27">
        <v>6.0</v>
      </c>
      <c r="S369" s="27">
        <v>0.0</v>
      </c>
      <c r="T369" s="26" t="s">
        <v>104</v>
      </c>
      <c r="U369" s="26" t="s">
        <v>35</v>
      </c>
      <c r="V369" s="26" t="s">
        <v>36</v>
      </c>
      <c r="W369" s="18" t="s">
        <v>8639</v>
      </c>
    </row>
    <row r="370">
      <c r="A370" s="26" t="s">
        <v>7807</v>
      </c>
      <c r="B370" s="26" t="s">
        <v>7808</v>
      </c>
      <c r="C370" s="27">
        <v>2014.0</v>
      </c>
      <c r="D370" s="27">
        <v>63.0</v>
      </c>
      <c r="E370" s="27">
        <v>325581.0</v>
      </c>
      <c r="F370" s="26" t="s">
        <v>3852</v>
      </c>
      <c r="G370" s="26" t="s">
        <v>1585</v>
      </c>
      <c r="H370" s="26" t="s">
        <v>7809</v>
      </c>
      <c r="I370" s="27">
        <v>0.619</v>
      </c>
      <c r="J370" s="27">
        <v>0.88</v>
      </c>
      <c r="K370" s="27">
        <v>0.87718435</v>
      </c>
      <c r="L370" s="27">
        <v>0.0535</v>
      </c>
      <c r="M370" s="27">
        <v>0.0173</v>
      </c>
      <c r="N370" s="27">
        <v>0.00104</v>
      </c>
      <c r="O370" s="27">
        <v>0.166</v>
      </c>
      <c r="P370" s="27">
        <v>0.392</v>
      </c>
      <c r="Q370" s="27">
        <v>129.969</v>
      </c>
      <c r="R370" s="27">
        <v>1.0</v>
      </c>
      <c r="S370" s="27">
        <v>0.0</v>
      </c>
      <c r="T370" s="26" t="s">
        <v>104</v>
      </c>
      <c r="U370" s="26" t="s">
        <v>35</v>
      </c>
      <c r="V370" s="26" t="s">
        <v>45</v>
      </c>
      <c r="W370" s="18" t="s">
        <v>8657</v>
      </c>
    </row>
    <row r="371">
      <c r="A371" s="26" t="s">
        <v>7817</v>
      </c>
      <c r="B371" s="26" t="s">
        <v>7818</v>
      </c>
      <c r="C371" s="27">
        <v>2006.0</v>
      </c>
      <c r="D371" s="27">
        <v>63.0</v>
      </c>
      <c r="E371" s="27">
        <v>345240.0</v>
      </c>
      <c r="F371" s="26" t="s">
        <v>880</v>
      </c>
      <c r="G371" s="26" t="s">
        <v>1822</v>
      </c>
      <c r="H371" s="26" t="s">
        <v>7819</v>
      </c>
      <c r="I371" s="27">
        <v>0.311</v>
      </c>
      <c r="J371" s="27">
        <v>0.663</v>
      </c>
      <c r="K371" s="27">
        <v>0.84839476</v>
      </c>
      <c r="L371" s="27">
        <v>0.0364</v>
      </c>
      <c r="M371" s="27">
        <v>0.0653</v>
      </c>
      <c r="N371" s="27">
        <v>0.0</v>
      </c>
      <c r="O371" s="27">
        <v>0.131</v>
      </c>
      <c r="P371" s="27">
        <v>0.246</v>
      </c>
      <c r="Q371" s="27">
        <v>151.88</v>
      </c>
      <c r="R371" s="27">
        <v>0.0</v>
      </c>
      <c r="S371" s="27">
        <v>1.0</v>
      </c>
      <c r="T371" s="26" t="s">
        <v>104</v>
      </c>
      <c r="U371" s="26" t="s">
        <v>35</v>
      </c>
      <c r="V371" s="26" t="s">
        <v>36</v>
      </c>
      <c r="W371" s="18" t="s">
        <v>8678</v>
      </c>
    </row>
    <row r="372">
      <c r="A372" s="26" t="s">
        <v>7842</v>
      </c>
      <c r="B372" s="26" t="s">
        <v>7843</v>
      </c>
      <c r="C372" s="27">
        <v>2023.0</v>
      </c>
      <c r="D372" s="27">
        <v>64.0</v>
      </c>
      <c r="E372" s="27">
        <v>251109.0</v>
      </c>
      <c r="F372" s="26" t="s">
        <v>7844</v>
      </c>
      <c r="G372" s="26" t="s">
        <v>7845</v>
      </c>
      <c r="H372" s="26" t="s">
        <v>7843</v>
      </c>
      <c r="I372" s="27">
        <v>0.263</v>
      </c>
      <c r="J372" s="27">
        <v>0.616</v>
      </c>
      <c r="K372" s="27">
        <v>0.86390178</v>
      </c>
      <c r="L372" s="27">
        <v>0.0398</v>
      </c>
      <c r="M372" s="27">
        <v>0.533</v>
      </c>
      <c r="N372" s="27">
        <v>0.0</v>
      </c>
      <c r="O372" s="27">
        <v>0.086</v>
      </c>
      <c r="P372" s="27">
        <v>0.298</v>
      </c>
      <c r="Q372" s="27">
        <v>78.353</v>
      </c>
      <c r="R372" s="27">
        <v>5.0</v>
      </c>
      <c r="S372" s="27">
        <v>1.0</v>
      </c>
      <c r="T372" s="26" t="s">
        <v>104</v>
      </c>
      <c r="U372" s="26" t="s">
        <v>35</v>
      </c>
      <c r="V372" s="26" t="s">
        <v>36</v>
      </c>
      <c r="W372" s="18" t="s">
        <v>8703</v>
      </c>
    </row>
    <row r="373">
      <c r="A373" s="26" t="s">
        <v>7848</v>
      </c>
      <c r="B373" s="26" t="s">
        <v>7849</v>
      </c>
      <c r="C373" s="27">
        <v>2018.0</v>
      </c>
      <c r="D373" s="27">
        <v>64.0</v>
      </c>
      <c r="E373" s="27">
        <v>331443.0</v>
      </c>
      <c r="F373" s="26" t="s">
        <v>7850</v>
      </c>
      <c r="G373" s="26" t="s">
        <v>7851</v>
      </c>
      <c r="H373" s="26" t="s">
        <v>7852</v>
      </c>
      <c r="I373" s="27">
        <v>0.602</v>
      </c>
      <c r="J373" s="27">
        <v>0.801</v>
      </c>
      <c r="K373" s="27">
        <v>0.83466302</v>
      </c>
      <c r="L373" s="27">
        <v>0.0374</v>
      </c>
      <c r="M373" s="27">
        <v>0.16</v>
      </c>
      <c r="N373" s="27">
        <v>1.3E-6</v>
      </c>
      <c r="O373" s="27">
        <v>0.314</v>
      </c>
      <c r="P373" s="27">
        <v>0.347</v>
      </c>
      <c r="Q373" s="27">
        <v>109.986</v>
      </c>
      <c r="R373" s="27">
        <v>3.0</v>
      </c>
      <c r="S373" s="27">
        <v>0.0</v>
      </c>
      <c r="T373" s="26" t="s">
        <v>104</v>
      </c>
      <c r="U373" s="26" t="s">
        <v>68</v>
      </c>
      <c r="V373" s="26" t="s">
        <v>45</v>
      </c>
      <c r="W373" s="18" t="s">
        <v>8724</v>
      </c>
    </row>
    <row r="374">
      <c r="A374" s="26" t="s">
        <v>7863</v>
      </c>
      <c r="B374" s="26" t="s">
        <v>7864</v>
      </c>
      <c r="C374" s="27">
        <v>2015.0</v>
      </c>
      <c r="D374" s="27">
        <v>64.0</v>
      </c>
      <c r="E374" s="27">
        <v>242864.0</v>
      </c>
      <c r="F374" s="26" t="s">
        <v>880</v>
      </c>
      <c r="G374" s="26" t="s">
        <v>1822</v>
      </c>
      <c r="H374" s="26" t="s">
        <v>7865</v>
      </c>
      <c r="I374" s="27">
        <v>0.576</v>
      </c>
      <c r="J374" s="27">
        <v>0.591</v>
      </c>
      <c r="K374" s="27">
        <v>0.80925288</v>
      </c>
      <c r="L374" s="27">
        <v>0.0332</v>
      </c>
      <c r="M374" s="27">
        <v>0.795</v>
      </c>
      <c r="N374" s="27">
        <v>6.85E-5</v>
      </c>
      <c r="O374" s="27">
        <v>0.266</v>
      </c>
      <c r="P374" s="27">
        <v>0.478</v>
      </c>
      <c r="Q374" s="27">
        <v>124.013</v>
      </c>
      <c r="R374" s="27">
        <v>0.0</v>
      </c>
      <c r="S374" s="27">
        <v>1.0</v>
      </c>
      <c r="T374" s="26" t="s">
        <v>104</v>
      </c>
      <c r="U374" s="26" t="s">
        <v>35</v>
      </c>
      <c r="V374" s="26" t="s">
        <v>54</v>
      </c>
      <c r="W374" s="18" t="s">
        <v>8739</v>
      </c>
    </row>
    <row r="375">
      <c r="A375" s="26" t="s">
        <v>7903</v>
      </c>
      <c r="B375" s="26" t="s">
        <v>7904</v>
      </c>
      <c r="C375" s="27">
        <v>2024.0</v>
      </c>
      <c r="D375" s="27">
        <v>65.0</v>
      </c>
      <c r="E375" s="27">
        <v>263133.0</v>
      </c>
      <c r="F375" s="26" t="s">
        <v>194</v>
      </c>
      <c r="G375" s="26" t="s">
        <v>2405</v>
      </c>
      <c r="H375" s="26" t="s">
        <v>220</v>
      </c>
      <c r="I375" s="27">
        <v>0.531</v>
      </c>
      <c r="J375" s="27">
        <v>0.302</v>
      </c>
      <c r="K375" s="27">
        <v>0.72557911</v>
      </c>
      <c r="L375" s="27">
        <v>0.029</v>
      </c>
      <c r="M375" s="27">
        <v>0.773</v>
      </c>
      <c r="N375" s="27">
        <v>4.8E-4</v>
      </c>
      <c r="O375" s="27">
        <v>0.105</v>
      </c>
      <c r="P375" s="27">
        <v>0.181</v>
      </c>
      <c r="Q375" s="27">
        <v>134.925</v>
      </c>
      <c r="R375" s="27">
        <v>6.0</v>
      </c>
      <c r="S375" s="27">
        <v>0.0</v>
      </c>
      <c r="T375" s="26" t="s">
        <v>104</v>
      </c>
      <c r="U375" s="26" t="s">
        <v>35</v>
      </c>
      <c r="V375" s="26" t="s">
        <v>58</v>
      </c>
      <c r="W375" s="18" t="s">
        <v>8760</v>
      </c>
    </row>
    <row r="376">
      <c r="A376" s="26" t="s">
        <v>8008</v>
      </c>
      <c r="B376" s="26" t="s">
        <v>5242</v>
      </c>
      <c r="C376" s="27">
        <v>2019.0</v>
      </c>
      <c r="D376" s="27">
        <v>65.0</v>
      </c>
      <c r="E376" s="27">
        <v>226789.0</v>
      </c>
      <c r="F376" s="26" t="s">
        <v>3852</v>
      </c>
      <c r="G376" s="26" t="s">
        <v>1585</v>
      </c>
      <c r="H376" s="26" t="s">
        <v>5242</v>
      </c>
      <c r="I376" s="27">
        <v>0.515</v>
      </c>
      <c r="J376" s="27">
        <v>0.691</v>
      </c>
      <c r="K376" s="27">
        <v>0.88832802</v>
      </c>
      <c r="L376" s="27">
        <v>0.0344</v>
      </c>
      <c r="M376" s="27">
        <v>0.624</v>
      </c>
      <c r="N376" s="27">
        <v>0.0</v>
      </c>
      <c r="O376" s="27">
        <v>0.121</v>
      </c>
      <c r="P376" s="27">
        <v>0.484</v>
      </c>
      <c r="Q376" s="27">
        <v>169.521</v>
      </c>
      <c r="R376" s="27">
        <v>5.0</v>
      </c>
      <c r="S376" s="27">
        <v>0.0</v>
      </c>
      <c r="T376" s="26" t="s">
        <v>104</v>
      </c>
      <c r="U376" s="26" t="s">
        <v>68</v>
      </c>
      <c r="V376" s="26" t="s">
        <v>54</v>
      </c>
      <c r="W376" s="18" t="s">
        <v>8778</v>
      </c>
    </row>
    <row r="377">
      <c r="A377" s="26" t="s">
        <v>8014</v>
      </c>
      <c r="B377" s="26" t="s">
        <v>8015</v>
      </c>
      <c r="C377" s="27">
        <v>2018.0</v>
      </c>
      <c r="D377" s="27">
        <v>65.0</v>
      </c>
      <c r="E377" s="27">
        <v>238369.0</v>
      </c>
      <c r="F377" s="26" t="s">
        <v>1918</v>
      </c>
      <c r="G377" s="26" t="s">
        <v>1919</v>
      </c>
      <c r="H377" s="26" t="s">
        <v>8016</v>
      </c>
      <c r="I377" s="27">
        <v>0.481</v>
      </c>
      <c r="J377" s="27">
        <v>0.392</v>
      </c>
      <c r="K377" s="27">
        <v>0.79909311</v>
      </c>
      <c r="L377" s="27">
        <v>0.0246</v>
      </c>
      <c r="M377" s="27">
        <v>0.478</v>
      </c>
      <c r="N377" s="27">
        <v>0.0</v>
      </c>
      <c r="O377" s="27">
        <v>0.122</v>
      </c>
      <c r="P377" s="27">
        <v>0.257</v>
      </c>
      <c r="Q377" s="27">
        <v>91.793</v>
      </c>
      <c r="R377" s="27">
        <v>4.0</v>
      </c>
      <c r="S377" s="27">
        <v>1.0</v>
      </c>
      <c r="T377" s="26" t="s">
        <v>104</v>
      </c>
      <c r="U377" s="26" t="s">
        <v>35</v>
      </c>
      <c r="V377" s="26" t="s">
        <v>36</v>
      </c>
      <c r="W377" s="18" t="s">
        <v>8798</v>
      </c>
    </row>
    <row r="378">
      <c r="A378" s="26" t="s">
        <v>8051</v>
      </c>
      <c r="B378" s="26" t="s">
        <v>8052</v>
      </c>
      <c r="C378" s="27">
        <v>1994.0</v>
      </c>
      <c r="D378" s="27">
        <v>65.0</v>
      </c>
      <c r="E378" s="27">
        <v>320013.0</v>
      </c>
      <c r="F378" s="26" t="s">
        <v>7167</v>
      </c>
      <c r="G378" s="26" t="s">
        <v>1474</v>
      </c>
      <c r="H378" s="26" t="s">
        <v>8053</v>
      </c>
      <c r="I378" s="27">
        <v>0.64</v>
      </c>
      <c r="J378" s="27">
        <v>0.295</v>
      </c>
      <c r="K378" s="27">
        <v>0.62462302</v>
      </c>
      <c r="L378" s="27">
        <v>0.0397</v>
      </c>
      <c r="M378" s="27">
        <v>0.425</v>
      </c>
      <c r="N378" s="27">
        <v>2.05E-6</v>
      </c>
      <c r="O378" s="27">
        <v>0.0804</v>
      </c>
      <c r="P378" s="27">
        <v>0.107</v>
      </c>
      <c r="Q378" s="27">
        <v>121.9</v>
      </c>
      <c r="R378" s="27">
        <v>5.0</v>
      </c>
      <c r="S378" s="27">
        <v>1.0</v>
      </c>
      <c r="T378" s="26" t="s">
        <v>104</v>
      </c>
      <c r="U378" s="26" t="s">
        <v>35</v>
      </c>
      <c r="V378" s="26" t="s">
        <v>58</v>
      </c>
      <c r="W378" s="18" t="s">
        <v>8814</v>
      </c>
    </row>
    <row r="379">
      <c r="A379" s="26" t="s">
        <v>8131</v>
      </c>
      <c r="B379" s="26" t="s">
        <v>8133</v>
      </c>
      <c r="C379" s="27">
        <v>2017.0</v>
      </c>
      <c r="D379" s="27">
        <v>66.0</v>
      </c>
      <c r="E379" s="27">
        <v>296377.0</v>
      </c>
      <c r="F379" s="26" t="s">
        <v>8135</v>
      </c>
      <c r="G379" s="26" t="s">
        <v>8136</v>
      </c>
      <c r="H379" s="26" t="s">
        <v>8137</v>
      </c>
      <c r="I379" s="27">
        <v>0.517</v>
      </c>
      <c r="J379" s="27">
        <v>0.456</v>
      </c>
      <c r="K379" s="27">
        <v>0.83451329</v>
      </c>
      <c r="L379" s="27">
        <v>0.0294</v>
      </c>
      <c r="M379" s="27">
        <v>0.898</v>
      </c>
      <c r="N379" s="27">
        <v>2.25E-5</v>
      </c>
      <c r="O379" s="27">
        <v>0.0835</v>
      </c>
      <c r="P379" s="27">
        <v>0.43</v>
      </c>
      <c r="Q379" s="27">
        <v>89.98</v>
      </c>
      <c r="R379" s="27">
        <v>9.0</v>
      </c>
      <c r="S379" s="27">
        <v>1.0</v>
      </c>
      <c r="T379" s="26" t="s">
        <v>104</v>
      </c>
      <c r="U379" s="26" t="s">
        <v>35</v>
      </c>
      <c r="V379" s="26" t="s">
        <v>54</v>
      </c>
      <c r="W379" s="18" t="s">
        <v>8837</v>
      </c>
    </row>
    <row r="380">
      <c r="A380" s="26" t="s">
        <v>8139</v>
      </c>
      <c r="B380" s="26" t="s">
        <v>8140</v>
      </c>
      <c r="C380" s="27">
        <v>2021.0</v>
      </c>
      <c r="D380" s="27">
        <v>66.0</v>
      </c>
      <c r="E380" s="27">
        <v>291462.0</v>
      </c>
      <c r="F380" s="26" t="s">
        <v>7167</v>
      </c>
      <c r="G380" s="26" t="s">
        <v>1474</v>
      </c>
      <c r="H380" s="26" t="s">
        <v>8140</v>
      </c>
      <c r="I380" s="27">
        <v>0.563</v>
      </c>
      <c r="J380" s="27">
        <v>0.495</v>
      </c>
      <c r="K380" s="27">
        <v>0.75477509</v>
      </c>
      <c r="L380" s="27">
        <v>0.0362</v>
      </c>
      <c r="M380" s="27">
        <v>0.781</v>
      </c>
      <c r="N380" s="27">
        <v>0.0</v>
      </c>
      <c r="O380" s="27">
        <v>0.0837</v>
      </c>
      <c r="P380" s="27">
        <v>0.244</v>
      </c>
      <c r="Q380" s="27">
        <v>125.998</v>
      </c>
      <c r="R380" s="27">
        <v>2.0</v>
      </c>
      <c r="S380" s="27">
        <v>1.0</v>
      </c>
      <c r="T380" s="26" t="s">
        <v>104</v>
      </c>
      <c r="U380" s="26" t="s">
        <v>68</v>
      </c>
      <c r="V380" s="26" t="s">
        <v>36</v>
      </c>
      <c r="W380" s="18" t="s">
        <v>8865</v>
      </c>
    </row>
    <row r="381">
      <c r="A381" s="26" t="s">
        <v>8143</v>
      </c>
      <c r="B381" s="26" t="s">
        <v>8144</v>
      </c>
      <c r="C381" s="27">
        <v>2014.0</v>
      </c>
      <c r="D381" s="27">
        <v>66.0</v>
      </c>
      <c r="E381" s="27">
        <v>272772.0</v>
      </c>
      <c r="F381" s="26" t="s">
        <v>2720</v>
      </c>
      <c r="G381" s="26" t="s">
        <v>2722</v>
      </c>
      <c r="H381" s="26" t="s">
        <v>8145</v>
      </c>
      <c r="I381" s="27">
        <v>0.299</v>
      </c>
      <c r="J381" s="27">
        <v>0.436</v>
      </c>
      <c r="K381" s="27">
        <v>0.82448185</v>
      </c>
      <c r="L381" s="27">
        <v>0.101</v>
      </c>
      <c r="M381" s="27">
        <v>0.738</v>
      </c>
      <c r="N381" s="27">
        <v>5.8E-5</v>
      </c>
      <c r="O381" s="27">
        <v>0.112</v>
      </c>
      <c r="P381" s="27">
        <v>0.269</v>
      </c>
      <c r="Q381" s="27">
        <v>76.11</v>
      </c>
      <c r="R381" s="27">
        <v>3.0</v>
      </c>
      <c r="S381" s="27">
        <v>1.0</v>
      </c>
      <c r="T381" s="26" t="s">
        <v>104</v>
      </c>
      <c r="U381" s="26" t="s">
        <v>35</v>
      </c>
      <c r="V381" s="26" t="s">
        <v>36</v>
      </c>
      <c r="W381" s="18" t="s">
        <v>8878</v>
      </c>
    </row>
    <row r="382">
      <c r="A382" s="26" t="s">
        <v>8148</v>
      </c>
      <c r="B382" s="26" t="s">
        <v>8149</v>
      </c>
      <c r="C382" s="27">
        <v>2018.0</v>
      </c>
      <c r="D382" s="27">
        <v>66.0</v>
      </c>
      <c r="E382" s="27">
        <v>264805.0</v>
      </c>
      <c r="F382" s="26" t="s">
        <v>901</v>
      </c>
      <c r="G382" s="26" t="s">
        <v>6764</v>
      </c>
      <c r="H382" s="26" t="s">
        <v>8151</v>
      </c>
      <c r="I382" s="27">
        <v>0.559</v>
      </c>
      <c r="J382" s="27">
        <v>0.541</v>
      </c>
      <c r="K382" s="27">
        <v>0.85630869</v>
      </c>
      <c r="L382" s="27">
        <v>0.0313</v>
      </c>
      <c r="M382" s="27">
        <v>0.34</v>
      </c>
      <c r="N382" s="27">
        <v>4.66E-6</v>
      </c>
      <c r="O382" s="27">
        <v>0.102</v>
      </c>
      <c r="P382" s="27">
        <v>0.309</v>
      </c>
      <c r="Q382" s="27">
        <v>83.978</v>
      </c>
      <c r="R382" s="27">
        <v>10.0</v>
      </c>
      <c r="S382" s="27">
        <v>1.0</v>
      </c>
      <c r="T382" s="26" t="s">
        <v>104</v>
      </c>
      <c r="U382" s="26" t="s">
        <v>35</v>
      </c>
      <c r="V382" s="26" t="s">
        <v>45</v>
      </c>
      <c r="W382" s="18" t="s">
        <v>8898</v>
      </c>
    </row>
    <row r="383">
      <c r="A383" s="26" t="s">
        <v>8152</v>
      </c>
      <c r="B383" s="26" t="s">
        <v>8153</v>
      </c>
      <c r="C383" s="27">
        <v>2006.0</v>
      </c>
      <c r="D383" s="27">
        <v>66.0</v>
      </c>
      <c r="E383" s="27">
        <v>287213.0</v>
      </c>
      <c r="F383" s="26" t="s">
        <v>880</v>
      </c>
      <c r="G383" s="26" t="s">
        <v>3591</v>
      </c>
      <c r="H383" s="26" t="s">
        <v>6778</v>
      </c>
      <c r="I383" s="27">
        <v>0.576</v>
      </c>
      <c r="J383" s="27">
        <v>0.735</v>
      </c>
      <c r="K383" s="27">
        <v>0.85019143</v>
      </c>
      <c r="L383" s="27">
        <v>0.0352</v>
      </c>
      <c r="M383" s="27">
        <v>0.0233</v>
      </c>
      <c r="N383" s="27">
        <v>0.00118</v>
      </c>
      <c r="O383" s="27">
        <v>0.188</v>
      </c>
      <c r="P383" s="27">
        <v>0.301</v>
      </c>
      <c r="Q383" s="27">
        <v>105.058</v>
      </c>
      <c r="R383" s="27">
        <v>11.0</v>
      </c>
      <c r="S383" s="27">
        <v>0.0</v>
      </c>
      <c r="T383" s="26" t="s">
        <v>104</v>
      </c>
      <c r="U383" s="26" t="s">
        <v>35</v>
      </c>
      <c r="V383" s="26" t="s">
        <v>45</v>
      </c>
      <c r="W383" s="18" t="s">
        <v>8916</v>
      </c>
    </row>
    <row r="384">
      <c r="A384" s="26" t="s">
        <v>8272</v>
      </c>
      <c r="B384" s="26" t="s">
        <v>8273</v>
      </c>
      <c r="C384" s="27">
        <v>2014.0</v>
      </c>
      <c r="D384" s="27">
        <v>67.0</v>
      </c>
      <c r="E384" s="27">
        <v>334331.0</v>
      </c>
      <c r="F384" s="26" t="s">
        <v>4046</v>
      </c>
      <c r="G384" s="26" t="s">
        <v>4047</v>
      </c>
      <c r="H384" s="26" t="s">
        <v>8274</v>
      </c>
      <c r="I384" s="27">
        <v>0.567</v>
      </c>
      <c r="J384" s="27">
        <v>0.577</v>
      </c>
      <c r="K384" s="27">
        <v>0.84193528</v>
      </c>
      <c r="L384" s="27">
        <v>0.0264</v>
      </c>
      <c r="M384" s="27">
        <v>0.628</v>
      </c>
      <c r="N384" s="27">
        <v>0.0</v>
      </c>
      <c r="O384" s="27">
        <v>0.132</v>
      </c>
      <c r="P384" s="27">
        <v>0.217</v>
      </c>
      <c r="Q384" s="27">
        <v>101.99</v>
      </c>
      <c r="R384" s="27">
        <v>11.0</v>
      </c>
      <c r="S384" s="27">
        <v>0.0</v>
      </c>
      <c r="T384" s="26" t="s">
        <v>104</v>
      </c>
      <c r="U384" s="26" t="s">
        <v>35</v>
      </c>
      <c r="V384" s="26" t="s">
        <v>36</v>
      </c>
      <c r="W384" s="18" t="s">
        <v>8938</v>
      </c>
    </row>
    <row r="385">
      <c r="A385" s="26" t="s">
        <v>8277</v>
      </c>
      <c r="B385" s="26" t="s">
        <v>8278</v>
      </c>
      <c r="C385" s="27">
        <v>2013.0</v>
      </c>
      <c r="D385" s="27">
        <v>67.0</v>
      </c>
      <c r="E385" s="27">
        <v>286120.0</v>
      </c>
      <c r="F385" s="26" t="s">
        <v>880</v>
      </c>
      <c r="G385" s="26" t="s">
        <v>8281</v>
      </c>
      <c r="H385" s="26" t="s">
        <v>8282</v>
      </c>
      <c r="I385" s="27">
        <v>0.501</v>
      </c>
      <c r="J385" s="27">
        <v>0.587</v>
      </c>
      <c r="K385" s="27">
        <v>0.8107715</v>
      </c>
      <c r="L385" s="27">
        <v>0.0358</v>
      </c>
      <c r="M385" s="27">
        <v>0.638</v>
      </c>
      <c r="N385" s="27">
        <v>4.71E-5</v>
      </c>
      <c r="O385" s="27">
        <v>0.327</v>
      </c>
      <c r="P385" s="27">
        <v>0.347</v>
      </c>
      <c r="Q385" s="27">
        <v>81.977</v>
      </c>
      <c r="R385" s="27">
        <v>4.0</v>
      </c>
      <c r="S385" s="27">
        <v>0.0</v>
      </c>
      <c r="T385" s="26" t="s">
        <v>104</v>
      </c>
      <c r="U385" s="26" t="s">
        <v>35</v>
      </c>
      <c r="V385" s="26" t="s">
        <v>45</v>
      </c>
      <c r="W385" s="18" t="s">
        <v>8959</v>
      </c>
    </row>
    <row r="386">
      <c r="A386" s="26" t="s">
        <v>8284</v>
      </c>
      <c r="B386" s="26" t="s">
        <v>8286</v>
      </c>
      <c r="C386" s="27">
        <v>2007.0</v>
      </c>
      <c r="D386" s="27">
        <v>67.0</v>
      </c>
      <c r="E386" s="27">
        <v>308158.0</v>
      </c>
      <c r="F386" s="26" t="s">
        <v>1629</v>
      </c>
      <c r="G386" s="26" t="s">
        <v>3165</v>
      </c>
      <c r="H386" s="26" t="s">
        <v>8287</v>
      </c>
      <c r="I386" s="27">
        <v>0.533</v>
      </c>
      <c r="J386" s="27">
        <v>0.436</v>
      </c>
      <c r="K386" s="27">
        <v>0.81361624</v>
      </c>
      <c r="L386" s="27">
        <v>0.0276</v>
      </c>
      <c r="M386" s="27">
        <v>0.234</v>
      </c>
      <c r="N386" s="27">
        <v>3.17E-6</v>
      </c>
      <c r="O386" s="27">
        <v>0.46</v>
      </c>
      <c r="P386" s="27">
        <v>0.371</v>
      </c>
      <c r="Q386" s="27">
        <v>146.868</v>
      </c>
      <c r="R386" s="27">
        <v>5.0</v>
      </c>
      <c r="S386" s="27">
        <v>0.0</v>
      </c>
      <c r="T386" s="26" t="s">
        <v>104</v>
      </c>
      <c r="U386" s="26" t="s">
        <v>35</v>
      </c>
      <c r="V386" s="26" t="s">
        <v>45</v>
      </c>
      <c r="W386" s="18" t="s">
        <v>8981</v>
      </c>
    </row>
    <row r="387">
      <c r="A387" s="26" t="s">
        <v>8351</v>
      </c>
      <c r="B387" s="26" t="s">
        <v>8352</v>
      </c>
      <c r="C387" s="27">
        <v>2018.0</v>
      </c>
      <c r="D387" s="27">
        <v>68.0</v>
      </c>
      <c r="E387" s="27">
        <v>283070.0</v>
      </c>
      <c r="F387" s="26" t="s">
        <v>1918</v>
      </c>
      <c r="G387" s="26" t="s">
        <v>1919</v>
      </c>
      <c r="H387" s="26" t="s">
        <v>8353</v>
      </c>
      <c r="I387" s="27">
        <v>0.45</v>
      </c>
      <c r="J387" s="27">
        <v>0.42</v>
      </c>
      <c r="K387" s="27">
        <v>0.78369303</v>
      </c>
      <c r="L387" s="27">
        <v>0.0272</v>
      </c>
      <c r="M387" s="27">
        <v>0.386</v>
      </c>
      <c r="N387" s="27">
        <v>1.06E-4</v>
      </c>
      <c r="O387" s="27">
        <v>0.11</v>
      </c>
      <c r="P387" s="27">
        <v>0.201</v>
      </c>
      <c r="Q387" s="27">
        <v>163.749</v>
      </c>
      <c r="R387" s="27">
        <v>4.0</v>
      </c>
      <c r="S387" s="27">
        <v>1.0</v>
      </c>
      <c r="T387" s="26" t="s">
        <v>104</v>
      </c>
      <c r="U387" s="26" t="s">
        <v>35</v>
      </c>
      <c r="V387" s="26" t="s">
        <v>36</v>
      </c>
      <c r="W387" s="18" t="s">
        <v>9007</v>
      </c>
    </row>
    <row r="388">
      <c r="A388" s="26" t="s">
        <v>8365</v>
      </c>
      <c r="B388" s="26" t="s">
        <v>8366</v>
      </c>
      <c r="C388" s="27">
        <v>2023.0</v>
      </c>
      <c r="D388" s="27">
        <v>68.0</v>
      </c>
      <c r="E388" s="27">
        <v>243953.0</v>
      </c>
      <c r="F388" s="26" t="s">
        <v>8367</v>
      </c>
      <c r="G388" s="26" t="s">
        <v>8369</v>
      </c>
      <c r="H388" s="26" t="s">
        <v>8366</v>
      </c>
      <c r="I388" s="27">
        <v>0.569</v>
      </c>
      <c r="J388" s="27">
        <v>0.642</v>
      </c>
      <c r="K388" s="27">
        <v>0.82210767</v>
      </c>
      <c r="L388" s="27">
        <v>0.0342</v>
      </c>
      <c r="M388" s="27">
        <v>0.318</v>
      </c>
      <c r="N388" s="27">
        <v>0.0</v>
      </c>
      <c r="O388" s="27">
        <v>0.0967</v>
      </c>
      <c r="P388" s="27">
        <v>0.408</v>
      </c>
      <c r="Q388" s="27">
        <v>128.891</v>
      </c>
      <c r="R388" s="27">
        <v>9.0</v>
      </c>
      <c r="S388" s="27">
        <v>0.0</v>
      </c>
      <c r="T388" s="26" t="s">
        <v>104</v>
      </c>
      <c r="U388" s="26" t="s">
        <v>35</v>
      </c>
      <c r="V388" s="26" t="s">
        <v>54</v>
      </c>
      <c r="W388" s="18" t="s">
        <v>9030</v>
      </c>
    </row>
    <row r="389">
      <c r="A389" s="26" t="s">
        <v>8377</v>
      </c>
      <c r="B389" s="26" t="s">
        <v>8378</v>
      </c>
      <c r="C389" s="27">
        <v>2019.0</v>
      </c>
      <c r="D389" s="27">
        <v>68.0</v>
      </c>
      <c r="E389" s="27">
        <v>249126.0</v>
      </c>
      <c r="F389" s="26" t="s">
        <v>241</v>
      </c>
      <c r="G389" s="26" t="s">
        <v>5933</v>
      </c>
      <c r="H389" s="26" t="s">
        <v>8378</v>
      </c>
      <c r="I389" s="27">
        <v>0.473</v>
      </c>
      <c r="J389" s="27">
        <v>0.401</v>
      </c>
      <c r="K389" s="27">
        <v>0.82437491</v>
      </c>
      <c r="L389" s="27">
        <v>0.0241</v>
      </c>
      <c r="M389" s="27">
        <v>0.629</v>
      </c>
      <c r="N389" s="27">
        <v>1.17E-5</v>
      </c>
      <c r="O389" s="27">
        <v>0.154</v>
      </c>
      <c r="P389" s="27">
        <v>0.345</v>
      </c>
      <c r="Q389" s="27">
        <v>90.076</v>
      </c>
      <c r="R389" s="27">
        <v>4.0</v>
      </c>
      <c r="S389" s="27">
        <v>0.0</v>
      </c>
      <c r="T389" s="26" t="s">
        <v>104</v>
      </c>
      <c r="U389" s="26" t="s">
        <v>35</v>
      </c>
      <c r="V389" s="26" t="s">
        <v>45</v>
      </c>
      <c r="W389" s="18" t="s">
        <v>9051</v>
      </c>
    </row>
    <row r="390">
      <c r="A390" s="26" t="s">
        <v>8398</v>
      </c>
      <c r="B390" s="26" t="s">
        <v>8399</v>
      </c>
      <c r="C390" s="27">
        <v>2024.0</v>
      </c>
      <c r="D390" s="27">
        <v>68.0</v>
      </c>
      <c r="E390" s="27">
        <v>360437.0</v>
      </c>
      <c r="F390" s="26" t="s">
        <v>8402</v>
      </c>
      <c r="G390" s="26" t="s">
        <v>1593</v>
      </c>
      <c r="H390" s="26" t="s">
        <v>8403</v>
      </c>
      <c r="I390" s="27">
        <v>0.56</v>
      </c>
      <c r="J390" s="27">
        <v>0.861</v>
      </c>
      <c r="K390" s="27">
        <v>0.90558895</v>
      </c>
      <c r="L390" s="27">
        <v>0.0505</v>
      </c>
      <c r="M390" s="27">
        <v>0.197</v>
      </c>
      <c r="N390" s="27">
        <v>1.12E-4</v>
      </c>
      <c r="O390" s="27">
        <v>0.0382</v>
      </c>
      <c r="P390" s="27">
        <v>0.382</v>
      </c>
      <c r="Q390" s="27">
        <v>157.97</v>
      </c>
      <c r="R390" s="27">
        <v>11.0</v>
      </c>
      <c r="S390" s="27">
        <v>0.0</v>
      </c>
      <c r="T390" s="26" t="s">
        <v>104</v>
      </c>
      <c r="U390" s="26" t="s">
        <v>68</v>
      </c>
      <c r="V390" s="26" t="s">
        <v>45</v>
      </c>
      <c r="W390" s="18" t="s">
        <v>9085</v>
      </c>
    </row>
    <row r="391">
      <c r="A391" s="26" t="s">
        <v>8514</v>
      </c>
      <c r="B391" s="26" t="s">
        <v>8515</v>
      </c>
      <c r="C391" s="27">
        <v>2016.0</v>
      </c>
      <c r="D391" s="27">
        <v>69.0</v>
      </c>
      <c r="E391" s="27">
        <v>269032.0</v>
      </c>
      <c r="F391" s="26" t="s">
        <v>880</v>
      </c>
      <c r="G391" s="26" t="s">
        <v>1822</v>
      </c>
      <c r="H391" s="26" t="s">
        <v>8515</v>
      </c>
      <c r="I391" s="27">
        <v>0.495</v>
      </c>
      <c r="J391" s="27">
        <v>0.654</v>
      </c>
      <c r="K391" s="27">
        <v>0.83248134</v>
      </c>
      <c r="L391" s="27">
        <v>0.0679</v>
      </c>
      <c r="M391" s="27">
        <v>0.713</v>
      </c>
      <c r="N391" s="27">
        <v>0.0</v>
      </c>
      <c r="O391" s="27">
        <v>0.165</v>
      </c>
      <c r="P391" s="27">
        <v>0.35</v>
      </c>
      <c r="Q391" s="27">
        <v>123.896</v>
      </c>
      <c r="R391" s="27">
        <v>3.0</v>
      </c>
      <c r="S391" s="27">
        <v>0.0</v>
      </c>
      <c r="T391" s="26" t="s">
        <v>104</v>
      </c>
      <c r="U391" s="26" t="s">
        <v>68</v>
      </c>
      <c r="V391" s="26" t="s">
        <v>45</v>
      </c>
      <c r="W391" s="18" t="s">
        <v>9107</v>
      </c>
    </row>
    <row r="392">
      <c r="A392" s="26" t="s">
        <v>8520</v>
      </c>
      <c r="B392" s="26" t="s">
        <v>8521</v>
      </c>
      <c r="C392" s="27">
        <v>2017.0</v>
      </c>
      <c r="D392" s="27">
        <v>69.0</v>
      </c>
      <c r="E392" s="27">
        <v>351587.0</v>
      </c>
      <c r="F392" s="26" t="s">
        <v>880</v>
      </c>
      <c r="G392" s="26" t="s">
        <v>7462</v>
      </c>
      <c r="H392" s="26" t="s">
        <v>8137</v>
      </c>
      <c r="I392" s="27">
        <v>0.528</v>
      </c>
      <c r="J392" s="27">
        <v>0.524</v>
      </c>
      <c r="K392" s="27">
        <v>0.80108228</v>
      </c>
      <c r="L392" s="27">
        <v>0.0337</v>
      </c>
      <c r="M392" s="27">
        <v>0.877</v>
      </c>
      <c r="N392" s="27">
        <v>1.4E-5</v>
      </c>
      <c r="O392" s="27">
        <v>0.172</v>
      </c>
      <c r="P392" s="27">
        <v>0.269</v>
      </c>
      <c r="Q392" s="27">
        <v>99.636</v>
      </c>
      <c r="R392" s="27">
        <v>1.0</v>
      </c>
      <c r="S392" s="27">
        <v>1.0</v>
      </c>
      <c r="T392" s="26" t="s">
        <v>104</v>
      </c>
      <c r="U392" s="26" t="s">
        <v>35</v>
      </c>
      <c r="V392" s="26" t="s">
        <v>36</v>
      </c>
      <c r="W392" s="18" t="s">
        <v>9128</v>
      </c>
    </row>
    <row r="393">
      <c r="A393" s="26" t="s">
        <v>8527</v>
      </c>
      <c r="B393" s="26" t="s">
        <v>8528</v>
      </c>
      <c r="C393" s="27">
        <v>2018.0</v>
      </c>
      <c r="D393" s="27">
        <v>69.0</v>
      </c>
      <c r="E393" s="27">
        <v>184666.0</v>
      </c>
      <c r="F393" s="26" t="s">
        <v>880</v>
      </c>
      <c r="G393" s="26" t="s">
        <v>8529</v>
      </c>
      <c r="H393" s="26" t="s">
        <v>8530</v>
      </c>
      <c r="I393" s="27">
        <v>0.465</v>
      </c>
      <c r="J393" s="27">
        <v>0.551</v>
      </c>
      <c r="K393" s="27">
        <v>0.83374329</v>
      </c>
      <c r="L393" s="27">
        <v>0.0362</v>
      </c>
      <c r="M393" s="27">
        <v>0.619</v>
      </c>
      <c r="N393" s="27">
        <v>6.03E-6</v>
      </c>
      <c r="O393" s="27">
        <v>0.109</v>
      </c>
      <c r="P393" s="27">
        <v>0.415</v>
      </c>
      <c r="Q393" s="27">
        <v>89.459</v>
      </c>
      <c r="R393" s="27">
        <v>7.0</v>
      </c>
      <c r="S393" s="27">
        <v>1.0</v>
      </c>
      <c r="T393" s="26" t="s">
        <v>104</v>
      </c>
      <c r="U393" s="26" t="s">
        <v>68</v>
      </c>
      <c r="V393" s="26" t="s">
        <v>54</v>
      </c>
      <c r="W393" s="18" t="s">
        <v>9152</v>
      </c>
    </row>
    <row r="394">
      <c r="A394" s="26" t="s">
        <v>8533</v>
      </c>
      <c r="B394" s="26" t="s">
        <v>8535</v>
      </c>
      <c r="C394" s="27">
        <v>2011.0</v>
      </c>
      <c r="D394" s="27">
        <v>69.0</v>
      </c>
      <c r="E394" s="27">
        <v>329851.0</v>
      </c>
      <c r="F394" s="26" t="s">
        <v>8536</v>
      </c>
      <c r="G394" s="26" t="s">
        <v>4857</v>
      </c>
      <c r="H394" s="26" t="s">
        <v>8537</v>
      </c>
      <c r="I394" s="27">
        <v>0.461</v>
      </c>
      <c r="J394" s="27">
        <v>0.481</v>
      </c>
      <c r="K394" s="27">
        <v>0.83782859</v>
      </c>
      <c r="L394" s="27">
        <v>0.0327</v>
      </c>
      <c r="M394" s="27">
        <v>0.789</v>
      </c>
      <c r="N394" s="27">
        <v>1.01E-6</v>
      </c>
      <c r="O394" s="27">
        <v>0.127</v>
      </c>
      <c r="P394" s="27">
        <v>0.262</v>
      </c>
      <c r="Q394" s="27">
        <v>199.807</v>
      </c>
      <c r="R394" s="27">
        <v>0.0</v>
      </c>
      <c r="S394" s="27">
        <v>0.0</v>
      </c>
      <c r="T394" s="26" t="s">
        <v>104</v>
      </c>
      <c r="U394" s="26" t="s">
        <v>35</v>
      </c>
      <c r="V394" s="26" t="s">
        <v>36</v>
      </c>
      <c r="W394" s="18" t="s">
        <v>9176</v>
      </c>
    </row>
    <row r="395">
      <c r="A395" s="26" t="s">
        <v>8552</v>
      </c>
      <c r="B395" s="26" t="s">
        <v>8553</v>
      </c>
      <c r="C395" s="27">
        <v>2015.0</v>
      </c>
      <c r="D395" s="27">
        <v>69.0</v>
      </c>
      <c r="E395" s="27">
        <v>272680.0</v>
      </c>
      <c r="F395" s="26" t="s">
        <v>880</v>
      </c>
      <c r="G395" s="26" t="s">
        <v>1822</v>
      </c>
      <c r="H395" s="26" t="s">
        <v>7865</v>
      </c>
      <c r="I395" s="27">
        <v>0.565</v>
      </c>
      <c r="J395" s="27">
        <v>0.744</v>
      </c>
      <c r="K395" s="27">
        <v>0.8500631</v>
      </c>
      <c r="L395" s="27">
        <v>0.0446</v>
      </c>
      <c r="M395" s="27">
        <v>0.403</v>
      </c>
      <c r="N395" s="27">
        <v>0.0</v>
      </c>
      <c r="O395" s="27">
        <v>0.0853</v>
      </c>
      <c r="P395" s="27">
        <v>0.415</v>
      </c>
      <c r="Q395" s="27">
        <v>134.068</v>
      </c>
      <c r="R395" s="27">
        <v>7.0</v>
      </c>
      <c r="S395" s="27">
        <v>1.0</v>
      </c>
      <c r="T395" s="26" t="s">
        <v>104</v>
      </c>
      <c r="U395" s="26" t="s">
        <v>68</v>
      </c>
      <c r="V395" s="26" t="s">
        <v>54</v>
      </c>
      <c r="W395" s="18" t="s">
        <v>9204</v>
      </c>
    </row>
    <row r="396">
      <c r="A396" s="26" t="s">
        <v>8601</v>
      </c>
      <c r="B396" s="26" t="s">
        <v>8602</v>
      </c>
      <c r="C396" s="27">
        <v>2015.0</v>
      </c>
      <c r="D396" s="27">
        <v>70.0</v>
      </c>
      <c r="E396" s="27">
        <v>253773.0</v>
      </c>
      <c r="F396" s="26" t="s">
        <v>1918</v>
      </c>
      <c r="G396" s="26" t="s">
        <v>1919</v>
      </c>
      <c r="H396" s="26" t="s">
        <v>8605</v>
      </c>
      <c r="I396" s="27">
        <v>0.593</v>
      </c>
      <c r="J396" s="27">
        <v>0.528</v>
      </c>
      <c r="K396" s="27">
        <v>0.82105961</v>
      </c>
      <c r="L396" s="27">
        <v>0.0266</v>
      </c>
      <c r="M396" s="27">
        <v>0.409</v>
      </c>
      <c r="N396" s="27">
        <v>3.26E-4</v>
      </c>
      <c r="O396" s="27">
        <v>0.327</v>
      </c>
      <c r="P396" s="27">
        <v>0.406</v>
      </c>
      <c r="Q396" s="27">
        <v>80.06</v>
      </c>
      <c r="R396" s="27">
        <v>7.0</v>
      </c>
      <c r="S396" s="27">
        <v>1.0</v>
      </c>
      <c r="T396" s="26" t="s">
        <v>104</v>
      </c>
      <c r="U396" s="26" t="s">
        <v>35</v>
      </c>
      <c r="V396" s="26" t="s">
        <v>54</v>
      </c>
      <c r="W396" s="18" t="s">
        <v>9226</v>
      </c>
    </row>
    <row r="397">
      <c r="A397" s="26" t="s">
        <v>8628</v>
      </c>
      <c r="B397" s="26" t="s">
        <v>8629</v>
      </c>
      <c r="C397" s="27">
        <v>2022.0</v>
      </c>
      <c r="D397" s="27">
        <v>70.0</v>
      </c>
      <c r="E397" s="27">
        <v>346290.0</v>
      </c>
      <c r="F397" s="26" t="s">
        <v>880</v>
      </c>
      <c r="G397" s="26" t="s">
        <v>1822</v>
      </c>
      <c r="H397" s="26" t="s">
        <v>8629</v>
      </c>
      <c r="I397" s="27">
        <v>0.589</v>
      </c>
      <c r="J397" s="27">
        <v>0.522</v>
      </c>
      <c r="K397" s="27">
        <v>0.74671144</v>
      </c>
      <c r="L397" s="27">
        <v>0.0391</v>
      </c>
      <c r="M397" s="27">
        <v>0.642</v>
      </c>
      <c r="N397" s="27">
        <v>2.74E-5</v>
      </c>
      <c r="O397" s="27">
        <v>0.0992</v>
      </c>
      <c r="P397" s="27">
        <v>0.31</v>
      </c>
      <c r="Q397" s="27">
        <v>109.094</v>
      </c>
      <c r="R397" s="27">
        <v>9.0</v>
      </c>
      <c r="S397" s="27">
        <v>1.0</v>
      </c>
      <c r="T397" s="26" t="s">
        <v>104</v>
      </c>
      <c r="U397" s="26" t="s">
        <v>68</v>
      </c>
      <c r="V397" s="26" t="s">
        <v>45</v>
      </c>
      <c r="W397" s="18" t="s">
        <v>9248</v>
      </c>
    </row>
    <row r="398">
      <c r="A398" s="26" t="s">
        <v>8700</v>
      </c>
      <c r="B398" s="26" t="s">
        <v>8701</v>
      </c>
      <c r="C398" s="27">
        <v>2011.0</v>
      </c>
      <c r="D398" s="27">
        <v>71.0</v>
      </c>
      <c r="E398" s="27">
        <v>292746.0</v>
      </c>
      <c r="F398" s="26" t="s">
        <v>2720</v>
      </c>
      <c r="G398" s="26" t="s">
        <v>2722</v>
      </c>
      <c r="H398" s="26" t="s">
        <v>8702</v>
      </c>
      <c r="I398" s="27">
        <v>0.442</v>
      </c>
      <c r="J398" s="27">
        <v>0.574</v>
      </c>
      <c r="K398" s="27">
        <v>0.83772164</v>
      </c>
      <c r="L398" s="27">
        <v>0.0828</v>
      </c>
      <c r="M398" s="27">
        <v>0.273</v>
      </c>
      <c r="N398" s="27">
        <v>0.0</v>
      </c>
      <c r="O398" s="27">
        <v>0.094</v>
      </c>
      <c r="P398" s="27">
        <v>0.308</v>
      </c>
      <c r="Q398" s="27">
        <v>167.857</v>
      </c>
      <c r="R398" s="27">
        <v>2.0</v>
      </c>
      <c r="S398" s="27">
        <v>1.0</v>
      </c>
      <c r="T398" s="26" t="s">
        <v>104</v>
      </c>
      <c r="U398" s="26" t="s">
        <v>35</v>
      </c>
      <c r="V398" s="26" t="s">
        <v>45</v>
      </c>
      <c r="W398" s="18" t="s">
        <v>9263</v>
      </c>
    </row>
    <row r="399">
      <c r="A399" s="26" t="s">
        <v>8806</v>
      </c>
      <c r="B399" s="26" t="s">
        <v>8807</v>
      </c>
      <c r="C399" s="27">
        <v>2015.0</v>
      </c>
      <c r="D399" s="27">
        <v>72.0</v>
      </c>
      <c r="E399" s="27">
        <v>341054.0</v>
      </c>
      <c r="F399" s="26" t="s">
        <v>880</v>
      </c>
      <c r="G399" s="26" t="s">
        <v>2426</v>
      </c>
      <c r="H399" s="26" t="s">
        <v>8808</v>
      </c>
      <c r="I399" s="27">
        <v>0.562</v>
      </c>
      <c r="J399" s="27">
        <v>0.519</v>
      </c>
      <c r="K399" s="27">
        <v>0.78745749</v>
      </c>
      <c r="L399" s="27">
        <v>0.0326</v>
      </c>
      <c r="M399" s="27">
        <v>0.557</v>
      </c>
      <c r="N399" s="27">
        <v>2.68E-4</v>
      </c>
      <c r="O399" s="27">
        <v>0.172</v>
      </c>
      <c r="P399" s="27">
        <v>0.415</v>
      </c>
      <c r="Q399" s="27">
        <v>122.925</v>
      </c>
      <c r="R399" s="27">
        <v>3.0</v>
      </c>
      <c r="S399" s="27">
        <v>1.0</v>
      </c>
      <c r="T399" s="26" t="s">
        <v>104</v>
      </c>
      <c r="U399" s="26" t="s">
        <v>68</v>
      </c>
      <c r="V399" s="26" t="s">
        <v>54</v>
      </c>
      <c r="W399" s="18" t="s">
        <v>9286</v>
      </c>
    </row>
    <row r="400">
      <c r="A400" s="26" t="s">
        <v>8811</v>
      </c>
      <c r="B400" s="26" t="s">
        <v>8812</v>
      </c>
      <c r="C400" s="27">
        <v>2015.0</v>
      </c>
      <c r="D400" s="27">
        <v>72.0</v>
      </c>
      <c r="E400" s="27">
        <v>237896.0</v>
      </c>
      <c r="F400" s="26" t="s">
        <v>880</v>
      </c>
      <c r="G400" s="26" t="s">
        <v>1822</v>
      </c>
      <c r="H400" s="26" t="s">
        <v>8813</v>
      </c>
      <c r="I400" s="27">
        <v>0.301</v>
      </c>
      <c r="J400" s="27">
        <v>0.581</v>
      </c>
      <c r="K400" s="27">
        <v>0.81782987</v>
      </c>
      <c r="L400" s="27">
        <v>0.0422</v>
      </c>
      <c r="M400" s="27">
        <v>0.602</v>
      </c>
      <c r="N400" s="27">
        <v>0.0</v>
      </c>
      <c r="O400" s="27">
        <v>0.0757</v>
      </c>
      <c r="P400" s="27">
        <v>0.235</v>
      </c>
      <c r="Q400" s="27">
        <v>132.051</v>
      </c>
      <c r="R400" s="27">
        <v>11.0</v>
      </c>
      <c r="S400" s="27">
        <v>0.0</v>
      </c>
      <c r="T400" s="26" t="s">
        <v>104</v>
      </c>
      <c r="U400" s="26" t="s">
        <v>35</v>
      </c>
      <c r="V400" s="26" t="s">
        <v>36</v>
      </c>
      <c r="W400" s="18" t="s">
        <v>9305</v>
      </c>
    </row>
    <row r="401">
      <c r="A401" s="26" t="s">
        <v>8816</v>
      </c>
      <c r="B401" s="26" t="s">
        <v>8818</v>
      </c>
      <c r="C401" s="27">
        <v>2010.0</v>
      </c>
      <c r="D401" s="27">
        <v>72.0</v>
      </c>
      <c r="E401" s="27">
        <v>289560.0</v>
      </c>
      <c r="F401" s="26" t="s">
        <v>880</v>
      </c>
      <c r="G401" s="26" t="s">
        <v>1822</v>
      </c>
      <c r="H401" s="26" t="s">
        <v>6462</v>
      </c>
      <c r="I401" s="27">
        <v>0.511</v>
      </c>
      <c r="J401" s="27">
        <v>0.767</v>
      </c>
      <c r="K401" s="27">
        <v>0.852587</v>
      </c>
      <c r="L401" s="27">
        <v>0.0524</v>
      </c>
      <c r="M401" s="27">
        <v>0.651</v>
      </c>
      <c r="N401" s="27">
        <v>0.0</v>
      </c>
      <c r="O401" s="27">
        <v>0.153</v>
      </c>
      <c r="P401" s="27">
        <v>0.463</v>
      </c>
      <c r="Q401" s="27">
        <v>79.923</v>
      </c>
      <c r="R401" s="27">
        <v>2.0</v>
      </c>
      <c r="S401" s="27">
        <v>1.0</v>
      </c>
      <c r="T401" s="26" t="s">
        <v>104</v>
      </c>
      <c r="U401" s="26" t="s">
        <v>35</v>
      </c>
      <c r="V401" s="26" t="s">
        <v>54</v>
      </c>
      <c r="W401" s="18" t="s">
        <v>9328</v>
      </c>
    </row>
    <row r="402">
      <c r="A402" s="26" t="s">
        <v>8902</v>
      </c>
      <c r="B402" s="26" t="s">
        <v>8903</v>
      </c>
      <c r="C402" s="27">
        <v>2013.0</v>
      </c>
      <c r="D402" s="27">
        <v>73.0</v>
      </c>
      <c r="E402" s="27">
        <v>228982.0</v>
      </c>
      <c r="F402" s="26" t="s">
        <v>880</v>
      </c>
      <c r="G402" s="26" t="s">
        <v>1822</v>
      </c>
      <c r="H402" s="26" t="s">
        <v>8904</v>
      </c>
      <c r="I402" s="27">
        <v>0.593</v>
      </c>
      <c r="J402" s="27">
        <v>0.967</v>
      </c>
      <c r="K402" s="27">
        <v>0.85113255</v>
      </c>
      <c r="L402" s="27">
        <v>0.0907</v>
      </c>
      <c r="M402" s="27">
        <v>0.166</v>
      </c>
      <c r="N402" s="27">
        <v>2.54E-5</v>
      </c>
      <c r="O402" s="27">
        <v>0.105</v>
      </c>
      <c r="P402" s="27">
        <v>0.452</v>
      </c>
      <c r="Q402" s="27">
        <v>131.988</v>
      </c>
      <c r="R402" s="27">
        <v>9.0</v>
      </c>
      <c r="S402" s="27">
        <v>1.0</v>
      </c>
      <c r="T402" s="26" t="s">
        <v>104</v>
      </c>
      <c r="U402" s="26" t="s">
        <v>35</v>
      </c>
      <c r="V402" s="26" t="s">
        <v>54</v>
      </c>
      <c r="W402" s="18" t="s">
        <v>9352</v>
      </c>
    </row>
    <row r="403">
      <c r="A403" s="26" t="s">
        <v>8960</v>
      </c>
      <c r="B403" s="26" t="s">
        <v>8961</v>
      </c>
      <c r="C403" s="27">
        <v>2015.0</v>
      </c>
      <c r="D403" s="27">
        <v>74.0</v>
      </c>
      <c r="E403" s="27">
        <v>398799.0</v>
      </c>
      <c r="F403" s="26" t="s">
        <v>4046</v>
      </c>
      <c r="G403" s="26" t="s">
        <v>4047</v>
      </c>
      <c r="H403" s="26" t="s">
        <v>8964</v>
      </c>
      <c r="I403" s="27">
        <v>0.22</v>
      </c>
      <c r="J403" s="27">
        <v>0.362</v>
      </c>
      <c r="K403" s="27">
        <v>0.81254679</v>
      </c>
      <c r="L403" s="27">
        <v>0.0316</v>
      </c>
      <c r="M403" s="27">
        <v>0.845</v>
      </c>
      <c r="N403" s="27">
        <v>0.0</v>
      </c>
      <c r="O403" s="27">
        <v>0.133</v>
      </c>
      <c r="P403" s="27">
        <v>0.198</v>
      </c>
      <c r="Q403" s="27">
        <v>72.516</v>
      </c>
      <c r="R403" s="27">
        <v>0.0</v>
      </c>
      <c r="S403" s="27">
        <v>1.0</v>
      </c>
      <c r="T403" s="26" t="s">
        <v>104</v>
      </c>
      <c r="U403" s="26" t="s">
        <v>35</v>
      </c>
      <c r="V403" s="26" t="s">
        <v>58</v>
      </c>
      <c r="W403" s="18" t="s">
        <v>9372</v>
      </c>
    </row>
    <row r="404">
      <c r="A404" s="26" t="s">
        <v>9053</v>
      </c>
      <c r="B404" s="26" t="s">
        <v>9055</v>
      </c>
      <c r="C404" s="27">
        <v>2017.0</v>
      </c>
      <c r="D404" s="27">
        <v>75.0</v>
      </c>
      <c r="E404" s="27">
        <v>260590.0</v>
      </c>
      <c r="F404" s="26" t="s">
        <v>3852</v>
      </c>
      <c r="G404" s="26" t="s">
        <v>1585</v>
      </c>
      <c r="H404" s="26" t="s">
        <v>6907</v>
      </c>
      <c r="I404" s="27">
        <v>0.572</v>
      </c>
      <c r="J404" s="27">
        <v>0.541</v>
      </c>
      <c r="K404" s="27">
        <v>0.83652386</v>
      </c>
      <c r="L404" s="27">
        <v>0.0245</v>
      </c>
      <c r="M404" s="27">
        <v>0.759</v>
      </c>
      <c r="N404" s="27">
        <v>0.0</v>
      </c>
      <c r="O404" s="27">
        <v>0.111</v>
      </c>
      <c r="P404" s="27">
        <v>0.266</v>
      </c>
      <c r="Q404" s="27">
        <v>87.01</v>
      </c>
      <c r="R404" s="27">
        <v>5.0</v>
      </c>
      <c r="S404" s="27">
        <v>1.0</v>
      </c>
      <c r="T404" s="26" t="s">
        <v>104</v>
      </c>
      <c r="U404" s="26" t="s">
        <v>35</v>
      </c>
      <c r="V404" s="26" t="s">
        <v>36</v>
      </c>
      <c r="W404" s="18" t="s">
        <v>9392</v>
      </c>
    </row>
    <row r="405">
      <c r="A405" s="26" t="s">
        <v>9301</v>
      </c>
      <c r="B405" s="26" t="s">
        <v>9302</v>
      </c>
      <c r="C405" s="27">
        <v>2019.0</v>
      </c>
      <c r="D405" s="27">
        <v>79.0</v>
      </c>
      <c r="E405" s="27">
        <v>284779.0</v>
      </c>
      <c r="F405" s="26" t="s">
        <v>3852</v>
      </c>
      <c r="G405" s="26" t="s">
        <v>1585</v>
      </c>
      <c r="H405" s="26" t="s">
        <v>9302</v>
      </c>
      <c r="I405" s="27">
        <v>0.427</v>
      </c>
      <c r="J405" s="27">
        <v>0.396</v>
      </c>
      <c r="K405" s="27">
        <v>0.81286762</v>
      </c>
      <c r="L405" s="27">
        <v>0.0366</v>
      </c>
      <c r="M405" s="27">
        <v>0.736</v>
      </c>
      <c r="N405" s="27">
        <v>0.0</v>
      </c>
      <c r="O405" s="27">
        <v>0.11</v>
      </c>
      <c r="P405" s="27">
        <v>0.306</v>
      </c>
      <c r="Q405" s="27">
        <v>70.368</v>
      </c>
      <c r="R405" s="27">
        <v>11.0</v>
      </c>
      <c r="S405" s="27">
        <v>1.0</v>
      </c>
      <c r="T405" s="26" t="s">
        <v>104</v>
      </c>
      <c r="U405" s="26" t="s">
        <v>35</v>
      </c>
      <c r="V405" s="26" t="s">
        <v>45</v>
      </c>
      <c r="W405" s="18" t="s">
        <v>9418</v>
      </c>
    </row>
    <row r="407">
      <c r="A407" s="34" t="s">
        <v>120</v>
      </c>
      <c r="B407" s="34" t="s">
        <v>121</v>
      </c>
      <c r="C407" s="35">
        <v>2024.0</v>
      </c>
      <c r="D407" s="35">
        <v>0.0</v>
      </c>
      <c r="E407" s="35">
        <v>144922.0</v>
      </c>
      <c r="F407" s="34" t="s">
        <v>124</v>
      </c>
      <c r="G407" s="34" t="s">
        <v>126</v>
      </c>
      <c r="H407" s="34" t="s">
        <v>127</v>
      </c>
      <c r="I407" s="35">
        <v>0.647</v>
      </c>
      <c r="J407" s="35">
        <v>0.764</v>
      </c>
      <c r="K407" s="35">
        <v>0.853955896</v>
      </c>
      <c r="L407" s="35">
        <v>0.0485</v>
      </c>
      <c r="M407" s="35">
        <v>0.0121</v>
      </c>
      <c r="N407" s="35">
        <v>0.0</v>
      </c>
      <c r="O407" s="35">
        <v>0.372</v>
      </c>
      <c r="P407" s="35">
        <v>0.108</v>
      </c>
      <c r="Q407" s="35">
        <v>145.116</v>
      </c>
      <c r="R407" s="35">
        <v>0.0</v>
      </c>
      <c r="S407" s="35">
        <v>1.0</v>
      </c>
      <c r="T407" s="34" t="s">
        <v>103</v>
      </c>
      <c r="U407" s="34" t="s">
        <v>35</v>
      </c>
      <c r="V407" s="34" t="s">
        <v>58</v>
      </c>
      <c r="W407" s="36" t="s">
        <v>9446</v>
      </c>
      <c r="X407" s="37"/>
      <c r="Y407" s="38"/>
      <c r="Z407" s="38"/>
      <c r="AA407" s="38"/>
      <c r="AB407" s="38"/>
    </row>
    <row r="408">
      <c r="A408" s="34" t="s">
        <v>857</v>
      </c>
      <c r="B408" s="39" t="s">
        <v>858</v>
      </c>
      <c r="C408" s="35">
        <v>2019.0</v>
      </c>
      <c r="D408" s="35">
        <v>0.0</v>
      </c>
      <c r="E408" s="35">
        <v>191428.0</v>
      </c>
      <c r="F408" s="34" t="s">
        <v>859</v>
      </c>
      <c r="G408" s="34" t="s">
        <v>860</v>
      </c>
      <c r="H408" s="34" t="s">
        <v>861</v>
      </c>
      <c r="I408" s="35">
        <v>0.574</v>
      </c>
      <c r="J408" s="35">
        <v>0.298</v>
      </c>
      <c r="K408" s="35">
        <v>0.738006117</v>
      </c>
      <c r="L408" s="35">
        <v>0.044</v>
      </c>
      <c r="M408" s="35">
        <v>0.958</v>
      </c>
      <c r="N408" s="35">
        <v>0.755</v>
      </c>
      <c r="O408" s="35">
        <v>0.0971</v>
      </c>
      <c r="P408" s="35">
        <v>0.369</v>
      </c>
      <c r="Q408" s="35">
        <v>167.85</v>
      </c>
      <c r="R408" s="35">
        <v>0.0</v>
      </c>
      <c r="S408" s="35">
        <v>1.0</v>
      </c>
      <c r="T408" s="34" t="s">
        <v>103</v>
      </c>
      <c r="U408" s="34" t="s">
        <v>35</v>
      </c>
      <c r="V408" s="34" t="s">
        <v>45</v>
      </c>
      <c r="W408" s="36" t="s">
        <v>9483</v>
      </c>
      <c r="X408" s="37"/>
      <c r="Y408" s="38"/>
      <c r="Z408" s="38"/>
      <c r="AA408" s="38"/>
      <c r="AB408" s="38"/>
    </row>
    <row r="409">
      <c r="A409" s="34" t="s">
        <v>870</v>
      </c>
      <c r="B409" s="39" t="s">
        <v>871</v>
      </c>
      <c r="C409" s="35">
        <v>2013.0</v>
      </c>
      <c r="D409" s="35">
        <v>0.0</v>
      </c>
      <c r="E409" s="35">
        <v>223107.0</v>
      </c>
      <c r="F409" s="34" t="s">
        <v>872</v>
      </c>
      <c r="G409" s="34" t="s">
        <v>873</v>
      </c>
      <c r="H409" s="34" t="s">
        <v>874</v>
      </c>
      <c r="I409" s="35">
        <v>0.734</v>
      </c>
      <c r="J409" s="35">
        <v>0.821</v>
      </c>
      <c r="K409" s="35">
        <v>0.863174556</v>
      </c>
      <c r="L409" s="35">
        <v>0.0954</v>
      </c>
      <c r="M409" s="35">
        <v>4.17E-4</v>
      </c>
      <c r="N409" s="35">
        <v>1.04E-4</v>
      </c>
      <c r="O409" s="35">
        <v>0.0853</v>
      </c>
      <c r="P409" s="35">
        <v>0.33</v>
      </c>
      <c r="Q409" s="35">
        <v>135.07</v>
      </c>
      <c r="R409" s="35">
        <v>6.0</v>
      </c>
      <c r="S409" s="35">
        <v>0.0</v>
      </c>
      <c r="T409" s="34" t="s">
        <v>103</v>
      </c>
      <c r="U409" s="34" t="s">
        <v>35</v>
      </c>
      <c r="V409" s="34" t="s">
        <v>45</v>
      </c>
      <c r="W409" s="36" t="s">
        <v>9509</v>
      </c>
      <c r="X409" s="37"/>
      <c r="Y409" s="38"/>
      <c r="Z409" s="38"/>
      <c r="AA409" s="38"/>
      <c r="AB409" s="38"/>
    </row>
    <row r="410">
      <c r="A410" s="34" t="s">
        <v>924</v>
      </c>
      <c r="B410" s="39" t="s">
        <v>925</v>
      </c>
      <c r="C410" s="35">
        <v>2018.0</v>
      </c>
      <c r="D410" s="35">
        <v>1.0</v>
      </c>
      <c r="E410" s="35">
        <v>317040.0</v>
      </c>
      <c r="F410" s="34" t="s">
        <v>926</v>
      </c>
      <c r="G410" s="34" t="s">
        <v>927</v>
      </c>
      <c r="H410" s="34" t="s">
        <v>928</v>
      </c>
      <c r="I410" s="35">
        <v>0.645</v>
      </c>
      <c r="J410" s="35">
        <v>0.922</v>
      </c>
      <c r="K410" s="35">
        <v>0.795521143</v>
      </c>
      <c r="L410" s="35">
        <v>0.0386</v>
      </c>
      <c r="M410" s="35">
        <v>2.63E-4</v>
      </c>
      <c r="N410" s="35">
        <v>2.78E-4</v>
      </c>
      <c r="O410" s="35">
        <v>0.274</v>
      </c>
      <c r="P410" s="35">
        <v>0.452</v>
      </c>
      <c r="Q410" s="35">
        <v>128.001</v>
      </c>
      <c r="R410" s="35">
        <v>1.0</v>
      </c>
      <c r="S410" s="35">
        <v>0.0</v>
      </c>
      <c r="T410" s="34" t="s">
        <v>103</v>
      </c>
      <c r="U410" s="34" t="s">
        <v>35</v>
      </c>
      <c r="V410" s="34" t="s">
        <v>54</v>
      </c>
      <c r="W410" s="36" t="s">
        <v>9534</v>
      </c>
      <c r="X410" s="37"/>
      <c r="Y410" s="38"/>
      <c r="Z410" s="38"/>
      <c r="AA410" s="38"/>
      <c r="AB410" s="38"/>
    </row>
    <row r="411">
      <c r="A411" s="34" t="s">
        <v>1042</v>
      </c>
      <c r="B411" s="39" t="s">
        <v>1043</v>
      </c>
      <c r="C411" s="35">
        <v>2024.0</v>
      </c>
      <c r="D411" s="35">
        <v>1.0</v>
      </c>
      <c r="E411" s="35">
        <v>141090.0</v>
      </c>
      <c r="F411" s="34" t="s">
        <v>303</v>
      </c>
      <c r="G411" s="34" t="s">
        <v>1044</v>
      </c>
      <c r="H411" s="34" t="s">
        <v>1046</v>
      </c>
      <c r="I411" s="35">
        <v>0.906</v>
      </c>
      <c r="J411" s="35">
        <v>0.0271</v>
      </c>
      <c r="K411" s="35">
        <v>0.511068808</v>
      </c>
      <c r="L411" s="35">
        <v>0.116</v>
      </c>
      <c r="M411" s="35">
        <v>0.994</v>
      </c>
      <c r="N411" s="35">
        <v>0.967</v>
      </c>
      <c r="O411" s="35">
        <v>0.112</v>
      </c>
      <c r="P411" s="35">
        <v>0.489</v>
      </c>
      <c r="Q411" s="35">
        <v>110.027</v>
      </c>
      <c r="R411" s="35">
        <v>0.0</v>
      </c>
      <c r="S411" s="35">
        <v>1.0</v>
      </c>
      <c r="T411" s="34" t="s">
        <v>103</v>
      </c>
      <c r="U411" s="34" t="s">
        <v>35</v>
      </c>
      <c r="V411" s="34" t="s">
        <v>54</v>
      </c>
      <c r="W411" s="36" t="s">
        <v>9558</v>
      </c>
      <c r="X411" s="37"/>
      <c r="Y411" s="38"/>
      <c r="Z411" s="38"/>
      <c r="AA411" s="38"/>
      <c r="AB411" s="38"/>
    </row>
    <row r="412">
      <c r="A412" s="34" t="s">
        <v>1047</v>
      </c>
      <c r="B412" s="39" t="s">
        <v>1048</v>
      </c>
      <c r="C412" s="35">
        <v>2022.0</v>
      </c>
      <c r="D412" s="35">
        <v>1.0</v>
      </c>
      <c r="E412" s="35">
        <v>72000.0</v>
      </c>
      <c r="F412" s="34" t="s">
        <v>1049</v>
      </c>
      <c r="G412" s="34" t="s">
        <v>1052</v>
      </c>
      <c r="H412" s="34" t="s">
        <v>1053</v>
      </c>
      <c r="I412" s="35">
        <v>0.486</v>
      </c>
      <c r="J412" s="35">
        <v>0.339</v>
      </c>
      <c r="K412" s="35">
        <v>0.6104635</v>
      </c>
      <c r="L412" s="35">
        <v>0.16</v>
      </c>
      <c r="M412" s="35">
        <v>0.656</v>
      </c>
      <c r="N412" s="35">
        <v>0.94</v>
      </c>
      <c r="O412" s="35">
        <v>0.1</v>
      </c>
      <c r="P412" s="35">
        <v>0.463</v>
      </c>
      <c r="Q412" s="35">
        <v>81.384</v>
      </c>
      <c r="R412" s="35">
        <v>6.0</v>
      </c>
      <c r="S412" s="35">
        <v>0.0</v>
      </c>
      <c r="T412" s="34" t="s">
        <v>103</v>
      </c>
      <c r="U412" s="34" t="s">
        <v>35</v>
      </c>
      <c r="V412" s="34" t="s">
        <v>54</v>
      </c>
      <c r="W412" s="36" t="s">
        <v>9574</v>
      </c>
      <c r="X412" s="37"/>
      <c r="Y412" s="38"/>
      <c r="Z412" s="38"/>
      <c r="AA412" s="38"/>
      <c r="AB412" s="38"/>
    </row>
    <row r="413">
      <c r="A413" s="34" t="s">
        <v>1056</v>
      </c>
      <c r="B413" s="39" t="s">
        <v>1057</v>
      </c>
      <c r="C413" s="35">
        <v>2020.0</v>
      </c>
      <c r="D413" s="35">
        <v>1.0</v>
      </c>
      <c r="E413" s="35">
        <v>222524.0</v>
      </c>
      <c r="F413" s="34" t="s">
        <v>223</v>
      </c>
      <c r="G413" s="34" t="s">
        <v>1058</v>
      </c>
      <c r="H413" s="34" t="s">
        <v>1059</v>
      </c>
      <c r="I413" s="35">
        <v>0.605</v>
      </c>
      <c r="J413" s="35">
        <v>0.68</v>
      </c>
      <c r="K413" s="35">
        <v>0.875024063</v>
      </c>
      <c r="L413" s="35">
        <v>0.182</v>
      </c>
      <c r="M413" s="35">
        <v>0.173</v>
      </c>
      <c r="N413" s="35">
        <v>0.0</v>
      </c>
      <c r="O413" s="35">
        <v>0.102</v>
      </c>
      <c r="P413" s="35">
        <v>0.374</v>
      </c>
      <c r="Q413" s="35">
        <v>112.842</v>
      </c>
      <c r="R413" s="35">
        <v>4.0</v>
      </c>
      <c r="S413" s="35">
        <v>0.0</v>
      </c>
      <c r="T413" s="34" t="s">
        <v>103</v>
      </c>
      <c r="U413" s="34" t="s">
        <v>35</v>
      </c>
      <c r="V413" s="34" t="s">
        <v>45</v>
      </c>
      <c r="W413" s="36" t="s">
        <v>9592</v>
      </c>
      <c r="X413" s="37"/>
      <c r="Y413" s="38"/>
      <c r="Z413" s="38"/>
      <c r="AA413" s="38"/>
      <c r="AB413" s="38"/>
    </row>
    <row r="414">
      <c r="A414" s="34" t="s">
        <v>1062</v>
      </c>
      <c r="B414" s="39" t="s">
        <v>1063</v>
      </c>
      <c r="C414" s="35">
        <v>2024.0</v>
      </c>
      <c r="D414" s="35">
        <v>1.0</v>
      </c>
      <c r="E414" s="35">
        <v>112608.0</v>
      </c>
      <c r="F414" s="34" t="s">
        <v>223</v>
      </c>
      <c r="G414" s="34" t="s">
        <v>1064</v>
      </c>
      <c r="H414" s="34" t="s">
        <v>1065</v>
      </c>
      <c r="I414" s="35">
        <v>0.73</v>
      </c>
      <c r="J414" s="35">
        <v>0.534</v>
      </c>
      <c r="K414" s="35">
        <v>0.688362244</v>
      </c>
      <c r="L414" s="35">
        <v>0.0988</v>
      </c>
      <c r="M414" s="35">
        <v>0.0772</v>
      </c>
      <c r="N414" s="35">
        <v>0.905</v>
      </c>
      <c r="O414" s="35">
        <v>0.0608</v>
      </c>
      <c r="P414" s="35">
        <v>0.406</v>
      </c>
      <c r="Q414" s="35">
        <v>89.98</v>
      </c>
      <c r="R414" s="35">
        <v>0.0</v>
      </c>
      <c r="S414" s="35">
        <v>1.0</v>
      </c>
      <c r="T414" s="34" t="s">
        <v>103</v>
      </c>
      <c r="U414" s="34" t="s">
        <v>35</v>
      </c>
      <c r="V414" s="34" t="s">
        <v>54</v>
      </c>
      <c r="W414" s="36" t="s">
        <v>9613</v>
      </c>
      <c r="X414" s="37"/>
      <c r="Y414" s="38"/>
      <c r="Z414" s="38"/>
      <c r="AA414" s="38"/>
      <c r="AB414" s="38"/>
    </row>
    <row r="415">
      <c r="A415" s="34" t="s">
        <v>1068</v>
      </c>
      <c r="B415" s="39" t="s">
        <v>1069</v>
      </c>
      <c r="C415" s="35">
        <v>2023.0</v>
      </c>
      <c r="D415" s="35">
        <v>1.0</v>
      </c>
      <c r="E415" s="35">
        <v>68957.0</v>
      </c>
      <c r="F415" s="34" t="s">
        <v>259</v>
      </c>
      <c r="G415" s="34" t="s">
        <v>1070</v>
      </c>
      <c r="H415" s="34" t="s">
        <v>1071</v>
      </c>
      <c r="I415" s="35">
        <v>0.742</v>
      </c>
      <c r="J415" s="35">
        <v>0.231</v>
      </c>
      <c r="K415" s="35">
        <v>0.818236263</v>
      </c>
      <c r="L415" s="35">
        <v>0.289</v>
      </c>
      <c r="M415" s="35">
        <v>0.489</v>
      </c>
      <c r="N415" s="35">
        <v>0.285</v>
      </c>
      <c r="O415" s="35">
        <v>0.11</v>
      </c>
      <c r="P415" s="35">
        <v>0.372</v>
      </c>
      <c r="Q415" s="35">
        <v>163.014</v>
      </c>
      <c r="R415" s="35">
        <v>4.0</v>
      </c>
      <c r="S415" s="35">
        <v>1.0</v>
      </c>
      <c r="T415" s="34" t="s">
        <v>103</v>
      </c>
      <c r="U415" s="34" t="s">
        <v>35</v>
      </c>
      <c r="V415" s="34" t="s">
        <v>45</v>
      </c>
      <c r="W415" s="36" t="s">
        <v>9634</v>
      </c>
      <c r="X415" s="37"/>
      <c r="Y415" s="38"/>
      <c r="Z415" s="38"/>
      <c r="AA415" s="38"/>
      <c r="AB415" s="38"/>
    </row>
    <row r="416">
      <c r="A416" s="34" t="s">
        <v>1074</v>
      </c>
      <c r="B416" s="34" t="s">
        <v>1075</v>
      </c>
      <c r="C416" s="35">
        <v>2023.0</v>
      </c>
      <c r="D416" s="35">
        <v>1.0</v>
      </c>
      <c r="E416" s="35">
        <v>245177.0</v>
      </c>
      <c r="F416" s="34" t="s">
        <v>223</v>
      </c>
      <c r="G416" s="34" t="s">
        <v>1076</v>
      </c>
      <c r="H416" s="34" t="s">
        <v>1077</v>
      </c>
      <c r="I416" s="35">
        <v>0.626</v>
      </c>
      <c r="J416" s="35">
        <v>0.0395</v>
      </c>
      <c r="K416" s="35">
        <v>0.476568349</v>
      </c>
      <c r="L416" s="35">
        <v>0.0371</v>
      </c>
      <c r="M416" s="35">
        <v>0.908</v>
      </c>
      <c r="N416" s="35">
        <v>0.907</v>
      </c>
      <c r="O416" s="35">
        <v>0.0933</v>
      </c>
      <c r="P416" s="35">
        <v>0.278</v>
      </c>
      <c r="Q416" s="35">
        <v>112.007</v>
      </c>
      <c r="R416" s="35">
        <v>7.0</v>
      </c>
      <c r="S416" s="35">
        <v>1.0</v>
      </c>
      <c r="T416" s="34" t="s">
        <v>103</v>
      </c>
      <c r="U416" s="34" t="s">
        <v>35</v>
      </c>
      <c r="V416" s="34" t="s">
        <v>36</v>
      </c>
      <c r="W416" s="36" t="s">
        <v>9656</v>
      </c>
      <c r="X416" s="37"/>
      <c r="Y416" s="38"/>
      <c r="Z416" s="38"/>
      <c r="AA416" s="38"/>
      <c r="AB416" s="38"/>
    </row>
    <row r="417">
      <c r="A417" s="34" t="s">
        <v>1080</v>
      </c>
      <c r="B417" s="34" t="s">
        <v>1081</v>
      </c>
      <c r="C417" s="35">
        <v>2021.0</v>
      </c>
      <c r="D417" s="35">
        <v>1.0</v>
      </c>
      <c r="E417" s="35">
        <v>115043.0</v>
      </c>
      <c r="F417" s="34" t="s">
        <v>223</v>
      </c>
      <c r="G417" s="34" t="s">
        <v>270</v>
      </c>
      <c r="H417" s="34" t="s">
        <v>270</v>
      </c>
      <c r="I417" s="35">
        <v>0.568</v>
      </c>
      <c r="J417" s="35">
        <v>0.181</v>
      </c>
      <c r="K417" s="35">
        <v>0.546553162</v>
      </c>
      <c r="L417" s="35">
        <v>0.0303</v>
      </c>
      <c r="M417" s="35">
        <v>3.94E-5</v>
      </c>
      <c r="N417" s="35">
        <v>0.712</v>
      </c>
      <c r="O417" s="35">
        <v>0.397</v>
      </c>
      <c r="P417" s="35">
        <v>0.373</v>
      </c>
      <c r="Q417" s="35">
        <v>99.974</v>
      </c>
      <c r="R417" s="35">
        <v>4.0</v>
      </c>
      <c r="S417" s="35">
        <v>1.0</v>
      </c>
      <c r="T417" s="34" t="s">
        <v>103</v>
      </c>
      <c r="U417" s="34" t="s">
        <v>35</v>
      </c>
      <c r="V417" s="34" t="s">
        <v>45</v>
      </c>
      <c r="W417" s="36" t="s">
        <v>9674</v>
      </c>
      <c r="X417" s="37"/>
      <c r="Y417" s="38"/>
      <c r="Z417" s="38"/>
      <c r="AA417" s="38"/>
      <c r="AB417" s="38"/>
    </row>
    <row r="418">
      <c r="A418" s="34" t="s">
        <v>1084</v>
      </c>
      <c r="B418" s="39" t="s">
        <v>1085</v>
      </c>
      <c r="C418" s="35">
        <v>2021.0</v>
      </c>
      <c r="D418" s="35">
        <v>1.0</v>
      </c>
      <c r="E418" s="35">
        <v>119797.0</v>
      </c>
      <c r="F418" s="34" t="s">
        <v>223</v>
      </c>
      <c r="G418" s="34" t="s">
        <v>1086</v>
      </c>
      <c r="H418" s="34" t="s">
        <v>1087</v>
      </c>
      <c r="I418" s="35">
        <v>0.472</v>
      </c>
      <c r="J418" s="35">
        <v>0.831</v>
      </c>
      <c r="K418" s="35">
        <v>0.8947875</v>
      </c>
      <c r="L418" s="35">
        <v>0.0857</v>
      </c>
      <c r="M418" s="35">
        <v>0.00286</v>
      </c>
      <c r="N418" s="35">
        <v>0.702</v>
      </c>
      <c r="O418" s="35">
        <v>0.226</v>
      </c>
      <c r="P418" s="35">
        <v>0.328</v>
      </c>
      <c r="Q418" s="35">
        <v>127.92</v>
      </c>
      <c r="R418" s="35">
        <v>0.0</v>
      </c>
      <c r="S418" s="35">
        <v>1.0</v>
      </c>
      <c r="T418" s="34" t="s">
        <v>103</v>
      </c>
      <c r="U418" s="34" t="s">
        <v>35</v>
      </c>
      <c r="V418" s="34" t="s">
        <v>45</v>
      </c>
      <c r="W418" s="36" t="s">
        <v>9698</v>
      </c>
      <c r="X418" s="37"/>
      <c r="Y418" s="38"/>
      <c r="Z418" s="38"/>
      <c r="AA418" s="38"/>
      <c r="AB418" s="38"/>
    </row>
    <row r="419">
      <c r="A419" s="34" t="s">
        <v>1089</v>
      </c>
      <c r="B419" s="34" t="s">
        <v>1090</v>
      </c>
      <c r="C419" s="35">
        <v>2010.0</v>
      </c>
      <c r="D419" s="35">
        <v>1.0</v>
      </c>
      <c r="E419" s="35">
        <v>202280.0</v>
      </c>
      <c r="F419" s="34" t="s">
        <v>273</v>
      </c>
      <c r="G419" s="34" t="s">
        <v>1091</v>
      </c>
      <c r="H419" s="34" t="s">
        <v>1092</v>
      </c>
      <c r="I419" s="35">
        <v>0.504</v>
      </c>
      <c r="J419" s="35">
        <v>0.263</v>
      </c>
      <c r="K419" s="35">
        <v>0.677282741</v>
      </c>
      <c r="L419" s="35">
        <v>0.0364</v>
      </c>
      <c r="M419" s="35">
        <v>0.41</v>
      </c>
      <c r="N419" s="35">
        <v>0.528</v>
      </c>
      <c r="O419" s="35">
        <v>0.188</v>
      </c>
      <c r="P419" s="35">
        <v>0.297</v>
      </c>
      <c r="Q419" s="35">
        <v>97.839</v>
      </c>
      <c r="R419" s="35">
        <v>7.0</v>
      </c>
      <c r="S419" s="35">
        <v>1.0</v>
      </c>
      <c r="T419" s="34" t="s">
        <v>103</v>
      </c>
      <c r="U419" s="34" t="s">
        <v>35</v>
      </c>
      <c r="V419" s="34" t="s">
        <v>36</v>
      </c>
      <c r="W419" s="36" t="s">
        <v>9712</v>
      </c>
      <c r="X419" s="37"/>
      <c r="Y419" s="38"/>
      <c r="Z419" s="38"/>
      <c r="AA419" s="38"/>
      <c r="AB419" s="38"/>
    </row>
    <row r="420">
      <c r="A420" s="34" t="s">
        <v>1095</v>
      </c>
      <c r="B420" s="39" t="s">
        <v>1096</v>
      </c>
      <c r="C420" s="35">
        <v>2015.0</v>
      </c>
      <c r="D420" s="35">
        <v>1.0</v>
      </c>
      <c r="E420" s="35">
        <v>270026.0</v>
      </c>
      <c r="F420" s="34" t="s">
        <v>223</v>
      </c>
      <c r="G420" s="34" t="s">
        <v>1097</v>
      </c>
      <c r="H420" s="34" t="s">
        <v>1098</v>
      </c>
      <c r="I420" s="35">
        <v>0.226</v>
      </c>
      <c r="J420" s="35">
        <v>0.865</v>
      </c>
      <c r="K420" s="35">
        <v>0.9558531</v>
      </c>
      <c r="L420" s="35">
        <v>0.0437</v>
      </c>
      <c r="M420" s="35">
        <v>0.0016</v>
      </c>
      <c r="N420" s="35">
        <v>2.71E-4</v>
      </c>
      <c r="O420" s="35">
        <v>0.0573</v>
      </c>
      <c r="P420" s="35">
        <v>0.218</v>
      </c>
      <c r="Q420" s="35">
        <v>126.32</v>
      </c>
      <c r="R420" s="35">
        <v>7.0</v>
      </c>
      <c r="S420" s="35">
        <v>1.0</v>
      </c>
      <c r="T420" s="34" t="s">
        <v>103</v>
      </c>
      <c r="U420" s="34" t="s">
        <v>35</v>
      </c>
      <c r="V420" s="34" t="s">
        <v>36</v>
      </c>
      <c r="W420" s="36" t="s">
        <v>9720</v>
      </c>
      <c r="X420" s="37"/>
      <c r="Y420" s="38"/>
      <c r="Z420" s="38"/>
      <c r="AA420" s="38"/>
      <c r="AB420" s="38"/>
    </row>
    <row r="421">
      <c r="A421" s="34" t="s">
        <v>1100</v>
      </c>
      <c r="B421" s="34" t="s">
        <v>1101</v>
      </c>
      <c r="C421" s="35">
        <v>2009.0</v>
      </c>
      <c r="D421" s="35">
        <v>1.0</v>
      </c>
      <c r="E421" s="35">
        <v>79653.0</v>
      </c>
      <c r="F421" s="34" t="s">
        <v>223</v>
      </c>
      <c r="G421" s="34" t="s">
        <v>1102</v>
      </c>
      <c r="H421" s="34" t="s">
        <v>1103</v>
      </c>
      <c r="I421" s="35">
        <v>0.622</v>
      </c>
      <c r="J421" s="35">
        <v>0.283</v>
      </c>
      <c r="K421" s="35">
        <v>0.795350031</v>
      </c>
      <c r="L421" s="35">
        <v>0.0663</v>
      </c>
      <c r="M421" s="35">
        <v>0.873</v>
      </c>
      <c r="N421" s="35">
        <v>0.0</v>
      </c>
      <c r="O421" s="35">
        <v>0.11</v>
      </c>
      <c r="P421" s="35">
        <v>0.268</v>
      </c>
      <c r="Q421" s="35">
        <v>108.304</v>
      </c>
      <c r="R421" s="35">
        <v>2.0</v>
      </c>
      <c r="S421" s="35">
        <v>0.0</v>
      </c>
      <c r="T421" s="34" t="s">
        <v>103</v>
      </c>
      <c r="U421" s="34" t="s">
        <v>35</v>
      </c>
      <c r="V421" s="34" t="s">
        <v>36</v>
      </c>
      <c r="W421" s="36" t="s">
        <v>9729</v>
      </c>
      <c r="X421" s="37"/>
      <c r="Y421" s="38"/>
      <c r="Z421" s="38"/>
      <c r="AA421" s="38"/>
      <c r="AB421" s="38"/>
    </row>
    <row r="422">
      <c r="A422" s="34" t="s">
        <v>1105</v>
      </c>
      <c r="B422" s="39" t="s">
        <v>1107</v>
      </c>
      <c r="C422" s="35">
        <v>2012.0</v>
      </c>
      <c r="D422" s="35">
        <v>1.0</v>
      </c>
      <c r="E422" s="35">
        <v>135280.0</v>
      </c>
      <c r="F422" s="34" t="s">
        <v>213</v>
      </c>
      <c r="G422" s="34" t="s">
        <v>1102</v>
      </c>
      <c r="H422" s="34" t="s">
        <v>1109</v>
      </c>
      <c r="I422" s="35">
        <v>0.756</v>
      </c>
      <c r="J422" s="35">
        <v>0.389</v>
      </c>
      <c r="K422" s="35">
        <v>0.777276324</v>
      </c>
      <c r="L422" s="35">
        <v>0.505</v>
      </c>
      <c r="M422" s="35">
        <v>0.366</v>
      </c>
      <c r="N422" s="35">
        <v>0.0</v>
      </c>
      <c r="O422" s="35">
        <v>0.0639</v>
      </c>
      <c r="P422" s="35">
        <v>0.433</v>
      </c>
      <c r="Q422" s="35">
        <v>80.741</v>
      </c>
      <c r="R422" s="35">
        <v>11.0</v>
      </c>
      <c r="S422" s="35">
        <v>0.0</v>
      </c>
      <c r="T422" s="34" t="s">
        <v>103</v>
      </c>
      <c r="U422" s="34" t="s">
        <v>35</v>
      </c>
      <c r="V422" s="34" t="s">
        <v>54</v>
      </c>
      <c r="W422" s="36" t="s">
        <v>9741</v>
      </c>
      <c r="X422" s="37"/>
      <c r="Y422" s="38"/>
      <c r="Z422" s="38"/>
      <c r="AA422" s="38"/>
      <c r="AB422" s="38"/>
    </row>
    <row r="423">
      <c r="A423" s="34" t="s">
        <v>1110</v>
      </c>
      <c r="B423" s="34" t="s">
        <v>1111</v>
      </c>
      <c r="C423" s="35">
        <v>2021.0</v>
      </c>
      <c r="D423" s="35">
        <v>1.0</v>
      </c>
      <c r="E423" s="35">
        <v>145763.0</v>
      </c>
      <c r="F423" s="34" t="s">
        <v>1049</v>
      </c>
      <c r="G423" s="34" t="s">
        <v>1086</v>
      </c>
      <c r="H423" s="34" t="s">
        <v>1087</v>
      </c>
      <c r="I423" s="35">
        <v>0.476</v>
      </c>
      <c r="J423" s="35">
        <v>0.792</v>
      </c>
      <c r="K423" s="35">
        <v>0.886616902</v>
      </c>
      <c r="L423" s="35">
        <v>0.0467</v>
      </c>
      <c r="M423" s="35">
        <v>3.08E-4</v>
      </c>
      <c r="N423" s="35">
        <v>0.841</v>
      </c>
      <c r="O423" s="35">
        <v>0.129</v>
      </c>
      <c r="P423" s="35">
        <v>0.263</v>
      </c>
      <c r="Q423" s="35">
        <v>140.015</v>
      </c>
      <c r="R423" s="35">
        <v>6.0</v>
      </c>
      <c r="S423" s="35">
        <v>0.0</v>
      </c>
      <c r="T423" s="34" t="s">
        <v>103</v>
      </c>
      <c r="U423" s="34" t="s">
        <v>35</v>
      </c>
      <c r="V423" s="34" t="s">
        <v>36</v>
      </c>
      <c r="W423" s="36" t="s">
        <v>9754</v>
      </c>
      <c r="X423" s="37"/>
      <c r="Y423" s="38"/>
      <c r="Z423" s="38"/>
      <c r="AA423" s="38"/>
      <c r="AB423" s="38"/>
    </row>
    <row r="424">
      <c r="A424" s="34" t="s">
        <v>1113</v>
      </c>
      <c r="B424" s="34" t="s">
        <v>1114</v>
      </c>
      <c r="C424" s="35">
        <v>2021.0</v>
      </c>
      <c r="D424" s="35">
        <v>1.0</v>
      </c>
      <c r="E424" s="35">
        <v>150000.0</v>
      </c>
      <c r="F424" s="34" t="s">
        <v>124</v>
      </c>
      <c r="G424" s="34" t="s">
        <v>1116</v>
      </c>
      <c r="H424" s="34" t="s">
        <v>1117</v>
      </c>
      <c r="I424" s="35">
        <v>0.523</v>
      </c>
      <c r="J424" s="35">
        <v>0.885</v>
      </c>
      <c r="K424" s="35">
        <v>0.80352063</v>
      </c>
      <c r="L424" s="35">
        <v>0.0444</v>
      </c>
      <c r="M424" s="35">
        <v>2.1E-5</v>
      </c>
      <c r="N424" s="35">
        <v>0.787</v>
      </c>
      <c r="O424" s="35">
        <v>0.102</v>
      </c>
      <c r="P424" s="35">
        <v>0.243</v>
      </c>
      <c r="Q424" s="35">
        <v>140.021</v>
      </c>
      <c r="R424" s="35">
        <v>2.0</v>
      </c>
      <c r="S424" s="35">
        <v>1.0</v>
      </c>
      <c r="T424" s="34" t="s">
        <v>103</v>
      </c>
      <c r="U424" s="34" t="s">
        <v>35</v>
      </c>
      <c r="V424" s="34" t="s">
        <v>36</v>
      </c>
      <c r="W424" s="36" t="s">
        <v>9762</v>
      </c>
      <c r="X424" s="37"/>
      <c r="Y424" s="38"/>
      <c r="Z424" s="38"/>
      <c r="AA424" s="38"/>
      <c r="AB424" s="38"/>
    </row>
    <row r="425">
      <c r="A425" s="34" t="s">
        <v>1119</v>
      </c>
      <c r="B425" s="34" t="s">
        <v>1120</v>
      </c>
      <c r="C425" s="35">
        <v>2021.0</v>
      </c>
      <c r="D425" s="35">
        <v>1.0</v>
      </c>
      <c r="E425" s="35">
        <v>150047.0</v>
      </c>
      <c r="F425" s="34" t="s">
        <v>213</v>
      </c>
      <c r="G425" s="34" t="s">
        <v>1086</v>
      </c>
      <c r="H425" s="34" t="s">
        <v>1087</v>
      </c>
      <c r="I425" s="35">
        <v>0.287</v>
      </c>
      <c r="J425" s="35">
        <v>0.8</v>
      </c>
      <c r="K425" s="35">
        <v>0.876884906</v>
      </c>
      <c r="L425" s="35">
        <v>0.0623</v>
      </c>
      <c r="M425" s="35">
        <v>0.00296</v>
      </c>
      <c r="N425" s="35">
        <v>0.79</v>
      </c>
      <c r="O425" s="35">
        <v>0.166</v>
      </c>
      <c r="P425" s="35">
        <v>0.17</v>
      </c>
      <c r="Q425" s="35">
        <v>179.925</v>
      </c>
      <c r="R425" s="35">
        <v>5.0</v>
      </c>
      <c r="S425" s="35">
        <v>1.0</v>
      </c>
      <c r="T425" s="34" t="s">
        <v>103</v>
      </c>
      <c r="U425" s="34" t="s">
        <v>35</v>
      </c>
      <c r="V425" s="34" t="s">
        <v>58</v>
      </c>
      <c r="W425" s="36" t="s">
        <v>9770</v>
      </c>
      <c r="X425" s="37"/>
      <c r="Y425" s="38"/>
      <c r="Z425" s="38"/>
      <c r="AA425" s="38"/>
      <c r="AB425" s="38"/>
    </row>
    <row r="426">
      <c r="A426" s="34" t="s">
        <v>1265</v>
      </c>
      <c r="B426" s="39" t="s">
        <v>1266</v>
      </c>
      <c r="C426" s="35">
        <v>1966.0</v>
      </c>
      <c r="D426" s="35">
        <v>1.0</v>
      </c>
      <c r="E426" s="35">
        <v>162446.0</v>
      </c>
      <c r="F426" s="34" t="s">
        <v>1267</v>
      </c>
      <c r="G426" s="34" t="s">
        <v>1268</v>
      </c>
      <c r="H426" s="34" t="s">
        <v>1269</v>
      </c>
      <c r="I426" s="35">
        <v>0.509</v>
      </c>
      <c r="J426" s="35">
        <v>0.0922</v>
      </c>
      <c r="K426" s="35">
        <v>0.436720638</v>
      </c>
      <c r="L426" s="35">
        <v>0.0571</v>
      </c>
      <c r="M426" s="35">
        <v>0.988</v>
      </c>
      <c r="N426" s="35">
        <v>0.473</v>
      </c>
      <c r="O426" s="35">
        <v>0.11</v>
      </c>
      <c r="P426" s="35">
        <v>0.311</v>
      </c>
      <c r="Q426" s="35">
        <v>124.18</v>
      </c>
      <c r="R426" s="35">
        <v>5.0</v>
      </c>
      <c r="S426" s="35">
        <v>0.0</v>
      </c>
      <c r="T426" s="34" t="s">
        <v>103</v>
      </c>
      <c r="U426" s="34" t="s">
        <v>35</v>
      </c>
      <c r="V426" s="34" t="s">
        <v>45</v>
      </c>
      <c r="W426" s="36" t="s">
        <v>9782</v>
      </c>
      <c r="X426" s="37"/>
      <c r="Y426" s="38"/>
      <c r="Z426" s="38"/>
      <c r="AA426" s="38"/>
      <c r="AB426" s="38"/>
    </row>
    <row r="427">
      <c r="A427" s="34" t="s">
        <v>1270</v>
      </c>
      <c r="B427" s="39" t="s">
        <v>1271</v>
      </c>
      <c r="C427" s="35">
        <v>2020.0</v>
      </c>
      <c r="D427" s="35">
        <v>1.0</v>
      </c>
      <c r="E427" s="35">
        <v>218786.0</v>
      </c>
      <c r="F427" s="34" t="s">
        <v>1272</v>
      </c>
      <c r="G427" s="34" t="s">
        <v>1273</v>
      </c>
      <c r="H427" s="34" t="s">
        <v>1274</v>
      </c>
      <c r="I427" s="35">
        <v>0.37</v>
      </c>
      <c r="J427" s="35">
        <v>0.576</v>
      </c>
      <c r="K427" s="35">
        <v>0.778324386</v>
      </c>
      <c r="L427" s="35">
        <v>0.0379</v>
      </c>
      <c r="M427" s="35">
        <v>0.601</v>
      </c>
      <c r="N427" s="35">
        <v>0.0</v>
      </c>
      <c r="O427" s="35">
        <v>0.733</v>
      </c>
      <c r="P427" s="35">
        <v>0.495</v>
      </c>
      <c r="Q427" s="35">
        <v>155.78</v>
      </c>
      <c r="R427" s="35">
        <v>0.0</v>
      </c>
      <c r="S427" s="35">
        <v>0.0</v>
      </c>
      <c r="T427" s="34" t="s">
        <v>103</v>
      </c>
      <c r="U427" s="34" t="s">
        <v>35</v>
      </c>
      <c r="V427" s="34" t="s">
        <v>54</v>
      </c>
      <c r="W427" s="36" t="s">
        <v>9792</v>
      </c>
      <c r="X427" s="37"/>
      <c r="Y427" s="38"/>
      <c r="Z427" s="38"/>
      <c r="AA427" s="38"/>
      <c r="AB427" s="38"/>
    </row>
    <row r="428">
      <c r="A428" s="34" t="s">
        <v>1276</v>
      </c>
      <c r="B428" s="34" t="s">
        <v>1277</v>
      </c>
      <c r="C428" s="35">
        <v>1983.0</v>
      </c>
      <c r="D428" s="35">
        <v>1.0</v>
      </c>
      <c r="E428" s="35">
        <v>267080.0</v>
      </c>
      <c r="F428" s="34" t="s">
        <v>1279</v>
      </c>
      <c r="G428" s="34" t="s">
        <v>1280</v>
      </c>
      <c r="H428" s="34" t="s">
        <v>1282</v>
      </c>
      <c r="I428" s="35">
        <v>0.419</v>
      </c>
      <c r="J428" s="35">
        <v>0.603</v>
      </c>
      <c r="K428" s="35">
        <v>0.854062841</v>
      </c>
      <c r="L428" s="35">
        <v>0.0284</v>
      </c>
      <c r="M428" s="35">
        <v>0.215</v>
      </c>
      <c r="N428" s="35">
        <v>0.0</v>
      </c>
      <c r="O428" s="35">
        <v>0.0997</v>
      </c>
      <c r="P428" s="35">
        <v>0.232</v>
      </c>
      <c r="Q428" s="35">
        <v>129.54</v>
      </c>
      <c r="R428" s="35">
        <v>11.0</v>
      </c>
      <c r="S428" s="35">
        <v>1.0</v>
      </c>
      <c r="T428" s="34" t="s">
        <v>103</v>
      </c>
      <c r="U428" s="34" t="s">
        <v>35</v>
      </c>
      <c r="V428" s="34" t="s">
        <v>36</v>
      </c>
      <c r="W428" s="36" t="s">
        <v>9803</v>
      </c>
      <c r="X428" s="37"/>
      <c r="Y428" s="38"/>
      <c r="Z428" s="38"/>
      <c r="AA428" s="38"/>
      <c r="AB428" s="38"/>
    </row>
    <row r="429">
      <c r="A429" s="34" t="s">
        <v>1283</v>
      </c>
      <c r="B429" s="39" t="s">
        <v>1284</v>
      </c>
      <c r="C429" s="35">
        <v>2005.0</v>
      </c>
      <c r="D429" s="35">
        <v>1.0</v>
      </c>
      <c r="E429" s="35">
        <v>268979.0</v>
      </c>
      <c r="F429" s="34" t="s">
        <v>1285</v>
      </c>
      <c r="G429" s="34" t="s">
        <v>1286</v>
      </c>
      <c r="H429" s="34" t="s">
        <v>1287</v>
      </c>
      <c r="I429" s="35">
        <v>0.447</v>
      </c>
      <c r="J429" s="35">
        <v>0.17</v>
      </c>
      <c r="K429" s="35">
        <v>0.728680512</v>
      </c>
      <c r="L429" s="35">
        <v>0.0732</v>
      </c>
      <c r="M429" s="35">
        <v>0.896</v>
      </c>
      <c r="N429" s="35">
        <v>0.0</v>
      </c>
      <c r="O429" s="35">
        <v>0.195</v>
      </c>
      <c r="P429" s="35">
        <v>0.106</v>
      </c>
      <c r="Q429" s="35">
        <v>121.09</v>
      </c>
      <c r="R429" s="35">
        <v>9.0</v>
      </c>
      <c r="S429" s="35">
        <v>1.0</v>
      </c>
      <c r="T429" s="34" t="s">
        <v>103</v>
      </c>
      <c r="U429" s="34" t="s">
        <v>35</v>
      </c>
      <c r="V429" s="34" t="s">
        <v>58</v>
      </c>
      <c r="W429" s="36" t="s">
        <v>9811</v>
      </c>
      <c r="X429" s="37"/>
      <c r="Y429" s="38"/>
      <c r="Z429" s="38"/>
      <c r="AA429" s="38"/>
      <c r="AB429" s="38"/>
    </row>
    <row r="430">
      <c r="A430" s="34" t="s">
        <v>1289</v>
      </c>
      <c r="B430" s="34" t="s">
        <v>1291</v>
      </c>
      <c r="C430" s="35">
        <v>2008.0</v>
      </c>
      <c r="D430" s="35">
        <v>1.0</v>
      </c>
      <c r="E430" s="35">
        <v>300213.0</v>
      </c>
      <c r="F430" s="34" t="s">
        <v>1292</v>
      </c>
      <c r="G430" s="34" t="s">
        <v>1293</v>
      </c>
      <c r="H430" s="34" t="s">
        <v>1294</v>
      </c>
      <c r="I430" s="35">
        <v>0.742</v>
      </c>
      <c r="J430" s="35">
        <v>0.743</v>
      </c>
      <c r="K430" s="35">
        <v>0.839881933</v>
      </c>
      <c r="L430" s="35">
        <v>0.0508</v>
      </c>
      <c r="M430" s="35">
        <v>0.00935</v>
      </c>
      <c r="N430" s="35">
        <v>0.0</v>
      </c>
      <c r="O430" s="35">
        <v>0.22</v>
      </c>
      <c r="P430" s="35">
        <v>0.485</v>
      </c>
      <c r="Q430" s="35">
        <v>135.01</v>
      </c>
      <c r="R430" s="35">
        <v>10.0</v>
      </c>
      <c r="S430" s="35">
        <v>0.0</v>
      </c>
      <c r="T430" s="34" t="s">
        <v>103</v>
      </c>
      <c r="U430" s="34" t="s">
        <v>35</v>
      </c>
      <c r="V430" s="34" t="s">
        <v>54</v>
      </c>
      <c r="W430" s="36" t="s">
        <v>9817</v>
      </c>
      <c r="X430" s="37"/>
      <c r="Y430" s="38"/>
      <c r="Z430" s="38"/>
      <c r="AA430" s="38"/>
      <c r="AB430" s="38"/>
    </row>
    <row r="431">
      <c r="A431" s="34" t="s">
        <v>1310</v>
      </c>
      <c r="B431" s="34" t="s">
        <v>1311</v>
      </c>
      <c r="C431" s="35">
        <v>2015.0</v>
      </c>
      <c r="D431" s="35">
        <v>2.0</v>
      </c>
      <c r="E431" s="35">
        <v>207068.0</v>
      </c>
      <c r="F431" s="34" t="s">
        <v>1267</v>
      </c>
      <c r="G431" s="34" t="s">
        <v>1313</v>
      </c>
      <c r="H431" s="34" t="s">
        <v>1311</v>
      </c>
      <c r="I431" s="35">
        <v>0.457</v>
      </c>
      <c r="J431" s="35">
        <v>0.694</v>
      </c>
      <c r="K431" s="35">
        <v>0.873077663</v>
      </c>
      <c r="L431" s="35">
        <v>0.039</v>
      </c>
      <c r="M431" s="35">
        <v>0.296</v>
      </c>
      <c r="N431" s="35">
        <v>0.0</v>
      </c>
      <c r="O431" s="35">
        <v>0.123</v>
      </c>
      <c r="P431" s="35">
        <v>0.425</v>
      </c>
      <c r="Q431" s="35">
        <v>174.119</v>
      </c>
      <c r="R431" s="35">
        <v>11.0</v>
      </c>
      <c r="S431" s="35">
        <v>1.0</v>
      </c>
      <c r="T431" s="34" t="s">
        <v>103</v>
      </c>
      <c r="U431" s="34" t="s">
        <v>35</v>
      </c>
      <c r="V431" s="34" t="s">
        <v>54</v>
      </c>
      <c r="W431" s="36" t="s">
        <v>9825</v>
      </c>
      <c r="X431" s="37"/>
      <c r="Y431" s="38"/>
      <c r="Z431" s="38"/>
      <c r="AA431" s="38"/>
      <c r="AB431" s="38"/>
    </row>
    <row r="432">
      <c r="A432" s="34" t="s">
        <v>1380</v>
      </c>
      <c r="B432" s="39" t="s">
        <v>1381</v>
      </c>
      <c r="C432" s="35">
        <v>2024.0</v>
      </c>
      <c r="D432" s="35">
        <v>2.0</v>
      </c>
      <c r="E432" s="35">
        <v>123612.0</v>
      </c>
      <c r="F432" s="34" t="s">
        <v>213</v>
      </c>
      <c r="G432" s="34" t="s">
        <v>1044</v>
      </c>
      <c r="H432" s="34" t="s">
        <v>1046</v>
      </c>
      <c r="I432" s="35">
        <v>0.587</v>
      </c>
      <c r="J432" s="35">
        <v>0.00918</v>
      </c>
      <c r="K432" s="35">
        <v>0.454708789</v>
      </c>
      <c r="L432" s="35">
        <v>0.0515</v>
      </c>
      <c r="M432" s="35">
        <v>0.994</v>
      </c>
      <c r="N432" s="35">
        <v>0.921</v>
      </c>
      <c r="O432" s="35">
        <v>0.113</v>
      </c>
      <c r="P432" s="35">
        <v>0.274</v>
      </c>
      <c r="Q432" s="35">
        <v>115.719</v>
      </c>
      <c r="R432" s="35">
        <v>0.0</v>
      </c>
      <c r="S432" s="35">
        <v>1.0</v>
      </c>
      <c r="T432" s="34" t="s">
        <v>103</v>
      </c>
      <c r="U432" s="34" t="s">
        <v>35</v>
      </c>
      <c r="V432" s="34" t="s">
        <v>36</v>
      </c>
      <c r="W432" s="36" t="s">
        <v>9840</v>
      </c>
      <c r="X432" s="37"/>
      <c r="Y432" s="38"/>
      <c r="Z432" s="38"/>
      <c r="AA432" s="38"/>
      <c r="AB432" s="38"/>
    </row>
    <row r="433">
      <c r="A433" s="34" t="s">
        <v>9849</v>
      </c>
      <c r="B433" s="39" t="s">
        <v>9850</v>
      </c>
      <c r="C433" s="35">
        <v>2020.0</v>
      </c>
      <c r="D433" s="35">
        <v>2.0</v>
      </c>
      <c r="E433" s="35">
        <v>76392.0</v>
      </c>
      <c r="F433" s="34" t="s">
        <v>1049</v>
      </c>
      <c r="G433" s="34" t="s">
        <v>9851</v>
      </c>
      <c r="H433" s="34" t="s">
        <v>9850</v>
      </c>
      <c r="I433" s="35">
        <v>0.548</v>
      </c>
      <c r="J433" s="35">
        <v>0.944</v>
      </c>
      <c r="K433" s="35">
        <v>0.878360747</v>
      </c>
      <c r="L433" s="35">
        <v>0.187</v>
      </c>
      <c r="M433" s="35">
        <v>0.493</v>
      </c>
      <c r="N433" s="35">
        <v>0.0</v>
      </c>
      <c r="O433" s="35">
        <v>0.256</v>
      </c>
      <c r="P433" s="35">
        <v>0.273</v>
      </c>
      <c r="Q433" s="35">
        <v>109.968</v>
      </c>
      <c r="R433" s="35">
        <v>3.0</v>
      </c>
      <c r="S433" s="35">
        <v>1.0</v>
      </c>
      <c r="T433" s="34" t="s">
        <v>103</v>
      </c>
      <c r="U433" s="34" t="s">
        <v>35</v>
      </c>
      <c r="V433" s="34" t="s">
        <v>36</v>
      </c>
      <c r="W433" s="36" t="s">
        <v>9856</v>
      </c>
      <c r="X433" s="37"/>
      <c r="Y433" s="38"/>
      <c r="Z433" s="38"/>
      <c r="AA433" s="38"/>
      <c r="AB433" s="38"/>
    </row>
    <row r="434">
      <c r="A434" s="34" t="s">
        <v>1383</v>
      </c>
      <c r="B434" s="34" t="s">
        <v>1384</v>
      </c>
      <c r="C434" s="35">
        <v>2023.0</v>
      </c>
      <c r="D434" s="35">
        <v>2.0</v>
      </c>
      <c r="E434" s="35">
        <v>201176.0</v>
      </c>
      <c r="F434" s="34" t="s">
        <v>223</v>
      </c>
      <c r="G434" s="34" t="s">
        <v>1076</v>
      </c>
      <c r="H434" s="34" t="s">
        <v>1077</v>
      </c>
      <c r="I434" s="35">
        <v>0.762</v>
      </c>
      <c r="J434" s="35">
        <v>0.118</v>
      </c>
      <c r="K434" s="35">
        <v>0.619596603</v>
      </c>
      <c r="L434" s="35">
        <v>0.074</v>
      </c>
      <c r="M434" s="35">
        <v>0.989</v>
      </c>
      <c r="N434" s="35">
        <v>0.952</v>
      </c>
      <c r="O434" s="35">
        <v>0.115</v>
      </c>
      <c r="P434" s="35">
        <v>0.441</v>
      </c>
      <c r="Q434" s="35">
        <v>136.01</v>
      </c>
      <c r="R434" s="35">
        <v>1.0</v>
      </c>
      <c r="S434" s="35">
        <v>1.0</v>
      </c>
      <c r="T434" s="34" t="s">
        <v>103</v>
      </c>
      <c r="U434" s="34" t="s">
        <v>35</v>
      </c>
      <c r="V434" s="34" t="s">
        <v>54</v>
      </c>
      <c r="W434" s="36" t="s">
        <v>9863</v>
      </c>
      <c r="X434" s="37"/>
      <c r="Y434" s="38"/>
      <c r="Z434" s="38"/>
      <c r="AA434" s="38"/>
      <c r="AB434" s="38"/>
    </row>
    <row r="435">
      <c r="A435" s="34" t="s">
        <v>1388</v>
      </c>
      <c r="B435" s="39" t="s">
        <v>1389</v>
      </c>
      <c r="C435" s="35">
        <v>2023.0</v>
      </c>
      <c r="D435" s="35">
        <v>2.0</v>
      </c>
      <c r="E435" s="35">
        <v>122735.0</v>
      </c>
      <c r="F435" s="34" t="s">
        <v>1049</v>
      </c>
      <c r="G435" s="34" t="s">
        <v>1052</v>
      </c>
      <c r="H435" s="34" t="s">
        <v>1390</v>
      </c>
      <c r="I435" s="35">
        <v>0.28</v>
      </c>
      <c r="J435" s="35">
        <v>0.318</v>
      </c>
      <c r="K435" s="35">
        <v>0.626034693</v>
      </c>
      <c r="L435" s="35">
        <v>0.0858</v>
      </c>
      <c r="M435" s="35">
        <v>0.974</v>
      </c>
      <c r="N435" s="35">
        <v>0.917</v>
      </c>
      <c r="O435" s="35">
        <v>0.469</v>
      </c>
      <c r="P435" s="35">
        <v>0.113</v>
      </c>
      <c r="Q435" s="35">
        <v>80.796</v>
      </c>
      <c r="R435" s="35">
        <v>2.0</v>
      </c>
      <c r="S435" s="35">
        <v>1.0</v>
      </c>
      <c r="T435" s="34" t="s">
        <v>103</v>
      </c>
      <c r="U435" s="34" t="s">
        <v>35</v>
      </c>
      <c r="V435" s="34" t="s">
        <v>58</v>
      </c>
      <c r="W435" s="36" t="s">
        <v>9875</v>
      </c>
      <c r="X435" s="37"/>
      <c r="Y435" s="38"/>
      <c r="Z435" s="38"/>
      <c r="AA435" s="38"/>
      <c r="AB435" s="38"/>
    </row>
    <row r="436">
      <c r="A436" s="34" t="s">
        <v>1394</v>
      </c>
      <c r="B436" s="39" t="s">
        <v>1396</v>
      </c>
      <c r="C436" s="35">
        <v>2024.0</v>
      </c>
      <c r="D436" s="35">
        <v>2.0</v>
      </c>
      <c r="E436" s="35">
        <v>184152.0</v>
      </c>
      <c r="F436" s="34" t="s">
        <v>259</v>
      </c>
      <c r="G436" s="34" t="s">
        <v>1400</v>
      </c>
      <c r="H436" s="34" t="s">
        <v>1401</v>
      </c>
      <c r="I436" s="35">
        <v>0.714</v>
      </c>
      <c r="J436" s="35">
        <v>0.406</v>
      </c>
      <c r="K436" s="35">
        <v>0.689110859</v>
      </c>
      <c r="L436" s="35">
        <v>0.141</v>
      </c>
      <c r="M436" s="35">
        <v>0.364</v>
      </c>
      <c r="N436" s="35">
        <v>0.925</v>
      </c>
      <c r="O436" s="35">
        <v>0.121</v>
      </c>
      <c r="P436" s="35">
        <v>0.483</v>
      </c>
      <c r="Q436" s="35">
        <v>164.028</v>
      </c>
      <c r="R436" s="35">
        <v>10.0</v>
      </c>
      <c r="S436" s="35">
        <v>1.0</v>
      </c>
      <c r="T436" s="34" t="s">
        <v>103</v>
      </c>
      <c r="U436" s="34" t="s">
        <v>35</v>
      </c>
      <c r="V436" s="34" t="s">
        <v>54</v>
      </c>
      <c r="W436" s="36" t="s">
        <v>9884</v>
      </c>
      <c r="X436" s="37"/>
      <c r="Y436" s="38"/>
      <c r="Z436" s="38"/>
      <c r="AA436" s="38"/>
      <c r="AB436" s="38"/>
    </row>
    <row r="437">
      <c r="A437" s="34" t="s">
        <v>1403</v>
      </c>
      <c r="B437" s="39" t="s">
        <v>1404</v>
      </c>
      <c r="C437" s="35">
        <v>2018.0</v>
      </c>
      <c r="D437" s="35">
        <v>2.0</v>
      </c>
      <c r="E437" s="35">
        <v>251076.0</v>
      </c>
      <c r="F437" s="34" t="s">
        <v>223</v>
      </c>
      <c r="G437" s="34" t="s">
        <v>1405</v>
      </c>
      <c r="H437" s="34" t="s">
        <v>1407</v>
      </c>
      <c r="I437" s="35">
        <v>0.667</v>
      </c>
      <c r="J437" s="35">
        <v>0.18</v>
      </c>
      <c r="K437" s="35">
        <v>0.529998075</v>
      </c>
      <c r="L437" s="35">
        <v>0.0451</v>
      </c>
      <c r="M437" s="35">
        <v>0.787</v>
      </c>
      <c r="N437" s="35">
        <v>0.919</v>
      </c>
      <c r="O437" s="35">
        <v>0.107</v>
      </c>
      <c r="P437" s="35">
        <v>0.422</v>
      </c>
      <c r="Q437" s="35">
        <v>97.511</v>
      </c>
      <c r="R437" s="35">
        <v>3.0</v>
      </c>
      <c r="S437" s="35">
        <v>0.0</v>
      </c>
      <c r="T437" s="34" t="s">
        <v>103</v>
      </c>
      <c r="U437" s="34" t="s">
        <v>35</v>
      </c>
      <c r="V437" s="34" t="s">
        <v>54</v>
      </c>
      <c r="W437" s="36" t="s">
        <v>9897</v>
      </c>
      <c r="X437" s="37"/>
      <c r="Y437" s="38"/>
      <c r="Z437" s="38"/>
      <c r="AA437" s="38"/>
      <c r="AB437" s="38"/>
    </row>
    <row r="438">
      <c r="A438" s="34" t="s">
        <v>1413</v>
      </c>
      <c r="B438" s="34" t="s">
        <v>1414</v>
      </c>
      <c r="C438" s="35">
        <v>2021.0</v>
      </c>
      <c r="D438" s="35">
        <v>2.0</v>
      </c>
      <c r="E438" s="35">
        <v>134661.0</v>
      </c>
      <c r="F438" s="34" t="s">
        <v>1415</v>
      </c>
      <c r="G438" s="34" t="s">
        <v>1086</v>
      </c>
      <c r="H438" s="34" t="s">
        <v>1087</v>
      </c>
      <c r="I438" s="35">
        <v>0.417</v>
      </c>
      <c r="J438" s="35">
        <v>0.738</v>
      </c>
      <c r="K438" s="35">
        <v>0.884242722</v>
      </c>
      <c r="L438" s="35">
        <v>0.0358</v>
      </c>
      <c r="M438" s="35">
        <v>0.00118</v>
      </c>
      <c r="N438" s="35">
        <v>0.708</v>
      </c>
      <c r="O438" s="35">
        <v>0.0983</v>
      </c>
      <c r="P438" s="35">
        <v>0.432</v>
      </c>
      <c r="Q438" s="35">
        <v>163.978</v>
      </c>
      <c r="R438" s="35">
        <v>5.0</v>
      </c>
      <c r="S438" s="35">
        <v>1.0</v>
      </c>
      <c r="T438" s="34" t="s">
        <v>103</v>
      </c>
      <c r="U438" s="34" t="s">
        <v>35</v>
      </c>
      <c r="V438" s="34" t="s">
        <v>54</v>
      </c>
      <c r="W438" s="36" t="s">
        <v>9905</v>
      </c>
      <c r="X438" s="37"/>
      <c r="Y438" s="38"/>
      <c r="Z438" s="38"/>
      <c r="AA438" s="38"/>
      <c r="AB438" s="38"/>
    </row>
    <row r="439">
      <c r="A439" s="34" t="s">
        <v>1422</v>
      </c>
      <c r="B439" s="39" t="s">
        <v>1423</v>
      </c>
      <c r="C439" s="35">
        <v>2018.0</v>
      </c>
      <c r="D439" s="35">
        <v>2.0</v>
      </c>
      <c r="E439" s="35">
        <v>358466.0</v>
      </c>
      <c r="F439" s="34" t="s">
        <v>926</v>
      </c>
      <c r="G439" s="34" t="s">
        <v>927</v>
      </c>
      <c r="H439" s="34" t="s">
        <v>928</v>
      </c>
      <c r="I439" s="35">
        <v>0.76</v>
      </c>
      <c r="J439" s="35">
        <v>0.754</v>
      </c>
      <c r="K439" s="35">
        <v>0.799456719</v>
      </c>
      <c r="L439" s="35">
        <v>0.0367</v>
      </c>
      <c r="M439" s="35">
        <v>0.00443</v>
      </c>
      <c r="N439" s="35">
        <v>0.00968</v>
      </c>
      <c r="O439" s="35">
        <v>0.371</v>
      </c>
      <c r="P439" s="35">
        <v>0.44</v>
      </c>
      <c r="Q439" s="35">
        <v>101.995</v>
      </c>
      <c r="R439" s="35">
        <v>5.0</v>
      </c>
      <c r="S439" s="35">
        <v>1.0</v>
      </c>
      <c r="T439" s="34" t="s">
        <v>103</v>
      </c>
      <c r="U439" s="34" t="s">
        <v>35</v>
      </c>
      <c r="V439" s="34" t="s">
        <v>54</v>
      </c>
      <c r="W439" s="36" t="s">
        <v>9915</v>
      </c>
      <c r="X439" s="37"/>
      <c r="Y439" s="38"/>
      <c r="Z439" s="38"/>
      <c r="AA439" s="38"/>
      <c r="AB439" s="38"/>
    </row>
    <row r="440">
      <c r="A440" s="34" t="s">
        <v>9919</v>
      </c>
      <c r="B440" s="39" t="s">
        <v>9921</v>
      </c>
      <c r="C440" s="35">
        <v>2017.0</v>
      </c>
      <c r="D440" s="35">
        <v>3.0</v>
      </c>
      <c r="E440" s="35">
        <v>225933.0</v>
      </c>
      <c r="F440" s="34" t="s">
        <v>4278</v>
      </c>
      <c r="G440" s="34" t="s">
        <v>9923</v>
      </c>
      <c r="H440" s="34" t="s">
        <v>9925</v>
      </c>
      <c r="I440" s="35">
        <v>0.279</v>
      </c>
      <c r="J440" s="35">
        <v>0.304</v>
      </c>
      <c r="K440" s="35">
        <v>0.704211494</v>
      </c>
      <c r="L440" s="35">
        <v>0.0336</v>
      </c>
      <c r="M440" s="35">
        <v>0.993</v>
      </c>
      <c r="N440" s="35">
        <v>0.472</v>
      </c>
      <c r="O440" s="35">
        <v>0.101</v>
      </c>
      <c r="P440" s="35">
        <v>0.224</v>
      </c>
      <c r="Q440" s="35">
        <v>136.31</v>
      </c>
      <c r="R440" s="35">
        <v>7.0</v>
      </c>
      <c r="S440" s="35">
        <v>0.0</v>
      </c>
      <c r="T440" s="34" t="s">
        <v>103</v>
      </c>
      <c r="U440" s="34" t="s">
        <v>35</v>
      </c>
      <c r="V440" s="34" t="s">
        <v>36</v>
      </c>
      <c r="W440" s="36" t="s">
        <v>9927</v>
      </c>
      <c r="X440" s="37"/>
      <c r="Y440" s="38"/>
      <c r="Z440" s="38"/>
      <c r="AA440" s="38"/>
      <c r="AB440" s="38"/>
    </row>
    <row r="441">
      <c r="A441" s="34" t="s">
        <v>1635</v>
      </c>
      <c r="B441" s="39" t="s">
        <v>1637</v>
      </c>
      <c r="C441" s="35">
        <v>1992.0</v>
      </c>
      <c r="D441" s="35">
        <v>3.0</v>
      </c>
      <c r="E441" s="35">
        <v>225400.0</v>
      </c>
      <c r="F441" s="34" t="s">
        <v>1639</v>
      </c>
      <c r="G441" s="34" t="s">
        <v>1640</v>
      </c>
      <c r="H441" s="34" t="s">
        <v>1641</v>
      </c>
      <c r="I441" s="35">
        <v>0.455</v>
      </c>
      <c r="J441" s="35">
        <v>0.234</v>
      </c>
      <c r="K441" s="35">
        <v>0.63681475</v>
      </c>
      <c r="L441" s="35">
        <v>0.0577</v>
      </c>
      <c r="M441" s="35">
        <v>0.848</v>
      </c>
      <c r="N441" s="35">
        <v>0.0142</v>
      </c>
      <c r="O441" s="35">
        <v>0.177</v>
      </c>
      <c r="P441" s="35">
        <v>0.396</v>
      </c>
      <c r="Q441" s="35">
        <v>187.9</v>
      </c>
      <c r="R441" s="35">
        <v>4.0</v>
      </c>
      <c r="S441" s="35">
        <v>1.0</v>
      </c>
      <c r="T441" s="34" t="s">
        <v>103</v>
      </c>
      <c r="U441" s="34" t="s">
        <v>35</v>
      </c>
      <c r="V441" s="34" t="s">
        <v>45</v>
      </c>
      <c r="W441" s="36" t="s">
        <v>9939</v>
      </c>
      <c r="X441" s="37"/>
      <c r="Y441" s="38"/>
      <c r="Z441" s="38"/>
      <c r="AA441" s="38"/>
      <c r="AB441" s="38"/>
    </row>
    <row r="442">
      <c r="A442" s="34" t="s">
        <v>1668</v>
      </c>
      <c r="B442" s="39" t="s">
        <v>1670</v>
      </c>
      <c r="C442" s="35">
        <v>2024.0</v>
      </c>
      <c r="D442" s="35">
        <v>3.0</v>
      </c>
      <c r="E442" s="35">
        <v>137812.0</v>
      </c>
      <c r="F442" s="34" t="s">
        <v>213</v>
      </c>
      <c r="G442" s="34" t="s">
        <v>1044</v>
      </c>
      <c r="H442" s="34" t="s">
        <v>1046</v>
      </c>
      <c r="I442" s="35">
        <v>0.375</v>
      </c>
      <c r="J442" s="35">
        <v>0.08</v>
      </c>
      <c r="K442" s="35">
        <v>0.45340406</v>
      </c>
      <c r="L442" s="35">
        <v>0.0603</v>
      </c>
      <c r="M442" s="35">
        <v>0.996</v>
      </c>
      <c r="N442" s="35">
        <v>0.955</v>
      </c>
      <c r="O442" s="35">
        <v>0.112</v>
      </c>
      <c r="P442" s="35">
        <v>0.21</v>
      </c>
      <c r="Q442" s="35">
        <v>87.847</v>
      </c>
      <c r="R442" s="35">
        <v>5.0</v>
      </c>
      <c r="S442" s="35">
        <v>1.0</v>
      </c>
      <c r="T442" s="34" t="s">
        <v>103</v>
      </c>
      <c r="U442" s="34" t="s">
        <v>35</v>
      </c>
      <c r="V442" s="34" t="s">
        <v>36</v>
      </c>
      <c r="W442" s="36" t="s">
        <v>9945</v>
      </c>
      <c r="X442" s="37"/>
      <c r="Y442" s="38"/>
      <c r="Z442" s="38"/>
      <c r="AA442" s="38"/>
      <c r="AB442" s="38"/>
    </row>
    <row r="443">
      <c r="A443" s="34" t="s">
        <v>1671</v>
      </c>
      <c r="B443" s="39" t="s">
        <v>1672</v>
      </c>
      <c r="C443" s="35">
        <v>2024.0</v>
      </c>
      <c r="D443" s="35">
        <v>3.0</v>
      </c>
      <c r="E443" s="35">
        <v>237979.0</v>
      </c>
      <c r="F443" s="34" t="s">
        <v>1415</v>
      </c>
      <c r="G443" s="34" t="s">
        <v>1675</v>
      </c>
      <c r="H443" s="34" t="s">
        <v>1676</v>
      </c>
      <c r="I443" s="35">
        <v>0.787</v>
      </c>
      <c r="J443" s="35">
        <v>0.433</v>
      </c>
      <c r="K443" s="35">
        <v>0.666267405</v>
      </c>
      <c r="L443" s="35">
        <v>0.0516</v>
      </c>
      <c r="M443" s="35">
        <v>0.0028</v>
      </c>
      <c r="N443" s="35">
        <v>0.0012</v>
      </c>
      <c r="O443" s="35">
        <v>0.0755</v>
      </c>
      <c r="P443" s="35">
        <v>0.325</v>
      </c>
      <c r="Q443" s="35">
        <v>101.023</v>
      </c>
      <c r="R443" s="35">
        <v>1.0</v>
      </c>
      <c r="S443" s="35">
        <v>0.0</v>
      </c>
      <c r="T443" s="34" t="s">
        <v>103</v>
      </c>
      <c r="U443" s="34" t="s">
        <v>35</v>
      </c>
      <c r="V443" s="34" t="s">
        <v>45</v>
      </c>
      <c r="W443" s="36" t="s">
        <v>9959</v>
      </c>
      <c r="X443" s="37"/>
      <c r="Y443" s="38"/>
      <c r="Z443" s="38"/>
      <c r="AA443" s="38"/>
      <c r="AB443" s="38"/>
    </row>
    <row r="444">
      <c r="A444" s="34" t="s">
        <v>1678</v>
      </c>
      <c r="B444" s="39" t="s">
        <v>1679</v>
      </c>
      <c r="C444" s="35">
        <v>2024.0</v>
      </c>
      <c r="D444" s="35">
        <v>3.0</v>
      </c>
      <c r="E444" s="35">
        <v>89840.0</v>
      </c>
      <c r="F444" s="34" t="s">
        <v>316</v>
      </c>
      <c r="G444" s="34" t="s">
        <v>1675</v>
      </c>
      <c r="H444" s="34" t="s">
        <v>1680</v>
      </c>
      <c r="I444" s="35">
        <v>0.79</v>
      </c>
      <c r="J444" s="35">
        <v>0.482</v>
      </c>
      <c r="K444" s="35">
        <v>0.66359378</v>
      </c>
      <c r="L444" s="35">
        <v>0.0844</v>
      </c>
      <c r="M444" s="35">
        <v>0.0165</v>
      </c>
      <c r="N444" s="35">
        <v>1.31E-6</v>
      </c>
      <c r="O444" s="35">
        <v>0.0897</v>
      </c>
      <c r="P444" s="35">
        <v>0.244</v>
      </c>
      <c r="Q444" s="35">
        <v>125.065</v>
      </c>
      <c r="R444" s="35">
        <v>2.0</v>
      </c>
      <c r="S444" s="35">
        <v>1.0</v>
      </c>
      <c r="T444" s="34" t="s">
        <v>103</v>
      </c>
      <c r="U444" s="34" t="s">
        <v>35</v>
      </c>
      <c r="V444" s="34" t="s">
        <v>36</v>
      </c>
      <c r="W444" s="36" t="s">
        <v>9967</v>
      </c>
      <c r="X444" s="37"/>
      <c r="Y444" s="38"/>
      <c r="Z444" s="38"/>
      <c r="AA444" s="38"/>
      <c r="AB444" s="38"/>
    </row>
    <row r="445">
      <c r="A445" s="34" t="s">
        <v>1686</v>
      </c>
      <c r="B445" s="39" t="s">
        <v>1687</v>
      </c>
      <c r="C445" s="35">
        <v>2023.0</v>
      </c>
      <c r="D445" s="35">
        <v>3.0</v>
      </c>
      <c r="E445" s="35">
        <v>128578.0</v>
      </c>
      <c r="F445" s="34" t="s">
        <v>236</v>
      </c>
      <c r="G445" s="34" t="s">
        <v>1052</v>
      </c>
      <c r="H445" s="34" t="s">
        <v>1689</v>
      </c>
      <c r="I445" s="35">
        <v>0.531</v>
      </c>
      <c r="J445" s="35">
        <v>0.327</v>
      </c>
      <c r="K445" s="35">
        <v>0.549847069</v>
      </c>
      <c r="L445" s="35">
        <v>0.0601</v>
      </c>
      <c r="M445" s="35">
        <v>0.981</v>
      </c>
      <c r="N445" s="35">
        <v>0.914</v>
      </c>
      <c r="O445" s="35">
        <v>0.124</v>
      </c>
      <c r="P445" s="35">
        <v>0.196</v>
      </c>
      <c r="Q445" s="35">
        <v>164.226</v>
      </c>
      <c r="R445" s="35">
        <v>7.0</v>
      </c>
      <c r="S445" s="35">
        <v>1.0</v>
      </c>
      <c r="T445" s="34" t="s">
        <v>103</v>
      </c>
      <c r="U445" s="34" t="s">
        <v>35</v>
      </c>
      <c r="V445" s="34" t="s">
        <v>58</v>
      </c>
      <c r="W445" s="36" t="s">
        <v>9976</v>
      </c>
      <c r="X445" s="37"/>
      <c r="Y445" s="38"/>
      <c r="Z445" s="38"/>
      <c r="AA445" s="38"/>
      <c r="AB445" s="38"/>
    </row>
    <row r="446">
      <c r="A446" s="34" t="s">
        <v>1695</v>
      </c>
      <c r="B446" s="39" t="s">
        <v>1696</v>
      </c>
      <c r="C446" s="35">
        <v>2024.0</v>
      </c>
      <c r="D446" s="35">
        <v>3.0</v>
      </c>
      <c r="E446" s="35">
        <v>112078.0</v>
      </c>
      <c r="F446" s="34" t="s">
        <v>1697</v>
      </c>
      <c r="G446" s="34" t="s">
        <v>1675</v>
      </c>
      <c r="H446" s="34" t="s">
        <v>1698</v>
      </c>
      <c r="I446" s="35">
        <v>0.767</v>
      </c>
      <c r="J446" s="35">
        <v>0.329</v>
      </c>
      <c r="K446" s="35">
        <v>0.602592347</v>
      </c>
      <c r="L446" s="35">
        <v>0.0373</v>
      </c>
      <c r="M446" s="35">
        <v>0.0722</v>
      </c>
      <c r="N446" s="35">
        <v>0.0498</v>
      </c>
      <c r="O446" s="35">
        <v>0.117</v>
      </c>
      <c r="P446" s="35">
        <v>0.355</v>
      </c>
      <c r="Q446" s="35">
        <v>106.021</v>
      </c>
      <c r="R446" s="35">
        <v>6.0</v>
      </c>
      <c r="S446" s="35">
        <v>1.0</v>
      </c>
      <c r="T446" s="34" t="s">
        <v>103</v>
      </c>
      <c r="U446" s="34" t="s">
        <v>35</v>
      </c>
      <c r="V446" s="34" t="s">
        <v>45</v>
      </c>
      <c r="W446" s="36" t="s">
        <v>9983</v>
      </c>
      <c r="X446" s="37"/>
      <c r="Y446" s="38"/>
      <c r="Z446" s="38"/>
      <c r="AA446" s="38"/>
      <c r="AB446" s="38"/>
    </row>
    <row r="447">
      <c r="A447" s="34" t="s">
        <v>1701</v>
      </c>
      <c r="B447" s="34" t="s">
        <v>1702</v>
      </c>
      <c r="C447" s="35">
        <v>2020.0</v>
      </c>
      <c r="D447" s="35">
        <v>3.0</v>
      </c>
      <c r="E447" s="35">
        <v>172904.0</v>
      </c>
      <c r="F447" s="34" t="s">
        <v>223</v>
      </c>
      <c r="G447" s="34" t="s">
        <v>1704</v>
      </c>
      <c r="H447" s="34" t="s">
        <v>1059</v>
      </c>
      <c r="I447" s="35">
        <v>0.595</v>
      </c>
      <c r="J447" s="35">
        <v>0.584</v>
      </c>
      <c r="K447" s="35">
        <v>0.821273501</v>
      </c>
      <c r="L447" s="35">
        <v>0.0665</v>
      </c>
      <c r="M447" s="35">
        <v>0.0231</v>
      </c>
      <c r="N447" s="35">
        <v>1.11E-6</v>
      </c>
      <c r="O447" s="35">
        <v>0.0757</v>
      </c>
      <c r="P447" s="35">
        <v>0.415</v>
      </c>
      <c r="Q447" s="35">
        <v>94.104</v>
      </c>
      <c r="R447" s="35">
        <v>4.0</v>
      </c>
      <c r="S447" s="35">
        <v>1.0</v>
      </c>
      <c r="T447" s="34" t="s">
        <v>103</v>
      </c>
      <c r="U447" s="34" t="s">
        <v>35</v>
      </c>
      <c r="V447" s="34" t="s">
        <v>54</v>
      </c>
      <c r="W447" s="36" t="s">
        <v>9997</v>
      </c>
      <c r="X447" s="37"/>
      <c r="Y447" s="38"/>
      <c r="Z447" s="38"/>
      <c r="AA447" s="38"/>
      <c r="AB447" s="38"/>
    </row>
    <row r="448">
      <c r="A448" s="34" t="s">
        <v>1706</v>
      </c>
      <c r="B448" s="34" t="s">
        <v>1707</v>
      </c>
      <c r="C448" s="35">
        <v>2023.0</v>
      </c>
      <c r="D448" s="35">
        <v>3.0</v>
      </c>
      <c r="E448" s="35">
        <v>111046.0</v>
      </c>
      <c r="F448" s="34" t="s">
        <v>199</v>
      </c>
      <c r="G448" s="34" t="s">
        <v>1052</v>
      </c>
      <c r="H448" s="34" t="s">
        <v>1689</v>
      </c>
      <c r="I448" s="35">
        <v>0.505</v>
      </c>
      <c r="J448" s="35">
        <v>0.456</v>
      </c>
      <c r="K448" s="35">
        <v>0.705837059</v>
      </c>
      <c r="L448" s="35">
        <v>0.137</v>
      </c>
      <c r="M448" s="35">
        <v>0.941</v>
      </c>
      <c r="N448" s="35">
        <v>0.964</v>
      </c>
      <c r="O448" s="35">
        <v>0.148</v>
      </c>
      <c r="P448" s="35">
        <v>0.0528</v>
      </c>
      <c r="Q448" s="35">
        <v>74.818</v>
      </c>
      <c r="R448" s="35">
        <v>8.0</v>
      </c>
      <c r="S448" s="35">
        <v>1.0</v>
      </c>
      <c r="T448" s="34" t="s">
        <v>103</v>
      </c>
      <c r="U448" s="34" t="s">
        <v>35</v>
      </c>
      <c r="V448" s="34" t="s">
        <v>75</v>
      </c>
      <c r="W448" s="36" t="s">
        <v>10008</v>
      </c>
      <c r="X448" s="37"/>
      <c r="Y448" s="38"/>
      <c r="Z448" s="38"/>
      <c r="AA448" s="38"/>
      <c r="AB448" s="38"/>
    </row>
    <row r="449">
      <c r="A449" s="34" t="s">
        <v>1713</v>
      </c>
      <c r="B449" s="39" t="s">
        <v>1714</v>
      </c>
      <c r="C449" s="35">
        <v>2024.0</v>
      </c>
      <c r="D449" s="35">
        <v>3.0</v>
      </c>
      <c r="E449" s="35">
        <v>111512.0</v>
      </c>
      <c r="F449" s="34" t="s">
        <v>1415</v>
      </c>
      <c r="G449" s="34" t="s">
        <v>1675</v>
      </c>
      <c r="H449" s="34" t="s">
        <v>1698</v>
      </c>
      <c r="I449" s="35">
        <v>0.754</v>
      </c>
      <c r="J449" s="35">
        <v>0.247</v>
      </c>
      <c r="K449" s="35">
        <v>0.604046799</v>
      </c>
      <c r="L449" s="35">
        <v>0.0926</v>
      </c>
      <c r="M449" s="35">
        <v>0.0881</v>
      </c>
      <c r="N449" s="35">
        <v>0.208</v>
      </c>
      <c r="O449" s="35">
        <v>0.121</v>
      </c>
      <c r="P449" s="35">
        <v>0.0983</v>
      </c>
      <c r="Q449" s="35">
        <v>105.012</v>
      </c>
      <c r="R449" s="35">
        <v>1.0</v>
      </c>
      <c r="S449" s="35">
        <v>0.0</v>
      </c>
      <c r="T449" s="34" t="s">
        <v>103</v>
      </c>
      <c r="U449" s="34" t="s">
        <v>35</v>
      </c>
      <c r="V449" s="34" t="s">
        <v>75</v>
      </c>
      <c r="W449" s="36" t="s">
        <v>10022</v>
      </c>
      <c r="X449" s="37"/>
      <c r="Y449" s="37"/>
      <c r="Z449" s="37"/>
      <c r="AA449" s="37"/>
      <c r="AB449" s="37"/>
    </row>
    <row r="450">
      <c r="A450" s="34" t="s">
        <v>1716</v>
      </c>
      <c r="B450" s="39" t="s">
        <v>1717</v>
      </c>
      <c r="C450" s="35">
        <v>2018.0</v>
      </c>
      <c r="D450" s="35">
        <v>3.0</v>
      </c>
      <c r="E450" s="35">
        <v>251076.0</v>
      </c>
      <c r="F450" s="34" t="s">
        <v>223</v>
      </c>
      <c r="G450" s="34" t="s">
        <v>1405</v>
      </c>
      <c r="H450" s="34" t="s">
        <v>1407</v>
      </c>
      <c r="I450" s="35">
        <v>0.68</v>
      </c>
      <c r="J450" s="35">
        <v>0.121</v>
      </c>
      <c r="K450" s="35">
        <v>0.483990332</v>
      </c>
      <c r="L450" s="35">
        <v>0.0509</v>
      </c>
      <c r="M450" s="35">
        <v>0.8</v>
      </c>
      <c r="N450" s="35">
        <v>0.926</v>
      </c>
      <c r="O450" s="35">
        <v>0.123</v>
      </c>
      <c r="P450" s="35">
        <v>0.402</v>
      </c>
      <c r="Q450" s="35">
        <v>97.55</v>
      </c>
      <c r="R450" s="35">
        <v>7.0</v>
      </c>
      <c r="S450" s="35">
        <v>0.0</v>
      </c>
      <c r="T450" s="34" t="s">
        <v>103</v>
      </c>
      <c r="U450" s="34" t="s">
        <v>35</v>
      </c>
      <c r="V450" s="34" t="s">
        <v>54</v>
      </c>
      <c r="W450" s="36" t="s">
        <v>10030</v>
      </c>
      <c r="X450" s="37"/>
      <c r="Y450" s="37"/>
      <c r="Z450" s="37"/>
      <c r="AA450" s="37"/>
      <c r="AB450" s="37"/>
    </row>
    <row r="451">
      <c r="A451" s="34" t="s">
        <v>1720</v>
      </c>
      <c r="B451" s="34" t="s">
        <v>1721</v>
      </c>
      <c r="C451" s="35">
        <v>2021.0</v>
      </c>
      <c r="D451" s="35">
        <v>3.0</v>
      </c>
      <c r="E451" s="35">
        <v>137195.0</v>
      </c>
      <c r="F451" s="34" t="s">
        <v>259</v>
      </c>
      <c r="G451" s="34" t="s">
        <v>1725</v>
      </c>
      <c r="H451" s="34" t="s">
        <v>260</v>
      </c>
      <c r="I451" s="35">
        <v>0.448</v>
      </c>
      <c r="J451" s="35">
        <v>0.532</v>
      </c>
      <c r="K451" s="35">
        <v>0.705559002</v>
      </c>
      <c r="L451" s="35">
        <v>0.0447</v>
      </c>
      <c r="M451" s="35">
        <v>0.069</v>
      </c>
      <c r="N451" s="35">
        <v>0.745</v>
      </c>
      <c r="O451" s="35">
        <v>0.296</v>
      </c>
      <c r="P451" s="35">
        <v>0.112</v>
      </c>
      <c r="Q451" s="35">
        <v>168.009</v>
      </c>
      <c r="R451" s="35">
        <v>0.0</v>
      </c>
      <c r="S451" s="35">
        <v>1.0</v>
      </c>
      <c r="T451" s="34" t="s">
        <v>103</v>
      </c>
      <c r="U451" s="34" t="s">
        <v>35</v>
      </c>
      <c r="V451" s="34" t="s">
        <v>58</v>
      </c>
      <c r="W451" s="36" t="s">
        <v>10039</v>
      </c>
      <c r="X451" s="37"/>
      <c r="Y451" s="37"/>
      <c r="Z451" s="37"/>
      <c r="AA451" s="37"/>
      <c r="AB451" s="37"/>
    </row>
    <row r="452">
      <c r="A452" s="34" t="s">
        <v>1731</v>
      </c>
      <c r="B452" s="39" t="s">
        <v>1732</v>
      </c>
      <c r="C452" s="35">
        <v>2022.0</v>
      </c>
      <c r="D452" s="35">
        <v>3.0</v>
      </c>
      <c r="E452" s="35">
        <v>257000.0</v>
      </c>
      <c r="F452" s="34" t="s">
        <v>124</v>
      </c>
      <c r="G452" s="34" t="s">
        <v>1420</v>
      </c>
      <c r="H452" s="34" t="s">
        <v>1421</v>
      </c>
      <c r="I452" s="35">
        <v>0.445</v>
      </c>
      <c r="J452" s="35">
        <v>0.629</v>
      </c>
      <c r="K452" s="35">
        <v>0.779479392</v>
      </c>
      <c r="L452" s="35">
        <v>0.0279</v>
      </c>
      <c r="M452" s="35">
        <v>0.0243</v>
      </c>
      <c r="N452" s="35">
        <v>0.699</v>
      </c>
      <c r="O452" s="35">
        <v>0.152</v>
      </c>
      <c r="P452" s="35">
        <v>0.314</v>
      </c>
      <c r="Q452" s="35">
        <v>179.938</v>
      </c>
      <c r="R452" s="35">
        <v>10.0</v>
      </c>
      <c r="S452" s="35">
        <v>1.0</v>
      </c>
      <c r="T452" s="34" t="s">
        <v>103</v>
      </c>
      <c r="U452" s="34" t="s">
        <v>35</v>
      </c>
      <c r="V452" s="34" t="s">
        <v>45</v>
      </c>
      <c r="W452" s="36" t="s">
        <v>10046</v>
      </c>
      <c r="X452" s="37"/>
      <c r="Y452" s="37"/>
      <c r="Z452" s="37"/>
      <c r="AA452" s="37"/>
      <c r="AB452" s="37"/>
    </row>
    <row r="453">
      <c r="A453" s="34" t="s">
        <v>1892</v>
      </c>
      <c r="B453" s="39" t="s">
        <v>1893</v>
      </c>
      <c r="C453" s="35">
        <v>2010.0</v>
      </c>
      <c r="D453" s="35">
        <v>3.0</v>
      </c>
      <c r="E453" s="35">
        <v>188824.0</v>
      </c>
      <c r="F453" s="34" t="s">
        <v>1895</v>
      </c>
      <c r="G453" s="34" t="s">
        <v>1896</v>
      </c>
      <c r="H453" s="34" t="s">
        <v>1897</v>
      </c>
      <c r="I453" s="35">
        <v>0.626</v>
      </c>
      <c r="J453" s="35">
        <v>0.267</v>
      </c>
      <c r="K453" s="35">
        <v>0.796890039</v>
      </c>
      <c r="L453" s="35">
        <v>0.0604</v>
      </c>
      <c r="M453" s="35">
        <v>0.984</v>
      </c>
      <c r="N453" s="35">
        <v>0.795</v>
      </c>
      <c r="O453" s="35">
        <v>0.1</v>
      </c>
      <c r="P453" s="35">
        <v>0.371</v>
      </c>
      <c r="Q453" s="35">
        <v>145.26</v>
      </c>
      <c r="R453" s="35">
        <v>10.0</v>
      </c>
      <c r="S453" s="35">
        <v>1.0</v>
      </c>
      <c r="T453" s="34" t="s">
        <v>103</v>
      </c>
      <c r="U453" s="34" t="s">
        <v>35</v>
      </c>
      <c r="V453" s="34" t="s">
        <v>45</v>
      </c>
      <c r="W453" s="36" t="s">
        <v>10052</v>
      </c>
      <c r="X453" s="37"/>
      <c r="Y453" s="37"/>
      <c r="Z453" s="37"/>
      <c r="AA453" s="37"/>
      <c r="AB453" s="37"/>
    </row>
    <row r="454">
      <c r="A454" s="34" t="s">
        <v>1951</v>
      </c>
      <c r="B454" s="39" t="s">
        <v>1952</v>
      </c>
      <c r="C454" s="35">
        <v>2024.0</v>
      </c>
      <c r="D454" s="35">
        <v>4.0</v>
      </c>
      <c r="E454" s="35">
        <v>83551.0</v>
      </c>
      <c r="F454" s="34" t="s">
        <v>316</v>
      </c>
      <c r="G454" s="34" t="s">
        <v>1955</v>
      </c>
      <c r="H454" s="34" t="s">
        <v>1956</v>
      </c>
      <c r="I454" s="35">
        <v>0.514</v>
      </c>
      <c r="J454" s="35">
        <v>0.241</v>
      </c>
      <c r="K454" s="35">
        <v>0.613415182</v>
      </c>
      <c r="L454" s="35">
        <v>0.0347</v>
      </c>
      <c r="M454" s="35">
        <v>0.822</v>
      </c>
      <c r="N454" s="35">
        <v>0.955</v>
      </c>
      <c r="O454" s="35">
        <v>0.109</v>
      </c>
      <c r="P454" s="35">
        <v>0.118</v>
      </c>
      <c r="Q454" s="35">
        <v>163.887</v>
      </c>
      <c r="R454" s="35">
        <v>6.0</v>
      </c>
      <c r="S454" s="35">
        <v>1.0</v>
      </c>
      <c r="T454" s="34" t="s">
        <v>103</v>
      </c>
      <c r="U454" s="34" t="s">
        <v>35</v>
      </c>
      <c r="V454" s="34" t="s">
        <v>58</v>
      </c>
      <c r="W454" s="36" t="s">
        <v>10063</v>
      </c>
      <c r="X454" s="37"/>
      <c r="Y454" s="37"/>
      <c r="Z454" s="37"/>
      <c r="AA454" s="37"/>
      <c r="AB454" s="37"/>
    </row>
    <row r="455">
      <c r="A455" s="34" t="s">
        <v>1958</v>
      </c>
      <c r="B455" s="39" t="s">
        <v>1959</v>
      </c>
      <c r="C455" s="35">
        <v>2024.0</v>
      </c>
      <c r="D455" s="35">
        <v>4.0</v>
      </c>
      <c r="E455" s="35">
        <v>200899.0</v>
      </c>
      <c r="F455" s="34" t="s">
        <v>223</v>
      </c>
      <c r="G455" s="34" t="s">
        <v>1960</v>
      </c>
      <c r="H455" s="34" t="s">
        <v>1961</v>
      </c>
      <c r="I455" s="35">
        <v>0.39</v>
      </c>
      <c r="J455" s="35">
        <v>0.224</v>
      </c>
      <c r="K455" s="35">
        <v>0.592389793</v>
      </c>
      <c r="L455" s="35">
        <v>0.0526</v>
      </c>
      <c r="M455" s="35">
        <v>0.923</v>
      </c>
      <c r="N455" s="35">
        <v>0.932</v>
      </c>
      <c r="O455" s="35">
        <v>0.113</v>
      </c>
      <c r="P455" s="35">
        <v>0.228</v>
      </c>
      <c r="Q455" s="35">
        <v>113.9</v>
      </c>
      <c r="R455" s="35">
        <v>6.0</v>
      </c>
      <c r="S455" s="35">
        <v>0.0</v>
      </c>
      <c r="T455" s="34" t="s">
        <v>103</v>
      </c>
      <c r="U455" s="34" t="s">
        <v>35</v>
      </c>
      <c r="V455" s="34" t="s">
        <v>36</v>
      </c>
      <c r="W455" s="36" t="s">
        <v>10070</v>
      </c>
      <c r="X455" s="37"/>
      <c r="Y455" s="37"/>
      <c r="Z455" s="37"/>
      <c r="AA455" s="37"/>
      <c r="AB455" s="37"/>
    </row>
    <row r="456">
      <c r="A456" s="34" t="s">
        <v>1971</v>
      </c>
      <c r="B456" s="39" t="s">
        <v>1972</v>
      </c>
      <c r="C456" s="35">
        <v>2024.0</v>
      </c>
      <c r="D456" s="35">
        <v>4.0</v>
      </c>
      <c r="E456" s="35">
        <v>210354.0</v>
      </c>
      <c r="F456" s="34" t="s">
        <v>316</v>
      </c>
      <c r="G456" s="34" t="s">
        <v>1675</v>
      </c>
      <c r="H456" s="34" t="s">
        <v>1676</v>
      </c>
      <c r="I456" s="35">
        <v>0.751</v>
      </c>
      <c r="J456" s="35">
        <v>0.403</v>
      </c>
      <c r="K456" s="35">
        <v>0.662160717</v>
      </c>
      <c r="L456" s="35">
        <v>0.0448</v>
      </c>
      <c r="M456" s="35">
        <v>0.0666</v>
      </c>
      <c r="N456" s="35">
        <v>0.0</v>
      </c>
      <c r="O456" s="35">
        <v>0.108</v>
      </c>
      <c r="P456" s="35">
        <v>0.325</v>
      </c>
      <c r="Q456" s="35">
        <v>104.981</v>
      </c>
      <c r="R456" s="35">
        <v>11.0</v>
      </c>
      <c r="S456" s="35">
        <v>1.0</v>
      </c>
      <c r="T456" s="34" t="s">
        <v>103</v>
      </c>
      <c r="U456" s="34" t="s">
        <v>35</v>
      </c>
      <c r="V456" s="34" t="s">
        <v>45</v>
      </c>
      <c r="W456" s="36" t="s">
        <v>10080</v>
      </c>
      <c r="X456" s="37"/>
      <c r="Y456" s="37"/>
      <c r="Z456" s="37"/>
      <c r="AA456" s="37"/>
      <c r="AB456" s="37"/>
    </row>
    <row r="457">
      <c r="A457" s="34" t="s">
        <v>1975</v>
      </c>
      <c r="B457" s="39" t="s">
        <v>1976</v>
      </c>
      <c r="C457" s="35">
        <v>2024.0</v>
      </c>
      <c r="D457" s="35">
        <v>4.0</v>
      </c>
      <c r="E457" s="35">
        <v>165160.0</v>
      </c>
      <c r="F457" s="34" t="s">
        <v>303</v>
      </c>
      <c r="G457" s="34" t="s">
        <v>1675</v>
      </c>
      <c r="H457" s="34" t="s">
        <v>1977</v>
      </c>
      <c r="I457" s="35">
        <v>0.784</v>
      </c>
      <c r="J457" s="35">
        <v>0.41</v>
      </c>
      <c r="K457" s="35">
        <v>0.680940261</v>
      </c>
      <c r="L457" s="35">
        <v>0.0921</v>
      </c>
      <c r="M457" s="35">
        <v>0.424</v>
      </c>
      <c r="N457" s="35">
        <v>5.55E-6</v>
      </c>
      <c r="O457" s="35">
        <v>0.0945</v>
      </c>
      <c r="P457" s="35">
        <v>0.374</v>
      </c>
      <c r="Q457" s="35">
        <v>105.039</v>
      </c>
      <c r="R457" s="35">
        <v>10.0</v>
      </c>
      <c r="S457" s="35">
        <v>1.0</v>
      </c>
      <c r="T457" s="34" t="s">
        <v>103</v>
      </c>
      <c r="U457" s="34" t="s">
        <v>35</v>
      </c>
      <c r="V457" s="34" t="s">
        <v>45</v>
      </c>
      <c r="W457" s="36" t="s">
        <v>10096</v>
      </c>
      <c r="X457" s="37"/>
      <c r="Y457" s="37"/>
      <c r="Z457" s="37"/>
      <c r="AA457" s="37"/>
      <c r="AB457" s="37"/>
    </row>
    <row r="458">
      <c r="A458" s="34" t="s">
        <v>1980</v>
      </c>
      <c r="B458" s="34" t="s">
        <v>1981</v>
      </c>
      <c r="C458" s="35">
        <v>2011.0</v>
      </c>
      <c r="D458" s="35">
        <v>4.0</v>
      </c>
      <c r="E458" s="35">
        <v>228500.0</v>
      </c>
      <c r="F458" s="34" t="s">
        <v>1982</v>
      </c>
      <c r="G458" s="34" t="s">
        <v>1983</v>
      </c>
      <c r="H458" s="34" t="s">
        <v>1984</v>
      </c>
      <c r="I458" s="35">
        <v>0.51</v>
      </c>
      <c r="J458" s="35">
        <v>0.794</v>
      </c>
      <c r="K458" s="35">
        <v>0.785810536</v>
      </c>
      <c r="L458" s="35">
        <v>0.363</v>
      </c>
      <c r="M458" s="35">
        <v>0.157</v>
      </c>
      <c r="N458" s="35">
        <v>0.0</v>
      </c>
      <c r="O458" s="35">
        <v>0.45</v>
      </c>
      <c r="P458" s="35">
        <v>0.444</v>
      </c>
      <c r="Q458" s="35">
        <v>119.982</v>
      </c>
      <c r="R458" s="35">
        <v>6.0</v>
      </c>
      <c r="S458" s="35">
        <v>1.0</v>
      </c>
      <c r="T458" s="34" t="s">
        <v>103</v>
      </c>
      <c r="U458" s="34" t="s">
        <v>35</v>
      </c>
      <c r="V458" s="34" t="s">
        <v>54</v>
      </c>
      <c r="W458" s="36" t="s">
        <v>10110</v>
      </c>
      <c r="X458" s="37"/>
      <c r="Y458" s="37"/>
      <c r="Z458" s="37"/>
      <c r="AA458" s="37"/>
      <c r="AB458" s="37"/>
    </row>
    <row r="459">
      <c r="A459" s="34" t="s">
        <v>2111</v>
      </c>
      <c r="B459" s="39" t="s">
        <v>2112</v>
      </c>
      <c r="C459" s="35">
        <v>1976.0</v>
      </c>
      <c r="D459" s="35">
        <v>4.0</v>
      </c>
      <c r="E459" s="35">
        <v>85333.0</v>
      </c>
      <c r="F459" s="34" t="s">
        <v>2114</v>
      </c>
      <c r="G459" s="34" t="s">
        <v>2115</v>
      </c>
      <c r="H459" s="34" t="s">
        <v>2116</v>
      </c>
      <c r="I459" s="35">
        <v>0.174</v>
      </c>
      <c r="J459" s="35">
        <v>0.43</v>
      </c>
      <c r="K459" s="35">
        <v>0.436121746</v>
      </c>
      <c r="L459" s="35">
        <v>0.0515</v>
      </c>
      <c r="M459" s="35">
        <v>0.951</v>
      </c>
      <c r="N459" s="35">
        <v>0.936</v>
      </c>
      <c r="O459" s="35">
        <v>0.93</v>
      </c>
      <c r="P459" s="35">
        <v>0.0242</v>
      </c>
      <c r="Q459" s="35">
        <v>91.83</v>
      </c>
      <c r="R459" s="35">
        <v>3.0</v>
      </c>
      <c r="S459" s="35">
        <v>0.0</v>
      </c>
      <c r="T459" s="34" t="s">
        <v>103</v>
      </c>
      <c r="U459" s="34" t="s">
        <v>35</v>
      </c>
      <c r="V459" s="34" t="s">
        <v>75</v>
      </c>
      <c r="W459" s="36" t="s">
        <v>10123</v>
      </c>
      <c r="X459" s="37"/>
      <c r="Y459" s="37"/>
      <c r="Z459" s="37"/>
      <c r="AA459" s="37"/>
      <c r="AB459" s="37"/>
    </row>
    <row r="460">
      <c r="A460" s="34" t="s">
        <v>2120</v>
      </c>
      <c r="B460" s="39" t="s">
        <v>2121</v>
      </c>
      <c r="C460" s="35">
        <v>2020.0</v>
      </c>
      <c r="D460" s="35">
        <v>4.0</v>
      </c>
      <c r="E460" s="35">
        <v>161384.0</v>
      </c>
      <c r="F460" s="34" t="s">
        <v>2122</v>
      </c>
      <c r="G460" s="34" t="s">
        <v>2123</v>
      </c>
      <c r="H460" s="34" t="s">
        <v>2124</v>
      </c>
      <c r="I460" s="35">
        <v>0.662</v>
      </c>
      <c r="J460" s="35">
        <v>0.413</v>
      </c>
      <c r="K460" s="35">
        <v>0.817124035</v>
      </c>
      <c r="L460" s="35">
        <v>0.0299</v>
      </c>
      <c r="M460" s="35">
        <v>0.213</v>
      </c>
      <c r="N460" s="35">
        <v>0.0</v>
      </c>
      <c r="O460" s="35">
        <v>0.134</v>
      </c>
      <c r="P460" s="35">
        <v>0.467</v>
      </c>
      <c r="Q460" s="35">
        <v>93.0</v>
      </c>
      <c r="R460" s="35">
        <v>0.0</v>
      </c>
      <c r="S460" s="35">
        <v>1.0</v>
      </c>
      <c r="T460" s="34" t="s">
        <v>103</v>
      </c>
      <c r="U460" s="34" t="s">
        <v>35</v>
      </c>
      <c r="V460" s="34" t="s">
        <v>54</v>
      </c>
      <c r="W460" s="36" t="s">
        <v>10130</v>
      </c>
      <c r="X460" s="37"/>
      <c r="Y460" s="37"/>
      <c r="Z460" s="37"/>
      <c r="AA460" s="37"/>
      <c r="AB460" s="37"/>
    </row>
    <row r="461">
      <c r="A461" s="34" t="s">
        <v>2129</v>
      </c>
      <c r="B461" s="39" t="s">
        <v>2131</v>
      </c>
      <c r="C461" s="35">
        <v>2010.0</v>
      </c>
      <c r="D461" s="35">
        <v>5.0</v>
      </c>
      <c r="E461" s="35">
        <v>190226.0</v>
      </c>
      <c r="F461" s="34" t="s">
        <v>2133</v>
      </c>
      <c r="G461" s="34" t="s">
        <v>2134</v>
      </c>
      <c r="H461" s="34" t="s">
        <v>2135</v>
      </c>
      <c r="I461" s="35">
        <v>0.295</v>
      </c>
      <c r="J461" s="35">
        <v>0.255</v>
      </c>
      <c r="K461" s="35">
        <v>0.520479969</v>
      </c>
      <c r="L461" s="35">
        <v>0.0517</v>
      </c>
      <c r="M461" s="35">
        <v>0.944</v>
      </c>
      <c r="N461" s="35">
        <v>0.0242</v>
      </c>
      <c r="O461" s="35">
        <v>0.126</v>
      </c>
      <c r="P461" s="35">
        <v>0.359</v>
      </c>
      <c r="Q461" s="35">
        <v>68.69</v>
      </c>
      <c r="R461" s="35">
        <v>1.0</v>
      </c>
      <c r="S461" s="35">
        <v>1.0</v>
      </c>
      <c r="T461" s="34" t="s">
        <v>103</v>
      </c>
      <c r="U461" s="34" t="s">
        <v>35</v>
      </c>
      <c r="V461" s="34" t="s">
        <v>45</v>
      </c>
      <c r="W461" s="36" t="s">
        <v>10140</v>
      </c>
      <c r="X461" s="37"/>
      <c r="Y461" s="37"/>
      <c r="Z461" s="37"/>
      <c r="AA461" s="37"/>
      <c r="AB461" s="37"/>
    </row>
    <row r="462">
      <c r="A462" s="34" t="s">
        <v>2169</v>
      </c>
      <c r="B462" s="39" t="s">
        <v>2170</v>
      </c>
      <c r="C462" s="35">
        <v>2024.0</v>
      </c>
      <c r="D462" s="35">
        <v>5.0</v>
      </c>
      <c r="E462" s="35">
        <v>88375.0</v>
      </c>
      <c r="F462" s="34" t="s">
        <v>236</v>
      </c>
      <c r="G462" s="34" t="s">
        <v>1960</v>
      </c>
      <c r="H462" s="34" t="s">
        <v>2174</v>
      </c>
      <c r="I462" s="35">
        <v>0.58</v>
      </c>
      <c r="J462" s="35">
        <v>0.269</v>
      </c>
      <c r="K462" s="35">
        <v>0.585566702</v>
      </c>
      <c r="L462" s="35">
        <v>0.0368</v>
      </c>
      <c r="M462" s="35">
        <v>0.964</v>
      </c>
      <c r="N462" s="35">
        <v>0.931</v>
      </c>
      <c r="O462" s="35">
        <v>0.0954</v>
      </c>
      <c r="P462" s="35">
        <v>0.359</v>
      </c>
      <c r="Q462" s="35">
        <v>105.591</v>
      </c>
      <c r="R462" s="35">
        <v>8.0</v>
      </c>
      <c r="S462" s="35">
        <v>1.0</v>
      </c>
      <c r="T462" s="34" t="s">
        <v>103</v>
      </c>
      <c r="U462" s="34" t="s">
        <v>35</v>
      </c>
      <c r="V462" s="34" t="s">
        <v>45</v>
      </c>
      <c r="W462" s="36" t="s">
        <v>10150</v>
      </c>
      <c r="X462" s="37"/>
      <c r="Y462" s="37"/>
      <c r="Z462" s="37"/>
      <c r="AA462" s="37"/>
      <c r="AB462" s="37"/>
    </row>
    <row r="463">
      <c r="A463" s="34" t="s">
        <v>2175</v>
      </c>
      <c r="B463" s="34" t="s">
        <v>2176</v>
      </c>
      <c r="C463" s="35">
        <v>2024.0</v>
      </c>
      <c r="D463" s="35">
        <v>5.0</v>
      </c>
      <c r="E463" s="35">
        <v>192692.0</v>
      </c>
      <c r="F463" s="34" t="s">
        <v>316</v>
      </c>
      <c r="G463" s="34" t="s">
        <v>1675</v>
      </c>
      <c r="H463" s="34" t="s">
        <v>1676</v>
      </c>
      <c r="I463" s="35">
        <v>0.722</v>
      </c>
      <c r="J463" s="35">
        <v>0.374</v>
      </c>
      <c r="K463" s="35">
        <v>0.67537912</v>
      </c>
      <c r="L463" s="35">
        <v>0.0355</v>
      </c>
      <c r="M463" s="35">
        <v>0.348</v>
      </c>
      <c r="N463" s="35">
        <v>0.0</v>
      </c>
      <c r="O463" s="35">
        <v>0.294</v>
      </c>
      <c r="P463" s="35">
        <v>0.299</v>
      </c>
      <c r="Q463" s="35">
        <v>104.967</v>
      </c>
      <c r="R463" s="35">
        <v>6.0</v>
      </c>
      <c r="S463" s="35">
        <v>1.0</v>
      </c>
      <c r="T463" s="34" t="s">
        <v>103</v>
      </c>
      <c r="U463" s="34" t="s">
        <v>35</v>
      </c>
      <c r="V463" s="34" t="s">
        <v>36</v>
      </c>
      <c r="W463" s="36" t="s">
        <v>10159</v>
      </c>
      <c r="X463" s="37"/>
      <c r="Y463" s="37"/>
      <c r="Z463" s="37"/>
      <c r="AA463" s="37"/>
      <c r="AB463" s="37"/>
    </row>
    <row r="464">
      <c r="A464" s="34" t="s">
        <v>2182</v>
      </c>
      <c r="B464" s="39" t="s">
        <v>2183</v>
      </c>
      <c r="C464" s="35">
        <v>2024.0</v>
      </c>
      <c r="D464" s="35">
        <v>5.0</v>
      </c>
      <c r="E464" s="35">
        <v>182749.0</v>
      </c>
      <c r="F464" s="34" t="s">
        <v>199</v>
      </c>
      <c r="G464" s="34" t="s">
        <v>1675</v>
      </c>
      <c r="H464" s="34" t="s">
        <v>2184</v>
      </c>
      <c r="I464" s="35">
        <v>0.717</v>
      </c>
      <c r="J464" s="35">
        <v>0.208</v>
      </c>
      <c r="K464" s="35">
        <v>0.580069728</v>
      </c>
      <c r="L464" s="35">
        <v>0.0332</v>
      </c>
      <c r="M464" s="35">
        <v>0.129</v>
      </c>
      <c r="N464" s="35">
        <v>0.00791</v>
      </c>
      <c r="O464" s="35">
        <v>0.318</v>
      </c>
      <c r="P464" s="35">
        <v>0.039</v>
      </c>
      <c r="Q464" s="35">
        <v>96.075</v>
      </c>
      <c r="R464" s="35">
        <v>0.0</v>
      </c>
      <c r="S464" s="35">
        <v>1.0</v>
      </c>
      <c r="T464" s="34" t="s">
        <v>103</v>
      </c>
      <c r="U464" s="34" t="s">
        <v>35</v>
      </c>
      <c r="V464" s="34" t="s">
        <v>75</v>
      </c>
      <c r="W464" s="36" t="s">
        <v>10169</v>
      </c>
      <c r="X464" s="37"/>
      <c r="Y464" s="37"/>
      <c r="Z464" s="37"/>
      <c r="AA464" s="37"/>
      <c r="AB464" s="37"/>
    </row>
    <row r="465">
      <c r="A465" s="34" t="s">
        <v>2191</v>
      </c>
      <c r="B465" s="39" t="s">
        <v>2192</v>
      </c>
      <c r="C465" s="35">
        <v>2016.0</v>
      </c>
      <c r="D465" s="35">
        <v>5.0</v>
      </c>
      <c r="E465" s="35">
        <v>207761.0</v>
      </c>
      <c r="F465" s="34" t="s">
        <v>2193</v>
      </c>
      <c r="G465" s="34" t="s">
        <v>2194</v>
      </c>
      <c r="H465" s="34" t="s">
        <v>2195</v>
      </c>
      <c r="I465" s="35">
        <v>0.802</v>
      </c>
      <c r="J465" s="35">
        <v>0.247</v>
      </c>
      <c r="K465" s="35">
        <v>0.462665497</v>
      </c>
      <c r="L465" s="35">
        <v>0.0941</v>
      </c>
      <c r="M465" s="35">
        <v>3.97E-5</v>
      </c>
      <c r="N465" s="35">
        <v>0.959</v>
      </c>
      <c r="O465" s="35">
        <v>0.0304</v>
      </c>
      <c r="P465" s="35">
        <v>0.0415</v>
      </c>
      <c r="Q465" s="35">
        <v>134.0</v>
      </c>
      <c r="R465" s="35">
        <v>9.0</v>
      </c>
      <c r="S465" s="35">
        <v>0.0</v>
      </c>
      <c r="T465" s="34" t="s">
        <v>103</v>
      </c>
      <c r="U465" s="34" t="s">
        <v>35</v>
      </c>
      <c r="V465" s="34" t="s">
        <v>75</v>
      </c>
      <c r="W465" s="36" t="s">
        <v>10178</v>
      </c>
      <c r="X465" s="37"/>
      <c r="Y465" s="37"/>
      <c r="Z465" s="37"/>
      <c r="AA465" s="37"/>
      <c r="AB465" s="37"/>
    </row>
    <row r="466">
      <c r="A466" s="34" t="s">
        <v>2199</v>
      </c>
      <c r="B466" s="39" t="s">
        <v>2200</v>
      </c>
      <c r="C466" s="35">
        <v>2024.0</v>
      </c>
      <c r="D466" s="35">
        <v>5.0</v>
      </c>
      <c r="E466" s="35">
        <v>164911.0</v>
      </c>
      <c r="F466" s="34" t="s">
        <v>199</v>
      </c>
      <c r="G466" s="34" t="s">
        <v>1675</v>
      </c>
      <c r="H466" s="34" t="s">
        <v>2184</v>
      </c>
      <c r="I466" s="35">
        <v>0.781</v>
      </c>
      <c r="J466" s="35">
        <v>0.482</v>
      </c>
      <c r="K466" s="35">
        <v>0.675892456</v>
      </c>
      <c r="L466" s="35">
        <v>0.0524</v>
      </c>
      <c r="M466" s="35">
        <v>0.0906</v>
      </c>
      <c r="N466" s="35">
        <v>0.0</v>
      </c>
      <c r="O466" s="35">
        <v>0.0877</v>
      </c>
      <c r="P466" s="35">
        <v>0.439</v>
      </c>
      <c r="Q466" s="35">
        <v>104.963</v>
      </c>
      <c r="R466" s="35">
        <v>6.0</v>
      </c>
      <c r="S466" s="35">
        <v>0.0</v>
      </c>
      <c r="T466" s="34" t="s">
        <v>103</v>
      </c>
      <c r="U466" s="34" t="s">
        <v>35</v>
      </c>
      <c r="V466" s="34" t="s">
        <v>54</v>
      </c>
      <c r="W466" s="36" t="s">
        <v>10186</v>
      </c>
      <c r="X466" s="37"/>
      <c r="Y466" s="37"/>
      <c r="Z466" s="37"/>
      <c r="AA466" s="37"/>
      <c r="AB466" s="37"/>
    </row>
    <row r="467">
      <c r="A467" s="34" t="s">
        <v>2205</v>
      </c>
      <c r="B467" s="34" t="s">
        <v>2207</v>
      </c>
      <c r="C467" s="35">
        <v>2024.0</v>
      </c>
      <c r="D467" s="35">
        <v>5.0</v>
      </c>
      <c r="E467" s="35">
        <v>192276.0</v>
      </c>
      <c r="F467" s="34" t="s">
        <v>2208</v>
      </c>
      <c r="G467" s="34" t="s">
        <v>2209</v>
      </c>
      <c r="H467" s="34" t="s">
        <v>2210</v>
      </c>
      <c r="I467" s="35">
        <v>0.779</v>
      </c>
      <c r="J467" s="35">
        <v>0.617</v>
      </c>
      <c r="K467" s="35">
        <v>0.831647167</v>
      </c>
      <c r="L467" s="35">
        <v>0.0292</v>
      </c>
      <c r="M467" s="35">
        <v>0.0201</v>
      </c>
      <c r="N467" s="35">
        <v>8.4E-5</v>
      </c>
      <c r="O467" s="35">
        <v>0.0731</v>
      </c>
      <c r="P467" s="35">
        <v>0.339</v>
      </c>
      <c r="Q467" s="35">
        <v>106.978</v>
      </c>
      <c r="R467" s="35">
        <v>5.0</v>
      </c>
      <c r="S467" s="35">
        <v>1.0</v>
      </c>
      <c r="T467" s="34" t="s">
        <v>103</v>
      </c>
      <c r="U467" s="34" t="s">
        <v>35</v>
      </c>
      <c r="V467" s="34" t="s">
        <v>45</v>
      </c>
      <c r="W467" s="36" t="s">
        <v>10199</v>
      </c>
      <c r="X467" s="37"/>
      <c r="Y467" s="37"/>
      <c r="Z467" s="37"/>
      <c r="AA467" s="37"/>
      <c r="AB467" s="37"/>
    </row>
    <row r="468">
      <c r="A468" s="34" t="s">
        <v>2218</v>
      </c>
      <c r="B468" s="39" t="s">
        <v>2219</v>
      </c>
      <c r="C468" s="35">
        <v>2024.0</v>
      </c>
      <c r="D468" s="35">
        <v>5.0</v>
      </c>
      <c r="E468" s="35">
        <v>226195.0</v>
      </c>
      <c r="F468" s="34" t="s">
        <v>1697</v>
      </c>
      <c r="G468" s="34" t="s">
        <v>2222</v>
      </c>
      <c r="H468" s="34" t="s">
        <v>2223</v>
      </c>
      <c r="I468" s="35">
        <v>0.742</v>
      </c>
      <c r="J468" s="35">
        <v>0.0882</v>
      </c>
      <c r="K468" s="35">
        <v>0.582101683</v>
      </c>
      <c r="L468" s="35">
        <v>0.0711</v>
      </c>
      <c r="M468" s="35">
        <v>0.99</v>
      </c>
      <c r="N468" s="35">
        <v>0.953</v>
      </c>
      <c r="O468" s="35">
        <v>0.0994</v>
      </c>
      <c r="P468" s="35">
        <v>0.463</v>
      </c>
      <c r="Q468" s="35">
        <v>111.164</v>
      </c>
      <c r="R468" s="35">
        <v>2.0</v>
      </c>
      <c r="S468" s="35">
        <v>1.0</v>
      </c>
      <c r="T468" s="34" t="s">
        <v>103</v>
      </c>
      <c r="U468" s="34" t="s">
        <v>35</v>
      </c>
      <c r="V468" s="34" t="s">
        <v>54</v>
      </c>
      <c r="W468" s="36" t="s">
        <v>10207</v>
      </c>
      <c r="X468" s="37"/>
      <c r="Y468" s="37"/>
      <c r="Z468" s="37"/>
      <c r="AA468" s="37"/>
      <c r="AB468" s="37"/>
    </row>
    <row r="469">
      <c r="A469" s="34" t="s">
        <v>2225</v>
      </c>
      <c r="B469" s="39" t="s">
        <v>2226</v>
      </c>
      <c r="C469" s="35">
        <v>2020.0</v>
      </c>
      <c r="D469" s="35">
        <v>5.0</v>
      </c>
      <c r="E469" s="35">
        <v>196363.0</v>
      </c>
      <c r="F469" s="34" t="s">
        <v>2229</v>
      </c>
      <c r="G469" s="34" t="s">
        <v>2230</v>
      </c>
      <c r="H469" s="34" t="s">
        <v>1046</v>
      </c>
      <c r="I469" s="35">
        <v>0.751</v>
      </c>
      <c r="J469" s="35">
        <v>0.0648</v>
      </c>
      <c r="K469" s="35">
        <v>0.538125896</v>
      </c>
      <c r="L469" s="35">
        <v>0.0495</v>
      </c>
      <c r="M469" s="35">
        <v>0.993</v>
      </c>
      <c r="N469" s="35">
        <v>0.946</v>
      </c>
      <c r="O469" s="35">
        <v>0.0991</v>
      </c>
      <c r="P469" s="35">
        <v>0.202</v>
      </c>
      <c r="Q469" s="35">
        <v>121.01</v>
      </c>
      <c r="R469" s="35">
        <v>2.0</v>
      </c>
      <c r="S469" s="35">
        <v>0.0</v>
      </c>
      <c r="T469" s="34" t="s">
        <v>103</v>
      </c>
      <c r="U469" s="34" t="s">
        <v>35</v>
      </c>
      <c r="V469" s="34" t="s">
        <v>36</v>
      </c>
      <c r="W469" s="36" t="s">
        <v>10214</v>
      </c>
      <c r="X469" s="37"/>
      <c r="Y469" s="37"/>
      <c r="Z469" s="37"/>
      <c r="AA469" s="37"/>
      <c r="AB469" s="37"/>
    </row>
    <row r="470">
      <c r="A470" s="34" t="s">
        <v>2231</v>
      </c>
      <c r="B470" s="34" t="s">
        <v>2232</v>
      </c>
      <c r="C470" s="35">
        <v>2024.0</v>
      </c>
      <c r="D470" s="35">
        <v>5.0</v>
      </c>
      <c r="E470" s="35">
        <v>293653.0</v>
      </c>
      <c r="F470" s="34" t="s">
        <v>2233</v>
      </c>
      <c r="G470" s="34" t="s">
        <v>2234</v>
      </c>
      <c r="H470" s="34" t="s">
        <v>2235</v>
      </c>
      <c r="I470" s="35">
        <v>0.358</v>
      </c>
      <c r="J470" s="35">
        <v>0.894</v>
      </c>
      <c r="K470" s="35">
        <v>0.814364854</v>
      </c>
      <c r="L470" s="35">
        <v>0.12</v>
      </c>
      <c r="M470" s="35">
        <v>0.0222</v>
      </c>
      <c r="N470" s="35">
        <v>0.0492</v>
      </c>
      <c r="O470" s="35">
        <v>0.126</v>
      </c>
      <c r="P470" s="35">
        <v>0.263</v>
      </c>
      <c r="Q470" s="35">
        <v>174.226</v>
      </c>
      <c r="R470" s="35">
        <v>4.0</v>
      </c>
      <c r="S470" s="35">
        <v>0.0</v>
      </c>
      <c r="T470" s="34" t="s">
        <v>103</v>
      </c>
      <c r="U470" s="34" t="s">
        <v>35</v>
      </c>
      <c r="V470" s="34" t="s">
        <v>36</v>
      </c>
      <c r="W470" s="36" t="s">
        <v>10223</v>
      </c>
      <c r="X470" s="37"/>
      <c r="Y470" s="37"/>
      <c r="Z470" s="37"/>
      <c r="AA470" s="37"/>
      <c r="AB470" s="37"/>
    </row>
    <row r="471">
      <c r="A471" s="34" t="s">
        <v>2240</v>
      </c>
      <c r="B471" s="34" t="s">
        <v>2241</v>
      </c>
      <c r="C471" s="35">
        <v>2018.0</v>
      </c>
      <c r="D471" s="35">
        <v>5.0</v>
      </c>
      <c r="E471" s="35">
        <v>358360.0</v>
      </c>
      <c r="F471" s="34" t="s">
        <v>316</v>
      </c>
      <c r="G471" s="34" t="s">
        <v>2242</v>
      </c>
      <c r="H471" s="34" t="s">
        <v>2243</v>
      </c>
      <c r="I471" s="35">
        <v>0.359</v>
      </c>
      <c r="J471" s="35">
        <v>0.607</v>
      </c>
      <c r="K471" s="35">
        <v>0.829636601</v>
      </c>
      <c r="L471" s="35">
        <v>0.034</v>
      </c>
      <c r="M471" s="35">
        <v>0.0136</v>
      </c>
      <c r="N471" s="35">
        <v>4.45E-5</v>
      </c>
      <c r="O471" s="35">
        <v>0.139</v>
      </c>
      <c r="P471" s="35">
        <v>0.0521</v>
      </c>
      <c r="Q471" s="35">
        <v>156.245</v>
      </c>
      <c r="R471" s="35">
        <v>4.0</v>
      </c>
      <c r="S471" s="35">
        <v>1.0</v>
      </c>
      <c r="T471" s="34" t="s">
        <v>103</v>
      </c>
      <c r="U471" s="34" t="s">
        <v>35</v>
      </c>
      <c r="V471" s="34" t="s">
        <v>75</v>
      </c>
      <c r="W471" s="36" t="s">
        <v>10231</v>
      </c>
      <c r="X471" s="37"/>
      <c r="Y471" s="37"/>
      <c r="Z471" s="37"/>
      <c r="AA471" s="37"/>
      <c r="AB471" s="37"/>
    </row>
    <row r="472">
      <c r="A472" s="34" t="s">
        <v>2355</v>
      </c>
      <c r="B472" s="39" t="s">
        <v>2356</v>
      </c>
      <c r="C472" s="35">
        <v>2024.0</v>
      </c>
      <c r="D472" s="35">
        <v>6.0</v>
      </c>
      <c r="E472" s="35">
        <v>114412.0</v>
      </c>
      <c r="F472" s="34" t="s">
        <v>1697</v>
      </c>
      <c r="G472" s="34" t="s">
        <v>1960</v>
      </c>
      <c r="H472" s="34" t="s">
        <v>2357</v>
      </c>
      <c r="I472" s="35">
        <v>0.78</v>
      </c>
      <c r="J472" s="35">
        <v>0.288</v>
      </c>
      <c r="K472" s="35">
        <v>0.675036896</v>
      </c>
      <c r="L472" s="35">
        <v>0.0712</v>
      </c>
      <c r="M472" s="35">
        <v>0.925</v>
      </c>
      <c r="N472" s="35">
        <v>0.965</v>
      </c>
      <c r="O472" s="35">
        <v>0.111</v>
      </c>
      <c r="P472" s="35">
        <v>0.449</v>
      </c>
      <c r="Q472" s="35">
        <v>106.112</v>
      </c>
      <c r="R472" s="35">
        <v>7.0</v>
      </c>
      <c r="S472" s="35">
        <v>1.0</v>
      </c>
      <c r="T472" s="34" t="s">
        <v>103</v>
      </c>
      <c r="U472" s="34" t="s">
        <v>35</v>
      </c>
      <c r="V472" s="34" t="s">
        <v>54</v>
      </c>
      <c r="W472" s="36" t="s">
        <v>10246</v>
      </c>
      <c r="X472" s="37"/>
      <c r="Y472" s="37"/>
      <c r="Z472" s="37"/>
      <c r="AA472" s="37"/>
      <c r="AB472" s="37"/>
    </row>
    <row r="473">
      <c r="A473" s="34" t="s">
        <v>2358</v>
      </c>
      <c r="B473" s="39" t="s">
        <v>2359</v>
      </c>
      <c r="C473" s="35">
        <v>2024.0</v>
      </c>
      <c r="D473" s="35">
        <v>6.0</v>
      </c>
      <c r="E473" s="35">
        <v>101184.0</v>
      </c>
      <c r="F473" s="34" t="s">
        <v>213</v>
      </c>
      <c r="G473" s="34" t="s">
        <v>1955</v>
      </c>
      <c r="H473" s="34" t="s">
        <v>2360</v>
      </c>
      <c r="I473" s="35">
        <v>0.312</v>
      </c>
      <c r="J473" s="35">
        <v>0.103</v>
      </c>
      <c r="K473" s="35">
        <v>0.496652621</v>
      </c>
      <c r="L473" s="35">
        <v>0.0438</v>
      </c>
      <c r="M473" s="35">
        <v>0.957</v>
      </c>
      <c r="N473" s="35">
        <v>0.95</v>
      </c>
      <c r="O473" s="35">
        <v>0.112</v>
      </c>
      <c r="P473" s="35">
        <v>0.368</v>
      </c>
      <c r="Q473" s="35">
        <v>70.983</v>
      </c>
      <c r="R473" s="35">
        <v>3.0</v>
      </c>
      <c r="S473" s="35">
        <v>1.0</v>
      </c>
      <c r="T473" s="34" t="s">
        <v>103</v>
      </c>
      <c r="U473" s="34" t="s">
        <v>35</v>
      </c>
      <c r="V473" s="34" t="s">
        <v>45</v>
      </c>
      <c r="W473" s="36" t="s">
        <v>10254</v>
      </c>
      <c r="X473" s="37"/>
      <c r="Y473" s="37"/>
      <c r="Z473" s="37"/>
      <c r="AA473" s="37"/>
      <c r="AB473" s="37"/>
    </row>
    <row r="474">
      <c r="A474" s="34" t="s">
        <v>2363</v>
      </c>
      <c r="B474" s="39" t="s">
        <v>2364</v>
      </c>
      <c r="C474" s="35">
        <v>2024.0</v>
      </c>
      <c r="D474" s="35">
        <v>6.0</v>
      </c>
      <c r="E474" s="35">
        <v>240000.0</v>
      </c>
      <c r="F474" s="34" t="s">
        <v>1415</v>
      </c>
      <c r="G474" s="34" t="s">
        <v>1675</v>
      </c>
      <c r="H474" s="34" t="s">
        <v>2366</v>
      </c>
      <c r="I474" s="35">
        <v>0.706</v>
      </c>
      <c r="J474" s="35">
        <v>0.393</v>
      </c>
      <c r="K474" s="35">
        <v>0.626569418</v>
      </c>
      <c r="L474" s="35">
        <v>0.154</v>
      </c>
      <c r="M474" s="35">
        <v>0.0262</v>
      </c>
      <c r="N474" s="35">
        <v>4.67E-5</v>
      </c>
      <c r="O474" s="35">
        <v>0.123</v>
      </c>
      <c r="P474" s="35">
        <v>0.126</v>
      </c>
      <c r="Q474" s="35">
        <v>107.994</v>
      </c>
      <c r="R474" s="35">
        <v>4.0</v>
      </c>
      <c r="S474" s="35">
        <v>1.0</v>
      </c>
      <c r="T474" s="34" t="s">
        <v>103</v>
      </c>
      <c r="U474" s="34" t="s">
        <v>35</v>
      </c>
      <c r="V474" s="34" t="s">
        <v>58</v>
      </c>
      <c r="W474" s="36" t="s">
        <v>10262</v>
      </c>
      <c r="X474" s="37"/>
      <c r="Y474" s="37"/>
      <c r="Z474" s="37"/>
      <c r="AA474" s="37"/>
      <c r="AB474" s="37"/>
    </row>
    <row r="475">
      <c r="A475" s="34" t="s">
        <v>2369</v>
      </c>
      <c r="B475" s="39" t="s">
        <v>2370</v>
      </c>
      <c r="C475" s="35">
        <v>2024.0</v>
      </c>
      <c r="D475" s="35">
        <v>6.0</v>
      </c>
      <c r="E475" s="35">
        <v>335958.0</v>
      </c>
      <c r="F475" s="34" t="s">
        <v>2372</v>
      </c>
      <c r="G475" s="34" t="s">
        <v>2373</v>
      </c>
      <c r="H475" s="34" t="s">
        <v>2370</v>
      </c>
      <c r="I475" s="35">
        <v>0.413</v>
      </c>
      <c r="J475" s="35">
        <v>0.633</v>
      </c>
      <c r="K475" s="35">
        <v>0.796847261</v>
      </c>
      <c r="L475" s="35">
        <v>0.149</v>
      </c>
      <c r="M475" s="35">
        <v>3.62E-4</v>
      </c>
      <c r="N475" s="35">
        <v>0.137</v>
      </c>
      <c r="O475" s="35">
        <v>0.16</v>
      </c>
      <c r="P475" s="35">
        <v>0.273</v>
      </c>
      <c r="Q475" s="35">
        <v>110.007</v>
      </c>
      <c r="R475" s="35">
        <v>7.0</v>
      </c>
      <c r="S475" s="35">
        <v>1.0</v>
      </c>
      <c r="T475" s="34" t="s">
        <v>103</v>
      </c>
      <c r="U475" s="34" t="s">
        <v>35</v>
      </c>
      <c r="V475" s="34" t="s">
        <v>36</v>
      </c>
      <c r="W475" s="36" t="s">
        <v>10269</v>
      </c>
      <c r="X475" s="37"/>
      <c r="Y475" s="37"/>
      <c r="Z475" s="37"/>
      <c r="AA475" s="37"/>
      <c r="AB475" s="37"/>
    </row>
    <row r="476">
      <c r="A476" s="34" t="s">
        <v>2381</v>
      </c>
      <c r="B476" s="39" t="s">
        <v>2382</v>
      </c>
      <c r="C476" s="35">
        <v>2024.0</v>
      </c>
      <c r="D476" s="35">
        <v>6.0</v>
      </c>
      <c r="E476" s="35">
        <v>163200.0</v>
      </c>
      <c r="F476" s="34" t="s">
        <v>199</v>
      </c>
      <c r="G476" s="34" t="s">
        <v>1675</v>
      </c>
      <c r="H476" s="34" t="s">
        <v>2384</v>
      </c>
      <c r="I476" s="35">
        <v>0.79</v>
      </c>
      <c r="J476" s="35">
        <v>0.523</v>
      </c>
      <c r="K476" s="35">
        <v>0.674908562</v>
      </c>
      <c r="L476" s="35">
        <v>0.0974</v>
      </c>
      <c r="M476" s="35">
        <v>0.274</v>
      </c>
      <c r="N476" s="35">
        <v>1.94E-5</v>
      </c>
      <c r="O476" s="35">
        <v>0.0937</v>
      </c>
      <c r="P476" s="35">
        <v>0.215</v>
      </c>
      <c r="Q476" s="35">
        <v>102.028</v>
      </c>
      <c r="R476" s="35">
        <v>4.0</v>
      </c>
      <c r="S476" s="35">
        <v>1.0</v>
      </c>
      <c r="T476" s="34" t="s">
        <v>103</v>
      </c>
      <c r="U476" s="34" t="s">
        <v>35</v>
      </c>
      <c r="V476" s="34" t="s">
        <v>36</v>
      </c>
      <c r="W476" s="36" t="s">
        <v>10282</v>
      </c>
      <c r="X476" s="37"/>
      <c r="Y476" s="37"/>
      <c r="Z476" s="37"/>
      <c r="AA476" s="37"/>
      <c r="AB476" s="37"/>
    </row>
    <row r="477">
      <c r="A477" s="34" t="s">
        <v>2386</v>
      </c>
      <c r="B477" s="39" t="s">
        <v>2388</v>
      </c>
      <c r="C477" s="35">
        <v>2024.0</v>
      </c>
      <c r="D477" s="35">
        <v>6.0</v>
      </c>
      <c r="E477" s="35">
        <v>232024.0</v>
      </c>
      <c r="F477" s="34" t="s">
        <v>213</v>
      </c>
      <c r="G477" s="34" t="s">
        <v>1675</v>
      </c>
      <c r="H477" s="34" t="s">
        <v>2389</v>
      </c>
      <c r="I477" s="35">
        <v>0.699</v>
      </c>
      <c r="J477" s="35">
        <v>0.413</v>
      </c>
      <c r="K477" s="35">
        <v>0.618912155</v>
      </c>
      <c r="L477" s="35">
        <v>0.0429</v>
      </c>
      <c r="M477" s="35">
        <v>0.811</v>
      </c>
      <c r="N477" s="35">
        <v>0.00108</v>
      </c>
      <c r="O477" s="35">
        <v>0.117</v>
      </c>
      <c r="P477" s="35">
        <v>0.359</v>
      </c>
      <c r="Q477" s="35">
        <v>107.97</v>
      </c>
      <c r="R477" s="35">
        <v>4.0</v>
      </c>
      <c r="S477" s="35">
        <v>0.0</v>
      </c>
      <c r="T477" s="34" t="s">
        <v>103</v>
      </c>
      <c r="U477" s="34" t="s">
        <v>35</v>
      </c>
      <c r="V477" s="34" t="s">
        <v>45</v>
      </c>
      <c r="W477" s="36" t="s">
        <v>10290</v>
      </c>
      <c r="X477" s="37"/>
      <c r="Y477" s="37"/>
      <c r="Z477" s="37"/>
      <c r="AA477" s="37"/>
      <c r="AB477" s="37"/>
    </row>
    <row r="478">
      <c r="A478" s="34" t="s">
        <v>2392</v>
      </c>
      <c r="B478" s="39" t="s">
        <v>2393</v>
      </c>
      <c r="C478" s="35">
        <v>2015.0</v>
      </c>
      <c r="D478" s="35">
        <v>6.0</v>
      </c>
      <c r="E478" s="35">
        <v>292730.0</v>
      </c>
      <c r="F478" s="34" t="s">
        <v>1415</v>
      </c>
      <c r="G478" s="34" t="s">
        <v>2394</v>
      </c>
      <c r="H478" s="34" t="s">
        <v>2394</v>
      </c>
      <c r="I478" s="35">
        <v>0.55</v>
      </c>
      <c r="J478" s="35">
        <v>0.733</v>
      </c>
      <c r="K478" s="35">
        <v>0.804547302</v>
      </c>
      <c r="L478" s="35">
        <v>0.0499</v>
      </c>
      <c r="M478" s="35">
        <v>0.0358</v>
      </c>
      <c r="N478" s="35">
        <v>3.9E-4</v>
      </c>
      <c r="O478" s="35">
        <v>0.405</v>
      </c>
      <c r="P478" s="35">
        <v>0.264</v>
      </c>
      <c r="Q478" s="35">
        <v>133.969</v>
      </c>
      <c r="R478" s="35">
        <v>4.0</v>
      </c>
      <c r="S478" s="35">
        <v>1.0</v>
      </c>
      <c r="T478" s="34" t="s">
        <v>103</v>
      </c>
      <c r="U478" s="34" t="s">
        <v>35</v>
      </c>
      <c r="V478" s="34" t="s">
        <v>36</v>
      </c>
      <c r="W478" s="36" t="s">
        <v>10299</v>
      </c>
      <c r="X478" s="37"/>
      <c r="Y478" s="37"/>
      <c r="Z478" s="37"/>
      <c r="AA478" s="37"/>
      <c r="AB478" s="37"/>
    </row>
    <row r="479">
      <c r="A479" s="34" t="s">
        <v>2509</v>
      </c>
      <c r="B479" s="39" t="s">
        <v>2510</v>
      </c>
      <c r="C479" s="35">
        <v>2024.0</v>
      </c>
      <c r="D479" s="35">
        <v>7.0</v>
      </c>
      <c r="E479" s="35">
        <v>107317.0</v>
      </c>
      <c r="F479" s="34" t="s">
        <v>1415</v>
      </c>
      <c r="G479" s="34" t="s">
        <v>1955</v>
      </c>
      <c r="H479" s="34" t="s">
        <v>2511</v>
      </c>
      <c r="I479" s="35">
        <v>0.336</v>
      </c>
      <c r="J479" s="35">
        <v>0.25</v>
      </c>
      <c r="K479" s="35">
        <v>0.49453511</v>
      </c>
      <c r="L479" s="35">
        <v>0.0363</v>
      </c>
      <c r="M479" s="35">
        <v>0.975</v>
      </c>
      <c r="N479" s="35">
        <v>0.918</v>
      </c>
      <c r="O479" s="35">
        <v>0.0998</v>
      </c>
      <c r="P479" s="35">
        <v>0.262</v>
      </c>
      <c r="Q479" s="35">
        <v>161.923</v>
      </c>
      <c r="R479" s="35">
        <v>2.0</v>
      </c>
      <c r="S479" s="35">
        <v>1.0</v>
      </c>
      <c r="T479" s="34" t="s">
        <v>103</v>
      </c>
      <c r="U479" s="34" t="s">
        <v>35</v>
      </c>
      <c r="V479" s="34" t="s">
        <v>36</v>
      </c>
      <c r="W479" s="36" t="s">
        <v>10306</v>
      </c>
      <c r="X479" s="37"/>
      <c r="Y479" s="37"/>
      <c r="Z479" s="37"/>
      <c r="AA479" s="37"/>
      <c r="AB479" s="37"/>
    </row>
    <row r="480">
      <c r="A480" s="34" t="s">
        <v>2517</v>
      </c>
      <c r="B480" s="39" t="s">
        <v>2518</v>
      </c>
      <c r="C480" s="35">
        <v>2024.0</v>
      </c>
      <c r="D480" s="35">
        <v>7.0</v>
      </c>
      <c r="E480" s="35">
        <v>168387.0</v>
      </c>
      <c r="F480" s="34" t="s">
        <v>1697</v>
      </c>
      <c r="G480" s="34" t="s">
        <v>1960</v>
      </c>
      <c r="H480" s="34" t="s">
        <v>2357</v>
      </c>
      <c r="I480" s="35">
        <v>0.434</v>
      </c>
      <c r="J480" s="35">
        <v>0.257</v>
      </c>
      <c r="K480" s="35">
        <v>0.549675957</v>
      </c>
      <c r="L480" s="35">
        <v>0.0316</v>
      </c>
      <c r="M480" s="35">
        <v>0.985</v>
      </c>
      <c r="N480" s="35">
        <v>0.938</v>
      </c>
      <c r="O480" s="35">
        <v>0.122</v>
      </c>
      <c r="P480" s="35">
        <v>0.301</v>
      </c>
      <c r="Q480" s="35">
        <v>164.031</v>
      </c>
      <c r="R480" s="35">
        <v>0.0</v>
      </c>
      <c r="S480" s="35">
        <v>1.0</v>
      </c>
      <c r="T480" s="34" t="s">
        <v>103</v>
      </c>
      <c r="U480" s="34" t="s">
        <v>35</v>
      </c>
      <c r="V480" s="34" t="s">
        <v>45</v>
      </c>
      <c r="W480" s="36" t="s">
        <v>10319</v>
      </c>
      <c r="X480" s="37"/>
      <c r="Y480" s="37"/>
      <c r="Z480" s="37"/>
      <c r="AA480" s="37"/>
      <c r="AB480" s="37"/>
    </row>
    <row r="481">
      <c r="A481" s="34" t="s">
        <v>2529</v>
      </c>
      <c r="B481" s="39" t="s">
        <v>2530</v>
      </c>
      <c r="C481" s="35">
        <v>2024.0</v>
      </c>
      <c r="D481" s="35">
        <v>7.0</v>
      </c>
      <c r="E481" s="35">
        <v>143344.0</v>
      </c>
      <c r="F481" s="34" t="s">
        <v>213</v>
      </c>
      <c r="G481" s="34" t="s">
        <v>2533</v>
      </c>
      <c r="H481" s="34" t="s">
        <v>2534</v>
      </c>
      <c r="I481" s="35">
        <v>0.728</v>
      </c>
      <c r="J481" s="35">
        <v>0.287</v>
      </c>
      <c r="K481" s="35">
        <v>0.656150407</v>
      </c>
      <c r="L481" s="35">
        <v>0.0483</v>
      </c>
      <c r="M481" s="35">
        <v>0.858</v>
      </c>
      <c r="N481" s="35">
        <v>0.149</v>
      </c>
      <c r="O481" s="35">
        <v>0.133</v>
      </c>
      <c r="P481" s="35">
        <v>0.14</v>
      </c>
      <c r="Q481" s="35">
        <v>80.983</v>
      </c>
      <c r="R481" s="35">
        <v>2.0</v>
      </c>
      <c r="S481" s="35">
        <v>1.0</v>
      </c>
      <c r="T481" s="34" t="s">
        <v>103</v>
      </c>
      <c r="U481" s="34" t="s">
        <v>35</v>
      </c>
      <c r="V481" s="34" t="s">
        <v>58</v>
      </c>
      <c r="W481" s="36" t="s">
        <v>10327</v>
      </c>
      <c r="X481" s="37"/>
      <c r="Y481" s="37"/>
      <c r="Z481" s="37"/>
      <c r="AA481" s="37"/>
      <c r="AB481" s="37"/>
    </row>
    <row r="482">
      <c r="A482" s="34" t="s">
        <v>2535</v>
      </c>
      <c r="B482" s="39" t="s">
        <v>2536</v>
      </c>
      <c r="C482" s="35">
        <v>2024.0</v>
      </c>
      <c r="D482" s="35">
        <v>7.0</v>
      </c>
      <c r="E482" s="35">
        <v>156240.0</v>
      </c>
      <c r="F482" s="34" t="s">
        <v>316</v>
      </c>
      <c r="G482" s="34" t="s">
        <v>1675</v>
      </c>
      <c r="H482" s="34" t="s">
        <v>2366</v>
      </c>
      <c r="I482" s="35">
        <v>0.892</v>
      </c>
      <c r="J482" s="35">
        <v>0.435</v>
      </c>
      <c r="K482" s="35">
        <v>0.673732167</v>
      </c>
      <c r="L482" s="35">
        <v>0.083</v>
      </c>
      <c r="M482" s="35">
        <v>0.213</v>
      </c>
      <c r="N482" s="35">
        <v>0.0</v>
      </c>
      <c r="O482" s="35">
        <v>0.144</v>
      </c>
      <c r="P482" s="35">
        <v>0.479</v>
      </c>
      <c r="Q482" s="35">
        <v>99.964</v>
      </c>
      <c r="R482" s="35">
        <v>0.0</v>
      </c>
      <c r="S482" s="35">
        <v>1.0</v>
      </c>
      <c r="T482" s="34" t="s">
        <v>103</v>
      </c>
      <c r="U482" s="34" t="s">
        <v>35</v>
      </c>
      <c r="V482" s="34" t="s">
        <v>54</v>
      </c>
      <c r="W482" s="36" t="s">
        <v>10339</v>
      </c>
      <c r="X482" s="37"/>
      <c r="Y482" s="37"/>
      <c r="Z482" s="37"/>
      <c r="AA482" s="37"/>
      <c r="AB482" s="37"/>
    </row>
    <row r="483">
      <c r="A483" s="34" t="s">
        <v>2542</v>
      </c>
      <c r="B483" s="39" t="s">
        <v>2543</v>
      </c>
      <c r="C483" s="35">
        <v>2024.0</v>
      </c>
      <c r="D483" s="35">
        <v>7.0</v>
      </c>
      <c r="E483" s="35">
        <v>221467.0</v>
      </c>
      <c r="F483" s="34" t="s">
        <v>316</v>
      </c>
      <c r="G483" s="34" t="s">
        <v>1675</v>
      </c>
      <c r="H483" s="34" t="s">
        <v>2389</v>
      </c>
      <c r="I483" s="35">
        <v>0.76</v>
      </c>
      <c r="J483" s="35">
        <v>0.265</v>
      </c>
      <c r="K483" s="35">
        <v>0.666930464</v>
      </c>
      <c r="L483" s="35">
        <v>0.0455</v>
      </c>
      <c r="M483" s="35">
        <v>0.641</v>
      </c>
      <c r="N483" s="35">
        <v>0.0</v>
      </c>
      <c r="O483" s="35">
        <v>0.118</v>
      </c>
      <c r="P483" s="35">
        <v>0.487</v>
      </c>
      <c r="Q483" s="35">
        <v>115.996</v>
      </c>
      <c r="R483" s="35">
        <v>11.0</v>
      </c>
      <c r="S483" s="35">
        <v>0.0</v>
      </c>
      <c r="T483" s="34" t="s">
        <v>103</v>
      </c>
      <c r="U483" s="34" t="s">
        <v>35</v>
      </c>
      <c r="V483" s="34" t="s">
        <v>54</v>
      </c>
      <c r="W483" s="36" t="s">
        <v>10350</v>
      </c>
      <c r="X483" s="37"/>
      <c r="Y483" s="37"/>
      <c r="Z483" s="37"/>
      <c r="AA483" s="37"/>
      <c r="AB483" s="37"/>
    </row>
    <row r="484">
      <c r="A484" s="34" t="s">
        <v>2549</v>
      </c>
      <c r="B484" s="39" t="s">
        <v>2550</v>
      </c>
      <c r="C484" s="35">
        <v>2024.0</v>
      </c>
      <c r="D484" s="35">
        <v>7.0</v>
      </c>
      <c r="E484" s="35">
        <v>185720.0</v>
      </c>
      <c r="F484" s="34" t="s">
        <v>199</v>
      </c>
      <c r="G484" s="34" t="s">
        <v>1675</v>
      </c>
      <c r="H484" s="34" t="s">
        <v>2366</v>
      </c>
      <c r="I484" s="35">
        <v>0.793</v>
      </c>
      <c r="J484" s="35">
        <v>0.485</v>
      </c>
      <c r="K484" s="35">
        <v>0.664171283</v>
      </c>
      <c r="L484" s="35">
        <v>0.0568</v>
      </c>
      <c r="M484" s="35">
        <v>0.274</v>
      </c>
      <c r="N484" s="35">
        <v>0.0</v>
      </c>
      <c r="O484" s="35">
        <v>0.13</v>
      </c>
      <c r="P484" s="35">
        <v>0.488</v>
      </c>
      <c r="Q484" s="35">
        <v>102.023</v>
      </c>
      <c r="R484" s="35">
        <v>11.0</v>
      </c>
      <c r="S484" s="35">
        <v>0.0</v>
      </c>
      <c r="T484" s="34" t="s">
        <v>103</v>
      </c>
      <c r="U484" s="34" t="s">
        <v>35</v>
      </c>
      <c r="V484" s="34" t="s">
        <v>54</v>
      </c>
      <c r="W484" s="36" t="s">
        <v>10367</v>
      </c>
      <c r="X484" s="37"/>
      <c r="Y484" s="37"/>
      <c r="Z484" s="37"/>
      <c r="AA484" s="37"/>
      <c r="AB484" s="37"/>
    </row>
    <row r="485">
      <c r="A485" s="34" t="s">
        <v>2556</v>
      </c>
      <c r="B485" s="34" t="s">
        <v>2557</v>
      </c>
      <c r="C485" s="35">
        <v>2018.0</v>
      </c>
      <c r="D485" s="35">
        <v>7.0</v>
      </c>
      <c r="E485" s="35">
        <v>252500.0</v>
      </c>
      <c r="F485" s="34" t="s">
        <v>926</v>
      </c>
      <c r="G485" s="34" t="s">
        <v>2558</v>
      </c>
      <c r="H485" s="34" t="s">
        <v>2559</v>
      </c>
      <c r="I485" s="35">
        <v>0.408</v>
      </c>
      <c r="J485" s="35">
        <v>0.438</v>
      </c>
      <c r="K485" s="35">
        <v>0.877847411</v>
      </c>
      <c r="L485" s="35">
        <v>0.0299</v>
      </c>
      <c r="M485" s="35">
        <v>0.799</v>
      </c>
      <c r="N485" s="35">
        <v>0.0</v>
      </c>
      <c r="O485" s="35">
        <v>0.172</v>
      </c>
      <c r="P485" s="35">
        <v>0.213</v>
      </c>
      <c r="Q485" s="35">
        <v>117.089</v>
      </c>
      <c r="R485" s="35">
        <v>1.0</v>
      </c>
      <c r="S485" s="35">
        <v>1.0</v>
      </c>
      <c r="T485" s="34" t="s">
        <v>103</v>
      </c>
      <c r="U485" s="34" t="s">
        <v>35</v>
      </c>
      <c r="V485" s="34" t="s">
        <v>36</v>
      </c>
      <c r="W485" s="36" t="s">
        <v>10373</v>
      </c>
      <c r="X485" s="37"/>
      <c r="Y485" s="37"/>
      <c r="Z485" s="37"/>
      <c r="AA485" s="37"/>
      <c r="AB485" s="37"/>
    </row>
    <row r="486">
      <c r="A486" s="34" t="s">
        <v>2562</v>
      </c>
      <c r="B486" s="39" t="s">
        <v>2563</v>
      </c>
      <c r="C486" s="35">
        <v>2020.0</v>
      </c>
      <c r="D486" s="35">
        <v>7.0</v>
      </c>
      <c r="E486" s="35">
        <v>76624.0</v>
      </c>
      <c r="F486" s="34" t="s">
        <v>2565</v>
      </c>
      <c r="G486" s="34" t="s">
        <v>2566</v>
      </c>
      <c r="H486" s="34" t="s">
        <v>2567</v>
      </c>
      <c r="I486" s="35">
        <v>0.632</v>
      </c>
      <c r="J486" s="35">
        <v>0.182</v>
      </c>
      <c r="K486" s="35">
        <v>0.580411952</v>
      </c>
      <c r="L486" s="35">
        <v>0.0778</v>
      </c>
      <c r="M486" s="35">
        <v>0.996</v>
      </c>
      <c r="N486" s="35">
        <v>0.898</v>
      </c>
      <c r="O486" s="35">
        <v>0.263</v>
      </c>
      <c r="P486" s="35">
        <v>0.195</v>
      </c>
      <c r="Q486" s="35">
        <v>117.633</v>
      </c>
      <c r="R486" s="35">
        <v>0.0</v>
      </c>
      <c r="S486" s="35">
        <v>1.0</v>
      </c>
      <c r="T486" s="34" t="s">
        <v>103</v>
      </c>
      <c r="U486" s="34" t="s">
        <v>35</v>
      </c>
      <c r="V486" s="34" t="s">
        <v>58</v>
      </c>
      <c r="W486" s="36" t="s">
        <v>10383</v>
      </c>
      <c r="X486" s="37"/>
      <c r="Y486" s="37"/>
      <c r="Z486" s="37"/>
      <c r="AA486" s="37"/>
      <c r="AB486" s="37"/>
    </row>
    <row r="487">
      <c r="A487" s="34" t="s">
        <v>2568</v>
      </c>
      <c r="B487" s="34" t="s">
        <v>2570</v>
      </c>
      <c r="C487" s="35">
        <v>2020.0</v>
      </c>
      <c r="D487" s="35">
        <v>7.0</v>
      </c>
      <c r="E487" s="35">
        <v>132162.0</v>
      </c>
      <c r="F487" s="34" t="s">
        <v>2229</v>
      </c>
      <c r="G487" s="34" t="s">
        <v>2230</v>
      </c>
      <c r="H487" s="34" t="s">
        <v>1046</v>
      </c>
      <c r="I487" s="35">
        <v>0.712</v>
      </c>
      <c r="J487" s="35">
        <v>0.0274</v>
      </c>
      <c r="K487" s="35">
        <v>0.464483563</v>
      </c>
      <c r="L487" s="35">
        <v>0.0503</v>
      </c>
      <c r="M487" s="35">
        <v>0.994</v>
      </c>
      <c r="N487" s="35">
        <v>0.868</v>
      </c>
      <c r="O487" s="35">
        <v>0.141</v>
      </c>
      <c r="P487" s="35">
        <v>0.27</v>
      </c>
      <c r="Q487" s="35">
        <v>73.99</v>
      </c>
      <c r="R487" s="35">
        <v>6.0</v>
      </c>
      <c r="S487" s="35">
        <v>1.0</v>
      </c>
      <c r="T487" s="34" t="s">
        <v>103</v>
      </c>
      <c r="U487" s="34" t="s">
        <v>35</v>
      </c>
      <c r="V487" s="34" t="s">
        <v>36</v>
      </c>
      <c r="W487" s="36" t="s">
        <v>10392</v>
      </c>
      <c r="X487" s="37"/>
      <c r="Y487" s="37"/>
      <c r="Z487" s="37"/>
      <c r="AA487" s="37"/>
      <c r="AB487" s="37"/>
    </row>
    <row r="488">
      <c r="A488" s="34" t="s">
        <v>2573</v>
      </c>
      <c r="B488" s="39" t="s">
        <v>2575</v>
      </c>
      <c r="C488" s="35">
        <v>2023.0</v>
      </c>
      <c r="D488" s="35">
        <v>7.0</v>
      </c>
      <c r="E488" s="35">
        <v>241348.0</v>
      </c>
      <c r="F488" s="34" t="s">
        <v>316</v>
      </c>
      <c r="G488" s="34" t="s">
        <v>2577</v>
      </c>
      <c r="H488" s="34" t="s">
        <v>2578</v>
      </c>
      <c r="I488" s="35">
        <v>0.45</v>
      </c>
      <c r="J488" s="35">
        <v>0.469</v>
      </c>
      <c r="K488" s="35">
        <v>0.882831048</v>
      </c>
      <c r="L488" s="35">
        <v>0.0293</v>
      </c>
      <c r="M488" s="35">
        <v>0.107</v>
      </c>
      <c r="N488" s="35">
        <v>0.0</v>
      </c>
      <c r="O488" s="35">
        <v>0.142</v>
      </c>
      <c r="P488" s="35">
        <v>0.168</v>
      </c>
      <c r="Q488" s="35">
        <v>130.459</v>
      </c>
      <c r="R488" s="35">
        <v>2.0</v>
      </c>
      <c r="S488" s="35">
        <v>1.0</v>
      </c>
      <c r="T488" s="34" t="s">
        <v>103</v>
      </c>
      <c r="U488" s="34" t="s">
        <v>35</v>
      </c>
      <c r="V488" s="34" t="s">
        <v>58</v>
      </c>
      <c r="W488" s="36" t="s">
        <v>10403</v>
      </c>
      <c r="X488" s="37"/>
      <c r="Y488" s="37"/>
      <c r="Z488" s="37"/>
      <c r="AA488" s="37"/>
      <c r="AB488" s="37"/>
    </row>
    <row r="489">
      <c r="A489" s="34" t="s">
        <v>2688</v>
      </c>
      <c r="B489" s="39" t="s">
        <v>2689</v>
      </c>
      <c r="C489" s="35">
        <v>2006.0</v>
      </c>
      <c r="D489" s="35">
        <v>7.0</v>
      </c>
      <c r="E489" s="35">
        <v>196693.0</v>
      </c>
      <c r="F489" s="34" t="s">
        <v>2690</v>
      </c>
      <c r="G489" s="34" t="s">
        <v>2691</v>
      </c>
      <c r="H489" s="34" t="s">
        <v>2692</v>
      </c>
      <c r="I489" s="35">
        <v>0.448</v>
      </c>
      <c r="J489" s="35">
        <v>0.177</v>
      </c>
      <c r="K489" s="35">
        <v>0.714563771</v>
      </c>
      <c r="L489" s="35">
        <v>0.0355</v>
      </c>
      <c r="M489" s="35">
        <v>0.937</v>
      </c>
      <c r="N489" s="35">
        <v>0.0</v>
      </c>
      <c r="O489" s="35">
        <v>0.135</v>
      </c>
      <c r="P489" s="35">
        <v>0.247</v>
      </c>
      <c r="Q489" s="35">
        <v>137.1</v>
      </c>
      <c r="R489" s="35">
        <v>0.0</v>
      </c>
      <c r="S489" s="35">
        <v>0.0</v>
      </c>
      <c r="T489" s="34" t="s">
        <v>103</v>
      </c>
      <c r="U489" s="34" t="s">
        <v>35</v>
      </c>
      <c r="V489" s="34" t="s">
        <v>36</v>
      </c>
      <c r="W489" s="36" t="s">
        <v>10414</v>
      </c>
      <c r="X489" s="37"/>
      <c r="Y489" s="37"/>
      <c r="Z489" s="37"/>
      <c r="AA489" s="37"/>
      <c r="AB489" s="37"/>
    </row>
    <row r="490">
      <c r="A490" s="34" t="s">
        <v>2730</v>
      </c>
      <c r="B490" s="34" t="s">
        <v>2732</v>
      </c>
      <c r="C490" s="35">
        <v>2021.0</v>
      </c>
      <c r="D490" s="35">
        <v>8.0</v>
      </c>
      <c r="E490" s="35">
        <v>261000.0</v>
      </c>
      <c r="F490" s="34" t="s">
        <v>2735</v>
      </c>
      <c r="G490" s="34" t="s">
        <v>2736</v>
      </c>
      <c r="H490" s="34" t="s">
        <v>2732</v>
      </c>
      <c r="I490" s="35">
        <v>0.692</v>
      </c>
      <c r="J490" s="35">
        <v>0.366</v>
      </c>
      <c r="K490" s="35">
        <v>0.716189335</v>
      </c>
      <c r="L490" s="35">
        <v>0.0339</v>
      </c>
      <c r="M490" s="35">
        <v>0.0091</v>
      </c>
      <c r="N490" s="35">
        <v>0.0</v>
      </c>
      <c r="O490" s="35">
        <v>0.156</v>
      </c>
      <c r="P490" s="35">
        <v>0.416</v>
      </c>
      <c r="Q490" s="35">
        <v>99.555</v>
      </c>
      <c r="R490" s="35">
        <v>2.0</v>
      </c>
      <c r="S490" s="35">
        <v>1.0</v>
      </c>
      <c r="T490" s="34" t="s">
        <v>103</v>
      </c>
      <c r="U490" s="34" t="s">
        <v>35</v>
      </c>
      <c r="V490" s="34" t="s">
        <v>54</v>
      </c>
      <c r="W490" s="36" t="s">
        <v>10421</v>
      </c>
      <c r="X490" s="37"/>
      <c r="Y490" s="37"/>
      <c r="Z490" s="37"/>
      <c r="AA490" s="37"/>
      <c r="AB490" s="37"/>
    </row>
    <row r="491">
      <c r="A491" s="34" t="s">
        <v>2739</v>
      </c>
      <c r="B491" s="39" t="s">
        <v>2740</v>
      </c>
      <c r="C491" s="35">
        <v>2024.0</v>
      </c>
      <c r="D491" s="35">
        <v>8.0</v>
      </c>
      <c r="E491" s="35">
        <v>144693.0</v>
      </c>
      <c r="F491" s="34" t="s">
        <v>236</v>
      </c>
      <c r="G491" s="34" t="s">
        <v>1675</v>
      </c>
      <c r="H491" s="34" t="s">
        <v>2389</v>
      </c>
      <c r="I491" s="35">
        <v>0.813</v>
      </c>
      <c r="J491" s="35">
        <v>0.39</v>
      </c>
      <c r="K491" s="35">
        <v>0.645242017</v>
      </c>
      <c r="L491" s="35">
        <v>0.122</v>
      </c>
      <c r="M491" s="35">
        <v>0.417</v>
      </c>
      <c r="N491" s="35">
        <v>0.0</v>
      </c>
      <c r="O491" s="35">
        <v>0.11</v>
      </c>
      <c r="P491" s="35">
        <v>0.351</v>
      </c>
      <c r="Q491" s="35">
        <v>114.022</v>
      </c>
      <c r="R491" s="35">
        <v>0.0</v>
      </c>
      <c r="S491" s="35">
        <v>1.0</v>
      </c>
      <c r="T491" s="34" t="s">
        <v>103</v>
      </c>
      <c r="U491" s="34" t="s">
        <v>35</v>
      </c>
      <c r="V491" s="34" t="s">
        <v>45</v>
      </c>
      <c r="W491" s="36" t="s">
        <v>10431</v>
      </c>
      <c r="X491" s="37"/>
      <c r="Y491" s="37"/>
      <c r="Z491" s="37"/>
      <c r="AA491" s="37"/>
      <c r="AB491" s="37"/>
    </row>
    <row r="492">
      <c r="A492" s="34" t="s">
        <v>2743</v>
      </c>
      <c r="B492" s="39" t="s">
        <v>2744</v>
      </c>
      <c r="C492" s="35">
        <v>2024.0</v>
      </c>
      <c r="D492" s="35">
        <v>8.0</v>
      </c>
      <c r="E492" s="35">
        <v>149450.0</v>
      </c>
      <c r="F492" s="34" t="s">
        <v>223</v>
      </c>
      <c r="G492" s="34" t="s">
        <v>1675</v>
      </c>
      <c r="H492" s="34" t="s">
        <v>2184</v>
      </c>
      <c r="I492" s="35">
        <v>0.741</v>
      </c>
      <c r="J492" s="35">
        <v>0.42</v>
      </c>
      <c r="K492" s="35">
        <v>0.682116656</v>
      </c>
      <c r="L492" s="35">
        <v>0.0385</v>
      </c>
      <c r="M492" s="35">
        <v>0.0213</v>
      </c>
      <c r="N492" s="35">
        <v>2.68E-4</v>
      </c>
      <c r="O492" s="35">
        <v>0.396</v>
      </c>
      <c r="P492" s="35">
        <v>0.424</v>
      </c>
      <c r="Q492" s="35">
        <v>104.984</v>
      </c>
      <c r="R492" s="35">
        <v>9.0</v>
      </c>
      <c r="S492" s="35">
        <v>1.0</v>
      </c>
      <c r="T492" s="34" t="s">
        <v>103</v>
      </c>
      <c r="U492" s="34" t="s">
        <v>35</v>
      </c>
      <c r="V492" s="34" t="s">
        <v>54</v>
      </c>
      <c r="W492" s="36" t="s">
        <v>10441</v>
      </c>
      <c r="X492" s="37"/>
      <c r="Y492" s="37"/>
      <c r="Z492" s="37"/>
      <c r="AA492" s="37"/>
      <c r="AB492" s="37"/>
    </row>
    <row r="493">
      <c r="A493" s="34" t="s">
        <v>2747</v>
      </c>
      <c r="B493" s="39" t="s">
        <v>2748</v>
      </c>
      <c r="C493" s="35">
        <v>2024.0</v>
      </c>
      <c r="D493" s="35">
        <v>8.0</v>
      </c>
      <c r="E493" s="35">
        <v>155840.0</v>
      </c>
      <c r="F493" s="34" t="s">
        <v>223</v>
      </c>
      <c r="G493" s="34" t="s">
        <v>1675</v>
      </c>
      <c r="H493" s="34" t="s">
        <v>2749</v>
      </c>
      <c r="I493" s="35">
        <v>0.681</v>
      </c>
      <c r="J493" s="35">
        <v>0.29</v>
      </c>
      <c r="K493" s="35">
        <v>0.631766945</v>
      </c>
      <c r="L493" s="35">
        <v>0.0578</v>
      </c>
      <c r="M493" s="35">
        <v>0.857</v>
      </c>
      <c r="N493" s="35">
        <v>2.63E-4</v>
      </c>
      <c r="O493" s="35">
        <v>0.104</v>
      </c>
      <c r="P493" s="35">
        <v>0.292</v>
      </c>
      <c r="Q493" s="35">
        <v>160.987</v>
      </c>
      <c r="R493" s="35">
        <v>10.0</v>
      </c>
      <c r="S493" s="35">
        <v>0.0</v>
      </c>
      <c r="T493" s="34" t="s">
        <v>103</v>
      </c>
      <c r="U493" s="34" t="s">
        <v>35</v>
      </c>
      <c r="V493" s="34" t="s">
        <v>36</v>
      </c>
      <c r="W493" s="36" t="s">
        <v>10458</v>
      </c>
      <c r="X493" s="37"/>
      <c r="Y493" s="37"/>
      <c r="Z493" s="37"/>
      <c r="AA493" s="37"/>
      <c r="AB493" s="37"/>
    </row>
    <row r="494">
      <c r="A494" s="34" t="s">
        <v>2753</v>
      </c>
      <c r="B494" s="39" t="s">
        <v>2755</v>
      </c>
      <c r="C494" s="35">
        <v>2024.0</v>
      </c>
      <c r="D494" s="35">
        <v>8.0</v>
      </c>
      <c r="E494" s="35">
        <v>128840.0</v>
      </c>
      <c r="F494" s="34" t="s">
        <v>1697</v>
      </c>
      <c r="G494" s="34" t="s">
        <v>1675</v>
      </c>
      <c r="H494" s="34" t="s">
        <v>2749</v>
      </c>
      <c r="I494" s="35">
        <v>0.679</v>
      </c>
      <c r="J494" s="35">
        <v>0.241</v>
      </c>
      <c r="K494" s="35">
        <v>0.610292388</v>
      </c>
      <c r="L494" s="35">
        <v>0.137</v>
      </c>
      <c r="M494" s="35">
        <v>0.91</v>
      </c>
      <c r="N494" s="35">
        <v>8.12E-6</v>
      </c>
      <c r="O494" s="35">
        <v>0.0975</v>
      </c>
      <c r="P494" s="35">
        <v>0.22</v>
      </c>
      <c r="Q494" s="35">
        <v>143.817</v>
      </c>
      <c r="R494" s="35">
        <v>2.0</v>
      </c>
      <c r="S494" s="35">
        <v>1.0</v>
      </c>
      <c r="T494" s="34" t="s">
        <v>103</v>
      </c>
      <c r="U494" s="34" t="s">
        <v>35</v>
      </c>
      <c r="V494" s="34" t="s">
        <v>36</v>
      </c>
      <c r="W494" s="36" t="s">
        <v>10470</v>
      </c>
      <c r="X494" s="37"/>
      <c r="Y494" s="37"/>
      <c r="Z494" s="37"/>
      <c r="AA494" s="37"/>
      <c r="AB494" s="37"/>
    </row>
    <row r="495">
      <c r="A495" s="34" t="s">
        <v>2757</v>
      </c>
      <c r="B495" s="39" t="s">
        <v>2759</v>
      </c>
      <c r="C495" s="35">
        <v>2024.0</v>
      </c>
      <c r="D495" s="35">
        <v>8.0</v>
      </c>
      <c r="E495" s="35">
        <v>144000.0</v>
      </c>
      <c r="F495" s="34" t="s">
        <v>236</v>
      </c>
      <c r="G495" s="34" t="s">
        <v>1675</v>
      </c>
      <c r="H495" s="34" t="s">
        <v>2749</v>
      </c>
      <c r="I495" s="35">
        <v>0.747</v>
      </c>
      <c r="J495" s="35">
        <v>0.337</v>
      </c>
      <c r="K495" s="35">
        <v>0.624109683</v>
      </c>
      <c r="L495" s="35">
        <v>0.0409</v>
      </c>
      <c r="M495" s="35">
        <v>0.773</v>
      </c>
      <c r="N495" s="35">
        <v>0.0</v>
      </c>
      <c r="O495" s="35">
        <v>0.11</v>
      </c>
      <c r="P495" s="35">
        <v>0.337</v>
      </c>
      <c r="Q495" s="35">
        <v>144.962</v>
      </c>
      <c r="R495" s="35">
        <v>3.0</v>
      </c>
      <c r="S495" s="35">
        <v>0.0</v>
      </c>
      <c r="T495" s="34" t="s">
        <v>103</v>
      </c>
      <c r="U495" s="34" t="s">
        <v>35</v>
      </c>
      <c r="V495" s="34" t="s">
        <v>45</v>
      </c>
      <c r="W495" s="36" t="s">
        <v>10485</v>
      </c>
      <c r="X495" s="37"/>
      <c r="Y495" s="37"/>
      <c r="Z495" s="37"/>
      <c r="AA495" s="37"/>
      <c r="AB495" s="37"/>
    </row>
    <row r="496">
      <c r="A496" s="34" t="s">
        <v>2761</v>
      </c>
      <c r="B496" s="39" t="s">
        <v>2762</v>
      </c>
      <c r="C496" s="35">
        <v>2020.0</v>
      </c>
      <c r="D496" s="35">
        <v>8.0</v>
      </c>
      <c r="E496" s="35">
        <v>80624.0</v>
      </c>
      <c r="F496" s="34" t="s">
        <v>2565</v>
      </c>
      <c r="G496" s="34" t="s">
        <v>2566</v>
      </c>
      <c r="H496" s="34" t="s">
        <v>2567</v>
      </c>
      <c r="I496" s="35">
        <v>0.423</v>
      </c>
      <c r="J496" s="35">
        <v>0.129</v>
      </c>
      <c r="K496" s="35">
        <v>0.633777512</v>
      </c>
      <c r="L496" s="35">
        <v>0.0565</v>
      </c>
      <c r="M496" s="35">
        <v>0.994</v>
      </c>
      <c r="N496" s="35">
        <v>0.856</v>
      </c>
      <c r="O496" s="35">
        <v>0.2</v>
      </c>
      <c r="P496" s="35">
        <v>0.396</v>
      </c>
      <c r="Q496" s="35">
        <v>172.189</v>
      </c>
      <c r="R496" s="35">
        <v>10.0</v>
      </c>
      <c r="S496" s="35">
        <v>1.0</v>
      </c>
      <c r="T496" s="34" t="s">
        <v>103</v>
      </c>
      <c r="U496" s="34" t="s">
        <v>35</v>
      </c>
      <c r="V496" s="34" t="s">
        <v>45</v>
      </c>
      <c r="W496" s="36" t="s">
        <v>10497</v>
      </c>
      <c r="X496" s="37"/>
      <c r="Y496" s="37"/>
      <c r="Z496" s="37"/>
      <c r="AA496" s="37"/>
      <c r="AB496" s="37"/>
    </row>
    <row r="497">
      <c r="A497" s="34" t="s">
        <v>2774</v>
      </c>
      <c r="B497" s="39" t="s">
        <v>2775</v>
      </c>
      <c r="C497" s="35">
        <v>2022.0</v>
      </c>
      <c r="D497" s="35">
        <v>8.0</v>
      </c>
      <c r="E497" s="35">
        <v>137760.0</v>
      </c>
      <c r="F497" s="34" t="s">
        <v>2229</v>
      </c>
      <c r="G497" s="34" t="s">
        <v>2230</v>
      </c>
      <c r="H497" s="34" t="s">
        <v>2781</v>
      </c>
      <c r="I497" s="35">
        <v>0.494</v>
      </c>
      <c r="J497" s="35">
        <v>0.0331</v>
      </c>
      <c r="K497" s="35">
        <v>0.423716125</v>
      </c>
      <c r="L497" s="35">
        <v>0.0448</v>
      </c>
      <c r="M497" s="35">
        <v>0.993</v>
      </c>
      <c r="N497" s="35">
        <v>0.883</v>
      </c>
      <c r="O497" s="35">
        <v>0.11</v>
      </c>
      <c r="P497" s="35">
        <v>0.171</v>
      </c>
      <c r="Q497" s="35">
        <v>68.821</v>
      </c>
      <c r="R497" s="35">
        <v>2.0</v>
      </c>
      <c r="S497" s="35">
        <v>0.0</v>
      </c>
      <c r="T497" s="34" t="s">
        <v>103</v>
      </c>
      <c r="U497" s="34" t="s">
        <v>35</v>
      </c>
      <c r="V497" s="34" t="s">
        <v>58</v>
      </c>
      <c r="W497" s="36" t="s">
        <v>10509</v>
      </c>
      <c r="X497" s="37"/>
      <c r="Y497" s="37"/>
      <c r="Z497" s="37"/>
      <c r="AA497" s="37"/>
      <c r="AB497" s="37"/>
    </row>
    <row r="498">
      <c r="A498" s="34" t="s">
        <v>2784</v>
      </c>
      <c r="B498" s="39" t="s">
        <v>2785</v>
      </c>
      <c r="C498" s="35">
        <v>2024.0</v>
      </c>
      <c r="D498" s="35">
        <v>8.0</v>
      </c>
      <c r="E498" s="35">
        <v>247885.0</v>
      </c>
      <c r="F498" s="34" t="s">
        <v>213</v>
      </c>
      <c r="G498" s="34" t="s">
        <v>2787</v>
      </c>
      <c r="H498" s="34" t="s">
        <v>2788</v>
      </c>
      <c r="I498" s="35">
        <v>0.32</v>
      </c>
      <c r="J498" s="35">
        <v>0.937</v>
      </c>
      <c r="K498" s="35">
        <v>0.804483135</v>
      </c>
      <c r="L498" s="35">
        <v>0.177</v>
      </c>
      <c r="M498" s="35">
        <v>4.59E-5</v>
      </c>
      <c r="N498" s="35">
        <v>3.05E-5</v>
      </c>
      <c r="O498" s="35">
        <v>0.325</v>
      </c>
      <c r="P498" s="35">
        <v>0.388</v>
      </c>
      <c r="Q498" s="35">
        <v>174.975</v>
      </c>
      <c r="R498" s="35">
        <v>9.0</v>
      </c>
      <c r="S498" s="35">
        <v>0.0</v>
      </c>
      <c r="T498" s="34" t="s">
        <v>103</v>
      </c>
      <c r="U498" s="34" t="s">
        <v>35</v>
      </c>
      <c r="V498" s="34" t="s">
        <v>45</v>
      </c>
      <c r="W498" s="36" t="s">
        <v>10519</v>
      </c>
      <c r="X498" s="37"/>
      <c r="Y498" s="37"/>
      <c r="Z498" s="37"/>
      <c r="AA498" s="37"/>
      <c r="AB498" s="37"/>
    </row>
    <row r="499">
      <c r="A499" s="34" t="s">
        <v>2798</v>
      </c>
      <c r="B499" s="39" t="s">
        <v>2799</v>
      </c>
      <c r="C499" s="35">
        <v>2018.0</v>
      </c>
      <c r="D499" s="35">
        <v>8.0</v>
      </c>
      <c r="E499" s="35">
        <v>371226.0</v>
      </c>
      <c r="F499" s="34" t="s">
        <v>316</v>
      </c>
      <c r="G499" s="34" t="s">
        <v>2242</v>
      </c>
      <c r="H499" s="34" t="s">
        <v>2799</v>
      </c>
      <c r="I499" s="35">
        <v>0.187</v>
      </c>
      <c r="J499" s="35">
        <v>0.658</v>
      </c>
      <c r="K499" s="35">
        <v>0.849057814</v>
      </c>
      <c r="L499" s="35">
        <v>0.0398</v>
      </c>
      <c r="M499" s="35">
        <v>0.00124</v>
      </c>
      <c r="N499" s="35">
        <v>0.0</v>
      </c>
      <c r="O499" s="35">
        <v>0.0924</v>
      </c>
      <c r="P499" s="35">
        <v>0.164</v>
      </c>
      <c r="Q499" s="35">
        <v>81.939</v>
      </c>
      <c r="R499" s="35">
        <v>2.0</v>
      </c>
      <c r="S499" s="35">
        <v>1.0</v>
      </c>
      <c r="T499" s="34" t="s">
        <v>103</v>
      </c>
      <c r="U499" s="34" t="s">
        <v>35</v>
      </c>
      <c r="V499" s="34" t="s">
        <v>58</v>
      </c>
      <c r="W499" s="36" t="s">
        <v>10529</v>
      </c>
      <c r="X499" s="37"/>
      <c r="Y499" s="37"/>
      <c r="Z499" s="37"/>
      <c r="AA499" s="37"/>
      <c r="AB499" s="37"/>
    </row>
    <row r="500">
      <c r="A500" s="34" t="s">
        <v>2887</v>
      </c>
      <c r="B500" s="39" t="s">
        <v>2889</v>
      </c>
      <c r="C500" s="35">
        <v>2017.0</v>
      </c>
      <c r="D500" s="35">
        <v>8.0</v>
      </c>
      <c r="E500" s="35">
        <v>179693.0</v>
      </c>
      <c r="F500" s="34" t="s">
        <v>2892</v>
      </c>
      <c r="G500" s="34" t="s">
        <v>2893</v>
      </c>
      <c r="H500" s="34" t="s">
        <v>2894</v>
      </c>
      <c r="I500" s="35">
        <v>0.364</v>
      </c>
      <c r="J500" s="35">
        <v>0.764</v>
      </c>
      <c r="K500" s="35">
        <v>0.745256989</v>
      </c>
      <c r="L500" s="35">
        <v>0.0887</v>
      </c>
      <c r="M500" s="35">
        <v>0.733</v>
      </c>
      <c r="N500" s="35">
        <v>0.0</v>
      </c>
      <c r="O500" s="35">
        <v>0.389</v>
      </c>
      <c r="P500" s="35">
        <v>0.478</v>
      </c>
      <c r="Q500" s="35">
        <v>102.52</v>
      </c>
      <c r="R500" s="35">
        <v>3.0</v>
      </c>
      <c r="S500" s="35">
        <v>1.0</v>
      </c>
      <c r="T500" s="34" t="s">
        <v>103</v>
      </c>
      <c r="U500" s="34" t="s">
        <v>35</v>
      </c>
      <c r="V500" s="34" t="s">
        <v>54</v>
      </c>
      <c r="W500" s="36" t="s">
        <v>10537</v>
      </c>
      <c r="X500" s="37"/>
      <c r="Y500" s="37"/>
      <c r="Z500" s="37"/>
      <c r="AA500" s="37"/>
      <c r="AB500" s="37"/>
    </row>
    <row r="501">
      <c r="A501" s="34" t="s">
        <v>2914</v>
      </c>
      <c r="B501" s="39" t="s">
        <v>2915</v>
      </c>
      <c r="C501" s="35">
        <v>2025.0</v>
      </c>
      <c r="D501" s="35">
        <v>9.0</v>
      </c>
      <c r="E501" s="35">
        <v>287950.0</v>
      </c>
      <c r="F501" s="34" t="s">
        <v>2916</v>
      </c>
      <c r="G501" s="34" t="s">
        <v>2917</v>
      </c>
      <c r="H501" s="34" t="s">
        <v>2918</v>
      </c>
      <c r="I501" s="35">
        <v>0.617</v>
      </c>
      <c r="J501" s="35">
        <v>0.814</v>
      </c>
      <c r="K501" s="35">
        <v>0.809231493</v>
      </c>
      <c r="L501" s="35">
        <v>0.0462</v>
      </c>
      <c r="M501" s="35">
        <v>0.00653</v>
      </c>
      <c r="N501" s="35">
        <v>0.00531</v>
      </c>
      <c r="O501" s="35">
        <v>0.13</v>
      </c>
      <c r="P501" s="35">
        <v>0.0383</v>
      </c>
      <c r="Q501" s="35">
        <v>130.927</v>
      </c>
      <c r="R501" s="35">
        <v>5.0</v>
      </c>
      <c r="S501" s="35">
        <v>0.0</v>
      </c>
      <c r="T501" s="34" t="s">
        <v>103</v>
      </c>
      <c r="U501" s="34" t="s">
        <v>35</v>
      </c>
      <c r="V501" s="34" t="s">
        <v>75</v>
      </c>
      <c r="W501" s="36" t="s">
        <v>10550</v>
      </c>
      <c r="X501" s="37"/>
      <c r="Y501" s="37"/>
      <c r="Z501" s="37"/>
      <c r="AA501" s="37"/>
      <c r="AB501" s="37"/>
    </row>
    <row r="502">
      <c r="A502" s="34" t="s">
        <v>2922</v>
      </c>
      <c r="B502" s="39" t="s">
        <v>2923</v>
      </c>
      <c r="C502" s="35">
        <v>2024.0</v>
      </c>
      <c r="D502" s="35">
        <v>9.0</v>
      </c>
      <c r="E502" s="35">
        <v>160440.0</v>
      </c>
      <c r="F502" s="34" t="s">
        <v>259</v>
      </c>
      <c r="G502" s="34" t="s">
        <v>1675</v>
      </c>
      <c r="H502" s="34" t="s">
        <v>2749</v>
      </c>
      <c r="I502" s="35">
        <v>0.824</v>
      </c>
      <c r="J502" s="35">
        <v>0.209</v>
      </c>
      <c r="K502" s="35">
        <v>0.608495711</v>
      </c>
      <c r="L502" s="35">
        <v>0.041</v>
      </c>
      <c r="M502" s="35">
        <v>0.849</v>
      </c>
      <c r="N502" s="35">
        <v>9.82E-6</v>
      </c>
      <c r="O502" s="35">
        <v>0.107</v>
      </c>
      <c r="P502" s="35">
        <v>0.3</v>
      </c>
      <c r="Q502" s="35">
        <v>106.027</v>
      </c>
      <c r="R502" s="35">
        <v>1.0</v>
      </c>
      <c r="S502" s="35">
        <v>0.0</v>
      </c>
      <c r="T502" s="34" t="s">
        <v>103</v>
      </c>
      <c r="U502" s="34" t="s">
        <v>35</v>
      </c>
      <c r="V502" s="34" t="s">
        <v>45</v>
      </c>
      <c r="W502" s="36" t="s">
        <v>10556</v>
      </c>
      <c r="X502" s="37"/>
      <c r="Y502" s="37"/>
      <c r="Z502" s="37"/>
      <c r="AA502" s="37"/>
      <c r="AB502" s="37"/>
    </row>
    <row r="503">
      <c r="A503" s="34" t="s">
        <v>2928</v>
      </c>
      <c r="B503" s="34" t="s">
        <v>2929</v>
      </c>
      <c r="C503" s="35">
        <v>2020.0</v>
      </c>
      <c r="D503" s="35">
        <v>9.0</v>
      </c>
      <c r="E503" s="35">
        <v>197903.0</v>
      </c>
      <c r="F503" s="34" t="s">
        <v>213</v>
      </c>
      <c r="G503" s="34" t="s">
        <v>2932</v>
      </c>
      <c r="H503" s="34" t="s">
        <v>2933</v>
      </c>
      <c r="I503" s="35">
        <v>0.42</v>
      </c>
      <c r="J503" s="35">
        <v>0.624</v>
      </c>
      <c r="K503" s="35">
        <v>0.850084487</v>
      </c>
      <c r="L503" s="35">
        <v>0.0864</v>
      </c>
      <c r="M503" s="35">
        <v>0.195</v>
      </c>
      <c r="N503" s="35">
        <v>0.0</v>
      </c>
      <c r="O503" s="35">
        <v>0.382</v>
      </c>
      <c r="P503" s="35">
        <v>0.429</v>
      </c>
      <c r="Q503" s="35">
        <v>81.548</v>
      </c>
      <c r="R503" s="35">
        <v>0.0</v>
      </c>
      <c r="S503" s="35">
        <v>1.0</v>
      </c>
      <c r="T503" s="34" t="s">
        <v>103</v>
      </c>
      <c r="U503" s="34" t="s">
        <v>35</v>
      </c>
      <c r="V503" s="34" t="s">
        <v>54</v>
      </c>
      <c r="W503" s="36" t="s">
        <v>10563</v>
      </c>
      <c r="X503" s="37"/>
      <c r="Y503" s="37"/>
      <c r="Z503" s="37"/>
      <c r="AA503" s="37"/>
      <c r="AB503" s="37"/>
    </row>
    <row r="504">
      <c r="A504" s="34" t="s">
        <v>2936</v>
      </c>
      <c r="B504" s="39" t="s">
        <v>2938</v>
      </c>
      <c r="C504" s="35">
        <v>1991.0</v>
      </c>
      <c r="D504" s="35">
        <v>9.0</v>
      </c>
      <c r="E504" s="35">
        <v>358093.0</v>
      </c>
      <c r="F504" s="34" t="s">
        <v>2939</v>
      </c>
      <c r="G504" s="34" t="s">
        <v>2940</v>
      </c>
      <c r="H504" s="34" t="s">
        <v>2941</v>
      </c>
      <c r="I504" s="35">
        <v>0.319</v>
      </c>
      <c r="J504" s="35">
        <v>0.153</v>
      </c>
      <c r="K504" s="35">
        <v>0.665711291</v>
      </c>
      <c r="L504" s="35">
        <v>0.0345</v>
      </c>
      <c r="M504" s="35">
        <v>0.875</v>
      </c>
      <c r="N504" s="35">
        <v>5.3E-5</v>
      </c>
      <c r="O504" s="35">
        <v>0.0888</v>
      </c>
      <c r="P504" s="35">
        <v>0.134</v>
      </c>
      <c r="Q504" s="35">
        <v>108.997</v>
      </c>
      <c r="R504" s="35">
        <v>4.0</v>
      </c>
      <c r="S504" s="35">
        <v>1.0</v>
      </c>
      <c r="T504" s="34" t="s">
        <v>103</v>
      </c>
      <c r="U504" s="34" t="s">
        <v>35</v>
      </c>
      <c r="V504" s="34" t="s">
        <v>58</v>
      </c>
      <c r="W504" s="36" t="s">
        <v>10572</v>
      </c>
      <c r="X504" s="37"/>
      <c r="Y504" s="37"/>
      <c r="Z504" s="37"/>
      <c r="AA504" s="37"/>
      <c r="AB504" s="37"/>
    </row>
    <row r="505">
      <c r="A505" s="34" t="s">
        <v>2944</v>
      </c>
      <c r="B505" s="39" t="s">
        <v>2946</v>
      </c>
      <c r="C505" s="35">
        <v>2020.0</v>
      </c>
      <c r="D505" s="35">
        <v>9.0</v>
      </c>
      <c r="E505" s="35">
        <v>68624.0</v>
      </c>
      <c r="F505" s="34" t="s">
        <v>2565</v>
      </c>
      <c r="G505" s="34" t="s">
        <v>2566</v>
      </c>
      <c r="H505" s="34" t="s">
        <v>2567</v>
      </c>
      <c r="I505" s="35">
        <v>0.341</v>
      </c>
      <c r="J505" s="35">
        <v>0.158</v>
      </c>
      <c r="K505" s="35">
        <v>0.471691656</v>
      </c>
      <c r="L505" s="35">
        <v>0.06</v>
      </c>
      <c r="M505" s="35">
        <v>0.995</v>
      </c>
      <c r="N505" s="35">
        <v>0.916</v>
      </c>
      <c r="O505" s="35">
        <v>0.087</v>
      </c>
      <c r="P505" s="35">
        <v>0.377</v>
      </c>
      <c r="Q505" s="35">
        <v>153.37</v>
      </c>
      <c r="R505" s="35">
        <v>7.0</v>
      </c>
      <c r="S505" s="35">
        <v>1.0</v>
      </c>
      <c r="T505" s="34" t="s">
        <v>103</v>
      </c>
      <c r="U505" s="34" t="s">
        <v>35</v>
      </c>
      <c r="V505" s="34" t="s">
        <v>45</v>
      </c>
      <c r="W505" s="36" t="s">
        <v>10581</v>
      </c>
      <c r="X505" s="37"/>
      <c r="Y505" s="37"/>
      <c r="Z505" s="37"/>
      <c r="AA505" s="37"/>
      <c r="AB505" s="37"/>
    </row>
    <row r="506">
      <c r="A506" s="34" t="s">
        <v>2950</v>
      </c>
      <c r="B506" s="39" t="s">
        <v>2951</v>
      </c>
      <c r="C506" s="35">
        <v>2024.0</v>
      </c>
      <c r="D506" s="35">
        <v>9.0</v>
      </c>
      <c r="E506" s="35">
        <v>245511.0</v>
      </c>
      <c r="F506" s="34" t="s">
        <v>2952</v>
      </c>
      <c r="G506" s="34" t="s">
        <v>2953</v>
      </c>
      <c r="H506" s="34" t="s">
        <v>2954</v>
      </c>
      <c r="I506" s="35">
        <v>0.378</v>
      </c>
      <c r="J506" s="35">
        <v>0.236</v>
      </c>
      <c r="K506" s="35">
        <v>0.732209698</v>
      </c>
      <c r="L506" s="35">
        <v>0.0326</v>
      </c>
      <c r="M506" s="35">
        <v>0.917</v>
      </c>
      <c r="N506" s="35">
        <v>0.016</v>
      </c>
      <c r="O506" s="35">
        <v>0.115</v>
      </c>
      <c r="P506" s="35">
        <v>0.247</v>
      </c>
      <c r="Q506" s="35">
        <v>120.672</v>
      </c>
      <c r="R506" s="35">
        <v>3.0</v>
      </c>
      <c r="S506" s="35">
        <v>1.0</v>
      </c>
      <c r="T506" s="34" t="s">
        <v>103</v>
      </c>
      <c r="U506" s="34" t="s">
        <v>35</v>
      </c>
      <c r="V506" s="34" t="s">
        <v>36</v>
      </c>
      <c r="W506" s="36" t="s">
        <v>10591</v>
      </c>
      <c r="X506" s="37"/>
      <c r="Y506" s="37"/>
      <c r="Z506" s="37"/>
      <c r="AA506" s="37"/>
      <c r="AB506" s="37"/>
    </row>
    <row r="507">
      <c r="A507" s="34" t="s">
        <v>3055</v>
      </c>
      <c r="B507" s="39" t="s">
        <v>3056</v>
      </c>
      <c r="C507" s="35">
        <v>2024.0</v>
      </c>
      <c r="D507" s="35">
        <v>10.0</v>
      </c>
      <c r="E507" s="35">
        <v>145945.0</v>
      </c>
      <c r="F507" s="34" t="s">
        <v>199</v>
      </c>
      <c r="G507" s="34" t="s">
        <v>1955</v>
      </c>
      <c r="H507" s="34" t="s">
        <v>2360</v>
      </c>
      <c r="I507" s="35">
        <v>0.663</v>
      </c>
      <c r="J507" s="35">
        <v>0.065</v>
      </c>
      <c r="K507" s="35">
        <v>0.538125896</v>
      </c>
      <c r="L507" s="35">
        <v>0.0442</v>
      </c>
      <c r="M507" s="35">
        <v>0.952</v>
      </c>
      <c r="N507" s="35">
        <v>4.72E-4</v>
      </c>
      <c r="O507" s="35">
        <v>0.117</v>
      </c>
      <c r="P507" s="35">
        <v>0.373</v>
      </c>
      <c r="Q507" s="35">
        <v>129.996</v>
      </c>
      <c r="R507" s="35">
        <v>1.0</v>
      </c>
      <c r="S507" s="35">
        <v>1.0</v>
      </c>
      <c r="T507" s="34" t="s">
        <v>103</v>
      </c>
      <c r="U507" s="34" t="s">
        <v>35</v>
      </c>
      <c r="V507" s="34" t="s">
        <v>45</v>
      </c>
      <c r="W507" s="36" t="s">
        <v>10602</v>
      </c>
      <c r="X507" s="37"/>
      <c r="Y507" s="37"/>
      <c r="Z507" s="37"/>
      <c r="AA507" s="37"/>
      <c r="AB507" s="37"/>
    </row>
    <row r="508">
      <c r="A508" s="34" t="s">
        <v>3058</v>
      </c>
      <c r="B508" s="39" t="s">
        <v>3059</v>
      </c>
      <c r="C508" s="35">
        <v>2020.0</v>
      </c>
      <c r="D508" s="35">
        <v>10.0</v>
      </c>
      <c r="E508" s="35">
        <v>134566.0</v>
      </c>
      <c r="F508" s="34" t="s">
        <v>2229</v>
      </c>
      <c r="G508" s="34" t="s">
        <v>2230</v>
      </c>
      <c r="H508" s="34" t="s">
        <v>1046</v>
      </c>
      <c r="I508" s="35">
        <v>0.608</v>
      </c>
      <c r="J508" s="35">
        <v>0.0193</v>
      </c>
      <c r="K508" s="35">
        <v>0.480803371</v>
      </c>
      <c r="L508" s="35">
        <v>0.0435</v>
      </c>
      <c r="M508" s="35">
        <v>0.994</v>
      </c>
      <c r="N508" s="35">
        <v>0.948</v>
      </c>
      <c r="O508" s="35">
        <v>0.132</v>
      </c>
      <c r="P508" s="35">
        <v>0.288</v>
      </c>
      <c r="Q508" s="35">
        <v>75.037</v>
      </c>
      <c r="R508" s="35">
        <v>5.0</v>
      </c>
      <c r="S508" s="35">
        <v>0.0</v>
      </c>
      <c r="T508" s="34" t="s">
        <v>103</v>
      </c>
      <c r="U508" s="34" t="s">
        <v>35</v>
      </c>
      <c r="V508" s="34" t="s">
        <v>36</v>
      </c>
      <c r="W508" s="36" t="s">
        <v>10608</v>
      </c>
      <c r="X508" s="37"/>
      <c r="Y508" s="37"/>
      <c r="Z508" s="37"/>
      <c r="AA508" s="37"/>
      <c r="AB508" s="37"/>
    </row>
    <row r="509">
      <c r="A509" s="34" t="s">
        <v>3065</v>
      </c>
      <c r="B509" s="39" t="s">
        <v>3066</v>
      </c>
      <c r="C509" s="35">
        <v>2024.0</v>
      </c>
      <c r="D509" s="35">
        <v>10.0</v>
      </c>
      <c r="E509" s="35">
        <v>153070.0</v>
      </c>
      <c r="F509" s="34" t="s">
        <v>259</v>
      </c>
      <c r="G509" s="34" t="s">
        <v>3067</v>
      </c>
      <c r="H509" s="34" t="s">
        <v>2954</v>
      </c>
      <c r="I509" s="35">
        <v>0.653</v>
      </c>
      <c r="J509" s="35">
        <v>0.617</v>
      </c>
      <c r="K509" s="35">
        <v>0.822449896</v>
      </c>
      <c r="L509" s="35">
        <v>0.0496</v>
      </c>
      <c r="M509" s="35">
        <v>0.0181</v>
      </c>
      <c r="N509" s="35">
        <v>0.0</v>
      </c>
      <c r="O509" s="35">
        <v>0.0774</v>
      </c>
      <c r="P509" s="35">
        <v>0.435</v>
      </c>
      <c r="Q509" s="35">
        <v>127.181</v>
      </c>
      <c r="R509" s="35">
        <v>9.0</v>
      </c>
      <c r="S509" s="35">
        <v>1.0</v>
      </c>
      <c r="T509" s="34" t="s">
        <v>103</v>
      </c>
      <c r="U509" s="34" t="s">
        <v>35</v>
      </c>
      <c r="V509" s="34" t="s">
        <v>54</v>
      </c>
      <c r="W509" s="36" t="s">
        <v>10690</v>
      </c>
      <c r="X509" s="37"/>
      <c r="Y509" s="37"/>
      <c r="Z509" s="37"/>
      <c r="AA509" s="37"/>
      <c r="AB509" s="37"/>
    </row>
    <row r="510">
      <c r="A510" s="34" t="s">
        <v>3071</v>
      </c>
      <c r="B510" s="39" t="s">
        <v>3072</v>
      </c>
      <c r="C510" s="35">
        <v>2018.0</v>
      </c>
      <c r="D510" s="35">
        <v>10.0</v>
      </c>
      <c r="E510" s="35">
        <v>227178.0</v>
      </c>
      <c r="F510" s="34" t="s">
        <v>3073</v>
      </c>
      <c r="G510" s="34" t="s">
        <v>3075</v>
      </c>
      <c r="H510" s="34" t="s">
        <v>3077</v>
      </c>
      <c r="I510" s="35">
        <v>0.672</v>
      </c>
      <c r="J510" s="35">
        <v>0.0955</v>
      </c>
      <c r="K510" s="35">
        <v>0.551365688</v>
      </c>
      <c r="L510" s="35">
        <v>0.0376</v>
      </c>
      <c r="M510" s="35">
        <v>0.987</v>
      </c>
      <c r="N510" s="35">
        <v>0.893</v>
      </c>
      <c r="O510" s="35">
        <v>0.0827</v>
      </c>
      <c r="P510" s="35">
        <v>0.402</v>
      </c>
      <c r="Q510" s="35">
        <v>95.021</v>
      </c>
      <c r="R510" s="35">
        <v>4.0</v>
      </c>
      <c r="S510" s="35">
        <v>1.0</v>
      </c>
      <c r="T510" s="34" t="s">
        <v>103</v>
      </c>
      <c r="U510" s="34" t="s">
        <v>35</v>
      </c>
      <c r="V510" s="34" t="s">
        <v>54</v>
      </c>
      <c r="W510" s="36" t="s">
        <v>10700</v>
      </c>
      <c r="X510" s="37"/>
      <c r="Y510" s="37"/>
      <c r="Z510" s="37"/>
      <c r="AA510" s="37"/>
      <c r="AB510" s="37"/>
    </row>
    <row r="511">
      <c r="A511" s="34" t="s">
        <v>3079</v>
      </c>
      <c r="B511" s="39" t="s">
        <v>3080</v>
      </c>
      <c r="C511" s="35">
        <v>2024.0</v>
      </c>
      <c r="D511" s="35">
        <v>10.0</v>
      </c>
      <c r="E511" s="35">
        <v>208592.0</v>
      </c>
      <c r="F511" s="34" t="s">
        <v>199</v>
      </c>
      <c r="G511" s="34" t="s">
        <v>3081</v>
      </c>
      <c r="H511" s="34" t="s">
        <v>3082</v>
      </c>
      <c r="I511" s="35">
        <v>0.544</v>
      </c>
      <c r="J511" s="35">
        <v>0.603</v>
      </c>
      <c r="K511" s="35">
        <v>0.780933844</v>
      </c>
      <c r="L511" s="35">
        <v>0.026</v>
      </c>
      <c r="M511" s="35">
        <v>0.34</v>
      </c>
      <c r="N511" s="35">
        <v>0.823</v>
      </c>
      <c r="O511" s="35">
        <v>0.099</v>
      </c>
      <c r="P511" s="35">
        <v>0.317</v>
      </c>
      <c r="Q511" s="35">
        <v>99.015</v>
      </c>
      <c r="R511" s="35">
        <v>0.0</v>
      </c>
      <c r="S511" s="35">
        <v>0.0</v>
      </c>
      <c r="T511" s="34" t="s">
        <v>103</v>
      </c>
      <c r="U511" s="34" t="s">
        <v>35</v>
      </c>
      <c r="V511" s="34" t="s">
        <v>45</v>
      </c>
      <c r="W511" s="36" t="s">
        <v>10707</v>
      </c>
      <c r="X511" s="37"/>
      <c r="Y511" s="37"/>
      <c r="Z511" s="37"/>
      <c r="AA511" s="37"/>
      <c r="AB511" s="37"/>
    </row>
    <row r="512">
      <c r="A512" s="34" t="s">
        <v>3157</v>
      </c>
      <c r="B512" s="39" t="s">
        <v>3159</v>
      </c>
      <c r="C512" s="35">
        <v>1986.0</v>
      </c>
      <c r="D512" s="35">
        <v>10.0</v>
      </c>
      <c r="E512" s="35">
        <v>111160.0</v>
      </c>
      <c r="F512" s="34" t="s">
        <v>3160</v>
      </c>
      <c r="G512" s="34" t="s">
        <v>3161</v>
      </c>
      <c r="H512" s="34" t="s">
        <v>3162</v>
      </c>
      <c r="I512" s="35">
        <v>0.241</v>
      </c>
      <c r="J512" s="35">
        <v>0.468</v>
      </c>
      <c r="K512" s="35">
        <v>0.769597673</v>
      </c>
      <c r="L512" s="35">
        <v>0.0272</v>
      </c>
      <c r="M512" s="35">
        <v>0.534</v>
      </c>
      <c r="N512" s="35">
        <v>0.0</v>
      </c>
      <c r="O512" s="35">
        <v>0.161</v>
      </c>
      <c r="P512" s="35">
        <v>0.451</v>
      </c>
      <c r="Q512" s="35">
        <v>91.58</v>
      </c>
      <c r="R512" s="35">
        <v>2.0</v>
      </c>
      <c r="S512" s="35">
        <v>1.0</v>
      </c>
      <c r="T512" s="34" t="s">
        <v>103</v>
      </c>
      <c r="U512" s="34" t="s">
        <v>35</v>
      </c>
      <c r="V512" s="34" t="s">
        <v>54</v>
      </c>
      <c r="W512" s="36" t="s">
        <v>10717</v>
      </c>
      <c r="X512" s="37"/>
      <c r="Y512" s="37"/>
      <c r="Z512" s="37"/>
      <c r="AA512" s="37"/>
      <c r="AB512" s="37"/>
    </row>
    <row r="513">
      <c r="A513" s="34" t="s">
        <v>3172</v>
      </c>
      <c r="B513" s="39" t="s">
        <v>3173</v>
      </c>
      <c r="C513" s="35">
        <v>2016.0</v>
      </c>
      <c r="D513" s="35">
        <v>10.0</v>
      </c>
      <c r="E513" s="35">
        <v>219386.0</v>
      </c>
      <c r="F513" s="34" t="s">
        <v>3175</v>
      </c>
      <c r="G513" s="34" t="s">
        <v>3177</v>
      </c>
      <c r="H513" s="34" t="s">
        <v>3178</v>
      </c>
      <c r="I513" s="35">
        <v>0.441</v>
      </c>
      <c r="J513" s="35">
        <v>0.0518</v>
      </c>
      <c r="K513" s="35">
        <v>0.526233611</v>
      </c>
      <c r="L513" s="35">
        <v>0.176</v>
      </c>
      <c r="M513" s="35">
        <v>0.935</v>
      </c>
      <c r="N513" s="35">
        <v>1.72E-5</v>
      </c>
      <c r="O513" s="35">
        <v>0.281</v>
      </c>
      <c r="P513" s="35">
        <v>0.0395</v>
      </c>
      <c r="Q513" s="35">
        <v>65.57</v>
      </c>
      <c r="R513" s="35">
        <v>9.0</v>
      </c>
      <c r="S513" s="35">
        <v>0.0</v>
      </c>
      <c r="T513" s="34" t="s">
        <v>103</v>
      </c>
      <c r="U513" s="34" t="s">
        <v>35</v>
      </c>
      <c r="V513" s="34" t="s">
        <v>75</v>
      </c>
      <c r="W513" s="36" t="s">
        <v>10726</v>
      </c>
      <c r="X513" s="37"/>
      <c r="Y513" s="37"/>
      <c r="Z513" s="37"/>
      <c r="AA513" s="37"/>
      <c r="AB513" s="37"/>
    </row>
    <row r="514">
      <c r="A514" s="34" t="s">
        <v>3186</v>
      </c>
      <c r="B514" s="39" t="s">
        <v>3188</v>
      </c>
      <c r="C514" s="35">
        <v>1997.0</v>
      </c>
      <c r="D514" s="35">
        <v>10.0</v>
      </c>
      <c r="E514" s="35">
        <v>564895.0</v>
      </c>
      <c r="F514" s="34" t="s">
        <v>3190</v>
      </c>
      <c r="G514" s="34" t="s">
        <v>3191</v>
      </c>
      <c r="H514" s="34" t="s">
        <v>3192</v>
      </c>
      <c r="I514" s="35">
        <v>0.333</v>
      </c>
      <c r="J514" s="35">
        <v>0.742</v>
      </c>
      <c r="K514" s="35">
        <v>0.786730263</v>
      </c>
      <c r="L514" s="35">
        <v>0.0813</v>
      </c>
      <c r="M514" s="35">
        <v>0.336</v>
      </c>
      <c r="N514" s="35">
        <v>0.0458</v>
      </c>
      <c r="O514" s="35">
        <v>0.71</v>
      </c>
      <c r="P514" s="35">
        <v>0.345</v>
      </c>
      <c r="Q514" s="35">
        <v>125.95</v>
      </c>
      <c r="R514" s="35">
        <v>0.0</v>
      </c>
      <c r="S514" s="35">
        <v>1.0</v>
      </c>
      <c r="T514" s="34" t="s">
        <v>103</v>
      </c>
      <c r="U514" s="34" t="s">
        <v>35</v>
      </c>
      <c r="V514" s="34" t="s">
        <v>45</v>
      </c>
      <c r="W514" s="36" t="s">
        <v>10738</v>
      </c>
      <c r="X514" s="37"/>
      <c r="Y514" s="37"/>
      <c r="Z514" s="37"/>
      <c r="AA514" s="37"/>
      <c r="AB514" s="37"/>
    </row>
    <row r="515">
      <c r="A515" s="34" t="s">
        <v>3236</v>
      </c>
      <c r="B515" s="39" t="s">
        <v>3237</v>
      </c>
      <c r="C515" s="35">
        <v>2020.0</v>
      </c>
      <c r="D515" s="35">
        <v>11.0</v>
      </c>
      <c r="E515" s="35">
        <v>118150.0</v>
      </c>
      <c r="F515" s="34" t="s">
        <v>1982</v>
      </c>
      <c r="G515" s="34" t="s">
        <v>1983</v>
      </c>
      <c r="H515" s="34" t="s">
        <v>3238</v>
      </c>
      <c r="I515" s="35">
        <v>0.382</v>
      </c>
      <c r="J515" s="35">
        <v>0.908</v>
      </c>
      <c r="K515" s="35">
        <v>0.799028939</v>
      </c>
      <c r="L515" s="35">
        <v>0.207</v>
      </c>
      <c r="M515" s="35">
        <v>4.57E-4</v>
      </c>
      <c r="N515" s="35">
        <v>0.386</v>
      </c>
      <c r="O515" s="35">
        <v>0.133</v>
      </c>
      <c r="P515" s="35">
        <v>0.285</v>
      </c>
      <c r="Q515" s="35">
        <v>150.113</v>
      </c>
      <c r="R515" s="35">
        <v>4.0</v>
      </c>
      <c r="S515" s="35">
        <v>1.0</v>
      </c>
      <c r="T515" s="34" t="s">
        <v>103</v>
      </c>
      <c r="U515" s="34" t="s">
        <v>35</v>
      </c>
      <c r="V515" s="34" t="s">
        <v>36</v>
      </c>
      <c r="W515" s="36" t="s">
        <v>10746</v>
      </c>
      <c r="X515" s="37"/>
      <c r="Y515" s="37"/>
      <c r="Z515" s="37"/>
      <c r="AA515" s="37"/>
      <c r="AB515" s="37"/>
    </row>
    <row r="516">
      <c r="A516" s="34" t="s">
        <v>3250</v>
      </c>
      <c r="B516" s="39" t="s">
        <v>3252</v>
      </c>
      <c r="C516" s="35">
        <v>2024.0</v>
      </c>
      <c r="D516" s="35">
        <v>11.0</v>
      </c>
      <c r="E516" s="35">
        <v>180304.0</v>
      </c>
      <c r="F516" s="34" t="s">
        <v>3254</v>
      </c>
      <c r="G516" s="34" t="s">
        <v>3255</v>
      </c>
      <c r="H516" s="34" t="s">
        <v>2954</v>
      </c>
      <c r="I516" s="35">
        <v>0.467</v>
      </c>
      <c r="J516" s="35">
        <v>0.471</v>
      </c>
      <c r="K516" s="35">
        <v>0.852736723</v>
      </c>
      <c r="L516" s="35">
        <v>0.0704</v>
      </c>
      <c r="M516" s="35">
        <v>0.151</v>
      </c>
      <c r="N516" s="35">
        <v>0.0</v>
      </c>
      <c r="O516" s="35">
        <v>0.14</v>
      </c>
      <c r="P516" s="35">
        <v>0.221</v>
      </c>
      <c r="Q516" s="35">
        <v>105.09</v>
      </c>
      <c r="R516" s="35">
        <v>10.0</v>
      </c>
      <c r="S516" s="35">
        <v>1.0</v>
      </c>
      <c r="T516" s="34" t="s">
        <v>103</v>
      </c>
      <c r="U516" s="34" t="s">
        <v>35</v>
      </c>
      <c r="V516" s="34" t="s">
        <v>36</v>
      </c>
      <c r="W516" s="36" t="s">
        <v>10752</v>
      </c>
      <c r="X516" s="37"/>
      <c r="Y516" s="37"/>
      <c r="Z516" s="37"/>
      <c r="AA516" s="37"/>
      <c r="AB516" s="37"/>
    </row>
    <row r="517">
      <c r="A517" s="34" t="s">
        <v>3258</v>
      </c>
      <c r="B517" s="39" t="s">
        <v>3259</v>
      </c>
      <c r="C517" s="35">
        <v>2023.0</v>
      </c>
      <c r="D517" s="35">
        <v>11.0</v>
      </c>
      <c r="E517" s="35">
        <v>392972.0</v>
      </c>
      <c r="F517" s="34" t="s">
        <v>1697</v>
      </c>
      <c r="G517" s="34" t="s">
        <v>3260</v>
      </c>
      <c r="H517" s="34" t="s">
        <v>3261</v>
      </c>
      <c r="I517" s="35">
        <v>0.572</v>
      </c>
      <c r="J517" s="35">
        <v>0.299</v>
      </c>
      <c r="K517" s="35">
        <v>0.695655894</v>
      </c>
      <c r="L517" s="35">
        <v>0.0518</v>
      </c>
      <c r="M517" s="35">
        <v>0.654</v>
      </c>
      <c r="N517" s="35">
        <v>0.0</v>
      </c>
      <c r="O517" s="35">
        <v>0.0789</v>
      </c>
      <c r="P517" s="35">
        <v>0.349</v>
      </c>
      <c r="Q517" s="35">
        <v>115.06</v>
      </c>
      <c r="R517" s="35">
        <v>1.0</v>
      </c>
      <c r="S517" s="35">
        <v>0.0</v>
      </c>
      <c r="T517" s="34" t="s">
        <v>103</v>
      </c>
      <c r="U517" s="34" t="s">
        <v>35</v>
      </c>
      <c r="V517" s="34" t="s">
        <v>45</v>
      </c>
      <c r="W517" s="36" t="s">
        <v>10766</v>
      </c>
      <c r="X517" s="37"/>
      <c r="Y517" s="37"/>
      <c r="Z517" s="37"/>
      <c r="AA517" s="37"/>
      <c r="AB517" s="37"/>
    </row>
    <row r="518">
      <c r="A518" s="34" t="s">
        <v>3326</v>
      </c>
      <c r="B518" s="39" t="s">
        <v>3327</v>
      </c>
      <c r="C518" s="35">
        <v>2024.0</v>
      </c>
      <c r="D518" s="35">
        <v>12.0</v>
      </c>
      <c r="E518" s="35">
        <v>122011.0</v>
      </c>
      <c r="F518" s="34" t="s">
        <v>1415</v>
      </c>
      <c r="G518" s="34" t="s">
        <v>3328</v>
      </c>
      <c r="H518" s="34" t="s">
        <v>3329</v>
      </c>
      <c r="I518" s="35">
        <v>0.778</v>
      </c>
      <c r="J518" s="35">
        <v>0.21</v>
      </c>
      <c r="K518" s="35">
        <v>0.652599833</v>
      </c>
      <c r="L518" s="35">
        <v>0.0559</v>
      </c>
      <c r="M518" s="35">
        <v>0.788</v>
      </c>
      <c r="N518" s="35">
        <v>0.918</v>
      </c>
      <c r="O518" s="35">
        <v>0.107</v>
      </c>
      <c r="P518" s="35">
        <v>0.326</v>
      </c>
      <c r="Q518" s="35">
        <v>129.977</v>
      </c>
      <c r="R518" s="35">
        <v>7.0</v>
      </c>
      <c r="S518" s="35">
        <v>1.0</v>
      </c>
      <c r="T518" s="34" t="s">
        <v>103</v>
      </c>
      <c r="U518" s="34" t="s">
        <v>35</v>
      </c>
      <c r="V518" s="34" t="s">
        <v>45</v>
      </c>
      <c r="W518" s="36" t="s">
        <v>10777</v>
      </c>
      <c r="X518" s="37"/>
      <c r="Y518" s="37"/>
      <c r="Z518" s="37"/>
      <c r="AA518" s="37"/>
      <c r="AB518" s="37"/>
    </row>
    <row r="519">
      <c r="A519" s="34" t="s">
        <v>3332</v>
      </c>
      <c r="B519" s="39" t="s">
        <v>3334</v>
      </c>
      <c r="C519" s="35">
        <v>2024.0</v>
      </c>
      <c r="D519" s="35">
        <v>12.0</v>
      </c>
      <c r="E519" s="35">
        <v>111360.0</v>
      </c>
      <c r="F519" s="34" t="s">
        <v>303</v>
      </c>
      <c r="G519" s="34" t="s">
        <v>1675</v>
      </c>
      <c r="H519" s="34" t="s">
        <v>2749</v>
      </c>
      <c r="I519" s="35">
        <v>0.753</v>
      </c>
      <c r="J519" s="35">
        <v>0.319</v>
      </c>
      <c r="K519" s="35">
        <v>0.629628045</v>
      </c>
      <c r="L519" s="35">
        <v>0.067</v>
      </c>
      <c r="M519" s="35">
        <v>0.643</v>
      </c>
      <c r="N519" s="35">
        <v>0.0</v>
      </c>
      <c r="O519" s="35">
        <v>0.121</v>
      </c>
      <c r="P519" s="35">
        <v>0.31</v>
      </c>
      <c r="Q519" s="35">
        <v>98.043</v>
      </c>
      <c r="R519" s="35">
        <v>1.0</v>
      </c>
      <c r="S519" s="35">
        <v>0.0</v>
      </c>
      <c r="T519" s="34" t="s">
        <v>103</v>
      </c>
      <c r="U519" s="34" t="s">
        <v>35</v>
      </c>
      <c r="V519" s="34" t="s">
        <v>45</v>
      </c>
      <c r="W519" s="36" t="s">
        <v>10792</v>
      </c>
      <c r="X519" s="37"/>
      <c r="Y519" s="37"/>
      <c r="Z519" s="37"/>
      <c r="AA519" s="37"/>
      <c r="AB519" s="37"/>
    </row>
    <row r="520">
      <c r="A520" s="34" t="s">
        <v>3339</v>
      </c>
      <c r="B520" s="39" t="s">
        <v>3340</v>
      </c>
      <c r="C520" s="35">
        <v>1999.0</v>
      </c>
      <c r="D520" s="35">
        <v>12.0</v>
      </c>
      <c r="E520" s="35">
        <v>226106.0</v>
      </c>
      <c r="F520" s="34" t="s">
        <v>316</v>
      </c>
      <c r="G520" s="34" t="s">
        <v>3341</v>
      </c>
      <c r="H520" s="34" t="s">
        <v>3247</v>
      </c>
      <c r="I520" s="35">
        <v>0.569</v>
      </c>
      <c r="J520" s="35">
        <v>0.456</v>
      </c>
      <c r="K520" s="35">
        <v>0.758389836</v>
      </c>
      <c r="L520" s="35">
        <v>0.0336</v>
      </c>
      <c r="M520" s="35">
        <v>0.642</v>
      </c>
      <c r="N520" s="35">
        <v>0.0</v>
      </c>
      <c r="O520" s="35">
        <v>0.0519</v>
      </c>
      <c r="P520" s="35">
        <v>0.212</v>
      </c>
      <c r="Q520" s="35">
        <v>143.959</v>
      </c>
      <c r="R520" s="35">
        <v>6.0</v>
      </c>
      <c r="S520" s="35">
        <v>1.0</v>
      </c>
      <c r="T520" s="34" t="s">
        <v>103</v>
      </c>
      <c r="U520" s="34" t="s">
        <v>35</v>
      </c>
      <c r="V520" s="34" t="s">
        <v>36</v>
      </c>
      <c r="W520" s="36" t="s">
        <v>10802</v>
      </c>
      <c r="X520" s="37"/>
      <c r="Y520" s="37"/>
      <c r="Z520" s="37"/>
      <c r="AA520" s="37"/>
      <c r="AB520" s="37"/>
    </row>
    <row r="521">
      <c r="A521" s="34" t="s">
        <v>3357</v>
      </c>
      <c r="B521" s="39" t="s">
        <v>3360</v>
      </c>
      <c r="C521" s="35">
        <v>2020.0</v>
      </c>
      <c r="D521" s="35">
        <v>12.0</v>
      </c>
      <c r="E521" s="35">
        <v>204930.0</v>
      </c>
      <c r="F521" s="34" t="s">
        <v>2229</v>
      </c>
      <c r="G521" s="34" t="s">
        <v>2230</v>
      </c>
      <c r="H521" s="34" t="s">
        <v>3354</v>
      </c>
      <c r="I521" s="35">
        <v>0.766</v>
      </c>
      <c r="J521" s="35">
        <v>0.0375</v>
      </c>
      <c r="K521" s="35">
        <v>0.5221697</v>
      </c>
      <c r="L521" s="35">
        <v>0.0975</v>
      </c>
      <c r="M521" s="35">
        <v>0.995</v>
      </c>
      <c r="N521" s="35">
        <v>0.956</v>
      </c>
      <c r="O521" s="35">
        <v>0.0798</v>
      </c>
      <c r="P521" s="35">
        <v>0.087</v>
      </c>
      <c r="Q521" s="35">
        <v>152.143</v>
      </c>
      <c r="R521" s="35">
        <v>2.0</v>
      </c>
      <c r="S521" s="35">
        <v>1.0</v>
      </c>
      <c r="T521" s="34" t="s">
        <v>103</v>
      </c>
      <c r="U521" s="34" t="s">
        <v>35</v>
      </c>
      <c r="V521" s="34" t="s">
        <v>75</v>
      </c>
      <c r="W521" s="36" t="s">
        <v>10811</v>
      </c>
      <c r="X521" s="37"/>
      <c r="Y521" s="37"/>
      <c r="Z521" s="37"/>
      <c r="AA521" s="37"/>
      <c r="AB521" s="37"/>
    </row>
    <row r="522">
      <c r="A522" s="34" t="s">
        <v>3365</v>
      </c>
      <c r="B522" s="39" t="s">
        <v>3366</v>
      </c>
      <c r="C522" s="35">
        <v>2024.0</v>
      </c>
      <c r="D522" s="35">
        <v>12.0</v>
      </c>
      <c r="E522" s="35">
        <v>174492.0</v>
      </c>
      <c r="F522" s="34" t="s">
        <v>124</v>
      </c>
      <c r="G522" s="34" t="s">
        <v>3081</v>
      </c>
      <c r="H522" s="34" t="s">
        <v>3082</v>
      </c>
      <c r="I522" s="35">
        <v>0.612</v>
      </c>
      <c r="J522" s="35">
        <v>0.68</v>
      </c>
      <c r="K522" s="35">
        <v>0.814150964</v>
      </c>
      <c r="L522" s="35">
        <v>0.032</v>
      </c>
      <c r="M522" s="35">
        <v>0.445</v>
      </c>
      <c r="N522" s="35">
        <v>0.962</v>
      </c>
      <c r="O522" s="35">
        <v>0.231</v>
      </c>
      <c r="P522" s="35">
        <v>0.372</v>
      </c>
      <c r="Q522" s="35">
        <v>95.585</v>
      </c>
      <c r="R522" s="35">
        <v>0.0</v>
      </c>
      <c r="S522" s="35">
        <v>1.0</v>
      </c>
      <c r="T522" s="34" t="s">
        <v>103</v>
      </c>
      <c r="U522" s="34" t="s">
        <v>35</v>
      </c>
      <c r="V522" s="34" t="s">
        <v>45</v>
      </c>
      <c r="W522" s="36" t="s">
        <v>10825</v>
      </c>
      <c r="X522" s="37"/>
      <c r="Y522" s="37"/>
      <c r="Z522" s="37"/>
      <c r="AA522" s="37"/>
      <c r="AB522" s="37"/>
    </row>
    <row r="523">
      <c r="A523" s="34" t="s">
        <v>3417</v>
      </c>
      <c r="B523" s="39" t="s">
        <v>3418</v>
      </c>
      <c r="C523" s="35">
        <v>2021.0</v>
      </c>
      <c r="D523" s="35">
        <v>12.0</v>
      </c>
      <c r="E523" s="35">
        <v>168666.0</v>
      </c>
      <c r="F523" s="34" t="s">
        <v>3419</v>
      </c>
      <c r="G523" s="34" t="s">
        <v>3420</v>
      </c>
      <c r="H523" s="34" t="s">
        <v>3421</v>
      </c>
      <c r="I523" s="35">
        <v>0.574</v>
      </c>
      <c r="J523" s="35">
        <v>0.696</v>
      </c>
      <c r="K523" s="35">
        <v>0.87401878</v>
      </c>
      <c r="L523" s="35">
        <v>0.0327</v>
      </c>
      <c r="M523" s="35">
        <v>0.00481</v>
      </c>
      <c r="N523" s="35">
        <v>0.0</v>
      </c>
      <c r="O523" s="35">
        <v>0.102</v>
      </c>
      <c r="P523" s="35">
        <v>0.401</v>
      </c>
      <c r="Q523" s="35">
        <v>109.88</v>
      </c>
      <c r="R523" s="35">
        <v>6.0</v>
      </c>
      <c r="S523" s="35">
        <v>1.0</v>
      </c>
      <c r="T523" s="34" t="s">
        <v>103</v>
      </c>
      <c r="U523" s="34" t="s">
        <v>35</v>
      </c>
      <c r="V523" s="34" t="s">
        <v>54</v>
      </c>
      <c r="W523" s="36" t="s">
        <v>10839</v>
      </c>
      <c r="X523" s="37"/>
      <c r="Y523" s="37"/>
      <c r="Z523" s="37"/>
      <c r="AA523" s="37"/>
      <c r="AB523" s="37"/>
    </row>
    <row r="524">
      <c r="A524" s="34" t="s">
        <v>3449</v>
      </c>
      <c r="B524" s="39" t="s">
        <v>3450</v>
      </c>
      <c r="C524" s="35">
        <v>2014.0</v>
      </c>
      <c r="D524" s="35">
        <v>13.0</v>
      </c>
      <c r="E524" s="35">
        <v>134964.0</v>
      </c>
      <c r="F524" s="34" t="s">
        <v>1656</v>
      </c>
      <c r="G524" s="34" t="s">
        <v>3452</v>
      </c>
      <c r="H524" s="34" t="s">
        <v>3452</v>
      </c>
      <c r="I524" s="35">
        <v>0.637</v>
      </c>
      <c r="J524" s="35">
        <v>0.079</v>
      </c>
      <c r="K524" s="35">
        <v>0.666844908</v>
      </c>
      <c r="L524" s="35">
        <v>0.0353</v>
      </c>
      <c r="M524" s="35">
        <v>0.914</v>
      </c>
      <c r="N524" s="35">
        <v>0.0</v>
      </c>
      <c r="O524" s="35">
        <v>0.0861</v>
      </c>
      <c r="P524" s="35">
        <v>0.37</v>
      </c>
      <c r="Q524" s="35">
        <v>94.002</v>
      </c>
      <c r="R524" s="35">
        <v>5.0</v>
      </c>
      <c r="S524" s="35">
        <v>1.0</v>
      </c>
      <c r="T524" s="34" t="s">
        <v>103</v>
      </c>
      <c r="U524" s="34" t="s">
        <v>35</v>
      </c>
      <c r="V524" s="34" t="s">
        <v>45</v>
      </c>
      <c r="W524" s="36" t="s">
        <v>10858</v>
      </c>
      <c r="X524" s="37"/>
      <c r="Y524" s="37"/>
      <c r="Z524" s="37"/>
      <c r="AA524" s="37"/>
      <c r="AB524" s="37"/>
    </row>
    <row r="525">
      <c r="A525" s="34" t="s">
        <v>3453</v>
      </c>
      <c r="B525" s="39" t="s">
        <v>238</v>
      </c>
      <c r="C525" s="35">
        <v>2023.0</v>
      </c>
      <c r="D525" s="35">
        <v>13.0</v>
      </c>
      <c r="E525" s="35">
        <v>82722.0</v>
      </c>
      <c r="F525" s="34" t="s">
        <v>223</v>
      </c>
      <c r="G525" s="34" t="s">
        <v>1052</v>
      </c>
      <c r="H525" s="34" t="s">
        <v>3455</v>
      </c>
      <c r="I525" s="35">
        <v>0.705</v>
      </c>
      <c r="J525" s="35">
        <v>0.139</v>
      </c>
      <c r="K525" s="35">
        <v>0.56973884</v>
      </c>
      <c r="L525" s="35">
        <v>0.0495</v>
      </c>
      <c r="M525" s="35">
        <v>0.335</v>
      </c>
      <c r="N525" s="35">
        <v>0.919</v>
      </c>
      <c r="O525" s="35">
        <v>0.113</v>
      </c>
      <c r="P525" s="35">
        <v>0.216</v>
      </c>
      <c r="Q525" s="35">
        <v>81.433</v>
      </c>
      <c r="R525" s="35">
        <v>1.0</v>
      </c>
      <c r="S525" s="35">
        <v>1.0</v>
      </c>
      <c r="T525" s="34" t="s">
        <v>103</v>
      </c>
      <c r="U525" s="34" t="s">
        <v>35</v>
      </c>
      <c r="V525" s="34" t="s">
        <v>36</v>
      </c>
      <c r="W525" s="36" t="s">
        <v>10869</v>
      </c>
      <c r="X525" s="37"/>
      <c r="Y525" s="37"/>
      <c r="Z525" s="37"/>
      <c r="AA525" s="37"/>
      <c r="AB525" s="37"/>
    </row>
    <row r="526">
      <c r="A526" s="34" t="s">
        <v>3458</v>
      </c>
      <c r="B526" s="39" t="s">
        <v>3459</v>
      </c>
      <c r="C526" s="35">
        <v>2024.0</v>
      </c>
      <c r="D526" s="35">
        <v>13.0</v>
      </c>
      <c r="E526" s="35">
        <v>127415.0</v>
      </c>
      <c r="F526" s="34" t="s">
        <v>1049</v>
      </c>
      <c r="G526" s="34" t="s">
        <v>3328</v>
      </c>
      <c r="H526" s="34" t="s">
        <v>3329</v>
      </c>
      <c r="I526" s="35">
        <v>0.425</v>
      </c>
      <c r="J526" s="35">
        <v>0.538</v>
      </c>
      <c r="K526" s="35">
        <v>0.60595042</v>
      </c>
      <c r="L526" s="35">
        <v>0.0393</v>
      </c>
      <c r="M526" s="35">
        <v>0.0698</v>
      </c>
      <c r="N526" s="35">
        <v>0.879</v>
      </c>
      <c r="O526" s="35">
        <v>0.18</v>
      </c>
      <c r="P526" s="35">
        <v>0.0809</v>
      </c>
      <c r="Q526" s="35">
        <v>170.026</v>
      </c>
      <c r="R526" s="35">
        <v>4.0</v>
      </c>
      <c r="S526" s="35">
        <v>1.0</v>
      </c>
      <c r="T526" s="34" t="s">
        <v>103</v>
      </c>
      <c r="U526" s="34" t="s">
        <v>35</v>
      </c>
      <c r="V526" s="34" t="s">
        <v>75</v>
      </c>
      <c r="W526" s="36" t="s">
        <v>10877</v>
      </c>
      <c r="X526" s="37"/>
      <c r="Y526" s="37"/>
      <c r="Z526" s="37"/>
      <c r="AA526" s="37"/>
      <c r="AB526" s="37"/>
    </row>
    <row r="527">
      <c r="A527" s="34" t="s">
        <v>3466</v>
      </c>
      <c r="B527" s="39" t="s">
        <v>3468</v>
      </c>
      <c r="C527" s="35">
        <v>2020.0</v>
      </c>
      <c r="D527" s="35">
        <v>13.0</v>
      </c>
      <c r="E527" s="35">
        <v>120624.0</v>
      </c>
      <c r="F527" s="34" t="s">
        <v>2565</v>
      </c>
      <c r="G527" s="34" t="s">
        <v>2566</v>
      </c>
      <c r="H527" s="34" t="s">
        <v>2567</v>
      </c>
      <c r="I527" s="35">
        <v>0.527</v>
      </c>
      <c r="J527" s="35">
        <v>0.154</v>
      </c>
      <c r="K527" s="35">
        <v>0.538403953</v>
      </c>
      <c r="L527" s="35">
        <v>0.0551</v>
      </c>
      <c r="M527" s="35">
        <v>0.996</v>
      </c>
      <c r="N527" s="35">
        <v>0.863</v>
      </c>
      <c r="O527" s="35">
        <v>0.0692</v>
      </c>
      <c r="P527" s="35">
        <v>0.176</v>
      </c>
      <c r="Q527" s="35">
        <v>115.458</v>
      </c>
      <c r="R527" s="35">
        <v>4.0</v>
      </c>
      <c r="S527" s="35">
        <v>1.0</v>
      </c>
      <c r="T527" s="34" t="s">
        <v>103</v>
      </c>
      <c r="U527" s="34" t="s">
        <v>35</v>
      </c>
      <c r="V527" s="34" t="s">
        <v>58</v>
      </c>
      <c r="W527" s="36" t="s">
        <v>10883</v>
      </c>
      <c r="X527" s="37"/>
      <c r="Y527" s="37"/>
      <c r="Z527" s="37"/>
      <c r="AA527" s="37"/>
      <c r="AB527" s="37"/>
    </row>
    <row r="528">
      <c r="A528" s="34" t="s">
        <v>3470</v>
      </c>
      <c r="B528" s="39" t="s">
        <v>3471</v>
      </c>
      <c r="C528" s="35">
        <v>2024.0</v>
      </c>
      <c r="D528" s="35">
        <v>13.0</v>
      </c>
      <c r="E528" s="35">
        <v>215826.0</v>
      </c>
      <c r="F528" s="34" t="s">
        <v>1697</v>
      </c>
      <c r="G528" s="34" t="s">
        <v>3081</v>
      </c>
      <c r="H528" s="34" t="s">
        <v>3082</v>
      </c>
      <c r="I528" s="35">
        <v>0.654</v>
      </c>
      <c r="J528" s="35">
        <v>0.534</v>
      </c>
      <c r="K528" s="35">
        <v>0.772720467</v>
      </c>
      <c r="L528" s="35">
        <v>0.0289</v>
      </c>
      <c r="M528" s="35">
        <v>0.616</v>
      </c>
      <c r="N528" s="35">
        <v>0.67</v>
      </c>
      <c r="O528" s="35">
        <v>0.09</v>
      </c>
      <c r="P528" s="35">
        <v>0.4</v>
      </c>
      <c r="Q528" s="35">
        <v>83.964</v>
      </c>
      <c r="R528" s="35">
        <v>7.0</v>
      </c>
      <c r="S528" s="35">
        <v>1.0</v>
      </c>
      <c r="T528" s="34" t="s">
        <v>103</v>
      </c>
      <c r="U528" s="34" t="s">
        <v>35</v>
      </c>
      <c r="V528" s="34" t="s">
        <v>54</v>
      </c>
      <c r="W528" s="36" t="s">
        <v>10889</v>
      </c>
      <c r="X528" s="37"/>
      <c r="Y528" s="37"/>
      <c r="Z528" s="37"/>
      <c r="AA528" s="37"/>
      <c r="AB528" s="37"/>
    </row>
    <row r="529">
      <c r="A529" s="34" t="s">
        <v>3476</v>
      </c>
      <c r="B529" s="39" t="s">
        <v>3477</v>
      </c>
      <c r="C529" s="35">
        <v>2018.0</v>
      </c>
      <c r="D529" s="35">
        <v>13.0</v>
      </c>
      <c r="E529" s="35">
        <v>244446.0</v>
      </c>
      <c r="F529" s="34" t="s">
        <v>3073</v>
      </c>
      <c r="G529" s="34" t="s">
        <v>3075</v>
      </c>
      <c r="H529" s="34" t="s">
        <v>3478</v>
      </c>
      <c r="I529" s="35">
        <v>0.485</v>
      </c>
      <c r="J529" s="35">
        <v>0.0853</v>
      </c>
      <c r="K529" s="35">
        <v>0.567022437</v>
      </c>
      <c r="L529" s="35">
        <v>0.053</v>
      </c>
      <c r="M529" s="35">
        <v>0.984</v>
      </c>
      <c r="N529" s="35">
        <v>0.887</v>
      </c>
      <c r="O529" s="35">
        <v>0.0905</v>
      </c>
      <c r="P529" s="35">
        <v>0.0542</v>
      </c>
      <c r="Q529" s="35">
        <v>115.934</v>
      </c>
      <c r="R529" s="35">
        <v>9.0</v>
      </c>
      <c r="S529" s="35">
        <v>1.0</v>
      </c>
      <c r="T529" s="34" t="s">
        <v>103</v>
      </c>
      <c r="U529" s="34" t="s">
        <v>35</v>
      </c>
      <c r="V529" s="34" t="s">
        <v>75</v>
      </c>
      <c r="W529" s="36" t="s">
        <v>10895</v>
      </c>
      <c r="X529" s="37"/>
      <c r="Y529" s="37"/>
      <c r="Z529" s="37"/>
      <c r="AA529" s="37"/>
      <c r="AB529" s="37"/>
    </row>
    <row r="530">
      <c r="A530" s="34" t="s">
        <v>3640</v>
      </c>
      <c r="B530" s="39" t="s">
        <v>3641</v>
      </c>
      <c r="C530" s="35">
        <v>2024.0</v>
      </c>
      <c r="D530" s="35">
        <v>14.0</v>
      </c>
      <c r="E530" s="35">
        <v>120000.0</v>
      </c>
      <c r="F530" s="34" t="s">
        <v>259</v>
      </c>
      <c r="G530" s="34" t="s">
        <v>1675</v>
      </c>
      <c r="H530" s="34" t="s">
        <v>3641</v>
      </c>
      <c r="I530" s="35">
        <v>0.766</v>
      </c>
      <c r="J530" s="35">
        <v>0.38</v>
      </c>
      <c r="K530" s="35">
        <v>0.630996941</v>
      </c>
      <c r="L530" s="35">
        <v>0.0463</v>
      </c>
      <c r="M530" s="35">
        <v>0.202</v>
      </c>
      <c r="N530" s="35">
        <v>4.3E-5</v>
      </c>
      <c r="O530" s="35">
        <v>0.354</v>
      </c>
      <c r="P530" s="35">
        <v>0.311</v>
      </c>
      <c r="Q530" s="35">
        <v>100.001</v>
      </c>
      <c r="R530" s="35">
        <v>9.0</v>
      </c>
      <c r="S530" s="35">
        <v>1.0</v>
      </c>
      <c r="T530" s="34" t="s">
        <v>103</v>
      </c>
      <c r="U530" s="34" t="s">
        <v>35</v>
      </c>
      <c r="V530" s="34" t="s">
        <v>45</v>
      </c>
      <c r="W530" s="36" t="s">
        <v>10903</v>
      </c>
      <c r="X530" s="37"/>
      <c r="Y530" s="37"/>
      <c r="Z530" s="37"/>
      <c r="AA530" s="37"/>
      <c r="AB530" s="37"/>
    </row>
    <row r="531">
      <c r="A531" s="34" t="s">
        <v>3642</v>
      </c>
      <c r="B531" s="34" t="s">
        <v>3643</v>
      </c>
      <c r="C531" s="35">
        <v>2020.0</v>
      </c>
      <c r="D531" s="35">
        <v>14.0</v>
      </c>
      <c r="E531" s="35">
        <v>207642.0</v>
      </c>
      <c r="F531" s="34" t="s">
        <v>223</v>
      </c>
      <c r="G531" s="34" t="s">
        <v>3644</v>
      </c>
      <c r="H531" s="34" t="s">
        <v>2559</v>
      </c>
      <c r="I531" s="35">
        <v>0.622</v>
      </c>
      <c r="J531" s="35">
        <v>0.587</v>
      </c>
      <c r="K531" s="35">
        <v>0.810493444</v>
      </c>
      <c r="L531" s="35">
        <v>0.0458</v>
      </c>
      <c r="M531" s="35">
        <v>0.0147</v>
      </c>
      <c r="N531" s="35">
        <v>0.0</v>
      </c>
      <c r="O531" s="35">
        <v>0.183</v>
      </c>
      <c r="P531" s="35">
        <v>0.425</v>
      </c>
      <c r="Q531" s="35">
        <v>140.007</v>
      </c>
      <c r="R531" s="35">
        <v>10.0</v>
      </c>
      <c r="S531" s="35">
        <v>1.0</v>
      </c>
      <c r="T531" s="34" t="s">
        <v>103</v>
      </c>
      <c r="U531" s="34" t="s">
        <v>35</v>
      </c>
      <c r="V531" s="34" t="s">
        <v>54</v>
      </c>
      <c r="W531" s="36" t="s">
        <v>10917</v>
      </c>
      <c r="X531" s="37"/>
      <c r="Y531" s="37"/>
      <c r="Z531" s="37"/>
      <c r="AA531" s="37"/>
      <c r="AB531" s="37"/>
    </row>
    <row r="532">
      <c r="A532" s="34" t="s">
        <v>3728</v>
      </c>
      <c r="B532" s="39" t="s">
        <v>3729</v>
      </c>
      <c r="C532" s="35">
        <v>1998.0</v>
      </c>
      <c r="D532" s="35">
        <v>14.0</v>
      </c>
      <c r="E532" s="35">
        <v>125440.0</v>
      </c>
      <c r="F532" s="34" t="s">
        <v>3730</v>
      </c>
      <c r="G532" s="34" t="s">
        <v>3731</v>
      </c>
      <c r="H532" s="34" t="s">
        <v>3733</v>
      </c>
      <c r="I532" s="35">
        <v>0.454</v>
      </c>
      <c r="J532" s="35">
        <v>0.254</v>
      </c>
      <c r="K532" s="35">
        <v>0.705067055</v>
      </c>
      <c r="L532" s="35">
        <v>0.0441</v>
      </c>
      <c r="M532" s="35">
        <v>0.757</v>
      </c>
      <c r="N532" s="35">
        <v>0.00407</v>
      </c>
      <c r="O532" s="35">
        <v>0.132</v>
      </c>
      <c r="P532" s="35">
        <v>0.319</v>
      </c>
      <c r="Q532" s="35">
        <v>91.75</v>
      </c>
      <c r="R532" s="35">
        <v>6.0</v>
      </c>
      <c r="S532" s="35">
        <v>1.0</v>
      </c>
      <c r="T532" s="34" t="s">
        <v>103</v>
      </c>
      <c r="U532" s="34" t="s">
        <v>35</v>
      </c>
      <c r="V532" s="34" t="s">
        <v>45</v>
      </c>
      <c r="W532" s="36" t="s">
        <v>10926</v>
      </c>
      <c r="X532" s="37"/>
      <c r="Y532" s="37"/>
      <c r="Z532" s="37"/>
      <c r="AA532" s="37"/>
      <c r="AB532" s="37"/>
    </row>
    <row r="533">
      <c r="A533" s="34" t="s">
        <v>3736</v>
      </c>
      <c r="B533" s="34" t="s">
        <v>3737</v>
      </c>
      <c r="C533" s="35">
        <v>1978.0</v>
      </c>
      <c r="D533" s="35">
        <v>14.0</v>
      </c>
      <c r="E533" s="35">
        <v>291426.0</v>
      </c>
      <c r="F533" s="34" t="s">
        <v>3738</v>
      </c>
      <c r="G533" s="34" t="s">
        <v>3739</v>
      </c>
      <c r="H533" s="34" t="s">
        <v>3737</v>
      </c>
      <c r="I533" s="35">
        <v>0.509</v>
      </c>
      <c r="J533" s="35">
        <v>0.364</v>
      </c>
      <c r="K533" s="35">
        <v>0.64194811</v>
      </c>
      <c r="L533" s="35">
        <v>0.0405</v>
      </c>
      <c r="M533" s="35">
        <v>0.826</v>
      </c>
      <c r="N533" s="35">
        <v>0.897</v>
      </c>
      <c r="O533" s="35">
        <v>0.119</v>
      </c>
      <c r="P533" s="35">
        <v>0.371</v>
      </c>
      <c r="Q533" s="35">
        <v>140.28</v>
      </c>
      <c r="R533" s="35">
        <v>11.0</v>
      </c>
      <c r="S533" s="35">
        <v>0.0</v>
      </c>
      <c r="T533" s="34" t="s">
        <v>103</v>
      </c>
      <c r="U533" s="34" t="s">
        <v>35</v>
      </c>
      <c r="V533" s="34" t="s">
        <v>45</v>
      </c>
      <c r="W533" s="36" t="s">
        <v>10935</v>
      </c>
      <c r="X533" s="37"/>
      <c r="Y533" s="37"/>
      <c r="Z533" s="37"/>
      <c r="AA533" s="37"/>
      <c r="AB533" s="37"/>
    </row>
    <row r="534">
      <c r="A534" s="34" t="s">
        <v>3754</v>
      </c>
      <c r="B534" s="39" t="s">
        <v>3755</v>
      </c>
      <c r="C534" s="35">
        <v>2010.0</v>
      </c>
      <c r="D534" s="35">
        <v>15.0</v>
      </c>
      <c r="E534" s="35">
        <v>170857.0</v>
      </c>
      <c r="F534" s="34" t="s">
        <v>1267</v>
      </c>
      <c r="G534" s="34" t="s">
        <v>3756</v>
      </c>
      <c r="H534" s="34" t="s">
        <v>3757</v>
      </c>
      <c r="I534" s="35">
        <v>0.726</v>
      </c>
      <c r="J534" s="35">
        <v>0.134</v>
      </c>
      <c r="K534" s="35">
        <v>0.626847475</v>
      </c>
      <c r="L534" s="35">
        <v>0.0782</v>
      </c>
      <c r="M534" s="35">
        <v>0.995</v>
      </c>
      <c r="N534" s="35">
        <v>0.946</v>
      </c>
      <c r="O534" s="35">
        <v>0.0912</v>
      </c>
      <c r="P534" s="35">
        <v>0.252</v>
      </c>
      <c r="Q534" s="35">
        <v>117.92</v>
      </c>
      <c r="R534" s="35">
        <v>3.0</v>
      </c>
      <c r="S534" s="35">
        <v>1.0</v>
      </c>
      <c r="T534" s="34" t="s">
        <v>103</v>
      </c>
      <c r="U534" s="34" t="s">
        <v>35</v>
      </c>
      <c r="V534" s="34" t="s">
        <v>36</v>
      </c>
      <c r="W534" s="36" t="s">
        <v>10946</v>
      </c>
      <c r="X534" s="37"/>
      <c r="Y534" s="37"/>
      <c r="Z534" s="37"/>
      <c r="AA534" s="37"/>
      <c r="AB534" s="37"/>
    </row>
    <row r="535">
      <c r="A535" s="34" t="s">
        <v>3778</v>
      </c>
      <c r="B535" s="39" t="s">
        <v>3779</v>
      </c>
      <c r="C535" s="35">
        <v>2021.0</v>
      </c>
      <c r="D535" s="35">
        <v>15.0</v>
      </c>
      <c r="E535" s="35">
        <v>226542.0</v>
      </c>
      <c r="F535" s="34" t="s">
        <v>3780</v>
      </c>
      <c r="G535" s="34" t="s">
        <v>3781</v>
      </c>
      <c r="H535" s="34" t="s">
        <v>3782</v>
      </c>
      <c r="I535" s="35">
        <v>0.496</v>
      </c>
      <c r="J535" s="35">
        <v>0.65</v>
      </c>
      <c r="K535" s="35">
        <v>0.774966312</v>
      </c>
      <c r="L535" s="35">
        <v>0.109</v>
      </c>
      <c r="M535" s="35">
        <v>0.0701</v>
      </c>
      <c r="N535" s="35">
        <v>0.0</v>
      </c>
      <c r="O535" s="35">
        <v>0.0865</v>
      </c>
      <c r="P535" s="35">
        <v>0.442</v>
      </c>
      <c r="Q535" s="35">
        <v>106.529</v>
      </c>
      <c r="R535" s="35">
        <v>1.0</v>
      </c>
      <c r="S535" s="35">
        <v>1.0</v>
      </c>
      <c r="T535" s="34" t="s">
        <v>103</v>
      </c>
      <c r="U535" s="34" t="s">
        <v>35</v>
      </c>
      <c r="V535" s="34" t="s">
        <v>54</v>
      </c>
      <c r="W535" s="36" t="s">
        <v>10957</v>
      </c>
      <c r="X535" s="37"/>
      <c r="Y535" s="37"/>
      <c r="Z535" s="37"/>
      <c r="AA535" s="37"/>
      <c r="AB535" s="37"/>
    </row>
    <row r="536">
      <c r="A536" s="34" t="s">
        <v>3785</v>
      </c>
      <c r="B536" s="34" t="s">
        <v>3786</v>
      </c>
      <c r="C536" s="35">
        <v>2023.0</v>
      </c>
      <c r="D536" s="35">
        <v>15.0</v>
      </c>
      <c r="E536" s="35">
        <v>122735.0</v>
      </c>
      <c r="F536" s="34" t="s">
        <v>213</v>
      </c>
      <c r="G536" s="34" t="s">
        <v>1052</v>
      </c>
      <c r="H536" s="34" t="s">
        <v>3788</v>
      </c>
      <c r="I536" s="35">
        <v>0.694</v>
      </c>
      <c r="J536" s="35">
        <v>0.253</v>
      </c>
      <c r="K536" s="35">
        <v>0.689859474</v>
      </c>
      <c r="L536" s="35">
        <v>0.0983</v>
      </c>
      <c r="M536" s="35">
        <v>0.993</v>
      </c>
      <c r="N536" s="35">
        <v>0.939</v>
      </c>
      <c r="O536" s="35">
        <v>0.124</v>
      </c>
      <c r="P536" s="35">
        <v>0.449</v>
      </c>
      <c r="Q536" s="35">
        <v>82.14</v>
      </c>
      <c r="R536" s="35">
        <v>7.0</v>
      </c>
      <c r="S536" s="35">
        <v>0.0</v>
      </c>
      <c r="T536" s="34" t="s">
        <v>103</v>
      </c>
      <c r="U536" s="34" t="s">
        <v>35</v>
      </c>
      <c r="V536" s="34" t="s">
        <v>54</v>
      </c>
      <c r="W536" s="36" t="s">
        <v>10964</v>
      </c>
      <c r="X536" s="37"/>
      <c r="Y536" s="37"/>
      <c r="Z536" s="37"/>
      <c r="AA536" s="37"/>
      <c r="AB536" s="37"/>
    </row>
    <row r="537">
      <c r="A537" s="34" t="s">
        <v>3793</v>
      </c>
      <c r="B537" s="39" t="s">
        <v>3794</v>
      </c>
      <c r="C537" s="35">
        <v>2024.0</v>
      </c>
      <c r="D537" s="35">
        <v>15.0</v>
      </c>
      <c r="E537" s="35">
        <v>163918.0</v>
      </c>
      <c r="F537" s="34" t="s">
        <v>223</v>
      </c>
      <c r="G537" s="34" t="s">
        <v>1675</v>
      </c>
      <c r="H537" s="34" t="s">
        <v>3465</v>
      </c>
      <c r="I537" s="35">
        <v>0.787</v>
      </c>
      <c r="J537" s="35">
        <v>0.409</v>
      </c>
      <c r="K537" s="35">
        <v>0.68181721</v>
      </c>
      <c r="L537" s="35">
        <v>0.0877</v>
      </c>
      <c r="M537" s="35">
        <v>0.437</v>
      </c>
      <c r="N537" s="35">
        <v>3.43E-6</v>
      </c>
      <c r="O537" s="35">
        <v>0.0985</v>
      </c>
      <c r="P537" s="35">
        <v>0.392</v>
      </c>
      <c r="Q537" s="35">
        <v>105.04</v>
      </c>
      <c r="R537" s="35">
        <v>10.0</v>
      </c>
      <c r="S537" s="35">
        <v>1.0</v>
      </c>
      <c r="T537" s="34" t="s">
        <v>103</v>
      </c>
      <c r="U537" s="34" t="s">
        <v>35</v>
      </c>
      <c r="V537" s="34" t="s">
        <v>45</v>
      </c>
      <c r="W537" s="36" t="s">
        <v>10972</v>
      </c>
      <c r="X537" s="37"/>
      <c r="Y537" s="37"/>
      <c r="Z537" s="37"/>
      <c r="AA537" s="37"/>
      <c r="AB537" s="37"/>
    </row>
    <row r="538">
      <c r="A538" s="34" t="s">
        <v>3797</v>
      </c>
      <c r="B538" s="34" t="s">
        <v>3798</v>
      </c>
      <c r="C538" s="35">
        <v>2020.0</v>
      </c>
      <c r="D538" s="35">
        <v>15.0</v>
      </c>
      <c r="E538" s="35">
        <v>64864.0</v>
      </c>
      <c r="F538" s="34" t="s">
        <v>2229</v>
      </c>
      <c r="G538" s="34" t="s">
        <v>2230</v>
      </c>
      <c r="H538" s="34" t="s">
        <v>1046</v>
      </c>
      <c r="I538" s="35">
        <v>0.703</v>
      </c>
      <c r="J538" s="35">
        <v>0.0304</v>
      </c>
      <c r="K538" s="35">
        <v>0.49239621</v>
      </c>
      <c r="L538" s="35">
        <v>0.072</v>
      </c>
      <c r="M538" s="35">
        <v>0.995</v>
      </c>
      <c r="N538" s="35">
        <v>0.888</v>
      </c>
      <c r="O538" s="35">
        <v>0.115</v>
      </c>
      <c r="P538" s="35">
        <v>0.342</v>
      </c>
      <c r="Q538" s="35">
        <v>74.06</v>
      </c>
      <c r="R538" s="35">
        <v>6.0</v>
      </c>
      <c r="S538" s="35">
        <v>1.0</v>
      </c>
      <c r="T538" s="34" t="s">
        <v>103</v>
      </c>
      <c r="U538" s="34" t="s">
        <v>35</v>
      </c>
      <c r="V538" s="34" t="s">
        <v>45</v>
      </c>
      <c r="W538" s="36" t="s">
        <v>10979</v>
      </c>
      <c r="X538" s="37"/>
      <c r="Y538" s="37"/>
      <c r="Z538" s="37"/>
      <c r="AA538" s="37"/>
      <c r="AB538" s="37"/>
    </row>
    <row r="539">
      <c r="A539" s="34" t="s">
        <v>3807</v>
      </c>
      <c r="B539" s="34" t="s">
        <v>3808</v>
      </c>
      <c r="C539" s="35">
        <v>2020.0</v>
      </c>
      <c r="D539" s="35">
        <v>15.0</v>
      </c>
      <c r="E539" s="35">
        <v>172695.0</v>
      </c>
      <c r="F539" s="34" t="s">
        <v>2229</v>
      </c>
      <c r="G539" s="34" t="s">
        <v>2230</v>
      </c>
      <c r="H539" s="34" t="s">
        <v>3354</v>
      </c>
      <c r="I539" s="35">
        <v>0.725</v>
      </c>
      <c r="J539" s="35">
        <v>0.102</v>
      </c>
      <c r="K539" s="35">
        <v>0.556349325</v>
      </c>
      <c r="L539" s="35">
        <v>0.052</v>
      </c>
      <c r="M539" s="35">
        <v>0.994</v>
      </c>
      <c r="N539" s="35">
        <v>0.904</v>
      </c>
      <c r="O539" s="35">
        <v>0.0807</v>
      </c>
      <c r="P539" s="35">
        <v>0.264</v>
      </c>
      <c r="Q539" s="35">
        <v>113.936</v>
      </c>
      <c r="R539" s="35">
        <v>5.0</v>
      </c>
      <c r="S539" s="35">
        <v>0.0</v>
      </c>
      <c r="T539" s="34" t="s">
        <v>103</v>
      </c>
      <c r="U539" s="34" t="s">
        <v>35</v>
      </c>
      <c r="V539" s="34" t="s">
        <v>36</v>
      </c>
      <c r="W539" s="36" t="s">
        <v>10986</v>
      </c>
      <c r="X539" s="37"/>
      <c r="Y539" s="37"/>
      <c r="Z539" s="37"/>
      <c r="AA539" s="37"/>
      <c r="AB539" s="37"/>
    </row>
    <row r="540">
      <c r="A540" s="34" t="s">
        <v>3836</v>
      </c>
      <c r="B540" s="39" t="s">
        <v>3837</v>
      </c>
      <c r="C540" s="35">
        <v>2009.0</v>
      </c>
      <c r="D540" s="35">
        <v>15.0</v>
      </c>
      <c r="E540" s="35">
        <v>251693.0</v>
      </c>
      <c r="F540" s="34" t="s">
        <v>1647</v>
      </c>
      <c r="G540" s="34" t="s">
        <v>3838</v>
      </c>
      <c r="H540" s="34" t="s">
        <v>3839</v>
      </c>
      <c r="I540" s="35">
        <v>0.592</v>
      </c>
      <c r="J540" s="35">
        <v>0.0828</v>
      </c>
      <c r="K540" s="35">
        <v>0.575385537</v>
      </c>
      <c r="L540" s="35">
        <v>0.0381</v>
      </c>
      <c r="M540" s="35">
        <v>0.924</v>
      </c>
      <c r="N540" s="35">
        <v>0.0</v>
      </c>
      <c r="O540" s="35">
        <v>0.0841</v>
      </c>
      <c r="P540" s="35">
        <v>0.455</v>
      </c>
      <c r="Q540" s="35">
        <v>109.83</v>
      </c>
      <c r="R540" s="35">
        <v>4.0</v>
      </c>
      <c r="S540" s="35">
        <v>0.0</v>
      </c>
      <c r="T540" s="34" t="s">
        <v>103</v>
      </c>
      <c r="U540" s="34" t="s">
        <v>35</v>
      </c>
      <c r="V540" s="34" t="s">
        <v>54</v>
      </c>
      <c r="W540" s="36" t="s">
        <v>10991</v>
      </c>
      <c r="X540" s="37"/>
      <c r="Y540" s="37"/>
      <c r="Z540" s="37"/>
      <c r="AA540" s="37"/>
      <c r="AB540" s="37"/>
    </row>
    <row r="541">
      <c r="A541" s="34" t="s">
        <v>3892</v>
      </c>
      <c r="B541" s="34" t="s">
        <v>3893</v>
      </c>
      <c r="C541" s="35">
        <v>2020.0</v>
      </c>
      <c r="D541" s="35">
        <v>16.0</v>
      </c>
      <c r="E541" s="35">
        <v>197537.0</v>
      </c>
      <c r="F541" s="34" t="s">
        <v>1415</v>
      </c>
      <c r="G541" s="34" t="s">
        <v>3894</v>
      </c>
      <c r="H541" s="34" t="s">
        <v>2933</v>
      </c>
      <c r="I541" s="35">
        <v>0.491</v>
      </c>
      <c r="J541" s="35">
        <v>0.545</v>
      </c>
      <c r="K541" s="35">
        <v>0.831091053</v>
      </c>
      <c r="L541" s="35">
        <v>0.0362</v>
      </c>
      <c r="M541" s="35">
        <v>0.211</v>
      </c>
      <c r="N541" s="35">
        <v>1.08E-6</v>
      </c>
      <c r="O541" s="35">
        <v>0.164</v>
      </c>
      <c r="P541" s="35">
        <v>0.366</v>
      </c>
      <c r="Q541" s="35">
        <v>157.707</v>
      </c>
      <c r="R541" s="35">
        <v>7.0</v>
      </c>
      <c r="S541" s="35">
        <v>1.0</v>
      </c>
      <c r="T541" s="34" t="s">
        <v>103</v>
      </c>
      <c r="U541" s="34" t="s">
        <v>35</v>
      </c>
      <c r="V541" s="34" t="s">
        <v>45</v>
      </c>
      <c r="W541" s="36" t="s">
        <v>10995</v>
      </c>
      <c r="X541" s="37"/>
      <c r="Y541" s="37"/>
      <c r="Z541" s="37"/>
      <c r="AA541" s="37"/>
      <c r="AB541" s="37"/>
    </row>
    <row r="542">
      <c r="A542" s="34" t="s">
        <v>3908</v>
      </c>
      <c r="B542" s="39" t="s">
        <v>3910</v>
      </c>
      <c r="C542" s="35">
        <v>2022.0</v>
      </c>
      <c r="D542" s="35">
        <v>16.0</v>
      </c>
      <c r="E542" s="35">
        <v>155555.0</v>
      </c>
      <c r="F542" s="34" t="s">
        <v>259</v>
      </c>
      <c r="G542" s="34" t="s">
        <v>3912</v>
      </c>
      <c r="H542" s="34" t="s">
        <v>3375</v>
      </c>
      <c r="I542" s="35">
        <v>0.655</v>
      </c>
      <c r="J542" s="35">
        <v>0.577</v>
      </c>
      <c r="K542" s="35">
        <v>0.820717387</v>
      </c>
      <c r="L542" s="35">
        <v>0.0443</v>
      </c>
      <c r="M542" s="35">
        <v>0.0327</v>
      </c>
      <c r="N542" s="35">
        <v>0.917</v>
      </c>
      <c r="O542" s="35">
        <v>0.114</v>
      </c>
      <c r="P542" s="35">
        <v>0.0367</v>
      </c>
      <c r="Q542" s="35">
        <v>107.997</v>
      </c>
      <c r="R542" s="35">
        <v>0.0</v>
      </c>
      <c r="S542" s="35">
        <v>1.0</v>
      </c>
      <c r="T542" s="34" t="s">
        <v>103</v>
      </c>
      <c r="U542" s="34" t="s">
        <v>35</v>
      </c>
      <c r="V542" s="34" t="s">
        <v>75</v>
      </c>
      <c r="W542" s="36" t="s">
        <v>11002</v>
      </c>
      <c r="X542" s="37"/>
      <c r="Y542" s="37"/>
      <c r="Z542" s="37"/>
      <c r="AA542" s="37"/>
      <c r="AB542" s="37"/>
    </row>
    <row r="543">
      <c r="A543" s="34" t="s">
        <v>3913</v>
      </c>
      <c r="B543" s="39" t="s">
        <v>3914</v>
      </c>
      <c r="C543" s="35">
        <v>2022.0</v>
      </c>
      <c r="D543" s="35">
        <v>16.0</v>
      </c>
      <c r="E543" s="35">
        <v>148267.0</v>
      </c>
      <c r="F543" s="34" t="s">
        <v>236</v>
      </c>
      <c r="G543" s="34" t="s">
        <v>3917</v>
      </c>
      <c r="H543" s="34" t="s">
        <v>3375</v>
      </c>
      <c r="I543" s="35">
        <v>0.594</v>
      </c>
      <c r="J543" s="35">
        <v>0.959</v>
      </c>
      <c r="K543" s="35">
        <v>0.841400552</v>
      </c>
      <c r="L543" s="35">
        <v>0.0402</v>
      </c>
      <c r="M543" s="35">
        <v>0.00131</v>
      </c>
      <c r="N543" s="35">
        <v>0.744</v>
      </c>
      <c r="O543" s="35">
        <v>0.202</v>
      </c>
      <c r="P543" s="35">
        <v>0.433</v>
      </c>
      <c r="Q543" s="35">
        <v>120.004</v>
      </c>
      <c r="R543" s="35">
        <v>8.0</v>
      </c>
      <c r="S543" s="35">
        <v>0.0</v>
      </c>
      <c r="T543" s="34" t="s">
        <v>103</v>
      </c>
      <c r="U543" s="34" t="s">
        <v>35</v>
      </c>
      <c r="V543" s="34" t="s">
        <v>54</v>
      </c>
      <c r="W543" s="36" t="s">
        <v>11013</v>
      </c>
      <c r="X543" s="37"/>
      <c r="Y543" s="37"/>
      <c r="Z543" s="37"/>
      <c r="AA543" s="37"/>
      <c r="AB543" s="37"/>
    </row>
    <row r="544">
      <c r="A544" s="34" t="s">
        <v>3925</v>
      </c>
      <c r="B544" s="39" t="s">
        <v>3927</v>
      </c>
      <c r="C544" s="35">
        <v>2011.0</v>
      </c>
      <c r="D544" s="35">
        <v>16.0</v>
      </c>
      <c r="E544" s="35">
        <v>322002.0</v>
      </c>
      <c r="F544" s="34" t="s">
        <v>3928</v>
      </c>
      <c r="G544" s="34" t="s">
        <v>3929</v>
      </c>
      <c r="H544" s="34" t="s">
        <v>3930</v>
      </c>
      <c r="I544" s="35">
        <v>0.397</v>
      </c>
      <c r="J544" s="35">
        <v>0.426</v>
      </c>
      <c r="K544" s="35">
        <v>0.820760165</v>
      </c>
      <c r="L544" s="35">
        <v>0.0372</v>
      </c>
      <c r="M544" s="35">
        <v>0.426</v>
      </c>
      <c r="N544" s="35">
        <v>0.0</v>
      </c>
      <c r="O544" s="35">
        <v>0.15</v>
      </c>
      <c r="P544" s="35">
        <v>0.491</v>
      </c>
      <c r="Q544" s="35">
        <v>76.018</v>
      </c>
      <c r="R544" s="35">
        <v>0.0</v>
      </c>
      <c r="S544" s="35">
        <v>1.0</v>
      </c>
      <c r="T544" s="34" t="s">
        <v>103</v>
      </c>
      <c r="U544" s="34" t="s">
        <v>35</v>
      </c>
      <c r="V544" s="34" t="s">
        <v>54</v>
      </c>
      <c r="W544" s="36" t="s">
        <v>11021</v>
      </c>
      <c r="X544" s="37"/>
      <c r="Y544" s="37"/>
      <c r="Z544" s="37"/>
      <c r="AA544" s="37"/>
      <c r="AB544" s="37"/>
    </row>
    <row r="545">
      <c r="A545" s="34" t="s">
        <v>4010</v>
      </c>
      <c r="B545" s="39" t="s">
        <v>4011</v>
      </c>
      <c r="C545" s="35">
        <v>2009.0</v>
      </c>
      <c r="D545" s="35">
        <v>16.0</v>
      </c>
      <c r="E545" s="35">
        <v>281280.0</v>
      </c>
      <c r="F545" s="34" t="s">
        <v>4012</v>
      </c>
      <c r="G545" s="34" t="s">
        <v>4014</v>
      </c>
      <c r="H545" s="34" t="s">
        <v>4011</v>
      </c>
      <c r="I545" s="35">
        <v>0.208</v>
      </c>
      <c r="J545" s="35">
        <v>0.872</v>
      </c>
      <c r="K545" s="35">
        <v>0.910401472</v>
      </c>
      <c r="L545" s="35">
        <v>0.0754</v>
      </c>
      <c r="M545" s="35">
        <v>0.217</v>
      </c>
      <c r="N545" s="35">
        <v>0.0</v>
      </c>
      <c r="O545" s="35">
        <v>0.0771</v>
      </c>
      <c r="P545" s="35">
        <v>0.294</v>
      </c>
      <c r="Q545" s="35">
        <v>77.46</v>
      </c>
      <c r="R545" s="35">
        <v>9.0</v>
      </c>
      <c r="S545" s="35">
        <v>1.0</v>
      </c>
      <c r="T545" s="34" t="s">
        <v>103</v>
      </c>
      <c r="U545" s="34" t="s">
        <v>35</v>
      </c>
      <c r="V545" s="34" t="s">
        <v>36</v>
      </c>
      <c r="W545" s="36" t="s">
        <v>11034</v>
      </c>
      <c r="X545" s="37"/>
      <c r="Y545" s="37"/>
      <c r="Z545" s="37"/>
      <c r="AA545" s="37"/>
      <c r="AB545" s="37"/>
    </row>
    <row r="546">
      <c r="A546" s="34" t="s">
        <v>4051</v>
      </c>
      <c r="B546" s="39" t="s">
        <v>4053</v>
      </c>
      <c r="C546" s="35">
        <v>2024.0</v>
      </c>
      <c r="D546" s="35">
        <v>17.0</v>
      </c>
      <c r="E546" s="35">
        <v>125375.0</v>
      </c>
      <c r="F546" s="34" t="s">
        <v>223</v>
      </c>
      <c r="G546" s="34" t="s">
        <v>3328</v>
      </c>
      <c r="H546" s="34" t="s">
        <v>3329</v>
      </c>
      <c r="I546" s="35">
        <v>0.669</v>
      </c>
      <c r="J546" s="35">
        <v>0.568</v>
      </c>
      <c r="K546" s="35">
        <v>0.664855731</v>
      </c>
      <c r="L546" s="35">
        <v>0.0337</v>
      </c>
      <c r="M546" s="35">
        <v>0.00143</v>
      </c>
      <c r="N546" s="35">
        <v>0.0801</v>
      </c>
      <c r="O546" s="35">
        <v>0.267</v>
      </c>
      <c r="P546" s="35">
        <v>0.358</v>
      </c>
      <c r="Q546" s="35">
        <v>112.068</v>
      </c>
      <c r="R546" s="35">
        <v>1.0</v>
      </c>
      <c r="S546" s="35">
        <v>1.0</v>
      </c>
      <c r="T546" s="34" t="s">
        <v>103</v>
      </c>
      <c r="U546" s="34" t="s">
        <v>35</v>
      </c>
      <c r="V546" s="34" t="s">
        <v>45</v>
      </c>
      <c r="W546" s="36" t="s">
        <v>11041</v>
      </c>
      <c r="X546" s="37"/>
      <c r="Y546" s="37"/>
      <c r="Z546" s="37"/>
      <c r="AA546" s="37"/>
      <c r="AB546" s="37"/>
    </row>
    <row r="547">
      <c r="A547" s="34" t="s">
        <v>4056</v>
      </c>
      <c r="B547" s="39" t="s">
        <v>4058</v>
      </c>
      <c r="C547" s="35">
        <v>1999.0</v>
      </c>
      <c r="D547" s="35">
        <v>17.0</v>
      </c>
      <c r="E547" s="35">
        <v>209893.0</v>
      </c>
      <c r="F547" s="34" t="s">
        <v>4060</v>
      </c>
      <c r="G547" s="34" t="s">
        <v>4061</v>
      </c>
      <c r="H547" s="34" t="s">
        <v>3247</v>
      </c>
      <c r="I547" s="35">
        <v>0.802</v>
      </c>
      <c r="J547" s="35">
        <v>0.568</v>
      </c>
      <c r="K547" s="35">
        <v>0.870061814</v>
      </c>
      <c r="L547" s="35">
        <v>0.0497</v>
      </c>
      <c r="M547" s="35">
        <v>0.279</v>
      </c>
      <c r="N547" s="35">
        <v>1.61E-5</v>
      </c>
      <c r="O547" s="35">
        <v>0.0792</v>
      </c>
      <c r="P547" s="35">
        <v>0.358</v>
      </c>
      <c r="Q547" s="35">
        <v>127.718</v>
      </c>
      <c r="R547" s="35">
        <v>0.0</v>
      </c>
      <c r="S547" s="35">
        <v>1.0</v>
      </c>
      <c r="T547" s="34" t="s">
        <v>103</v>
      </c>
      <c r="U547" s="34" t="s">
        <v>35</v>
      </c>
      <c r="V547" s="34" t="s">
        <v>45</v>
      </c>
      <c r="W547" s="36" t="s">
        <v>11050</v>
      </c>
      <c r="X547" s="37"/>
      <c r="Y547" s="37"/>
      <c r="Z547" s="37"/>
      <c r="AA547" s="37"/>
      <c r="AB547" s="37"/>
    </row>
    <row r="548">
      <c r="A548" s="34" t="s">
        <v>4123</v>
      </c>
      <c r="B548" s="34" t="s">
        <v>4124</v>
      </c>
      <c r="C548" s="35">
        <v>2020.0</v>
      </c>
      <c r="D548" s="35">
        <v>18.0</v>
      </c>
      <c r="E548" s="35">
        <v>177000.0</v>
      </c>
      <c r="F548" s="34" t="s">
        <v>2229</v>
      </c>
      <c r="G548" s="34" t="s">
        <v>2230</v>
      </c>
      <c r="H548" s="34" t="s">
        <v>1046</v>
      </c>
      <c r="I548" s="35">
        <v>0.383</v>
      </c>
      <c r="J548" s="35">
        <v>0.0503</v>
      </c>
      <c r="K548" s="35">
        <v>0.495497615</v>
      </c>
      <c r="L548" s="35">
        <v>0.0823</v>
      </c>
      <c r="M548" s="35">
        <v>0.995</v>
      </c>
      <c r="N548" s="35">
        <v>0.971</v>
      </c>
      <c r="O548" s="35">
        <v>0.118</v>
      </c>
      <c r="P548" s="35">
        <v>0.107</v>
      </c>
      <c r="Q548" s="35">
        <v>60.0</v>
      </c>
      <c r="R548" s="35">
        <v>0.0</v>
      </c>
      <c r="S548" s="35">
        <v>0.0</v>
      </c>
      <c r="T548" s="34" t="s">
        <v>103</v>
      </c>
      <c r="U548" s="34" t="s">
        <v>35</v>
      </c>
      <c r="V548" s="34" t="s">
        <v>58</v>
      </c>
      <c r="W548" s="36" t="s">
        <v>11059</v>
      </c>
      <c r="X548" s="37"/>
      <c r="Y548" s="37"/>
      <c r="Z548" s="37"/>
      <c r="AA548" s="37"/>
      <c r="AB548" s="37"/>
    </row>
    <row r="549">
      <c r="A549" s="34" t="s">
        <v>4129</v>
      </c>
      <c r="B549" s="39" t="s">
        <v>4130</v>
      </c>
      <c r="C549" s="35">
        <v>2022.0</v>
      </c>
      <c r="D549" s="35">
        <v>18.0</v>
      </c>
      <c r="E549" s="35">
        <v>216476.0</v>
      </c>
      <c r="F549" s="34" t="s">
        <v>1415</v>
      </c>
      <c r="G549" s="34" t="s">
        <v>4131</v>
      </c>
      <c r="H549" s="34" t="s">
        <v>4132</v>
      </c>
      <c r="I549" s="35">
        <v>0.306</v>
      </c>
      <c r="J549" s="35">
        <v>0.0153</v>
      </c>
      <c r="K549" s="35">
        <v>0.508074348</v>
      </c>
      <c r="L549" s="35">
        <v>0.0414</v>
      </c>
      <c r="M549" s="35">
        <v>0.99</v>
      </c>
      <c r="N549" s="35">
        <v>0.871</v>
      </c>
      <c r="O549" s="35">
        <v>0.115</v>
      </c>
      <c r="P549" s="35">
        <v>0.227</v>
      </c>
      <c r="Q549" s="35">
        <v>71.201</v>
      </c>
      <c r="R549" s="35">
        <v>5.0</v>
      </c>
      <c r="S549" s="35">
        <v>1.0</v>
      </c>
      <c r="T549" s="34" t="s">
        <v>103</v>
      </c>
      <c r="U549" s="34" t="s">
        <v>35</v>
      </c>
      <c r="V549" s="34" t="s">
        <v>36</v>
      </c>
      <c r="W549" s="36" t="s">
        <v>11068</v>
      </c>
      <c r="X549" s="37"/>
      <c r="Y549" s="37"/>
      <c r="Z549" s="37"/>
      <c r="AA549" s="37"/>
      <c r="AB549" s="37"/>
    </row>
    <row r="550">
      <c r="A550" s="34" t="s">
        <v>4152</v>
      </c>
      <c r="B550" s="34" t="s">
        <v>4154</v>
      </c>
      <c r="C550" s="35">
        <v>2011.0</v>
      </c>
      <c r="D550" s="35">
        <v>18.0</v>
      </c>
      <c r="E550" s="35">
        <v>239586.0</v>
      </c>
      <c r="F550" s="34" t="s">
        <v>4156</v>
      </c>
      <c r="G550" s="34" t="s">
        <v>4157</v>
      </c>
      <c r="H550" s="34" t="s">
        <v>4158</v>
      </c>
      <c r="I550" s="35">
        <v>0.248</v>
      </c>
      <c r="J550" s="35">
        <v>0.506</v>
      </c>
      <c r="K550" s="35">
        <v>0.835839411</v>
      </c>
      <c r="L550" s="35">
        <v>0.0291</v>
      </c>
      <c r="M550" s="35">
        <v>0.0265</v>
      </c>
      <c r="N550" s="35">
        <v>0.0</v>
      </c>
      <c r="O550" s="35">
        <v>0.163</v>
      </c>
      <c r="P550" s="35">
        <v>0.268</v>
      </c>
      <c r="Q550" s="35">
        <v>173.5</v>
      </c>
      <c r="R550" s="35">
        <v>0.0</v>
      </c>
      <c r="S550" s="35">
        <v>1.0</v>
      </c>
      <c r="T550" s="34" t="s">
        <v>103</v>
      </c>
      <c r="U550" s="34" t="s">
        <v>35</v>
      </c>
      <c r="V550" s="34" t="s">
        <v>36</v>
      </c>
      <c r="W550" s="36" t="s">
        <v>11075</v>
      </c>
      <c r="X550" s="37"/>
      <c r="Y550" s="37"/>
      <c r="Z550" s="37"/>
      <c r="AA550" s="37"/>
      <c r="AB550" s="37"/>
    </row>
    <row r="551">
      <c r="A551" s="34" t="s">
        <v>4194</v>
      </c>
      <c r="B551" s="34" t="s">
        <v>4195</v>
      </c>
      <c r="C551" s="35">
        <v>2023.0</v>
      </c>
      <c r="D551" s="35">
        <v>19.0</v>
      </c>
      <c r="E551" s="35">
        <v>115410.0</v>
      </c>
      <c r="F551" s="34" t="s">
        <v>236</v>
      </c>
      <c r="G551" s="34" t="s">
        <v>4196</v>
      </c>
      <c r="H551" s="34" t="s">
        <v>4197</v>
      </c>
      <c r="I551" s="35">
        <v>0.619</v>
      </c>
      <c r="J551" s="35">
        <v>0.386</v>
      </c>
      <c r="K551" s="35">
        <v>0.7852972</v>
      </c>
      <c r="L551" s="35">
        <v>0.0937</v>
      </c>
      <c r="M551" s="35">
        <v>0.00206</v>
      </c>
      <c r="N551" s="35">
        <v>0.0114</v>
      </c>
      <c r="O551" s="35">
        <v>0.0802</v>
      </c>
      <c r="P551" s="35">
        <v>0.0508</v>
      </c>
      <c r="Q551" s="35">
        <v>74.722</v>
      </c>
      <c r="R551" s="35">
        <v>2.0</v>
      </c>
      <c r="S551" s="35">
        <v>1.0</v>
      </c>
      <c r="T551" s="34" t="s">
        <v>103</v>
      </c>
      <c r="U551" s="34" t="s">
        <v>35</v>
      </c>
      <c r="V551" s="34" t="s">
        <v>75</v>
      </c>
      <c r="W551" s="36" t="s">
        <v>11085</v>
      </c>
      <c r="X551" s="37"/>
      <c r="Y551" s="37"/>
      <c r="Z551" s="37"/>
      <c r="AA551" s="37"/>
      <c r="AB551" s="37"/>
    </row>
    <row r="552">
      <c r="A552" s="34" t="s">
        <v>4198</v>
      </c>
      <c r="B552" s="39" t="s">
        <v>4200</v>
      </c>
      <c r="C552" s="35">
        <v>2020.0</v>
      </c>
      <c r="D552" s="35">
        <v>19.0</v>
      </c>
      <c r="E552" s="35">
        <v>225645.0</v>
      </c>
      <c r="F552" s="34" t="s">
        <v>223</v>
      </c>
      <c r="G552" s="34" t="s">
        <v>3644</v>
      </c>
      <c r="H552" s="34" t="s">
        <v>2559</v>
      </c>
      <c r="I552" s="35">
        <v>0.643</v>
      </c>
      <c r="J552" s="35">
        <v>0.526</v>
      </c>
      <c r="K552" s="35">
        <v>0.840266935</v>
      </c>
      <c r="L552" s="35">
        <v>0.0442</v>
      </c>
      <c r="M552" s="35">
        <v>0.0543</v>
      </c>
      <c r="N552" s="35">
        <v>0.0</v>
      </c>
      <c r="O552" s="35">
        <v>0.163</v>
      </c>
      <c r="P552" s="35">
        <v>0.267</v>
      </c>
      <c r="Q552" s="35">
        <v>80.019</v>
      </c>
      <c r="R552" s="35">
        <v>10.0</v>
      </c>
      <c r="S552" s="35">
        <v>1.0</v>
      </c>
      <c r="T552" s="34" t="s">
        <v>103</v>
      </c>
      <c r="U552" s="34" t="s">
        <v>35</v>
      </c>
      <c r="V552" s="34" t="s">
        <v>36</v>
      </c>
      <c r="W552" s="36" t="s">
        <v>11094</v>
      </c>
      <c r="X552" s="37"/>
      <c r="Y552" s="37"/>
      <c r="Z552" s="37"/>
      <c r="AA552" s="37"/>
      <c r="AB552" s="37"/>
    </row>
    <row r="553">
      <c r="A553" s="34" t="s">
        <v>4203</v>
      </c>
      <c r="B553" s="39" t="s">
        <v>4204</v>
      </c>
      <c r="C553" s="35">
        <v>2020.0</v>
      </c>
      <c r="D553" s="35">
        <v>19.0</v>
      </c>
      <c r="E553" s="35">
        <v>160052.0</v>
      </c>
      <c r="F553" s="34" t="s">
        <v>2229</v>
      </c>
      <c r="G553" s="34" t="s">
        <v>2230</v>
      </c>
      <c r="H553" s="34" t="s">
        <v>3354</v>
      </c>
      <c r="I553" s="35">
        <v>0.447</v>
      </c>
      <c r="J553" s="35">
        <v>0.0314</v>
      </c>
      <c r="K553" s="35">
        <v>0.482985049</v>
      </c>
      <c r="L553" s="35">
        <v>0.0391</v>
      </c>
      <c r="M553" s="35">
        <v>0.992</v>
      </c>
      <c r="N553" s="35">
        <v>0.934</v>
      </c>
      <c r="O553" s="35">
        <v>0.123</v>
      </c>
      <c r="P553" s="35">
        <v>0.33</v>
      </c>
      <c r="Q553" s="35">
        <v>74.694</v>
      </c>
      <c r="R553" s="35">
        <v>0.0</v>
      </c>
      <c r="S553" s="35">
        <v>0.0</v>
      </c>
      <c r="T553" s="34" t="s">
        <v>103</v>
      </c>
      <c r="U553" s="34" t="s">
        <v>35</v>
      </c>
      <c r="V553" s="34" t="s">
        <v>45</v>
      </c>
      <c r="W553" s="36" t="s">
        <v>11104</v>
      </c>
      <c r="X553" s="37"/>
      <c r="Y553" s="37"/>
      <c r="Z553" s="37"/>
      <c r="AA553" s="37"/>
      <c r="AB553" s="37"/>
    </row>
    <row r="554">
      <c r="A554" s="34" t="s">
        <v>4213</v>
      </c>
      <c r="B554" s="39" t="s">
        <v>4214</v>
      </c>
      <c r="C554" s="35">
        <v>2017.0</v>
      </c>
      <c r="D554" s="35">
        <v>19.0</v>
      </c>
      <c r="E554" s="35">
        <v>129911.0</v>
      </c>
      <c r="F554" s="34" t="s">
        <v>4215</v>
      </c>
      <c r="G554" s="34" t="s">
        <v>4216</v>
      </c>
      <c r="H554" s="34" t="s">
        <v>4217</v>
      </c>
      <c r="I554" s="35">
        <v>0.423</v>
      </c>
      <c r="J554" s="35">
        <v>0.0416</v>
      </c>
      <c r="K554" s="35">
        <v>0.550060959</v>
      </c>
      <c r="L554" s="35">
        <v>0.0388</v>
      </c>
      <c r="M554" s="35">
        <v>0.97</v>
      </c>
      <c r="N554" s="35">
        <v>0.911</v>
      </c>
      <c r="O554" s="35">
        <v>0.125</v>
      </c>
      <c r="P554" s="35">
        <v>0.0359</v>
      </c>
      <c r="Q554" s="35">
        <v>70.138</v>
      </c>
      <c r="R554" s="35">
        <v>8.0</v>
      </c>
      <c r="S554" s="35">
        <v>1.0</v>
      </c>
      <c r="T554" s="34" t="s">
        <v>103</v>
      </c>
      <c r="U554" s="34" t="s">
        <v>35</v>
      </c>
      <c r="V554" s="34" t="s">
        <v>75</v>
      </c>
      <c r="W554" s="36" t="s">
        <v>11113</v>
      </c>
      <c r="X554" s="37"/>
      <c r="Y554" s="37"/>
      <c r="Z554" s="37"/>
      <c r="AA554" s="37"/>
      <c r="AB554" s="37"/>
    </row>
    <row r="555">
      <c r="A555" s="34" t="s">
        <v>4280</v>
      </c>
      <c r="B555" s="39" t="s">
        <v>4281</v>
      </c>
      <c r="C555" s="35">
        <v>2020.0</v>
      </c>
      <c r="D555" s="35">
        <v>20.0</v>
      </c>
      <c r="E555" s="35">
        <v>120624.0</v>
      </c>
      <c r="F555" s="34" t="s">
        <v>2565</v>
      </c>
      <c r="G555" s="34" t="s">
        <v>2566</v>
      </c>
      <c r="H555" s="34" t="s">
        <v>2567</v>
      </c>
      <c r="I555" s="35">
        <v>0.491</v>
      </c>
      <c r="J555" s="35">
        <v>0.0941</v>
      </c>
      <c r="K555" s="35">
        <v>0.440164268</v>
      </c>
      <c r="L555" s="35">
        <v>0.0404</v>
      </c>
      <c r="M555" s="35">
        <v>0.996</v>
      </c>
      <c r="N555" s="35">
        <v>0.895</v>
      </c>
      <c r="O555" s="35">
        <v>0.196</v>
      </c>
      <c r="P555" s="35">
        <v>0.418</v>
      </c>
      <c r="Q555" s="35">
        <v>113.772</v>
      </c>
      <c r="R555" s="35">
        <v>3.0</v>
      </c>
      <c r="S555" s="35">
        <v>1.0</v>
      </c>
      <c r="T555" s="34" t="s">
        <v>103</v>
      </c>
      <c r="U555" s="34" t="s">
        <v>35</v>
      </c>
      <c r="V555" s="34" t="s">
        <v>54</v>
      </c>
      <c r="W555" s="36" t="s">
        <v>11122</v>
      </c>
      <c r="X555" s="37"/>
      <c r="Y555" s="37"/>
      <c r="Z555" s="37"/>
      <c r="AA555" s="37"/>
      <c r="AB555" s="37"/>
    </row>
    <row r="556">
      <c r="A556" s="34" t="s">
        <v>4286</v>
      </c>
      <c r="B556" s="39" t="s">
        <v>4287</v>
      </c>
      <c r="C556" s="35">
        <v>2021.0</v>
      </c>
      <c r="D556" s="35">
        <v>20.0</v>
      </c>
      <c r="E556" s="35">
        <v>223097.0</v>
      </c>
      <c r="F556" s="34" t="s">
        <v>4289</v>
      </c>
      <c r="G556" s="34" t="s">
        <v>4291</v>
      </c>
      <c r="H556" s="34" t="s">
        <v>4292</v>
      </c>
      <c r="I556" s="35">
        <v>0.432</v>
      </c>
      <c r="J556" s="35">
        <v>0.951</v>
      </c>
      <c r="K556" s="35">
        <v>0.825786581</v>
      </c>
      <c r="L556" s="35">
        <v>0.049</v>
      </c>
      <c r="M556" s="35">
        <v>0.006</v>
      </c>
      <c r="N556" s="35">
        <v>5.01E-5</v>
      </c>
      <c r="O556" s="35">
        <v>0.0832</v>
      </c>
      <c r="P556" s="35">
        <v>0.482</v>
      </c>
      <c r="Q556" s="35">
        <v>127.175</v>
      </c>
      <c r="R556" s="35">
        <v>9.0</v>
      </c>
      <c r="S556" s="35">
        <v>1.0</v>
      </c>
      <c r="T556" s="34" t="s">
        <v>103</v>
      </c>
      <c r="U556" s="34" t="s">
        <v>35</v>
      </c>
      <c r="V556" s="34" t="s">
        <v>54</v>
      </c>
      <c r="W556" s="36" t="s">
        <v>11130</v>
      </c>
      <c r="X556" s="37"/>
      <c r="Y556" s="37"/>
      <c r="Z556" s="37"/>
      <c r="AA556" s="37"/>
      <c r="AB556" s="37"/>
    </row>
    <row r="557">
      <c r="A557" s="34" t="s">
        <v>4333</v>
      </c>
      <c r="B557" s="34" t="s">
        <v>4334</v>
      </c>
      <c r="C557" s="35">
        <v>2014.0</v>
      </c>
      <c r="D557" s="35">
        <v>20.0</v>
      </c>
      <c r="E557" s="35">
        <v>190026.0</v>
      </c>
      <c r="F557" s="34" t="s">
        <v>4336</v>
      </c>
      <c r="G557" s="34" t="s">
        <v>4337</v>
      </c>
      <c r="H557" s="34" t="s">
        <v>4338</v>
      </c>
      <c r="I557" s="35">
        <v>0.689</v>
      </c>
      <c r="J557" s="35">
        <v>0.138</v>
      </c>
      <c r="K557" s="35">
        <v>0.667807413</v>
      </c>
      <c r="L557" s="35">
        <v>0.0363</v>
      </c>
      <c r="M557" s="35">
        <v>0.52</v>
      </c>
      <c r="N557" s="35">
        <v>3.63E-4</v>
      </c>
      <c r="O557" s="35">
        <v>0.113</v>
      </c>
      <c r="P557" s="35">
        <v>0.113</v>
      </c>
      <c r="Q557" s="35">
        <v>94.04</v>
      </c>
      <c r="R557" s="35">
        <v>9.0</v>
      </c>
      <c r="S557" s="35">
        <v>0.0</v>
      </c>
      <c r="T557" s="34" t="s">
        <v>103</v>
      </c>
      <c r="U557" s="34" t="s">
        <v>35</v>
      </c>
      <c r="V557" s="34" t="s">
        <v>58</v>
      </c>
      <c r="W557" s="36" t="s">
        <v>11135</v>
      </c>
      <c r="X557" s="37"/>
      <c r="Y557" s="37"/>
      <c r="Z557" s="37"/>
      <c r="AA557" s="37"/>
      <c r="AB557" s="37"/>
    </row>
    <row r="558">
      <c r="A558" s="34" t="s">
        <v>4342</v>
      </c>
      <c r="B558" s="39" t="s">
        <v>4343</v>
      </c>
      <c r="C558" s="35">
        <v>2000.0</v>
      </c>
      <c r="D558" s="35">
        <v>20.0</v>
      </c>
      <c r="E558" s="35">
        <v>213773.0</v>
      </c>
      <c r="F558" s="34" t="s">
        <v>4344</v>
      </c>
      <c r="G558" s="34" t="s">
        <v>4345</v>
      </c>
      <c r="H558" s="34" t="s">
        <v>4347</v>
      </c>
      <c r="I558" s="35">
        <v>0.567</v>
      </c>
      <c r="J558" s="35">
        <v>0.525</v>
      </c>
      <c r="K558" s="35">
        <v>0.795178919</v>
      </c>
      <c r="L558" s="35">
        <v>0.0353</v>
      </c>
      <c r="M558" s="35">
        <v>0.49</v>
      </c>
      <c r="N558" s="35">
        <v>0.0</v>
      </c>
      <c r="O558" s="35">
        <v>0.172</v>
      </c>
      <c r="P558" s="35">
        <v>0.242</v>
      </c>
      <c r="Q558" s="35">
        <v>75.04</v>
      </c>
      <c r="R558" s="35">
        <v>7.0</v>
      </c>
      <c r="S558" s="35">
        <v>1.0</v>
      </c>
      <c r="T558" s="34" t="s">
        <v>103</v>
      </c>
      <c r="U558" s="34" t="s">
        <v>35</v>
      </c>
      <c r="V558" s="34" t="s">
        <v>36</v>
      </c>
      <c r="W558" s="36" t="s">
        <v>11144</v>
      </c>
      <c r="X558" s="37"/>
      <c r="Y558" s="37"/>
      <c r="Z558" s="37"/>
      <c r="AA558" s="37"/>
      <c r="AB558" s="37"/>
    </row>
    <row r="559">
      <c r="A559" s="34" t="s">
        <v>4351</v>
      </c>
      <c r="B559" s="39" t="s">
        <v>4352</v>
      </c>
      <c r="C559" s="35">
        <v>1978.0</v>
      </c>
      <c r="D559" s="35">
        <v>20.0</v>
      </c>
      <c r="E559" s="35">
        <v>424333.0</v>
      </c>
      <c r="F559" s="34" t="s">
        <v>4355</v>
      </c>
      <c r="G559" s="34" t="s">
        <v>4356</v>
      </c>
      <c r="H559" s="34" t="s">
        <v>4358</v>
      </c>
      <c r="I559" s="35">
        <v>0.417</v>
      </c>
      <c r="J559" s="35">
        <v>0.192</v>
      </c>
      <c r="K559" s="35">
        <v>0.489358972</v>
      </c>
      <c r="L559" s="35">
        <v>0.0404</v>
      </c>
      <c r="M559" s="35">
        <v>0.922</v>
      </c>
      <c r="N559" s="35">
        <v>0.738</v>
      </c>
      <c r="O559" s="35">
        <v>0.954</v>
      </c>
      <c r="P559" s="35">
        <v>0.0894</v>
      </c>
      <c r="Q559" s="35">
        <v>85.68</v>
      </c>
      <c r="R559" s="35">
        <v>2.0</v>
      </c>
      <c r="S559" s="35">
        <v>0.0</v>
      </c>
      <c r="T559" s="34" t="s">
        <v>103</v>
      </c>
      <c r="U559" s="34" t="s">
        <v>35</v>
      </c>
      <c r="V559" s="34" t="s">
        <v>75</v>
      </c>
      <c r="W559" s="36" t="s">
        <v>11152</v>
      </c>
      <c r="X559" s="37"/>
      <c r="Y559" s="37"/>
      <c r="Z559" s="37"/>
      <c r="AA559" s="37"/>
      <c r="AB559" s="37"/>
    </row>
    <row r="560">
      <c r="A560" s="34" t="s">
        <v>4421</v>
      </c>
      <c r="B560" s="39" t="s">
        <v>4422</v>
      </c>
      <c r="C560" s="35">
        <v>2020.0</v>
      </c>
      <c r="D560" s="35">
        <v>21.0</v>
      </c>
      <c r="E560" s="35">
        <v>214814.0</v>
      </c>
      <c r="F560" s="34" t="s">
        <v>124</v>
      </c>
      <c r="G560" s="34" t="s">
        <v>3644</v>
      </c>
      <c r="H560" s="34" t="s">
        <v>2559</v>
      </c>
      <c r="I560" s="35">
        <v>0.45</v>
      </c>
      <c r="J560" s="35">
        <v>0.5</v>
      </c>
      <c r="K560" s="35">
        <v>0.808932047</v>
      </c>
      <c r="L560" s="35">
        <v>0.215</v>
      </c>
      <c r="M560" s="35">
        <v>0.112</v>
      </c>
      <c r="N560" s="35">
        <v>0.0</v>
      </c>
      <c r="O560" s="35">
        <v>0.117</v>
      </c>
      <c r="P560" s="35">
        <v>0.322</v>
      </c>
      <c r="Q560" s="35">
        <v>80.849</v>
      </c>
      <c r="R560" s="35">
        <v>5.0</v>
      </c>
      <c r="S560" s="35">
        <v>0.0</v>
      </c>
      <c r="T560" s="34" t="s">
        <v>103</v>
      </c>
      <c r="U560" s="34" t="s">
        <v>35</v>
      </c>
      <c r="V560" s="34" t="s">
        <v>45</v>
      </c>
      <c r="W560" s="36" t="s">
        <v>11164</v>
      </c>
      <c r="X560" s="37"/>
      <c r="Y560" s="37"/>
      <c r="Z560" s="37"/>
      <c r="AA560" s="37"/>
      <c r="AB560" s="37"/>
    </row>
    <row r="561">
      <c r="A561" s="34" t="s">
        <v>4429</v>
      </c>
      <c r="B561" s="39" t="s">
        <v>4430</v>
      </c>
      <c r="C561" s="35">
        <v>2020.0</v>
      </c>
      <c r="D561" s="35">
        <v>21.0</v>
      </c>
      <c r="E561" s="35">
        <v>171679.0</v>
      </c>
      <c r="F561" s="34" t="s">
        <v>2229</v>
      </c>
      <c r="G561" s="34" t="s">
        <v>2230</v>
      </c>
      <c r="H561" s="34" t="s">
        <v>3347</v>
      </c>
      <c r="I561" s="35">
        <v>0.683</v>
      </c>
      <c r="J561" s="35">
        <v>0.0287</v>
      </c>
      <c r="K561" s="35">
        <v>0.449340149</v>
      </c>
      <c r="L561" s="35">
        <v>0.0469</v>
      </c>
      <c r="M561" s="35">
        <v>0.994</v>
      </c>
      <c r="N561" s="35">
        <v>0.931</v>
      </c>
      <c r="O561" s="35">
        <v>0.117</v>
      </c>
      <c r="P561" s="35">
        <v>0.36</v>
      </c>
      <c r="Q561" s="35">
        <v>134.171</v>
      </c>
      <c r="R561" s="35">
        <v>10.0</v>
      </c>
      <c r="S561" s="35">
        <v>0.0</v>
      </c>
      <c r="T561" s="34" t="s">
        <v>103</v>
      </c>
      <c r="U561" s="34" t="s">
        <v>35</v>
      </c>
      <c r="V561" s="34" t="s">
        <v>45</v>
      </c>
      <c r="W561" s="36" t="s">
        <v>11174</v>
      </c>
      <c r="X561" s="37"/>
      <c r="Y561" s="37"/>
      <c r="Z561" s="37"/>
      <c r="AA561" s="37"/>
      <c r="AB561" s="37"/>
    </row>
    <row r="562">
      <c r="A562" s="34" t="s">
        <v>4436</v>
      </c>
      <c r="B562" s="39" t="s">
        <v>4437</v>
      </c>
      <c r="C562" s="35">
        <v>2022.0</v>
      </c>
      <c r="D562" s="35">
        <v>21.0</v>
      </c>
      <c r="E562" s="35">
        <v>208706.0</v>
      </c>
      <c r="F562" s="34" t="s">
        <v>1267</v>
      </c>
      <c r="G562" s="34" t="s">
        <v>4438</v>
      </c>
      <c r="H562" s="34" t="s">
        <v>4439</v>
      </c>
      <c r="I562" s="35">
        <v>0.506</v>
      </c>
      <c r="J562" s="35">
        <v>0.817</v>
      </c>
      <c r="K562" s="35">
        <v>0.866425684</v>
      </c>
      <c r="L562" s="35">
        <v>0.0336</v>
      </c>
      <c r="M562" s="35">
        <v>0.00283</v>
      </c>
      <c r="N562" s="35">
        <v>0.0</v>
      </c>
      <c r="O562" s="35">
        <v>0.0486</v>
      </c>
      <c r="P562" s="35">
        <v>0.49</v>
      </c>
      <c r="Q562" s="35">
        <v>109.955</v>
      </c>
      <c r="R562" s="35">
        <v>11.0</v>
      </c>
      <c r="S562" s="35">
        <v>0.0</v>
      </c>
      <c r="T562" s="34" t="s">
        <v>103</v>
      </c>
      <c r="U562" s="34" t="s">
        <v>35</v>
      </c>
      <c r="V562" s="34" t="s">
        <v>54</v>
      </c>
      <c r="W562" s="36" t="s">
        <v>11180</v>
      </c>
      <c r="X562" s="37"/>
      <c r="Y562" s="37"/>
      <c r="Z562" s="37"/>
      <c r="AA562" s="37"/>
      <c r="AB562" s="37"/>
    </row>
    <row r="563">
      <c r="A563" s="34" t="s">
        <v>4445</v>
      </c>
      <c r="B563" s="39" t="s">
        <v>4446</v>
      </c>
      <c r="C563" s="35">
        <v>2016.0</v>
      </c>
      <c r="D563" s="35">
        <v>21.0</v>
      </c>
      <c r="E563" s="35">
        <v>311133.0</v>
      </c>
      <c r="F563" s="34" t="s">
        <v>2343</v>
      </c>
      <c r="G563" s="34" t="s">
        <v>4447</v>
      </c>
      <c r="H563" s="34" t="s">
        <v>4448</v>
      </c>
      <c r="I563" s="35">
        <v>0.475</v>
      </c>
      <c r="J563" s="35">
        <v>0.143</v>
      </c>
      <c r="K563" s="35">
        <v>0.593587577</v>
      </c>
      <c r="L563" s="35">
        <v>0.0344</v>
      </c>
      <c r="M563" s="35">
        <v>0.983</v>
      </c>
      <c r="N563" s="35">
        <v>0.917</v>
      </c>
      <c r="O563" s="35">
        <v>0.097</v>
      </c>
      <c r="P563" s="35">
        <v>0.157</v>
      </c>
      <c r="Q563" s="35">
        <v>109.97</v>
      </c>
      <c r="R563" s="35">
        <v>7.0</v>
      </c>
      <c r="S563" s="35">
        <v>1.0</v>
      </c>
      <c r="T563" s="34" t="s">
        <v>103</v>
      </c>
      <c r="U563" s="34" t="s">
        <v>35</v>
      </c>
      <c r="V563" s="34" t="s">
        <v>58</v>
      </c>
      <c r="W563" s="36" t="s">
        <v>11188</v>
      </c>
      <c r="X563" s="37"/>
      <c r="Y563" s="37"/>
      <c r="Z563" s="37"/>
      <c r="AA563" s="37"/>
      <c r="AB563" s="37"/>
    </row>
    <row r="564">
      <c r="A564" s="34" t="s">
        <v>4571</v>
      </c>
      <c r="B564" s="34" t="s">
        <v>4573</v>
      </c>
      <c r="C564" s="35">
        <v>2001.0</v>
      </c>
      <c r="D564" s="35">
        <v>22.0</v>
      </c>
      <c r="E564" s="35">
        <v>311733.0</v>
      </c>
      <c r="F564" s="34" t="s">
        <v>4575</v>
      </c>
      <c r="G564" s="34" t="s">
        <v>4576</v>
      </c>
      <c r="H564" s="34" t="s">
        <v>4578</v>
      </c>
      <c r="I564" s="35">
        <v>0.337</v>
      </c>
      <c r="J564" s="35">
        <v>0.246</v>
      </c>
      <c r="K564" s="35">
        <v>0.581652514</v>
      </c>
      <c r="L564" s="35">
        <v>0.031</v>
      </c>
      <c r="M564" s="35">
        <v>0.144</v>
      </c>
      <c r="N564" s="35">
        <v>0.0309</v>
      </c>
      <c r="O564" s="35">
        <v>0.0843</v>
      </c>
      <c r="P564" s="35">
        <v>0.242</v>
      </c>
      <c r="Q564" s="35">
        <v>176.08</v>
      </c>
      <c r="R564" s="35">
        <v>2.0</v>
      </c>
      <c r="S564" s="35">
        <v>1.0</v>
      </c>
      <c r="T564" s="34" t="s">
        <v>103</v>
      </c>
      <c r="U564" s="34" t="s">
        <v>35</v>
      </c>
      <c r="V564" s="34" t="s">
        <v>36</v>
      </c>
      <c r="W564" s="36" t="s">
        <v>11193</v>
      </c>
      <c r="X564" s="37"/>
      <c r="Y564" s="37"/>
      <c r="Z564" s="37"/>
      <c r="AA564" s="37"/>
      <c r="AB564" s="37"/>
    </row>
    <row r="565">
      <c r="A565" s="34" t="s">
        <v>4581</v>
      </c>
      <c r="B565" s="39" t="s">
        <v>4582</v>
      </c>
      <c r="C565" s="35">
        <v>1994.0</v>
      </c>
      <c r="D565" s="35">
        <v>22.0</v>
      </c>
      <c r="E565" s="35">
        <v>461800.0</v>
      </c>
      <c r="F565" s="34" t="s">
        <v>4584</v>
      </c>
      <c r="G565" s="34" t="s">
        <v>2940</v>
      </c>
      <c r="H565" s="34" t="s">
        <v>4585</v>
      </c>
      <c r="I565" s="35">
        <v>0.662</v>
      </c>
      <c r="J565" s="35">
        <v>0.493</v>
      </c>
      <c r="K565" s="35">
        <v>0.695078391</v>
      </c>
      <c r="L565" s="35">
        <v>0.0591</v>
      </c>
      <c r="M565" s="35">
        <v>0.263</v>
      </c>
      <c r="N565" s="35">
        <v>0.0236</v>
      </c>
      <c r="O565" s="35">
        <v>0.714</v>
      </c>
      <c r="P565" s="35">
        <v>0.211</v>
      </c>
      <c r="Q565" s="35">
        <v>120.2</v>
      </c>
      <c r="R565" s="35">
        <v>9.0</v>
      </c>
      <c r="S565" s="35">
        <v>1.0</v>
      </c>
      <c r="T565" s="34" t="s">
        <v>103</v>
      </c>
      <c r="U565" s="34" t="s">
        <v>35</v>
      </c>
      <c r="V565" s="34" t="s">
        <v>36</v>
      </c>
      <c r="W565" s="36" t="s">
        <v>11202</v>
      </c>
      <c r="X565" s="37"/>
      <c r="Y565" s="37"/>
      <c r="Z565" s="37"/>
      <c r="AA565" s="37"/>
      <c r="AB565" s="37"/>
    </row>
    <row r="566">
      <c r="A566" s="34" t="s">
        <v>4588</v>
      </c>
      <c r="B566" s="39" t="s">
        <v>4590</v>
      </c>
      <c r="C566" s="35">
        <v>2011.0</v>
      </c>
      <c r="D566" s="35">
        <v>22.0</v>
      </c>
      <c r="E566" s="35">
        <v>190073.0</v>
      </c>
      <c r="F566" s="34" t="s">
        <v>1267</v>
      </c>
      <c r="G566" s="34" t="s">
        <v>4593</v>
      </c>
      <c r="H566" s="34" t="s">
        <v>4590</v>
      </c>
      <c r="I566" s="35">
        <v>0.71</v>
      </c>
      <c r="J566" s="35">
        <v>0.701</v>
      </c>
      <c r="K566" s="35">
        <v>0.777297713</v>
      </c>
      <c r="L566" s="35">
        <v>0.0276</v>
      </c>
      <c r="M566" s="35">
        <v>0.0113</v>
      </c>
      <c r="N566" s="35">
        <v>0.118</v>
      </c>
      <c r="O566" s="35">
        <v>0.231</v>
      </c>
      <c r="P566" s="35">
        <v>0.452</v>
      </c>
      <c r="Q566" s="35">
        <v>127.96</v>
      </c>
      <c r="R566" s="35">
        <v>8.0</v>
      </c>
      <c r="S566" s="35">
        <v>1.0</v>
      </c>
      <c r="T566" s="34" t="s">
        <v>103</v>
      </c>
      <c r="U566" s="34" t="s">
        <v>35</v>
      </c>
      <c r="V566" s="34" t="s">
        <v>54</v>
      </c>
      <c r="W566" s="36" t="s">
        <v>11213</v>
      </c>
      <c r="X566" s="37"/>
      <c r="Y566" s="37"/>
      <c r="Z566" s="37"/>
      <c r="AA566" s="37"/>
      <c r="AB566" s="37"/>
    </row>
    <row r="567">
      <c r="A567" s="34" t="s">
        <v>4643</v>
      </c>
      <c r="B567" s="34" t="s">
        <v>4644</v>
      </c>
      <c r="C567" s="35">
        <v>2018.0</v>
      </c>
      <c r="D567" s="35">
        <v>23.0</v>
      </c>
      <c r="E567" s="35">
        <v>251707.0</v>
      </c>
      <c r="F567" s="34" t="s">
        <v>4647</v>
      </c>
      <c r="G567" s="34" t="s">
        <v>4648</v>
      </c>
      <c r="H567" s="34" t="s">
        <v>4644</v>
      </c>
      <c r="I567" s="35">
        <v>0.778</v>
      </c>
      <c r="J567" s="35">
        <v>0.603</v>
      </c>
      <c r="K567" s="35">
        <v>0.708681796</v>
      </c>
      <c r="L567" s="35">
        <v>0.0497</v>
      </c>
      <c r="M567" s="35">
        <v>0.0477</v>
      </c>
      <c r="N567" s="35">
        <v>0.91</v>
      </c>
      <c r="O567" s="35">
        <v>0.108</v>
      </c>
      <c r="P567" s="35">
        <v>0.397</v>
      </c>
      <c r="Q567" s="35">
        <v>123.009</v>
      </c>
      <c r="R567" s="35">
        <v>10.0</v>
      </c>
      <c r="S567" s="35">
        <v>0.0</v>
      </c>
      <c r="T567" s="34" t="s">
        <v>103</v>
      </c>
      <c r="U567" s="34" t="s">
        <v>35</v>
      </c>
      <c r="V567" s="34" t="s">
        <v>45</v>
      </c>
      <c r="W567" s="36" t="s">
        <v>11224</v>
      </c>
      <c r="X567" s="37"/>
      <c r="Y567" s="37"/>
      <c r="Z567" s="37"/>
      <c r="AA567" s="37"/>
      <c r="AB567" s="37"/>
    </row>
    <row r="568">
      <c r="A568" s="34" t="s">
        <v>4664</v>
      </c>
      <c r="B568" s="39" t="s">
        <v>4665</v>
      </c>
      <c r="C568" s="35">
        <v>2021.0</v>
      </c>
      <c r="D568" s="35">
        <v>23.0</v>
      </c>
      <c r="E568" s="35">
        <v>175537.0</v>
      </c>
      <c r="F568" s="34" t="s">
        <v>4666</v>
      </c>
      <c r="G568" s="34" t="s">
        <v>4667</v>
      </c>
      <c r="H568" s="34" t="s">
        <v>4665</v>
      </c>
      <c r="I568" s="35">
        <v>0.84</v>
      </c>
      <c r="J568" s="35">
        <v>0.512</v>
      </c>
      <c r="K568" s="35">
        <v>0.77543687</v>
      </c>
      <c r="L568" s="35">
        <v>0.0468</v>
      </c>
      <c r="M568" s="35">
        <v>0.241</v>
      </c>
      <c r="N568" s="35">
        <v>0.0235</v>
      </c>
      <c r="O568" s="35">
        <v>0.124</v>
      </c>
      <c r="P568" s="35">
        <v>0.266</v>
      </c>
      <c r="Q568" s="35">
        <v>120.98</v>
      </c>
      <c r="R568" s="35">
        <v>2.0</v>
      </c>
      <c r="S568" s="35">
        <v>1.0</v>
      </c>
      <c r="T568" s="34" t="s">
        <v>103</v>
      </c>
      <c r="U568" s="34" t="s">
        <v>35</v>
      </c>
      <c r="V568" s="34" t="s">
        <v>36</v>
      </c>
      <c r="W568" s="36" t="s">
        <v>11232</v>
      </c>
      <c r="X568" s="37"/>
      <c r="Y568" s="37"/>
      <c r="Z568" s="37"/>
      <c r="AA568" s="37"/>
      <c r="AB568" s="37"/>
    </row>
    <row r="569">
      <c r="A569" s="34" t="s">
        <v>4700</v>
      </c>
      <c r="B569" s="39" t="s">
        <v>4701</v>
      </c>
      <c r="C569" s="35">
        <v>1999.0</v>
      </c>
      <c r="D569" s="35">
        <v>24.0</v>
      </c>
      <c r="E569" s="35">
        <v>286933.0</v>
      </c>
      <c r="F569" s="34" t="s">
        <v>4702</v>
      </c>
      <c r="G569" s="34" t="s">
        <v>1273</v>
      </c>
      <c r="H569" s="34" t="s">
        <v>4703</v>
      </c>
      <c r="I569" s="35">
        <v>0.297</v>
      </c>
      <c r="J569" s="35">
        <v>0.585</v>
      </c>
      <c r="K569" s="35">
        <v>0.787414711</v>
      </c>
      <c r="L569" s="35">
        <v>0.0351</v>
      </c>
      <c r="M569" s="35">
        <v>0.162</v>
      </c>
      <c r="N569" s="35">
        <v>2.32E-5</v>
      </c>
      <c r="O569" s="35">
        <v>0.0711</v>
      </c>
      <c r="P569" s="35">
        <v>0.462</v>
      </c>
      <c r="Q569" s="35">
        <v>118.163</v>
      </c>
      <c r="R569" s="35">
        <v>7.0</v>
      </c>
      <c r="S569" s="35">
        <v>1.0</v>
      </c>
      <c r="T569" s="34" t="s">
        <v>103</v>
      </c>
      <c r="U569" s="34" t="s">
        <v>35</v>
      </c>
      <c r="V569" s="34" t="s">
        <v>54</v>
      </c>
      <c r="W569" s="36" t="s">
        <v>11244</v>
      </c>
      <c r="X569" s="37"/>
      <c r="Y569" s="37"/>
      <c r="Z569" s="37"/>
      <c r="AA569" s="37"/>
      <c r="AB569" s="37"/>
    </row>
    <row r="570">
      <c r="A570" s="34" t="s">
        <v>4706</v>
      </c>
      <c r="B570" s="34" t="s">
        <v>4707</v>
      </c>
      <c r="C570" s="35">
        <v>2021.0</v>
      </c>
      <c r="D570" s="35">
        <v>24.0</v>
      </c>
      <c r="E570" s="35">
        <v>532000.0</v>
      </c>
      <c r="F570" s="34" t="s">
        <v>223</v>
      </c>
      <c r="G570" s="34" t="s">
        <v>4709</v>
      </c>
      <c r="H570" s="34" t="s">
        <v>4710</v>
      </c>
      <c r="I570" s="35">
        <v>0.0589</v>
      </c>
      <c r="J570" s="35">
        <v>0.886</v>
      </c>
      <c r="K570" s="35">
        <v>0.341347079</v>
      </c>
      <c r="L570" s="35">
        <v>0.0566</v>
      </c>
      <c r="M570" s="35">
        <v>0.186</v>
      </c>
      <c r="N570" s="35">
        <v>0.899</v>
      </c>
      <c r="O570" s="35">
        <v>0.408</v>
      </c>
      <c r="P570" s="35">
        <v>1.0E-5</v>
      </c>
      <c r="Q570" s="35">
        <v>59.679</v>
      </c>
      <c r="R570" s="35">
        <v>10.0</v>
      </c>
      <c r="S570" s="35">
        <v>0.0</v>
      </c>
      <c r="T570" s="34" t="s">
        <v>103</v>
      </c>
      <c r="U570" s="34" t="s">
        <v>35</v>
      </c>
      <c r="V570" s="34" t="s">
        <v>75</v>
      </c>
      <c r="W570" s="36" t="s">
        <v>11249</v>
      </c>
      <c r="X570" s="37"/>
      <c r="Y570" s="37"/>
      <c r="Z570" s="37"/>
      <c r="AA570" s="37"/>
      <c r="AB570" s="37"/>
    </row>
    <row r="571">
      <c r="A571" s="34" t="s">
        <v>4727</v>
      </c>
      <c r="B571" s="39" t="s">
        <v>4729</v>
      </c>
      <c r="C571" s="35">
        <v>1996.0</v>
      </c>
      <c r="D571" s="35">
        <v>24.0</v>
      </c>
      <c r="E571" s="35">
        <v>181733.0</v>
      </c>
      <c r="F571" s="34" t="s">
        <v>4730</v>
      </c>
      <c r="G571" s="34" t="s">
        <v>4731</v>
      </c>
      <c r="H571" s="34" t="s">
        <v>4732</v>
      </c>
      <c r="I571" s="35">
        <v>0.491</v>
      </c>
      <c r="J571" s="35">
        <v>0.176</v>
      </c>
      <c r="K571" s="35">
        <v>0.692640044</v>
      </c>
      <c r="L571" s="35">
        <v>0.0305</v>
      </c>
      <c r="M571" s="35">
        <v>0.874</v>
      </c>
      <c r="N571" s="35">
        <v>4.9E-6</v>
      </c>
      <c r="O571" s="35">
        <v>0.0857</v>
      </c>
      <c r="P571" s="35">
        <v>0.138</v>
      </c>
      <c r="Q571" s="35">
        <v>123.33</v>
      </c>
      <c r="R571" s="35">
        <v>4.0</v>
      </c>
      <c r="S571" s="35">
        <v>1.0</v>
      </c>
      <c r="T571" s="34" t="s">
        <v>103</v>
      </c>
      <c r="U571" s="34" t="s">
        <v>35</v>
      </c>
      <c r="V571" s="34" t="s">
        <v>58</v>
      </c>
      <c r="W571" s="36" t="s">
        <v>11258</v>
      </c>
      <c r="X571" s="37"/>
      <c r="Y571" s="37"/>
      <c r="Z571" s="37"/>
      <c r="AA571" s="37"/>
      <c r="AB571" s="37"/>
    </row>
    <row r="572">
      <c r="A572" s="44" t="s">
        <v>4886</v>
      </c>
      <c r="B572" s="45" t="s">
        <v>4887</v>
      </c>
      <c r="C572" s="46">
        <v>1998.0</v>
      </c>
      <c r="D572" s="46">
        <v>26.0</v>
      </c>
      <c r="E572" s="46">
        <v>169773.0</v>
      </c>
      <c r="F572" s="44" t="s">
        <v>1639</v>
      </c>
      <c r="G572" s="44" t="s">
        <v>4890</v>
      </c>
      <c r="H572" s="44" t="s">
        <v>4891</v>
      </c>
      <c r="I572" s="46">
        <v>0.412</v>
      </c>
      <c r="J572" s="46">
        <v>0.302</v>
      </c>
      <c r="K572" s="46">
        <v>0.722905482</v>
      </c>
      <c r="L572" s="46">
        <v>0.0263</v>
      </c>
      <c r="M572" s="46">
        <v>0.816</v>
      </c>
      <c r="N572" s="46">
        <v>6.03E-5</v>
      </c>
      <c r="O572" s="46">
        <v>0.136</v>
      </c>
      <c r="P572" s="46">
        <v>0.318</v>
      </c>
      <c r="Q572" s="46">
        <v>84.02</v>
      </c>
      <c r="R572" s="46">
        <v>0.0</v>
      </c>
      <c r="S572" s="46">
        <v>1.0</v>
      </c>
      <c r="T572" s="44" t="s">
        <v>103</v>
      </c>
      <c r="U572" s="44" t="s">
        <v>35</v>
      </c>
      <c r="V572" s="44" t="s">
        <v>45</v>
      </c>
      <c r="W572" s="47" t="s">
        <v>11269</v>
      </c>
      <c r="X572" s="37"/>
      <c r="Y572" s="37"/>
      <c r="Z572" s="37"/>
      <c r="AA572" s="37"/>
      <c r="AB572" s="37"/>
    </row>
    <row r="573">
      <c r="A573" s="44" t="s">
        <v>4893</v>
      </c>
      <c r="B573" s="45" t="s">
        <v>4894</v>
      </c>
      <c r="C573" s="46">
        <v>2009.0</v>
      </c>
      <c r="D573" s="46">
        <v>26.0</v>
      </c>
      <c r="E573" s="46">
        <v>211973.0</v>
      </c>
      <c r="F573" s="44" t="s">
        <v>2074</v>
      </c>
      <c r="G573" s="44" t="s">
        <v>4895</v>
      </c>
      <c r="H573" s="44" t="s">
        <v>4896</v>
      </c>
      <c r="I573" s="46">
        <v>0.587</v>
      </c>
      <c r="J573" s="46">
        <v>0.717</v>
      </c>
      <c r="K573" s="46">
        <v>0.844074177</v>
      </c>
      <c r="L573" s="46">
        <v>0.0313</v>
      </c>
      <c r="M573" s="46">
        <v>0.0107</v>
      </c>
      <c r="N573" s="46">
        <v>0.307</v>
      </c>
      <c r="O573" s="46">
        <v>0.261</v>
      </c>
      <c r="P573" s="46">
        <v>0.435</v>
      </c>
      <c r="Q573" s="46">
        <v>130.98</v>
      </c>
      <c r="R573" s="46">
        <v>7.0</v>
      </c>
      <c r="S573" s="46">
        <v>1.0</v>
      </c>
      <c r="T573" s="44" t="s">
        <v>103</v>
      </c>
      <c r="U573" s="44" t="s">
        <v>35</v>
      </c>
      <c r="V573" s="44" t="s">
        <v>54</v>
      </c>
      <c r="W573" s="47" t="s">
        <v>11281</v>
      </c>
      <c r="X573" s="37"/>
      <c r="Y573" s="37"/>
      <c r="Z573" s="37"/>
      <c r="AA573" s="37"/>
      <c r="AB573" s="37"/>
    </row>
    <row r="574">
      <c r="A574" s="44" t="s">
        <v>4956</v>
      </c>
      <c r="B574" s="45" t="s">
        <v>4957</v>
      </c>
      <c r="C574" s="46">
        <v>1993.0</v>
      </c>
      <c r="D574" s="46">
        <v>27.0</v>
      </c>
      <c r="E574" s="46">
        <v>247200.0</v>
      </c>
      <c r="F574" s="44" t="s">
        <v>4958</v>
      </c>
      <c r="G574" s="44" t="s">
        <v>4959</v>
      </c>
      <c r="H574" s="44" t="s">
        <v>4960</v>
      </c>
      <c r="I574" s="46">
        <v>0.529</v>
      </c>
      <c r="J574" s="46">
        <v>0.746</v>
      </c>
      <c r="K574" s="46">
        <v>0.856244519</v>
      </c>
      <c r="L574" s="46">
        <v>0.0268</v>
      </c>
      <c r="M574" s="46">
        <v>3.64E-5</v>
      </c>
      <c r="N574" s="46">
        <v>1.39E-5</v>
      </c>
      <c r="O574" s="46">
        <v>0.193</v>
      </c>
      <c r="P574" s="46">
        <v>0.164</v>
      </c>
      <c r="Q574" s="46">
        <v>148.294</v>
      </c>
      <c r="R574" s="46">
        <v>5.0</v>
      </c>
      <c r="S574" s="46">
        <v>0.0</v>
      </c>
      <c r="T574" s="44" t="s">
        <v>103</v>
      </c>
      <c r="U574" s="44" t="s">
        <v>35</v>
      </c>
      <c r="V574" s="44" t="s">
        <v>58</v>
      </c>
      <c r="W574" s="47" t="s">
        <v>11297</v>
      </c>
      <c r="X574" s="37"/>
      <c r="Y574" s="37"/>
      <c r="Z574" s="37"/>
      <c r="AA574" s="37"/>
      <c r="AB574" s="37"/>
    </row>
    <row r="575">
      <c r="A575" s="44" t="s">
        <v>4970</v>
      </c>
      <c r="B575" s="45" t="s">
        <v>4972</v>
      </c>
      <c r="C575" s="46">
        <v>2008.0</v>
      </c>
      <c r="D575" s="46">
        <v>27.0</v>
      </c>
      <c r="E575" s="46">
        <v>298826.0</v>
      </c>
      <c r="F575" s="44" t="s">
        <v>303</v>
      </c>
      <c r="G575" s="44" t="s">
        <v>4973</v>
      </c>
      <c r="H575" s="44" t="s">
        <v>4975</v>
      </c>
      <c r="I575" s="46">
        <v>0.737</v>
      </c>
      <c r="J575" s="46">
        <v>0.663</v>
      </c>
      <c r="K575" s="46">
        <v>0.744722264</v>
      </c>
      <c r="L575" s="46">
        <v>0.0615</v>
      </c>
      <c r="M575" s="46">
        <v>0.104</v>
      </c>
      <c r="N575" s="46">
        <v>0.872</v>
      </c>
      <c r="O575" s="46">
        <v>0.165</v>
      </c>
      <c r="P575" s="46">
        <v>0.354</v>
      </c>
      <c r="Q575" s="46">
        <v>102.004</v>
      </c>
      <c r="R575" s="46">
        <v>7.0</v>
      </c>
      <c r="S575" s="46">
        <v>1.0</v>
      </c>
      <c r="T575" s="44" t="s">
        <v>103</v>
      </c>
      <c r="U575" s="44" t="s">
        <v>35</v>
      </c>
      <c r="V575" s="44" t="s">
        <v>45</v>
      </c>
      <c r="W575" s="47" t="s">
        <v>11310</v>
      </c>
      <c r="X575" s="37"/>
      <c r="Y575" s="37"/>
      <c r="Z575" s="37"/>
      <c r="AA575" s="37"/>
      <c r="AB575" s="37"/>
    </row>
    <row r="576">
      <c r="A576" s="44" t="s">
        <v>4977</v>
      </c>
      <c r="B576" s="45" t="s">
        <v>4978</v>
      </c>
      <c r="C576" s="46">
        <v>2010.0</v>
      </c>
      <c r="D576" s="46">
        <v>27.0</v>
      </c>
      <c r="E576" s="46">
        <v>198440.0</v>
      </c>
      <c r="F576" s="44" t="s">
        <v>4980</v>
      </c>
      <c r="G576" s="44" t="s">
        <v>4982</v>
      </c>
      <c r="H576" s="44" t="s">
        <v>4983</v>
      </c>
      <c r="I576" s="46">
        <v>0.425</v>
      </c>
      <c r="J576" s="46">
        <v>0.355</v>
      </c>
      <c r="K576" s="46">
        <v>0.739182512</v>
      </c>
      <c r="L576" s="46">
        <v>0.0243</v>
      </c>
      <c r="M576" s="46">
        <v>0.696</v>
      </c>
      <c r="N576" s="46">
        <v>0.0</v>
      </c>
      <c r="O576" s="46">
        <v>0.118</v>
      </c>
      <c r="P576" s="46">
        <v>0.462</v>
      </c>
      <c r="Q576" s="46">
        <v>94.471</v>
      </c>
      <c r="R576" s="46">
        <v>11.0</v>
      </c>
      <c r="S576" s="46">
        <v>0.0</v>
      </c>
      <c r="T576" s="44" t="s">
        <v>103</v>
      </c>
      <c r="U576" s="44" t="s">
        <v>35</v>
      </c>
      <c r="V576" s="44" t="s">
        <v>54</v>
      </c>
      <c r="W576" s="47" t="s">
        <v>11321</v>
      </c>
      <c r="X576" s="37"/>
      <c r="Y576" s="37"/>
      <c r="Z576" s="37"/>
      <c r="AA576" s="37"/>
      <c r="AB576" s="37"/>
    </row>
    <row r="577">
      <c r="A577" s="44" t="s">
        <v>5000</v>
      </c>
      <c r="B577" s="45" t="s">
        <v>5002</v>
      </c>
      <c r="C577" s="46">
        <v>2013.0</v>
      </c>
      <c r="D577" s="46">
        <v>27.0</v>
      </c>
      <c r="E577" s="46">
        <v>200085.0</v>
      </c>
      <c r="F577" s="44" t="s">
        <v>5004</v>
      </c>
      <c r="G577" s="44" t="s">
        <v>5005</v>
      </c>
      <c r="H577" s="44" t="s">
        <v>5006</v>
      </c>
      <c r="I577" s="46">
        <v>0.723</v>
      </c>
      <c r="J577" s="46">
        <v>0.723</v>
      </c>
      <c r="K577" s="46">
        <v>0.821658503</v>
      </c>
      <c r="L577" s="46">
        <v>0.234</v>
      </c>
      <c r="M577" s="46">
        <v>2.18E-4</v>
      </c>
      <c r="N577" s="46">
        <v>0.0938</v>
      </c>
      <c r="O577" s="46">
        <v>0.12</v>
      </c>
      <c r="P577" s="46">
        <v>0.488</v>
      </c>
      <c r="Q577" s="46">
        <v>120.19</v>
      </c>
      <c r="R577" s="46">
        <v>6.0</v>
      </c>
      <c r="S577" s="46">
        <v>0.0</v>
      </c>
      <c r="T577" s="44" t="s">
        <v>103</v>
      </c>
      <c r="U577" s="44" t="s">
        <v>35</v>
      </c>
      <c r="V577" s="44" t="s">
        <v>54</v>
      </c>
      <c r="W577" s="47" t="s">
        <v>11337</v>
      </c>
      <c r="X577" s="37"/>
      <c r="Y577" s="37"/>
      <c r="Z577" s="37"/>
      <c r="AA577" s="37"/>
      <c r="AB577" s="37"/>
    </row>
    <row r="578">
      <c r="A578" s="44" t="s">
        <v>5007</v>
      </c>
      <c r="B578" s="45" t="s">
        <v>5008</v>
      </c>
      <c r="C578" s="46">
        <v>2010.0</v>
      </c>
      <c r="D578" s="46">
        <v>27.0</v>
      </c>
      <c r="E578" s="46">
        <v>182400.0</v>
      </c>
      <c r="F578" s="44" t="s">
        <v>5009</v>
      </c>
      <c r="G578" s="44" t="s">
        <v>5011</v>
      </c>
      <c r="H578" s="44" t="s">
        <v>5013</v>
      </c>
      <c r="I578" s="46">
        <v>0.265</v>
      </c>
      <c r="J578" s="46">
        <v>0.287</v>
      </c>
      <c r="K578" s="46">
        <v>0.737963339</v>
      </c>
      <c r="L578" s="46">
        <v>0.0285</v>
      </c>
      <c r="M578" s="46">
        <v>0.743</v>
      </c>
      <c r="N578" s="46">
        <v>1.26E-4</v>
      </c>
      <c r="O578" s="46">
        <v>0.161</v>
      </c>
      <c r="P578" s="46">
        <v>0.231</v>
      </c>
      <c r="Q578" s="46">
        <v>147.04</v>
      </c>
      <c r="R578" s="46">
        <v>0.0</v>
      </c>
      <c r="S578" s="46">
        <v>0.0</v>
      </c>
      <c r="T578" s="44" t="s">
        <v>103</v>
      </c>
      <c r="U578" s="44" t="s">
        <v>35</v>
      </c>
      <c r="V578" s="44" t="s">
        <v>36</v>
      </c>
      <c r="W578" s="47" t="s">
        <v>11346</v>
      </c>
      <c r="X578" s="37"/>
      <c r="Y578" s="37"/>
      <c r="Z578" s="37"/>
      <c r="AA578" s="37"/>
      <c r="AB578" s="37"/>
    </row>
    <row r="579">
      <c r="A579" s="44" t="s">
        <v>5016</v>
      </c>
      <c r="B579" s="45" t="s">
        <v>5017</v>
      </c>
      <c r="C579" s="46">
        <v>2007.0</v>
      </c>
      <c r="D579" s="46">
        <v>27.0</v>
      </c>
      <c r="E579" s="46">
        <v>205200.0</v>
      </c>
      <c r="F579" s="44" t="s">
        <v>5018</v>
      </c>
      <c r="G579" s="44" t="s">
        <v>5019</v>
      </c>
      <c r="H579" s="44" t="s">
        <v>5020</v>
      </c>
      <c r="I579" s="46">
        <v>0.447</v>
      </c>
      <c r="J579" s="46">
        <v>0.848</v>
      </c>
      <c r="K579" s="46">
        <v>0.842405835</v>
      </c>
      <c r="L579" s="46">
        <v>0.222</v>
      </c>
      <c r="M579" s="46">
        <v>0.033</v>
      </c>
      <c r="N579" s="46">
        <v>7.46E-5</v>
      </c>
      <c r="O579" s="46">
        <v>0.65</v>
      </c>
      <c r="P579" s="46">
        <v>0.485</v>
      </c>
      <c r="Q579" s="46">
        <v>172.25</v>
      </c>
      <c r="R579" s="46">
        <v>2.0</v>
      </c>
      <c r="S579" s="46">
        <v>1.0</v>
      </c>
      <c r="T579" s="44" t="s">
        <v>103</v>
      </c>
      <c r="U579" s="44" t="s">
        <v>35</v>
      </c>
      <c r="V579" s="44" t="s">
        <v>54</v>
      </c>
      <c r="W579" s="47" t="s">
        <v>11359</v>
      </c>
      <c r="X579" s="37"/>
      <c r="Y579" s="37"/>
      <c r="Z579" s="37"/>
      <c r="AA579" s="37"/>
      <c r="AB579" s="37"/>
    </row>
    <row r="580">
      <c r="A580" s="44" t="s">
        <v>5071</v>
      </c>
      <c r="B580" s="45" t="s">
        <v>4688</v>
      </c>
      <c r="C580" s="46">
        <v>2023.0</v>
      </c>
      <c r="D580" s="46">
        <v>28.0</v>
      </c>
      <c r="E580" s="46">
        <v>167160.0</v>
      </c>
      <c r="F580" s="44" t="s">
        <v>2128</v>
      </c>
      <c r="G580" s="44" t="s">
        <v>4689</v>
      </c>
      <c r="H580" s="44" t="s">
        <v>5074</v>
      </c>
      <c r="I580" s="46">
        <v>0.803</v>
      </c>
      <c r="J580" s="46">
        <v>0.642</v>
      </c>
      <c r="K580" s="46">
        <v>0.84122944</v>
      </c>
      <c r="L580" s="46">
        <v>0.063</v>
      </c>
      <c r="M580" s="46">
        <v>0.163</v>
      </c>
      <c r="N580" s="46">
        <v>0.0</v>
      </c>
      <c r="O580" s="46">
        <v>0.108</v>
      </c>
      <c r="P580" s="46">
        <v>0.427</v>
      </c>
      <c r="Q580" s="46">
        <v>106.022</v>
      </c>
      <c r="R580" s="46">
        <v>7.0</v>
      </c>
      <c r="S580" s="46">
        <v>0.0</v>
      </c>
      <c r="T580" s="44" t="s">
        <v>103</v>
      </c>
      <c r="U580" s="44" t="s">
        <v>35</v>
      </c>
      <c r="V580" s="44" t="s">
        <v>54</v>
      </c>
      <c r="W580" s="47" t="s">
        <v>11369</v>
      </c>
      <c r="X580" s="37"/>
      <c r="Y580" s="37"/>
      <c r="Z580" s="37"/>
      <c r="AA580" s="37"/>
      <c r="AB580" s="37"/>
    </row>
    <row r="581">
      <c r="A581" s="44" t="s">
        <v>5096</v>
      </c>
      <c r="B581" s="45" t="s">
        <v>5097</v>
      </c>
      <c r="C581" s="46">
        <v>2005.0</v>
      </c>
      <c r="D581" s="46">
        <v>28.0</v>
      </c>
      <c r="E581" s="46">
        <v>219820.0</v>
      </c>
      <c r="F581" s="44" t="s">
        <v>5098</v>
      </c>
      <c r="G581" s="44" t="s">
        <v>5100</v>
      </c>
      <c r="H581" s="44" t="s">
        <v>5102</v>
      </c>
      <c r="I581" s="46">
        <v>0.5</v>
      </c>
      <c r="J581" s="46">
        <v>0.069</v>
      </c>
      <c r="K581" s="46">
        <v>0.376510598</v>
      </c>
      <c r="L581" s="46">
        <v>0.0621</v>
      </c>
      <c r="M581" s="46">
        <v>0.647</v>
      </c>
      <c r="N581" s="46">
        <v>0.951</v>
      </c>
      <c r="O581" s="46">
        <v>0.103</v>
      </c>
      <c r="P581" s="46">
        <v>0.215</v>
      </c>
      <c r="Q581" s="46">
        <v>84.884</v>
      </c>
      <c r="R581" s="46">
        <v>0.0</v>
      </c>
      <c r="S581" s="46">
        <v>1.0</v>
      </c>
      <c r="T581" s="44" t="s">
        <v>103</v>
      </c>
      <c r="U581" s="44" t="s">
        <v>35</v>
      </c>
      <c r="V581" s="44" t="s">
        <v>36</v>
      </c>
      <c r="W581" s="47" t="s">
        <v>11381</v>
      </c>
      <c r="X581" s="37"/>
      <c r="Y581" s="37"/>
      <c r="Z581" s="37"/>
      <c r="AA581" s="37"/>
      <c r="AB581" s="37"/>
    </row>
    <row r="582">
      <c r="A582" s="44" t="s">
        <v>5104</v>
      </c>
      <c r="B582" s="45" t="s">
        <v>5105</v>
      </c>
      <c r="C582" s="46">
        <v>2020.0</v>
      </c>
      <c r="D582" s="46">
        <v>28.0</v>
      </c>
      <c r="E582" s="46">
        <v>180000.0</v>
      </c>
      <c r="F582" s="44" t="s">
        <v>2343</v>
      </c>
      <c r="G582" s="44" t="s">
        <v>5106</v>
      </c>
      <c r="H582" s="44" t="s">
        <v>5108</v>
      </c>
      <c r="I582" s="46">
        <v>0.33</v>
      </c>
      <c r="J582" s="46">
        <v>0.0145</v>
      </c>
      <c r="K582" s="46">
        <v>0.358650782</v>
      </c>
      <c r="L582" s="46">
        <v>0.042</v>
      </c>
      <c r="M582" s="46">
        <v>0.977</v>
      </c>
      <c r="N582" s="46">
        <v>0.859</v>
      </c>
      <c r="O582" s="46">
        <v>0.112</v>
      </c>
      <c r="P582" s="46">
        <v>0.0998</v>
      </c>
      <c r="Q582" s="46">
        <v>141.177</v>
      </c>
      <c r="R582" s="46">
        <v>7.0</v>
      </c>
      <c r="S582" s="46">
        <v>1.0</v>
      </c>
      <c r="T582" s="44" t="s">
        <v>103</v>
      </c>
      <c r="U582" s="44" t="s">
        <v>35</v>
      </c>
      <c r="V582" s="44" t="s">
        <v>75</v>
      </c>
      <c r="W582" s="47" t="s">
        <v>11389</v>
      </c>
      <c r="X582" s="37"/>
      <c r="Y582" s="37"/>
      <c r="Z582" s="37"/>
      <c r="AA582" s="37"/>
      <c r="AB582" s="37"/>
    </row>
    <row r="583">
      <c r="A583" s="44" t="s">
        <v>5121</v>
      </c>
      <c r="B583" s="45" t="s">
        <v>5122</v>
      </c>
      <c r="C583" s="46">
        <v>2015.0</v>
      </c>
      <c r="D583" s="46">
        <v>28.0</v>
      </c>
      <c r="E583" s="46">
        <v>248733.0</v>
      </c>
      <c r="F583" s="44" t="s">
        <v>5123</v>
      </c>
      <c r="G583" s="44" t="s">
        <v>5124</v>
      </c>
      <c r="H583" s="44" t="s">
        <v>5125</v>
      </c>
      <c r="I583" s="46">
        <v>0.563</v>
      </c>
      <c r="J583" s="46">
        <v>0.339</v>
      </c>
      <c r="K583" s="46">
        <v>0.787179432</v>
      </c>
      <c r="L583" s="46">
        <v>0.0293</v>
      </c>
      <c r="M583" s="46">
        <v>0.803</v>
      </c>
      <c r="N583" s="46">
        <v>1.78E-6</v>
      </c>
      <c r="O583" s="46">
        <v>0.161</v>
      </c>
      <c r="P583" s="46">
        <v>0.204</v>
      </c>
      <c r="Q583" s="46">
        <v>111.94</v>
      </c>
      <c r="R583" s="46">
        <v>2.0</v>
      </c>
      <c r="S583" s="46">
        <v>1.0</v>
      </c>
      <c r="T583" s="44" t="s">
        <v>103</v>
      </c>
      <c r="U583" s="44" t="s">
        <v>35</v>
      </c>
      <c r="V583" s="44" t="s">
        <v>36</v>
      </c>
      <c r="W583" s="47" t="s">
        <v>11402</v>
      </c>
      <c r="X583" s="37"/>
      <c r="Y583" s="37"/>
      <c r="Z583" s="37"/>
      <c r="AA583" s="37"/>
      <c r="AB583" s="37"/>
    </row>
    <row r="584">
      <c r="A584" s="44" t="s">
        <v>5135</v>
      </c>
      <c r="B584" s="45" t="s">
        <v>5136</v>
      </c>
      <c r="C584" s="46">
        <v>2007.0</v>
      </c>
      <c r="D584" s="46">
        <v>29.0</v>
      </c>
      <c r="E584" s="46">
        <v>312066.0</v>
      </c>
      <c r="F584" s="44" t="s">
        <v>5137</v>
      </c>
      <c r="G584" s="44" t="s">
        <v>5138</v>
      </c>
      <c r="H584" s="44" t="s">
        <v>5139</v>
      </c>
      <c r="I584" s="46">
        <v>0.558</v>
      </c>
      <c r="J584" s="46">
        <v>0.717</v>
      </c>
      <c r="K584" s="46">
        <v>0.755160097</v>
      </c>
      <c r="L584" s="46">
        <v>0.0654</v>
      </c>
      <c r="M584" s="46">
        <v>0.0265</v>
      </c>
      <c r="N584" s="46">
        <v>5.75E-5</v>
      </c>
      <c r="O584" s="46">
        <v>0.698</v>
      </c>
      <c r="P584" s="46">
        <v>0.446</v>
      </c>
      <c r="Q584" s="46">
        <v>101.88</v>
      </c>
      <c r="R584" s="46">
        <v>4.0</v>
      </c>
      <c r="S584" s="46">
        <v>0.0</v>
      </c>
      <c r="T584" s="44" t="s">
        <v>103</v>
      </c>
      <c r="U584" s="44" t="s">
        <v>35</v>
      </c>
      <c r="V584" s="44" t="s">
        <v>54</v>
      </c>
      <c r="W584" s="47" t="s">
        <v>11418</v>
      </c>
      <c r="X584" s="37"/>
      <c r="Y584" s="37"/>
      <c r="Z584" s="37"/>
      <c r="AA584" s="37"/>
      <c r="AB584" s="37"/>
    </row>
    <row r="585">
      <c r="A585" s="44" t="s">
        <v>5225</v>
      </c>
      <c r="B585" s="45" t="s">
        <v>5226</v>
      </c>
      <c r="C585" s="46">
        <v>2015.0</v>
      </c>
      <c r="D585" s="46">
        <v>29.0</v>
      </c>
      <c r="E585" s="46">
        <v>107363.0</v>
      </c>
      <c r="F585" s="44" t="s">
        <v>2343</v>
      </c>
      <c r="G585" s="44" t="s">
        <v>5229</v>
      </c>
      <c r="H585" s="44" t="s">
        <v>5230</v>
      </c>
      <c r="I585" s="46">
        <v>0.6</v>
      </c>
      <c r="J585" s="46">
        <v>0.171</v>
      </c>
      <c r="K585" s="46">
        <v>0.548200115</v>
      </c>
      <c r="L585" s="46">
        <v>0.0332</v>
      </c>
      <c r="M585" s="46">
        <v>0.927</v>
      </c>
      <c r="N585" s="46">
        <v>0.0662</v>
      </c>
      <c r="O585" s="46">
        <v>0.119</v>
      </c>
      <c r="P585" s="46">
        <v>0.324</v>
      </c>
      <c r="Q585" s="46">
        <v>84.997</v>
      </c>
      <c r="R585" s="46">
        <v>7.0</v>
      </c>
      <c r="S585" s="46">
        <v>1.0</v>
      </c>
      <c r="T585" s="44" t="s">
        <v>103</v>
      </c>
      <c r="U585" s="44" t="s">
        <v>35</v>
      </c>
      <c r="V585" s="44" t="s">
        <v>45</v>
      </c>
      <c r="W585" s="47" t="s">
        <v>11432</v>
      </c>
      <c r="X585" s="37"/>
      <c r="Y585" s="37"/>
      <c r="Z585" s="37"/>
      <c r="AA585" s="37"/>
      <c r="AB585" s="37"/>
    </row>
    <row r="586">
      <c r="A586" s="44" t="s">
        <v>5232</v>
      </c>
      <c r="B586" s="45" t="s">
        <v>5234</v>
      </c>
      <c r="C586" s="46">
        <v>2017.0</v>
      </c>
      <c r="D586" s="46">
        <v>29.0</v>
      </c>
      <c r="E586" s="46">
        <v>181800.0</v>
      </c>
      <c r="F586" s="44" t="s">
        <v>1656</v>
      </c>
      <c r="G586" s="44" t="s">
        <v>5236</v>
      </c>
      <c r="H586" s="44" t="s">
        <v>5238</v>
      </c>
      <c r="I586" s="46">
        <v>0.171</v>
      </c>
      <c r="J586" s="46">
        <v>0.131</v>
      </c>
      <c r="K586" s="46">
        <v>0.709836802</v>
      </c>
      <c r="L586" s="46">
        <v>0.0349</v>
      </c>
      <c r="M586" s="46">
        <v>0.989</v>
      </c>
      <c r="N586" s="46">
        <v>1.05E-5</v>
      </c>
      <c r="O586" s="46">
        <v>0.111</v>
      </c>
      <c r="P586" s="46">
        <v>0.226</v>
      </c>
      <c r="Q586" s="46">
        <v>173.474</v>
      </c>
      <c r="R586" s="46">
        <v>10.0</v>
      </c>
      <c r="S586" s="46">
        <v>1.0</v>
      </c>
      <c r="T586" s="44" t="s">
        <v>103</v>
      </c>
      <c r="U586" s="44" t="s">
        <v>35</v>
      </c>
      <c r="V586" s="44" t="s">
        <v>36</v>
      </c>
      <c r="W586" s="47" t="s">
        <v>11442</v>
      </c>
      <c r="X586" s="37"/>
      <c r="Y586" s="37"/>
      <c r="Z586" s="37"/>
      <c r="AA586" s="37"/>
      <c r="AB586" s="37"/>
    </row>
    <row r="587">
      <c r="A587" s="44" t="s">
        <v>5249</v>
      </c>
      <c r="B587" s="45" t="s">
        <v>5250</v>
      </c>
      <c r="C587" s="46">
        <v>2019.0</v>
      </c>
      <c r="D587" s="46">
        <v>29.0</v>
      </c>
      <c r="E587" s="46">
        <v>252613.0</v>
      </c>
      <c r="F587" s="44" t="s">
        <v>5251</v>
      </c>
      <c r="G587" s="48" t="s">
        <v>5254</v>
      </c>
      <c r="H587" s="44" t="s">
        <v>5259</v>
      </c>
      <c r="I587" s="46">
        <v>0.76</v>
      </c>
      <c r="J587" s="46">
        <v>0.724</v>
      </c>
      <c r="K587" s="46">
        <v>0.879045195</v>
      </c>
      <c r="L587" s="46">
        <v>0.0463</v>
      </c>
      <c r="M587" s="46">
        <v>0.0817</v>
      </c>
      <c r="N587" s="46">
        <v>0.0</v>
      </c>
      <c r="O587" s="46">
        <v>0.0898</v>
      </c>
      <c r="P587" s="46">
        <v>0.431</v>
      </c>
      <c r="Q587" s="46">
        <v>99.991</v>
      </c>
      <c r="R587" s="46">
        <v>5.0</v>
      </c>
      <c r="S587" s="46">
        <v>0.0</v>
      </c>
      <c r="T587" s="44" t="s">
        <v>103</v>
      </c>
      <c r="U587" s="44" t="s">
        <v>35</v>
      </c>
      <c r="V587" s="44" t="s">
        <v>54</v>
      </c>
      <c r="W587" s="47" t="s">
        <v>11453</v>
      </c>
      <c r="X587" s="37"/>
      <c r="Y587" s="37"/>
      <c r="Z587" s="37"/>
      <c r="AA587" s="37"/>
      <c r="AB587" s="37"/>
    </row>
    <row r="588">
      <c r="A588" s="44" t="s">
        <v>5261</v>
      </c>
      <c r="B588" s="45" t="s">
        <v>5262</v>
      </c>
      <c r="C588" s="46">
        <v>2012.0</v>
      </c>
      <c r="D588" s="46">
        <v>29.0</v>
      </c>
      <c r="E588" s="46">
        <v>182026.0</v>
      </c>
      <c r="F588" s="44" t="s">
        <v>5263</v>
      </c>
      <c r="G588" s="44" t="s">
        <v>5264</v>
      </c>
      <c r="H588" s="44" t="s">
        <v>5265</v>
      </c>
      <c r="I588" s="46">
        <v>0.542</v>
      </c>
      <c r="J588" s="46">
        <v>0.961</v>
      </c>
      <c r="K588" s="46">
        <v>0.927042115</v>
      </c>
      <c r="L588" s="46">
        <v>0.0411</v>
      </c>
      <c r="M588" s="46">
        <v>9.54E-4</v>
      </c>
      <c r="N588" s="46">
        <v>0.00259</v>
      </c>
      <c r="O588" s="46">
        <v>0.225</v>
      </c>
      <c r="P588" s="46">
        <v>0.431</v>
      </c>
      <c r="Q588" s="46">
        <v>174.96</v>
      </c>
      <c r="R588" s="46">
        <v>2.0</v>
      </c>
      <c r="S588" s="46">
        <v>1.0</v>
      </c>
      <c r="T588" s="44" t="s">
        <v>103</v>
      </c>
      <c r="U588" s="44" t="s">
        <v>35</v>
      </c>
      <c r="V588" s="44" t="s">
        <v>54</v>
      </c>
      <c r="W588" s="47" t="s">
        <v>11466</v>
      </c>
      <c r="X588" s="37"/>
      <c r="Y588" s="37"/>
      <c r="Z588" s="37"/>
      <c r="AA588" s="37"/>
      <c r="AB588" s="37"/>
    </row>
    <row r="589">
      <c r="A589" s="44" t="s">
        <v>5299</v>
      </c>
      <c r="B589" s="44" t="s">
        <v>5300</v>
      </c>
      <c r="C589" s="46">
        <v>2002.0</v>
      </c>
      <c r="D589" s="46">
        <v>30.0</v>
      </c>
      <c r="E589" s="46">
        <v>202480.0</v>
      </c>
      <c r="F589" s="44" t="s">
        <v>5301</v>
      </c>
      <c r="G589" s="44" t="s">
        <v>5302</v>
      </c>
      <c r="H589" s="44" t="s">
        <v>5303</v>
      </c>
      <c r="I589" s="46">
        <v>0.354</v>
      </c>
      <c r="J589" s="46">
        <v>0.144</v>
      </c>
      <c r="K589" s="46">
        <v>0.643573674</v>
      </c>
      <c r="L589" s="46">
        <v>0.0332</v>
      </c>
      <c r="M589" s="46">
        <v>0.878</v>
      </c>
      <c r="N589" s="46">
        <v>0.0</v>
      </c>
      <c r="O589" s="46">
        <v>0.116</v>
      </c>
      <c r="P589" s="46">
        <v>0.26</v>
      </c>
      <c r="Q589" s="46">
        <v>129.629</v>
      </c>
      <c r="R589" s="46">
        <v>2.0</v>
      </c>
      <c r="S589" s="46">
        <v>1.0</v>
      </c>
      <c r="T589" s="44" t="s">
        <v>103</v>
      </c>
      <c r="U589" s="44" t="s">
        <v>35</v>
      </c>
      <c r="V589" s="44" t="s">
        <v>36</v>
      </c>
      <c r="W589" s="47" t="s">
        <v>11479</v>
      </c>
      <c r="X589" s="37"/>
      <c r="Y589" s="37"/>
      <c r="Z589" s="37"/>
      <c r="AA589" s="37"/>
      <c r="AB589" s="37"/>
    </row>
    <row r="590">
      <c r="A590" s="44" t="s">
        <v>5306</v>
      </c>
      <c r="B590" s="44" t="s">
        <v>5307</v>
      </c>
      <c r="C590" s="46">
        <v>2020.0</v>
      </c>
      <c r="D590" s="46">
        <v>30.0</v>
      </c>
      <c r="E590" s="46">
        <v>105050.0</v>
      </c>
      <c r="F590" s="44" t="s">
        <v>5308</v>
      </c>
      <c r="G590" s="44" t="s">
        <v>5310</v>
      </c>
      <c r="H590" s="44" t="s">
        <v>5307</v>
      </c>
      <c r="I590" s="46">
        <v>0.843</v>
      </c>
      <c r="J590" s="46">
        <v>0.43</v>
      </c>
      <c r="K590" s="46">
        <v>0.759437897</v>
      </c>
      <c r="L590" s="46">
        <v>0.345</v>
      </c>
      <c r="M590" s="46">
        <v>0.0328</v>
      </c>
      <c r="N590" s="46">
        <v>4.06E-5</v>
      </c>
      <c r="O590" s="46">
        <v>0.0874</v>
      </c>
      <c r="P590" s="46">
        <v>0.338</v>
      </c>
      <c r="Q590" s="46">
        <v>102.282</v>
      </c>
      <c r="R590" s="46">
        <v>5.0</v>
      </c>
      <c r="S590" s="46">
        <v>0.0</v>
      </c>
      <c r="T590" s="44" t="s">
        <v>103</v>
      </c>
      <c r="U590" s="44" t="s">
        <v>35</v>
      </c>
      <c r="V590" s="44" t="s">
        <v>45</v>
      </c>
      <c r="W590" s="47" t="s">
        <v>11490</v>
      </c>
      <c r="X590" s="37"/>
      <c r="Y590" s="37"/>
      <c r="Z590" s="37"/>
      <c r="AA590" s="37"/>
      <c r="AB590" s="37"/>
    </row>
    <row r="591">
      <c r="A591" s="44" t="s">
        <v>5332</v>
      </c>
      <c r="B591" s="45" t="s">
        <v>5333</v>
      </c>
      <c r="C591" s="46">
        <v>2017.0</v>
      </c>
      <c r="D591" s="46">
        <v>30.0</v>
      </c>
      <c r="E591" s="46">
        <v>151971.0</v>
      </c>
      <c r="F591" s="44" t="s">
        <v>2343</v>
      </c>
      <c r="G591" s="44" t="s">
        <v>5334</v>
      </c>
      <c r="H591" s="44" t="s">
        <v>5335</v>
      </c>
      <c r="I591" s="46">
        <v>0.358</v>
      </c>
      <c r="J591" s="46">
        <v>0.162</v>
      </c>
      <c r="K591" s="46">
        <v>0.559771565</v>
      </c>
      <c r="L591" s="46">
        <v>0.0609</v>
      </c>
      <c r="M591" s="46">
        <v>0.954</v>
      </c>
      <c r="N591" s="46">
        <v>0.489</v>
      </c>
      <c r="O591" s="46">
        <v>0.376</v>
      </c>
      <c r="P591" s="46">
        <v>0.159</v>
      </c>
      <c r="Q591" s="46">
        <v>83.745</v>
      </c>
      <c r="R591" s="46">
        <v>2.0</v>
      </c>
      <c r="S591" s="46">
        <v>1.0</v>
      </c>
      <c r="T591" s="44" t="s">
        <v>103</v>
      </c>
      <c r="U591" s="44" t="s">
        <v>35</v>
      </c>
      <c r="V591" s="44" t="s">
        <v>58</v>
      </c>
      <c r="W591" s="47" t="s">
        <v>11499</v>
      </c>
      <c r="X591" s="37"/>
      <c r="Y591" s="37"/>
      <c r="Z591" s="37"/>
      <c r="AA591" s="37"/>
      <c r="AB591" s="37"/>
    </row>
    <row r="592">
      <c r="A592" s="44" t="s">
        <v>5372</v>
      </c>
      <c r="B592" s="45" t="s">
        <v>5373</v>
      </c>
      <c r="C592" s="46">
        <v>2001.0</v>
      </c>
      <c r="D592" s="46">
        <v>30.0</v>
      </c>
      <c r="E592" s="46">
        <v>191893.0</v>
      </c>
      <c r="F592" s="44" t="s">
        <v>5375</v>
      </c>
      <c r="G592" s="44" t="s">
        <v>5376</v>
      </c>
      <c r="H592" s="44" t="s">
        <v>5377</v>
      </c>
      <c r="I592" s="46">
        <v>0.444</v>
      </c>
      <c r="J592" s="46">
        <v>0.556</v>
      </c>
      <c r="K592" s="46">
        <v>0.790901119</v>
      </c>
      <c r="L592" s="46">
        <v>0.0684</v>
      </c>
      <c r="M592" s="46">
        <v>0.171</v>
      </c>
      <c r="N592" s="46">
        <v>0.00172</v>
      </c>
      <c r="O592" s="46">
        <v>0.114</v>
      </c>
      <c r="P592" s="46">
        <v>0.234</v>
      </c>
      <c r="Q592" s="46">
        <v>123.97</v>
      </c>
      <c r="R592" s="46">
        <v>7.0</v>
      </c>
      <c r="S592" s="46">
        <v>1.0</v>
      </c>
      <c r="T592" s="44" t="s">
        <v>103</v>
      </c>
      <c r="U592" s="44" t="s">
        <v>35</v>
      </c>
      <c r="V592" s="44" t="s">
        <v>36</v>
      </c>
      <c r="W592" s="47" t="s">
        <v>11506</v>
      </c>
      <c r="X592" s="37"/>
      <c r="Y592" s="37"/>
      <c r="Z592" s="37"/>
      <c r="AA592" s="37"/>
      <c r="AB592" s="37"/>
    </row>
    <row r="593">
      <c r="A593" s="44" t="s">
        <v>5470</v>
      </c>
      <c r="B593" s="44" t="s">
        <v>5471</v>
      </c>
      <c r="C593" s="46">
        <v>2020.0</v>
      </c>
      <c r="D593" s="46">
        <v>32.0</v>
      </c>
      <c r="E593" s="46">
        <v>214834.0</v>
      </c>
      <c r="F593" s="44" t="s">
        <v>5472</v>
      </c>
      <c r="G593" s="44" t="s">
        <v>5473</v>
      </c>
      <c r="H593" s="44" t="s">
        <v>4696</v>
      </c>
      <c r="I593" s="46">
        <v>0.559</v>
      </c>
      <c r="J593" s="46">
        <v>0.837</v>
      </c>
      <c r="K593" s="46">
        <v>0.887600796</v>
      </c>
      <c r="L593" s="46">
        <v>0.0391</v>
      </c>
      <c r="M593" s="46">
        <v>0.0617</v>
      </c>
      <c r="N593" s="46">
        <v>0.0</v>
      </c>
      <c r="O593" s="46">
        <v>0.393</v>
      </c>
      <c r="P593" s="46">
        <v>0.446</v>
      </c>
      <c r="Q593" s="46">
        <v>119.958</v>
      </c>
      <c r="R593" s="46">
        <v>4.0</v>
      </c>
      <c r="S593" s="46">
        <v>0.0</v>
      </c>
      <c r="T593" s="44" t="s">
        <v>103</v>
      </c>
      <c r="U593" s="44" t="s">
        <v>35</v>
      </c>
      <c r="V593" s="44" t="s">
        <v>54</v>
      </c>
      <c r="W593" s="47" t="s">
        <v>11514</v>
      </c>
      <c r="X593" s="37"/>
      <c r="Y593" s="37"/>
      <c r="Z593" s="37"/>
      <c r="AA593" s="37"/>
      <c r="AB593" s="37"/>
    </row>
    <row r="594">
      <c r="A594" s="44" t="s">
        <v>5504</v>
      </c>
      <c r="B594" s="44" t="s">
        <v>5505</v>
      </c>
      <c r="C594" s="46">
        <v>2017.0</v>
      </c>
      <c r="D594" s="46">
        <v>32.0</v>
      </c>
      <c r="E594" s="46">
        <v>342856.0</v>
      </c>
      <c r="F594" s="44" t="s">
        <v>5506</v>
      </c>
      <c r="G594" s="44" t="s">
        <v>5507</v>
      </c>
      <c r="H594" s="44" t="s">
        <v>5509</v>
      </c>
      <c r="I594" s="46">
        <v>0.824</v>
      </c>
      <c r="J594" s="46">
        <v>0.697</v>
      </c>
      <c r="K594" s="46">
        <v>0.798130601</v>
      </c>
      <c r="L594" s="46">
        <v>0.0372</v>
      </c>
      <c r="M594" s="46">
        <v>0.00899</v>
      </c>
      <c r="N594" s="46">
        <v>0.682</v>
      </c>
      <c r="O594" s="46">
        <v>0.0651</v>
      </c>
      <c r="P594" s="46">
        <v>0.261</v>
      </c>
      <c r="Q594" s="46">
        <v>126.0</v>
      </c>
      <c r="R594" s="46">
        <v>3.0</v>
      </c>
      <c r="S594" s="46">
        <v>0.0</v>
      </c>
      <c r="T594" s="44" t="s">
        <v>103</v>
      </c>
      <c r="U594" s="44" t="s">
        <v>35</v>
      </c>
      <c r="V594" s="44" t="s">
        <v>36</v>
      </c>
      <c r="W594" s="47" t="s">
        <v>11521</v>
      </c>
      <c r="X594" s="37"/>
      <c r="Y594" s="37"/>
      <c r="Z594" s="37"/>
      <c r="AA594" s="37"/>
      <c r="AB594" s="37"/>
    </row>
    <row r="595">
      <c r="A595" s="44" t="s">
        <v>5518</v>
      </c>
      <c r="B595" s="45" t="s">
        <v>3331</v>
      </c>
      <c r="C595" s="46">
        <v>1968.0</v>
      </c>
      <c r="D595" s="46">
        <v>33.0</v>
      </c>
      <c r="E595" s="46">
        <v>161106.0</v>
      </c>
      <c r="F595" s="44" t="s">
        <v>5519</v>
      </c>
      <c r="G595" s="44" t="s">
        <v>5521</v>
      </c>
      <c r="H595" s="44" t="s">
        <v>5523</v>
      </c>
      <c r="I595" s="46">
        <v>0.518</v>
      </c>
      <c r="J595" s="46">
        <v>0.442</v>
      </c>
      <c r="K595" s="46">
        <v>0.869676812</v>
      </c>
      <c r="L595" s="46">
        <v>0.0249</v>
      </c>
      <c r="M595" s="46">
        <v>0.452</v>
      </c>
      <c r="N595" s="46">
        <v>0.0</v>
      </c>
      <c r="O595" s="46">
        <v>0.176</v>
      </c>
      <c r="P595" s="46">
        <v>0.417</v>
      </c>
      <c r="Q595" s="46">
        <v>88.48</v>
      </c>
      <c r="R595" s="46">
        <v>9.0</v>
      </c>
      <c r="S595" s="46">
        <v>1.0</v>
      </c>
      <c r="T595" s="44" t="s">
        <v>103</v>
      </c>
      <c r="U595" s="44" t="s">
        <v>35</v>
      </c>
      <c r="V595" s="44" t="s">
        <v>54</v>
      </c>
      <c r="W595" s="47" t="s">
        <v>11531</v>
      </c>
      <c r="X595" s="37"/>
      <c r="Y595" s="37"/>
      <c r="Z595" s="37"/>
      <c r="AA595" s="37"/>
      <c r="AB595" s="37"/>
    </row>
    <row r="596">
      <c r="A596" s="44" t="s">
        <v>5660</v>
      </c>
      <c r="B596" s="45" t="s">
        <v>5661</v>
      </c>
      <c r="C596" s="46">
        <v>2010.0</v>
      </c>
      <c r="D596" s="46">
        <v>34.0</v>
      </c>
      <c r="E596" s="46">
        <v>241666.0</v>
      </c>
      <c r="F596" s="44" t="s">
        <v>5662</v>
      </c>
      <c r="G596" s="44" t="s">
        <v>5663</v>
      </c>
      <c r="H596" s="44" t="s">
        <v>5664</v>
      </c>
      <c r="I596" s="46">
        <v>0.67</v>
      </c>
      <c r="J596" s="46">
        <v>0.599</v>
      </c>
      <c r="K596" s="46">
        <v>0.774281864</v>
      </c>
      <c r="L596" s="46">
        <v>0.0406</v>
      </c>
      <c r="M596" s="46">
        <v>0.232</v>
      </c>
      <c r="N596" s="46">
        <v>8.09E-6</v>
      </c>
      <c r="O596" s="46">
        <v>0.163</v>
      </c>
      <c r="P596" s="46">
        <v>0.361</v>
      </c>
      <c r="Q596" s="46">
        <v>115.26</v>
      </c>
      <c r="R596" s="46">
        <v>0.0</v>
      </c>
      <c r="S596" s="46">
        <v>1.0</v>
      </c>
      <c r="T596" s="44" t="s">
        <v>103</v>
      </c>
      <c r="U596" s="44" t="s">
        <v>35</v>
      </c>
      <c r="V596" s="44" t="s">
        <v>45</v>
      </c>
      <c r="W596" s="47" t="s">
        <v>11543</v>
      </c>
      <c r="X596" s="37"/>
      <c r="Y596" s="37"/>
      <c r="Z596" s="37"/>
      <c r="AA596" s="37"/>
      <c r="AB596" s="37"/>
    </row>
    <row r="597">
      <c r="A597" s="44" t="s">
        <v>5755</v>
      </c>
      <c r="B597" s="45" t="s">
        <v>3837</v>
      </c>
      <c r="C597" s="46">
        <v>1995.0</v>
      </c>
      <c r="D597" s="46">
        <v>35.0</v>
      </c>
      <c r="E597" s="46">
        <v>223800.0</v>
      </c>
      <c r="F597" s="44" t="s">
        <v>1267</v>
      </c>
      <c r="G597" s="44" t="s">
        <v>3838</v>
      </c>
      <c r="H597" s="44" t="s">
        <v>5758</v>
      </c>
      <c r="I597" s="46">
        <v>0.509</v>
      </c>
      <c r="J597" s="46">
        <v>0.0223</v>
      </c>
      <c r="K597" s="46">
        <v>0.446516801</v>
      </c>
      <c r="L597" s="46">
        <v>0.0369</v>
      </c>
      <c r="M597" s="46">
        <v>0.969</v>
      </c>
      <c r="N597" s="46">
        <v>0.0</v>
      </c>
      <c r="O597" s="46">
        <v>0.112</v>
      </c>
      <c r="P597" s="46">
        <v>0.259</v>
      </c>
      <c r="Q597" s="46">
        <v>100.25</v>
      </c>
      <c r="R597" s="46">
        <v>5.0</v>
      </c>
      <c r="S597" s="46">
        <v>0.0</v>
      </c>
      <c r="T597" s="44" t="s">
        <v>103</v>
      </c>
      <c r="U597" s="44" t="s">
        <v>35</v>
      </c>
      <c r="V597" s="44" t="s">
        <v>36</v>
      </c>
      <c r="W597" s="47" t="s">
        <v>11551</v>
      </c>
      <c r="X597" s="37"/>
      <c r="Y597" s="37"/>
      <c r="Z597" s="37"/>
      <c r="AA597" s="37"/>
      <c r="AB597" s="37"/>
    </row>
    <row r="598">
      <c r="A598" s="44" t="s">
        <v>5851</v>
      </c>
      <c r="B598" s="45" t="s">
        <v>5852</v>
      </c>
      <c r="C598" s="46">
        <v>2009.0</v>
      </c>
      <c r="D598" s="46">
        <v>36.0</v>
      </c>
      <c r="E598" s="46">
        <v>122019.0</v>
      </c>
      <c r="F598" s="44" t="s">
        <v>5853</v>
      </c>
      <c r="G598" s="44" t="s">
        <v>5854</v>
      </c>
      <c r="H598" s="44" t="s">
        <v>5855</v>
      </c>
      <c r="I598" s="46">
        <v>0.432</v>
      </c>
      <c r="J598" s="46">
        <v>0.0719</v>
      </c>
      <c r="K598" s="46">
        <v>0.629756379</v>
      </c>
      <c r="L598" s="46">
        <v>0.042</v>
      </c>
      <c r="M598" s="46">
        <v>0.954</v>
      </c>
      <c r="N598" s="46">
        <v>0.914</v>
      </c>
      <c r="O598" s="46">
        <v>0.106</v>
      </c>
      <c r="P598" s="46">
        <v>0.222</v>
      </c>
      <c r="Q598" s="46">
        <v>132.533</v>
      </c>
      <c r="R598" s="46">
        <v>8.0</v>
      </c>
      <c r="S598" s="46">
        <v>1.0</v>
      </c>
      <c r="T598" s="44" t="s">
        <v>103</v>
      </c>
      <c r="U598" s="44" t="s">
        <v>35</v>
      </c>
      <c r="V598" s="44" t="s">
        <v>36</v>
      </c>
      <c r="W598" s="47" t="s">
        <v>11562</v>
      </c>
      <c r="X598" s="37"/>
      <c r="Y598" s="37"/>
      <c r="Z598" s="37"/>
      <c r="AA598" s="37"/>
      <c r="AB598" s="37"/>
    </row>
    <row r="599">
      <c r="A599" s="44" t="s">
        <v>5868</v>
      </c>
      <c r="B599" s="45" t="s">
        <v>5869</v>
      </c>
      <c r="C599" s="46">
        <v>2005.0</v>
      </c>
      <c r="D599" s="46">
        <v>36.0</v>
      </c>
      <c r="E599" s="46">
        <v>279920.0</v>
      </c>
      <c r="F599" s="44" t="s">
        <v>5870</v>
      </c>
      <c r="G599" s="44" t="s">
        <v>5871</v>
      </c>
      <c r="H599" s="44" t="s">
        <v>5872</v>
      </c>
      <c r="I599" s="46">
        <v>0.618</v>
      </c>
      <c r="J599" s="46">
        <v>0.942</v>
      </c>
      <c r="K599" s="46">
        <v>0.870254315</v>
      </c>
      <c r="L599" s="46">
        <v>0.0721</v>
      </c>
      <c r="M599" s="46">
        <v>0.0216</v>
      </c>
      <c r="N599" s="46">
        <v>0.0284</v>
      </c>
      <c r="O599" s="46">
        <v>0.0632</v>
      </c>
      <c r="P599" s="46">
        <v>0.269</v>
      </c>
      <c r="Q599" s="46">
        <v>91.95</v>
      </c>
      <c r="R599" s="46">
        <v>9.0</v>
      </c>
      <c r="S599" s="46">
        <v>1.0</v>
      </c>
      <c r="T599" s="44" t="s">
        <v>103</v>
      </c>
      <c r="U599" s="44" t="s">
        <v>35</v>
      </c>
      <c r="V599" s="44" t="s">
        <v>36</v>
      </c>
      <c r="W599" s="47" t="s">
        <v>11574</v>
      </c>
      <c r="X599" s="37"/>
      <c r="Y599" s="37"/>
      <c r="Z599" s="37"/>
      <c r="AA599" s="37"/>
      <c r="AB599" s="37"/>
    </row>
    <row r="600">
      <c r="A600" s="44" t="s">
        <v>5876</v>
      </c>
      <c r="B600" s="44" t="s">
        <v>5877</v>
      </c>
      <c r="C600" s="46">
        <v>1996.0</v>
      </c>
      <c r="D600" s="46">
        <v>36.0</v>
      </c>
      <c r="E600" s="46">
        <v>421293.0</v>
      </c>
      <c r="F600" s="44" t="s">
        <v>5878</v>
      </c>
      <c r="G600" s="44" t="s">
        <v>5879</v>
      </c>
      <c r="H600" s="44" t="s">
        <v>5877</v>
      </c>
      <c r="I600" s="46">
        <v>0.517</v>
      </c>
      <c r="J600" s="46">
        <v>0.647</v>
      </c>
      <c r="K600" s="46">
        <v>0.71867046</v>
      </c>
      <c r="L600" s="46">
        <v>0.0376</v>
      </c>
      <c r="M600" s="46">
        <v>0.124</v>
      </c>
      <c r="N600" s="46">
        <v>0.725</v>
      </c>
      <c r="O600" s="46">
        <v>0.177</v>
      </c>
      <c r="P600" s="46">
        <v>0.254</v>
      </c>
      <c r="Q600" s="46">
        <v>115.02</v>
      </c>
      <c r="R600" s="46">
        <v>8.0</v>
      </c>
      <c r="S600" s="46">
        <v>1.0</v>
      </c>
      <c r="T600" s="44" t="s">
        <v>103</v>
      </c>
      <c r="U600" s="44" t="s">
        <v>35</v>
      </c>
      <c r="V600" s="44" t="s">
        <v>36</v>
      </c>
      <c r="W600" s="47" t="s">
        <v>11583</v>
      </c>
      <c r="X600" s="37"/>
      <c r="Y600" s="37"/>
      <c r="Z600" s="37"/>
      <c r="AA600" s="37"/>
      <c r="AB600" s="37"/>
    </row>
    <row r="601">
      <c r="A601" s="44" t="s">
        <v>5919</v>
      </c>
      <c r="B601" s="45" t="s">
        <v>5920</v>
      </c>
      <c r="C601" s="46">
        <v>2021.0</v>
      </c>
      <c r="D601" s="46">
        <v>37.0</v>
      </c>
      <c r="E601" s="46">
        <v>130063.0</v>
      </c>
      <c r="F601" s="44" t="s">
        <v>5921</v>
      </c>
      <c r="G601" s="44" t="s">
        <v>5922</v>
      </c>
      <c r="H601" s="44" t="s">
        <v>5923</v>
      </c>
      <c r="I601" s="46">
        <v>0.568</v>
      </c>
      <c r="J601" s="46">
        <v>0.0307</v>
      </c>
      <c r="K601" s="46">
        <v>0.341475413</v>
      </c>
      <c r="L601" s="46">
        <v>0.0472</v>
      </c>
      <c r="M601" s="46">
        <v>0.979</v>
      </c>
      <c r="N601" s="46">
        <v>0.949</v>
      </c>
      <c r="O601" s="46">
        <v>0.0958</v>
      </c>
      <c r="P601" s="46">
        <v>0.219</v>
      </c>
      <c r="Q601" s="46">
        <v>74.996</v>
      </c>
      <c r="R601" s="46">
        <v>6.0</v>
      </c>
      <c r="S601" s="46">
        <v>1.0</v>
      </c>
      <c r="T601" s="44" t="s">
        <v>103</v>
      </c>
      <c r="U601" s="44" t="s">
        <v>35</v>
      </c>
      <c r="V601" s="44" t="s">
        <v>36</v>
      </c>
      <c r="W601" s="47" t="s">
        <v>11592</v>
      </c>
      <c r="X601" s="37"/>
      <c r="Y601" s="37"/>
      <c r="Z601" s="37"/>
      <c r="AA601" s="37"/>
      <c r="AB601" s="37"/>
    </row>
    <row r="602">
      <c r="A602" s="44" t="s">
        <v>5924</v>
      </c>
      <c r="B602" s="45" t="s">
        <v>5925</v>
      </c>
      <c r="C602" s="46">
        <v>2017.0</v>
      </c>
      <c r="D602" s="46">
        <v>37.0</v>
      </c>
      <c r="E602" s="46">
        <v>40760.0</v>
      </c>
      <c r="F602" s="44" t="s">
        <v>5926</v>
      </c>
      <c r="G602" s="44" t="s">
        <v>5927</v>
      </c>
      <c r="H602" s="44" t="s">
        <v>5928</v>
      </c>
      <c r="I602" s="46">
        <v>0.651</v>
      </c>
      <c r="J602" s="46">
        <v>0.433</v>
      </c>
      <c r="K602" s="46">
        <v>0.853677839</v>
      </c>
      <c r="L602" s="46">
        <v>0.0333</v>
      </c>
      <c r="M602" s="46">
        <v>0.984</v>
      </c>
      <c r="N602" s="46">
        <v>0.901</v>
      </c>
      <c r="O602" s="46">
        <v>0.1</v>
      </c>
      <c r="P602" s="46">
        <v>0.342</v>
      </c>
      <c r="Q602" s="46">
        <v>110.918</v>
      </c>
      <c r="R602" s="46">
        <v>4.0</v>
      </c>
      <c r="S602" s="46">
        <v>0.0</v>
      </c>
      <c r="T602" s="44" t="s">
        <v>103</v>
      </c>
      <c r="U602" s="44" t="s">
        <v>35</v>
      </c>
      <c r="V602" s="44" t="s">
        <v>45</v>
      </c>
      <c r="W602" s="47" t="s">
        <v>11602</v>
      </c>
      <c r="X602" s="37"/>
      <c r="Y602" s="37"/>
      <c r="Z602" s="37"/>
      <c r="AA602" s="37"/>
      <c r="AB602" s="37"/>
    </row>
    <row r="603">
      <c r="A603" s="44" t="s">
        <v>5934</v>
      </c>
      <c r="B603" s="45" t="s">
        <v>5936</v>
      </c>
      <c r="C603" s="46">
        <v>2011.0</v>
      </c>
      <c r="D603" s="46">
        <v>37.0</v>
      </c>
      <c r="E603" s="46">
        <v>291960.0</v>
      </c>
      <c r="F603" s="44" t="s">
        <v>3419</v>
      </c>
      <c r="G603" s="44" t="s">
        <v>5939</v>
      </c>
      <c r="H603" s="44" t="s">
        <v>5940</v>
      </c>
      <c r="I603" s="46">
        <v>0.427</v>
      </c>
      <c r="J603" s="46">
        <v>0.446</v>
      </c>
      <c r="K603" s="46">
        <v>0.759694565</v>
      </c>
      <c r="L603" s="46">
        <v>0.0456</v>
      </c>
      <c r="M603" s="46">
        <v>0.344</v>
      </c>
      <c r="N603" s="46">
        <v>2.54E-6</v>
      </c>
      <c r="O603" s="46">
        <v>0.17</v>
      </c>
      <c r="P603" s="46">
        <v>0.359</v>
      </c>
      <c r="Q603" s="46">
        <v>117.0</v>
      </c>
      <c r="R603" s="46">
        <v>1.0</v>
      </c>
      <c r="S603" s="46">
        <v>1.0</v>
      </c>
      <c r="T603" s="44" t="s">
        <v>103</v>
      </c>
      <c r="U603" s="44" t="s">
        <v>35</v>
      </c>
      <c r="V603" s="44" t="s">
        <v>45</v>
      </c>
      <c r="W603" s="47" t="s">
        <v>11610</v>
      </c>
      <c r="X603" s="37"/>
      <c r="Y603" s="37"/>
      <c r="Z603" s="37"/>
      <c r="AA603" s="37"/>
      <c r="AB603" s="37"/>
    </row>
    <row r="604">
      <c r="A604" s="44" t="s">
        <v>5995</v>
      </c>
      <c r="B604" s="45" t="s">
        <v>5996</v>
      </c>
      <c r="C604" s="46">
        <v>2021.0</v>
      </c>
      <c r="D604" s="46">
        <v>38.0</v>
      </c>
      <c r="E604" s="46">
        <v>149655.0</v>
      </c>
      <c r="F604" s="44" t="s">
        <v>5921</v>
      </c>
      <c r="G604" s="44" t="s">
        <v>5997</v>
      </c>
      <c r="H604" s="44" t="s">
        <v>5923</v>
      </c>
      <c r="I604" s="46">
        <v>0.424</v>
      </c>
      <c r="J604" s="46">
        <v>0.0235</v>
      </c>
      <c r="K604" s="46">
        <v>0.358073279</v>
      </c>
      <c r="L604" s="46">
        <v>0.0518</v>
      </c>
      <c r="M604" s="46">
        <v>0.98</v>
      </c>
      <c r="N604" s="46">
        <v>0.939</v>
      </c>
      <c r="O604" s="46">
        <v>0.117</v>
      </c>
      <c r="P604" s="46">
        <v>0.078</v>
      </c>
      <c r="Q604" s="46">
        <v>180.064</v>
      </c>
      <c r="R604" s="46">
        <v>3.0</v>
      </c>
      <c r="S604" s="46">
        <v>1.0</v>
      </c>
      <c r="T604" s="44" t="s">
        <v>103</v>
      </c>
      <c r="U604" s="44" t="s">
        <v>35</v>
      </c>
      <c r="V604" s="44" t="s">
        <v>75</v>
      </c>
      <c r="W604" s="47" t="s">
        <v>11623</v>
      </c>
      <c r="X604" s="37"/>
      <c r="Y604" s="37"/>
      <c r="Z604" s="37"/>
      <c r="AA604" s="37"/>
      <c r="AB604" s="37"/>
    </row>
    <row r="605">
      <c r="A605" s="44" t="s">
        <v>6066</v>
      </c>
      <c r="B605" s="44" t="s">
        <v>3882</v>
      </c>
      <c r="C605" s="46">
        <v>2010.0</v>
      </c>
      <c r="D605" s="46">
        <v>39.0</v>
      </c>
      <c r="E605" s="46">
        <v>133375.0</v>
      </c>
      <c r="F605" s="44" t="s">
        <v>6069</v>
      </c>
      <c r="G605" s="44" t="s">
        <v>6070</v>
      </c>
      <c r="H605" s="44" t="s">
        <v>6070</v>
      </c>
      <c r="I605" s="46">
        <v>0.35</v>
      </c>
      <c r="J605" s="46">
        <v>0.192</v>
      </c>
      <c r="K605" s="46">
        <v>0.757384553</v>
      </c>
      <c r="L605" s="46">
        <v>0.0333</v>
      </c>
      <c r="M605" s="46">
        <v>0.293</v>
      </c>
      <c r="N605" s="46">
        <v>0.0</v>
      </c>
      <c r="O605" s="46">
        <v>0.0913</v>
      </c>
      <c r="P605" s="46">
        <v>0.264</v>
      </c>
      <c r="Q605" s="46">
        <v>177.91</v>
      </c>
      <c r="R605" s="46">
        <v>5.0</v>
      </c>
      <c r="S605" s="46">
        <v>1.0</v>
      </c>
      <c r="T605" s="44" t="s">
        <v>103</v>
      </c>
      <c r="U605" s="44" t="s">
        <v>35</v>
      </c>
      <c r="V605" s="44" t="s">
        <v>36</v>
      </c>
      <c r="W605" s="47" t="s">
        <v>11634</v>
      </c>
      <c r="X605" s="37"/>
      <c r="Y605" s="37"/>
      <c r="Z605" s="37"/>
      <c r="AA605" s="37"/>
      <c r="AB605" s="37"/>
    </row>
  </sheetData>
  <mergeCells count="37">
    <mergeCell ref="W208:X208"/>
    <mergeCell ref="W213:X213"/>
    <mergeCell ref="W216:X216"/>
    <mergeCell ref="W218:X218"/>
    <mergeCell ref="W221:X221"/>
    <mergeCell ref="W224:X224"/>
    <mergeCell ref="W228:X228"/>
    <mergeCell ref="W232:X232"/>
    <mergeCell ref="W243:X243"/>
    <mergeCell ref="W248:X248"/>
    <mergeCell ref="W256:X256"/>
    <mergeCell ref="W263:X263"/>
    <mergeCell ref="W266:X266"/>
    <mergeCell ref="W267:X267"/>
    <mergeCell ref="W268:X268"/>
    <mergeCell ref="W271:X271"/>
    <mergeCell ref="W274:X274"/>
    <mergeCell ref="W275:X275"/>
    <mergeCell ref="W282:X282"/>
    <mergeCell ref="W283:X283"/>
    <mergeCell ref="W284:X284"/>
    <mergeCell ref="W287:X287"/>
    <mergeCell ref="W288:X288"/>
    <mergeCell ref="W292:X292"/>
    <mergeCell ref="W294:X294"/>
    <mergeCell ref="W302:X302"/>
    <mergeCell ref="W306:X306"/>
    <mergeCell ref="W309:X309"/>
    <mergeCell ref="W356:X356"/>
    <mergeCell ref="W358:X358"/>
    <mergeCell ref="W311:X311"/>
    <mergeCell ref="W318:X318"/>
    <mergeCell ref="W325:X325"/>
    <mergeCell ref="W339:X339"/>
    <mergeCell ref="W346:X346"/>
    <mergeCell ref="W348:X348"/>
    <mergeCell ref="W349:X349"/>
  </mergeCells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  <hyperlink r:id="rId172" ref="W173"/>
    <hyperlink r:id="rId173" ref="W174"/>
    <hyperlink r:id="rId174" ref="W175"/>
    <hyperlink r:id="rId175" ref="W176"/>
    <hyperlink r:id="rId176" ref="W177"/>
    <hyperlink r:id="rId177" ref="W178"/>
    <hyperlink r:id="rId178" ref="W179"/>
    <hyperlink r:id="rId179" ref="W180"/>
    <hyperlink r:id="rId180" ref="W181"/>
    <hyperlink r:id="rId181" ref="W182"/>
    <hyperlink r:id="rId182" ref="W183"/>
    <hyperlink r:id="rId183" ref="W184"/>
    <hyperlink r:id="rId184" ref="W185"/>
    <hyperlink r:id="rId185" ref="W186"/>
    <hyperlink r:id="rId186" ref="W187"/>
    <hyperlink r:id="rId187" ref="W188"/>
    <hyperlink r:id="rId188" ref="W189"/>
    <hyperlink r:id="rId189" ref="W190"/>
    <hyperlink r:id="rId190" ref="W191"/>
    <hyperlink r:id="rId191" ref="W192"/>
    <hyperlink r:id="rId192" ref="W193"/>
    <hyperlink r:id="rId193" ref="W194"/>
    <hyperlink r:id="rId194" ref="W195"/>
    <hyperlink r:id="rId195" ref="W196"/>
    <hyperlink r:id="rId196" ref="W197"/>
    <hyperlink r:id="rId197" ref="W198"/>
    <hyperlink r:id="rId198" ref="W199"/>
    <hyperlink r:id="rId199" ref="W200"/>
    <hyperlink r:id="rId200" ref="W202"/>
    <hyperlink r:id="rId201" ref="W203"/>
    <hyperlink r:id="rId202" ref="W204"/>
    <hyperlink r:id="rId203" ref="W205"/>
    <hyperlink r:id="rId204" ref="W206"/>
    <hyperlink r:id="rId205" ref="W207"/>
    <hyperlink r:id="rId206" ref="W208"/>
    <hyperlink r:id="rId207" ref="W209"/>
    <hyperlink r:id="rId208" ref="W210"/>
    <hyperlink r:id="rId209" ref="W211"/>
    <hyperlink r:id="rId210" ref="W212"/>
    <hyperlink r:id="rId211" ref="W213"/>
    <hyperlink r:id="rId212" ref="W214"/>
    <hyperlink r:id="rId213" ref="W215"/>
    <hyperlink r:id="rId214" ref="W216"/>
    <hyperlink r:id="rId215" ref="W217"/>
    <hyperlink r:id="rId216" ref="W218"/>
    <hyperlink r:id="rId217" ref="W219"/>
    <hyperlink r:id="rId218" ref="W220"/>
    <hyperlink r:id="rId219" ref="W221"/>
    <hyperlink r:id="rId220" ref="W222"/>
    <hyperlink r:id="rId221" ref="W223"/>
    <hyperlink r:id="rId222" ref="W224"/>
    <hyperlink r:id="rId223" ref="W225"/>
    <hyperlink r:id="rId224" ref="W226"/>
    <hyperlink r:id="rId225" ref="W227"/>
    <hyperlink r:id="rId226" ref="W228"/>
    <hyperlink r:id="rId227" ref="W229"/>
    <hyperlink r:id="rId228" ref="W230"/>
    <hyperlink r:id="rId229" ref="W231"/>
    <hyperlink r:id="rId230" ref="W232"/>
    <hyperlink r:id="rId231" ref="W233"/>
    <hyperlink r:id="rId232" ref="W234"/>
    <hyperlink r:id="rId233" ref="W235"/>
    <hyperlink r:id="rId234" ref="W236"/>
    <hyperlink r:id="rId235" ref="W237"/>
    <hyperlink r:id="rId236" ref="W238"/>
    <hyperlink r:id="rId237" ref="W239"/>
    <hyperlink r:id="rId238" ref="W240"/>
    <hyperlink r:id="rId239" ref="W241"/>
    <hyperlink r:id="rId240" ref="W242"/>
    <hyperlink r:id="rId241" ref="W243"/>
    <hyperlink r:id="rId242" ref="W244"/>
    <hyperlink r:id="rId243" ref="W245"/>
    <hyperlink r:id="rId244" ref="W246"/>
    <hyperlink r:id="rId245" ref="W247"/>
    <hyperlink r:id="rId246" ref="W248"/>
    <hyperlink r:id="rId247" ref="W249"/>
    <hyperlink r:id="rId248" ref="W250"/>
    <hyperlink r:id="rId249" ref="W251"/>
    <hyperlink r:id="rId250" ref="W252"/>
    <hyperlink r:id="rId251" ref="W253"/>
    <hyperlink r:id="rId252" ref="W254"/>
    <hyperlink r:id="rId253" ref="W255"/>
    <hyperlink r:id="rId254" ref="W256"/>
    <hyperlink r:id="rId255" ref="W257"/>
    <hyperlink r:id="rId256" ref="W258"/>
    <hyperlink r:id="rId257" ref="W259"/>
    <hyperlink r:id="rId258" ref="W260"/>
    <hyperlink r:id="rId259" ref="W261"/>
    <hyperlink r:id="rId260" ref="W262"/>
    <hyperlink r:id="rId261" ref="W263"/>
    <hyperlink r:id="rId262" ref="W264"/>
    <hyperlink r:id="rId263" ref="W265"/>
    <hyperlink r:id="rId264" ref="W266"/>
    <hyperlink r:id="rId265" ref="W267"/>
    <hyperlink r:id="rId266" ref="W268"/>
    <hyperlink r:id="rId267" ref="W269"/>
    <hyperlink r:id="rId268" ref="W270"/>
    <hyperlink r:id="rId269" ref="W271"/>
    <hyperlink r:id="rId270" ref="W272"/>
    <hyperlink r:id="rId271" ref="W273"/>
    <hyperlink r:id="rId272" ref="W274"/>
    <hyperlink r:id="rId273" ref="W275"/>
    <hyperlink r:id="rId274" ref="W276"/>
    <hyperlink r:id="rId275" ref="W277"/>
    <hyperlink r:id="rId276" ref="W278"/>
    <hyperlink r:id="rId277" ref="W279"/>
    <hyperlink r:id="rId278" ref="W280"/>
    <hyperlink r:id="rId279" ref="W281"/>
    <hyperlink r:id="rId280" ref="W282"/>
    <hyperlink r:id="rId281" ref="W283"/>
    <hyperlink r:id="rId282" ref="W284"/>
    <hyperlink r:id="rId283" ref="W285"/>
    <hyperlink r:id="rId284" ref="W286"/>
    <hyperlink r:id="rId285" ref="W287"/>
    <hyperlink r:id="rId286" ref="W288"/>
    <hyperlink r:id="rId287" ref="W289"/>
    <hyperlink r:id="rId288" ref="W290"/>
    <hyperlink r:id="rId289" ref="W291"/>
    <hyperlink r:id="rId290" ref="W292"/>
    <hyperlink r:id="rId291" ref="W293"/>
    <hyperlink r:id="rId292" ref="W294"/>
    <hyperlink r:id="rId293" ref="W295"/>
    <hyperlink r:id="rId294" ref="W296"/>
    <hyperlink r:id="rId295" ref="W297"/>
    <hyperlink r:id="rId296" ref="W298"/>
    <hyperlink r:id="rId297" ref="W299"/>
    <hyperlink r:id="rId298" ref="W300"/>
    <hyperlink r:id="rId299" ref="W301"/>
    <hyperlink r:id="rId300" ref="W302"/>
    <hyperlink r:id="rId301" ref="W303"/>
    <hyperlink r:id="rId302" ref="W304"/>
    <hyperlink r:id="rId303" ref="W305"/>
    <hyperlink r:id="rId304" ref="W306"/>
    <hyperlink r:id="rId305" ref="W307"/>
    <hyperlink r:id="rId306" ref="W308"/>
    <hyperlink r:id="rId307" ref="W309"/>
    <hyperlink r:id="rId308" ref="W310"/>
    <hyperlink r:id="rId309" ref="W311"/>
    <hyperlink r:id="rId310" ref="W312"/>
    <hyperlink r:id="rId311" ref="W313"/>
    <hyperlink r:id="rId312" ref="W314"/>
    <hyperlink r:id="rId313" ref="W315"/>
    <hyperlink r:id="rId314" ref="W316"/>
    <hyperlink r:id="rId315" ref="W317"/>
    <hyperlink r:id="rId316" ref="W318"/>
    <hyperlink r:id="rId317" ref="W319"/>
    <hyperlink r:id="rId318" ref="W320"/>
    <hyperlink r:id="rId319" ref="W321"/>
    <hyperlink r:id="rId320" ref="W322"/>
    <hyperlink r:id="rId321" ref="W323"/>
    <hyperlink r:id="rId322" ref="W324"/>
    <hyperlink r:id="rId323" ref="W325"/>
    <hyperlink r:id="rId324" ref="W326"/>
    <hyperlink r:id="rId325" ref="W327"/>
    <hyperlink r:id="rId326" ref="W328"/>
    <hyperlink r:id="rId327" ref="W329"/>
    <hyperlink r:id="rId328" ref="W330"/>
    <hyperlink r:id="rId329" ref="W331"/>
    <hyperlink r:id="rId330" ref="W332"/>
    <hyperlink r:id="rId331" ref="W333"/>
    <hyperlink r:id="rId332" ref="W334"/>
    <hyperlink r:id="rId333" ref="W335"/>
    <hyperlink r:id="rId334" ref="W336"/>
    <hyperlink r:id="rId335" ref="W337"/>
    <hyperlink r:id="rId336" ref="W338"/>
    <hyperlink r:id="rId337" ref="W339"/>
    <hyperlink r:id="rId338" ref="W340"/>
    <hyperlink r:id="rId339" ref="W341"/>
    <hyperlink r:id="rId340" ref="W342"/>
    <hyperlink r:id="rId341" ref="W343"/>
    <hyperlink r:id="rId342" ref="W344"/>
    <hyperlink r:id="rId343" ref="W345"/>
    <hyperlink r:id="rId344" ref="W346"/>
    <hyperlink r:id="rId345" ref="W347"/>
    <hyperlink r:id="rId346" ref="W348"/>
    <hyperlink r:id="rId347" ref="W349"/>
    <hyperlink r:id="rId348" ref="W350"/>
    <hyperlink r:id="rId349" ref="W351"/>
    <hyperlink r:id="rId350" ref="W352"/>
    <hyperlink r:id="rId351" ref="W353"/>
    <hyperlink r:id="rId352" ref="W354"/>
    <hyperlink r:id="rId353" ref="W355"/>
    <hyperlink r:id="rId354" ref="W356"/>
    <hyperlink r:id="rId355" ref="W357"/>
    <hyperlink r:id="rId356" ref="W358"/>
    <hyperlink r:id="rId357" ref="W359"/>
    <hyperlink r:id="rId358" ref="W360"/>
    <hyperlink r:id="rId359" ref="W361"/>
    <hyperlink r:id="rId360" ref="W362"/>
    <hyperlink r:id="rId361" ref="W363"/>
    <hyperlink r:id="rId362" ref="W364"/>
    <hyperlink r:id="rId363" ref="W365"/>
    <hyperlink r:id="rId364" ref="W366"/>
    <hyperlink r:id="rId365" ref="W367"/>
    <hyperlink r:id="rId366" ref="W368"/>
    <hyperlink r:id="rId367" ref="W369"/>
    <hyperlink r:id="rId368" ref="W370"/>
    <hyperlink r:id="rId369" ref="W371"/>
    <hyperlink r:id="rId370" ref="W372"/>
    <hyperlink r:id="rId371" ref="W373"/>
    <hyperlink r:id="rId372" ref="W374"/>
    <hyperlink r:id="rId373" ref="W375"/>
    <hyperlink r:id="rId374" ref="W376"/>
    <hyperlink r:id="rId375" ref="W377"/>
    <hyperlink r:id="rId376" ref="W378"/>
    <hyperlink r:id="rId377" ref="W379"/>
    <hyperlink r:id="rId378" ref="W380"/>
    <hyperlink r:id="rId379" ref="W381"/>
    <hyperlink r:id="rId380" ref="W382"/>
    <hyperlink r:id="rId381" ref="W383"/>
    <hyperlink r:id="rId382" ref="W384"/>
    <hyperlink r:id="rId383" ref="W385"/>
    <hyperlink r:id="rId384" ref="W386"/>
    <hyperlink r:id="rId385" ref="W387"/>
    <hyperlink r:id="rId386" ref="W388"/>
    <hyperlink r:id="rId387" ref="W389"/>
    <hyperlink r:id="rId388" ref="W390"/>
    <hyperlink r:id="rId389" ref="W391"/>
    <hyperlink r:id="rId390" ref="W392"/>
    <hyperlink r:id="rId391" ref="W393"/>
    <hyperlink r:id="rId392" ref="W394"/>
    <hyperlink r:id="rId393" ref="W395"/>
    <hyperlink r:id="rId394" ref="W396"/>
    <hyperlink r:id="rId395" ref="W397"/>
    <hyperlink r:id="rId396" ref="W398"/>
    <hyperlink r:id="rId397" ref="W399"/>
    <hyperlink r:id="rId398" ref="W400"/>
    <hyperlink r:id="rId399" ref="W401"/>
    <hyperlink r:id="rId400" ref="W402"/>
    <hyperlink r:id="rId401" ref="W403"/>
    <hyperlink r:id="rId402" ref="W404"/>
    <hyperlink r:id="rId403" ref="W405"/>
    <hyperlink r:id="rId404" ref="W407"/>
    <hyperlink r:id="rId405" ref="W408"/>
    <hyperlink r:id="rId406" ref="W409"/>
    <hyperlink r:id="rId407" ref="W410"/>
    <hyperlink r:id="rId408" ref="W411"/>
    <hyperlink r:id="rId409" ref="W412"/>
    <hyperlink r:id="rId410" ref="W413"/>
    <hyperlink r:id="rId411" ref="W414"/>
    <hyperlink r:id="rId412" ref="W415"/>
    <hyperlink r:id="rId413" ref="W416"/>
    <hyperlink r:id="rId414" ref="W417"/>
    <hyperlink r:id="rId415" ref="W418"/>
    <hyperlink r:id="rId416" ref="W419"/>
    <hyperlink r:id="rId417" ref="W420"/>
    <hyperlink r:id="rId418" ref="W421"/>
    <hyperlink r:id="rId419" ref="W422"/>
    <hyperlink r:id="rId420" ref="W423"/>
    <hyperlink r:id="rId421" ref="W424"/>
    <hyperlink r:id="rId422" ref="W425"/>
    <hyperlink r:id="rId423" ref="W426"/>
    <hyperlink r:id="rId424" ref="W427"/>
    <hyperlink r:id="rId425" ref="W428"/>
    <hyperlink r:id="rId426" ref="W429"/>
    <hyperlink r:id="rId427" ref="W430"/>
    <hyperlink r:id="rId428" ref="W431"/>
    <hyperlink r:id="rId429" ref="W432"/>
    <hyperlink r:id="rId430" ref="W433"/>
    <hyperlink r:id="rId431" ref="W434"/>
    <hyperlink r:id="rId432" ref="W435"/>
    <hyperlink r:id="rId433" ref="W436"/>
    <hyperlink r:id="rId434" ref="W437"/>
    <hyperlink r:id="rId435" ref="W438"/>
    <hyperlink r:id="rId436" ref="W439"/>
    <hyperlink r:id="rId437" ref="W440"/>
    <hyperlink r:id="rId438" ref="W441"/>
    <hyperlink r:id="rId439" ref="W442"/>
    <hyperlink r:id="rId440" ref="W443"/>
    <hyperlink r:id="rId441" ref="W444"/>
    <hyperlink r:id="rId442" ref="W445"/>
    <hyperlink r:id="rId443" ref="W446"/>
    <hyperlink r:id="rId444" ref="W447"/>
    <hyperlink r:id="rId445" ref="W448"/>
    <hyperlink r:id="rId446" ref="W449"/>
    <hyperlink r:id="rId447" ref="W450"/>
    <hyperlink r:id="rId448" ref="W451"/>
    <hyperlink r:id="rId449" ref="W452"/>
    <hyperlink r:id="rId450" ref="W453"/>
    <hyperlink r:id="rId451" ref="W454"/>
    <hyperlink r:id="rId452" ref="W455"/>
    <hyperlink r:id="rId453" ref="W456"/>
    <hyperlink r:id="rId454" ref="W457"/>
    <hyperlink r:id="rId455" ref="W458"/>
    <hyperlink r:id="rId456" ref="W459"/>
    <hyperlink r:id="rId457" ref="W460"/>
    <hyperlink r:id="rId458" ref="W461"/>
    <hyperlink r:id="rId459" ref="W462"/>
    <hyperlink r:id="rId460" ref="W463"/>
    <hyperlink r:id="rId461" ref="W464"/>
    <hyperlink r:id="rId462" ref="W465"/>
    <hyperlink r:id="rId463" ref="W466"/>
    <hyperlink r:id="rId464" ref="W467"/>
    <hyperlink r:id="rId465" ref="W468"/>
    <hyperlink r:id="rId466" ref="W469"/>
    <hyperlink r:id="rId467" ref="W470"/>
    <hyperlink r:id="rId468" ref="W471"/>
    <hyperlink r:id="rId469" ref="W472"/>
    <hyperlink r:id="rId470" ref="W473"/>
    <hyperlink r:id="rId471" ref="W474"/>
    <hyperlink r:id="rId472" ref="W475"/>
    <hyperlink r:id="rId473" ref="W476"/>
    <hyperlink r:id="rId474" ref="W477"/>
    <hyperlink r:id="rId475" ref="W478"/>
    <hyperlink r:id="rId476" ref="W479"/>
    <hyperlink r:id="rId477" ref="W480"/>
    <hyperlink r:id="rId478" ref="W481"/>
    <hyperlink r:id="rId479" ref="W482"/>
    <hyperlink r:id="rId480" ref="W483"/>
    <hyperlink r:id="rId481" ref="W484"/>
    <hyperlink r:id="rId482" ref="W485"/>
    <hyperlink r:id="rId483" ref="W486"/>
    <hyperlink r:id="rId484" ref="W487"/>
    <hyperlink r:id="rId485" ref="W488"/>
    <hyperlink r:id="rId486" ref="W489"/>
    <hyperlink r:id="rId487" ref="W490"/>
    <hyperlink r:id="rId488" ref="W491"/>
    <hyperlink r:id="rId489" ref="W492"/>
    <hyperlink r:id="rId490" ref="W493"/>
    <hyperlink r:id="rId491" ref="W494"/>
    <hyperlink r:id="rId492" ref="W495"/>
    <hyperlink r:id="rId493" ref="W496"/>
    <hyperlink r:id="rId494" ref="W497"/>
    <hyperlink r:id="rId495" ref="W498"/>
    <hyperlink r:id="rId496" ref="W499"/>
    <hyperlink r:id="rId497" ref="W500"/>
    <hyperlink r:id="rId498" ref="W501"/>
    <hyperlink r:id="rId499" ref="W502"/>
    <hyperlink r:id="rId500" ref="W503"/>
    <hyperlink r:id="rId501" ref="W504"/>
    <hyperlink r:id="rId502" ref="W505"/>
    <hyperlink r:id="rId503" ref="W506"/>
    <hyperlink r:id="rId504" ref="W507"/>
    <hyperlink r:id="rId505" ref="W508"/>
    <hyperlink r:id="rId506" ref="W509"/>
    <hyperlink r:id="rId507" ref="W510"/>
    <hyperlink r:id="rId508" ref="W511"/>
    <hyperlink r:id="rId509" ref="W512"/>
    <hyperlink r:id="rId510" ref="W513"/>
    <hyperlink r:id="rId511" ref="W514"/>
    <hyperlink r:id="rId512" ref="W515"/>
    <hyperlink r:id="rId513" ref="W516"/>
    <hyperlink r:id="rId514" ref="W517"/>
    <hyperlink r:id="rId515" ref="W518"/>
    <hyperlink r:id="rId516" ref="W519"/>
    <hyperlink r:id="rId517" ref="W520"/>
    <hyperlink r:id="rId518" ref="W521"/>
    <hyperlink r:id="rId519" ref="W522"/>
    <hyperlink r:id="rId520" ref="W523"/>
    <hyperlink r:id="rId521" ref="W524"/>
    <hyperlink r:id="rId522" ref="W525"/>
    <hyperlink r:id="rId523" ref="W526"/>
    <hyperlink r:id="rId524" ref="W527"/>
    <hyperlink r:id="rId525" ref="W528"/>
    <hyperlink r:id="rId526" ref="W529"/>
    <hyperlink r:id="rId527" ref="W530"/>
    <hyperlink r:id="rId528" ref="W531"/>
    <hyperlink r:id="rId529" ref="W532"/>
    <hyperlink r:id="rId530" ref="W533"/>
    <hyperlink r:id="rId531" ref="W534"/>
    <hyperlink r:id="rId532" ref="W535"/>
    <hyperlink r:id="rId533" ref="W536"/>
    <hyperlink r:id="rId534" ref="W537"/>
    <hyperlink r:id="rId535" ref="W538"/>
    <hyperlink r:id="rId536" ref="W539"/>
    <hyperlink r:id="rId537" ref="W540"/>
    <hyperlink r:id="rId538" ref="W541"/>
    <hyperlink r:id="rId539" ref="W542"/>
    <hyperlink r:id="rId540" ref="W543"/>
    <hyperlink r:id="rId541" ref="W544"/>
    <hyperlink r:id="rId542" ref="W545"/>
    <hyperlink r:id="rId543" ref="W546"/>
    <hyperlink r:id="rId544" ref="W547"/>
    <hyperlink r:id="rId545" ref="W548"/>
    <hyperlink r:id="rId546" ref="W549"/>
    <hyperlink r:id="rId547" ref="W550"/>
    <hyperlink r:id="rId548" ref="W551"/>
    <hyperlink r:id="rId549" ref="W552"/>
    <hyperlink r:id="rId550" ref="W553"/>
    <hyperlink r:id="rId551" ref="W554"/>
    <hyperlink r:id="rId552" ref="W555"/>
    <hyperlink r:id="rId553" ref="W556"/>
    <hyperlink r:id="rId554" ref="W557"/>
    <hyperlink r:id="rId555" ref="W558"/>
    <hyperlink r:id="rId556" ref="W559"/>
    <hyperlink r:id="rId557" ref="W560"/>
    <hyperlink r:id="rId558" ref="W561"/>
    <hyperlink r:id="rId559" ref="W562"/>
    <hyperlink r:id="rId560" ref="W563"/>
    <hyperlink r:id="rId561" ref="W564"/>
    <hyperlink r:id="rId562" ref="W565"/>
    <hyperlink r:id="rId563" ref="W566"/>
    <hyperlink r:id="rId564" ref="W567"/>
    <hyperlink r:id="rId565" ref="W568"/>
    <hyperlink r:id="rId566" ref="W569"/>
    <hyperlink r:id="rId567" ref="W570"/>
    <hyperlink r:id="rId568" ref="W571"/>
    <hyperlink r:id="rId569" ref="W572"/>
    <hyperlink r:id="rId570" ref="W573"/>
    <hyperlink r:id="rId571" ref="W574"/>
    <hyperlink r:id="rId572" ref="W575"/>
    <hyperlink r:id="rId573" ref="W576"/>
    <hyperlink r:id="rId574" ref="W577"/>
    <hyperlink r:id="rId575" ref="W578"/>
    <hyperlink r:id="rId576" ref="W579"/>
    <hyperlink r:id="rId577" ref="W580"/>
    <hyperlink r:id="rId578" ref="W581"/>
    <hyperlink r:id="rId579" ref="W582"/>
    <hyperlink r:id="rId580" ref="W583"/>
    <hyperlink r:id="rId581" ref="W584"/>
    <hyperlink r:id="rId582" ref="W585"/>
    <hyperlink r:id="rId583" ref="W586"/>
    <hyperlink r:id="rId584" ref="G587"/>
    <hyperlink r:id="rId585" ref="W587"/>
    <hyperlink r:id="rId586" ref="W588"/>
    <hyperlink r:id="rId587" ref="W589"/>
    <hyperlink r:id="rId588" ref="W590"/>
    <hyperlink r:id="rId589" ref="W591"/>
    <hyperlink r:id="rId590" ref="W592"/>
    <hyperlink r:id="rId591" ref="W593"/>
    <hyperlink r:id="rId592" ref="W594"/>
    <hyperlink r:id="rId593" ref="W595"/>
    <hyperlink r:id="rId594" ref="W596"/>
    <hyperlink r:id="rId595" ref="W597"/>
    <hyperlink r:id="rId596" ref="W598"/>
    <hyperlink r:id="rId597" ref="W599"/>
    <hyperlink r:id="rId598" ref="W600"/>
    <hyperlink r:id="rId599" ref="W601"/>
    <hyperlink r:id="rId600" ref="W602"/>
    <hyperlink r:id="rId601" ref="W603"/>
    <hyperlink r:id="rId602" ref="W604"/>
    <hyperlink r:id="rId603" ref="W605"/>
  </hyperlinks>
  <drawing r:id="rId60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67.0"/>
    <col customWidth="1" min="6" max="6" width="36.14"/>
    <col customWidth="1" min="7" max="7" width="23.71"/>
    <col customWidth="1" min="8" max="8" width="42.43"/>
    <col customWidth="1" min="14" max="14" width="15.71"/>
    <col customWidth="1" min="22" max="22" width="19.43"/>
    <col customWidth="1" min="23" max="23" width="67.0"/>
    <col customWidth="1" min="24" max="24" width="72.14"/>
  </cols>
  <sheetData>
    <row r="1">
      <c r="A1" s="4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11683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5" t="s">
        <v>24</v>
      </c>
      <c r="X1" s="2" t="s">
        <v>29</v>
      </c>
      <c r="Y1" s="6"/>
      <c r="Z1" s="6"/>
      <c r="AA1" s="6"/>
      <c r="AB1" s="6"/>
      <c r="AC1" s="6"/>
    </row>
    <row r="2">
      <c r="A2" s="25" t="s">
        <v>11688</v>
      </c>
      <c r="B2" s="50" t="s">
        <v>11689</v>
      </c>
      <c r="C2" s="51">
        <v>2011.0</v>
      </c>
      <c r="D2" s="52">
        <v>81.0</v>
      </c>
      <c r="E2" s="52">
        <v>285240.0</v>
      </c>
      <c r="F2" s="53" t="s">
        <v>11692</v>
      </c>
      <c r="G2" s="50" t="s">
        <v>7872</v>
      </c>
      <c r="H2" s="52">
        <v>21.0</v>
      </c>
      <c r="I2" s="52">
        <v>0.556</v>
      </c>
      <c r="J2" s="52">
        <v>0.319</v>
      </c>
      <c r="K2" s="52">
        <v>-8.251</v>
      </c>
      <c r="L2" s="52">
        <v>0.0281</v>
      </c>
      <c r="M2" s="52">
        <v>0.893</v>
      </c>
      <c r="N2" s="52">
        <v>0.0</v>
      </c>
      <c r="O2" s="52">
        <v>0.0996</v>
      </c>
      <c r="P2" s="52">
        <v>0.294</v>
      </c>
      <c r="Q2" s="52">
        <v>135.187</v>
      </c>
      <c r="R2" s="52">
        <v>9.0</v>
      </c>
      <c r="S2" s="52">
        <v>1.0</v>
      </c>
      <c r="T2" s="54" t="s">
        <v>11697</v>
      </c>
      <c r="U2" s="55" t="s">
        <v>35</v>
      </c>
      <c r="V2" s="53" t="s">
        <v>36</v>
      </c>
      <c r="W2" s="56" t="s">
        <v>11700</v>
      </c>
      <c r="X2" s="18" t="s">
        <v>11708</v>
      </c>
      <c r="Y2" s="38"/>
      <c r="Z2" s="38"/>
      <c r="AA2" s="38"/>
      <c r="AB2" s="38"/>
      <c r="AC2" s="38"/>
    </row>
    <row r="3">
      <c r="A3" s="25" t="s">
        <v>11713</v>
      </c>
      <c r="B3" s="50" t="s">
        <v>11714</v>
      </c>
      <c r="C3" s="51">
        <v>2015.0</v>
      </c>
      <c r="D3" s="52">
        <v>75.0</v>
      </c>
      <c r="E3" s="52">
        <v>290900.0</v>
      </c>
      <c r="F3" s="53" t="s">
        <v>11692</v>
      </c>
      <c r="G3" s="50" t="s">
        <v>7872</v>
      </c>
      <c r="H3" s="52">
        <v>25.0</v>
      </c>
      <c r="I3" s="52">
        <v>0.376</v>
      </c>
      <c r="J3" s="52">
        <v>0.595</v>
      </c>
      <c r="K3" s="52">
        <v>-5.936</v>
      </c>
      <c r="L3" s="52">
        <v>0.0496</v>
      </c>
      <c r="M3" s="52">
        <v>0.303</v>
      </c>
      <c r="N3" s="52">
        <v>0.0</v>
      </c>
      <c r="O3" s="52">
        <v>0.095</v>
      </c>
      <c r="P3" s="52">
        <v>0.265</v>
      </c>
      <c r="Q3" s="52">
        <v>144.361</v>
      </c>
      <c r="R3" s="52">
        <v>3.0</v>
      </c>
      <c r="S3" s="52">
        <v>1.0</v>
      </c>
      <c r="T3" s="54" t="s">
        <v>103</v>
      </c>
      <c r="U3" s="57" t="s">
        <v>35</v>
      </c>
      <c r="V3" s="53" t="s">
        <v>36</v>
      </c>
      <c r="W3" s="58" t="s">
        <v>11717</v>
      </c>
      <c r="X3" s="9" t="s">
        <v>11722</v>
      </c>
      <c r="Y3" s="38"/>
      <c r="Z3" s="38"/>
      <c r="AA3" s="38"/>
      <c r="AB3" s="38"/>
      <c r="AC3" s="38"/>
    </row>
    <row r="4">
      <c r="A4" s="25" t="s">
        <v>9259</v>
      </c>
      <c r="B4" s="37" t="s">
        <v>9260</v>
      </c>
      <c r="C4" s="51">
        <v>2021.0</v>
      </c>
      <c r="D4" s="52">
        <v>79.0</v>
      </c>
      <c r="E4" s="52">
        <v>224694.0</v>
      </c>
      <c r="F4" s="53" t="s">
        <v>11692</v>
      </c>
      <c r="G4" s="37" t="s">
        <v>7872</v>
      </c>
      <c r="H4" s="37" t="s">
        <v>9260</v>
      </c>
      <c r="I4" s="52">
        <v>0.604</v>
      </c>
      <c r="J4" s="52">
        <v>0.366</v>
      </c>
      <c r="K4" s="52">
        <v>-7.519</v>
      </c>
      <c r="L4" s="52">
        <v>0.0282</v>
      </c>
      <c r="M4" s="52">
        <v>0.578</v>
      </c>
      <c r="N4" s="52">
        <v>0.0</v>
      </c>
      <c r="O4" s="52">
        <v>0.133</v>
      </c>
      <c r="P4" s="52">
        <v>0.13</v>
      </c>
      <c r="Q4" s="52">
        <v>141.981</v>
      </c>
      <c r="R4" s="52">
        <v>5.0</v>
      </c>
      <c r="S4" s="52">
        <v>1.0</v>
      </c>
      <c r="T4" s="54" t="s">
        <v>103</v>
      </c>
      <c r="U4" s="57" t="s">
        <v>35</v>
      </c>
      <c r="V4" s="53" t="s">
        <v>58</v>
      </c>
      <c r="W4" s="58" t="s">
        <v>11734</v>
      </c>
      <c r="X4" s="18" t="s">
        <v>11743</v>
      </c>
      <c r="Y4" s="38"/>
      <c r="Z4" s="38"/>
      <c r="AA4" s="38"/>
      <c r="AB4" s="38"/>
      <c r="AC4" s="38"/>
    </row>
    <row r="5">
      <c r="A5" s="25" t="s">
        <v>11749</v>
      </c>
      <c r="B5" s="37" t="s">
        <v>11750</v>
      </c>
      <c r="C5" s="51">
        <v>2015.0</v>
      </c>
      <c r="D5" s="52">
        <v>72.0</v>
      </c>
      <c r="E5" s="52">
        <v>271800.0</v>
      </c>
      <c r="F5" s="53" t="s">
        <v>11692</v>
      </c>
      <c r="G5" s="37" t="s">
        <v>7872</v>
      </c>
      <c r="H5" s="52">
        <v>25.0</v>
      </c>
      <c r="I5" s="52">
        <v>0.591</v>
      </c>
      <c r="J5" s="52">
        <v>0.28</v>
      </c>
      <c r="K5" s="52">
        <v>-5.494</v>
      </c>
      <c r="L5" s="52">
        <v>0.0283</v>
      </c>
      <c r="M5" s="52">
        <v>0.889</v>
      </c>
      <c r="N5" s="52">
        <v>0.0</v>
      </c>
      <c r="O5" s="52">
        <v>0.124</v>
      </c>
      <c r="P5" s="52">
        <v>0.348</v>
      </c>
      <c r="Q5" s="52">
        <v>141.916</v>
      </c>
      <c r="R5" s="52">
        <v>4.0</v>
      </c>
      <c r="S5" s="52">
        <v>1.0</v>
      </c>
      <c r="T5" s="54" t="s">
        <v>103</v>
      </c>
      <c r="U5" s="57" t="s">
        <v>35</v>
      </c>
      <c r="V5" s="53" t="s">
        <v>45</v>
      </c>
      <c r="W5" s="58" t="s">
        <v>11755</v>
      </c>
      <c r="X5" s="18" t="s">
        <v>11760</v>
      </c>
      <c r="Y5" s="54"/>
      <c r="Z5" s="38"/>
      <c r="AA5" s="38"/>
      <c r="AB5" s="38"/>
      <c r="AC5" s="38"/>
    </row>
    <row r="6">
      <c r="A6" s="25" t="s">
        <v>11771</v>
      </c>
      <c r="B6" s="37" t="s">
        <v>11772</v>
      </c>
      <c r="C6" s="51">
        <v>2015.0</v>
      </c>
      <c r="D6" s="52">
        <v>76.0</v>
      </c>
      <c r="E6" s="52">
        <v>285935.0</v>
      </c>
      <c r="F6" s="53" t="s">
        <v>11692</v>
      </c>
      <c r="G6" s="37" t="s">
        <v>7872</v>
      </c>
      <c r="H6" s="52">
        <v>25.0</v>
      </c>
      <c r="I6" s="52">
        <v>0.331</v>
      </c>
      <c r="J6" s="52">
        <v>0.341</v>
      </c>
      <c r="K6" s="52">
        <v>-6.057</v>
      </c>
      <c r="L6" s="52">
        <v>0.0309</v>
      </c>
      <c r="M6" s="52">
        <v>0.528</v>
      </c>
      <c r="N6" s="52">
        <v>0.0</v>
      </c>
      <c r="O6" s="52">
        <v>0.109</v>
      </c>
      <c r="P6" s="52">
        <v>0.152</v>
      </c>
      <c r="Q6" s="52">
        <v>109.821</v>
      </c>
      <c r="R6" s="52">
        <v>9.0</v>
      </c>
      <c r="S6" s="52">
        <v>0.0</v>
      </c>
      <c r="T6" s="54" t="s">
        <v>103</v>
      </c>
      <c r="U6" s="57" t="s">
        <v>35</v>
      </c>
      <c r="V6" s="53" t="s">
        <v>58</v>
      </c>
      <c r="W6" s="58" t="s">
        <v>11777</v>
      </c>
      <c r="X6" s="18" t="s">
        <v>11783</v>
      </c>
      <c r="Y6" s="38"/>
      <c r="Z6" s="38"/>
      <c r="AA6" s="38"/>
      <c r="AB6" s="38"/>
      <c r="AC6" s="38"/>
    </row>
    <row r="7">
      <c r="A7" s="25" t="s">
        <v>11792</v>
      </c>
      <c r="B7" s="37" t="s">
        <v>11793</v>
      </c>
      <c r="C7" s="51">
        <v>2021.0</v>
      </c>
      <c r="D7" s="52">
        <v>66.0</v>
      </c>
      <c r="E7" s="52">
        <v>403961.0</v>
      </c>
      <c r="F7" s="53" t="s">
        <v>11692</v>
      </c>
      <c r="G7" s="37" t="s">
        <v>7872</v>
      </c>
      <c r="H7" s="52">
        <v>30.0</v>
      </c>
      <c r="I7" s="52">
        <v>0.356</v>
      </c>
      <c r="J7" s="52">
        <v>0.176</v>
      </c>
      <c r="K7" s="52">
        <v>-8.291</v>
      </c>
      <c r="L7" s="52">
        <v>0.0391</v>
      </c>
      <c r="M7" s="52">
        <v>0.843</v>
      </c>
      <c r="N7" s="52">
        <v>0.0</v>
      </c>
      <c r="O7" s="52">
        <v>0.231</v>
      </c>
      <c r="P7" s="52">
        <v>0.289</v>
      </c>
      <c r="Q7" s="52">
        <v>170.425</v>
      </c>
      <c r="R7" s="52">
        <v>8.0</v>
      </c>
      <c r="S7" s="52">
        <v>1.0</v>
      </c>
      <c r="T7" s="54" t="s">
        <v>103</v>
      </c>
      <c r="U7" s="57" t="s">
        <v>35</v>
      </c>
      <c r="V7" s="53" t="s">
        <v>36</v>
      </c>
      <c r="W7" s="58" t="s">
        <v>11798</v>
      </c>
      <c r="X7" s="18" t="s">
        <v>11805</v>
      </c>
      <c r="Y7" s="38"/>
      <c r="Z7" s="38"/>
      <c r="AA7" s="38"/>
      <c r="AB7" s="38"/>
      <c r="AC7" s="38"/>
    </row>
    <row r="8">
      <c r="A8" s="25" t="s">
        <v>11817</v>
      </c>
      <c r="B8" s="37" t="s">
        <v>11819</v>
      </c>
      <c r="C8" s="51">
        <v>2021.0</v>
      </c>
      <c r="D8" s="52">
        <v>65.0</v>
      </c>
      <c r="E8" s="52">
        <v>389107.0</v>
      </c>
      <c r="F8" s="53" t="s">
        <v>11692</v>
      </c>
      <c r="G8" s="37" t="s">
        <v>7872</v>
      </c>
      <c r="H8" s="52">
        <v>30.0</v>
      </c>
      <c r="I8" s="52">
        <v>0.339</v>
      </c>
      <c r="J8" s="52">
        <v>0.492</v>
      </c>
      <c r="K8" s="52">
        <v>-10.661</v>
      </c>
      <c r="L8" s="52">
        <v>0.0559</v>
      </c>
      <c r="M8" s="52">
        <v>0.829</v>
      </c>
      <c r="N8" s="52">
        <v>0.00377</v>
      </c>
      <c r="O8" s="52">
        <v>0.147</v>
      </c>
      <c r="P8" s="52">
        <v>0.102</v>
      </c>
      <c r="Q8" s="52">
        <v>151.865</v>
      </c>
      <c r="R8" s="52">
        <v>1.0</v>
      </c>
      <c r="S8" s="52">
        <v>1.0</v>
      </c>
      <c r="T8" s="54" t="s">
        <v>103</v>
      </c>
      <c r="U8" s="57" t="s">
        <v>35</v>
      </c>
      <c r="V8" s="53" t="s">
        <v>58</v>
      </c>
      <c r="W8" s="58" t="s">
        <v>11822</v>
      </c>
      <c r="X8" s="18" t="s">
        <v>11829</v>
      </c>
      <c r="Y8" s="38"/>
      <c r="Z8" s="38"/>
      <c r="AA8" s="38"/>
      <c r="AB8" s="38"/>
      <c r="AC8" s="38"/>
    </row>
    <row r="9">
      <c r="A9" s="25" t="s">
        <v>11841</v>
      </c>
      <c r="B9" s="37" t="s">
        <v>7119</v>
      </c>
      <c r="C9" s="51">
        <v>2021.0</v>
      </c>
      <c r="D9" s="52">
        <v>63.0</v>
      </c>
      <c r="E9" s="52">
        <v>366004.0</v>
      </c>
      <c r="F9" s="53" t="s">
        <v>11692</v>
      </c>
      <c r="G9" s="37" t="s">
        <v>7872</v>
      </c>
      <c r="H9" s="52">
        <v>30.0</v>
      </c>
      <c r="I9" s="52">
        <v>0.366</v>
      </c>
      <c r="J9" s="52">
        <v>0.364</v>
      </c>
      <c r="K9" s="52">
        <v>-7.814</v>
      </c>
      <c r="L9" s="52">
        <v>0.0433</v>
      </c>
      <c r="M9" s="52">
        <v>0.858</v>
      </c>
      <c r="N9" s="52">
        <v>1.15E-5</v>
      </c>
      <c r="O9" s="52">
        <v>0.165</v>
      </c>
      <c r="P9" s="52">
        <v>0.459</v>
      </c>
      <c r="Q9" s="52">
        <v>165.902</v>
      </c>
      <c r="R9" s="52">
        <v>0.0</v>
      </c>
      <c r="S9" s="52">
        <v>1.0</v>
      </c>
      <c r="T9" s="54" t="s">
        <v>103</v>
      </c>
      <c r="U9" s="57" t="s">
        <v>35</v>
      </c>
      <c r="V9" s="53" t="s">
        <v>54</v>
      </c>
      <c r="W9" s="58" t="s">
        <v>11842</v>
      </c>
      <c r="X9" s="18" t="s">
        <v>11856</v>
      </c>
      <c r="Y9" s="38"/>
      <c r="Z9" s="38"/>
      <c r="AA9" s="38"/>
      <c r="AB9" s="38"/>
      <c r="AC9" s="38"/>
    </row>
    <row r="10">
      <c r="A10" s="25" t="s">
        <v>11864</v>
      </c>
      <c r="B10" s="37" t="s">
        <v>11865</v>
      </c>
      <c r="C10" s="51">
        <v>2021.0</v>
      </c>
      <c r="D10" s="52">
        <v>76.0</v>
      </c>
      <c r="E10" s="52">
        <v>376169.0</v>
      </c>
      <c r="F10" s="53" t="s">
        <v>11692</v>
      </c>
      <c r="G10" s="37" t="s">
        <v>7872</v>
      </c>
      <c r="H10" s="52">
        <v>30.0</v>
      </c>
      <c r="I10" s="52">
        <v>0.437</v>
      </c>
      <c r="J10" s="52">
        <v>0.565</v>
      </c>
      <c r="K10" s="52">
        <v>-5.596</v>
      </c>
      <c r="L10" s="52">
        <v>0.0466</v>
      </c>
      <c r="M10" s="52">
        <v>0.697</v>
      </c>
      <c r="N10" s="52">
        <v>0.0</v>
      </c>
      <c r="O10" s="52">
        <v>0.119</v>
      </c>
      <c r="P10" s="52">
        <v>0.306</v>
      </c>
      <c r="Q10" s="52">
        <v>115.389</v>
      </c>
      <c r="R10" s="52">
        <v>10.0</v>
      </c>
      <c r="S10" s="52">
        <v>1.0</v>
      </c>
      <c r="T10" s="54" t="s">
        <v>11697</v>
      </c>
      <c r="U10" s="57" t="s">
        <v>35</v>
      </c>
      <c r="V10" s="53" t="s">
        <v>45</v>
      </c>
      <c r="W10" s="58" t="s">
        <v>11869</v>
      </c>
      <c r="X10" s="18" t="s">
        <v>11875</v>
      </c>
      <c r="Y10" s="38"/>
      <c r="Z10" s="38"/>
      <c r="AA10" s="38"/>
      <c r="AB10" s="38"/>
      <c r="AC10" s="38"/>
    </row>
    <row r="11">
      <c r="A11" s="25" t="s">
        <v>11885</v>
      </c>
      <c r="B11" s="37" t="s">
        <v>11886</v>
      </c>
      <c r="C11" s="51">
        <v>2024.0</v>
      </c>
      <c r="D11" s="52">
        <v>9.0</v>
      </c>
      <c r="E11" s="52">
        <v>239248.0</v>
      </c>
      <c r="F11" s="53" t="s">
        <v>11887</v>
      </c>
      <c r="G11" s="37" t="s">
        <v>11888</v>
      </c>
      <c r="H11" s="52" t="s">
        <v>11889</v>
      </c>
      <c r="I11" s="52">
        <v>0.382</v>
      </c>
      <c r="J11" s="52">
        <v>0.146</v>
      </c>
      <c r="K11" s="52">
        <v>-21.142</v>
      </c>
      <c r="L11" s="52">
        <v>0.0681</v>
      </c>
      <c r="M11" s="52">
        <v>0.98</v>
      </c>
      <c r="N11" s="52">
        <v>0.963</v>
      </c>
      <c r="O11" s="52">
        <v>0.111</v>
      </c>
      <c r="P11" s="52">
        <v>0.27</v>
      </c>
      <c r="Q11" s="52">
        <v>57.308</v>
      </c>
      <c r="R11" s="52">
        <v>3.0</v>
      </c>
      <c r="S11" s="52">
        <v>1.0</v>
      </c>
      <c r="T11" s="54" t="s">
        <v>103</v>
      </c>
      <c r="U11" s="57" t="s">
        <v>35</v>
      </c>
      <c r="V11" s="53" t="s">
        <v>36</v>
      </c>
      <c r="W11" s="58" t="s">
        <v>11893</v>
      </c>
      <c r="X11" s="18" t="s">
        <v>11899</v>
      </c>
      <c r="Y11" s="38"/>
      <c r="Z11" s="38"/>
      <c r="AA11" s="38"/>
      <c r="AB11" s="38"/>
      <c r="AC11" s="38"/>
    </row>
    <row r="12">
      <c r="A12" s="25" t="s">
        <v>11904</v>
      </c>
      <c r="B12" s="37" t="s">
        <v>11905</v>
      </c>
      <c r="C12" s="51">
        <v>2011.0</v>
      </c>
      <c r="D12" s="52">
        <v>66.0</v>
      </c>
      <c r="E12" s="52">
        <v>250000.0</v>
      </c>
      <c r="F12" s="53" t="s">
        <v>11692</v>
      </c>
      <c r="G12" s="37" t="s">
        <v>7872</v>
      </c>
      <c r="H12" s="52">
        <v>21.0</v>
      </c>
      <c r="I12" s="52">
        <v>0.353</v>
      </c>
      <c r="J12" s="52">
        <v>0.446</v>
      </c>
      <c r="K12" s="52">
        <v>-6.044</v>
      </c>
      <c r="L12" s="52">
        <v>0.0285</v>
      </c>
      <c r="M12" s="52">
        <v>0.95</v>
      </c>
      <c r="N12" s="52">
        <v>1.35E-5</v>
      </c>
      <c r="O12" s="52">
        <v>0.132</v>
      </c>
      <c r="P12" s="52">
        <v>0.211</v>
      </c>
      <c r="Q12" s="52">
        <v>155.476</v>
      </c>
      <c r="R12" s="52">
        <v>0.0</v>
      </c>
      <c r="S12" s="52">
        <v>0.0</v>
      </c>
      <c r="T12" s="54" t="s">
        <v>103</v>
      </c>
      <c r="U12" s="57" t="s">
        <v>35</v>
      </c>
      <c r="V12" s="53" t="s">
        <v>36</v>
      </c>
      <c r="W12" s="58" t="s">
        <v>11911</v>
      </c>
      <c r="X12" s="18" t="s">
        <v>11921</v>
      </c>
      <c r="Y12" s="38"/>
      <c r="Z12" s="38"/>
      <c r="AA12" s="38"/>
      <c r="AB12" s="38"/>
      <c r="AC12" s="38"/>
    </row>
    <row r="13">
      <c r="A13" s="25" t="s">
        <v>11932</v>
      </c>
      <c r="B13" s="37" t="s">
        <v>11933</v>
      </c>
      <c r="C13" s="51">
        <v>2011.0</v>
      </c>
      <c r="D13" s="52">
        <v>57.0</v>
      </c>
      <c r="E13" s="52">
        <v>228293.0</v>
      </c>
      <c r="F13" s="53" t="s">
        <v>11692</v>
      </c>
      <c r="G13" s="37" t="s">
        <v>7872</v>
      </c>
      <c r="H13" s="52">
        <v>21.0</v>
      </c>
      <c r="I13" s="52">
        <v>0.415</v>
      </c>
      <c r="J13" s="52">
        <v>0.266</v>
      </c>
      <c r="K13" s="52">
        <v>-8.44</v>
      </c>
      <c r="L13" s="52">
        <v>0.0308</v>
      </c>
      <c r="M13" s="52">
        <v>0.957</v>
      </c>
      <c r="N13" s="52">
        <v>1.18E-6</v>
      </c>
      <c r="O13" s="52">
        <v>0.183</v>
      </c>
      <c r="P13" s="52">
        <v>0.282</v>
      </c>
      <c r="Q13" s="52">
        <v>138.096</v>
      </c>
      <c r="R13" s="52">
        <v>0.0</v>
      </c>
      <c r="S13" s="52">
        <v>1.0</v>
      </c>
      <c r="T13" s="54" t="s">
        <v>103</v>
      </c>
      <c r="U13" s="57" t="s">
        <v>35</v>
      </c>
      <c r="V13" s="53" t="s">
        <v>36</v>
      </c>
      <c r="W13" s="58" t="s">
        <v>11937</v>
      </c>
      <c r="X13" s="18" t="s">
        <v>11943</v>
      </c>
      <c r="Y13" s="38"/>
      <c r="Z13" s="38"/>
      <c r="AA13" s="38"/>
      <c r="AB13" s="38"/>
      <c r="AC13" s="38"/>
    </row>
    <row r="14">
      <c r="A14" s="25" t="s">
        <v>11949</v>
      </c>
      <c r="B14" s="37" t="s">
        <v>11950</v>
      </c>
      <c r="C14" s="51">
        <v>2011.0</v>
      </c>
      <c r="D14" s="52">
        <v>69.0</v>
      </c>
      <c r="E14" s="52">
        <v>348226.0</v>
      </c>
      <c r="F14" s="53" t="s">
        <v>11692</v>
      </c>
      <c r="G14" s="37" t="s">
        <v>7872</v>
      </c>
      <c r="H14" s="52">
        <v>21.0</v>
      </c>
      <c r="I14" s="52">
        <v>0.528</v>
      </c>
      <c r="J14" s="52">
        <v>0.468</v>
      </c>
      <c r="K14" s="52">
        <v>-5.306</v>
      </c>
      <c r="L14" s="52">
        <v>0.0287</v>
      </c>
      <c r="M14" s="52">
        <v>0.295</v>
      </c>
      <c r="N14" s="52">
        <v>0.0</v>
      </c>
      <c r="O14" s="52">
        <v>0.165</v>
      </c>
      <c r="P14" s="52">
        <v>0.185</v>
      </c>
      <c r="Q14" s="52">
        <v>154.974</v>
      </c>
      <c r="R14" s="52">
        <v>5.0</v>
      </c>
      <c r="S14" s="52">
        <v>1.0</v>
      </c>
      <c r="T14" s="54" t="s">
        <v>103</v>
      </c>
      <c r="U14" s="57" t="s">
        <v>35</v>
      </c>
      <c r="V14" s="53" t="s">
        <v>58</v>
      </c>
      <c r="W14" s="58" t="s">
        <v>11953</v>
      </c>
      <c r="X14" s="18" t="s">
        <v>11959</v>
      </c>
      <c r="Y14" s="38"/>
      <c r="Z14" s="38"/>
      <c r="AA14" s="38"/>
      <c r="AB14" s="38"/>
      <c r="AC14" s="38"/>
    </row>
    <row r="15">
      <c r="A15" s="25" t="s">
        <v>11967</v>
      </c>
      <c r="B15" s="37" t="s">
        <v>11968</v>
      </c>
      <c r="C15" s="51">
        <v>2015.0</v>
      </c>
      <c r="D15" s="52">
        <v>62.0</v>
      </c>
      <c r="E15" s="52">
        <v>245426.0</v>
      </c>
      <c r="F15" s="53" t="s">
        <v>11692</v>
      </c>
      <c r="G15" s="37" t="s">
        <v>7872</v>
      </c>
      <c r="H15" s="52">
        <v>25.0</v>
      </c>
      <c r="I15" s="52">
        <v>0.405</v>
      </c>
      <c r="J15" s="52">
        <v>0.3</v>
      </c>
      <c r="K15" s="52">
        <v>-6.475</v>
      </c>
      <c r="L15" s="52">
        <v>0.0378</v>
      </c>
      <c r="M15" s="52">
        <v>0.894</v>
      </c>
      <c r="N15" s="52">
        <v>0.0</v>
      </c>
      <c r="O15" s="52">
        <v>0.154</v>
      </c>
      <c r="P15" s="52">
        <v>0.24</v>
      </c>
      <c r="Q15" s="52">
        <v>162.355</v>
      </c>
      <c r="R15" s="52">
        <v>2.0</v>
      </c>
      <c r="S15" s="52">
        <v>1.0</v>
      </c>
      <c r="T15" s="54" t="s">
        <v>103</v>
      </c>
      <c r="U15" s="57" t="s">
        <v>35</v>
      </c>
      <c r="V15" s="53" t="s">
        <v>36</v>
      </c>
      <c r="W15" s="58" t="s">
        <v>11973</v>
      </c>
      <c r="X15" s="18" t="s">
        <v>11980</v>
      </c>
      <c r="Y15" s="38"/>
      <c r="Z15" s="38"/>
      <c r="AA15" s="38"/>
      <c r="AB15" s="38"/>
      <c r="AC15" s="38"/>
    </row>
    <row r="16">
      <c r="A16" s="25" t="s">
        <v>11985</v>
      </c>
      <c r="B16" s="37" t="s">
        <v>11986</v>
      </c>
      <c r="C16" s="51">
        <v>2008.0</v>
      </c>
      <c r="D16" s="52">
        <v>70.0</v>
      </c>
      <c r="E16" s="52">
        <v>271226.0</v>
      </c>
      <c r="F16" s="53" t="s">
        <v>11692</v>
      </c>
      <c r="G16" s="37" t="s">
        <v>7872</v>
      </c>
      <c r="H16" s="52">
        <v>19.0</v>
      </c>
      <c r="I16" s="52">
        <v>0.436</v>
      </c>
      <c r="J16" s="52">
        <v>0.336</v>
      </c>
      <c r="K16" s="52">
        <v>-8.517</v>
      </c>
      <c r="L16" s="52">
        <v>0.037</v>
      </c>
      <c r="M16" s="52">
        <v>0.962</v>
      </c>
      <c r="N16" s="52">
        <v>3.4E-5</v>
      </c>
      <c r="O16" s="52">
        <v>0.102</v>
      </c>
      <c r="P16" s="52">
        <v>0.21</v>
      </c>
      <c r="Q16" s="52">
        <v>122.456</v>
      </c>
      <c r="R16" s="52">
        <v>10.0</v>
      </c>
      <c r="S16" s="52">
        <v>0.0</v>
      </c>
      <c r="T16" s="54" t="s">
        <v>103</v>
      </c>
      <c r="U16" s="57" t="s">
        <v>35</v>
      </c>
      <c r="V16" s="53" t="s">
        <v>36</v>
      </c>
      <c r="W16" s="58" t="s">
        <v>11991</v>
      </c>
      <c r="X16" s="18" t="s">
        <v>11997</v>
      </c>
      <c r="Y16" s="38"/>
      <c r="Z16" s="38"/>
      <c r="AA16" s="38"/>
      <c r="AB16" s="38"/>
      <c r="AC16" s="38"/>
    </row>
    <row r="17">
      <c r="A17" s="25" t="s">
        <v>12010</v>
      </c>
      <c r="B17" s="37" t="s">
        <v>7126</v>
      </c>
      <c r="C17" s="51">
        <v>2008.0</v>
      </c>
      <c r="D17" s="52">
        <v>73.0</v>
      </c>
      <c r="E17" s="52">
        <v>212040.0</v>
      </c>
      <c r="F17" s="53" t="s">
        <v>11692</v>
      </c>
      <c r="G17" s="37" t="s">
        <v>7872</v>
      </c>
      <c r="H17" s="52">
        <v>19.0</v>
      </c>
      <c r="I17" s="52">
        <v>0.317</v>
      </c>
      <c r="J17" s="52">
        <v>0.172</v>
      </c>
      <c r="K17" s="52">
        <v>-10.636</v>
      </c>
      <c r="L17" s="52">
        <v>0.0326</v>
      </c>
      <c r="M17" s="52">
        <v>0.907</v>
      </c>
      <c r="N17" s="52">
        <v>3.83E-4</v>
      </c>
      <c r="O17" s="52">
        <v>0.105</v>
      </c>
      <c r="P17" s="52">
        <v>0.0963</v>
      </c>
      <c r="Q17" s="52">
        <v>65.18</v>
      </c>
      <c r="R17" s="52">
        <v>10.0</v>
      </c>
      <c r="S17" s="52">
        <v>1.0</v>
      </c>
      <c r="T17" s="54" t="s">
        <v>103</v>
      </c>
      <c r="U17" s="57" t="s">
        <v>35</v>
      </c>
      <c r="V17" s="53" t="s">
        <v>75</v>
      </c>
      <c r="W17" s="58" t="s">
        <v>12013</v>
      </c>
      <c r="X17" s="18" t="s">
        <v>12021</v>
      </c>
      <c r="Y17" s="38"/>
      <c r="Z17" s="38"/>
      <c r="AA17" s="38"/>
      <c r="AB17" s="38"/>
      <c r="AC17" s="38"/>
    </row>
    <row r="18">
      <c r="A18" s="25" t="s">
        <v>12027</v>
      </c>
      <c r="B18" s="37" t="s">
        <v>12028</v>
      </c>
      <c r="C18" s="51">
        <v>2008.0</v>
      </c>
      <c r="D18" s="52">
        <v>48.0</v>
      </c>
      <c r="E18" s="52">
        <v>190280.0</v>
      </c>
      <c r="F18" s="53" t="s">
        <v>11692</v>
      </c>
      <c r="G18" s="37" t="s">
        <v>7872</v>
      </c>
      <c r="H18" s="52">
        <v>19.0</v>
      </c>
      <c r="I18" s="52">
        <v>0.683</v>
      </c>
      <c r="J18" s="52">
        <v>0.112</v>
      </c>
      <c r="K18" s="52">
        <v>-13.461</v>
      </c>
      <c r="L18" s="52">
        <v>0.0338</v>
      </c>
      <c r="M18" s="52">
        <v>0.985</v>
      </c>
      <c r="N18" s="52">
        <v>0.00552</v>
      </c>
      <c r="O18" s="52">
        <v>0.09</v>
      </c>
      <c r="P18" s="52">
        <v>0.337</v>
      </c>
      <c r="Q18" s="52">
        <v>81.355</v>
      </c>
      <c r="R18" s="52">
        <v>0.0</v>
      </c>
      <c r="S18" s="52">
        <v>1.0</v>
      </c>
      <c r="T18" s="54" t="s">
        <v>11697</v>
      </c>
      <c r="U18" s="57" t="s">
        <v>35</v>
      </c>
      <c r="V18" s="53" t="s">
        <v>45</v>
      </c>
      <c r="W18" s="58" t="s">
        <v>12033</v>
      </c>
      <c r="X18" s="18" t="s">
        <v>12039</v>
      </c>
      <c r="Y18" s="38"/>
      <c r="Z18" s="38"/>
      <c r="AA18" s="38"/>
      <c r="AB18" s="38"/>
      <c r="AC18" s="38"/>
    </row>
    <row r="19">
      <c r="A19" s="25" t="s">
        <v>12047</v>
      </c>
      <c r="B19" s="37" t="s">
        <v>12048</v>
      </c>
      <c r="C19" s="51">
        <v>2008.0</v>
      </c>
      <c r="D19" s="52">
        <v>53.0</v>
      </c>
      <c r="E19" s="52">
        <v>203906.0</v>
      </c>
      <c r="F19" s="53" t="s">
        <v>11692</v>
      </c>
      <c r="G19" s="37" t="s">
        <v>7872</v>
      </c>
      <c r="H19" s="52">
        <v>19.0</v>
      </c>
      <c r="I19" s="52">
        <v>0.353</v>
      </c>
      <c r="J19" s="52">
        <v>0.388</v>
      </c>
      <c r="K19" s="52">
        <v>-7.091</v>
      </c>
      <c r="L19" s="52">
        <v>0.0366</v>
      </c>
      <c r="M19" s="52">
        <v>0.346</v>
      </c>
      <c r="N19" s="52">
        <v>0.0</v>
      </c>
      <c r="O19" s="52">
        <v>0.215</v>
      </c>
      <c r="P19" s="52">
        <v>0.19</v>
      </c>
      <c r="Q19" s="52">
        <v>80.67</v>
      </c>
      <c r="R19" s="52">
        <v>11.0</v>
      </c>
      <c r="S19" s="52">
        <v>0.0</v>
      </c>
      <c r="T19" s="54" t="s">
        <v>103</v>
      </c>
      <c r="U19" s="57" t="s">
        <v>35</v>
      </c>
      <c r="V19" s="53" t="s">
        <v>58</v>
      </c>
      <c r="W19" s="58" t="s">
        <v>12051</v>
      </c>
      <c r="X19" s="18" t="s">
        <v>12055</v>
      </c>
      <c r="Y19" s="38"/>
      <c r="Z19" s="38"/>
      <c r="AA19" s="38"/>
      <c r="AB19" s="38"/>
      <c r="AC19" s="38"/>
    </row>
    <row r="20">
      <c r="A20" s="25" t="s">
        <v>12062</v>
      </c>
      <c r="B20" s="37" t="s">
        <v>12063</v>
      </c>
      <c r="C20" s="51">
        <v>2008.0</v>
      </c>
      <c r="D20" s="52">
        <v>74.0</v>
      </c>
      <c r="E20" s="52">
        <v>210506.0</v>
      </c>
      <c r="F20" s="53" t="s">
        <v>11692</v>
      </c>
      <c r="G20" s="37" t="s">
        <v>7872</v>
      </c>
      <c r="H20" s="52">
        <v>19.0</v>
      </c>
      <c r="I20" s="52">
        <v>0.616</v>
      </c>
      <c r="J20" s="52">
        <v>0.47</v>
      </c>
      <c r="K20" s="52">
        <v>-6.092</v>
      </c>
      <c r="L20" s="52">
        <v>0.0253</v>
      </c>
      <c r="M20" s="52">
        <v>0.291</v>
      </c>
      <c r="N20" s="52">
        <v>0.0</v>
      </c>
      <c r="O20" s="52">
        <v>0.111</v>
      </c>
      <c r="P20" s="52">
        <v>0.325</v>
      </c>
      <c r="Q20" s="52">
        <v>80.03</v>
      </c>
      <c r="R20" s="52">
        <v>5.0</v>
      </c>
      <c r="S20" s="52">
        <v>0.0</v>
      </c>
      <c r="T20" s="54" t="s">
        <v>103</v>
      </c>
      <c r="U20" s="57" t="s">
        <v>35</v>
      </c>
      <c r="V20" s="53" t="s">
        <v>45</v>
      </c>
      <c r="W20" s="58" t="s">
        <v>12066</v>
      </c>
      <c r="X20" s="18" t="s">
        <v>12072</v>
      </c>
      <c r="Y20" s="38"/>
      <c r="Z20" s="38"/>
      <c r="AA20" s="38"/>
      <c r="AB20" s="38"/>
      <c r="AC20" s="38"/>
    </row>
    <row r="21">
      <c r="A21" s="25" t="s">
        <v>12076</v>
      </c>
      <c r="B21" s="37" t="s">
        <v>12078</v>
      </c>
      <c r="C21" s="51">
        <v>2011.0</v>
      </c>
      <c r="D21" s="52">
        <v>85.0</v>
      </c>
      <c r="E21" s="52">
        <v>242973.0</v>
      </c>
      <c r="F21" s="53" t="s">
        <v>11692</v>
      </c>
      <c r="G21" s="37" t="s">
        <v>7872</v>
      </c>
      <c r="H21" s="52">
        <v>21.0</v>
      </c>
      <c r="I21" s="52">
        <v>0.603</v>
      </c>
      <c r="J21" s="52">
        <v>0.67</v>
      </c>
      <c r="K21" s="52">
        <v>-3.882</v>
      </c>
      <c r="L21" s="52">
        <v>0.0249</v>
      </c>
      <c r="M21" s="52">
        <v>0.00408</v>
      </c>
      <c r="N21" s="52">
        <v>1.68E-6</v>
      </c>
      <c r="O21" s="52">
        <v>0.112</v>
      </c>
      <c r="P21" s="52">
        <v>0.446</v>
      </c>
      <c r="Q21" s="52">
        <v>107.993</v>
      </c>
      <c r="R21" s="52">
        <v>2.0</v>
      </c>
      <c r="S21" s="52">
        <v>0.0</v>
      </c>
      <c r="T21" s="54" t="s">
        <v>103</v>
      </c>
      <c r="U21" s="57" t="s">
        <v>35</v>
      </c>
      <c r="V21" s="53" t="s">
        <v>54</v>
      </c>
      <c r="W21" s="58" t="s">
        <v>12081</v>
      </c>
      <c r="X21" s="18" t="s">
        <v>12089</v>
      </c>
      <c r="Y21" s="38"/>
      <c r="Z21" s="38"/>
      <c r="AA21" s="38"/>
      <c r="AB21" s="38"/>
      <c r="AC21" s="38"/>
    </row>
    <row r="22">
      <c r="A22" s="25" t="s">
        <v>12094</v>
      </c>
      <c r="B22" s="37" t="s">
        <v>12096</v>
      </c>
      <c r="C22" s="51">
        <v>2019.0</v>
      </c>
      <c r="D22" s="52">
        <v>89.0</v>
      </c>
      <c r="E22" s="52">
        <v>182160.0</v>
      </c>
      <c r="F22" s="53" t="s">
        <v>12099</v>
      </c>
      <c r="G22" s="37" t="s">
        <v>12100</v>
      </c>
      <c r="H22" s="52" t="s">
        <v>12101</v>
      </c>
      <c r="I22" s="52">
        <v>0.501</v>
      </c>
      <c r="J22" s="52">
        <v>0.405</v>
      </c>
      <c r="K22" s="52">
        <v>-5.679</v>
      </c>
      <c r="L22" s="52">
        <v>0.0319</v>
      </c>
      <c r="M22" s="52">
        <v>0.751</v>
      </c>
      <c r="N22" s="52">
        <v>0.0</v>
      </c>
      <c r="O22" s="52">
        <v>0.105</v>
      </c>
      <c r="P22" s="52">
        <v>0.446</v>
      </c>
      <c r="Q22" s="52">
        <v>109.891</v>
      </c>
      <c r="R22" s="52">
        <v>1.0</v>
      </c>
      <c r="S22" s="52">
        <v>1.0</v>
      </c>
      <c r="T22" s="54" t="s">
        <v>103</v>
      </c>
      <c r="U22" s="57" t="s">
        <v>35</v>
      </c>
      <c r="V22" s="53" t="s">
        <v>54</v>
      </c>
      <c r="W22" s="58" t="s">
        <v>12105</v>
      </c>
      <c r="X22" s="18" t="s">
        <v>12112</v>
      </c>
      <c r="Y22" s="38"/>
      <c r="Z22" s="38"/>
      <c r="AA22" s="38"/>
      <c r="AB22" s="38"/>
      <c r="AC22" s="38"/>
    </row>
    <row r="23">
      <c r="A23" s="25" t="s">
        <v>12117</v>
      </c>
      <c r="B23" s="37" t="s">
        <v>5996</v>
      </c>
      <c r="C23" s="51">
        <v>2019.0</v>
      </c>
      <c r="D23" s="52">
        <v>85.0</v>
      </c>
      <c r="E23" s="52">
        <v>215106.0</v>
      </c>
      <c r="F23" s="53" t="s">
        <v>12099</v>
      </c>
      <c r="G23" s="37" t="s">
        <v>12100</v>
      </c>
      <c r="H23" s="52" t="s">
        <v>12121</v>
      </c>
      <c r="I23" s="52">
        <v>0.459</v>
      </c>
      <c r="J23" s="52">
        <v>0.574</v>
      </c>
      <c r="K23" s="52">
        <v>-4.857</v>
      </c>
      <c r="L23" s="52">
        <v>0.0577</v>
      </c>
      <c r="M23" s="52">
        <v>0.608</v>
      </c>
      <c r="N23" s="52">
        <v>0.0</v>
      </c>
      <c r="O23" s="52">
        <v>0.0885</v>
      </c>
      <c r="P23" s="52">
        <v>0.183</v>
      </c>
      <c r="Q23" s="52">
        <v>111.881</v>
      </c>
      <c r="R23" s="52">
        <v>3.0</v>
      </c>
      <c r="S23" s="52">
        <v>1.0</v>
      </c>
      <c r="T23" s="54" t="s">
        <v>103</v>
      </c>
      <c r="U23" s="57" t="s">
        <v>35</v>
      </c>
      <c r="V23" s="53" t="s">
        <v>58</v>
      </c>
      <c r="W23" s="58" t="s">
        <v>12123</v>
      </c>
      <c r="X23" s="18" t="s">
        <v>12129</v>
      </c>
      <c r="Y23" s="38"/>
      <c r="Z23" s="38"/>
      <c r="AA23" s="38"/>
      <c r="AB23" s="38"/>
      <c r="AC23" s="38"/>
    </row>
    <row r="24">
      <c r="A24" s="25" t="s">
        <v>12135</v>
      </c>
      <c r="B24" s="37" t="s">
        <v>12136</v>
      </c>
      <c r="C24" s="51">
        <v>2023.0</v>
      </c>
      <c r="D24" s="52">
        <v>77.0</v>
      </c>
      <c r="E24" s="52">
        <v>210880.0</v>
      </c>
      <c r="F24" s="53" t="s">
        <v>12099</v>
      </c>
      <c r="G24" s="37" t="s">
        <v>12100</v>
      </c>
      <c r="H24" s="52" t="s">
        <v>12139</v>
      </c>
      <c r="I24" s="52">
        <v>0.675</v>
      </c>
      <c r="J24" s="52">
        <v>0.48</v>
      </c>
      <c r="K24" s="52">
        <v>-3.658</v>
      </c>
      <c r="L24" s="52">
        <v>0.0316</v>
      </c>
      <c r="M24" s="52">
        <v>0.547</v>
      </c>
      <c r="N24" s="52">
        <v>0.0</v>
      </c>
      <c r="O24" s="52">
        <v>0.0943</v>
      </c>
      <c r="P24" s="52">
        <v>0.491</v>
      </c>
      <c r="Q24" s="52">
        <v>107.86</v>
      </c>
      <c r="R24" s="52">
        <v>3.0</v>
      </c>
      <c r="S24" s="52">
        <v>1.0</v>
      </c>
      <c r="T24" s="54" t="s">
        <v>103</v>
      </c>
      <c r="U24" s="57" t="s">
        <v>35</v>
      </c>
      <c r="V24" s="53" t="s">
        <v>54</v>
      </c>
      <c r="W24" s="58" t="s">
        <v>12141</v>
      </c>
      <c r="X24" s="18" t="s">
        <v>12155</v>
      </c>
      <c r="Y24" s="38"/>
      <c r="Z24" s="38"/>
      <c r="AA24" s="38"/>
      <c r="AB24" s="38"/>
      <c r="AC24" s="38"/>
    </row>
    <row r="25">
      <c r="A25" s="25" t="s">
        <v>12163</v>
      </c>
      <c r="B25" s="37" t="s">
        <v>12164</v>
      </c>
      <c r="C25" s="51">
        <v>2019.0</v>
      </c>
      <c r="D25" s="52">
        <v>77.0</v>
      </c>
      <c r="E25" s="52">
        <v>205686.0</v>
      </c>
      <c r="F25" s="53" t="s">
        <v>12099</v>
      </c>
      <c r="G25" s="37" t="s">
        <v>12100</v>
      </c>
      <c r="H25" s="52" t="s">
        <v>12101</v>
      </c>
      <c r="I25" s="52">
        <v>0.688</v>
      </c>
      <c r="J25" s="52">
        <v>0.53</v>
      </c>
      <c r="K25" s="52">
        <v>-5.507</v>
      </c>
      <c r="L25" s="52">
        <v>0.0333</v>
      </c>
      <c r="M25" s="52">
        <v>0.443</v>
      </c>
      <c r="N25" s="52">
        <v>0.0</v>
      </c>
      <c r="O25" s="52">
        <v>0.0995</v>
      </c>
      <c r="P25" s="52">
        <v>0.162</v>
      </c>
      <c r="Q25" s="52">
        <v>106.958</v>
      </c>
      <c r="R25" s="52">
        <v>11.0</v>
      </c>
      <c r="S25" s="52">
        <v>1.0</v>
      </c>
      <c r="T25" s="54" t="s">
        <v>103</v>
      </c>
      <c r="U25" s="57" t="s">
        <v>35</v>
      </c>
      <c r="V25" s="53" t="s">
        <v>58</v>
      </c>
      <c r="W25" s="58" t="s">
        <v>12167</v>
      </c>
      <c r="X25" s="18" t="s">
        <v>12177</v>
      </c>
      <c r="Y25" s="38"/>
      <c r="Z25" s="38"/>
      <c r="AA25" s="38"/>
      <c r="AB25" s="38"/>
      <c r="AC25" s="38"/>
    </row>
    <row r="26">
      <c r="A26" s="25" t="s">
        <v>12183</v>
      </c>
      <c r="B26" s="37" t="s">
        <v>12184</v>
      </c>
      <c r="C26" s="51">
        <v>2019.0</v>
      </c>
      <c r="D26" s="52">
        <v>80.0</v>
      </c>
      <c r="E26" s="52">
        <v>220492.0</v>
      </c>
      <c r="F26" s="53" t="s">
        <v>12099</v>
      </c>
      <c r="G26" s="37" t="s">
        <v>12100</v>
      </c>
      <c r="H26" s="52" t="s">
        <v>12101</v>
      </c>
      <c r="I26" s="52">
        <v>0.736</v>
      </c>
      <c r="J26" s="52">
        <v>0.308</v>
      </c>
      <c r="K26" s="52">
        <v>-7.83</v>
      </c>
      <c r="L26" s="52">
        <v>0.0677</v>
      </c>
      <c r="M26" s="52">
        <v>0.946</v>
      </c>
      <c r="N26" s="52">
        <v>0.0</v>
      </c>
      <c r="O26" s="52">
        <v>0.186</v>
      </c>
      <c r="P26" s="52">
        <v>0.361</v>
      </c>
      <c r="Q26" s="52">
        <v>111.202</v>
      </c>
      <c r="R26" s="52">
        <v>4.0</v>
      </c>
      <c r="S26" s="52">
        <v>1.0</v>
      </c>
      <c r="T26" s="54" t="s">
        <v>11697</v>
      </c>
      <c r="U26" s="57" t="s">
        <v>35</v>
      </c>
      <c r="V26" s="53" t="s">
        <v>45</v>
      </c>
      <c r="W26" s="58" t="s">
        <v>12189</v>
      </c>
      <c r="X26" s="18" t="s">
        <v>12196</v>
      </c>
      <c r="Y26" s="38"/>
      <c r="Z26" s="38"/>
      <c r="AA26" s="38"/>
      <c r="AB26" s="38"/>
      <c r="AC26" s="38"/>
    </row>
    <row r="27">
      <c r="A27" s="25" t="s">
        <v>12204</v>
      </c>
      <c r="B27" s="37" t="s">
        <v>12205</v>
      </c>
      <c r="C27" s="51">
        <v>2023.0</v>
      </c>
      <c r="D27" s="52">
        <v>75.0</v>
      </c>
      <c r="E27" s="52">
        <v>203666.0</v>
      </c>
      <c r="F27" s="53" t="s">
        <v>12099</v>
      </c>
      <c r="G27" s="37" t="s">
        <v>12100</v>
      </c>
      <c r="H27" s="52" t="s">
        <v>12139</v>
      </c>
      <c r="I27" s="52">
        <v>0.451</v>
      </c>
      <c r="J27" s="52">
        <v>0.754</v>
      </c>
      <c r="K27" s="52">
        <v>-3.749</v>
      </c>
      <c r="L27" s="52">
        <v>0.0864</v>
      </c>
      <c r="M27" s="52">
        <v>0.327</v>
      </c>
      <c r="N27" s="52">
        <v>0.0</v>
      </c>
      <c r="O27" s="52">
        <v>0.332</v>
      </c>
      <c r="P27" s="52">
        <v>0.674</v>
      </c>
      <c r="Q27" s="52">
        <v>203.894</v>
      </c>
      <c r="R27" s="52">
        <v>1.0</v>
      </c>
      <c r="S27" s="52">
        <v>0.0</v>
      </c>
      <c r="T27" s="54" t="s">
        <v>103</v>
      </c>
      <c r="U27" s="57" t="s">
        <v>35</v>
      </c>
      <c r="V27" s="53" t="s">
        <v>54</v>
      </c>
      <c r="W27" s="58" t="s">
        <v>12209</v>
      </c>
      <c r="X27" s="18" t="s">
        <v>12219</v>
      </c>
      <c r="Y27" s="38"/>
      <c r="Z27" s="38"/>
      <c r="AA27" s="38"/>
      <c r="AB27" s="38"/>
      <c r="AC27" s="38"/>
    </row>
    <row r="28">
      <c r="A28" s="25" t="s">
        <v>12225</v>
      </c>
      <c r="B28" s="37" t="s">
        <v>12226</v>
      </c>
      <c r="C28" s="51">
        <v>2023.0</v>
      </c>
      <c r="D28" s="52">
        <v>56.0</v>
      </c>
      <c r="E28" s="52">
        <v>226440.0</v>
      </c>
      <c r="F28" s="53" t="s">
        <v>12099</v>
      </c>
      <c r="G28" s="37" t="s">
        <v>12100</v>
      </c>
      <c r="H28" s="52" t="s">
        <v>12139</v>
      </c>
      <c r="I28" s="52">
        <v>0.685</v>
      </c>
      <c r="J28" s="52">
        <v>0.435</v>
      </c>
      <c r="K28" s="52">
        <v>-3.979</v>
      </c>
      <c r="L28" s="52">
        <v>0.0277</v>
      </c>
      <c r="M28" s="52">
        <v>0.421</v>
      </c>
      <c r="N28" s="52">
        <v>0.0</v>
      </c>
      <c r="O28" s="52">
        <v>0.19</v>
      </c>
      <c r="P28" s="52">
        <v>0.398</v>
      </c>
      <c r="Q28" s="52">
        <v>102.91</v>
      </c>
      <c r="R28" s="52">
        <v>0.0</v>
      </c>
      <c r="S28" s="52">
        <v>1.0</v>
      </c>
      <c r="T28" s="54" t="s">
        <v>103</v>
      </c>
      <c r="U28" s="57" t="s">
        <v>35</v>
      </c>
      <c r="V28" s="53" t="s">
        <v>45</v>
      </c>
      <c r="W28" s="58" t="s">
        <v>12229</v>
      </c>
      <c r="X28" s="18" t="s">
        <v>12235</v>
      </c>
      <c r="Y28" s="38"/>
      <c r="Z28" s="38"/>
      <c r="AA28" s="38"/>
      <c r="AB28" s="38"/>
      <c r="AC28" s="38"/>
    </row>
    <row r="29">
      <c r="A29" s="25" t="s">
        <v>12249</v>
      </c>
      <c r="B29" s="37" t="s">
        <v>12251</v>
      </c>
      <c r="C29" s="51">
        <v>2023.0</v>
      </c>
      <c r="D29" s="52">
        <v>69.0</v>
      </c>
      <c r="E29" s="52">
        <v>231120.0</v>
      </c>
      <c r="F29" s="53" t="s">
        <v>12099</v>
      </c>
      <c r="G29" s="37" t="s">
        <v>12100</v>
      </c>
      <c r="H29" s="52" t="s">
        <v>12139</v>
      </c>
      <c r="I29" s="52">
        <v>0.443</v>
      </c>
      <c r="J29" s="52">
        <v>0.613</v>
      </c>
      <c r="K29" s="52">
        <v>-4.214</v>
      </c>
      <c r="L29" s="52">
        <v>0.047</v>
      </c>
      <c r="M29" s="52">
        <v>0.0663</v>
      </c>
      <c r="N29" s="52">
        <v>0.0</v>
      </c>
      <c r="O29" s="52">
        <v>0.113</v>
      </c>
      <c r="P29" s="52">
        <v>0.342</v>
      </c>
      <c r="Q29" s="52">
        <v>120.865</v>
      </c>
      <c r="R29" s="52">
        <v>4.0</v>
      </c>
      <c r="S29" s="52">
        <v>1.0</v>
      </c>
      <c r="T29" s="54" t="s">
        <v>103</v>
      </c>
      <c r="U29" s="57" t="s">
        <v>35</v>
      </c>
      <c r="V29" s="53" t="s">
        <v>45</v>
      </c>
      <c r="W29" s="58" t="s">
        <v>12255</v>
      </c>
      <c r="X29" s="18" t="s">
        <v>12259</v>
      </c>
      <c r="Y29" s="38"/>
      <c r="Z29" s="38"/>
      <c r="AA29" s="38"/>
      <c r="AB29" s="38"/>
      <c r="AC29" s="38"/>
    </row>
    <row r="30">
      <c r="A30" s="25" t="s">
        <v>12265</v>
      </c>
      <c r="B30" s="37" t="s">
        <v>12266</v>
      </c>
      <c r="C30" s="51">
        <v>2019.0</v>
      </c>
      <c r="D30" s="52">
        <v>58.0</v>
      </c>
      <c r="E30" s="52">
        <v>197178.0</v>
      </c>
      <c r="F30" s="53" t="s">
        <v>12099</v>
      </c>
      <c r="G30" s="37" t="s">
        <v>12100</v>
      </c>
      <c r="H30" s="52" t="s">
        <v>12101</v>
      </c>
      <c r="I30" s="52">
        <v>0.555</v>
      </c>
      <c r="J30" s="52">
        <v>0.282</v>
      </c>
      <c r="K30" s="52">
        <v>-8.228</v>
      </c>
      <c r="L30" s="52">
        <v>0.0612</v>
      </c>
      <c r="M30" s="52">
        <v>0.889</v>
      </c>
      <c r="N30" s="52">
        <v>0.0</v>
      </c>
      <c r="O30" s="52">
        <v>0.0927</v>
      </c>
      <c r="P30" s="52">
        <v>0.382</v>
      </c>
      <c r="Q30" s="52">
        <v>125.522</v>
      </c>
      <c r="R30" s="52">
        <v>10.0</v>
      </c>
      <c r="S30" s="52">
        <v>1.0</v>
      </c>
      <c r="T30" s="54" t="s">
        <v>103</v>
      </c>
      <c r="U30" s="57" t="s">
        <v>35</v>
      </c>
      <c r="V30" s="53" t="s">
        <v>45</v>
      </c>
      <c r="W30" s="58" t="s">
        <v>12270</v>
      </c>
      <c r="X30" s="18" t="s">
        <v>12276</v>
      </c>
      <c r="Y30" s="38"/>
      <c r="Z30" s="38"/>
      <c r="AA30" s="38"/>
      <c r="AB30" s="38"/>
      <c r="AC30" s="38"/>
    </row>
    <row r="31">
      <c r="A31" s="25" t="s">
        <v>12279</v>
      </c>
      <c r="B31" s="37" t="s">
        <v>12280</v>
      </c>
      <c r="C31" s="51">
        <v>2019.0</v>
      </c>
      <c r="D31" s="52">
        <v>65.0</v>
      </c>
      <c r="E31" s="52">
        <v>210213.0</v>
      </c>
      <c r="F31" s="53" t="s">
        <v>12099</v>
      </c>
      <c r="G31" s="37" t="s">
        <v>12100</v>
      </c>
      <c r="H31" s="52" t="s">
        <v>12121</v>
      </c>
      <c r="I31" s="52">
        <v>0.417</v>
      </c>
      <c r="J31" s="52">
        <v>0.445</v>
      </c>
      <c r="K31" s="52">
        <v>-4.836</v>
      </c>
      <c r="L31" s="52">
        <v>0.0318</v>
      </c>
      <c r="M31" s="52">
        <v>0.653</v>
      </c>
      <c r="N31" s="52">
        <v>0.0</v>
      </c>
      <c r="O31" s="52">
        <v>0.0862</v>
      </c>
      <c r="P31" s="52">
        <v>0.135</v>
      </c>
      <c r="Q31" s="52">
        <v>75.577</v>
      </c>
      <c r="R31" s="52">
        <v>2.0</v>
      </c>
      <c r="S31" s="52">
        <v>1.0</v>
      </c>
      <c r="T31" s="54" t="s">
        <v>103</v>
      </c>
      <c r="U31" s="57" t="s">
        <v>35</v>
      </c>
      <c r="V31" s="53" t="s">
        <v>58</v>
      </c>
      <c r="W31" s="58" t="s">
        <v>12283</v>
      </c>
      <c r="X31" s="18" t="s">
        <v>12290</v>
      </c>
      <c r="Y31" s="38"/>
      <c r="Z31" s="38"/>
      <c r="AA31" s="38"/>
      <c r="AB31" s="38"/>
      <c r="AC31" s="38"/>
    </row>
    <row r="32">
      <c r="A32" s="25" t="s">
        <v>12295</v>
      </c>
      <c r="B32" s="37" t="s">
        <v>12296</v>
      </c>
      <c r="C32" s="51">
        <v>2019.0</v>
      </c>
      <c r="D32" s="52">
        <v>57.0</v>
      </c>
      <c r="E32" s="52">
        <v>246053.0</v>
      </c>
      <c r="F32" s="53" t="s">
        <v>12099</v>
      </c>
      <c r="G32" s="37" t="s">
        <v>12100</v>
      </c>
      <c r="H32" s="52" t="s">
        <v>12101</v>
      </c>
      <c r="I32" s="52">
        <v>0.41</v>
      </c>
      <c r="J32" s="52">
        <v>0.487</v>
      </c>
      <c r="K32" s="52">
        <v>-7.663</v>
      </c>
      <c r="L32" s="52">
        <v>0.0449</v>
      </c>
      <c r="M32" s="52">
        <v>0.328</v>
      </c>
      <c r="N32" s="52">
        <v>0.0</v>
      </c>
      <c r="O32" s="52">
        <v>0.0953</v>
      </c>
      <c r="P32" s="52">
        <v>0.126</v>
      </c>
      <c r="Q32" s="52">
        <v>138.46</v>
      </c>
      <c r="R32" s="52">
        <v>7.0</v>
      </c>
      <c r="S32" s="52">
        <v>1.0</v>
      </c>
      <c r="T32" s="54" t="s">
        <v>103</v>
      </c>
      <c r="U32" s="57" t="s">
        <v>35</v>
      </c>
      <c r="V32" s="53" t="s">
        <v>58</v>
      </c>
      <c r="W32" s="58" t="s">
        <v>12301</v>
      </c>
      <c r="X32" s="18" t="s">
        <v>12307</v>
      </c>
      <c r="Y32" s="38"/>
      <c r="Z32" s="38"/>
      <c r="AA32" s="38"/>
      <c r="AB32" s="38"/>
      <c r="AC32" s="38"/>
    </row>
    <row r="33">
      <c r="A33" s="25" t="s">
        <v>12316</v>
      </c>
      <c r="B33" s="37" t="s">
        <v>8936</v>
      </c>
      <c r="C33" s="51">
        <v>2019.0</v>
      </c>
      <c r="D33" s="52">
        <v>69.0</v>
      </c>
      <c r="E33" s="52">
        <v>185657.0</v>
      </c>
      <c r="F33" s="53" t="s">
        <v>12099</v>
      </c>
      <c r="G33" s="37" t="s">
        <v>12100</v>
      </c>
      <c r="H33" s="52" t="s">
        <v>12101</v>
      </c>
      <c r="I33" s="52">
        <v>0.722</v>
      </c>
      <c r="J33" s="52">
        <v>0.565</v>
      </c>
      <c r="K33" s="52">
        <v>-5.848</v>
      </c>
      <c r="L33" s="52">
        <v>0.0335</v>
      </c>
      <c r="M33" s="52">
        <v>0.435</v>
      </c>
      <c r="N33" s="52">
        <v>0.0</v>
      </c>
      <c r="O33" s="52">
        <v>0.165</v>
      </c>
      <c r="P33" s="52">
        <v>0.488</v>
      </c>
      <c r="Q33" s="52">
        <v>104.483</v>
      </c>
      <c r="R33" s="52">
        <v>4.0</v>
      </c>
      <c r="S33" s="52">
        <v>1.0</v>
      </c>
      <c r="T33" s="54" t="s">
        <v>103</v>
      </c>
      <c r="U33" s="57" t="s">
        <v>35</v>
      </c>
      <c r="V33" s="53" t="s">
        <v>54</v>
      </c>
      <c r="W33" s="58" t="s">
        <v>12320</v>
      </c>
      <c r="X33" s="18" t="s">
        <v>12326</v>
      </c>
      <c r="Y33" s="38"/>
      <c r="Z33" s="38"/>
      <c r="AA33" s="38"/>
      <c r="AB33" s="38"/>
      <c r="AC33" s="38"/>
    </row>
    <row r="34">
      <c r="A34" s="25" t="s">
        <v>12332</v>
      </c>
      <c r="B34" s="37" t="s">
        <v>12333</v>
      </c>
      <c r="C34" s="51">
        <v>2018.0</v>
      </c>
      <c r="D34" s="52">
        <v>55.0</v>
      </c>
      <c r="E34" s="52">
        <v>229282.0</v>
      </c>
      <c r="F34" s="53" t="s">
        <v>12099</v>
      </c>
      <c r="G34" s="37" t="s">
        <v>12100</v>
      </c>
      <c r="H34" s="52" t="s">
        <v>12333</v>
      </c>
      <c r="I34" s="52">
        <v>0.627</v>
      </c>
      <c r="J34" s="52">
        <v>0.715</v>
      </c>
      <c r="K34" s="52">
        <v>-5.019</v>
      </c>
      <c r="L34" s="52">
        <v>0.0329</v>
      </c>
      <c r="M34" s="52">
        <v>0.127</v>
      </c>
      <c r="N34" s="52">
        <v>0.0</v>
      </c>
      <c r="O34" s="52">
        <v>0.0768</v>
      </c>
      <c r="P34" s="52">
        <v>0.481</v>
      </c>
      <c r="Q34" s="52">
        <v>115.005</v>
      </c>
      <c r="R34" s="52">
        <v>1.0</v>
      </c>
      <c r="S34" s="52">
        <v>1.0</v>
      </c>
      <c r="T34" s="54" t="s">
        <v>11697</v>
      </c>
      <c r="U34" s="57" t="s">
        <v>35</v>
      </c>
      <c r="V34" s="53" t="s">
        <v>54</v>
      </c>
      <c r="W34" s="58" t="s">
        <v>12337</v>
      </c>
      <c r="X34" s="18" t="s">
        <v>12344</v>
      </c>
      <c r="Y34" s="38"/>
      <c r="Z34" s="38"/>
      <c r="AA34" s="38"/>
      <c r="AB34" s="38"/>
      <c r="AC34" s="38"/>
    </row>
    <row r="35">
      <c r="A35" s="25" t="s">
        <v>9451</v>
      </c>
      <c r="B35" s="37" t="s">
        <v>9452</v>
      </c>
      <c r="C35" s="51">
        <v>2014.0</v>
      </c>
      <c r="D35" s="52">
        <v>84.0</v>
      </c>
      <c r="E35" s="52">
        <v>172723.0</v>
      </c>
      <c r="F35" s="53" t="s">
        <v>12356</v>
      </c>
      <c r="G35" s="37" t="s">
        <v>9453</v>
      </c>
      <c r="H35" s="52" t="s">
        <v>9454</v>
      </c>
      <c r="I35" s="52">
        <v>0.413</v>
      </c>
      <c r="J35" s="52">
        <v>0.42</v>
      </c>
      <c r="K35" s="52">
        <v>-6.444</v>
      </c>
      <c r="L35" s="52">
        <v>0.0416</v>
      </c>
      <c r="M35" s="52">
        <v>0.588</v>
      </c>
      <c r="N35" s="52">
        <v>6.39E-5</v>
      </c>
      <c r="O35" s="52">
        <v>0.11</v>
      </c>
      <c r="P35" s="52">
        <v>0.185</v>
      </c>
      <c r="Q35" s="52">
        <v>84.126</v>
      </c>
      <c r="R35" s="52">
        <v>0.0</v>
      </c>
      <c r="S35" s="52">
        <v>1.0</v>
      </c>
      <c r="T35" s="54" t="s">
        <v>103</v>
      </c>
      <c r="U35" s="57" t="s">
        <v>35</v>
      </c>
      <c r="V35" s="53" t="s">
        <v>58</v>
      </c>
      <c r="W35" s="58" t="s">
        <v>12360</v>
      </c>
      <c r="X35" s="18" t="s">
        <v>12364</v>
      </c>
      <c r="Y35" s="38"/>
      <c r="Z35" s="38"/>
      <c r="AA35" s="38"/>
      <c r="AB35" s="38"/>
      <c r="AC35" s="38"/>
    </row>
    <row r="36">
      <c r="A36" s="25" t="s">
        <v>12372</v>
      </c>
      <c r="B36" s="37" t="s">
        <v>12373</v>
      </c>
      <c r="C36" s="51">
        <v>2017.0</v>
      </c>
      <c r="D36" s="52">
        <v>84.0</v>
      </c>
      <c r="E36" s="52">
        <v>201000.0</v>
      </c>
      <c r="F36" s="53" t="s">
        <v>12356</v>
      </c>
      <c r="G36" s="37" t="s">
        <v>9453</v>
      </c>
      <c r="H36" s="52" t="s">
        <v>12376</v>
      </c>
      <c r="I36" s="52">
        <v>0.715</v>
      </c>
      <c r="J36" s="52">
        <v>0.372</v>
      </c>
      <c r="K36" s="52">
        <v>-8.237</v>
      </c>
      <c r="L36" s="52">
        <v>0.0443</v>
      </c>
      <c r="M36" s="52">
        <v>0.638</v>
      </c>
      <c r="N36" s="52">
        <v>0.0</v>
      </c>
      <c r="O36" s="52">
        <v>0.169</v>
      </c>
      <c r="P36" s="52">
        <v>0.474</v>
      </c>
      <c r="Q36" s="52">
        <v>91.931</v>
      </c>
      <c r="R36" s="52">
        <v>5.0</v>
      </c>
      <c r="S36" s="52">
        <v>1.0</v>
      </c>
      <c r="T36" s="54" t="s">
        <v>103</v>
      </c>
      <c r="U36" s="57" t="s">
        <v>35</v>
      </c>
      <c r="V36" s="53" t="s">
        <v>54</v>
      </c>
      <c r="W36" s="58" t="s">
        <v>12379</v>
      </c>
      <c r="X36" s="18" t="s">
        <v>12387</v>
      </c>
      <c r="Y36" s="38"/>
      <c r="Z36" s="38"/>
      <c r="AA36" s="38"/>
      <c r="AB36" s="38"/>
      <c r="AC36" s="38"/>
    </row>
    <row r="37">
      <c r="A37" s="25" t="s">
        <v>12393</v>
      </c>
      <c r="B37" s="37" t="s">
        <v>12394</v>
      </c>
      <c r="C37" s="51">
        <v>2014.0</v>
      </c>
      <c r="D37" s="52">
        <v>87.0</v>
      </c>
      <c r="E37" s="52">
        <v>239316.0</v>
      </c>
      <c r="F37" s="53" t="s">
        <v>12356</v>
      </c>
      <c r="G37" s="37" t="s">
        <v>9453</v>
      </c>
      <c r="H37" s="52" t="s">
        <v>9454</v>
      </c>
      <c r="I37" s="52">
        <v>0.678</v>
      </c>
      <c r="J37" s="52">
        <v>0.484</v>
      </c>
      <c r="K37" s="52">
        <v>-5.795</v>
      </c>
      <c r="L37" s="52">
        <v>0.0361</v>
      </c>
      <c r="M37" s="52">
        <v>0.529</v>
      </c>
      <c r="N37" s="52">
        <v>2.01E-5</v>
      </c>
      <c r="O37" s="52">
        <v>0.0766</v>
      </c>
      <c r="P37" s="52">
        <v>0.493</v>
      </c>
      <c r="Q37" s="52">
        <v>82.004</v>
      </c>
      <c r="R37" s="52">
        <v>5.0</v>
      </c>
      <c r="S37" s="52">
        <v>1.0</v>
      </c>
      <c r="T37" s="54" t="s">
        <v>103</v>
      </c>
      <c r="U37" s="57" t="s">
        <v>35</v>
      </c>
      <c r="V37" s="53" t="s">
        <v>54</v>
      </c>
      <c r="W37" s="58" t="s">
        <v>12399</v>
      </c>
      <c r="X37" s="18" t="s">
        <v>12404</v>
      </c>
      <c r="Y37" s="38"/>
      <c r="Z37" s="38"/>
      <c r="AA37" s="38"/>
      <c r="AB37" s="38"/>
      <c r="AC37" s="38"/>
    </row>
    <row r="38">
      <c r="A38" s="25" t="s">
        <v>12412</v>
      </c>
      <c r="B38" s="37" t="s">
        <v>12413</v>
      </c>
      <c r="C38" s="51">
        <v>2014.0</v>
      </c>
      <c r="D38" s="52">
        <v>77.0</v>
      </c>
      <c r="E38" s="52">
        <v>253208.0</v>
      </c>
      <c r="F38" s="53" t="s">
        <v>12356</v>
      </c>
      <c r="G38" s="37" t="s">
        <v>9453</v>
      </c>
      <c r="H38" s="52" t="s">
        <v>9454</v>
      </c>
      <c r="I38" s="52">
        <v>0.418</v>
      </c>
      <c r="J38" s="52">
        <v>0.332</v>
      </c>
      <c r="K38" s="52">
        <v>-9.482</v>
      </c>
      <c r="L38" s="52">
        <v>0.0492</v>
      </c>
      <c r="M38" s="52">
        <v>0.771</v>
      </c>
      <c r="N38" s="52">
        <v>2.01E-5</v>
      </c>
      <c r="O38" s="52">
        <v>0.109</v>
      </c>
      <c r="P38" s="52">
        <v>0.171</v>
      </c>
      <c r="Q38" s="52">
        <v>119.164</v>
      </c>
      <c r="R38" s="52">
        <v>4.0</v>
      </c>
      <c r="S38" s="52">
        <v>1.0</v>
      </c>
      <c r="T38" s="54" t="s">
        <v>103</v>
      </c>
      <c r="U38" s="57" t="s">
        <v>35</v>
      </c>
      <c r="V38" s="53" t="s">
        <v>58</v>
      </c>
      <c r="W38" s="58" t="s">
        <v>12421</v>
      </c>
      <c r="X38" s="18" t="s">
        <v>12430</v>
      </c>
      <c r="Y38" s="38"/>
      <c r="Z38" s="38"/>
      <c r="AA38" s="38"/>
      <c r="AB38" s="38"/>
      <c r="AC38" s="38"/>
    </row>
    <row r="39">
      <c r="A39" s="25" t="s">
        <v>12440</v>
      </c>
      <c r="B39" s="37" t="s">
        <v>12441</v>
      </c>
      <c r="C39" s="51">
        <v>2019.0</v>
      </c>
      <c r="D39" s="52">
        <v>69.0</v>
      </c>
      <c r="E39" s="52">
        <v>202204.0</v>
      </c>
      <c r="F39" s="53" t="s">
        <v>12356</v>
      </c>
      <c r="G39" s="37" t="s">
        <v>9453</v>
      </c>
      <c r="H39" s="52" t="s">
        <v>12441</v>
      </c>
      <c r="I39" s="52">
        <v>0.561</v>
      </c>
      <c r="J39" s="52">
        <v>0.682</v>
      </c>
      <c r="K39" s="52">
        <v>-4.931</v>
      </c>
      <c r="L39" s="52">
        <v>0.0856</v>
      </c>
      <c r="M39" s="52">
        <v>0.153</v>
      </c>
      <c r="N39" s="52">
        <v>0.0</v>
      </c>
      <c r="O39" s="52">
        <v>0.0763</v>
      </c>
      <c r="P39" s="52">
        <v>0.359</v>
      </c>
      <c r="Q39" s="52">
        <v>165.944</v>
      </c>
      <c r="R39" s="52">
        <v>1.0</v>
      </c>
      <c r="S39" s="52">
        <v>0.0</v>
      </c>
      <c r="T39" s="54" t="s">
        <v>103</v>
      </c>
      <c r="U39" s="57" t="s">
        <v>35</v>
      </c>
      <c r="V39" s="53" t="s">
        <v>45</v>
      </c>
      <c r="W39" s="58" t="s">
        <v>12444</v>
      </c>
      <c r="X39" s="18" t="s">
        <v>12449</v>
      </c>
      <c r="Y39" s="38"/>
      <c r="Z39" s="38"/>
      <c r="AA39" s="38"/>
      <c r="AB39" s="38"/>
      <c r="AC39" s="38"/>
    </row>
    <row r="40">
      <c r="A40" s="25" t="s">
        <v>12455</v>
      </c>
      <c r="B40" s="37" t="s">
        <v>12456</v>
      </c>
      <c r="C40" s="51">
        <v>2020.0</v>
      </c>
      <c r="D40" s="52">
        <v>80.0</v>
      </c>
      <c r="E40" s="52">
        <v>246735.0</v>
      </c>
      <c r="F40" s="53" t="s">
        <v>12356</v>
      </c>
      <c r="G40" s="37" t="s">
        <v>9453</v>
      </c>
      <c r="H40" s="52" t="s">
        <v>12459</v>
      </c>
      <c r="I40" s="52">
        <v>0.584</v>
      </c>
      <c r="J40" s="52">
        <v>0.408</v>
      </c>
      <c r="K40" s="52">
        <v>-7.356</v>
      </c>
      <c r="L40" s="52">
        <v>0.0461</v>
      </c>
      <c r="M40" s="52">
        <v>0.476</v>
      </c>
      <c r="N40" s="52">
        <v>0.0</v>
      </c>
      <c r="O40" s="52">
        <v>0.18</v>
      </c>
      <c r="P40" s="52">
        <v>0.333</v>
      </c>
      <c r="Q40" s="52">
        <v>115.129</v>
      </c>
      <c r="R40" s="52">
        <v>1.0</v>
      </c>
      <c r="S40" s="52">
        <v>0.0</v>
      </c>
      <c r="T40" s="54" t="s">
        <v>103</v>
      </c>
      <c r="U40" s="57" t="s">
        <v>35</v>
      </c>
      <c r="V40" s="53" t="s">
        <v>45</v>
      </c>
      <c r="W40" s="58" t="s">
        <v>12461</v>
      </c>
      <c r="X40" s="18" t="s">
        <v>12466</v>
      </c>
      <c r="Y40" s="38"/>
      <c r="Z40" s="38"/>
      <c r="AA40" s="38"/>
      <c r="AB40" s="38"/>
      <c r="AC40" s="38"/>
    </row>
    <row r="41">
      <c r="A41" s="25" t="s">
        <v>12476</v>
      </c>
      <c r="B41" s="37" t="s">
        <v>12478</v>
      </c>
      <c r="C41" s="51">
        <v>2020.0</v>
      </c>
      <c r="D41" s="52">
        <v>64.0</v>
      </c>
      <c r="E41" s="52">
        <v>193795.0</v>
      </c>
      <c r="F41" s="53" t="s">
        <v>12356</v>
      </c>
      <c r="G41" s="37" t="s">
        <v>9453</v>
      </c>
      <c r="H41" s="52" t="s">
        <v>12459</v>
      </c>
      <c r="I41" s="52">
        <v>0.461</v>
      </c>
      <c r="J41" s="52">
        <v>0.362</v>
      </c>
      <c r="K41" s="52">
        <v>-7.87</v>
      </c>
      <c r="L41" s="52">
        <v>0.0762</v>
      </c>
      <c r="M41" s="52">
        <v>0.832</v>
      </c>
      <c r="N41" s="52">
        <v>2.85E-6</v>
      </c>
      <c r="O41" s="52">
        <v>0.098</v>
      </c>
      <c r="P41" s="52">
        <v>0.309</v>
      </c>
      <c r="Q41" s="52">
        <v>171.604</v>
      </c>
      <c r="R41" s="52">
        <v>0.0</v>
      </c>
      <c r="S41" s="52">
        <v>1.0</v>
      </c>
      <c r="T41" s="54" t="s">
        <v>103</v>
      </c>
      <c r="U41" s="57" t="s">
        <v>35</v>
      </c>
      <c r="V41" s="53" t="s">
        <v>45</v>
      </c>
      <c r="W41" s="58" t="s">
        <v>12484</v>
      </c>
      <c r="X41" s="18" t="s">
        <v>12494</v>
      </c>
      <c r="Y41" s="38"/>
      <c r="Z41" s="38"/>
      <c r="AA41" s="38"/>
      <c r="AB41" s="38"/>
      <c r="AC41" s="38"/>
    </row>
    <row r="42">
      <c r="A42" s="25" t="s">
        <v>12506</v>
      </c>
      <c r="B42" s="37" t="s">
        <v>12508</v>
      </c>
      <c r="C42" s="51">
        <v>2020.0</v>
      </c>
      <c r="D42" s="52">
        <v>53.0</v>
      </c>
      <c r="E42" s="52">
        <v>284271.0</v>
      </c>
      <c r="F42" s="53" t="s">
        <v>12356</v>
      </c>
      <c r="G42" s="37" t="s">
        <v>12510</v>
      </c>
      <c r="H42" s="52" t="s">
        <v>12459</v>
      </c>
      <c r="I42" s="52">
        <v>0.459</v>
      </c>
      <c r="J42" s="52">
        <v>0.232</v>
      </c>
      <c r="K42" s="52">
        <v>-12.434</v>
      </c>
      <c r="L42" s="52">
        <v>0.0768</v>
      </c>
      <c r="M42" s="52">
        <v>0.812</v>
      </c>
      <c r="N42" s="52">
        <v>0.0582</v>
      </c>
      <c r="O42" s="52">
        <v>0.154</v>
      </c>
      <c r="P42" s="52">
        <v>0.204</v>
      </c>
      <c r="Q42" s="52">
        <v>145.137</v>
      </c>
      <c r="R42" s="52">
        <v>0.0</v>
      </c>
      <c r="S42" s="52">
        <v>1.0</v>
      </c>
      <c r="T42" s="54" t="s">
        <v>11697</v>
      </c>
      <c r="U42" s="57" t="s">
        <v>35</v>
      </c>
      <c r="V42" s="53" t="s">
        <v>36</v>
      </c>
      <c r="W42" s="58" t="s">
        <v>12519</v>
      </c>
      <c r="X42" s="18" t="s">
        <v>12531</v>
      </c>
      <c r="Y42" s="38"/>
      <c r="Z42" s="38"/>
      <c r="AA42" s="38"/>
      <c r="AB42" s="38"/>
      <c r="AC42" s="38"/>
    </row>
    <row r="43">
      <c r="A43" s="25" t="s">
        <v>12538</v>
      </c>
      <c r="B43" s="37" t="s">
        <v>12539</v>
      </c>
      <c r="C43" s="51">
        <v>2020.0</v>
      </c>
      <c r="D43" s="52">
        <v>52.0</v>
      </c>
      <c r="E43" s="52">
        <v>220237.0</v>
      </c>
      <c r="F43" s="53" t="s">
        <v>12356</v>
      </c>
      <c r="G43" s="37" t="s">
        <v>9453</v>
      </c>
      <c r="H43" s="52" t="s">
        <v>12459</v>
      </c>
      <c r="I43" s="52">
        <v>0.758</v>
      </c>
      <c r="J43" s="52">
        <v>0.155</v>
      </c>
      <c r="K43" s="52">
        <v>-10.252</v>
      </c>
      <c r="L43" s="52">
        <v>0.0447</v>
      </c>
      <c r="M43" s="52">
        <v>0.917</v>
      </c>
      <c r="N43" s="52">
        <v>0.0</v>
      </c>
      <c r="O43" s="52">
        <v>0.116</v>
      </c>
      <c r="P43" s="52">
        <v>0.207</v>
      </c>
      <c r="Q43" s="52">
        <v>122.026</v>
      </c>
      <c r="R43" s="52">
        <v>3.0</v>
      </c>
      <c r="S43" s="52">
        <v>1.0</v>
      </c>
      <c r="T43" s="54" t="s">
        <v>103</v>
      </c>
      <c r="U43" s="57" t="s">
        <v>35</v>
      </c>
      <c r="V43" s="53" t="s">
        <v>36</v>
      </c>
      <c r="W43" s="58" t="s">
        <v>12542</v>
      </c>
      <c r="X43" s="18" t="s">
        <v>12547</v>
      </c>
      <c r="Y43" s="38"/>
      <c r="Z43" s="38"/>
      <c r="AA43" s="38"/>
      <c r="AB43" s="38"/>
      <c r="AC43" s="38"/>
    </row>
    <row r="44">
      <c r="A44" s="25" t="s">
        <v>12557</v>
      </c>
      <c r="B44" s="37" t="s">
        <v>12558</v>
      </c>
      <c r="C44" s="51">
        <v>2014.0</v>
      </c>
      <c r="D44" s="52">
        <v>57.0</v>
      </c>
      <c r="E44" s="52">
        <v>172452.0</v>
      </c>
      <c r="F44" s="53" t="s">
        <v>12356</v>
      </c>
      <c r="G44" s="37" t="s">
        <v>9453</v>
      </c>
      <c r="H44" s="52" t="s">
        <v>9454</v>
      </c>
      <c r="I44" s="52">
        <v>0.462</v>
      </c>
      <c r="J44" s="52">
        <v>0.152</v>
      </c>
      <c r="K44" s="52">
        <v>-12.457</v>
      </c>
      <c r="L44" s="52">
        <v>0.0371</v>
      </c>
      <c r="M44" s="52">
        <v>0.939</v>
      </c>
      <c r="N44" s="52">
        <v>0.0</v>
      </c>
      <c r="O44" s="52">
        <v>0.126</v>
      </c>
      <c r="P44" s="52">
        <v>0.286</v>
      </c>
      <c r="Q44" s="52">
        <v>71.363</v>
      </c>
      <c r="R44" s="52">
        <v>2.0</v>
      </c>
      <c r="S44" s="52">
        <v>1.0</v>
      </c>
      <c r="T44" s="54" t="s">
        <v>103</v>
      </c>
      <c r="U44" s="57" t="s">
        <v>35</v>
      </c>
      <c r="V44" s="53" t="s">
        <v>36</v>
      </c>
      <c r="W44" s="58" t="s">
        <v>12564</v>
      </c>
      <c r="X44" s="18" t="s">
        <v>12574</v>
      </c>
      <c r="Y44" s="38"/>
      <c r="Z44" s="38"/>
      <c r="AA44" s="38"/>
      <c r="AB44" s="38"/>
      <c r="AC44" s="38"/>
    </row>
    <row r="45">
      <c r="A45" s="25" t="s">
        <v>12584</v>
      </c>
      <c r="B45" s="37" t="s">
        <v>12585</v>
      </c>
      <c r="C45" s="51">
        <v>2017.0</v>
      </c>
      <c r="D45" s="52">
        <v>65.0</v>
      </c>
      <c r="E45" s="52">
        <v>221595.0</v>
      </c>
      <c r="F45" s="53" t="s">
        <v>12356</v>
      </c>
      <c r="G45" s="37" t="s">
        <v>9453</v>
      </c>
      <c r="H45" s="52" t="s">
        <v>12376</v>
      </c>
      <c r="I45" s="52">
        <v>0.539</v>
      </c>
      <c r="J45" s="52">
        <v>0.383</v>
      </c>
      <c r="K45" s="52">
        <v>-9.461</v>
      </c>
      <c r="L45" s="52">
        <v>0.0424</v>
      </c>
      <c r="M45" s="52">
        <v>0.283</v>
      </c>
      <c r="N45" s="52">
        <v>1.18E-5</v>
      </c>
      <c r="O45" s="52">
        <v>0.0865</v>
      </c>
      <c r="P45" s="52">
        <v>0.153</v>
      </c>
      <c r="Q45" s="52">
        <v>88.051</v>
      </c>
      <c r="R45" s="52">
        <v>4.0</v>
      </c>
      <c r="S45" s="52">
        <v>0.0</v>
      </c>
      <c r="T45" s="54" t="s">
        <v>103</v>
      </c>
      <c r="U45" s="57" t="s">
        <v>35</v>
      </c>
      <c r="V45" s="53" t="s">
        <v>58</v>
      </c>
      <c r="W45" s="58" t="s">
        <v>12590</v>
      </c>
      <c r="X45" s="18" t="s">
        <v>12598</v>
      </c>
      <c r="Y45" s="38"/>
      <c r="Z45" s="38"/>
      <c r="AA45" s="38"/>
      <c r="AB45" s="38"/>
      <c r="AC45" s="38"/>
    </row>
    <row r="46">
      <c r="A46" s="25" t="s">
        <v>12611</v>
      </c>
      <c r="B46" s="37" t="s">
        <v>12613</v>
      </c>
      <c r="C46" s="51">
        <v>2017.0</v>
      </c>
      <c r="D46" s="52">
        <v>49.0</v>
      </c>
      <c r="E46" s="52">
        <v>183535.0</v>
      </c>
      <c r="F46" s="53" t="s">
        <v>12356</v>
      </c>
      <c r="G46" s="37" t="s">
        <v>9453</v>
      </c>
      <c r="H46" s="52" t="s">
        <v>12376</v>
      </c>
      <c r="I46" s="52">
        <v>0.589</v>
      </c>
      <c r="J46" s="52">
        <v>0.399</v>
      </c>
      <c r="K46" s="52">
        <v>-10.385</v>
      </c>
      <c r="L46" s="52">
        <v>0.0914</v>
      </c>
      <c r="M46" s="52">
        <v>0.757</v>
      </c>
      <c r="N46" s="52">
        <v>1.53E-4</v>
      </c>
      <c r="O46" s="52">
        <v>0.119</v>
      </c>
      <c r="P46" s="52">
        <v>0.432</v>
      </c>
      <c r="Q46" s="52">
        <v>77.657</v>
      </c>
      <c r="R46" s="52">
        <v>2.0</v>
      </c>
      <c r="S46" s="52">
        <v>1.0</v>
      </c>
      <c r="T46" s="54" t="s">
        <v>103</v>
      </c>
      <c r="U46" s="57" t="s">
        <v>35</v>
      </c>
      <c r="V46" s="53" t="s">
        <v>54</v>
      </c>
      <c r="W46" s="58" t="s">
        <v>12621</v>
      </c>
      <c r="X46" s="18" t="s">
        <v>12632</v>
      </c>
      <c r="Y46" s="38"/>
      <c r="Z46" s="38"/>
      <c r="AA46" s="38"/>
      <c r="AB46" s="38"/>
      <c r="AC46" s="38"/>
    </row>
    <row r="47">
      <c r="A47" s="25" t="s">
        <v>12639</v>
      </c>
      <c r="B47" s="37" t="s">
        <v>12643</v>
      </c>
      <c r="C47" s="51">
        <v>2017.0</v>
      </c>
      <c r="D47" s="52">
        <v>60.0</v>
      </c>
      <c r="E47" s="52">
        <v>207164.0</v>
      </c>
      <c r="F47" s="53" t="s">
        <v>12356</v>
      </c>
      <c r="G47" s="37" t="s">
        <v>9453</v>
      </c>
      <c r="H47" s="52" t="s">
        <v>12376</v>
      </c>
      <c r="I47" s="52">
        <v>0.713</v>
      </c>
      <c r="J47" s="52">
        <v>0.597</v>
      </c>
      <c r="K47" s="52">
        <v>-7.117</v>
      </c>
      <c r="L47" s="52">
        <v>0.0692</v>
      </c>
      <c r="M47" s="52">
        <v>0.375</v>
      </c>
      <c r="N47" s="52">
        <v>2.86E-5</v>
      </c>
      <c r="O47" s="52">
        <v>0.179</v>
      </c>
      <c r="P47" s="52">
        <v>0.4</v>
      </c>
      <c r="Q47" s="52">
        <v>96.059</v>
      </c>
      <c r="R47" s="52">
        <v>4.0</v>
      </c>
      <c r="S47" s="52">
        <v>1.0</v>
      </c>
      <c r="T47" s="54" t="s">
        <v>103</v>
      </c>
      <c r="U47" s="57" t="s">
        <v>35</v>
      </c>
      <c r="V47" s="53" t="s">
        <v>54</v>
      </c>
      <c r="W47" s="58" t="s">
        <v>12652</v>
      </c>
      <c r="X47" s="18" t="s">
        <v>12666</v>
      </c>
      <c r="Y47" s="38"/>
      <c r="Z47" s="38"/>
      <c r="AA47" s="38"/>
      <c r="AB47" s="38"/>
      <c r="AC47" s="38"/>
    </row>
    <row r="48">
      <c r="A48" s="25" t="s">
        <v>12675</v>
      </c>
      <c r="B48" s="37" t="s">
        <v>12676</v>
      </c>
      <c r="C48" s="51">
        <v>2017.0</v>
      </c>
      <c r="D48" s="52">
        <v>56.0</v>
      </c>
      <c r="E48" s="52">
        <v>203289.0</v>
      </c>
      <c r="F48" s="53" t="s">
        <v>12356</v>
      </c>
      <c r="G48" s="37" t="s">
        <v>9453</v>
      </c>
      <c r="H48" s="52" t="s">
        <v>12376</v>
      </c>
      <c r="I48" s="52">
        <v>0.631</v>
      </c>
      <c r="J48" s="52">
        <v>0.224</v>
      </c>
      <c r="K48" s="52">
        <v>-9.384</v>
      </c>
      <c r="L48" s="52">
        <v>0.0417</v>
      </c>
      <c r="M48" s="52">
        <v>0.884</v>
      </c>
      <c r="N48" s="52">
        <v>0.0</v>
      </c>
      <c r="O48" s="52">
        <v>0.282</v>
      </c>
      <c r="P48" s="52">
        <v>0.366</v>
      </c>
      <c r="Q48" s="52">
        <v>86.936</v>
      </c>
      <c r="R48" s="52">
        <v>6.0</v>
      </c>
      <c r="S48" s="52">
        <v>1.0</v>
      </c>
      <c r="T48" s="54" t="s">
        <v>103</v>
      </c>
      <c r="U48" s="57" t="s">
        <v>35</v>
      </c>
      <c r="V48" s="53" t="s">
        <v>45</v>
      </c>
      <c r="W48" s="58" t="s">
        <v>12686</v>
      </c>
      <c r="X48" s="18" t="s">
        <v>12692</v>
      </c>
      <c r="Y48" s="38"/>
      <c r="Z48" s="38"/>
      <c r="AA48" s="38"/>
      <c r="AB48" s="38"/>
      <c r="AC48" s="38"/>
    </row>
    <row r="49">
      <c r="A49" s="25" t="s">
        <v>12700</v>
      </c>
      <c r="B49" s="37" t="s">
        <v>12702</v>
      </c>
      <c r="C49" s="51">
        <v>2021.0</v>
      </c>
      <c r="D49" s="52">
        <v>66.0</v>
      </c>
      <c r="E49" s="52">
        <v>200185.0</v>
      </c>
      <c r="F49" s="53" t="s">
        <v>12703</v>
      </c>
      <c r="G49" s="37" t="s">
        <v>12704</v>
      </c>
      <c r="H49" s="52" t="s">
        <v>12705</v>
      </c>
      <c r="I49" s="52">
        <v>0.292</v>
      </c>
      <c r="J49" s="52">
        <v>0.296</v>
      </c>
      <c r="K49" s="52">
        <v>-10.109</v>
      </c>
      <c r="L49" s="52">
        <v>0.0359</v>
      </c>
      <c r="M49" s="52">
        <v>0.934</v>
      </c>
      <c r="N49" s="52">
        <v>0.0</v>
      </c>
      <c r="O49" s="52">
        <v>0.095</v>
      </c>
      <c r="P49" s="52">
        <v>0.112</v>
      </c>
      <c r="Q49" s="52">
        <v>115.046</v>
      </c>
      <c r="R49" s="52">
        <v>4.0</v>
      </c>
      <c r="S49" s="52">
        <v>0.0</v>
      </c>
      <c r="T49" s="54" t="s">
        <v>103</v>
      </c>
      <c r="U49" s="57" t="s">
        <v>35</v>
      </c>
      <c r="V49" s="53" t="s">
        <v>58</v>
      </c>
      <c r="W49" s="58" t="s">
        <v>12712</v>
      </c>
      <c r="X49" s="18" t="s">
        <v>12725</v>
      </c>
      <c r="Y49" s="38"/>
      <c r="Z49" s="38"/>
      <c r="AA49" s="38"/>
      <c r="AB49" s="38"/>
      <c r="AC49" s="38"/>
    </row>
    <row r="50">
      <c r="A50" s="25" t="s">
        <v>12735</v>
      </c>
      <c r="B50" s="37" t="s">
        <v>12736</v>
      </c>
      <c r="C50" s="51">
        <v>2019.0</v>
      </c>
      <c r="D50" s="52">
        <v>84.0</v>
      </c>
      <c r="E50" s="52">
        <v>245425.0</v>
      </c>
      <c r="F50" s="53" t="s">
        <v>12737</v>
      </c>
      <c r="G50" s="37" t="s">
        <v>9507</v>
      </c>
      <c r="H50" s="52" t="s">
        <v>12736</v>
      </c>
      <c r="I50" s="52">
        <v>0.704</v>
      </c>
      <c r="J50" s="52">
        <v>0.225</v>
      </c>
      <c r="K50" s="52">
        <v>-14.454</v>
      </c>
      <c r="L50" s="52">
        <v>0.0994</v>
      </c>
      <c r="M50" s="52">
        <v>0.902</v>
      </c>
      <c r="N50" s="52">
        <v>0.657</v>
      </c>
      <c r="O50" s="52">
        <v>0.106</v>
      </c>
      <c r="P50" s="52">
        <v>0.243</v>
      </c>
      <c r="Q50" s="52">
        <v>120.006</v>
      </c>
      <c r="R50" s="52">
        <v>6.0</v>
      </c>
      <c r="S50" s="52">
        <v>0.0</v>
      </c>
      <c r="T50" s="54" t="s">
        <v>11697</v>
      </c>
      <c r="U50" s="57" t="s">
        <v>35</v>
      </c>
      <c r="V50" s="53" t="s">
        <v>36</v>
      </c>
      <c r="W50" s="58" t="s">
        <v>12746</v>
      </c>
      <c r="X50" s="18" t="s">
        <v>12759</v>
      </c>
      <c r="Y50" s="38"/>
      <c r="Z50" s="38"/>
      <c r="AA50" s="38"/>
      <c r="AB50" s="38"/>
      <c r="AC50" s="38"/>
    </row>
    <row r="51">
      <c r="A51" s="25" t="s">
        <v>12768</v>
      </c>
      <c r="B51" s="37" t="s">
        <v>12769</v>
      </c>
      <c r="C51" s="51">
        <v>2019.0</v>
      </c>
      <c r="D51" s="52">
        <v>83.0</v>
      </c>
      <c r="E51" s="52">
        <v>291796.0</v>
      </c>
      <c r="F51" s="53" t="s">
        <v>12737</v>
      </c>
      <c r="G51" s="37" t="s">
        <v>9507</v>
      </c>
      <c r="H51" s="52" t="s">
        <v>12773</v>
      </c>
      <c r="I51" s="52">
        <v>0.421</v>
      </c>
      <c r="J51" s="52">
        <v>0.131</v>
      </c>
      <c r="K51" s="52">
        <v>-18.435</v>
      </c>
      <c r="L51" s="52">
        <v>0.0382</v>
      </c>
      <c r="M51" s="52">
        <v>0.952</v>
      </c>
      <c r="N51" s="52">
        <v>0.00453</v>
      </c>
      <c r="O51" s="52">
        <v>0.109</v>
      </c>
      <c r="P51" s="52">
        <v>0.12</v>
      </c>
      <c r="Q51" s="52">
        <v>137.446</v>
      </c>
      <c r="R51" s="52">
        <v>0.0</v>
      </c>
      <c r="S51" s="52">
        <v>1.0</v>
      </c>
      <c r="T51" s="54" t="s">
        <v>103</v>
      </c>
      <c r="U51" s="57" t="s">
        <v>35</v>
      </c>
      <c r="V51" s="53" t="s">
        <v>58</v>
      </c>
      <c r="W51" s="58" t="s">
        <v>12777</v>
      </c>
      <c r="X51" s="18" t="s">
        <v>12792</v>
      </c>
      <c r="Y51" s="38"/>
      <c r="Z51" s="38"/>
      <c r="AA51" s="38"/>
      <c r="AB51" s="38"/>
      <c r="AC51" s="38"/>
    </row>
    <row r="52">
      <c r="A52" s="25" t="s">
        <v>12802</v>
      </c>
      <c r="B52" s="37" t="s">
        <v>1869</v>
      </c>
      <c r="C52" s="51">
        <v>2022.0</v>
      </c>
      <c r="D52" s="52">
        <v>83.0</v>
      </c>
      <c r="E52" s="52">
        <v>281380.0</v>
      </c>
      <c r="F52" s="53" t="s">
        <v>12737</v>
      </c>
      <c r="G52" s="37" t="s">
        <v>9507</v>
      </c>
      <c r="H52" s="52" t="s">
        <v>12805</v>
      </c>
      <c r="I52" s="52">
        <v>0.412</v>
      </c>
      <c r="J52" s="52">
        <v>0.236</v>
      </c>
      <c r="K52" s="52">
        <v>-15.159</v>
      </c>
      <c r="L52" s="52">
        <v>0.0379</v>
      </c>
      <c r="M52" s="52">
        <v>0.83</v>
      </c>
      <c r="N52" s="52">
        <v>0.00653</v>
      </c>
      <c r="O52" s="52">
        <v>0.147</v>
      </c>
      <c r="P52" s="52">
        <v>0.119</v>
      </c>
      <c r="Q52" s="52">
        <v>140.214</v>
      </c>
      <c r="R52" s="52">
        <v>4.0</v>
      </c>
      <c r="S52" s="52">
        <v>0.0</v>
      </c>
      <c r="T52" s="54" t="s">
        <v>103</v>
      </c>
      <c r="U52" s="57" t="s">
        <v>35</v>
      </c>
      <c r="V52" s="53" t="s">
        <v>58</v>
      </c>
      <c r="W52" s="58" t="s">
        <v>12807</v>
      </c>
      <c r="X52" s="18" t="s">
        <v>12815</v>
      </c>
      <c r="Y52" s="38"/>
      <c r="Z52" s="38"/>
      <c r="AA52" s="38"/>
      <c r="AB52" s="38"/>
      <c r="AC52" s="38"/>
    </row>
    <row r="53">
      <c r="A53" s="25" t="s">
        <v>12826</v>
      </c>
      <c r="B53" s="37" t="s">
        <v>12827</v>
      </c>
      <c r="C53" s="51">
        <v>2021.0</v>
      </c>
      <c r="D53" s="52">
        <v>74.0</v>
      </c>
      <c r="E53" s="52">
        <v>194886.0</v>
      </c>
      <c r="F53" s="53" t="s">
        <v>12737</v>
      </c>
      <c r="G53" s="37" t="s">
        <v>9507</v>
      </c>
      <c r="H53" s="37" t="s">
        <v>12830</v>
      </c>
      <c r="I53" s="52">
        <v>0.687</v>
      </c>
      <c r="J53" s="52">
        <v>0.288</v>
      </c>
      <c r="K53" s="52">
        <v>-10.415</v>
      </c>
      <c r="L53" s="52">
        <v>0.045</v>
      </c>
      <c r="M53" s="52">
        <v>0.863</v>
      </c>
      <c r="N53" s="52">
        <v>0.0</v>
      </c>
      <c r="O53" s="52">
        <v>0.0986</v>
      </c>
      <c r="P53" s="52">
        <v>0.308</v>
      </c>
      <c r="Q53" s="52">
        <v>110.927</v>
      </c>
      <c r="R53" s="52">
        <v>2.0</v>
      </c>
      <c r="S53" s="52">
        <v>1.0</v>
      </c>
      <c r="T53" s="54" t="s">
        <v>103</v>
      </c>
      <c r="U53" s="57" t="s">
        <v>35</v>
      </c>
      <c r="V53" s="53" t="s">
        <v>45</v>
      </c>
      <c r="W53" s="58" t="s">
        <v>12833</v>
      </c>
      <c r="X53" s="18" t="s">
        <v>12844</v>
      </c>
      <c r="Y53" s="38"/>
      <c r="Z53" s="38"/>
      <c r="AA53" s="38"/>
      <c r="AB53" s="38"/>
      <c r="AC53" s="38"/>
    </row>
    <row r="54">
      <c r="A54" s="25" t="s">
        <v>12855</v>
      </c>
      <c r="B54" s="37" t="s">
        <v>12856</v>
      </c>
      <c r="C54" s="51">
        <v>2022.0</v>
      </c>
      <c r="D54" s="52">
        <v>78.0</v>
      </c>
      <c r="E54" s="52">
        <v>216448.0</v>
      </c>
      <c r="F54" s="53" t="s">
        <v>12737</v>
      </c>
      <c r="G54" s="37" t="s">
        <v>9507</v>
      </c>
      <c r="H54" s="37" t="s">
        <v>12805</v>
      </c>
      <c r="I54" s="52">
        <v>0.387</v>
      </c>
      <c r="J54" s="52">
        <v>0.135</v>
      </c>
      <c r="K54" s="52">
        <v>-14.398</v>
      </c>
      <c r="L54" s="52">
        <v>0.051</v>
      </c>
      <c r="M54" s="52">
        <v>0.929</v>
      </c>
      <c r="N54" s="52">
        <v>0.0</v>
      </c>
      <c r="O54" s="52">
        <v>0.0948</v>
      </c>
      <c r="P54" s="52">
        <v>0.21</v>
      </c>
      <c r="Q54" s="52">
        <v>82.987</v>
      </c>
      <c r="R54" s="52">
        <v>7.0</v>
      </c>
      <c r="S54" s="52">
        <v>1.0</v>
      </c>
      <c r="T54" s="54" t="s">
        <v>103</v>
      </c>
      <c r="U54" s="57" t="s">
        <v>35</v>
      </c>
      <c r="V54" s="53" t="s">
        <v>36</v>
      </c>
      <c r="W54" s="58" t="s">
        <v>12861</v>
      </c>
      <c r="X54" s="18" t="s">
        <v>12871</v>
      </c>
      <c r="Y54" s="38"/>
      <c r="Z54" s="38"/>
      <c r="AA54" s="38"/>
      <c r="AB54" s="38"/>
      <c r="AC54" s="38"/>
    </row>
    <row r="55">
      <c r="A55" s="25" t="s">
        <v>12882</v>
      </c>
      <c r="B55" s="37" t="s">
        <v>12883</v>
      </c>
      <c r="C55" s="51">
        <v>2023.0</v>
      </c>
      <c r="D55" s="52">
        <v>86.0</v>
      </c>
      <c r="E55" s="52">
        <v>222369.0</v>
      </c>
      <c r="F55" s="53" t="s">
        <v>12737</v>
      </c>
      <c r="G55" s="37" t="s">
        <v>9507</v>
      </c>
      <c r="H55" s="37" t="s">
        <v>12883</v>
      </c>
      <c r="I55" s="52">
        <v>0.391</v>
      </c>
      <c r="J55" s="52">
        <v>0.084</v>
      </c>
      <c r="K55" s="52">
        <v>-17.843</v>
      </c>
      <c r="L55" s="52">
        <v>0.0317</v>
      </c>
      <c r="M55" s="52">
        <v>0.953</v>
      </c>
      <c r="N55" s="52">
        <v>0.0</v>
      </c>
      <c r="O55" s="52">
        <v>0.0983</v>
      </c>
      <c r="P55" s="52">
        <v>0.111</v>
      </c>
      <c r="Q55" s="52">
        <v>79.449</v>
      </c>
      <c r="R55" s="52">
        <v>0.0</v>
      </c>
      <c r="S55" s="52">
        <v>1.0</v>
      </c>
      <c r="T55" s="54" t="s">
        <v>103</v>
      </c>
      <c r="U55" s="57" t="s">
        <v>35</v>
      </c>
      <c r="V55" s="53" t="s">
        <v>58</v>
      </c>
      <c r="W55" s="58" t="s">
        <v>12888</v>
      </c>
      <c r="X55" s="18" t="s">
        <v>12902</v>
      </c>
      <c r="Y55" s="38"/>
      <c r="Z55" s="38"/>
      <c r="AA55" s="38"/>
      <c r="AB55" s="38"/>
      <c r="AC55" s="38"/>
    </row>
    <row r="56">
      <c r="A56" s="25" t="s">
        <v>12910</v>
      </c>
      <c r="B56" s="37" t="s">
        <v>12912</v>
      </c>
      <c r="C56" s="51">
        <v>2024.0</v>
      </c>
      <c r="D56" s="52">
        <v>92.0</v>
      </c>
      <c r="E56" s="52">
        <v>261466.0</v>
      </c>
      <c r="F56" s="53" t="s">
        <v>12737</v>
      </c>
      <c r="G56" s="37" t="s">
        <v>9507</v>
      </c>
      <c r="H56" s="37" t="s">
        <v>12915</v>
      </c>
      <c r="I56" s="52">
        <v>0.467</v>
      </c>
      <c r="J56" s="52">
        <v>0.247</v>
      </c>
      <c r="K56" s="52">
        <v>-12.002</v>
      </c>
      <c r="L56" s="52">
        <v>0.0431</v>
      </c>
      <c r="M56" s="52">
        <v>0.612</v>
      </c>
      <c r="N56" s="52">
        <v>2.71E-4</v>
      </c>
      <c r="O56" s="52">
        <v>0.17</v>
      </c>
      <c r="P56" s="52">
        <v>0.126</v>
      </c>
      <c r="Q56" s="52">
        <v>148.101</v>
      </c>
      <c r="R56" s="52">
        <v>6.0</v>
      </c>
      <c r="S56" s="52">
        <v>0.0</v>
      </c>
      <c r="T56" s="54" t="s">
        <v>103</v>
      </c>
      <c r="U56" s="57" t="s">
        <v>35</v>
      </c>
      <c r="V56" s="53" t="s">
        <v>58</v>
      </c>
      <c r="W56" s="58" t="s">
        <v>12921</v>
      </c>
      <c r="X56" s="18" t="s">
        <v>12930</v>
      </c>
      <c r="Y56" s="38"/>
      <c r="Z56" s="38"/>
      <c r="AA56" s="38"/>
      <c r="AB56" s="38"/>
      <c r="AC56" s="38"/>
    </row>
    <row r="57">
      <c r="A57" s="25" t="s">
        <v>12934</v>
      </c>
      <c r="B57" s="37" t="s">
        <v>12936</v>
      </c>
      <c r="C57" s="51">
        <v>2024.0</v>
      </c>
      <c r="D57" s="52">
        <v>78.0</v>
      </c>
      <c r="E57" s="52">
        <v>219733.0</v>
      </c>
      <c r="F57" s="53" t="s">
        <v>12737</v>
      </c>
      <c r="G57" s="37" t="s">
        <v>9507</v>
      </c>
      <c r="H57" s="37" t="s">
        <v>12915</v>
      </c>
      <c r="I57" s="52">
        <v>0.251</v>
      </c>
      <c r="J57" s="52">
        <v>0.252</v>
      </c>
      <c r="K57" s="52">
        <v>-14.478</v>
      </c>
      <c r="L57" s="52">
        <v>0.0375</v>
      </c>
      <c r="M57" s="52">
        <v>0.693</v>
      </c>
      <c r="N57" s="52">
        <v>0.00706</v>
      </c>
      <c r="O57" s="52">
        <v>0.0968</v>
      </c>
      <c r="P57" s="52">
        <v>0.0395</v>
      </c>
      <c r="Q57" s="52">
        <v>69.988</v>
      </c>
      <c r="R57" s="52">
        <v>9.0</v>
      </c>
      <c r="S57" s="52">
        <v>1.0</v>
      </c>
      <c r="T57" s="54" t="s">
        <v>103</v>
      </c>
      <c r="U57" s="57" t="s">
        <v>35</v>
      </c>
      <c r="V57" s="53" t="s">
        <v>75</v>
      </c>
      <c r="W57" s="58" t="s">
        <v>12945</v>
      </c>
      <c r="X57" s="18" t="s">
        <v>12954</v>
      </c>
      <c r="Y57" s="38"/>
      <c r="Z57" s="38"/>
      <c r="AA57" s="38"/>
      <c r="AB57" s="38"/>
      <c r="AC57" s="38"/>
    </row>
    <row r="58">
      <c r="A58" s="25" t="s">
        <v>12965</v>
      </c>
      <c r="B58" s="37" t="s">
        <v>12966</v>
      </c>
      <c r="C58" s="51">
        <v>2024.0</v>
      </c>
      <c r="D58" s="52">
        <v>82.0</v>
      </c>
      <c r="E58" s="52">
        <v>343120.0</v>
      </c>
      <c r="F58" s="53" t="s">
        <v>12737</v>
      </c>
      <c r="G58" s="37" t="s">
        <v>9507</v>
      </c>
      <c r="H58" s="37" t="s">
        <v>12915</v>
      </c>
      <c r="I58" s="52">
        <v>0.349</v>
      </c>
      <c r="J58" s="52">
        <v>0.337</v>
      </c>
      <c r="K58" s="52">
        <v>-10.671</v>
      </c>
      <c r="L58" s="52">
        <v>0.0407</v>
      </c>
      <c r="M58" s="52">
        <v>0.29</v>
      </c>
      <c r="N58" s="52">
        <v>0.172</v>
      </c>
      <c r="O58" s="52">
        <v>0.139</v>
      </c>
      <c r="P58" s="52">
        <v>0.0365</v>
      </c>
      <c r="Q58" s="52">
        <v>142.01</v>
      </c>
      <c r="R58" s="52">
        <v>7.0</v>
      </c>
      <c r="S58" s="52">
        <v>1.0</v>
      </c>
      <c r="T58" s="54" t="s">
        <v>11697</v>
      </c>
      <c r="U58" s="57" t="s">
        <v>35</v>
      </c>
      <c r="V58" s="53" t="s">
        <v>75</v>
      </c>
      <c r="W58" s="58" t="s">
        <v>12971</v>
      </c>
      <c r="X58" s="18" t="s">
        <v>12978</v>
      </c>
      <c r="Y58" s="38"/>
      <c r="Z58" s="38"/>
      <c r="AA58" s="38"/>
      <c r="AB58" s="38"/>
      <c r="AC58" s="38"/>
    </row>
    <row r="59">
      <c r="A59" s="25" t="s">
        <v>12993</v>
      </c>
      <c r="B59" s="37" t="s">
        <v>12994</v>
      </c>
      <c r="C59" s="51">
        <v>2019.0</v>
      </c>
      <c r="D59" s="52">
        <v>77.0</v>
      </c>
      <c r="E59" s="52">
        <v>242652.0</v>
      </c>
      <c r="F59" s="53" t="s">
        <v>12737</v>
      </c>
      <c r="G59" s="37" t="s">
        <v>9507</v>
      </c>
      <c r="H59" s="37" t="s">
        <v>12773</v>
      </c>
      <c r="I59" s="52">
        <v>0.319</v>
      </c>
      <c r="J59" s="52">
        <v>0.0561</v>
      </c>
      <c r="K59" s="52">
        <v>-23.023</v>
      </c>
      <c r="L59" s="52">
        <v>0.045</v>
      </c>
      <c r="M59" s="52">
        <v>0.935</v>
      </c>
      <c r="N59" s="52">
        <v>0.00384</v>
      </c>
      <c r="O59" s="52">
        <v>0.388</v>
      </c>
      <c r="P59" s="52">
        <v>0.082</v>
      </c>
      <c r="Q59" s="52">
        <v>79.764</v>
      </c>
      <c r="R59" s="52">
        <v>0.0</v>
      </c>
      <c r="S59" s="52">
        <v>1.0</v>
      </c>
      <c r="T59" s="54" t="s">
        <v>103</v>
      </c>
      <c r="U59" s="57" t="s">
        <v>35</v>
      </c>
      <c r="V59" s="53" t="s">
        <v>75</v>
      </c>
      <c r="W59" s="58" t="s">
        <v>13000</v>
      </c>
      <c r="X59" s="18" t="s">
        <v>13011</v>
      </c>
      <c r="Y59" s="38"/>
      <c r="Z59" s="38"/>
      <c r="AA59" s="38"/>
      <c r="AB59" s="38"/>
      <c r="AC59" s="38"/>
    </row>
    <row r="60">
      <c r="A60" s="25" t="s">
        <v>13024</v>
      </c>
      <c r="B60" s="37" t="s">
        <v>13027</v>
      </c>
      <c r="C60" s="51">
        <v>2016.0</v>
      </c>
      <c r="D60" s="52">
        <v>74.0</v>
      </c>
      <c r="E60" s="52">
        <v>189613.0</v>
      </c>
      <c r="F60" s="53" t="s">
        <v>12737</v>
      </c>
      <c r="G60" s="37" t="s">
        <v>9507</v>
      </c>
      <c r="H60" s="37" t="s">
        <v>13027</v>
      </c>
      <c r="I60" s="52">
        <v>0.576</v>
      </c>
      <c r="J60" s="52">
        <v>0.307</v>
      </c>
      <c r="K60" s="52">
        <v>-12.732</v>
      </c>
      <c r="L60" s="52">
        <v>0.0428</v>
      </c>
      <c r="M60" s="52">
        <v>0.807</v>
      </c>
      <c r="N60" s="52">
        <v>3.55E-4</v>
      </c>
      <c r="O60" s="52">
        <v>0.0792</v>
      </c>
      <c r="P60" s="52">
        <v>0.157</v>
      </c>
      <c r="Q60" s="52">
        <v>67.513</v>
      </c>
      <c r="R60" s="52">
        <v>11.0</v>
      </c>
      <c r="S60" s="52">
        <v>0.0</v>
      </c>
      <c r="T60" s="54" t="s">
        <v>103</v>
      </c>
      <c r="U60" s="57" t="s">
        <v>35</v>
      </c>
      <c r="V60" s="53" t="s">
        <v>58</v>
      </c>
      <c r="W60" s="58" t="s">
        <v>13034</v>
      </c>
      <c r="X60" s="18" t="s">
        <v>13047</v>
      </c>
      <c r="Y60" s="38"/>
      <c r="Z60" s="38"/>
      <c r="AA60" s="38"/>
      <c r="AB60" s="38"/>
      <c r="AC60" s="38"/>
    </row>
    <row r="61">
      <c r="A61" s="25" t="s">
        <v>13058</v>
      </c>
      <c r="B61" s="37" t="s">
        <v>13059</v>
      </c>
      <c r="C61" s="51">
        <v>2017.0</v>
      </c>
      <c r="D61" s="52">
        <v>81.0</v>
      </c>
      <c r="E61" s="52">
        <v>203569.0</v>
      </c>
      <c r="F61" s="53" t="s">
        <v>12737</v>
      </c>
      <c r="G61" s="37" t="s">
        <v>9507</v>
      </c>
      <c r="H61" s="37" t="s">
        <v>9508</v>
      </c>
      <c r="I61" s="52">
        <v>0.483</v>
      </c>
      <c r="J61" s="52">
        <v>0.412</v>
      </c>
      <c r="K61" s="52">
        <v>-8.461</v>
      </c>
      <c r="L61" s="52">
        <v>0.0402</v>
      </c>
      <c r="M61" s="52">
        <v>0.737</v>
      </c>
      <c r="N61" s="52">
        <v>0.0</v>
      </c>
      <c r="O61" s="52">
        <v>0.116</v>
      </c>
      <c r="P61" s="52">
        <v>0.247</v>
      </c>
      <c r="Q61" s="52">
        <v>170.163</v>
      </c>
      <c r="R61" s="52">
        <v>7.0</v>
      </c>
      <c r="S61" s="52">
        <v>1.0</v>
      </c>
      <c r="T61" s="54" t="s">
        <v>103</v>
      </c>
      <c r="U61" s="57" t="s">
        <v>35</v>
      </c>
      <c r="V61" s="53" t="s">
        <v>36</v>
      </c>
      <c r="W61" s="58" t="s">
        <v>13067</v>
      </c>
      <c r="X61" s="18" t="s">
        <v>13077</v>
      </c>
      <c r="Y61" s="38"/>
      <c r="Z61" s="38"/>
      <c r="AA61" s="38"/>
      <c r="AB61" s="38"/>
      <c r="AC61" s="38"/>
    </row>
    <row r="62">
      <c r="A62" s="25" t="s">
        <v>13084</v>
      </c>
      <c r="B62" s="37" t="s">
        <v>13085</v>
      </c>
      <c r="C62" s="51">
        <v>2017.0</v>
      </c>
      <c r="D62" s="52">
        <v>75.0</v>
      </c>
      <c r="E62" s="52">
        <v>229425.0</v>
      </c>
      <c r="F62" s="53" t="s">
        <v>12737</v>
      </c>
      <c r="G62" s="37" t="s">
        <v>9507</v>
      </c>
      <c r="H62" s="37" t="s">
        <v>9508</v>
      </c>
      <c r="I62" s="52">
        <v>0.427</v>
      </c>
      <c r="J62" s="52">
        <v>0.123</v>
      </c>
      <c r="K62" s="52">
        <v>-15.228</v>
      </c>
      <c r="L62" s="52">
        <v>0.0497</v>
      </c>
      <c r="M62" s="52">
        <v>0.868</v>
      </c>
      <c r="N62" s="52">
        <v>3.12E-5</v>
      </c>
      <c r="O62" s="52">
        <v>0.0732</v>
      </c>
      <c r="P62" s="52">
        <v>0.0394</v>
      </c>
      <c r="Q62" s="52">
        <v>129.565</v>
      </c>
      <c r="R62" s="52">
        <v>9.0</v>
      </c>
      <c r="S62" s="52">
        <v>0.0</v>
      </c>
      <c r="T62" s="54" t="s">
        <v>103</v>
      </c>
      <c r="U62" s="57" t="s">
        <v>35</v>
      </c>
      <c r="V62" s="53" t="s">
        <v>75</v>
      </c>
      <c r="W62" s="58" t="s">
        <v>13092</v>
      </c>
      <c r="X62" s="18" t="s">
        <v>13100</v>
      </c>
      <c r="Y62" s="38"/>
      <c r="Z62" s="38"/>
      <c r="AA62" s="38"/>
      <c r="AB62" s="38"/>
      <c r="AC62" s="38"/>
    </row>
    <row r="63">
      <c r="A63" s="25" t="s">
        <v>13111</v>
      </c>
      <c r="B63" s="37" t="s">
        <v>13112</v>
      </c>
      <c r="C63" s="51">
        <v>2019.0</v>
      </c>
      <c r="D63" s="52">
        <v>76.0</v>
      </c>
      <c r="E63" s="52">
        <v>193143.0</v>
      </c>
      <c r="F63" s="53" t="s">
        <v>12737</v>
      </c>
      <c r="G63" s="37" t="s">
        <v>9507</v>
      </c>
      <c r="H63" s="37" t="s">
        <v>12773</v>
      </c>
      <c r="I63" s="52">
        <v>0.905</v>
      </c>
      <c r="J63" s="52">
        <v>0.389</v>
      </c>
      <c r="K63" s="52">
        <v>-14.505</v>
      </c>
      <c r="L63" s="52">
        <v>0.332</v>
      </c>
      <c r="M63" s="52">
        <v>0.74</v>
      </c>
      <c r="N63" s="52">
        <v>0.162</v>
      </c>
      <c r="O63" s="52">
        <v>0.106</v>
      </c>
      <c r="P63" s="52">
        <v>0.196</v>
      </c>
      <c r="Q63" s="52">
        <v>120.046</v>
      </c>
      <c r="R63" s="52">
        <v>8.0</v>
      </c>
      <c r="S63" s="52">
        <v>1.0</v>
      </c>
      <c r="T63" s="54" t="s">
        <v>103</v>
      </c>
      <c r="U63" s="57" t="s">
        <v>35</v>
      </c>
      <c r="V63" s="53" t="s">
        <v>58</v>
      </c>
      <c r="W63" s="58" t="s">
        <v>13122</v>
      </c>
      <c r="X63" s="18" t="s">
        <v>13131</v>
      </c>
      <c r="Y63" s="38"/>
      <c r="Z63" s="38"/>
      <c r="AA63" s="38"/>
      <c r="AB63" s="38"/>
      <c r="AC63" s="38"/>
    </row>
    <row r="64">
      <c r="A64" s="25" t="s">
        <v>13140</v>
      </c>
      <c r="B64" s="37" t="s">
        <v>13142</v>
      </c>
      <c r="C64" s="51">
        <v>2021.0</v>
      </c>
      <c r="D64" s="52">
        <v>78.0</v>
      </c>
      <c r="E64" s="52">
        <v>234761.0</v>
      </c>
      <c r="F64" s="53" t="s">
        <v>12737</v>
      </c>
      <c r="G64" s="37" t="s">
        <v>9507</v>
      </c>
      <c r="H64" s="37" t="s">
        <v>12830</v>
      </c>
      <c r="I64" s="52">
        <v>0.403</v>
      </c>
      <c r="J64" s="52">
        <v>0.159</v>
      </c>
      <c r="K64" s="52">
        <v>-16.728</v>
      </c>
      <c r="L64" s="52">
        <v>0.104</v>
      </c>
      <c r="M64" s="52">
        <v>0.961</v>
      </c>
      <c r="N64" s="52">
        <v>0.0121</v>
      </c>
      <c r="O64" s="52">
        <v>0.34</v>
      </c>
      <c r="P64" s="52">
        <v>0.0381</v>
      </c>
      <c r="Q64" s="52">
        <v>72.38</v>
      </c>
      <c r="R64" s="52">
        <v>1.0</v>
      </c>
      <c r="S64" s="52">
        <v>0.0</v>
      </c>
      <c r="T64" s="54" t="s">
        <v>103</v>
      </c>
      <c r="U64" s="57" t="s">
        <v>35</v>
      </c>
      <c r="V64" s="53" t="s">
        <v>75</v>
      </c>
      <c r="W64" s="58" t="s">
        <v>13148</v>
      </c>
      <c r="X64" s="18" t="s">
        <v>13153</v>
      </c>
      <c r="Y64" s="38"/>
      <c r="Z64" s="38"/>
      <c r="AA64" s="38"/>
      <c r="AB64" s="38"/>
      <c r="AC64" s="38"/>
    </row>
    <row r="65">
      <c r="A65" s="25" t="s">
        <v>13162</v>
      </c>
      <c r="B65" s="37" t="s">
        <v>13164</v>
      </c>
      <c r="C65" s="51">
        <v>2021.0</v>
      </c>
      <c r="D65" s="52">
        <v>75.0</v>
      </c>
      <c r="E65" s="52">
        <v>245896.0</v>
      </c>
      <c r="F65" s="53" t="s">
        <v>12737</v>
      </c>
      <c r="G65" s="37" t="s">
        <v>9507</v>
      </c>
      <c r="H65" s="37" t="s">
        <v>12830</v>
      </c>
      <c r="I65" s="52">
        <v>0.632</v>
      </c>
      <c r="J65" s="52">
        <v>0.284</v>
      </c>
      <c r="K65" s="52">
        <v>-14.025</v>
      </c>
      <c r="L65" s="52">
        <v>0.0801</v>
      </c>
      <c r="M65" s="52">
        <v>0.932</v>
      </c>
      <c r="N65" s="52">
        <v>4.76E-4</v>
      </c>
      <c r="O65" s="52">
        <v>0.233</v>
      </c>
      <c r="P65" s="52">
        <v>0.208</v>
      </c>
      <c r="Q65" s="52">
        <v>129.642</v>
      </c>
      <c r="R65" s="52">
        <v>9.0</v>
      </c>
      <c r="S65" s="52">
        <v>0.0</v>
      </c>
      <c r="T65" s="54" t="s">
        <v>103</v>
      </c>
      <c r="U65" s="57" t="s">
        <v>35</v>
      </c>
      <c r="V65" s="53" t="s">
        <v>36</v>
      </c>
      <c r="W65" s="58" t="s">
        <v>13167</v>
      </c>
      <c r="X65" s="18" t="s">
        <v>13172</v>
      </c>
      <c r="Y65" s="38"/>
      <c r="Z65" s="38"/>
      <c r="AA65" s="38"/>
      <c r="AB65" s="38"/>
      <c r="AC65" s="38"/>
    </row>
    <row r="66">
      <c r="A66" s="25" t="s">
        <v>13183</v>
      </c>
      <c r="B66" s="37" t="s">
        <v>13184</v>
      </c>
      <c r="C66" s="51">
        <v>2021.0</v>
      </c>
      <c r="D66" s="52">
        <v>73.0</v>
      </c>
      <c r="E66" s="52">
        <v>244221.0</v>
      </c>
      <c r="F66" s="53" t="s">
        <v>12737</v>
      </c>
      <c r="G66" s="37" t="s">
        <v>9507</v>
      </c>
      <c r="H66" s="37" t="s">
        <v>12830</v>
      </c>
      <c r="I66" s="52">
        <v>0.599</v>
      </c>
      <c r="J66" s="52">
        <v>0.128</v>
      </c>
      <c r="K66" s="52">
        <v>-17.261</v>
      </c>
      <c r="L66" s="52">
        <v>0.109</v>
      </c>
      <c r="M66" s="52">
        <v>0.974</v>
      </c>
      <c r="N66" s="52">
        <v>0.121</v>
      </c>
      <c r="O66" s="52">
        <v>0.115</v>
      </c>
      <c r="P66" s="52">
        <v>0.367</v>
      </c>
      <c r="Q66" s="52">
        <v>159.679</v>
      </c>
      <c r="R66" s="52">
        <v>10.0</v>
      </c>
      <c r="S66" s="52">
        <v>1.0</v>
      </c>
      <c r="T66" s="54" t="s">
        <v>11697</v>
      </c>
      <c r="U66" s="57" t="s">
        <v>35</v>
      </c>
      <c r="V66" s="53" t="s">
        <v>45</v>
      </c>
      <c r="W66" s="58" t="s">
        <v>13194</v>
      </c>
      <c r="X66" s="18" t="s">
        <v>13205</v>
      </c>
      <c r="Y66" s="38"/>
      <c r="Z66" s="38"/>
      <c r="AA66" s="38"/>
      <c r="AB66" s="38"/>
      <c r="AC66" s="38"/>
    </row>
    <row r="67">
      <c r="A67" s="25" t="s">
        <v>13220</v>
      </c>
      <c r="B67" s="37" t="s">
        <v>13223</v>
      </c>
      <c r="C67" s="51">
        <v>2021.0</v>
      </c>
      <c r="D67" s="52">
        <v>76.0</v>
      </c>
      <c r="E67" s="52">
        <v>329160.0</v>
      </c>
      <c r="F67" s="53" t="s">
        <v>13224</v>
      </c>
      <c r="G67" s="37" t="s">
        <v>6831</v>
      </c>
      <c r="H67" s="37" t="s">
        <v>13225</v>
      </c>
      <c r="I67" s="52">
        <v>0.44</v>
      </c>
      <c r="J67" s="52">
        <v>0.528</v>
      </c>
      <c r="K67" s="52">
        <v>-7.809</v>
      </c>
      <c r="L67" s="52">
        <v>0.0317</v>
      </c>
      <c r="M67" s="52">
        <v>0.0171</v>
      </c>
      <c r="N67" s="52">
        <v>0.00203</v>
      </c>
      <c r="O67" s="52">
        <v>0.234</v>
      </c>
      <c r="P67" s="52">
        <v>0.132</v>
      </c>
      <c r="Q67" s="52">
        <v>185.972</v>
      </c>
      <c r="R67" s="52">
        <v>0.0</v>
      </c>
      <c r="S67" s="52">
        <v>1.0</v>
      </c>
      <c r="T67" s="54" t="s">
        <v>103</v>
      </c>
      <c r="U67" s="57" t="s">
        <v>35</v>
      </c>
      <c r="V67" s="53" t="s">
        <v>58</v>
      </c>
      <c r="W67" s="58" t="s">
        <v>13232</v>
      </c>
      <c r="X67" s="18" t="s">
        <v>13244</v>
      </c>
      <c r="Y67" s="38"/>
      <c r="Z67" s="38"/>
      <c r="AA67" s="38"/>
      <c r="AB67" s="38"/>
      <c r="AC67" s="38"/>
    </row>
    <row r="68">
      <c r="A68" s="25" t="s">
        <v>13254</v>
      </c>
      <c r="B68" s="37" t="s">
        <v>13255</v>
      </c>
      <c r="C68" s="51">
        <v>2020.0</v>
      </c>
      <c r="D68" s="52">
        <v>87.0</v>
      </c>
      <c r="E68" s="52">
        <v>239560.0</v>
      </c>
      <c r="F68" s="53" t="s">
        <v>13224</v>
      </c>
      <c r="G68" s="37" t="s">
        <v>6831</v>
      </c>
      <c r="H68" s="37" t="s">
        <v>13256</v>
      </c>
      <c r="I68" s="52">
        <v>0.613</v>
      </c>
      <c r="J68" s="52">
        <v>0.581</v>
      </c>
      <c r="K68" s="52">
        <v>-8.588</v>
      </c>
      <c r="L68" s="52">
        <v>0.0424</v>
      </c>
      <c r="M68" s="52">
        <v>0.537</v>
      </c>
      <c r="N68" s="52">
        <v>3.45E-4</v>
      </c>
      <c r="O68" s="52">
        <v>0.25</v>
      </c>
      <c r="P68" s="52">
        <v>0.551</v>
      </c>
      <c r="Q68" s="52">
        <v>130.033</v>
      </c>
      <c r="R68" s="52">
        <v>0.0</v>
      </c>
      <c r="S68" s="52">
        <v>0.0</v>
      </c>
      <c r="T68" s="54" t="s">
        <v>103</v>
      </c>
      <c r="U68" s="57" t="s">
        <v>35</v>
      </c>
      <c r="V68" s="53" t="s">
        <v>54</v>
      </c>
      <c r="W68" s="58" t="s">
        <v>13263</v>
      </c>
      <c r="X68" s="18" t="s">
        <v>13270</v>
      </c>
      <c r="Y68" s="38"/>
      <c r="Z68" s="38"/>
      <c r="AA68" s="38"/>
      <c r="AB68" s="38"/>
      <c r="AC68" s="38"/>
    </row>
    <row r="69">
      <c r="A69" s="25" t="s">
        <v>13275</v>
      </c>
      <c r="B69" s="37" t="s">
        <v>13277</v>
      </c>
      <c r="C69" s="51">
        <v>2020.0</v>
      </c>
      <c r="D69" s="52">
        <v>82.0</v>
      </c>
      <c r="E69" s="52">
        <v>285634.0</v>
      </c>
      <c r="F69" s="53" t="s">
        <v>13279</v>
      </c>
      <c r="G69" s="37" t="s">
        <v>13280</v>
      </c>
      <c r="H69" s="37" t="s">
        <v>13256</v>
      </c>
      <c r="I69" s="52">
        <v>0.298</v>
      </c>
      <c r="J69" s="52">
        <v>0.38</v>
      </c>
      <c r="K69" s="52">
        <v>-8.426</v>
      </c>
      <c r="L69" s="52">
        <v>0.0287</v>
      </c>
      <c r="M69" s="52">
        <v>0.778</v>
      </c>
      <c r="N69" s="52">
        <v>5.62E-5</v>
      </c>
      <c r="O69" s="52">
        <v>0.11</v>
      </c>
      <c r="P69" s="52">
        <v>0.152</v>
      </c>
      <c r="Q69" s="52">
        <v>75.602</v>
      </c>
      <c r="R69" s="52">
        <v>6.0</v>
      </c>
      <c r="S69" s="52">
        <v>1.0</v>
      </c>
      <c r="T69" s="54" t="s">
        <v>103</v>
      </c>
      <c r="U69" s="57" t="s">
        <v>35</v>
      </c>
      <c r="V69" s="53" t="s">
        <v>58</v>
      </c>
      <c r="W69" s="58" t="s">
        <v>13284</v>
      </c>
      <c r="X69" s="18" t="s">
        <v>13299</v>
      </c>
      <c r="Y69" s="38"/>
      <c r="Z69" s="38"/>
      <c r="AA69" s="38"/>
      <c r="AB69" s="38"/>
      <c r="AC69" s="38"/>
    </row>
    <row r="70">
      <c r="A70" s="25" t="s">
        <v>13305</v>
      </c>
      <c r="B70" s="37" t="s">
        <v>13306</v>
      </c>
      <c r="C70" s="51">
        <v>2020.0</v>
      </c>
      <c r="D70" s="52">
        <v>81.0</v>
      </c>
      <c r="E70" s="52">
        <v>255893.0</v>
      </c>
      <c r="F70" s="53" t="s">
        <v>13224</v>
      </c>
      <c r="G70" s="37" t="s">
        <v>6831</v>
      </c>
      <c r="H70" s="37" t="s">
        <v>13256</v>
      </c>
      <c r="I70" s="52">
        <v>0.469</v>
      </c>
      <c r="J70" s="52">
        <v>0.263</v>
      </c>
      <c r="K70" s="52">
        <v>-10.63</v>
      </c>
      <c r="L70" s="52">
        <v>0.0329</v>
      </c>
      <c r="M70" s="52">
        <v>0.806</v>
      </c>
      <c r="N70" s="52">
        <v>0.0</v>
      </c>
      <c r="O70" s="52">
        <v>0.0749</v>
      </c>
      <c r="P70" s="52">
        <v>0.112</v>
      </c>
      <c r="Q70" s="52">
        <v>129.86</v>
      </c>
      <c r="R70" s="52">
        <v>0.0</v>
      </c>
      <c r="S70" s="52">
        <v>1.0</v>
      </c>
      <c r="T70" s="54" t="s">
        <v>103</v>
      </c>
      <c r="U70" s="57" t="s">
        <v>35</v>
      </c>
      <c r="V70" s="53" t="s">
        <v>58</v>
      </c>
      <c r="W70" s="58" t="s">
        <v>13314</v>
      </c>
      <c r="X70" s="18" t="s">
        <v>13326</v>
      </c>
      <c r="Y70" s="38"/>
      <c r="Z70" s="38"/>
      <c r="AA70" s="38"/>
      <c r="AB70" s="38"/>
      <c r="AC70" s="38"/>
    </row>
    <row r="71">
      <c r="A71" s="25" t="s">
        <v>13332</v>
      </c>
      <c r="B71" s="37" t="s">
        <v>13333</v>
      </c>
      <c r="C71" s="51">
        <v>2020.0</v>
      </c>
      <c r="D71" s="52">
        <v>71.0</v>
      </c>
      <c r="E71" s="52">
        <v>245440.0</v>
      </c>
      <c r="F71" s="53" t="s">
        <v>13224</v>
      </c>
      <c r="G71" s="37" t="s">
        <v>6831</v>
      </c>
      <c r="H71" s="37" t="s">
        <v>13336</v>
      </c>
      <c r="I71" s="52">
        <v>0.316</v>
      </c>
      <c r="J71" s="52">
        <v>0.361</v>
      </c>
      <c r="K71" s="52">
        <v>-10.381</v>
      </c>
      <c r="L71" s="52">
        <v>0.0488</v>
      </c>
      <c r="M71" s="52">
        <v>0.878</v>
      </c>
      <c r="N71" s="52">
        <v>2.67E-5</v>
      </c>
      <c r="O71" s="52">
        <v>0.0797</v>
      </c>
      <c r="P71" s="52">
        <v>0.221</v>
      </c>
      <c r="Q71" s="52">
        <v>74.952</v>
      </c>
      <c r="R71" s="52">
        <v>9.0</v>
      </c>
      <c r="S71" s="52">
        <v>1.0</v>
      </c>
      <c r="T71" s="54" t="s">
        <v>103</v>
      </c>
      <c r="U71" s="57" t="s">
        <v>35</v>
      </c>
      <c r="V71" s="53" t="s">
        <v>36</v>
      </c>
      <c r="W71" s="58" t="s">
        <v>13340</v>
      </c>
      <c r="X71" s="18" t="s">
        <v>13352</v>
      </c>
      <c r="Y71" s="38"/>
      <c r="Z71" s="38"/>
      <c r="AA71" s="38"/>
      <c r="AB71" s="38"/>
      <c r="AC71" s="38"/>
    </row>
    <row r="72">
      <c r="A72" s="25" t="s">
        <v>13358</v>
      </c>
      <c r="B72" s="37" t="s">
        <v>13359</v>
      </c>
      <c r="C72" s="51">
        <v>2020.0</v>
      </c>
      <c r="D72" s="52">
        <v>89.0</v>
      </c>
      <c r="E72" s="52">
        <v>261922.0</v>
      </c>
      <c r="F72" s="53" t="s">
        <v>13224</v>
      </c>
      <c r="G72" s="37" t="s">
        <v>6831</v>
      </c>
      <c r="H72" s="37" t="s">
        <v>13256</v>
      </c>
      <c r="I72" s="52">
        <v>0.532</v>
      </c>
      <c r="J72" s="52">
        <v>0.623</v>
      </c>
      <c r="K72" s="52">
        <v>-9.208</v>
      </c>
      <c r="L72" s="52">
        <v>0.0331</v>
      </c>
      <c r="M72" s="52">
        <v>0.538</v>
      </c>
      <c r="N72" s="52">
        <v>7.28E-5</v>
      </c>
      <c r="O72" s="52">
        <v>0.0925</v>
      </c>
      <c r="P72" s="52">
        <v>0.403</v>
      </c>
      <c r="Q72" s="52">
        <v>89.937</v>
      </c>
      <c r="R72" s="52">
        <v>5.0</v>
      </c>
      <c r="S72" s="52">
        <v>1.0</v>
      </c>
      <c r="T72" s="54" t="s">
        <v>103</v>
      </c>
      <c r="U72" s="57" t="s">
        <v>35</v>
      </c>
      <c r="V72" s="53" t="s">
        <v>54</v>
      </c>
      <c r="W72" s="58" t="s">
        <v>13364</v>
      </c>
      <c r="X72" s="18" t="s">
        <v>13374</v>
      </c>
      <c r="Y72" s="38"/>
      <c r="Z72" s="38"/>
      <c r="AA72" s="38"/>
      <c r="AB72" s="38"/>
      <c r="AC72" s="38"/>
    </row>
    <row r="73">
      <c r="A73" s="25" t="s">
        <v>13383</v>
      </c>
      <c r="B73" s="37" t="s">
        <v>13384</v>
      </c>
      <c r="C73" s="51">
        <v>2020.0</v>
      </c>
      <c r="D73" s="52">
        <v>76.0</v>
      </c>
      <c r="E73" s="52">
        <v>190898.0</v>
      </c>
      <c r="F73" s="53" t="s">
        <v>13224</v>
      </c>
      <c r="G73" s="37" t="s">
        <v>6831</v>
      </c>
      <c r="H73" s="37" t="s">
        <v>13256</v>
      </c>
      <c r="I73" s="52">
        <v>0.559</v>
      </c>
      <c r="J73" s="52">
        <v>0.31</v>
      </c>
      <c r="K73" s="52">
        <v>-10.445</v>
      </c>
      <c r="L73" s="52">
        <v>0.0338</v>
      </c>
      <c r="M73" s="52">
        <v>0.881</v>
      </c>
      <c r="N73" s="52">
        <v>0.0</v>
      </c>
      <c r="O73" s="52">
        <v>0.106</v>
      </c>
      <c r="P73" s="52">
        <v>0.46</v>
      </c>
      <c r="Q73" s="52">
        <v>119.845</v>
      </c>
      <c r="R73" s="52">
        <v>10.0</v>
      </c>
      <c r="S73" s="52">
        <v>1.0</v>
      </c>
      <c r="T73" s="54" t="s">
        <v>103</v>
      </c>
      <c r="U73" s="57" t="s">
        <v>35</v>
      </c>
      <c r="V73" s="53" t="s">
        <v>54</v>
      </c>
      <c r="W73" s="58" t="s">
        <v>13389</v>
      </c>
      <c r="X73" s="18" t="s">
        <v>13397</v>
      </c>
      <c r="Y73" s="38"/>
      <c r="Z73" s="38"/>
      <c r="AA73" s="38"/>
      <c r="AB73" s="38"/>
      <c r="AC73" s="38"/>
    </row>
    <row r="74">
      <c r="A74" s="25" t="s">
        <v>13402</v>
      </c>
      <c r="B74" s="37" t="s">
        <v>13403</v>
      </c>
      <c r="C74" s="51">
        <v>2020.0</v>
      </c>
      <c r="D74" s="52">
        <v>78.0</v>
      </c>
      <c r="E74" s="52">
        <v>210251.0</v>
      </c>
      <c r="F74" s="53" t="s">
        <v>13224</v>
      </c>
      <c r="G74" s="37" t="s">
        <v>6831</v>
      </c>
      <c r="H74" s="37" t="s">
        <v>13256</v>
      </c>
      <c r="I74" s="52">
        <v>0.777</v>
      </c>
      <c r="J74" s="52">
        <v>0.357</v>
      </c>
      <c r="K74" s="52">
        <v>-6.942</v>
      </c>
      <c r="L74" s="52">
        <v>0.0522</v>
      </c>
      <c r="M74" s="52">
        <v>0.757</v>
      </c>
      <c r="N74" s="52">
        <v>7.28E-6</v>
      </c>
      <c r="O74" s="52">
        <v>0.108</v>
      </c>
      <c r="P74" s="52">
        <v>0.172</v>
      </c>
      <c r="Q74" s="52">
        <v>139.884</v>
      </c>
      <c r="R74" s="52">
        <v>0.0</v>
      </c>
      <c r="S74" s="52">
        <v>1.0</v>
      </c>
      <c r="T74" s="54" t="s">
        <v>11697</v>
      </c>
      <c r="U74" s="57" t="s">
        <v>35</v>
      </c>
      <c r="V74" s="53" t="s">
        <v>58</v>
      </c>
      <c r="W74" s="58" t="s">
        <v>13408</v>
      </c>
      <c r="X74" s="18" t="s">
        <v>13417</v>
      </c>
      <c r="Y74" s="38"/>
      <c r="Z74" s="38"/>
      <c r="AA74" s="38"/>
      <c r="AB74" s="38"/>
      <c r="AC74" s="38"/>
    </row>
    <row r="75">
      <c r="A75" s="25" t="s">
        <v>13424</v>
      </c>
      <c r="B75" s="37" t="s">
        <v>13426</v>
      </c>
      <c r="C75" s="51">
        <v>2020.0</v>
      </c>
      <c r="D75" s="52">
        <v>76.0</v>
      </c>
      <c r="E75" s="52">
        <v>195097.0</v>
      </c>
      <c r="F75" s="53" t="s">
        <v>13224</v>
      </c>
      <c r="G75" s="37" t="s">
        <v>6831</v>
      </c>
      <c r="H75" s="37" t="s">
        <v>13256</v>
      </c>
      <c r="I75" s="52">
        <v>0.515</v>
      </c>
      <c r="J75" s="52">
        <v>0.476</v>
      </c>
      <c r="K75" s="52">
        <v>-9.843</v>
      </c>
      <c r="L75" s="52">
        <v>0.0328</v>
      </c>
      <c r="M75" s="52">
        <v>0.314</v>
      </c>
      <c r="N75" s="52">
        <v>4.74E-5</v>
      </c>
      <c r="O75" s="52">
        <v>0.171</v>
      </c>
      <c r="P75" s="52">
        <v>0.412</v>
      </c>
      <c r="Q75" s="52">
        <v>135.886</v>
      </c>
      <c r="R75" s="52">
        <v>9.0</v>
      </c>
      <c r="S75" s="52">
        <v>1.0</v>
      </c>
      <c r="T75" s="54" t="s">
        <v>103</v>
      </c>
      <c r="U75" s="57" t="s">
        <v>35</v>
      </c>
      <c r="V75" s="53" t="s">
        <v>54</v>
      </c>
      <c r="W75" s="58" t="s">
        <v>13431</v>
      </c>
      <c r="X75" s="18" t="s">
        <v>13440</v>
      </c>
      <c r="Y75" s="38"/>
      <c r="Z75" s="38"/>
      <c r="AA75" s="38"/>
      <c r="AB75" s="38"/>
      <c r="AC75" s="38"/>
    </row>
    <row r="76">
      <c r="A76" s="25" t="s">
        <v>13449</v>
      </c>
      <c r="B76" s="37" t="s">
        <v>13450</v>
      </c>
      <c r="C76" s="51">
        <v>2020.0</v>
      </c>
      <c r="D76" s="52">
        <v>67.0</v>
      </c>
      <c r="E76" s="52">
        <v>220042.0</v>
      </c>
      <c r="F76" s="53" t="s">
        <v>13224</v>
      </c>
      <c r="G76" s="37" t="s">
        <v>6831</v>
      </c>
      <c r="H76" s="37" t="s">
        <v>13256</v>
      </c>
      <c r="I76" s="52">
        <v>0.662</v>
      </c>
      <c r="J76" s="52">
        <v>0.181</v>
      </c>
      <c r="K76" s="52">
        <v>-15.065</v>
      </c>
      <c r="L76" s="52">
        <v>0.0415</v>
      </c>
      <c r="M76" s="52">
        <v>0.966</v>
      </c>
      <c r="N76" s="52">
        <v>3.86E-6</v>
      </c>
      <c r="O76" s="52">
        <v>0.133</v>
      </c>
      <c r="P76" s="52">
        <v>0.429</v>
      </c>
      <c r="Q76" s="52">
        <v>118.819</v>
      </c>
      <c r="R76" s="52">
        <v>8.0</v>
      </c>
      <c r="S76" s="52">
        <v>1.0</v>
      </c>
      <c r="T76" s="54" t="s">
        <v>103</v>
      </c>
      <c r="U76" s="57" t="s">
        <v>35</v>
      </c>
      <c r="V76" s="53" t="s">
        <v>54</v>
      </c>
      <c r="W76" s="58" t="s">
        <v>13459</v>
      </c>
      <c r="X76" s="18" t="s">
        <v>13474</v>
      </c>
      <c r="Y76" s="38"/>
      <c r="Z76" s="38"/>
      <c r="AA76" s="38"/>
      <c r="AB76" s="38"/>
      <c r="AC76" s="38"/>
    </row>
    <row r="77">
      <c r="A77" s="25" t="s">
        <v>13487</v>
      </c>
      <c r="B77" s="37" t="s">
        <v>13488</v>
      </c>
      <c r="C77" s="51">
        <v>2020.0</v>
      </c>
      <c r="D77" s="52">
        <v>66.0</v>
      </c>
      <c r="E77" s="52">
        <v>315146.0</v>
      </c>
      <c r="F77" s="53" t="s">
        <v>13224</v>
      </c>
      <c r="G77" s="37" t="s">
        <v>6831</v>
      </c>
      <c r="H77" s="37" t="s">
        <v>13336</v>
      </c>
      <c r="I77" s="52">
        <v>0.559</v>
      </c>
      <c r="J77" s="52">
        <v>0.334</v>
      </c>
      <c r="K77" s="52">
        <v>-10.733</v>
      </c>
      <c r="L77" s="52">
        <v>0.0376</v>
      </c>
      <c r="M77" s="52">
        <v>0.87</v>
      </c>
      <c r="N77" s="52">
        <v>0.0</v>
      </c>
      <c r="O77" s="52">
        <v>0.114</v>
      </c>
      <c r="P77" s="52">
        <v>0.211</v>
      </c>
      <c r="Q77" s="52">
        <v>122.079</v>
      </c>
      <c r="R77" s="52">
        <v>11.0</v>
      </c>
      <c r="S77" s="52">
        <v>1.0</v>
      </c>
      <c r="T77" s="54" t="s">
        <v>103</v>
      </c>
      <c r="U77" s="57" t="s">
        <v>35</v>
      </c>
      <c r="V77" s="53" t="s">
        <v>36</v>
      </c>
      <c r="W77" s="58" t="s">
        <v>13492</v>
      </c>
      <c r="X77" s="18" t="s">
        <v>13506</v>
      </c>
      <c r="Y77" s="38"/>
      <c r="Z77" s="38"/>
      <c r="AA77" s="38"/>
      <c r="AB77" s="38"/>
      <c r="AC77" s="38"/>
    </row>
    <row r="78">
      <c r="A78" s="25" t="s">
        <v>13515</v>
      </c>
      <c r="B78" s="37" t="s">
        <v>13516</v>
      </c>
      <c r="C78" s="51">
        <v>2020.0</v>
      </c>
      <c r="D78" s="52">
        <v>76.0</v>
      </c>
      <c r="E78" s="52">
        <v>244000.0</v>
      </c>
      <c r="F78" s="53" t="s">
        <v>13224</v>
      </c>
      <c r="G78" s="37" t="s">
        <v>6831</v>
      </c>
      <c r="H78" s="37" t="s">
        <v>13336</v>
      </c>
      <c r="I78" s="52">
        <v>0.462</v>
      </c>
      <c r="J78" s="52">
        <v>0.24</v>
      </c>
      <c r="K78" s="52">
        <v>-12.077</v>
      </c>
      <c r="L78" s="52">
        <v>0.0377</v>
      </c>
      <c r="M78" s="52">
        <v>0.92</v>
      </c>
      <c r="N78" s="52">
        <v>0.0</v>
      </c>
      <c r="O78" s="52">
        <v>0.113</v>
      </c>
      <c r="P78" s="52">
        <v>0.32</v>
      </c>
      <c r="Q78" s="52">
        <v>171.319</v>
      </c>
      <c r="R78" s="52">
        <v>0.0</v>
      </c>
      <c r="S78" s="52">
        <v>1.0</v>
      </c>
      <c r="T78" s="54" t="s">
        <v>103</v>
      </c>
      <c r="U78" s="57" t="s">
        <v>35</v>
      </c>
      <c r="V78" s="53" t="s">
        <v>45</v>
      </c>
      <c r="W78" s="58" t="s">
        <v>13520</v>
      </c>
      <c r="X78" s="18" t="s">
        <v>13531</v>
      </c>
      <c r="Y78" s="38"/>
      <c r="Z78" s="38"/>
      <c r="AA78" s="38"/>
      <c r="AB78" s="38"/>
      <c r="AC78" s="38"/>
    </row>
    <row r="79">
      <c r="A79" s="25" t="s">
        <v>13540</v>
      </c>
      <c r="B79" s="37" t="s">
        <v>13541</v>
      </c>
      <c r="C79" s="51">
        <v>2021.0</v>
      </c>
      <c r="D79" s="52">
        <v>78.0</v>
      </c>
      <c r="E79" s="52">
        <v>245026.0</v>
      </c>
      <c r="F79" s="53" t="s">
        <v>13224</v>
      </c>
      <c r="G79" s="37" t="s">
        <v>6831</v>
      </c>
      <c r="H79" s="37" t="s">
        <v>13542</v>
      </c>
      <c r="I79" s="52">
        <v>0.581</v>
      </c>
      <c r="J79" s="52">
        <v>0.619</v>
      </c>
      <c r="K79" s="52">
        <v>-6.524</v>
      </c>
      <c r="L79" s="52">
        <v>0.0282</v>
      </c>
      <c r="M79" s="52">
        <v>0.769</v>
      </c>
      <c r="N79" s="52">
        <v>1.06E-4</v>
      </c>
      <c r="O79" s="52">
        <v>0.117</v>
      </c>
      <c r="P79" s="52">
        <v>0.645</v>
      </c>
      <c r="Q79" s="52">
        <v>137.915</v>
      </c>
      <c r="R79" s="52">
        <v>10.0</v>
      </c>
      <c r="S79" s="52">
        <v>1.0</v>
      </c>
      <c r="T79" s="54" t="s">
        <v>103</v>
      </c>
      <c r="U79" s="57" t="s">
        <v>35</v>
      </c>
      <c r="V79" s="53" t="s">
        <v>54</v>
      </c>
      <c r="W79" s="58" t="s">
        <v>13545</v>
      </c>
      <c r="X79" s="18" t="s">
        <v>13555</v>
      </c>
      <c r="Y79" s="38"/>
      <c r="Z79" s="38"/>
      <c r="AA79" s="38"/>
      <c r="AB79" s="38"/>
      <c r="AC79" s="38"/>
    </row>
    <row r="80">
      <c r="A80" s="25" t="s">
        <v>13565</v>
      </c>
      <c r="B80" s="37" t="s">
        <v>13567</v>
      </c>
      <c r="C80" s="51">
        <v>2020.0</v>
      </c>
      <c r="D80" s="52">
        <v>66.0</v>
      </c>
      <c r="E80" s="52">
        <v>304106.0</v>
      </c>
      <c r="F80" s="53" t="s">
        <v>13279</v>
      </c>
      <c r="G80" s="37" t="s">
        <v>13280</v>
      </c>
      <c r="H80" s="37" t="s">
        <v>13336</v>
      </c>
      <c r="I80" s="52">
        <v>0.395</v>
      </c>
      <c r="J80" s="52">
        <v>0.27</v>
      </c>
      <c r="K80" s="52">
        <v>-10.672</v>
      </c>
      <c r="L80" s="52">
        <v>0.0309</v>
      </c>
      <c r="M80" s="52">
        <v>0.937</v>
      </c>
      <c r="N80" s="52">
        <v>0.00249</v>
      </c>
      <c r="O80" s="52">
        <v>0.111</v>
      </c>
      <c r="P80" s="52">
        <v>0.314</v>
      </c>
      <c r="Q80" s="52">
        <v>120.94</v>
      </c>
      <c r="R80" s="52">
        <v>1.0</v>
      </c>
      <c r="S80" s="52">
        <v>1.0</v>
      </c>
      <c r="T80" s="54" t="s">
        <v>103</v>
      </c>
      <c r="U80" s="57" t="s">
        <v>35</v>
      </c>
      <c r="V80" s="53" t="s">
        <v>45</v>
      </c>
      <c r="W80" s="58" t="s">
        <v>13571</v>
      </c>
      <c r="X80" s="18" t="s">
        <v>13584</v>
      </c>
      <c r="Y80" s="38"/>
      <c r="Z80" s="38"/>
      <c r="AA80" s="38"/>
      <c r="AB80" s="38"/>
      <c r="AC80" s="38"/>
    </row>
    <row r="81">
      <c r="A81" s="25" t="s">
        <v>13591</v>
      </c>
      <c r="B81" s="37" t="s">
        <v>13592</v>
      </c>
      <c r="C81" s="51">
        <v>2020.0</v>
      </c>
      <c r="D81" s="52">
        <v>67.0</v>
      </c>
      <c r="E81" s="52">
        <v>257773.0</v>
      </c>
      <c r="F81" s="53" t="s">
        <v>13224</v>
      </c>
      <c r="G81" s="37" t="s">
        <v>6831</v>
      </c>
      <c r="H81" s="37" t="s">
        <v>13336</v>
      </c>
      <c r="I81" s="52">
        <v>0.535</v>
      </c>
      <c r="J81" s="52">
        <v>0.561</v>
      </c>
      <c r="K81" s="52">
        <v>-11.609</v>
      </c>
      <c r="L81" s="52">
        <v>0.0484</v>
      </c>
      <c r="M81" s="52">
        <v>0.876</v>
      </c>
      <c r="N81" s="52">
        <v>1.36E-4</v>
      </c>
      <c r="O81" s="52">
        <v>0.115</v>
      </c>
      <c r="P81" s="52">
        <v>0.287</v>
      </c>
      <c r="Q81" s="52">
        <v>96.103</v>
      </c>
      <c r="R81" s="52">
        <v>5.0</v>
      </c>
      <c r="S81" s="52">
        <v>1.0</v>
      </c>
      <c r="T81" s="54" t="s">
        <v>103</v>
      </c>
      <c r="U81" s="57" t="s">
        <v>35</v>
      </c>
      <c r="V81" s="53" t="s">
        <v>36</v>
      </c>
      <c r="W81" s="58" t="s">
        <v>13593</v>
      </c>
      <c r="X81" s="18" t="s">
        <v>13604</v>
      </c>
      <c r="Y81" s="38"/>
      <c r="Z81" s="38"/>
      <c r="AA81" s="38"/>
      <c r="AB81" s="38"/>
      <c r="AC81" s="38"/>
    </row>
    <row r="82">
      <c r="A82" s="25" t="s">
        <v>13612</v>
      </c>
      <c r="B82" s="37" t="s">
        <v>13613</v>
      </c>
      <c r="C82" s="51">
        <v>2012.0</v>
      </c>
      <c r="D82" s="52">
        <v>45.0</v>
      </c>
      <c r="E82" s="52">
        <v>283680.0</v>
      </c>
      <c r="F82" s="53" t="s">
        <v>13224</v>
      </c>
      <c r="G82" s="37" t="s">
        <v>6831</v>
      </c>
      <c r="H82" s="37" t="s">
        <v>13614</v>
      </c>
      <c r="I82" s="52">
        <v>0.624</v>
      </c>
      <c r="J82" s="52">
        <v>0.34</v>
      </c>
      <c r="K82" s="52">
        <v>-12.411</v>
      </c>
      <c r="L82" s="52">
        <v>0.029</v>
      </c>
      <c r="M82" s="52">
        <v>0.632</v>
      </c>
      <c r="N82" s="52">
        <v>0.0337</v>
      </c>
      <c r="O82" s="52">
        <v>0.121</v>
      </c>
      <c r="P82" s="52">
        <v>0.261</v>
      </c>
      <c r="Q82" s="52">
        <v>129.987</v>
      </c>
      <c r="R82" s="52">
        <v>7.0</v>
      </c>
      <c r="S82" s="52">
        <v>1.0</v>
      </c>
      <c r="T82" s="54" t="s">
        <v>11697</v>
      </c>
      <c r="U82" s="57" t="s">
        <v>35</v>
      </c>
      <c r="V82" s="53" t="s">
        <v>36</v>
      </c>
      <c r="W82" s="58" t="s">
        <v>13616</v>
      </c>
      <c r="X82" s="18" t="s">
        <v>13624</v>
      </c>
      <c r="Y82" s="38"/>
      <c r="Z82" s="38"/>
      <c r="AA82" s="38"/>
      <c r="AB82" s="38"/>
      <c r="AC82" s="38"/>
    </row>
    <row r="83">
      <c r="A83" s="25" t="s">
        <v>13635</v>
      </c>
      <c r="B83" s="37" t="s">
        <v>1682</v>
      </c>
      <c r="C83" s="51">
        <v>2010.0</v>
      </c>
      <c r="D83" s="52">
        <v>57.0</v>
      </c>
      <c r="E83" s="52">
        <v>367133.0</v>
      </c>
      <c r="F83" s="53" t="s">
        <v>13224</v>
      </c>
      <c r="G83" s="37" t="s">
        <v>6831</v>
      </c>
      <c r="H83" s="37" t="s">
        <v>8005</v>
      </c>
      <c r="I83" s="52">
        <v>0.371</v>
      </c>
      <c r="J83" s="52">
        <v>0.341</v>
      </c>
      <c r="K83" s="52">
        <v>-9.475</v>
      </c>
      <c r="L83" s="52">
        <v>0.0319</v>
      </c>
      <c r="M83" s="52">
        <v>0.57</v>
      </c>
      <c r="N83" s="52">
        <v>3.09E-5</v>
      </c>
      <c r="O83" s="52">
        <v>0.101</v>
      </c>
      <c r="P83" s="52">
        <v>0.196</v>
      </c>
      <c r="Q83" s="52">
        <v>89.038</v>
      </c>
      <c r="R83" s="52">
        <v>10.0</v>
      </c>
      <c r="S83" s="52">
        <v>1.0</v>
      </c>
      <c r="T83" s="54" t="s">
        <v>103</v>
      </c>
      <c r="U83" s="57" t="s">
        <v>35</v>
      </c>
      <c r="V83" s="53" t="s">
        <v>58</v>
      </c>
      <c r="W83" s="58" t="s">
        <v>13640</v>
      </c>
      <c r="X83" s="18" t="s">
        <v>13647</v>
      </c>
      <c r="Y83" s="38"/>
      <c r="Z83" s="38"/>
      <c r="AA83" s="38"/>
      <c r="AB83" s="38"/>
      <c r="AC83" s="38"/>
    </row>
    <row r="84">
      <c r="A84" s="25" t="s">
        <v>13656</v>
      </c>
      <c r="B84" s="37" t="s">
        <v>8003</v>
      </c>
      <c r="C84" s="51">
        <v>2010.0</v>
      </c>
      <c r="D84" s="52">
        <v>65.0</v>
      </c>
      <c r="E84" s="52">
        <v>293026.0</v>
      </c>
      <c r="F84" s="53" t="s">
        <v>13224</v>
      </c>
      <c r="G84" s="37" t="s">
        <v>6831</v>
      </c>
      <c r="H84" s="37" t="s">
        <v>8005</v>
      </c>
      <c r="I84" s="52">
        <v>0.529</v>
      </c>
      <c r="J84" s="52">
        <v>0.67</v>
      </c>
      <c r="K84" s="52">
        <v>-4.663</v>
      </c>
      <c r="L84" s="52">
        <v>0.0303</v>
      </c>
      <c r="M84" s="52">
        <v>0.117</v>
      </c>
      <c r="N84" s="52">
        <v>0.0</v>
      </c>
      <c r="O84" s="52">
        <v>0.334</v>
      </c>
      <c r="P84" s="52">
        <v>0.286</v>
      </c>
      <c r="Q84" s="52">
        <v>141.893</v>
      </c>
      <c r="R84" s="52">
        <v>2.0</v>
      </c>
      <c r="S84" s="52">
        <v>1.0</v>
      </c>
      <c r="T84" s="54" t="s">
        <v>103</v>
      </c>
      <c r="U84" s="57" t="s">
        <v>35</v>
      </c>
      <c r="V84" s="53" t="s">
        <v>36</v>
      </c>
      <c r="W84" s="58" t="s">
        <v>13658</v>
      </c>
      <c r="X84" s="18" t="s">
        <v>13660</v>
      </c>
      <c r="Y84" s="38"/>
      <c r="Z84" s="38"/>
      <c r="AA84" s="38"/>
      <c r="AB84" s="38"/>
      <c r="AC84" s="38"/>
    </row>
    <row r="85">
      <c r="A85" s="25" t="s">
        <v>13667</v>
      </c>
      <c r="B85" s="37" t="s">
        <v>13669</v>
      </c>
      <c r="C85" s="51">
        <v>2023.0</v>
      </c>
      <c r="D85" s="52">
        <v>68.0</v>
      </c>
      <c r="E85" s="52">
        <v>267653.0</v>
      </c>
      <c r="F85" s="53" t="s">
        <v>13224</v>
      </c>
      <c r="G85" s="37" t="s">
        <v>6831</v>
      </c>
      <c r="H85" s="37" t="s">
        <v>13672</v>
      </c>
      <c r="I85" s="52">
        <v>0.516</v>
      </c>
      <c r="J85" s="52">
        <v>0.784</v>
      </c>
      <c r="K85" s="52">
        <v>-2.636</v>
      </c>
      <c r="L85" s="52">
        <v>0.0563</v>
      </c>
      <c r="M85" s="52">
        <v>0.00136</v>
      </c>
      <c r="N85" s="52">
        <v>0.0</v>
      </c>
      <c r="O85" s="52">
        <v>0.0499</v>
      </c>
      <c r="P85" s="52">
        <v>0.552</v>
      </c>
      <c r="Q85" s="52">
        <v>139.787</v>
      </c>
      <c r="R85" s="52">
        <v>4.0</v>
      </c>
      <c r="S85" s="52">
        <v>1.0</v>
      </c>
      <c r="T85" s="54" t="s">
        <v>103</v>
      </c>
      <c r="U85" s="57" t="s">
        <v>35</v>
      </c>
      <c r="V85" s="53" t="s">
        <v>54</v>
      </c>
      <c r="W85" s="58" t="s">
        <v>13676</v>
      </c>
      <c r="X85" s="18" t="s">
        <v>13680</v>
      </c>
      <c r="Y85" s="38"/>
      <c r="Z85" s="38"/>
      <c r="AA85" s="38"/>
      <c r="AB85" s="38"/>
      <c r="AC85" s="38"/>
    </row>
    <row r="86">
      <c r="A86" s="25" t="s">
        <v>13684</v>
      </c>
      <c r="B86" s="37" t="s">
        <v>13685</v>
      </c>
      <c r="C86" s="51">
        <v>2022.0</v>
      </c>
      <c r="D86" s="52">
        <v>79.0</v>
      </c>
      <c r="E86" s="52">
        <v>194206.0</v>
      </c>
      <c r="F86" s="53" t="s">
        <v>13224</v>
      </c>
      <c r="G86" s="37" t="s">
        <v>6831</v>
      </c>
      <c r="H86" s="37" t="s">
        <v>9037</v>
      </c>
      <c r="I86" s="52">
        <v>0.696</v>
      </c>
      <c r="J86" s="52">
        <v>0.39</v>
      </c>
      <c r="K86" s="52">
        <v>-10.331</v>
      </c>
      <c r="L86" s="52">
        <v>0.0616</v>
      </c>
      <c r="M86" s="52">
        <v>0.447</v>
      </c>
      <c r="N86" s="52">
        <v>1.55E-5</v>
      </c>
      <c r="O86" s="52">
        <v>0.125</v>
      </c>
      <c r="P86" s="52">
        <v>0.395</v>
      </c>
      <c r="Q86" s="52">
        <v>120.032</v>
      </c>
      <c r="R86" s="52">
        <v>2.0</v>
      </c>
      <c r="S86" s="52">
        <v>1.0</v>
      </c>
      <c r="T86" s="54" t="s">
        <v>103</v>
      </c>
      <c r="U86" s="57" t="s">
        <v>35</v>
      </c>
      <c r="V86" s="53" t="s">
        <v>45</v>
      </c>
      <c r="W86" s="58" t="s">
        <v>13691</v>
      </c>
      <c r="X86" s="18" t="s">
        <v>13698</v>
      </c>
      <c r="Y86" s="38"/>
      <c r="Z86" s="38"/>
      <c r="AA86" s="38"/>
      <c r="AB86" s="38"/>
      <c r="AC86" s="38"/>
    </row>
    <row r="87">
      <c r="A87" s="25" t="s">
        <v>13701</v>
      </c>
      <c r="B87" s="37" t="s">
        <v>13702</v>
      </c>
      <c r="C87" s="51">
        <v>2023.0</v>
      </c>
      <c r="D87" s="52">
        <v>76.0</v>
      </c>
      <c r="E87" s="52">
        <v>277831.0</v>
      </c>
      <c r="F87" s="53" t="s">
        <v>13224</v>
      </c>
      <c r="G87" s="37" t="s">
        <v>6831</v>
      </c>
      <c r="H87" s="37" t="s">
        <v>13705</v>
      </c>
      <c r="I87" s="52">
        <v>0.744</v>
      </c>
      <c r="J87" s="52">
        <v>0.396</v>
      </c>
      <c r="K87" s="52">
        <v>-13.712</v>
      </c>
      <c r="L87" s="52">
        <v>0.057</v>
      </c>
      <c r="M87" s="52">
        <v>0.509</v>
      </c>
      <c r="N87" s="52">
        <v>0.00319</v>
      </c>
      <c r="O87" s="52">
        <v>0.121</v>
      </c>
      <c r="P87" s="52">
        <v>0.18</v>
      </c>
      <c r="Q87" s="52">
        <v>102.969</v>
      </c>
      <c r="R87" s="52">
        <v>0.0</v>
      </c>
      <c r="S87" s="52">
        <v>1.0</v>
      </c>
      <c r="T87" s="54" t="s">
        <v>103</v>
      </c>
      <c r="U87" s="57" t="s">
        <v>35</v>
      </c>
      <c r="V87" s="53" t="s">
        <v>58</v>
      </c>
      <c r="W87" s="58" t="s">
        <v>13709</v>
      </c>
      <c r="X87" s="18" t="s">
        <v>13716</v>
      </c>
      <c r="Y87" s="38"/>
      <c r="Z87" s="38"/>
      <c r="AA87" s="38"/>
      <c r="AB87" s="38"/>
      <c r="AC87" s="38"/>
    </row>
    <row r="88">
      <c r="A88" s="25" t="s">
        <v>13724</v>
      </c>
      <c r="B88" s="37" t="s">
        <v>13726</v>
      </c>
      <c r="C88" s="51">
        <v>2024.0</v>
      </c>
      <c r="D88" s="52">
        <v>75.0</v>
      </c>
      <c r="E88" s="52">
        <v>277156.0</v>
      </c>
      <c r="F88" s="53" t="s">
        <v>13224</v>
      </c>
      <c r="G88" s="37" t="s">
        <v>6831</v>
      </c>
      <c r="H88" s="37" t="s">
        <v>13729</v>
      </c>
      <c r="I88" s="52">
        <v>0.423</v>
      </c>
      <c r="J88" s="52">
        <v>0.272</v>
      </c>
      <c r="K88" s="52">
        <v>-12.56</v>
      </c>
      <c r="L88" s="52">
        <v>0.0489</v>
      </c>
      <c r="M88" s="52">
        <v>0.858</v>
      </c>
      <c r="N88" s="52">
        <v>0.0</v>
      </c>
      <c r="O88" s="52">
        <v>0.108</v>
      </c>
      <c r="P88" s="52">
        <v>0.195</v>
      </c>
      <c r="Q88" s="52">
        <v>78.539</v>
      </c>
      <c r="R88" s="52">
        <v>0.0</v>
      </c>
      <c r="S88" s="52">
        <v>1.0</v>
      </c>
      <c r="T88" s="54" t="s">
        <v>103</v>
      </c>
      <c r="U88" s="57" t="s">
        <v>35</v>
      </c>
      <c r="V88" s="53" t="s">
        <v>58</v>
      </c>
      <c r="W88" s="58" t="s">
        <v>13730</v>
      </c>
      <c r="X88" s="18" t="s">
        <v>13740</v>
      </c>
      <c r="Y88" s="38"/>
      <c r="Z88" s="38"/>
      <c r="AA88" s="38"/>
      <c r="AB88" s="38"/>
      <c r="AC88" s="38"/>
    </row>
    <row r="89">
      <c r="A89" s="25" t="s">
        <v>13745</v>
      </c>
      <c r="B89" s="37" t="s">
        <v>13746</v>
      </c>
      <c r="C89" s="51">
        <v>2024.0</v>
      </c>
      <c r="D89" s="52">
        <v>72.0</v>
      </c>
      <c r="E89" s="52">
        <v>262974.0</v>
      </c>
      <c r="F89" s="53" t="s">
        <v>13224</v>
      </c>
      <c r="G89" s="37" t="s">
        <v>6831</v>
      </c>
      <c r="H89" s="37" t="s">
        <v>13729</v>
      </c>
      <c r="I89" s="52">
        <v>0.423</v>
      </c>
      <c r="J89" s="52">
        <v>0.533</v>
      </c>
      <c r="K89" s="52">
        <v>-11.388</v>
      </c>
      <c r="L89" s="52">
        <v>0.322</v>
      </c>
      <c r="M89" s="52">
        <v>0.73</v>
      </c>
      <c r="N89" s="52">
        <v>0.00264</v>
      </c>
      <c r="O89" s="52">
        <v>0.0816</v>
      </c>
      <c r="P89" s="52">
        <v>0.248</v>
      </c>
      <c r="Q89" s="52">
        <v>160.218</v>
      </c>
      <c r="R89" s="52">
        <v>9.0</v>
      </c>
      <c r="S89" s="52">
        <v>1.0</v>
      </c>
      <c r="T89" s="54" t="s">
        <v>103</v>
      </c>
      <c r="U89" s="57" t="s">
        <v>35</v>
      </c>
      <c r="V89" s="53" t="s">
        <v>36</v>
      </c>
      <c r="W89" s="58" t="s">
        <v>13750</v>
      </c>
      <c r="X89" s="18" t="s">
        <v>13757</v>
      </c>
      <c r="Y89" s="38"/>
      <c r="Z89" s="38"/>
      <c r="AA89" s="38"/>
      <c r="AB89" s="38"/>
      <c r="AC89" s="38"/>
    </row>
    <row r="90">
      <c r="A90" s="25" t="s">
        <v>13762</v>
      </c>
      <c r="B90" s="37" t="s">
        <v>13763</v>
      </c>
      <c r="C90" s="51">
        <v>2024.0</v>
      </c>
      <c r="D90" s="52">
        <v>73.0</v>
      </c>
      <c r="E90" s="52">
        <v>238857.0</v>
      </c>
      <c r="F90" s="53" t="s">
        <v>13224</v>
      </c>
      <c r="G90" s="37" t="s">
        <v>6831</v>
      </c>
      <c r="H90" s="37" t="s">
        <v>13729</v>
      </c>
      <c r="I90" s="52">
        <v>0.527</v>
      </c>
      <c r="J90" s="52">
        <v>0.27</v>
      </c>
      <c r="K90" s="52">
        <v>-10.855</v>
      </c>
      <c r="L90" s="52">
        <v>0.038</v>
      </c>
      <c r="M90" s="52">
        <v>0.707</v>
      </c>
      <c r="N90" s="52">
        <v>0.0</v>
      </c>
      <c r="O90" s="52">
        <v>0.102</v>
      </c>
      <c r="P90" s="52">
        <v>0.23</v>
      </c>
      <c r="Q90" s="52">
        <v>154.042</v>
      </c>
      <c r="R90" s="52">
        <v>0.0</v>
      </c>
      <c r="S90" s="52">
        <v>1.0</v>
      </c>
      <c r="T90" s="54" t="s">
        <v>11697</v>
      </c>
      <c r="U90" s="57" t="s">
        <v>35</v>
      </c>
      <c r="V90" s="53" t="s">
        <v>36</v>
      </c>
      <c r="W90" s="58" t="s">
        <v>13766</v>
      </c>
      <c r="X90" s="18" t="s">
        <v>13776</v>
      </c>
      <c r="Y90" s="38"/>
      <c r="Z90" s="38"/>
      <c r="AA90" s="38"/>
      <c r="AB90" s="38"/>
      <c r="AC90" s="38"/>
    </row>
    <row r="91">
      <c r="A91" s="25" t="s">
        <v>13782</v>
      </c>
      <c r="B91" s="37" t="s">
        <v>13783</v>
      </c>
      <c r="C91" s="51">
        <v>2024.0</v>
      </c>
      <c r="D91" s="52">
        <v>73.0</v>
      </c>
      <c r="E91" s="52">
        <v>283957.0</v>
      </c>
      <c r="F91" s="53" t="s">
        <v>13224</v>
      </c>
      <c r="G91" s="37" t="s">
        <v>6831</v>
      </c>
      <c r="H91" s="37" t="s">
        <v>13729</v>
      </c>
      <c r="I91" s="52">
        <v>0.342</v>
      </c>
      <c r="J91" s="52">
        <v>0.376</v>
      </c>
      <c r="K91" s="52">
        <v>-8.212</v>
      </c>
      <c r="L91" s="52">
        <v>0.0372</v>
      </c>
      <c r="M91" s="52">
        <v>0.805</v>
      </c>
      <c r="N91" s="52">
        <v>0.0</v>
      </c>
      <c r="O91" s="52">
        <v>0.0593</v>
      </c>
      <c r="P91" s="52">
        <v>0.29</v>
      </c>
      <c r="Q91" s="52">
        <v>176.859</v>
      </c>
      <c r="R91" s="52">
        <v>0.0</v>
      </c>
      <c r="S91" s="52">
        <v>1.0</v>
      </c>
      <c r="T91" s="54" t="s">
        <v>103</v>
      </c>
      <c r="U91" s="57" t="s">
        <v>35</v>
      </c>
      <c r="V91" s="53" t="s">
        <v>36</v>
      </c>
      <c r="W91" s="58" t="s">
        <v>13786</v>
      </c>
      <c r="X91" s="18" t="s">
        <v>13797</v>
      </c>
      <c r="Y91" s="38"/>
      <c r="Z91" s="38"/>
      <c r="AA91" s="38"/>
      <c r="AB91" s="38"/>
      <c r="AC91" s="38"/>
    </row>
    <row r="92">
      <c r="A92" s="25" t="s">
        <v>13802</v>
      </c>
      <c r="B92" s="37" t="s">
        <v>13803</v>
      </c>
      <c r="C92" s="51">
        <v>2024.0</v>
      </c>
      <c r="D92" s="52">
        <v>72.0</v>
      </c>
      <c r="E92" s="52">
        <v>238706.0</v>
      </c>
      <c r="F92" s="53" t="s">
        <v>13224</v>
      </c>
      <c r="G92" s="37" t="s">
        <v>6831</v>
      </c>
      <c r="H92" s="37" t="s">
        <v>13729</v>
      </c>
      <c r="I92" s="52">
        <v>0.492</v>
      </c>
      <c r="J92" s="52">
        <v>0.379</v>
      </c>
      <c r="K92" s="52">
        <v>-8.859</v>
      </c>
      <c r="L92" s="52">
        <v>0.0257</v>
      </c>
      <c r="M92" s="52">
        <v>0.785</v>
      </c>
      <c r="N92" s="52">
        <v>9.3E-4</v>
      </c>
      <c r="O92" s="52">
        <v>0.108</v>
      </c>
      <c r="P92" s="52">
        <v>0.273</v>
      </c>
      <c r="Q92" s="52">
        <v>83.993</v>
      </c>
      <c r="R92" s="52">
        <v>0.0</v>
      </c>
      <c r="S92" s="52">
        <v>1.0</v>
      </c>
      <c r="T92" s="54" t="s">
        <v>103</v>
      </c>
      <c r="U92" s="57" t="s">
        <v>35</v>
      </c>
      <c r="V92" s="53" t="s">
        <v>36</v>
      </c>
      <c r="W92" s="58" t="s">
        <v>13807</v>
      </c>
      <c r="X92" s="18" t="s">
        <v>13814</v>
      </c>
      <c r="Y92" s="38"/>
      <c r="Z92" s="38"/>
      <c r="AA92" s="38"/>
      <c r="AB92" s="38"/>
      <c r="AC92" s="38"/>
    </row>
    <row r="93">
      <c r="A93" s="25" t="s">
        <v>13818</v>
      </c>
      <c r="B93" s="37" t="s">
        <v>13819</v>
      </c>
      <c r="C93" s="51">
        <v>2012.0</v>
      </c>
      <c r="D93" s="52">
        <v>46.0</v>
      </c>
      <c r="E93" s="52">
        <v>242573.0</v>
      </c>
      <c r="F93" s="53" t="s">
        <v>13224</v>
      </c>
      <c r="G93" s="37" t="s">
        <v>6831</v>
      </c>
      <c r="H93" s="37" t="s">
        <v>13614</v>
      </c>
      <c r="I93" s="52">
        <v>0.567</v>
      </c>
      <c r="J93" s="52">
        <v>0.481</v>
      </c>
      <c r="K93" s="52">
        <v>-7.357</v>
      </c>
      <c r="L93" s="52">
        <v>0.027</v>
      </c>
      <c r="M93" s="52">
        <v>0.0173</v>
      </c>
      <c r="N93" s="52">
        <v>4.13E-5</v>
      </c>
      <c r="O93" s="52">
        <v>0.182</v>
      </c>
      <c r="P93" s="52">
        <v>0.233</v>
      </c>
      <c r="Q93" s="52">
        <v>145.865</v>
      </c>
      <c r="R93" s="52">
        <v>4.0</v>
      </c>
      <c r="S93" s="52">
        <v>1.0</v>
      </c>
      <c r="T93" s="54" t="s">
        <v>103</v>
      </c>
      <c r="U93" s="57" t="s">
        <v>35</v>
      </c>
      <c r="V93" s="53" t="s">
        <v>36</v>
      </c>
      <c r="W93" s="58" t="s">
        <v>13825</v>
      </c>
      <c r="X93" s="18" t="s">
        <v>13830</v>
      </c>
      <c r="Y93" s="38"/>
      <c r="Z93" s="38"/>
      <c r="AA93" s="38"/>
      <c r="AB93" s="38"/>
      <c r="AC93" s="38"/>
    </row>
    <row r="94">
      <c r="A94" s="25" t="s">
        <v>13836</v>
      </c>
      <c r="B94" s="37" t="s">
        <v>13839</v>
      </c>
      <c r="C94" s="51">
        <v>2008.0</v>
      </c>
      <c r="D94" s="52">
        <v>55.0</v>
      </c>
      <c r="E94" s="52">
        <v>234426.0</v>
      </c>
      <c r="F94" s="53" t="s">
        <v>13224</v>
      </c>
      <c r="G94" s="37" t="s">
        <v>6831</v>
      </c>
      <c r="H94" s="37" t="s">
        <v>13841</v>
      </c>
      <c r="I94" s="52">
        <v>0.578</v>
      </c>
      <c r="J94" s="52">
        <v>0.34</v>
      </c>
      <c r="K94" s="52">
        <v>-8.027</v>
      </c>
      <c r="L94" s="52">
        <v>0.0264</v>
      </c>
      <c r="M94" s="52">
        <v>0.305</v>
      </c>
      <c r="N94" s="52">
        <v>0.0</v>
      </c>
      <c r="O94" s="52">
        <v>0.104</v>
      </c>
      <c r="P94" s="52">
        <v>0.223</v>
      </c>
      <c r="Q94" s="52">
        <v>92.702</v>
      </c>
      <c r="R94" s="52">
        <v>0.0</v>
      </c>
      <c r="S94" s="52">
        <v>1.0</v>
      </c>
      <c r="T94" s="54" t="s">
        <v>103</v>
      </c>
      <c r="U94" s="57" t="s">
        <v>35</v>
      </c>
      <c r="V94" s="53" t="s">
        <v>36</v>
      </c>
      <c r="W94" s="58" t="s">
        <v>13842</v>
      </c>
      <c r="X94" s="18" t="s">
        <v>13844</v>
      </c>
      <c r="Y94" s="38"/>
      <c r="Z94" s="38"/>
      <c r="AA94" s="38"/>
      <c r="AB94" s="38"/>
      <c r="AC94" s="38"/>
    </row>
    <row r="95">
      <c r="A95" s="25" t="s">
        <v>13851</v>
      </c>
      <c r="B95" s="37" t="s">
        <v>13853</v>
      </c>
      <c r="C95" s="51">
        <v>2021.0</v>
      </c>
      <c r="D95" s="52">
        <v>72.0</v>
      </c>
      <c r="E95" s="52">
        <v>258812.0</v>
      </c>
      <c r="F95" s="53" t="s">
        <v>13279</v>
      </c>
      <c r="G95" s="37" t="s">
        <v>13855</v>
      </c>
      <c r="H95" s="37" t="s">
        <v>13225</v>
      </c>
      <c r="I95" s="52">
        <v>0.606</v>
      </c>
      <c r="J95" s="52">
        <v>0.377</v>
      </c>
      <c r="K95" s="52">
        <v>-9.455</v>
      </c>
      <c r="L95" s="52">
        <v>0.0275</v>
      </c>
      <c r="M95" s="52">
        <v>0.817</v>
      </c>
      <c r="N95" s="52">
        <v>0.0</v>
      </c>
      <c r="O95" s="52">
        <v>0.154</v>
      </c>
      <c r="P95" s="52">
        <v>0.446</v>
      </c>
      <c r="Q95" s="52">
        <v>101.96</v>
      </c>
      <c r="R95" s="52">
        <v>0.0</v>
      </c>
      <c r="S95" s="52">
        <v>1.0</v>
      </c>
      <c r="T95" s="54" t="s">
        <v>103</v>
      </c>
      <c r="U95" s="57" t="s">
        <v>35</v>
      </c>
      <c r="V95" s="53" t="s">
        <v>54</v>
      </c>
      <c r="W95" s="58" t="s">
        <v>13856</v>
      </c>
      <c r="X95" s="18" t="s">
        <v>13861</v>
      </c>
      <c r="Y95" s="38"/>
      <c r="Z95" s="38"/>
      <c r="AA95" s="38"/>
      <c r="AB95" s="38"/>
      <c r="AC95" s="38"/>
    </row>
    <row r="96">
      <c r="A96" s="25" t="s">
        <v>13867</v>
      </c>
      <c r="B96" s="37" t="s">
        <v>13869</v>
      </c>
      <c r="C96" s="51">
        <v>2022.0</v>
      </c>
      <c r="D96" s="52">
        <v>64.0</v>
      </c>
      <c r="E96" s="52">
        <v>225194.0</v>
      </c>
      <c r="F96" s="53" t="s">
        <v>13224</v>
      </c>
      <c r="G96" s="37" t="s">
        <v>6831</v>
      </c>
      <c r="H96" s="37" t="s">
        <v>13871</v>
      </c>
      <c r="I96" s="52">
        <v>0.674</v>
      </c>
      <c r="J96" s="52">
        <v>0.39</v>
      </c>
      <c r="K96" s="52">
        <v>-11.944</v>
      </c>
      <c r="L96" s="52">
        <v>0.0483</v>
      </c>
      <c r="M96" s="52">
        <v>0.464</v>
      </c>
      <c r="N96" s="52">
        <v>0.00122</v>
      </c>
      <c r="O96" s="52">
        <v>0.116</v>
      </c>
      <c r="P96" s="52">
        <v>0.151</v>
      </c>
      <c r="Q96" s="52">
        <v>107.891</v>
      </c>
      <c r="R96" s="52">
        <v>0.0</v>
      </c>
      <c r="S96" s="52">
        <v>1.0</v>
      </c>
      <c r="T96" s="54" t="s">
        <v>103</v>
      </c>
      <c r="U96" s="57" t="s">
        <v>35</v>
      </c>
      <c r="V96" s="53" t="s">
        <v>58</v>
      </c>
      <c r="W96" s="58" t="s">
        <v>13873</v>
      </c>
      <c r="X96" s="18" t="s">
        <v>13881</v>
      </c>
      <c r="Y96" s="38"/>
      <c r="Z96" s="38"/>
      <c r="AA96" s="38"/>
      <c r="AB96" s="38"/>
      <c r="AC96" s="38"/>
    </row>
    <row r="97">
      <c r="A97" s="25" t="s">
        <v>13885</v>
      </c>
      <c r="B97" s="37" t="s">
        <v>13886</v>
      </c>
      <c r="C97" s="51">
        <v>2021.0</v>
      </c>
      <c r="D97" s="52">
        <v>89.0</v>
      </c>
      <c r="E97" s="52">
        <v>229226.0</v>
      </c>
      <c r="F97" s="53" t="s">
        <v>13888</v>
      </c>
      <c r="G97" s="37" t="s">
        <v>9496</v>
      </c>
      <c r="H97" s="37" t="s">
        <v>9498</v>
      </c>
      <c r="I97" s="52">
        <v>0.38</v>
      </c>
      <c r="J97" s="52">
        <v>0.339</v>
      </c>
      <c r="K97" s="52">
        <v>-7.885</v>
      </c>
      <c r="L97" s="52">
        <v>0.0338</v>
      </c>
      <c r="M97" s="52">
        <v>0.691</v>
      </c>
      <c r="N97" s="52">
        <v>0.0</v>
      </c>
      <c r="O97" s="52">
        <v>0.12</v>
      </c>
      <c r="P97" s="52">
        <v>0.0849</v>
      </c>
      <c r="Q97" s="52">
        <v>100.607</v>
      </c>
      <c r="R97" s="52">
        <v>3.0</v>
      </c>
      <c r="S97" s="52">
        <v>1.0</v>
      </c>
      <c r="T97" s="54" t="s">
        <v>103</v>
      </c>
      <c r="U97" s="57" t="s">
        <v>35</v>
      </c>
      <c r="V97" s="53" t="s">
        <v>75</v>
      </c>
      <c r="W97" s="58" t="s">
        <v>13893</v>
      </c>
      <c r="X97" s="18" t="s">
        <v>13901</v>
      </c>
      <c r="Y97" s="38"/>
      <c r="Z97" s="38"/>
      <c r="AA97" s="38"/>
      <c r="AB97" s="38"/>
      <c r="AC97" s="38"/>
    </row>
    <row r="98">
      <c r="A98" s="25" t="s">
        <v>13908</v>
      </c>
      <c r="B98" s="37" t="s">
        <v>13909</v>
      </c>
      <c r="C98" s="51">
        <v>2021.0</v>
      </c>
      <c r="D98" s="52">
        <v>89.0</v>
      </c>
      <c r="E98" s="52">
        <v>215506.0</v>
      </c>
      <c r="F98" s="53" t="s">
        <v>13888</v>
      </c>
      <c r="G98" s="37" t="s">
        <v>9496</v>
      </c>
      <c r="H98" s="37" t="s">
        <v>9498</v>
      </c>
      <c r="I98" s="52">
        <v>0.442</v>
      </c>
      <c r="J98" s="52">
        <v>0.612</v>
      </c>
      <c r="K98" s="52">
        <v>-7.222</v>
      </c>
      <c r="L98" s="52">
        <v>0.112</v>
      </c>
      <c r="M98" s="52">
        <v>0.584</v>
      </c>
      <c r="N98" s="52">
        <v>5.7E-6</v>
      </c>
      <c r="O98" s="52">
        <v>0.37</v>
      </c>
      <c r="P98" s="52">
        <v>0.178</v>
      </c>
      <c r="Q98" s="52">
        <v>180.917</v>
      </c>
      <c r="R98" s="52">
        <v>2.0</v>
      </c>
      <c r="S98" s="52">
        <v>1.0</v>
      </c>
      <c r="T98" s="54" t="s">
        <v>11697</v>
      </c>
      <c r="U98" s="57" t="s">
        <v>35</v>
      </c>
      <c r="V98" s="53" t="s">
        <v>58</v>
      </c>
      <c r="W98" s="58" t="s">
        <v>13912</v>
      </c>
      <c r="X98" s="18" t="s">
        <v>13918</v>
      </c>
      <c r="Y98" s="38"/>
      <c r="Z98" s="38"/>
      <c r="AA98" s="38"/>
      <c r="AB98" s="38"/>
      <c r="AC98" s="38"/>
    </row>
    <row r="99">
      <c r="A99" s="25" t="s">
        <v>13925</v>
      </c>
      <c r="B99" s="37" t="s">
        <v>13926</v>
      </c>
      <c r="C99" s="51">
        <v>2021.0</v>
      </c>
      <c r="D99" s="52">
        <v>86.0</v>
      </c>
      <c r="E99" s="52">
        <v>152666.0</v>
      </c>
      <c r="F99" s="53" t="s">
        <v>13888</v>
      </c>
      <c r="G99" s="37" t="s">
        <v>9496</v>
      </c>
      <c r="H99" s="37" t="s">
        <v>9498</v>
      </c>
      <c r="I99" s="52">
        <v>0.369</v>
      </c>
      <c r="J99" s="52">
        <v>0.272</v>
      </c>
      <c r="K99" s="52">
        <v>-10.497</v>
      </c>
      <c r="L99" s="52">
        <v>0.0364</v>
      </c>
      <c r="M99" s="52">
        <v>0.866</v>
      </c>
      <c r="N99" s="52">
        <v>0.0</v>
      </c>
      <c r="O99" s="52">
        <v>0.147</v>
      </c>
      <c r="P99" s="52">
        <v>0.218</v>
      </c>
      <c r="Q99" s="52">
        <v>172.929</v>
      </c>
      <c r="R99" s="52">
        <v>9.0</v>
      </c>
      <c r="S99" s="52">
        <v>1.0</v>
      </c>
      <c r="T99" s="54" t="s">
        <v>103</v>
      </c>
      <c r="U99" s="57" t="s">
        <v>35</v>
      </c>
      <c r="V99" s="53" t="s">
        <v>36</v>
      </c>
      <c r="W99" s="58" t="s">
        <v>13929</v>
      </c>
      <c r="X99" s="18" t="s">
        <v>13936</v>
      </c>
      <c r="Y99" s="38"/>
      <c r="Z99" s="38"/>
      <c r="AA99" s="38"/>
      <c r="AB99" s="38"/>
      <c r="AC99" s="38"/>
    </row>
    <row r="100">
      <c r="A100" s="25" t="s">
        <v>13940</v>
      </c>
      <c r="B100" s="37" t="s">
        <v>13941</v>
      </c>
      <c r="C100" s="51">
        <v>2021.0</v>
      </c>
      <c r="D100" s="52">
        <v>80.0</v>
      </c>
      <c r="E100" s="52">
        <v>202826.0</v>
      </c>
      <c r="F100" s="53" t="s">
        <v>13888</v>
      </c>
      <c r="G100" s="37" t="s">
        <v>9496</v>
      </c>
      <c r="H100" s="37" t="s">
        <v>9498</v>
      </c>
      <c r="I100" s="52">
        <v>0.638</v>
      </c>
      <c r="J100" s="52">
        <v>0.259</v>
      </c>
      <c r="K100" s="52">
        <v>-10.706</v>
      </c>
      <c r="L100" s="52">
        <v>0.0898</v>
      </c>
      <c r="M100" s="52">
        <v>0.753</v>
      </c>
      <c r="N100" s="52">
        <v>0.0</v>
      </c>
      <c r="O100" s="52">
        <v>0.219</v>
      </c>
      <c r="P100" s="52">
        <v>0.269</v>
      </c>
      <c r="Q100" s="52">
        <v>88.485</v>
      </c>
      <c r="R100" s="52">
        <v>7.0</v>
      </c>
      <c r="S100" s="52">
        <v>1.0</v>
      </c>
      <c r="T100" s="54" t="s">
        <v>103</v>
      </c>
      <c r="U100" s="57" t="s">
        <v>35</v>
      </c>
      <c r="V100" s="53" t="s">
        <v>36</v>
      </c>
      <c r="W100" s="58" t="s">
        <v>13944</v>
      </c>
      <c r="X100" s="18" t="s">
        <v>13949</v>
      </c>
      <c r="Y100" s="38"/>
      <c r="Z100" s="38"/>
      <c r="AA100" s="38"/>
      <c r="AB100" s="38"/>
      <c r="AC100" s="38"/>
    </row>
    <row r="101">
      <c r="A101" s="25" t="s">
        <v>13957</v>
      </c>
      <c r="B101" s="37" t="s">
        <v>13958</v>
      </c>
      <c r="C101" s="51">
        <v>2021.0</v>
      </c>
      <c r="D101" s="52">
        <v>80.0</v>
      </c>
      <c r="E101" s="52">
        <v>163586.0</v>
      </c>
      <c r="F101" s="53" t="s">
        <v>13888</v>
      </c>
      <c r="G101" s="37" t="s">
        <v>9496</v>
      </c>
      <c r="H101" s="37" t="s">
        <v>9498</v>
      </c>
      <c r="I101" s="52">
        <v>0.473</v>
      </c>
      <c r="J101" s="52">
        <v>0.203</v>
      </c>
      <c r="K101" s="52">
        <v>-12.627</v>
      </c>
      <c r="L101" s="52">
        <v>0.102</v>
      </c>
      <c r="M101" s="52">
        <v>0.941</v>
      </c>
      <c r="N101" s="52">
        <v>0.0</v>
      </c>
      <c r="O101" s="52">
        <v>0.126</v>
      </c>
      <c r="P101" s="52">
        <v>0.419</v>
      </c>
      <c r="Q101" s="52">
        <v>168.884</v>
      </c>
      <c r="R101" s="52">
        <v>2.0</v>
      </c>
      <c r="S101" s="52">
        <v>1.0</v>
      </c>
      <c r="T101" s="54" t="s">
        <v>103</v>
      </c>
      <c r="U101" s="57" t="s">
        <v>35</v>
      </c>
      <c r="V101" s="53" t="s">
        <v>54</v>
      </c>
      <c r="W101" s="58" t="s">
        <v>13964</v>
      </c>
      <c r="X101" s="18" t="s">
        <v>13968</v>
      </c>
      <c r="Y101" s="38"/>
      <c r="Z101" s="38"/>
      <c r="AA101" s="38"/>
      <c r="AB101" s="38"/>
      <c r="AC101" s="38"/>
    </row>
    <row r="102">
      <c r="A102" s="25" t="s">
        <v>13973</v>
      </c>
      <c r="B102" s="37" t="s">
        <v>13974</v>
      </c>
      <c r="C102" s="51">
        <v>2023.0</v>
      </c>
      <c r="D102" s="52">
        <v>79.0</v>
      </c>
      <c r="E102" s="52">
        <v>189386.0</v>
      </c>
      <c r="F102" s="53" t="s">
        <v>13888</v>
      </c>
      <c r="G102" s="37" t="s">
        <v>9496</v>
      </c>
      <c r="H102" s="37" t="s">
        <v>13975</v>
      </c>
      <c r="I102" s="52">
        <v>0.511</v>
      </c>
      <c r="J102" s="52">
        <v>0.313</v>
      </c>
      <c r="K102" s="52">
        <v>-9.32</v>
      </c>
      <c r="L102" s="52">
        <v>0.0846</v>
      </c>
      <c r="M102" s="52">
        <v>0.905</v>
      </c>
      <c r="N102" s="52">
        <v>0.0</v>
      </c>
      <c r="O102" s="52">
        <v>0.0832</v>
      </c>
      <c r="P102" s="52">
        <v>0.331</v>
      </c>
      <c r="Q102" s="52">
        <v>126.962</v>
      </c>
      <c r="R102" s="52">
        <v>10.0</v>
      </c>
      <c r="S102" s="52">
        <v>1.0</v>
      </c>
      <c r="T102" s="54" t="s">
        <v>103</v>
      </c>
      <c r="U102" s="57" t="s">
        <v>35</v>
      </c>
      <c r="V102" s="53" t="s">
        <v>45</v>
      </c>
      <c r="W102" s="58" t="s">
        <v>13979</v>
      </c>
      <c r="X102" s="18" t="s">
        <v>13989</v>
      </c>
      <c r="Y102" s="38"/>
      <c r="Z102" s="38"/>
      <c r="AA102" s="38"/>
      <c r="AB102" s="38"/>
      <c r="AC102" s="38"/>
    </row>
    <row r="103">
      <c r="A103" s="25" t="s">
        <v>13992</v>
      </c>
      <c r="B103" s="37" t="s">
        <v>13993</v>
      </c>
      <c r="C103" s="51">
        <v>2023.0</v>
      </c>
      <c r="D103" s="52">
        <v>76.0</v>
      </c>
      <c r="E103" s="52">
        <v>231907.0</v>
      </c>
      <c r="F103" s="53" t="s">
        <v>13888</v>
      </c>
      <c r="G103" s="37" t="s">
        <v>9496</v>
      </c>
      <c r="H103" s="37" t="s">
        <v>13975</v>
      </c>
      <c r="I103" s="52">
        <v>0.48</v>
      </c>
      <c r="J103" s="52">
        <v>0.24</v>
      </c>
      <c r="K103" s="52">
        <v>-8.146</v>
      </c>
      <c r="L103" s="52">
        <v>0.0323</v>
      </c>
      <c r="M103" s="52">
        <v>0.844</v>
      </c>
      <c r="N103" s="52">
        <v>0.0</v>
      </c>
      <c r="O103" s="52">
        <v>0.099</v>
      </c>
      <c r="P103" s="52">
        <v>0.152</v>
      </c>
      <c r="Q103" s="52">
        <v>80.686</v>
      </c>
      <c r="R103" s="52">
        <v>7.0</v>
      </c>
      <c r="S103" s="52">
        <v>1.0</v>
      </c>
      <c r="T103" s="54" t="s">
        <v>103</v>
      </c>
      <c r="U103" s="57" t="s">
        <v>35</v>
      </c>
      <c r="V103" s="53" t="s">
        <v>58</v>
      </c>
      <c r="W103" s="58" t="s">
        <v>13996</v>
      </c>
      <c r="X103" s="18" t="s">
        <v>14003</v>
      </c>
      <c r="Y103" s="38"/>
      <c r="Z103" s="38"/>
      <c r="AA103" s="38"/>
      <c r="AB103" s="38"/>
      <c r="AC103" s="38"/>
    </row>
    <row r="104">
      <c r="A104" s="25" t="s">
        <v>14010</v>
      </c>
      <c r="B104" s="37" t="s">
        <v>14012</v>
      </c>
      <c r="C104" s="51">
        <v>2023.0</v>
      </c>
      <c r="D104" s="52">
        <v>79.0</v>
      </c>
      <c r="E104" s="52">
        <v>198866.0</v>
      </c>
      <c r="F104" s="53" t="s">
        <v>13888</v>
      </c>
      <c r="G104" s="37" t="s">
        <v>9496</v>
      </c>
      <c r="H104" s="37" t="s">
        <v>13975</v>
      </c>
      <c r="I104" s="52">
        <v>0.55</v>
      </c>
      <c r="J104" s="52">
        <v>0.409</v>
      </c>
      <c r="K104" s="52">
        <v>-7.718</v>
      </c>
      <c r="L104" s="52">
        <v>0.0316</v>
      </c>
      <c r="M104" s="52">
        <v>0.386</v>
      </c>
      <c r="N104" s="52">
        <v>0.0</v>
      </c>
      <c r="O104" s="52">
        <v>0.122</v>
      </c>
      <c r="P104" s="52">
        <v>0.252</v>
      </c>
      <c r="Q104" s="52">
        <v>133.099</v>
      </c>
      <c r="R104" s="52">
        <v>7.0</v>
      </c>
      <c r="S104" s="52">
        <v>1.0</v>
      </c>
      <c r="T104" s="54" t="s">
        <v>103</v>
      </c>
      <c r="U104" s="57" t="s">
        <v>35</v>
      </c>
      <c r="V104" s="53" t="s">
        <v>36</v>
      </c>
      <c r="W104" s="58" t="s">
        <v>14014</v>
      </c>
      <c r="X104" s="18" t="s">
        <v>14019</v>
      </c>
      <c r="Y104" s="38"/>
      <c r="Z104" s="38"/>
      <c r="AA104" s="38"/>
      <c r="AB104" s="38"/>
      <c r="AC104" s="38"/>
    </row>
    <row r="105">
      <c r="A105" s="25" t="s">
        <v>14025</v>
      </c>
      <c r="B105" s="37" t="s">
        <v>14026</v>
      </c>
      <c r="C105" s="51">
        <v>2023.0</v>
      </c>
      <c r="D105" s="52">
        <v>75.0</v>
      </c>
      <c r="E105" s="52">
        <v>222358.0</v>
      </c>
      <c r="F105" s="53" t="s">
        <v>13888</v>
      </c>
      <c r="G105" s="37" t="s">
        <v>9496</v>
      </c>
      <c r="H105" s="37" t="s">
        <v>13975</v>
      </c>
      <c r="I105" s="52">
        <v>0.426</v>
      </c>
      <c r="J105" s="52">
        <v>0.218</v>
      </c>
      <c r="K105" s="52">
        <v>-11.705</v>
      </c>
      <c r="L105" s="52">
        <v>0.0341</v>
      </c>
      <c r="M105" s="52">
        <v>0.835</v>
      </c>
      <c r="N105" s="52">
        <v>0.0</v>
      </c>
      <c r="O105" s="52">
        <v>0.108</v>
      </c>
      <c r="P105" s="52">
        <v>0.116</v>
      </c>
      <c r="Q105" s="52">
        <v>135.205</v>
      </c>
      <c r="R105" s="52">
        <v>0.0</v>
      </c>
      <c r="S105" s="52">
        <v>1.0</v>
      </c>
      <c r="T105" s="54" t="s">
        <v>103</v>
      </c>
      <c r="U105" s="57" t="s">
        <v>35</v>
      </c>
      <c r="V105" s="53" t="s">
        <v>58</v>
      </c>
      <c r="W105" s="58" t="s">
        <v>14028</v>
      </c>
      <c r="X105" s="18" t="s">
        <v>14034</v>
      </c>
      <c r="Y105" s="38"/>
      <c r="Z105" s="38"/>
      <c r="AA105" s="38"/>
      <c r="AB105" s="38"/>
      <c r="AC105" s="38"/>
    </row>
    <row r="106">
      <c r="A106" s="25" t="s">
        <v>14042</v>
      </c>
      <c r="B106" s="37" t="s">
        <v>14043</v>
      </c>
      <c r="C106" s="51">
        <v>2023.0</v>
      </c>
      <c r="D106" s="52">
        <v>80.0</v>
      </c>
      <c r="E106" s="52">
        <v>199422.0</v>
      </c>
      <c r="F106" s="53" t="s">
        <v>13888</v>
      </c>
      <c r="G106" s="37" t="s">
        <v>9496</v>
      </c>
      <c r="H106" s="37" t="s">
        <v>13975</v>
      </c>
      <c r="I106" s="52">
        <v>0.559</v>
      </c>
      <c r="J106" s="52">
        <v>0.845</v>
      </c>
      <c r="K106" s="52">
        <v>-4.394</v>
      </c>
      <c r="L106" s="52">
        <v>0.0501</v>
      </c>
      <c r="M106" s="52">
        <v>0.00243</v>
      </c>
      <c r="N106" s="52">
        <v>1.46E-6</v>
      </c>
      <c r="O106" s="52">
        <v>0.0726</v>
      </c>
      <c r="P106" s="52">
        <v>0.566</v>
      </c>
      <c r="Q106" s="52">
        <v>123.941</v>
      </c>
      <c r="R106" s="52">
        <v>2.0</v>
      </c>
      <c r="S106" s="52">
        <v>1.0</v>
      </c>
      <c r="T106" s="54" t="s">
        <v>11697</v>
      </c>
      <c r="U106" s="57" t="s">
        <v>35</v>
      </c>
      <c r="V106" s="53" t="s">
        <v>54</v>
      </c>
      <c r="W106" s="58" t="s">
        <v>14046</v>
      </c>
      <c r="X106" s="18" t="s">
        <v>14051</v>
      </c>
      <c r="Y106" s="38"/>
      <c r="Z106" s="38"/>
      <c r="AA106" s="38"/>
      <c r="AB106" s="38"/>
      <c r="AC106" s="38"/>
    </row>
    <row r="107">
      <c r="A107" s="25" t="s">
        <v>14059</v>
      </c>
      <c r="B107" s="37" t="s">
        <v>14061</v>
      </c>
      <c r="C107" s="51">
        <v>2023.0</v>
      </c>
      <c r="D107" s="52">
        <v>82.0</v>
      </c>
      <c r="E107" s="52">
        <v>177212.0</v>
      </c>
      <c r="F107" s="53" t="s">
        <v>13888</v>
      </c>
      <c r="G107" s="37" t="s">
        <v>9496</v>
      </c>
      <c r="H107" s="37" t="s">
        <v>13975</v>
      </c>
      <c r="I107" s="52">
        <v>0.395</v>
      </c>
      <c r="J107" s="52">
        <v>0.367</v>
      </c>
      <c r="K107" s="52">
        <v>-7.653</v>
      </c>
      <c r="L107" s="52">
        <v>0.0324</v>
      </c>
      <c r="M107" s="52">
        <v>0.815</v>
      </c>
      <c r="N107" s="52">
        <v>0.0</v>
      </c>
      <c r="O107" s="52">
        <v>0.11</v>
      </c>
      <c r="P107" s="52">
        <v>0.426</v>
      </c>
      <c r="Q107" s="52">
        <v>77.968</v>
      </c>
      <c r="R107" s="52">
        <v>3.0</v>
      </c>
      <c r="S107" s="52">
        <v>1.0</v>
      </c>
      <c r="T107" s="54" t="s">
        <v>103</v>
      </c>
      <c r="U107" s="57" t="s">
        <v>35</v>
      </c>
      <c r="V107" s="53" t="s">
        <v>54</v>
      </c>
      <c r="W107" s="58" t="s">
        <v>14064</v>
      </c>
      <c r="X107" s="18" t="s">
        <v>14069</v>
      </c>
      <c r="Y107" s="38"/>
      <c r="Z107" s="38"/>
      <c r="AA107" s="38"/>
      <c r="AB107" s="38"/>
      <c r="AC107" s="38"/>
    </row>
    <row r="108">
      <c r="A108" s="25" t="s">
        <v>14077</v>
      </c>
      <c r="B108" s="37" t="s">
        <v>14079</v>
      </c>
      <c r="C108" s="51">
        <v>2023.0</v>
      </c>
      <c r="D108" s="52">
        <v>87.0</v>
      </c>
      <c r="E108" s="52">
        <v>219724.0</v>
      </c>
      <c r="F108" s="53" t="s">
        <v>13888</v>
      </c>
      <c r="G108" s="37" t="s">
        <v>9496</v>
      </c>
      <c r="H108" s="37" t="s">
        <v>13975</v>
      </c>
      <c r="I108" s="52">
        <v>0.484</v>
      </c>
      <c r="J108" s="52">
        <v>0.53</v>
      </c>
      <c r="K108" s="52">
        <v>-5.821</v>
      </c>
      <c r="L108" s="52">
        <v>0.0538</v>
      </c>
      <c r="M108" s="52">
        <v>0.154</v>
      </c>
      <c r="N108" s="52">
        <v>0.0</v>
      </c>
      <c r="O108" s="52">
        <v>0.263</v>
      </c>
      <c r="P108" s="52">
        <v>0.323</v>
      </c>
      <c r="Q108" s="52">
        <v>136.848</v>
      </c>
      <c r="R108" s="52">
        <v>5.0</v>
      </c>
      <c r="S108" s="52">
        <v>1.0</v>
      </c>
      <c r="T108" s="54" t="s">
        <v>103</v>
      </c>
      <c r="U108" s="57" t="s">
        <v>35</v>
      </c>
      <c r="V108" s="53" t="s">
        <v>45</v>
      </c>
      <c r="W108" s="58" t="s">
        <v>14083</v>
      </c>
      <c r="X108" s="18" t="s">
        <v>14088</v>
      </c>
      <c r="Y108" s="38"/>
      <c r="Z108" s="38"/>
      <c r="AA108" s="38"/>
      <c r="AB108" s="38"/>
      <c r="AC108" s="38"/>
    </row>
    <row r="109">
      <c r="A109" s="25" t="s">
        <v>14091</v>
      </c>
      <c r="B109" s="37" t="s">
        <v>14093</v>
      </c>
      <c r="C109" s="51">
        <v>2023.0</v>
      </c>
      <c r="D109" s="52">
        <v>76.0</v>
      </c>
      <c r="E109" s="52">
        <v>203369.0</v>
      </c>
      <c r="F109" s="53" t="s">
        <v>13888</v>
      </c>
      <c r="G109" s="37" t="s">
        <v>9496</v>
      </c>
      <c r="H109" s="37" t="s">
        <v>13975</v>
      </c>
      <c r="I109" s="52">
        <v>0.351</v>
      </c>
      <c r="J109" s="52">
        <v>0.884</v>
      </c>
      <c r="K109" s="52">
        <v>-3.452</v>
      </c>
      <c r="L109" s="52">
        <v>0.074</v>
      </c>
      <c r="M109" s="52">
        <v>0.0623</v>
      </c>
      <c r="N109" s="52">
        <v>0.0</v>
      </c>
      <c r="O109" s="52">
        <v>0.335</v>
      </c>
      <c r="P109" s="52">
        <v>0.408</v>
      </c>
      <c r="Q109" s="52">
        <v>120.166</v>
      </c>
      <c r="R109" s="52">
        <v>1.0</v>
      </c>
      <c r="S109" s="52">
        <v>1.0</v>
      </c>
      <c r="T109" s="54" t="s">
        <v>103</v>
      </c>
      <c r="U109" s="57" t="s">
        <v>35</v>
      </c>
      <c r="V109" s="53" t="s">
        <v>54</v>
      </c>
      <c r="W109" s="58" t="s">
        <v>14097</v>
      </c>
      <c r="X109" s="18" t="s">
        <v>14105</v>
      </c>
      <c r="Y109" s="38"/>
      <c r="Z109" s="38"/>
      <c r="AA109" s="38"/>
      <c r="AB109" s="38"/>
      <c r="AC109" s="38"/>
    </row>
    <row r="110">
      <c r="A110" s="25" t="s">
        <v>14110</v>
      </c>
      <c r="B110" s="37" t="s">
        <v>14111</v>
      </c>
      <c r="C110" s="51">
        <v>2023.0</v>
      </c>
      <c r="D110" s="52">
        <v>78.0</v>
      </c>
      <c r="E110" s="52">
        <v>154516.0</v>
      </c>
      <c r="F110" s="53" t="s">
        <v>13888</v>
      </c>
      <c r="G110" s="37" t="s">
        <v>9496</v>
      </c>
      <c r="H110" s="37" t="s">
        <v>13975</v>
      </c>
      <c r="I110" s="52">
        <v>0.517</v>
      </c>
      <c r="J110" s="52">
        <v>0.821</v>
      </c>
      <c r="K110" s="52">
        <v>-3.504</v>
      </c>
      <c r="L110" s="52">
        <v>0.105</v>
      </c>
      <c r="M110" s="52">
        <v>0.00341</v>
      </c>
      <c r="N110" s="52">
        <v>0.0</v>
      </c>
      <c r="O110" s="52">
        <v>0.148</v>
      </c>
      <c r="P110" s="52">
        <v>0.617</v>
      </c>
      <c r="Q110" s="52">
        <v>160.052</v>
      </c>
      <c r="R110" s="52">
        <v>9.0</v>
      </c>
      <c r="S110" s="52">
        <v>1.0</v>
      </c>
      <c r="T110" s="54" t="s">
        <v>103</v>
      </c>
      <c r="U110" s="57" t="s">
        <v>35</v>
      </c>
      <c r="V110" s="53" t="s">
        <v>54</v>
      </c>
      <c r="W110" s="58" t="s">
        <v>14116</v>
      </c>
      <c r="X110" s="18" t="s">
        <v>14123</v>
      </c>
      <c r="Y110" s="38"/>
      <c r="Z110" s="38"/>
      <c r="AA110" s="38"/>
      <c r="AB110" s="38"/>
      <c r="AC110" s="38"/>
    </row>
    <row r="111">
      <c r="A111" s="25" t="s">
        <v>14127</v>
      </c>
      <c r="B111" s="37" t="s">
        <v>14128</v>
      </c>
      <c r="C111" s="51">
        <v>2024.0</v>
      </c>
      <c r="D111" s="52">
        <v>75.0</v>
      </c>
      <c r="E111" s="52">
        <v>263928.0</v>
      </c>
      <c r="F111" s="53" t="s">
        <v>13888</v>
      </c>
      <c r="G111" s="37" t="s">
        <v>9496</v>
      </c>
      <c r="H111" s="37" t="s">
        <v>14130</v>
      </c>
      <c r="I111" s="52">
        <v>0.494</v>
      </c>
      <c r="J111" s="52">
        <v>0.254</v>
      </c>
      <c r="K111" s="52">
        <v>-9.963</v>
      </c>
      <c r="L111" s="52">
        <v>0.0391</v>
      </c>
      <c r="M111" s="52">
        <v>0.512</v>
      </c>
      <c r="N111" s="52">
        <v>0.0</v>
      </c>
      <c r="O111" s="52">
        <v>0.112</v>
      </c>
      <c r="P111" s="52">
        <v>0.357</v>
      </c>
      <c r="Q111" s="52">
        <v>105.004</v>
      </c>
      <c r="R111" s="52">
        <v>2.0</v>
      </c>
      <c r="S111" s="52">
        <v>1.0</v>
      </c>
      <c r="T111" s="54" t="s">
        <v>103</v>
      </c>
      <c r="U111" s="57" t="s">
        <v>35</v>
      </c>
      <c r="V111" s="53" t="s">
        <v>45</v>
      </c>
      <c r="W111" s="58" t="s">
        <v>14132</v>
      </c>
      <c r="X111" s="18" t="s">
        <v>14139</v>
      </c>
      <c r="Y111" s="38"/>
      <c r="Z111" s="38"/>
      <c r="AA111" s="38"/>
      <c r="AB111" s="38"/>
      <c r="AC111" s="38"/>
    </row>
    <row r="112">
      <c r="A112" s="25" t="s">
        <v>14146</v>
      </c>
      <c r="B112" s="37" t="s">
        <v>14147</v>
      </c>
      <c r="C112" s="51">
        <v>2024.0</v>
      </c>
      <c r="D112" s="52">
        <v>76.0</v>
      </c>
      <c r="E112" s="52">
        <v>192771.0</v>
      </c>
      <c r="F112" s="53" t="s">
        <v>13888</v>
      </c>
      <c r="G112" s="37" t="s">
        <v>9496</v>
      </c>
      <c r="H112" s="37" t="s">
        <v>14130</v>
      </c>
      <c r="I112" s="52">
        <v>0.442</v>
      </c>
      <c r="J112" s="52">
        <v>0.599</v>
      </c>
      <c r="K112" s="52">
        <v>-5.074</v>
      </c>
      <c r="L112" s="52">
        <v>0.12</v>
      </c>
      <c r="M112" s="52">
        <v>0.783</v>
      </c>
      <c r="N112" s="52">
        <v>0.0</v>
      </c>
      <c r="O112" s="52">
        <v>0.155</v>
      </c>
      <c r="P112" s="52">
        <v>0.544</v>
      </c>
      <c r="Q112" s="52">
        <v>186.309</v>
      </c>
      <c r="R112" s="52">
        <v>0.0</v>
      </c>
      <c r="S112" s="52">
        <v>1.0</v>
      </c>
      <c r="T112" s="54" t="s">
        <v>103</v>
      </c>
      <c r="U112" s="57" t="s">
        <v>35</v>
      </c>
      <c r="V112" s="53" t="s">
        <v>54</v>
      </c>
      <c r="W112" s="58" t="s">
        <v>14148</v>
      </c>
      <c r="X112" s="18" t="s">
        <v>14158</v>
      </c>
      <c r="Y112" s="38"/>
      <c r="Z112" s="38"/>
      <c r="AA112" s="38"/>
      <c r="AB112" s="38"/>
      <c r="AC112" s="38"/>
    </row>
    <row r="113">
      <c r="A113" s="25" t="s">
        <v>9622</v>
      </c>
      <c r="B113" s="37" t="s">
        <v>8298</v>
      </c>
      <c r="C113" s="51">
        <v>2014.0</v>
      </c>
      <c r="D113" s="52">
        <v>89.0</v>
      </c>
      <c r="E113" s="52">
        <v>258986.0</v>
      </c>
      <c r="F113" s="53" t="s">
        <v>14165</v>
      </c>
      <c r="G113" s="37" t="s">
        <v>6756</v>
      </c>
      <c r="H113" s="37" t="s">
        <v>6949</v>
      </c>
      <c r="I113" s="52">
        <v>0.614</v>
      </c>
      <c r="J113" s="52">
        <v>0.379</v>
      </c>
      <c r="K113" s="52">
        <v>-10.48</v>
      </c>
      <c r="L113" s="52">
        <v>0.0476</v>
      </c>
      <c r="M113" s="52">
        <v>0.607</v>
      </c>
      <c r="N113" s="52">
        <v>4.64E-4</v>
      </c>
      <c r="O113" s="52">
        <v>0.0986</v>
      </c>
      <c r="P113" s="52">
        <v>0.201</v>
      </c>
      <c r="Q113" s="52">
        <v>107.989</v>
      </c>
      <c r="R113" s="52">
        <v>4.0</v>
      </c>
      <c r="S113" s="52">
        <v>1.0</v>
      </c>
      <c r="T113" s="54" t="s">
        <v>103</v>
      </c>
      <c r="U113" s="57" t="s">
        <v>35</v>
      </c>
      <c r="V113" s="53" t="s">
        <v>36</v>
      </c>
      <c r="W113" s="58" t="s">
        <v>14166</v>
      </c>
      <c r="X113" s="18" t="s">
        <v>14169</v>
      </c>
      <c r="Y113" s="38"/>
      <c r="Z113" s="38"/>
      <c r="AA113" s="38"/>
      <c r="AB113" s="38"/>
      <c r="AC113" s="38"/>
    </row>
    <row r="114">
      <c r="A114" s="25" t="s">
        <v>14170</v>
      </c>
      <c r="B114" s="37" t="s">
        <v>14171</v>
      </c>
      <c r="C114" s="51">
        <v>2017.0</v>
      </c>
      <c r="D114" s="52">
        <v>79.0</v>
      </c>
      <c r="E114" s="52">
        <v>238440.0</v>
      </c>
      <c r="F114" s="53" t="s">
        <v>14165</v>
      </c>
      <c r="G114" s="37" t="s">
        <v>6756</v>
      </c>
      <c r="H114" s="37" t="s">
        <v>14172</v>
      </c>
      <c r="I114" s="52">
        <v>0.761</v>
      </c>
      <c r="J114" s="52">
        <v>0.386</v>
      </c>
      <c r="K114" s="52">
        <v>-6.158</v>
      </c>
      <c r="L114" s="52">
        <v>0.0399</v>
      </c>
      <c r="M114" s="52">
        <v>0.355</v>
      </c>
      <c r="N114" s="52">
        <v>0.0</v>
      </c>
      <c r="O114" s="52">
        <v>0.0953</v>
      </c>
      <c r="P114" s="52">
        <v>0.526</v>
      </c>
      <c r="Q114" s="52">
        <v>134.943</v>
      </c>
      <c r="R114" s="52">
        <v>4.0</v>
      </c>
      <c r="S114" s="52">
        <v>1.0</v>
      </c>
      <c r="T114" s="54" t="s">
        <v>11697</v>
      </c>
      <c r="U114" s="57" t="s">
        <v>35</v>
      </c>
      <c r="V114" s="53" t="s">
        <v>54</v>
      </c>
      <c r="W114" s="58" t="s">
        <v>14173</v>
      </c>
      <c r="X114" s="18" t="s">
        <v>14176</v>
      </c>
      <c r="Y114" s="38"/>
      <c r="Z114" s="38"/>
      <c r="AA114" s="38"/>
      <c r="AB114" s="38"/>
      <c r="AC114" s="38"/>
    </row>
    <row r="115">
      <c r="A115" s="25" t="s">
        <v>14179</v>
      </c>
      <c r="B115" s="37" t="s">
        <v>14180</v>
      </c>
      <c r="C115" s="51">
        <v>2017.0</v>
      </c>
      <c r="D115" s="52">
        <v>60.0</v>
      </c>
      <c r="E115" s="52">
        <v>247106.0</v>
      </c>
      <c r="F115" s="53" t="s">
        <v>14165</v>
      </c>
      <c r="G115" s="37" t="s">
        <v>6756</v>
      </c>
      <c r="H115" s="37" t="s">
        <v>14172</v>
      </c>
      <c r="I115" s="52">
        <v>0.552</v>
      </c>
      <c r="J115" s="52">
        <v>0.29</v>
      </c>
      <c r="K115" s="52">
        <v>-5.617</v>
      </c>
      <c r="L115" s="52">
        <v>0.0448</v>
      </c>
      <c r="M115" s="52">
        <v>0.85</v>
      </c>
      <c r="N115" s="52">
        <v>0.0</v>
      </c>
      <c r="O115" s="52">
        <v>0.227</v>
      </c>
      <c r="P115" s="52">
        <v>0.481</v>
      </c>
      <c r="Q115" s="52">
        <v>78.842</v>
      </c>
      <c r="R115" s="52">
        <v>10.0</v>
      </c>
      <c r="S115" s="52">
        <v>1.0</v>
      </c>
      <c r="T115" s="54" t="s">
        <v>103</v>
      </c>
      <c r="U115" s="57" t="s">
        <v>35</v>
      </c>
      <c r="V115" s="53" t="s">
        <v>54</v>
      </c>
      <c r="W115" s="58" t="s">
        <v>14181</v>
      </c>
      <c r="X115" s="18" t="s">
        <v>14184</v>
      </c>
      <c r="Y115" s="38"/>
      <c r="Z115" s="38"/>
      <c r="AA115" s="38"/>
      <c r="AB115" s="38"/>
      <c r="AC115" s="38"/>
    </row>
    <row r="116">
      <c r="A116" s="25" t="s">
        <v>14188</v>
      </c>
      <c r="B116" s="37" t="s">
        <v>14189</v>
      </c>
      <c r="C116" s="51">
        <v>2014.0</v>
      </c>
      <c r="D116" s="52">
        <v>71.0</v>
      </c>
      <c r="E116" s="52">
        <v>241346.0</v>
      </c>
      <c r="F116" s="53" t="s">
        <v>14165</v>
      </c>
      <c r="G116" s="37" t="s">
        <v>6756</v>
      </c>
      <c r="H116" s="37" t="s">
        <v>6949</v>
      </c>
      <c r="I116" s="52">
        <v>0.53</v>
      </c>
      <c r="J116" s="52">
        <v>0.346</v>
      </c>
      <c r="K116" s="52">
        <v>-10.497</v>
      </c>
      <c r="L116" s="52">
        <v>0.0376</v>
      </c>
      <c r="M116" s="52">
        <v>0.697</v>
      </c>
      <c r="N116" s="52">
        <v>1.07E-5</v>
      </c>
      <c r="O116" s="52">
        <v>0.105</v>
      </c>
      <c r="P116" s="52">
        <v>0.359</v>
      </c>
      <c r="Q116" s="52">
        <v>121.876</v>
      </c>
      <c r="R116" s="52">
        <v>8.0</v>
      </c>
      <c r="S116" s="52">
        <v>1.0</v>
      </c>
      <c r="T116" s="54" t="s">
        <v>103</v>
      </c>
      <c r="U116" s="57" t="s">
        <v>35</v>
      </c>
      <c r="V116" s="53" t="s">
        <v>45</v>
      </c>
      <c r="W116" s="58" t="s">
        <v>14190</v>
      </c>
      <c r="X116" s="18" t="s">
        <v>14193</v>
      </c>
      <c r="Y116" s="38"/>
      <c r="Z116" s="38"/>
      <c r="AA116" s="38"/>
      <c r="AB116" s="38"/>
      <c r="AC116" s="38"/>
    </row>
    <row r="117">
      <c r="A117" s="25" t="s">
        <v>14194</v>
      </c>
      <c r="B117" s="37" t="s">
        <v>14195</v>
      </c>
      <c r="C117" s="51">
        <v>2014.0</v>
      </c>
      <c r="D117" s="52">
        <v>59.0</v>
      </c>
      <c r="E117" s="52">
        <v>314280.0</v>
      </c>
      <c r="F117" s="53" t="s">
        <v>14165</v>
      </c>
      <c r="G117" s="37" t="s">
        <v>6756</v>
      </c>
      <c r="H117" s="37" t="s">
        <v>6949</v>
      </c>
      <c r="I117" s="52">
        <v>0.552</v>
      </c>
      <c r="J117" s="52">
        <v>0.637</v>
      </c>
      <c r="K117" s="52">
        <v>-6.568</v>
      </c>
      <c r="L117" s="52">
        <v>0.0445</v>
      </c>
      <c r="M117" s="52">
        <v>0.464</v>
      </c>
      <c r="N117" s="52">
        <v>1.63E-5</v>
      </c>
      <c r="O117" s="52">
        <v>0.136</v>
      </c>
      <c r="P117" s="52">
        <v>0.333</v>
      </c>
      <c r="Q117" s="52">
        <v>97.97</v>
      </c>
      <c r="R117" s="52">
        <v>5.0</v>
      </c>
      <c r="S117" s="52">
        <v>1.0</v>
      </c>
      <c r="T117" s="54" t="s">
        <v>103</v>
      </c>
      <c r="U117" s="57" t="s">
        <v>35</v>
      </c>
      <c r="V117" s="53" t="s">
        <v>45</v>
      </c>
      <c r="W117" s="58" t="s">
        <v>14196</v>
      </c>
      <c r="X117" s="18" t="s">
        <v>14199</v>
      </c>
      <c r="Y117" s="38"/>
      <c r="Z117" s="38"/>
      <c r="AA117" s="38"/>
      <c r="AB117" s="38"/>
      <c r="AC117" s="38"/>
    </row>
    <row r="118">
      <c r="A118" s="25" t="s">
        <v>14202</v>
      </c>
      <c r="B118" s="37" t="s">
        <v>14203</v>
      </c>
      <c r="C118" s="51">
        <v>2013.0</v>
      </c>
      <c r="D118" s="52">
        <v>75.0</v>
      </c>
      <c r="E118" s="52">
        <v>300746.0</v>
      </c>
      <c r="F118" s="53" t="s">
        <v>14165</v>
      </c>
      <c r="G118" s="37" t="s">
        <v>6756</v>
      </c>
      <c r="H118" s="37" t="s">
        <v>14204</v>
      </c>
      <c r="I118" s="52">
        <v>0.633</v>
      </c>
      <c r="J118" s="52">
        <v>0.0519</v>
      </c>
      <c r="K118" s="52">
        <v>-21.107</v>
      </c>
      <c r="L118" s="52">
        <v>0.0365</v>
      </c>
      <c r="M118" s="52">
        <v>0.562</v>
      </c>
      <c r="N118" s="52">
        <v>0.0</v>
      </c>
      <c r="O118" s="52">
        <v>0.097</v>
      </c>
      <c r="P118" s="52">
        <v>0.204</v>
      </c>
      <c r="Q118" s="52">
        <v>76.034</v>
      </c>
      <c r="R118" s="52">
        <v>10.0</v>
      </c>
      <c r="S118" s="52">
        <v>0.0</v>
      </c>
      <c r="T118" s="54" t="s">
        <v>103</v>
      </c>
      <c r="U118" s="57" t="s">
        <v>35</v>
      </c>
      <c r="V118" s="53" t="s">
        <v>36</v>
      </c>
      <c r="W118" s="58" t="s">
        <v>14205</v>
      </c>
      <c r="X118" s="18" t="s">
        <v>14206</v>
      </c>
      <c r="Y118" s="38"/>
      <c r="Z118" s="38"/>
      <c r="AA118" s="38"/>
      <c r="AB118" s="38"/>
      <c r="AC118" s="38"/>
    </row>
    <row r="119">
      <c r="A119" s="25" t="s">
        <v>8121</v>
      </c>
      <c r="B119" s="37" t="s">
        <v>8123</v>
      </c>
      <c r="C119" s="51">
        <v>2021.0</v>
      </c>
      <c r="D119" s="52">
        <v>68.0</v>
      </c>
      <c r="E119" s="52">
        <v>215506.0</v>
      </c>
      <c r="F119" s="53" t="s">
        <v>14165</v>
      </c>
      <c r="G119" s="37" t="s">
        <v>6756</v>
      </c>
      <c r="H119" s="51" t="s">
        <v>14209</v>
      </c>
      <c r="I119" s="52">
        <v>0.471</v>
      </c>
      <c r="J119" s="52">
        <v>0.396</v>
      </c>
      <c r="K119" s="52">
        <v>-6.654</v>
      </c>
      <c r="L119" s="52">
        <v>0.0336</v>
      </c>
      <c r="M119" s="52">
        <v>0.77</v>
      </c>
      <c r="N119" s="52">
        <v>0.0</v>
      </c>
      <c r="O119" s="52">
        <v>0.0729</v>
      </c>
      <c r="P119" s="52">
        <v>0.263</v>
      </c>
      <c r="Q119" s="52">
        <v>149.609</v>
      </c>
      <c r="R119" s="52">
        <v>8.0</v>
      </c>
      <c r="S119" s="52">
        <v>1.0</v>
      </c>
      <c r="T119" s="54" t="s">
        <v>103</v>
      </c>
      <c r="U119" s="57" t="s">
        <v>35</v>
      </c>
      <c r="V119" s="53" t="s">
        <v>36</v>
      </c>
      <c r="W119" s="56" t="s">
        <v>14212</v>
      </c>
      <c r="X119" s="18" t="s">
        <v>14213</v>
      </c>
      <c r="Y119" s="38"/>
      <c r="Z119" s="38"/>
      <c r="AA119" s="38"/>
      <c r="AB119" s="38"/>
      <c r="AC119" s="38"/>
    </row>
    <row r="120">
      <c r="A120" s="25" t="s">
        <v>14214</v>
      </c>
      <c r="B120" s="37" t="s">
        <v>8270</v>
      </c>
      <c r="C120" s="51">
        <v>2011.0</v>
      </c>
      <c r="D120" s="52">
        <v>77.0</v>
      </c>
      <c r="E120" s="52">
        <v>258373.0</v>
      </c>
      <c r="F120" s="53" t="s">
        <v>14165</v>
      </c>
      <c r="G120" s="37" t="s">
        <v>6756</v>
      </c>
      <c r="H120" s="37" t="s">
        <v>14217</v>
      </c>
      <c r="I120" s="52">
        <v>0.642</v>
      </c>
      <c r="J120" s="52">
        <v>0.289</v>
      </c>
      <c r="K120" s="52">
        <v>-9.918</v>
      </c>
      <c r="L120" s="52">
        <v>0.0367</v>
      </c>
      <c r="M120" s="52">
        <v>0.669</v>
      </c>
      <c r="N120" s="52">
        <v>0.0</v>
      </c>
      <c r="O120" s="52">
        <v>0.18</v>
      </c>
      <c r="P120" s="52">
        <v>0.407</v>
      </c>
      <c r="Q120" s="52">
        <v>84.996</v>
      </c>
      <c r="R120" s="52">
        <v>9.0</v>
      </c>
      <c r="S120" s="52">
        <v>1.0</v>
      </c>
      <c r="T120" s="54" t="s">
        <v>103</v>
      </c>
      <c r="U120" s="57" t="s">
        <v>35</v>
      </c>
      <c r="V120" s="53" t="s">
        <v>54</v>
      </c>
      <c r="W120" s="58" t="s">
        <v>14218</v>
      </c>
      <c r="X120" s="18" t="s">
        <v>14221</v>
      </c>
      <c r="Y120" s="38"/>
      <c r="Z120" s="38"/>
      <c r="AA120" s="38"/>
      <c r="AB120" s="38"/>
      <c r="AC120" s="38"/>
    </row>
    <row r="121">
      <c r="A121" s="25" t="s">
        <v>14224</v>
      </c>
      <c r="B121" s="37" t="s">
        <v>14225</v>
      </c>
      <c r="C121" s="51">
        <v>2011.0</v>
      </c>
      <c r="D121" s="52">
        <v>38.0</v>
      </c>
      <c r="E121" s="52">
        <v>259413.0</v>
      </c>
      <c r="F121" s="53" t="s">
        <v>14165</v>
      </c>
      <c r="G121" s="37" t="s">
        <v>6756</v>
      </c>
      <c r="H121" s="37" t="s">
        <v>14217</v>
      </c>
      <c r="I121" s="52">
        <v>0.81</v>
      </c>
      <c r="J121" s="52">
        <v>0.436</v>
      </c>
      <c r="K121" s="52">
        <v>-12.683</v>
      </c>
      <c r="L121" s="52">
        <v>0.0717</v>
      </c>
      <c r="M121" s="52">
        <v>0.689</v>
      </c>
      <c r="N121" s="52">
        <v>1.51E-4</v>
      </c>
      <c r="O121" s="52">
        <v>0.11</v>
      </c>
      <c r="P121" s="52">
        <v>0.446</v>
      </c>
      <c r="Q121" s="52">
        <v>119.973</v>
      </c>
      <c r="R121" s="52">
        <v>10.0</v>
      </c>
      <c r="S121" s="52">
        <v>1.0</v>
      </c>
      <c r="T121" s="54" t="s">
        <v>103</v>
      </c>
      <c r="U121" s="57" t="s">
        <v>35</v>
      </c>
      <c r="V121" s="53" t="s">
        <v>54</v>
      </c>
      <c r="W121" s="58" t="s">
        <v>14226</v>
      </c>
      <c r="X121" s="18" t="s">
        <v>14227</v>
      </c>
      <c r="Y121" s="38"/>
      <c r="Z121" s="38"/>
      <c r="AA121" s="38"/>
      <c r="AB121" s="38"/>
      <c r="AC121" s="38"/>
    </row>
    <row r="122">
      <c r="A122" s="25" t="s">
        <v>14228</v>
      </c>
      <c r="B122" s="37" t="s">
        <v>14229</v>
      </c>
      <c r="C122" s="51">
        <v>2011.0</v>
      </c>
      <c r="D122" s="52">
        <v>56.0</v>
      </c>
      <c r="E122" s="52">
        <v>200755.0</v>
      </c>
      <c r="F122" s="53" t="s">
        <v>14165</v>
      </c>
      <c r="G122" s="37" t="s">
        <v>6756</v>
      </c>
      <c r="H122" s="37" t="s">
        <v>14217</v>
      </c>
      <c r="I122" s="52">
        <v>0.555</v>
      </c>
      <c r="J122" s="52">
        <v>0.257</v>
      </c>
      <c r="K122" s="52">
        <v>-12.637</v>
      </c>
      <c r="L122" s="52">
        <v>0.0299</v>
      </c>
      <c r="M122" s="52">
        <v>0.892</v>
      </c>
      <c r="N122" s="52">
        <v>1.42E-6</v>
      </c>
      <c r="O122" s="52">
        <v>0.124</v>
      </c>
      <c r="P122" s="52">
        <v>0.431</v>
      </c>
      <c r="Q122" s="52">
        <v>89.013</v>
      </c>
      <c r="R122" s="52">
        <v>10.0</v>
      </c>
      <c r="S122" s="52">
        <v>1.0</v>
      </c>
      <c r="T122" s="54" t="s">
        <v>11697</v>
      </c>
      <c r="U122" s="57" t="s">
        <v>35</v>
      </c>
      <c r="V122" s="53" t="s">
        <v>54</v>
      </c>
      <c r="W122" s="58" t="s">
        <v>14232</v>
      </c>
      <c r="X122" s="18" t="s">
        <v>14235</v>
      </c>
      <c r="Y122" s="38"/>
      <c r="Z122" s="38"/>
      <c r="AA122" s="38"/>
      <c r="AB122" s="38"/>
      <c r="AC122" s="38"/>
    </row>
    <row r="123">
      <c r="A123" s="25" t="s">
        <v>6897</v>
      </c>
      <c r="B123" s="37" t="s">
        <v>6898</v>
      </c>
      <c r="C123" s="51">
        <v>2011.0</v>
      </c>
      <c r="D123" s="52">
        <v>53.0</v>
      </c>
      <c r="E123" s="52">
        <v>229613.0</v>
      </c>
      <c r="F123" s="53" t="s">
        <v>14165</v>
      </c>
      <c r="G123" s="37" t="s">
        <v>6756</v>
      </c>
      <c r="H123" s="37" t="s">
        <v>14217</v>
      </c>
      <c r="I123" s="52">
        <v>0.616</v>
      </c>
      <c r="J123" s="52">
        <v>0.209</v>
      </c>
      <c r="K123" s="52">
        <v>-13.43</v>
      </c>
      <c r="L123" s="52">
        <v>0.406</v>
      </c>
      <c r="M123" s="52">
        <v>0.902</v>
      </c>
      <c r="N123" s="52">
        <v>0.0</v>
      </c>
      <c r="O123" s="52">
        <v>0.139</v>
      </c>
      <c r="P123" s="52">
        <v>0.336</v>
      </c>
      <c r="Q123" s="52">
        <v>86.891</v>
      </c>
      <c r="R123" s="52">
        <v>9.0</v>
      </c>
      <c r="S123" s="52">
        <v>1.0</v>
      </c>
      <c r="T123" s="54" t="s">
        <v>103</v>
      </c>
      <c r="U123" s="57" t="s">
        <v>35</v>
      </c>
      <c r="V123" s="53" t="s">
        <v>45</v>
      </c>
      <c r="W123" s="58" t="s">
        <v>14236</v>
      </c>
      <c r="X123" s="18" t="s">
        <v>14237</v>
      </c>
      <c r="Y123" s="38"/>
      <c r="Z123" s="38"/>
      <c r="AA123" s="38"/>
      <c r="AB123" s="38"/>
      <c r="AC123" s="38"/>
    </row>
    <row r="124">
      <c r="A124" s="25" t="s">
        <v>14240</v>
      </c>
      <c r="B124" s="37" t="s">
        <v>14241</v>
      </c>
      <c r="C124" s="51">
        <v>2011.0</v>
      </c>
      <c r="D124" s="52">
        <v>72.0</v>
      </c>
      <c r="E124" s="52">
        <v>526386.0</v>
      </c>
      <c r="F124" s="53" t="s">
        <v>14165</v>
      </c>
      <c r="G124" s="37" t="s">
        <v>6756</v>
      </c>
      <c r="H124" s="37" t="s">
        <v>14217</v>
      </c>
      <c r="I124" s="52">
        <v>0.526</v>
      </c>
      <c r="J124" s="52">
        <v>0.328</v>
      </c>
      <c r="K124" s="52">
        <v>-9.864</v>
      </c>
      <c r="L124" s="52">
        <v>0.0461</v>
      </c>
      <c r="M124" s="52">
        <v>0.694</v>
      </c>
      <c r="N124" s="52">
        <v>0.0</v>
      </c>
      <c r="O124" s="52">
        <v>0.112</v>
      </c>
      <c r="P124" s="52">
        <v>0.11</v>
      </c>
      <c r="Q124" s="52">
        <v>116.068</v>
      </c>
      <c r="R124" s="52">
        <v>1.0</v>
      </c>
      <c r="S124" s="52">
        <v>1.0</v>
      </c>
      <c r="T124" s="54" t="s">
        <v>103</v>
      </c>
      <c r="U124" s="57" t="s">
        <v>35</v>
      </c>
      <c r="V124" s="53" t="s">
        <v>58</v>
      </c>
      <c r="W124" s="58" t="s">
        <v>14242</v>
      </c>
      <c r="X124" s="18" t="s">
        <v>14243</v>
      </c>
      <c r="Y124" s="38"/>
      <c r="Z124" s="38"/>
      <c r="AA124" s="38"/>
      <c r="AB124" s="38"/>
      <c r="AC124" s="38"/>
    </row>
    <row r="125">
      <c r="A125" s="25" t="s">
        <v>14244</v>
      </c>
      <c r="B125" s="37" t="s">
        <v>14245</v>
      </c>
      <c r="C125" s="51">
        <v>2011.0</v>
      </c>
      <c r="D125" s="52">
        <v>68.0</v>
      </c>
      <c r="E125" s="52">
        <v>280853.0</v>
      </c>
      <c r="F125" s="53" t="s">
        <v>14165</v>
      </c>
      <c r="G125" s="37" t="s">
        <v>6756</v>
      </c>
      <c r="H125" s="37" t="s">
        <v>14217</v>
      </c>
      <c r="I125" s="52">
        <v>0.589</v>
      </c>
      <c r="J125" s="52">
        <v>0.227</v>
      </c>
      <c r="K125" s="52">
        <v>-16.67</v>
      </c>
      <c r="L125" s="52">
        <v>0.0498</v>
      </c>
      <c r="M125" s="52">
        <v>0.64</v>
      </c>
      <c r="N125" s="52">
        <v>0.00469</v>
      </c>
      <c r="O125" s="52">
        <v>0.0248</v>
      </c>
      <c r="P125" s="52">
        <v>0.182</v>
      </c>
      <c r="Q125" s="52">
        <v>74.993</v>
      </c>
      <c r="R125" s="52">
        <v>2.0</v>
      </c>
      <c r="S125" s="52">
        <v>1.0</v>
      </c>
      <c r="T125" s="54" t="s">
        <v>103</v>
      </c>
      <c r="U125" s="57" t="s">
        <v>35</v>
      </c>
      <c r="V125" s="53" t="s">
        <v>58</v>
      </c>
      <c r="W125" s="58" t="s">
        <v>14246</v>
      </c>
      <c r="X125" s="18" t="s">
        <v>14249</v>
      </c>
      <c r="Y125" s="38"/>
      <c r="Z125" s="38"/>
      <c r="AA125" s="38"/>
      <c r="AB125" s="38"/>
      <c r="AC125" s="38"/>
    </row>
    <row r="126">
      <c r="A126" s="25" t="s">
        <v>14252</v>
      </c>
      <c r="B126" s="37" t="s">
        <v>14253</v>
      </c>
      <c r="C126" s="51">
        <v>2024.0</v>
      </c>
      <c r="D126" s="52">
        <v>62.0</v>
      </c>
      <c r="E126" s="52">
        <v>234986.0</v>
      </c>
      <c r="F126" s="53" t="s">
        <v>14165</v>
      </c>
      <c r="G126" s="37" t="s">
        <v>6756</v>
      </c>
      <c r="H126" s="37" t="s">
        <v>14254</v>
      </c>
      <c r="I126" s="52">
        <v>0.437</v>
      </c>
      <c r="J126" s="52">
        <v>0.562</v>
      </c>
      <c r="K126" s="52">
        <v>-6.106</v>
      </c>
      <c r="L126" s="52">
        <v>0.0278</v>
      </c>
      <c r="M126" s="52">
        <v>0.0102</v>
      </c>
      <c r="N126" s="52">
        <v>2.69E-4</v>
      </c>
      <c r="O126" s="52">
        <v>0.198</v>
      </c>
      <c r="P126" s="52">
        <v>0.24</v>
      </c>
      <c r="Q126" s="52">
        <v>150.066</v>
      </c>
      <c r="R126" s="52">
        <v>11.0</v>
      </c>
      <c r="S126" s="52">
        <v>1.0</v>
      </c>
      <c r="T126" s="54" t="s">
        <v>103</v>
      </c>
      <c r="U126" s="57" t="s">
        <v>35</v>
      </c>
      <c r="V126" s="53" t="s">
        <v>36</v>
      </c>
      <c r="W126" s="56" t="s">
        <v>14255</v>
      </c>
      <c r="X126" s="18" t="s">
        <v>14256</v>
      </c>
      <c r="Y126" s="38"/>
      <c r="Z126" s="38"/>
      <c r="AA126" s="38"/>
      <c r="AB126" s="38"/>
      <c r="AC126" s="38"/>
    </row>
    <row r="127">
      <c r="A127" s="25" t="s">
        <v>14257</v>
      </c>
      <c r="B127" s="37" t="s">
        <v>14258</v>
      </c>
      <c r="C127" s="51">
        <v>2017.0</v>
      </c>
      <c r="D127" s="52">
        <v>66.0</v>
      </c>
      <c r="E127" s="52">
        <v>280533.0</v>
      </c>
      <c r="F127" s="53" t="s">
        <v>14165</v>
      </c>
      <c r="G127" s="37" t="s">
        <v>6756</v>
      </c>
      <c r="H127" s="37" t="s">
        <v>14172</v>
      </c>
      <c r="I127" s="52">
        <v>0.617</v>
      </c>
      <c r="J127" s="52">
        <v>0.439</v>
      </c>
      <c r="K127" s="52">
        <v>-5.63</v>
      </c>
      <c r="L127" s="52">
        <v>0.0269</v>
      </c>
      <c r="M127" s="52">
        <v>0.424</v>
      </c>
      <c r="N127" s="52">
        <v>0.0</v>
      </c>
      <c r="O127" s="52">
        <v>0.127</v>
      </c>
      <c r="P127" s="52">
        <v>0.242</v>
      </c>
      <c r="Q127" s="52">
        <v>139.979</v>
      </c>
      <c r="R127" s="52">
        <v>9.0</v>
      </c>
      <c r="S127" s="52">
        <v>1.0</v>
      </c>
      <c r="T127" s="54" t="s">
        <v>103</v>
      </c>
      <c r="U127" s="57" t="s">
        <v>35</v>
      </c>
      <c r="V127" s="53" t="s">
        <v>36</v>
      </c>
      <c r="W127" s="58" t="s">
        <v>14261</v>
      </c>
      <c r="X127" s="18" t="s">
        <v>14264</v>
      </c>
      <c r="Y127" s="38"/>
      <c r="Z127" s="38"/>
      <c r="AA127" s="38"/>
      <c r="AB127" s="38"/>
      <c r="AC127" s="38"/>
    </row>
    <row r="128">
      <c r="A128" s="25" t="s">
        <v>14265</v>
      </c>
      <c r="B128" s="37" t="s">
        <v>14266</v>
      </c>
      <c r="C128" s="51">
        <v>2023.0</v>
      </c>
      <c r="D128" s="52">
        <v>58.0</v>
      </c>
      <c r="E128" s="52">
        <v>231040.0</v>
      </c>
      <c r="F128" s="53" t="s">
        <v>14165</v>
      </c>
      <c r="G128" s="37" t="s">
        <v>6756</v>
      </c>
      <c r="H128" s="37" t="s">
        <v>14267</v>
      </c>
      <c r="I128" s="52">
        <v>0.66</v>
      </c>
      <c r="J128" s="52">
        <v>0.445</v>
      </c>
      <c r="K128" s="52">
        <v>-7.712</v>
      </c>
      <c r="L128" s="52">
        <v>0.0372</v>
      </c>
      <c r="M128" s="52">
        <v>0.499</v>
      </c>
      <c r="N128" s="52">
        <v>0.0</v>
      </c>
      <c r="O128" s="52">
        <v>0.115</v>
      </c>
      <c r="P128" s="52">
        <v>0.338</v>
      </c>
      <c r="Q128" s="52">
        <v>143.189</v>
      </c>
      <c r="R128" s="52">
        <v>0.0</v>
      </c>
      <c r="S128" s="52">
        <v>0.0</v>
      </c>
      <c r="T128" s="54" t="s">
        <v>103</v>
      </c>
      <c r="U128" s="57" t="s">
        <v>35</v>
      </c>
      <c r="V128" s="53" t="s">
        <v>45</v>
      </c>
      <c r="W128" s="56" t="s">
        <v>14268</v>
      </c>
      <c r="X128" s="18" t="s">
        <v>14271</v>
      </c>
      <c r="Y128" s="38"/>
      <c r="Z128" s="38"/>
      <c r="AA128" s="38"/>
      <c r="AB128" s="38"/>
      <c r="AC128" s="38"/>
    </row>
    <row r="129">
      <c r="A129" s="25" t="s">
        <v>7446</v>
      </c>
      <c r="B129" s="37" t="s">
        <v>7447</v>
      </c>
      <c r="C129" s="51">
        <v>2023.0</v>
      </c>
      <c r="D129" s="52">
        <v>60.0</v>
      </c>
      <c r="E129" s="52">
        <v>185675.0</v>
      </c>
      <c r="F129" s="53" t="s">
        <v>14165</v>
      </c>
      <c r="G129" s="37" t="s">
        <v>6756</v>
      </c>
      <c r="H129" s="37" t="s">
        <v>14267</v>
      </c>
      <c r="I129" s="52">
        <v>0.715</v>
      </c>
      <c r="J129" s="52">
        <v>0.194</v>
      </c>
      <c r="K129" s="52">
        <v>-8.615</v>
      </c>
      <c r="L129" s="52">
        <v>0.0329</v>
      </c>
      <c r="M129" s="52">
        <v>0.726</v>
      </c>
      <c r="N129" s="52">
        <v>1.14E-6</v>
      </c>
      <c r="O129" s="52">
        <v>0.36</v>
      </c>
      <c r="P129" s="52">
        <v>0.367</v>
      </c>
      <c r="Q129" s="52">
        <v>102.855</v>
      </c>
      <c r="R129" s="52">
        <v>4.0</v>
      </c>
      <c r="S129" s="52">
        <v>1.0</v>
      </c>
      <c r="T129" s="54" t="s">
        <v>103</v>
      </c>
      <c r="U129" s="57" t="s">
        <v>35</v>
      </c>
      <c r="V129" s="53" t="s">
        <v>45</v>
      </c>
      <c r="W129" s="58" t="s">
        <v>14274</v>
      </c>
      <c r="X129" s="18" t="s">
        <v>14275</v>
      </c>
      <c r="Y129" s="38"/>
      <c r="Z129" s="38"/>
      <c r="AA129" s="38"/>
      <c r="AB129" s="38"/>
      <c r="AC129" s="38"/>
    </row>
    <row r="130">
      <c r="A130" s="25" t="s">
        <v>7228</v>
      </c>
      <c r="B130" s="37" t="s">
        <v>7229</v>
      </c>
      <c r="C130" s="51">
        <v>2023.0</v>
      </c>
      <c r="D130" s="52">
        <v>57.0</v>
      </c>
      <c r="E130" s="52">
        <v>210208.0</v>
      </c>
      <c r="F130" s="53" t="s">
        <v>14165</v>
      </c>
      <c r="G130" s="37" t="s">
        <v>6756</v>
      </c>
      <c r="H130" s="37" t="s">
        <v>14267</v>
      </c>
      <c r="I130" s="52">
        <v>0.58</v>
      </c>
      <c r="J130" s="52">
        <v>0.302</v>
      </c>
      <c r="K130" s="52">
        <v>-7.566</v>
      </c>
      <c r="L130" s="52">
        <v>0.0329</v>
      </c>
      <c r="M130" s="52">
        <v>0.805</v>
      </c>
      <c r="N130" s="52">
        <v>0.0</v>
      </c>
      <c r="O130" s="52">
        <v>0.192</v>
      </c>
      <c r="P130" s="52">
        <v>0.46</v>
      </c>
      <c r="Q130" s="52">
        <v>153.964</v>
      </c>
      <c r="R130" s="52">
        <v>1.0</v>
      </c>
      <c r="S130" s="52">
        <v>1.0</v>
      </c>
      <c r="T130" s="54" t="s">
        <v>11697</v>
      </c>
      <c r="U130" s="57" t="s">
        <v>35</v>
      </c>
      <c r="V130" s="53" t="s">
        <v>54</v>
      </c>
      <c r="W130" s="58" t="s">
        <v>14278</v>
      </c>
      <c r="X130" s="18" t="s">
        <v>14279</v>
      </c>
      <c r="Y130" s="38"/>
      <c r="Z130" s="38"/>
      <c r="AA130" s="38"/>
      <c r="AB130" s="38"/>
      <c r="AC130" s="38"/>
    </row>
    <row r="131">
      <c r="A131" s="25" t="s">
        <v>7053</v>
      </c>
      <c r="B131" s="37" t="s">
        <v>7054</v>
      </c>
      <c r="C131" s="51">
        <v>2023.0</v>
      </c>
      <c r="D131" s="52">
        <v>55.0</v>
      </c>
      <c r="E131" s="52">
        <v>239770.0</v>
      </c>
      <c r="F131" s="53" t="s">
        <v>14165</v>
      </c>
      <c r="G131" s="37" t="s">
        <v>6756</v>
      </c>
      <c r="H131" s="37" t="s">
        <v>14267</v>
      </c>
      <c r="I131" s="52">
        <v>0.586</v>
      </c>
      <c r="J131" s="52">
        <v>0.373</v>
      </c>
      <c r="K131" s="52">
        <v>-9.193</v>
      </c>
      <c r="L131" s="52">
        <v>0.0356</v>
      </c>
      <c r="M131" s="52">
        <v>0.587</v>
      </c>
      <c r="N131" s="52">
        <v>3.47E-6</v>
      </c>
      <c r="O131" s="52">
        <v>0.0702</v>
      </c>
      <c r="P131" s="52">
        <v>0.288</v>
      </c>
      <c r="Q131" s="52">
        <v>147.057</v>
      </c>
      <c r="R131" s="52">
        <v>4.0</v>
      </c>
      <c r="S131" s="52">
        <v>1.0</v>
      </c>
      <c r="T131" s="54" t="s">
        <v>103</v>
      </c>
      <c r="U131" s="57" t="s">
        <v>35</v>
      </c>
      <c r="V131" s="53" t="s">
        <v>36</v>
      </c>
      <c r="W131" s="58" t="s">
        <v>14282</v>
      </c>
      <c r="X131" s="18" t="s">
        <v>14283</v>
      </c>
      <c r="Y131" s="38"/>
      <c r="Z131" s="38"/>
      <c r="AA131" s="38"/>
      <c r="AB131" s="38"/>
      <c r="AC131" s="38"/>
    </row>
    <row r="132">
      <c r="A132" s="25" t="s">
        <v>14284</v>
      </c>
      <c r="B132" s="37" t="s">
        <v>14285</v>
      </c>
      <c r="C132" s="51">
        <v>2023.0</v>
      </c>
      <c r="D132" s="52">
        <v>53.0</v>
      </c>
      <c r="E132" s="52">
        <v>209267.0</v>
      </c>
      <c r="F132" s="53" t="s">
        <v>14165</v>
      </c>
      <c r="G132" s="37" t="s">
        <v>6756</v>
      </c>
      <c r="H132" s="37" t="s">
        <v>14267</v>
      </c>
      <c r="I132" s="52">
        <v>0.423</v>
      </c>
      <c r="J132" s="52">
        <v>0.302</v>
      </c>
      <c r="K132" s="52">
        <v>-8.724</v>
      </c>
      <c r="L132" s="52">
        <v>0.0413</v>
      </c>
      <c r="M132" s="52">
        <v>0.828</v>
      </c>
      <c r="N132" s="52">
        <v>5.51E-6</v>
      </c>
      <c r="O132" s="52">
        <v>0.0758</v>
      </c>
      <c r="P132" s="52">
        <v>0.151</v>
      </c>
      <c r="Q132" s="52">
        <v>169.868</v>
      </c>
      <c r="R132" s="52">
        <v>0.0</v>
      </c>
      <c r="S132" s="52">
        <v>1.0</v>
      </c>
      <c r="T132" s="54" t="s">
        <v>103</v>
      </c>
      <c r="U132" s="57" t="s">
        <v>35</v>
      </c>
      <c r="V132" s="53" t="s">
        <v>58</v>
      </c>
      <c r="W132" s="58" t="s">
        <v>14286</v>
      </c>
      <c r="X132" s="18" t="s">
        <v>14287</v>
      </c>
      <c r="Y132" s="38"/>
      <c r="Z132" s="38"/>
      <c r="AA132" s="38"/>
      <c r="AB132" s="38"/>
      <c r="AC132" s="38"/>
    </row>
    <row r="133">
      <c r="A133" s="25" t="s">
        <v>14290</v>
      </c>
      <c r="B133" s="37" t="s">
        <v>14291</v>
      </c>
      <c r="C133" s="51">
        <v>2022.0</v>
      </c>
      <c r="D133" s="52">
        <v>64.0</v>
      </c>
      <c r="E133" s="52">
        <v>185422.0</v>
      </c>
      <c r="F133" s="53" t="s">
        <v>14292</v>
      </c>
      <c r="G133" s="37" t="s">
        <v>14293</v>
      </c>
      <c r="H133" s="37" t="s">
        <v>14291</v>
      </c>
      <c r="I133" s="52">
        <v>0.528</v>
      </c>
      <c r="J133" s="52">
        <v>0.309</v>
      </c>
      <c r="K133" s="52">
        <v>-7.398</v>
      </c>
      <c r="L133" s="52">
        <v>0.0329</v>
      </c>
      <c r="M133" s="52">
        <v>0.924</v>
      </c>
      <c r="N133" s="52">
        <v>2.1E-6</v>
      </c>
      <c r="O133" s="52">
        <v>0.282</v>
      </c>
      <c r="P133" s="52">
        <v>0.307</v>
      </c>
      <c r="Q133" s="52">
        <v>133.83</v>
      </c>
      <c r="R133" s="52">
        <v>0.0</v>
      </c>
      <c r="S133" s="52">
        <v>1.0</v>
      </c>
      <c r="T133" s="54" t="s">
        <v>103</v>
      </c>
      <c r="U133" s="57" t="s">
        <v>35</v>
      </c>
      <c r="V133" s="53" t="s">
        <v>45</v>
      </c>
      <c r="W133" s="58" t="s">
        <v>14294</v>
      </c>
      <c r="X133" s="18" t="s">
        <v>14295</v>
      </c>
      <c r="Y133" s="38"/>
      <c r="Z133" s="38"/>
      <c r="AA133" s="38"/>
      <c r="AB133" s="38"/>
      <c r="AC133" s="38"/>
    </row>
    <row r="134">
      <c r="A134" s="25" t="s">
        <v>14298</v>
      </c>
      <c r="B134" s="37" t="s">
        <v>14299</v>
      </c>
      <c r="C134" s="51">
        <v>2018.0</v>
      </c>
      <c r="D134" s="52">
        <v>87.0</v>
      </c>
      <c r="E134" s="52">
        <v>228373.0</v>
      </c>
      <c r="F134" s="53" t="s">
        <v>14300</v>
      </c>
      <c r="G134" s="37" t="s">
        <v>6075</v>
      </c>
      <c r="H134" s="37" t="s">
        <v>14301</v>
      </c>
      <c r="I134" s="52">
        <v>0.461</v>
      </c>
      <c r="J134" s="52">
        <v>0.593</v>
      </c>
      <c r="K134" s="52">
        <v>-4.954</v>
      </c>
      <c r="L134" s="52">
        <v>0.0356</v>
      </c>
      <c r="M134" s="52">
        <v>0.165</v>
      </c>
      <c r="N134" s="52">
        <v>0.0</v>
      </c>
      <c r="O134" s="52">
        <v>0.307</v>
      </c>
      <c r="P134" s="52">
        <v>0.174</v>
      </c>
      <c r="Q134" s="52">
        <v>134.165</v>
      </c>
      <c r="R134" s="52">
        <v>1.0</v>
      </c>
      <c r="S134" s="52">
        <v>1.0</v>
      </c>
      <c r="T134" s="54" t="s">
        <v>103</v>
      </c>
      <c r="U134" s="57" t="s">
        <v>35</v>
      </c>
      <c r="V134" s="53" t="s">
        <v>58</v>
      </c>
      <c r="W134" s="58" t="s">
        <v>14302</v>
      </c>
      <c r="X134" s="18" t="s">
        <v>14303</v>
      </c>
      <c r="Y134" s="38"/>
      <c r="Z134" s="38"/>
      <c r="AA134" s="38"/>
      <c r="AB134" s="38"/>
      <c r="AC134" s="38"/>
    </row>
    <row r="135">
      <c r="A135" s="25" t="s">
        <v>14304</v>
      </c>
      <c r="B135" s="37" t="s">
        <v>11422</v>
      </c>
      <c r="C135" s="51">
        <v>2020.0</v>
      </c>
      <c r="D135" s="52">
        <v>90.0</v>
      </c>
      <c r="E135" s="52">
        <v>215626.0</v>
      </c>
      <c r="F135" s="53" t="s">
        <v>14300</v>
      </c>
      <c r="G135" s="37" t="s">
        <v>6075</v>
      </c>
      <c r="H135" s="37" t="s">
        <v>9704</v>
      </c>
      <c r="I135" s="52">
        <v>0.679</v>
      </c>
      <c r="J135" s="52">
        <v>0.825</v>
      </c>
      <c r="K135" s="52">
        <v>-5.487</v>
      </c>
      <c r="L135" s="52">
        <v>0.0309</v>
      </c>
      <c r="M135" s="52">
        <v>0.0212</v>
      </c>
      <c r="N135" s="52">
        <v>1.21E-5</v>
      </c>
      <c r="O135" s="52">
        <v>0.543</v>
      </c>
      <c r="P135" s="52">
        <v>0.644</v>
      </c>
      <c r="Q135" s="52">
        <v>118.049</v>
      </c>
      <c r="R135" s="52">
        <v>0.0</v>
      </c>
      <c r="S135" s="52">
        <v>1.0</v>
      </c>
      <c r="T135" s="54" t="s">
        <v>103</v>
      </c>
      <c r="U135" s="57" t="s">
        <v>35</v>
      </c>
      <c r="V135" s="53" t="s">
        <v>54</v>
      </c>
      <c r="W135" s="58" t="s">
        <v>14307</v>
      </c>
      <c r="X135" s="18" t="s">
        <v>14310</v>
      </c>
      <c r="Y135" s="38"/>
      <c r="Z135" s="38"/>
      <c r="AA135" s="38"/>
      <c r="AB135" s="38"/>
      <c r="AC135" s="38"/>
    </row>
    <row r="136">
      <c r="A136" s="25" t="s">
        <v>14311</v>
      </c>
      <c r="B136" s="37" t="s">
        <v>9704</v>
      </c>
      <c r="C136" s="51">
        <v>2020.0</v>
      </c>
      <c r="D136" s="52">
        <v>86.0</v>
      </c>
      <c r="E136" s="52">
        <v>361026.0</v>
      </c>
      <c r="F136" s="53" t="s">
        <v>14300</v>
      </c>
      <c r="G136" s="37" t="s">
        <v>6075</v>
      </c>
      <c r="H136" s="37" t="s">
        <v>9704</v>
      </c>
      <c r="I136" s="52">
        <v>0.658</v>
      </c>
      <c r="J136" s="52">
        <v>0.572</v>
      </c>
      <c r="K136" s="52">
        <v>-6.099</v>
      </c>
      <c r="L136" s="52">
        <v>0.0308</v>
      </c>
      <c r="M136" s="52">
        <v>0.0811</v>
      </c>
      <c r="N136" s="52">
        <v>0.0061</v>
      </c>
      <c r="O136" s="52">
        <v>0.121</v>
      </c>
      <c r="P136" s="52">
        <v>0.144</v>
      </c>
      <c r="Q136" s="52">
        <v>108.968</v>
      </c>
      <c r="R136" s="52">
        <v>5.0</v>
      </c>
      <c r="S136" s="52">
        <v>0.0</v>
      </c>
      <c r="T136" s="54" t="s">
        <v>103</v>
      </c>
      <c r="U136" s="57" t="s">
        <v>35</v>
      </c>
      <c r="V136" s="53" t="s">
        <v>58</v>
      </c>
      <c r="W136" s="58" t="s">
        <v>14312</v>
      </c>
      <c r="X136" s="18" t="s">
        <v>14315</v>
      </c>
      <c r="Y136" s="38"/>
      <c r="Z136" s="38"/>
      <c r="AA136" s="38"/>
      <c r="AB136" s="38"/>
      <c r="AC136" s="38"/>
    </row>
    <row r="137">
      <c r="A137" s="25" t="s">
        <v>14318</v>
      </c>
      <c r="B137" s="37" t="s">
        <v>14319</v>
      </c>
      <c r="C137" s="51">
        <v>2020.0</v>
      </c>
      <c r="D137" s="52">
        <v>65.0</v>
      </c>
      <c r="E137" s="52">
        <v>190173.0</v>
      </c>
      <c r="F137" s="53" t="s">
        <v>14300</v>
      </c>
      <c r="G137" s="37" t="s">
        <v>6075</v>
      </c>
      <c r="H137" s="37" t="s">
        <v>9704</v>
      </c>
      <c r="I137" s="52">
        <v>0.293</v>
      </c>
      <c r="J137" s="52">
        <v>0.394</v>
      </c>
      <c r="K137" s="52">
        <v>-9.887</v>
      </c>
      <c r="L137" s="52">
        <v>0.036</v>
      </c>
      <c r="M137" s="52">
        <v>0.429</v>
      </c>
      <c r="N137" s="52">
        <v>2.93E-5</v>
      </c>
      <c r="O137" s="52">
        <v>0.093</v>
      </c>
      <c r="P137" s="52">
        <v>0.149</v>
      </c>
      <c r="Q137" s="52">
        <v>117.185</v>
      </c>
      <c r="R137" s="52">
        <v>0.0</v>
      </c>
      <c r="S137" s="52">
        <v>0.0</v>
      </c>
      <c r="T137" s="54" t="s">
        <v>103</v>
      </c>
      <c r="U137" s="57" t="s">
        <v>35</v>
      </c>
      <c r="V137" s="53" t="s">
        <v>58</v>
      </c>
      <c r="W137" s="58" t="s">
        <v>14320</v>
      </c>
      <c r="X137" s="18" t="s">
        <v>14321</v>
      </c>
      <c r="Y137" s="38"/>
      <c r="Z137" s="38"/>
      <c r="AA137" s="38"/>
      <c r="AB137" s="38"/>
      <c r="AC137" s="38"/>
    </row>
    <row r="138">
      <c r="A138" s="25" t="s">
        <v>14327</v>
      </c>
      <c r="B138" s="37" t="s">
        <v>14328</v>
      </c>
      <c r="C138" s="51">
        <v>2018.0</v>
      </c>
      <c r="D138" s="52">
        <v>66.0</v>
      </c>
      <c r="E138" s="52">
        <v>170573.0</v>
      </c>
      <c r="F138" s="53" t="s">
        <v>14300</v>
      </c>
      <c r="G138" s="37" t="s">
        <v>6075</v>
      </c>
      <c r="H138" s="37" t="s">
        <v>14301</v>
      </c>
      <c r="I138" s="52">
        <v>0.456</v>
      </c>
      <c r="J138" s="52">
        <v>0.565</v>
      </c>
      <c r="K138" s="52">
        <v>-7.013</v>
      </c>
      <c r="L138" s="52">
        <v>0.0334</v>
      </c>
      <c r="M138" s="52">
        <v>0.914</v>
      </c>
      <c r="N138" s="52">
        <v>0.00263</v>
      </c>
      <c r="O138" s="52">
        <v>0.134</v>
      </c>
      <c r="P138" s="52">
        <v>0.378</v>
      </c>
      <c r="Q138" s="52">
        <v>93.946</v>
      </c>
      <c r="R138" s="52">
        <v>11.0</v>
      </c>
      <c r="S138" s="52">
        <v>0.0</v>
      </c>
      <c r="T138" s="54" t="s">
        <v>11697</v>
      </c>
      <c r="U138" s="57" t="s">
        <v>35</v>
      </c>
      <c r="V138" s="53" t="s">
        <v>45</v>
      </c>
      <c r="W138" s="58" t="s">
        <v>14329</v>
      </c>
      <c r="X138" s="18" t="s">
        <v>14330</v>
      </c>
      <c r="Y138" s="38"/>
      <c r="Z138" s="38"/>
      <c r="AA138" s="38"/>
      <c r="AB138" s="38"/>
      <c r="AC138" s="38"/>
    </row>
    <row r="139">
      <c r="A139" s="25" t="s">
        <v>14333</v>
      </c>
      <c r="B139" s="37" t="s">
        <v>14334</v>
      </c>
      <c r="C139" s="51">
        <v>2020.0</v>
      </c>
      <c r="D139" s="52">
        <v>68.0</v>
      </c>
      <c r="E139" s="52">
        <v>211400.0</v>
      </c>
      <c r="F139" s="53" t="s">
        <v>14300</v>
      </c>
      <c r="G139" s="37" t="s">
        <v>6075</v>
      </c>
      <c r="H139" s="37" t="s">
        <v>9704</v>
      </c>
      <c r="I139" s="52">
        <v>0.392</v>
      </c>
      <c r="J139" s="52">
        <v>0.608</v>
      </c>
      <c r="K139" s="52">
        <v>-7.847</v>
      </c>
      <c r="L139" s="52">
        <v>0.0713</v>
      </c>
      <c r="M139" s="52">
        <v>0.0909</v>
      </c>
      <c r="N139" s="52">
        <v>8.83E-5</v>
      </c>
      <c r="O139" s="52">
        <v>0.125</v>
      </c>
      <c r="P139" s="52">
        <v>0.111</v>
      </c>
      <c r="Q139" s="52">
        <v>81.898</v>
      </c>
      <c r="R139" s="52">
        <v>7.0</v>
      </c>
      <c r="S139" s="52">
        <v>0.0</v>
      </c>
      <c r="T139" s="54" t="s">
        <v>103</v>
      </c>
      <c r="U139" s="57" t="s">
        <v>35</v>
      </c>
      <c r="V139" s="53" t="s">
        <v>58</v>
      </c>
      <c r="W139" s="58" t="s">
        <v>14335</v>
      </c>
      <c r="X139" s="18" t="s">
        <v>14336</v>
      </c>
      <c r="Y139" s="38"/>
      <c r="Z139" s="38"/>
      <c r="AA139" s="38"/>
      <c r="AB139" s="38"/>
      <c r="AC139" s="38"/>
    </row>
    <row r="140">
      <c r="A140" s="25" t="s">
        <v>14339</v>
      </c>
      <c r="B140" s="37" t="s">
        <v>14340</v>
      </c>
      <c r="C140" s="51">
        <v>2020.0</v>
      </c>
      <c r="D140" s="52">
        <v>66.0</v>
      </c>
      <c r="E140" s="52">
        <v>191306.0</v>
      </c>
      <c r="F140" s="53" t="s">
        <v>14300</v>
      </c>
      <c r="G140" s="37" t="s">
        <v>6075</v>
      </c>
      <c r="H140" s="37" t="s">
        <v>9704</v>
      </c>
      <c r="I140" s="52">
        <v>0.488</v>
      </c>
      <c r="J140" s="52">
        <v>0.498</v>
      </c>
      <c r="K140" s="52">
        <v>-8.24</v>
      </c>
      <c r="L140" s="52">
        <v>0.0479</v>
      </c>
      <c r="M140" s="52">
        <v>0.131</v>
      </c>
      <c r="N140" s="52">
        <v>0.0</v>
      </c>
      <c r="O140" s="52">
        <v>0.0929</v>
      </c>
      <c r="P140" s="52">
        <v>0.198</v>
      </c>
      <c r="Q140" s="52">
        <v>87.419</v>
      </c>
      <c r="R140" s="52">
        <v>0.0</v>
      </c>
      <c r="S140" s="52">
        <v>1.0</v>
      </c>
      <c r="T140" s="54" t="s">
        <v>103</v>
      </c>
      <c r="U140" s="57" t="s">
        <v>35</v>
      </c>
      <c r="V140" s="53" t="s">
        <v>58</v>
      </c>
      <c r="W140" s="58" t="s">
        <v>14341</v>
      </c>
      <c r="X140" s="18" t="s">
        <v>14342</v>
      </c>
      <c r="Y140" s="38"/>
      <c r="Z140" s="38"/>
      <c r="AA140" s="38"/>
      <c r="AB140" s="38"/>
      <c r="AC140" s="38"/>
    </row>
    <row r="141">
      <c r="A141" s="25" t="s">
        <v>14345</v>
      </c>
      <c r="B141" s="37" t="s">
        <v>14346</v>
      </c>
      <c r="C141" s="51">
        <v>2020.0</v>
      </c>
      <c r="D141" s="52">
        <v>57.0</v>
      </c>
      <c r="E141" s="52">
        <v>222306.0</v>
      </c>
      <c r="F141" s="53" t="s">
        <v>14300</v>
      </c>
      <c r="G141" s="37" t="s">
        <v>6075</v>
      </c>
      <c r="H141" s="37" t="s">
        <v>14347</v>
      </c>
      <c r="I141" s="52">
        <v>0.532</v>
      </c>
      <c r="J141" s="52">
        <v>0.577</v>
      </c>
      <c r="K141" s="52">
        <v>-9.313</v>
      </c>
      <c r="L141" s="52">
        <v>0.0352</v>
      </c>
      <c r="M141" s="52">
        <v>0.00253</v>
      </c>
      <c r="N141" s="52">
        <v>0.0437</v>
      </c>
      <c r="O141" s="52">
        <v>0.234</v>
      </c>
      <c r="P141" s="52">
        <v>0.0397</v>
      </c>
      <c r="Q141" s="52">
        <v>131.922</v>
      </c>
      <c r="R141" s="52">
        <v>1.0</v>
      </c>
      <c r="S141" s="52">
        <v>1.0</v>
      </c>
      <c r="T141" s="54" t="s">
        <v>103</v>
      </c>
      <c r="U141" s="57" t="s">
        <v>35</v>
      </c>
      <c r="V141" s="53" t="s">
        <v>75</v>
      </c>
      <c r="W141" s="58" t="s">
        <v>14348</v>
      </c>
      <c r="X141" s="18" t="s">
        <v>14349</v>
      </c>
      <c r="Y141" s="38"/>
      <c r="Z141" s="38"/>
      <c r="AA141" s="38"/>
      <c r="AB141" s="38"/>
      <c r="AC141" s="38"/>
    </row>
    <row r="142">
      <c r="A142" s="25" t="s">
        <v>14352</v>
      </c>
      <c r="B142" s="37" t="s">
        <v>14353</v>
      </c>
      <c r="C142" s="51">
        <v>2022.0</v>
      </c>
      <c r="D142" s="52">
        <v>81.0</v>
      </c>
      <c r="E142" s="52">
        <v>214193.0</v>
      </c>
      <c r="F142" s="53" t="s">
        <v>14300</v>
      </c>
      <c r="G142" s="37" t="s">
        <v>6075</v>
      </c>
      <c r="H142" s="37" t="s">
        <v>14354</v>
      </c>
      <c r="I142" s="52">
        <v>0.65</v>
      </c>
      <c r="J142" s="52">
        <v>0.76</v>
      </c>
      <c r="K142" s="52">
        <v>-4.422</v>
      </c>
      <c r="L142" s="52">
        <v>0.0446</v>
      </c>
      <c r="M142" s="52">
        <v>0.255</v>
      </c>
      <c r="N142" s="52">
        <v>0.0</v>
      </c>
      <c r="O142" s="52">
        <v>0.339</v>
      </c>
      <c r="P142" s="52">
        <v>0.838</v>
      </c>
      <c r="Q142" s="52">
        <v>93.057</v>
      </c>
      <c r="R142" s="52">
        <v>0.0</v>
      </c>
      <c r="S142" s="52">
        <v>0.0</v>
      </c>
      <c r="T142" s="54" t="s">
        <v>103</v>
      </c>
      <c r="U142" s="57" t="s">
        <v>35</v>
      </c>
      <c r="V142" s="53" t="s">
        <v>54</v>
      </c>
      <c r="W142" s="58" t="s">
        <v>14356</v>
      </c>
      <c r="X142" s="18" t="s">
        <v>14357</v>
      </c>
      <c r="Y142" s="38"/>
      <c r="Z142" s="38"/>
      <c r="AA142" s="38"/>
      <c r="AB142" s="38"/>
      <c r="AC142" s="38"/>
    </row>
    <row r="143">
      <c r="A143" s="25" t="s">
        <v>14358</v>
      </c>
      <c r="B143" s="37" t="s">
        <v>14359</v>
      </c>
      <c r="C143" s="51">
        <v>2022.0</v>
      </c>
      <c r="D143" s="52">
        <v>84.0</v>
      </c>
      <c r="E143" s="52">
        <v>199111.0</v>
      </c>
      <c r="F143" s="53" t="s">
        <v>14300</v>
      </c>
      <c r="G143" s="37" t="s">
        <v>6075</v>
      </c>
      <c r="H143" s="37" t="s">
        <v>14354</v>
      </c>
      <c r="I143" s="52">
        <v>0.702</v>
      </c>
      <c r="J143" s="52">
        <v>0.586</v>
      </c>
      <c r="K143" s="52">
        <v>-7.83</v>
      </c>
      <c r="L143" s="52">
        <v>0.0313</v>
      </c>
      <c r="M143" s="52">
        <v>0.0388</v>
      </c>
      <c r="N143" s="52">
        <v>7.27E-5</v>
      </c>
      <c r="O143" s="52">
        <v>0.156</v>
      </c>
      <c r="P143" s="52">
        <v>0.608</v>
      </c>
      <c r="Q143" s="52">
        <v>134.951</v>
      </c>
      <c r="R143" s="52">
        <v>9.0</v>
      </c>
      <c r="S143" s="52">
        <v>0.0</v>
      </c>
      <c r="T143" s="54" t="s">
        <v>103</v>
      </c>
      <c r="U143" s="57" t="s">
        <v>35</v>
      </c>
      <c r="V143" s="53" t="s">
        <v>54</v>
      </c>
      <c r="W143" s="58" t="s">
        <v>14361</v>
      </c>
      <c r="X143" s="18" t="s">
        <v>14363</v>
      </c>
      <c r="Y143" s="38"/>
      <c r="Z143" s="38"/>
      <c r="AA143" s="38"/>
      <c r="AB143" s="38"/>
      <c r="AC143" s="38"/>
    </row>
    <row r="144">
      <c r="A144" s="25" t="s">
        <v>14364</v>
      </c>
      <c r="B144" s="37" t="s">
        <v>14365</v>
      </c>
      <c r="C144" s="51">
        <v>2022.0</v>
      </c>
      <c r="D144" s="52">
        <v>78.0</v>
      </c>
      <c r="E144" s="52">
        <v>211814.0</v>
      </c>
      <c r="F144" s="53" t="s">
        <v>14300</v>
      </c>
      <c r="G144" s="37" t="s">
        <v>6075</v>
      </c>
      <c r="H144" s="37" t="s">
        <v>14354</v>
      </c>
      <c r="I144" s="52">
        <v>0.535</v>
      </c>
      <c r="J144" s="52">
        <v>0.791</v>
      </c>
      <c r="K144" s="52">
        <v>-5.55</v>
      </c>
      <c r="L144" s="52">
        <v>0.0327</v>
      </c>
      <c r="M144" s="52">
        <v>9.6E-4</v>
      </c>
      <c r="N144" s="52">
        <v>1.55E-4</v>
      </c>
      <c r="O144" s="52">
        <v>0.0788</v>
      </c>
      <c r="P144" s="52">
        <v>0.5</v>
      </c>
      <c r="Q144" s="52">
        <v>142.981</v>
      </c>
      <c r="R144" s="52">
        <v>0.0</v>
      </c>
      <c r="S144" s="52">
        <v>1.0</v>
      </c>
      <c r="T144" s="54" t="s">
        <v>103</v>
      </c>
      <c r="U144" s="57" t="s">
        <v>35</v>
      </c>
      <c r="V144" s="53" t="s">
        <v>54</v>
      </c>
      <c r="W144" s="58" t="s">
        <v>14366</v>
      </c>
      <c r="X144" s="18" t="s">
        <v>14369</v>
      </c>
      <c r="Y144" s="38"/>
      <c r="Z144" s="38"/>
      <c r="AA144" s="38"/>
      <c r="AB144" s="38"/>
      <c r="AC144" s="38"/>
    </row>
    <row r="145">
      <c r="A145" s="25" t="s">
        <v>14372</v>
      </c>
      <c r="B145" s="37" t="s">
        <v>14373</v>
      </c>
      <c r="C145" s="51">
        <v>2011.0</v>
      </c>
      <c r="D145" s="52">
        <v>57.0</v>
      </c>
      <c r="E145" s="52">
        <v>239995.0</v>
      </c>
      <c r="F145" s="53" t="s">
        <v>14300</v>
      </c>
      <c r="G145" s="37" t="s">
        <v>6075</v>
      </c>
      <c r="H145" s="37" t="s">
        <v>14374</v>
      </c>
      <c r="I145" s="52">
        <v>0.356</v>
      </c>
      <c r="J145" s="52">
        <v>0.201</v>
      </c>
      <c r="K145" s="52">
        <v>-12.289</v>
      </c>
      <c r="L145" s="52">
        <v>0.0388</v>
      </c>
      <c r="M145" s="52">
        <v>0.974</v>
      </c>
      <c r="N145" s="52">
        <v>2.73E-4</v>
      </c>
      <c r="O145" s="52">
        <v>0.108</v>
      </c>
      <c r="P145" s="52">
        <v>0.18</v>
      </c>
      <c r="Q145" s="52">
        <v>130.688</v>
      </c>
      <c r="R145" s="52">
        <v>6.0</v>
      </c>
      <c r="S145" s="52">
        <v>0.0</v>
      </c>
      <c r="T145" s="54" t="s">
        <v>103</v>
      </c>
      <c r="U145" s="57" t="s">
        <v>35</v>
      </c>
      <c r="V145" s="53" t="s">
        <v>58</v>
      </c>
      <c r="W145" s="58" t="s">
        <v>14375</v>
      </c>
      <c r="X145" s="18" t="s">
        <v>14376</v>
      </c>
      <c r="Y145" s="38"/>
      <c r="Z145" s="38"/>
      <c r="AA145" s="38"/>
      <c r="AB145" s="38"/>
      <c r="AC145" s="38"/>
    </row>
    <row r="146">
      <c r="A146" s="25" t="s">
        <v>14379</v>
      </c>
      <c r="B146" s="37" t="s">
        <v>14380</v>
      </c>
      <c r="C146" s="51">
        <v>2012.0</v>
      </c>
      <c r="D146" s="52">
        <v>67.0</v>
      </c>
      <c r="E146" s="52">
        <v>323733.0</v>
      </c>
      <c r="F146" s="53" t="s">
        <v>14300</v>
      </c>
      <c r="G146" s="37" t="s">
        <v>6075</v>
      </c>
      <c r="H146" s="37" t="s">
        <v>14380</v>
      </c>
      <c r="I146" s="52">
        <v>0.659</v>
      </c>
      <c r="J146" s="52">
        <v>0.606</v>
      </c>
      <c r="K146" s="52">
        <v>-5.204</v>
      </c>
      <c r="L146" s="52">
        <v>0.0313</v>
      </c>
      <c r="M146" s="52">
        <v>0.00984</v>
      </c>
      <c r="N146" s="52">
        <v>3.27E-6</v>
      </c>
      <c r="O146" s="52">
        <v>0.359</v>
      </c>
      <c r="P146" s="52">
        <v>0.325</v>
      </c>
      <c r="Q146" s="52">
        <v>114.071</v>
      </c>
      <c r="R146" s="52">
        <v>9.0</v>
      </c>
      <c r="S146" s="52">
        <v>1.0</v>
      </c>
      <c r="T146" s="54" t="s">
        <v>11697</v>
      </c>
      <c r="U146" s="57" t="s">
        <v>35</v>
      </c>
      <c r="V146" s="53" t="s">
        <v>45</v>
      </c>
      <c r="W146" s="58" t="s">
        <v>14382</v>
      </c>
      <c r="X146" s="18" t="s">
        <v>14384</v>
      </c>
      <c r="Y146" s="38"/>
      <c r="Z146" s="38"/>
      <c r="AA146" s="38"/>
      <c r="AB146" s="38"/>
      <c r="AC146" s="38"/>
    </row>
    <row r="147">
      <c r="A147" s="25" t="s">
        <v>14385</v>
      </c>
      <c r="B147" s="37" t="s">
        <v>14386</v>
      </c>
      <c r="C147" s="51">
        <v>2012.0</v>
      </c>
      <c r="D147" s="52">
        <v>67.0</v>
      </c>
      <c r="E147" s="52">
        <v>258453.0</v>
      </c>
      <c r="F147" s="53" t="s">
        <v>14300</v>
      </c>
      <c r="G147" s="37" t="s">
        <v>6075</v>
      </c>
      <c r="H147" s="37" t="s">
        <v>14387</v>
      </c>
      <c r="I147" s="52">
        <v>0.638</v>
      </c>
      <c r="J147" s="52">
        <v>0.633</v>
      </c>
      <c r="K147" s="52">
        <v>-7.338</v>
      </c>
      <c r="L147" s="52">
        <v>0.0355</v>
      </c>
      <c r="M147" s="52">
        <v>0.574</v>
      </c>
      <c r="N147" s="52">
        <v>2.24E-4</v>
      </c>
      <c r="O147" s="52">
        <v>0.111</v>
      </c>
      <c r="P147" s="52">
        <v>0.243</v>
      </c>
      <c r="Q147" s="52">
        <v>130.006</v>
      </c>
      <c r="R147" s="52">
        <v>3.0</v>
      </c>
      <c r="S147" s="52">
        <v>0.0</v>
      </c>
      <c r="T147" s="54" t="s">
        <v>103</v>
      </c>
      <c r="U147" s="57" t="s">
        <v>35</v>
      </c>
      <c r="V147" s="53" t="s">
        <v>36</v>
      </c>
      <c r="W147" s="58" t="s">
        <v>14389</v>
      </c>
      <c r="X147" s="18" t="s">
        <v>14393</v>
      </c>
      <c r="Y147" s="38"/>
      <c r="Z147" s="38"/>
      <c r="AA147" s="38"/>
      <c r="AB147" s="38"/>
      <c r="AC147" s="38"/>
    </row>
    <row r="148">
      <c r="A148" s="25" t="s">
        <v>14394</v>
      </c>
      <c r="B148" s="37" t="s">
        <v>14395</v>
      </c>
      <c r="C148" s="51">
        <v>2011.0</v>
      </c>
      <c r="D148" s="52">
        <v>64.0</v>
      </c>
      <c r="E148" s="52">
        <v>250505.0</v>
      </c>
      <c r="F148" s="53" t="s">
        <v>14300</v>
      </c>
      <c r="G148" s="37" t="s">
        <v>6075</v>
      </c>
      <c r="H148" s="37" t="s">
        <v>14374</v>
      </c>
      <c r="I148" s="52">
        <v>0.54</v>
      </c>
      <c r="J148" s="52">
        <v>0.775</v>
      </c>
      <c r="K148" s="52">
        <v>-4.118</v>
      </c>
      <c r="L148" s="52">
        <v>0.0992</v>
      </c>
      <c r="M148" s="52">
        <v>0.0598</v>
      </c>
      <c r="N148" s="52">
        <v>2.93E-5</v>
      </c>
      <c r="O148" s="52">
        <v>0.624</v>
      </c>
      <c r="P148" s="52">
        <v>0.166</v>
      </c>
      <c r="Q148" s="52">
        <v>183.822</v>
      </c>
      <c r="R148" s="52">
        <v>7.0</v>
      </c>
      <c r="S148" s="52">
        <v>0.0</v>
      </c>
      <c r="T148" s="54" t="s">
        <v>103</v>
      </c>
      <c r="U148" s="57" t="s">
        <v>35</v>
      </c>
      <c r="V148" s="53" t="s">
        <v>58</v>
      </c>
      <c r="W148" s="58" t="s">
        <v>14396</v>
      </c>
      <c r="X148" s="18" t="s">
        <v>14399</v>
      </c>
      <c r="Y148" s="38"/>
      <c r="Z148" s="38"/>
      <c r="AA148" s="38"/>
      <c r="AB148" s="38"/>
      <c r="AC148" s="38"/>
    </row>
    <row r="149">
      <c r="A149" s="25" t="s">
        <v>14400</v>
      </c>
      <c r="B149" s="37" t="s">
        <v>14401</v>
      </c>
      <c r="C149" s="51">
        <v>2011.0</v>
      </c>
      <c r="D149" s="52">
        <v>64.0</v>
      </c>
      <c r="E149" s="52">
        <v>342828.0</v>
      </c>
      <c r="F149" s="53" t="s">
        <v>14300</v>
      </c>
      <c r="G149" s="37" t="s">
        <v>6075</v>
      </c>
      <c r="H149" s="37" t="s">
        <v>14402</v>
      </c>
      <c r="I149" s="52">
        <v>0.454</v>
      </c>
      <c r="J149" s="52">
        <v>0.668</v>
      </c>
      <c r="K149" s="52">
        <v>-5.821</v>
      </c>
      <c r="L149" s="52">
        <v>0.03</v>
      </c>
      <c r="M149" s="52">
        <v>0.205</v>
      </c>
      <c r="N149" s="52">
        <v>8.41E-4</v>
      </c>
      <c r="O149" s="52">
        <v>0.0938</v>
      </c>
      <c r="P149" s="52">
        <v>0.168</v>
      </c>
      <c r="Q149" s="52">
        <v>85.994</v>
      </c>
      <c r="R149" s="52">
        <v>6.0</v>
      </c>
      <c r="S149" s="52">
        <v>0.0</v>
      </c>
      <c r="T149" s="54" t="s">
        <v>103</v>
      </c>
      <c r="U149" s="57" t="s">
        <v>35</v>
      </c>
      <c r="V149" s="53" t="s">
        <v>58</v>
      </c>
      <c r="W149" s="58" t="s">
        <v>14403</v>
      </c>
      <c r="X149" s="18" t="s">
        <v>14404</v>
      </c>
      <c r="Y149" s="38"/>
      <c r="Z149" s="38"/>
      <c r="AA149" s="38"/>
      <c r="AB149" s="38"/>
      <c r="AC149" s="38"/>
    </row>
    <row r="150">
      <c r="A150" s="25" t="s">
        <v>14408</v>
      </c>
      <c r="B150" s="37" t="s">
        <v>14409</v>
      </c>
      <c r="C150" s="51">
        <v>2013.0</v>
      </c>
      <c r="D150" s="52">
        <v>61.0</v>
      </c>
      <c r="E150" s="52">
        <v>444653.0</v>
      </c>
      <c r="F150" s="53" t="s">
        <v>14300</v>
      </c>
      <c r="G150" s="37" t="s">
        <v>6075</v>
      </c>
      <c r="H150" s="37" t="s">
        <v>14411</v>
      </c>
      <c r="I150" s="52">
        <v>0.655</v>
      </c>
      <c r="J150" s="52">
        <v>0.636</v>
      </c>
      <c r="K150" s="52">
        <v>-7.841</v>
      </c>
      <c r="L150" s="52">
        <v>0.0452</v>
      </c>
      <c r="M150" s="52">
        <v>0.109</v>
      </c>
      <c r="N150" s="52">
        <v>0.23</v>
      </c>
      <c r="O150" s="52">
        <v>0.0842</v>
      </c>
      <c r="P150" s="52">
        <v>0.191</v>
      </c>
      <c r="Q150" s="52">
        <v>160.01</v>
      </c>
      <c r="R150" s="52">
        <v>1.0</v>
      </c>
      <c r="S150" s="52">
        <v>1.0</v>
      </c>
      <c r="T150" s="54" t="s">
        <v>103</v>
      </c>
      <c r="U150" s="57" t="s">
        <v>35</v>
      </c>
      <c r="V150" s="53" t="s">
        <v>58</v>
      </c>
      <c r="W150" s="58" t="s">
        <v>14412</v>
      </c>
      <c r="X150" s="18" t="s">
        <v>14413</v>
      </c>
      <c r="Y150" s="38"/>
      <c r="Z150" s="38"/>
      <c r="AA150" s="38"/>
      <c r="AB150" s="38"/>
      <c r="AC150" s="38"/>
    </row>
    <row r="151">
      <c r="A151" s="25" t="s">
        <v>14414</v>
      </c>
      <c r="B151" s="37" t="s">
        <v>14415</v>
      </c>
      <c r="C151" s="51">
        <v>2013.0</v>
      </c>
      <c r="D151" s="52">
        <v>63.0</v>
      </c>
      <c r="E151" s="52">
        <v>283933.0</v>
      </c>
      <c r="F151" s="53" t="s">
        <v>14300</v>
      </c>
      <c r="G151" s="37" t="s">
        <v>6075</v>
      </c>
      <c r="H151" s="37" t="s">
        <v>14411</v>
      </c>
      <c r="I151" s="52">
        <v>0.642</v>
      </c>
      <c r="J151" s="52">
        <v>0.792</v>
      </c>
      <c r="K151" s="52">
        <v>-6.799</v>
      </c>
      <c r="L151" s="52">
        <v>0.0688</v>
      </c>
      <c r="M151" s="52">
        <v>0.159</v>
      </c>
      <c r="N151" s="52">
        <v>5.53E-4</v>
      </c>
      <c r="O151" s="52">
        <v>0.305</v>
      </c>
      <c r="P151" s="52">
        <v>0.623</v>
      </c>
      <c r="Q151" s="52">
        <v>114.96</v>
      </c>
      <c r="R151" s="52">
        <v>11.0</v>
      </c>
      <c r="S151" s="52">
        <v>0.0</v>
      </c>
      <c r="T151" s="54" t="s">
        <v>103</v>
      </c>
      <c r="U151" s="57" t="s">
        <v>35</v>
      </c>
      <c r="V151" s="53" t="s">
        <v>54</v>
      </c>
      <c r="W151" s="58" t="s">
        <v>14418</v>
      </c>
      <c r="X151" s="18" t="s">
        <v>14422</v>
      </c>
      <c r="Y151" s="38"/>
      <c r="Z151" s="38"/>
      <c r="AA151" s="38"/>
      <c r="AB151" s="38"/>
      <c r="AC151" s="38"/>
    </row>
    <row r="152">
      <c r="A152" s="25" t="s">
        <v>14425</v>
      </c>
      <c r="B152" s="37" t="s">
        <v>14426</v>
      </c>
      <c r="C152" s="51">
        <v>2013.0</v>
      </c>
      <c r="D152" s="52">
        <v>60.0</v>
      </c>
      <c r="E152" s="52">
        <v>267920.0</v>
      </c>
      <c r="F152" s="53" t="s">
        <v>14300</v>
      </c>
      <c r="G152" s="37" t="s">
        <v>6075</v>
      </c>
      <c r="H152" s="37" t="s">
        <v>14411</v>
      </c>
      <c r="I152" s="52">
        <v>0.645</v>
      </c>
      <c r="J152" s="52">
        <v>0.736</v>
      </c>
      <c r="K152" s="52">
        <v>-6.862</v>
      </c>
      <c r="L152" s="52">
        <v>0.0514</v>
      </c>
      <c r="M152" s="52">
        <v>0.16</v>
      </c>
      <c r="N152" s="52">
        <v>1.56E-4</v>
      </c>
      <c r="O152" s="52">
        <v>0.6</v>
      </c>
      <c r="P152" s="52">
        <v>0.347</v>
      </c>
      <c r="Q152" s="52">
        <v>115.03</v>
      </c>
      <c r="R152" s="52">
        <v>9.0</v>
      </c>
      <c r="S152" s="52">
        <v>0.0</v>
      </c>
      <c r="T152" s="54" t="s">
        <v>103</v>
      </c>
      <c r="U152" s="57" t="s">
        <v>35</v>
      </c>
      <c r="V152" s="53" t="s">
        <v>45</v>
      </c>
      <c r="W152" s="58" t="s">
        <v>14427</v>
      </c>
      <c r="X152" s="18" t="s">
        <v>14428</v>
      </c>
      <c r="Y152" s="38"/>
      <c r="Z152" s="38"/>
      <c r="AA152" s="38"/>
      <c r="AB152" s="38"/>
      <c r="AC152" s="38"/>
    </row>
    <row r="153">
      <c r="A153" s="25" t="s">
        <v>14430</v>
      </c>
      <c r="B153" s="37" t="s">
        <v>14431</v>
      </c>
      <c r="C153" s="51">
        <v>2015.0</v>
      </c>
      <c r="D153" s="52">
        <v>70.0</v>
      </c>
      <c r="E153" s="52">
        <v>340493.0</v>
      </c>
      <c r="F153" s="53" t="s">
        <v>14300</v>
      </c>
      <c r="G153" s="37" t="s">
        <v>6075</v>
      </c>
      <c r="H153" s="37" t="s">
        <v>14433</v>
      </c>
      <c r="I153" s="52">
        <v>0.377</v>
      </c>
      <c r="J153" s="52">
        <v>0.329</v>
      </c>
      <c r="K153" s="52">
        <v>-9.67</v>
      </c>
      <c r="L153" s="52">
        <v>0.0569</v>
      </c>
      <c r="M153" s="52">
        <v>0.131</v>
      </c>
      <c r="N153" s="52">
        <v>0.00654</v>
      </c>
      <c r="O153" s="52">
        <v>0.279</v>
      </c>
      <c r="P153" s="52">
        <v>0.0528</v>
      </c>
      <c r="Q153" s="52">
        <v>173.663</v>
      </c>
      <c r="R153" s="52">
        <v>0.0</v>
      </c>
      <c r="S153" s="52">
        <v>0.0</v>
      </c>
      <c r="T153" s="54" t="s">
        <v>103</v>
      </c>
      <c r="U153" s="57" t="s">
        <v>35</v>
      </c>
      <c r="V153" s="53" t="s">
        <v>75</v>
      </c>
      <c r="W153" s="58" t="s">
        <v>14434</v>
      </c>
      <c r="X153" s="18" t="s">
        <v>14438</v>
      </c>
      <c r="Y153" s="38"/>
      <c r="Z153" s="38"/>
      <c r="AA153" s="38"/>
      <c r="AB153" s="38"/>
      <c r="AC153" s="38"/>
    </row>
    <row r="154">
      <c r="A154" s="25" t="s">
        <v>14439</v>
      </c>
      <c r="B154" s="37" t="s">
        <v>14440</v>
      </c>
      <c r="C154" s="51">
        <v>2012.0</v>
      </c>
      <c r="D154" s="52">
        <v>55.0</v>
      </c>
      <c r="E154" s="52">
        <v>349213.0</v>
      </c>
      <c r="F154" s="53" t="s">
        <v>14300</v>
      </c>
      <c r="G154" s="37" t="s">
        <v>6075</v>
      </c>
      <c r="H154" s="37" t="s">
        <v>14387</v>
      </c>
      <c r="I154" s="52">
        <v>0.455</v>
      </c>
      <c r="J154" s="52">
        <v>0.705</v>
      </c>
      <c r="K154" s="52">
        <v>-5.463</v>
      </c>
      <c r="L154" s="52">
        <v>0.0678</v>
      </c>
      <c r="M154" s="52">
        <v>0.395</v>
      </c>
      <c r="N154" s="52">
        <v>0.0189</v>
      </c>
      <c r="O154" s="52">
        <v>0.601</v>
      </c>
      <c r="P154" s="52">
        <v>0.149</v>
      </c>
      <c r="Q154" s="52">
        <v>157.992</v>
      </c>
      <c r="R154" s="52">
        <v>4.0</v>
      </c>
      <c r="S154" s="52">
        <v>0.0</v>
      </c>
      <c r="T154" s="54" t="s">
        <v>11697</v>
      </c>
      <c r="U154" s="57" t="s">
        <v>35</v>
      </c>
      <c r="V154" s="53" t="s">
        <v>58</v>
      </c>
      <c r="W154" s="58" t="s">
        <v>14441</v>
      </c>
      <c r="X154" s="18" t="s">
        <v>14445</v>
      </c>
      <c r="Y154" s="38"/>
      <c r="Z154" s="38"/>
      <c r="AA154" s="38"/>
      <c r="AB154" s="38"/>
      <c r="AC154" s="38"/>
    </row>
    <row r="155">
      <c r="A155" s="25" t="s">
        <v>14446</v>
      </c>
      <c r="B155" s="37" t="s">
        <v>14447</v>
      </c>
      <c r="C155" s="51">
        <v>2020.0</v>
      </c>
      <c r="D155" s="52">
        <v>53.0</v>
      </c>
      <c r="E155" s="52">
        <v>185688.0</v>
      </c>
      <c r="F155" s="53" t="s">
        <v>14300</v>
      </c>
      <c r="G155" s="37" t="s">
        <v>6075</v>
      </c>
      <c r="H155" s="37" t="s">
        <v>14347</v>
      </c>
      <c r="I155" s="52">
        <v>0.604</v>
      </c>
      <c r="J155" s="52">
        <v>0.26</v>
      </c>
      <c r="K155" s="52">
        <v>-10.498</v>
      </c>
      <c r="L155" s="52">
        <v>0.0373</v>
      </c>
      <c r="M155" s="52">
        <v>0.841</v>
      </c>
      <c r="N155" s="52">
        <v>9.33E-5</v>
      </c>
      <c r="O155" s="52">
        <v>0.327</v>
      </c>
      <c r="P155" s="52">
        <v>0.318</v>
      </c>
      <c r="Q155" s="52">
        <v>100.901</v>
      </c>
      <c r="R155" s="52">
        <v>11.0</v>
      </c>
      <c r="S155" s="52">
        <v>1.0</v>
      </c>
      <c r="T155" s="54" t="s">
        <v>103</v>
      </c>
      <c r="U155" s="57" t="s">
        <v>35</v>
      </c>
      <c r="V155" s="53" t="s">
        <v>45</v>
      </c>
      <c r="W155" s="58" t="s">
        <v>14448</v>
      </c>
      <c r="X155" s="18" t="s">
        <v>14449</v>
      </c>
      <c r="Y155" s="38"/>
      <c r="Z155" s="38"/>
      <c r="AA155" s="38"/>
      <c r="AB155" s="38"/>
      <c r="AC155" s="38"/>
    </row>
    <row r="156">
      <c r="A156" s="25" t="s">
        <v>14453</v>
      </c>
      <c r="B156" s="37" t="s">
        <v>14454</v>
      </c>
      <c r="C156" s="51">
        <v>2022.0</v>
      </c>
      <c r="D156" s="52">
        <v>72.0</v>
      </c>
      <c r="E156" s="52">
        <v>233453.0</v>
      </c>
      <c r="F156" s="53" t="s">
        <v>14456</v>
      </c>
      <c r="G156" s="37" t="s">
        <v>14457</v>
      </c>
      <c r="H156" s="37" t="s">
        <v>14454</v>
      </c>
      <c r="I156" s="52">
        <v>0.441</v>
      </c>
      <c r="J156" s="52">
        <v>0.287</v>
      </c>
      <c r="K156" s="52">
        <v>-9.963</v>
      </c>
      <c r="L156" s="52">
        <v>0.0448</v>
      </c>
      <c r="M156" s="52">
        <v>0.899</v>
      </c>
      <c r="N156" s="52">
        <v>3.69E-6</v>
      </c>
      <c r="O156" s="52">
        <v>0.155</v>
      </c>
      <c r="P156" s="52">
        <v>0.272</v>
      </c>
      <c r="Q156" s="52">
        <v>169.672</v>
      </c>
      <c r="R156" s="52">
        <v>8.0</v>
      </c>
      <c r="S156" s="52">
        <v>1.0</v>
      </c>
      <c r="T156" s="54" t="s">
        <v>103</v>
      </c>
      <c r="U156" s="57" t="s">
        <v>35</v>
      </c>
      <c r="V156" s="53" t="s">
        <v>36</v>
      </c>
      <c r="W156" s="58" t="s">
        <v>14458</v>
      </c>
      <c r="X156" s="18" t="s">
        <v>14459</v>
      </c>
      <c r="Y156" s="38"/>
      <c r="Z156" s="38"/>
      <c r="AA156" s="38"/>
      <c r="AB156" s="38"/>
      <c r="AC156" s="38"/>
    </row>
    <row r="157">
      <c r="A157" s="25" t="s">
        <v>14462</v>
      </c>
      <c r="B157" s="37" t="s">
        <v>14463</v>
      </c>
      <c r="C157" s="51">
        <v>2020.0</v>
      </c>
      <c r="D157" s="52">
        <v>80.0</v>
      </c>
      <c r="E157" s="52">
        <v>180018.0</v>
      </c>
      <c r="F157" s="53" t="s">
        <v>14456</v>
      </c>
      <c r="G157" s="37" t="s">
        <v>14457</v>
      </c>
      <c r="H157" s="37" t="s">
        <v>14464</v>
      </c>
      <c r="I157" s="52">
        <v>0.551</v>
      </c>
      <c r="J157" s="52">
        <v>0.639</v>
      </c>
      <c r="K157" s="52">
        <v>-7.475</v>
      </c>
      <c r="L157" s="52">
        <v>0.123</v>
      </c>
      <c r="M157" s="52">
        <v>0.394</v>
      </c>
      <c r="N157" s="52">
        <v>1.41E-4</v>
      </c>
      <c r="O157" s="52">
        <v>0.373</v>
      </c>
      <c r="P157" s="52">
        <v>0.326</v>
      </c>
      <c r="Q157" s="52">
        <v>167.809</v>
      </c>
      <c r="R157" s="52">
        <v>1.0</v>
      </c>
      <c r="S157" s="52">
        <v>1.0</v>
      </c>
      <c r="T157" s="54" t="s">
        <v>103</v>
      </c>
      <c r="U157" s="57" t="s">
        <v>35</v>
      </c>
      <c r="V157" s="53" t="s">
        <v>45</v>
      </c>
      <c r="W157" s="58" t="s">
        <v>14465</v>
      </c>
      <c r="X157" s="18" t="s">
        <v>14468</v>
      </c>
      <c r="Y157" s="38"/>
      <c r="Z157" s="38"/>
      <c r="AA157" s="38"/>
      <c r="AB157" s="38"/>
      <c r="AC157" s="38"/>
    </row>
    <row r="158">
      <c r="A158" s="25" t="s">
        <v>14469</v>
      </c>
      <c r="B158" s="37" t="s">
        <v>14470</v>
      </c>
      <c r="C158" s="51">
        <v>2020.0</v>
      </c>
      <c r="D158" s="52">
        <v>73.0</v>
      </c>
      <c r="E158" s="52">
        <v>240294.0</v>
      </c>
      <c r="F158" s="53" t="s">
        <v>14456</v>
      </c>
      <c r="G158" s="37" t="s">
        <v>14457</v>
      </c>
      <c r="H158" s="37" t="s">
        <v>14464</v>
      </c>
      <c r="I158" s="52">
        <v>0.563</v>
      </c>
      <c r="J158" s="52">
        <v>0.198</v>
      </c>
      <c r="K158" s="52">
        <v>-10.034</v>
      </c>
      <c r="L158" s="52">
        <v>0.0315</v>
      </c>
      <c r="M158" s="52">
        <v>0.954</v>
      </c>
      <c r="N158" s="52">
        <v>0.00892</v>
      </c>
      <c r="O158" s="52">
        <v>0.135</v>
      </c>
      <c r="P158" s="52">
        <v>0.0777</v>
      </c>
      <c r="Q158" s="52">
        <v>132.691</v>
      </c>
      <c r="R158" s="52">
        <v>10.0</v>
      </c>
      <c r="S158" s="52">
        <v>1.0</v>
      </c>
      <c r="T158" s="54" t="s">
        <v>103</v>
      </c>
      <c r="U158" s="57" t="s">
        <v>35</v>
      </c>
      <c r="V158" s="53" t="s">
        <v>75</v>
      </c>
      <c r="W158" s="58" t="s">
        <v>14472</v>
      </c>
      <c r="X158" s="18" t="s">
        <v>14476</v>
      </c>
      <c r="Y158" s="38"/>
      <c r="Z158" s="38"/>
      <c r="AA158" s="38"/>
      <c r="AB158" s="38"/>
      <c r="AC158" s="38"/>
    </row>
    <row r="159">
      <c r="A159" s="25" t="s">
        <v>14478</v>
      </c>
      <c r="B159" s="37" t="s">
        <v>6073</v>
      </c>
      <c r="C159" s="51">
        <v>2022.0</v>
      </c>
      <c r="D159" s="52">
        <v>80.0</v>
      </c>
      <c r="E159" s="52">
        <v>211666.0</v>
      </c>
      <c r="F159" s="53" t="s">
        <v>14456</v>
      </c>
      <c r="G159" s="37" t="s">
        <v>14457</v>
      </c>
      <c r="H159" s="37" t="s">
        <v>14479</v>
      </c>
      <c r="I159" s="52">
        <v>0.474</v>
      </c>
      <c r="J159" s="52">
        <v>0.511</v>
      </c>
      <c r="K159" s="52">
        <v>-7.654</v>
      </c>
      <c r="L159" s="52">
        <v>0.0487</v>
      </c>
      <c r="M159" s="52">
        <v>0.373</v>
      </c>
      <c r="N159" s="52">
        <v>0.136</v>
      </c>
      <c r="O159" s="52">
        <v>0.295</v>
      </c>
      <c r="P159" s="52">
        <v>0.148</v>
      </c>
      <c r="Q159" s="52">
        <v>147.837</v>
      </c>
      <c r="R159" s="52">
        <v>8.0</v>
      </c>
      <c r="S159" s="52">
        <v>1.0</v>
      </c>
      <c r="T159" s="54" t="s">
        <v>103</v>
      </c>
      <c r="U159" s="57" t="s">
        <v>35</v>
      </c>
      <c r="V159" s="53" t="s">
        <v>58</v>
      </c>
      <c r="W159" s="58" t="s">
        <v>14480</v>
      </c>
      <c r="X159" s="18" t="s">
        <v>14481</v>
      </c>
      <c r="Y159" s="38"/>
      <c r="Z159" s="38"/>
      <c r="AA159" s="38"/>
      <c r="AB159" s="38"/>
      <c r="AC159" s="38"/>
    </row>
    <row r="160">
      <c r="A160" s="25" t="s">
        <v>14484</v>
      </c>
      <c r="B160" s="37" t="s">
        <v>14485</v>
      </c>
      <c r="C160" s="51">
        <v>2020.0</v>
      </c>
      <c r="D160" s="52">
        <v>70.0</v>
      </c>
      <c r="E160" s="52">
        <v>207710.0</v>
      </c>
      <c r="F160" s="53" t="s">
        <v>14456</v>
      </c>
      <c r="G160" s="37" t="s">
        <v>14457</v>
      </c>
      <c r="H160" s="37" t="s">
        <v>14464</v>
      </c>
      <c r="I160" s="52">
        <v>0.494</v>
      </c>
      <c r="J160" s="52">
        <v>0.374</v>
      </c>
      <c r="K160" s="52">
        <v>-9.322</v>
      </c>
      <c r="L160" s="52">
        <v>0.0275</v>
      </c>
      <c r="M160" s="52">
        <v>0.799</v>
      </c>
      <c r="N160" s="52">
        <v>0.0785</v>
      </c>
      <c r="O160" s="52">
        <v>0.12</v>
      </c>
      <c r="P160" s="52">
        <v>0.038</v>
      </c>
      <c r="Q160" s="52">
        <v>114.06</v>
      </c>
      <c r="R160" s="52">
        <v>7.0</v>
      </c>
      <c r="S160" s="52">
        <v>0.0</v>
      </c>
      <c r="T160" s="54" t="s">
        <v>103</v>
      </c>
      <c r="U160" s="57" t="s">
        <v>35</v>
      </c>
      <c r="V160" s="53" t="s">
        <v>75</v>
      </c>
      <c r="W160" s="58" t="s">
        <v>14486</v>
      </c>
      <c r="X160" s="18" t="s">
        <v>14489</v>
      </c>
      <c r="Y160" s="38"/>
      <c r="Z160" s="38"/>
      <c r="AA160" s="38"/>
      <c r="AB160" s="38"/>
      <c r="AC160" s="38"/>
    </row>
    <row r="161">
      <c r="A161" s="25" t="s">
        <v>14490</v>
      </c>
      <c r="B161" s="37" t="s">
        <v>14491</v>
      </c>
      <c r="C161" s="51">
        <v>2018.0</v>
      </c>
      <c r="D161" s="52">
        <v>71.0</v>
      </c>
      <c r="E161" s="52">
        <v>202102.0</v>
      </c>
      <c r="F161" s="53" t="s">
        <v>14456</v>
      </c>
      <c r="G161" s="37" t="s">
        <v>14457</v>
      </c>
      <c r="H161" s="37" t="s">
        <v>14492</v>
      </c>
      <c r="I161" s="52">
        <v>0.579</v>
      </c>
      <c r="J161" s="52">
        <v>0.217</v>
      </c>
      <c r="K161" s="52">
        <v>-15.372</v>
      </c>
      <c r="L161" s="52">
        <v>0.0579</v>
      </c>
      <c r="M161" s="52">
        <v>0.831</v>
      </c>
      <c r="N161" s="52">
        <v>1.5E-4</v>
      </c>
      <c r="O161" s="52">
        <v>0.534</v>
      </c>
      <c r="P161" s="52">
        <v>0.0871</v>
      </c>
      <c r="Q161" s="52">
        <v>116.022</v>
      </c>
      <c r="R161" s="52">
        <v>10.0</v>
      </c>
      <c r="S161" s="52">
        <v>1.0</v>
      </c>
      <c r="T161" s="54" t="s">
        <v>103</v>
      </c>
      <c r="U161" s="57" t="s">
        <v>35</v>
      </c>
      <c r="V161" s="53" t="s">
        <v>75</v>
      </c>
      <c r="W161" s="58" t="s">
        <v>14494</v>
      </c>
      <c r="X161" s="18" t="s">
        <v>14496</v>
      </c>
      <c r="Y161" s="38"/>
      <c r="Z161" s="38"/>
      <c r="AA161" s="38"/>
      <c r="AB161" s="38"/>
      <c r="AC161" s="38"/>
    </row>
    <row r="162">
      <c r="A162" s="25" t="s">
        <v>14497</v>
      </c>
      <c r="B162" s="37" t="s">
        <v>14498</v>
      </c>
      <c r="C162" s="51">
        <v>2018.0</v>
      </c>
      <c r="D162" s="52">
        <v>76.0</v>
      </c>
      <c r="E162" s="52">
        <v>174357.0</v>
      </c>
      <c r="F162" s="53" t="s">
        <v>14456</v>
      </c>
      <c r="G162" s="37" t="s">
        <v>14457</v>
      </c>
      <c r="H162" s="37" t="s">
        <v>14499</v>
      </c>
      <c r="I162" s="52">
        <v>0.671</v>
      </c>
      <c r="J162" s="52">
        <v>0.589</v>
      </c>
      <c r="K162" s="52">
        <v>-9.573</v>
      </c>
      <c r="L162" s="52">
        <v>0.128</v>
      </c>
      <c r="M162" s="52">
        <v>0.62</v>
      </c>
      <c r="N162" s="52">
        <v>0.234</v>
      </c>
      <c r="O162" s="52">
        <v>0.0992</v>
      </c>
      <c r="P162" s="52">
        <v>0.201</v>
      </c>
      <c r="Q162" s="52">
        <v>169.031</v>
      </c>
      <c r="R162" s="52">
        <v>1.0</v>
      </c>
      <c r="S162" s="52">
        <v>1.0</v>
      </c>
      <c r="T162" s="54" t="s">
        <v>11697</v>
      </c>
      <c r="U162" s="57" t="s">
        <v>35</v>
      </c>
      <c r="V162" s="53" t="s">
        <v>36</v>
      </c>
      <c r="W162" s="58" t="s">
        <v>14500</v>
      </c>
      <c r="X162" s="18" t="s">
        <v>14503</v>
      </c>
      <c r="Y162" s="38"/>
      <c r="Z162" s="38"/>
      <c r="AA162" s="38"/>
      <c r="AB162" s="38"/>
      <c r="AC162" s="38"/>
    </row>
    <row r="163">
      <c r="A163" s="25" t="s">
        <v>14507</v>
      </c>
      <c r="B163" s="37" t="s">
        <v>14508</v>
      </c>
      <c r="C163" s="51">
        <v>2018.0</v>
      </c>
      <c r="D163" s="52">
        <v>66.0</v>
      </c>
      <c r="E163" s="52">
        <v>251015.0</v>
      </c>
      <c r="F163" s="53" t="s">
        <v>14456</v>
      </c>
      <c r="G163" s="37" t="s">
        <v>14457</v>
      </c>
      <c r="H163" s="37" t="s">
        <v>14499</v>
      </c>
      <c r="I163" s="52">
        <v>0.305</v>
      </c>
      <c r="J163" s="52">
        <v>0.715</v>
      </c>
      <c r="K163" s="52">
        <v>-7.54</v>
      </c>
      <c r="L163" s="52">
        <v>0.0554</v>
      </c>
      <c r="M163" s="52">
        <v>0.105</v>
      </c>
      <c r="N163" s="52">
        <v>0.0521</v>
      </c>
      <c r="O163" s="52">
        <v>0.0906</v>
      </c>
      <c r="P163" s="52">
        <v>0.29</v>
      </c>
      <c r="Q163" s="52">
        <v>82.974</v>
      </c>
      <c r="R163" s="52">
        <v>7.0</v>
      </c>
      <c r="S163" s="52">
        <v>1.0</v>
      </c>
      <c r="T163" s="54" t="s">
        <v>103</v>
      </c>
      <c r="U163" s="57" t="s">
        <v>35</v>
      </c>
      <c r="V163" s="53" t="s">
        <v>36</v>
      </c>
      <c r="W163" s="58" t="s">
        <v>14509</v>
      </c>
      <c r="X163" s="18" t="s">
        <v>14512</v>
      </c>
      <c r="Y163" s="38"/>
      <c r="Z163" s="38"/>
      <c r="AA163" s="38"/>
      <c r="AB163" s="38"/>
      <c r="AC163" s="38"/>
    </row>
    <row r="164">
      <c r="A164" s="25" t="s">
        <v>14514</v>
      </c>
      <c r="B164" s="37" t="s">
        <v>14515</v>
      </c>
      <c r="C164" s="51">
        <v>2018.0</v>
      </c>
      <c r="D164" s="52">
        <v>67.0</v>
      </c>
      <c r="E164" s="52">
        <v>179423.0</v>
      </c>
      <c r="F164" s="53" t="s">
        <v>14456</v>
      </c>
      <c r="G164" s="37" t="s">
        <v>14457</v>
      </c>
      <c r="H164" s="37" t="s">
        <v>14499</v>
      </c>
      <c r="I164" s="52">
        <v>0.646</v>
      </c>
      <c r="J164" s="52">
        <v>0.648</v>
      </c>
      <c r="K164" s="52">
        <v>-8.602</v>
      </c>
      <c r="L164" s="52">
        <v>0.0372</v>
      </c>
      <c r="M164" s="52">
        <v>0.71</v>
      </c>
      <c r="N164" s="52">
        <v>0.00314</v>
      </c>
      <c r="O164" s="52">
        <v>0.108</v>
      </c>
      <c r="P164" s="52">
        <v>0.464</v>
      </c>
      <c r="Q164" s="52">
        <v>75.001</v>
      </c>
      <c r="R164" s="52">
        <v>0.0</v>
      </c>
      <c r="S164" s="52">
        <v>0.0</v>
      </c>
      <c r="T164" s="54" t="s">
        <v>103</v>
      </c>
      <c r="U164" s="57" t="s">
        <v>35</v>
      </c>
      <c r="V164" s="53" t="s">
        <v>54</v>
      </c>
      <c r="W164" s="58" t="s">
        <v>14516</v>
      </c>
      <c r="X164" s="18" t="s">
        <v>14519</v>
      </c>
      <c r="Y164" s="38"/>
      <c r="Z164" s="38"/>
      <c r="AA164" s="38"/>
      <c r="AB164" s="38"/>
      <c r="AC164" s="38"/>
    </row>
    <row r="165">
      <c r="A165" s="25" t="s">
        <v>14523</v>
      </c>
      <c r="B165" s="37" t="s">
        <v>14524</v>
      </c>
      <c r="C165" s="51">
        <v>2018.0</v>
      </c>
      <c r="D165" s="52">
        <v>66.0</v>
      </c>
      <c r="E165" s="52">
        <v>128888.0</v>
      </c>
      <c r="F165" s="53" t="s">
        <v>14456</v>
      </c>
      <c r="G165" s="37" t="s">
        <v>14457</v>
      </c>
      <c r="H165" s="37" t="s">
        <v>14499</v>
      </c>
      <c r="I165" s="52">
        <v>0.787</v>
      </c>
      <c r="J165" s="52">
        <v>0.312</v>
      </c>
      <c r="K165" s="52">
        <v>-12.401</v>
      </c>
      <c r="L165" s="52">
        <v>0.0382</v>
      </c>
      <c r="M165" s="52">
        <v>0.893</v>
      </c>
      <c r="N165" s="52">
        <v>0.0224</v>
      </c>
      <c r="O165" s="52">
        <v>0.115</v>
      </c>
      <c r="P165" s="52">
        <v>0.425</v>
      </c>
      <c r="Q165" s="52">
        <v>119.898</v>
      </c>
      <c r="R165" s="52">
        <v>7.0</v>
      </c>
      <c r="S165" s="52">
        <v>1.0</v>
      </c>
      <c r="T165" s="54" t="s">
        <v>103</v>
      </c>
      <c r="U165" s="57" t="s">
        <v>35</v>
      </c>
      <c r="V165" s="53" t="s">
        <v>54</v>
      </c>
      <c r="W165" s="58" t="s">
        <v>14525</v>
      </c>
      <c r="X165" s="18" t="s">
        <v>14530</v>
      </c>
      <c r="Y165" s="38"/>
      <c r="Z165" s="38"/>
      <c r="AA165" s="38"/>
      <c r="AB165" s="38"/>
      <c r="AC165" s="38"/>
    </row>
    <row r="166">
      <c r="A166" s="25" t="s">
        <v>14531</v>
      </c>
      <c r="B166" s="37" t="s">
        <v>14532</v>
      </c>
      <c r="C166" s="51">
        <v>2022.0</v>
      </c>
      <c r="D166" s="52">
        <v>61.0</v>
      </c>
      <c r="E166" s="52">
        <v>177400.0</v>
      </c>
      <c r="F166" s="53" t="s">
        <v>14456</v>
      </c>
      <c r="G166" s="37" t="s">
        <v>14457</v>
      </c>
      <c r="H166" s="37" t="s">
        <v>14479</v>
      </c>
      <c r="I166" s="52">
        <v>0.482</v>
      </c>
      <c r="J166" s="52">
        <v>0.394</v>
      </c>
      <c r="K166" s="52">
        <v>-10.58</v>
      </c>
      <c r="L166" s="52">
        <v>0.0275</v>
      </c>
      <c r="M166" s="52">
        <v>0.409</v>
      </c>
      <c r="N166" s="52">
        <v>8.6E-6</v>
      </c>
      <c r="O166" s="52">
        <v>0.127</v>
      </c>
      <c r="P166" s="52">
        <v>0.397</v>
      </c>
      <c r="Q166" s="52">
        <v>92.044</v>
      </c>
      <c r="R166" s="52">
        <v>10.0</v>
      </c>
      <c r="S166" s="52">
        <v>1.0</v>
      </c>
      <c r="T166" s="54" t="s">
        <v>103</v>
      </c>
      <c r="U166" s="57" t="s">
        <v>35</v>
      </c>
      <c r="V166" s="53" t="s">
        <v>45</v>
      </c>
      <c r="W166" s="58" t="s">
        <v>14535</v>
      </c>
      <c r="X166" s="18" t="s">
        <v>14536</v>
      </c>
      <c r="Y166" s="38"/>
      <c r="Z166" s="38"/>
      <c r="AA166" s="38"/>
      <c r="AB166" s="38"/>
      <c r="AC166" s="38"/>
    </row>
    <row r="167">
      <c r="A167" s="25" t="s">
        <v>14537</v>
      </c>
      <c r="B167" s="37" t="s">
        <v>14538</v>
      </c>
      <c r="C167" s="51">
        <v>2022.0</v>
      </c>
      <c r="D167" s="52">
        <v>66.0</v>
      </c>
      <c r="E167" s="52">
        <v>102480.0</v>
      </c>
      <c r="F167" s="53" t="s">
        <v>14456</v>
      </c>
      <c r="G167" s="37" t="s">
        <v>14457</v>
      </c>
      <c r="H167" s="37" t="s">
        <v>14479</v>
      </c>
      <c r="I167" s="52">
        <v>0.793</v>
      </c>
      <c r="J167" s="52">
        <v>0.661</v>
      </c>
      <c r="K167" s="52">
        <v>-8.007</v>
      </c>
      <c r="L167" s="52">
        <v>0.0652</v>
      </c>
      <c r="M167" s="52">
        <v>0.294</v>
      </c>
      <c r="N167" s="52">
        <v>7.09E-4</v>
      </c>
      <c r="O167" s="52">
        <v>0.0901</v>
      </c>
      <c r="P167" s="52">
        <v>0.632</v>
      </c>
      <c r="Q167" s="52">
        <v>148.023</v>
      </c>
      <c r="R167" s="52">
        <v>2.0</v>
      </c>
      <c r="S167" s="52">
        <v>1.0</v>
      </c>
      <c r="T167" s="54" t="s">
        <v>103</v>
      </c>
      <c r="U167" s="57" t="s">
        <v>35</v>
      </c>
      <c r="V167" s="53" t="s">
        <v>54</v>
      </c>
      <c r="W167" s="58" t="s">
        <v>14541</v>
      </c>
      <c r="X167" s="18" t="s">
        <v>14542</v>
      </c>
      <c r="Y167" s="38"/>
      <c r="Z167" s="38"/>
      <c r="AA167" s="38"/>
      <c r="AB167" s="38"/>
      <c r="AC167" s="38"/>
    </row>
    <row r="168">
      <c r="A168" s="25" t="s">
        <v>14543</v>
      </c>
      <c r="B168" s="52">
        <v>777.0</v>
      </c>
      <c r="C168" s="51">
        <v>2020.0</v>
      </c>
      <c r="D168" s="52">
        <v>62.0</v>
      </c>
      <c r="E168" s="52">
        <v>181772.0</v>
      </c>
      <c r="F168" s="53" t="s">
        <v>14456</v>
      </c>
      <c r="G168" s="37" t="s">
        <v>14457</v>
      </c>
      <c r="H168" s="37" t="s">
        <v>14464</v>
      </c>
      <c r="I168" s="52">
        <v>0.562</v>
      </c>
      <c r="J168" s="52">
        <v>0.604</v>
      </c>
      <c r="K168" s="52">
        <v>-9.939</v>
      </c>
      <c r="L168" s="52">
        <v>0.0954</v>
      </c>
      <c r="M168" s="52">
        <v>0.265</v>
      </c>
      <c r="N168" s="52">
        <v>3.42E-6</v>
      </c>
      <c r="O168" s="52">
        <v>0.139</v>
      </c>
      <c r="P168" s="52">
        <v>0.167</v>
      </c>
      <c r="Q168" s="52">
        <v>179.812</v>
      </c>
      <c r="R168" s="52">
        <v>1.0</v>
      </c>
      <c r="S168" s="52">
        <v>0.0</v>
      </c>
      <c r="T168" s="54" t="s">
        <v>103</v>
      </c>
      <c r="U168" s="57" t="s">
        <v>35</v>
      </c>
      <c r="V168" s="53" t="s">
        <v>58</v>
      </c>
      <c r="W168" s="58" t="s">
        <v>14546</v>
      </c>
      <c r="X168" s="18" t="s">
        <v>14547</v>
      </c>
      <c r="Y168" s="38"/>
      <c r="Z168" s="38"/>
      <c r="AA168" s="38"/>
      <c r="AB168" s="38"/>
      <c r="AC168" s="38"/>
    </row>
    <row r="169">
      <c r="A169" s="25" t="s">
        <v>14548</v>
      </c>
      <c r="B169" s="37" t="s">
        <v>14549</v>
      </c>
      <c r="C169" s="51">
        <v>2022.0</v>
      </c>
      <c r="D169" s="52">
        <v>62.0</v>
      </c>
      <c r="E169" s="52">
        <v>213706.0</v>
      </c>
      <c r="F169" s="53" t="s">
        <v>14456</v>
      </c>
      <c r="G169" s="37" t="s">
        <v>14457</v>
      </c>
      <c r="H169" s="37" t="s">
        <v>14479</v>
      </c>
      <c r="I169" s="52">
        <v>0.401</v>
      </c>
      <c r="J169" s="52">
        <v>0.294</v>
      </c>
      <c r="K169" s="52">
        <v>-11.698</v>
      </c>
      <c r="L169" s="52">
        <v>0.0422</v>
      </c>
      <c r="M169" s="52">
        <v>0.771</v>
      </c>
      <c r="N169" s="52">
        <v>0.00144</v>
      </c>
      <c r="O169" s="52">
        <v>0.0907</v>
      </c>
      <c r="P169" s="52">
        <v>0.192</v>
      </c>
      <c r="Q169" s="52">
        <v>160.124</v>
      </c>
      <c r="R169" s="52">
        <v>9.0</v>
      </c>
      <c r="S169" s="52">
        <v>1.0</v>
      </c>
      <c r="T169" s="54" t="s">
        <v>103</v>
      </c>
      <c r="U169" s="57" t="s">
        <v>35</v>
      </c>
      <c r="V169" s="53" t="s">
        <v>58</v>
      </c>
      <c r="W169" s="58" t="s">
        <v>14550</v>
      </c>
      <c r="X169" s="18" t="s">
        <v>14553</v>
      </c>
      <c r="Y169" s="38"/>
      <c r="Z169" s="38"/>
      <c r="AA169" s="38"/>
      <c r="AB169" s="38"/>
      <c r="AC169" s="38"/>
    </row>
    <row r="170">
      <c r="A170" s="25" t="s">
        <v>14556</v>
      </c>
      <c r="B170" s="37" t="s">
        <v>14557</v>
      </c>
      <c r="C170" s="51">
        <v>2018.0</v>
      </c>
      <c r="D170" s="52">
        <v>74.0</v>
      </c>
      <c r="E170" s="52">
        <v>126312.0</v>
      </c>
      <c r="F170" s="53" t="s">
        <v>14456</v>
      </c>
      <c r="G170" s="37" t="s">
        <v>14457</v>
      </c>
      <c r="H170" s="37" t="s">
        <v>14492</v>
      </c>
      <c r="I170" s="52">
        <v>0.57</v>
      </c>
      <c r="J170" s="52">
        <v>0.388</v>
      </c>
      <c r="K170" s="52">
        <v>-8.605</v>
      </c>
      <c r="L170" s="52">
        <v>0.275</v>
      </c>
      <c r="M170" s="52">
        <v>0.964</v>
      </c>
      <c r="N170" s="52">
        <v>0.699</v>
      </c>
      <c r="O170" s="52">
        <v>0.208</v>
      </c>
      <c r="P170" s="52">
        <v>0.473</v>
      </c>
      <c r="Q170" s="52">
        <v>150.571</v>
      </c>
      <c r="R170" s="52">
        <v>7.0</v>
      </c>
      <c r="S170" s="52">
        <v>1.0</v>
      </c>
      <c r="T170" s="54" t="s">
        <v>11697</v>
      </c>
      <c r="U170" s="57" t="s">
        <v>35</v>
      </c>
      <c r="V170" s="53" t="s">
        <v>54</v>
      </c>
      <c r="W170" s="58" t="s">
        <v>14558</v>
      </c>
      <c r="X170" s="18" t="s">
        <v>14561</v>
      </c>
      <c r="Y170" s="38"/>
      <c r="Z170" s="38"/>
      <c r="AA170" s="38"/>
      <c r="AB170" s="38"/>
      <c r="AC170" s="38"/>
    </row>
    <row r="171">
      <c r="A171" s="25" t="s">
        <v>14564</v>
      </c>
      <c r="B171" s="37" t="s">
        <v>9501</v>
      </c>
      <c r="C171" s="51">
        <v>2018.0</v>
      </c>
      <c r="D171" s="52">
        <v>64.0</v>
      </c>
      <c r="E171" s="52">
        <v>176803.0</v>
      </c>
      <c r="F171" s="53" t="s">
        <v>14456</v>
      </c>
      <c r="G171" s="37" t="s">
        <v>14457</v>
      </c>
      <c r="H171" s="37" t="s">
        <v>14492</v>
      </c>
      <c r="I171" s="52">
        <v>0.462</v>
      </c>
      <c r="J171" s="52">
        <v>0.38</v>
      </c>
      <c r="K171" s="52">
        <v>-11.344</v>
      </c>
      <c r="L171" s="52">
        <v>0.174</v>
      </c>
      <c r="M171" s="52">
        <v>0.409</v>
      </c>
      <c r="N171" s="52">
        <v>0.0819</v>
      </c>
      <c r="O171" s="52">
        <v>0.0977</v>
      </c>
      <c r="P171" s="52">
        <v>0.0365</v>
      </c>
      <c r="Q171" s="52">
        <v>169.995</v>
      </c>
      <c r="R171" s="52">
        <v>2.0</v>
      </c>
      <c r="S171" s="52">
        <v>0.0</v>
      </c>
      <c r="T171" s="54" t="s">
        <v>103</v>
      </c>
      <c r="U171" s="57" t="s">
        <v>35</v>
      </c>
      <c r="V171" s="53" t="s">
        <v>75</v>
      </c>
      <c r="W171" s="58" t="s">
        <v>14565</v>
      </c>
      <c r="X171" s="18" t="s">
        <v>14568</v>
      </c>
      <c r="Y171" s="38"/>
      <c r="Z171" s="38"/>
      <c r="AA171" s="38"/>
      <c r="AB171" s="38"/>
      <c r="AC171" s="38"/>
    </row>
    <row r="172">
      <c r="A172" s="25" t="s">
        <v>14572</v>
      </c>
      <c r="B172" s="37" t="s">
        <v>14573</v>
      </c>
      <c r="C172" s="51">
        <v>2020.0</v>
      </c>
      <c r="D172" s="52">
        <v>56.0</v>
      </c>
      <c r="E172" s="52">
        <v>166883.0</v>
      </c>
      <c r="F172" s="53" t="s">
        <v>14574</v>
      </c>
      <c r="G172" s="37" t="s">
        <v>14575</v>
      </c>
      <c r="H172" s="37" t="s">
        <v>14464</v>
      </c>
      <c r="I172" s="52">
        <v>0.685</v>
      </c>
      <c r="J172" s="52">
        <v>0.679</v>
      </c>
      <c r="K172" s="52">
        <v>-9.437</v>
      </c>
      <c r="L172" s="52">
        <v>0.0479</v>
      </c>
      <c r="M172" s="52">
        <v>0.388</v>
      </c>
      <c r="N172" s="52">
        <v>0.744</v>
      </c>
      <c r="O172" s="52">
        <v>0.0989</v>
      </c>
      <c r="P172" s="52">
        <v>0.651</v>
      </c>
      <c r="Q172" s="52">
        <v>173.085</v>
      </c>
      <c r="R172" s="52">
        <v>10.0</v>
      </c>
      <c r="S172" s="52">
        <v>1.0</v>
      </c>
      <c r="T172" s="54" t="s">
        <v>103</v>
      </c>
      <c r="U172" s="57" t="s">
        <v>35</v>
      </c>
      <c r="V172" s="53" t="s">
        <v>54</v>
      </c>
      <c r="W172" s="58" t="s">
        <v>14576</v>
      </c>
      <c r="X172" s="18" t="s">
        <v>14577</v>
      </c>
      <c r="Y172" s="38"/>
      <c r="Z172" s="38"/>
      <c r="AA172" s="38"/>
      <c r="AB172" s="38"/>
      <c r="AC172" s="38"/>
    </row>
    <row r="173">
      <c r="A173" s="25" t="s">
        <v>14578</v>
      </c>
      <c r="B173" s="37" t="s">
        <v>14579</v>
      </c>
      <c r="C173" s="51">
        <v>2020.0</v>
      </c>
      <c r="D173" s="52">
        <v>61.0</v>
      </c>
      <c r="E173" s="52">
        <v>207265.0</v>
      </c>
      <c r="F173" s="53" t="s">
        <v>14456</v>
      </c>
      <c r="G173" s="37" t="s">
        <v>14457</v>
      </c>
      <c r="H173" s="37" t="s">
        <v>14464</v>
      </c>
      <c r="I173" s="52">
        <v>0.736</v>
      </c>
      <c r="J173" s="52">
        <v>0.533</v>
      </c>
      <c r="K173" s="52">
        <v>-7.624</v>
      </c>
      <c r="L173" s="52">
        <v>0.0494</v>
      </c>
      <c r="M173" s="52">
        <v>0.184</v>
      </c>
      <c r="N173" s="52">
        <v>2.75E-4</v>
      </c>
      <c r="O173" s="52">
        <v>0.115</v>
      </c>
      <c r="P173" s="52">
        <v>0.272</v>
      </c>
      <c r="Q173" s="52">
        <v>132.028</v>
      </c>
      <c r="R173" s="52">
        <v>7.0</v>
      </c>
      <c r="S173" s="52">
        <v>1.0</v>
      </c>
      <c r="T173" s="54" t="s">
        <v>103</v>
      </c>
      <c r="U173" s="57" t="s">
        <v>35</v>
      </c>
      <c r="V173" s="53" t="s">
        <v>36</v>
      </c>
      <c r="W173" s="58" t="s">
        <v>14582</v>
      </c>
      <c r="X173" s="18" t="s">
        <v>14586</v>
      </c>
      <c r="Y173" s="38"/>
      <c r="Z173" s="38"/>
      <c r="AA173" s="38"/>
      <c r="AB173" s="38"/>
      <c r="AC173" s="38"/>
    </row>
    <row r="174">
      <c r="A174" s="25" t="s">
        <v>14587</v>
      </c>
      <c r="B174" s="37" t="s">
        <v>14588</v>
      </c>
      <c r="C174" s="51">
        <v>2012.0</v>
      </c>
      <c r="D174" s="52">
        <v>68.0</v>
      </c>
      <c r="E174" s="52">
        <v>281960.0</v>
      </c>
      <c r="F174" s="53" t="s">
        <v>14589</v>
      </c>
      <c r="G174" s="37" t="s">
        <v>8332</v>
      </c>
      <c r="H174" s="37" t="s">
        <v>9598</v>
      </c>
      <c r="I174" s="52">
        <v>0.236</v>
      </c>
      <c r="J174" s="52">
        <v>0.249</v>
      </c>
      <c r="K174" s="52">
        <v>-9.595</v>
      </c>
      <c r="L174" s="52">
        <v>0.0348</v>
      </c>
      <c r="M174" s="52">
        <v>0.811</v>
      </c>
      <c r="N174" s="52">
        <v>1.0E-6</v>
      </c>
      <c r="O174" s="52">
        <v>0.087</v>
      </c>
      <c r="P174" s="52">
        <v>0.181</v>
      </c>
      <c r="Q174" s="52">
        <v>72.847</v>
      </c>
      <c r="R174" s="52">
        <v>6.0</v>
      </c>
      <c r="S174" s="52">
        <v>0.0</v>
      </c>
      <c r="T174" s="54" t="s">
        <v>103</v>
      </c>
      <c r="U174" s="57" t="s">
        <v>35</v>
      </c>
      <c r="V174" s="53" t="s">
        <v>58</v>
      </c>
      <c r="W174" s="58" t="s">
        <v>14590</v>
      </c>
      <c r="X174" s="18" t="s">
        <v>14591</v>
      </c>
      <c r="Y174" s="38"/>
      <c r="Z174" s="38"/>
      <c r="AA174" s="38"/>
      <c r="AB174" s="38"/>
      <c r="AC174" s="38"/>
    </row>
    <row r="175">
      <c r="A175" s="25" t="s">
        <v>14592</v>
      </c>
      <c r="B175" s="37" t="s">
        <v>14593</v>
      </c>
      <c r="C175" s="51">
        <v>2012.0</v>
      </c>
      <c r="D175" s="52">
        <v>61.0</v>
      </c>
      <c r="E175" s="52">
        <v>286253.0</v>
      </c>
      <c r="F175" s="53" t="s">
        <v>14589</v>
      </c>
      <c r="G175" s="37" t="s">
        <v>8332</v>
      </c>
      <c r="H175" s="37" t="s">
        <v>14594</v>
      </c>
      <c r="I175" s="52">
        <v>0.18</v>
      </c>
      <c r="J175" s="52">
        <v>0.636</v>
      </c>
      <c r="K175" s="52">
        <v>-6.591</v>
      </c>
      <c r="L175" s="52">
        <v>0.0439</v>
      </c>
      <c r="M175" s="52">
        <v>0.209</v>
      </c>
      <c r="N175" s="52">
        <v>1.33E-4</v>
      </c>
      <c r="O175" s="52">
        <v>0.217</v>
      </c>
      <c r="P175" s="52">
        <v>0.39</v>
      </c>
      <c r="Q175" s="52">
        <v>75.223</v>
      </c>
      <c r="R175" s="52">
        <v>4.0</v>
      </c>
      <c r="S175" s="52">
        <v>0.0</v>
      </c>
      <c r="T175" s="54" t="s">
        <v>103</v>
      </c>
      <c r="U175" s="57" t="s">
        <v>35</v>
      </c>
      <c r="V175" s="53" t="s">
        <v>45</v>
      </c>
      <c r="W175" s="58" t="s">
        <v>14596</v>
      </c>
      <c r="X175" s="18" t="s">
        <v>14598</v>
      </c>
      <c r="Y175" s="38"/>
      <c r="Z175" s="38"/>
      <c r="AA175" s="38"/>
      <c r="AB175" s="38"/>
      <c r="AC175" s="38"/>
    </row>
    <row r="176">
      <c r="A176" s="25" t="s">
        <v>14602</v>
      </c>
      <c r="B176" s="37" t="s">
        <v>14603</v>
      </c>
      <c r="C176" s="51">
        <v>2012.0</v>
      </c>
      <c r="D176" s="52">
        <v>71.0</v>
      </c>
      <c r="E176" s="52">
        <v>209440.0</v>
      </c>
      <c r="F176" s="53" t="s">
        <v>14589</v>
      </c>
      <c r="G176" s="37" t="s">
        <v>8332</v>
      </c>
      <c r="H176" s="37" t="s">
        <v>9598</v>
      </c>
      <c r="I176" s="52">
        <v>0.558</v>
      </c>
      <c r="J176" s="52">
        <v>0.837</v>
      </c>
      <c r="K176" s="52">
        <v>-4.405</v>
      </c>
      <c r="L176" s="52">
        <v>0.0633</v>
      </c>
      <c r="M176" s="52">
        <v>0.418</v>
      </c>
      <c r="N176" s="52">
        <v>0.0</v>
      </c>
      <c r="O176" s="52">
        <v>0.0821</v>
      </c>
      <c r="P176" s="52">
        <v>0.488</v>
      </c>
      <c r="Q176" s="52">
        <v>117.963</v>
      </c>
      <c r="R176" s="52">
        <v>3.0</v>
      </c>
      <c r="S176" s="52">
        <v>1.0</v>
      </c>
      <c r="T176" s="54" t="s">
        <v>103</v>
      </c>
      <c r="U176" s="57" t="s">
        <v>35</v>
      </c>
      <c r="V176" s="53" t="s">
        <v>54</v>
      </c>
      <c r="W176" s="58" t="s">
        <v>14604</v>
      </c>
      <c r="X176" s="18" t="s">
        <v>14605</v>
      </c>
      <c r="Y176" s="38"/>
      <c r="Z176" s="38"/>
      <c r="AA176" s="38"/>
      <c r="AB176" s="38"/>
      <c r="AC176" s="38"/>
    </row>
    <row r="177">
      <c r="A177" s="25" t="s">
        <v>9593</v>
      </c>
      <c r="B177" s="37" t="s">
        <v>9594</v>
      </c>
      <c r="C177" s="51">
        <v>2012.0</v>
      </c>
      <c r="D177" s="52">
        <v>87.0</v>
      </c>
      <c r="E177" s="52">
        <v>265427.0</v>
      </c>
      <c r="F177" s="53" t="s">
        <v>14589</v>
      </c>
      <c r="G177" s="37" t="s">
        <v>8332</v>
      </c>
      <c r="H177" s="37" t="s">
        <v>9598</v>
      </c>
      <c r="I177" s="52">
        <v>0.565</v>
      </c>
      <c r="J177" s="52">
        <v>0.654</v>
      </c>
      <c r="K177" s="52">
        <v>-6.826</v>
      </c>
      <c r="L177" s="52">
        <v>0.0335</v>
      </c>
      <c r="M177" s="52">
        <v>0.0542</v>
      </c>
      <c r="N177" s="52">
        <v>1.8E-6</v>
      </c>
      <c r="O177" s="52">
        <v>0.122</v>
      </c>
      <c r="P177" s="52">
        <v>0.235</v>
      </c>
      <c r="Q177" s="52">
        <v>111.968</v>
      </c>
      <c r="R177" s="52">
        <v>1.0</v>
      </c>
      <c r="S177" s="52">
        <v>0.0</v>
      </c>
      <c r="T177" s="54" t="s">
        <v>103</v>
      </c>
      <c r="U177" s="57" t="s">
        <v>35</v>
      </c>
      <c r="V177" s="53" t="s">
        <v>36</v>
      </c>
      <c r="W177" s="58" t="s">
        <v>14606</v>
      </c>
      <c r="X177" s="18" t="s">
        <v>14609</v>
      </c>
      <c r="Y177" s="38"/>
      <c r="Z177" s="38"/>
      <c r="AA177" s="38"/>
      <c r="AB177" s="38"/>
      <c r="AC177" s="38"/>
    </row>
    <row r="178">
      <c r="A178" s="25" t="s">
        <v>14611</v>
      </c>
      <c r="B178" s="37" t="s">
        <v>14612</v>
      </c>
      <c r="C178" s="51">
        <v>2013.0</v>
      </c>
      <c r="D178" s="52">
        <v>91.0</v>
      </c>
      <c r="E178" s="52">
        <v>236053.0</v>
      </c>
      <c r="F178" s="53" t="s">
        <v>14589</v>
      </c>
      <c r="G178" s="37" t="s">
        <v>8332</v>
      </c>
      <c r="H178" s="37" t="s">
        <v>14612</v>
      </c>
      <c r="I178" s="52">
        <v>0.324</v>
      </c>
      <c r="J178" s="52">
        <v>0.416</v>
      </c>
      <c r="K178" s="52">
        <v>-8.92</v>
      </c>
      <c r="L178" s="52">
        <v>0.0368</v>
      </c>
      <c r="M178" s="52">
        <v>0.262</v>
      </c>
      <c r="N178" s="52">
        <v>3.69E-5</v>
      </c>
      <c r="O178" s="52">
        <v>0.11</v>
      </c>
      <c r="P178" s="52">
        <v>0.151</v>
      </c>
      <c r="Q178" s="52">
        <v>113.986</v>
      </c>
      <c r="R178" s="52">
        <v>11.0</v>
      </c>
      <c r="S178" s="52">
        <v>0.0</v>
      </c>
      <c r="T178" s="54" t="s">
        <v>11697</v>
      </c>
      <c r="U178" s="57" t="s">
        <v>35</v>
      </c>
      <c r="V178" s="53" t="s">
        <v>58</v>
      </c>
      <c r="W178" s="58" t="s">
        <v>14613</v>
      </c>
      <c r="X178" s="18" t="s">
        <v>14614</v>
      </c>
      <c r="Y178" s="38"/>
      <c r="Z178" s="38"/>
      <c r="AA178" s="38"/>
      <c r="AB178" s="38"/>
      <c r="AC178" s="38"/>
    </row>
    <row r="179">
      <c r="A179" s="25" t="s">
        <v>14615</v>
      </c>
      <c r="B179" s="37" t="s">
        <v>14616</v>
      </c>
      <c r="C179" s="51">
        <v>2012.0</v>
      </c>
      <c r="D179" s="52">
        <v>61.0</v>
      </c>
      <c r="E179" s="52">
        <v>289080.0</v>
      </c>
      <c r="F179" s="53" t="s">
        <v>14589</v>
      </c>
      <c r="G179" s="37" t="s">
        <v>8332</v>
      </c>
      <c r="H179" s="37" t="s">
        <v>9598</v>
      </c>
      <c r="I179" s="52">
        <v>0.373</v>
      </c>
      <c r="J179" s="52">
        <v>0.686</v>
      </c>
      <c r="K179" s="52">
        <v>-5.52</v>
      </c>
      <c r="L179" s="52">
        <v>0.034</v>
      </c>
      <c r="M179" s="52">
        <v>0.128</v>
      </c>
      <c r="N179" s="52">
        <v>1.96E-6</v>
      </c>
      <c r="O179" s="52">
        <v>0.383</v>
      </c>
      <c r="P179" s="52">
        <v>0.189</v>
      </c>
      <c r="Q179" s="52">
        <v>93.763</v>
      </c>
      <c r="R179" s="52">
        <v>0.0</v>
      </c>
      <c r="S179" s="52">
        <v>1.0</v>
      </c>
      <c r="T179" s="54" t="s">
        <v>103</v>
      </c>
      <c r="U179" s="57" t="s">
        <v>35</v>
      </c>
      <c r="V179" s="53" t="s">
        <v>58</v>
      </c>
      <c r="W179" s="58" t="s">
        <v>14618</v>
      </c>
      <c r="X179" s="18" t="s">
        <v>14620</v>
      </c>
      <c r="Y179" s="38"/>
      <c r="Z179" s="38"/>
      <c r="AA179" s="38"/>
      <c r="AB179" s="38"/>
      <c r="AC179" s="38"/>
    </row>
    <row r="180">
      <c r="A180" s="25" t="s">
        <v>14621</v>
      </c>
      <c r="B180" s="37" t="s">
        <v>14622</v>
      </c>
      <c r="C180" s="51">
        <v>2015.0</v>
      </c>
      <c r="D180" s="52">
        <v>73.0</v>
      </c>
      <c r="E180" s="52">
        <v>365760.0</v>
      </c>
      <c r="F180" s="53" t="s">
        <v>14589</v>
      </c>
      <c r="G180" s="37" t="s">
        <v>8332</v>
      </c>
      <c r="H180" s="37" t="s">
        <v>14623</v>
      </c>
      <c r="I180" s="52">
        <v>0.445</v>
      </c>
      <c r="J180" s="52">
        <v>0.522</v>
      </c>
      <c r="K180" s="52">
        <v>-8.007</v>
      </c>
      <c r="L180" s="52">
        <v>0.0331</v>
      </c>
      <c r="M180" s="52">
        <v>0.363</v>
      </c>
      <c r="N180" s="52">
        <v>4.87E-4</v>
      </c>
      <c r="O180" s="52">
        <v>0.0797</v>
      </c>
      <c r="P180" s="52">
        <v>0.162</v>
      </c>
      <c r="Q180" s="52">
        <v>107.752</v>
      </c>
      <c r="R180" s="52">
        <v>2.0</v>
      </c>
      <c r="S180" s="52">
        <v>1.0</v>
      </c>
      <c r="T180" s="54" t="s">
        <v>103</v>
      </c>
      <c r="U180" s="57" t="s">
        <v>35</v>
      </c>
      <c r="V180" s="53" t="s">
        <v>58</v>
      </c>
      <c r="W180" s="58" t="s">
        <v>14624</v>
      </c>
      <c r="X180" s="18" t="s">
        <v>14625</v>
      </c>
      <c r="Y180" s="38"/>
      <c r="Z180" s="38"/>
      <c r="AA180" s="38"/>
      <c r="AB180" s="38"/>
      <c r="AC180" s="38"/>
    </row>
    <row r="181">
      <c r="A181" s="25" t="s">
        <v>14626</v>
      </c>
      <c r="B181" s="37" t="s">
        <v>14627</v>
      </c>
      <c r="C181" s="51">
        <v>2014.0</v>
      </c>
      <c r="D181" s="52">
        <v>81.0</v>
      </c>
      <c r="E181" s="52">
        <v>234146.0</v>
      </c>
      <c r="F181" s="53" t="s">
        <v>14589</v>
      </c>
      <c r="G181" s="37" t="s">
        <v>8332</v>
      </c>
      <c r="H181" s="37" t="s">
        <v>14628</v>
      </c>
      <c r="I181" s="52">
        <v>0.509</v>
      </c>
      <c r="J181" s="52">
        <v>0.547</v>
      </c>
      <c r="K181" s="52">
        <v>-6.548</v>
      </c>
      <c r="L181" s="52">
        <v>0.0417</v>
      </c>
      <c r="M181" s="52">
        <v>0.399</v>
      </c>
      <c r="N181" s="52">
        <v>0.0</v>
      </c>
      <c r="O181" s="52">
        <v>0.215</v>
      </c>
      <c r="P181" s="52">
        <v>0.197</v>
      </c>
      <c r="Q181" s="52">
        <v>109.436</v>
      </c>
      <c r="R181" s="52">
        <v>10.0</v>
      </c>
      <c r="S181" s="52">
        <v>0.0</v>
      </c>
      <c r="T181" s="54" t="s">
        <v>103</v>
      </c>
      <c r="U181" s="57" t="s">
        <v>35</v>
      </c>
      <c r="V181" s="53" t="s">
        <v>58</v>
      </c>
      <c r="W181" s="58" t="s">
        <v>14629</v>
      </c>
      <c r="X181" s="18" t="s">
        <v>14632</v>
      </c>
      <c r="Y181" s="38"/>
      <c r="Z181" s="38"/>
      <c r="AA181" s="38"/>
      <c r="AB181" s="38"/>
      <c r="AC181" s="38"/>
    </row>
    <row r="182">
      <c r="A182" s="25" t="s">
        <v>14633</v>
      </c>
      <c r="B182" s="37" t="s">
        <v>14634</v>
      </c>
      <c r="C182" s="51">
        <v>2014.0</v>
      </c>
      <c r="D182" s="52">
        <v>71.0</v>
      </c>
      <c r="E182" s="52">
        <v>271480.0</v>
      </c>
      <c r="F182" s="53" t="s">
        <v>14589</v>
      </c>
      <c r="G182" s="37" t="s">
        <v>8332</v>
      </c>
      <c r="H182" s="37" t="s">
        <v>14628</v>
      </c>
      <c r="I182" s="52">
        <v>0.312</v>
      </c>
      <c r="J182" s="52">
        <v>0.168</v>
      </c>
      <c r="K182" s="52">
        <v>-12.476</v>
      </c>
      <c r="L182" s="52">
        <v>0.0332</v>
      </c>
      <c r="M182" s="52">
        <v>0.888</v>
      </c>
      <c r="N182" s="52">
        <v>6.59E-6</v>
      </c>
      <c r="O182" s="52">
        <v>0.147</v>
      </c>
      <c r="P182" s="52">
        <v>0.154</v>
      </c>
      <c r="Q182" s="52">
        <v>108.115</v>
      </c>
      <c r="R182" s="52">
        <v>10.0</v>
      </c>
      <c r="S182" s="52">
        <v>0.0</v>
      </c>
      <c r="T182" s="54" t="s">
        <v>103</v>
      </c>
      <c r="U182" s="57" t="s">
        <v>35</v>
      </c>
      <c r="V182" s="53" t="s">
        <v>58</v>
      </c>
      <c r="W182" s="58" t="s">
        <v>14635</v>
      </c>
      <c r="X182" s="18" t="s">
        <v>14636</v>
      </c>
      <c r="Y182" s="38"/>
      <c r="Z182" s="38"/>
      <c r="AA182" s="38"/>
      <c r="AB182" s="38"/>
      <c r="AC182" s="38"/>
    </row>
    <row r="183">
      <c r="A183" s="25" t="s">
        <v>14637</v>
      </c>
      <c r="B183" s="37" t="s">
        <v>14638</v>
      </c>
      <c r="C183" s="51">
        <v>2015.0</v>
      </c>
      <c r="D183" s="52">
        <v>61.0</v>
      </c>
      <c r="E183" s="52">
        <v>290636.0</v>
      </c>
      <c r="F183" s="53" t="s">
        <v>14589</v>
      </c>
      <c r="G183" s="37" t="s">
        <v>8332</v>
      </c>
      <c r="H183" s="37" t="s">
        <v>14623</v>
      </c>
      <c r="I183" s="52">
        <v>0.296</v>
      </c>
      <c r="J183" s="52">
        <v>0.25</v>
      </c>
      <c r="K183" s="52">
        <v>-10.088</v>
      </c>
      <c r="L183" s="52">
        <v>0.0314</v>
      </c>
      <c r="M183" s="52">
        <v>0.975</v>
      </c>
      <c r="N183" s="52">
        <v>0.0187</v>
      </c>
      <c r="O183" s="52">
        <v>0.0988</v>
      </c>
      <c r="P183" s="52">
        <v>0.0898</v>
      </c>
      <c r="Q183" s="52">
        <v>102.031</v>
      </c>
      <c r="R183" s="52">
        <v>7.0</v>
      </c>
      <c r="S183" s="52">
        <v>1.0</v>
      </c>
      <c r="T183" s="54" t="s">
        <v>103</v>
      </c>
      <c r="U183" s="57" t="s">
        <v>35</v>
      </c>
      <c r="V183" s="53" t="s">
        <v>75</v>
      </c>
      <c r="W183" s="58" t="s">
        <v>14639</v>
      </c>
      <c r="X183" s="18" t="s">
        <v>14640</v>
      </c>
      <c r="Y183" s="38"/>
      <c r="Z183" s="38"/>
      <c r="AA183" s="38"/>
      <c r="AB183" s="38"/>
      <c r="AC183" s="38"/>
    </row>
    <row r="184">
      <c r="A184" s="25" t="s">
        <v>14643</v>
      </c>
      <c r="B184" s="37" t="s">
        <v>14644</v>
      </c>
      <c r="C184" s="51">
        <v>2017.0</v>
      </c>
      <c r="D184" s="52">
        <v>72.0</v>
      </c>
      <c r="E184" s="52">
        <v>272742.0</v>
      </c>
      <c r="F184" s="53" t="s">
        <v>14589</v>
      </c>
      <c r="G184" s="37" t="s">
        <v>8332</v>
      </c>
      <c r="H184" s="37" t="s">
        <v>8333</v>
      </c>
      <c r="I184" s="52">
        <v>0.527</v>
      </c>
      <c r="J184" s="52">
        <v>0.366</v>
      </c>
      <c r="K184" s="52">
        <v>-10.943</v>
      </c>
      <c r="L184" s="52">
        <v>0.0277</v>
      </c>
      <c r="M184" s="52">
        <v>0.487</v>
      </c>
      <c r="N184" s="52">
        <v>0.0023</v>
      </c>
      <c r="O184" s="52">
        <v>0.11</v>
      </c>
      <c r="P184" s="52">
        <v>0.234</v>
      </c>
      <c r="Q184" s="52">
        <v>98.994</v>
      </c>
      <c r="R184" s="52">
        <v>10.0</v>
      </c>
      <c r="S184" s="52">
        <v>1.0</v>
      </c>
      <c r="T184" s="54" t="s">
        <v>103</v>
      </c>
      <c r="U184" s="57" t="s">
        <v>35</v>
      </c>
      <c r="V184" s="53" t="s">
        <v>36</v>
      </c>
      <c r="W184" s="58" t="s">
        <v>14646</v>
      </c>
      <c r="X184" s="18" t="s">
        <v>14647</v>
      </c>
      <c r="Y184" s="38"/>
      <c r="Z184" s="38"/>
      <c r="AA184" s="38"/>
      <c r="AB184" s="38"/>
      <c r="AC184" s="38"/>
    </row>
    <row r="185">
      <c r="A185" s="25" t="s">
        <v>14648</v>
      </c>
      <c r="B185" s="37" t="s">
        <v>14649</v>
      </c>
      <c r="C185" s="51">
        <v>2019.0</v>
      </c>
      <c r="D185" s="52">
        <v>66.0</v>
      </c>
      <c r="E185" s="52">
        <v>324498.0</v>
      </c>
      <c r="F185" s="53" t="s">
        <v>14589</v>
      </c>
      <c r="G185" s="37" t="s">
        <v>8332</v>
      </c>
      <c r="H185" s="37" t="s">
        <v>13617</v>
      </c>
      <c r="I185" s="52">
        <v>0.49</v>
      </c>
      <c r="J185" s="52">
        <v>0.104</v>
      </c>
      <c r="K185" s="52">
        <v>-13.208</v>
      </c>
      <c r="L185" s="52">
        <v>0.0635</v>
      </c>
      <c r="M185" s="52">
        <v>0.964</v>
      </c>
      <c r="N185" s="52">
        <v>0.0</v>
      </c>
      <c r="O185" s="52">
        <v>0.162</v>
      </c>
      <c r="P185" s="52">
        <v>0.278</v>
      </c>
      <c r="Q185" s="52">
        <v>86.675</v>
      </c>
      <c r="R185" s="52">
        <v>4.0</v>
      </c>
      <c r="S185" s="52">
        <v>0.0</v>
      </c>
      <c r="T185" s="54" t="s">
        <v>103</v>
      </c>
      <c r="U185" s="57" t="s">
        <v>35</v>
      </c>
      <c r="V185" s="53" t="s">
        <v>36</v>
      </c>
      <c r="W185" s="58" t="s">
        <v>14650</v>
      </c>
      <c r="X185" s="18" t="s">
        <v>14651</v>
      </c>
      <c r="Y185" s="38"/>
      <c r="Z185" s="38"/>
      <c r="AA185" s="38"/>
      <c r="AB185" s="38"/>
      <c r="AC185" s="38"/>
    </row>
    <row r="186">
      <c r="A186" s="25" t="s">
        <v>14654</v>
      </c>
      <c r="B186" s="37" t="s">
        <v>14655</v>
      </c>
      <c r="C186" s="51">
        <v>2019.0</v>
      </c>
      <c r="D186" s="52">
        <v>90.0</v>
      </c>
      <c r="E186" s="52">
        <v>300683.0</v>
      </c>
      <c r="F186" s="53" t="s">
        <v>14589</v>
      </c>
      <c r="G186" s="37" t="s">
        <v>8332</v>
      </c>
      <c r="H186" s="37" t="s">
        <v>13617</v>
      </c>
      <c r="I186" s="52">
        <v>0.294</v>
      </c>
      <c r="J186" s="52">
        <v>0.337</v>
      </c>
      <c r="K186" s="52">
        <v>-10.614</v>
      </c>
      <c r="L186" s="52">
        <v>0.036</v>
      </c>
      <c r="M186" s="52">
        <v>0.814</v>
      </c>
      <c r="N186" s="52">
        <v>0.414</v>
      </c>
      <c r="O186" s="52">
        <v>0.14</v>
      </c>
      <c r="P186" s="52">
        <v>0.135</v>
      </c>
      <c r="Q186" s="52">
        <v>91.781</v>
      </c>
      <c r="R186" s="52">
        <v>6.0</v>
      </c>
      <c r="S186" s="52">
        <v>0.0</v>
      </c>
      <c r="T186" s="54" t="s">
        <v>11697</v>
      </c>
      <c r="U186" s="57" t="s">
        <v>35</v>
      </c>
      <c r="V186" s="53" t="s">
        <v>58</v>
      </c>
      <c r="W186" s="58" t="s">
        <v>14656</v>
      </c>
      <c r="X186" s="18" t="s">
        <v>14657</v>
      </c>
      <c r="Y186" s="38"/>
      <c r="Z186" s="38"/>
      <c r="AA186" s="38"/>
      <c r="AB186" s="38"/>
      <c r="AC186" s="38"/>
    </row>
    <row r="187">
      <c r="A187" s="25" t="s">
        <v>14658</v>
      </c>
      <c r="B187" s="37" t="s">
        <v>14659</v>
      </c>
      <c r="C187" s="51">
        <v>2019.0</v>
      </c>
      <c r="D187" s="52">
        <v>76.0</v>
      </c>
      <c r="E187" s="52">
        <v>272485.0</v>
      </c>
      <c r="F187" s="53" t="s">
        <v>14589</v>
      </c>
      <c r="G187" s="37" t="s">
        <v>8332</v>
      </c>
      <c r="H187" s="37" t="s">
        <v>13617</v>
      </c>
      <c r="I187" s="52">
        <v>0.467</v>
      </c>
      <c r="J187" s="52">
        <v>0.119</v>
      </c>
      <c r="K187" s="52">
        <v>-10.99</v>
      </c>
      <c r="L187" s="52">
        <v>0.0401</v>
      </c>
      <c r="M187" s="52">
        <v>0.969</v>
      </c>
      <c r="N187" s="52">
        <v>1.4E-6</v>
      </c>
      <c r="O187" s="52">
        <v>0.0973</v>
      </c>
      <c r="P187" s="52">
        <v>0.156</v>
      </c>
      <c r="Q187" s="52">
        <v>70.499</v>
      </c>
      <c r="R187" s="52">
        <v>2.0</v>
      </c>
      <c r="S187" s="52">
        <v>1.0</v>
      </c>
      <c r="T187" s="54" t="s">
        <v>103</v>
      </c>
      <c r="U187" s="57" t="s">
        <v>35</v>
      </c>
      <c r="V187" s="53" t="s">
        <v>58</v>
      </c>
      <c r="W187" s="58" t="s">
        <v>14660</v>
      </c>
      <c r="X187" s="18" t="s">
        <v>14663</v>
      </c>
      <c r="Y187" s="38"/>
      <c r="Z187" s="38"/>
      <c r="AA187" s="38"/>
      <c r="AB187" s="38"/>
      <c r="AC187" s="38"/>
    </row>
    <row r="188">
      <c r="A188" s="25" t="s">
        <v>14664</v>
      </c>
      <c r="B188" s="37" t="s">
        <v>14665</v>
      </c>
      <c r="C188" s="51">
        <v>2019.0</v>
      </c>
      <c r="D188" s="52">
        <v>73.0</v>
      </c>
      <c r="E188" s="52">
        <v>247150.0</v>
      </c>
      <c r="F188" s="53" t="s">
        <v>14589</v>
      </c>
      <c r="G188" s="37" t="s">
        <v>8332</v>
      </c>
      <c r="H188" s="37" t="s">
        <v>13617</v>
      </c>
      <c r="I188" s="52">
        <v>0.531</v>
      </c>
      <c r="J188" s="52">
        <v>0.252</v>
      </c>
      <c r="K188" s="52">
        <v>-12.765</v>
      </c>
      <c r="L188" s="52">
        <v>0.028</v>
      </c>
      <c r="M188" s="52">
        <v>0.763</v>
      </c>
      <c r="N188" s="52">
        <v>1.33E-4</v>
      </c>
      <c r="O188" s="52">
        <v>0.104</v>
      </c>
      <c r="P188" s="52">
        <v>0.159</v>
      </c>
      <c r="Q188" s="52">
        <v>76.054</v>
      </c>
      <c r="R188" s="52">
        <v>9.0</v>
      </c>
      <c r="S188" s="52">
        <v>1.0</v>
      </c>
      <c r="T188" s="54" t="s">
        <v>103</v>
      </c>
      <c r="U188" s="57" t="s">
        <v>35</v>
      </c>
      <c r="V188" s="53" t="s">
        <v>58</v>
      </c>
      <c r="W188" s="58" t="s">
        <v>14666</v>
      </c>
      <c r="X188" s="18" t="s">
        <v>14667</v>
      </c>
      <c r="Y188" s="38"/>
      <c r="Z188" s="38"/>
      <c r="AA188" s="38"/>
      <c r="AB188" s="38"/>
      <c r="AC188" s="38"/>
    </row>
    <row r="189">
      <c r="A189" s="25" t="s">
        <v>14670</v>
      </c>
      <c r="B189" s="37" t="s">
        <v>14671</v>
      </c>
      <c r="C189" s="51">
        <v>2019.0</v>
      </c>
      <c r="D189" s="52">
        <v>69.0</v>
      </c>
      <c r="E189" s="52">
        <v>305899.0</v>
      </c>
      <c r="F189" s="53" t="s">
        <v>14589</v>
      </c>
      <c r="G189" s="37" t="s">
        <v>8332</v>
      </c>
      <c r="H189" s="37" t="s">
        <v>13617</v>
      </c>
      <c r="I189" s="52">
        <v>0.449</v>
      </c>
      <c r="J189" s="52">
        <v>0.41</v>
      </c>
      <c r="K189" s="52">
        <v>-8.067</v>
      </c>
      <c r="L189" s="52">
        <v>0.0317</v>
      </c>
      <c r="M189" s="52">
        <v>0.761</v>
      </c>
      <c r="N189" s="52">
        <v>0.0</v>
      </c>
      <c r="O189" s="52">
        <v>0.0631</v>
      </c>
      <c r="P189" s="52">
        <v>0.195</v>
      </c>
      <c r="Q189" s="52">
        <v>123.758</v>
      </c>
      <c r="R189" s="52">
        <v>9.0</v>
      </c>
      <c r="S189" s="52">
        <v>0.0</v>
      </c>
      <c r="T189" s="54" t="s">
        <v>103</v>
      </c>
      <c r="U189" s="57" t="s">
        <v>35</v>
      </c>
      <c r="V189" s="53" t="s">
        <v>58</v>
      </c>
      <c r="W189" s="58" t="s">
        <v>14673</v>
      </c>
      <c r="X189" s="18" t="s">
        <v>14674</v>
      </c>
      <c r="Y189" s="38"/>
      <c r="Z189" s="38"/>
      <c r="AA189" s="38"/>
      <c r="AB189" s="38"/>
      <c r="AC189" s="38"/>
    </row>
    <row r="190">
      <c r="A190" s="25" t="s">
        <v>14675</v>
      </c>
      <c r="B190" s="37" t="s">
        <v>14676</v>
      </c>
      <c r="C190" s="51">
        <v>2019.0</v>
      </c>
      <c r="D190" s="52">
        <v>77.0</v>
      </c>
      <c r="E190" s="52">
        <v>248934.0</v>
      </c>
      <c r="F190" s="53" t="s">
        <v>14589</v>
      </c>
      <c r="G190" s="37" t="s">
        <v>8332</v>
      </c>
      <c r="H190" s="37" t="s">
        <v>13617</v>
      </c>
      <c r="I190" s="52">
        <v>0.215</v>
      </c>
      <c r="J190" s="52">
        <v>0.203</v>
      </c>
      <c r="K190" s="52">
        <v>-12.65</v>
      </c>
      <c r="L190" s="52">
        <v>0.0346</v>
      </c>
      <c r="M190" s="52">
        <v>0.968</v>
      </c>
      <c r="N190" s="52">
        <v>0.0585</v>
      </c>
      <c r="O190" s="52">
        <v>0.0923</v>
      </c>
      <c r="P190" s="52">
        <v>0.143</v>
      </c>
      <c r="Q190" s="52">
        <v>78.287</v>
      </c>
      <c r="R190" s="52">
        <v>5.0</v>
      </c>
      <c r="S190" s="52">
        <v>1.0</v>
      </c>
      <c r="T190" s="54" t="s">
        <v>103</v>
      </c>
      <c r="U190" s="57" t="s">
        <v>35</v>
      </c>
      <c r="V190" s="53" t="s">
        <v>58</v>
      </c>
      <c r="W190" s="58" t="s">
        <v>14677</v>
      </c>
      <c r="X190" s="18" t="s">
        <v>14682</v>
      </c>
      <c r="Y190" s="38"/>
      <c r="Z190" s="38"/>
      <c r="AA190" s="38"/>
      <c r="AB190" s="38"/>
      <c r="AC190" s="38"/>
    </row>
    <row r="191">
      <c r="A191" s="25" t="s">
        <v>14684</v>
      </c>
      <c r="B191" s="37" t="s">
        <v>14685</v>
      </c>
      <c r="C191" s="51">
        <v>2019.0</v>
      </c>
      <c r="D191" s="52">
        <v>76.0</v>
      </c>
      <c r="E191" s="52">
        <v>228071.0</v>
      </c>
      <c r="F191" s="53" t="s">
        <v>14589</v>
      </c>
      <c r="G191" s="37" t="s">
        <v>8332</v>
      </c>
      <c r="H191" s="37" t="s">
        <v>13617</v>
      </c>
      <c r="I191" s="52">
        <v>0.538</v>
      </c>
      <c r="J191" s="52">
        <v>0.304</v>
      </c>
      <c r="K191" s="52">
        <v>-11.79</v>
      </c>
      <c r="L191" s="52">
        <v>0.0352</v>
      </c>
      <c r="M191" s="52">
        <v>0.613</v>
      </c>
      <c r="N191" s="52">
        <v>6.31E-4</v>
      </c>
      <c r="O191" s="52">
        <v>0.164</v>
      </c>
      <c r="P191" s="52">
        <v>0.065</v>
      </c>
      <c r="Q191" s="52">
        <v>78.997</v>
      </c>
      <c r="R191" s="52">
        <v>9.0</v>
      </c>
      <c r="S191" s="52">
        <v>1.0</v>
      </c>
      <c r="T191" s="54" t="s">
        <v>103</v>
      </c>
      <c r="U191" s="57" t="s">
        <v>35</v>
      </c>
      <c r="V191" s="53" t="s">
        <v>75</v>
      </c>
      <c r="W191" s="58" t="s">
        <v>14686</v>
      </c>
      <c r="X191" s="18" t="s">
        <v>14687</v>
      </c>
      <c r="Y191" s="38"/>
      <c r="Z191" s="38"/>
      <c r="AA191" s="38"/>
      <c r="AB191" s="38"/>
      <c r="AC191" s="38"/>
    </row>
    <row r="192">
      <c r="A192" s="25" t="s">
        <v>14690</v>
      </c>
      <c r="B192" s="37" t="s">
        <v>14691</v>
      </c>
      <c r="C192" s="51">
        <v>2019.0</v>
      </c>
      <c r="D192" s="52">
        <v>63.0</v>
      </c>
      <c r="E192" s="52">
        <v>263441.0</v>
      </c>
      <c r="F192" s="53" t="s">
        <v>14589</v>
      </c>
      <c r="G192" s="37" t="s">
        <v>8332</v>
      </c>
      <c r="H192" s="37" t="s">
        <v>13617</v>
      </c>
      <c r="I192" s="52">
        <v>0.582</v>
      </c>
      <c r="J192" s="52">
        <v>0.102</v>
      </c>
      <c r="K192" s="52">
        <v>-14.712</v>
      </c>
      <c r="L192" s="52">
        <v>0.0391</v>
      </c>
      <c r="M192" s="52">
        <v>0.924</v>
      </c>
      <c r="N192" s="52">
        <v>0.0</v>
      </c>
      <c r="O192" s="52">
        <v>0.174</v>
      </c>
      <c r="P192" s="52">
        <v>0.494</v>
      </c>
      <c r="Q192" s="52">
        <v>131.773</v>
      </c>
      <c r="R192" s="52">
        <v>9.0</v>
      </c>
      <c r="S192" s="52">
        <v>0.0</v>
      </c>
      <c r="T192" s="54" t="s">
        <v>103</v>
      </c>
      <c r="U192" s="57" t="s">
        <v>35</v>
      </c>
      <c r="V192" s="53" t="s">
        <v>54</v>
      </c>
      <c r="W192" s="58" t="s">
        <v>14692</v>
      </c>
      <c r="X192" s="18" t="s">
        <v>14693</v>
      </c>
      <c r="Y192" s="38"/>
      <c r="Z192" s="38"/>
      <c r="AA192" s="38"/>
      <c r="AB192" s="38"/>
      <c r="AC192" s="38"/>
    </row>
    <row r="193">
      <c r="A193" s="25" t="s">
        <v>14696</v>
      </c>
      <c r="B193" s="37" t="s">
        <v>14697</v>
      </c>
      <c r="C193" s="51">
        <v>2021.0</v>
      </c>
      <c r="D193" s="52">
        <v>82.0</v>
      </c>
      <c r="E193" s="52">
        <v>271176.0</v>
      </c>
      <c r="F193" s="53" t="s">
        <v>14589</v>
      </c>
      <c r="G193" s="37" t="s">
        <v>8332</v>
      </c>
      <c r="H193" s="37" t="s">
        <v>14697</v>
      </c>
      <c r="I193" s="52">
        <v>0.334</v>
      </c>
      <c r="J193" s="52">
        <v>0.276</v>
      </c>
      <c r="K193" s="52">
        <v>-13.125</v>
      </c>
      <c r="L193" s="52">
        <v>0.0643</v>
      </c>
      <c r="M193" s="52">
        <v>0.877</v>
      </c>
      <c r="N193" s="52">
        <v>2.49E-4</v>
      </c>
      <c r="O193" s="52">
        <v>0.113</v>
      </c>
      <c r="P193" s="52">
        <v>0.429</v>
      </c>
      <c r="Q193" s="52">
        <v>201.025</v>
      </c>
      <c r="R193" s="52">
        <v>4.0</v>
      </c>
      <c r="S193" s="52">
        <v>0.0</v>
      </c>
      <c r="T193" s="54" t="s">
        <v>103</v>
      </c>
      <c r="U193" s="57" t="s">
        <v>35</v>
      </c>
      <c r="V193" s="53" t="s">
        <v>54</v>
      </c>
      <c r="W193" s="58" t="s">
        <v>14701</v>
      </c>
      <c r="X193" s="18" t="s">
        <v>14702</v>
      </c>
      <c r="Y193" s="38"/>
      <c r="Z193" s="38"/>
      <c r="AA193" s="38"/>
      <c r="AB193" s="38"/>
      <c r="AC193" s="38"/>
    </row>
    <row r="194">
      <c r="A194" s="25" t="s">
        <v>14704</v>
      </c>
      <c r="B194" s="37" t="s">
        <v>14705</v>
      </c>
      <c r="C194" s="51">
        <v>2021.0</v>
      </c>
      <c r="D194" s="52">
        <v>76.0</v>
      </c>
      <c r="E194" s="52">
        <v>274293.0</v>
      </c>
      <c r="F194" s="53" t="s">
        <v>14589</v>
      </c>
      <c r="G194" s="37" t="s">
        <v>8332</v>
      </c>
      <c r="H194" s="37" t="s">
        <v>14707</v>
      </c>
      <c r="I194" s="52">
        <v>0.602</v>
      </c>
      <c r="J194" s="52">
        <v>0.59</v>
      </c>
      <c r="K194" s="52">
        <v>-6.346</v>
      </c>
      <c r="L194" s="52">
        <v>0.0279</v>
      </c>
      <c r="M194" s="52">
        <v>0.318</v>
      </c>
      <c r="N194" s="52">
        <v>1.66E-4</v>
      </c>
      <c r="O194" s="52">
        <v>0.104</v>
      </c>
      <c r="P194" s="52">
        <v>0.381</v>
      </c>
      <c r="Q194" s="52">
        <v>130.08</v>
      </c>
      <c r="R194" s="52">
        <v>0.0</v>
      </c>
      <c r="S194" s="52">
        <v>0.0</v>
      </c>
      <c r="T194" s="54" t="s">
        <v>11697</v>
      </c>
      <c r="U194" s="57" t="s">
        <v>35</v>
      </c>
      <c r="V194" s="53" t="s">
        <v>45</v>
      </c>
      <c r="W194" s="58" t="s">
        <v>14708</v>
      </c>
      <c r="X194" s="18" t="s">
        <v>14711</v>
      </c>
      <c r="Y194" s="38"/>
      <c r="Z194" s="38"/>
      <c r="AA194" s="38"/>
      <c r="AB194" s="38"/>
      <c r="AC194" s="38"/>
    </row>
    <row r="195">
      <c r="A195" s="25" t="s">
        <v>14712</v>
      </c>
      <c r="B195" s="37" t="s">
        <v>14707</v>
      </c>
      <c r="C195" s="51">
        <v>2021.0</v>
      </c>
      <c r="D195" s="52">
        <v>58.0</v>
      </c>
      <c r="E195" s="52">
        <v>293692.0</v>
      </c>
      <c r="F195" s="53" t="s">
        <v>14589</v>
      </c>
      <c r="G195" s="37" t="s">
        <v>8332</v>
      </c>
      <c r="H195" s="37" t="s">
        <v>14707</v>
      </c>
      <c r="I195" s="52">
        <v>0.373</v>
      </c>
      <c r="J195" s="52">
        <v>0.114</v>
      </c>
      <c r="K195" s="52">
        <v>-13.171</v>
      </c>
      <c r="L195" s="52">
        <v>0.041</v>
      </c>
      <c r="M195" s="52">
        <v>0.937</v>
      </c>
      <c r="N195" s="52">
        <v>4.73E-5</v>
      </c>
      <c r="O195" s="52">
        <v>0.104</v>
      </c>
      <c r="P195" s="52">
        <v>0.172</v>
      </c>
      <c r="Q195" s="52">
        <v>90.945</v>
      </c>
      <c r="R195" s="52">
        <v>5.0</v>
      </c>
      <c r="S195" s="52">
        <v>1.0</v>
      </c>
      <c r="T195" s="54" t="s">
        <v>103</v>
      </c>
      <c r="U195" s="57" t="s">
        <v>35</v>
      </c>
      <c r="V195" s="53" t="s">
        <v>58</v>
      </c>
      <c r="W195" s="58" t="s">
        <v>14714</v>
      </c>
      <c r="X195" s="18" t="s">
        <v>14718</v>
      </c>
      <c r="Y195" s="38"/>
      <c r="Z195" s="38"/>
      <c r="AA195" s="38"/>
      <c r="AB195" s="38"/>
      <c r="AC195" s="38"/>
    </row>
    <row r="196">
      <c r="A196" s="25" t="s">
        <v>14719</v>
      </c>
      <c r="B196" s="37" t="s">
        <v>14720</v>
      </c>
      <c r="C196" s="51">
        <v>2021.0</v>
      </c>
      <c r="D196" s="52">
        <v>59.0</v>
      </c>
      <c r="E196" s="52">
        <v>263399.0</v>
      </c>
      <c r="F196" s="53" t="s">
        <v>14589</v>
      </c>
      <c r="G196" s="37" t="s">
        <v>8332</v>
      </c>
      <c r="H196" s="37" t="s">
        <v>14707</v>
      </c>
      <c r="I196" s="52">
        <v>0.323</v>
      </c>
      <c r="J196" s="52">
        <v>0.106</v>
      </c>
      <c r="K196" s="52">
        <v>-10.374</v>
      </c>
      <c r="L196" s="52">
        <v>0.0323</v>
      </c>
      <c r="M196" s="52">
        <v>0.97</v>
      </c>
      <c r="N196" s="52">
        <v>5.94E-5</v>
      </c>
      <c r="O196" s="52">
        <v>0.108</v>
      </c>
      <c r="P196" s="52">
        <v>0.158</v>
      </c>
      <c r="Q196" s="52">
        <v>91.455</v>
      </c>
      <c r="R196" s="52">
        <v>10.0</v>
      </c>
      <c r="S196" s="52">
        <v>1.0</v>
      </c>
      <c r="T196" s="54" t="s">
        <v>103</v>
      </c>
      <c r="U196" s="57" t="s">
        <v>35</v>
      </c>
      <c r="V196" s="53" t="s">
        <v>58</v>
      </c>
      <c r="W196" s="58" t="s">
        <v>14721</v>
      </c>
      <c r="X196" s="18" t="s">
        <v>14724</v>
      </c>
      <c r="Y196" s="38"/>
      <c r="Z196" s="38"/>
      <c r="AA196" s="38"/>
      <c r="AB196" s="38"/>
      <c r="AC196" s="38"/>
    </row>
    <row r="197">
      <c r="A197" s="25" t="s">
        <v>14727</v>
      </c>
      <c r="B197" s="37" t="s">
        <v>14728</v>
      </c>
      <c r="C197" s="51">
        <v>2021.0</v>
      </c>
      <c r="D197" s="52">
        <v>64.0</v>
      </c>
      <c r="E197" s="52">
        <v>201779.0</v>
      </c>
      <c r="F197" s="53" t="s">
        <v>14589</v>
      </c>
      <c r="G197" s="37" t="s">
        <v>8332</v>
      </c>
      <c r="H197" s="37" t="s">
        <v>14707</v>
      </c>
      <c r="I197" s="52">
        <v>0.45</v>
      </c>
      <c r="J197" s="52">
        <v>0.148</v>
      </c>
      <c r="K197" s="52">
        <v>-11.802</v>
      </c>
      <c r="L197" s="52">
        <v>0.0569</v>
      </c>
      <c r="M197" s="52">
        <v>0.976</v>
      </c>
      <c r="N197" s="52">
        <v>4.09E-4</v>
      </c>
      <c r="O197" s="52">
        <v>0.107</v>
      </c>
      <c r="P197" s="52">
        <v>0.0758</v>
      </c>
      <c r="Q197" s="52">
        <v>79.727</v>
      </c>
      <c r="R197" s="52">
        <v>1.0</v>
      </c>
      <c r="S197" s="52">
        <v>1.0</v>
      </c>
      <c r="T197" s="54" t="s">
        <v>103</v>
      </c>
      <c r="U197" s="57" t="s">
        <v>35</v>
      </c>
      <c r="V197" s="53" t="s">
        <v>75</v>
      </c>
      <c r="W197" s="58" t="s">
        <v>14729</v>
      </c>
      <c r="X197" s="18" t="s">
        <v>14730</v>
      </c>
      <c r="Y197" s="38"/>
      <c r="Z197" s="38"/>
      <c r="AA197" s="38"/>
      <c r="AB197" s="38"/>
      <c r="AC197" s="38"/>
    </row>
    <row r="198">
      <c r="A198" s="25" t="s">
        <v>14733</v>
      </c>
      <c r="B198" s="37" t="s">
        <v>14734</v>
      </c>
      <c r="C198" s="51">
        <v>2023.0</v>
      </c>
      <c r="D198" s="52">
        <v>71.0</v>
      </c>
      <c r="E198" s="52">
        <v>285050.0</v>
      </c>
      <c r="F198" s="53" t="s">
        <v>14589</v>
      </c>
      <c r="G198" s="37" t="s">
        <v>8332</v>
      </c>
      <c r="H198" s="37" t="s">
        <v>14734</v>
      </c>
      <c r="I198" s="52">
        <v>0.441</v>
      </c>
      <c r="J198" s="52">
        <v>0.326</v>
      </c>
      <c r="K198" s="52">
        <v>-9.381</v>
      </c>
      <c r="L198" s="52">
        <v>0.0299</v>
      </c>
      <c r="M198" s="52">
        <v>0.751</v>
      </c>
      <c r="N198" s="52">
        <v>0.0168</v>
      </c>
      <c r="O198" s="52">
        <v>0.12</v>
      </c>
      <c r="P198" s="52">
        <v>0.0526</v>
      </c>
      <c r="Q198" s="52">
        <v>119.999</v>
      </c>
      <c r="R198" s="52">
        <v>0.0</v>
      </c>
      <c r="S198" s="52">
        <v>1.0</v>
      </c>
      <c r="T198" s="54" t="s">
        <v>103</v>
      </c>
      <c r="U198" s="57" t="s">
        <v>35</v>
      </c>
      <c r="V198" s="53" t="s">
        <v>75</v>
      </c>
      <c r="W198" s="58" t="s">
        <v>14738</v>
      </c>
      <c r="X198" s="18" t="s">
        <v>14739</v>
      </c>
      <c r="Y198" s="38"/>
      <c r="Z198" s="38"/>
      <c r="AA198" s="38"/>
      <c r="AB198" s="38"/>
      <c r="AC198" s="38"/>
    </row>
    <row r="199">
      <c r="A199" s="25" t="s">
        <v>14742</v>
      </c>
      <c r="B199" s="37" t="s">
        <v>14743</v>
      </c>
      <c r="C199" s="51">
        <v>2023.0</v>
      </c>
      <c r="D199" s="52">
        <v>68.0</v>
      </c>
      <c r="E199" s="52">
        <v>433916.0</v>
      </c>
      <c r="F199" s="53" t="s">
        <v>14589</v>
      </c>
      <c r="G199" s="37" t="s">
        <v>8332</v>
      </c>
      <c r="H199" s="37" t="s">
        <v>14734</v>
      </c>
      <c r="I199" s="52">
        <v>0.429</v>
      </c>
      <c r="J199" s="52">
        <v>0.239</v>
      </c>
      <c r="K199" s="52">
        <v>-14.696</v>
      </c>
      <c r="L199" s="52">
        <v>0.11</v>
      </c>
      <c r="M199" s="52">
        <v>0.632</v>
      </c>
      <c r="N199" s="52">
        <v>0.389</v>
      </c>
      <c r="O199" s="52">
        <v>0.116</v>
      </c>
      <c r="P199" s="52">
        <v>0.137</v>
      </c>
      <c r="Q199" s="52">
        <v>157.112</v>
      </c>
      <c r="R199" s="52">
        <v>10.0</v>
      </c>
      <c r="S199" s="52">
        <v>1.0</v>
      </c>
      <c r="T199" s="54" t="s">
        <v>103</v>
      </c>
      <c r="U199" s="57" t="s">
        <v>35</v>
      </c>
      <c r="V199" s="53" t="s">
        <v>58</v>
      </c>
      <c r="W199" s="58" t="s">
        <v>14744</v>
      </c>
      <c r="X199" s="18" t="s">
        <v>14745</v>
      </c>
      <c r="Y199" s="38"/>
      <c r="Z199" s="38"/>
      <c r="AA199" s="38"/>
      <c r="AB199" s="38"/>
      <c r="AC199" s="38"/>
    </row>
    <row r="200">
      <c r="A200" s="25" t="s">
        <v>14747</v>
      </c>
      <c r="B200" s="37" t="s">
        <v>14749</v>
      </c>
      <c r="C200" s="51">
        <v>2023.0</v>
      </c>
      <c r="D200" s="52">
        <v>57.0</v>
      </c>
      <c r="E200" s="52">
        <v>348256.0</v>
      </c>
      <c r="F200" s="53" t="s">
        <v>14589</v>
      </c>
      <c r="G200" s="37" t="s">
        <v>8332</v>
      </c>
      <c r="H200" s="37" t="s">
        <v>14734</v>
      </c>
      <c r="I200" s="52">
        <v>0.416</v>
      </c>
      <c r="J200" s="52">
        <v>0.185</v>
      </c>
      <c r="K200" s="52">
        <v>-13.627</v>
      </c>
      <c r="L200" s="52">
        <v>0.0378</v>
      </c>
      <c r="M200" s="52">
        <v>0.92</v>
      </c>
      <c r="N200" s="52">
        <v>8.75E-4</v>
      </c>
      <c r="O200" s="52">
        <v>0.155</v>
      </c>
      <c r="P200" s="52">
        <v>0.0985</v>
      </c>
      <c r="Q200" s="52">
        <v>104.474</v>
      </c>
      <c r="R200" s="52">
        <v>5.0</v>
      </c>
      <c r="S200" s="52">
        <v>1.0</v>
      </c>
      <c r="T200" s="54" t="s">
        <v>103</v>
      </c>
      <c r="U200" s="57" t="s">
        <v>35</v>
      </c>
      <c r="V200" s="53" t="s">
        <v>75</v>
      </c>
      <c r="W200" s="58" t="s">
        <v>14750</v>
      </c>
      <c r="X200" s="18" t="s">
        <v>14751</v>
      </c>
      <c r="Y200" s="38"/>
      <c r="Z200" s="38"/>
      <c r="AA200" s="38"/>
      <c r="AB200" s="38"/>
      <c r="AC200" s="38"/>
    </row>
    <row r="201">
      <c r="A201" s="25" t="s">
        <v>14754</v>
      </c>
      <c r="B201" s="37" t="s">
        <v>14755</v>
      </c>
      <c r="C201" s="51">
        <v>2023.0</v>
      </c>
      <c r="D201" s="52">
        <v>58.0</v>
      </c>
      <c r="E201" s="52">
        <v>378951.0</v>
      </c>
      <c r="F201" s="53" t="s">
        <v>14589</v>
      </c>
      <c r="G201" s="37" t="s">
        <v>8332</v>
      </c>
      <c r="H201" s="37" t="s">
        <v>14734</v>
      </c>
      <c r="I201" s="52">
        <v>0.419</v>
      </c>
      <c r="J201" s="52">
        <v>0.0904</v>
      </c>
      <c r="K201" s="52">
        <v>-16.158</v>
      </c>
      <c r="L201" s="52">
        <v>0.0419</v>
      </c>
      <c r="M201" s="52">
        <v>0.984</v>
      </c>
      <c r="N201" s="52">
        <v>0.0048</v>
      </c>
      <c r="O201" s="52">
        <v>0.243</v>
      </c>
      <c r="P201" s="52">
        <v>0.173</v>
      </c>
      <c r="Q201" s="52">
        <v>101.112</v>
      </c>
      <c r="R201" s="52">
        <v>9.0</v>
      </c>
      <c r="S201" s="52">
        <v>1.0</v>
      </c>
      <c r="T201" s="54" t="s">
        <v>103</v>
      </c>
      <c r="U201" s="57" t="s">
        <v>35</v>
      </c>
      <c r="V201" s="53" t="s">
        <v>58</v>
      </c>
      <c r="W201" s="58" t="s">
        <v>14756</v>
      </c>
      <c r="X201" s="18" t="s">
        <v>14757</v>
      </c>
      <c r="Y201" s="38"/>
      <c r="Z201" s="38"/>
      <c r="AA201" s="38"/>
      <c r="AB201" s="38"/>
      <c r="AC201" s="38"/>
    </row>
    <row r="202">
      <c r="A202" s="25" t="s">
        <v>14760</v>
      </c>
      <c r="B202" s="37" t="s">
        <v>14761</v>
      </c>
      <c r="C202" s="51">
        <v>2023.0</v>
      </c>
      <c r="D202" s="52">
        <v>80.0</v>
      </c>
      <c r="E202" s="52">
        <v>278126.0</v>
      </c>
      <c r="F202" s="53" t="s">
        <v>14762</v>
      </c>
      <c r="G202" s="37" t="s">
        <v>14763</v>
      </c>
      <c r="H202" s="37" t="s">
        <v>14734</v>
      </c>
      <c r="I202" s="52">
        <v>0.335</v>
      </c>
      <c r="J202" s="52">
        <v>0.44</v>
      </c>
      <c r="K202" s="52">
        <v>-9.748</v>
      </c>
      <c r="L202" s="52">
        <v>0.0275</v>
      </c>
      <c r="M202" s="52">
        <v>0.385</v>
      </c>
      <c r="N202" s="52">
        <v>0.00251</v>
      </c>
      <c r="O202" s="52">
        <v>0.115</v>
      </c>
      <c r="P202" s="52">
        <v>0.198</v>
      </c>
      <c r="Q202" s="52">
        <v>132.449</v>
      </c>
      <c r="R202" s="52">
        <v>9.0</v>
      </c>
      <c r="S202" s="52">
        <v>1.0</v>
      </c>
      <c r="T202" s="54" t="s">
        <v>103</v>
      </c>
      <c r="U202" s="57" t="s">
        <v>35</v>
      </c>
      <c r="V202" s="53" t="s">
        <v>58</v>
      </c>
      <c r="W202" s="59" t="s">
        <v>14764</v>
      </c>
      <c r="X202" s="18" t="s">
        <v>14765</v>
      </c>
      <c r="Y202" s="38"/>
      <c r="Z202" s="38"/>
    </row>
    <row r="203">
      <c r="A203" s="25" t="s">
        <v>14768</v>
      </c>
      <c r="B203" s="37" t="s">
        <v>14769</v>
      </c>
      <c r="C203" s="51">
        <v>2023.0</v>
      </c>
      <c r="D203" s="52">
        <v>82.0</v>
      </c>
      <c r="E203" s="52">
        <v>339890.0</v>
      </c>
      <c r="F203" s="53" t="s">
        <v>14770</v>
      </c>
      <c r="G203" s="37" t="s">
        <v>14771</v>
      </c>
      <c r="H203" s="37" t="s">
        <v>14734</v>
      </c>
      <c r="I203" s="52">
        <v>0.34</v>
      </c>
      <c r="J203" s="52">
        <v>0.245</v>
      </c>
      <c r="K203" s="52">
        <v>-13.352</v>
      </c>
      <c r="L203" s="52">
        <v>0.0319</v>
      </c>
      <c r="M203" s="52">
        <v>0.969</v>
      </c>
      <c r="N203" s="52">
        <v>0.0992</v>
      </c>
      <c r="O203" s="52">
        <v>0.0633</v>
      </c>
      <c r="P203" s="52">
        <v>0.192</v>
      </c>
      <c r="Q203" s="52">
        <v>103.777</v>
      </c>
      <c r="R203" s="52">
        <v>9.0</v>
      </c>
      <c r="S203" s="52">
        <v>1.0</v>
      </c>
      <c r="T203" s="54" t="s">
        <v>11697</v>
      </c>
      <c r="U203" s="57" t="s">
        <v>35</v>
      </c>
      <c r="V203" s="53" t="s">
        <v>58</v>
      </c>
      <c r="W203" s="59" t="s">
        <v>14772</v>
      </c>
      <c r="X203" s="18" t="s">
        <v>14774</v>
      </c>
      <c r="Y203" s="38"/>
      <c r="Z203" s="38"/>
    </row>
    <row r="204">
      <c r="A204" s="25" t="s">
        <v>14776</v>
      </c>
      <c r="B204" s="37" t="s">
        <v>14777</v>
      </c>
      <c r="C204" s="51">
        <v>2023.0</v>
      </c>
      <c r="D204" s="52">
        <v>60.0</v>
      </c>
      <c r="E204" s="52">
        <v>295201.0</v>
      </c>
      <c r="F204" s="53" t="s">
        <v>14589</v>
      </c>
      <c r="G204" s="37" t="s">
        <v>8332</v>
      </c>
      <c r="H204" s="37" t="s">
        <v>14734</v>
      </c>
      <c r="I204" s="52">
        <v>0.366</v>
      </c>
      <c r="J204" s="52">
        <v>0.156</v>
      </c>
      <c r="K204" s="52">
        <v>-12.394</v>
      </c>
      <c r="L204" s="52">
        <v>0.0352</v>
      </c>
      <c r="M204" s="52">
        <v>0.874</v>
      </c>
      <c r="N204" s="52">
        <v>3.8E-4</v>
      </c>
      <c r="O204" s="52">
        <v>0.371</v>
      </c>
      <c r="P204" s="52">
        <v>0.131</v>
      </c>
      <c r="Q204" s="52">
        <v>121.457</v>
      </c>
      <c r="R204" s="52">
        <v>7.0</v>
      </c>
      <c r="S204" s="52">
        <v>1.0</v>
      </c>
      <c r="T204" s="54" t="s">
        <v>103</v>
      </c>
      <c r="U204" s="57" t="s">
        <v>35</v>
      </c>
      <c r="V204" s="53" t="s">
        <v>58</v>
      </c>
      <c r="W204" s="59" t="s">
        <v>14778</v>
      </c>
      <c r="X204" s="18" t="s">
        <v>14779</v>
      </c>
      <c r="Y204" s="38"/>
      <c r="Z204" s="38"/>
    </row>
    <row r="205">
      <c r="A205" s="25" t="s">
        <v>14782</v>
      </c>
      <c r="B205" s="37" t="s">
        <v>14783</v>
      </c>
      <c r="C205" s="51">
        <v>2023.0</v>
      </c>
      <c r="D205" s="52">
        <v>64.0</v>
      </c>
      <c r="E205" s="52">
        <v>242548.0</v>
      </c>
      <c r="F205" s="53" t="s">
        <v>14589</v>
      </c>
      <c r="G205" s="37" t="s">
        <v>8332</v>
      </c>
      <c r="H205" s="37" t="s">
        <v>14734</v>
      </c>
      <c r="I205" s="52">
        <v>0.545</v>
      </c>
      <c r="J205" s="52">
        <v>0.225</v>
      </c>
      <c r="K205" s="52">
        <v>-15.297</v>
      </c>
      <c r="L205" s="52">
        <v>0.0376</v>
      </c>
      <c r="M205" s="52">
        <v>0.948</v>
      </c>
      <c r="N205" s="52">
        <v>8.7E-5</v>
      </c>
      <c r="O205" s="52">
        <v>0.26</v>
      </c>
      <c r="P205" s="52">
        <v>0.0666</v>
      </c>
      <c r="Q205" s="52">
        <v>89.01</v>
      </c>
      <c r="R205" s="52">
        <v>3.0</v>
      </c>
      <c r="S205" s="52">
        <v>1.0</v>
      </c>
      <c r="T205" s="54" t="s">
        <v>103</v>
      </c>
      <c r="U205" s="57" t="s">
        <v>35</v>
      </c>
      <c r="V205" s="53" t="s">
        <v>75</v>
      </c>
      <c r="W205" s="59" t="s">
        <v>14786</v>
      </c>
      <c r="X205" s="18" t="s">
        <v>14787</v>
      </c>
      <c r="Y205" s="38"/>
      <c r="Z205" s="38"/>
    </row>
    <row r="206">
      <c r="A206" s="25" t="s">
        <v>14789</v>
      </c>
      <c r="B206" s="37" t="s">
        <v>14790</v>
      </c>
      <c r="C206" s="51">
        <v>2020.0</v>
      </c>
      <c r="D206" s="52">
        <v>85.0</v>
      </c>
      <c r="E206" s="52">
        <v>198040.0</v>
      </c>
      <c r="F206" s="53" t="s">
        <v>14792</v>
      </c>
      <c r="G206" s="37" t="s">
        <v>14793</v>
      </c>
      <c r="H206" s="37" t="s">
        <v>14794</v>
      </c>
      <c r="I206" s="52">
        <v>0.357</v>
      </c>
      <c r="J206" s="52">
        <v>0.425</v>
      </c>
      <c r="K206" s="52">
        <v>-7.301</v>
      </c>
      <c r="L206" s="52">
        <v>0.0333</v>
      </c>
      <c r="M206" s="52">
        <v>0.584</v>
      </c>
      <c r="N206" s="52">
        <v>0.0</v>
      </c>
      <c r="O206" s="52">
        <v>0.322</v>
      </c>
      <c r="P206" s="52">
        <v>0.27</v>
      </c>
      <c r="Q206" s="52">
        <v>102.078</v>
      </c>
      <c r="R206" s="52">
        <v>5.0</v>
      </c>
      <c r="S206" s="52">
        <v>1.0</v>
      </c>
      <c r="T206" s="54" t="s">
        <v>103</v>
      </c>
      <c r="U206" s="57" t="s">
        <v>35</v>
      </c>
      <c r="V206" s="53" t="s">
        <v>36</v>
      </c>
      <c r="W206" s="59" t="s">
        <v>14795</v>
      </c>
      <c r="X206" s="18" t="s">
        <v>14796</v>
      </c>
      <c r="Y206" s="38"/>
      <c r="Z206" s="38"/>
    </row>
    <row r="207">
      <c r="A207" s="25" t="s">
        <v>14797</v>
      </c>
      <c r="B207" s="37" t="s">
        <v>14798</v>
      </c>
      <c r="C207" s="51">
        <v>2020.0</v>
      </c>
      <c r="D207" s="52">
        <v>84.0</v>
      </c>
      <c r="E207" s="52">
        <v>231920.0</v>
      </c>
      <c r="F207" s="53" t="s">
        <v>14792</v>
      </c>
      <c r="G207" s="37" t="s">
        <v>14793</v>
      </c>
      <c r="H207" s="37" t="s">
        <v>14794</v>
      </c>
      <c r="I207" s="52">
        <v>0.489</v>
      </c>
      <c r="J207" s="52">
        <v>0.413</v>
      </c>
      <c r="K207" s="52">
        <v>-6.499</v>
      </c>
      <c r="L207" s="52">
        <v>0.0314</v>
      </c>
      <c r="M207" s="52">
        <v>0.59</v>
      </c>
      <c r="N207" s="52">
        <v>0.0</v>
      </c>
      <c r="O207" s="52">
        <v>0.0639</v>
      </c>
      <c r="P207" s="52">
        <v>0.246</v>
      </c>
      <c r="Q207" s="52">
        <v>136.116</v>
      </c>
      <c r="R207" s="52">
        <v>0.0</v>
      </c>
      <c r="S207" s="52">
        <v>1.0</v>
      </c>
      <c r="T207" s="54" t="s">
        <v>103</v>
      </c>
      <c r="U207" s="57" t="s">
        <v>35</v>
      </c>
      <c r="V207" s="53" t="s">
        <v>36</v>
      </c>
      <c r="W207" s="59" t="s">
        <v>14799</v>
      </c>
      <c r="X207" s="18" t="s">
        <v>14804</v>
      </c>
      <c r="Y207" s="38"/>
      <c r="Z207" s="38"/>
    </row>
    <row r="208">
      <c r="A208" s="25" t="s">
        <v>14807</v>
      </c>
      <c r="B208" s="37" t="s">
        <v>9636</v>
      </c>
      <c r="C208" s="51">
        <v>2022.0</v>
      </c>
      <c r="D208" s="52">
        <v>80.0</v>
      </c>
      <c r="E208" s="52">
        <v>248818.0</v>
      </c>
      <c r="F208" s="53" t="s">
        <v>14792</v>
      </c>
      <c r="G208" s="37" t="s">
        <v>14793</v>
      </c>
      <c r="H208" s="37" t="s">
        <v>14808</v>
      </c>
      <c r="I208" s="52">
        <v>0.34</v>
      </c>
      <c r="J208" s="52">
        <v>0.684</v>
      </c>
      <c r="K208" s="52">
        <v>-6.306</v>
      </c>
      <c r="L208" s="52">
        <v>0.044</v>
      </c>
      <c r="M208" s="52">
        <v>0.00979</v>
      </c>
      <c r="N208" s="52">
        <v>0.0</v>
      </c>
      <c r="O208" s="52">
        <v>0.348</v>
      </c>
      <c r="P208" s="52">
        <v>0.556</v>
      </c>
      <c r="Q208" s="52">
        <v>112.969</v>
      </c>
      <c r="R208" s="52">
        <v>11.0</v>
      </c>
      <c r="S208" s="52">
        <v>1.0</v>
      </c>
      <c r="T208" s="54" t="s">
        <v>103</v>
      </c>
      <c r="U208" s="57" t="s">
        <v>35</v>
      </c>
      <c r="V208" s="53" t="s">
        <v>54</v>
      </c>
      <c r="W208" s="59" t="s">
        <v>14810</v>
      </c>
      <c r="X208" s="18" t="s">
        <v>14811</v>
      </c>
      <c r="Y208" s="38"/>
      <c r="Z208" s="38"/>
    </row>
    <row r="209">
      <c r="A209" s="25" t="s">
        <v>14814</v>
      </c>
      <c r="B209" s="37" t="s">
        <v>14815</v>
      </c>
      <c r="C209" s="51">
        <v>2022.0</v>
      </c>
      <c r="D209" s="52">
        <v>64.0</v>
      </c>
      <c r="E209" s="52">
        <v>204967.0</v>
      </c>
      <c r="F209" s="53" t="s">
        <v>14792</v>
      </c>
      <c r="G209" s="37" t="s">
        <v>14793</v>
      </c>
      <c r="H209" s="37" t="s">
        <v>14808</v>
      </c>
      <c r="I209" s="52">
        <v>0.523</v>
      </c>
      <c r="J209" s="52">
        <v>0.302</v>
      </c>
      <c r="K209" s="52">
        <v>-8.868</v>
      </c>
      <c r="L209" s="52">
        <v>0.035</v>
      </c>
      <c r="M209" s="52">
        <v>0.848</v>
      </c>
      <c r="N209" s="52">
        <v>0.0</v>
      </c>
      <c r="O209" s="52">
        <v>0.127</v>
      </c>
      <c r="P209" s="52">
        <v>0.172</v>
      </c>
      <c r="Q209" s="52">
        <v>130.47</v>
      </c>
      <c r="R209" s="52">
        <v>2.0</v>
      </c>
      <c r="S209" s="52">
        <v>1.0</v>
      </c>
      <c r="T209" s="54" t="s">
        <v>103</v>
      </c>
      <c r="U209" s="57" t="s">
        <v>35</v>
      </c>
      <c r="V209" s="53" t="s">
        <v>58</v>
      </c>
      <c r="W209" s="59" t="s">
        <v>14817</v>
      </c>
      <c r="X209" s="18" t="s">
        <v>14818</v>
      </c>
      <c r="Y209" s="38"/>
      <c r="Z209" s="38"/>
    </row>
    <row r="210">
      <c r="A210" s="25" t="s">
        <v>14820</v>
      </c>
      <c r="B210" s="37" t="s">
        <v>14821</v>
      </c>
      <c r="C210" s="51">
        <v>2020.0</v>
      </c>
      <c r="D210" s="52">
        <v>77.0</v>
      </c>
      <c r="E210" s="52">
        <v>185773.0</v>
      </c>
      <c r="F210" s="53" t="s">
        <v>14792</v>
      </c>
      <c r="G210" s="37" t="s">
        <v>14793</v>
      </c>
      <c r="H210" s="37" t="s">
        <v>14794</v>
      </c>
      <c r="I210" s="52">
        <v>0.628</v>
      </c>
      <c r="J210" s="52">
        <v>0.639</v>
      </c>
      <c r="K210" s="52">
        <v>-5.46</v>
      </c>
      <c r="L210" s="52">
        <v>0.0435</v>
      </c>
      <c r="M210" s="52">
        <v>0.00162</v>
      </c>
      <c r="N210" s="52">
        <v>0.0</v>
      </c>
      <c r="O210" s="52">
        <v>0.354</v>
      </c>
      <c r="P210" s="52">
        <v>0.493</v>
      </c>
      <c r="Q210" s="52">
        <v>108.045</v>
      </c>
      <c r="R210" s="52">
        <v>8.0</v>
      </c>
      <c r="S210" s="52">
        <v>1.0</v>
      </c>
      <c r="T210" s="54" t="s">
        <v>103</v>
      </c>
      <c r="U210" s="57" t="s">
        <v>35</v>
      </c>
      <c r="V210" s="53" t="s">
        <v>54</v>
      </c>
      <c r="W210" s="59" t="s">
        <v>14823</v>
      </c>
      <c r="X210" s="18" t="s">
        <v>14825</v>
      </c>
      <c r="Y210" s="38"/>
      <c r="Z210" s="38"/>
    </row>
    <row r="211">
      <c r="A211" s="25" t="s">
        <v>14826</v>
      </c>
      <c r="B211" s="37" t="s">
        <v>14827</v>
      </c>
      <c r="C211" s="51">
        <v>2022.0</v>
      </c>
      <c r="D211" s="52">
        <v>75.0</v>
      </c>
      <c r="E211" s="52">
        <v>216094.0</v>
      </c>
      <c r="F211" s="53" t="s">
        <v>14792</v>
      </c>
      <c r="G211" s="37" t="s">
        <v>14793</v>
      </c>
      <c r="H211" s="37" t="s">
        <v>14808</v>
      </c>
      <c r="I211" s="52">
        <v>0.326</v>
      </c>
      <c r="J211" s="52">
        <v>0.397</v>
      </c>
      <c r="K211" s="52">
        <v>-8.145</v>
      </c>
      <c r="L211" s="52">
        <v>0.0461</v>
      </c>
      <c r="M211" s="52">
        <v>0.619</v>
      </c>
      <c r="N211" s="52">
        <v>0.0</v>
      </c>
      <c r="O211" s="52">
        <v>0.0979</v>
      </c>
      <c r="P211" s="52">
        <v>0.276</v>
      </c>
      <c r="Q211" s="52">
        <v>153.713</v>
      </c>
      <c r="R211" s="52">
        <v>6.0</v>
      </c>
      <c r="S211" s="52">
        <v>1.0</v>
      </c>
      <c r="T211" s="54" t="s">
        <v>11697</v>
      </c>
      <c r="U211" s="57" t="s">
        <v>35</v>
      </c>
      <c r="V211" s="53" t="s">
        <v>36</v>
      </c>
      <c r="W211" s="59" t="s">
        <v>14828</v>
      </c>
      <c r="X211" s="18" t="s">
        <v>14831</v>
      </c>
      <c r="Y211" s="38"/>
      <c r="Z211" s="38"/>
    </row>
    <row r="212">
      <c r="A212" s="25" t="s">
        <v>14832</v>
      </c>
      <c r="B212" s="37" t="s">
        <v>14833</v>
      </c>
      <c r="C212" s="51">
        <v>2022.0</v>
      </c>
      <c r="D212" s="52">
        <v>73.0</v>
      </c>
      <c r="E212" s="52">
        <v>243907.0</v>
      </c>
      <c r="F212" s="53" t="s">
        <v>14792</v>
      </c>
      <c r="G212" s="37" t="s">
        <v>14793</v>
      </c>
      <c r="H212" s="37" t="s">
        <v>14808</v>
      </c>
      <c r="I212" s="52">
        <v>0.474</v>
      </c>
      <c r="J212" s="52">
        <v>0.343</v>
      </c>
      <c r="K212" s="52">
        <v>-8.571</v>
      </c>
      <c r="L212" s="52">
        <v>0.027</v>
      </c>
      <c r="M212" s="52">
        <v>0.578</v>
      </c>
      <c r="N212" s="52">
        <v>2.65E-5</v>
      </c>
      <c r="O212" s="52">
        <v>0.305</v>
      </c>
      <c r="P212" s="52">
        <v>0.152</v>
      </c>
      <c r="Q212" s="52">
        <v>145.115</v>
      </c>
      <c r="R212" s="52">
        <v>4.0</v>
      </c>
      <c r="S212" s="52">
        <v>0.0</v>
      </c>
      <c r="T212" s="54" t="s">
        <v>103</v>
      </c>
      <c r="U212" s="57" t="s">
        <v>35</v>
      </c>
      <c r="V212" s="53" t="s">
        <v>58</v>
      </c>
      <c r="W212" s="59" t="s">
        <v>14834</v>
      </c>
      <c r="X212" s="18" t="s">
        <v>14837</v>
      </c>
      <c r="Y212" s="38"/>
      <c r="Z212" s="38"/>
    </row>
    <row r="213">
      <c r="A213" s="25" t="s">
        <v>14838</v>
      </c>
      <c r="B213" s="37" t="s">
        <v>14839</v>
      </c>
      <c r="C213" s="51">
        <v>2022.0</v>
      </c>
      <c r="D213" s="52">
        <v>61.0</v>
      </c>
      <c r="E213" s="52">
        <v>224295.0</v>
      </c>
      <c r="F213" s="53" t="s">
        <v>14792</v>
      </c>
      <c r="G213" s="37" t="s">
        <v>14793</v>
      </c>
      <c r="H213" s="37" t="s">
        <v>14808</v>
      </c>
      <c r="I213" s="52">
        <v>0.336</v>
      </c>
      <c r="J213" s="52">
        <v>0.31</v>
      </c>
      <c r="K213" s="52">
        <v>-10.545</v>
      </c>
      <c r="L213" s="52">
        <v>0.0336</v>
      </c>
      <c r="M213" s="52">
        <v>0.754</v>
      </c>
      <c r="N213" s="52">
        <v>0.0</v>
      </c>
      <c r="O213" s="52">
        <v>0.343</v>
      </c>
      <c r="P213" s="52">
        <v>0.252</v>
      </c>
      <c r="Q213" s="52">
        <v>101.571</v>
      </c>
      <c r="R213" s="52">
        <v>7.0</v>
      </c>
      <c r="S213" s="52">
        <v>1.0</v>
      </c>
      <c r="T213" s="54" t="s">
        <v>103</v>
      </c>
      <c r="U213" s="57" t="s">
        <v>35</v>
      </c>
      <c r="V213" s="53" t="s">
        <v>36</v>
      </c>
      <c r="W213" s="59" t="s">
        <v>14840</v>
      </c>
      <c r="X213" s="18" t="s">
        <v>14841</v>
      </c>
      <c r="Y213" s="38"/>
      <c r="Z213" s="38"/>
    </row>
    <row r="214">
      <c r="A214" s="25" t="s">
        <v>14844</v>
      </c>
      <c r="B214" s="37" t="s">
        <v>14845</v>
      </c>
      <c r="C214" s="51">
        <v>2022.0</v>
      </c>
      <c r="D214" s="52">
        <v>62.0</v>
      </c>
      <c r="E214" s="52">
        <v>214100.0</v>
      </c>
      <c r="F214" s="53" t="s">
        <v>14792</v>
      </c>
      <c r="G214" s="37" t="s">
        <v>14793</v>
      </c>
      <c r="H214" s="37" t="s">
        <v>14808</v>
      </c>
      <c r="I214" s="52">
        <v>0.349</v>
      </c>
      <c r="J214" s="52">
        <v>0.545</v>
      </c>
      <c r="K214" s="52">
        <v>-6.073</v>
      </c>
      <c r="L214" s="52">
        <v>0.0352</v>
      </c>
      <c r="M214" s="52">
        <v>0.105</v>
      </c>
      <c r="N214" s="52">
        <v>0.0</v>
      </c>
      <c r="O214" s="52">
        <v>0.153</v>
      </c>
      <c r="P214" s="52">
        <v>0.209</v>
      </c>
      <c r="Q214" s="52">
        <v>104.477</v>
      </c>
      <c r="R214" s="52">
        <v>11.0</v>
      </c>
      <c r="S214" s="52">
        <v>1.0</v>
      </c>
      <c r="T214" s="54" t="s">
        <v>103</v>
      </c>
      <c r="U214" s="57" t="s">
        <v>35</v>
      </c>
      <c r="V214" s="53" t="s">
        <v>36</v>
      </c>
      <c r="W214" s="59" t="s">
        <v>14846</v>
      </c>
      <c r="X214" s="18" t="s">
        <v>14848</v>
      </c>
      <c r="Y214" s="38"/>
      <c r="Z214" s="38"/>
    </row>
    <row r="215">
      <c r="A215" s="25" t="s">
        <v>14849</v>
      </c>
      <c r="B215" s="37" t="s">
        <v>14850</v>
      </c>
      <c r="C215" s="51">
        <v>2022.0</v>
      </c>
      <c r="D215" s="52">
        <v>71.0</v>
      </c>
      <c r="E215" s="52">
        <v>221054.0</v>
      </c>
      <c r="F215" s="53" t="s">
        <v>14792</v>
      </c>
      <c r="G215" s="37" t="s">
        <v>14793</v>
      </c>
      <c r="H215" s="37" t="s">
        <v>14808</v>
      </c>
      <c r="I215" s="52">
        <v>0.58</v>
      </c>
      <c r="J215" s="52">
        <v>0.416</v>
      </c>
      <c r="K215" s="52">
        <v>-9.591</v>
      </c>
      <c r="L215" s="52">
        <v>0.0291</v>
      </c>
      <c r="M215" s="52">
        <v>0.608</v>
      </c>
      <c r="N215" s="52">
        <v>0.0</v>
      </c>
      <c r="O215" s="52">
        <v>0.0883</v>
      </c>
      <c r="P215" s="52">
        <v>0.453</v>
      </c>
      <c r="Q215" s="52">
        <v>82.015</v>
      </c>
      <c r="R215" s="52">
        <v>0.0</v>
      </c>
      <c r="S215" s="52">
        <v>1.0</v>
      </c>
      <c r="T215" s="54" t="s">
        <v>103</v>
      </c>
      <c r="U215" s="57" t="s">
        <v>35</v>
      </c>
      <c r="V215" s="53" t="s">
        <v>54</v>
      </c>
      <c r="W215" s="59" t="s">
        <v>14852</v>
      </c>
      <c r="X215" s="18" t="s">
        <v>14855</v>
      </c>
      <c r="Y215" s="38"/>
      <c r="Z215" s="38"/>
    </row>
    <row r="216">
      <c r="A216" s="25" t="s">
        <v>14856</v>
      </c>
      <c r="B216" s="37" t="s">
        <v>14857</v>
      </c>
      <c r="C216" s="51">
        <v>2022.0</v>
      </c>
      <c r="D216" s="52">
        <v>72.0</v>
      </c>
      <c r="E216" s="52">
        <v>158536.0</v>
      </c>
      <c r="F216" s="53" t="s">
        <v>14792</v>
      </c>
      <c r="G216" s="37" t="s">
        <v>14793</v>
      </c>
      <c r="H216" s="37" t="s">
        <v>14808</v>
      </c>
      <c r="I216" s="52">
        <v>0.53</v>
      </c>
      <c r="J216" s="52">
        <v>0.592</v>
      </c>
      <c r="K216" s="52">
        <v>-7.281</v>
      </c>
      <c r="L216" s="52">
        <v>0.0534</v>
      </c>
      <c r="M216" s="52">
        <v>0.381</v>
      </c>
      <c r="N216" s="52">
        <v>0.0</v>
      </c>
      <c r="O216" s="52">
        <v>0.294</v>
      </c>
      <c r="P216" s="52">
        <v>0.544</v>
      </c>
      <c r="Q216" s="52">
        <v>125.721</v>
      </c>
      <c r="R216" s="52">
        <v>5.0</v>
      </c>
      <c r="S216" s="52">
        <v>1.0</v>
      </c>
      <c r="T216" s="54" t="s">
        <v>103</v>
      </c>
      <c r="U216" s="57" t="s">
        <v>35</v>
      </c>
      <c r="V216" s="53" t="s">
        <v>54</v>
      </c>
      <c r="W216" s="59" t="s">
        <v>14858</v>
      </c>
      <c r="X216" s="18" t="s">
        <v>14861</v>
      </c>
      <c r="Y216" s="38"/>
      <c r="Z216" s="38"/>
    </row>
    <row r="217">
      <c r="A217" s="25" t="s">
        <v>14862</v>
      </c>
      <c r="B217" s="37" t="s">
        <v>14863</v>
      </c>
      <c r="C217" s="51">
        <v>2022.0</v>
      </c>
      <c r="D217" s="52">
        <v>61.0</v>
      </c>
      <c r="E217" s="52">
        <v>208969.0</v>
      </c>
      <c r="F217" s="53" t="s">
        <v>14792</v>
      </c>
      <c r="G217" s="37" t="s">
        <v>14793</v>
      </c>
      <c r="H217" s="37" t="s">
        <v>14808</v>
      </c>
      <c r="I217" s="52">
        <v>0.273</v>
      </c>
      <c r="J217" s="52">
        <v>0.517</v>
      </c>
      <c r="K217" s="52">
        <v>-5.853</v>
      </c>
      <c r="L217" s="52">
        <v>0.0313</v>
      </c>
      <c r="M217" s="52">
        <v>0.0801</v>
      </c>
      <c r="N217" s="52">
        <v>0.0</v>
      </c>
      <c r="O217" s="52">
        <v>0.0984</v>
      </c>
      <c r="P217" s="52">
        <v>0.16</v>
      </c>
      <c r="Q217" s="52">
        <v>168.213</v>
      </c>
      <c r="R217" s="52">
        <v>9.0</v>
      </c>
      <c r="S217" s="52">
        <v>1.0</v>
      </c>
      <c r="T217" s="54" t="s">
        <v>103</v>
      </c>
      <c r="U217" s="57" t="s">
        <v>35</v>
      </c>
      <c r="V217" s="53" t="s">
        <v>58</v>
      </c>
      <c r="W217" s="59" t="s">
        <v>14864</v>
      </c>
      <c r="X217" s="18" t="s">
        <v>14865</v>
      </c>
      <c r="Y217" s="38"/>
      <c r="Z217" s="38"/>
    </row>
    <row r="218">
      <c r="A218" s="25" t="s">
        <v>14866</v>
      </c>
      <c r="B218" s="37" t="s">
        <v>14867</v>
      </c>
      <c r="C218" s="51">
        <v>2022.0</v>
      </c>
      <c r="D218" s="52">
        <v>57.0</v>
      </c>
      <c r="E218" s="52">
        <v>148865.0</v>
      </c>
      <c r="F218" s="53" t="s">
        <v>14792</v>
      </c>
      <c r="G218" s="37" t="s">
        <v>14793</v>
      </c>
      <c r="H218" s="37" t="s">
        <v>14808</v>
      </c>
      <c r="I218" s="52">
        <v>0.663</v>
      </c>
      <c r="J218" s="52">
        <v>0.66</v>
      </c>
      <c r="K218" s="52">
        <v>-7.802</v>
      </c>
      <c r="L218" s="52">
        <v>0.0501</v>
      </c>
      <c r="M218" s="52">
        <v>0.596</v>
      </c>
      <c r="N218" s="52">
        <v>0.00156</v>
      </c>
      <c r="O218" s="52">
        <v>0.331</v>
      </c>
      <c r="P218" s="52">
        <v>0.483</v>
      </c>
      <c r="Q218" s="52">
        <v>142.009</v>
      </c>
      <c r="R218" s="52">
        <v>0.0</v>
      </c>
      <c r="S218" s="52">
        <v>1.0</v>
      </c>
      <c r="T218" s="54" t="s">
        <v>103</v>
      </c>
      <c r="U218" s="57" t="s">
        <v>35</v>
      </c>
      <c r="V218" s="53" t="s">
        <v>54</v>
      </c>
      <c r="W218" s="59" t="s">
        <v>14870</v>
      </c>
      <c r="X218" s="18" t="s">
        <v>14871</v>
      </c>
      <c r="Y218" s="38"/>
      <c r="Z218" s="38"/>
    </row>
    <row r="219">
      <c r="A219" s="25" t="s">
        <v>14872</v>
      </c>
      <c r="B219" s="37" t="s">
        <v>14873</v>
      </c>
      <c r="C219" s="51">
        <v>2018.0</v>
      </c>
      <c r="D219" s="52">
        <v>57.0</v>
      </c>
      <c r="E219" s="52">
        <v>237920.0</v>
      </c>
      <c r="F219" s="53" t="s">
        <v>14792</v>
      </c>
      <c r="G219" s="37" t="s">
        <v>14793</v>
      </c>
      <c r="H219" s="37" t="s">
        <v>14874</v>
      </c>
      <c r="I219" s="52">
        <v>0.606</v>
      </c>
      <c r="J219" s="52">
        <v>0.478</v>
      </c>
      <c r="K219" s="52">
        <v>-6.035</v>
      </c>
      <c r="L219" s="52">
        <v>0.0276</v>
      </c>
      <c r="M219" s="52">
        <v>0.872</v>
      </c>
      <c r="N219" s="52">
        <v>2.02E-5</v>
      </c>
      <c r="O219" s="52">
        <v>0.106</v>
      </c>
      <c r="P219" s="52">
        <v>0.266</v>
      </c>
      <c r="Q219" s="52">
        <v>77.086</v>
      </c>
      <c r="R219" s="52">
        <v>7.0</v>
      </c>
      <c r="S219" s="52">
        <v>1.0</v>
      </c>
      <c r="T219" s="54" t="s">
        <v>11697</v>
      </c>
      <c r="U219" s="57" t="s">
        <v>35</v>
      </c>
      <c r="V219" s="53" t="s">
        <v>36</v>
      </c>
      <c r="W219" s="59" t="s">
        <v>14875</v>
      </c>
      <c r="X219" s="18" t="s">
        <v>14876</v>
      </c>
      <c r="Y219" s="38"/>
      <c r="Z219" s="38"/>
    </row>
    <row r="220">
      <c r="A220" s="25" t="s">
        <v>14879</v>
      </c>
      <c r="B220" s="37" t="s">
        <v>14880</v>
      </c>
      <c r="C220" s="51">
        <v>2018.0</v>
      </c>
      <c r="D220" s="52">
        <v>63.0</v>
      </c>
      <c r="E220" s="52">
        <v>220866.0</v>
      </c>
      <c r="F220" s="53" t="s">
        <v>14792</v>
      </c>
      <c r="G220" s="37" t="s">
        <v>14793</v>
      </c>
      <c r="H220" s="37" t="s">
        <v>14874</v>
      </c>
      <c r="I220" s="52">
        <v>0.434</v>
      </c>
      <c r="J220" s="52">
        <v>0.302</v>
      </c>
      <c r="K220" s="52">
        <v>-10.117</v>
      </c>
      <c r="L220" s="52">
        <v>0.0378</v>
      </c>
      <c r="M220" s="52">
        <v>0.766</v>
      </c>
      <c r="N220" s="52">
        <v>7.63E-6</v>
      </c>
      <c r="O220" s="52">
        <v>0.149</v>
      </c>
      <c r="P220" s="52">
        <v>0.173</v>
      </c>
      <c r="Q220" s="52">
        <v>121.645</v>
      </c>
      <c r="R220" s="52">
        <v>10.0</v>
      </c>
      <c r="S220" s="52">
        <v>1.0</v>
      </c>
      <c r="T220" s="54" t="s">
        <v>103</v>
      </c>
      <c r="U220" s="57" t="s">
        <v>35</v>
      </c>
      <c r="V220" s="53" t="s">
        <v>58</v>
      </c>
      <c r="W220" s="59" t="s">
        <v>14881</v>
      </c>
      <c r="X220" s="18" t="s">
        <v>14882</v>
      </c>
      <c r="Y220" s="38"/>
      <c r="Z220" s="38"/>
    </row>
    <row r="221">
      <c r="A221" s="25" t="s">
        <v>14883</v>
      </c>
      <c r="B221" s="37" t="s">
        <v>14885</v>
      </c>
      <c r="C221" s="51">
        <v>2018.0</v>
      </c>
      <c r="D221" s="52">
        <v>51.0</v>
      </c>
      <c r="E221" s="52">
        <v>224080.0</v>
      </c>
      <c r="F221" s="53" t="s">
        <v>14792</v>
      </c>
      <c r="G221" s="37" t="s">
        <v>14793</v>
      </c>
      <c r="H221" s="37" t="s">
        <v>14885</v>
      </c>
      <c r="I221" s="52">
        <v>0.502</v>
      </c>
      <c r="J221" s="52">
        <v>0.599</v>
      </c>
      <c r="K221" s="52">
        <v>-5.929</v>
      </c>
      <c r="L221" s="52">
        <v>0.0381</v>
      </c>
      <c r="M221" s="52">
        <v>0.0558</v>
      </c>
      <c r="N221" s="52">
        <v>0.0</v>
      </c>
      <c r="O221" s="52">
        <v>0.0834</v>
      </c>
      <c r="P221" s="52">
        <v>0.172</v>
      </c>
      <c r="Q221" s="52">
        <v>104.916</v>
      </c>
      <c r="R221" s="52">
        <v>7.0</v>
      </c>
      <c r="S221" s="52">
        <v>1.0</v>
      </c>
      <c r="T221" s="54" t="s">
        <v>103</v>
      </c>
      <c r="U221" s="57" t="s">
        <v>35</v>
      </c>
      <c r="V221" s="53" t="s">
        <v>58</v>
      </c>
      <c r="W221" s="59" t="s">
        <v>14887</v>
      </c>
      <c r="X221" s="18" t="s">
        <v>14891</v>
      </c>
      <c r="Y221" s="38"/>
      <c r="Z221" s="38"/>
    </row>
    <row r="222">
      <c r="A222" s="25" t="s">
        <v>14892</v>
      </c>
      <c r="B222" s="37" t="s">
        <v>14893</v>
      </c>
      <c r="C222" s="51">
        <v>2018.0</v>
      </c>
      <c r="D222" s="52">
        <v>58.0</v>
      </c>
      <c r="E222" s="52">
        <v>236746.0</v>
      </c>
      <c r="F222" s="53" t="s">
        <v>14792</v>
      </c>
      <c r="G222" s="37" t="s">
        <v>14793</v>
      </c>
      <c r="H222" s="37" t="s">
        <v>14874</v>
      </c>
      <c r="I222" s="52">
        <v>0.572</v>
      </c>
      <c r="J222" s="52">
        <v>0.82</v>
      </c>
      <c r="K222" s="52">
        <v>-6.4</v>
      </c>
      <c r="L222" s="52">
        <v>0.0764</v>
      </c>
      <c r="M222" s="52">
        <v>0.157</v>
      </c>
      <c r="N222" s="52">
        <v>7.21E-6</v>
      </c>
      <c r="O222" s="52">
        <v>0.109</v>
      </c>
      <c r="P222" s="52">
        <v>0.144</v>
      </c>
      <c r="Q222" s="52">
        <v>139.003</v>
      </c>
      <c r="R222" s="52">
        <v>6.0</v>
      </c>
      <c r="S222" s="52">
        <v>0.0</v>
      </c>
      <c r="T222" s="54" t="s">
        <v>103</v>
      </c>
      <c r="U222" s="57" t="s">
        <v>35</v>
      </c>
      <c r="V222" s="53" t="s">
        <v>58</v>
      </c>
      <c r="W222" s="59" t="s">
        <v>14894</v>
      </c>
      <c r="X222" s="18" t="s">
        <v>14897</v>
      </c>
      <c r="Y222" s="38"/>
      <c r="Z222" s="38"/>
    </row>
    <row r="223">
      <c r="A223" s="25" t="s">
        <v>14898</v>
      </c>
      <c r="B223" s="37" t="s">
        <v>14899</v>
      </c>
      <c r="C223" s="51">
        <v>2020.0</v>
      </c>
      <c r="D223" s="52">
        <v>58.0</v>
      </c>
      <c r="E223" s="52">
        <v>199880.0</v>
      </c>
      <c r="F223" s="53" t="s">
        <v>14792</v>
      </c>
      <c r="G223" s="37" t="s">
        <v>14793</v>
      </c>
      <c r="H223" s="37" t="s">
        <v>14794</v>
      </c>
      <c r="I223" s="52">
        <v>0.685</v>
      </c>
      <c r="J223" s="52">
        <v>0.67</v>
      </c>
      <c r="K223" s="52">
        <v>-5.663</v>
      </c>
      <c r="L223" s="52">
        <v>0.0393</v>
      </c>
      <c r="M223" s="52">
        <v>0.116</v>
      </c>
      <c r="N223" s="52">
        <v>0.0</v>
      </c>
      <c r="O223" s="52">
        <v>0.179</v>
      </c>
      <c r="P223" s="52">
        <v>0.863</v>
      </c>
      <c r="Q223" s="52">
        <v>117.98</v>
      </c>
      <c r="R223" s="52">
        <v>11.0</v>
      </c>
      <c r="S223" s="52">
        <v>1.0</v>
      </c>
      <c r="T223" s="54" t="s">
        <v>103</v>
      </c>
      <c r="U223" s="57" t="s">
        <v>35</v>
      </c>
      <c r="V223" s="53" t="s">
        <v>54</v>
      </c>
      <c r="W223" s="59" t="s">
        <v>14900</v>
      </c>
      <c r="X223" s="18" t="s">
        <v>14903</v>
      </c>
      <c r="Y223" s="38"/>
      <c r="Z223" s="38"/>
    </row>
    <row r="224">
      <c r="A224" s="25" t="s">
        <v>14904</v>
      </c>
      <c r="B224" s="37" t="s">
        <v>14905</v>
      </c>
      <c r="C224" s="51">
        <v>2020.0</v>
      </c>
      <c r="D224" s="52">
        <v>72.0</v>
      </c>
      <c r="E224" s="52">
        <v>168880.0</v>
      </c>
      <c r="F224" s="53" t="s">
        <v>14792</v>
      </c>
      <c r="G224" s="37" t="s">
        <v>14793</v>
      </c>
      <c r="H224" s="37" t="s">
        <v>14794</v>
      </c>
      <c r="I224" s="52">
        <v>0.701</v>
      </c>
      <c r="J224" s="52">
        <v>0.728</v>
      </c>
      <c r="K224" s="52">
        <v>-5.226</v>
      </c>
      <c r="L224" s="52">
        <v>0.0468</v>
      </c>
      <c r="M224" s="52">
        <v>0.0178</v>
      </c>
      <c r="N224" s="52">
        <v>0.0</v>
      </c>
      <c r="O224" s="52">
        <v>0.17</v>
      </c>
      <c r="P224" s="52">
        <v>0.696</v>
      </c>
      <c r="Q224" s="52">
        <v>91.071</v>
      </c>
      <c r="R224" s="52">
        <v>2.0</v>
      </c>
      <c r="S224" s="52">
        <v>1.0</v>
      </c>
      <c r="T224" s="54" t="s">
        <v>103</v>
      </c>
      <c r="U224" s="57" t="s">
        <v>35</v>
      </c>
      <c r="V224" s="53" t="s">
        <v>54</v>
      </c>
      <c r="W224" s="59" t="s">
        <v>14906</v>
      </c>
      <c r="X224" s="18" t="s">
        <v>14907</v>
      </c>
      <c r="Y224" s="38"/>
      <c r="Z224" s="38"/>
    </row>
    <row r="225">
      <c r="A225" s="25" t="s">
        <v>14910</v>
      </c>
      <c r="B225" s="37" t="s">
        <v>14911</v>
      </c>
      <c r="C225" s="51">
        <v>2020.0</v>
      </c>
      <c r="D225" s="52">
        <v>62.0</v>
      </c>
      <c r="E225" s="52">
        <v>245266.0</v>
      </c>
      <c r="F225" s="53" t="s">
        <v>14792</v>
      </c>
      <c r="G225" s="37" t="s">
        <v>14793</v>
      </c>
      <c r="H225" s="37" t="s">
        <v>14794</v>
      </c>
      <c r="I225" s="52">
        <v>0.542</v>
      </c>
      <c r="J225" s="52">
        <v>0.299</v>
      </c>
      <c r="K225" s="52">
        <v>-10.379</v>
      </c>
      <c r="L225" s="52">
        <v>0.0305</v>
      </c>
      <c r="M225" s="52">
        <v>0.817</v>
      </c>
      <c r="N225" s="52">
        <v>0.0</v>
      </c>
      <c r="O225" s="52">
        <v>0.109</v>
      </c>
      <c r="P225" s="52">
        <v>0.274</v>
      </c>
      <c r="Q225" s="52">
        <v>141.917</v>
      </c>
      <c r="R225" s="52">
        <v>0.0</v>
      </c>
      <c r="S225" s="52">
        <v>1.0</v>
      </c>
      <c r="T225" s="54" t="s">
        <v>103</v>
      </c>
      <c r="U225" s="57" t="s">
        <v>35</v>
      </c>
      <c r="V225" s="53" t="s">
        <v>36</v>
      </c>
      <c r="W225" s="59" t="s">
        <v>14912</v>
      </c>
      <c r="X225" s="18" t="s">
        <v>14913</v>
      </c>
      <c r="Y225" s="38"/>
      <c r="Z225" s="38"/>
    </row>
    <row r="226">
      <c r="A226" s="25" t="s">
        <v>14914</v>
      </c>
      <c r="B226" s="37" t="s">
        <v>14915</v>
      </c>
      <c r="C226" s="51">
        <v>2014.0</v>
      </c>
      <c r="D226" s="52">
        <v>78.0</v>
      </c>
      <c r="E226" s="52">
        <v>278640.0</v>
      </c>
      <c r="F226" s="53" t="s">
        <v>14916</v>
      </c>
      <c r="G226" s="37" t="s">
        <v>14917</v>
      </c>
      <c r="H226" s="37" t="s">
        <v>14918</v>
      </c>
      <c r="I226" s="52">
        <v>0.445</v>
      </c>
      <c r="J226" s="52">
        <v>0.543</v>
      </c>
      <c r="K226" s="52">
        <v>-8.196</v>
      </c>
      <c r="L226" s="52">
        <v>0.0272</v>
      </c>
      <c r="M226" s="52">
        <v>8.25E-4</v>
      </c>
      <c r="N226" s="52">
        <v>0.0137</v>
      </c>
      <c r="O226" s="52">
        <v>0.202</v>
      </c>
      <c r="P226" s="52">
        <v>0.102</v>
      </c>
      <c r="Q226" s="52">
        <v>99.963</v>
      </c>
      <c r="R226" s="52">
        <v>0.0</v>
      </c>
      <c r="S226" s="52">
        <v>1.0</v>
      </c>
      <c r="T226" s="54" t="s">
        <v>103</v>
      </c>
      <c r="U226" s="57" t="s">
        <v>35</v>
      </c>
      <c r="V226" s="53" t="s">
        <v>58</v>
      </c>
      <c r="W226" s="59" t="s">
        <v>14919</v>
      </c>
      <c r="X226" s="18" t="s">
        <v>14922</v>
      </c>
      <c r="Y226" s="38"/>
      <c r="Z226" s="38"/>
    </row>
    <row r="227">
      <c r="A227" s="25" t="s">
        <v>14923</v>
      </c>
      <c r="B227" s="37" t="s">
        <v>14924</v>
      </c>
      <c r="C227" s="51">
        <v>2018.0</v>
      </c>
      <c r="D227" s="52">
        <v>77.0</v>
      </c>
      <c r="E227" s="52">
        <v>193429.0</v>
      </c>
      <c r="F227" s="53" t="s">
        <v>14916</v>
      </c>
      <c r="G227" s="37" t="s">
        <v>14917</v>
      </c>
      <c r="H227" s="37" t="s">
        <v>14925</v>
      </c>
      <c r="I227" s="52">
        <v>0.398</v>
      </c>
      <c r="J227" s="52">
        <v>0.717</v>
      </c>
      <c r="K227" s="52">
        <v>-5.253</v>
      </c>
      <c r="L227" s="52">
        <v>0.0398</v>
      </c>
      <c r="M227" s="52">
        <v>0.07</v>
      </c>
      <c r="N227" s="52">
        <v>0.0</v>
      </c>
      <c r="O227" s="52">
        <v>0.085</v>
      </c>
      <c r="P227" s="52">
        <v>0.487</v>
      </c>
      <c r="Q227" s="52">
        <v>117.296</v>
      </c>
      <c r="R227" s="52">
        <v>0.0</v>
      </c>
      <c r="S227" s="52">
        <v>1.0</v>
      </c>
      <c r="T227" s="54" t="s">
        <v>11697</v>
      </c>
      <c r="U227" s="57" t="s">
        <v>35</v>
      </c>
      <c r="V227" s="53" t="s">
        <v>54</v>
      </c>
      <c r="W227" s="59" t="s">
        <v>14926</v>
      </c>
      <c r="X227" s="18" t="s">
        <v>14929</v>
      </c>
      <c r="Y227" s="38"/>
      <c r="Z227" s="38"/>
    </row>
    <row r="228">
      <c r="A228" s="25" t="s">
        <v>14930</v>
      </c>
      <c r="B228" s="37" t="s">
        <v>14931</v>
      </c>
      <c r="C228" s="51">
        <v>2014.0</v>
      </c>
      <c r="D228" s="52">
        <v>75.0</v>
      </c>
      <c r="E228" s="52">
        <v>149680.0</v>
      </c>
      <c r="F228" s="53" t="s">
        <v>14916</v>
      </c>
      <c r="G228" s="37" t="s">
        <v>14917</v>
      </c>
      <c r="H228" s="37" t="s">
        <v>14918</v>
      </c>
      <c r="I228" s="52">
        <v>0.535</v>
      </c>
      <c r="J228" s="52">
        <v>0.448</v>
      </c>
      <c r="K228" s="52">
        <v>-9.167</v>
      </c>
      <c r="L228" s="52">
        <v>0.0279</v>
      </c>
      <c r="M228" s="52">
        <v>0.00262</v>
      </c>
      <c r="N228" s="52">
        <v>1.94E-5</v>
      </c>
      <c r="O228" s="52">
        <v>0.115</v>
      </c>
      <c r="P228" s="52">
        <v>0.32</v>
      </c>
      <c r="Q228" s="52">
        <v>101.986</v>
      </c>
      <c r="R228" s="52">
        <v>2.0</v>
      </c>
      <c r="S228" s="52">
        <v>1.0</v>
      </c>
      <c r="T228" s="54" t="s">
        <v>103</v>
      </c>
      <c r="U228" s="57" t="s">
        <v>35</v>
      </c>
      <c r="V228" s="53" t="s">
        <v>45</v>
      </c>
      <c r="W228" s="59" t="s">
        <v>14932</v>
      </c>
      <c r="X228" s="18" t="s">
        <v>14935</v>
      </c>
      <c r="Y228" s="38"/>
      <c r="Z228" s="38"/>
    </row>
    <row r="229">
      <c r="A229" s="25" t="s">
        <v>14937</v>
      </c>
      <c r="B229" s="37" t="s">
        <v>14938</v>
      </c>
      <c r="C229" s="51">
        <v>2016.0</v>
      </c>
      <c r="D229" s="52">
        <v>82.0</v>
      </c>
      <c r="E229" s="52">
        <v>170240.0</v>
      </c>
      <c r="F229" s="53" t="s">
        <v>14916</v>
      </c>
      <c r="G229" s="37" t="s">
        <v>14917</v>
      </c>
      <c r="H229" s="37" t="s">
        <v>14939</v>
      </c>
      <c r="I229" s="52">
        <v>0.398</v>
      </c>
      <c r="J229" s="52">
        <v>0.493</v>
      </c>
      <c r="K229" s="52">
        <v>-9.561</v>
      </c>
      <c r="L229" s="52">
        <v>0.0303</v>
      </c>
      <c r="M229" s="52">
        <v>0.00347</v>
      </c>
      <c r="N229" s="52">
        <v>1.57E-4</v>
      </c>
      <c r="O229" s="52">
        <v>0.106</v>
      </c>
      <c r="P229" s="52">
        <v>0.412</v>
      </c>
      <c r="Q229" s="52">
        <v>82.048</v>
      </c>
      <c r="R229" s="52">
        <v>9.0</v>
      </c>
      <c r="S229" s="52">
        <v>1.0</v>
      </c>
      <c r="T229" s="54" t="s">
        <v>103</v>
      </c>
      <c r="U229" s="57" t="s">
        <v>35</v>
      </c>
      <c r="V229" s="53" t="s">
        <v>54</v>
      </c>
      <c r="W229" s="59" t="s">
        <v>14940</v>
      </c>
      <c r="X229" s="18" t="s">
        <v>14943</v>
      </c>
      <c r="Y229" s="38"/>
      <c r="Z229" s="38"/>
    </row>
    <row r="230">
      <c r="A230" s="25" t="s">
        <v>14944</v>
      </c>
      <c r="B230" s="37" t="s">
        <v>14945</v>
      </c>
      <c r="C230" s="51">
        <v>2014.0</v>
      </c>
      <c r="D230" s="52">
        <v>67.0</v>
      </c>
      <c r="E230" s="52">
        <v>164226.0</v>
      </c>
      <c r="F230" s="53" t="s">
        <v>14916</v>
      </c>
      <c r="G230" s="37" t="s">
        <v>14917</v>
      </c>
      <c r="H230" s="37" t="s">
        <v>14918</v>
      </c>
      <c r="I230" s="52">
        <v>0.391</v>
      </c>
      <c r="J230" s="52">
        <v>0.167</v>
      </c>
      <c r="K230" s="52">
        <v>-19.024</v>
      </c>
      <c r="L230" s="52">
        <v>0.0362</v>
      </c>
      <c r="M230" s="52">
        <v>0.47</v>
      </c>
      <c r="N230" s="52">
        <v>9.7E-4</v>
      </c>
      <c r="O230" s="52">
        <v>0.11</v>
      </c>
      <c r="P230" s="52">
        <v>0.0965</v>
      </c>
      <c r="Q230" s="52">
        <v>130.498</v>
      </c>
      <c r="R230" s="52">
        <v>2.0</v>
      </c>
      <c r="S230" s="52">
        <v>1.0</v>
      </c>
      <c r="T230" s="54" t="s">
        <v>103</v>
      </c>
      <c r="U230" s="57" t="s">
        <v>35</v>
      </c>
      <c r="V230" s="53" t="s">
        <v>75</v>
      </c>
      <c r="W230" s="59" t="s">
        <v>14946</v>
      </c>
      <c r="X230" s="18" t="s">
        <v>14947</v>
      </c>
      <c r="Y230" s="38"/>
      <c r="Z230" s="38"/>
    </row>
    <row r="231">
      <c r="A231" s="25" t="s">
        <v>14950</v>
      </c>
      <c r="B231" s="37" t="s">
        <v>14951</v>
      </c>
      <c r="C231" s="51">
        <v>2018.0</v>
      </c>
      <c r="D231" s="52">
        <v>73.0</v>
      </c>
      <c r="E231" s="52">
        <v>156145.0</v>
      </c>
      <c r="F231" s="53" t="s">
        <v>14916</v>
      </c>
      <c r="G231" s="37" t="s">
        <v>14917</v>
      </c>
      <c r="H231" s="37" t="s">
        <v>14925</v>
      </c>
      <c r="I231" s="52">
        <v>0.295</v>
      </c>
      <c r="J231" s="52">
        <v>0.637</v>
      </c>
      <c r="K231" s="52">
        <v>-4.043</v>
      </c>
      <c r="L231" s="52">
        <v>0.0288</v>
      </c>
      <c r="M231" s="52">
        <v>0.0496</v>
      </c>
      <c r="N231" s="52">
        <v>0.0236</v>
      </c>
      <c r="O231" s="52">
        <v>0.112</v>
      </c>
      <c r="P231" s="52">
        <v>0.221</v>
      </c>
      <c r="Q231" s="52">
        <v>84.551</v>
      </c>
      <c r="R231" s="52">
        <v>8.0</v>
      </c>
      <c r="S231" s="52">
        <v>1.0</v>
      </c>
      <c r="T231" s="54" t="s">
        <v>103</v>
      </c>
      <c r="U231" s="57" t="s">
        <v>35</v>
      </c>
      <c r="V231" s="53" t="s">
        <v>36</v>
      </c>
      <c r="W231" s="59" t="s">
        <v>14952</v>
      </c>
      <c r="X231" s="18" t="s">
        <v>14953</v>
      </c>
      <c r="Y231" s="38"/>
      <c r="Z231" s="38"/>
    </row>
    <row r="232">
      <c r="A232" s="25" t="s">
        <v>14954</v>
      </c>
      <c r="B232" s="37" t="s">
        <v>14955</v>
      </c>
      <c r="C232" s="51">
        <v>2018.0</v>
      </c>
      <c r="D232" s="52">
        <v>86.0</v>
      </c>
      <c r="E232" s="52">
        <v>128198.0</v>
      </c>
      <c r="F232" s="53" t="s">
        <v>14916</v>
      </c>
      <c r="G232" s="37" t="s">
        <v>14917</v>
      </c>
      <c r="H232" s="37" t="s">
        <v>14925</v>
      </c>
      <c r="I232" s="52">
        <v>0.613</v>
      </c>
      <c r="J232" s="52">
        <v>0.822</v>
      </c>
      <c r="K232" s="52">
        <v>-4.087</v>
      </c>
      <c r="L232" s="52">
        <v>0.026</v>
      </c>
      <c r="M232" s="52">
        <v>0.0092</v>
      </c>
      <c r="N232" s="52">
        <v>0.506</v>
      </c>
      <c r="O232" s="52">
        <v>0.429</v>
      </c>
      <c r="P232" s="52">
        <v>0.567</v>
      </c>
      <c r="Q232" s="52">
        <v>105.997</v>
      </c>
      <c r="R232" s="52">
        <v>9.0</v>
      </c>
      <c r="S232" s="52">
        <v>1.0</v>
      </c>
      <c r="T232" s="54" t="s">
        <v>103</v>
      </c>
      <c r="U232" s="57" t="s">
        <v>35</v>
      </c>
      <c r="V232" s="53" t="s">
        <v>54</v>
      </c>
      <c r="W232" s="59" t="s">
        <v>14956</v>
      </c>
      <c r="X232" s="18" t="s">
        <v>14959</v>
      </c>
      <c r="Y232" s="38"/>
      <c r="Z232" s="38"/>
    </row>
    <row r="233">
      <c r="A233" s="25" t="s">
        <v>14960</v>
      </c>
      <c r="B233" s="37" t="s">
        <v>14961</v>
      </c>
      <c r="C233" s="51">
        <v>2016.0</v>
      </c>
      <c r="D233" s="52">
        <v>70.0</v>
      </c>
      <c r="E233" s="52">
        <v>212183.0</v>
      </c>
      <c r="F233" s="53" t="s">
        <v>14916</v>
      </c>
      <c r="G233" s="37" t="s">
        <v>14917</v>
      </c>
      <c r="H233" s="37" t="s">
        <v>14939</v>
      </c>
      <c r="I233" s="52">
        <v>0.362</v>
      </c>
      <c r="J233" s="52">
        <v>0.258</v>
      </c>
      <c r="K233" s="52">
        <v>-9.655</v>
      </c>
      <c r="L233" s="52">
        <v>0.0315</v>
      </c>
      <c r="M233" s="52">
        <v>0.0165</v>
      </c>
      <c r="N233" s="52">
        <v>0.00714</v>
      </c>
      <c r="O233" s="52">
        <v>0.231</v>
      </c>
      <c r="P233" s="52">
        <v>0.133</v>
      </c>
      <c r="Q233" s="52">
        <v>77.021</v>
      </c>
      <c r="R233" s="52">
        <v>7.0</v>
      </c>
      <c r="S233" s="52">
        <v>1.0</v>
      </c>
      <c r="T233" s="54" t="s">
        <v>103</v>
      </c>
      <c r="U233" s="57" t="s">
        <v>35</v>
      </c>
      <c r="V233" s="53" t="s">
        <v>58</v>
      </c>
      <c r="W233" s="59" t="s">
        <v>14962</v>
      </c>
      <c r="X233" s="18" t="s">
        <v>14964</v>
      </c>
      <c r="Y233" s="38"/>
      <c r="Z233" s="38"/>
    </row>
    <row r="234">
      <c r="A234" s="25" t="s">
        <v>14966</v>
      </c>
      <c r="B234" s="37" t="s">
        <v>14967</v>
      </c>
      <c r="C234" s="51">
        <v>2016.0</v>
      </c>
      <c r="D234" s="52">
        <v>61.0</v>
      </c>
      <c r="E234" s="52">
        <v>157982.0</v>
      </c>
      <c r="F234" s="53" t="s">
        <v>14916</v>
      </c>
      <c r="G234" s="37" t="s">
        <v>14917</v>
      </c>
      <c r="H234" s="37" t="s">
        <v>14939</v>
      </c>
      <c r="I234" s="52">
        <v>0.332</v>
      </c>
      <c r="J234" s="52">
        <v>0.307</v>
      </c>
      <c r="K234" s="52">
        <v>-11.231</v>
      </c>
      <c r="L234" s="52">
        <v>0.0359</v>
      </c>
      <c r="M234" s="52">
        <v>8.28E-4</v>
      </c>
      <c r="N234" s="52">
        <v>2.2E-4</v>
      </c>
      <c r="O234" s="52">
        <v>0.0976</v>
      </c>
      <c r="P234" s="52">
        <v>0.159</v>
      </c>
      <c r="Q234" s="52">
        <v>76.583</v>
      </c>
      <c r="R234" s="52">
        <v>7.0</v>
      </c>
      <c r="S234" s="52">
        <v>1.0</v>
      </c>
      <c r="T234" s="54" t="s">
        <v>103</v>
      </c>
      <c r="U234" s="57" t="s">
        <v>35</v>
      </c>
      <c r="V234" s="53" t="s">
        <v>58</v>
      </c>
      <c r="W234" s="59" t="s">
        <v>14968</v>
      </c>
      <c r="X234" s="18" t="s">
        <v>14969</v>
      </c>
      <c r="Y234" s="38"/>
      <c r="Z234" s="38"/>
    </row>
    <row r="235">
      <c r="A235" s="25" t="s">
        <v>14971</v>
      </c>
      <c r="B235" s="37" t="s">
        <v>14972</v>
      </c>
      <c r="C235" s="51">
        <v>2013.0</v>
      </c>
      <c r="D235" s="52">
        <v>66.0</v>
      </c>
      <c r="E235" s="52">
        <v>109824.0</v>
      </c>
      <c r="F235" s="53" t="s">
        <v>14916</v>
      </c>
      <c r="G235" s="37" t="s">
        <v>14917</v>
      </c>
      <c r="H235" s="37" t="s">
        <v>14974</v>
      </c>
      <c r="I235" s="52">
        <v>0.439</v>
      </c>
      <c r="J235" s="52">
        <v>0.22</v>
      </c>
      <c r="K235" s="52">
        <v>-10.638</v>
      </c>
      <c r="L235" s="52">
        <v>0.0428</v>
      </c>
      <c r="M235" s="52">
        <v>0.939</v>
      </c>
      <c r="N235" s="52">
        <v>3.1E-5</v>
      </c>
      <c r="O235" s="52">
        <v>0.0969</v>
      </c>
      <c r="P235" s="52">
        <v>0.121</v>
      </c>
      <c r="Q235" s="52">
        <v>125.201</v>
      </c>
      <c r="R235" s="52">
        <v>0.0</v>
      </c>
      <c r="S235" s="52">
        <v>1.0</v>
      </c>
      <c r="T235" s="54" t="s">
        <v>11697</v>
      </c>
      <c r="U235" s="57" t="s">
        <v>35</v>
      </c>
      <c r="V235" s="53" t="s">
        <v>58</v>
      </c>
      <c r="W235" s="59" t="s">
        <v>14975</v>
      </c>
      <c r="X235" s="18" t="s">
        <v>14976</v>
      </c>
      <c r="Y235" s="38"/>
      <c r="Z235" s="38"/>
    </row>
    <row r="236">
      <c r="A236" s="25" t="s">
        <v>14977</v>
      </c>
      <c r="B236" s="37" t="s">
        <v>14978</v>
      </c>
      <c r="C236" s="51">
        <v>2012.0</v>
      </c>
      <c r="D236" s="52">
        <v>73.0</v>
      </c>
      <c r="E236" s="52">
        <v>169773.0</v>
      </c>
      <c r="F236" s="53" t="s">
        <v>14916</v>
      </c>
      <c r="G236" s="37" t="s">
        <v>14917</v>
      </c>
      <c r="H236" s="37" t="s">
        <v>14979</v>
      </c>
      <c r="I236" s="52">
        <v>0.424</v>
      </c>
      <c r="J236" s="52">
        <v>0.342</v>
      </c>
      <c r="K236" s="52">
        <v>-9.469</v>
      </c>
      <c r="L236" s="52">
        <v>0.0339</v>
      </c>
      <c r="M236" s="52">
        <v>0.838</v>
      </c>
      <c r="N236" s="52">
        <v>0.0</v>
      </c>
      <c r="O236" s="52">
        <v>0.136</v>
      </c>
      <c r="P236" s="52">
        <v>0.124</v>
      </c>
      <c r="Q236" s="52">
        <v>76.235</v>
      </c>
      <c r="R236" s="52">
        <v>7.0</v>
      </c>
      <c r="S236" s="52">
        <v>0.0</v>
      </c>
      <c r="T236" s="54" t="s">
        <v>103</v>
      </c>
      <c r="U236" s="57" t="s">
        <v>35</v>
      </c>
      <c r="V236" s="53" t="s">
        <v>58</v>
      </c>
      <c r="W236" s="59" t="s">
        <v>14980</v>
      </c>
      <c r="X236" s="18" t="s">
        <v>14983</v>
      </c>
      <c r="Y236" s="38"/>
      <c r="Z236" s="38"/>
    </row>
    <row r="237">
      <c r="A237" s="25" t="s">
        <v>14984</v>
      </c>
      <c r="B237" s="37" t="s">
        <v>14985</v>
      </c>
      <c r="C237" s="51">
        <v>2012.0</v>
      </c>
      <c r="D237" s="52">
        <v>63.0</v>
      </c>
      <c r="E237" s="52">
        <v>276226.0</v>
      </c>
      <c r="F237" s="53" t="s">
        <v>14916</v>
      </c>
      <c r="G237" s="37" t="s">
        <v>14917</v>
      </c>
      <c r="H237" s="37" t="s">
        <v>14979</v>
      </c>
      <c r="I237" s="52">
        <v>0.435</v>
      </c>
      <c r="J237" s="52">
        <v>0.24</v>
      </c>
      <c r="K237" s="52">
        <v>-13.338</v>
      </c>
      <c r="L237" s="52">
        <v>0.0365</v>
      </c>
      <c r="M237" s="52">
        <v>0.936</v>
      </c>
      <c r="N237" s="52">
        <v>0.0</v>
      </c>
      <c r="O237" s="52">
        <v>0.126</v>
      </c>
      <c r="P237" s="52">
        <v>0.322</v>
      </c>
      <c r="Q237" s="52">
        <v>83.191</v>
      </c>
      <c r="R237" s="52">
        <v>0.0</v>
      </c>
      <c r="S237" s="52">
        <v>1.0</v>
      </c>
      <c r="T237" s="54" t="s">
        <v>103</v>
      </c>
      <c r="U237" s="57" t="s">
        <v>35</v>
      </c>
      <c r="V237" s="53" t="s">
        <v>45</v>
      </c>
      <c r="W237" s="59" t="s">
        <v>14986</v>
      </c>
      <c r="X237" s="18" t="s">
        <v>14987</v>
      </c>
      <c r="Y237" s="38"/>
      <c r="Z237" s="38"/>
    </row>
    <row r="238">
      <c r="A238" s="25" t="s">
        <v>14990</v>
      </c>
      <c r="B238" s="37" t="s">
        <v>14991</v>
      </c>
      <c r="C238" s="51">
        <v>2014.0</v>
      </c>
      <c r="D238" s="52">
        <v>61.0</v>
      </c>
      <c r="E238" s="52">
        <v>205080.0</v>
      </c>
      <c r="F238" s="53" t="s">
        <v>14916</v>
      </c>
      <c r="G238" s="37" t="s">
        <v>14917</v>
      </c>
      <c r="H238" s="37" t="s">
        <v>14918</v>
      </c>
      <c r="I238" s="52">
        <v>0.31</v>
      </c>
      <c r="J238" s="52">
        <v>0.884</v>
      </c>
      <c r="K238" s="52">
        <v>-3.484</v>
      </c>
      <c r="L238" s="52">
        <v>0.0566</v>
      </c>
      <c r="M238" s="52">
        <v>1.13E-5</v>
      </c>
      <c r="N238" s="52">
        <v>3.03E-6</v>
      </c>
      <c r="O238" s="52">
        <v>0.121</v>
      </c>
      <c r="P238" s="52">
        <v>0.276</v>
      </c>
      <c r="Q238" s="52">
        <v>137.762</v>
      </c>
      <c r="R238" s="52">
        <v>1.0</v>
      </c>
      <c r="S238" s="52">
        <v>1.0</v>
      </c>
      <c r="T238" s="54" t="s">
        <v>103</v>
      </c>
      <c r="U238" s="57" t="s">
        <v>35</v>
      </c>
      <c r="V238" s="53" t="s">
        <v>36</v>
      </c>
      <c r="W238" s="59" t="s">
        <v>14993</v>
      </c>
      <c r="X238" s="18" t="s">
        <v>14994</v>
      </c>
      <c r="Y238" s="38"/>
      <c r="Z238" s="38"/>
    </row>
    <row r="239">
      <c r="A239" s="25" t="s">
        <v>14995</v>
      </c>
      <c r="B239" s="37" t="s">
        <v>14996</v>
      </c>
      <c r="C239" s="51">
        <v>2016.0</v>
      </c>
      <c r="D239" s="52">
        <v>70.0</v>
      </c>
      <c r="E239" s="52">
        <v>292031.0</v>
      </c>
      <c r="F239" s="53" t="s">
        <v>14916</v>
      </c>
      <c r="G239" s="37" t="s">
        <v>14917</v>
      </c>
      <c r="H239" s="37" t="s">
        <v>14939</v>
      </c>
      <c r="I239" s="52">
        <v>0.181</v>
      </c>
      <c r="J239" s="52">
        <v>0.553</v>
      </c>
      <c r="K239" s="52">
        <v>-11.913</v>
      </c>
      <c r="L239" s="52">
        <v>0.0459</v>
      </c>
      <c r="M239" s="52">
        <v>8.07E-4</v>
      </c>
      <c r="N239" s="52">
        <v>0.249</v>
      </c>
      <c r="O239" s="52">
        <v>0.0759</v>
      </c>
      <c r="P239" s="52">
        <v>0.057</v>
      </c>
      <c r="Q239" s="52">
        <v>63.608</v>
      </c>
      <c r="R239" s="52">
        <v>6.0</v>
      </c>
      <c r="S239" s="52">
        <v>1.0</v>
      </c>
      <c r="T239" s="54" t="s">
        <v>103</v>
      </c>
      <c r="U239" s="57" t="s">
        <v>35</v>
      </c>
      <c r="V239" s="53" t="s">
        <v>75</v>
      </c>
      <c r="W239" s="59" t="s">
        <v>14999</v>
      </c>
      <c r="X239" s="18" t="s">
        <v>15000</v>
      </c>
      <c r="Y239" s="38"/>
      <c r="Z239" s="38"/>
    </row>
    <row r="240">
      <c r="A240" s="25" t="s">
        <v>15001</v>
      </c>
      <c r="B240" s="37" t="s">
        <v>15002</v>
      </c>
      <c r="C240" s="51">
        <v>2013.0</v>
      </c>
      <c r="D240" s="52">
        <v>73.0</v>
      </c>
      <c r="E240" s="52">
        <v>183792.0</v>
      </c>
      <c r="F240" s="53" t="s">
        <v>14916</v>
      </c>
      <c r="G240" s="37" t="s">
        <v>14917</v>
      </c>
      <c r="H240" s="37" t="s">
        <v>14974</v>
      </c>
      <c r="I240" s="52">
        <v>0.339</v>
      </c>
      <c r="J240" s="52">
        <v>0.292</v>
      </c>
      <c r="K240" s="52">
        <v>-11.294</v>
      </c>
      <c r="L240" s="52">
        <v>0.0348</v>
      </c>
      <c r="M240" s="52">
        <v>0.514</v>
      </c>
      <c r="N240" s="52">
        <v>0.0</v>
      </c>
      <c r="O240" s="52">
        <v>0.0713</v>
      </c>
      <c r="P240" s="52">
        <v>0.0655</v>
      </c>
      <c r="Q240" s="52">
        <v>131.702</v>
      </c>
      <c r="R240" s="52">
        <v>3.0</v>
      </c>
      <c r="S240" s="52">
        <v>1.0</v>
      </c>
      <c r="T240" s="54" t="s">
        <v>103</v>
      </c>
      <c r="U240" s="57" t="s">
        <v>35</v>
      </c>
      <c r="V240" s="53" t="s">
        <v>75</v>
      </c>
      <c r="W240" s="59" t="s">
        <v>15003</v>
      </c>
      <c r="X240" s="18" t="s">
        <v>15006</v>
      </c>
      <c r="Y240" s="38"/>
      <c r="Z240" s="38"/>
    </row>
    <row r="241">
      <c r="A241" s="25" t="s">
        <v>15007</v>
      </c>
      <c r="B241" s="37" t="s">
        <v>15008</v>
      </c>
      <c r="C241" s="51">
        <v>2016.0</v>
      </c>
      <c r="D241" s="52">
        <v>72.0</v>
      </c>
      <c r="E241" s="52">
        <v>180999.0</v>
      </c>
      <c r="F241" s="53" t="s">
        <v>14916</v>
      </c>
      <c r="G241" s="37" t="s">
        <v>14917</v>
      </c>
      <c r="H241" s="37" t="s">
        <v>14939</v>
      </c>
      <c r="I241" s="52">
        <v>0.542</v>
      </c>
      <c r="J241" s="52">
        <v>0.411</v>
      </c>
      <c r="K241" s="52">
        <v>-13.653</v>
      </c>
      <c r="L241" s="52">
        <v>0.0415</v>
      </c>
      <c r="M241" s="52">
        <v>0.164</v>
      </c>
      <c r="N241" s="52">
        <v>0.0128</v>
      </c>
      <c r="O241" s="52">
        <v>0.103</v>
      </c>
      <c r="P241" s="52">
        <v>0.348</v>
      </c>
      <c r="Q241" s="52">
        <v>92.969</v>
      </c>
      <c r="R241" s="52">
        <v>9.0</v>
      </c>
      <c r="S241" s="52">
        <v>1.0</v>
      </c>
      <c r="T241" s="54" t="s">
        <v>103</v>
      </c>
      <c r="U241" s="57" t="s">
        <v>35</v>
      </c>
      <c r="V241" s="53" t="s">
        <v>45</v>
      </c>
      <c r="W241" s="59" t="s">
        <v>15009</v>
      </c>
      <c r="X241" s="18" t="s">
        <v>15010</v>
      </c>
      <c r="Y241" s="38"/>
      <c r="Z241" s="38"/>
    </row>
    <row r="242">
      <c r="A242" s="25" t="s">
        <v>15013</v>
      </c>
      <c r="B242" s="37" t="s">
        <v>15014</v>
      </c>
      <c r="C242" s="51">
        <v>2018.0</v>
      </c>
      <c r="D242" s="52">
        <v>65.0</v>
      </c>
      <c r="E242" s="52">
        <v>135313.0</v>
      </c>
      <c r="F242" s="53" t="s">
        <v>14916</v>
      </c>
      <c r="G242" s="37" t="s">
        <v>14917</v>
      </c>
      <c r="H242" s="37" t="s">
        <v>14925</v>
      </c>
      <c r="I242" s="52">
        <v>0.313</v>
      </c>
      <c r="J242" s="52">
        <v>0.691</v>
      </c>
      <c r="K242" s="52">
        <v>-3.001</v>
      </c>
      <c r="L242" s="52">
        <v>0.0345</v>
      </c>
      <c r="M242" s="52">
        <v>5.08E-4</v>
      </c>
      <c r="N242" s="52">
        <v>0.423</v>
      </c>
      <c r="O242" s="52">
        <v>0.185</v>
      </c>
      <c r="P242" s="52">
        <v>0.595</v>
      </c>
      <c r="Q242" s="52">
        <v>203.981</v>
      </c>
      <c r="R242" s="52">
        <v>11.0</v>
      </c>
      <c r="S242" s="52">
        <v>1.0</v>
      </c>
      <c r="T242" s="54" t="s">
        <v>103</v>
      </c>
      <c r="U242" s="57" t="s">
        <v>35</v>
      </c>
      <c r="V242" s="53" t="s">
        <v>54</v>
      </c>
      <c r="W242" s="59" t="s">
        <v>15015</v>
      </c>
      <c r="X242" s="18" t="s">
        <v>15016</v>
      </c>
      <c r="Y242" s="38"/>
      <c r="Z242" s="38"/>
    </row>
    <row r="243">
      <c r="A243" s="25" t="s">
        <v>15017</v>
      </c>
      <c r="B243" s="37" t="s">
        <v>15018</v>
      </c>
      <c r="C243" s="51">
        <v>2018.0</v>
      </c>
      <c r="D243" s="52">
        <v>56.0</v>
      </c>
      <c r="E243" s="52">
        <v>92384.0</v>
      </c>
      <c r="F243" s="53" t="s">
        <v>14916</v>
      </c>
      <c r="G243" s="37" t="s">
        <v>14917</v>
      </c>
      <c r="H243" s="37" t="s">
        <v>14925</v>
      </c>
      <c r="I243" s="52">
        <v>0.402</v>
      </c>
      <c r="J243" s="52">
        <v>0.381</v>
      </c>
      <c r="K243" s="52">
        <v>-10.609</v>
      </c>
      <c r="L243" s="52">
        <v>0.027</v>
      </c>
      <c r="M243" s="52">
        <v>0.634</v>
      </c>
      <c r="N243" s="52">
        <v>1.3E-4</v>
      </c>
      <c r="O243" s="52">
        <v>0.171</v>
      </c>
      <c r="P243" s="52">
        <v>0.365</v>
      </c>
      <c r="Q243" s="52">
        <v>90.068</v>
      </c>
      <c r="R243" s="52">
        <v>8.0</v>
      </c>
      <c r="S243" s="52">
        <v>0.0</v>
      </c>
      <c r="T243" s="54" t="s">
        <v>103</v>
      </c>
      <c r="U243" s="57" t="s">
        <v>35</v>
      </c>
      <c r="V243" s="53" t="s">
        <v>45</v>
      </c>
      <c r="W243" s="59" t="s">
        <v>15019</v>
      </c>
      <c r="X243" s="18" t="s">
        <v>15022</v>
      </c>
      <c r="Y243" s="38"/>
      <c r="Z243" s="38"/>
    </row>
    <row r="244">
      <c r="A244" s="25" t="s">
        <v>15025</v>
      </c>
      <c r="B244" s="37" t="s">
        <v>15026</v>
      </c>
      <c r="C244" s="51">
        <v>2018.0</v>
      </c>
      <c r="D244" s="52">
        <v>58.0</v>
      </c>
      <c r="E244" s="52">
        <v>112910.0</v>
      </c>
      <c r="F244" s="53" t="s">
        <v>14916</v>
      </c>
      <c r="G244" s="37" t="s">
        <v>14917</v>
      </c>
      <c r="H244" s="37" t="s">
        <v>14925</v>
      </c>
      <c r="I244" s="52">
        <v>0.578</v>
      </c>
      <c r="J244" s="52">
        <v>0.445</v>
      </c>
      <c r="K244" s="52">
        <v>-9.129</v>
      </c>
      <c r="L244" s="52">
        <v>0.023</v>
      </c>
      <c r="M244" s="52">
        <v>0.374</v>
      </c>
      <c r="N244" s="52">
        <v>1.83E-5</v>
      </c>
      <c r="O244" s="52">
        <v>0.225</v>
      </c>
      <c r="P244" s="52">
        <v>0.333</v>
      </c>
      <c r="Q244" s="52">
        <v>89.946</v>
      </c>
      <c r="R244" s="52">
        <v>10.0</v>
      </c>
      <c r="S244" s="52">
        <v>1.0</v>
      </c>
      <c r="T244" s="54" t="s">
        <v>11697</v>
      </c>
      <c r="U244" s="57" t="s">
        <v>35</v>
      </c>
      <c r="V244" s="53" t="s">
        <v>45</v>
      </c>
      <c r="W244" s="59" t="s">
        <v>15027</v>
      </c>
      <c r="X244" s="18" t="s">
        <v>15028</v>
      </c>
      <c r="Y244" s="38"/>
      <c r="Z244" s="38"/>
    </row>
    <row r="245">
      <c r="A245" s="25" t="s">
        <v>15032</v>
      </c>
      <c r="B245" s="37" t="s">
        <v>15033</v>
      </c>
      <c r="C245" s="51">
        <v>2016.0</v>
      </c>
      <c r="D245" s="52">
        <v>65.0</v>
      </c>
      <c r="E245" s="52">
        <v>109627.0</v>
      </c>
      <c r="F245" s="53" t="s">
        <v>14916</v>
      </c>
      <c r="G245" s="37" t="s">
        <v>14917</v>
      </c>
      <c r="H245" s="37" t="s">
        <v>14939</v>
      </c>
      <c r="I245" s="52">
        <v>0.462</v>
      </c>
      <c r="J245" s="52">
        <v>0.191</v>
      </c>
      <c r="K245" s="52">
        <v>-14.993</v>
      </c>
      <c r="L245" s="52">
        <v>0.0374</v>
      </c>
      <c r="M245" s="52">
        <v>0.77</v>
      </c>
      <c r="N245" s="52">
        <v>0.00264</v>
      </c>
      <c r="O245" s="52">
        <v>0.107</v>
      </c>
      <c r="P245" s="52">
        <v>0.0996</v>
      </c>
      <c r="Q245" s="52">
        <v>132.034</v>
      </c>
      <c r="R245" s="52">
        <v>2.0</v>
      </c>
      <c r="S245" s="52">
        <v>1.0</v>
      </c>
      <c r="T245" s="54" t="s">
        <v>103</v>
      </c>
      <c r="U245" s="57" t="s">
        <v>35</v>
      </c>
      <c r="V245" s="53" t="s">
        <v>75</v>
      </c>
      <c r="W245" s="59" t="s">
        <v>15035</v>
      </c>
      <c r="X245" s="18" t="s">
        <v>15036</v>
      </c>
      <c r="Y245" s="38"/>
      <c r="Z245" s="38"/>
    </row>
    <row r="246">
      <c r="A246" s="25" t="s">
        <v>15038</v>
      </c>
      <c r="B246" s="37" t="s">
        <v>15039</v>
      </c>
      <c r="C246" s="51">
        <v>2023.0</v>
      </c>
      <c r="D246" s="52">
        <v>60.0</v>
      </c>
      <c r="E246" s="52">
        <v>224333.0</v>
      </c>
      <c r="F246" s="53" t="s">
        <v>14916</v>
      </c>
      <c r="G246" s="37" t="s">
        <v>14917</v>
      </c>
      <c r="H246" s="37" t="s">
        <v>15041</v>
      </c>
      <c r="I246" s="52">
        <v>0.296</v>
      </c>
      <c r="J246" s="52">
        <v>0.296</v>
      </c>
      <c r="K246" s="52">
        <v>-11.846</v>
      </c>
      <c r="L246" s="52">
        <v>0.0289</v>
      </c>
      <c r="M246" s="52">
        <v>0.875</v>
      </c>
      <c r="N246" s="52">
        <v>0.248</v>
      </c>
      <c r="O246" s="52">
        <v>0.115</v>
      </c>
      <c r="P246" s="52">
        <v>0.328</v>
      </c>
      <c r="Q246" s="52">
        <v>71.648</v>
      </c>
      <c r="R246" s="52">
        <v>2.0</v>
      </c>
      <c r="S246" s="52">
        <v>1.0</v>
      </c>
      <c r="T246" s="54" t="s">
        <v>103</v>
      </c>
      <c r="U246" s="57" t="s">
        <v>35</v>
      </c>
      <c r="V246" s="53" t="s">
        <v>45</v>
      </c>
      <c r="W246" s="59" t="s">
        <v>15042</v>
      </c>
      <c r="X246" s="18" t="s">
        <v>15045</v>
      </c>
      <c r="Y246" s="38"/>
      <c r="Z246" s="38"/>
    </row>
    <row r="247">
      <c r="A247" s="25" t="s">
        <v>15046</v>
      </c>
      <c r="B247" s="37" t="s">
        <v>15047</v>
      </c>
      <c r="C247" s="51">
        <v>2022.0</v>
      </c>
      <c r="D247" s="52">
        <v>57.0</v>
      </c>
      <c r="E247" s="52">
        <v>135170.0</v>
      </c>
      <c r="F247" s="53" t="s">
        <v>14916</v>
      </c>
      <c r="G247" s="37" t="s">
        <v>14917</v>
      </c>
      <c r="H247" s="37" t="s">
        <v>15048</v>
      </c>
      <c r="I247" s="52">
        <v>0.233</v>
      </c>
      <c r="J247" s="52">
        <v>0.172</v>
      </c>
      <c r="K247" s="52">
        <v>-18.19</v>
      </c>
      <c r="L247" s="52">
        <v>0.0331</v>
      </c>
      <c r="M247" s="52">
        <v>0.961</v>
      </c>
      <c r="N247" s="52">
        <v>0.167</v>
      </c>
      <c r="O247" s="52">
        <v>0.109</v>
      </c>
      <c r="P247" s="52">
        <v>0.0685</v>
      </c>
      <c r="Q247" s="52">
        <v>128.195</v>
      </c>
      <c r="R247" s="52">
        <v>1.0</v>
      </c>
      <c r="S247" s="52">
        <v>1.0</v>
      </c>
      <c r="T247" s="54" t="s">
        <v>103</v>
      </c>
      <c r="U247" s="57" t="s">
        <v>35</v>
      </c>
      <c r="V247" s="53" t="s">
        <v>75</v>
      </c>
      <c r="W247" s="59" t="s">
        <v>15049</v>
      </c>
      <c r="X247" s="18" t="s">
        <v>15052</v>
      </c>
      <c r="Y247" s="38"/>
      <c r="Z247" s="38"/>
    </row>
    <row r="248">
      <c r="A248" s="25" t="s">
        <v>15053</v>
      </c>
      <c r="B248" s="37" t="s">
        <v>15054</v>
      </c>
      <c r="C248" s="51">
        <v>2018.0</v>
      </c>
      <c r="D248" s="52">
        <v>67.0</v>
      </c>
      <c r="E248" s="52">
        <v>229760.0</v>
      </c>
      <c r="F248" s="53" t="s">
        <v>15055</v>
      </c>
      <c r="G248" s="37" t="s">
        <v>15056</v>
      </c>
      <c r="H248" s="37" t="s">
        <v>15057</v>
      </c>
      <c r="I248" s="52">
        <v>0.651</v>
      </c>
      <c r="J248" s="52">
        <v>0.546</v>
      </c>
      <c r="K248" s="52">
        <v>-9.021</v>
      </c>
      <c r="L248" s="52">
        <v>0.0357</v>
      </c>
      <c r="M248" s="52">
        <v>0.774</v>
      </c>
      <c r="N248" s="52">
        <v>0.0437</v>
      </c>
      <c r="O248" s="52">
        <v>0.0842</v>
      </c>
      <c r="P248" s="52">
        <v>0.623</v>
      </c>
      <c r="Q248" s="52">
        <v>107.021</v>
      </c>
      <c r="R248" s="52">
        <v>1.0</v>
      </c>
      <c r="S248" s="52">
        <v>1.0</v>
      </c>
      <c r="T248" s="54" t="s">
        <v>103</v>
      </c>
      <c r="U248" s="57" t="s">
        <v>35</v>
      </c>
      <c r="V248" s="53" t="s">
        <v>54</v>
      </c>
      <c r="W248" s="59" t="s">
        <v>15058</v>
      </c>
      <c r="X248" s="18" t="s">
        <v>15061</v>
      </c>
      <c r="Y248" s="38"/>
      <c r="Z248" s="38"/>
    </row>
    <row r="249">
      <c r="A249" s="25" t="s">
        <v>15062</v>
      </c>
      <c r="B249" s="37" t="s">
        <v>15063</v>
      </c>
      <c r="C249" s="51">
        <v>2018.0</v>
      </c>
      <c r="D249" s="52">
        <v>64.0</v>
      </c>
      <c r="E249" s="52">
        <v>232373.0</v>
      </c>
      <c r="F249" s="53" t="s">
        <v>15055</v>
      </c>
      <c r="G249" s="37" t="s">
        <v>15056</v>
      </c>
      <c r="H249" s="37" t="s">
        <v>15057</v>
      </c>
      <c r="I249" s="52">
        <v>0.218</v>
      </c>
      <c r="J249" s="52">
        <v>0.263</v>
      </c>
      <c r="K249" s="52">
        <v>-14.416</v>
      </c>
      <c r="L249" s="52">
        <v>0.0376</v>
      </c>
      <c r="M249" s="52">
        <v>0.947</v>
      </c>
      <c r="N249" s="52">
        <v>2.8E-4</v>
      </c>
      <c r="O249" s="52">
        <v>0.0919</v>
      </c>
      <c r="P249" s="52">
        <v>0.307</v>
      </c>
      <c r="Q249" s="52">
        <v>170.724</v>
      </c>
      <c r="R249" s="52">
        <v>11.0</v>
      </c>
      <c r="S249" s="52">
        <v>1.0</v>
      </c>
      <c r="T249" s="54" t="s">
        <v>103</v>
      </c>
      <c r="U249" s="57" t="s">
        <v>35</v>
      </c>
      <c r="V249" s="53" t="s">
        <v>45</v>
      </c>
      <c r="W249" s="59" t="s">
        <v>15065</v>
      </c>
      <c r="X249" s="18" t="s">
        <v>15069</v>
      </c>
      <c r="Y249" s="38"/>
      <c r="Z249" s="38"/>
    </row>
    <row r="250">
      <c r="A250" s="25" t="s">
        <v>15070</v>
      </c>
      <c r="B250" s="37" t="s">
        <v>15071</v>
      </c>
      <c r="C250" s="51">
        <v>2018.0</v>
      </c>
      <c r="D250" s="52">
        <v>74.0</v>
      </c>
      <c r="E250" s="52">
        <v>305000.0</v>
      </c>
      <c r="F250" s="53" t="s">
        <v>15055</v>
      </c>
      <c r="G250" s="37" t="s">
        <v>15056</v>
      </c>
      <c r="H250" s="37" t="s">
        <v>15057</v>
      </c>
      <c r="I250" s="52">
        <v>0.508</v>
      </c>
      <c r="J250" s="52">
        <v>0.417</v>
      </c>
      <c r="K250" s="52">
        <v>-9.632</v>
      </c>
      <c r="L250" s="52">
        <v>0.0296</v>
      </c>
      <c r="M250" s="52">
        <v>0.77</v>
      </c>
      <c r="N250" s="52">
        <v>0.0928</v>
      </c>
      <c r="O250" s="52">
        <v>0.0887</v>
      </c>
      <c r="P250" s="52">
        <v>0.483</v>
      </c>
      <c r="Q250" s="52">
        <v>134.944</v>
      </c>
      <c r="R250" s="52">
        <v>10.0</v>
      </c>
      <c r="S250" s="52">
        <v>1.0</v>
      </c>
      <c r="T250" s="54" t="s">
        <v>103</v>
      </c>
      <c r="U250" s="57" t="s">
        <v>35</v>
      </c>
      <c r="V250" s="53" t="s">
        <v>54</v>
      </c>
      <c r="W250" s="59" t="s">
        <v>15072</v>
      </c>
      <c r="X250" s="18" t="s">
        <v>15075</v>
      </c>
      <c r="Y250" s="38"/>
      <c r="Z250" s="38"/>
    </row>
    <row r="251">
      <c r="A251" s="25" t="s">
        <v>15076</v>
      </c>
      <c r="B251" s="37" t="s">
        <v>15077</v>
      </c>
      <c r="C251" s="51">
        <v>2020.0</v>
      </c>
      <c r="D251" s="52">
        <v>73.0</v>
      </c>
      <c r="E251" s="52">
        <v>277676.0</v>
      </c>
      <c r="F251" s="53" t="s">
        <v>15055</v>
      </c>
      <c r="G251" s="37" t="s">
        <v>15056</v>
      </c>
      <c r="H251" s="37" t="s">
        <v>15078</v>
      </c>
      <c r="I251" s="52">
        <v>0.339</v>
      </c>
      <c r="J251" s="52">
        <v>0.243</v>
      </c>
      <c r="K251" s="52">
        <v>-12.512</v>
      </c>
      <c r="L251" s="52">
        <v>0.056</v>
      </c>
      <c r="M251" s="52">
        <v>0.869</v>
      </c>
      <c r="N251" s="52">
        <v>0.00369</v>
      </c>
      <c r="O251" s="52">
        <v>0.107</v>
      </c>
      <c r="P251" s="52">
        <v>0.183</v>
      </c>
      <c r="Q251" s="52">
        <v>154.909</v>
      </c>
      <c r="R251" s="52">
        <v>1.0</v>
      </c>
      <c r="S251" s="52">
        <v>1.0</v>
      </c>
      <c r="T251" s="54" t="s">
        <v>103</v>
      </c>
      <c r="U251" s="57" t="s">
        <v>35</v>
      </c>
      <c r="V251" s="53" t="s">
        <v>58</v>
      </c>
      <c r="W251" s="59" t="s">
        <v>15079</v>
      </c>
      <c r="X251" s="18" t="s">
        <v>15080</v>
      </c>
      <c r="Y251" s="38"/>
      <c r="Z251" s="38"/>
    </row>
    <row r="252">
      <c r="A252" s="25" t="s">
        <v>15083</v>
      </c>
      <c r="B252" s="37" t="s">
        <v>15084</v>
      </c>
      <c r="C252" s="51">
        <v>2020.0</v>
      </c>
      <c r="D252" s="52">
        <v>69.0</v>
      </c>
      <c r="E252" s="52">
        <v>241640.0</v>
      </c>
      <c r="F252" s="53" t="s">
        <v>15055</v>
      </c>
      <c r="G252" s="37" t="s">
        <v>15056</v>
      </c>
      <c r="H252" s="37" t="s">
        <v>15078</v>
      </c>
      <c r="I252" s="52">
        <v>0.377</v>
      </c>
      <c r="J252" s="52">
        <v>0.44</v>
      </c>
      <c r="K252" s="52">
        <v>-11.878</v>
      </c>
      <c r="L252" s="52">
        <v>0.0325</v>
      </c>
      <c r="M252" s="52">
        <v>0.931</v>
      </c>
      <c r="N252" s="52">
        <v>0.0196</v>
      </c>
      <c r="O252" s="52">
        <v>0.105</v>
      </c>
      <c r="P252" s="52">
        <v>0.224</v>
      </c>
      <c r="Q252" s="52">
        <v>128.999</v>
      </c>
      <c r="R252" s="52">
        <v>4.0</v>
      </c>
      <c r="S252" s="52">
        <v>1.0</v>
      </c>
      <c r="T252" s="54" t="s">
        <v>11697</v>
      </c>
      <c r="U252" s="57" t="s">
        <v>35</v>
      </c>
      <c r="V252" s="53" t="s">
        <v>36</v>
      </c>
      <c r="W252" s="59" t="s">
        <v>15086</v>
      </c>
      <c r="X252" s="18" t="s">
        <v>15087</v>
      </c>
      <c r="Y252" s="38"/>
      <c r="Z252" s="38"/>
    </row>
    <row r="253">
      <c r="A253" s="25" t="s">
        <v>15088</v>
      </c>
      <c r="B253" s="37" t="s">
        <v>15089</v>
      </c>
      <c r="C253" s="51">
        <v>2020.0</v>
      </c>
      <c r="D253" s="52">
        <v>64.0</v>
      </c>
      <c r="E253" s="52">
        <v>217070.0</v>
      </c>
      <c r="F253" s="53" t="s">
        <v>15055</v>
      </c>
      <c r="G253" s="37" t="s">
        <v>15056</v>
      </c>
      <c r="H253" s="37" t="s">
        <v>15078</v>
      </c>
      <c r="I253" s="52">
        <v>0.301</v>
      </c>
      <c r="J253" s="52">
        <v>0.452</v>
      </c>
      <c r="K253" s="52">
        <v>-9.931</v>
      </c>
      <c r="L253" s="52">
        <v>0.0452</v>
      </c>
      <c r="M253" s="52">
        <v>0.742</v>
      </c>
      <c r="N253" s="52">
        <v>0.0219</v>
      </c>
      <c r="O253" s="52">
        <v>0.152</v>
      </c>
      <c r="P253" s="52">
        <v>0.363</v>
      </c>
      <c r="Q253" s="52">
        <v>120.04</v>
      </c>
      <c r="R253" s="52">
        <v>10.0</v>
      </c>
      <c r="S253" s="52">
        <v>1.0</v>
      </c>
      <c r="T253" s="54" t="s">
        <v>103</v>
      </c>
      <c r="U253" s="57" t="s">
        <v>35</v>
      </c>
      <c r="V253" s="53" t="s">
        <v>45</v>
      </c>
      <c r="W253" s="59" t="s">
        <v>15091</v>
      </c>
      <c r="X253" s="18" t="s">
        <v>15095</v>
      </c>
      <c r="Y253" s="38"/>
      <c r="Z253" s="38"/>
    </row>
    <row r="254">
      <c r="A254" s="25" t="s">
        <v>15096</v>
      </c>
      <c r="B254" s="37" t="s">
        <v>15097</v>
      </c>
      <c r="C254" s="51">
        <v>2020.0</v>
      </c>
      <c r="D254" s="52">
        <v>66.0</v>
      </c>
      <c r="E254" s="52">
        <v>190093.0</v>
      </c>
      <c r="F254" s="53" t="s">
        <v>15055</v>
      </c>
      <c r="G254" s="37" t="s">
        <v>15056</v>
      </c>
      <c r="H254" s="37" t="s">
        <v>15078</v>
      </c>
      <c r="I254" s="52">
        <v>0.511</v>
      </c>
      <c r="J254" s="52">
        <v>0.649</v>
      </c>
      <c r="K254" s="52">
        <v>-8.078</v>
      </c>
      <c r="L254" s="52">
        <v>0.0318</v>
      </c>
      <c r="M254" s="52">
        <v>0.418</v>
      </c>
      <c r="N254" s="52">
        <v>0.00569</v>
      </c>
      <c r="O254" s="52">
        <v>0.103</v>
      </c>
      <c r="P254" s="52">
        <v>0.397</v>
      </c>
      <c r="Q254" s="52">
        <v>133.976</v>
      </c>
      <c r="R254" s="52">
        <v>2.0</v>
      </c>
      <c r="S254" s="52">
        <v>1.0</v>
      </c>
      <c r="T254" s="54" t="s">
        <v>103</v>
      </c>
      <c r="U254" s="57" t="s">
        <v>35</v>
      </c>
      <c r="V254" s="53" t="s">
        <v>45</v>
      </c>
      <c r="W254" s="59" t="s">
        <v>15098</v>
      </c>
      <c r="X254" s="18" t="s">
        <v>15101</v>
      </c>
      <c r="Y254" s="38"/>
      <c r="Z254" s="38"/>
    </row>
    <row r="255">
      <c r="A255" s="25" t="s">
        <v>15102</v>
      </c>
      <c r="B255" s="37" t="s">
        <v>15103</v>
      </c>
      <c r="C255" s="51">
        <v>2020.0</v>
      </c>
      <c r="D255" s="52">
        <v>71.0</v>
      </c>
      <c r="E255" s="52">
        <v>236350.0</v>
      </c>
      <c r="F255" s="53" t="s">
        <v>15055</v>
      </c>
      <c r="G255" s="37" t="s">
        <v>15056</v>
      </c>
      <c r="H255" s="37" t="s">
        <v>15078</v>
      </c>
      <c r="I255" s="52">
        <v>0.448</v>
      </c>
      <c r="J255" s="52">
        <v>0.338</v>
      </c>
      <c r="K255" s="52">
        <v>-10.373</v>
      </c>
      <c r="L255" s="52">
        <v>0.0296</v>
      </c>
      <c r="M255" s="52">
        <v>0.871</v>
      </c>
      <c r="N255" s="52">
        <v>0.0</v>
      </c>
      <c r="O255" s="52">
        <v>0.117</v>
      </c>
      <c r="P255" s="52">
        <v>0.351</v>
      </c>
      <c r="Q255" s="52">
        <v>149.552</v>
      </c>
      <c r="R255" s="52">
        <v>10.0</v>
      </c>
      <c r="S255" s="52">
        <v>1.0</v>
      </c>
      <c r="T255" s="54" t="s">
        <v>103</v>
      </c>
      <c r="U255" s="57" t="s">
        <v>35</v>
      </c>
      <c r="V255" s="53" t="s">
        <v>45</v>
      </c>
      <c r="W255" s="59" t="s">
        <v>15104</v>
      </c>
      <c r="X255" s="18" t="s">
        <v>15105</v>
      </c>
      <c r="Y255" s="38"/>
      <c r="Z255" s="38"/>
    </row>
    <row r="256">
      <c r="A256" s="25" t="s">
        <v>15106</v>
      </c>
      <c r="B256" s="37" t="s">
        <v>15107</v>
      </c>
      <c r="C256" s="51">
        <v>2020.0</v>
      </c>
      <c r="D256" s="52">
        <v>78.0</v>
      </c>
      <c r="E256" s="52">
        <v>344692.0</v>
      </c>
      <c r="F256" s="53" t="s">
        <v>15055</v>
      </c>
      <c r="G256" s="37" t="s">
        <v>15056</v>
      </c>
      <c r="H256" s="37" t="s">
        <v>15078</v>
      </c>
      <c r="I256" s="52">
        <v>0.323</v>
      </c>
      <c r="J256" s="52">
        <v>0.323</v>
      </c>
      <c r="K256" s="52">
        <v>-10.268</v>
      </c>
      <c r="L256" s="52">
        <v>0.0351</v>
      </c>
      <c r="M256" s="52">
        <v>0.33</v>
      </c>
      <c r="N256" s="52">
        <v>0.0229</v>
      </c>
      <c r="O256" s="52">
        <v>0.233</v>
      </c>
      <c r="P256" s="52">
        <v>0.256</v>
      </c>
      <c r="Q256" s="52">
        <v>111.826</v>
      </c>
      <c r="R256" s="52">
        <v>1.0</v>
      </c>
      <c r="S256" s="52">
        <v>1.0</v>
      </c>
      <c r="T256" s="54" t="s">
        <v>103</v>
      </c>
      <c r="U256" s="57" t="s">
        <v>35</v>
      </c>
      <c r="V256" s="53" t="s">
        <v>36</v>
      </c>
      <c r="W256" s="59" t="s">
        <v>15108</v>
      </c>
      <c r="X256" s="18" t="s">
        <v>15112</v>
      </c>
      <c r="Y256" s="38"/>
      <c r="Z256" s="38"/>
    </row>
    <row r="257">
      <c r="A257" s="25" t="s">
        <v>15114</v>
      </c>
      <c r="B257" s="37" t="s">
        <v>15115</v>
      </c>
      <c r="C257" s="51">
        <v>2020.0</v>
      </c>
      <c r="D257" s="52">
        <v>70.0</v>
      </c>
      <c r="E257" s="52">
        <v>184524.0</v>
      </c>
      <c r="F257" s="53" t="s">
        <v>15055</v>
      </c>
      <c r="G257" s="37" t="s">
        <v>15056</v>
      </c>
      <c r="H257" s="37" t="s">
        <v>15078</v>
      </c>
      <c r="I257" s="52">
        <v>0.6</v>
      </c>
      <c r="J257" s="52">
        <v>0.749</v>
      </c>
      <c r="K257" s="52">
        <v>-6.889</v>
      </c>
      <c r="L257" s="52">
        <v>0.0419</v>
      </c>
      <c r="M257" s="52">
        <v>0.0467</v>
      </c>
      <c r="N257" s="52">
        <v>0.295</v>
      </c>
      <c r="O257" s="52">
        <v>0.0915</v>
      </c>
      <c r="P257" s="52">
        <v>0.485</v>
      </c>
      <c r="Q257" s="52">
        <v>131.024</v>
      </c>
      <c r="R257" s="52">
        <v>11.0</v>
      </c>
      <c r="S257" s="52">
        <v>1.0</v>
      </c>
      <c r="T257" s="54" t="s">
        <v>103</v>
      </c>
      <c r="U257" s="57" t="s">
        <v>35</v>
      </c>
      <c r="V257" s="53" t="s">
        <v>54</v>
      </c>
      <c r="W257" s="59" t="s">
        <v>15116</v>
      </c>
      <c r="X257" s="18" t="s">
        <v>15117</v>
      </c>
      <c r="Y257" s="38"/>
      <c r="Z257" s="38"/>
    </row>
    <row r="258">
      <c r="A258" s="25" t="s">
        <v>15120</v>
      </c>
      <c r="B258" s="37" t="s">
        <v>15121</v>
      </c>
      <c r="C258" s="51">
        <v>2020.0</v>
      </c>
      <c r="D258" s="52">
        <v>67.0</v>
      </c>
      <c r="E258" s="52">
        <v>219681.0</v>
      </c>
      <c r="F258" s="53" t="s">
        <v>15055</v>
      </c>
      <c r="G258" s="37" t="s">
        <v>15056</v>
      </c>
      <c r="H258" s="37" t="s">
        <v>15078</v>
      </c>
      <c r="I258" s="52">
        <v>0.426</v>
      </c>
      <c r="J258" s="52">
        <v>0.274</v>
      </c>
      <c r="K258" s="52">
        <v>-16.649</v>
      </c>
      <c r="L258" s="52">
        <v>0.146</v>
      </c>
      <c r="M258" s="52">
        <v>0.856</v>
      </c>
      <c r="N258" s="52">
        <v>0.00658</v>
      </c>
      <c r="O258" s="52">
        <v>0.111</v>
      </c>
      <c r="P258" s="52">
        <v>0.169</v>
      </c>
      <c r="Q258" s="52">
        <v>100.255</v>
      </c>
      <c r="R258" s="52">
        <v>0.0</v>
      </c>
      <c r="S258" s="52">
        <v>1.0</v>
      </c>
      <c r="T258" s="54" t="s">
        <v>103</v>
      </c>
      <c r="U258" s="57" t="s">
        <v>35</v>
      </c>
      <c r="V258" s="53" t="s">
        <v>58</v>
      </c>
      <c r="W258" s="59" t="s">
        <v>15122</v>
      </c>
      <c r="X258" s="18" t="s">
        <v>15123</v>
      </c>
      <c r="Y258" s="38"/>
      <c r="Z258" s="38"/>
    </row>
    <row r="259">
      <c r="A259" s="25" t="s">
        <v>15124</v>
      </c>
      <c r="B259" s="37" t="s">
        <v>15078</v>
      </c>
      <c r="C259" s="51">
        <v>2020.0</v>
      </c>
      <c r="D259" s="52">
        <v>68.0</v>
      </c>
      <c r="E259" s="52">
        <v>189622.0</v>
      </c>
      <c r="F259" s="53" t="s">
        <v>15055</v>
      </c>
      <c r="G259" s="37" t="s">
        <v>15056</v>
      </c>
      <c r="H259" s="37" t="s">
        <v>15078</v>
      </c>
      <c r="I259" s="52">
        <v>0.32</v>
      </c>
      <c r="J259" s="52">
        <v>0.227</v>
      </c>
      <c r="K259" s="52">
        <v>-12.803</v>
      </c>
      <c r="L259" s="52">
        <v>0.0448</v>
      </c>
      <c r="M259" s="52">
        <v>0.986</v>
      </c>
      <c r="N259" s="52">
        <v>3.53E-4</v>
      </c>
      <c r="O259" s="52">
        <v>0.108</v>
      </c>
      <c r="P259" s="52">
        <v>0.215</v>
      </c>
      <c r="Q259" s="52">
        <v>83.912</v>
      </c>
      <c r="R259" s="52">
        <v>1.0</v>
      </c>
      <c r="S259" s="52">
        <v>1.0</v>
      </c>
      <c r="T259" s="54" t="s">
        <v>103</v>
      </c>
      <c r="U259" s="57" t="s">
        <v>35</v>
      </c>
      <c r="V259" s="53" t="s">
        <v>36</v>
      </c>
      <c r="W259" s="59" t="s">
        <v>15125</v>
      </c>
      <c r="X259" s="18" t="s">
        <v>15126</v>
      </c>
      <c r="Y259" s="38"/>
      <c r="Z259" s="38"/>
    </row>
    <row r="260">
      <c r="A260" s="25" t="s">
        <v>15129</v>
      </c>
      <c r="B260" s="37" t="s">
        <v>15130</v>
      </c>
      <c r="C260" s="51">
        <v>2020.0</v>
      </c>
      <c r="D260" s="52">
        <v>64.0</v>
      </c>
      <c r="E260" s="52">
        <v>271266.0</v>
      </c>
      <c r="F260" s="53" t="s">
        <v>15055</v>
      </c>
      <c r="G260" s="37" t="s">
        <v>15056</v>
      </c>
      <c r="H260" s="37" t="s">
        <v>15078</v>
      </c>
      <c r="I260" s="52">
        <v>0.486</v>
      </c>
      <c r="J260" s="52">
        <v>0.155</v>
      </c>
      <c r="K260" s="52">
        <v>-18.738</v>
      </c>
      <c r="L260" s="52">
        <v>0.0376</v>
      </c>
      <c r="M260" s="52">
        <v>0.938</v>
      </c>
      <c r="N260" s="52">
        <v>0.1</v>
      </c>
      <c r="O260" s="52">
        <v>0.1</v>
      </c>
      <c r="P260" s="52">
        <v>0.37</v>
      </c>
      <c r="Q260" s="52">
        <v>122.459</v>
      </c>
      <c r="R260" s="52">
        <v>1.0</v>
      </c>
      <c r="S260" s="52">
        <v>1.0</v>
      </c>
      <c r="T260" s="54" t="s">
        <v>11697</v>
      </c>
      <c r="U260" s="57" t="s">
        <v>35</v>
      </c>
      <c r="V260" s="53" t="s">
        <v>45</v>
      </c>
      <c r="W260" s="59" t="s">
        <v>15132</v>
      </c>
      <c r="X260" s="18" t="s">
        <v>15133</v>
      </c>
      <c r="Y260" s="38"/>
      <c r="Z260" s="38"/>
    </row>
    <row r="261">
      <c r="A261" s="25" t="s">
        <v>15135</v>
      </c>
      <c r="B261" s="37" t="s">
        <v>15136</v>
      </c>
      <c r="C261" s="51">
        <v>2020.0</v>
      </c>
      <c r="D261" s="52">
        <v>57.0</v>
      </c>
      <c r="E261" s="52">
        <v>69931.0</v>
      </c>
      <c r="F261" s="53" t="s">
        <v>15055</v>
      </c>
      <c r="G261" s="37" t="s">
        <v>15056</v>
      </c>
      <c r="H261" s="37" t="s">
        <v>15078</v>
      </c>
      <c r="I261" s="52">
        <v>0.211</v>
      </c>
      <c r="J261" s="52">
        <v>0.089</v>
      </c>
      <c r="K261" s="52">
        <v>-25.292</v>
      </c>
      <c r="L261" s="52">
        <v>0.0408</v>
      </c>
      <c r="M261" s="52">
        <v>0.91</v>
      </c>
      <c r="N261" s="52">
        <v>0.881</v>
      </c>
      <c r="O261" s="52">
        <v>0.204</v>
      </c>
      <c r="P261" s="52">
        <v>0.126</v>
      </c>
      <c r="Q261" s="52">
        <v>110.514</v>
      </c>
      <c r="R261" s="52">
        <v>0.0</v>
      </c>
      <c r="S261" s="52">
        <v>0.0</v>
      </c>
      <c r="T261" s="54" t="s">
        <v>103</v>
      </c>
      <c r="U261" s="57" t="s">
        <v>35</v>
      </c>
      <c r="V261" s="53" t="s">
        <v>58</v>
      </c>
      <c r="W261" s="59" t="s">
        <v>15138</v>
      </c>
      <c r="X261" s="53" t="s">
        <v>15139</v>
      </c>
      <c r="Y261" s="38"/>
      <c r="Z261" s="38"/>
    </row>
    <row r="262">
      <c r="A262" s="25" t="s">
        <v>15140</v>
      </c>
      <c r="B262" s="37" t="s">
        <v>15141</v>
      </c>
      <c r="C262" s="51">
        <v>2018.0</v>
      </c>
      <c r="D262" s="52">
        <v>55.0</v>
      </c>
      <c r="E262" s="52">
        <v>323711.0</v>
      </c>
      <c r="F262" s="53" t="s">
        <v>15055</v>
      </c>
      <c r="G262" s="37" t="s">
        <v>15056</v>
      </c>
      <c r="H262" s="37" t="s">
        <v>15057</v>
      </c>
      <c r="I262" s="52">
        <v>0.265</v>
      </c>
      <c r="J262" s="52">
        <v>0.237</v>
      </c>
      <c r="K262" s="52">
        <v>-14.599</v>
      </c>
      <c r="L262" s="52">
        <v>0.0351</v>
      </c>
      <c r="M262" s="52">
        <v>0.945</v>
      </c>
      <c r="N262" s="52">
        <v>2.67E-4</v>
      </c>
      <c r="O262" s="52">
        <v>0.112</v>
      </c>
      <c r="P262" s="52">
        <v>0.19</v>
      </c>
      <c r="Q262" s="52">
        <v>87.912</v>
      </c>
      <c r="R262" s="52">
        <v>10.0</v>
      </c>
      <c r="S262" s="52">
        <v>1.0</v>
      </c>
      <c r="T262" s="54" t="s">
        <v>103</v>
      </c>
      <c r="U262" s="57" t="s">
        <v>35</v>
      </c>
      <c r="V262" s="53" t="s">
        <v>58</v>
      </c>
      <c r="W262" s="59" t="s">
        <v>15142</v>
      </c>
      <c r="X262" s="18" t="s">
        <v>15145</v>
      </c>
      <c r="Y262" s="38"/>
      <c r="Z262" s="38"/>
    </row>
    <row r="263">
      <c r="A263" s="25" t="s">
        <v>15146</v>
      </c>
      <c r="B263" s="37" t="s">
        <v>15147</v>
      </c>
      <c r="C263" s="51">
        <v>2018.0</v>
      </c>
      <c r="D263" s="52">
        <v>52.0</v>
      </c>
      <c r="E263" s="52">
        <v>198532.0</v>
      </c>
      <c r="F263" s="53" t="s">
        <v>15055</v>
      </c>
      <c r="G263" s="37" t="s">
        <v>15056</v>
      </c>
      <c r="H263" s="37" t="s">
        <v>15057</v>
      </c>
      <c r="I263" s="52">
        <v>0.391</v>
      </c>
      <c r="J263" s="52">
        <v>0.175</v>
      </c>
      <c r="K263" s="52">
        <v>-12.652</v>
      </c>
      <c r="L263" s="52">
        <v>0.0323</v>
      </c>
      <c r="M263" s="52">
        <v>0.965</v>
      </c>
      <c r="N263" s="52">
        <v>0.242</v>
      </c>
      <c r="O263" s="52">
        <v>0.102</v>
      </c>
      <c r="P263" s="52">
        <v>0.192</v>
      </c>
      <c r="Q263" s="52">
        <v>78.419</v>
      </c>
      <c r="R263" s="52">
        <v>2.0</v>
      </c>
      <c r="S263" s="52">
        <v>1.0</v>
      </c>
      <c r="T263" s="54" t="s">
        <v>103</v>
      </c>
      <c r="U263" s="57" t="s">
        <v>35</v>
      </c>
      <c r="V263" s="53" t="s">
        <v>58</v>
      </c>
      <c r="W263" s="59" t="s">
        <v>15148</v>
      </c>
      <c r="X263" s="18" t="s">
        <v>15149</v>
      </c>
      <c r="Y263" s="38"/>
      <c r="Z263" s="38"/>
    </row>
    <row r="264">
      <c r="A264" s="25" t="s">
        <v>15153</v>
      </c>
      <c r="B264" s="37" t="s">
        <v>15154</v>
      </c>
      <c r="C264" s="51">
        <v>2017.0</v>
      </c>
      <c r="D264" s="52">
        <v>65.0</v>
      </c>
      <c r="E264" s="52">
        <v>189213.0</v>
      </c>
      <c r="F264" s="53" t="s">
        <v>15055</v>
      </c>
      <c r="G264" s="37" t="s">
        <v>15056</v>
      </c>
      <c r="H264" s="37" t="s">
        <v>15155</v>
      </c>
      <c r="I264" s="52">
        <v>0.326</v>
      </c>
      <c r="J264" s="52">
        <v>0.127</v>
      </c>
      <c r="K264" s="52">
        <v>-13.775</v>
      </c>
      <c r="L264" s="52">
        <v>0.0368</v>
      </c>
      <c r="M264" s="52">
        <v>0.972</v>
      </c>
      <c r="N264" s="52">
        <v>5.63E-6</v>
      </c>
      <c r="O264" s="52">
        <v>0.113</v>
      </c>
      <c r="P264" s="52">
        <v>0.076</v>
      </c>
      <c r="Q264" s="52">
        <v>171.668</v>
      </c>
      <c r="R264" s="52">
        <v>0.0</v>
      </c>
      <c r="S264" s="52">
        <v>1.0</v>
      </c>
      <c r="T264" s="54" t="s">
        <v>103</v>
      </c>
      <c r="U264" s="57" t="s">
        <v>35</v>
      </c>
      <c r="V264" s="53" t="s">
        <v>75</v>
      </c>
      <c r="W264" s="59" t="s">
        <v>15156</v>
      </c>
      <c r="X264" s="18" t="s">
        <v>15157</v>
      </c>
      <c r="Y264" s="38"/>
      <c r="Z264" s="38"/>
    </row>
    <row r="265">
      <c r="A265" s="25" t="s">
        <v>15160</v>
      </c>
      <c r="B265" s="37" t="s">
        <v>15161</v>
      </c>
      <c r="C265" s="51">
        <v>2018.0</v>
      </c>
      <c r="D265" s="52">
        <v>50.0</v>
      </c>
      <c r="E265" s="52">
        <v>247306.0</v>
      </c>
      <c r="F265" s="53" t="s">
        <v>15055</v>
      </c>
      <c r="G265" s="37" t="s">
        <v>15056</v>
      </c>
      <c r="H265" s="37" t="s">
        <v>15057</v>
      </c>
      <c r="I265" s="52">
        <v>0.478</v>
      </c>
      <c r="J265" s="52">
        <v>0.439</v>
      </c>
      <c r="K265" s="52">
        <v>-11.877</v>
      </c>
      <c r="L265" s="52">
        <v>0.05</v>
      </c>
      <c r="M265" s="52">
        <v>0.865</v>
      </c>
      <c r="N265" s="52">
        <v>0.0122</v>
      </c>
      <c r="O265" s="52">
        <v>0.105</v>
      </c>
      <c r="P265" s="52">
        <v>0.287</v>
      </c>
      <c r="Q265" s="52">
        <v>101.893</v>
      </c>
      <c r="R265" s="52">
        <v>2.0</v>
      </c>
      <c r="S265" s="52">
        <v>1.0</v>
      </c>
      <c r="T265" s="54" t="s">
        <v>103</v>
      </c>
      <c r="U265" s="57" t="s">
        <v>35</v>
      </c>
      <c r="V265" s="53" t="s">
        <v>36</v>
      </c>
      <c r="W265" s="59" t="s">
        <v>15162</v>
      </c>
      <c r="X265" s="18" t="s">
        <v>15163</v>
      </c>
      <c r="Y265" s="38"/>
      <c r="Z265" s="38"/>
    </row>
    <row r="266">
      <c r="A266" s="25" t="s">
        <v>15164</v>
      </c>
      <c r="B266" s="37" t="s">
        <v>15165</v>
      </c>
      <c r="C266" s="51">
        <v>2018.0</v>
      </c>
      <c r="D266" s="52">
        <v>50.0</v>
      </c>
      <c r="E266" s="52">
        <v>282000.0</v>
      </c>
      <c r="F266" s="53" t="s">
        <v>15055</v>
      </c>
      <c r="G266" s="37" t="s">
        <v>15056</v>
      </c>
      <c r="H266" s="37" t="s">
        <v>15057</v>
      </c>
      <c r="I266" s="52">
        <v>0.391</v>
      </c>
      <c r="J266" s="52">
        <v>0.185</v>
      </c>
      <c r="K266" s="52">
        <v>-15.445</v>
      </c>
      <c r="L266" s="52">
        <v>0.0597</v>
      </c>
      <c r="M266" s="52">
        <v>0.967</v>
      </c>
      <c r="N266" s="52">
        <v>7.22E-6</v>
      </c>
      <c r="O266" s="52">
        <v>0.106</v>
      </c>
      <c r="P266" s="52">
        <v>0.229</v>
      </c>
      <c r="Q266" s="52">
        <v>127.825</v>
      </c>
      <c r="R266" s="52">
        <v>11.0</v>
      </c>
      <c r="S266" s="52">
        <v>1.0</v>
      </c>
      <c r="T266" s="54" t="s">
        <v>103</v>
      </c>
      <c r="U266" s="57" t="s">
        <v>35</v>
      </c>
      <c r="V266" s="53" t="s">
        <v>36</v>
      </c>
      <c r="W266" s="59" t="s">
        <v>15166</v>
      </c>
      <c r="X266" s="18" t="s">
        <v>15170</v>
      </c>
      <c r="Y266" s="38"/>
      <c r="Z266" s="38"/>
    </row>
    <row r="267">
      <c r="A267" s="25" t="s">
        <v>15172</v>
      </c>
      <c r="B267" s="37" t="s">
        <v>15173</v>
      </c>
      <c r="C267" s="51">
        <v>2018.0</v>
      </c>
      <c r="D267" s="52">
        <v>50.0</v>
      </c>
      <c r="E267" s="52">
        <v>199080.0</v>
      </c>
      <c r="F267" s="53" t="s">
        <v>15055</v>
      </c>
      <c r="G267" s="37" t="s">
        <v>15056</v>
      </c>
      <c r="H267" s="37" t="s">
        <v>15057</v>
      </c>
      <c r="I267" s="52">
        <v>0.48</v>
      </c>
      <c r="J267" s="52">
        <v>0.363</v>
      </c>
      <c r="K267" s="52">
        <v>-10.926</v>
      </c>
      <c r="L267" s="52">
        <v>0.0311</v>
      </c>
      <c r="M267" s="52">
        <v>0.936</v>
      </c>
      <c r="N267" s="52">
        <v>1.09E-4</v>
      </c>
      <c r="O267" s="52">
        <v>0.104</v>
      </c>
      <c r="P267" s="52">
        <v>0.259</v>
      </c>
      <c r="Q267" s="52">
        <v>135.776</v>
      </c>
      <c r="R267" s="52">
        <v>10.0</v>
      </c>
      <c r="S267" s="52">
        <v>1.0</v>
      </c>
      <c r="T267" s="54" t="s">
        <v>103</v>
      </c>
      <c r="U267" s="57" t="s">
        <v>35</v>
      </c>
      <c r="V267" s="53" t="s">
        <v>36</v>
      </c>
      <c r="W267" s="59" t="s">
        <v>15174</v>
      </c>
      <c r="X267" s="18" t="s">
        <v>15177</v>
      </c>
      <c r="Y267" s="38"/>
      <c r="Z267" s="38"/>
    </row>
    <row r="268">
      <c r="A268" s="25" t="s">
        <v>15179</v>
      </c>
      <c r="B268" s="37" t="s">
        <v>15180</v>
      </c>
      <c r="C268" s="51">
        <v>2016.0</v>
      </c>
      <c r="D268" s="52">
        <v>81.0</v>
      </c>
      <c r="E268" s="52">
        <v>393962.0</v>
      </c>
      <c r="F268" s="53" t="s">
        <v>15055</v>
      </c>
      <c r="G268" s="37" t="s">
        <v>15056</v>
      </c>
      <c r="H268" s="37" t="s">
        <v>15181</v>
      </c>
      <c r="I268" s="52">
        <v>0.531</v>
      </c>
      <c r="J268" s="52">
        <v>0.289</v>
      </c>
      <c r="K268" s="52">
        <v>-10.065</v>
      </c>
      <c r="L268" s="52">
        <v>0.0286</v>
      </c>
      <c r="M268" s="52">
        <v>0.339</v>
      </c>
      <c r="N268" s="52">
        <v>3.58E-4</v>
      </c>
      <c r="O268" s="52">
        <v>0.134</v>
      </c>
      <c r="P268" s="52">
        <v>0.12</v>
      </c>
      <c r="Q268" s="52">
        <v>129.753</v>
      </c>
      <c r="R268" s="52">
        <v>2.0</v>
      </c>
      <c r="S268" s="52">
        <v>1.0</v>
      </c>
      <c r="T268" s="54" t="s">
        <v>11697</v>
      </c>
      <c r="U268" s="57" t="s">
        <v>35</v>
      </c>
      <c r="V268" s="53" t="s">
        <v>58</v>
      </c>
      <c r="W268" s="59" t="s">
        <v>15182</v>
      </c>
      <c r="X268" s="18" t="s">
        <v>15185</v>
      </c>
      <c r="Y268" s="38"/>
      <c r="Z268" s="38"/>
    </row>
    <row r="269">
      <c r="A269" s="25" t="s">
        <v>15186</v>
      </c>
      <c r="B269" s="37" t="s">
        <v>15187</v>
      </c>
      <c r="C269" s="51">
        <v>2022.0</v>
      </c>
      <c r="D269" s="52">
        <v>84.0</v>
      </c>
      <c r="E269" s="52">
        <v>180853.0</v>
      </c>
      <c r="F269" s="53" t="s">
        <v>15188</v>
      </c>
      <c r="G269" s="37" t="s">
        <v>9421</v>
      </c>
      <c r="H269" s="37" t="s">
        <v>9422</v>
      </c>
      <c r="I269" s="52">
        <v>0.358</v>
      </c>
      <c r="J269" s="52">
        <v>0.284</v>
      </c>
      <c r="K269" s="52">
        <v>-8.285</v>
      </c>
      <c r="L269" s="52">
        <v>0.0285</v>
      </c>
      <c r="M269" s="52">
        <v>0.805</v>
      </c>
      <c r="N269" s="52">
        <v>0.0</v>
      </c>
      <c r="O269" s="52">
        <v>0.183</v>
      </c>
      <c r="P269" s="52">
        <v>0.276</v>
      </c>
      <c r="Q269" s="52">
        <v>99.796</v>
      </c>
      <c r="R269" s="52">
        <v>7.0</v>
      </c>
      <c r="S269" s="52">
        <v>1.0</v>
      </c>
      <c r="T269" s="54" t="s">
        <v>103</v>
      </c>
      <c r="U269" s="57" t="s">
        <v>35</v>
      </c>
      <c r="V269" s="53" t="s">
        <v>36</v>
      </c>
      <c r="W269" s="59" t="s">
        <v>15189</v>
      </c>
      <c r="X269" s="18" t="s">
        <v>15192</v>
      </c>
      <c r="Y269" s="38"/>
      <c r="Z269" s="38"/>
    </row>
    <row r="270">
      <c r="A270" s="25" t="s">
        <v>15193</v>
      </c>
      <c r="B270" s="37" t="s">
        <v>9420</v>
      </c>
      <c r="C270" s="51">
        <v>2022.0</v>
      </c>
      <c r="D270" s="52">
        <v>79.0</v>
      </c>
      <c r="E270" s="52">
        <v>153946.0</v>
      </c>
      <c r="F270" s="53" t="s">
        <v>15188</v>
      </c>
      <c r="G270" s="37" t="s">
        <v>9421</v>
      </c>
      <c r="H270" s="37" t="s">
        <v>9422</v>
      </c>
      <c r="I270" s="52">
        <v>0.644</v>
      </c>
      <c r="J270" s="52">
        <v>0.728</v>
      </c>
      <c r="K270" s="52">
        <v>-5.75</v>
      </c>
      <c r="L270" s="52">
        <v>0.0351</v>
      </c>
      <c r="M270" s="52">
        <v>0.0543</v>
      </c>
      <c r="N270" s="52">
        <v>0.169</v>
      </c>
      <c r="O270" s="52">
        <v>0.161</v>
      </c>
      <c r="P270" s="52">
        <v>0.43</v>
      </c>
      <c r="Q270" s="52">
        <v>88.993</v>
      </c>
      <c r="R270" s="52">
        <v>8.0</v>
      </c>
      <c r="S270" s="52">
        <v>1.0</v>
      </c>
      <c r="T270" s="54" t="s">
        <v>103</v>
      </c>
      <c r="U270" s="57" t="s">
        <v>35</v>
      </c>
      <c r="V270" s="53" t="s">
        <v>54</v>
      </c>
      <c r="W270" s="59" t="s">
        <v>15194</v>
      </c>
      <c r="X270" s="18" t="s">
        <v>15195</v>
      </c>
      <c r="Y270" s="38"/>
      <c r="Z270" s="38"/>
    </row>
    <row r="271">
      <c r="A271" s="25" t="s">
        <v>15198</v>
      </c>
      <c r="B271" s="37" t="s">
        <v>15199</v>
      </c>
      <c r="C271" s="51">
        <v>2017.0</v>
      </c>
      <c r="D271" s="52">
        <v>72.0</v>
      </c>
      <c r="E271" s="52">
        <v>181109.0</v>
      </c>
      <c r="F271" s="53" t="s">
        <v>15188</v>
      </c>
      <c r="G271" s="37" t="s">
        <v>9421</v>
      </c>
      <c r="H271" s="37" t="s">
        <v>15202</v>
      </c>
      <c r="I271" s="52">
        <v>0.613</v>
      </c>
      <c r="J271" s="52">
        <v>0.442</v>
      </c>
      <c r="K271" s="52">
        <v>-8.874</v>
      </c>
      <c r="L271" s="52">
        <v>0.288</v>
      </c>
      <c r="M271" s="52">
        <v>0.651</v>
      </c>
      <c r="N271" s="52">
        <v>0.0</v>
      </c>
      <c r="O271" s="52">
        <v>0.26</v>
      </c>
      <c r="P271" s="52">
        <v>0.252</v>
      </c>
      <c r="Q271" s="52">
        <v>119.737</v>
      </c>
      <c r="R271" s="52">
        <v>6.0</v>
      </c>
      <c r="S271" s="52">
        <v>1.0</v>
      </c>
      <c r="T271" s="54" t="s">
        <v>103</v>
      </c>
      <c r="U271" s="57" t="s">
        <v>35</v>
      </c>
      <c r="V271" s="53" t="s">
        <v>36</v>
      </c>
      <c r="W271" s="59" t="s">
        <v>15203</v>
      </c>
      <c r="X271" s="18" t="s">
        <v>15204</v>
      </c>
      <c r="Y271" s="38"/>
      <c r="Z271" s="38"/>
    </row>
    <row r="272">
      <c r="A272" s="25" t="s">
        <v>15207</v>
      </c>
      <c r="B272" s="37" t="s">
        <v>15208</v>
      </c>
      <c r="C272" s="51">
        <v>2017.0</v>
      </c>
      <c r="D272" s="52">
        <v>74.0</v>
      </c>
      <c r="E272" s="52">
        <v>231412.0</v>
      </c>
      <c r="F272" s="53" t="s">
        <v>15188</v>
      </c>
      <c r="G272" s="37" t="s">
        <v>9421</v>
      </c>
      <c r="H272" s="37" t="s">
        <v>15202</v>
      </c>
      <c r="I272" s="52">
        <v>0.577</v>
      </c>
      <c r="J272" s="52">
        <v>0.523</v>
      </c>
      <c r="K272" s="52">
        <v>-5.538</v>
      </c>
      <c r="L272" s="52">
        <v>0.0429</v>
      </c>
      <c r="M272" s="52">
        <v>0.491</v>
      </c>
      <c r="N272" s="52">
        <v>0.0</v>
      </c>
      <c r="O272" s="52">
        <v>0.147</v>
      </c>
      <c r="P272" s="52">
        <v>0.29</v>
      </c>
      <c r="Q272" s="52">
        <v>134.93</v>
      </c>
      <c r="R272" s="52">
        <v>0.0</v>
      </c>
      <c r="S272" s="52">
        <v>0.0</v>
      </c>
      <c r="T272" s="54" t="s">
        <v>103</v>
      </c>
      <c r="U272" s="57" t="s">
        <v>35</v>
      </c>
      <c r="V272" s="53" t="s">
        <v>36</v>
      </c>
      <c r="W272" s="59" t="s">
        <v>15210</v>
      </c>
      <c r="X272" s="18" t="s">
        <v>15211</v>
      </c>
      <c r="Y272" s="38"/>
      <c r="Z272" s="38"/>
    </row>
    <row r="273">
      <c r="A273" s="25" t="s">
        <v>15214</v>
      </c>
      <c r="B273" s="37" t="s">
        <v>15215</v>
      </c>
      <c r="C273" s="51">
        <v>2017.0</v>
      </c>
      <c r="D273" s="52">
        <v>79.0</v>
      </c>
      <c r="E273" s="52">
        <v>253590.0</v>
      </c>
      <c r="F273" s="53" t="s">
        <v>15188</v>
      </c>
      <c r="G273" s="37" t="s">
        <v>9421</v>
      </c>
      <c r="H273" s="37" t="s">
        <v>15202</v>
      </c>
      <c r="I273" s="52">
        <v>0.624</v>
      </c>
      <c r="J273" s="52">
        <v>0.532</v>
      </c>
      <c r="K273" s="52">
        <v>-7.146</v>
      </c>
      <c r="L273" s="52">
        <v>0.124</v>
      </c>
      <c r="M273" s="52">
        <v>0.269</v>
      </c>
      <c r="N273" s="52">
        <v>5.17E-5</v>
      </c>
      <c r="O273" s="52">
        <v>0.158</v>
      </c>
      <c r="P273" s="52">
        <v>0.362</v>
      </c>
      <c r="Q273" s="52">
        <v>76.453</v>
      </c>
      <c r="R273" s="52">
        <v>0.0</v>
      </c>
      <c r="S273" s="52">
        <v>1.0</v>
      </c>
      <c r="T273" s="54" t="s">
        <v>103</v>
      </c>
      <c r="U273" s="57" t="s">
        <v>35</v>
      </c>
      <c r="V273" s="53" t="s">
        <v>45</v>
      </c>
      <c r="W273" s="59" t="s">
        <v>15216</v>
      </c>
      <c r="X273" s="18" t="s">
        <v>15219</v>
      </c>
      <c r="Y273" s="38"/>
      <c r="Z273" s="38"/>
    </row>
    <row r="274">
      <c r="A274" s="25" t="s">
        <v>15220</v>
      </c>
      <c r="B274" s="37" t="s">
        <v>15221</v>
      </c>
      <c r="C274" s="51">
        <v>2017.0</v>
      </c>
      <c r="D274" s="52">
        <v>81.0</v>
      </c>
      <c r="E274" s="52">
        <v>231257.0</v>
      </c>
      <c r="F274" s="53" t="s">
        <v>15188</v>
      </c>
      <c r="G274" s="37" t="s">
        <v>9421</v>
      </c>
      <c r="H274" s="37" t="s">
        <v>15202</v>
      </c>
      <c r="I274" s="52">
        <v>0.692</v>
      </c>
      <c r="J274" s="52">
        <v>0.684</v>
      </c>
      <c r="K274" s="52">
        <v>-7.364</v>
      </c>
      <c r="L274" s="52">
        <v>0.155</v>
      </c>
      <c r="M274" s="52">
        <v>0.131</v>
      </c>
      <c r="N274" s="52">
        <v>0.0</v>
      </c>
      <c r="O274" s="52">
        <v>0.156</v>
      </c>
      <c r="P274" s="52">
        <v>0.406</v>
      </c>
      <c r="Q274" s="52">
        <v>112.912</v>
      </c>
      <c r="R274" s="52">
        <v>6.0</v>
      </c>
      <c r="S274" s="52">
        <v>1.0</v>
      </c>
      <c r="T274" s="54" t="s">
        <v>103</v>
      </c>
      <c r="U274" s="57" t="s">
        <v>35</v>
      </c>
      <c r="V274" s="53" t="s">
        <v>54</v>
      </c>
      <c r="W274" s="59" t="s">
        <v>15222</v>
      </c>
      <c r="X274" s="18" t="s">
        <v>15225</v>
      </c>
      <c r="Y274" s="38"/>
      <c r="Z274" s="38"/>
    </row>
    <row r="275">
      <c r="A275" s="25" t="s">
        <v>15227</v>
      </c>
      <c r="B275" s="37" t="s">
        <v>15228</v>
      </c>
      <c r="C275" s="51">
        <v>2017.0</v>
      </c>
      <c r="D275" s="52">
        <v>74.0</v>
      </c>
      <c r="E275" s="52">
        <v>208397.0</v>
      </c>
      <c r="F275" s="53" t="s">
        <v>15188</v>
      </c>
      <c r="G275" s="37" t="s">
        <v>9421</v>
      </c>
      <c r="H275" s="37" t="s">
        <v>15202</v>
      </c>
      <c r="I275" s="52">
        <v>0.73</v>
      </c>
      <c r="J275" s="52">
        <v>0.457</v>
      </c>
      <c r="K275" s="52">
        <v>-7.26</v>
      </c>
      <c r="L275" s="52">
        <v>0.283</v>
      </c>
      <c r="M275" s="52">
        <v>0.0705</v>
      </c>
      <c r="N275" s="52">
        <v>0.0</v>
      </c>
      <c r="O275" s="52">
        <v>0.124</v>
      </c>
      <c r="P275" s="52">
        <v>0.549</v>
      </c>
      <c r="Q275" s="52">
        <v>111.352</v>
      </c>
      <c r="R275" s="52">
        <v>9.0</v>
      </c>
      <c r="S275" s="52">
        <v>1.0</v>
      </c>
      <c r="T275" s="54" t="s">
        <v>103</v>
      </c>
      <c r="U275" s="57" t="s">
        <v>35</v>
      </c>
      <c r="V275" s="53" t="s">
        <v>54</v>
      </c>
      <c r="W275" s="59" t="s">
        <v>15229</v>
      </c>
      <c r="X275" s="18" t="s">
        <v>15230</v>
      </c>
      <c r="Y275" s="38"/>
      <c r="Z275" s="38"/>
    </row>
    <row r="276">
      <c r="A276" s="25" t="s">
        <v>15233</v>
      </c>
      <c r="B276" s="37" t="s">
        <v>15234</v>
      </c>
      <c r="C276" s="51">
        <v>2017.0</v>
      </c>
      <c r="D276" s="52">
        <v>74.0</v>
      </c>
      <c r="E276" s="52">
        <v>198160.0</v>
      </c>
      <c r="F276" s="53" t="s">
        <v>15188</v>
      </c>
      <c r="G276" s="37" t="s">
        <v>9421</v>
      </c>
      <c r="H276" s="37" t="s">
        <v>15202</v>
      </c>
      <c r="I276" s="52">
        <v>0.569</v>
      </c>
      <c r="J276" s="52">
        <v>0.299</v>
      </c>
      <c r="K276" s="52">
        <v>-8.603</v>
      </c>
      <c r="L276" s="52">
        <v>0.275</v>
      </c>
      <c r="M276" s="52">
        <v>0.739</v>
      </c>
      <c r="N276" s="52">
        <v>0.0</v>
      </c>
      <c r="O276" s="52">
        <v>0.054</v>
      </c>
      <c r="P276" s="52">
        <v>0.505</v>
      </c>
      <c r="Q276" s="52">
        <v>81.049</v>
      </c>
      <c r="R276" s="52">
        <v>11.0</v>
      </c>
      <c r="S276" s="52">
        <v>1.0</v>
      </c>
      <c r="T276" s="54" t="s">
        <v>11697</v>
      </c>
      <c r="U276" s="57" t="s">
        <v>35</v>
      </c>
      <c r="V276" s="53" t="s">
        <v>54</v>
      </c>
      <c r="W276" s="59" t="s">
        <v>15236</v>
      </c>
      <c r="X276" s="18" t="s">
        <v>15237</v>
      </c>
      <c r="Y276" s="38"/>
      <c r="Z276" s="38"/>
    </row>
    <row r="277">
      <c r="A277" s="25" t="s">
        <v>15238</v>
      </c>
      <c r="B277" s="37" t="s">
        <v>15240</v>
      </c>
      <c r="C277" s="51">
        <v>2022.0</v>
      </c>
      <c r="D277" s="52">
        <v>84.0</v>
      </c>
      <c r="E277" s="52">
        <v>279203.0</v>
      </c>
      <c r="F277" s="53" t="s">
        <v>15188</v>
      </c>
      <c r="G277" s="37" t="s">
        <v>9421</v>
      </c>
      <c r="H277" s="37" t="s">
        <v>9422</v>
      </c>
      <c r="I277" s="52">
        <v>0.461</v>
      </c>
      <c r="J277" s="52">
        <v>0.651</v>
      </c>
      <c r="K277" s="52">
        <v>-8.81</v>
      </c>
      <c r="L277" s="52">
        <v>0.0568</v>
      </c>
      <c r="M277" s="52">
        <v>0.418</v>
      </c>
      <c r="N277" s="52">
        <v>1.26E-5</v>
      </c>
      <c r="O277" s="52">
        <v>0.782</v>
      </c>
      <c r="P277" s="52">
        <v>0.383</v>
      </c>
      <c r="Q277" s="52">
        <v>121.07</v>
      </c>
      <c r="R277" s="52">
        <v>1.0</v>
      </c>
      <c r="S277" s="52">
        <v>0.0</v>
      </c>
      <c r="T277" s="54" t="s">
        <v>103</v>
      </c>
      <c r="U277" s="57" t="s">
        <v>35</v>
      </c>
      <c r="V277" s="53" t="s">
        <v>45</v>
      </c>
      <c r="W277" s="59" t="s">
        <v>15242</v>
      </c>
      <c r="X277" s="18" t="s">
        <v>15244</v>
      </c>
      <c r="Y277" s="38"/>
      <c r="Z277" s="38"/>
    </row>
    <row r="278">
      <c r="A278" s="25" t="s">
        <v>15245</v>
      </c>
      <c r="B278" s="37" t="s">
        <v>15246</v>
      </c>
      <c r="C278" s="51">
        <v>2022.0</v>
      </c>
      <c r="D278" s="52">
        <v>70.0</v>
      </c>
      <c r="E278" s="52">
        <v>174000.0</v>
      </c>
      <c r="F278" s="53" t="s">
        <v>15188</v>
      </c>
      <c r="G278" s="37" t="s">
        <v>9421</v>
      </c>
      <c r="H278" s="37" t="s">
        <v>9422</v>
      </c>
      <c r="I278" s="52">
        <v>0.533</v>
      </c>
      <c r="J278" s="52">
        <v>0.417</v>
      </c>
      <c r="K278" s="52">
        <v>-8.665</v>
      </c>
      <c r="L278" s="52">
        <v>0.148</v>
      </c>
      <c r="M278" s="52">
        <v>0.514</v>
      </c>
      <c r="N278" s="52">
        <v>0.0</v>
      </c>
      <c r="O278" s="52">
        <v>0.114</v>
      </c>
      <c r="P278" s="52">
        <v>0.376</v>
      </c>
      <c r="Q278" s="52">
        <v>106.534</v>
      </c>
      <c r="R278" s="52">
        <v>7.0</v>
      </c>
      <c r="S278" s="52">
        <v>0.0</v>
      </c>
      <c r="T278" s="54" t="s">
        <v>103</v>
      </c>
      <c r="U278" s="57" t="s">
        <v>35</v>
      </c>
      <c r="V278" s="53" t="s">
        <v>45</v>
      </c>
      <c r="W278" s="59" t="s">
        <v>15247</v>
      </c>
      <c r="X278" s="18" t="s">
        <v>15250</v>
      </c>
      <c r="Y278" s="38"/>
      <c r="Z278" s="38"/>
    </row>
    <row r="279">
      <c r="A279" s="25" t="s">
        <v>15253</v>
      </c>
      <c r="B279" s="37" t="s">
        <v>15254</v>
      </c>
      <c r="C279" s="51">
        <v>2022.0</v>
      </c>
      <c r="D279" s="52">
        <v>71.0</v>
      </c>
      <c r="E279" s="52">
        <v>150720.0</v>
      </c>
      <c r="F279" s="53" t="s">
        <v>15188</v>
      </c>
      <c r="G279" s="37" t="s">
        <v>9421</v>
      </c>
      <c r="H279" s="37" t="s">
        <v>9422</v>
      </c>
      <c r="I279" s="52">
        <v>0.461</v>
      </c>
      <c r="J279" s="52">
        <v>0.279</v>
      </c>
      <c r="K279" s="52">
        <v>-11.776</v>
      </c>
      <c r="L279" s="52">
        <v>0.0373</v>
      </c>
      <c r="M279" s="52">
        <v>0.911</v>
      </c>
      <c r="N279" s="52">
        <v>0.0</v>
      </c>
      <c r="O279" s="52">
        <v>0.205</v>
      </c>
      <c r="P279" s="52">
        <v>0.599</v>
      </c>
      <c r="Q279" s="52">
        <v>114.225</v>
      </c>
      <c r="R279" s="52">
        <v>9.0</v>
      </c>
      <c r="S279" s="52">
        <v>0.0</v>
      </c>
      <c r="T279" s="54" t="s">
        <v>103</v>
      </c>
      <c r="U279" s="57" t="s">
        <v>35</v>
      </c>
      <c r="V279" s="53" t="s">
        <v>54</v>
      </c>
      <c r="W279" s="59" t="s">
        <v>15255</v>
      </c>
      <c r="X279" s="18" t="s">
        <v>15256</v>
      </c>
      <c r="Y279" s="38"/>
      <c r="Z279" s="38"/>
    </row>
    <row r="280">
      <c r="A280" s="25" t="s">
        <v>15259</v>
      </c>
      <c r="B280" s="37" t="s">
        <v>15260</v>
      </c>
      <c r="C280" s="51">
        <v>2022.0</v>
      </c>
      <c r="D280" s="52">
        <v>89.0</v>
      </c>
      <c r="E280" s="52">
        <v>201800.0</v>
      </c>
      <c r="F280" s="53" t="s">
        <v>15188</v>
      </c>
      <c r="G280" s="37" t="s">
        <v>9421</v>
      </c>
      <c r="H280" s="37" t="s">
        <v>9422</v>
      </c>
      <c r="I280" s="52">
        <v>0.559</v>
      </c>
      <c r="J280" s="52">
        <v>0.551</v>
      </c>
      <c r="K280" s="52">
        <v>-7.231</v>
      </c>
      <c r="L280" s="52">
        <v>0.132</v>
      </c>
      <c r="M280" s="52">
        <v>0.141</v>
      </c>
      <c r="N280" s="52">
        <v>0.0</v>
      </c>
      <c r="O280" s="52">
        <v>0.11</v>
      </c>
      <c r="P280" s="52">
        <v>0.392</v>
      </c>
      <c r="Q280" s="52">
        <v>143.008</v>
      </c>
      <c r="R280" s="52">
        <v>5.0</v>
      </c>
      <c r="S280" s="52">
        <v>1.0</v>
      </c>
      <c r="T280" s="54" t="s">
        <v>103</v>
      </c>
      <c r="U280" s="57" t="s">
        <v>35</v>
      </c>
      <c r="V280" s="53" t="s">
        <v>45</v>
      </c>
      <c r="W280" s="59" t="s">
        <v>15261</v>
      </c>
      <c r="X280" s="18" t="s">
        <v>15262</v>
      </c>
      <c r="Y280" s="38"/>
      <c r="Z280" s="38"/>
    </row>
    <row r="281">
      <c r="A281" s="25" t="s">
        <v>15263</v>
      </c>
      <c r="B281" s="37" t="s">
        <v>15264</v>
      </c>
      <c r="C281" s="51">
        <v>2022.0</v>
      </c>
      <c r="D281" s="52">
        <v>64.0</v>
      </c>
      <c r="E281" s="52">
        <v>181830.0</v>
      </c>
      <c r="F281" s="53" t="s">
        <v>15188</v>
      </c>
      <c r="G281" s="37" t="s">
        <v>9421</v>
      </c>
      <c r="H281" s="37" t="s">
        <v>15264</v>
      </c>
      <c r="I281" s="52">
        <v>0.824</v>
      </c>
      <c r="J281" s="52">
        <v>0.453</v>
      </c>
      <c r="K281" s="52">
        <v>-9.604</v>
      </c>
      <c r="L281" s="52">
        <v>0.0968</v>
      </c>
      <c r="M281" s="52">
        <v>0.146</v>
      </c>
      <c r="N281" s="52">
        <v>0.0273</v>
      </c>
      <c r="O281" s="52">
        <v>0.0896</v>
      </c>
      <c r="P281" s="52">
        <v>0.552</v>
      </c>
      <c r="Q281" s="52">
        <v>119.959</v>
      </c>
      <c r="R281" s="52">
        <v>3.0</v>
      </c>
      <c r="S281" s="52">
        <v>0.0</v>
      </c>
      <c r="T281" s="54" t="s">
        <v>103</v>
      </c>
      <c r="U281" s="57" t="s">
        <v>35</v>
      </c>
      <c r="V281" s="53" t="s">
        <v>54</v>
      </c>
      <c r="W281" s="59" t="s">
        <v>15267</v>
      </c>
      <c r="X281" s="18" t="s">
        <v>15268</v>
      </c>
      <c r="Y281" s="38"/>
      <c r="Z281" s="38"/>
    </row>
    <row r="282">
      <c r="A282" s="25" t="s">
        <v>15269</v>
      </c>
      <c r="B282" s="37" t="s">
        <v>15270</v>
      </c>
      <c r="C282" s="51">
        <v>2022.0</v>
      </c>
      <c r="D282" s="52">
        <v>69.0</v>
      </c>
      <c r="E282" s="52">
        <v>158840.0</v>
      </c>
      <c r="F282" s="53" t="s">
        <v>15188</v>
      </c>
      <c r="G282" s="37" t="s">
        <v>9421</v>
      </c>
      <c r="H282" s="37" t="s">
        <v>9422</v>
      </c>
      <c r="I282" s="52">
        <v>0.604</v>
      </c>
      <c r="J282" s="52">
        <v>0.199</v>
      </c>
      <c r="K282" s="52">
        <v>-11.831</v>
      </c>
      <c r="L282" s="52">
        <v>0.05</v>
      </c>
      <c r="M282" s="52">
        <v>0.777</v>
      </c>
      <c r="N282" s="52">
        <v>0.0</v>
      </c>
      <c r="O282" s="52">
        <v>0.109</v>
      </c>
      <c r="P282" s="52">
        <v>0.191</v>
      </c>
      <c r="Q282" s="52">
        <v>76.134</v>
      </c>
      <c r="R282" s="52">
        <v>0.0</v>
      </c>
      <c r="S282" s="52">
        <v>1.0</v>
      </c>
      <c r="T282" s="54" t="s">
        <v>103</v>
      </c>
      <c r="U282" s="57" t="s">
        <v>35</v>
      </c>
      <c r="V282" s="53" t="s">
        <v>58</v>
      </c>
      <c r="W282" s="59" t="s">
        <v>15273</v>
      </c>
      <c r="X282" s="18" t="s">
        <v>15275</v>
      </c>
      <c r="Y282" s="38"/>
      <c r="Z282" s="38"/>
    </row>
    <row r="283">
      <c r="A283" s="25" t="s">
        <v>15276</v>
      </c>
      <c r="B283" s="37" t="s">
        <v>15277</v>
      </c>
      <c r="C283" s="51">
        <v>2022.0</v>
      </c>
      <c r="D283" s="52">
        <v>64.0</v>
      </c>
      <c r="E283" s="52">
        <v>244026.0</v>
      </c>
      <c r="F283" s="53" t="s">
        <v>15188</v>
      </c>
      <c r="G283" s="37" t="s">
        <v>9421</v>
      </c>
      <c r="H283" s="37" t="s">
        <v>9422</v>
      </c>
      <c r="I283" s="52">
        <v>0.429</v>
      </c>
      <c r="J283" s="52">
        <v>0.438</v>
      </c>
      <c r="K283" s="52">
        <v>-7.719</v>
      </c>
      <c r="L283" s="52">
        <v>0.0626</v>
      </c>
      <c r="M283" s="52">
        <v>0.561</v>
      </c>
      <c r="N283" s="52">
        <v>0.0</v>
      </c>
      <c r="O283" s="52">
        <v>0.139</v>
      </c>
      <c r="P283" s="52">
        <v>0.417</v>
      </c>
      <c r="Q283" s="52">
        <v>150.093</v>
      </c>
      <c r="R283" s="52">
        <v>5.0</v>
      </c>
      <c r="S283" s="52">
        <v>1.0</v>
      </c>
      <c r="T283" s="54" t="s">
        <v>103</v>
      </c>
      <c r="U283" s="57" t="s">
        <v>35</v>
      </c>
      <c r="V283" s="53" t="s">
        <v>54</v>
      </c>
      <c r="W283" s="59" t="s">
        <v>15278</v>
      </c>
      <c r="X283" s="18" t="s">
        <v>15279</v>
      </c>
      <c r="Y283" s="38"/>
      <c r="Z283" s="38"/>
    </row>
    <row r="284">
      <c r="A284" s="25" t="s">
        <v>15282</v>
      </c>
      <c r="B284" s="37" t="s">
        <v>15283</v>
      </c>
      <c r="C284" s="51">
        <v>2022.0</v>
      </c>
      <c r="D284" s="52">
        <v>66.0</v>
      </c>
      <c r="E284" s="52">
        <v>180680.0</v>
      </c>
      <c r="F284" s="53" t="s">
        <v>15188</v>
      </c>
      <c r="G284" s="37" t="s">
        <v>9421</v>
      </c>
      <c r="H284" s="37" t="s">
        <v>9422</v>
      </c>
      <c r="I284" s="52">
        <v>0.612</v>
      </c>
      <c r="J284" s="52">
        <v>0.549</v>
      </c>
      <c r="K284" s="52">
        <v>-7.401</v>
      </c>
      <c r="L284" s="52">
        <v>0.0833</v>
      </c>
      <c r="M284" s="52">
        <v>0.672</v>
      </c>
      <c r="N284" s="52">
        <v>2.03E-4</v>
      </c>
      <c r="O284" s="52">
        <v>0.163</v>
      </c>
      <c r="P284" s="52">
        <v>0.477</v>
      </c>
      <c r="Q284" s="52">
        <v>115.915</v>
      </c>
      <c r="R284" s="52">
        <v>2.0</v>
      </c>
      <c r="S284" s="52">
        <v>1.0</v>
      </c>
      <c r="T284" s="54" t="s">
        <v>103</v>
      </c>
      <c r="U284" s="57" t="s">
        <v>35</v>
      </c>
      <c r="V284" s="53" t="s">
        <v>54</v>
      </c>
      <c r="W284" s="59" t="s">
        <v>15285</v>
      </c>
      <c r="X284" s="18" t="s">
        <v>15286</v>
      </c>
      <c r="Y284" s="38"/>
      <c r="Z284" s="38"/>
    </row>
    <row r="285">
      <c r="A285" s="25" t="s">
        <v>15287</v>
      </c>
      <c r="B285" s="37" t="s">
        <v>15288</v>
      </c>
      <c r="C285" s="51">
        <v>2022.0</v>
      </c>
      <c r="D285" s="52">
        <v>70.0</v>
      </c>
      <c r="E285" s="52">
        <v>218586.0</v>
      </c>
      <c r="F285" s="53" t="s">
        <v>15289</v>
      </c>
      <c r="G285" s="37" t="s">
        <v>15290</v>
      </c>
      <c r="H285" s="37" t="s">
        <v>9422</v>
      </c>
      <c r="I285" s="52">
        <v>0.624</v>
      </c>
      <c r="J285" s="52">
        <v>0.433</v>
      </c>
      <c r="K285" s="52">
        <v>-9.572</v>
      </c>
      <c r="L285" s="52">
        <v>0.0467</v>
      </c>
      <c r="M285" s="52">
        <v>0.837</v>
      </c>
      <c r="N285" s="52">
        <v>0.0294</v>
      </c>
      <c r="O285" s="52">
        <v>0.113</v>
      </c>
      <c r="P285" s="52">
        <v>0.589</v>
      </c>
      <c r="Q285" s="52">
        <v>124.979</v>
      </c>
      <c r="R285" s="52">
        <v>6.0</v>
      </c>
      <c r="S285" s="52">
        <v>1.0</v>
      </c>
      <c r="T285" s="54" t="s">
        <v>11697</v>
      </c>
      <c r="U285" s="57" t="s">
        <v>35</v>
      </c>
      <c r="V285" s="53" t="s">
        <v>54</v>
      </c>
      <c r="W285" s="59" t="s">
        <v>15291</v>
      </c>
      <c r="X285" s="18" t="s">
        <v>15293</v>
      </c>
      <c r="Y285" s="38"/>
      <c r="Z285" s="38"/>
    </row>
    <row r="286">
      <c r="A286" s="25" t="s">
        <v>15295</v>
      </c>
      <c r="B286" s="37" t="s">
        <v>15296</v>
      </c>
      <c r="C286" s="51">
        <v>2022.0</v>
      </c>
      <c r="D286" s="52">
        <v>69.0</v>
      </c>
      <c r="E286" s="52">
        <v>185040.0</v>
      </c>
      <c r="F286" s="53" t="s">
        <v>15188</v>
      </c>
      <c r="G286" s="37" t="s">
        <v>9421</v>
      </c>
      <c r="H286" s="37" t="s">
        <v>9422</v>
      </c>
      <c r="I286" s="52">
        <v>0.533</v>
      </c>
      <c r="J286" s="52">
        <v>0.74</v>
      </c>
      <c r="K286" s="52">
        <v>-5.767</v>
      </c>
      <c r="L286" s="52">
        <v>0.0359</v>
      </c>
      <c r="M286" s="52">
        <v>0.089</v>
      </c>
      <c r="N286" s="52">
        <v>2.95E-6</v>
      </c>
      <c r="O286" s="52">
        <v>0.337</v>
      </c>
      <c r="P286" s="52">
        <v>0.465</v>
      </c>
      <c r="Q286" s="52">
        <v>89.934</v>
      </c>
      <c r="R286" s="52">
        <v>2.0</v>
      </c>
      <c r="S286" s="52">
        <v>1.0</v>
      </c>
      <c r="T286" s="54" t="s">
        <v>103</v>
      </c>
      <c r="U286" s="57" t="s">
        <v>35</v>
      </c>
      <c r="V286" s="53" t="s">
        <v>54</v>
      </c>
      <c r="W286" s="59" t="s">
        <v>15297</v>
      </c>
      <c r="X286" s="18" t="s">
        <v>15298</v>
      </c>
      <c r="Y286" s="38"/>
      <c r="Z286" s="38"/>
    </row>
    <row r="287">
      <c r="A287" s="25" t="s">
        <v>15301</v>
      </c>
      <c r="B287" s="37" t="s">
        <v>15302</v>
      </c>
      <c r="C287" s="51">
        <v>2022.0</v>
      </c>
      <c r="D287" s="52">
        <v>64.0</v>
      </c>
      <c r="E287" s="52">
        <v>146950.0</v>
      </c>
      <c r="F287" s="53" t="s">
        <v>15303</v>
      </c>
      <c r="G287" s="37" t="s">
        <v>15304</v>
      </c>
      <c r="H287" s="37" t="s">
        <v>9422</v>
      </c>
      <c r="I287" s="52">
        <v>0.738</v>
      </c>
      <c r="J287" s="52">
        <v>0.7</v>
      </c>
      <c r="K287" s="52">
        <v>-6.242</v>
      </c>
      <c r="L287" s="52">
        <v>0.0547</v>
      </c>
      <c r="M287" s="52">
        <v>0.312</v>
      </c>
      <c r="N287" s="52">
        <v>2.19E-4</v>
      </c>
      <c r="O287" s="52">
        <v>0.339</v>
      </c>
      <c r="P287" s="52">
        <v>0.825</v>
      </c>
      <c r="Q287" s="52">
        <v>150.015</v>
      </c>
      <c r="R287" s="52">
        <v>10.0</v>
      </c>
      <c r="S287" s="52">
        <v>0.0</v>
      </c>
      <c r="T287" s="54" t="s">
        <v>103</v>
      </c>
      <c r="U287" s="57" t="s">
        <v>35</v>
      </c>
      <c r="V287" s="53" t="s">
        <v>54</v>
      </c>
      <c r="W287" s="59" t="s">
        <v>15305</v>
      </c>
      <c r="X287" s="18" t="s">
        <v>15306</v>
      </c>
      <c r="Y287" s="38"/>
      <c r="Z287" s="38"/>
    </row>
    <row r="288">
      <c r="A288" s="25" t="s">
        <v>15307</v>
      </c>
      <c r="B288" s="37" t="s">
        <v>15308</v>
      </c>
      <c r="C288" s="51">
        <v>2022.0</v>
      </c>
      <c r="D288" s="52">
        <v>76.0</v>
      </c>
      <c r="E288" s="52">
        <v>239613.0</v>
      </c>
      <c r="F288" s="53" t="s">
        <v>15303</v>
      </c>
      <c r="G288" s="37" t="s">
        <v>15310</v>
      </c>
      <c r="H288" s="37" t="s">
        <v>9422</v>
      </c>
      <c r="I288" s="52">
        <v>0.665</v>
      </c>
      <c r="J288" s="52">
        <v>0.59</v>
      </c>
      <c r="K288" s="52">
        <v>-7.608</v>
      </c>
      <c r="L288" s="52">
        <v>0.161</v>
      </c>
      <c r="M288" s="52">
        <v>0.763</v>
      </c>
      <c r="N288" s="52">
        <v>0.0132</v>
      </c>
      <c r="O288" s="52">
        <v>0.147</v>
      </c>
      <c r="P288" s="52">
        <v>0.216</v>
      </c>
      <c r="Q288" s="52">
        <v>77.559</v>
      </c>
      <c r="R288" s="52">
        <v>9.0</v>
      </c>
      <c r="S288" s="52">
        <v>1.0</v>
      </c>
      <c r="T288" s="54" t="s">
        <v>103</v>
      </c>
      <c r="U288" s="57" t="s">
        <v>35</v>
      </c>
      <c r="V288" s="53" t="s">
        <v>36</v>
      </c>
      <c r="W288" s="59" t="s">
        <v>15312</v>
      </c>
      <c r="X288" s="18" t="s">
        <v>15313</v>
      </c>
      <c r="Y288" s="38"/>
      <c r="Z288" s="38"/>
    </row>
    <row r="289">
      <c r="A289" s="25" t="s">
        <v>15314</v>
      </c>
      <c r="B289" s="37" t="s">
        <v>15315</v>
      </c>
      <c r="C289" s="51">
        <v>2022.0</v>
      </c>
      <c r="D289" s="52">
        <v>67.0</v>
      </c>
      <c r="E289" s="52">
        <v>203733.0</v>
      </c>
      <c r="F289" s="53" t="s">
        <v>15188</v>
      </c>
      <c r="G289" s="37" t="s">
        <v>9421</v>
      </c>
      <c r="H289" s="37" t="s">
        <v>9422</v>
      </c>
      <c r="I289" s="52">
        <v>0.651</v>
      </c>
      <c r="J289" s="52">
        <v>0.647</v>
      </c>
      <c r="K289" s="52">
        <v>-5.415</v>
      </c>
      <c r="L289" s="52">
        <v>0.0654</v>
      </c>
      <c r="M289" s="52">
        <v>0.437</v>
      </c>
      <c r="N289" s="52">
        <v>0.175</v>
      </c>
      <c r="O289" s="52">
        <v>0.205</v>
      </c>
      <c r="P289" s="52">
        <v>0.345</v>
      </c>
      <c r="Q289" s="52">
        <v>152.069</v>
      </c>
      <c r="R289" s="52">
        <v>1.0</v>
      </c>
      <c r="S289" s="52">
        <v>1.0</v>
      </c>
      <c r="T289" s="54" t="s">
        <v>103</v>
      </c>
      <c r="U289" s="57" t="s">
        <v>35</v>
      </c>
      <c r="V289" s="53" t="s">
        <v>45</v>
      </c>
      <c r="W289" s="59" t="s">
        <v>15316</v>
      </c>
      <c r="X289" s="18" t="s">
        <v>15317</v>
      </c>
      <c r="Y289" s="38"/>
      <c r="Z289" s="38"/>
    </row>
    <row r="290">
      <c r="A290" s="25" t="s">
        <v>15320</v>
      </c>
      <c r="B290" s="37" t="s">
        <v>15321</v>
      </c>
      <c r="C290" s="51">
        <v>2022.0</v>
      </c>
      <c r="D290" s="52">
        <v>77.0</v>
      </c>
      <c r="E290" s="52">
        <v>181080.0</v>
      </c>
      <c r="F290" s="53" t="s">
        <v>15188</v>
      </c>
      <c r="G290" s="37" t="s">
        <v>9421</v>
      </c>
      <c r="H290" s="37" t="s">
        <v>9422</v>
      </c>
      <c r="I290" s="52">
        <v>0.698</v>
      </c>
      <c r="J290" s="52">
        <v>0.546</v>
      </c>
      <c r="K290" s="52">
        <v>-7.234</v>
      </c>
      <c r="L290" s="52">
        <v>0.0559</v>
      </c>
      <c r="M290" s="52">
        <v>0.425</v>
      </c>
      <c r="N290" s="52">
        <v>0.00314</v>
      </c>
      <c r="O290" s="52">
        <v>0.16</v>
      </c>
      <c r="P290" s="52">
        <v>0.335</v>
      </c>
      <c r="Q290" s="52">
        <v>145.044</v>
      </c>
      <c r="R290" s="52">
        <v>0.0</v>
      </c>
      <c r="S290" s="52">
        <v>0.0</v>
      </c>
      <c r="T290" s="54" t="s">
        <v>103</v>
      </c>
      <c r="U290" s="57" t="s">
        <v>35</v>
      </c>
      <c r="V290" s="53" t="s">
        <v>45</v>
      </c>
      <c r="W290" s="59" t="s">
        <v>15324</v>
      </c>
      <c r="X290" s="18" t="s">
        <v>15325</v>
      </c>
      <c r="Y290" s="38"/>
      <c r="Z290" s="38"/>
    </row>
    <row r="291">
      <c r="A291" s="25" t="s">
        <v>15328</v>
      </c>
      <c r="B291" s="37" t="s">
        <v>15329</v>
      </c>
      <c r="C291" s="51">
        <v>2022.0</v>
      </c>
      <c r="D291" s="52">
        <v>61.0</v>
      </c>
      <c r="E291" s="52">
        <v>83826.0</v>
      </c>
      <c r="F291" s="53" t="s">
        <v>15188</v>
      </c>
      <c r="G291" s="37" t="s">
        <v>9421</v>
      </c>
      <c r="H291" s="37" t="s">
        <v>9422</v>
      </c>
      <c r="I291" s="52">
        <v>0.466</v>
      </c>
      <c r="J291" s="52">
        <v>0.676</v>
      </c>
      <c r="K291" s="52">
        <v>-8.097</v>
      </c>
      <c r="L291" s="52">
        <v>0.38</v>
      </c>
      <c r="M291" s="52">
        <v>0.241</v>
      </c>
      <c r="N291" s="52">
        <v>0.00318</v>
      </c>
      <c r="O291" s="52">
        <v>0.224</v>
      </c>
      <c r="P291" s="52">
        <v>0.333</v>
      </c>
      <c r="Q291" s="52">
        <v>81.227</v>
      </c>
      <c r="R291" s="52">
        <v>8.0</v>
      </c>
      <c r="S291" s="52">
        <v>1.0</v>
      </c>
      <c r="T291" s="54" t="s">
        <v>103</v>
      </c>
      <c r="U291" s="57" t="s">
        <v>35</v>
      </c>
      <c r="V291" s="53" t="s">
        <v>45</v>
      </c>
      <c r="W291" s="59" t="s">
        <v>15330</v>
      </c>
      <c r="X291" s="18" t="s">
        <v>15333</v>
      </c>
      <c r="Y291" s="38"/>
      <c r="Z291" s="38"/>
    </row>
    <row r="292">
      <c r="A292" s="25" t="s">
        <v>15334</v>
      </c>
      <c r="B292" s="37" t="s">
        <v>15335</v>
      </c>
      <c r="C292" s="51">
        <v>2024.0</v>
      </c>
      <c r="D292" s="52">
        <v>67.0</v>
      </c>
      <c r="E292" s="52">
        <v>167448.0</v>
      </c>
      <c r="F292" s="53" t="s">
        <v>15188</v>
      </c>
      <c r="G292" s="37" t="s">
        <v>9421</v>
      </c>
      <c r="H292" s="37" t="s">
        <v>15336</v>
      </c>
      <c r="I292" s="52">
        <v>0.68</v>
      </c>
      <c r="J292" s="52">
        <v>0.543</v>
      </c>
      <c r="K292" s="52">
        <v>-8.308</v>
      </c>
      <c r="L292" s="52">
        <v>0.0505</v>
      </c>
      <c r="M292" s="52">
        <v>0.536</v>
      </c>
      <c r="N292" s="52">
        <v>9.29E-4</v>
      </c>
      <c r="O292" s="52">
        <v>0.164</v>
      </c>
      <c r="P292" s="52">
        <v>0.66</v>
      </c>
      <c r="Q292" s="52">
        <v>146.037</v>
      </c>
      <c r="R292" s="52">
        <v>8.0</v>
      </c>
      <c r="S292" s="52">
        <v>1.0</v>
      </c>
      <c r="T292" s="54" t="s">
        <v>103</v>
      </c>
      <c r="U292" s="57" t="s">
        <v>35</v>
      </c>
      <c r="V292" s="53" t="s">
        <v>54</v>
      </c>
      <c r="W292" s="59" t="s">
        <v>15338</v>
      </c>
      <c r="X292" s="18" t="s">
        <v>15341</v>
      </c>
      <c r="Y292" s="38"/>
      <c r="Z292" s="38"/>
    </row>
    <row r="293">
      <c r="A293" s="25" t="s">
        <v>15342</v>
      </c>
      <c r="B293" s="37" t="s">
        <v>15343</v>
      </c>
      <c r="C293" s="51">
        <v>2024.0</v>
      </c>
      <c r="D293" s="52">
        <v>78.0</v>
      </c>
      <c r="E293" s="52">
        <v>186191.0</v>
      </c>
      <c r="F293" s="53" t="s">
        <v>15188</v>
      </c>
      <c r="G293" s="37" t="s">
        <v>9421</v>
      </c>
      <c r="H293" s="37" t="s">
        <v>15343</v>
      </c>
      <c r="I293" s="52">
        <v>0.411</v>
      </c>
      <c r="J293" s="52">
        <v>0.619</v>
      </c>
      <c r="K293" s="52">
        <v>-6.834</v>
      </c>
      <c r="L293" s="52">
        <v>0.0368</v>
      </c>
      <c r="M293" s="52">
        <v>0.62</v>
      </c>
      <c r="N293" s="52">
        <v>0.0</v>
      </c>
      <c r="O293" s="52">
        <v>0.11</v>
      </c>
      <c r="P293" s="52">
        <v>0.337</v>
      </c>
      <c r="Q293" s="52">
        <v>177.937</v>
      </c>
      <c r="R293" s="52">
        <v>1.0</v>
      </c>
      <c r="S293" s="52">
        <v>1.0</v>
      </c>
      <c r="T293" s="54" t="s">
        <v>11697</v>
      </c>
      <c r="U293" s="57" t="s">
        <v>35</v>
      </c>
      <c r="V293" s="53" t="s">
        <v>45</v>
      </c>
      <c r="W293" s="59" t="s">
        <v>15344</v>
      </c>
      <c r="X293" s="18" t="s">
        <v>15346</v>
      </c>
      <c r="Y293" s="38"/>
      <c r="Z293" s="38"/>
    </row>
    <row r="294">
      <c r="A294" s="25" t="s">
        <v>15348</v>
      </c>
      <c r="B294" s="37" t="s">
        <v>9570</v>
      </c>
      <c r="C294" s="51">
        <v>2017.0</v>
      </c>
      <c r="D294" s="52">
        <v>71.0</v>
      </c>
      <c r="E294" s="52">
        <v>220540.0</v>
      </c>
      <c r="F294" s="53" t="s">
        <v>15349</v>
      </c>
      <c r="G294" s="37" t="s">
        <v>15350</v>
      </c>
      <c r="H294" s="37" t="s">
        <v>15351</v>
      </c>
      <c r="I294" s="52">
        <v>0.513</v>
      </c>
      <c r="J294" s="52">
        <v>0.25</v>
      </c>
      <c r="K294" s="52">
        <v>-9.376</v>
      </c>
      <c r="L294" s="52">
        <v>0.0367</v>
      </c>
      <c r="M294" s="52">
        <v>0.913</v>
      </c>
      <c r="N294" s="52">
        <v>0.0</v>
      </c>
      <c r="O294" s="52">
        <v>0.117</v>
      </c>
      <c r="P294" s="52">
        <v>0.351</v>
      </c>
      <c r="Q294" s="52">
        <v>74.103</v>
      </c>
      <c r="R294" s="52">
        <v>5.0</v>
      </c>
      <c r="S294" s="52">
        <v>0.0</v>
      </c>
      <c r="T294" s="54" t="s">
        <v>103</v>
      </c>
      <c r="U294" s="57" t="s">
        <v>35</v>
      </c>
      <c r="V294" s="53" t="s">
        <v>45</v>
      </c>
      <c r="W294" s="59" t="s">
        <v>15352</v>
      </c>
      <c r="X294" s="18" t="s">
        <v>15353</v>
      </c>
      <c r="Y294" s="38"/>
      <c r="Z294" s="38"/>
    </row>
    <row r="295">
      <c r="A295" s="25" t="s">
        <v>15356</v>
      </c>
      <c r="B295" s="37" t="s">
        <v>15357</v>
      </c>
      <c r="C295" s="51">
        <v>2020.0</v>
      </c>
      <c r="D295" s="52">
        <v>87.0</v>
      </c>
      <c r="E295" s="52">
        <v>201660.0</v>
      </c>
      <c r="F295" s="53" t="s">
        <v>15349</v>
      </c>
      <c r="G295" s="37" t="s">
        <v>15350</v>
      </c>
      <c r="H295" s="37" t="s">
        <v>15358</v>
      </c>
      <c r="I295" s="52">
        <v>0.752</v>
      </c>
      <c r="J295" s="52">
        <v>0.488</v>
      </c>
      <c r="K295" s="52">
        <v>-7.05</v>
      </c>
      <c r="L295" s="52">
        <v>0.0705</v>
      </c>
      <c r="M295" s="52">
        <v>0.293</v>
      </c>
      <c r="N295" s="52">
        <v>9.2E-6</v>
      </c>
      <c r="O295" s="52">
        <v>0.0936</v>
      </c>
      <c r="P295" s="52">
        <v>0.533</v>
      </c>
      <c r="Q295" s="52">
        <v>136.07</v>
      </c>
      <c r="R295" s="52">
        <v>6.0</v>
      </c>
      <c r="S295" s="52">
        <v>1.0</v>
      </c>
      <c r="T295" s="54" t="s">
        <v>103</v>
      </c>
      <c r="U295" s="57" t="s">
        <v>35</v>
      </c>
      <c r="V295" s="53" t="s">
        <v>54</v>
      </c>
      <c r="W295" s="59" t="s">
        <v>15359</v>
      </c>
      <c r="X295" s="18" t="s">
        <v>15360</v>
      </c>
      <c r="Y295" s="38"/>
      <c r="Z295" s="38"/>
    </row>
    <row r="296">
      <c r="A296" s="25" t="s">
        <v>15361</v>
      </c>
      <c r="B296" s="37" t="s">
        <v>15362</v>
      </c>
      <c r="C296" s="51">
        <v>2020.0</v>
      </c>
      <c r="D296" s="52">
        <v>66.0</v>
      </c>
      <c r="E296" s="52">
        <v>181805.0</v>
      </c>
      <c r="F296" s="53" t="s">
        <v>15349</v>
      </c>
      <c r="G296" s="37" t="s">
        <v>15350</v>
      </c>
      <c r="H296" s="37" t="s">
        <v>15358</v>
      </c>
      <c r="I296" s="52">
        <v>0.667</v>
      </c>
      <c r="J296" s="52">
        <v>0.583</v>
      </c>
      <c r="K296" s="52">
        <v>-5.127</v>
      </c>
      <c r="L296" s="52">
        <v>0.0747</v>
      </c>
      <c r="M296" s="52">
        <v>0.231</v>
      </c>
      <c r="N296" s="52">
        <v>4.48E-5</v>
      </c>
      <c r="O296" s="52">
        <v>0.181</v>
      </c>
      <c r="P296" s="52">
        <v>0.187</v>
      </c>
      <c r="Q296" s="52">
        <v>92.043</v>
      </c>
      <c r="R296" s="52">
        <v>11.0</v>
      </c>
      <c r="S296" s="52">
        <v>0.0</v>
      </c>
      <c r="T296" s="54" t="s">
        <v>103</v>
      </c>
      <c r="U296" s="57" t="s">
        <v>35</v>
      </c>
      <c r="V296" s="53" t="s">
        <v>58</v>
      </c>
      <c r="W296" s="59" t="s">
        <v>15363</v>
      </c>
      <c r="X296" s="18" t="s">
        <v>15367</v>
      </c>
      <c r="Y296" s="38"/>
      <c r="Z296" s="38"/>
    </row>
    <row r="297">
      <c r="A297" s="25" t="s">
        <v>15368</v>
      </c>
      <c r="B297" s="37" t="s">
        <v>15369</v>
      </c>
      <c r="C297" s="51">
        <v>2020.0</v>
      </c>
      <c r="D297" s="52">
        <v>71.0</v>
      </c>
      <c r="E297" s="52">
        <v>205473.0</v>
      </c>
      <c r="F297" s="53" t="s">
        <v>15349</v>
      </c>
      <c r="G297" s="37" t="s">
        <v>15350</v>
      </c>
      <c r="H297" s="37" t="s">
        <v>15358</v>
      </c>
      <c r="I297" s="52">
        <v>0.591</v>
      </c>
      <c r="J297" s="52">
        <v>0.585</v>
      </c>
      <c r="K297" s="52">
        <v>-6.35</v>
      </c>
      <c r="L297" s="52">
        <v>0.0276</v>
      </c>
      <c r="M297" s="52">
        <v>0.143</v>
      </c>
      <c r="N297" s="52">
        <v>0.0</v>
      </c>
      <c r="O297" s="52">
        <v>0.109</v>
      </c>
      <c r="P297" s="52">
        <v>0.323</v>
      </c>
      <c r="Q297" s="52">
        <v>110.943</v>
      </c>
      <c r="R297" s="52">
        <v>2.0</v>
      </c>
      <c r="S297" s="52">
        <v>1.0</v>
      </c>
      <c r="T297" s="54" t="s">
        <v>103</v>
      </c>
      <c r="U297" s="57" t="s">
        <v>35</v>
      </c>
      <c r="V297" s="53" t="s">
        <v>45</v>
      </c>
      <c r="W297" s="59" t="s">
        <v>15370</v>
      </c>
      <c r="X297" s="18" t="s">
        <v>15373</v>
      </c>
      <c r="Y297" s="38"/>
      <c r="Z297" s="38"/>
    </row>
    <row r="298">
      <c r="A298" s="25" t="s">
        <v>15374</v>
      </c>
      <c r="B298" s="37" t="s">
        <v>15375</v>
      </c>
      <c r="C298" s="51">
        <v>2020.0</v>
      </c>
      <c r="D298" s="52">
        <v>59.0</v>
      </c>
      <c r="E298" s="52">
        <v>221095.0</v>
      </c>
      <c r="F298" s="53" t="s">
        <v>15349</v>
      </c>
      <c r="G298" s="37" t="s">
        <v>15350</v>
      </c>
      <c r="H298" s="37" t="s">
        <v>15358</v>
      </c>
      <c r="I298" s="52">
        <v>0.625</v>
      </c>
      <c r="J298" s="52">
        <v>0.55</v>
      </c>
      <c r="K298" s="52">
        <v>-5.105</v>
      </c>
      <c r="L298" s="52">
        <v>0.029</v>
      </c>
      <c r="M298" s="52">
        <v>0.051</v>
      </c>
      <c r="N298" s="52">
        <v>0.0</v>
      </c>
      <c r="O298" s="52">
        <v>0.118</v>
      </c>
      <c r="P298" s="52">
        <v>0.123</v>
      </c>
      <c r="Q298" s="52">
        <v>133.973</v>
      </c>
      <c r="R298" s="52">
        <v>9.0</v>
      </c>
      <c r="S298" s="52">
        <v>0.0</v>
      </c>
      <c r="T298" s="54" t="s">
        <v>103</v>
      </c>
      <c r="U298" s="57" t="s">
        <v>35</v>
      </c>
      <c r="V298" s="53" t="s">
        <v>58</v>
      </c>
      <c r="W298" s="59" t="s">
        <v>15376</v>
      </c>
      <c r="X298" s="18" t="s">
        <v>15377</v>
      </c>
      <c r="Y298" s="38"/>
      <c r="Z298" s="38"/>
    </row>
    <row r="299">
      <c r="A299" s="25" t="s">
        <v>15380</v>
      </c>
      <c r="B299" s="37" t="s">
        <v>15381</v>
      </c>
      <c r="C299" s="51">
        <v>2020.0</v>
      </c>
      <c r="D299" s="52">
        <v>48.0</v>
      </c>
      <c r="E299" s="52">
        <v>153089.0</v>
      </c>
      <c r="F299" s="53" t="s">
        <v>15349</v>
      </c>
      <c r="G299" s="37" t="s">
        <v>15350</v>
      </c>
      <c r="H299" s="37" t="s">
        <v>15358</v>
      </c>
      <c r="I299" s="52">
        <v>0.388</v>
      </c>
      <c r="J299" s="52">
        <v>0.224</v>
      </c>
      <c r="K299" s="52">
        <v>-11.19</v>
      </c>
      <c r="L299" s="52">
        <v>0.123</v>
      </c>
      <c r="M299" s="52">
        <v>0.635</v>
      </c>
      <c r="N299" s="52">
        <v>0.0</v>
      </c>
      <c r="O299" s="52">
        <v>0.0836</v>
      </c>
      <c r="P299" s="52">
        <v>0.171</v>
      </c>
      <c r="Q299" s="52">
        <v>171.835</v>
      </c>
      <c r="R299" s="52">
        <v>11.0</v>
      </c>
      <c r="S299" s="52">
        <v>1.0</v>
      </c>
      <c r="T299" s="54" t="s">
        <v>103</v>
      </c>
      <c r="U299" s="57" t="s">
        <v>35</v>
      </c>
      <c r="V299" s="53" t="s">
        <v>58</v>
      </c>
      <c r="W299" s="59" t="s">
        <v>15382</v>
      </c>
      <c r="X299" s="18" t="s">
        <v>15383</v>
      </c>
      <c r="Y299" s="38"/>
      <c r="Z299" s="38"/>
    </row>
    <row r="300">
      <c r="A300" s="25" t="s">
        <v>15385</v>
      </c>
      <c r="B300" s="52">
        <v>929.0</v>
      </c>
      <c r="C300" s="51">
        <v>2020.0</v>
      </c>
      <c r="D300" s="52">
        <v>45.0</v>
      </c>
      <c r="E300" s="52">
        <v>174806.0</v>
      </c>
      <c r="F300" s="53" t="s">
        <v>15349</v>
      </c>
      <c r="G300" s="37" t="s">
        <v>15350</v>
      </c>
      <c r="H300" s="37" t="s">
        <v>15358</v>
      </c>
      <c r="I300" s="52">
        <v>0.642</v>
      </c>
      <c r="J300" s="52">
        <v>0.317</v>
      </c>
      <c r="K300" s="52">
        <v>-9.325</v>
      </c>
      <c r="L300" s="52">
        <v>0.155</v>
      </c>
      <c r="M300" s="52">
        <v>0.934</v>
      </c>
      <c r="N300" s="52">
        <v>0.0</v>
      </c>
      <c r="O300" s="52">
        <v>0.207</v>
      </c>
      <c r="P300" s="52">
        <v>0.617</v>
      </c>
      <c r="Q300" s="52">
        <v>150.152</v>
      </c>
      <c r="R300" s="52">
        <v>9.0</v>
      </c>
      <c r="S300" s="52">
        <v>1.0</v>
      </c>
      <c r="T300" s="54" t="s">
        <v>103</v>
      </c>
      <c r="U300" s="57" t="s">
        <v>35</v>
      </c>
      <c r="V300" s="53" t="s">
        <v>54</v>
      </c>
      <c r="W300" s="59" t="s">
        <v>15387</v>
      </c>
      <c r="X300" s="18" t="s">
        <v>15389</v>
      </c>
      <c r="Y300" s="38"/>
      <c r="Z300" s="38"/>
    </row>
    <row r="301">
      <c r="A301" s="25" t="s">
        <v>15390</v>
      </c>
      <c r="B301" s="37" t="s">
        <v>15391</v>
      </c>
      <c r="C301" s="51">
        <v>2020.0</v>
      </c>
      <c r="D301" s="52">
        <v>47.0</v>
      </c>
      <c r="E301" s="52">
        <v>186187.0</v>
      </c>
      <c r="F301" s="53" t="s">
        <v>15349</v>
      </c>
      <c r="G301" s="37" t="s">
        <v>15350</v>
      </c>
      <c r="H301" s="37" t="s">
        <v>15358</v>
      </c>
      <c r="I301" s="52">
        <v>0.663</v>
      </c>
      <c r="J301" s="52">
        <v>0.531</v>
      </c>
      <c r="K301" s="52">
        <v>-6.339</v>
      </c>
      <c r="L301" s="52">
        <v>0.0832</v>
      </c>
      <c r="M301" s="52">
        <v>0.137</v>
      </c>
      <c r="N301" s="52">
        <v>0.0</v>
      </c>
      <c r="O301" s="52">
        <v>0.146</v>
      </c>
      <c r="P301" s="52">
        <v>0.365</v>
      </c>
      <c r="Q301" s="52">
        <v>125.013</v>
      </c>
      <c r="R301" s="52">
        <v>7.0</v>
      </c>
      <c r="S301" s="52">
        <v>1.0</v>
      </c>
      <c r="T301" s="54" t="s">
        <v>11697</v>
      </c>
      <c r="U301" s="57" t="s">
        <v>35</v>
      </c>
      <c r="V301" s="53" t="s">
        <v>45</v>
      </c>
      <c r="W301" s="59" t="s">
        <v>15392</v>
      </c>
      <c r="X301" s="18" t="s">
        <v>15395</v>
      </c>
      <c r="Y301" s="38"/>
      <c r="Z301" s="38"/>
    </row>
    <row r="302">
      <c r="A302" s="25" t="s">
        <v>15397</v>
      </c>
      <c r="B302" s="37" t="s">
        <v>15398</v>
      </c>
      <c r="C302" s="51">
        <v>2021.0</v>
      </c>
      <c r="D302" s="52">
        <v>46.0</v>
      </c>
      <c r="E302" s="52">
        <v>182000.0</v>
      </c>
      <c r="F302" s="53" t="s">
        <v>15349</v>
      </c>
      <c r="G302" s="37" t="s">
        <v>15350</v>
      </c>
      <c r="H302" s="60" t="s">
        <v>15399</v>
      </c>
      <c r="I302" s="52">
        <v>0.538</v>
      </c>
      <c r="J302" s="52">
        <v>0.284</v>
      </c>
      <c r="K302" s="52">
        <v>-9.681</v>
      </c>
      <c r="L302" s="52">
        <v>0.0314</v>
      </c>
      <c r="M302" s="52">
        <v>0.845</v>
      </c>
      <c r="N302" s="52">
        <v>0.0</v>
      </c>
      <c r="O302" s="52">
        <v>0.211</v>
      </c>
      <c r="P302" s="52">
        <v>0.581</v>
      </c>
      <c r="Q302" s="52">
        <v>86.973</v>
      </c>
      <c r="R302" s="52">
        <v>0.0</v>
      </c>
      <c r="S302" s="52">
        <v>1.0</v>
      </c>
      <c r="T302" s="54" t="s">
        <v>103</v>
      </c>
      <c r="U302" s="57" t="s">
        <v>35</v>
      </c>
      <c r="V302" s="53" t="s">
        <v>54</v>
      </c>
      <c r="W302" s="59" t="s">
        <v>15400</v>
      </c>
      <c r="X302" s="18" t="s">
        <v>15403</v>
      </c>
      <c r="Y302" s="38"/>
      <c r="Z302" s="38"/>
    </row>
    <row r="303">
      <c r="A303" s="25" t="s">
        <v>15406</v>
      </c>
      <c r="B303" s="37" t="s">
        <v>15407</v>
      </c>
      <c r="C303" s="51">
        <v>2021.0</v>
      </c>
      <c r="D303" s="52">
        <v>45.0</v>
      </c>
      <c r="E303" s="52">
        <v>188413.0</v>
      </c>
      <c r="F303" s="53" t="s">
        <v>15349</v>
      </c>
      <c r="G303" s="37" t="s">
        <v>15350</v>
      </c>
      <c r="H303" s="60" t="s">
        <v>15399</v>
      </c>
      <c r="I303" s="52">
        <v>0.717</v>
      </c>
      <c r="J303" s="52">
        <v>0.184</v>
      </c>
      <c r="K303" s="52">
        <v>-13.578</v>
      </c>
      <c r="L303" s="52">
        <v>0.0417</v>
      </c>
      <c r="M303" s="52">
        <v>0.742</v>
      </c>
      <c r="N303" s="52">
        <v>1.01E-5</v>
      </c>
      <c r="O303" s="52">
        <v>0.0968</v>
      </c>
      <c r="P303" s="52">
        <v>0.21</v>
      </c>
      <c r="Q303" s="52">
        <v>131.938</v>
      </c>
      <c r="R303" s="52">
        <v>7.0</v>
      </c>
      <c r="S303" s="52">
        <v>1.0</v>
      </c>
      <c r="T303" s="54" t="s">
        <v>103</v>
      </c>
      <c r="U303" s="57" t="s">
        <v>35</v>
      </c>
      <c r="V303" s="53" t="s">
        <v>36</v>
      </c>
      <c r="W303" s="59" t="s">
        <v>15408</v>
      </c>
      <c r="X303" s="18" t="s">
        <v>15409</v>
      </c>
      <c r="Y303" s="38"/>
      <c r="Z303" s="38"/>
    </row>
    <row r="304">
      <c r="A304" s="25" t="s">
        <v>15412</v>
      </c>
      <c r="B304" s="37" t="s">
        <v>15413</v>
      </c>
      <c r="C304" s="51">
        <v>2021.0</v>
      </c>
      <c r="D304" s="52">
        <v>49.0</v>
      </c>
      <c r="E304" s="52">
        <v>226373.0</v>
      </c>
      <c r="F304" s="53" t="s">
        <v>15349</v>
      </c>
      <c r="G304" s="37" t="s">
        <v>15350</v>
      </c>
      <c r="H304" s="60" t="s">
        <v>15399</v>
      </c>
      <c r="I304" s="52">
        <v>0.43</v>
      </c>
      <c r="J304" s="52">
        <v>0.262</v>
      </c>
      <c r="K304" s="52">
        <v>-7.605</v>
      </c>
      <c r="L304" s="52">
        <v>0.0315</v>
      </c>
      <c r="M304" s="52">
        <v>0.78</v>
      </c>
      <c r="N304" s="52">
        <v>0.0</v>
      </c>
      <c r="O304" s="52">
        <v>0.111</v>
      </c>
      <c r="P304" s="52">
        <v>0.244</v>
      </c>
      <c r="Q304" s="52">
        <v>105.822</v>
      </c>
      <c r="R304" s="52">
        <v>9.0</v>
      </c>
      <c r="S304" s="52">
        <v>0.0</v>
      </c>
      <c r="T304" s="54" t="s">
        <v>103</v>
      </c>
      <c r="U304" s="57" t="s">
        <v>35</v>
      </c>
      <c r="V304" s="53" t="s">
        <v>36</v>
      </c>
      <c r="W304" s="59" t="s">
        <v>15414</v>
      </c>
      <c r="X304" s="18" t="s">
        <v>15415</v>
      </c>
      <c r="Y304" s="38"/>
      <c r="Z304" s="38"/>
    </row>
    <row r="305">
      <c r="A305" s="25" t="s">
        <v>15416</v>
      </c>
      <c r="B305" s="37" t="s">
        <v>15417</v>
      </c>
      <c r="C305" s="51">
        <v>2021.0</v>
      </c>
      <c r="D305" s="52">
        <v>55.0</v>
      </c>
      <c r="E305" s="52">
        <v>217653.0</v>
      </c>
      <c r="F305" s="53" t="s">
        <v>15349</v>
      </c>
      <c r="G305" s="37" t="s">
        <v>15350</v>
      </c>
      <c r="H305" s="60" t="s">
        <v>15399</v>
      </c>
      <c r="I305" s="52">
        <v>0.651</v>
      </c>
      <c r="J305" s="52">
        <v>0.489</v>
      </c>
      <c r="K305" s="52">
        <v>-8.264</v>
      </c>
      <c r="L305" s="52">
        <v>0.0315</v>
      </c>
      <c r="M305" s="52">
        <v>0.613</v>
      </c>
      <c r="N305" s="52">
        <v>0.00644</v>
      </c>
      <c r="O305" s="52">
        <v>0.387</v>
      </c>
      <c r="P305" s="52">
        <v>0.395</v>
      </c>
      <c r="Q305" s="52">
        <v>149.986</v>
      </c>
      <c r="R305" s="52">
        <v>2.0</v>
      </c>
      <c r="S305" s="52">
        <v>1.0</v>
      </c>
      <c r="T305" s="54" t="s">
        <v>103</v>
      </c>
      <c r="U305" s="57" t="s">
        <v>35</v>
      </c>
      <c r="V305" s="53" t="s">
        <v>45</v>
      </c>
      <c r="W305" s="59" t="s">
        <v>15418</v>
      </c>
      <c r="X305" s="18" t="s">
        <v>15421</v>
      </c>
      <c r="Y305" s="38"/>
      <c r="Z305" s="38"/>
    </row>
    <row r="306">
      <c r="A306" s="25" t="s">
        <v>15422</v>
      </c>
      <c r="B306" s="37" t="s">
        <v>15423</v>
      </c>
      <c r="C306" s="51">
        <v>2021.0</v>
      </c>
      <c r="D306" s="52">
        <v>49.0</v>
      </c>
      <c r="E306" s="52">
        <v>206346.0</v>
      </c>
      <c r="F306" s="53" t="s">
        <v>15349</v>
      </c>
      <c r="G306" s="37" t="s">
        <v>15350</v>
      </c>
      <c r="H306" s="60" t="s">
        <v>15399</v>
      </c>
      <c r="I306" s="52">
        <v>0.474</v>
      </c>
      <c r="J306" s="52">
        <v>0.869</v>
      </c>
      <c r="K306" s="52">
        <v>-4.067</v>
      </c>
      <c r="L306" s="52">
        <v>0.17</v>
      </c>
      <c r="M306" s="52">
        <v>8.36E-5</v>
      </c>
      <c r="N306" s="52">
        <v>0.46</v>
      </c>
      <c r="O306" s="52">
        <v>0.123</v>
      </c>
      <c r="P306" s="52">
        <v>0.33</v>
      </c>
      <c r="Q306" s="52">
        <v>181.992</v>
      </c>
      <c r="R306" s="52">
        <v>6.0</v>
      </c>
      <c r="S306" s="52">
        <v>0.0</v>
      </c>
      <c r="T306" s="54" t="s">
        <v>103</v>
      </c>
      <c r="U306" s="57" t="s">
        <v>35</v>
      </c>
      <c r="V306" s="53" t="s">
        <v>45</v>
      </c>
      <c r="W306" s="59" t="s">
        <v>15424</v>
      </c>
      <c r="X306" s="18" t="s">
        <v>15425</v>
      </c>
      <c r="Y306" s="38"/>
      <c r="Z306" s="38"/>
    </row>
    <row r="307">
      <c r="A307" s="25" t="s">
        <v>15428</v>
      </c>
      <c r="B307" s="37" t="s">
        <v>15429</v>
      </c>
      <c r="C307" s="51">
        <v>2021.0</v>
      </c>
      <c r="D307" s="52">
        <v>51.0</v>
      </c>
      <c r="E307" s="52">
        <v>167240.0</v>
      </c>
      <c r="F307" s="53" t="s">
        <v>15349</v>
      </c>
      <c r="G307" s="37" t="s">
        <v>15350</v>
      </c>
      <c r="H307" s="60" t="s">
        <v>15399</v>
      </c>
      <c r="I307" s="52">
        <v>0.691</v>
      </c>
      <c r="J307" s="52">
        <v>0.772</v>
      </c>
      <c r="K307" s="52">
        <v>-7.616</v>
      </c>
      <c r="L307" s="52">
        <v>0.26</v>
      </c>
      <c r="M307" s="52">
        <v>0.0413</v>
      </c>
      <c r="N307" s="52">
        <v>0.0</v>
      </c>
      <c r="O307" s="52">
        <v>0.0654</v>
      </c>
      <c r="P307" s="52">
        <v>0.47</v>
      </c>
      <c r="Q307" s="52">
        <v>84.003</v>
      </c>
      <c r="R307" s="52">
        <v>2.0</v>
      </c>
      <c r="S307" s="52">
        <v>0.0</v>
      </c>
      <c r="T307" s="54" t="s">
        <v>103</v>
      </c>
      <c r="U307" s="57" t="s">
        <v>35</v>
      </c>
      <c r="V307" s="53" t="s">
        <v>54</v>
      </c>
      <c r="W307" s="59" t="s">
        <v>15432</v>
      </c>
      <c r="X307" s="18" t="s">
        <v>15433</v>
      </c>
      <c r="Y307" s="38"/>
      <c r="Z307" s="38"/>
    </row>
    <row r="308">
      <c r="A308" s="25" t="s">
        <v>15434</v>
      </c>
      <c r="B308" s="37" t="s">
        <v>15435</v>
      </c>
      <c r="C308" s="51">
        <v>2021.0</v>
      </c>
      <c r="D308" s="52">
        <v>46.0</v>
      </c>
      <c r="E308" s="52">
        <v>191693.0</v>
      </c>
      <c r="F308" s="53" t="s">
        <v>15349</v>
      </c>
      <c r="G308" s="37" t="s">
        <v>15350</v>
      </c>
      <c r="H308" s="60" t="s">
        <v>15399</v>
      </c>
      <c r="I308" s="52">
        <v>0.58</v>
      </c>
      <c r="J308" s="52">
        <v>0.382</v>
      </c>
      <c r="K308" s="52">
        <v>-11.421</v>
      </c>
      <c r="L308" s="52">
        <v>0.0799</v>
      </c>
      <c r="M308" s="52">
        <v>0.558</v>
      </c>
      <c r="N308" s="52">
        <v>1.19E-6</v>
      </c>
      <c r="O308" s="52">
        <v>0.0962</v>
      </c>
      <c r="P308" s="52">
        <v>0.217</v>
      </c>
      <c r="Q308" s="52">
        <v>79.11</v>
      </c>
      <c r="R308" s="52">
        <v>6.0</v>
      </c>
      <c r="S308" s="52">
        <v>0.0</v>
      </c>
      <c r="T308" s="54" t="s">
        <v>103</v>
      </c>
      <c r="U308" s="57" t="s">
        <v>35</v>
      </c>
      <c r="V308" s="53" t="s">
        <v>36</v>
      </c>
      <c r="W308" s="59" t="s">
        <v>15438</v>
      </c>
      <c r="X308" s="18" t="s">
        <v>15440</v>
      </c>
      <c r="Y308" s="38"/>
      <c r="Z308" s="38"/>
    </row>
    <row r="309">
      <c r="A309" s="25" t="s">
        <v>15441</v>
      </c>
      <c r="B309" s="37" t="s">
        <v>15442</v>
      </c>
      <c r="C309" s="51">
        <v>2021.0</v>
      </c>
      <c r="D309" s="52">
        <v>53.0</v>
      </c>
      <c r="E309" s="52">
        <v>173840.0</v>
      </c>
      <c r="F309" s="53" t="s">
        <v>15349</v>
      </c>
      <c r="G309" s="37" t="s">
        <v>15350</v>
      </c>
      <c r="H309" s="60" t="s">
        <v>15399</v>
      </c>
      <c r="I309" s="52">
        <v>0.471</v>
      </c>
      <c r="J309" s="52">
        <v>0.857</v>
      </c>
      <c r="K309" s="52">
        <v>-5.069</v>
      </c>
      <c r="L309" s="52">
        <v>0.0614</v>
      </c>
      <c r="M309" s="52">
        <v>4.99E-4</v>
      </c>
      <c r="N309" s="52">
        <v>5.44E-5</v>
      </c>
      <c r="O309" s="52">
        <v>0.0682</v>
      </c>
      <c r="P309" s="52">
        <v>0.393</v>
      </c>
      <c r="Q309" s="52">
        <v>160.069</v>
      </c>
      <c r="R309" s="52">
        <v>9.0</v>
      </c>
      <c r="S309" s="52">
        <v>1.0</v>
      </c>
      <c r="T309" s="54" t="s">
        <v>11697</v>
      </c>
      <c r="U309" s="57" t="s">
        <v>35</v>
      </c>
      <c r="V309" s="53" t="s">
        <v>45</v>
      </c>
      <c r="W309" s="59" t="s">
        <v>15443</v>
      </c>
      <c r="X309" s="18" t="s">
        <v>15446</v>
      </c>
      <c r="Y309" s="38"/>
      <c r="Z309" s="38"/>
    </row>
    <row r="310">
      <c r="A310" s="25" t="s">
        <v>15450</v>
      </c>
      <c r="B310" s="37" t="s">
        <v>9202</v>
      </c>
      <c r="C310" s="51">
        <v>2022.0</v>
      </c>
      <c r="D310" s="52">
        <v>61.0</v>
      </c>
      <c r="E310" s="52">
        <v>176058.0</v>
      </c>
      <c r="F310" s="53" t="s">
        <v>15349</v>
      </c>
      <c r="G310" s="37" t="s">
        <v>15350</v>
      </c>
      <c r="H310" s="37" t="s">
        <v>9202</v>
      </c>
      <c r="I310" s="52">
        <v>0.576</v>
      </c>
      <c r="J310" s="52">
        <v>0.627</v>
      </c>
      <c r="K310" s="52">
        <v>-4.649</v>
      </c>
      <c r="L310" s="52">
        <v>0.0449</v>
      </c>
      <c r="M310" s="52">
        <v>0.0385</v>
      </c>
      <c r="N310" s="52">
        <v>0.0</v>
      </c>
      <c r="O310" s="52">
        <v>0.181</v>
      </c>
      <c r="P310" s="52">
        <v>0.311</v>
      </c>
      <c r="Q310" s="52">
        <v>164.998</v>
      </c>
      <c r="R310" s="52">
        <v>3.0</v>
      </c>
      <c r="S310" s="52">
        <v>0.0</v>
      </c>
      <c r="T310" s="54" t="s">
        <v>103</v>
      </c>
      <c r="U310" s="57" t="s">
        <v>35</v>
      </c>
      <c r="V310" s="53" t="s">
        <v>45</v>
      </c>
      <c r="W310" s="59" t="s">
        <v>15451</v>
      </c>
      <c r="X310" s="18" t="s">
        <v>15452</v>
      </c>
      <c r="Y310" s="38"/>
      <c r="Z310" s="38"/>
    </row>
    <row r="311">
      <c r="A311" s="25" t="s">
        <v>15455</v>
      </c>
      <c r="B311" s="37" t="s">
        <v>15456</v>
      </c>
      <c r="C311" s="51">
        <v>2015.0</v>
      </c>
      <c r="D311" s="52">
        <v>63.0</v>
      </c>
      <c r="E311" s="52">
        <v>260797.0</v>
      </c>
      <c r="F311" s="53" t="s">
        <v>15349</v>
      </c>
      <c r="G311" s="37" t="s">
        <v>15350</v>
      </c>
      <c r="H311" s="37" t="s">
        <v>15457</v>
      </c>
      <c r="I311" s="52">
        <v>0.46</v>
      </c>
      <c r="J311" s="52">
        <v>0.696</v>
      </c>
      <c r="K311" s="52">
        <v>-5.759</v>
      </c>
      <c r="L311" s="52">
        <v>0.0491</v>
      </c>
      <c r="M311" s="52">
        <v>0.015</v>
      </c>
      <c r="N311" s="52">
        <v>4.88E-4</v>
      </c>
      <c r="O311" s="52">
        <v>0.21</v>
      </c>
      <c r="P311" s="52">
        <v>0.31</v>
      </c>
      <c r="Q311" s="52">
        <v>179.996</v>
      </c>
      <c r="R311" s="52">
        <v>9.0</v>
      </c>
      <c r="S311" s="52">
        <v>0.0</v>
      </c>
      <c r="T311" s="54" t="s">
        <v>103</v>
      </c>
      <c r="U311" s="57" t="s">
        <v>35</v>
      </c>
      <c r="V311" s="53" t="s">
        <v>45</v>
      </c>
      <c r="W311" s="59" t="s">
        <v>15458</v>
      </c>
      <c r="X311" s="18" t="s">
        <v>15459</v>
      </c>
      <c r="Y311" s="38"/>
      <c r="Z311" s="38"/>
    </row>
    <row r="312">
      <c r="A312" s="25" t="s">
        <v>15462</v>
      </c>
      <c r="B312" s="37" t="s">
        <v>15463</v>
      </c>
      <c r="C312" s="51">
        <v>2015.0</v>
      </c>
      <c r="D312" s="52">
        <v>50.0</v>
      </c>
      <c r="E312" s="52">
        <v>211669.0</v>
      </c>
      <c r="F312" s="53" t="s">
        <v>15349</v>
      </c>
      <c r="G312" s="37" t="s">
        <v>15350</v>
      </c>
      <c r="H312" s="37" t="s">
        <v>15464</v>
      </c>
      <c r="I312" s="52">
        <v>0.507</v>
      </c>
      <c r="J312" s="52">
        <v>0.553</v>
      </c>
      <c r="K312" s="52">
        <v>-7.62</v>
      </c>
      <c r="L312" s="52">
        <v>0.046</v>
      </c>
      <c r="M312" s="52">
        <v>0.126</v>
      </c>
      <c r="N312" s="52">
        <v>1.75E-4</v>
      </c>
      <c r="O312" s="52">
        <v>0.087</v>
      </c>
      <c r="P312" s="52">
        <v>0.181</v>
      </c>
      <c r="Q312" s="52">
        <v>130.072</v>
      </c>
      <c r="R312" s="52">
        <v>9.0</v>
      </c>
      <c r="S312" s="52">
        <v>1.0</v>
      </c>
      <c r="T312" s="54" t="s">
        <v>103</v>
      </c>
      <c r="U312" s="57" t="s">
        <v>35</v>
      </c>
      <c r="V312" s="53" t="s">
        <v>58</v>
      </c>
      <c r="W312" s="59" t="s">
        <v>15465</v>
      </c>
      <c r="X312" s="18" t="s">
        <v>15467</v>
      </c>
      <c r="Y312" s="38"/>
      <c r="Z312" s="38"/>
    </row>
    <row r="313">
      <c r="A313" s="25" t="s">
        <v>15468</v>
      </c>
      <c r="B313" s="37" t="s">
        <v>15469</v>
      </c>
      <c r="C313" s="51">
        <v>2015.0</v>
      </c>
      <c r="D313" s="52">
        <v>76.0</v>
      </c>
      <c r="E313" s="52">
        <v>199593.0</v>
      </c>
      <c r="F313" s="53" t="s">
        <v>15349</v>
      </c>
      <c r="G313" s="37" t="s">
        <v>15350</v>
      </c>
      <c r="H313" s="37" t="s">
        <v>15457</v>
      </c>
      <c r="I313" s="52">
        <v>0.731</v>
      </c>
      <c r="J313" s="52">
        <v>0.58</v>
      </c>
      <c r="K313" s="52">
        <v>-7.328</v>
      </c>
      <c r="L313" s="52">
        <v>0.0399</v>
      </c>
      <c r="M313" s="52">
        <v>0.223</v>
      </c>
      <c r="N313" s="52">
        <v>0.0</v>
      </c>
      <c r="O313" s="52">
        <v>0.129</v>
      </c>
      <c r="P313" s="52">
        <v>0.319</v>
      </c>
      <c r="Q313" s="52">
        <v>120.001</v>
      </c>
      <c r="R313" s="52">
        <v>10.0</v>
      </c>
      <c r="S313" s="52">
        <v>0.0</v>
      </c>
      <c r="T313" s="54" t="s">
        <v>103</v>
      </c>
      <c r="U313" s="57" t="s">
        <v>35</v>
      </c>
      <c r="V313" s="53" t="s">
        <v>45</v>
      </c>
      <c r="W313" s="59" t="s">
        <v>15470</v>
      </c>
      <c r="X313" s="18" t="s">
        <v>15473</v>
      </c>
      <c r="Y313" s="38"/>
      <c r="Z313" s="38"/>
    </row>
    <row r="314">
      <c r="A314" s="25" t="s">
        <v>15474</v>
      </c>
      <c r="B314" s="37" t="s">
        <v>15475</v>
      </c>
      <c r="C314" s="51">
        <v>2015.0</v>
      </c>
      <c r="D314" s="52">
        <v>73.0</v>
      </c>
      <c r="E314" s="52">
        <v>214761.0</v>
      </c>
      <c r="F314" s="53" t="s">
        <v>15349</v>
      </c>
      <c r="G314" s="37" t="s">
        <v>15350</v>
      </c>
      <c r="H314" s="37" t="s">
        <v>15457</v>
      </c>
      <c r="I314" s="52">
        <v>0.55</v>
      </c>
      <c r="J314" s="52">
        <v>0.675</v>
      </c>
      <c r="K314" s="52">
        <v>-5.637</v>
      </c>
      <c r="L314" s="52">
        <v>0.0332</v>
      </c>
      <c r="M314" s="52">
        <v>0.399</v>
      </c>
      <c r="N314" s="52">
        <v>0.0</v>
      </c>
      <c r="O314" s="52">
        <v>0.181</v>
      </c>
      <c r="P314" s="52">
        <v>0.206</v>
      </c>
      <c r="Q314" s="52">
        <v>119.882</v>
      </c>
      <c r="R314" s="52">
        <v>4.0</v>
      </c>
      <c r="S314" s="52">
        <v>0.0</v>
      </c>
      <c r="T314" s="54" t="s">
        <v>103</v>
      </c>
      <c r="U314" s="57" t="s">
        <v>35</v>
      </c>
      <c r="V314" s="53" t="s">
        <v>36</v>
      </c>
      <c r="W314" s="59" t="s">
        <v>15476</v>
      </c>
      <c r="X314" s="18" t="s">
        <v>15477</v>
      </c>
      <c r="Y314" s="38"/>
      <c r="Z314" s="38"/>
    </row>
    <row r="315">
      <c r="A315" s="25" t="s">
        <v>15478</v>
      </c>
      <c r="B315" s="37" t="s">
        <v>15479</v>
      </c>
      <c r="C315" s="51">
        <v>2015.0</v>
      </c>
      <c r="D315" s="52">
        <v>77.0</v>
      </c>
      <c r="E315" s="52">
        <v>249499.0</v>
      </c>
      <c r="F315" s="53" t="s">
        <v>15349</v>
      </c>
      <c r="G315" s="37" t="s">
        <v>15350</v>
      </c>
      <c r="H315" s="37" t="s">
        <v>15480</v>
      </c>
      <c r="I315" s="52">
        <v>0.512</v>
      </c>
      <c r="J315" s="52">
        <v>0.812</v>
      </c>
      <c r="K315" s="52">
        <v>-4.809</v>
      </c>
      <c r="L315" s="52">
        <v>0.0617</v>
      </c>
      <c r="M315" s="52">
        <v>0.0534</v>
      </c>
      <c r="N315" s="52">
        <v>0.0</v>
      </c>
      <c r="O315" s="52">
        <v>0.092</v>
      </c>
      <c r="P315" s="52">
        <v>0.521</v>
      </c>
      <c r="Q315" s="52">
        <v>100.02</v>
      </c>
      <c r="R315" s="52">
        <v>1.0</v>
      </c>
      <c r="S315" s="52">
        <v>1.0</v>
      </c>
      <c r="T315" s="54" t="s">
        <v>103</v>
      </c>
      <c r="U315" s="57" t="s">
        <v>35</v>
      </c>
      <c r="V315" s="53" t="s">
        <v>54</v>
      </c>
      <c r="W315" s="59" t="s">
        <v>15482</v>
      </c>
      <c r="X315" s="18" t="s">
        <v>15485</v>
      </c>
      <c r="Y315" s="38"/>
      <c r="Z315" s="38"/>
    </row>
    <row r="316">
      <c r="A316" s="25" t="s">
        <v>15487</v>
      </c>
      <c r="B316" s="37" t="s">
        <v>15488</v>
      </c>
      <c r="C316" s="51">
        <v>2015.0</v>
      </c>
      <c r="D316" s="52">
        <v>56.0</v>
      </c>
      <c r="E316" s="52">
        <v>201549.0</v>
      </c>
      <c r="F316" s="53" t="s">
        <v>15349</v>
      </c>
      <c r="G316" s="37" t="s">
        <v>15350</v>
      </c>
      <c r="H316" s="37" t="s">
        <v>15457</v>
      </c>
      <c r="I316" s="52">
        <v>0.377</v>
      </c>
      <c r="J316" s="52">
        <v>0.836</v>
      </c>
      <c r="K316" s="52">
        <v>-4.429</v>
      </c>
      <c r="L316" s="52">
        <v>0.0416</v>
      </c>
      <c r="M316" s="52">
        <v>0.0322</v>
      </c>
      <c r="N316" s="52">
        <v>2.39E-5</v>
      </c>
      <c r="O316" s="52">
        <v>0.105</v>
      </c>
      <c r="P316" s="52">
        <v>0.747</v>
      </c>
      <c r="Q316" s="52">
        <v>74.118</v>
      </c>
      <c r="R316" s="52">
        <v>5.0</v>
      </c>
      <c r="S316" s="52">
        <v>1.0</v>
      </c>
      <c r="T316" s="54" t="s">
        <v>103</v>
      </c>
      <c r="U316" s="57" t="s">
        <v>35</v>
      </c>
      <c r="V316" s="53" t="s">
        <v>54</v>
      </c>
      <c r="W316" s="59" t="s">
        <v>15489</v>
      </c>
      <c r="X316" s="18" t="s">
        <v>15490</v>
      </c>
      <c r="Y316" s="38"/>
      <c r="Z316" s="38"/>
    </row>
    <row r="317">
      <c r="A317" s="25" t="s">
        <v>15492</v>
      </c>
      <c r="B317" s="37" t="s">
        <v>15493</v>
      </c>
      <c r="C317" s="51">
        <v>2019.0</v>
      </c>
      <c r="D317" s="52">
        <v>74.0</v>
      </c>
      <c r="E317" s="52">
        <v>271466.0</v>
      </c>
      <c r="F317" s="53" t="s">
        <v>15495</v>
      </c>
      <c r="G317" s="37" t="s">
        <v>1614</v>
      </c>
      <c r="H317" s="37" t="s">
        <v>8663</v>
      </c>
      <c r="I317" s="52">
        <v>0.29</v>
      </c>
      <c r="J317" s="52">
        <v>0.364</v>
      </c>
      <c r="K317" s="52">
        <v>-8.295</v>
      </c>
      <c r="L317" s="52">
        <v>0.0293</v>
      </c>
      <c r="M317" s="52">
        <v>0.418</v>
      </c>
      <c r="N317" s="52">
        <v>1.89E-5</v>
      </c>
      <c r="O317" s="52">
        <v>0.185</v>
      </c>
      <c r="P317" s="52">
        <v>0.11</v>
      </c>
      <c r="Q317" s="52">
        <v>103.684</v>
      </c>
      <c r="R317" s="52">
        <v>9.0</v>
      </c>
      <c r="S317" s="52">
        <v>1.0</v>
      </c>
      <c r="T317" s="54" t="s">
        <v>11697</v>
      </c>
      <c r="U317" s="57" t="s">
        <v>35</v>
      </c>
      <c r="V317" s="53" t="s">
        <v>58</v>
      </c>
      <c r="W317" s="59" t="s">
        <v>15496</v>
      </c>
      <c r="X317" s="18" t="s">
        <v>15498</v>
      </c>
      <c r="Y317" s="38"/>
      <c r="Z317" s="38"/>
    </row>
    <row r="318">
      <c r="A318" s="25" t="s">
        <v>15499</v>
      </c>
      <c r="B318" s="37" t="s">
        <v>15500</v>
      </c>
      <c r="C318" s="51">
        <v>2020.0</v>
      </c>
      <c r="D318" s="52">
        <v>78.0</v>
      </c>
      <c r="E318" s="52">
        <v>201882.0</v>
      </c>
      <c r="F318" s="53" t="s">
        <v>15495</v>
      </c>
      <c r="G318" s="37" t="s">
        <v>1614</v>
      </c>
      <c r="H318" s="37" t="s">
        <v>9274</v>
      </c>
      <c r="I318" s="52">
        <v>0.487</v>
      </c>
      <c r="J318" s="52">
        <v>0.534</v>
      </c>
      <c r="K318" s="52">
        <v>-5.664</v>
      </c>
      <c r="L318" s="52">
        <v>0.0555</v>
      </c>
      <c r="M318" s="52">
        <v>0.36</v>
      </c>
      <c r="N318" s="52">
        <v>0.0</v>
      </c>
      <c r="O318" s="52">
        <v>0.1</v>
      </c>
      <c r="P318" s="52">
        <v>0.173</v>
      </c>
      <c r="Q318" s="52">
        <v>131.798</v>
      </c>
      <c r="R318" s="52">
        <v>0.0</v>
      </c>
      <c r="S318" s="52">
        <v>0.0</v>
      </c>
      <c r="T318" s="54" t="s">
        <v>103</v>
      </c>
      <c r="U318" s="57" t="s">
        <v>35</v>
      </c>
      <c r="V318" s="53" t="s">
        <v>58</v>
      </c>
      <c r="W318" s="59" t="s">
        <v>15501</v>
      </c>
      <c r="X318" s="18" t="s">
        <v>15503</v>
      </c>
      <c r="Y318" s="38"/>
      <c r="Z318" s="38"/>
    </row>
    <row r="319">
      <c r="A319" s="25" t="s">
        <v>15504</v>
      </c>
      <c r="B319" s="37" t="s">
        <v>15505</v>
      </c>
      <c r="C319" s="51">
        <v>2019.0</v>
      </c>
      <c r="D319" s="52">
        <v>85.0</v>
      </c>
      <c r="E319" s="52">
        <v>171573.0</v>
      </c>
      <c r="F319" s="53" t="s">
        <v>15495</v>
      </c>
      <c r="G319" s="37" t="s">
        <v>1614</v>
      </c>
      <c r="H319" s="37" t="s">
        <v>8663</v>
      </c>
      <c r="I319" s="52">
        <v>0.647</v>
      </c>
      <c r="J319" s="52">
        <v>0.309</v>
      </c>
      <c r="K319" s="52">
        <v>-7.948</v>
      </c>
      <c r="L319" s="52">
        <v>0.0367</v>
      </c>
      <c r="M319" s="52">
        <v>0.778</v>
      </c>
      <c r="N319" s="52">
        <v>7.31E-6</v>
      </c>
      <c r="O319" s="52">
        <v>0.202</v>
      </c>
      <c r="P319" s="52">
        <v>0.195</v>
      </c>
      <c r="Q319" s="52">
        <v>87.046</v>
      </c>
      <c r="R319" s="52">
        <v>7.0</v>
      </c>
      <c r="S319" s="52">
        <v>0.0</v>
      </c>
      <c r="T319" s="54" t="s">
        <v>103</v>
      </c>
      <c r="U319" s="57" t="s">
        <v>35</v>
      </c>
      <c r="V319" s="53" t="s">
        <v>58</v>
      </c>
      <c r="W319" s="59" t="s">
        <v>15508</v>
      </c>
      <c r="X319" s="18" t="s">
        <v>15509</v>
      </c>
      <c r="Y319" s="38"/>
      <c r="Z319" s="38"/>
    </row>
    <row r="320">
      <c r="A320" s="25" t="s">
        <v>15510</v>
      </c>
      <c r="B320" s="37" t="s">
        <v>15511</v>
      </c>
      <c r="C320" s="51">
        <v>2019.0</v>
      </c>
      <c r="D320" s="52">
        <v>73.0</v>
      </c>
      <c r="E320" s="52">
        <v>212266.0</v>
      </c>
      <c r="F320" s="53" t="s">
        <v>15495</v>
      </c>
      <c r="G320" s="37" t="s">
        <v>1614</v>
      </c>
      <c r="H320" s="37" t="s">
        <v>8663</v>
      </c>
      <c r="I320" s="52">
        <v>0.729</v>
      </c>
      <c r="J320" s="52">
        <v>0.476</v>
      </c>
      <c r="K320" s="52">
        <v>-4.985</v>
      </c>
      <c r="L320" s="52">
        <v>0.0363</v>
      </c>
      <c r="M320" s="52">
        <v>0.378</v>
      </c>
      <c r="N320" s="52">
        <v>0.0</v>
      </c>
      <c r="O320" s="52">
        <v>0.12</v>
      </c>
      <c r="P320" s="52">
        <v>0.368</v>
      </c>
      <c r="Q320" s="52">
        <v>62.519</v>
      </c>
      <c r="R320" s="52">
        <v>8.0</v>
      </c>
      <c r="S320" s="52">
        <v>1.0</v>
      </c>
      <c r="T320" s="54" t="s">
        <v>103</v>
      </c>
      <c r="U320" s="57" t="s">
        <v>35</v>
      </c>
      <c r="V320" s="53" t="s">
        <v>45</v>
      </c>
      <c r="W320" s="59" t="s">
        <v>15512</v>
      </c>
      <c r="X320" s="18" t="s">
        <v>15513</v>
      </c>
      <c r="Y320" s="38"/>
      <c r="Z320" s="38"/>
    </row>
    <row r="321">
      <c r="A321" s="25" t="s">
        <v>15514</v>
      </c>
      <c r="B321" s="37" t="s">
        <v>15515</v>
      </c>
      <c r="C321" s="51">
        <v>2018.0</v>
      </c>
      <c r="D321" s="52">
        <v>66.0</v>
      </c>
      <c r="E321" s="52">
        <v>322026.0</v>
      </c>
      <c r="F321" s="53" t="s">
        <v>15495</v>
      </c>
      <c r="G321" s="37" t="s">
        <v>1614</v>
      </c>
      <c r="H321" s="37" t="s">
        <v>15516</v>
      </c>
      <c r="I321" s="52">
        <v>0.604</v>
      </c>
      <c r="J321" s="52">
        <v>0.449</v>
      </c>
      <c r="K321" s="52">
        <v>-6.564</v>
      </c>
      <c r="L321" s="52">
        <v>0.0353</v>
      </c>
      <c r="M321" s="52">
        <v>0.657</v>
      </c>
      <c r="N321" s="52">
        <v>0.0</v>
      </c>
      <c r="O321" s="52">
        <v>0.0932</v>
      </c>
      <c r="P321" s="52">
        <v>0.528</v>
      </c>
      <c r="Q321" s="52">
        <v>100.355</v>
      </c>
      <c r="R321" s="52">
        <v>9.0</v>
      </c>
      <c r="S321" s="52">
        <v>0.0</v>
      </c>
      <c r="T321" s="54" t="s">
        <v>103</v>
      </c>
      <c r="U321" s="57" t="s">
        <v>35</v>
      </c>
      <c r="V321" s="53" t="s">
        <v>54</v>
      </c>
      <c r="W321" s="59" t="s">
        <v>15517</v>
      </c>
      <c r="X321" s="18" t="s">
        <v>15518</v>
      </c>
      <c r="Y321" s="38"/>
      <c r="Z321" s="38"/>
    </row>
    <row r="322">
      <c r="A322" s="25" t="s">
        <v>15519</v>
      </c>
      <c r="B322" s="37" t="s">
        <v>15520</v>
      </c>
      <c r="C322" s="51">
        <v>2020.0</v>
      </c>
      <c r="D322" s="52">
        <v>68.0</v>
      </c>
      <c r="E322" s="52">
        <v>239949.0</v>
      </c>
      <c r="F322" s="53" t="s">
        <v>15495</v>
      </c>
      <c r="G322" s="37" t="s">
        <v>15521</v>
      </c>
      <c r="H322" s="37" t="s">
        <v>9274</v>
      </c>
      <c r="I322" s="52">
        <v>0.411</v>
      </c>
      <c r="J322" s="52">
        <v>0.522</v>
      </c>
      <c r="K322" s="52">
        <v>-7.295</v>
      </c>
      <c r="L322" s="52">
        <v>0.0981</v>
      </c>
      <c r="M322" s="52">
        <v>0.519</v>
      </c>
      <c r="N322" s="52">
        <v>0.0</v>
      </c>
      <c r="O322" s="52">
        <v>0.398</v>
      </c>
      <c r="P322" s="52">
        <v>0.382</v>
      </c>
      <c r="Q322" s="52">
        <v>88.332</v>
      </c>
      <c r="R322" s="52">
        <v>0.0</v>
      </c>
      <c r="S322" s="52">
        <v>1.0</v>
      </c>
      <c r="T322" s="54" t="s">
        <v>103</v>
      </c>
      <c r="U322" s="57" t="s">
        <v>35</v>
      </c>
      <c r="V322" s="53" t="s">
        <v>45</v>
      </c>
      <c r="W322" s="59" t="s">
        <v>15522</v>
      </c>
      <c r="X322" s="18" t="s">
        <v>15523</v>
      </c>
      <c r="Y322" s="38"/>
      <c r="Z322" s="38"/>
    </row>
    <row r="323">
      <c r="A323" s="25" t="s">
        <v>15524</v>
      </c>
      <c r="B323" s="37" t="s">
        <v>15525</v>
      </c>
      <c r="C323" s="51">
        <v>2024.0</v>
      </c>
      <c r="D323" s="52">
        <v>81.0</v>
      </c>
      <c r="E323" s="52">
        <v>228639.0</v>
      </c>
      <c r="F323" s="53" t="s">
        <v>15495</v>
      </c>
      <c r="G323" s="37" t="s">
        <v>1614</v>
      </c>
      <c r="H323" s="37" t="s">
        <v>9310</v>
      </c>
      <c r="I323" s="52">
        <v>0.645</v>
      </c>
      <c r="J323" s="52">
        <v>0.646</v>
      </c>
      <c r="K323" s="52">
        <v>-8.334</v>
      </c>
      <c r="L323" s="52">
        <v>0.0427</v>
      </c>
      <c r="M323" s="52">
        <v>0.0615</v>
      </c>
      <c r="N323" s="52">
        <v>3.04E-5</v>
      </c>
      <c r="O323" s="52">
        <v>0.074</v>
      </c>
      <c r="P323" s="52">
        <v>0.295</v>
      </c>
      <c r="Q323" s="52">
        <v>115.842</v>
      </c>
      <c r="R323" s="52">
        <v>5.0</v>
      </c>
      <c r="S323" s="52">
        <v>1.0</v>
      </c>
      <c r="T323" s="54" t="s">
        <v>103</v>
      </c>
      <c r="U323" s="57" t="s">
        <v>35</v>
      </c>
      <c r="V323" s="53" t="s">
        <v>36</v>
      </c>
      <c r="W323" s="59" t="s">
        <v>15526</v>
      </c>
      <c r="X323" s="18" t="s">
        <v>15527</v>
      </c>
      <c r="Y323" s="38"/>
      <c r="Z323" s="38"/>
    </row>
    <row r="324">
      <c r="A324" s="25" t="s">
        <v>15528</v>
      </c>
      <c r="B324" s="37" t="s">
        <v>15529</v>
      </c>
      <c r="C324" s="51">
        <v>2024.0</v>
      </c>
      <c r="D324" s="52">
        <v>73.0</v>
      </c>
      <c r="E324" s="52">
        <v>153633.0</v>
      </c>
      <c r="F324" s="53" t="s">
        <v>15495</v>
      </c>
      <c r="G324" s="37" t="s">
        <v>1614</v>
      </c>
      <c r="H324" s="37" t="s">
        <v>9310</v>
      </c>
      <c r="I324" s="52">
        <v>0.561</v>
      </c>
      <c r="J324" s="52">
        <v>0.244</v>
      </c>
      <c r="K324" s="52">
        <v>-9.152</v>
      </c>
      <c r="L324" s="52">
        <v>0.0328</v>
      </c>
      <c r="M324" s="52">
        <v>0.837</v>
      </c>
      <c r="N324" s="52">
        <v>0.0</v>
      </c>
      <c r="O324" s="52">
        <v>0.111</v>
      </c>
      <c r="P324" s="52">
        <v>0.278</v>
      </c>
      <c r="Q324" s="52">
        <v>65.418</v>
      </c>
      <c r="R324" s="52">
        <v>7.0</v>
      </c>
      <c r="S324" s="52">
        <v>1.0</v>
      </c>
      <c r="T324" s="54" t="s">
        <v>103</v>
      </c>
      <c r="U324" s="57" t="s">
        <v>35</v>
      </c>
      <c r="V324" s="53" t="s">
        <v>36</v>
      </c>
      <c r="W324" s="59" t="s">
        <v>15530</v>
      </c>
      <c r="X324" s="18" t="s">
        <v>15531</v>
      </c>
      <c r="Y324" s="38"/>
      <c r="Z324" s="38"/>
    </row>
    <row r="325">
      <c r="A325" s="25" t="s">
        <v>15532</v>
      </c>
      <c r="B325" s="37" t="s">
        <v>15533</v>
      </c>
      <c r="C325" s="51">
        <v>2024.0</v>
      </c>
      <c r="D325" s="52">
        <v>74.0</v>
      </c>
      <c r="E325" s="52">
        <v>174006.0</v>
      </c>
      <c r="F325" s="53" t="s">
        <v>15495</v>
      </c>
      <c r="G325" s="37" t="s">
        <v>1614</v>
      </c>
      <c r="H325" s="37" t="s">
        <v>9310</v>
      </c>
      <c r="I325" s="52">
        <v>0.513</v>
      </c>
      <c r="J325" s="52">
        <v>0.73</v>
      </c>
      <c r="K325" s="52">
        <v>-5.09</v>
      </c>
      <c r="L325" s="52">
        <v>0.253</v>
      </c>
      <c r="M325" s="52">
        <v>0.397</v>
      </c>
      <c r="N325" s="52">
        <v>0.0</v>
      </c>
      <c r="O325" s="52">
        <v>0.113</v>
      </c>
      <c r="P325" s="52">
        <v>0.574</v>
      </c>
      <c r="Q325" s="52">
        <v>129.3</v>
      </c>
      <c r="R325" s="52">
        <v>9.0</v>
      </c>
      <c r="S325" s="52">
        <v>0.0</v>
      </c>
      <c r="T325" s="54" t="s">
        <v>103</v>
      </c>
      <c r="U325" s="57" t="s">
        <v>35</v>
      </c>
      <c r="V325" s="53" t="s">
        <v>54</v>
      </c>
      <c r="W325" s="59" t="s">
        <v>15534</v>
      </c>
      <c r="X325" s="18" t="s">
        <v>15535</v>
      </c>
      <c r="Y325" s="38"/>
      <c r="Z325" s="38"/>
    </row>
    <row r="326">
      <c r="A326" s="25" t="s">
        <v>15539</v>
      </c>
      <c r="B326" s="37" t="s">
        <v>15540</v>
      </c>
      <c r="C326" s="51">
        <v>2021.0</v>
      </c>
      <c r="D326" s="52">
        <v>53.0</v>
      </c>
      <c r="E326" s="52">
        <v>211921.0</v>
      </c>
      <c r="F326" s="53" t="s">
        <v>15495</v>
      </c>
      <c r="G326" s="37" t="s">
        <v>15542</v>
      </c>
      <c r="H326" s="37" t="s">
        <v>15543</v>
      </c>
      <c r="I326" s="52">
        <v>0.558</v>
      </c>
      <c r="J326" s="52">
        <v>0.567</v>
      </c>
      <c r="K326" s="52">
        <v>-7.079</v>
      </c>
      <c r="L326" s="52">
        <v>0.0402</v>
      </c>
      <c r="M326" s="52">
        <v>0.0691</v>
      </c>
      <c r="N326" s="52">
        <v>3.37E-5</v>
      </c>
      <c r="O326" s="52">
        <v>0.214</v>
      </c>
      <c r="P326" s="52">
        <v>0.128</v>
      </c>
      <c r="Q326" s="52">
        <v>81.132</v>
      </c>
      <c r="R326" s="52">
        <v>1.0</v>
      </c>
      <c r="S326" s="52">
        <v>0.0</v>
      </c>
      <c r="T326" s="54" t="s">
        <v>11697</v>
      </c>
      <c r="U326" s="57" t="s">
        <v>35</v>
      </c>
      <c r="V326" s="53" t="s">
        <v>58</v>
      </c>
      <c r="W326" s="59" t="s">
        <v>15545</v>
      </c>
      <c r="X326" s="18" t="s">
        <v>15546</v>
      </c>
      <c r="Y326" s="38"/>
      <c r="Z326" s="38"/>
    </row>
    <row r="327">
      <c r="A327" s="25" t="s">
        <v>15547</v>
      </c>
      <c r="B327" s="37" t="s">
        <v>15548</v>
      </c>
      <c r="C327" s="51">
        <v>2018.0</v>
      </c>
      <c r="D327" s="52">
        <v>71.0</v>
      </c>
      <c r="E327" s="52">
        <v>171333.0</v>
      </c>
      <c r="F327" s="53" t="s">
        <v>15495</v>
      </c>
      <c r="G327" s="37" t="s">
        <v>1614</v>
      </c>
      <c r="H327" s="37" t="s">
        <v>15516</v>
      </c>
      <c r="I327" s="52">
        <v>0.597</v>
      </c>
      <c r="J327" s="52">
        <v>0.524</v>
      </c>
      <c r="K327" s="52">
        <v>-7.247</v>
      </c>
      <c r="L327" s="52">
        <v>0.0537</v>
      </c>
      <c r="M327" s="52">
        <v>0.216</v>
      </c>
      <c r="N327" s="52">
        <v>0.0</v>
      </c>
      <c r="O327" s="52">
        <v>0.112</v>
      </c>
      <c r="P327" s="52">
        <v>0.0549</v>
      </c>
      <c r="Q327" s="52">
        <v>92.568</v>
      </c>
      <c r="R327" s="52">
        <v>11.0</v>
      </c>
      <c r="S327" s="52">
        <v>1.0</v>
      </c>
      <c r="T327" s="54" t="s">
        <v>103</v>
      </c>
      <c r="U327" s="57" t="s">
        <v>35</v>
      </c>
      <c r="V327" s="53" t="s">
        <v>75</v>
      </c>
      <c r="W327" s="59" t="s">
        <v>15549</v>
      </c>
      <c r="X327" s="18" t="s">
        <v>15550</v>
      </c>
      <c r="Y327" s="38"/>
      <c r="Z327" s="38"/>
    </row>
    <row r="328">
      <c r="A328" s="25" t="s">
        <v>15551</v>
      </c>
      <c r="B328" s="37" t="s">
        <v>15552</v>
      </c>
      <c r="C328" s="51">
        <v>2018.0</v>
      </c>
      <c r="D328" s="52">
        <v>78.0</v>
      </c>
      <c r="E328" s="52">
        <v>172106.0</v>
      </c>
      <c r="F328" s="53" t="s">
        <v>15495</v>
      </c>
      <c r="G328" s="37" t="s">
        <v>1614</v>
      </c>
      <c r="H328" s="37" t="s">
        <v>15516</v>
      </c>
      <c r="I328" s="52">
        <v>0.71</v>
      </c>
      <c r="J328" s="52">
        <v>0.614</v>
      </c>
      <c r="K328" s="52">
        <v>-6.757</v>
      </c>
      <c r="L328" s="52">
        <v>0.0431</v>
      </c>
      <c r="M328" s="52">
        <v>0.186</v>
      </c>
      <c r="N328" s="52">
        <v>0.0</v>
      </c>
      <c r="O328" s="52">
        <v>0.0974</v>
      </c>
      <c r="P328" s="52">
        <v>0.658</v>
      </c>
      <c r="Q328" s="52">
        <v>148.152</v>
      </c>
      <c r="R328" s="52">
        <v>10.0</v>
      </c>
      <c r="S328" s="52">
        <v>0.0</v>
      </c>
      <c r="T328" s="54" t="s">
        <v>103</v>
      </c>
      <c r="U328" s="57" t="s">
        <v>35</v>
      </c>
      <c r="V328" s="53" t="s">
        <v>54</v>
      </c>
      <c r="W328" s="59" t="s">
        <v>15553</v>
      </c>
      <c r="X328" s="18" t="s">
        <v>15554</v>
      </c>
      <c r="Y328" s="38"/>
      <c r="Z328" s="38"/>
    </row>
    <row r="329">
      <c r="A329" s="25" t="s">
        <v>15555</v>
      </c>
      <c r="B329" s="37" t="s">
        <v>15556</v>
      </c>
      <c r="C329" s="51">
        <v>2018.0</v>
      </c>
      <c r="D329" s="52">
        <v>73.0</v>
      </c>
      <c r="E329" s="52">
        <v>189506.0</v>
      </c>
      <c r="F329" s="53" t="s">
        <v>15495</v>
      </c>
      <c r="G329" s="37" t="s">
        <v>1614</v>
      </c>
      <c r="H329" s="37" t="s">
        <v>15516</v>
      </c>
      <c r="I329" s="52">
        <v>0.708</v>
      </c>
      <c r="J329" s="52">
        <v>0.454</v>
      </c>
      <c r="K329" s="52">
        <v>-7.07</v>
      </c>
      <c r="L329" s="52">
        <v>0.0395</v>
      </c>
      <c r="M329" s="52">
        <v>0.0217</v>
      </c>
      <c r="N329" s="52">
        <v>0.0</v>
      </c>
      <c r="O329" s="52">
        <v>0.073</v>
      </c>
      <c r="P329" s="52">
        <v>0.24</v>
      </c>
      <c r="Q329" s="52">
        <v>110.963</v>
      </c>
      <c r="R329" s="52">
        <v>1.0</v>
      </c>
      <c r="S329" s="52">
        <v>1.0</v>
      </c>
      <c r="T329" s="54" t="s">
        <v>103</v>
      </c>
      <c r="U329" s="57" t="s">
        <v>35</v>
      </c>
      <c r="V329" s="53" t="s">
        <v>36</v>
      </c>
      <c r="W329" s="59" t="s">
        <v>15557</v>
      </c>
      <c r="X329" s="18" t="s">
        <v>15558</v>
      </c>
      <c r="Y329" s="38"/>
      <c r="Z329" s="38"/>
    </row>
    <row r="330">
      <c r="A330" s="25" t="s">
        <v>15559</v>
      </c>
      <c r="B330" s="37" t="s">
        <v>15560</v>
      </c>
      <c r="C330" s="51">
        <v>2019.0</v>
      </c>
      <c r="D330" s="52">
        <v>68.0</v>
      </c>
      <c r="E330" s="52">
        <v>208880.0</v>
      </c>
      <c r="F330" s="53" t="s">
        <v>15495</v>
      </c>
      <c r="G330" s="37" t="s">
        <v>1614</v>
      </c>
      <c r="H330" s="37" t="s">
        <v>8663</v>
      </c>
      <c r="I330" s="52">
        <v>0.45</v>
      </c>
      <c r="J330" s="52">
        <v>0.619</v>
      </c>
      <c r="K330" s="52">
        <v>-7.412</v>
      </c>
      <c r="L330" s="52">
        <v>0.373</v>
      </c>
      <c r="M330" s="52">
        <v>0.329</v>
      </c>
      <c r="N330" s="52">
        <v>0.0</v>
      </c>
      <c r="O330" s="52">
        <v>0.319</v>
      </c>
      <c r="P330" s="52">
        <v>0.427</v>
      </c>
      <c r="Q330" s="52">
        <v>83.221</v>
      </c>
      <c r="R330" s="52">
        <v>9.0</v>
      </c>
      <c r="S330" s="52">
        <v>1.0</v>
      </c>
      <c r="T330" s="54" t="s">
        <v>103</v>
      </c>
      <c r="U330" s="57" t="s">
        <v>35</v>
      </c>
      <c r="V330" s="53" t="s">
        <v>54</v>
      </c>
      <c r="W330" s="59" t="s">
        <v>15561</v>
      </c>
      <c r="X330" s="18" t="s">
        <v>15564</v>
      </c>
      <c r="Y330" s="38"/>
      <c r="Z330" s="38"/>
    </row>
    <row r="331">
      <c r="A331" s="25" t="s">
        <v>8658</v>
      </c>
      <c r="B331" s="37" t="s">
        <v>8659</v>
      </c>
      <c r="C331" s="51">
        <v>2019.0</v>
      </c>
      <c r="D331" s="52">
        <v>73.0</v>
      </c>
      <c r="E331" s="52">
        <v>222946.0</v>
      </c>
      <c r="F331" s="53" t="s">
        <v>15495</v>
      </c>
      <c r="G331" s="37" t="s">
        <v>1614</v>
      </c>
      <c r="H331" s="37" t="s">
        <v>8663</v>
      </c>
      <c r="I331" s="52">
        <v>0.662</v>
      </c>
      <c r="J331" s="52">
        <v>0.6</v>
      </c>
      <c r="K331" s="52">
        <v>-6.403</v>
      </c>
      <c r="L331" s="52">
        <v>0.0704</v>
      </c>
      <c r="M331" s="52">
        <v>0.173</v>
      </c>
      <c r="N331" s="52">
        <v>1.37E-4</v>
      </c>
      <c r="O331" s="52">
        <v>0.109</v>
      </c>
      <c r="P331" s="52">
        <v>0.331</v>
      </c>
      <c r="Q331" s="52">
        <v>134.972</v>
      </c>
      <c r="R331" s="52">
        <v>0.0</v>
      </c>
      <c r="S331" s="52">
        <v>1.0</v>
      </c>
      <c r="T331" s="54" t="s">
        <v>103</v>
      </c>
      <c r="U331" s="57" t="s">
        <v>35</v>
      </c>
      <c r="V331" s="53" t="s">
        <v>45</v>
      </c>
      <c r="W331" s="59" t="s">
        <v>15567</v>
      </c>
      <c r="X331" s="18" t="s">
        <v>15568</v>
      </c>
      <c r="Y331" s="38"/>
      <c r="Z331" s="38"/>
    </row>
    <row r="332">
      <c r="A332" s="25" t="s">
        <v>15570</v>
      </c>
      <c r="B332" s="37" t="s">
        <v>15571</v>
      </c>
      <c r="C332" s="51">
        <v>2013.0</v>
      </c>
      <c r="D332" s="52">
        <v>72.0</v>
      </c>
      <c r="E332" s="52">
        <v>327773.0</v>
      </c>
      <c r="F332" s="53" t="s">
        <v>15495</v>
      </c>
      <c r="G332" s="37" t="s">
        <v>15572</v>
      </c>
      <c r="H332" s="37" t="s">
        <v>15573</v>
      </c>
      <c r="I332" s="52">
        <v>0.324</v>
      </c>
      <c r="J332" s="52">
        <v>0.327</v>
      </c>
      <c r="K332" s="52">
        <v>-7.494</v>
      </c>
      <c r="L332" s="52">
        <v>0.0409</v>
      </c>
      <c r="M332" s="52">
        <v>0.825</v>
      </c>
      <c r="N332" s="52">
        <v>0.0</v>
      </c>
      <c r="O332" s="52">
        <v>0.101</v>
      </c>
      <c r="P332" s="52">
        <v>0.334</v>
      </c>
      <c r="Q332" s="52">
        <v>81.328</v>
      </c>
      <c r="R332" s="52">
        <v>2.0</v>
      </c>
      <c r="S332" s="52">
        <v>1.0</v>
      </c>
      <c r="T332" s="54" t="s">
        <v>103</v>
      </c>
      <c r="U332" s="57" t="s">
        <v>35</v>
      </c>
      <c r="V332" s="53" t="s">
        <v>45</v>
      </c>
      <c r="W332" s="59" t="s">
        <v>15574</v>
      </c>
      <c r="X332" s="18" t="s">
        <v>15580</v>
      </c>
      <c r="Y332" s="38"/>
      <c r="Z332" s="38"/>
    </row>
    <row r="333">
      <c r="A333" s="25" t="s">
        <v>15581</v>
      </c>
      <c r="B333" s="37" t="s">
        <v>15582</v>
      </c>
      <c r="C333" s="51">
        <v>2013.0</v>
      </c>
      <c r="D333" s="52">
        <v>70.0</v>
      </c>
      <c r="E333" s="52">
        <v>194706.0</v>
      </c>
      <c r="F333" s="53" t="s">
        <v>15495</v>
      </c>
      <c r="G333" s="37" t="s">
        <v>1614</v>
      </c>
      <c r="H333" s="37" t="s">
        <v>15573</v>
      </c>
      <c r="I333" s="52">
        <v>0.535</v>
      </c>
      <c r="J333" s="52">
        <v>0.519</v>
      </c>
      <c r="K333" s="52">
        <v>-4.161</v>
      </c>
      <c r="L333" s="52">
        <v>0.0273</v>
      </c>
      <c r="M333" s="52">
        <v>0.414</v>
      </c>
      <c r="N333" s="52">
        <v>0.0</v>
      </c>
      <c r="O333" s="52">
        <v>0.142</v>
      </c>
      <c r="P333" s="52">
        <v>0.32</v>
      </c>
      <c r="Q333" s="52">
        <v>72.06</v>
      </c>
      <c r="R333" s="52">
        <v>7.0</v>
      </c>
      <c r="S333" s="52">
        <v>1.0</v>
      </c>
      <c r="T333" s="54" t="s">
        <v>103</v>
      </c>
      <c r="U333" s="57" t="s">
        <v>35</v>
      </c>
      <c r="V333" s="53" t="s">
        <v>45</v>
      </c>
      <c r="W333" s="59" t="s">
        <v>15583</v>
      </c>
      <c r="X333" s="18" t="s">
        <v>15584</v>
      </c>
      <c r="Y333" s="38"/>
      <c r="Z333" s="38"/>
    </row>
    <row r="334">
      <c r="A334" s="25" t="s">
        <v>15585</v>
      </c>
      <c r="B334" s="37" t="s">
        <v>15586</v>
      </c>
      <c r="C334" s="51">
        <v>2013.0</v>
      </c>
      <c r="D334" s="52">
        <v>63.0</v>
      </c>
      <c r="E334" s="52">
        <v>339733.0</v>
      </c>
      <c r="F334" s="53" t="s">
        <v>15495</v>
      </c>
      <c r="G334" s="37" t="s">
        <v>1614</v>
      </c>
      <c r="H334" s="37" t="s">
        <v>15573</v>
      </c>
      <c r="I334" s="52">
        <v>0.692</v>
      </c>
      <c r="J334" s="52">
        <v>0.608</v>
      </c>
      <c r="K334" s="52">
        <v>-5.233</v>
      </c>
      <c r="L334" s="52">
        <v>0.041</v>
      </c>
      <c r="M334" s="52">
        <v>0.218</v>
      </c>
      <c r="N334" s="52">
        <v>0.0</v>
      </c>
      <c r="O334" s="52">
        <v>0.348</v>
      </c>
      <c r="P334" s="52">
        <v>0.449</v>
      </c>
      <c r="Q334" s="52">
        <v>125.012</v>
      </c>
      <c r="R334" s="52">
        <v>8.0</v>
      </c>
      <c r="S334" s="52">
        <v>0.0</v>
      </c>
      <c r="T334" s="54" t="s">
        <v>11697</v>
      </c>
      <c r="U334" s="57" t="s">
        <v>35</v>
      </c>
      <c r="V334" s="53" t="s">
        <v>54</v>
      </c>
      <c r="W334" s="59" t="s">
        <v>15587</v>
      </c>
      <c r="X334" s="18" t="s">
        <v>15588</v>
      </c>
      <c r="Y334" s="38"/>
      <c r="Z334" s="38"/>
    </row>
    <row r="335">
      <c r="A335" s="25" t="s">
        <v>15589</v>
      </c>
      <c r="B335" s="37" t="s">
        <v>15590</v>
      </c>
      <c r="C335" s="51">
        <v>2014.0</v>
      </c>
      <c r="D335" s="52">
        <v>63.0</v>
      </c>
      <c r="E335" s="52">
        <v>232586.0</v>
      </c>
      <c r="F335" s="53" t="s">
        <v>15495</v>
      </c>
      <c r="G335" s="37" t="s">
        <v>1614</v>
      </c>
      <c r="H335" s="37" t="s">
        <v>15591</v>
      </c>
      <c r="I335" s="52">
        <v>0.44</v>
      </c>
      <c r="J335" s="52">
        <v>0.323</v>
      </c>
      <c r="K335" s="52">
        <v>-5.957</v>
      </c>
      <c r="L335" s="52">
        <v>0.0281</v>
      </c>
      <c r="M335" s="52">
        <v>0.692</v>
      </c>
      <c r="N335" s="52">
        <v>0.0</v>
      </c>
      <c r="O335" s="52">
        <v>0.103</v>
      </c>
      <c r="P335" s="52">
        <v>0.158</v>
      </c>
      <c r="Q335" s="52">
        <v>77.986</v>
      </c>
      <c r="R335" s="52">
        <v>9.0</v>
      </c>
      <c r="S335" s="52">
        <v>1.0</v>
      </c>
      <c r="T335" s="54" t="s">
        <v>103</v>
      </c>
      <c r="U335" s="57" t="s">
        <v>35</v>
      </c>
      <c r="V335" s="53" t="s">
        <v>58</v>
      </c>
      <c r="W335" s="59" t="s">
        <v>15592</v>
      </c>
      <c r="X335" s="18" t="s">
        <v>15594</v>
      </c>
      <c r="Y335" s="38"/>
      <c r="Z335" s="38"/>
    </row>
    <row r="336">
      <c r="A336" s="25" t="s">
        <v>15597</v>
      </c>
      <c r="B336" s="37" t="s">
        <v>15598</v>
      </c>
      <c r="C336" s="51">
        <v>2016.0</v>
      </c>
      <c r="D336" s="52">
        <v>66.0</v>
      </c>
      <c r="E336" s="52">
        <v>200400.0</v>
      </c>
      <c r="F336" s="53" t="s">
        <v>15495</v>
      </c>
      <c r="G336" s="37" t="s">
        <v>1614</v>
      </c>
      <c r="H336" s="37" t="s">
        <v>9364</v>
      </c>
      <c r="I336" s="52">
        <v>0.507</v>
      </c>
      <c r="J336" s="52">
        <v>0.696</v>
      </c>
      <c r="K336" s="52">
        <v>-6.027</v>
      </c>
      <c r="L336" s="52">
        <v>0.0621</v>
      </c>
      <c r="M336" s="52">
        <v>0.0152</v>
      </c>
      <c r="N336" s="52">
        <v>8.21E-4</v>
      </c>
      <c r="O336" s="52">
        <v>0.121</v>
      </c>
      <c r="P336" s="52">
        <v>0.406</v>
      </c>
      <c r="Q336" s="52">
        <v>102.983</v>
      </c>
      <c r="R336" s="52">
        <v>11.0</v>
      </c>
      <c r="S336" s="52">
        <v>1.0</v>
      </c>
      <c r="T336" s="54" t="s">
        <v>103</v>
      </c>
      <c r="U336" s="57" t="s">
        <v>35</v>
      </c>
      <c r="V336" s="53" t="s">
        <v>54</v>
      </c>
      <c r="W336" s="59" t="s">
        <v>15600</v>
      </c>
      <c r="X336" s="18" t="s">
        <v>15601</v>
      </c>
      <c r="Y336" s="38"/>
      <c r="Z336" s="38"/>
    </row>
    <row r="337">
      <c r="A337" s="25" t="s">
        <v>15602</v>
      </c>
      <c r="B337" s="37" t="s">
        <v>15603</v>
      </c>
      <c r="C337" s="51">
        <v>2016.0</v>
      </c>
      <c r="D337" s="52">
        <v>64.0</v>
      </c>
      <c r="E337" s="52">
        <v>226666.0</v>
      </c>
      <c r="F337" s="53" t="s">
        <v>15495</v>
      </c>
      <c r="G337" s="37" t="s">
        <v>1614</v>
      </c>
      <c r="H337" s="37" t="s">
        <v>9364</v>
      </c>
      <c r="I337" s="52">
        <v>0.397</v>
      </c>
      <c r="J337" s="52">
        <v>0.666</v>
      </c>
      <c r="K337" s="52">
        <v>-5.383</v>
      </c>
      <c r="L337" s="52">
        <v>0.248</v>
      </c>
      <c r="M337" s="52">
        <v>0.0907</v>
      </c>
      <c r="N337" s="52">
        <v>0.0</v>
      </c>
      <c r="O337" s="52">
        <v>0.344</v>
      </c>
      <c r="P337" s="52">
        <v>0.568</v>
      </c>
      <c r="Q337" s="52">
        <v>77.915</v>
      </c>
      <c r="R337" s="52">
        <v>1.0</v>
      </c>
      <c r="S337" s="52">
        <v>0.0</v>
      </c>
      <c r="T337" s="54" t="s">
        <v>103</v>
      </c>
      <c r="U337" s="57" t="s">
        <v>35</v>
      </c>
      <c r="V337" s="53" t="s">
        <v>54</v>
      </c>
      <c r="W337" s="59" t="s">
        <v>15604</v>
      </c>
      <c r="X337" s="18" t="s">
        <v>15605</v>
      </c>
      <c r="Y337" s="38"/>
      <c r="Z337" s="38"/>
    </row>
    <row r="338">
      <c r="A338" s="25" t="s">
        <v>15608</v>
      </c>
      <c r="B338" s="37" t="s">
        <v>15609</v>
      </c>
      <c r="C338" s="51">
        <v>2016.0</v>
      </c>
      <c r="D338" s="52">
        <v>59.0</v>
      </c>
      <c r="E338" s="52">
        <v>229680.0</v>
      </c>
      <c r="F338" s="53" t="s">
        <v>15610</v>
      </c>
      <c r="G338" s="37" t="s">
        <v>15611</v>
      </c>
      <c r="H338" s="37" t="s">
        <v>9364</v>
      </c>
      <c r="I338" s="52">
        <v>0.445</v>
      </c>
      <c r="J338" s="52">
        <v>0.446</v>
      </c>
      <c r="K338" s="52">
        <v>-7.468</v>
      </c>
      <c r="L338" s="52">
        <v>0.0312</v>
      </c>
      <c r="M338" s="52">
        <v>0.599</v>
      </c>
      <c r="N338" s="52">
        <v>2.21E-5</v>
      </c>
      <c r="O338" s="52">
        <v>0.339</v>
      </c>
      <c r="P338" s="52">
        <v>0.389</v>
      </c>
      <c r="Q338" s="52">
        <v>90.927</v>
      </c>
      <c r="R338" s="52">
        <v>8.0</v>
      </c>
      <c r="S338" s="52">
        <v>0.0</v>
      </c>
      <c r="T338" s="54" t="s">
        <v>103</v>
      </c>
      <c r="U338" s="57" t="s">
        <v>35</v>
      </c>
      <c r="V338" s="53" t="s">
        <v>45</v>
      </c>
      <c r="W338" s="59" t="s">
        <v>15612</v>
      </c>
      <c r="X338" s="18" t="s">
        <v>15616</v>
      </c>
      <c r="Y338" s="38"/>
      <c r="Z338" s="38"/>
    </row>
    <row r="339">
      <c r="A339" s="25" t="s">
        <v>15617</v>
      </c>
      <c r="B339" s="37" t="s">
        <v>15618</v>
      </c>
      <c r="C339" s="51">
        <v>2016.0</v>
      </c>
      <c r="D339" s="52">
        <v>63.0</v>
      </c>
      <c r="E339" s="52">
        <v>299213.0</v>
      </c>
      <c r="F339" s="53" t="s">
        <v>15495</v>
      </c>
      <c r="G339" s="37" t="s">
        <v>1614</v>
      </c>
      <c r="H339" s="37" t="s">
        <v>9364</v>
      </c>
      <c r="I339" s="52">
        <v>0.484</v>
      </c>
      <c r="J339" s="52">
        <v>0.381</v>
      </c>
      <c r="K339" s="52">
        <v>-6.705</v>
      </c>
      <c r="L339" s="52">
        <v>0.0711</v>
      </c>
      <c r="M339" s="52">
        <v>0.235</v>
      </c>
      <c r="N339" s="52">
        <v>3.6E-6</v>
      </c>
      <c r="O339" s="52">
        <v>0.0998</v>
      </c>
      <c r="P339" s="52">
        <v>0.372</v>
      </c>
      <c r="Q339" s="52">
        <v>106.65</v>
      </c>
      <c r="R339" s="52">
        <v>6.0</v>
      </c>
      <c r="S339" s="52">
        <v>1.0</v>
      </c>
      <c r="T339" s="54" t="s">
        <v>103</v>
      </c>
      <c r="U339" s="57" t="s">
        <v>35</v>
      </c>
      <c r="V339" s="53" t="s">
        <v>45</v>
      </c>
      <c r="W339" s="59" t="s">
        <v>15619</v>
      </c>
      <c r="X339" s="18" t="s">
        <v>15620</v>
      </c>
      <c r="Y339" s="38"/>
      <c r="Z339" s="38"/>
    </row>
    <row r="340">
      <c r="A340" s="25" t="s">
        <v>15621</v>
      </c>
      <c r="B340" s="37" t="s">
        <v>15622</v>
      </c>
      <c r="C340" s="51">
        <v>2014.0</v>
      </c>
      <c r="D340" s="52">
        <v>69.0</v>
      </c>
      <c r="E340" s="52">
        <v>168520.0</v>
      </c>
      <c r="F340" s="53" t="s">
        <v>15495</v>
      </c>
      <c r="G340" s="37" t="s">
        <v>1614</v>
      </c>
      <c r="H340" s="37" t="s">
        <v>15591</v>
      </c>
      <c r="I340" s="52">
        <v>0.462</v>
      </c>
      <c r="J340" s="52">
        <v>0.265</v>
      </c>
      <c r="K340" s="52">
        <v>-5.307</v>
      </c>
      <c r="L340" s="52">
        <v>0.0294</v>
      </c>
      <c r="M340" s="52">
        <v>0.88</v>
      </c>
      <c r="N340" s="52">
        <v>0.0</v>
      </c>
      <c r="O340" s="52">
        <v>0.131</v>
      </c>
      <c r="P340" s="52">
        <v>0.419</v>
      </c>
      <c r="Q340" s="52">
        <v>106.357</v>
      </c>
      <c r="R340" s="52">
        <v>11.0</v>
      </c>
      <c r="S340" s="52">
        <v>1.0</v>
      </c>
      <c r="T340" s="54" t="s">
        <v>103</v>
      </c>
      <c r="U340" s="57" t="s">
        <v>35</v>
      </c>
      <c r="V340" s="53" t="s">
        <v>54</v>
      </c>
      <c r="W340" s="59" t="s">
        <v>15625</v>
      </c>
      <c r="X340" s="18" t="s">
        <v>15626</v>
      </c>
      <c r="Y340" s="38"/>
      <c r="Z340" s="38"/>
    </row>
    <row r="341">
      <c r="A341" s="25" t="s">
        <v>15628</v>
      </c>
      <c r="B341" s="37" t="s">
        <v>15629</v>
      </c>
      <c r="C341" s="51">
        <v>2016.0</v>
      </c>
      <c r="D341" s="52">
        <v>52.0</v>
      </c>
      <c r="E341" s="52">
        <v>178026.0</v>
      </c>
      <c r="F341" s="53" t="s">
        <v>15495</v>
      </c>
      <c r="G341" s="37" t="s">
        <v>1614</v>
      </c>
      <c r="H341" s="37" t="s">
        <v>9364</v>
      </c>
      <c r="I341" s="52">
        <v>0.591</v>
      </c>
      <c r="J341" s="52">
        <v>0.403</v>
      </c>
      <c r="K341" s="52">
        <v>-8.284</v>
      </c>
      <c r="L341" s="52">
        <v>0.0431</v>
      </c>
      <c r="M341" s="52">
        <v>0.728</v>
      </c>
      <c r="N341" s="52">
        <v>1.37E-6</v>
      </c>
      <c r="O341" s="52">
        <v>0.153</v>
      </c>
      <c r="P341" s="52">
        <v>0.288</v>
      </c>
      <c r="Q341" s="52">
        <v>111.934</v>
      </c>
      <c r="R341" s="52">
        <v>0.0</v>
      </c>
      <c r="S341" s="52">
        <v>1.0</v>
      </c>
      <c r="T341" s="54" t="s">
        <v>103</v>
      </c>
      <c r="U341" s="57" t="s">
        <v>35</v>
      </c>
      <c r="V341" s="53" t="s">
        <v>36</v>
      </c>
      <c r="W341" s="59" t="s">
        <v>15630</v>
      </c>
      <c r="X341" s="18" t="s">
        <v>15631</v>
      </c>
      <c r="Y341" s="38"/>
      <c r="Z341" s="38"/>
    </row>
    <row r="342">
      <c r="A342" s="25" t="s">
        <v>15632</v>
      </c>
      <c r="B342" s="37" t="s">
        <v>15633</v>
      </c>
      <c r="C342" s="51">
        <v>2014.0</v>
      </c>
      <c r="D342" s="52">
        <v>64.0</v>
      </c>
      <c r="E342" s="52">
        <v>193986.0</v>
      </c>
      <c r="F342" s="53" t="s">
        <v>15495</v>
      </c>
      <c r="G342" s="37" t="s">
        <v>1614</v>
      </c>
      <c r="H342" s="37" t="s">
        <v>15591</v>
      </c>
      <c r="I342" s="52">
        <v>0.648</v>
      </c>
      <c r="J342" s="52">
        <v>0.842</v>
      </c>
      <c r="K342" s="52">
        <v>-5.714</v>
      </c>
      <c r="L342" s="52">
        <v>0.248</v>
      </c>
      <c r="M342" s="52">
        <v>0.5</v>
      </c>
      <c r="N342" s="52">
        <v>0.0</v>
      </c>
      <c r="O342" s="52">
        <v>0.0788</v>
      </c>
      <c r="P342" s="52">
        <v>0.383</v>
      </c>
      <c r="Q342" s="52">
        <v>101.367</v>
      </c>
      <c r="R342" s="52">
        <v>0.0</v>
      </c>
      <c r="S342" s="52">
        <v>1.0</v>
      </c>
      <c r="T342" s="54" t="s">
        <v>11697</v>
      </c>
      <c r="U342" s="57" t="s">
        <v>35</v>
      </c>
      <c r="V342" s="53" t="s">
        <v>45</v>
      </c>
      <c r="W342" s="59" t="s">
        <v>15635</v>
      </c>
      <c r="X342" s="18" t="s">
        <v>15637</v>
      </c>
      <c r="Y342" s="38"/>
      <c r="Z342" s="38"/>
    </row>
    <row r="343">
      <c r="A343" s="25" t="s">
        <v>15640</v>
      </c>
      <c r="B343" s="37" t="s">
        <v>15641</v>
      </c>
      <c r="C343" s="51">
        <v>2013.0</v>
      </c>
      <c r="D343" s="52">
        <v>55.0</v>
      </c>
      <c r="E343" s="52">
        <v>211226.0</v>
      </c>
      <c r="F343" s="53" t="s">
        <v>15495</v>
      </c>
      <c r="G343" s="37" t="s">
        <v>1614</v>
      </c>
      <c r="H343" s="37" t="s">
        <v>15573</v>
      </c>
      <c r="I343" s="52">
        <v>0.594</v>
      </c>
      <c r="J343" s="52">
        <v>0.83</v>
      </c>
      <c r="K343" s="52">
        <v>-4.024</v>
      </c>
      <c r="L343" s="52">
        <v>0.0328</v>
      </c>
      <c r="M343" s="52">
        <v>0.0397</v>
      </c>
      <c r="N343" s="52">
        <v>1.45E-4</v>
      </c>
      <c r="O343" s="52">
        <v>0.104</v>
      </c>
      <c r="P343" s="52">
        <v>0.283</v>
      </c>
      <c r="Q343" s="52">
        <v>129.998</v>
      </c>
      <c r="R343" s="52">
        <v>9.0</v>
      </c>
      <c r="S343" s="52">
        <v>1.0</v>
      </c>
      <c r="T343" s="54" t="s">
        <v>103</v>
      </c>
      <c r="U343" s="57" t="s">
        <v>35</v>
      </c>
      <c r="V343" s="53" t="s">
        <v>36</v>
      </c>
      <c r="W343" s="59" t="s">
        <v>15642</v>
      </c>
      <c r="X343" s="18" t="s">
        <v>15643</v>
      </c>
      <c r="Y343" s="38"/>
      <c r="Z343" s="38"/>
    </row>
    <row r="344">
      <c r="A344" s="25" t="s">
        <v>15644</v>
      </c>
      <c r="B344" s="37" t="s">
        <v>15645</v>
      </c>
      <c r="C344" s="51">
        <v>2016.0</v>
      </c>
      <c r="D344" s="52">
        <v>76.0</v>
      </c>
      <c r="E344" s="52">
        <v>347520.0</v>
      </c>
      <c r="F344" s="53" t="s">
        <v>15646</v>
      </c>
      <c r="G344" s="37" t="s">
        <v>15647</v>
      </c>
      <c r="H344" s="37" t="s">
        <v>15648</v>
      </c>
      <c r="I344" s="52">
        <v>0.61</v>
      </c>
      <c r="J344" s="52">
        <v>0.788</v>
      </c>
      <c r="K344" s="52">
        <v>-5.724</v>
      </c>
      <c r="L344" s="52">
        <v>0.0585</v>
      </c>
      <c r="M344" s="52">
        <v>0.195</v>
      </c>
      <c r="N344" s="52">
        <v>0.0142</v>
      </c>
      <c r="O344" s="52">
        <v>0.153</v>
      </c>
      <c r="P344" s="52">
        <v>0.472</v>
      </c>
      <c r="Q344" s="52">
        <v>101.045</v>
      </c>
      <c r="R344" s="52">
        <v>0.0</v>
      </c>
      <c r="S344" s="52">
        <v>1.0</v>
      </c>
      <c r="T344" s="54" t="s">
        <v>103</v>
      </c>
      <c r="U344" s="57" t="s">
        <v>35</v>
      </c>
      <c r="V344" s="53" t="s">
        <v>54</v>
      </c>
      <c r="W344" s="59" t="s">
        <v>15649</v>
      </c>
      <c r="X344" s="18" t="s">
        <v>15650</v>
      </c>
      <c r="Y344" s="38"/>
      <c r="Z344" s="38"/>
    </row>
    <row r="345">
      <c r="A345" s="25" t="s">
        <v>15651</v>
      </c>
      <c r="B345" s="37" t="s">
        <v>15652</v>
      </c>
      <c r="C345" s="51">
        <v>2013.0</v>
      </c>
      <c r="D345" s="52">
        <v>77.0</v>
      </c>
      <c r="E345" s="52">
        <v>254509.0</v>
      </c>
      <c r="F345" s="53" t="s">
        <v>15646</v>
      </c>
      <c r="G345" s="37" t="s">
        <v>15647</v>
      </c>
      <c r="H345" s="37" t="s">
        <v>15647</v>
      </c>
      <c r="I345" s="52">
        <v>0.62</v>
      </c>
      <c r="J345" s="52">
        <v>0.692</v>
      </c>
      <c r="K345" s="52">
        <v>-6.859</v>
      </c>
      <c r="L345" s="52">
        <v>0.029</v>
      </c>
      <c r="M345" s="52">
        <v>3.6E-4</v>
      </c>
      <c r="N345" s="52">
        <v>1.81E-5</v>
      </c>
      <c r="O345" s="52">
        <v>0.335</v>
      </c>
      <c r="P345" s="52">
        <v>0.387</v>
      </c>
      <c r="Q345" s="52">
        <v>99.806</v>
      </c>
      <c r="R345" s="52">
        <v>4.0</v>
      </c>
      <c r="S345" s="52">
        <v>1.0</v>
      </c>
      <c r="T345" s="54" t="s">
        <v>103</v>
      </c>
      <c r="U345" s="57" t="s">
        <v>35</v>
      </c>
      <c r="V345" s="53" t="s">
        <v>45</v>
      </c>
      <c r="W345" s="59" t="s">
        <v>15653</v>
      </c>
      <c r="X345" s="18" t="s">
        <v>15654</v>
      </c>
      <c r="Y345" s="38"/>
      <c r="Z345" s="38"/>
    </row>
    <row r="346">
      <c r="A346" s="25" t="s">
        <v>15655</v>
      </c>
      <c r="B346" s="37" t="s">
        <v>15656</v>
      </c>
      <c r="C346" s="51">
        <v>2009.0</v>
      </c>
      <c r="D346" s="52">
        <v>82.0</v>
      </c>
      <c r="E346" s="52">
        <v>284373.0</v>
      </c>
      <c r="F346" s="53" t="s">
        <v>15657</v>
      </c>
      <c r="G346" s="37" t="s">
        <v>7900</v>
      </c>
      <c r="H346" s="37" t="s">
        <v>13714</v>
      </c>
      <c r="I346" s="52">
        <v>0.798</v>
      </c>
      <c r="J346" s="52">
        <v>0.629</v>
      </c>
      <c r="K346" s="52">
        <v>-6.857</v>
      </c>
      <c r="L346" s="52">
        <v>0.0735</v>
      </c>
      <c r="M346" s="52">
        <v>0.00474</v>
      </c>
      <c r="N346" s="52">
        <v>2.29E-5</v>
      </c>
      <c r="O346" s="52">
        <v>0.324</v>
      </c>
      <c r="P346" s="52">
        <v>0.4</v>
      </c>
      <c r="Q346" s="52">
        <v>130.002</v>
      </c>
      <c r="R346" s="52">
        <v>11.0</v>
      </c>
      <c r="S346" s="52">
        <v>0.0</v>
      </c>
      <c r="T346" s="54" t="s">
        <v>103</v>
      </c>
      <c r="U346" s="57" t="s">
        <v>35</v>
      </c>
      <c r="V346" s="53" t="s">
        <v>54</v>
      </c>
      <c r="W346" s="59" t="s">
        <v>15658</v>
      </c>
      <c r="X346" s="18" t="s">
        <v>15659</v>
      </c>
      <c r="Y346" s="38"/>
      <c r="Z346" s="38"/>
    </row>
    <row r="347">
      <c r="A347" s="25" t="s">
        <v>15660</v>
      </c>
      <c r="B347" s="37" t="s">
        <v>15661</v>
      </c>
      <c r="C347" s="51">
        <v>2018.0</v>
      </c>
      <c r="D347" s="52">
        <v>69.0</v>
      </c>
      <c r="E347" s="52">
        <v>256687.0</v>
      </c>
      <c r="F347" s="53" t="s">
        <v>15646</v>
      </c>
      <c r="G347" s="37" t="s">
        <v>15647</v>
      </c>
      <c r="H347" s="37" t="s">
        <v>15662</v>
      </c>
      <c r="I347" s="52">
        <v>0.576</v>
      </c>
      <c r="J347" s="52">
        <v>0.155</v>
      </c>
      <c r="K347" s="52">
        <v>-14.405</v>
      </c>
      <c r="L347" s="52">
        <v>0.0341</v>
      </c>
      <c r="M347" s="52">
        <v>0.834</v>
      </c>
      <c r="N347" s="52">
        <v>1.37E-4</v>
      </c>
      <c r="O347" s="52">
        <v>0.0906</v>
      </c>
      <c r="P347" s="52">
        <v>0.0946</v>
      </c>
      <c r="Q347" s="52">
        <v>109.843</v>
      </c>
      <c r="R347" s="52">
        <v>6.0</v>
      </c>
      <c r="S347" s="52">
        <v>1.0</v>
      </c>
      <c r="T347" s="54" t="s">
        <v>103</v>
      </c>
      <c r="U347" s="57" t="s">
        <v>35</v>
      </c>
      <c r="V347" s="53" t="s">
        <v>75</v>
      </c>
      <c r="W347" s="59" t="s">
        <v>15663</v>
      </c>
      <c r="X347" s="18" t="s">
        <v>15664</v>
      </c>
      <c r="Y347" s="38"/>
      <c r="Z347" s="38"/>
    </row>
    <row r="348">
      <c r="A348" s="25" t="s">
        <v>15665</v>
      </c>
      <c r="B348" s="37" t="s">
        <v>15666</v>
      </c>
      <c r="C348" s="51">
        <v>2018.0</v>
      </c>
      <c r="D348" s="52">
        <v>67.0</v>
      </c>
      <c r="E348" s="52">
        <v>314662.0</v>
      </c>
      <c r="F348" s="53" t="s">
        <v>15646</v>
      </c>
      <c r="G348" s="37" t="s">
        <v>15647</v>
      </c>
      <c r="H348" s="37" t="s">
        <v>15662</v>
      </c>
      <c r="I348" s="52">
        <v>0.374</v>
      </c>
      <c r="J348" s="52">
        <v>0.473</v>
      </c>
      <c r="K348" s="52">
        <v>-5.636</v>
      </c>
      <c r="L348" s="52">
        <v>0.0323</v>
      </c>
      <c r="M348" s="52">
        <v>0.00522</v>
      </c>
      <c r="N348" s="52">
        <v>0.00163</v>
      </c>
      <c r="O348" s="52">
        <v>0.123</v>
      </c>
      <c r="P348" s="52">
        <v>0.0398</v>
      </c>
      <c r="Q348" s="52">
        <v>148.946</v>
      </c>
      <c r="R348" s="52">
        <v>4.0</v>
      </c>
      <c r="S348" s="52">
        <v>1.0</v>
      </c>
      <c r="T348" s="54" t="s">
        <v>103</v>
      </c>
      <c r="U348" s="57" t="s">
        <v>35</v>
      </c>
      <c r="V348" s="53" t="s">
        <v>75</v>
      </c>
      <c r="W348" s="59" t="s">
        <v>15667</v>
      </c>
      <c r="X348" s="18" t="s">
        <v>15668</v>
      </c>
      <c r="Y348" s="38"/>
      <c r="Z348" s="38"/>
    </row>
    <row r="349">
      <c r="A349" s="25" t="s">
        <v>15669</v>
      </c>
      <c r="B349" s="37" t="s">
        <v>15670</v>
      </c>
      <c r="C349" s="51">
        <v>2025.0</v>
      </c>
      <c r="D349" s="52">
        <v>41.0</v>
      </c>
      <c r="E349" s="52">
        <v>174252.0</v>
      </c>
      <c r="F349" s="53" t="s">
        <v>15671</v>
      </c>
      <c r="G349" s="37" t="s">
        <v>15672</v>
      </c>
      <c r="H349" s="37" t="s">
        <v>15670</v>
      </c>
      <c r="I349" s="52">
        <v>0.59</v>
      </c>
      <c r="J349" s="52">
        <v>0.968</v>
      </c>
      <c r="K349" s="52">
        <v>-5.24</v>
      </c>
      <c r="L349" s="52">
        <v>0.0488</v>
      </c>
      <c r="M349" s="52">
        <v>4.83E-4</v>
      </c>
      <c r="N349" s="52">
        <v>0.824</v>
      </c>
      <c r="O349" s="52">
        <v>0.403</v>
      </c>
      <c r="P349" s="52">
        <v>0.426</v>
      </c>
      <c r="Q349" s="52">
        <v>123.958</v>
      </c>
      <c r="R349" s="52">
        <v>6.0</v>
      </c>
      <c r="S349" s="52">
        <v>0.0</v>
      </c>
      <c r="T349" s="54" t="s">
        <v>103</v>
      </c>
      <c r="U349" s="57" t="s">
        <v>35</v>
      </c>
      <c r="V349" s="53" t="s">
        <v>54</v>
      </c>
      <c r="W349" s="59" t="s">
        <v>15673</v>
      </c>
      <c r="X349" s="18" t="s">
        <v>15674</v>
      </c>
      <c r="Y349" s="38"/>
      <c r="Z349" s="38"/>
    </row>
    <row r="350">
      <c r="A350" s="25" t="s">
        <v>15675</v>
      </c>
      <c r="B350" s="37" t="s">
        <v>15676</v>
      </c>
      <c r="C350" s="51">
        <v>2016.0</v>
      </c>
      <c r="D350" s="52">
        <v>61.0</v>
      </c>
      <c r="E350" s="52">
        <v>283840.0</v>
      </c>
      <c r="F350" s="53" t="s">
        <v>15646</v>
      </c>
      <c r="G350" s="37" t="s">
        <v>15647</v>
      </c>
      <c r="H350" s="37" t="s">
        <v>15648</v>
      </c>
      <c r="I350" s="52">
        <v>0.735</v>
      </c>
      <c r="J350" s="52">
        <v>0.501</v>
      </c>
      <c r="K350" s="52">
        <v>-7.465</v>
      </c>
      <c r="L350" s="52">
        <v>0.0242</v>
      </c>
      <c r="M350" s="52">
        <v>0.224</v>
      </c>
      <c r="N350" s="52">
        <v>0.0109</v>
      </c>
      <c r="O350" s="52">
        <v>0.0843</v>
      </c>
      <c r="P350" s="52">
        <v>0.533</v>
      </c>
      <c r="Q350" s="52">
        <v>105.011</v>
      </c>
      <c r="R350" s="52">
        <v>5.0</v>
      </c>
      <c r="S350" s="52">
        <v>1.0</v>
      </c>
      <c r="T350" s="54" t="s">
        <v>11697</v>
      </c>
      <c r="U350" s="57" t="s">
        <v>35</v>
      </c>
      <c r="V350" s="53" t="s">
        <v>54</v>
      </c>
      <c r="W350" s="59" t="s">
        <v>15677</v>
      </c>
      <c r="X350" s="18" t="s">
        <v>15678</v>
      </c>
      <c r="Y350" s="38"/>
      <c r="Z350" s="38"/>
    </row>
    <row r="351">
      <c r="A351" s="25" t="s">
        <v>15679</v>
      </c>
      <c r="B351" s="37" t="s">
        <v>15680</v>
      </c>
      <c r="C351" s="51">
        <v>2022.0</v>
      </c>
      <c r="D351" s="52">
        <v>90.0</v>
      </c>
      <c r="E351" s="52">
        <v>326490.0</v>
      </c>
      <c r="F351" s="53" t="s">
        <v>15646</v>
      </c>
      <c r="G351" s="37" t="s">
        <v>15647</v>
      </c>
      <c r="H351" s="37" t="s">
        <v>15681</v>
      </c>
      <c r="I351" s="52">
        <v>0.416</v>
      </c>
      <c r="J351" s="52">
        <v>0.762</v>
      </c>
      <c r="K351" s="52">
        <v>-7.385</v>
      </c>
      <c r="L351" s="52">
        <v>0.0279</v>
      </c>
      <c r="M351" s="52">
        <v>0.312</v>
      </c>
      <c r="N351" s="52">
        <v>0.804</v>
      </c>
      <c r="O351" s="52">
        <v>0.0559</v>
      </c>
      <c r="P351" s="52">
        <v>0.461</v>
      </c>
      <c r="Q351" s="52">
        <v>95.967</v>
      </c>
      <c r="R351" s="52">
        <v>2.0</v>
      </c>
      <c r="S351" s="52">
        <v>1.0</v>
      </c>
      <c r="T351" s="54" t="s">
        <v>103</v>
      </c>
      <c r="U351" s="57" t="s">
        <v>35</v>
      </c>
      <c r="V351" s="53" t="s">
        <v>54</v>
      </c>
      <c r="W351" s="59" t="s">
        <v>15682</v>
      </c>
      <c r="X351" s="18" t="s">
        <v>15683</v>
      </c>
      <c r="Y351" s="38"/>
      <c r="Z351" s="38"/>
    </row>
    <row r="352">
      <c r="A352" s="25" t="s">
        <v>15684</v>
      </c>
      <c r="B352" s="37" t="s">
        <v>15685</v>
      </c>
      <c r="C352" s="51">
        <v>2022.0</v>
      </c>
      <c r="D352" s="52">
        <v>61.0</v>
      </c>
      <c r="E352" s="52">
        <v>216586.0</v>
      </c>
      <c r="F352" s="53" t="s">
        <v>15646</v>
      </c>
      <c r="G352" s="37" t="s">
        <v>15647</v>
      </c>
      <c r="H352" s="37" t="s">
        <v>15681</v>
      </c>
      <c r="I352" s="52">
        <v>0.618</v>
      </c>
      <c r="J352" s="52">
        <v>0.449</v>
      </c>
      <c r="K352" s="52">
        <v>-10.565</v>
      </c>
      <c r="L352" s="52">
        <v>0.0435</v>
      </c>
      <c r="M352" s="52">
        <v>0.383</v>
      </c>
      <c r="N352" s="52">
        <v>0.0182</v>
      </c>
      <c r="O352" s="52">
        <v>0.116</v>
      </c>
      <c r="P352" s="52">
        <v>0.699</v>
      </c>
      <c r="Q352" s="52">
        <v>75.046</v>
      </c>
      <c r="R352" s="52">
        <v>2.0</v>
      </c>
      <c r="S352" s="52">
        <v>1.0</v>
      </c>
      <c r="T352" s="54" t="s">
        <v>103</v>
      </c>
      <c r="U352" s="57" t="s">
        <v>35</v>
      </c>
      <c r="V352" s="53" t="s">
        <v>54</v>
      </c>
      <c r="W352" s="59" t="s">
        <v>15686</v>
      </c>
      <c r="X352" s="18" t="s">
        <v>15687</v>
      </c>
      <c r="Y352" s="38"/>
      <c r="Z352" s="38"/>
    </row>
    <row r="353">
      <c r="A353" s="25" t="s">
        <v>15688</v>
      </c>
      <c r="B353" s="37" t="s">
        <v>15689</v>
      </c>
      <c r="C353" s="51">
        <v>2020.0</v>
      </c>
      <c r="D353" s="52">
        <v>68.0</v>
      </c>
      <c r="E353" s="52">
        <v>319370.0</v>
      </c>
      <c r="F353" s="53" t="s">
        <v>15646</v>
      </c>
      <c r="G353" s="37" t="s">
        <v>15647</v>
      </c>
      <c r="H353" s="37" t="s">
        <v>15690</v>
      </c>
      <c r="I353" s="52">
        <v>0.64</v>
      </c>
      <c r="J353" s="52">
        <v>0.628</v>
      </c>
      <c r="K353" s="52">
        <v>-6.091</v>
      </c>
      <c r="L353" s="52">
        <v>0.0324</v>
      </c>
      <c r="M353" s="52">
        <v>0.0157</v>
      </c>
      <c r="N353" s="52">
        <v>0.0382</v>
      </c>
      <c r="O353" s="52">
        <v>0.0916</v>
      </c>
      <c r="P353" s="52">
        <v>0.235</v>
      </c>
      <c r="Q353" s="52">
        <v>125.648</v>
      </c>
      <c r="R353" s="52">
        <v>2.0</v>
      </c>
      <c r="S353" s="52">
        <v>1.0</v>
      </c>
      <c r="T353" s="54" t="s">
        <v>103</v>
      </c>
      <c r="U353" s="57" t="s">
        <v>35</v>
      </c>
      <c r="V353" s="53" t="s">
        <v>36</v>
      </c>
      <c r="W353" s="59" t="s">
        <v>15691</v>
      </c>
      <c r="X353" s="18" t="s">
        <v>15692</v>
      </c>
      <c r="Y353" s="38"/>
      <c r="Z353" s="38"/>
    </row>
    <row r="354">
      <c r="A354" s="25" t="s">
        <v>15693</v>
      </c>
      <c r="B354" s="37" t="s">
        <v>15694</v>
      </c>
      <c r="C354" s="51">
        <v>2013.0</v>
      </c>
      <c r="D354" s="52">
        <v>73.0</v>
      </c>
      <c r="E354" s="52">
        <v>240670.0</v>
      </c>
      <c r="F354" s="53" t="s">
        <v>15646</v>
      </c>
      <c r="G354" s="37" t="s">
        <v>15647</v>
      </c>
      <c r="H354" s="37" t="s">
        <v>15695</v>
      </c>
      <c r="I354" s="52">
        <v>0.264</v>
      </c>
      <c r="J354" s="52">
        <v>0.285</v>
      </c>
      <c r="K354" s="52">
        <v>-15.208</v>
      </c>
      <c r="L354" s="52">
        <v>0.0382</v>
      </c>
      <c r="M354" s="52">
        <v>0.892</v>
      </c>
      <c r="N354" s="52">
        <v>5.68E-4</v>
      </c>
      <c r="O354" s="52">
        <v>0.344</v>
      </c>
      <c r="P354" s="52">
        <v>0.0776</v>
      </c>
      <c r="Q354" s="52">
        <v>84.8</v>
      </c>
      <c r="R354" s="52">
        <v>1.0</v>
      </c>
      <c r="S354" s="52">
        <v>1.0</v>
      </c>
      <c r="T354" s="54" t="s">
        <v>103</v>
      </c>
      <c r="U354" s="57" t="s">
        <v>35</v>
      </c>
      <c r="V354" s="53" t="s">
        <v>75</v>
      </c>
      <c r="W354" s="59" t="s">
        <v>15696</v>
      </c>
      <c r="X354" s="18" t="s">
        <v>15697</v>
      </c>
      <c r="Y354" s="38"/>
      <c r="Z354" s="38"/>
    </row>
    <row r="355">
      <c r="A355" s="61" t="s">
        <v>15698</v>
      </c>
      <c r="B355" s="62" t="s">
        <v>15699</v>
      </c>
      <c r="C355" s="63">
        <v>2021.0</v>
      </c>
      <c r="D355" s="64">
        <v>41.0</v>
      </c>
      <c r="E355" s="64">
        <v>121317.0</v>
      </c>
      <c r="F355" s="65" t="s">
        <v>15700</v>
      </c>
      <c r="G355" s="62" t="s">
        <v>15701</v>
      </c>
      <c r="H355" s="62" t="s">
        <v>15699</v>
      </c>
      <c r="I355" s="64">
        <v>0.756</v>
      </c>
      <c r="J355" s="64">
        <v>0.0124</v>
      </c>
      <c r="K355" s="64">
        <v>-28.32</v>
      </c>
      <c r="L355" s="64">
        <v>0.058</v>
      </c>
      <c r="M355" s="64">
        <v>0.85</v>
      </c>
      <c r="N355" s="64">
        <v>0.345</v>
      </c>
      <c r="O355" s="64">
        <v>0.0634</v>
      </c>
      <c r="P355" s="64">
        <v>0.161</v>
      </c>
      <c r="Q355" s="64">
        <v>141.083</v>
      </c>
      <c r="R355" s="64">
        <v>4.0</v>
      </c>
      <c r="S355" s="64">
        <v>0.0</v>
      </c>
      <c r="T355" s="66" t="s">
        <v>103</v>
      </c>
      <c r="U355" s="67" t="s">
        <v>35</v>
      </c>
      <c r="V355" s="65" t="s">
        <v>58</v>
      </c>
      <c r="W355" s="68" t="s">
        <v>15702</v>
      </c>
      <c r="X355" s="65" t="s">
        <v>15139</v>
      </c>
      <c r="Y355" s="69"/>
      <c r="Z355" s="69"/>
      <c r="AA355" s="70"/>
      <c r="AB355" s="70"/>
      <c r="AC355" s="70"/>
    </row>
    <row r="356">
      <c r="A356" s="25" t="s">
        <v>15703</v>
      </c>
      <c r="B356" s="37" t="s">
        <v>15704</v>
      </c>
      <c r="C356" s="51">
        <v>2016.0</v>
      </c>
      <c r="D356" s="52">
        <v>43.0</v>
      </c>
      <c r="E356" s="52">
        <v>238733.0</v>
      </c>
      <c r="F356" s="53" t="s">
        <v>15646</v>
      </c>
      <c r="G356" s="37" t="s">
        <v>15647</v>
      </c>
      <c r="H356" s="37" t="s">
        <v>15648</v>
      </c>
      <c r="I356" s="52">
        <v>0.454</v>
      </c>
      <c r="J356" s="52">
        <v>0.124</v>
      </c>
      <c r="K356" s="52">
        <v>-22.001</v>
      </c>
      <c r="L356" s="52">
        <v>0.0444</v>
      </c>
      <c r="M356" s="52">
        <v>0.784</v>
      </c>
      <c r="N356" s="52">
        <v>9.1E-4</v>
      </c>
      <c r="O356" s="52">
        <v>0.0899</v>
      </c>
      <c r="P356" s="52">
        <v>0.487</v>
      </c>
      <c r="Q356" s="52">
        <v>110.766</v>
      </c>
      <c r="R356" s="52">
        <v>7.0</v>
      </c>
      <c r="S356" s="52">
        <v>1.0</v>
      </c>
      <c r="T356" s="54" t="s">
        <v>103</v>
      </c>
      <c r="U356" s="57" t="s">
        <v>35</v>
      </c>
      <c r="V356" s="53" t="s">
        <v>54</v>
      </c>
      <c r="W356" s="59" t="s">
        <v>15706</v>
      </c>
      <c r="X356" s="18" t="s">
        <v>15711</v>
      </c>
      <c r="Y356" s="38"/>
      <c r="Z356" s="38"/>
    </row>
    <row r="357">
      <c r="A357" s="25" t="s">
        <v>15679</v>
      </c>
      <c r="B357" s="37" t="s">
        <v>15680</v>
      </c>
      <c r="C357" s="51">
        <v>2022.0</v>
      </c>
      <c r="D357" s="52">
        <v>90.0</v>
      </c>
      <c r="E357" s="52">
        <v>326490.0</v>
      </c>
      <c r="F357" s="53" t="s">
        <v>15646</v>
      </c>
      <c r="G357" s="37" t="s">
        <v>15647</v>
      </c>
      <c r="H357" s="37" t="s">
        <v>15681</v>
      </c>
      <c r="I357" s="52">
        <v>0.416</v>
      </c>
      <c r="J357" s="52">
        <v>0.762</v>
      </c>
      <c r="K357" s="52">
        <v>-7.385</v>
      </c>
      <c r="L357" s="52">
        <v>0.0279</v>
      </c>
      <c r="M357" s="52">
        <v>0.312</v>
      </c>
      <c r="N357" s="52">
        <v>0.804</v>
      </c>
      <c r="O357" s="52">
        <v>0.0559</v>
      </c>
      <c r="P357" s="52">
        <v>0.461</v>
      </c>
      <c r="Q357" s="52">
        <v>95.967</v>
      </c>
      <c r="R357" s="52">
        <v>2.0</v>
      </c>
      <c r="S357" s="52">
        <v>1.0</v>
      </c>
      <c r="T357" s="54" t="s">
        <v>103</v>
      </c>
      <c r="U357" s="57" t="s">
        <v>35</v>
      </c>
      <c r="V357" s="53" t="s">
        <v>54</v>
      </c>
      <c r="W357" s="59" t="s">
        <v>15682</v>
      </c>
      <c r="X357" s="18" t="s">
        <v>15712</v>
      </c>
      <c r="Y357" s="38"/>
      <c r="Z357" s="38"/>
    </row>
    <row r="358">
      <c r="A358" s="25" t="s">
        <v>15715</v>
      </c>
      <c r="B358" s="37" t="s">
        <v>15716</v>
      </c>
      <c r="C358" s="51">
        <v>2013.0</v>
      </c>
      <c r="D358" s="52">
        <v>41.0</v>
      </c>
      <c r="E358" s="52">
        <v>174220.0</v>
      </c>
      <c r="F358" s="53" t="s">
        <v>15646</v>
      </c>
      <c r="G358" s="37" t="s">
        <v>15647</v>
      </c>
      <c r="H358" s="37" t="s">
        <v>15647</v>
      </c>
      <c r="I358" s="52">
        <v>0.345</v>
      </c>
      <c r="J358" s="52">
        <v>0.0311</v>
      </c>
      <c r="K358" s="52">
        <v>-19.263</v>
      </c>
      <c r="L358" s="52">
        <v>0.0517</v>
      </c>
      <c r="M358" s="52">
        <v>0.923</v>
      </c>
      <c r="N358" s="52">
        <v>0.00112</v>
      </c>
      <c r="O358" s="52">
        <v>0.0661</v>
      </c>
      <c r="P358" s="52">
        <v>0.125</v>
      </c>
      <c r="Q358" s="52">
        <v>140.417</v>
      </c>
      <c r="R358" s="52">
        <v>11.0</v>
      </c>
      <c r="S358" s="52">
        <v>1.0</v>
      </c>
      <c r="T358" s="54" t="s">
        <v>11697</v>
      </c>
      <c r="U358" s="57" t="s">
        <v>35</v>
      </c>
      <c r="V358" s="53" t="s">
        <v>58</v>
      </c>
      <c r="W358" s="59" t="s">
        <v>15717</v>
      </c>
      <c r="X358" s="18" t="s">
        <v>15719</v>
      </c>
      <c r="Y358" s="38"/>
      <c r="Z358" s="38"/>
    </row>
    <row r="359">
      <c r="A359" s="25" t="s">
        <v>15720</v>
      </c>
      <c r="B359" s="37" t="s">
        <v>15721</v>
      </c>
      <c r="C359" s="51">
        <v>2020.0</v>
      </c>
      <c r="D359" s="52">
        <v>60.0</v>
      </c>
      <c r="E359" s="52">
        <v>207223.0</v>
      </c>
      <c r="F359" s="53" t="s">
        <v>15646</v>
      </c>
      <c r="G359" s="37" t="s">
        <v>15647</v>
      </c>
      <c r="H359" s="37" t="s">
        <v>15690</v>
      </c>
      <c r="I359" s="52">
        <v>0.201</v>
      </c>
      <c r="J359" s="52">
        <v>0.765</v>
      </c>
      <c r="K359" s="52">
        <v>-5.33</v>
      </c>
      <c r="L359" s="52">
        <v>0.0359</v>
      </c>
      <c r="M359" s="52">
        <v>1.66E-6</v>
      </c>
      <c r="N359" s="52">
        <v>3.9E-4</v>
      </c>
      <c r="O359" s="52">
        <v>0.314</v>
      </c>
      <c r="P359" s="52">
        <v>0.385</v>
      </c>
      <c r="Q359" s="52">
        <v>105.661</v>
      </c>
      <c r="R359" s="52">
        <v>9.0</v>
      </c>
      <c r="S359" s="52">
        <v>1.0</v>
      </c>
      <c r="T359" s="54" t="s">
        <v>103</v>
      </c>
      <c r="U359" s="57" t="s">
        <v>35</v>
      </c>
      <c r="V359" s="53" t="s">
        <v>45</v>
      </c>
      <c r="W359" s="59" t="s">
        <v>15723</v>
      </c>
      <c r="X359" s="18" t="s">
        <v>15724</v>
      </c>
      <c r="Y359" s="38"/>
      <c r="Z359" s="38"/>
    </row>
    <row r="360">
      <c r="A360" s="25" t="s">
        <v>15725</v>
      </c>
      <c r="B360" s="37" t="s">
        <v>15726</v>
      </c>
      <c r="C360" s="51">
        <v>2020.0</v>
      </c>
      <c r="D360" s="52">
        <v>50.0</v>
      </c>
      <c r="E360" s="52">
        <v>264006.0</v>
      </c>
      <c r="F360" s="53" t="s">
        <v>15646</v>
      </c>
      <c r="G360" s="37" t="s">
        <v>15647</v>
      </c>
      <c r="H360" s="37" t="s">
        <v>15690</v>
      </c>
      <c r="I360" s="52">
        <v>0.525</v>
      </c>
      <c r="J360" s="52">
        <v>0.286</v>
      </c>
      <c r="K360" s="52">
        <v>-15.92</v>
      </c>
      <c r="L360" s="52">
        <v>0.0347</v>
      </c>
      <c r="M360" s="52">
        <v>0.879</v>
      </c>
      <c r="N360" s="52">
        <v>0.00799</v>
      </c>
      <c r="O360" s="52">
        <v>0.334</v>
      </c>
      <c r="P360" s="52">
        <v>0.574</v>
      </c>
      <c r="Q360" s="52">
        <v>78.945</v>
      </c>
      <c r="R360" s="52">
        <v>2.0</v>
      </c>
      <c r="S360" s="52">
        <v>1.0</v>
      </c>
      <c r="T360" s="54" t="s">
        <v>103</v>
      </c>
      <c r="U360" s="57" t="s">
        <v>35</v>
      </c>
      <c r="V360" s="53" t="s">
        <v>54</v>
      </c>
      <c r="W360" s="59" t="s">
        <v>15727</v>
      </c>
      <c r="X360" s="18" t="s">
        <v>15728</v>
      </c>
      <c r="Y360" s="38"/>
      <c r="Z360" s="38"/>
    </row>
    <row r="361">
      <c r="A361" s="25" t="s">
        <v>15729</v>
      </c>
      <c r="B361" s="37" t="s">
        <v>15730</v>
      </c>
      <c r="C361" s="51">
        <v>2018.0</v>
      </c>
      <c r="D361" s="52">
        <v>49.0</v>
      </c>
      <c r="E361" s="52">
        <v>252925.0</v>
      </c>
      <c r="F361" s="53" t="s">
        <v>15646</v>
      </c>
      <c r="G361" s="37" t="s">
        <v>15647</v>
      </c>
      <c r="H361" s="37" t="s">
        <v>15662</v>
      </c>
      <c r="I361" s="52">
        <v>0.472</v>
      </c>
      <c r="J361" s="52">
        <v>0.745</v>
      </c>
      <c r="K361" s="52">
        <v>-5.297</v>
      </c>
      <c r="L361" s="52">
        <v>0.0357</v>
      </c>
      <c r="M361" s="52">
        <v>6.07E-4</v>
      </c>
      <c r="N361" s="52">
        <v>2.74E-5</v>
      </c>
      <c r="O361" s="52">
        <v>0.0957</v>
      </c>
      <c r="P361" s="52">
        <v>0.063</v>
      </c>
      <c r="Q361" s="52">
        <v>180.06</v>
      </c>
      <c r="R361" s="52">
        <v>4.0</v>
      </c>
      <c r="S361" s="52">
        <v>1.0</v>
      </c>
      <c r="T361" s="54" t="s">
        <v>103</v>
      </c>
      <c r="U361" s="57" t="s">
        <v>35</v>
      </c>
      <c r="V361" s="53" t="s">
        <v>75</v>
      </c>
      <c r="W361" s="59" t="s">
        <v>15731</v>
      </c>
      <c r="X361" s="18" t="s">
        <v>15732</v>
      </c>
      <c r="Y361" s="38"/>
      <c r="Z361" s="38"/>
    </row>
    <row r="362">
      <c r="A362" s="25" t="s">
        <v>15733</v>
      </c>
      <c r="B362" s="37" t="s">
        <v>15734</v>
      </c>
      <c r="C362" s="51">
        <v>2018.0</v>
      </c>
      <c r="D362" s="52">
        <v>63.0</v>
      </c>
      <c r="E362" s="52">
        <v>225955.0</v>
      </c>
      <c r="F362" s="53" t="s">
        <v>15646</v>
      </c>
      <c r="G362" s="37" t="s">
        <v>15647</v>
      </c>
      <c r="H362" s="37" t="s">
        <v>15662</v>
      </c>
      <c r="I362" s="52">
        <v>0.648</v>
      </c>
      <c r="J362" s="52">
        <v>0.524</v>
      </c>
      <c r="K362" s="52">
        <v>-5.178</v>
      </c>
      <c r="L362" s="52">
        <v>0.031</v>
      </c>
      <c r="M362" s="52">
        <v>0.0495</v>
      </c>
      <c r="N362" s="52">
        <v>7.99E-6</v>
      </c>
      <c r="O362" s="52">
        <v>0.075</v>
      </c>
      <c r="P362" s="52">
        <v>0.472</v>
      </c>
      <c r="Q362" s="52">
        <v>91.033</v>
      </c>
      <c r="R362" s="52">
        <v>2.0</v>
      </c>
      <c r="S362" s="52">
        <v>1.0</v>
      </c>
      <c r="T362" s="54" t="s">
        <v>103</v>
      </c>
      <c r="U362" s="57" t="s">
        <v>35</v>
      </c>
      <c r="V362" s="53" t="s">
        <v>54</v>
      </c>
      <c r="W362" s="59" t="s">
        <v>15735</v>
      </c>
      <c r="X362" s="18" t="s">
        <v>15736</v>
      </c>
      <c r="Y362" s="38"/>
      <c r="Z362" s="38"/>
    </row>
    <row r="363">
      <c r="A363" s="25" t="s">
        <v>15737</v>
      </c>
      <c r="B363" s="37" t="s">
        <v>15738</v>
      </c>
      <c r="C363" s="51">
        <v>2020.0</v>
      </c>
      <c r="D363" s="52">
        <v>49.0</v>
      </c>
      <c r="E363" s="52">
        <v>127342.0</v>
      </c>
      <c r="F363" s="53" t="s">
        <v>15646</v>
      </c>
      <c r="G363" s="37" t="s">
        <v>15647</v>
      </c>
      <c r="H363" s="37" t="s">
        <v>15690</v>
      </c>
      <c r="I363" s="52">
        <v>0.424</v>
      </c>
      <c r="J363" s="52">
        <v>0.619</v>
      </c>
      <c r="K363" s="52">
        <v>-5.925</v>
      </c>
      <c r="L363" s="52">
        <v>0.0434</v>
      </c>
      <c r="M363" s="52">
        <v>6.76E-6</v>
      </c>
      <c r="N363" s="52">
        <v>0.164</v>
      </c>
      <c r="O363" s="52">
        <v>0.214</v>
      </c>
      <c r="P363" s="52">
        <v>0.454</v>
      </c>
      <c r="Q363" s="52">
        <v>120.022</v>
      </c>
      <c r="R363" s="52">
        <v>2.0</v>
      </c>
      <c r="S363" s="52">
        <v>1.0</v>
      </c>
      <c r="T363" s="54" t="s">
        <v>103</v>
      </c>
      <c r="U363" s="57" t="s">
        <v>35</v>
      </c>
      <c r="V363" s="53" t="s">
        <v>54</v>
      </c>
      <c r="W363" s="59" t="s">
        <v>15739</v>
      </c>
      <c r="X363" s="18" t="s">
        <v>15740</v>
      </c>
      <c r="Y363" s="38"/>
      <c r="Z363" s="38"/>
    </row>
    <row r="364">
      <c r="A364" s="25" t="s">
        <v>15741</v>
      </c>
      <c r="B364" s="37" t="s">
        <v>15742</v>
      </c>
      <c r="C364" s="51">
        <v>2022.0</v>
      </c>
      <c r="D364" s="52">
        <v>53.0</v>
      </c>
      <c r="E364" s="52">
        <v>165457.0</v>
      </c>
      <c r="F364" s="53" t="s">
        <v>15646</v>
      </c>
      <c r="G364" s="37" t="s">
        <v>15647</v>
      </c>
      <c r="H364" s="37" t="s">
        <v>15681</v>
      </c>
      <c r="I364" s="52">
        <v>0.643</v>
      </c>
      <c r="J364" s="52">
        <v>0.882</v>
      </c>
      <c r="K364" s="52">
        <v>-5.431</v>
      </c>
      <c r="L364" s="52">
        <v>0.0808</v>
      </c>
      <c r="M364" s="52">
        <v>0.363</v>
      </c>
      <c r="N364" s="52">
        <v>5.53E-5</v>
      </c>
      <c r="O364" s="52">
        <v>0.28</v>
      </c>
      <c r="P364" s="52">
        <v>0.941</v>
      </c>
      <c r="Q364" s="52">
        <v>159.996</v>
      </c>
      <c r="R364" s="52">
        <v>11.0</v>
      </c>
      <c r="S364" s="52">
        <v>1.0</v>
      </c>
      <c r="T364" s="54" t="s">
        <v>103</v>
      </c>
      <c r="U364" s="57" t="s">
        <v>35</v>
      </c>
      <c r="V364" s="53" t="s">
        <v>54</v>
      </c>
      <c r="W364" s="59" t="s">
        <v>15743</v>
      </c>
      <c r="X364" s="18" t="s">
        <v>15744</v>
      </c>
      <c r="Y364" s="38"/>
      <c r="Z364" s="38"/>
    </row>
    <row r="365">
      <c r="A365" s="25" t="s">
        <v>15745</v>
      </c>
      <c r="B365" s="37" t="s">
        <v>15746</v>
      </c>
      <c r="C365" s="51">
        <v>2002.0</v>
      </c>
      <c r="D365" s="52">
        <v>90.0</v>
      </c>
      <c r="E365" s="52">
        <v>309600.0</v>
      </c>
      <c r="F365" s="53" t="s">
        <v>15747</v>
      </c>
      <c r="G365" s="37" t="s">
        <v>9677</v>
      </c>
      <c r="H365" s="37" t="s">
        <v>15748</v>
      </c>
      <c r="I365" s="52">
        <v>0.557</v>
      </c>
      <c r="J365" s="52">
        <v>0.442</v>
      </c>
      <c r="K365" s="52">
        <v>-7.224</v>
      </c>
      <c r="L365" s="52">
        <v>0.0243</v>
      </c>
      <c r="M365" s="52">
        <v>0.731</v>
      </c>
      <c r="N365" s="52">
        <v>1.46E-5</v>
      </c>
      <c r="O365" s="52">
        <v>0.11</v>
      </c>
      <c r="P365" s="52">
        <v>0.213</v>
      </c>
      <c r="Q365" s="52">
        <v>146.277</v>
      </c>
      <c r="R365" s="52">
        <v>5.0</v>
      </c>
      <c r="S365" s="52">
        <v>1.0</v>
      </c>
      <c r="T365" s="54" t="s">
        <v>103</v>
      </c>
      <c r="U365" s="57" t="s">
        <v>35</v>
      </c>
      <c r="V365" s="53" t="s">
        <v>36</v>
      </c>
      <c r="W365" s="59" t="s">
        <v>15749</v>
      </c>
      <c r="X365" s="18" t="s">
        <v>15750</v>
      </c>
      <c r="Y365" s="38"/>
      <c r="Z365" s="38"/>
    </row>
    <row r="366">
      <c r="A366" s="25" t="s">
        <v>15753</v>
      </c>
      <c r="B366" s="37" t="s">
        <v>15754</v>
      </c>
      <c r="C366" s="51">
        <v>2005.0</v>
      </c>
      <c r="D366" s="52">
        <v>88.0</v>
      </c>
      <c r="E366" s="52">
        <v>295533.0</v>
      </c>
      <c r="F366" s="53" t="s">
        <v>15747</v>
      </c>
      <c r="G366" s="37" t="s">
        <v>9677</v>
      </c>
      <c r="H366" s="37" t="s">
        <v>15755</v>
      </c>
      <c r="I366" s="52">
        <v>0.209</v>
      </c>
      <c r="J366" s="52">
        <v>0.417</v>
      </c>
      <c r="K366" s="52">
        <v>-8.74</v>
      </c>
      <c r="L366" s="52">
        <v>0.0338</v>
      </c>
      <c r="M366" s="52">
        <v>0.164</v>
      </c>
      <c r="N366" s="52">
        <v>0.00196</v>
      </c>
      <c r="O366" s="52">
        <v>0.113</v>
      </c>
      <c r="P366" s="52">
        <v>0.124</v>
      </c>
      <c r="Q366" s="52">
        <v>138.178</v>
      </c>
      <c r="R366" s="52">
        <v>3.0</v>
      </c>
      <c r="S366" s="52">
        <v>1.0</v>
      </c>
      <c r="T366" s="54" t="s">
        <v>103</v>
      </c>
      <c r="U366" s="57" t="s">
        <v>35</v>
      </c>
      <c r="V366" s="53" t="s">
        <v>58</v>
      </c>
      <c r="W366" s="59" t="s">
        <v>15758</v>
      </c>
      <c r="X366" s="18" t="s">
        <v>15760</v>
      </c>
      <c r="Y366" s="38"/>
      <c r="Z366" s="38"/>
    </row>
    <row r="367">
      <c r="A367" s="25" t="s">
        <v>15762</v>
      </c>
      <c r="B367" s="37" t="s">
        <v>15763</v>
      </c>
      <c r="C367" s="51">
        <v>2000.0</v>
      </c>
      <c r="D367" s="52">
        <v>91.0</v>
      </c>
      <c r="E367" s="52">
        <v>227093.0</v>
      </c>
      <c r="F367" s="53" t="s">
        <v>15747</v>
      </c>
      <c r="G367" s="37" t="s">
        <v>9677</v>
      </c>
      <c r="H367" s="37" t="s">
        <v>15764</v>
      </c>
      <c r="I367" s="52">
        <v>0.371</v>
      </c>
      <c r="J367" s="52">
        <v>0.268</v>
      </c>
      <c r="K367" s="52">
        <v>-10.506</v>
      </c>
      <c r="L367" s="52">
        <v>0.0281</v>
      </c>
      <c r="M367" s="52">
        <v>0.748</v>
      </c>
      <c r="N367" s="52">
        <v>0.0517</v>
      </c>
      <c r="O367" s="52">
        <v>0.104</v>
      </c>
      <c r="P367" s="52">
        <v>0.165</v>
      </c>
      <c r="Q367" s="52">
        <v>102.617</v>
      </c>
      <c r="R367" s="52">
        <v>1.0</v>
      </c>
      <c r="S367" s="52">
        <v>1.0</v>
      </c>
      <c r="T367" s="54" t="s">
        <v>11697</v>
      </c>
      <c r="U367" s="57" t="s">
        <v>35</v>
      </c>
      <c r="V367" s="53" t="s">
        <v>58</v>
      </c>
      <c r="W367" s="59" t="s">
        <v>15765</v>
      </c>
      <c r="X367" s="18" t="s">
        <v>15766</v>
      </c>
      <c r="Y367" s="38"/>
      <c r="Z367" s="38"/>
    </row>
    <row r="368">
      <c r="A368" s="25" t="s">
        <v>15767</v>
      </c>
      <c r="B368" s="37" t="s">
        <v>15768</v>
      </c>
      <c r="C368" s="51">
        <v>2000.0</v>
      </c>
      <c r="D368" s="52">
        <v>77.0</v>
      </c>
      <c r="E368" s="52">
        <v>273426.0</v>
      </c>
      <c r="F368" s="53" t="s">
        <v>15747</v>
      </c>
      <c r="G368" s="37" t="s">
        <v>9677</v>
      </c>
      <c r="H368" s="37" t="s">
        <v>15764</v>
      </c>
      <c r="I368" s="52">
        <v>0.565</v>
      </c>
      <c r="J368" s="52">
        <v>0.546</v>
      </c>
      <c r="K368" s="52">
        <v>-7.496</v>
      </c>
      <c r="L368" s="52">
        <v>0.0314</v>
      </c>
      <c r="M368" s="52">
        <v>0.189</v>
      </c>
      <c r="N368" s="52">
        <v>0.0015</v>
      </c>
      <c r="O368" s="52">
        <v>0.17</v>
      </c>
      <c r="P368" s="52">
        <v>0.195</v>
      </c>
      <c r="Q368" s="52">
        <v>139.757</v>
      </c>
      <c r="R368" s="52">
        <v>11.0</v>
      </c>
      <c r="S368" s="52">
        <v>0.0</v>
      </c>
      <c r="T368" s="54" t="s">
        <v>103</v>
      </c>
      <c r="U368" s="57" t="s">
        <v>35</v>
      </c>
      <c r="V368" s="53" t="s">
        <v>58</v>
      </c>
      <c r="W368" s="59" t="s">
        <v>15769</v>
      </c>
      <c r="X368" s="18" t="s">
        <v>15770</v>
      </c>
      <c r="Y368" s="38"/>
      <c r="Z368" s="38"/>
    </row>
    <row r="369">
      <c r="A369" s="25" t="s">
        <v>15771</v>
      </c>
      <c r="B369" s="37" t="s">
        <v>15772</v>
      </c>
      <c r="C369" s="51">
        <v>2002.0</v>
      </c>
      <c r="D369" s="52">
        <v>59.0</v>
      </c>
      <c r="E369" s="52">
        <v>319360.0</v>
      </c>
      <c r="F369" s="53" t="s">
        <v>15747</v>
      </c>
      <c r="G369" s="37" t="s">
        <v>9677</v>
      </c>
      <c r="H369" s="37" t="s">
        <v>15748</v>
      </c>
      <c r="I369" s="52">
        <v>0.269</v>
      </c>
      <c r="J369" s="52">
        <v>0.176</v>
      </c>
      <c r="K369" s="52">
        <v>-10.463</v>
      </c>
      <c r="L369" s="52">
        <v>0.0296</v>
      </c>
      <c r="M369" s="52">
        <v>0.836</v>
      </c>
      <c r="N369" s="52">
        <v>0.0343</v>
      </c>
      <c r="O369" s="52">
        <v>0.122</v>
      </c>
      <c r="P369" s="52">
        <v>0.105</v>
      </c>
      <c r="Q369" s="52">
        <v>78.861</v>
      </c>
      <c r="R369" s="52">
        <v>3.0</v>
      </c>
      <c r="S369" s="52">
        <v>1.0</v>
      </c>
      <c r="T369" s="54" t="s">
        <v>103</v>
      </c>
      <c r="U369" s="57" t="s">
        <v>35</v>
      </c>
      <c r="V369" s="53" t="s">
        <v>58</v>
      </c>
      <c r="W369" s="59" t="s">
        <v>15773</v>
      </c>
      <c r="X369" s="18" t="s">
        <v>15774</v>
      </c>
      <c r="Y369" s="38"/>
      <c r="Z369" s="38"/>
    </row>
    <row r="370">
      <c r="A370" s="25" t="s">
        <v>15775</v>
      </c>
      <c r="B370" s="37" t="s">
        <v>15776</v>
      </c>
      <c r="C370" s="51">
        <v>2002.0</v>
      </c>
      <c r="D370" s="52">
        <v>66.0</v>
      </c>
      <c r="E370" s="52">
        <v>331133.0</v>
      </c>
      <c r="F370" s="53" t="s">
        <v>15747</v>
      </c>
      <c r="G370" s="37" t="s">
        <v>9677</v>
      </c>
      <c r="H370" s="37" t="s">
        <v>15748</v>
      </c>
      <c r="I370" s="52">
        <v>0.532</v>
      </c>
      <c r="J370" s="52">
        <v>0.433</v>
      </c>
      <c r="K370" s="52">
        <v>-9.423</v>
      </c>
      <c r="L370" s="52">
        <v>0.0278</v>
      </c>
      <c r="M370" s="52">
        <v>0.0942</v>
      </c>
      <c r="N370" s="52">
        <v>0.0121</v>
      </c>
      <c r="O370" s="52">
        <v>0.142</v>
      </c>
      <c r="P370" s="52">
        <v>0.0395</v>
      </c>
      <c r="Q370" s="52">
        <v>140.666</v>
      </c>
      <c r="R370" s="52">
        <v>3.0</v>
      </c>
      <c r="S370" s="52">
        <v>1.0</v>
      </c>
      <c r="T370" s="54" t="s">
        <v>103</v>
      </c>
      <c r="U370" s="57" t="s">
        <v>35</v>
      </c>
      <c r="V370" s="53" t="s">
        <v>75</v>
      </c>
      <c r="W370" s="59" t="s">
        <v>15777</v>
      </c>
      <c r="X370" s="18" t="s">
        <v>15778</v>
      </c>
      <c r="Y370" s="38"/>
      <c r="Z370" s="38"/>
    </row>
    <row r="371">
      <c r="A371" s="25" t="s">
        <v>15779</v>
      </c>
      <c r="B371" s="37" t="s">
        <v>15780</v>
      </c>
      <c r="C371" s="51">
        <v>2000.0</v>
      </c>
      <c r="D371" s="52">
        <v>74.0</v>
      </c>
      <c r="E371" s="52">
        <v>136866.0</v>
      </c>
      <c r="F371" s="53" t="s">
        <v>15747</v>
      </c>
      <c r="G371" s="37" t="s">
        <v>9677</v>
      </c>
      <c r="H371" s="37" t="s">
        <v>15764</v>
      </c>
      <c r="I371" s="52">
        <v>0.602</v>
      </c>
      <c r="J371" s="52">
        <v>0.612</v>
      </c>
      <c r="K371" s="52">
        <v>-8.409</v>
      </c>
      <c r="L371" s="52">
        <v>0.0335</v>
      </c>
      <c r="M371" s="52">
        <v>0.206</v>
      </c>
      <c r="N371" s="52">
        <v>0.00607</v>
      </c>
      <c r="O371" s="52">
        <v>0.107</v>
      </c>
      <c r="P371" s="52">
        <v>0.453</v>
      </c>
      <c r="Q371" s="52">
        <v>122.062</v>
      </c>
      <c r="R371" s="52">
        <v>0.0</v>
      </c>
      <c r="S371" s="52">
        <v>1.0</v>
      </c>
      <c r="T371" s="54" t="s">
        <v>103</v>
      </c>
      <c r="U371" s="57" t="s">
        <v>35</v>
      </c>
      <c r="V371" s="53" t="s">
        <v>54</v>
      </c>
      <c r="W371" s="59" t="s">
        <v>15781</v>
      </c>
      <c r="X371" s="18" t="s">
        <v>15782</v>
      </c>
      <c r="Y371" s="38"/>
      <c r="Z371" s="38"/>
    </row>
    <row r="372">
      <c r="A372" s="25" t="s">
        <v>15783</v>
      </c>
      <c r="B372" s="37" t="s">
        <v>15784</v>
      </c>
      <c r="C372" s="51">
        <v>2005.0</v>
      </c>
      <c r="D372" s="52">
        <v>60.0</v>
      </c>
      <c r="E372" s="52">
        <v>298519.0</v>
      </c>
      <c r="F372" s="53" t="s">
        <v>15747</v>
      </c>
      <c r="G372" s="37" t="s">
        <v>9677</v>
      </c>
      <c r="H372" s="37" t="s">
        <v>15755</v>
      </c>
      <c r="I372" s="52">
        <v>0.304</v>
      </c>
      <c r="J372" s="52">
        <v>0.502</v>
      </c>
      <c r="K372" s="52">
        <v>-6.707</v>
      </c>
      <c r="L372" s="52">
        <v>0.035</v>
      </c>
      <c r="M372" s="52">
        <v>0.313</v>
      </c>
      <c r="N372" s="52">
        <v>0.0011</v>
      </c>
      <c r="O372" s="52">
        <v>0.138</v>
      </c>
      <c r="P372" s="52">
        <v>0.204</v>
      </c>
      <c r="Q372" s="52">
        <v>136.779</v>
      </c>
      <c r="R372" s="52">
        <v>6.0</v>
      </c>
      <c r="S372" s="52">
        <v>0.0</v>
      </c>
      <c r="T372" s="54" t="s">
        <v>103</v>
      </c>
      <c r="U372" s="57" t="s">
        <v>35</v>
      </c>
      <c r="V372" s="53" t="s">
        <v>36</v>
      </c>
      <c r="W372" s="59" t="s">
        <v>15787</v>
      </c>
      <c r="X372" s="18" t="s">
        <v>15791</v>
      </c>
      <c r="Y372" s="38"/>
      <c r="Z372" s="38"/>
    </row>
    <row r="373">
      <c r="A373" s="25" t="s">
        <v>15792</v>
      </c>
      <c r="B373" s="37" t="s">
        <v>15748</v>
      </c>
      <c r="C373" s="51">
        <v>2002.0</v>
      </c>
      <c r="D373" s="52">
        <v>63.0</v>
      </c>
      <c r="E373" s="52">
        <v>351400.0</v>
      </c>
      <c r="F373" s="53" t="s">
        <v>15747</v>
      </c>
      <c r="G373" s="37" t="s">
        <v>9677</v>
      </c>
      <c r="H373" s="37" t="s">
        <v>15748</v>
      </c>
      <c r="I373" s="52">
        <v>0.525</v>
      </c>
      <c r="J373" s="52">
        <v>0.472</v>
      </c>
      <c r="K373" s="52">
        <v>-8.018</v>
      </c>
      <c r="L373" s="52">
        <v>0.0255</v>
      </c>
      <c r="M373" s="52">
        <v>0.156</v>
      </c>
      <c r="N373" s="52">
        <v>4.39E-6</v>
      </c>
      <c r="O373" s="52">
        <v>0.29</v>
      </c>
      <c r="P373" s="52">
        <v>0.116</v>
      </c>
      <c r="Q373" s="52">
        <v>138.39</v>
      </c>
      <c r="R373" s="52">
        <v>5.0</v>
      </c>
      <c r="S373" s="52">
        <v>1.0</v>
      </c>
      <c r="T373" s="54" t="s">
        <v>103</v>
      </c>
      <c r="U373" s="57" t="s">
        <v>35</v>
      </c>
      <c r="V373" s="53" t="s">
        <v>58</v>
      </c>
      <c r="W373" s="59" t="s">
        <v>15793</v>
      </c>
      <c r="X373" s="18" t="s">
        <v>15794</v>
      </c>
      <c r="Y373" s="38"/>
      <c r="Z373" s="38"/>
    </row>
    <row r="374">
      <c r="A374" s="25" t="s">
        <v>15797</v>
      </c>
      <c r="B374" s="37" t="s">
        <v>15798</v>
      </c>
      <c r="C374" s="51">
        <v>2005.0</v>
      </c>
      <c r="D374" s="52">
        <v>69.0</v>
      </c>
      <c r="E374" s="52">
        <v>262880.0</v>
      </c>
      <c r="F374" s="53" t="s">
        <v>15747</v>
      </c>
      <c r="G374" s="37" t="s">
        <v>9677</v>
      </c>
      <c r="H374" s="37" t="s">
        <v>15755</v>
      </c>
      <c r="I374" s="52">
        <v>0.5</v>
      </c>
      <c r="J374" s="52">
        <v>0.844</v>
      </c>
      <c r="K374" s="52">
        <v>-5.883</v>
      </c>
      <c r="L374" s="52">
        <v>0.0368</v>
      </c>
      <c r="M374" s="52">
        <v>0.0228</v>
      </c>
      <c r="N374" s="52">
        <v>0.00398</v>
      </c>
      <c r="O374" s="52">
        <v>0.455</v>
      </c>
      <c r="P374" s="52">
        <v>0.445</v>
      </c>
      <c r="Q374" s="52">
        <v>123.721</v>
      </c>
      <c r="R374" s="52">
        <v>10.0</v>
      </c>
      <c r="S374" s="52">
        <v>1.0</v>
      </c>
      <c r="T374" s="54" t="s">
        <v>103</v>
      </c>
      <c r="U374" s="57" t="s">
        <v>35</v>
      </c>
      <c r="V374" s="53" t="s">
        <v>54</v>
      </c>
      <c r="W374" s="59" t="s">
        <v>15800</v>
      </c>
      <c r="X374" s="18" t="s">
        <v>15803</v>
      </c>
      <c r="Y374" s="38"/>
      <c r="Z374" s="38"/>
    </row>
    <row r="375">
      <c r="A375" s="25" t="s">
        <v>15804</v>
      </c>
      <c r="B375" s="37" t="s">
        <v>15805</v>
      </c>
      <c r="C375" s="51">
        <v>2005.0</v>
      </c>
      <c r="D375" s="52">
        <v>58.0</v>
      </c>
      <c r="E375" s="52">
        <v>239001.0</v>
      </c>
      <c r="F375" s="53" t="s">
        <v>15747</v>
      </c>
      <c r="G375" s="37" t="s">
        <v>9677</v>
      </c>
      <c r="H375" s="37" t="s">
        <v>15755</v>
      </c>
      <c r="I375" s="52">
        <v>0.265</v>
      </c>
      <c r="J375" s="52">
        <v>0.378</v>
      </c>
      <c r="K375" s="52">
        <v>-10.823</v>
      </c>
      <c r="L375" s="52">
        <v>0.0316</v>
      </c>
      <c r="M375" s="52">
        <v>0.0557</v>
      </c>
      <c r="N375" s="52">
        <v>1.29E-6</v>
      </c>
      <c r="O375" s="52">
        <v>0.119</v>
      </c>
      <c r="P375" s="52">
        <v>0.153</v>
      </c>
      <c r="Q375" s="52">
        <v>142.1</v>
      </c>
      <c r="R375" s="52">
        <v>11.0</v>
      </c>
      <c r="S375" s="52">
        <v>1.0</v>
      </c>
      <c r="T375" s="54" t="s">
        <v>11697</v>
      </c>
      <c r="U375" s="57" t="s">
        <v>35</v>
      </c>
      <c r="V375" s="53" t="s">
        <v>58</v>
      </c>
      <c r="W375" s="59" t="s">
        <v>15806</v>
      </c>
      <c r="X375" s="18" t="s">
        <v>15809</v>
      </c>
      <c r="Y375" s="38"/>
      <c r="Z375" s="38"/>
    </row>
    <row r="376">
      <c r="A376" s="25" t="s">
        <v>15811</v>
      </c>
      <c r="B376" s="37" t="s">
        <v>15812</v>
      </c>
      <c r="C376" s="51">
        <v>2000.0</v>
      </c>
      <c r="D376" s="52">
        <v>65.0</v>
      </c>
      <c r="E376" s="52">
        <v>249400.0</v>
      </c>
      <c r="F376" s="53" t="s">
        <v>15747</v>
      </c>
      <c r="G376" s="37" t="s">
        <v>9677</v>
      </c>
      <c r="H376" s="37" t="s">
        <v>15764</v>
      </c>
      <c r="I376" s="52">
        <v>0.433</v>
      </c>
      <c r="J376" s="52">
        <v>0.288</v>
      </c>
      <c r="K376" s="52">
        <v>-10.801</v>
      </c>
      <c r="L376" s="52">
        <v>0.0296</v>
      </c>
      <c r="M376" s="52">
        <v>0.535</v>
      </c>
      <c r="N376" s="52">
        <v>1.69E-4</v>
      </c>
      <c r="O376" s="52">
        <v>0.105</v>
      </c>
      <c r="P376" s="52">
        <v>0.131</v>
      </c>
      <c r="Q376" s="52">
        <v>136.939</v>
      </c>
      <c r="R376" s="52">
        <v>6.0</v>
      </c>
      <c r="S376" s="52">
        <v>0.0</v>
      </c>
      <c r="T376" s="54" t="s">
        <v>103</v>
      </c>
      <c r="U376" s="57" t="s">
        <v>35</v>
      </c>
      <c r="V376" s="53" t="s">
        <v>58</v>
      </c>
      <c r="W376" s="59" t="s">
        <v>15813</v>
      </c>
      <c r="X376" s="18" t="s">
        <v>15814</v>
      </c>
      <c r="Y376" s="38"/>
      <c r="Z376" s="38"/>
    </row>
    <row r="377">
      <c r="A377" s="25" t="s">
        <v>15815</v>
      </c>
      <c r="B377" s="60" t="s">
        <v>15816</v>
      </c>
      <c r="C377" s="51">
        <v>2000.0</v>
      </c>
      <c r="D377" s="52">
        <v>65.0</v>
      </c>
      <c r="E377" s="52">
        <v>256466.0</v>
      </c>
      <c r="F377" s="53" t="s">
        <v>15747</v>
      </c>
      <c r="G377" s="37" t="s">
        <v>9677</v>
      </c>
      <c r="H377" s="37" t="s">
        <v>15764</v>
      </c>
      <c r="I377" s="52">
        <v>0.495</v>
      </c>
      <c r="J377" s="52">
        <v>0.525</v>
      </c>
      <c r="K377" s="52">
        <v>-9.342</v>
      </c>
      <c r="L377" s="52">
        <v>0.0301</v>
      </c>
      <c r="M377" s="52">
        <v>0.396</v>
      </c>
      <c r="N377" s="52">
        <v>0.00736</v>
      </c>
      <c r="O377" s="52">
        <v>0.0961</v>
      </c>
      <c r="P377" s="52">
        <v>0.249</v>
      </c>
      <c r="Q377" s="52">
        <v>154.466</v>
      </c>
      <c r="R377" s="52">
        <v>7.0</v>
      </c>
      <c r="S377" s="52">
        <v>0.0</v>
      </c>
      <c r="T377" s="54" t="s">
        <v>103</v>
      </c>
      <c r="U377" s="57" t="s">
        <v>35</v>
      </c>
      <c r="V377" s="53" t="s">
        <v>36</v>
      </c>
      <c r="W377" s="59" t="s">
        <v>15817</v>
      </c>
      <c r="X377" s="18" t="s">
        <v>15818</v>
      </c>
      <c r="Y377" s="38"/>
      <c r="Z377" s="38"/>
    </row>
    <row r="378">
      <c r="A378" s="25" t="s">
        <v>15819</v>
      </c>
      <c r="B378" s="37" t="s">
        <v>15820</v>
      </c>
      <c r="C378" s="51">
        <v>2000.0</v>
      </c>
      <c r="D378" s="52">
        <v>70.0</v>
      </c>
      <c r="E378" s="52">
        <v>304200.0</v>
      </c>
      <c r="F378" s="53" t="s">
        <v>15747</v>
      </c>
      <c r="G378" s="37" t="s">
        <v>9677</v>
      </c>
      <c r="H378" s="37" t="s">
        <v>15764</v>
      </c>
      <c r="I378" s="52">
        <v>0.396</v>
      </c>
      <c r="J378" s="52">
        <v>0.803</v>
      </c>
      <c r="K378" s="52">
        <v>-6.186</v>
      </c>
      <c r="L378" s="52">
        <v>0.0487</v>
      </c>
      <c r="M378" s="52">
        <v>0.0334</v>
      </c>
      <c r="N378" s="52">
        <v>0.0</v>
      </c>
      <c r="O378" s="52">
        <v>0.0688</v>
      </c>
      <c r="P378" s="52">
        <v>0.286</v>
      </c>
      <c r="Q378" s="52">
        <v>116.705</v>
      </c>
      <c r="R378" s="52">
        <v>4.0</v>
      </c>
      <c r="S378" s="52">
        <v>1.0</v>
      </c>
      <c r="T378" s="54" t="s">
        <v>103</v>
      </c>
      <c r="U378" s="57" t="s">
        <v>35</v>
      </c>
      <c r="V378" s="53" t="s">
        <v>36</v>
      </c>
      <c r="W378" s="59" t="s">
        <v>15821</v>
      </c>
      <c r="X378" s="18" t="s">
        <v>15822</v>
      </c>
      <c r="Y378" s="38"/>
      <c r="Z378" s="38"/>
    </row>
    <row r="379">
      <c r="A379" s="25" t="s">
        <v>15823</v>
      </c>
      <c r="B379" s="37" t="s">
        <v>15824</v>
      </c>
      <c r="C379" s="51">
        <v>2002.0</v>
      </c>
      <c r="D379" s="52">
        <v>78.0</v>
      </c>
      <c r="E379" s="52">
        <v>226680.0</v>
      </c>
      <c r="F379" s="53" t="s">
        <v>15747</v>
      </c>
      <c r="G379" s="37" t="s">
        <v>9677</v>
      </c>
      <c r="H379" s="37" t="s">
        <v>15748</v>
      </c>
      <c r="I379" s="52">
        <v>0.424</v>
      </c>
      <c r="J379" s="52">
        <v>0.588</v>
      </c>
      <c r="K379" s="52">
        <v>-5.455</v>
      </c>
      <c r="L379" s="52">
        <v>0.0278</v>
      </c>
      <c r="M379" s="52">
        <v>0.0553</v>
      </c>
      <c r="N379" s="52">
        <v>4.95E-6</v>
      </c>
      <c r="O379" s="52">
        <v>0.298</v>
      </c>
      <c r="P379" s="52">
        <v>0.193</v>
      </c>
      <c r="Q379" s="52">
        <v>144.636</v>
      </c>
      <c r="R379" s="52">
        <v>9.0</v>
      </c>
      <c r="S379" s="52">
        <v>1.0</v>
      </c>
      <c r="T379" s="54" t="s">
        <v>103</v>
      </c>
      <c r="U379" s="57" t="s">
        <v>35</v>
      </c>
      <c r="V379" s="53" t="s">
        <v>58</v>
      </c>
      <c r="W379" s="59" t="s">
        <v>15825</v>
      </c>
      <c r="X379" s="18" t="s">
        <v>15826</v>
      </c>
      <c r="Y379" s="38"/>
      <c r="Z379" s="38"/>
    </row>
    <row r="380">
      <c r="A380" s="25" t="s">
        <v>15827</v>
      </c>
      <c r="B380" s="37" t="s">
        <v>15828</v>
      </c>
      <c r="C380" s="51">
        <v>2015.0</v>
      </c>
      <c r="D380" s="52">
        <v>73.0</v>
      </c>
      <c r="E380" s="52">
        <v>282693.0</v>
      </c>
      <c r="F380" s="53" t="s">
        <v>15747</v>
      </c>
      <c r="G380" s="37" t="s">
        <v>9677</v>
      </c>
      <c r="H380" s="37" t="s">
        <v>15829</v>
      </c>
      <c r="I380" s="52">
        <v>0.534</v>
      </c>
      <c r="J380" s="52">
        <v>0.445</v>
      </c>
      <c r="K380" s="52">
        <v>-9.155</v>
      </c>
      <c r="L380" s="52">
        <v>0.0292</v>
      </c>
      <c r="M380" s="52">
        <v>0.456</v>
      </c>
      <c r="N380" s="52">
        <v>0.0684</v>
      </c>
      <c r="O380" s="52">
        <v>0.112</v>
      </c>
      <c r="P380" s="52">
        <v>0.136</v>
      </c>
      <c r="Q380" s="52">
        <v>146.107</v>
      </c>
      <c r="R380" s="52">
        <v>4.0</v>
      </c>
      <c r="S380" s="52">
        <v>1.0</v>
      </c>
      <c r="T380" s="54" t="s">
        <v>103</v>
      </c>
      <c r="U380" s="57" t="s">
        <v>35</v>
      </c>
      <c r="V380" s="53" t="s">
        <v>58</v>
      </c>
      <c r="W380" s="59" t="s">
        <v>15830</v>
      </c>
      <c r="X380" s="18" t="s">
        <v>15831</v>
      </c>
      <c r="Y380" s="38"/>
      <c r="Z380" s="38"/>
    </row>
    <row r="381">
      <c r="A381" s="25" t="s">
        <v>15832</v>
      </c>
      <c r="B381" s="37" t="s">
        <v>15833</v>
      </c>
      <c r="C381" s="51">
        <v>2014.0</v>
      </c>
      <c r="D381" s="52">
        <v>60.0</v>
      </c>
      <c r="E381" s="52">
        <v>246000.0</v>
      </c>
      <c r="F381" s="53" t="s">
        <v>15747</v>
      </c>
      <c r="G381" s="37" t="s">
        <v>9677</v>
      </c>
      <c r="H381" s="37" t="s">
        <v>15834</v>
      </c>
      <c r="I381" s="52">
        <v>0.482</v>
      </c>
      <c r="J381" s="52">
        <v>0.573</v>
      </c>
      <c r="K381" s="52">
        <v>-7.966</v>
      </c>
      <c r="L381" s="52">
        <v>0.028</v>
      </c>
      <c r="M381" s="52">
        <v>0.00376</v>
      </c>
      <c r="N381" s="52">
        <v>0.077</v>
      </c>
      <c r="O381" s="52">
        <v>0.123</v>
      </c>
      <c r="P381" s="52">
        <v>0.184</v>
      </c>
      <c r="Q381" s="52">
        <v>119.991</v>
      </c>
      <c r="R381" s="52">
        <v>11.0</v>
      </c>
      <c r="S381" s="52">
        <v>1.0</v>
      </c>
      <c r="T381" s="54" t="s">
        <v>103</v>
      </c>
      <c r="U381" s="57" t="s">
        <v>35</v>
      </c>
      <c r="V381" s="53" t="s">
        <v>58</v>
      </c>
      <c r="W381" s="59" t="s">
        <v>15835</v>
      </c>
      <c r="X381" s="18" t="s">
        <v>15836</v>
      </c>
      <c r="Y381" s="38"/>
      <c r="Z381" s="38"/>
    </row>
    <row r="382">
      <c r="A382" s="25" t="s">
        <v>15838</v>
      </c>
      <c r="B382" s="37" t="s">
        <v>15839</v>
      </c>
      <c r="C382" s="51">
        <v>2014.0</v>
      </c>
      <c r="D382" s="52">
        <v>67.0</v>
      </c>
      <c r="E382" s="52">
        <v>323480.0</v>
      </c>
      <c r="F382" s="53" t="s">
        <v>15747</v>
      </c>
      <c r="G382" s="37" t="s">
        <v>9677</v>
      </c>
      <c r="H382" s="37" t="s">
        <v>15834</v>
      </c>
      <c r="I382" s="52">
        <v>0.371</v>
      </c>
      <c r="J382" s="52">
        <v>0.216</v>
      </c>
      <c r="K382" s="52">
        <v>-14.727</v>
      </c>
      <c r="L382" s="52">
        <v>0.0358</v>
      </c>
      <c r="M382" s="52">
        <v>0.911</v>
      </c>
      <c r="N382" s="52">
        <v>0.826</v>
      </c>
      <c r="O382" s="52">
        <v>0.0934</v>
      </c>
      <c r="P382" s="52">
        <v>0.0645</v>
      </c>
      <c r="Q382" s="52">
        <v>136.998</v>
      </c>
      <c r="R382" s="52">
        <v>10.0</v>
      </c>
      <c r="S382" s="52">
        <v>1.0</v>
      </c>
      <c r="T382" s="54" t="s">
        <v>103</v>
      </c>
      <c r="U382" s="57" t="s">
        <v>35</v>
      </c>
      <c r="V382" s="53" t="s">
        <v>75</v>
      </c>
      <c r="W382" s="59" t="s">
        <v>15841</v>
      </c>
      <c r="X382" s="18" t="s">
        <v>15844</v>
      </c>
      <c r="Y382" s="38"/>
      <c r="Z382" s="38"/>
    </row>
    <row r="383">
      <c r="A383" s="25" t="s">
        <v>15845</v>
      </c>
      <c r="B383" s="37" t="s">
        <v>15846</v>
      </c>
      <c r="C383" s="51">
        <v>2014.0</v>
      </c>
      <c r="D383" s="52">
        <v>55.0</v>
      </c>
      <c r="E383" s="52">
        <v>321680.0</v>
      </c>
      <c r="F383" s="53" t="s">
        <v>15747</v>
      </c>
      <c r="G383" s="37" t="s">
        <v>9677</v>
      </c>
      <c r="H383" s="37" t="s">
        <v>15834</v>
      </c>
      <c r="I383" s="52">
        <v>0.194</v>
      </c>
      <c r="J383" s="52">
        <v>0.132</v>
      </c>
      <c r="K383" s="52">
        <v>-15.783</v>
      </c>
      <c r="L383" s="52">
        <v>0.0349</v>
      </c>
      <c r="M383" s="52">
        <v>0.919</v>
      </c>
      <c r="N383" s="52">
        <v>0.181</v>
      </c>
      <c r="O383" s="52">
        <v>0.159</v>
      </c>
      <c r="P383" s="52">
        <v>0.04</v>
      </c>
      <c r="Q383" s="52">
        <v>74.845</v>
      </c>
      <c r="R383" s="52">
        <v>11.0</v>
      </c>
      <c r="S383" s="52">
        <v>1.0</v>
      </c>
      <c r="T383" s="54" t="s">
        <v>11697</v>
      </c>
      <c r="U383" s="57" t="s">
        <v>35</v>
      </c>
      <c r="V383" s="53" t="s">
        <v>75</v>
      </c>
      <c r="W383" s="59" t="s">
        <v>15847</v>
      </c>
      <c r="X383" s="18" t="s">
        <v>15849</v>
      </c>
      <c r="Y383" s="38"/>
      <c r="Z383" s="38"/>
    </row>
    <row r="384">
      <c r="A384" s="25" t="s">
        <v>15852</v>
      </c>
      <c r="B384" s="37" t="s">
        <v>15854</v>
      </c>
      <c r="C384" s="51">
        <v>2014.0</v>
      </c>
      <c r="D384" s="52">
        <v>63.0</v>
      </c>
      <c r="E384" s="52">
        <v>294666.0</v>
      </c>
      <c r="F384" s="53" t="s">
        <v>15747</v>
      </c>
      <c r="G384" s="37" t="s">
        <v>9677</v>
      </c>
      <c r="H384" s="37" t="s">
        <v>15834</v>
      </c>
      <c r="I384" s="52">
        <v>0.548</v>
      </c>
      <c r="J384" s="52">
        <v>0.475</v>
      </c>
      <c r="K384" s="52">
        <v>-12.42</v>
      </c>
      <c r="L384" s="52">
        <v>0.0355</v>
      </c>
      <c r="M384" s="52">
        <v>0.615</v>
      </c>
      <c r="N384" s="52">
        <v>0.808</v>
      </c>
      <c r="O384" s="52">
        <v>0.0944</v>
      </c>
      <c r="P384" s="52">
        <v>0.0349</v>
      </c>
      <c r="Q384" s="52">
        <v>126.974</v>
      </c>
      <c r="R384" s="52">
        <v>1.0</v>
      </c>
      <c r="S384" s="52">
        <v>1.0</v>
      </c>
      <c r="T384" s="54" t="s">
        <v>103</v>
      </c>
      <c r="U384" s="57" t="s">
        <v>35</v>
      </c>
      <c r="V384" s="53" t="s">
        <v>75</v>
      </c>
      <c r="W384" s="59" t="s">
        <v>15855</v>
      </c>
      <c r="X384" s="18" t="s">
        <v>15856</v>
      </c>
      <c r="Y384" s="38"/>
      <c r="Z384" s="38"/>
    </row>
    <row r="385">
      <c r="A385" s="25" t="s">
        <v>15857</v>
      </c>
      <c r="B385" s="37" t="s">
        <v>15858</v>
      </c>
      <c r="C385" s="51">
        <v>2014.0</v>
      </c>
      <c r="D385" s="52">
        <v>66.0</v>
      </c>
      <c r="E385" s="52">
        <v>216626.0</v>
      </c>
      <c r="F385" s="53" t="s">
        <v>15747</v>
      </c>
      <c r="G385" s="37" t="s">
        <v>9677</v>
      </c>
      <c r="H385" s="37" t="s">
        <v>15834</v>
      </c>
      <c r="I385" s="52">
        <v>0.495</v>
      </c>
      <c r="J385" s="52">
        <v>0.502</v>
      </c>
      <c r="K385" s="52">
        <v>-9.307</v>
      </c>
      <c r="L385" s="52">
        <v>0.0259</v>
      </c>
      <c r="M385" s="52">
        <v>0.0127</v>
      </c>
      <c r="N385" s="52">
        <v>0.689</v>
      </c>
      <c r="O385" s="52">
        <v>0.068</v>
      </c>
      <c r="P385" s="52">
        <v>0.0394</v>
      </c>
      <c r="Q385" s="52">
        <v>97.546</v>
      </c>
      <c r="R385" s="52">
        <v>5.0</v>
      </c>
      <c r="S385" s="52">
        <v>1.0</v>
      </c>
      <c r="T385" s="54" t="s">
        <v>103</v>
      </c>
      <c r="U385" s="57" t="s">
        <v>35</v>
      </c>
      <c r="V385" s="53" t="s">
        <v>75</v>
      </c>
      <c r="W385" s="59" t="s">
        <v>15859</v>
      </c>
      <c r="X385" s="18" t="s">
        <v>15860</v>
      </c>
      <c r="Y385" s="38"/>
      <c r="Z385" s="38"/>
    </row>
    <row r="386">
      <c r="A386" s="25" t="s">
        <v>15861</v>
      </c>
      <c r="B386" s="37" t="s">
        <v>15862</v>
      </c>
      <c r="C386" s="51">
        <v>2014.0</v>
      </c>
      <c r="D386" s="52">
        <v>65.0</v>
      </c>
      <c r="E386" s="52">
        <v>228373.0</v>
      </c>
      <c r="F386" s="53" t="s">
        <v>15747</v>
      </c>
      <c r="G386" s="37" t="s">
        <v>9677</v>
      </c>
      <c r="H386" s="37" t="s">
        <v>15834</v>
      </c>
      <c r="I386" s="52">
        <v>0.688</v>
      </c>
      <c r="J386" s="52">
        <v>0.705</v>
      </c>
      <c r="K386" s="52">
        <v>-7.311</v>
      </c>
      <c r="L386" s="52">
        <v>0.0323</v>
      </c>
      <c r="M386" s="52">
        <v>0.0647</v>
      </c>
      <c r="N386" s="52">
        <v>0.124</v>
      </c>
      <c r="O386" s="52">
        <v>0.118</v>
      </c>
      <c r="P386" s="52">
        <v>0.696</v>
      </c>
      <c r="Q386" s="52">
        <v>112.019</v>
      </c>
      <c r="R386" s="52">
        <v>6.0</v>
      </c>
      <c r="S386" s="52">
        <v>1.0</v>
      </c>
      <c r="T386" s="54" t="s">
        <v>103</v>
      </c>
      <c r="U386" s="57" t="s">
        <v>35</v>
      </c>
      <c r="V386" s="53" t="s">
        <v>54</v>
      </c>
      <c r="W386" s="59" t="s">
        <v>15863</v>
      </c>
      <c r="X386" s="18" t="s">
        <v>15864</v>
      </c>
      <c r="Y386" s="38"/>
      <c r="Z386" s="38"/>
    </row>
    <row r="387">
      <c r="A387" s="25" t="s">
        <v>15865</v>
      </c>
      <c r="B387" s="37" t="s">
        <v>15866</v>
      </c>
      <c r="C387" s="51">
        <v>2014.0</v>
      </c>
      <c r="D387" s="52">
        <v>49.0</v>
      </c>
      <c r="E387" s="52">
        <v>257373.0</v>
      </c>
      <c r="F387" s="53" t="s">
        <v>15747</v>
      </c>
      <c r="G387" s="37" t="s">
        <v>9677</v>
      </c>
      <c r="H387" s="37" t="s">
        <v>15867</v>
      </c>
      <c r="I387" s="52">
        <v>0.595</v>
      </c>
      <c r="J387" s="52">
        <v>0.638</v>
      </c>
      <c r="K387" s="52">
        <v>-7.941</v>
      </c>
      <c r="L387" s="52">
        <v>0.0307</v>
      </c>
      <c r="M387" s="52">
        <v>0.104</v>
      </c>
      <c r="N387" s="52">
        <v>8.21E-4</v>
      </c>
      <c r="O387" s="52">
        <v>0.0699</v>
      </c>
      <c r="P387" s="52">
        <v>0.51</v>
      </c>
      <c r="Q387" s="52">
        <v>122.005</v>
      </c>
      <c r="R387" s="52">
        <v>7.0</v>
      </c>
      <c r="S387" s="52">
        <v>1.0</v>
      </c>
      <c r="T387" s="54" t="s">
        <v>103</v>
      </c>
      <c r="U387" s="57" t="s">
        <v>35</v>
      </c>
      <c r="V387" s="53" t="s">
        <v>54</v>
      </c>
      <c r="W387" s="59" t="s">
        <v>15868</v>
      </c>
      <c r="X387" s="18" t="s">
        <v>15869</v>
      </c>
      <c r="Y387" s="38"/>
      <c r="Z387" s="38"/>
    </row>
    <row r="388">
      <c r="A388" s="25" t="s">
        <v>15870</v>
      </c>
      <c r="B388" s="37" t="s">
        <v>15871</v>
      </c>
      <c r="C388" s="51">
        <v>2019.0</v>
      </c>
      <c r="D388" s="52">
        <v>57.0</v>
      </c>
      <c r="E388" s="52">
        <v>298320.0</v>
      </c>
      <c r="F388" s="53" t="s">
        <v>15747</v>
      </c>
      <c r="G388" s="37" t="s">
        <v>9677</v>
      </c>
      <c r="H388" s="37" t="s">
        <v>15872</v>
      </c>
      <c r="I388" s="52">
        <v>0.633</v>
      </c>
      <c r="J388" s="52">
        <v>0.18</v>
      </c>
      <c r="K388" s="52">
        <v>-19.54</v>
      </c>
      <c r="L388" s="52">
        <v>0.034</v>
      </c>
      <c r="M388" s="52">
        <v>0.931</v>
      </c>
      <c r="N388" s="52">
        <v>0.801</v>
      </c>
      <c r="O388" s="52">
        <v>0.513</v>
      </c>
      <c r="P388" s="52">
        <v>0.2</v>
      </c>
      <c r="Q388" s="52">
        <v>116.981</v>
      </c>
      <c r="R388" s="52">
        <v>1.0</v>
      </c>
      <c r="S388" s="52">
        <v>1.0</v>
      </c>
      <c r="T388" s="54" t="s">
        <v>103</v>
      </c>
      <c r="U388" s="57" t="s">
        <v>35</v>
      </c>
      <c r="V388" s="53" t="s">
        <v>36</v>
      </c>
      <c r="W388" s="59" t="s">
        <v>15873</v>
      </c>
      <c r="X388" s="18" t="s">
        <v>15874</v>
      </c>
      <c r="Y388" s="38"/>
      <c r="Z388" s="38"/>
    </row>
    <row r="389">
      <c r="A389" s="25" t="s">
        <v>15875</v>
      </c>
      <c r="B389" s="37" t="s">
        <v>15876</v>
      </c>
      <c r="C389" s="51">
        <v>2019.0</v>
      </c>
      <c r="D389" s="52">
        <v>47.0</v>
      </c>
      <c r="E389" s="52">
        <v>278906.0</v>
      </c>
      <c r="F389" s="53" t="s">
        <v>15747</v>
      </c>
      <c r="G389" s="37" t="s">
        <v>9677</v>
      </c>
      <c r="H389" s="37" t="s">
        <v>15872</v>
      </c>
      <c r="I389" s="52">
        <v>0.595</v>
      </c>
      <c r="J389" s="52">
        <v>0.315</v>
      </c>
      <c r="K389" s="52">
        <v>-11.456</v>
      </c>
      <c r="L389" s="52">
        <v>0.0296</v>
      </c>
      <c r="M389" s="52">
        <v>0.427</v>
      </c>
      <c r="N389" s="52">
        <v>0.648</v>
      </c>
      <c r="O389" s="52">
        <v>0.111</v>
      </c>
      <c r="P389" s="52">
        <v>0.336</v>
      </c>
      <c r="Q389" s="52">
        <v>96.018</v>
      </c>
      <c r="R389" s="52">
        <v>2.0</v>
      </c>
      <c r="S389" s="52">
        <v>0.0</v>
      </c>
      <c r="T389" s="54" t="s">
        <v>103</v>
      </c>
      <c r="U389" s="57" t="s">
        <v>35</v>
      </c>
      <c r="V389" s="53" t="s">
        <v>45</v>
      </c>
      <c r="W389" s="59" t="s">
        <v>15877</v>
      </c>
      <c r="X389" s="18" t="s">
        <v>15880</v>
      </c>
      <c r="Y389" s="38"/>
      <c r="Z389" s="38"/>
    </row>
    <row r="390">
      <c r="A390" s="25" t="s">
        <v>15884</v>
      </c>
      <c r="B390" s="37" t="s">
        <v>15872</v>
      </c>
      <c r="C390" s="51">
        <v>2019.0</v>
      </c>
      <c r="D390" s="52">
        <v>63.0</v>
      </c>
      <c r="E390" s="52">
        <v>258533.0</v>
      </c>
      <c r="F390" s="53" t="s">
        <v>15747</v>
      </c>
      <c r="G390" s="37" t="s">
        <v>9677</v>
      </c>
      <c r="H390" s="37" t="s">
        <v>15872</v>
      </c>
      <c r="I390" s="52">
        <v>0.512</v>
      </c>
      <c r="J390" s="52">
        <v>0.452</v>
      </c>
      <c r="K390" s="52">
        <v>-8.991</v>
      </c>
      <c r="L390" s="52">
        <v>0.0292</v>
      </c>
      <c r="M390" s="52">
        <v>0.775</v>
      </c>
      <c r="N390" s="52">
        <v>0.0818</v>
      </c>
      <c r="O390" s="52">
        <v>0.065</v>
      </c>
      <c r="P390" s="52">
        <v>0.235</v>
      </c>
      <c r="Q390" s="52">
        <v>124.103</v>
      </c>
      <c r="R390" s="52">
        <v>2.0</v>
      </c>
      <c r="S390" s="52">
        <v>1.0</v>
      </c>
      <c r="T390" s="54" t="s">
        <v>103</v>
      </c>
      <c r="U390" s="57" t="s">
        <v>35</v>
      </c>
      <c r="V390" s="53" t="s">
        <v>36</v>
      </c>
      <c r="W390" s="59" t="s">
        <v>15885</v>
      </c>
      <c r="X390" s="18" t="s">
        <v>15886</v>
      </c>
      <c r="Y390" s="38"/>
      <c r="Z390" s="38"/>
    </row>
    <row r="391">
      <c r="A391" s="25" t="s">
        <v>9693</v>
      </c>
      <c r="B391" s="37" t="s">
        <v>9694</v>
      </c>
      <c r="C391" s="51">
        <v>1993.0</v>
      </c>
      <c r="D391" s="52">
        <v>94.0</v>
      </c>
      <c r="E391" s="52">
        <v>238640.0</v>
      </c>
      <c r="F391" s="53" t="s">
        <v>15887</v>
      </c>
      <c r="G391" s="37" t="s">
        <v>9696</v>
      </c>
      <c r="H391" s="37" t="s">
        <v>9697</v>
      </c>
      <c r="I391" s="52">
        <v>0.515</v>
      </c>
      <c r="J391" s="52">
        <v>0.43</v>
      </c>
      <c r="K391" s="52">
        <v>-9.935</v>
      </c>
      <c r="L391" s="52">
        <v>0.0372</v>
      </c>
      <c r="M391" s="52">
        <v>0.0097</v>
      </c>
      <c r="N391" s="52">
        <v>1.33E-4</v>
      </c>
      <c r="O391" s="52">
        <v>0.129</v>
      </c>
      <c r="P391" s="52">
        <v>0.104</v>
      </c>
      <c r="Q391" s="52">
        <v>91.844</v>
      </c>
      <c r="R391" s="52">
        <v>7.0</v>
      </c>
      <c r="S391" s="52">
        <v>1.0</v>
      </c>
      <c r="T391" s="54" t="s">
        <v>11697</v>
      </c>
      <c r="U391" s="57" t="s">
        <v>35</v>
      </c>
      <c r="V391" s="53" t="s">
        <v>58</v>
      </c>
      <c r="W391" s="59" t="s">
        <v>15888</v>
      </c>
      <c r="X391" s="18" t="s">
        <v>15889</v>
      </c>
      <c r="Y391" s="38"/>
      <c r="Z391" s="38"/>
    </row>
    <row r="392">
      <c r="A392" s="25" t="s">
        <v>15890</v>
      </c>
      <c r="B392" s="37" t="s">
        <v>15891</v>
      </c>
      <c r="C392" s="51">
        <v>1995.0</v>
      </c>
      <c r="D392" s="52">
        <v>83.0</v>
      </c>
      <c r="E392" s="52">
        <v>290706.0</v>
      </c>
      <c r="F392" s="53" t="s">
        <v>15887</v>
      </c>
      <c r="G392" s="37" t="s">
        <v>9696</v>
      </c>
      <c r="H392" s="37" t="s">
        <v>15892</v>
      </c>
      <c r="I392" s="52">
        <v>0.463</v>
      </c>
      <c r="J392" s="52">
        <v>0.229</v>
      </c>
      <c r="K392" s="52">
        <v>-12.592</v>
      </c>
      <c r="L392" s="52">
        <v>0.0297</v>
      </c>
      <c r="M392" s="52">
        <v>0.167</v>
      </c>
      <c r="N392" s="52">
        <v>0.0997</v>
      </c>
      <c r="O392" s="52">
        <v>0.202</v>
      </c>
      <c r="P392" s="52">
        <v>0.135</v>
      </c>
      <c r="Q392" s="52">
        <v>73.543</v>
      </c>
      <c r="R392" s="52">
        <v>2.0</v>
      </c>
      <c r="S392" s="52">
        <v>1.0</v>
      </c>
      <c r="T392" s="54" t="s">
        <v>103</v>
      </c>
      <c r="U392" s="57" t="s">
        <v>35</v>
      </c>
      <c r="V392" s="53" t="s">
        <v>58</v>
      </c>
      <c r="W392" s="59" t="s">
        <v>15893</v>
      </c>
      <c r="X392" s="18" t="s">
        <v>15896</v>
      </c>
      <c r="Y392" s="38"/>
      <c r="Z392" s="38"/>
    </row>
    <row r="393">
      <c r="A393" s="25" t="s">
        <v>15898</v>
      </c>
      <c r="B393" s="37" t="s">
        <v>15899</v>
      </c>
      <c r="C393" s="51">
        <v>1995.0</v>
      </c>
      <c r="D393" s="52">
        <v>81.0</v>
      </c>
      <c r="E393" s="52">
        <v>257480.0</v>
      </c>
      <c r="F393" s="53" t="s">
        <v>15887</v>
      </c>
      <c r="G393" s="37" t="s">
        <v>9696</v>
      </c>
      <c r="H393" s="37" t="s">
        <v>15892</v>
      </c>
      <c r="I393" s="52">
        <v>0.419</v>
      </c>
      <c r="J393" s="52">
        <v>0.383</v>
      </c>
      <c r="K393" s="52">
        <v>-11.782</v>
      </c>
      <c r="L393" s="52">
        <v>0.0256</v>
      </c>
      <c r="M393" s="52">
        <v>0.0724</v>
      </c>
      <c r="N393" s="52">
        <v>0.0176</v>
      </c>
      <c r="O393" s="52">
        <v>0.0896</v>
      </c>
      <c r="P393" s="52">
        <v>0.35</v>
      </c>
      <c r="Q393" s="52">
        <v>87.568</v>
      </c>
      <c r="R393" s="52">
        <v>4.0</v>
      </c>
      <c r="S393" s="52">
        <v>1.0</v>
      </c>
      <c r="T393" s="54" t="s">
        <v>103</v>
      </c>
      <c r="U393" s="57" t="s">
        <v>35</v>
      </c>
      <c r="V393" s="53" t="s">
        <v>45</v>
      </c>
      <c r="W393" s="59" t="s">
        <v>15900</v>
      </c>
      <c r="X393" s="18" t="s">
        <v>15901</v>
      </c>
      <c r="Y393" s="38"/>
      <c r="Z393" s="38"/>
    </row>
    <row r="394">
      <c r="A394" s="25" t="s">
        <v>15904</v>
      </c>
      <c r="B394" s="37" t="s">
        <v>15905</v>
      </c>
      <c r="C394" s="51">
        <v>1995.0</v>
      </c>
      <c r="D394" s="52">
        <v>74.0</v>
      </c>
      <c r="E394" s="52">
        <v>253853.0</v>
      </c>
      <c r="F394" s="53" t="s">
        <v>15887</v>
      </c>
      <c r="G394" s="37" t="s">
        <v>9696</v>
      </c>
      <c r="H394" s="37" t="s">
        <v>15892</v>
      </c>
      <c r="I394" s="52">
        <v>0.488</v>
      </c>
      <c r="J394" s="52">
        <v>0.454</v>
      </c>
      <c r="K394" s="52">
        <v>-11.544</v>
      </c>
      <c r="L394" s="52">
        <v>0.0304</v>
      </c>
      <c r="M394" s="52">
        <v>0.317</v>
      </c>
      <c r="N394" s="52">
        <v>0.694</v>
      </c>
      <c r="O394" s="52">
        <v>0.179</v>
      </c>
      <c r="P394" s="52">
        <v>0.131</v>
      </c>
      <c r="Q394" s="52">
        <v>138.076</v>
      </c>
      <c r="R394" s="52">
        <v>4.0</v>
      </c>
      <c r="S394" s="52">
        <v>0.0</v>
      </c>
      <c r="T394" s="54" t="s">
        <v>103</v>
      </c>
      <c r="U394" s="57" t="s">
        <v>35</v>
      </c>
      <c r="V394" s="53" t="s">
        <v>58</v>
      </c>
      <c r="W394" s="59" t="s">
        <v>15906</v>
      </c>
      <c r="X394" s="18" t="s">
        <v>15908</v>
      </c>
      <c r="Y394" s="38"/>
      <c r="Z394" s="38"/>
    </row>
    <row r="395">
      <c r="A395" s="25" t="s">
        <v>15909</v>
      </c>
      <c r="B395" s="37" t="s">
        <v>15910</v>
      </c>
      <c r="C395" s="51">
        <v>1997.0</v>
      </c>
      <c r="D395" s="52">
        <v>88.0</v>
      </c>
      <c r="E395" s="52">
        <v>229120.0</v>
      </c>
      <c r="F395" s="53" t="s">
        <v>15887</v>
      </c>
      <c r="G395" s="37" t="s">
        <v>9696</v>
      </c>
      <c r="H395" s="37" t="s">
        <v>15911</v>
      </c>
      <c r="I395" s="52">
        <v>0.255</v>
      </c>
      <c r="J395" s="52">
        <v>0.393</v>
      </c>
      <c r="K395" s="52">
        <v>-10.654</v>
      </c>
      <c r="L395" s="52">
        <v>0.0278</v>
      </c>
      <c r="M395" s="52">
        <v>0.0577</v>
      </c>
      <c r="N395" s="52">
        <v>0.00361</v>
      </c>
      <c r="O395" s="52">
        <v>0.113</v>
      </c>
      <c r="P395" s="52">
        <v>0.118</v>
      </c>
      <c r="Q395" s="52">
        <v>76.426</v>
      </c>
      <c r="R395" s="52">
        <v>5.0</v>
      </c>
      <c r="S395" s="52">
        <v>1.0</v>
      </c>
      <c r="T395" s="54" t="s">
        <v>103</v>
      </c>
      <c r="U395" s="57" t="s">
        <v>35</v>
      </c>
      <c r="V395" s="53" t="s">
        <v>58</v>
      </c>
      <c r="W395" s="59" t="s">
        <v>15912</v>
      </c>
      <c r="X395" s="18" t="s">
        <v>15915</v>
      </c>
      <c r="Y395" s="38"/>
      <c r="Z395" s="38"/>
    </row>
    <row r="396">
      <c r="A396" s="25" t="s">
        <v>15918</v>
      </c>
      <c r="B396" s="37" t="s">
        <v>15919</v>
      </c>
      <c r="C396" s="51">
        <v>1997.0</v>
      </c>
      <c r="D396" s="52">
        <v>82.0</v>
      </c>
      <c r="E396" s="52">
        <v>267186.0</v>
      </c>
      <c r="F396" s="53" t="s">
        <v>15887</v>
      </c>
      <c r="G396" s="37" t="s">
        <v>9696</v>
      </c>
      <c r="H396" s="37" t="s">
        <v>15911</v>
      </c>
      <c r="I396" s="52">
        <v>0.293</v>
      </c>
      <c r="J396" s="52">
        <v>0.276</v>
      </c>
      <c r="K396" s="52">
        <v>-11.357</v>
      </c>
      <c r="L396" s="52">
        <v>0.0349</v>
      </c>
      <c r="M396" s="52">
        <v>0.224</v>
      </c>
      <c r="N396" s="52">
        <v>0.122</v>
      </c>
      <c r="O396" s="52">
        <v>0.167</v>
      </c>
      <c r="P396" s="52">
        <v>0.195</v>
      </c>
      <c r="Q396" s="52">
        <v>121.603</v>
      </c>
      <c r="R396" s="52">
        <v>4.0</v>
      </c>
      <c r="S396" s="52">
        <v>0.0</v>
      </c>
      <c r="T396" s="54" t="s">
        <v>103</v>
      </c>
      <c r="U396" s="57" t="s">
        <v>35</v>
      </c>
      <c r="V396" s="53" t="s">
        <v>58</v>
      </c>
      <c r="W396" s="59" t="s">
        <v>15920</v>
      </c>
      <c r="X396" s="18" t="s">
        <v>15921</v>
      </c>
      <c r="Y396" s="38"/>
      <c r="Z396" s="38"/>
    </row>
    <row r="397">
      <c r="A397" s="25" t="s">
        <v>15924</v>
      </c>
      <c r="B397" s="37" t="s">
        <v>15925</v>
      </c>
      <c r="C397" s="51">
        <v>1997.0</v>
      </c>
      <c r="D397" s="52">
        <v>90.0</v>
      </c>
      <c r="E397" s="52">
        <v>299560.0</v>
      </c>
      <c r="F397" s="53" t="s">
        <v>15887</v>
      </c>
      <c r="G397" s="37" t="s">
        <v>9696</v>
      </c>
      <c r="H397" s="37" t="s">
        <v>15911</v>
      </c>
      <c r="I397" s="52">
        <v>0.351</v>
      </c>
      <c r="J397" s="52">
        <v>0.676</v>
      </c>
      <c r="K397" s="52">
        <v>-9.017</v>
      </c>
      <c r="L397" s="52">
        <v>0.0313</v>
      </c>
      <c r="M397" s="52">
        <v>1.21E-4</v>
      </c>
      <c r="N397" s="52">
        <v>0.113</v>
      </c>
      <c r="O397" s="52">
        <v>0.18</v>
      </c>
      <c r="P397" s="52">
        <v>0.143</v>
      </c>
      <c r="Q397" s="52">
        <v>102.46</v>
      </c>
      <c r="R397" s="52">
        <v>9.0</v>
      </c>
      <c r="S397" s="52">
        <v>1.0</v>
      </c>
      <c r="T397" s="54" t="s">
        <v>103</v>
      </c>
      <c r="U397" s="57" t="s">
        <v>35</v>
      </c>
      <c r="V397" s="53" t="s">
        <v>58</v>
      </c>
      <c r="W397" s="59" t="s">
        <v>15926</v>
      </c>
      <c r="X397" s="18" t="s">
        <v>15928</v>
      </c>
      <c r="Y397" s="38"/>
      <c r="Z397" s="38"/>
    </row>
    <row r="398">
      <c r="A398" s="25" t="s">
        <v>15929</v>
      </c>
      <c r="B398" s="37" t="s">
        <v>15930</v>
      </c>
      <c r="C398" s="51">
        <v>2000.0</v>
      </c>
      <c r="D398" s="52">
        <v>74.0</v>
      </c>
      <c r="E398" s="52">
        <v>356333.0</v>
      </c>
      <c r="F398" s="53" t="s">
        <v>15887</v>
      </c>
      <c r="G398" s="37" t="s">
        <v>9696</v>
      </c>
      <c r="H398" s="37" t="s">
        <v>15931</v>
      </c>
      <c r="I398" s="52">
        <v>0.167</v>
      </c>
      <c r="J398" s="52">
        <v>0.302</v>
      </c>
      <c r="K398" s="52">
        <v>-11.644</v>
      </c>
      <c r="L398" s="52">
        <v>0.0345</v>
      </c>
      <c r="M398" s="52">
        <v>0.316</v>
      </c>
      <c r="N398" s="52">
        <v>0.797</v>
      </c>
      <c r="O398" s="52">
        <v>0.11</v>
      </c>
      <c r="P398" s="52">
        <v>0.19</v>
      </c>
      <c r="Q398" s="52">
        <v>102.026</v>
      </c>
      <c r="R398" s="52">
        <v>6.0</v>
      </c>
      <c r="S398" s="52">
        <v>0.0</v>
      </c>
      <c r="T398" s="54" t="s">
        <v>103</v>
      </c>
      <c r="U398" s="57" t="s">
        <v>35</v>
      </c>
      <c r="V398" s="53" t="s">
        <v>58</v>
      </c>
      <c r="W398" s="59" t="s">
        <v>15932</v>
      </c>
      <c r="X398" s="18" t="s">
        <v>15933</v>
      </c>
      <c r="Y398" s="38"/>
      <c r="Z398" s="38"/>
    </row>
    <row r="399">
      <c r="A399" s="25" t="s">
        <v>15934</v>
      </c>
      <c r="B399" s="37" t="s">
        <v>15935</v>
      </c>
      <c r="C399" s="51">
        <v>2007.0</v>
      </c>
      <c r="D399" s="52">
        <v>84.0</v>
      </c>
      <c r="E399" s="52">
        <v>228746.0</v>
      </c>
      <c r="F399" s="53" t="s">
        <v>15887</v>
      </c>
      <c r="G399" s="37" t="s">
        <v>9696</v>
      </c>
      <c r="H399" s="37" t="s">
        <v>15936</v>
      </c>
      <c r="I399" s="52">
        <v>0.67</v>
      </c>
      <c r="J399" s="52">
        <v>0.478</v>
      </c>
      <c r="K399" s="52">
        <v>-8.689</v>
      </c>
      <c r="L399" s="52">
        <v>0.0355</v>
      </c>
      <c r="M399" s="52">
        <v>0.531</v>
      </c>
      <c r="N399" s="52">
        <v>0.428</v>
      </c>
      <c r="O399" s="52">
        <v>0.138</v>
      </c>
      <c r="P399" s="52">
        <v>0.0997</v>
      </c>
      <c r="Q399" s="52">
        <v>88.014</v>
      </c>
      <c r="R399" s="52">
        <v>4.0</v>
      </c>
      <c r="S399" s="52">
        <v>0.0</v>
      </c>
      <c r="T399" s="54" t="s">
        <v>11697</v>
      </c>
      <c r="U399" s="57" t="s">
        <v>35</v>
      </c>
      <c r="V399" s="53" t="s">
        <v>75</v>
      </c>
      <c r="W399" s="59" t="s">
        <v>15937</v>
      </c>
      <c r="X399" s="18" t="s">
        <v>15938</v>
      </c>
      <c r="Y399" s="38"/>
      <c r="Z399" s="38"/>
    </row>
    <row r="400">
      <c r="A400" s="25" t="s">
        <v>15939</v>
      </c>
      <c r="B400" s="37" t="s">
        <v>15940</v>
      </c>
      <c r="C400" s="51">
        <v>2007.0</v>
      </c>
      <c r="D400" s="52">
        <v>65.0</v>
      </c>
      <c r="E400" s="52">
        <v>279634.0</v>
      </c>
      <c r="F400" s="53" t="s">
        <v>15887</v>
      </c>
      <c r="G400" s="37" t="s">
        <v>9696</v>
      </c>
      <c r="H400" s="37" t="s">
        <v>15936</v>
      </c>
      <c r="I400" s="52">
        <v>0.596</v>
      </c>
      <c r="J400" s="52">
        <v>0.383</v>
      </c>
      <c r="K400" s="52">
        <v>-11.194</v>
      </c>
      <c r="L400" s="52">
        <v>0.0324</v>
      </c>
      <c r="M400" s="52">
        <v>0.694</v>
      </c>
      <c r="N400" s="52">
        <v>0.808</v>
      </c>
      <c r="O400" s="52">
        <v>0.0889</v>
      </c>
      <c r="P400" s="52">
        <v>0.0506</v>
      </c>
      <c r="Q400" s="52">
        <v>77.423</v>
      </c>
      <c r="R400" s="52">
        <v>1.0</v>
      </c>
      <c r="S400" s="52">
        <v>0.0</v>
      </c>
      <c r="T400" s="54" t="s">
        <v>103</v>
      </c>
      <c r="U400" s="57" t="s">
        <v>35</v>
      </c>
      <c r="V400" s="53" t="s">
        <v>75</v>
      </c>
      <c r="W400" s="59" t="s">
        <v>15941</v>
      </c>
      <c r="X400" s="18" t="s">
        <v>15942</v>
      </c>
      <c r="Y400" s="38"/>
      <c r="Z400" s="38"/>
    </row>
    <row r="401">
      <c r="A401" s="25" t="s">
        <v>15943</v>
      </c>
      <c r="B401" s="37" t="s">
        <v>15944</v>
      </c>
      <c r="C401" s="51">
        <v>2007.0</v>
      </c>
      <c r="D401" s="52">
        <v>76.0</v>
      </c>
      <c r="E401" s="52">
        <v>255386.0</v>
      </c>
      <c r="F401" s="53" t="s">
        <v>15887</v>
      </c>
      <c r="G401" s="37" t="s">
        <v>9696</v>
      </c>
      <c r="H401" s="37" t="s">
        <v>15936</v>
      </c>
      <c r="I401" s="52">
        <v>0.516</v>
      </c>
      <c r="J401" s="52">
        <v>0.342</v>
      </c>
      <c r="K401" s="52">
        <v>-9.785</v>
      </c>
      <c r="L401" s="52">
        <v>0.0342</v>
      </c>
      <c r="M401" s="52">
        <v>0.832</v>
      </c>
      <c r="N401" s="52">
        <v>0.579</v>
      </c>
      <c r="O401" s="52">
        <v>0.0857</v>
      </c>
      <c r="P401" s="52">
        <v>0.167</v>
      </c>
      <c r="Q401" s="52">
        <v>128.378</v>
      </c>
      <c r="R401" s="52">
        <v>4.0</v>
      </c>
      <c r="S401" s="52">
        <v>1.0</v>
      </c>
      <c r="T401" s="54" t="s">
        <v>103</v>
      </c>
      <c r="U401" s="57" t="s">
        <v>35</v>
      </c>
      <c r="V401" s="53" t="s">
        <v>58</v>
      </c>
      <c r="W401" s="59" t="s">
        <v>15945</v>
      </c>
      <c r="X401" s="18" t="s">
        <v>15946</v>
      </c>
      <c r="Y401" s="38"/>
      <c r="Z401" s="38"/>
    </row>
    <row r="402">
      <c r="A402" s="25" t="s">
        <v>15947</v>
      </c>
      <c r="B402" s="37" t="s">
        <v>15948</v>
      </c>
      <c r="C402" s="51">
        <v>2007.0</v>
      </c>
      <c r="D402" s="52">
        <v>71.0</v>
      </c>
      <c r="E402" s="52">
        <v>290213.0</v>
      </c>
      <c r="F402" s="53" t="s">
        <v>15887</v>
      </c>
      <c r="G402" s="37" t="s">
        <v>9696</v>
      </c>
      <c r="H402" s="37" t="s">
        <v>15936</v>
      </c>
      <c r="I402" s="52">
        <v>0.523</v>
      </c>
      <c r="J402" s="52">
        <v>0.656</v>
      </c>
      <c r="K402" s="52">
        <v>-7.441</v>
      </c>
      <c r="L402" s="52">
        <v>0.0262</v>
      </c>
      <c r="M402" s="52">
        <v>0.511</v>
      </c>
      <c r="N402" s="52">
        <v>0.16</v>
      </c>
      <c r="O402" s="52">
        <v>0.0679</v>
      </c>
      <c r="P402" s="52">
        <v>0.214</v>
      </c>
      <c r="Q402" s="52">
        <v>104.271</v>
      </c>
      <c r="R402" s="52">
        <v>4.0</v>
      </c>
      <c r="S402" s="52">
        <v>0.0</v>
      </c>
      <c r="T402" s="54" t="s">
        <v>103</v>
      </c>
      <c r="U402" s="57" t="s">
        <v>35</v>
      </c>
      <c r="V402" s="53" t="s">
        <v>36</v>
      </c>
      <c r="W402" s="59" t="s">
        <v>15949</v>
      </c>
      <c r="X402" s="18" t="s">
        <v>15950</v>
      </c>
      <c r="Y402" s="38"/>
      <c r="Z402" s="38"/>
    </row>
    <row r="403">
      <c r="A403" s="25" t="s">
        <v>15951</v>
      </c>
      <c r="B403" s="37" t="s">
        <v>15952</v>
      </c>
      <c r="C403" s="51">
        <v>2007.0</v>
      </c>
      <c r="D403" s="52">
        <v>81.0</v>
      </c>
      <c r="E403" s="52">
        <v>318186.0</v>
      </c>
      <c r="F403" s="53" t="s">
        <v>15887</v>
      </c>
      <c r="G403" s="37" t="s">
        <v>9696</v>
      </c>
      <c r="H403" s="37" t="s">
        <v>15936</v>
      </c>
      <c r="I403" s="52">
        <v>0.531</v>
      </c>
      <c r="J403" s="52">
        <v>0.61</v>
      </c>
      <c r="K403" s="52">
        <v>-8.025</v>
      </c>
      <c r="L403" s="52">
        <v>0.0387</v>
      </c>
      <c r="M403" s="52">
        <v>0.772</v>
      </c>
      <c r="N403" s="52">
        <v>0.756</v>
      </c>
      <c r="O403" s="52">
        <v>0.0908</v>
      </c>
      <c r="P403" s="52">
        <v>0.199</v>
      </c>
      <c r="Q403" s="52">
        <v>152.958</v>
      </c>
      <c r="R403" s="52">
        <v>11.0</v>
      </c>
      <c r="S403" s="52">
        <v>0.0</v>
      </c>
      <c r="T403" s="54" t="s">
        <v>103</v>
      </c>
      <c r="U403" s="57" t="s">
        <v>35</v>
      </c>
      <c r="V403" s="53" t="s">
        <v>58</v>
      </c>
      <c r="W403" s="59" t="s">
        <v>15953</v>
      </c>
      <c r="X403" s="18" t="s">
        <v>15954</v>
      </c>
      <c r="Y403" s="38"/>
      <c r="Z403" s="38"/>
    </row>
    <row r="404">
      <c r="A404" s="25" t="s">
        <v>15955</v>
      </c>
      <c r="B404" s="37" t="s">
        <v>15956</v>
      </c>
      <c r="C404" s="51">
        <v>2016.0</v>
      </c>
      <c r="D404" s="52">
        <v>67.0</v>
      </c>
      <c r="E404" s="52">
        <v>283463.0</v>
      </c>
      <c r="F404" s="53" t="s">
        <v>15887</v>
      </c>
      <c r="G404" s="37" t="s">
        <v>9696</v>
      </c>
      <c r="H404" s="37" t="s">
        <v>15957</v>
      </c>
      <c r="I404" s="52">
        <v>0.401</v>
      </c>
      <c r="J404" s="52">
        <v>0.132</v>
      </c>
      <c r="K404" s="52">
        <v>-15.569</v>
      </c>
      <c r="L404" s="52">
        <v>0.0355</v>
      </c>
      <c r="M404" s="52">
        <v>0.938</v>
      </c>
      <c r="N404" s="52">
        <v>0.102</v>
      </c>
      <c r="O404" s="52">
        <v>0.1</v>
      </c>
      <c r="P404" s="52">
        <v>0.0381</v>
      </c>
      <c r="Q404" s="52">
        <v>136.142</v>
      </c>
      <c r="R404" s="52">
        <v>0.0</v>
      </c>
      <c r="S404" s="52">
        <v>1.0</v>
      </c>
      <c r="T404" s="54" t="s">
        <v>103</v>
      </c>
      <c r="U404" s="57" t="s">
        <v>35</v>
      </c>
      <c r="V404" s="53" t="s">
        <v>75</v>
      </c>
      <c r="W404" s="59" t="s">
        <v>15958</v>
      </c>
      <c r="X404" s="18" t="s">
        <v>15959</v>
      </c>
      <c r="Y404" s="38"/>
      <c r="Z404" s="38"/>
    </row>
    <row r="405">
      <c r="A405" s="25" t="s">
        <v>15960</v>
      </c>
      <c r="B405" s="37" t="s">
        <v>15961</v>
      </c>
      <c r="C405" s="51">
        <v>2000.0</v>
      </c>
      <c r="D405" s="52">
        <v>75.0</v>
      </c>
      <c r="E405" s="52">
        <v>200482.0</v>
      </c>
      <c r="F405" s="53" t="s">
        <v>15887</v>
      </c>
      <c r="G405" s="37" t="s">
        <v>9696</v>
      </c>
      <c r="H405" s="37" t="s">
        <v>15931</v>
      </c>
      <c r="I405" s="52">
        <v>0.112</v>
      </c>
      <c r="J405" s="52">
        <v>0.13</v>
      </c>
      <c r="K405" s="52">
        <v>-16.128</v>
      </c>
      <c r="L405" s="52">
        <v>0.0347</v>
      </c>
      <c r="M405" s="52">
        <v>0.921</v>
      </c>
      <c r="N405" s="52">
        <v>0.706</v>
      </c>
      <c r="O405" s="52">
        <v>0.13</v>
      </c>
      <c r="P405" s="52">
        <v>0.0427</v>
      </c>
      <c r="Q405" s="52">
        <v>90.835</v>
      </c>
      <c r="R405" s="52">
        <v>7.0</v>
      </c>
      <c r="S405" s="52">
        <v>1.0</v>
      </c>
      <c r="T405" s="54" t="s">
        <v>103</v>
      </c>
      <c r="U405" s="57" t="s">
        <v>35</v>
      </c>
      <c r="V405" s="53" t="s">
        <v>75</v>
      </c>
      <c r="W405" s="59" t="s">
        <v>15962</v>
      </c>
      <c r="X405" s="18" t="s">
        <v>15963</v>
      </c>
      <c r="Y405" s="38"/>
      <c r="Z405" s="38"/>
    </row>
    <row r="406">
      <c r="A406" s="25" t="s">
        <v>15964</v>
      </c>
      <c r="B406" s="37" t="s">
        <v>15965</v>
      </c>
      <c r="C406" s="51">
        <v>2016.0</v>
      </c>
      <c r="D406" s="52">
        <v>63.0</v>
      </c>
      <c r="E406" s="52">
        <v>281011.0</v>
      </c>
      <c r="F406" s="53" t="s">
        <v>15887</v>
      </c>
      <c r="G406" s="37" t="s">
        <v>9696</v>
      </c>
      <c r="H406" s="37" t="s">
        <v>15957</v>
      </c>
      <c r="I406" s="52">
        <v>0.557</v>
      </c>
      <c r="J406" s="52">
        <v>0.501</v>
      </c>
      <c r="K406" s="52">
        <v>-10.827</v>
      </c>
      <c r="L406" s="52">
        <v>0.0269</v>
      </c>
      <c r="M406" s="52">
        <v>0.666</v>
      </c>
      <c r="N406" s="52">
        <v>0.837</v>
      </c>
      <c r="O406" s="52">
        <v>0.117</v>
      </c>
      <c r="P406" s="52">
        <v>0.271</v>
      </c>
      <c r="Q406" s="52">
        <v>139.149</v>
      </c>
      <c r="R406" s="52">
        <v>2.0</v>
      </c>
      <c r="S406" s="52">
        <v>0.0</v>
      </c>
      <c r="T406" s="54" t="s">
        <v>103</v>
      </c>
      <c r="U406" s="57" t="s">
        <v>35</v>
      </c>
      <c r="V406" s="53" t="s">
        <v>36</v>
      </c>
      <c r="W406" s="59" t="s">
        <v>15966</v>
      </c>
      <c r="X406" s="18" t="s">
        <v>15967</v>
      </c>
      <c r="Y406" s="38"/>
      <c r="Z406" s="38"/>
    </row>
    <row r="407">
      <c r="A407" s="25" t="s">
        <v>15968</v>
      </c>
      <c r="B407" s="37" t="s">
        <v>15969</v>
      </c>
      <c r="C407" s="51">
        <v>2016.0</v>
      </c>
      <c r="D407" s="52">
        <v>63.0</v>
      </c>
      <c r="E407" s="52">
        <v>306581.0</v>
      </c>
      <c r="F407" s="53" t="s">
        <v>15887</v>
      </c>
      <c r="G407" s="37" t="s">
        <v>9696</v>
      </c>
      <c r="H407" s="37" t="s">
        <v>15957</v>
      </c>
      <c r="I407" s="52">
        <v>0.462</v>
      </c>
      <c r="J407" s="52">
        <v>0.407</v>
      </c>
      <c r="K407" s="52">
        <v>-12.428</v>
      </c>
      <c r="L407" s="52">
        <v>0.0345</v>
      </c>
      <c r="M407" s="52">
        <v>0.912</v>
      </c>
      <c r="N407" s="52">
        <v>0.399</v>
      </c>
      <c r="O407" s="52">
        <v>0.11</v>
      </c>
      <c r="P407" s="52">
        <v>0.336</v>
      </c>
      <c r="Q407" s="52">
        <v>91.915</v>
      </c>
      <c r="R407" s="52">
        <v>1.0</v>
      </c>
      <c r="S407" s="52">
        <v>0.0</v>
      </c>
      <c r="T407" s="54" t="s">
        <v>103</v>
      </c>
      <c r="U407" s="57" t="s">
        <v>35</v>
      </c>
      <c r="V407" s="53" t="s">
        <v>45</v>
      </c>
      <c r="W407" s="59" t="s">
        <v>15970</v>
      </c>
      <c r="X407" s="18" t="s">
        <v>15971</v>
      </c>
      <c r="Y407" s="38"/>
      <c r="Z407" s="38"/>
    </row>
    <row r="408">
      <c r="A408" s="25" t="s">
        <v>15974</v>
      </c>
      <c r="B408" s="37" t="s">
        <v>15975</v>
      </c>
      <c r="C408" s="51">
        <v>2016.0</v>
      </c>
      <c r="D408" s="52">
        <v>62.0</v>
      </c>
      <c r="E408" s="52">
        <v>172935.0</v>
      </c>
      <c r="F408" s="53" t="s">
        <v>15887</v>
      </c>
      <c r="G408" s="37" t="s">
        <v>9696</v>
      </c>
      <c r="H408" s="37" t="s">
        <v>15957</v>
      </c>
      <c r="I408" s="52">
        <v>0.237</v>
      </c>
      <c r="J408" s="52">
        <v>0.11</v>
      </c>
      <c r="K408" s="52">
        <v>-15.721</v>
      </c>
      <c r="L408" s="52">
        <v>0.0358</v>
      </c>
      <c r="M408" s="52">
        <v>0.955</v>
      </c>
      <c r="N408" s="52">
        <v>0.557</v>
      </c>
      <c r="O408" s="52">
        <v>0.138</v>
      </c>
      <c r="P408" s="52">
        <v>0.0632</v>
      </c>
      <c r="Q408" s="52">
        <v>114.436</v>
      </c>
      <c r="R408" s="52">
        <v>8.0</v>
      </c>
      <c r="S408" s="52">
        <v>1.0</v>
      </c>
      <c r="T408" s="54" t="s">
        <v>11697</v>
      </c>
      <c r="U408" s="57" t="s">
        <v>35</v>
      </c>
      <c r="V408" s="53" t="s">
        <v>75</v>
      </c>
      <c r="W408" s="59" t="s">
        <v>15978</v>
      </c>
      <c r="X408" s="18" t="s">
        <v>15979</v>
      </c>
      <c r="Y408" s="38"/>
      <c r="Z408" s="38"/>
    </row>
    <row r="409">
      <c r="A409" s="25" t="s">
        <v>15980</v>
      </c>
      <c r="B409" s="37" t="s">
        <v>15981</v>
      </c>
      <c r="C409" s="51">
        <v>2016.0</v>
      </c>
      <c r="D409" s="52">
        <v>54.0</v>
      </c>
      <c r="E409" s="52">
        <v>345886.0</v>
      </c>
      <c r="F409" s="53" t="s">
        <v>15887</v>
      </c>
      <c r="G409" s="37" t="s">
        <v>9696</v>
      </c>
      <c r="H409" s="37" t="s">
        <v>15957</v>
      </c>
      <c r="I409" s="52">
        <v>0.282</v>
      </c>
      <c r="J409" s="52">
        <v>0.372</v>
      </c>
      <c r="K409" s="52">
        <v>-9.77</v>
      </c>
      <c r="L409" s="52">
        <v>0.0315</v>
      </c>
      <c r="M409" s="52">
        <v>0.651</v>
      </c>
      <c r="N409" s="52">
        <v>0.409</v>
      </c>
      <c r="O409" s="52">
        <v>0.0755</v>
      </c>
      <c r="P409" s="52">
        <v>0.0551</v>
      </c>
      <c r="Q409" s="52">
        <v>105.271</v>
      </c>
      <c r="R409" s="52">
        <v>5.0</v>
      </c>
      <c r="S409" s="52">
        <v>1.0</v>
      </c>
      <c r="T409" s="54" t="s">
        <v>103</v>
      </c>
      <c r="U409" s="57" t="s">
        <v>35</v>
      </c>
      <c r="V409" s="53" t="s">
        <v>75</v>
      </c>
      <c r="W409" s="59" t="s">
        <v>15982</v>
      </c>
      <c r="X409" s="18" t="s">
        <v>15983</v>
      </c>
      <c r="Y409" s="38"/>
      <c r="Z409" s="38"/>
    </row>
    <row r="410">
      <c r="A410" s="25" t="s">
        <v>15984</v>
      </c>
      <c r="B410" s="37" t="s">
        <v>15985</v>
      </c>
      <c r="C410" s="51">
        <v>2011.0</v>
      </c>
      <c r="D410" s="52">
        <v>60.0</v>
      </c>
      <c r="E410" s="52">
        <v>287066.0</v>
      </c>
      <c r="F410" s="53" t="s">
        <v>15887</v>
      </c>
      <c r="G410" s="37" t="s">
        <v>9696</v>
      </c>
      <c r="H410" s="37" t="s">
        <v>15986</v>
      </c>
      <c r="I410" s="52">
        <v>0.346</v>
      </c>
      <c r="J410" s="52">
        <v>0.128</v>
      </c>
      <c r="K410" s="52">
        <v>-17.536</v>
      </c>
      <c r="L410" s="52">
        <v>0.0303</v>
      </c>
      <c r="M410" s="52">
        <v>0.841</v>
      </c>
      <c r="N410" s="52">
        <v>0.76</v>
      </c>
      <c r="O410" s="52">
        <v>0.13</v>
      </c>
      <c r="P410" s="52">
        <v>0.0654</v>
      </c>
      <c r="Q410" s="52">
        <v>58.996</v>
      </c>
      <c r="R410" s="52">
        <v>2.0</v>
      </c>
      <c r="S410" s="52">
        <v>0.0</v>
      </c>
      <c r="T410" s="54" t="s">
        <v>103</v>
      </c>
      <c r="U410" s="57" t="s">
        <v>35</v>
      </c>
      <c r="V410" s="53" t="s">
        <v>75</v>
      </c>
      <c r="W410" s="59" t="s">
        <v>15987</v>
      </c>
      <c r="X410" s="18" t="s">
        <v>15988</v>
      </c>
      <c r="Y410" s="38"/>
      <c r="Z410" s="38"/>
    </row>
    <row r="411">
      <c r="A411" s="25" t="s">
        <v>15989</v>
      </c>
      <c r="B411" s="37" t="s">
        <v>15990</v>
      </c>
      <c r="C411" s="51">
        <v>2011.0</v>
      </c>
      <c r="D411" s="52">
        <v>52.0</v>
      </c>
      <c r="E411" s="52">
        <v>290067.0</v>
      </c>
      <c r="F411" s="53" t="s">
        <v>15887</v>
      </c>
      <c r="G411" s="37" t="s">
        <v>9696</v>
      </c>
      <c r="H411" s="37" t="s">
        <v>15986</v>
      </c>
      <c r="I411" s="52">
        <v>0.305</v>
      </c>
      <c r="J411" s="52">
        <v>0.262</v>
      </c>
      <c r="K411" s="52">
        <v>-12.278</v>
      </c>
      <c r="L411" s="52">
        <v>0.0297</v>
      </c>
      <c r="M411" s="52">
        <v>0.886</v>
      </c>
      <c r="N411" s="52">
        <v>0.0781</v>
      </c>
      <c r="O411" s="52">
        <v>0.19</v>
      </c>
      <c r="P411" s="52">
        <v>0.157</v>
      </c>
      <c r="Q411" s="52">
        <v>77.061</v>
      </c>
      <c r="R411" s="52">
        <v>7.0</v>
      </c>
      <c r="S411" s="52">
        <v>1.0</v>
      </c>
      <c r="T411" s="54" t="s">
        <v>103</v>
      </c>
      <c r="U411" s="57" t="s">
        <v>35</v>
      </c>
      <c r="V411" s="53" t="s">
        <v>58</v>
      </c>
      <c r="W411" s="59" t="s">
        <v>15991</v>
      </c>
      <c r="X411" s="18" t="s">
        <v>15992</v>
      </c>
      <c r="Y411" s="38"/>
      <c r="Z411" s="38"/>
    </row>
    <row r="412">
      <c r="A412" s="25" t="s">
        <v>15993</v>
      </c>
      <c r="B412" s="37" t="s">
        <v>15994</v>
      </c>
      <c r="C412" s="51">
        <v>2007.0</v>
      </c>
      <c r="D412" s="52">
        <v>71.0</v>
      </c>
      <c r="E412" s="52">
        <v>328293.0</v>
      </c>
      <c r="F412" s="53" t="s">
        <v>15887</v>
      </c>
      <c r="G412" s="37" t="s">
        <v>9696</v>
      </c>
      <c r="H412" s="37" t="s">
        <v>15936</v>
      </c>
      <c r="I412" s="52">
        <v>0.708</v>
      </c>
      <c r="J412" s="52">
        <v>0.499</v>
      </c>
      <c r="K412" s="52">
        <v>-9.644</v>
      </c>
      <c r="L412" s="52">
        <v>0.0297</v>
      </c>
      <c r="M412" s="52">
        <v>0.269</v>
      </c>
      <c r="N412" s="52">
        <v>0.57</v>
      </c>
      <c r="O412" s="52">
        <v>0.101</v>
      </c>
      <c r="P412" s="52">
        <v>0.628</v>
      </c>
      <c r="Q412" s="52">
        <v>111.652</v>
      </c>
      <c r="R412" s="52">
        <v>5.0</v>
      </c>
      <c r="S412" s="52">
        <v>1.0</v>
      </c>
      <c r="T412" s="54" t="s">
        <v>103</v>
      </c>
      <c r="U412" s="57" t="s">
        <v>35</v>
      </c>
      <c r="V412" s="53" t="s">
        <v>54</v>
      </c>
      <c r="W412" s="59" t="s">
        <v>15995</v>
      </c>
      <c r="X412" s="18" t="s">
        <v>15996</v>
      </c>
      <c r="Y412" s="38"/>
      <c r="Z412" s="38"/>
    </row>
    <row r="413">
      <c r="A413" s="25" t="s">
        <v>15997</v>
      </c>
      <c r="B413" s="37" t="s">
        <v>15998</v>
      </c>
      <c r="C413" s="51">
        <v>1986.0</v>
      </c>
      <c r="D413" s="52">
        <v>86.0</v>
      </c>
      <c r="E413" s="52">
        <v>244586.0</v>
      </c>
      <c r="F413" s="53" t="s">
        <v>15999</v>
      </c>
      <c r="G413" s="37" t="s">
        <v>3161</v>
      </c>
      <c r="H413" s="37" t="s">
        <v>16000</v>
      </c>
      <c r="I413" s="52">
        <v>0.523</v>
      </c>
      <c r="J413" s="52">
        <v>0.769</v>
      </c>
      <c r="K413" s="52">
        <v>-5.855</v>
      </c>
      <c r="L413" s="52">
        <v>0.0269</v>
      </c>
      <c r="M413" s="52">
        <v>0.04</v>
      </c>
      <c r="N413" s="52">
        <v>0.0</v>
      </c>
      <c r="O413" s="52">
        <v>0.136</v>
      </c>
      <c r="P413" s="52">
        <v>0.876</v>
      </c>
      <c r="Q413" s="52">
        <v>136.162</v>
      </c>
      <c r="R413" s="52">
        <v>4.0</v>
      </c>
      <c r="S413" s="52">
        <v>1.0</v>
      </c>
      <c r="T413" s="54" t="s">
        <v>103</v>
      </c>
      <c r="U413" s="57" t="s">
        <v>35</v>
      </c>
      <c r="V413" s="53" t="s">
        <v>54</v>
      </c>
      <c r="W413" s="59" t="s">
        <v>16001</v>
      </c>
      <c r="X413" s="18" t="s">
        <v>16002</v>
      </c>
      <c r="Y413" s="38"/>
      <c r="Z413" s="38"/>
    </row>
    <row r="414">
      <c r="A414" s="25" t="s">
        <v>3157</v>
      </c>
      <c r="B414" s="37" t="s">
        <v>16003</v>
      </c>
      <c r="C414" s="52">
        <v>1984.0</v>
      </c>
      <c r="D414" s="52">
        <v>80.0</v>
      </c>
      <c r="E414" s="52">
        <v>112706.0</v>
      </c>
      <c r="F414" s="53" t="s">
        <v>15999</v>
      </c>
      <c r="G414" s="37" t="s">
        <v>3161</v>
      </c>
      <c r="H414" s="37" t="s">
        <v>16004</v>
      </c>
      <c r="I414" s="52">
        <v>0.241</v>
      </c>
      <c r="J414" s="52">
        <v>0.468</v>
      </c>
      <c r="K414" s="52">
        <v>-9.579</v>
      </c>
      <c r="L414" s="52">
        <v>0.0272</v>
      </c>
      <c r="M414" s="52">
        <v>0.534</v>
      </c>
      <c r="N414" s="52">
        <v>0.0</v>
      </c>
      <c r="O414" s="52">
        <v>0.161</v>
      </c>
      <c r="P414" s="52">
        <v>0.451</v>
      </c>
      <c r="Q414" s="52">
        <v>91.581</v>
      </c>
      <c r="R414" s="52">
        <v>2.0</v>
      </c>
      <c r="S414" s="52">
        <v>1.0</v>
      </c>
      <c r="T414" s="54" t="s">
        <v>103</v>
      </c>
      <c r="U414" s="57" t="s">
        <v>35</v>
      </c>
      <c r="V414" s="53" t="s">
        <v>54</v>
      </c>
      <c r="W414" s="59" t="s">
        <v>10717</v>
      </c>
      <c r="X414" s="18" t="s">
        <v>16005</v>
      </c>
      <c r="Y414" s="38"/>
      <c r="Z414" s="38"/>
    </row>
    <row r="415">
      <c r="A415" s="25" t="s">
        <v>16006</v>
      </c>
      <c r="B415" s="37" t="s">
        <v>16007</v>
      </c>
      <c r="C415" s="51">
        <v>1987.0</v>
      </c>
      <c r="D415" s="52">
        <v>61.0</v>
      </c>
      <c r="E415" s="52">
        <v>305600.0</v>
      </c>
      <c r="F415" s="53" t="s">
        <v>15999</v>
      </c>
      <c r="G415" s="37" t="s">
        <v>3161</v>
      </c>
      <c r="H415" s="37" t="s">
        <v>16008</v>
      </c>
      <c r="I415" s="52">
        <v>0.132</v>
      </c>
      <c r="J415" s="52">
        <v>0.435</v>
      </c>
      <c r="K415" s="52">
        <v>-9.381</v>
      </c>
      <c r="L415" s="52">
        <v>0.0291</v>
      </c>
      <c r="M415" s="52">
        <v>0.0249</v>
      </c>
      <c r="N415" s="52">
        <v>0.00598</v>
      </c>
      <c r="O415" s="52">
        <v>0.111</v>
      </c>
      <c r="P415" s="52">
        <v>0.0679</v>
      </c>
      <c r="Q415" s="52">
        <v>201.493</v>
      </c>
      <c r="R415" s="52">
        <v>2.0</v>
      </c>
      <c r="S415" s="52">
        <v>0.0</v>
      </c>
      <c r="T415" s="54" t="s">
        <v>103</v>
      </c>
      <c r="U415" s="57" t="s">
        <v>35</v>
      </c>
      <c r="V415" s="53" t="s">
        <v>75</v>
      </c>
      <c r="W415" s="59" t="s">
        <v>16009</v>
      </c>
      <c r="X415" s="18" t="s">
        <v>16010</v>
      </c>
      <c r="Y415" s="38"/>
      <c r="Z415" s="38"/>
    </row>
    <row r="416">
      <c r="A416" s="25" t="s">
        <v>16011</v>
      </c>
      <c r="B416" s="37" t="s">
        <v>16012</v>
      </c>
      <c r="C416" s="52">
        <v>1987.0</v>
      </c>
      <c r="D416" s="52">
        <v>67.0</v>
      </c>
      <c r="E416" s="52">
        <v>253560.0</v>
      </c>
      <c r="F416" s="53" t="s">
        <v>15999</v>
      </c>
      <c r="G416" s="37" t="s">
        <v>3161</v>
      </c>
      <c r="H416" s="37" t="s">
        <v>16013</v>
      </c>
      <c r="I416" s="52">
        <v>0.512</v>
      </c>
      <c r="J416" s="52">
        <v>0.255</v>
      </c>
      <c r="K416" s="52">
        <v>-15.867</v>
      </c>
      <c r="L416" s="52">
        <v>0.0291</v>
      </c>
      <c r="M416" s="52">
        <v>0.88</v>
      </c>
      <c r="N416" s="52">
        <v>0.532</v>
      </c>
      <c r="O416" s="52">
        <v>0.146</v>
      </c>
      <c r="P416" s="52">
        <v>0.215</v>
      </c>
      <c r="Q416" s="52">
        <v>115.144</v>
      </c>
      <c r="R416" s="52">
        <v>0.0</v>
      </c>
      <c r="S416" s="52">
        <v>1.0</v>
      </c>
      <c r="T416" s="54" t="s">
        <v>11697</v>
      </c>
      <c r="U416" s="57" t="s">
        <v>35</v>
      </c>
      <c r="V416" s="53" t="s">
        <v>36</v>
      </c>
      <c r="W416" s="59" t="s">
        <v>16014</v>
      </c>
      <c r="X416" s="18" t="s">
        <v>16015</v>
      </c>
      <c r="Y416" s="38"/>
      <c r="Z416" s="38"/>
    </row>
    <row r="417">
      <c r="A417" s="25" t="s">
        <v>16016</v>
      </c>
      <c r="B417" s="37" t="s">
        <v>16017</v>
      </c>
      <c r="C417" s="51">
        <v>1986.0</v>
      </c>
      <c r="D417" s="52">
        <v>76.0</v>
      </c>
      <c r="E417" s="52">
        <v>349186.0</v>
      </c>
      <c r="F417" s="53" t="s">
        <v>15999</v>
      </c>
      <c r="G417" s="37" t="s">
        <v>3161</v>
      </c>
      <c r="H417" s="37" t="s">
        <v>16000</v>
      </c>
      <c r="I417" s="52">
        <v>0.407</v>
      </c>
      <c r="J417" s="52">
        <v>0.424</v>
      </c>
      <c r="K417" s="52">
        <v>-10.583</v>
      </c>
      <c r="L417" s="52">
        <v>0.0318</v>
      </c>
      <c r="M417" s="52">
        <v>0.0847</v>
      </c>
      <c r="N417" s="52">
        <v>0.0</v>
      </c>
      <c r="O417" s="52">
        <v>0.234</v>
      </c>
      <c r="P417" s="52">
        <v>0.404</v>
      </c>
      <c r="Q417" s="52">
        <v>113.311</v>
      </c>
      <c r="R417" s="52">
        <v>0.0</v>
      </c>
      <c r="S417" s="52">
        <v>1.0</v>
      </c>
      <c r="T417" s="54" t="s">
        <v>103</v>
      </c>
      <c r="U417" s="57" t="s">
        <v>35</v>
      </c>
      <c r="V417" s="53" t="s">
        <v>54</v>
      </c>
      <c r="W417" s="59" t="s">
        <v>16018</v>
      </c>
      <c r="X417" s="18" t="s">
        <v>16019</v>
      </c>
      <c r="Y417" s="38"/>
      <c r="Z417" s="38"/>
    </row>
    <row r="418">
      <c r="A418" s="25" t="s">
        <v>16020</v>
      </c>
      <c r="B418" s="37" t="s">
        <v>16021</v>
      </c>
      <c r="C418" s="51">
        <v>1985.0</v>
      </c>
      <c r="D418" s="52">
        <v>72.0</v>
      </c>
      <c r="E418" s="52">
        <v>239426.0</v>
      </c>
      <c r="F418" s="53" t="s">
        <v>15999</v>
      </c>
      <c r="G418" s="37" t="s">
        <v>3161</v>
      </c>
      <c r="H418" s="37" t="s">
        <v>16022</v>
      </c>
      <c r="I418" s="52">
        <v>0.643</v>
      </c>
      <c r="J418" s="52">
        <v>0.59</v>
      </c>
      <c r="K418" s="52">
        <v>-10.843</v>
      </c>
      <c r="L418" s="52">
        <v>0.0284</v>
      </c>
      <c r="M418" s="52">
        <v>0.0806</v>
      </c>
      <c r="N418" s="52">
        <v>0.00578</v>
      </c>
      <c r="O418" s="52">
        <v>0.174</v>
      </c>
      <c r="P418" s="52">
        <v>0.818</v>
      </c>
      <c r="Q418" s="52">
        <v>126.651</v>
      </c>
      <c r="R418" s="52">
        <v>11.0</v>
      </c>
      <c r="S418" s="52">
        <v>0.0</v>
      </c>
      <c r="T418" s="54" t="s">
        <v>103</v>
      </c>
      <c r="U418" s="57" t="s">
        <v>35</v>
      </c>
      <c r="V418" s="53" t="s">
        <v>54</v>
      </c>
      <c r="W418" s="59" t="s">
        <v>16023</v>
      </c>
      <c r="X418" s="18" t="s">
        <v>16024</v>
      </c>
      <c r="Y418" s="38"/>
      <c r="Z418" s="38"/>
    </row>
    <row r="419">
      <c r="A419" s="25" t="s">
        <v>16025</v>
      </c>
      <c r="B419" s="37" t="s">
        <v>16026</v>
      </c>
      <c r="C419" s="52">
        <v>1987.0</v>
      </c>
      <c r="D419" s="52">
        <v>84.0</v>
      </c>
      <c r="E419" s="52">
        <v>186626.0</v>
      </c>
      <c r="F419" s="53" t="s">
        <v>15999</v>
      </c>
      <c r="G419" s="37" t="s">
        <v>3161</v>
      </c>
      <c r="H419" s="37" t="s">
        <v>16013</v>
      </c>
      <c r="I419" s="52">
        <v>0.626</v>
      </c>
      <c r="J419" s="52">
        <v>0.488</v>
      </c>
      <c r="K419" s="52">
        <v>-7.805</v>
      </c>
      <c r="L419" s="52">
        <v>0.0253</v>
      </c>
      <c r="M419" s="52">
        <v>0.0102</v>
      </c>
      <c r="N419" s="52">
        <v>1.88E-4</v>
      </c>
      <c r="O419" s="52">
        <v>0.141</v>
      </c>
      <c r="P419" s="52">
        <v>0.404</v>
      </c>
      <c r="Q419" s="52">
        <v>104.13</v>
      </c>
      <c r="R419" s="52">
        <v>2.0</v>
      </c>
      <c r="S419" s="52">
        <v>1.0</v>
      </c>
      <c r="T419" s="54" t="s">
        <v>103</v>
      </c>
      <c r="U419" s="57" t="s">
        <v>35</v>
      </c>
      <c r="V419" s="53" t="s">
        <v>54</v>
      </c>
      <c r="W419" s="59" t="s">
        <v>16027</v>
      </c>
      <c r="X419" s="18" t="s">
        <v>16028</v>
      </c>
      <c r="Y419" s="38"/>
      <c r="Z419" s="38"/>
    </row>
    <row r="420">
      <c r="A420" s="25" t="s">
        <v>16029</v>
      </c>
      <c r="B420" s="37" t="s">
        <v>16030</v>
      </c>
      <c r="C420" s="51">
        <v>1984.0</v>
      </c>
      <c r="D420" s="52">
        <v>58.0</v>
      </c>
      <c r="E420" s="52">
        <v>359226.0</v>
      </c>
      <c r="F420" s="53" t="s">
        <v>15999</v>
      </c>
      <c r="G420" s="37" t="s">
        <v>3161</v>
      </c>
      <c r="H420" s="37" t="s">
        <v>3161</v>
      </c>
      <c r="I420" s="52">
        <v>0.67</v>
      </c>
      <c r="J420" s="52">
        <v>0.571</v>
      </c>
      <c r="K420" s="52">
        <v>-9.976</v>
      </c>
      <c r="L420" s="52">
        <v>0.0255</v>
      </c>
      <c r="M420" s="52">
        <v>0.00507</v>
      </c>
      <c r="N420" s="52">
        <v>7.23E-5</v>
      </c>
      <c r="O420" s="52">
        <v>0.124</v>
      </c>
      <c r="P420" s="52">
        <v>0.899</v>
      </c>
      <c r="Q420" s="52">
        <v>109.905</v>
      </c>
      <c r="R420" s="52">
        <v>9.0</v>
      </c>
      <c r="S420" s="52">
        <v>1.0</v>
      </c>
      <c r="T420" s="54" t="s">
        <v>103</v>
      </c>
      <c r="U420" s="57" t="s">
        <v>35</v>
      </c>
      <c r="V420" s="53" t="s">
        <v>54</v>
      </c>
      <c r="W420" s="59" t="s">
        <v>16031</v>
      </c>
      <c r="X420" s="18" t="s">
        <v>16032</v>
      </c>
      <c r="Y420" s="38"/>
      <c r="Z420" s="38"/>
    </row>
    <row r="421">
      <c r="A421" s="25" t="s">
        <v>16033</v>
      </c>
      <c r="B421" s="37" t="s">
        <v>16034</v>
      </c>
      <c r="C421" s="52">
        <v>1984.0</v>
      </c>
      <c r="D421" s="52">
        <v>77.0</v>
      </c>
      <c r="E421" s="52">
        <v>221533.0</v>
      </c>
      <c r="F421" s="53" t="s">
        <v>15999</v>
      </c>
      <c r="G421" s="37" t="s">
        <v>3161</v>
      </c>
      <c r="H421" s="37" t="s">
        <v>16004</v>
      </c>
      <c r="I421" s="52">
        <v>0.696</v>
      </c>
      <c r="J421" s="52">
        <v>0.628</v>
      </c>
      <c r="K421" s="52">
        <v>-8.407</v>
      </c>
      <c r="L421" s="52">
        <v>0.0274</v>
      </c>
      <c r="M421" s="52">
        <v>0.00102</v>
      </c>
      <c r="N421" s="52">
        <v>0.428</v>
      </c>
      <c r="O421" s="52">
        <v>0.272</v>
      </c>
      <c r="P421" s="52">
        <v>0.701</v>
      </c>
      <c r="Q421" s="52">
        <v>100.038</v>
      </c>
      <c r="R421" s="52">
        <v>2.0</v>
      </c>
      <c r="S421" s="52">
        <v>1.0</v>
      </c>
      <c r="T421" s="54" t="s">
        <v>103</v>
      </c>
      <c r="U421" s="57" t="s">
        <v>35</v>
      </c>
      <c r="V421" s="53" t="s">
        <v>54</v>
      </c>
      <c r="W421" s="59" t="s">
        <v>16035</v>
      </c>
      <c r="X421" s="18" t="s">
        <v>16036</v>
      </c>
      <c r="Y421" s="38"/>
      <c r="Z421" s="38"/>
    </row>
    <row r="422">
      <c r="A422" s="25" t="s">
        <v>16037</v>
      </c>
      <c r="B422" s="37" t="s">
        <v>16038</v>
      </c>
      <c r="C422" s="51">
        <v>1985.0</v>
      </c>
      <c r="D422" s="52">
        <v>60.0</v>
      </c>
      <c r="E422" s="52">
        <v>297586.0</v>
      </c>
      <c r="F422" s="53" t="s">
        <v>15999</v>
      </c>
      <c r="G422" s="37" t="s">
        <v>3161</v>
      </c>
      <c r="H422" s="37" t="s">
        <v>16022</v>
      </c>
      <c r="I422" s="52">
        <v>0.165</v>
      </c>
      <c r="J422" s="52">
        <v>0.709</v>
      </c>
      <c r="K422" s="52">
        <v>-7.409</v>
      </c>
      <c r="L422" s="52">
        <v>0.0564</v>
      </c>
      <c r="M422" s="52">
        <v>0.0167</v>
      </c>
      <c r="N422" s="52">
        <v>2.57E-4</v>
      </c>
      <c r="O422" s="52">
        <v>0.286</v>
      </c>
      <c r="P422" s="52">
        <v>0.338</v>
      </c>
      <c r="Q422" s="52">
        <v>57.02</v>
      </c>
      <c r="R422" s="52">
        <v>1.0</v>
      </c>
      <c r="S422" s="52">
        <v>0.0</v>
      </c>
      <c r="T422" s="54" t="s">
        <v>103</v>
      </c>
      <c r="U422" s="57" t="s">
        <v>35</v>
      </c>
      <c r="V422" s="53" t="s">
        <v>45</v>
      </c>
      <c r="W422" s="59" t="s">
        <v>16039</v>
      </c>
      <c r="X422" s="18" t="s">
        <v>16040</v>
      </c>
      <c r="Y422" s="38"/>
      <c r="Z422" s="38"/>
    </row>
    <row r="423">
      <c r="A423" s="25" t="s">
        <v>16041</v>
      </c>
      <c r="B423" s="37" t="s">
        <v>16042</v>
      </c>
      <c r="C423" s="52">
        <v>1984.0</v>
      </c>
      <c r="D423" s="52">
        <v>85.0</v>
      </c>
      <c r="E423" s="52">
        <v>215760.0</v>
      </c>
      <c r="F423" s="53" t="s">
        <v>15999</v>
      </c>
      <c r="G423" s="37" t="s">
        <v>3161</v>
      </c>
      <c r="H423" s="37" t="s">
        <v>16004</v>
      </c>
      <c r="I423" s="52">
        <v>0.609</v>
      </c>
      <c r="J423" s="52">
        <v>0.759</v>
      </c>
      <c r="K423" s="52">
        <v>-4.862</v>
      </c>
      <c r="L423" s="52">
        <v>0.0276</v>
      </c>
      <c r="M423" s="52">
        <v>0.028</v>
      </c>
      <c r="N423" s="52">
        <v>0.0</v>
      </c>
      <c r="O423" s="52">
        <v>0.183</v>
      </c>
      <c r="P423" s="52">
        <v>0.774</v>
      </c>
      <c r="Q423" s="52">
        <v>114.045</v>
      </c>
      <c r="R423" s="52">
        <v>6.0</v>
      </c>
      <c r="S423" s="52">
        <v>1.0</v>
      </c>
      <c r="T423" s="54" t="s">
        <v>103</v>
      </c>
      <c r="U423" s="57" t="s">
        <v>35</v>
      </c>
      <c r="V423" s="53" t="s">
        <v>54</v>
      </c>
      <c r="W423" s="59" t="s">
        <v>16043</v>
      </c>
      <c r="X423" s="18" t="s">
        <v>16044</v>
      </c>
      <c r="Y423" s="38"/>
      <c r="Z423" s="38"/>
    </row>
    <row r="424">
      <c r="A424" s="25" t="s">
        <v>16045</v>
      </c>
      <c r="B424" s="37" t="s">
        <v>16046</v>
      </c>
      <c r="C424" s="52">
        <v>1984.0</v>
      </c>
      <c r="D424" s="52">
        <v>79.0</v>
      </c>
      <c r="E424" s="52">
        <v>408173.0</v>
      </c>
      <c r="F424" s="53" t="s">
        <v>15999</v>
      </c>
      <c r="G424" s="37" t="s">
        <v>3161</v>
      </c>
      <c r="H424" s="37" t="s">
        <v>16004</v>
      </c>
      <c r="I424" s="52">
        <v>0.398</v>
      </c>
      <c r="J424" s="52">
        <v>0.93</v>
      </c>
      <c r="K424" s="52">
        <v>-6.76</v>
      </c>
      <c r="L424" s="52">
        <v>0.0615</v>
      </c>
      <c r="M424" s="52">
        <v>8.54E-4</v>
      </c>
      <c r="N424" s="52">
        <v>0.121</v>
      </c>
      <c r="O424" s="52">
        <v>0.0874</v>
      </c>
      <c r="P424" s="52">
        <v>0.725</v>
      </c>
      <c r="Q424" s="52">
        <v>190.818</v>
      </c>
      <c r="R424" s="52">
        <v>11.0</v>
      </c>
      <c r="S424" s="52">
        <v>1.0</v>
      </c>
      <c r="T424" s="54" t="s">
        <v>11697</v>
      </c>
      <c r="U424" s="57" t="s">
        <v>35</v>
      </c>
      <c r="V424" s="53" t="s">
        <v>54</v>
      </c>
      <c r="W424" s="59" t="s">
        <v>16047</v>
      </c>
      <c r="X424" s="18" t="s">
        <v>16048</v>
      </c>
      <c r="Y424" s="38"/>
      <c r="Z424" s="38"/>
    </row>
    <row r="425">
      <c r="A425" s="25" t="s">
        <v>16049</v>
      </c>
      <c r="B425" s="37" t="s">
        <v>16050</v>
      </c>
      <c r="C425" s="52">
        <v>1987.0</v>
      </c>
      <c r="D425" s="52">
        <v>54.0</v>
      </c>
      <c r="E425" s="52">
        <v>236666.0</v>
      </c>
      <c r="F425" s="53" t="s">
        <v>15999</v>
      </c>
      <c r="G425" s="37" t="s">
        <v>3161</v>
      </c>
      <c r="H425" s="37" t="s">
        <v>16013</v>
      </c>
      <c r="I425" s="52">
        <v>0.626</v>
      </c>
      <c r="J425" s="52">
        <v>0.518</v>
      </c>
      <c r="K425" s="52">
        <v>-7.634</v>
      </c>
      <c r="L425" s="52">
        <v>0.0225</v>
      </c>
      <c r="M425" s="52">
        <v>0.057</v>
      </c>
      <c r="N425" s="52">
        <v>0.0378</v>
      </c>
      <c r="O425" s="52">
        <v>0.0794</v>
      </c>
      <c r="P425" s="52">
        <v>0.555</v>
      </c>
      <c r="Q425" s="52">
        <v>97.212</v>
      </c>
      <c r="R425" s="52">
        <v>2.0</v>
      </c>
      <c r="S425" s="52">
        <v>1.0</v>
      </c>
      <c r="T425" s="54" t="s">
        <v>103</v>
      </c>
      <c r="U425" s="57" t="s">
        <v>35</v>
      </c>
      <c r="V425" s="53" t="s">
        <v>54</v>
      </c>
      <c r="W425" s="59" t="s">
        <v>16051</v>
      </c>
      <c r="X425" s="18" t="s">
        <v>16052</v>
      </c>
      <c r="Y425" s="38"/>
      <c r="Z425" s="38"/>
    </row>
    <row r="426">
      <c r="A426" s="25" t="s">
        <v>16053</v>
      </c>
      <c r="B426" s="37" t="s">
        <v>16054</v>
      </c>
      <c r="C426" s="52">
        <v>1987.0</v>
      </c>
      <c r="D426" s="52">
        <v>67.0</v>
      </c>
      <c r="E426" s="52">
        <v>218440.0</v>
      </c>
      <c r="F426" s="53" t="s">
        <v>15999</v>
      </c>
      <c r="G426" s="37" t="s">
        <v>3161</v>
      </c>
      <c r="H426" s="37" t="s">
        <v>16013</v>
      </c>
      <c r="I426" s="52">
        <v>0.608</v>
      </c>
      <c r="J426" s="52">
        <v>0.73</v>
      </c>
      <c r="K426" s="52">
        <v>-8.698</v>
      </c>
      <c r="L426" s="52">
        <v>0.0291</v>
      </c>
      <c r="M426" s="52">
        <v>0.0266</v>
      </c>
      <c r="N426" s="52">
        <v>0.0</v>
      </c>
      <c r="O426" s="52">
        <v>0.0565</v>
      </c>
      <c r="P426" s="52">
        <v>0.614</v>
      </c>
      <c r="Q426" s="52">
        <v>120.601</v>
      </c>
      <c r="R426" s="52">
        <v>6.0</v>
      </c>
      <c r="S426" s="52">
        <v>0.0</v>
      </c>
      <c r="T426" s="54" t="s">
        <v>103</v>
      </c>
      <c r="U426" s="57" t="s">
        <v>35</v>
      </c>
      <c r="V426" s="53" t="s">
        <v>54</v>
      </c>
      <c r="W426" s="59" t="s">
        <v>16055</v>
      </c>
      <c r="X426" s="18" t="s">
        <v>16059</v>
      </c>
      <c r="Y426" s="38"/>
      <c r="Z426" s="38"/>
    </row>
    <row r="427">
      <c r="A427" s="25" t="s">
        <v>16060</v>
      </c>
      <c r="B427" s="37" t="s">
        <v>16061</v>
      </c>
      <c r="C427" s="51">
        <v>1987.0</v>
      </c>
      <c r="D427" s="52">
        <v>62.0</v>
      </c>
      <c r="E427" s="52">
        <v>122760.0</v>
      </c>
      <c r="F427" s="53" t="s">
        <v>15999</v>
      </c>
      <c r="G427" s="37" t="s">
        <v>3161</v>
      </c>
      <c r="H427" s="37" t="s">
        <v>16008</v>
      </c>
      <c r="I427" s="52">
        <v>0.68</v>
      </c>
      <c r="J427" s="52">
        <v>0.626</v>
      </c>
      <c r="K427" s="52">
        <v>-8.519</v>
      </c>
      <c r="L427" s="52">
        <v>0.0255</v>
      </c>
      <c r="M427" s="52">
        <v>0.126</v>
      </c>
      <c r="N427" s="52">
        <v>1.3E-6</v>
      </c>
      <c r="O427" s="52">
        <v>0.0995</v>
      </c>
      <c r="P427" s="52">
        <v>0.96</v>
      </c>
      <c r="Q427" s="52">
        <v>104.333</v>
      </c>
      <c r="R427" s="52">
        <v>7.0</v>
      </c>
      <c r="S427" s="52">
        <v>1.0</v>
      </c>
      <c r="T427" s="54" t="s">
        <v>103</v>
      </c>
      <c r="U427" s="57" t="s">
        <v>35</v>
      </c>
      <c r="V427" s="53" t="s">
        <v>54</v>
      </c>
      <c r="W427" s="59" t="s">
        <v>16062</v>
      </c>
      <c r="X427" s="18" t="s">
        <v>16063</v>
      </c>
      <c r="Y427" s="38"/>
      <c r="Z427" s="38"/>
    </row>
    <row r="428">
      <c r="A428" s="25" t="s">
        <v>16064</v>
      </c>
      <c r="B428" s="37" t="s">
        <v>16065</v>
      </c>
      <c r="C428" s="51">
        <v>1987.0</v>
      </c>
      <c r="D428" s="52">
        <v>57.0</v>
      </c>
      <c r="E428" s="52">
        <v>173560.0</v>
      </c>
      <c r="F428" s="53" t="s">
        <v>15999</v>
      </c>
      <c r="G428" s="37" t="s">
        <v>3161</v>
      </c>
      <c r="H428" s="37" t="s">
        <v>16008</v>
      </c>
      <c r="I428" s="52">
        <v>0.515</v>
      </c>
      <c r="J428" s="52">
        <v>0.378</v>
      </c>
      <c r="K428" s="52">
        <v>-11.032</v>
      </c>
      <c r="L428" s="52">
        <v>0.0277</v>
      </c>
      <c r="M428" s="52">
        <v>0.22</v>
      </c>
      <c r="N428" s="52">
        <v>0.0</v>
      </c>
      <c r="O428" s="52">
        <v>0.0404</v>
      </c>
      <c r="P428" s="52">
        <v>0.436</v>
      </c>
      <c r="Q428" s="52">
        <v>92.228</v>
      </c>
      <c r="R428" s="52">
        <v>7.0</v>
      </c>
      <c r="S428" s="52">
        <v>1.0</v>
      </c>
      <c r="T428" s="54" t="s">
        <v>103</v>
      </c>
      <c r="U428" s="57" t="s">
        <v>35</v>
      </c>
      <c r="V428" s="53" t="s">
        <v>54</v>
      </c>
      <c r="W428" s="59" t="s">
        <v>16066</v>
      </c>
      <c r="X428" s="18" t="s">
        <v>16067</v>
      </c>
      <c r="Y428" s="38"/>
      <c r="Z428" s="38"/>
    </row>
    <row r="429">
      <c r="A429" s="25" t="s">
        <v>16068</v>
      </c>
      <c r="B429" s="37" t="s">
        <v>16069</v>
      </c>
      <c r="C429" s="51">
        <v>1984.0</v>
      </c>
      <c r="D429" s="52">
        <v>59.0</v>
      </c>
      <c r="E429" s="52">
        <v>202586.0</v>
      </c>
      <c r="F429" s="53" t="s">
        <v>15999</v>
      </c>
      <c r="G429" s="37" t="s">
        <v>3161</v>
      </c>
      <c r="H429" s="37" t="s">
        <v>3161</v>
      </c>
      <c r="I429" s="52">
        <v>0.445</v>
      </c>
      <c r="J429" s="52">
        <v>0.89</v>
      </c>
      <c r="K429" s="52">
        <v>-7.242</v>
      </c>
      <c r="L429" s="52">
        <v>0.0354</v>
      </c>
      <c r="M429" s="52">
        <v>8.97E-5</v>
      </c>
      <c r="N429" s="52">
        <v>1.76E-4</v>
      </c>
      <c r="O429" s="52">
        <v>0.284</v>
      </c>
      <c r="P429" s="52">
        <v>0.915</v>
      </c>
      <c r="Q429" s="52">
        <v>141.802</v>
      </c>
      <c r="R429" s="52">
        <v>0.0</v>
      </c>
      <c r="S429" s="52">
        <v>0.0</v>
      </c>
      <c r="T429" s="54" t="s">
        <v>103</v>
      </c>
      <c r="U429" s="57" t="s">
        <v>35</v>
      </c>
      <c r="V429" s="53" t="s">
        <v>54</v>
      </c>
      <c r="W429" s="59" t="s">
        <v>16070</v>
      </c>
      <c r="X429" s="18" t="s">
        <v>16071</v>
      </c>
      <c r="Y429" s="38"/>
      <c r="Z429" s="38"/>
    </row>
    <row r="430">
      <c r="A430" s="25" t="s">
        <v>16072</v>
      </c>
      <c r="B430" s="37" t="s">
        <v>16073</v>
      </c>
      <c r="C430" s="52">
        <v>1987.0</v>
      </c>
      <c r="D430" s="52">
        <v>57.0</v>
      </c>
      <c r="E430" s="52">
        <v>178440.0</v>
      </c>
      <c r="F430" s="53" t="s">
        <v>15999</v>
      </c>
      <c r="G430" s="37" t="s">
        <v>3161</v>
      </c>
      <c r="H430" s="37" t="s">
        <v>16013</v>
      </c>
      <c r="I430" s="52">
        <v>0.47</v>
      </c>
      <c r="J430" s="52">
        <v>0.785</v>
      </c>
      <c r="K430" s="52">
        <v>-5.119</v>
      </c>
      <c r="L430" s="52">
        <v>0.0445</v>
      </c>
      <c r="M430" s="52">
        <v>0.311</v>
      </c>
      <c r="N430" s="52">
        <v>0.0641</v>
      </c>
      <c r="O430" s="52">
        <v>0.265</v>
      </c>
      <c r="P430" s="52">
        <v>0.601</v>
      </c>
      <c r="Q430" s="52">
        <v>168.975</v>
      </c>
      <c r="R430" s="52">
        <v>2.0</v>
      </c>
      <c r="S430" s="52">
        <v>1.0</v>
      </c>
      <c r="T430" s="54" t="s">
        <v>103</v>
      </c>
      <c r="U430" s="57" t="s">
        <v>35</v>
      </c>
      <c r="V430" s="53" t="s">
        <v>54</v>
      </c>
      <c r="W430" s="59" t="s">
        <v>16074</v>
      </c>
      <c r="X430" s="18" t="s">
        <v>16077</v>
      </c>
      <c r="Y430" s="38"/>
      <c r="Z430" s="38"/>
    </row>
    <row r="431">
      <c r="A431" s="25" t="s">
        <v>16079</v>
      </c>
      <c r="B431" s="52">
        <v>505.0</v>
      </c>
      <c r="C431" s="51">
        <v>2007.0</v>
      </c>
      <c r="D431" s="52">
        <v>90.0</v>
      </c>
      <c r="E431" s="52">
        <v>253586.0</v>
      </c>
      <c r="F431" s="53" t="s">
        <v>16080</v>
      </c>
      <c r="G431" s="37" t="s">
        <v>9689</v>
      </c>
      <c r="H431" s="37" t="s">
        <v>16081</v>
      </c>
      <c r="I431" s="52">
        <v>0.526</v>
      </c>
      <c r="J431" s="52">
        <v>0.866</v>
      </c>
      <c r="K431" s="52">
        <v>-5.822</v>
      </c>
      <c r="L431" s="52">
        <v>0.0568</v>
      </c>
      <c r="M431" s="52">
        <v>0.00287</v>
      </c>
      <c r="N431" s="52">
        <v>7.78E-5</v>
      </c>
      <c r="O431" s="52">
        <v>0.0945</v>
      </c>
      <c r="P431" s="52">
        <v>0.248</v>
      </c>
      <c r="Q431" s="52">
        <v>140.266</v>
      </c>
      <c r="R431" s="52">
        <v>0.0</v>
      </c>
      <c r="S431" s="52">
        <v>1.0</v>
      </c>
      <c r="T431" s="54" t="s">
        <v>103</v>
      </c>
      <c r="U431" s="57" t="s">
        <v>35</v>
      </c>
      <c r="V431" s="53" t="s">
        <v>36</v>
      </c>
      <c r="W431" s="59" t="s">
        <v>16082</v>
      </c>
      <c r="X431" s="18" t="s">
        <v>16083</v>
      </c>
      <c r="Y431" s="38"/>
      <c r="Z431" s="38"/>
    </row>
    <row r="432">
      <c r="A432" s="25" t="s">
        <v>16084</v>
      </c>
      <c r="B432" s="37" t="s">
        <v>16085</v>
      </c>
      <c r="C432" s="51">
        <v>2013.0</v>
      </c>
      <c r="D432" s="52">
        <v>91.0</v>
      </c>
      <c r="E432" s="52">
        <v>272394.0</v>
      </c>
      <c r="F432" s="53" t="s">
        <v>16080</v>
      </c>
      <c r="G432" s="37" t="s">
        <v>9689</v>
      </c>
      <c r="H432" s="37" t="s">
        <v>9690</v>
      </c>
      <c r="I432" s="52">
        <v>0.548</v>
      </c>
      <c r="J432" s="52">
        <v>0.532</v>
      </c>
      <c r="K432" s="52">
        <v>-7.596</v>
      </c>
      <c r="L432" s="52">
        <v>0.0323</v>
      </c>
      <c r="M432" s="52">
        <v>0.186</v>
      </c>
      <c r="N432" s="52">
        <v>2.63E-4</v>
      </c>
      <c r="O432" s="52">
        <v>0.217</v>
      </c>
      <c r="P432" s="52">
        <v>0.405</v>
      </c>
      <c r="Q432" s="52">
        <v>85.03</v>
      </c>
      <c r="R432" s="52">
        <v>5.0</v>
      </c>
      <c r="S432" s="52">
        <v>1.0</v>
      </c>
      <c r="T432" s="54" t="s">
        <v>11697</v>
      </c>
      <c r="U432" s="57" t="s">
        <v>35</v>
      </c>
      <c r="V432" s="53" t="s">
        <v>54</v>
      </c>
      <c r="W432" s="59" t="s">
        <v>16086</v>
      </c>
      <c r="X432" s="18" t="s">
        <v>16087</v>
      </c>
      <c r="Y432" s="38"/>
      <c r="Z432" s="38"/>
    </row>
    <row r="433">
      <c r="A433" s="25" t="s">
        <v>16088</v>
      </c>
      <c r="B433" s="37" t="s">
        <v>16089</v>
      </c>
      <c r="C433" s="51">
        <v>2011.0</v>
      </c>
      <c r="D433" s="52">
        <v>63.0</v>
      </c>
      <c r="E433" s="52">
        <v>191426.0</v>
      </c>
      <c r="F433" s="53" t="s">
        <v>16080</v>
      </c>
      <c r="G433" s="37" t="s">
        <v>9689</v>
      </c>
      <c r="H433" s="37" t="s">
        <v>16090</v>
      </c>
      <c r="I433" s="52">
        <v>0.349</v>
      </c>
      <c r="J433" s="52">
        <v>0.662</v>
      </c>
      <c r="K433" s="52">
        <v>-6.873</v>
      </c>
      <c r="L433" s="52">
        <v>0.0402</v>
      </c>
      <c r="M433" s="52">
        <v>0.00197</v>
      </c>
      <c r="N433" s="52">
        <v>0.908</v>
      </c>
      <c r="O433" s="52">
        <v>0.136</v>
      </c>
      <c r="P433" s="52">
        <v>0.554</v>
      </c>
      <c r="Q433" s="52">
        <v>169.926</v>
      </c>
      <c r="R433" s="52">
        <v>11.0</v>
      </c>
      <c r="S433" s="52">
        <v>1.0</v>
      </c>
      <c r="T433" s="54" t="s">
        <v>103</v>
      </c>
      <c r="U433" s="57" t="s">
        <v>35</v>
      </c>
      <c r="V433" s="53" t="s">
        <v>54</v>
      </c>
      <c r="W433" s="59" t="s">
        <v>16091</v>
      </c>
      <c r="X433" s="18" t="s">
        <v>16092</v>
      </c>
      <c r="Y433" s="38"/>
      <c r="Z433" s="38"/>
    </row>
    <row r="434">
      <c r="A434" s="25" t="s">
        <v>16093</v>
      </c>
      <c r="B434" s="37" t="s">
        <v>16094</v>
      </c>
      <c r="C434" s="51">
        <v>2007.0</v>
      </c>
      <c r="D434" s="52">
        <v>67.0</v>
      </c>
      <c r="E434" s="52">
        <v>184760.0</v>
      </c>
      <c r="F434" s="53" t="s">
        <v>16080</v>
      </c>
      <c r="G434" s="37" t="s">
        <v>9689</v>
      </c>
      <c r="H434" s="37" t="s">
        <v>16081</v>
      </c>
      <c r="I434" s="52">
        <v>0.29</v>
      </c>
      <c r="J434" s="52">
        <v>0.399</v>
      </c>
      <c r="K434" s="52">
        <v>-10.696</v>
      </c>
      <c r="L434" s="52">
        <v>0.0338</v>
      </c>
      <c r="M434" s="52">
        <v>0.902</v>
      </c>
      <c r="N434" s="52">
        <v>0.0019</v>
      </c>
      <c r="O434" s="52">
        <v>0.105</v>
      </c>
      <c r="P434" s="52">
        <v>0.0965</v>
      </c>
      <c r="Q434" s="52">
        <v>128.37</v>
      </c>
      <c r="R434" s="52">
        <v>7.0</v>
      </c>
      <c r="S434" s="52">
        <v>0.0</v>
      </c>
      <c r="T434" s="54" t="s">
        <v>103</v>
      </c>
      <c r="U434" s="57" t="s">
        <v>35</v>
      </c>
      <c r="V434" s="53" t="s">
        <v>75</v>
      </c>
      <c r="W434" s="59" t="s">
        <v>16095</v>
      </c>
      <c r="X434" s="18" t="s">
        <v>16096</v>
      </c>
      <c r="Y434" s="38"/>
      <c r="Z434" s="38"/>
    </row>
    <row r="435">
      <c r="A435" s="25" t="s">
        <v>16097</v>
      </c>
      <c r="B435" s="37" t="s">
        <v>16098</v>
      </c>
      <c r="C435" s="51">
        <v>2009.0</v>
      </c>
      <c r="D435" s="52">
        <v>70.0</v>
      </c>
      <c r="E435" s="52">
        <v>197973.0</v>
      </c>
      <c r="F435" s="53" t="s">
        <v>16080</v>
      </c>
      <c r="G435" s="37" t="s">
        <v>9689</v>
      </c>
      <c r="H435" s="37" t="s">
        <v>16099</v>
      </c>
      <c r="I435" s="52">
        <v>0.287</v>
      </c>
      <c r="J435" s="52">
        <v>0.721</v>
      </c>
      <c r="K435" s="52">
        <v>-5.81</v>
      </c>
      <c r="L435" s="52">
        <v>0.0387</v>
      </c>
      <c r="M435" s="52">
        <v>0.00764</v>
      </c>
      <c r="N435" s="52">
        <v>0.0</v>
      </c>
      <c r="O435" s="52">
        <v>0.328</v>
      </c>
      <c r="P435" s="52">
        <v>0.763</v>
      </c>
      <c r="Q435" s="52">
        <v>169.252</v>
      </c>
      <c r="R435" s="52">
        <v>9.0</v>
      </c>
      <c r="S435" s="52">
        <v>1.0</v>
      </c>
      <c r="T435" s="54" t="s">
        <v>103</v>
      </c>
      <c r="U435" s="57" t="s">
        <v>35</v>
      </c>
      <c r="V435" s="53" t="s">
        <v>54</v>
      </c>
      <c r="W435" s="59" t="s">
        <v>16100</v>
      </c>
      <c r="X435" s="18" t="s">
        <v>16101</v>
      </c>
      <c r="Y435" s="38"/>
      <c r="Z435" s="38"/>
    </row>
    <row r="436">
      <c r="A436" s="25" t="s">
        <v>16102</v>
      </c>
      <c r="B436" s="37" t="s">
        <v>16103</v>
      </c>
      <c r="C436" s="51">
        <v>2013.0</v>
      </c>
      <c r="D436" s="52">
        <v>71.0</v>
      </c>
      <c r="E436" s="52">
        <v>181049.0</v>
      </c>
      <c r="F436" s="53" t="s">
        <v>16080</v>
      </c>
      <c r="G436" s="37" t="s">
        <v>9689</v>
      </c>
      <c r="H436" s="37" t="s">
        <v>9690</v>
      </c>
      <c r="I436" s="52">
        <v>0.538</v>
      </c>
      <c r="J436" s="52">
        <v>0.953</v>
      </c>
      <c r="K436" s="52">
        <v>-5.611</v>
      </c>
      <c r="L436" s="52">
        <v>0.056</v>
      </c>
      <c r="M436" s="52">
        <v>0.0234</v>
      </c>
      <c r="N436" s="52">
        <v>0.00126</v>
      </c>
      <c r="O436" s="52">
        <v>0.113</v>
      </c>
      <c r="P436" s="52">
        <v>0.74</v>
      </c>
      <c r="Q436" s="52">
        <v>100.033</v>
      </c>
      <c r="R436" s="52">
        <v>9.0</v>
      </c>
      <c r="S436" s="52">
        <v>0.0</v>
      </c>
      <c r="T436" s="54" t="s">
        <v>103</v>
      </c>
      <c r="U436" s="57" t="s">
        <v>35</v>
      </c>
      <c r="V436" s="53" t="s">
        <v>54</v>
      </c>
      <c r="W436" s="59" t="s">
        <v>16104</v>
      </c>
      <c r="X436" s="18" t="s">
        <v>16105</v>
      </c>
      <c r="Y436" s="38"/>
      <c r="Z436" s="38"/>
    </row>
    <row r="437">
      <c r="A437" s="25" t="s">
        <v>16106</v>
      </c>
      <c r="B437" s="37" t="s">
        <v>16107</v>
      </c>
      <c r="C437" s="51">
        <v>2006.0</v>
      </c>
      <c r="D437" s="52">
        <v>58.0</v>
      </c>
      <c r="E437" s="52">
        <v>202853.0</v>
      </c>
      <c r="F437" s="53" t="s">
        <v>16080</v>
      </c>
      <c r="G437" s="37" t="s">
        <v>9689</v>
      </c>
      <c r="H437" s="37" t="s">
        <v>16108</v>
      </c>
      <c r="I437" s="52">
        <v>0.316</v>
      </c>
      <c r="J437" s="52">
        <v>0.306</v>
      </c>
      <c r="K437" s="52">
        <v>-13.322</v>
      </c>
      <c r="L437" s="52">
        <v>0.0411</v>
      </c>
      <c r="M437" s="52">
        <v>0.676</v>
      </c>
      <c r="N437" s="52">
        <v>0.0025</v>
      </c>
      <c r="O437" s="52">
        <v>0.0809</v>
      </c>
      <c r="P437" s="52">
        <v>0.284</v>
      </c>
      <c r="Q437" s="52">
        <v>85.255</v>
      </c>
      <c r="R437" s="52">
        <v>2.0</v>
      </c>
      <c r="S437" s="52">
        <v>1.0</v>
      </c>
      <c r="T437" s="54" t="s">
        <v>103</v>
      </c>
      <c r="U437" s="57" t="s">
        <v>35</v>
      </c>
      <c r="V437" s="53" t="s">
        <v>36</v>
      </c>
      <c r="W437" s="59" t="s">
        <v>16109</v>
      </c>
      <c r="X437" s="18" t="s">
        <v>16110</v>
      </c>
      <c r="Y437" s="38"/>
      <c r="Z437" s="38"/>
    </row>
    <row r="438">
      <c r="A438" s="25" t="s">
        <v>16111</v>
      </c>
      <c r="B438" s="37" t="s">
        <v>16112</v>
      </c>
      <c r="C438" s="51">
        <v>2006.0</v>
      </c>
      <c r="D438" s="52">
        <v>64.0</v>
      </c>
      <c r="E438" s="52">
        <v>134933.0</v>
      </c>
      <c r="F438" s="53" t="s">
        <v>16080</v>
      </c>
      <c r="G438" s="37" t="s">
        <v>9689</v>
      </c>
      <c r="H438" s="37" t="s">
        <v>16113</v>
      </c>
      <c r="I438" s="52">
        <v>0.593</v>
      </c>
      <c r="J438" s="52">
        <v>0.333</v>
      </c>
      <c r="K438" s="52">
        <v>-14.342</v>
      </c>
      <c r="L438" s="52">
        <v>0.046</v>
      </c>
      <c r="M438" s="52">
        <v>0.358</v>
      </c>
      <c r="N438" s="52">
        <v>0.0</v>
      </c>
      <c r="O438" s="52">
        <v>0.245</v>
      </c>
      <c r="P438" s="52">
        <v>0.258</v>
      </c>
      <c r="Q438" s="52">
        <v>103.537</v>
      </c>
      <c r="R438" s="52">
        <v>9.0</v>
      </c>
      <c r="S438" s="52">
        <v>1.0</v>
      </c>
      <c r="T438" s="54" t="s">
        <v>103</v>
      </c>
      <c r="U438" s="57" t="s">
        <v>35</v>
      </c>
      <c r="V438" s="53" t="s">
        <v>36</v>
      </c>
      <c r="W438" s="59" t="s">
        <v>16114</v>
      </c>
      <c r="X438" s="18" t="s">
        <v>16115</v>
      </c>
      <c r="Y438" s="38"/>
      <c r="Z438" s="38"/>
    </row>
    <row r="439">
      <c r="A439" s="25" t="s">
        <v>16116</v>
      </c>
      <c r="B439" s="37" t="s">
        <v>16117</v>
      </c>
      <c r="C439" s="51">
        <v>2006.0</v>
      </c>
      <c r="D439" s="52">
        <v>76.0</v>
      </c>
      <c r="E439" s="52">
        <v>175440.0</v>
      </c>
      <c r="F439" s="53" t="s">
        <v>16080</v>
      </c>
      <c r="G439" s="37" t="s">
        <v>9689</v>
      </c>
      <c r="H439" s="37" t="s">
        <v>16113</v>
      </c>
      <c r="I439" s="52">
        <v>0.634</v>
      </c>
      <c r="J439" s="52">
        <v>0.599</v>
      </c>
      <c r="K439" s="52">
        <v>-5.447</v>
      </c>
      <c r="L439" s="52">
        <v>0.0365</v>
      </c>
      <c r="M439" s="52">
        <v>0.0288</v>
      </c>
      <c r="N439" s="52">
        <v>0.0</v>
      </c>
      <c r="O439" s="52">
        <v>0.197</v>
      </c>
      <c r="P439" s="52">
        <v>0.312</v>
      </c>
      <c r="Q439" s="52">
        <v>112.215</v>
      </c>
      <c r="R439" s="52">
        <v>2.0</v>
      </c>
      <c r="S439" s="52">
        <v>1.0</v>
      </c>
      <c r="T439" s="54" t="s">
        <v>103</v>
      </c>
      <c r="U439" s="57" t="s">
        <v>35</v>
      </c>
      <c r="V439" s="53" t="s">
        <v>45</v>
      </c>
      <c r="W439" s="59" t="s">
        <v>16118</v>
      </c>
      <c r="X439" s="18" t="s">
        <v>16119</v>
      </c>
      <c r="Y439" s="38"/>
      <c r="Z439" s="38"/>
    </row>
    <row r="440">
      <c r="A440" s="25" t="s">
        <v>16120</v>
      </c>
      <c r="B440" s="37" t="s">
        <v>16121</v>
      </c>
      <c r="C440" s="51">
        <v>2007.0</v>
      </c>
      <c r="D440" s="52">
        <v>81.0</v>
      </c>
      <c r="E440" s="52">
        <v>183893.0</v>
      </c>
      <c r="F440" s="53" t="s">
        <v>16080</v>
      </c>
      <c r="G440" s="37" t="s">
        <v>9689</v>
      </c>
      <c r="H440" s="37" t="s">
        <v>16081</v>
      </c>
      <c r="I440" s="52">
        <v>0.654</v>
      </c>
      <c r="J440" s="52">
        <v>0.828</v>
      </c>
      <c r="K440" s="52">
        <v>-5.377</v>
      </c>
      <c r="L440" s="52">
        <v>0.0281</v>
      </c>
      <c r="M440" s="52">
        <v>0.00146</v>
      </c>
      <c r="N440" s="52">
        <v>1.44E-4</v>
      </c>
      <c r="O440" s="52">
        <v>0.122</v>
      </c>
      <c r="P440" s="52">
        <v>0.79</v>
      </c>
      <c r="Q440" s="52">
        <v>112.056</v>
      </c>
      <c r="R440" s="52">
        <v>1.0</v>
      </c>
      <c r="S440" s="52">
        <v>0.0</v>
      </c>
      <c r="T440" s="54" t="s">
        <v>11697</v>
      </c>
      <c r="U440" s="57" t="s">
        <v>35</v>
      </c>
      <c r="V440" s="53" t="s">
        <v>54</v>
      </c>
      <c r="W440" s="59" t="s">
        <v>16122</v>
      </c>
      <c r="X440" s="18" t="s">
        <v>16123</v>
      </c>
      <c r="Y440" s="38"/>
      <c r="Z440" s="38"/>
    </row>
    <row r="441">
      <c r="A441" s="25" t="s">
        <v>16124</v>
      </c>
      <c r="B441" s="37" t="s">
        <v>16125</v>
      </c>
      <c r="C441" s="51">
        <v>2018.0</v>
      </c>
      <c r="D441" s="52">
        <v>57.0</v>
      </c>
      <c r="E441" s="52">
        <v>217720.0</v>
      </c>
      <c r="F441" s="53" t="s">
        <v>16080</v>
      </c>
      <c r="G441" s="37" t="s">
        <v>9689</v>
      </c>
      <c r="H441" s="37" t="s">
        <v>16126</v>
      </c>
      <c r="I441" s="52">
        <v>0.478</v>
      </c>
      <c r="J441" s="52">
        <v>0.555</v>
      </c>
      <c r="K441" s="52">
        <v>-6.551</v>
      </c>
      <c r="L441" s="52">
        <v>0.0403</v>
      </c>
      <c r="M441" s="52">
        <v>0.624</v>
      </c>
      <c r="N441" s="52">
        <v>3.98E-5</v>
      </c>
      <c r="O441" s="52">
        <v>0.126</v>
      </c>
      <c r="P441" s="52">
        <v>0.426</v>
      </c>
      <c r="Q441" s="52">
        <v>131.474</v>
      </c>
      <c r="R441" s="52">
        <v>9.0</v>
      </c>
      <c r="S441" s="52">
        <v>1.0</v>
      </c>
      <c r="T441" s="54" t="s">
        <v>103</v>
      </c>
      <c r="U441" s="57" t="s">
        <v>35</v>
      </c>
      <c r="V441" s="53" t="s">
        <v>54</v>
      </c>
      <c r="W441" s="59" t="s">
        <v>16127</v>
      </c>
      <c r="X441" s="18" t="s">
        <v>16128</v>
      </c>
      <c r="Y441" s="38"/>
      <c r="Z441" s="38"/>
    </row>
    <row r="442">
      <c r="A442" s="25" t="s">
        <v>16129</v>
      </c>
      <c r="B442" s="37" t="s">
        <v>16130</v>
      </c>
      <c r="C442" s="51">
        <v>2007.0</v>
      </c>
      <c r="D442" s="52">
        <v>59.0</v>
      </c>
      <c r="E442" s="52">
        <v>176520.0</v>
      </c>
      <c r="F442" s="53" t="s">
        <v>16080</v>
      </c>
      <c r="G442" s="37" t="s">
        <v>9689</v>
      </c>
      <c r="H442" s="37" t="s">
        <v>16121</v>
      </c>
      <c r="I442" s="52">
        <v>0.574</v>
      </c>
      <c r="J442" s="52">
        <v>0.793</v>
      </c>
      <c r="K442" s="52">
        <v>-6.059</v>
      </c>
      <c r="L442" s="52">
        <v>0.0321</v>
      </c>
      <c r="M442" s="52">
        <v>0.00814</v>
      </c>
      <c r="N442" s="52">
        <v>0.00874</v>
      </c>
      <c r="O442" s="52">
        <v>0.161</v>
      </c>
      <c r="P442" s="52">
        <v>0.678</v>
      </c>
      <c r="Q442" s="52">
        <v>119.977</v>
      </c>
      <c r="R442" s="52">
        <v>11.0</v>
      </c>
      <c r="S442" s="52">
        <v>0.0</v>
      </c>
      <c r="T442" s="54" t="s">
        <v>103</v>
      </c>
      <c r="U442" s="57" t="s">
        <v>35</v>
      </c>
      <c r="V442" s="53" t="s">
        <v>54</v>
      </c>
      <c r="W442" s="59" t="s">
        <v>16131</v>
      </c>
      <c r="X442" s="18" t="s">
        <v>16132</v>
      </c>
      <c r="Y442" s="38"/>
      <c r="Z442" s="38"/>
    </row>
    <row r="443">
      <c r="A443" s="25" t="s">
        <v>16133</v>
      </c>
      <c r="B443" s="37" t="s">
        <v>16134</v>
      </c>
      <c r="C443" s="51">
        <v>2011.0</v>
      </c>
      <c r="D443" s="52">
        <v>56.0</v>
      </c>
      <c r="E443" s="52">
        <v>162746.0</v>
      </c>
      <c r="F443" s="53" t="s">
        <v>16080</v>
      </c>
      <c r="G443" s="37" t="s">
        <v>9689</v>
      </c>
      <c r="H443" s="37" t="s">
        <v>16090</v>
      </c>
      <c r="I443" s="52">
        <v>0.585</v>
      </c>
      <c r="J443" s="52">
        <v>0.694</v>
      </c>
      <c r="K443" s="52">
        <v>-6.632</v>
      </c>
      <c r="L443" s="52">
        <v>0.0392</v>
      </c>
      <c r="M443" s="52">
        <v>3.7E-4</v>
      </c>
      <c r="N443" s="52">
        <v>0.0144</v>
      </c>
      <c r="O443" s="52">
        <v>0.0724</v>
      </c>
      <c r="P443" s="52">
        <v>0.785</v>
      </c>
      <c r="Q443" s="52">
        <v>127.966</v>
      </c>
      <c r="R443" s="52">
        <v>2.0</v>
      </c>
      <c r="S443" s="52">
        <v>1.0</v>
      </c>
      <c r="T443" s="54" t="s">
        <v>103</v>
      </c>
      <c r="U443" s="57" t="s">
        <v>35</v>
      </c>
      <c r="V443" s="53" t="s">
        <v>54</v>
      </c>
      <c r="W443" s="59" t="s">
        <v>16135</v>
      </c>
      <c r="X443" s="18" t="s">
        <v>16136</v>
      </c>
      <c r="Y443" s="38"/>
      <c r="Z443" s="38"/>
    </row>
    <row r="444">
      <c r="A444" s="25" t="s">
        <v>16139</v>
      </c>
      <c r="B444" s="37" t="s">
        <v>16140</v>
      </c>
      <c r="C444" s="51">
        <v>2009.0</v>
      </c>
      <c r="D444" s="52">
        <v>78.0</v>
      </c>
      <c r="E444" s="52">
        <v>223066.0</v>
      </c>
      <c r="F444" s="53" t="s">
        <v>16080</v>
      </c>
      <c r="G444" s="37" t="s">
        <v>9689</v>
      </c>
      <c r="H444" s="37" t="s">
        <v>16099</v>
      </c>
      <c r="I444" s="52">
        <v>0.323</v>
      </c>
      <c r="J444" s="52">
        <v>0.806</v>
      </c>
      <c r="K444" s="52">
        <v>-6.554</v>
      </c>
      <c r="L444" s="52">
        <v>0.0769</v>
      </c>
      <c r="M444" s="52">
        <v>0.0314</v>
      </c>
      <c r="N444" s="52">
        <v>1.11E-5</v>
      </c>
      <c r="O444" s="52">
        <v>0.181</v>
      </c>
      <c r="P444" s="52">
        <v>0.548</v>
      </c>
      <c r="Q444" s="52">
        <v>124.615</v>
      </c>
      <c r="R444" s="52">
        <v>7.0</v>
      </c>
      <c r="S444" s="52">
        <v>0.0</v>
      </c>
      <c r="T444" s="54" t="s">
        <v>103</v>
      </c>
      <c r="U444" s="57" t="s">
        <v>35</v>
      </c>
      <c r="V444" s="53" t="s">
        <v>54</v>
      </c>
      <c r="W444" s="59" t="s">
        <v>16142</v>
      </c>
      <c r="X444" s="18" t="s">
        <v>16144</v>
      </c>
      <c r="Y444" s="38"/>
      <c r="Z444" s="38"/>
    </row>
    <row r="445">
      <c r="A445" s="25" t="s">
        <v>16145</v>
      </c>
      <c r="B445" s="37" t="s">
        <v>16146</v>
      </c>
      <c r="C445" s="51">
        <v>2009.0</v>
      </c>
      <c r="D445" s="52">
        <v>73.0</v>
      </c>
      <c r="E445" s="52">
        <v>224826.0</v>
      </c>
      <c r="F445" s="53" t="s">
        <v>16080</v>
      </c>
      <c r="G445" s="37" t="s">
        <v>9689</v>
      </c>
      <c r="H445" s="37" t="s">
        <v>16099</v>
      </c>
      <c r="I445" s="52">
        <v>0.498</v>
      </c>
      <c r="J445" s="52">
        <v>0.885</v>
      </c>
      <c r="K445" s="52">
        <v>-4.423</v>
      </c>
      <c r="L445" s="52">
        <v>0.0461</v>
      </c>
      <c r="M445" s="52">
        <v>0.0148</v>
      </c>
      <c r="N445" s="52">
        <v>4.1E-4</v>
      </c>
      <c r="O445" s="52">
        <v>0.239</v>
      </c>
      <c r="P445" s="52">
        <v>0.67</v>
      </c>
      <c r="Q445" s="52">
        <v>106.719</v>
      </c>
      <c r="R445" s="52">
        <v>4.0</v>
      </c>
      <c r="S445" s="52">
        <v>0.0</v>
      </c>
      <c r="T445" s="54" t="s">
        <v>103</v>
      </c>
      <c r="U445" s="57" t="s">
        <v>35</v>
      </c>
      <c r="V445" s="53" t="s">
        <v>54</v>
      </c>
      <c r="W445" s="59" t="s">
        <v>16147</v>
      </c>
      <c r="X445" s="18" t="s">
        <v>16148</v>
      </c>
      <c r="Y445" s="38"/>
      <c r="Z445" s="38"/>
    </row>
    <row r="446">
      <c r="A446" s="25" t="s">
        <v>16149</v>
      </c>
      <c r="B446" s="37" t="s">
        <v>16150</v>
      </c>
      <c r="C446" s="51">
        <v>2011.0</v>
      </c>
      <c r="D446" s="52">
        <v>64.0</v>
      </c>
      <c r="E446" s="52">
        <v>234920.0</v>
      </c>
      <c r="F446" s="53" t="s">
        <v>16080</v>
      </c>
      <c r="G446" s="37" t="s">
        <v>9689</v>
      </c>
      <c r="H446" s="37" t="s">
        <v>16090</v>
      </c>
      <c r="I446" s="52">
        <v>0.505</v>
      </c>
      <c r="J446" s="52">
        <v>0.898</v>
      </c>
      <c r="K446" s="52">
        <v>-4.906</v>
      </c>
      <c r="L446" s="52">
        <v>0.0329</v>
      </c>
      <c r="M446" s="52">
        <v>5.18E-4</v>
      </c>
      <c r="N446" s="52">
        <v>0.00236</v>
      </c>
      <c r="O446" s="52">
        <v>0.173</v>
      </c>
      <c r="P446" s="52">
        <v>0.731</v>
      </c>
      <c r="Q446" s="52">
        <v>118.929</v>
      </c>
      <c r="R446" s="52">
        <v>7.0</v>
      </c>
      <c r="S446" s="52">
        <v>1.0</v>
      </c>
      <c r="T446" s="54" t="s">
        <v>103</v>
      </c>
      <c r="U446" s="57" t="s">
        <v>35</v>
      </c>
      <c r="V446" s="53" t="s">
        <v>54</v>
      </c>
      <c r="W446" s="59" t="s">
        <v>16151</v>
      </c>
      <c r="X446" s="18" t="s">
        <v>16152</v>
      </c>
      <c r="Y446" s="38"/>
      <c r="Z446" s="38"/>
    </row>
    <row r="447">
      <c r="A447" s="25" t="s">
        <v>16153</v>
      </c>
      <c r="B447" s="37" t="s">
        <v>16090</v>
      </c>
      <c r="C447" s="51">
        <v>2011.0</v>
      </c>
      <c r="D447" s="52">
        <v>65.0</v>
      </c>
      <c r="E447" s="52">
        <v>225986.0</v>
      </c>
      <c r="F447" s="53" t="s">
        <v>16080</v>
      </c>
      <c r="G447" s="37" t="s">
        <v>9689</v>
      </c>
      <c r="H447" s="37" t="s">
        <v>16090</v>
      </c>
      <c r="I447" s="52">
        <v>0.339</v>
      </c>
      <c r="J447" s="52">
        <v>0.932</v>
      </c>
      <c r="K447" s="52">
        <v>-5.017</v>
      </c>
      <c r="L447" s="52">
        <v>0.057</v>
      </c>
      <c r="M447" s="52">
        <v>0.00105</v>
      </c>
      <c r="N447" s="52">
        <v>0.114</v>
      </c>
      <c r="O447" s="52">
        <v>0.255</v>
      </c>
      <c r="P447" s="52">
        <v>0.586</v>
      </c>
      <c r="Q447" s="52">
        <v>128.291</v>
      </c>
      <c r="R447" s="52">
        <v>4.0</v>
      </c>
      <c r="S447" s="52">
        <v>1.0</v>
      </c>
      <c r="T447" s="54" t="s">
        <v>103</v>
      </c>
      <c r="U447" s="57" t="s">
        <v>35</v>
      </c>
      <c r="V447" s="53" t="s">
        <v>54</v>
      </c>
      <c r="W447" s="59" t="s">
        <v>16154</v>
      </c>
      <c r="X447" s="18" t="s">
        <v>16155</v>
      </c>
      <c r="Y447" s="38"/>
      <c r="Z447" s="38"/>
    </row>
    <row r="448">
      <c r="A448" s="25" t="s">
        <v>16156</v>
      </c>
      <c r="B448" s="37" t="s">
        <v>16157</v>
      </c>
      <c r="C448" s="51">
        <v>2011.0</v>
      </c>
      <c r="D448" s="52">
        <v>61.0</v>
      </c>
      <c r="E448" s="52">
        <v>217440.0</v>
      </c>
      <c r="F448" s="53" t="s">
        <v>16080</v>
      </c>
      <c r="G448" s="37" t="s">
        <v>9689</v>
      </c>
      <c r="H448" s="37" t="s">
        <v>16090</v>
      </c>
      <c r="I448" s="52">
        <v>0.343</v>
      </c>
      <c r="J448" s="52">
        <v>0.89</v>
      </c>
      <c r="K448" s="52">
        <v>-5.759</v>
      </c>
      <c r="L448" s="52">
        <v>0.0655</v>
      </c>
      <c r="M448" s="52">
        <v>8.21E-4</v>
      </c>
      <c r="N448" s="52">
        <v>0.0</v>
      </c>
      <c r="O448" s="52">
        <v>0.0912</v>
      </c>
      <c r="P448" s="52">
        <v>0.525</v>
      </c>
      <c r="Q448" s="52">
        <v>100.061</v>
      </c>
      <c r="R448" s="52">
        <v>7.0</v>
      </c>
      <c r="S448" s="52">
        <v>1.0</v>
      </c>
      <c r="T448" s="54" t="s">
        <v>103</v>
      </c>
      <c r="U448" s="57" t="s">
        <v>35</v>
      </c>
      <c r="V448" s="53" t="s">
        <v>54</v>
      </c>
      <c r="W448" s="59" t="s">
        <v>16158</v>
      </c>
      <c r="X448" s="18" t="s">
        <v>16159</v>
      </c>
      <c r="Y448" s="38"/>
      <c r="Z448" s="38"/>
    </row>
    <row r="449">
      <c r="A449" s="25" t="s">
        <v>16160</v>
      </c>
      <c r="B449" s="37" t="s">
        <v>16161</v>
      </c>
      <c r="C449" s="51">
        <v>2013.0</v>
      </c>
      <c r="D449" s="52">
        <v>66.0</v>
      </c>
      <c r="E449" s="52">
        <v>215011.0</v>
      </c>
      <c r="F449" s="53" t="s">
        <v>16080</v>
      </c>
      <c r="G449" s="37" t="s">
        <v>9689</v>
      </c>
      <c r="H449" s="37" t="s">
        <v>9690</v>
      </c>
      <c r="I449" s="52">
        <v>0.532</v>
      </c>
      <c r="J449" s="52">
        <v>0.462</v>
      </c>
      <c r="K449" s="52">
        <v>-10.71</v>
      </c>
      <c r="L449" s="52">
        <v>0.03</v>
      </c>
      <c r="M449" s="52">
        <v>0.279</v>
      </c>
      <c r="N449" s="52">
        <v>0.196</v>
      </c>
      <c r="O449" s="52">
        <v>0.101</v>
      </c>
      <c r="P449" s="52">
        <v>0.485</v>
      </c>
      <c r="Q449" s="52">
        <v>80.001</v>
      </c>
      <c r="R449" s="52">
        <v>10.0</v>
      </c>
      <c r="S449" s="52">
        <v>1.0</v>
      </c>
      <c r="T449" s="54" t="s">
        <v>11697</v>
      </c>
      <c r="U449" s="57" t="s">
        <v>35</v>
      </c>
      <c r="V449" s="53" t="s">
        <v>54</v>
      </c>
      <c r="W449" s="59" t="s">
        <v>16162</v>
      </c>
      <c r="X449" s="18" t="s">
        <v>16163</v>
      </c>
      <c r="Y449" s="38"/>
      <c r="Z449" s="38"/>
    </row>
    <row r="450">
      <c r="A450" s="25" t="s">
        <v>16164</v>
      </c>
      <c r="B450" s="37" t="s">
        <v>16165</v>
      </c>
      <c r="C450" s="51">
        <v>2013.0</v>
      </c>
      <c r="D450" s="52">
        <v>83.0</v>
      </c>
      <c r="E450" s="52">
        <v>193030.0</v>
      </c>
      <c r="F450" s="53" t="s">
        <v>16080</v>
      </c>
      <c r="G450" s="37" t="s">
        <v>9689</v>
      </c>
      <c r="H450" s="37" t="s">
        <v>9690</v>
      </c>
      <c r="I450" s="52">
        <v>0.728</v>
      </c>
      <c r="J450" s="52">
        <v>0.638</v>
      </c>
      <c r="K450" s="52">
        <v>-6.455</v>
      </c>
      <c r="L450" s="52">
        <v>0.0336</v>
      </c>
      <c r="M450" s="52">
        <v>0.249</v>
      </c>
      <c r="N450" s="52">
        <v>0.0</v>
      </c>
      <c r="O450" s="52">
        <v>0.116</v>
      </c>
      <c r="P450" s="52">
        <v>0.872</v>
      </c>
      <c r="Q450" s="52">
        <v>130.014</v>
      </c>
      <c r="R450" s="52">
        <v>5.0</v>
      </c>
      <c r="S450" s="52">
        <v>0.0</v>
      </c>
      <c r="T450" s="54" t="s">
        <v>103</v>
      </c>
      <c r="U450" s="57" t="s">
        <v>35</v>
      </c>
      <c r="V450" s="53" t="s">
        <v>54</v>
      </c>
      <c r="W450" s="59" t="s">
        <v>16166</v>
      </c>
      <c r="X450" s="18" t="s">
        <v>16167</v>
      </c>
      <c r="Y450" s="38"/>
      <c r="Z450" s="38"/>
    </row>
    <row r="451">
      <c r="A451" s="25" t="s">
        <v>16168</v>
      </c>
      <c r="B451" s="37" t="s">
        <v>16169</v>
      </c>
      <c r="C451" s="51">
        <v>2018.0</v>
      </c>
      <c r="D451" s="52">
        <v>60.0</v>
      </c>
      <c r="E451" s="52">
        <v>208640.0</v>
      </c>
      <c r="F451" s="53" t="s">
        <v>16080</v>
      </c>
      <c r="G451" s="37" t="s">
        <v>9689</v>
      </c>
      <c r="H451" s="37" t="s">
        <v>16126</v>
      </c>
      <c r="I451" s="52">
        <v>0.714</v>
      </c>
      <c r="J451" s="52">
        <v>0.586</v>
      </c>
      <c r="K451" s="52">
        <v>-4.57</v>
      </c>
      <c r="L451" s="52">
        <v>0.0419</v>
      </c>
      <c r="M451" s="52">
        <v>0.057</v>
      </c>
      <c r="N451" s="52">
        <v>0.00464</v>
      </c>
      <c r="O451" s="52">
        <v>0.144</v>
      </c>
      <c r="P451" s="52">
        <v>0.844</v>
      </c>
      <c r="Q451" s="52">
        <v>77.104</v>
      </c>
      <c r="R451" s="52">
        <v>8.0</v>
      </c>
      <c r="S451" s="52">
        <v>1.0</v>
      </c>
      <c r="T451" s="54" t="s">
        <v>103</v>
      </c>
      <c r="U451" s="57" t="s">
        <v>35</v>
      </c>
      <c r="V451" s="53" t="s">
        <v>54</v>
      </c>
      <c r="W451" s="59" t="s">
        <v>16172</v>
      </c>
      <c r="X451" s="18" t="s">
        <v>16175</v>
      </c>
      <c r="Y451" s="38"/>
      <c r="Z451" s="38"/>
    </row>
    <row r="452">
      <c r="A452" s="25" t="s">
        <v>16176</v>
      </c>
      <c r="B452" s="37" t="s">
        <v>16177</v>
      </c>
      <c r="C452" s="51">
        <v>2018.0</v>
      </c>
      <c r="D452" s="52">
        <v>64.0</v>
      </c>
      <c r="E452" s="52">
        <v>312346.0</v>
      </c>
      <c r="F452" s="53" t="s">
        <v>16080</v>
      </c>
      <c r="G452" s="37" t="s">
        <v>9689</v>
      </c>
      <c r="H452" s="37" t="s">
        <v>16126</v>
      </c>
      <c r="I452" s="52">
        <v>0.599</v>
      </c>
      <c r="J452" s="52">
        <v>0.864</v>
      </c>
      <c r="K452" s="52">
        <v>-4.31</v>
      </c>
      <c r="L452" s="52">
        <v>0.069</v>
      </c>
      <c r="M452" s="52">
        <v>0.0626</v>
      </c>
      <c r="N452" s="52">
        <v>0.0</v>
      </c>
      <c r="O452" s="52">
        <v>0.0717</v>
      </c>
      <c r="P452" s="52">
        <v>0.676</v>
      </c>
      <c r="Q452" s="52">
        <v>130.199</v>
      </c>
      <c r="R452" s="52">
        <v>0.0</v>
      </c>
      <c r="S452" s="52">
        <v>1.0</v>
      </c>
      <c r="T452" s="54" t="s">
        <v>103</v>
      </c>
      <c r="U452" s="57" t="s">
        <v>35</v>
      </c>
      <c r="V452" s="53" t="s">
        <v>54</v>
      </c>
      <c r="W452" s="59" t="s">
        <v>16178</v>
      </c>
      <c r="X452" s="18" t="s">
        <v>16179</v>
      </c>
      <c r="Y452" s="38"/>
      <c r="Z452" s="38"/>
    </row>
    <row r="453">
      <c r="A453" s="25" t="s">
        <v>16180</v>
      </c>
      <c r="B453" s="37" t="s">
        <v>16181</v>
      </c>
      <c r="C453" s="51">
        <v>2022.0</v>
      </c>
      <c r="D453" s="52">
        <v>60.0</v>
      </c>
      <c r="E453" s="52">
        <v>265798.0</v>
      </c>
      <c r="F453" s="53" t="s">
        <v>16080</v>
      </c>
      <c r="G453" s="37" t="s">
        <v>9689</v>
      </c>
      <c r="H453" s="37" t="s">
        <v>16182</v>
      </c>
      <c r="I453" s="52">
        <v>0.521</v>
      </c>
      <c r="J453" s="52">
        <v>0.365</v>
      </c>
      <c r="K453" s="52">
        <v>-10.914</v>
      </c>
      <c r="L453" s="52">
        <v>0.0317</v>
      </c>
      <c r="M453" s="52">
        <v>0.626</v>
      </c>
      <c r="N453" s="52">
        <v>0.012</v>
      </c>
      <c r="O453" s="52">
        <v>0.185</v>
      </c>
      <c r="P453" s="52">
        <v>0.324</v>
      </c>
      <c r="Q453" s="52">
        <v>143.789</v>
      </c>
      <c r="R453" s="52">
        <v>3.0</v>
      </c>
      <c r="S453" s="52">
        <v>1.0</v>
      </c>
      <c r="T453" s="54" t="s">
        <v>103</v>
      </c>
      <c r="U453" s="57" t="s">
        <v>35</v>
      </c>
      <c r="V453" s="53" t="s">
        <v>45</v>
      </c>
      <c r="W453" s="59" t="s">
        <v>16183</v>
      </c>
      <c r="X453" s="18" t="s">
        <v>16184</v>
      </c>
      <c r="Y453" s="38"/>
      <c r="Z453" s="38"/>
    </row>
    <row r="454">
      <c r="A454" s="25" t="s">
        <v>16185</v>
      </c>
      <c r="B454" s="37" t="s">
        <v>16186</v>
      </c>
      <c r="C454" s="51">
        <v>2022.0</v>
      </c>
      <c r="D454" s="52">
        <v>59.0</v>
      </c>
      <c r="E454" s="52">
        <v>290584.0</v>
      </c>
      <c r="F454" s="53" t="s">
        <v>16080</v>
      </c>
      <c r="G454" s="37" t="s">
        <v>9689</v>
      </c>
      <c r="H454" s="37" t="s">
        <v>16182</v>
      </c>
      <c r="I454" s="52">
        <v>0.556</v>
      </c>
      <c r="J454" s="52">
        <v>0.315</v>
      </c>
      <c r="K454" s="52">
        <v>-11.651</v>
      </c>
      <c r="L454" s="52">
        <v>0.0625</v>
      </c>
      <c r="M454" s="52">
        <v>0.568</v>
      </c>
      <c r="N454" s="52">
        <v>0.0</v>
      </c>
      <c r="O454" s="52">
        <v>0.0774</v>
      </c>
      <c r="P454" s="52">
        <v>0.256</v>
      </c>
      <c r="Q454" s="52">
        <v>143.327</v>
      </c>
      <c r="R454" s="52">
        <v>7.0</v>
      </c>
      <c r="S454" s="52">
        <v>0.0</v>
      </c>
      <c r="T454" s="54" t="s">
        <v>103</v>
      </c>
      <c r="U454" s="57" t="s">
        <v>35</v>
      </c>
      <c r="V454" s="53" t="s">
        <v>36</v>
      </c>
      <c r="W454" s="59" t="s">
        <v>16187</v>
      </c>
      <c r="X454" s="18" t="s">
        <v>16188</v>
      </c>
      <c r="Y454" s="38"/>
      <c r="Z454" s="38"/>
    </row>
    <row r="455">
      <c r="A455" s="25" t="s">
        <v>16189</v>
      </c>
      <c r="B455" s="37" t="s">
        <v>16190</v>
      </c>
      <c r="C455" s="51">
        <v>2022.0</v>
      </c>
      <c r="D455" s="52">
        <v>58.0</v>
      </c>
      <c r="E455" s="52">
        <v>237984.0</v>
      </c>
      <c r="F455" s="53" t="s">
        <v>16080</v>
      </c>
      <c r="G455" s="37" t="s">
        <v>9689</v>
      </c>
      <c r="H455" s="37" t="s">
        <v>16182</v>
      </c>
      <c r="I455" s="52">
        <v>0.548</v>
      </c>
      <c r="J455" s="52">
        <v>0.328</v>
      </c>
      <c r="K455" s="52">
        <v>-9.973</v>
      </c>
      <c r="L455" s="52">
        <v>0.0296</v>
      </c>
      <c r="M455" s="52">
        <v>0.663</v>
      </c>
      <c r="N455" s="52">
        <v>0.00365</v>
      </c>
      <c r="O455" s="52">
        <v>0.0972</v>
      </c>
      <c r="P455" s="52">
        <v>0.343</v>
      </c>
      <c r="Q455" s="52">
        <v>67.023</v>
      </c>
      <c r="R455" s="52">
        <v>9.0</v>
      </c>
      <c r="S455" s="52">
        <v>0.0</v>
      </c>
      <c r="T455" s="54" t="s">
        <v>103</v>
      </c>
      <c r="U455" s="57" t="s">
        <v>35</v>
      </c>
      <c r="V455" s="53" t="s">
        <v>45</v>
      </c>
      <c r="W455" s="59" t="s">
        <v>16192</v>
      </c>
      <c r="X455" s="18" t="s">
        <v>16197</v>
      </c>
      <c r="Y455" s="38"/>
      <c r="Z455" s="38"/>
    </row>
    <row r="456">
      <c r="A456" s="25" t="s">
        <v>16198</v>
      </c>
      <c r="B456" s="37" t="s">
        <v>16199</v>
      </c>
      <c r="C456" s="51">
        <v>2022.0</v>
      </c>
      <c r="D456" s="52">
        <v>55.0</v>
      </c>
      <c r="E456" s="52">
        <v>244932.0</v>
      </c>
      <c r="F456" s="53" t="s">
        <v>16080</v>
      </c>
      <c r="G456" s="37" t="s">
        <v>9689</v>
      </c>
      <c r="H456" s="37" t="s">
        <v>16182</v>
      </c>
      <c r="I456" s="52">
        <v>0.394</v>
      </c>
      <c r="J456" s="52">
        <v>0.452</v>
      </c>
      <c r="K456" s="52">
        <v>-9.923</v>
      </c>
      <c r="L456" s="52">
        <v>0.0321</v>
      </c>
      <c r="M456" s="52">
        <v>0.276</v>
      </c>
      <c r="N456" s="52">
        <v>0.00998</v>
      </c>
      <c r="O456" s="52">
        <v>0.193</v>
      </c>
      <c r="P456" s="52">
        <v>0.653</v>
      </c>
      <c r="Q456" s="52">
        <v>169.298</v>
      </c>
      <c r="R456" s="52">
        <v>4.0</v>
      </c>
      <c r="S456" s="52">
        <v>0.0</v>
      </c>
      <c r="T456" s="54" t="s">
        <v>103</v>
      </c>
      <c r="U456" s="57" t="s">
        <v>35</v>
      </c>
      <c r="V456" s="53" t="s">
        <v>54</v>
      </c>
      <c r="W456" s="59" t="s">
        <v>16200</v>
      </c>
      <c r="X456" s="18" t="s">
        <v>16201</v>
      </c>
      <c r="Y456" s="38"/>
      <c r="Z456" s="38"/>
    </row>
    <row r="457">
      <c r="A457" s="25" t="s">
        <v>16202</v>
      </c>
      <c r="B457" s="37" t="s">
        <v>16203</v>
      </c>
      <c r="C457" s="51">
        <v>2022.0</v>
      </c>
      <c r="D457" s="52">
        <v>51.0</v>
      </c>
      <c r="E457" s="52">
        <v>210012.0</v>
      </c>
      <c r="F457" s="53" t="s">
        <v>16080</v>
      </c>
      <c r="G457" s="37" t="s">
        <v>9689</v>
      </c>
      <c r="H457" s="37" t="s">
        <v>16182</v>
      </c>
      <c r="I457" s="52">
        <v>0.569</v>
      </c>
      <c r="J457" s="52">
        <v>0.335</v>
      </c>
      <c r="K457" s="52">
        <v>-13.637</v>
      </c>
      <c r="L457" s="52">
        <v>0.0322</v>
      </c>
      <c r="M457" s="52">
        <v>0.802</v>
      </c>
      <c r="N457" s="52">
        <v>0.018</v>
      </c>
      <c r="O457" s="52">
        <v>0.0834</v>
      </c>
      <c r="P457" s="52">
        <v>0.388</v>
      </c>
      <c r="Q457" s="52">
        <v>127.587</v>
      </c>
      <c r="R457" s="52">
        <v>11.0</v>
      </c>
      <c r="S457" s="52">
        <v>0.0</v>
      </c>
      <c r="T457" s="54" t="s">
        <v>11697</v>
      </c>
      <c r="U457" s="57" t="s">
        <v>35</v>
      </c>
      <c r="V457" s="53" t="s">
        <v>45</v>
      </c>
      <c r="W457" s="59" t="s">
        <v>16204</v>
      </c>
      <c r="X457" s="18" t="s">
        <v>16205</v>
      </c>
      <c r="Y457" s="38"/>
      <c r="Z457" s="38"/>
    </row>
    <row r="458">
      <c r="A458" s="25" t="s">
        <v>16206</v>
      </c>
      <c r="B458" s="37" t="s">
        <v>16207</v>
      </c>
      <c r="C458" s="51">
        <v>2013.0</v>
      </c>
      <c r="D458" s="52">
        <v>95.0</v>
      </c>
      <c r="E458" s="52">
        <v>240400.0</v>
      </c>
      <c r="F458" s="53" t="s">
        <v>16208</v>
      </c>
      <c r="G458" s="37" t="s">
        <v>16209</v>
      </c>
      <c r="H458" s="37" t="s">
        <v>16210</v>
      </c>
      <c r="I458" s="52">
        <v>0.612</v>
      </c>
      <c r="J458" s="52">
        <v>0.807</v>
      </c>
      <c r="K458" s="52">
        <v>-2.81</v>
      </c>
      <c r="L458" s="52">
        <v>0.0336</v>
      </c>
      <c r="M458" s="52">
        <v>0.0495</v>
      </c>
      <c r="N458" s="52">
        <v>0.0177</v>
      </c>
      <c r="O458" s="52">
        <v>0.101</v>
      </c>
      <c r="P458" s="52">
        <v>0.398</v>
      </c>
      <c r="Q458" s="52">
        <v>124.053</v>
      </c>
      <c r="R458" s="52">
        <v>10.0</v>
      </c>
      <c r="S458" s="52">
        <v>1.0</v>
      </c>
      <c r="T458" s="54" t="s">
        <v>103</v>
      </c>
      <c r="U458" s="57" t="s">
        <v>35</v>
      </c>
      <c r="V458" s="53" t="s">
        <v>45</v>
      </c>
      <c r="W458" s="59" t="s">
        <v>16211</v>
      </c>
      <c r="X458" s="18" t="s">
        <v>16212</v>
      </c>
      <c r="Y458" s="38"/>
      <c r="Z458" s="38"/>
    </row>
    <row r="459">
      <c r="A459" s="25" t="s">
        <v>16213</v>
      </c>
      <c r="B459" s="37" t="s">
        <v>16214</v>
      </c>
      <c r="C459" s="51">
        <v>2015.0</v>
      </c>
      <c r="D459" s="52">
        <v>87.0</v>
      </c>
      <c r="E459" s="52">
        <v>260163.0</v>
      </c>
      <c r="F459" s="53" t="s">
        <v>16208</v>
      </c>
      <c r="G459" s="37" t="s">
        <v>16209</v>
      </c>
      <c r="H459" s="37" t="s">
        <v>16215</v>
      </c>
      <c r="I459" s="52">
        <v>0.588</v>
      </c>
      <c r="J459" s="52">
        <v>0.521</v>
      </c>
      <c r="K459" s="52">
        <v>-9.461</v>
      </c>
      <c r="L459" s="52">
        <v>0.0329</v>
      </c>
      <c r="M459" s="52">
        <v>0.0678</v>
      </c>
      <c r="N459" s="52">
        <v>0.149</v>
      </c>
      <c r="O459" s="52">
        <v>0.123</v>
      </c>
      <c r="P459" s="52">
        <v>0.337</v>
      </c>
      <c r="Q459" s="52">
        <v>85.012</v>
      </c>
      <c r="R459" s="52">
        <v>10.0</v>
      </c>
      <c r="S459" s="52">
        <v>1.0</v>
      </c>
      <c r="T459" s="54" t="s">
        <v>103</v>
      </c>
      <c r="U459" s="57" t="s">
        <v>35</v>
      </c>
      <c r="V459" s="53" t="s">
        <v>45</v>
      </c>
      <c r="W459" s="59" t="s">
        <v>16216</v>
      </c>
      <c r="X459" s="18" t="s">
        <v>16217</v>
      </c>
      <c r="Y459" s="38"/>
      <c r="Z459" s="38"/>
    </row>
    <row r="460">
      <c r="A460" s="25" t="s">
        <v>16218</v>
      </c>
      <c r="B460" s="37" t="s">
        <v>16219</v>
      </c>
      <c r="C460" s="51">
        <v>2013.0</v>
      </c>
      <c r="D460" s="52">
        <v>80.0</v>
      </c>
      <c r="E460" s="52">
        <v>251186.0</v>
      </c>
      <c r="F460" s="53" t="s">
        <v>16208</v>
      </c>
      <c r="G460" s="37" t="s">
        <v>16209</v>
      </c>
      <c r="H460" s="37" t="s">
        <v>16210</v>
      </c>
      <c r="I460" s="52">
        <v>0.464</v>
      </c>
      <c r="J460" s="52">
        <v>0.701</v>
      </c>
      <c r="K460" s="52">
        <v>-5.693</v>
      </c>
      <c r="L460" s="52">
        <v>0.0411</v>
      </c>
      <c r="M460" s="52">
        <v>0.00892</v>
      </c>
      <c r="N460" s="52">
        <v>0.309</v>
      </c>
      <c r="O460" s="52">
        <v>0.335</v>
      </c>
      <c r="P460" s="52">
        <v>0.356</v>
      </c>
      <c r="Q460" s="52">
        <v>83.996</v>
      </c>
      <c r="R460" s="52">
        <v>6.0</v>
      </c>
      <c r="S460" s="52">
        <v>0.0</v>
      </c>
      <c r="T460" s="54" t="s">
        <v>103</v>
      </c>
      <c r="U460" s="57" t="s">
        <v>35</v>
      </c>
      <c r="V460" s="53" t="s">
        <v>45</v>
      </c>
      <c r="W460" s="59" t="s">
        <v>16220</v>
      </c>
      <c r="X460" s="18" t="s">
        <v>16223</v>
      </c>
      <c r="Y460" s="38"/>
      <c r="Z460" s="38"/>
    </row>
    <row r="461">
      <c r="A461" s="25" t="s">
        <v>16227</v>
      </c>
      <c r="B461" s="37" t="s">
        <v>16228</v>
      </c>
      <c r="C461" s="51">
        <v>2018.0</v>
      </c>
      <c r="D461" s="52">
        <v>88.0</v>
      </c>
      <c r="E461" s="52">
        <v>206280.0</v>
      </c>
      <c r="F461" s="53" t="s">
        <v>16208</v>
      </c>
      <c r="G461" s="37" t="s">
        <v>16209</v>
      </c>
      <c r="H461" s="37" t="s">
        <v>16229</v>
      </c>
      <c r="I461" s="52">
        <v>0.575</v>
      </c>
      <c r="J461" s="52">
        <v>0.568</v>
      </c>
      <c r="K461" s="52">
        <v>-5.509</v>
      </c>
      <c r="L461" s="52">
        <v>0.03</v>
      </c>
      <c r="M461" s="52">
        <v>0.0484</v>
      </c>
      <c r="N461" s="52">
        <v>4.17E-4</v>
      </c>
      <c r="O461" s="52">
        <v>0.286</v>
      </c>
      <c r="P461" s="52">
        <v>0.37</v>
      </c>
      <c r="Q461" s="52">
        <v>93.986</v>
      </c>
      <c r="R461" s="52">
        <v>9.0</v>
      </c>
      <c r="S461" s="52">
        <v>0.0</v>
      </c>
      <c r="T461" s="54" t="s">
        <v>103</v>
      </c>
      <c r="U461" s="57" t="s">
        <v>35</v>
      </c>
      <c r="V461" s="53" t="s">
        <v>45</v>
      </c>
      <c r="W461" s="59" t="s">
        <v>16230</v>
      </c>
      <c r="X461" s="18" t="s">
        <v>16233</v>
      </c>
      <c r="Y461" s="38"/>
      <c r="Z461" s="38"/>
    </row>
    <row r="462">
      <c r="A462" s="25" t="s">
        <v>16236</v>
      </c>
      <c r="B462" s="37" t="s">
        <v>16237</v>
      </c>
      <c r="C462" s="51">
        <v>2015.0</v>
      </c>
      <c r="D462" s="52">
        <v>79.0</v>
      </c>
      <c r="E462" s="52">
        <v>235160.0</v>
      </c>
      <c r="F462" s="53" t="s">
        <v>16208</v>
      </c>
      <c r="G462" s="37" t="s">
        <v>16209</v>
      </c>
      <c r="H462" s="37" t="s">
        <v>16215</v>
      </c>
      <c r="I462" s="52">
        <v>0.581</v>
      </c>
      <c r="J462" s="52">
        <v>0.656</v>
      </c>
      <c r="K462" s="52">
        <v>-4.891</v>
      </c>
      <c r="L462" s="52">
        <v>0.0294</v>
      </c>
      <c r="M462" s="52">
        <v>0.00269</v>
      </c>
      <c r="N462" s="52">
        <v>2.78E-6</v>
      </c>
      <c r="O462" s="52">
        <v>0.101</v>
      </c>
      <c r="P462" s="52">
        <v>0.338</v>
      </c>
      <c r="Q462" s="52">
        <v>108.033</v>
      </c>
      <c r="R462" s="52">
        <v>4.0</v>
      </c>
      <c r="S462" s="52">
        <v>0.0</v>
      </c>
      <c r="T462" s="54" t="s">
        <v>103</v>
      </c>
      <c r="U462" s="57" t="s">
        <v>35</v>
      </c>
      <c r="V462" s="53" t="s">
        <v>45</v>
      </c>
      <c r="W462" s="59" t="s">
        <v>16238</v>
      </c>
      <c r="X462" s="18" t="s">
        <v>16239</v>
      </c>
      <c r="Y462" s="38"/>
      <c r="Z462" s="38"/>
    </row>
    <row r="463">
      <c r="A463" s="25" t="s">
        <v>16244</v>
      </c>
      <c r="B463" s="37" t="s">
        <v>16245</v>
      </c>
      <c r="C463" s="51">
        <v>2018.0</v>
      </c>
      <c r="D463" s="52">
        <v>90.0</v>
      </c>
      <c r="E463" s="52">
        <v>244013.0</v>
      </c>
      <c r="F463" s="53" t="s">
        <v>16208</v>
      </c>
      <c r="G463" s="37" t="s">
        <v>16209</v>
      </c>
      <c r="H463" s="37" t="s">
        <v>16229</v>
      </c>
      <c r="I463" s="52">
        <v>0.648</v>
      </c>
      <c r="J463" s="52">
        <v>0.594</v>
      </c>
      <c r="K463" s="52">
        <v>-7.027</v>
      </c>
      <c r="L463" s="52">
        <v>0.0293</v>
      </c>
      <c r="M463" s="52">
        <v>0.114</v>
      </c>
      <c r="N463" s="52">
        <v>0.0462</v>
      </c>
      <c r="O463" s="52">
        <v>0.116</v>
      </c>
      <c r="P463" s="52">
        <v>0.544</v>
      </c>
      <c r="Q463" s="52">
        <v>113.983</v>
      </c>
      <c r="R463" s="52">
        <v>11.0</v>
      </c>
      <c r="S463" s="52">
        <v>0.0</v>
      </c>
      <c r="T463" s="54" t="s">
        <v>103</v>
      </c>
      <c r="U463" s="57" t="s">
        <v>35</v>
      </c>
      <c r="V463" s="53" t="s">
        <v>54</v>
      </c>
      <c r="W463" s="59" t="s">
        <v>16246</v>
      </c>
      <c r="X463" s="18" t="s">
        <v>16248</v>
      </c>
      <c r="Y463" s="38"/>
      <c r="Z463" s="38"/>
    </row>
    <row r="464">
      <c r="A464" s="25" t="s">
        <v>16252</v>
      </c>
      <c r="B464" s="37" t="s">
        <v>16253</v>
      </c>
      <c r="C464" s="51">
        <v>2015.0</v>
      </c>
      <c r="D464" s="52">
        <v>70.0</v>
      </c>
      <c r="E464" s="52">
        <v>205276.0</v>
      </c>
      <c r="F464" s="53" t="s">
        <v>16208</v>
      </c>
      <c r="G464" s="37" t="s">
        <v>16209</v>
      </c>
      <c r="H464" s="37" t="s">
        <v>16215</v>
      </c>
      <c r="I464" s="52">
        <v>0.353</v>
      </c>
      <c r="J464" s="52">
        <v>0.686</v>
      </c>
      <c r="K464" s="52">
        <v>-5.704</v>
      </c>
      <c r="L464" s="52">
        <v>0.0534</v>
      </c>
      <c r="M464" s="52">
        <v>0.00216</v>
      </c>
      <c r="N464" s="52">
        <v>0.0</v>
      </c>
      <c r="O464" s="52">
        <v>0.123</v>
      </c>
      <c r="P464" s="52">
        <v>0.177</v>
      </c>
      <c r="Q464" s="52">
        <v>94.47</v>
      </c>
      <c r="R464" s="52">
        <v>7.0</v>
      </c>
      <c r="S464" s="52">
        <v>0.0</v>
      </c>
      <c r="T464" s="54" t="s">
        <v>103</v>
      </c>
      <c r="U464" s="57" t="s">
        <v>35</v>
      </c>
      <c r="V464" s="53" t="s">
        <v>58</v>
      </c>
      <c r="W464" s="59" t="s">
        <v>16254</v>
      </c>
      <c r="X464" s="18" t="s">
        <v>16255</v>
      </c>
      <c r="Y464" s="38"/>
      <c r="Z464" s="38"/>
    </row>
    <row r="465">
      <c r="A465" s="25" t="s">
        <v>16261</v>
      </c>
      <c r="B465" s="37" t="s">
        <v>16262</v>
      </c>
      <c r="C465" s="51">
        <v>2013.0</v>
      </c>
      <c r="D465" s="52">
        <v>65.0</v>
      </c>
      <c r="E465" s="52">
        <v>193080.0</v>
      </c>
      <c r="F465" s="53" t="s">
        <v>16208</v>
      </c>
      <c r="G465" s="37" t="s">
        <v>16209</v>
      </c>
      <c r="H465" s="37" t="s">
        <v>16263</v>
      </c>
      <c r="I465" s="52">
        <v>0.568</v>
      </c>
      <c r="J465" s="52">
        <v>0.569</v>
      </c>
      <c r="K465" s="52">
        <v>-6.013</v>
      </c>
      <c r="L465" s="52">
        <v>0.0329</v>
      </c>
      <c r="M465" s="52">
        <v>4.0E-4</v>
      </c>
      <c r="N465" s="52">
        <v>0.102</v>
      </c>
      <c r="O465" s="52">
        <v>0.342</v>
      </c>
      <c r="P465" s="52">
        <v>0.266</v>
      </c>
      <c r="Q465" s="52">
        <v>72.991</v>
      </c>
      <c r="R465" s="52">
        <v>7.0</v>
      </c>
      <c r="S465" s="52">
        <v>0.0</v>
      </c>
      <c r="T465" s="54" t="s">
        <v>11697</v>
      </c>
      <c r="U465" s="57" t="s">
        <v>35</v>
      </c>
      <c r="V465" s="53" t="s">
        <v>36</v>
      </c>
      <c r="W465" s="59" t="s">
        <v>16264</v>
      </c>
      <c r="X465" s="18" t="s">
        <v>16266</v>
      </c>
      <c r="Y465" s="38"/>
      <c r="Z465" s="38"/>
    </row>
    <row r="466">
      <c r="A466" s="25" t="s">
        <v>16270</v>
      </c>
      <c r="B466" s="37" t="s">
        <v>16271</v>
      </c>
      <c r="C466" s="51">
        <v>2015.0</v>
      </c>
      <c r="D466" s="52">
        <v>63.0</v>
      </c>
      <c r="E466" s="52">
        <v>262323.0</v>
      </c>
      <c r="F466" s="53" t="s">
        <v>16208</v>
      </c>
      <c r="G466" s="37" t="s">
        <v>16209</v>
      </c>
      <c r="H466" s="37" t="s">
        <v>16215</v>
      </c>
      <c r="I466" s="52">
        <v>0.249</v>
      </c>
      <c r="J466" s="52">
        <v>0.492</v>
      </c>
      <c r="K466" s="52">
        <v>-7.108</v>
      </c>
      <c r="L466" s="52">
        <v>0.0352</v>
      </c>
      <c r="M466" s="52">
        <v>0.755</v>
      </c>
      <c r="N466" s="52">
        <v>0.0</v>
      </c>
      <c r="O466" s="52">
        <v>0.243</v>
      </c>
      <c r="P466" s="52">
        <v>0.34</v>
      </c>
      <c r="Q466" s="52">
        <v>54.134</v>
      </c>
      <c r="R466" s="52">
        <v>2.0</v>
      </c>
      <c r="S466" s="52">
        <v>0.0</v>
      </c>
      <c r="T466" s="54" t="s">
        <v>103</v>
      </c>
      <c r="U466" s="57" t="s">
        <v>35</v>
      </c>
      <c r="V466" s="53" t="s">
        <v>45</v>
      </c>
      <c r="W466" s="59" t="s">
        <v>16272</v>
      </c>
      <c r="X466" s="18" t="s">
        <v>16275</v>
      </c>
      <c r="Y466" s="38"/>
      <c r="Z466" s="38"/>
    </row>
    <row r="467">
      <c r="A467" s="25" t="s">
        <v>16278</v>
      </c>
      <c r="B467" s="37" t="s">
        <v>16279</v>
      </c>
      <c r="C467" s="51">
        <v>2018.0</v>
      </c>
      <c r="D467" s="52">
        <v>67.0</v>
      </c>
      <c r="E467" s="52">
        <v>222666.0</v>
      </c>
      <c r="F467" s="53" t="s">
        <v>16208</v>
      </c>
      <c r="G467" s="37" t="s">
        <v>16209</v>
      </c>
      <c r="H467" s="37" t="s">
        <v>16229</v>
      </c>
      <c r="I467" s="52">
        <v>0.595</v>
      </c>
      <c r="J467" s="52">
        <v>0.636</v>
      </c>
      <c r="K467" s="52">
        <v>-5.981</v>
      </c>
      <c r="L467" s="52">
        <v>0.0312</v>
      </c>
      <c r="M467" s="52">
        <v>9.45E-5</v>
      </c>
      <c r="N467" s="52">
        <v>0.0529</v>
      </c>
      <c r="O467" s="52">
        <v>0.196</v>
      </c>
      <c r="P467" s="52">
        <v>0.147</v>
      </c>
      <c r="Q467" s="52">
        <v>112.008</v>
      </c>
      <c r="R467" s="52">
        <v>5.0</v>
      </c>
      <c r="S467" s="52">
        <v>0.0</v>
      </c>
      <c r="T467" s="54" t="s">
        <v>103</v>
      </c>
      <c r="U467" s="57" t="s">
        <v>35</v>
      </c>
      <c r="V467" s="53" t="s">
        <v>58</v>
      </c>
      <c r="W467" s="59" t="s">
        <v>16280</v>
      </c>
      <c r="X467" s="18" t="s">
        <v>16283</v>
      </c>
      <c r="Y467" s="38"/>
      <c r="Z467" s="38"/>
    </row>
    <row r="468">
      <c r="A468" s="25" t="s">
        <v>16285</v>
      </c>
      <c r="B468" s="60" t="s">
        <v>16286</v>
      </c>
      <c r="C468" s="51">
        <v>2018.0</v>
      </c>
      <c r="D468" s="52">
        <v>80.0</v>
      </c>
      <c r="E468" s="52">
        <v>245000.0</v>
      </c>
      <c r="F468" s="53" t="s">
        <v>16208</v>
      </c>
      <c r="G468" s="37" t="s">
        <v>16209</v>
      </c>
      <c r="H468" s="37" t="s">
        <v>16229</v>
      </c>
      <c r="I468" s="52">
        <v>0.589</v>
      </c>
      <c r="J468" s="52">
        <v>0.614</v>
      </c>
      <c r="K468" s="52">
        <v>-7.528</v>
      </c>
      <c r="L468" s="52">
        <v>0.0426</v>
      </c>
      <c r="M468" s="52">
        <v>0.0213</v>
      </c>
      <c r="N468" s="52">
        <v>0.165</v>
      </c>
      <c r="O468" s="52">
        <v>0.31</v>
      </c>
      <c r="P468" s="52">
        <v>0.318</v>
      </c>
      <c r="Q468" s="52">
        <v>119.837</v>
      </c>
      <c r="R468" s="52">
        <v>0.0</v>
      </c>
      <c r="S468" s="52">
        <v>0.0</v>
      </c>
      <c r="T468" s="54" t="s">
        <v>103</v>
      </c>
      <c r="U468" s="57" t="s">
        <v>35</v>
      </c>
      <c r="V468" s="53" t="s">
        <v>45</v>
      </c>
      <c r="W468" s="59" t="s">
        <v>16287</v>
      </c>
      <c r="X468" s="18" t="s">
        <v>16291</v>
      </c>
      <c r="Y468" s="38"/>
      <c r="Z468" s="38"/>
    </row>
    <row r="469">
      <c r="A469" s="25" t="s">
        <v>16292</v>
      </c>
      <c r="B469" s="37" t="s">
        <v>16293</v>
      </c>
      <c r="C469" s="51">
        <v>2018.0</v>
      </c>
      <c r="D469" s="52">
        <v>83.0</v>
      </c>
      <c r="E469" s="52">
        <v>153000.0</v>
      </c>
      <c r="F469" s="53" t="s">
        <v>16208</v>
      </c>
      <c r="G469" s="37" t="s">
        <v>16209</v>
      </c>
      <c r="H469" s="37" t="s">
        <v>16229</v>
      </c>
      <c r="I469" s="52">
        <v>0.551</v>
      </c>
      <c r="J469" s="52">
        <v>0.881</v>
      </c>
      <c r="K469" s="52">
        <v>-6.099</v>
      </c>
      <c r="L469" s="52">
        <v>0.0542</v>
      </c>
      <c r="M469" s="52">
        <v>0.186</v>
      </c>
      <c r="N469" s="52">
        <v>0.0791</v>
      </c>
      <c r="O469" s="52">
        <v>0.152</v>
      </c>
      <c r="P469" s="52">
        <v>0.387</v>
      </c>
      <c r="Q469" s="52">
        <v>88.036</v>
      </c>
      <c r="R469" s="52">
        <v>7.0</v>
      </c>
      <c r="S469" s="52">
        <v>0.0</v>
      </c>
      <c r="T469" s="54" t="s">
        <v>103</v>
      </c>
      <c r="U469" s="57" t="s">
        <v>35</v>
      </c>
      <c r="V469" s="53" t="s">
        <v>45</v>
      </c>
      <c r="W469" s="59" t="s">
        <v>16294</v>
      </c>
      <c r="X469" s="18" t="s">
        <v>16300</v>
      </c>
      <c r="Y469" s="38"/>
      <c r="Z469" s="38"/>
    </row>
    <row r="470">
      <c r="A470" s="25" t="s">
        <v>16301</v>
      </c>
      <c r="B470" s="37" t="s">
        <v>16302</v>
      </c>
      <c r="C470" s="51">
        <v>2018.0</v>
      </c>
      <c r="D470" s="52">
        <v>74.0</v>
      </c>
      <c r="E470" s="52">
        <v>203666.0</v>
      </c>
      <c r="F470" s="53" t="s">
        <v>16208</v>
      </c>
      <c r="G470" s="37" t="s">
        <v>16209</v>
      </c>
      <c r="H470" s="37" t="s">
        <v>16229</v>
      </c>
      <c r="I470" s="52">
        <v>0.534</v>
      </c>
      <c r="J470" s="52">
        <v>0.582</v>
      </c>
      <c r="K470" s="52">
        <v>-7.912</v>
      </c>
      <c r="L470" s="52">
        <v>0.0401</v>
      </c>
      <c r="M470" s="52">
        <v>0.047</v>
      </c>
      <c r="N470" s="52">
        <v>0.0328</v>
      </c>
      <c r="O470" s="52">
        <v>0.0883</v>
      </c>
      <c r="P470" s="52">
        <v>0.346</v>
      </c>
      <c r="Q470" s="52">
        <v>84.183</v>
      </c>
      <c r="R470" s="52">
        <v>5.0</v>
      </c>
      <c r="S470" s="52">
        <v>1.0</v>
      </c>
      <c r="T470" s="54" t="s">
        <v>103</v>
      </c>
      <c r="U470" s="57" t="s">
        <v>35</v>
      </c>
      <c r="V470" s="53" t="s">
        <v>45</v>
      </c>
      <c r="W470" s="59" t="s">
        <v>16304</v>
      </c>
      <c r="X470" s="18" t="s">
        <v>16309</v>
      </c>
      <c r="Y470" s="38"/>
      <c r="Z470" s="38"/>
    </row>
    <row r="471">
      <c r="A471" s="25" t="s">
        <v>16310</v>
      </c>
      <c r="B471" s="37" t="s">
        <v>16311</v>
      </c>
      <c r="C471" s="51">
        <v>2018.0</v>
      </c>
      <c r="D471" s="52">
        <v>71.0</v>
      </c>
      <c r="E471" s="52">
        <v>167960.0</v>
      </c>
      <c r="F471" s="53" t="s">
        <v>16208</v>
      </c>
      <c r="G471" s="37" t="s">
        <v>16209</v>
      </c>
      <c r="H471" s="37" t="s">
        <v>16229</v>
      </c>
      <c r="I471" s="52">
        <v>0.7</v>
      </c>
      <c r="J471" s="52">
        <v>0.82</v>
      </c>
      <c r="K471" s="52">
        <v>-5.499</v>
      </c>
      <c r="L471" s="52">
        <v>0.0329</v>
      </c>
      <c r="M471" s="52">
        <v>0.238</v>
      </c>
      <c r="N471" s="52">
        <v>0.318</v>
      </c>
      <c r="O471" s="52">
        <v>0.658</v>
      </c>
      <c r="P471" s="52">
        <v>0.667</v>
      </c>
      <c r="Q471" s="52">
        <v>109.998</v>
      </c>
      <c r="R471" s="52">
        <v>5.0</v>
      </c>
      <c r="S471" s="52">
        <v>0.0</v>
      </c>
      <c r="T471" s="54" t="s">
        <v>103</v>
      </c>
      <c r="U471" s="57" t="s">
        <v>35</v>
      </c>
      <c r="V471" s="53" t="s">
        <v>54</v>
      </c>
      <c r="W471" s="59" t="s">
        <v>16312</v>
      </c>
      <c r="X471" s="18" t="s">
        <v>16315</v>
      </c>
      <c r="Y471" s="38"/>
      <c r="Z471" s="38"/>
    </row>
    <row r="472">
      <c r="A472" s="25" t="s">
        <v>16319</v>
      </c>
      <c r="B472" s="37" t="s">
        <v>16320</v>
      </c>
      <c r="C472" s="51">
        <v>2015.0</v>
      </c>
      <c r="D472" s="52">
        <v>77.0</v>
      </c>
      <c r="E472" s="52">
        <v>390502.0</v>
      </c>
      <c r="F472" s="53" t="s">
        <v>16208</v>
      </c>
      <c r="G472" s="37" t="s">
        <v>16209</v>
      </c>
      <c r="H472" s="37" t="s">
        <v>16215</v>
      </c>
      <c r="I472" s="52">
        <v>0.21</v>
      </c>
      <c r="J472" s="52">
        <v>0.499</v>
      </c>
      <c r="K472" s="52">
        <v>-9.754</v>
      </c>
      <c r="L472" s="52">
        <v>0.0485</v>
      </c>
      <c r="M472" s="52">
        <v>0.0687</v>
      </c>
      <c r="N472" s="52">
        <v>0.00315</v>
      </c>
      <c r="O472" s="52">
        <v>0.773</v>
      </c>
      <c r="P472" s="52">
        <v>0.108</v>
      </c>
      <c r="Q472" s="52">
        <v>74.094</v>
      </c>
      <c r="R472" s="52">
        <v>2.0</v>
      </c>
      <c r="S472" s="52">
        <v>0.0</v>
      </c>
      <c r="T472" s="54" t="s">
        <v>103</v>
      </c>
      <c r="U472" s="57" t="s">
        <v>35</v>
      </c>
      <c r="V472" s="53" t="s">
        <v>58</v>
      </c>
      <c r="W472" s="59" t="s">
        <v>16321</v>
      </c>
      <c r="X472" s="18" t="s">
        <v>16322</v>
      </c>
      <c r="Y472" s="38"/>
      <c r="Z472" s="38"/>
    </row>
    <row r="473">
      <c r="A473" s="25" t="s">
        <v>16324</v>
      </c>
      <c r="B473" s="37" t="s">
        <v>16325</v>
      </c>
      <c r="C473" s="51">
        <v>2014.0</v>
      </c>
      <c r="D473" s="52">
        <v>61.0</v>
      </c>
      <c r="E473" s="52">
        <v>237560.0</v>
      </c>
      <c r="F473" s="53" t="s">
        <v>16208</v>
      </c>
      <c r="G473" s="37" t="s">
        <v>16209</v>
      </c>
      <c r="H473" s="37" t="s">
        <v>16326</v>
      </c>
      <c r="I473" s="52">
        <v>0.578</v>
      </c>
      <c r="J473" s="52">
        <v>0.37</v>
      </c>
      <c r="K473" s="52">
        <v>-13.379</v>
      </c>
      <c r="L473" s="52">
        <v>0.0506</v>
      </c>
      <c r="M473" s="52">
        <v>0.00849</v>
      </c>
      <c r="N473" s="52">
        <v>0.00937</v>
      </c>
      <c r="O473" s="52">
        <v>0.131</v>
      </c>
      <c r="P473" s="52">
        <v>0.0635</v>
      </c>
      <c r="Q473" s="52">
        <v>96.243</v>
      </c>
      <c r="R473" s="52">
        <v>6.0</v>
      </c>
      <c r="S473" s="52">
        <v>0.0</v>
      </c>
      <c r="T473" s="54" t="s">
        <v>11697</v>
      </c>
      <c r="U473" s="57" t="s">
        <v>35</v>
      </c>
      <c r="V473" s="53" t="s">
        <v>75</v>
      </c>
      <c r="W473" s="59" t="s">
        <v>16329</v>
      </c>
      <c r="X473" s="18" t="s">
        <v>16330</v>
      </c>
      <c r="Y473" s="38"/>
      <c r="Z473" s="38"/>
    </row>
    <row r="474">
      <c r="A474" s="25" t="s">
        <v>16333</v>
      </c>
      <c r="B474" s="37" t="s">
        <v>16334</v>
      </c>
      <c r="C474" s="51">
        <v>2018.0</v>
      </c>
      <c r="D474" s="52">
        <v>60.0</v>
      </c>
      <c r="E474" s="52">
        <v>245826.0</v>
      </c>
      <c r="F474" s="53" t="s">
        <v>16208</v>
      </c>
      <c r="G474" s="37" t="s">
        <v>16209</v>
      </c>
      <c r="H474" s="37" t="s">
        <v>16229</v>
      </c>
      <c r="I474" s="52">
        <v>0.414</v>
      </c>
      <c r="J474" s="52">
        <v>0.527</v>
      </c>
      <c r="K474" s="52">
        <v>-4.749</v>
      </c>
      <c r="L474" s="52">
        <v>0.0287</v>
      </c>
      <c r="M474" s="52">
        <v>0.00971</v>
      </c>
      <c r="N474" s="52">
        <v>5.05E-5</v>
      </c>
      <c r="O474" s="52">
        <v>0.145</v>
      </c>
      <c r="P474" s="52">
        <v>0.306</v>
      </c>
      <c r="Q474" s="52">
        <v>120.009</v>
      </c>
      <c r="R474" s="52">
        <v>4.0</v>
      </c>
      <c r="S474" s="52">
        <v>0.0</v>
      </c>
      <c r="T474" s="54" t="s">
        <v>103</v>
      </c>
      <c r="U474" s="57" t="s">
        <v>35</v>
      </c>
      <c r="V474" s="53" t="s">
        <v>45</v>
      </c>
      <c r="W474" s="59" t="s">
        <v>16335</v>
      </c>
      <c r="X474" s="18" t="s">
        <v>16336</v>
      </c>
      <c r="Y474" s="38"/>
      <c r="Z474" s="38"/>
    </row>
    <row r="475">
      <c r="A475" s="25" t="s">
        <v>16340</v>
      </c>
      <c r="B475" s="37" t="s">
        <v>16341</v>
      </c>
      <c r="C475" s="51">
        <v>2012.0</v>
      </c>
      <c r="D475" s="52">
        <v>68.0</v>
      </c>
      <c r="E475" s="52">
        <v>203880.0</v>
      </c>
      <c r="F475" s="53" t="s">
        <v>16208</v>
      </c>
      <c r="G475" s="37" t="s">
        <v>16209</v>
      </c>
      <c r="H475" s="37" t="s">
        <v>16263</v>
      </c>
      <c r="I475" s="52">
        <v>0.566</v>
      </c>
      <c r="J475" s="52">
        <v>0.681</v>
      </c>
      <c r="K475" s="52">
        <v>-5.443</v>
      </c>
      <c r="L475" s="52">
        <v>0.0299</v>
      </c>
      <c r="M475" s="52">
        <v>0.0149</v>
      </c>
      <c r="N475" s="52">
        <v>0.0</v>
      </c>
      <c r="O475" s="52">
        <v>0.104</v>
      </c>
      <c r="P475" s="52">
        <v>0.187</v>
      </c>
      <c r="Q475" s="52">
        <v>119.916</v>
      </c>
      <c r="R475" s="52">
        <v>9.0</v>
      </c>
      <c r="S475" s="52">
        <v>0.0</v>
      </c>
      <c r="T475" s="54" t="s">
        <v>103</v>
      </c>
      <c r="U475" s="57" t="s">
        <v>35</v>
      </c>
      <c r="V475" s="53" t="s">
        <v>58</v>
      </c>
      <c r="W475" s="59" t="s">
        <v>16343</v>
      </c>
      <c r="X475" s="18" t="s">
        <v>16344</v>
      </c>
      <c r="Y475" s="38"/>
      <c r="Z475" s="38"/>
    </row>
    <row r="476">
      <c r="A476" s="25" t="s">
        <v>16345</v>
      </c>
      <c r="B476" s="37" t="s">
        <v>16347</v>
      </c>
      <c r="C476" s="51">
        <v>2013.0</v>
      </c>
      <c r="D476" s="52">
        <v>64.0</v>
      </c>
      <c r="E476" s="52">
        <v>267853.0</v>
      </c>
      <c r="F476" s="53" t="s">
        <v>16208</v>
      </c>
      <c r="G476" s="37" t="s">
        <v>16209</v>
      </c>
      <c r="H476" s="37" t="s">
        <v>16210</v>
      </c>
      <c r="I476" s="52">
        <v>0.622</v>
      </c>
      <c r="J476" s="52">
        <v>0.831</v>
      </c>
      <c r="K476" s="52">
        <v>-4.819</v>
      </c>
      <c r="L476" s="52">
        <v>0.0273</v>
      </c>
      <c r="M476" s="52">
        <v>0.00102</v>
      </c>
      <c r="N476" s="52">
        <v>0.803</v>
      </c>
      <c r="O476" s="52">
        <v>0.119</v>
      </c>
      <c r="P476" s="52">
        <v>0.363</v>
      </c>
      <c r="Q476" s="52">
        <v>101.03</v>
      </c>
      <c r="R476" s="52">
        <v>5.0</v>
      </c>
      <c r="S476" s="52">
        <v>0.0</v>
      </c>
      <c r="T476" s="54" t="s">
        <v>103</v>
      </c>
      <c r="U476" s="57" t="s">
        <v>35</v>
      </c>
      <c r="V476" s="53" t="s">
        <v>45</v>
      </c>
      <c r="W476" s="59" t="s">
        <v>16349</v>
      </c>
      <c r="X476" s="18" t="s">
        <v>16350</v>
      </c>
      <c r="Y476" s="38"/>
      <c r="Z476" s="38"/>
    </row>
    <row r="477">
      <c r="A477" s="25" t="s">
        <v>16351</v>
      </c>
      <c r="B477" s="37" t="s">
        <v>16352</v>
      </c>
      <c r="C477" s="51">
        <v>2015.0</v>
      </c>
      <c r="D477" s="52">
        <v>61.0</v>
      </c>
      <c r="E477" s="52">
        <v>244037.0</v>
      </c>
      <c r="F477" s="53" t="s">
        <v>16208</v>
      </c>
      <c r="G477" s="37" t="s">
        <v>16209</v>
      </c>
      <c r="H477" s="37" t="s">
        <v>16215</v>
      </c>
      <c r="I477" s="52">
        <v>0.488</v>
      </c>
      <c r="J477" s="52">
        <v>0.725</v>
      </c>
      <c r="K477" s="52">
        <v>-7.692</v>
      </c>
      <c r="L477" s="52">
        <v>0.0513</v>
      </c>
      <c r="M477" s="52">
        <v>0.178</v>
      </c>
      <c r="N477" s="52">
        <v>2.33E-6</v>
      </c>
      <c r="O477" s="52">
        <v>0.661</v>
      </c>
      <c r="P477" s="52">
        <v>0.309</v>
      </c>
      <c r="Q477" s="52">
        <v>81.235</v>
      </c>
      <c r="R477" s="52">
        <v>5.0</v>
      </c>
      <c r="S477" s="52">
        <v>0.0</v>
      </c>
      <c r="T477" s="54" t="s">
        <v>103</v>
      </c>
      <c r="U477" s="57" t="s">
        <v>35</v>
      </c>
      <c r="V477" s="53" t="s">
        <v>45</v>
      </c>
      <c r="W477" s="59" t="s">
        <v>16353</v>
      </c>
      <c r="X477" s="18" t="s">
        <v>16356</v>
      </c>
      <c r="Y477" s="38"/>
      <c r="Z477" s="38"/>
    </row>
    <row r="478">
      <c r="A478" s="25" t="s">
        <v>16357</v>
      </c>
      <c r="B478" s="37" t="s">
        <v>16358</v>
      </c>
      <c r="C478" s="51">
        <v>2012.0</v>
      </c>
      <c r="D478" s="52">
        <v>74.0</v>
      </c>
      <c r="E478" s="52">
        <v>209706.0</v>
      </c>
      <c r="F478" s="53" t="s">
        <v>16208</v>
      </c>
      <c r="G478" s="37" t="s">
        <v>16209</v>
      </c>
      <c r="H478" s="37" t="s">
        <v>16359</v>
      </c>
      <c r="I478" s="52">
        <v>0.53</v>
      </c>
      <c r="J478" s="52">
        <v>0.763</v>
      </c>
      <c r="K478" s="52">
        <v>-4.712</v>
      </c>
      <c r="L478" s="52">
        <v>0.0332</v>
      </c>
      <c r="M478" s="52">
        <v>0.0026</v>
      </c>
      <c r="N478" s="52">
        <v>1.86E-6</v>
      </c>
      <c r="O478" s="52">
        <v>0.105</v>
      </c>
      <c r="P478" s="52">
        <v>0.338</v>
      </c>
      <c r="Q478" s="52">
        <v>88.013</v>
      </c>
      <c r="R478" s="52">
        <v>6.0</v>
      </c>
      <c r="S478" s="52">
        <v>0.0</v>
      </c>
      <c r="T478" s="54" t="s">
        <v>103</v>
      </c>
      <c r="U478" s="57" t="s">
        <v>35</v>
      </c>
      <c r="V478" s="53" t="s">
        <v>45</v>
      </c>
      <c r="W478" s="59" t="s">
        <v>16360</v>
      </c>
      <c r="X478" s="18" t="s">
        <v>16362</v>
      </c>
      <c r="Y478" s="38"/>
      <c r="Z478" s="38"/>
    </row>
    <row r="479">
      <c r="A479" s="25" t="s">
        <v>16365</v>
      </c>
      <c r="B479" s="37" t="s">
        <v>16366</v>
      </c>
      <c r="C479" s="51">
        <v>2015.0</v>
      </c>
      <c r="D479" s="52">
        <v>69.0</v>
      </c>
      <c r="E479" s="52">
        <v>282636.0</v>
      </c>
      <c r="F479" s="53" t="s">
        <v>16208</v>
      </c>
      <c r="G479" s="37" t="s">
        <v>16209</v>
      </c>
      <c r="H479" s="37" t="s">
        <v>16215</v>
      </c>
      <c r="I479" s="52">
        <v>0.517</v>
      </c>
      <c r="J479" s="52">
        <v>0.779</v>
      </c>
      <c r="K479" s="52">
        <v>-5.005</v>
      </c>
      <c r="L479" s="52">
        <v>0.0477</v>
      </c>
      <c r="M479" s="52">
        <v>0.0258</v>
      </c>
      <c r="N479" s="52">
        <v>0.0</v>
      </c>
      <c r="O479" s="52">
        <v>0.0622</v>
      </c>
      <c r="P479" s="52">
        <v>0.197</v>
      </c>
      <c r="Q479" s="52">
        <v>115.206</v>
      </c>
      <c r="R479" s="52">
        <v>9.0</v>
      </c>
      <c r="S479" s="52">
        <v>0.0</v>
      </c>
      <c r="T479" s="54" t="s">
        <v>103</v>
      </c>
      <c r="U479" s="57" t="s">
        <v>35</v>
      </c>
      <c r="V479" s="53" t="s">
        <v>58</v>
      </c>
      <c r="W479" s="59" t="s">
        <v>16367</v>
      </c>
      <c r="X479" s="18" t="s">
        <v>16368</v>
      </c>
      <c r="Y479" s="38"/>
      <c r="Z479" s="38"/>
    </row>
    <row r="480">
      <c r="A480" s="25" t="s">
        <v>16371</v>
      </c>
      <c r="B480" s="37" t="s">
        <v>16372</v>
      </c>
      <c r="C480" s="51">
        <v>2020.0</v>
      </c>
      <c r="D480" s="52">
        <v>72.0</v>
      </c>
      <c r="E480" s="52">
        <v>217026.0</v>
      </c>
      <c r="F480" s="53" t="s">
        <v>16208</v>
      </c>
      <c r="G480" s="37" t="s">
        <v>16209</v>
      </c>
      <c r="H480" s="37" t="s">
        <v>16373</v>
      </c>
      <c r="I480" s="52">
        <v>0.512</v>
      </c>
      <c r="J480" s="52">
        <v>0.483</v>
      </c>
      <c r="K480" s="52">
        <v>-7.798</v>
      </c>
      <c r="L480" s="52">
        <v>0.0298</v>
      </c>
      <c r="M480" s="52">
        <v>0.00304</v>
      </c>
      <c r="N480" s="52">
        <v>0.0011</v>
      </c>
      <c r="O480" s="52">
        <v>0.12</v>
      </c>
      <c r="P480" s="52">
        <v>0.367</v>
      </c>
      <c r="Q480" s="52">
        <v>160.009</v>
      </c>
      <c r="R480" s="52">
        <v>0.0</v>
      </c>
      <c r="S480" s="52">
        <v>1.0</v>
      </c>
      <c r="T480" s="54" t="s">
        <v>103</v>
      </c>
      <c r="U480" s="57" t="s">
        <v>35</v>
      </c>
      <c r="V480" s="53" t="s">
        <v>45</v>
      </c>
      <c r="W480" s="59" t="s">
        <v>16374</v>
      </c>
      <c r="X480" s="18" t="s">
        <v>16377</v>
      </c>
      <c r="Y480" s="38"/>
      <c r="Z480" s="38"/>
    </row>
    <row r="481">
      <c r="A481" s="25" t="s">
        <v>16378</v>
      </c>
      <c r="B481" s="37" t="s">
        <v>16379</v>
      </c>
      <c r="C481" s="51">
        <v>2021.0</v>
      </c>
      <c r="D481" s="52">
        <v>77.0</v>
      </c>
      <c r="E481" s="52">
        <v>224938.0</v>
      </c>
      <c r="F481" s="53" t="s">
        <v>16208</v>
      </c>
      <c r="G481" s="37" t="s">
        <v>16209</v>
      </c>
      <c r="H481" s="37" t="s">
        <v>16379</v>
      </c>
      <c r="I481" s="52">
        <v>0.603</v>
      </c>
      <c r="J481" s="52">
        <v>0.551</v>
      </c>
      <c r="K481" s="52">
        <v>-6.259</v>
      </c>
      <c r="L481" s="52">
        <v>0.0304</v>
      </c>
      <c r="M481" s="52">
        <v>0.0696</v>
      </c>
      <c r="N481" s="52">
        <v>0.0976</v>
      </c>
      <c r="O481" s="52">
        <v>0.192</v>
      </c>
      <c r="P481" s="52">
        <v>0.439</v>
      </c>
      <c r="Q481" s="52">
        <v>75.001</v>
      </c>
      <c r="R481" s="52">
        <v>10.0</v>
      </c>
      <c r="S481" s="52">
        <v>0.0</v>
      </c>
      <c r="T481" s="54" t="s">
        <v>11697</v>
      </c>
      <c r="U481" s="57" t="s">
        <v>35</v>
      </c>
      <c r="V481" s="53" t="s">
        <v>54</v>
      </c>
      <c r="W481" s="59" t="s">
        <v>16380</v>
      </c>
      <c r="X481" s="18" t="s">
        <v>16383</v>
      </c>
      <c r="Y481" s="38"/>
      <c r="Z481" s="38"/>
    </row>
    <row r="482">
      <c r="A482" s="25" t="s">
        <v>16385</v>
      </c>
      <c r="B482" s="37" t="s">
        <v>2162</v>
      </c>
      <c r="C482" s="51">
        <v>2017.0</v>
      </c>
      <c r="D482" s="52">
        <v>91.0</v>
      </c>
      <c r="E482" s="52">
        <v>290146.0</v>
      </c>
      <c r="F482" s="53" t="s">
        <v>16386</v>
      </c>
      <c r="G482" s="37" t="s">
        <v>16387</v>
      </c>
      <c r="H482" s="37" t="s">
        <v>16387</v>
      </c>
      <c r="I482" s="52">
        <v>0.369</v>
      </c>
      <c r="J482" s="52">
        <v>0.467</v>
      </c>
      <c r="K482" s="52">
        <v>-9.018</v>
      </c>
      <c r="L482" s="52">
        <v>0.0274</v>
      </c>
      <c r="M482" s="52">
        <v>0.0194</v>
      </c>
      <c r="N482" s="52">
        <v>0.46</v>
      </c>
      <c r="O482" s="52">
        <v>0.109</v>
      </c>
      <c r="P482" s="52">
        <v>0.174</v>
      </c>
      <c r="Q482" s="52">
        <v>94.473</v>
      </c>
      <c r="R482" s="52">
        <v>5.0</v>
      </c>
      <c r="S482" s="52">
        <v>1.0</v>
      </c>
      <c r="T482" s="54" t="s">
        <v>103</v>
      </c>
      <c r="U482" s="57" t="s">
        <v>35</v>
      </c>
      <c r="V482" s="53" t="s">
        <v>58</v>
      </c>
      <c r="W482" s="59" t="s">
        <v>16388</v>
      </c>
      <c r="X482" s="18" t="s">
        <v>16390</v>
      </c>
      <c r="Y482" s="38"/>
      <c r="Z482" s="38"/>
    </row>
    <row r="483">
      <c r="A483" s="25" t="s">
        <v>16392</v>
      </c>
      <c r="B483" s="37" t="s">
        <v>16393</v>
      </c>
      <c r="C483" s="51">
        <v>2012.0</v>
      </c>
      <c r="D483" s="52">
        <v>85.0</v>
      </c>
      <c r="E483" s="52">
        <v>286293.0</v>
      </c>
      <c r="F483" s="53" t="s">
        <v>16386</v>
      </c>
      <c r="G483" s="37" t="s">
        <v>16387</v>
      </c>
      <c r="H483" s="37" t="s">
        <v>16395</v>
      </c>
      <c r="I483" s="52">
        <v>0.509</v>
      </c>
      <c r="J483" s="52">
        <v>0.331</v>
      </c>
      <c r="K483" s="52">
        <v>-14.083</v>
      </c>
      <c r="L483" s="52">
        <v>0.0267</v>
      </c>
      <c r="M483" s="52">
        <v>0.272</v>
      </c>
      <c r="N483" s="52">
        <v>0.136</v>
      </c>
      <c r="O483" s="52">
        <v>0.114</v>
      </c>
      <c r="P483" s="52">
        <v>0.0957</v>
      </c>
      <c r="Q483" s="52">
        <v>96.848</v>
      </c>
      <c r="R483" s="52">
        <v>4.0</v>
      </c>
      <c r="S483" s="52">
        <v>1.0</v>
      </c>
      <c r="T483" s="54" t="s">
        <v>103</v>
      </c>
      <c r="U483" s="57" t="s">
        <v>35</v>
      </c>
      <c r="V483" s="53" t="s">
        <v>75</v>
      </c>
      <c r="W483" s="59" t="s">
        <v>16396</v>
      </c>
      <c r="X483" s="18" t="s">
        <v>16397</v>
      </c>
      <c r="Y483" s="38"/>
      <c r="Z483" s="38"/>
    </row>
    <row r="484">
      <c r="A484" s="25" t="s">
        <v>16398</v>
      </c>
      <c r="B484" s="37" t="s">
        <v>16399</v>
      </c>
      <c r="C484" s="51">
        <v>2017.0</v>
      </c>
      <c r="D484" s="52">
        <v>87.0</v>
      </c>
      <c r="E484" s="52">
        <v>319560.0</v>
      </c>
      <c r="F484" s="53" t="s">
        <v>16386</v>
      </c>
      <c r="G484" s="37" t="s">
        <v>16387</v>
      </c>
      <c r="H484" s="37" t="s">
        <v>16387</v>
      </c>
      <c r="I484" s="52">
        <v>0.454</v>
      </c>
      <c r="J484" s="52">
        <v>0.404</v>
      </c>
      <c r="K484" s="52">
        <v>-10.26</v>
      </c>
      <c r="L484" s="52">
        <v>0.027</v>
      </c>
      <c r="M484" s="52">
        <v>0.146</v>
      </c>
      <c r="N484" s="52">
        <v>0.819</v>
      </c>
      <c r="O484" s="52">
        <v>0.141</v>
      </c>
      <c r="P484" s="52">
        <v>0.313</v>
      </c>
      <c r="Q484" s="52">
        <v>94.113</v>
      </c>
      <c r="R484" s="52">
        <v>3.0</v>
      </c>
      <c r="S484" s="52">
        <v>1.0</v>
      </c>
      <c r="T484" s="54" t="s">
        <v>103</v>
      </c>
      <c r="U484" s="57" t="s">
        <v>35</v>
      </c>
      <c r="V484" s="53" t="s">
        <v>45</v>
      </c>
      <c r="W484" s="59" t="s">
        <v>16400</v>
      </c>
      <c r="X484" s="18" t="s">
        <v>16403</v>
      </c>
      <c r="Y484" s="38"/>
      <c r="Z484" s="38"/>
    </row>
    <row r="485">
      <c r="A485" s="25" t="s">
        <v>16405</v>
      </c>
      <c r="B485" s="37" t="s">
        <v>16406</v>
      </c>
      <c r="C485" s="51">
        <v>2017.0</v>
      </c>
      <c r="D485" s="52">
        <v>86.0</v>
      </c>
      <c r="E485" s="52">
        <v>291640.0</v>
      </c>
      <c r="F485" s="53" t="s">
        <v>16386</v>
      </c>
      <c r="G485" s="37" t="s">
        <v>16387</v>
      </c>
      <c r="H485" s="37" t="s">
        <v>16387</v>
      </c>
      <c r="I485" s="52">
        <v>0.448</v>
      </c>
      <c r="J485" s="52">
        <v>0.511</v>
      </c>
      <c r="K485" s="52">
        <v>-9.084</v>
      </c>
      <c r="L485" s="52">
        <v>0.0274</v>
      </c>
      <c r="M485" s="52">
        <v>0.362</v>
      </c>
      <c r="N485" s="52">
        <v>0.823</v>
      </c>
      <c r="O485" s="52">
        <v>0.129</v>
      </c>
      <c r="P485" s="52">
        <v>0.112</v>
      </c>
      <c r="Q485" s="52">
        <v>96.321</v>
      </c>
      <c r="R485" s="52">
        <v>6.0</v>
      </c>
      <c r="S485" s="52">
        <v>1.0</v>
      </c>
      <c r="T485" s="54" t="s">
        <v>103</v>
      </c>
      <c r="U485" s="57" t="s">
        <v>35</v>
      </c>
      <c r="V485" s="53" t="s">
        <v>58</v>
      </c>
      <c r="W485" s="59" t="s">
        <v>16409</v>
      </c>
      <c r="X485" s="18" t="s">
        <v>16410</v>
      </c>
      <c r="Y485" s="38"/>
      <c r="Z485" s="38"/>
    </row>
    <row r="486">
      <c r="A486" s="25" t="s">
        <v>16411</v>
      </c>
      <c r="B486" s="37" t="s">
        <v>16412</v>
      </c>
      <c r="C486" s="51">
        <v>2017.0</v>
      </c>
      <c r="D486" s="52">
        <v>87.0</v>
      </c>
      <c r="E486" s="52">
        <v>214680.0</v>
      </c>
      <c r="F486" s="53" t="s">
        <v>16386</v>
      </c>
      <c r="G486" s="37" t="s">
        <v>16387</v>
      </c>
      <c r="H486" s="37" t="s">
        <v>16387</v>
      </c>
      <c r="I486" s="52">
        <v>0.412</v>
      </c>
      <c r="J486" s="52">
        <v>0.477</v>
      </c>
      <c r="K486" s="52">
        <v>-9.381</v>
      </c>
      <c r="L486" s="52">
        <v>0.029</v>
      </c>
      <c r="M486" s="52">
        <v>0.0542</v>
      </c>
      <c r="N486" s="52">
        <v>0.798</v>
      </c>
      <c r="O486" s="52">
        <v>0.0975</v>
      </c>
      <c r="P486" s="52">
        <v>0.141</v>
      </c>
      <c r="Q486" s="52">
        <v>75.302</v>
      </c>
      <c r="R486" s="52">
        <v>9.0</v>
      </c>
      <c r="S486" s="52">
        <v>0.0</v>
      </c>
      <c r="T486" s="54" t="s">
        <v>103</v>
      </c>
      <c r="U486" s="57" t="s">
        <v>35</v>
      </c>
      <c r="V486" s="53" t="s">
        <v>58</v>
      </c>
      <c r="W486" s="59" t="s">
        <v>16413</v>
      </c>
      <c r="X486" s="18" t="s">
        <v>16416</v>
      </c>
      <c r="Y486" s="38"/>
      <c r="Z486" s="38"/>
    </row>
    <row r="487">
      <c r="A487" s="25" t="s">
        <v>16417</v>
      </c>
      <c r="B487" s="37" t="s">
        <v>16418</v>
      </c>
      <c r="C487" s="51">
        <v>2017.0</v>
      </c>
      <c r="D487" s="52">
        <v>78.0</v>
      </c>
      <c r="E487" s="52">
        <v>258013.0</v>
      </c>
      <c r="F487" s="53" t="s">
        <v>16386</v>
      </c>
      <c r="G487" s="37" t="s">
        <v>16387</v>
      </c>
      <c r="H487" s="37" t="s">
        <v>16387</v>
      </c>
      <c r="I487" s="52">
        <v>0.429</v>
      </c>
      <c r="J487" s="52">
        <v>0.457</v>
      </c>
      <c r="K487" s="52">
        <v>-8.375</v>
      </c>
      <c r="L487" s="52">
        <v>0.0294</v>
      </c>
      <c r="M487" s="52">
        <v>0.35</v>
      </c>
      <c r="N487" s="52">
        <v>0.859</v>
      </c>
      <c r="O487" s="52">
        <v>0.099</v>
      </c>
      <c r="P487" s="52">
        <v>0.183</v>
      </c>
      <c r="Q487" s="52">
        <v>124.033</v>
      </c>
      <c r="R487" s="52">
        <v>3.0</v>
      </c>
      <c r="S487" s="52">
        <v>1.0</v>
      </c>
      <c r="T487" s="54" t="s">
        <v>103</v>
      </c>
      <c r="U487" s="57" t="s">
        <v>35</v>
      </c>
      <c r="V487" s="53" t="s">
        <v>58</v>
      </c>
      <c r="W487" s="59" t="s">
        <v>16419</v>
      </c>
      <c r="X487" s="18" t="s">
        <v>16421</v>
      </c>
      <c r="Y487" s="38"/>
      <c r="Z487" s="38"/>
    </row>
    <row r="488">
      <c r="A488" s="25" t="s">
        <v>16424</v>
      </c>
      <c r="B488" s="37" t="s">
        <v>16425</v>
      </c>
      <c r="C488" s="51">
        <v>2019.0</v>
      </c>
      <c r="D488" s="52">
        <v>88.0</v>
      </c>
      <c r="E488" s="52">
        <v>256799.0</v>
      </c>
      <c r="F488" s="53" t="s">
        <v>16386</v>
      </c>
      <c r="G488" s="37" t="s">
        <v>16387</v>
      </c>
      <c r="H488" s="37" t="s">
        <v>16425</v>
      </c>
      <c r="I488" s="52">
        <v>0.408</v>
      </c>
      <c r="J488" s="52">
        <v>0.397</v>
      </c>
      <c r="K488" s="52">
        <v>-10.448</v>
      </c>
      <c r="L488" s="52">
        <v>0.0274</v>
      </c>
      <c r="M488" s="52">
        <v>0.755</v>
      </c>
      <c r="N488" s="52">
        <v>0.67</v>
      </c>
      <c r="O488" s="52">
        <v>0.112</v>
      </c>
      <c r="P488" s="52">
        <v>0.163</v>
      </c>
      <c r="Q488" s="52">
        <v>142.803</v>
      </c>
      <c r="R488" s="52">
        <v>7.0</v>
      </c>
      <c r="S488" s="52">
        <v>1.0</v>
      </c>
      <c r="T488" s="54" t="s">
        <v>103</v>
      </c>
      <c r="U488" s="57" t="s">
        <v>35</v>
      </c>
      <c r="V488" s="53" t="s">
        <v>58</v>
      </c>
      <c r="W488" s="59" t="s">
        <v>16427</v>
      </c>
      <c r="X488" s="18" t="s">
        <v>16428</v>
      </c>
      <c r="Y488" s="38"/>
      <c r="Z488" s="38"/>
    </row>
    <row r="489">
      <c r="A489" s="25" t="s">
        <v>16429</v>
      </c>
      <c r="B489" s="37" t="s">
        <v>16430</v>
      </c>
      <c r="C489" s="51">
        <v>2019.0</v>
      </c>
      <c r="D489" s="52">
        <v>82.0</v>
      </c>
      <c r="E489" s="52">
        <v>286773.0</v>
      </c>
      <c r="F489" s="53" t="s">
        <v>16386</v>
      </c>
      <c r="G489" s="37" t="s">
        <v>16387</v>
      </c>
      <c r="H489" s="37" t="s">
        <v>16425</v>
      </c>
      <c r="I489" s="52">
        <v>0.536</v>
      </c>
      <c r="J489" s="52">
        <v>0.437</v>
      </c>
      <c r="K489" s="52">
        <v>-9.193</v>
      </c>
      <c r="L489" s="52">
        <v>0.0248</v>
      </c>
      <c r="M489" s="52">
        <v>0.676</v>
      </c>
      <c r="N489" s="52">
        <v>0.665</v>
      </c>
      <c r="O489" s="52">
        <v>0.11</v>
      </c>
      <c r="P489" s="52">
        <v>0.126</v>
      </c>
      <c r="Q489" s="52">
        <v>105.22</v>
      </c>
      <c r="R489" s="52">
        <v>8.0</v>
      </c>
      <c r="S489" s="52">
        <v>1.0</v>
      </c>
      <c r="T489" s="54" t="s">
        <v>103</v>
      </c>
      <c r="U489" s="57" t="s">
        <v>35</v>
      </c>
      <c r="V489" s="53" t="s">
        <v>58</v>
      </c>
      <c r="W489" s="59" t="s">
        <v>16433</v>
      </c>
      <c r="X489" s="18" t="s">
        <v>16436</v>
      </c>
      <c r="Y489" s="38"/>
      <c r="Z489" s="38"/>
    </row>
    <row r="490">
      <c r="A490" s="25" t="s">
        <v>16437</v>
      </c>
      <c r="B490" s="37" t="s">
        <v>16438</v>
      </c>
      <c r="C490" s="51">
        <v>2019.0</v>
      </c>
      <c r="D490" s="52">
        <v>75.0</v>
      </c>
      <c r="E490" s="52">
        <v>245840.0</v>
      </c>
      <c r="F490" s="53" t="s">
        <v>16386</v>
      </c>
      <c r="G490" s="37" t="s">
        <v>16387</v>
      </c>
      <c r="H490" s="37" t="s">
        <v>16425</v>
      </c>
      <c r="I490" s="52">
        <v>0.476</v>
      </c>
      <c r="J490" s="52">
        <v>0.266</v>
      </c>
      <c r="K490" s="52">
        <v>-11.645</v>
      </c>
      <c r="L490" s="52">
        <v>0.0264</v>
      </c>
      <c r="M490" s="52">
        <v>0.72</v>
      </c>
      <c r="N490" s="52">
        <v>0.0168</v>
      </c>
      <c r="O490" s="52">
        <v>0.127</v>
      </c>
      <c r="P490" s="52">
        <v>0.352</v>
      </c>
      <c r="Q490" s="52">
        <v>140.805</v>
      </c>
      <c r="R490" s="52">
        <v>7.0</v>
      </c>
      <c r="S490" s="52">
        <v>1.0</v>
      </c>
      <c r="T490" s="54" t="s">
        <v>11697</v>
      </c>
      <c r="U490" s="57" t="s">
        <v>35</v>
      </c>
      <c r="V490" s="53" t="s">
        <v>45</v>
      </c>
      <c r="W490" s="59" t="s">
        <v>16439</v>
      </c>
      <c r="X490" s="18" t="s">
        <v>16442</v>
      </c>
      <c r="Y490" s="38"/>
      <c r="Z490" s="38"/>
    </row>
    <row r="491">
      <c r="A491" s="25" t="s">
        <v>16444</v>
      </c>
      <c r="B491" s="37" t="s">
        <v>7801</v>
      </c>
      <c r="C491" s="51">
        <v>2019.0</v>
      </c>
      <c r="D491" s="52">
        <v>80.0</v>
      </c>
      <c r="E491" s="52">
        <v>292853.0</v>
      </c>
      <c r="F491" s="53" t="s">
        <v>16386</v>
      </c>
      <c r="G491" s="37" t="s">
        <v>16387</v>
      </c>
      <c r="H491" s="37" t="s">
        <v>16425</v>
      </c>
      <c r="I491" s="52">
        <v>0.485</v>
      </c>
      <c r="J491" s="52">
        <v>0.502</v>
      </c>
      <c r="K491" s="52">
        <v>-9.404</v>
      </c>
      <c r="L491" s="52">
        <v>0.024</v>
      </c>
      <c r="M491" s="52">
        <v>0.365</v>
      </c>
      <c r="N491" s="52">
        <v>0.915</v>
      </c>
      <c r="O491" s="52">
        <v>0.103</v>
      </c>
      <c r="P491" s="52">
        <v>0.38</v>
      </c>
      <c r="Q491" s="52">
        <v>95.93</v>
      </c>
      <c r="R491" s="52">
        <v>6.0</v>
      </c>
      <c r="S491" s="52">
        <v>1.0</v>
      </c>
      <c r="T491" s="54" t="s">
        <v>103</v>
      </c>
      <c r="U491" s="57" t="s">
        <v>35</v>
      </c>
      <c r="V491" s="53" t="s">
        <v>45</v>
      </c>
      <c r="W491" s="59" t="s">
        <v>16445</v>
      </c>
      <c r="X491" s="18" t="s">
        <v>16446</v>
      </c>
      <c r="Y491" s="38"/>
      <c r="Z491" s="38"/>
    </row>
    <row r="492">
      <c r="A492" s="25" t="s">
        <v>16447</v>
      </c>
      <c r="B492" s="37" t="s">
        <v>16448</v>
      </c>
      <c r="C492" s="51">
        <v>2015.0</v>
      </c>
      <c r="D492" s="52">
        <v>70.0</v>
      </c>
      <c r="E492" s="52">
        <v>311000.0</v>
      </c>
      <c r="F492" s="53" t="s">
        <v>16386</v>
      </c>
      <c r="G492" s="37" t="s">
        <v>16387</v>
      </c>
      <c r="H492" s="37" t="s">
        <v>16448</v>
      </c>
      <c r="I492" s="52">
        <v>0.408</v>
      </c>
      <c r="J492" s="52">
        <v>0.415</v>
      </c>
      <c r="K492" s="52">
        <v>-11.257</v>
      </c>
      <c r="L492" s="52">
        <v>0.0248</v>
      </c>
      <c r="M492" s="52">
        <v>0.503</v>
      </c>
      <c r="N492" s="52">
        <v>0.906</v>
      </c>
      <c r="O492" s="52">
        <v>0.105</v>
      </c>
      <c r="P492" s="52">
        <v>0.275</v>
      </c>
      <c r="Q492" s="52">
        <v>89.801</v>
      </c>
      <c r="R492" s="52">
        <v>7.0</v>
      </c>
      <c r="S492" s="52">
        <v>1.0</v>
      </c>
      <c r="T492" s="54" t="s">
        <v>103</v>
      </c>
      <c r="U492" s="57" t="s">
        <v>35</v>
      </c>
      <c r="V492" s="53" t="s">
        <v>36</v>
      </c>
      <c r="W492" s="59" t="s">
        <v>16451</v>
      </c>
      <c r="X492" s="18" t="s">
        <v>16454</v>
      </c>
      <c r="Y492" s="38"/>
      <c r="Z492" s="38"/>
    </row>
    <row r="493">
      <c r="A493" s="25" t="s">
        <v>16455</v>
      </c>
      <c r="B493" s="60" t="s">
        <v>16456</v>
      </c>
      <c r="C493" s="51">
        <v>2017.0</v>
      </c>
      <c r="D493" s="52">
        <v>72.0</v>
      </c>
      <c r="E493" s="52">
        <v>290160.0</v>
      </c>
      <c r="F493" s="53" t="s">
        <v>16386</v>
      </c>
      <c r="G493" s="37" t="s">
        <v>16387</v>
      </c>
      <c r="H493" s="37" t="s">
        <v>16387</v>
      </c>
      <c r="I493" s="52">
        <v>0.383</v>
      </c>
      <c r="J493" s="52">
        <v>0.534</v>
      </c>
      <c r="K493" s="52">
        <v>-8.829</v>
      </c>
      <c r="L493" s="52">
        <v>0.0277</v>
      </c>
      <c r="M493" s="52">
        <v>0.468</v>
      </c>
      <c r="N493" s="52">
        <v>0.676</v>
      </c>
      <c r="O493" s="52">
        <v>0.14</v>
      </c>
      <c r="P493" s="52">
        <v>0.276</v>
      </c>
      <c r="Q493" s="52">
        <v>76.046</v>
      </c>
      <c r="R493" s="52">
        <v>10.0</v>
      </c>
      <c r="S493" s="52">
        <v>1.0</v>
      </c>
      <c r="T493" s="54" t="s">
        <v>103</v>
      </c>
      <c r="U493" s="57" t="s">
        <v>35</v>
      </c>
      <c r="V493" s="53" t="s">
        <v>36</v>
      </c>
      <c r="W493" s="59" t="s">
        <v>16457</v>
      </c>
      <c r="X493" s="18" t="s">
        <v>16460</v>
      </c>
      <c r="Y493" s="38"/>
      <c r="Z493" s="38"/>
    </row>
    <row r="494">
      <c r="A494" s="25" t="s">
        <v>16462</v>
      </c>
      <c r="B494" s="37" t="s">
        <v>16463</v>
      </c>
      <c r="C494" s="51">
        <v>2018.0</v>
      </c>
      <c r="D494" s="52">
        <v>74.0</v>
      </c>
      <c r="E494" s="52">
        <v>303296.0</v>
      </c>
      <c r="F494" s="53" t="s">
        <v>16386</v>
      </c>
      <c r="G494" s="37" t="s">
        <v>16387</v>
      </c>
      <c r="H494" s="37" t="s">
        <v>16465</v>
      </c>
      <c r="I494" s="52">
        <v>0.238</v>
      </c>
      <c r="J494" s="52">
        <v>0.412</v>
      </c>
      <c r="K494" s="52">
        <v>-11.383</v>
      </c>
      <c r="L494" s="52">
        <v>0.0302</v>
      </c>
      <c r="M494" s="52">
        <v>0.0414</v>
      </c>
      <c r="N494" s="52">
        <v>0.437</v>
      </c>
      <c r="O494" s="52">
        <v>0.107</v>
      </c>
      <c r="P494" s="52">
        <v>0.353</v>
      </c>
      <c r="Q494" s="52">
        <v>186.957</v>
      </c>
      <c r="R494" s="52">
        <v>4.0</v>
      </c>
      <c r="S494" s="52">
        <v>1.0</v>
      </c>
      <c r="T494" s="54" t="s">
        <v>103</v>
      </c>
      <c r="U494" s="57" t="s">
        <v>35</v>
      </c>
      <c r="V494" s="53" t="s">
        <v>45</v>
      </c>
      <c r="W494" s="59" t="s">
        <v>16466</v>
      </c>
      <c r="X494" s="18" t="s">
        <v>16467</v>
      </c>
      <c r="Y494" s="38"/>
      <c r="Z494" s="38"/>
    </row>
    <row r="495">
      <c r="A495" s="25" t="s">
        <v>16468</v>
      </c>
      <c r="B495" s="37" t="s">
        <v>16470</v>
      </c>
      <c r="C495" s="51">
        <v>2017.0</v>
      </c>
      <c r="D495" s="52">
        <v>74.0</v>
      </c>
      <c r="E495" s="52">
        <v>364680.0</v>
      </c>
      <c r="F495" s="53" t="s">
        <v>16386</v>
      </c>
      <c r="G495" s="37" t="s">
        <v>16387</v>
      </c>
      <c r="H495" s="37" t="s">
        <v>16387</v>
      </c>
      <c r="I495" s="52">
        <v>0.319</v>
      </c>
      <c r="J495" s="52">
        <v>0.293</v>
      </c>
      <c r="K495" s="52">
        <v>-14.145</v>
      </c>
      <c r="L495" s="52">
        <v>0.0378</v>
      </c>
      <c r="M495" s="52">
        <v>0.734</v>
      </c>
      <c r="N495" s="52">
        <v>0.85</v>
      </c>
      <c r="O495" s="52">
        <v>0.0971</v>
      </c>
      <c r="P495" s="52">
        <v>0.0689</v>
      </c>
      <c r="Q495" s="52">
        <v>115.481</v>
      </c>
      <c r="R495" s="52">
        <v>5.0</v>
      </c>
      <c r="S495" s="52">
        <v>1.0</v>
      </c>
      <c r="T495" s="54" t="s">
        <v>103</v>
      </c>
      <c r="U495" s="57" t="s">
        <v>35</v>
      </c>
      <c r="V495" s="53" t="s">
        <v>75</v>
      </c>
      <c r="W495" s="59" t="s">
        <v>16472</v>
      </c>
      <c r="X495" s="18" t="s">
        <v>16474</v>
      </c>
      <c r="Y495" s="38"/>
      <c r="Z495" s="38"/>
    </row>
    <row r="496">
      <c r="A496" s="25" t="s">
        <v>16475</v>
      </c>
      <c r="B496" s="37" t="s">
        <v>1384</v>
      </c>
      <c r="C496" s="51">
        <v>2017.0</v>
      </c>
      <c r="D496" s="52">
        <v>68.0</v>
      </c>
      <c r="E496" s="52">
        <v>243640.0</v>
      </c>
      <c r="F496" s="53" t="s">
        <v>16386</v>
      </c>
      <c r="G496" s="37" t="s">
        <v>16387</v>
      </c>
      <c r="H496" s="37" t="s">
        <v>16387</v>
      </c>
      <c r="I496" s="52">
        <v>0.44</v>
      </c>
      <c r="J496" s="52">
        <v>0.387</v>
      </c>
      <c r="K496" s="52">
        <v>-9.792</v>
      </c>
      <c r="L496" s="52">
        <v>0.0279</v>
      </c>
      <c r="M496" s="52">
        <v>0.148</v>
      </c>
      <c r="N496" s="52">
        <v>0.559</v>
      </c>
      <c r="O496" s="52">
        <v>0.0844</v>
      </c>
      <c r="P496" s="52">
        <v>0.267</v>
      </c>
      <c r="Q496" s="52">
        <v>96.556</v>
      </c>
      <c r="R496" s="52">
        <v>4.0</v>
      </c>
      <c r="S496" s="52">
        <v>1.0</v>
      </c>
      <c r="T496" s="54" t="s">
        <v>103</v>
      </c>
      <c r="U496" s="57" t="s">
        <v>35</v>
      </c>
      <c r="V496" s="53" t="s">
        <v>36</v>
      </c>
      <c r="W496" s="59" t="s">
        <v>16476</v>
      </c>
      <c r="X496" s="18" t="s">
        <v>16479</v>
      </c>
      <c r="Y496" s="38"/>
      <c r="Z496" s="38"/>
    </row>
    <row r="497">
      <c r="A497" s="25" t="s">
        <v>16483</v>
      </c>
      <c r="B497" s="37" t="s">
        <v>16465</v>
      </c>
      <c r="C497" s="51">
        <v>2018.0</v>
      </c>
      <c r="D497" s="52">
        <v>72.0</v>
      </c>
      <c r="E497" s="52">
        <v>266666.0</v>
      </c>
      <c r="F497" s="53" t="s">
        <v>16386</v>
      </c>
      <c r="G497" s="37" t="s">
        <v>16387</v>
      </c>
      <c r="H497" s="37" t="s">
        <v>16465</v>
      </c>
      <c r="I497" s="52">
        <v>0.4</v>
      </c>
      <c r="J497" s="52">
        <v>0.505</v>
      </c>
      <c r="K497" s="52">
        <v>-8.575</v>
      </c>
      <c r="L497" s="52">
        <v>0.0253</v>
      </c>
      <c r="M497" s="52">
        <v>0.0869</v>
      </c>
      <c r="N497" s="52">
        <v>0.793</v>
      </c>
      <c r="O497" s="52">
        <v>0.112</v>
      </c>
      <c r="P497" s="52">
        <v>0.285</v>
      </c>
      <c r="Q497" s="52">
        <v>97.534</v>
      </c>
      <c r="R497" s="52">
        <v>5.0</v>
      </c>
      <c r="S497" s="52">
        <v>1.0</v>
      </c>
      <c r="T497" s="54" t="s">
        <v>103</v>
      </c>
      <c r="U497" s="57" t="s">
        <v>35</v>
      </c>
      <c r="V497" s="53" t="s">
        <v>36</v>
      </c>
      <c r="W497" s="59" t="s">
        <v>16484</v>
      </c>
      <c r="X497" s="18" t="s">
        <v>16485</v>
      </c>
      <c r="Y497" s="38"/>
      <c r="Z497" s="38"/>
    </row>
    <row r="498">
      <c r="A498" s="25" t="s">
        <v>16487</v>
      </c>
      <c r="B498" s="37" t="s">
        <v>16488</v>
      </c>
      <c r="C498" s="51">
        <v>2022.0</v>
      </c>
      <c r="D498" s="52">
        <v>72.0</v>
      </c>
      <c r="E498" s="52">
        <v>234174.0</v>
      </c>
      <c r="F498" s="53" t="s">
        <v>16386</v>
      </c>
      <c r="G498" s="37" t="s">
        <v>16387</v>
      </c>
      <c r="H498" s="37" t="s">
        <v>16488</v>
      </c>
      <c r="I498" s="52">
        <v>0.653</v>
      </c>
      <c r="J498" s="52">
        <v>0.444</v>
      </c>
      <c r="K498" s="52">
        <v>-11.749</v>
      </c>
      <c r="L498" s="52">
        <v>0.0338</v>
      </c>
      <c r="M498" s="52">
        <v>0.513</v>
      </c>
      <c r="N498" s="52">
        <v>0.724</v>
      </c>
      <c r="O498" s="52">
        <v>0.0954</v>
      </c>
      <c r="P498" s="52">
        <v>0.348</v>
      </c>
      <c r="Q498" s="52">
        <v>109.975</v>
      </c>
      <c r="R498" s="52">
        <v>7.0</v>
      </c>
      <c r="S498" s="52">
        <v>1.0</v>
      </c>
      <c r="T498" s="54" t="s">
        <v>11697</v>
      </c>
      <c r="U498" s="57" t="s">
        <v>35</v>
      </c>
      <c r="V498" s="53" t="s">
        <v>45</v>
      </c>
      <c r="W498" s="59" t="s">
        <v>16490</v>
      </c>
      <c r="X498" s="18" t="s">
        <v>16491</v>
      </c>
      <c r="Y498" s="38"/>
      <c r="Z498" s="38"/>
    </row>
    <row r="499">
      <c r="A499" s="25" t="s">
        <v>16492</v>
      </c>
      <c r="B499" s="37" t="s">
        <v>16493</v>
      </c>
      <c r="C499" s="51">
        <v>2020.0</v>
      </c>
      <c r="D499" s="52">
        <v>77.0</v>
      </c>
      <c r="E499" s="52">
        <v>264453.0</v>
      </c>
      <c r="F499" s="53" t="s">
        <v>16386</v>
      </c>
      <c r="G499" s="37" t="s">
        <v>16387</v>
      </c>
      <c r="H499" s="37" t="s">
        <v>16493</v>
      </c>
      <c r="I499" s="52">
        <v>0.231</v>
      </c>
      <c r="J499" s="52">
        <v>0.472</v>
      </c>
      <c r="K499" s="52">
        <v>-10.94</v>
      </c>
      <c r="L499" s="52">
        <v>0.0297</v>
      </c>
      <c r="M499" s="52">
        <v>0.362</v>
      </c>
      <c r="N499" s="52">
        <v>0.827</v>
      </c>
      <c r="O499" s="52">
        <v>0.113</v>
      </c>
      <c r="P499" s="52">
        <v>0.254</v>
      </c>
      <c r="Q499" s="52">
        <v>185.876</v>
      </c>
      <c r="R499" s="52">
        <v>5.0</v>
      </c>
      <c r="S499" s="52">
        <v>1.0</v>
      </c>
      <c r="T499" s="54" t="s">
        <v>103</v>
      </c>
      <c r="U499" s="57" t="s">
        <v>35</v>
      </c>
      <c r="V499" s="53" t="s">
        <v>36</v>
      </c>
      <c r="W499" s="59" t="s">
        <v>16494</v>
      </c>
      <c r="X499" s="18" t="s">
        <v>16497</v>
      </c>
      <c r="Y499" s="38"/>
      <c r="Z499" s="38"/>
    </row>
    <row r="500">
      <c r="A500" s="25" t="s">
        <v>16498</v>
      </c>
      <c r="B500" s="37" t="s">
        <v>16499</v>
      </c>
      <c r="C500" s="51">
        <v>2019.0</v>
      </c>
      <c r="D500" s="52">
        <v>73.0</v>
      </c>
      <c r="E500" s="52">
        <v>262560.0</v>
      </c>
      <c r="F500" s="53" t="s">
        <v>16386</v>
      </c>
      <c r="G500" s="37" t="s">
        <v>16387</v>
      </c>
      <c r="H500" s="37" t="s">
        <v>16425</v>
      </c>
      <c r="I500" s="52">
        <v>0.412</v>
      </c>
      <c r="J500" s="52">
        <v>0.371</v>
      </c>
      <c r="K500" s="52">
        <v>-9.602</v>
      </c>
      <c r="L500" s="52">
        <v>0.0266</v>
      </c>
      <c r="M500" s="52">
        <v>0.443</v>
      </c>
      <c r="N500" s="52">
        <v>0.511</v>
      </c>
      <c r="O500" s="52">
        <v>0.0981</v>
      </c>
      <c r="P500" s="52">
        <v>0.149</v>
      </c>
      <c r="Q500" s="52">
        <v>96.661</v>
      </c>
      <c r="R500" s="52">
        <v>6.0</v>
      </c>
      <c r="S500" s="52">
        <v>1.0</v>
      </c>
      <c r="T500" s="54" t="s">
        <v>103</v>
      </c>
      <c r="U500" s="57" t="s">
        <v>35</v>
      </c>
      <c r="V500" s="53" t="s">
        <v>58</v>
      </c>
      <c r="W500" s="59" t="s">
        <v>16500</v>
      </c>
      <c r="X500" s="18" t="s">
        <v>16501</v>
      </c>
      <c r="Y500" s="38"/>
      <c r="Z500" s="38"/>
    </row>
    <row r="501">
      <c r="A501" s="25" t="s">
        <v>16504</v>
      </c>
      <c r="B501" s="37" t="s">
        <v>16505</v>
      </c>
      <c r="C501" s="51">
        <v>2018.0</v>
      </c>
      <c r="D501" s="52">
        <v>69.0</v>
      </c>
      <c r="E501" s="52">
        <v>225767.0</v>
      </c>
      <c r="F501" s="53" t="s">
        <v>16386</v>
      </c>
      <c r="G501" s="37" t="s">
        <v>16387</v>
      </c>
      <c r="H501" s="37" t="s">
        <v>16505</v>
      </c>
      <c r="I501" s="52">
        <v>0.48</v>
      </c>
      <c r="J501" s="52">
        <v>0.488</v>
      </c>
      <c r="K501" s="52">
        <v>-11.103</v>
      </c>
      <c r="L501" s="52">
        <v>0.0245</v>
      </c>
      <c r="M501" s="52">
        <v>0.099</v>
      </c>
      <c r="N501" s="52">
        <v>0.0879</v>
      </c>
      <c r="O501" s="52">
        <v>0.102</v>
      </c>
      <c r="P501" s="52">
        <v>0.275</v>
      </c>
      <c r="Q501" s="52">
        <v>90.349</v>
      </c>
      <c r="R501" s="52">
        <v>4.0</v>
      </c>
      <c r="S501" s="52">
        <v>1.0</v>
      </c>
      <c r="T501" s="54" t="s">
        <v>103</v>
      </c>
      <c r="U501" s="57" t="s">
        <v>35</v>
      </c>
      <c r="V501" s="53" t="s">
        <v>36</v>
      </c>
      <c r="W501" s="18" t="s">
        <v>16506</v>
      </c>
      <c r="X501" s="9" t="s">
        <v>16509</v>
      </c>
    </row>
    <row r="502">
      <c r="A502" s="25" t="s">
        <v>16510</v>
      </c>
      <c r="B502" s="37" t="s">
        <v>16511</v>
      </c>
      <c r="C502" s="51">
        <v>2012.0</v>
      </c>
      <c r="D502" s="52">
        <v>69.0</v>
      </c>
      <c r="E502" s="52">
        <v>322218.0</v>
      </c>
      <c r="F502" s="53" t="s">
        <v>16386</v>
      </c>
      <c r="G502" s="37" t="s">
        <v>16387</v>
      </c>
      <c r="H502" s="37" t="s">
        <v>16395</v>
      </c>
      <c r="I502" s="52">
        <v>0.184</v>
      </c>
      <c r="J502" s="52">
        <v>0.399</v>
      </c>
      <c r="K502" s="52">
        <v>-14.904</v>
      </c>
      <c r="L502" s="52">
        <v>0.0457</v>
      </c>
      <c r="M502" s="52">
        <v>0.563</v>
      </c>
      <c r="N502" s="52">
        <v>0.124</v>
      </c>
      <c r="O502" s="52">
        <v>0.134</v>
      </c>
      <c r="P502" s="52">
        <v>0.136</v>
      </c>
      <c r="Q502" s="52">
        <v>66.983</v>
      </c>
      <c r="R502" s="52">
        <v>7.0</v>
      </c>
      <c r="S502" s="52">
        <v>1.0</v>
      </c>
      <c r="T502" s="54" t="s">
        <v>103</v>
      </c>
      <c r="U502" s="57" t="s">
        <v>35</v>
      </c>
      <c r="V502" s="53" t="s">
        <v>58</v>
      </c>
      <c r="W502" s="59" t="s">
        <v>16513</v>
      </c>
      <c r="X502" s="18" t="s">
        <v>16515</v>
      </c>
    </row>
    <row r="503">
      <c r="A503" s="25" t="s">
        <v>16516</v>
      </c>
      <c r="B503" s="37" t="s">
        <v>16517</v>
      </c>
      <c r="C503" s="51">
        <v>2012.0</v>
      </c>
      <c r="D503" s="52">
        <v>70.0</v>
      </c>
      <c r="E503" s="52">
        <v>206000.0</v>
      </c>
      <c r="F503" s="53" t="s">
        <v>16386</v>
      </c>
      <c r="G503" s="37" t="s">
        <v>16387</v>
      </c>
      <c r="H503" s="37" t="s">
        <v>16395</v>
      </c>
      <c r="I503" s="52">
        <v>0.424</v>
      </c>
      <c r="J503" s="52">
        <v>0.363</v>
      </c>
      <c r="K503" s="52">
        <v>-15.32</v>
      </c>
      <c r="L503" s="52">
        <v>0.0322</v>
      </c>
      <c r="M503" s="52">
        <v>0.448</v>
      </c>
      <c r="N503" s="52">
        <v>0.321</v>
      </c>
      <c r="O503" s="52">
        <v>0.0685</v>
      </c>
      <c r="P503" s="52">
        <v>0.12</v>
      </c>
      <c r="Q503" s="52">
        <v>100.431</v>
      </c>
      <c r="R503" s="52">
        <v>2.0</v>
      </c>
      <c r="S503" s="52">
        <v>1.0</v>
      </c>
      <c r="T503" s="54" t="s">
        <v>103</v>
      </c>
      <c r="U503" s="57" t="s">
        <v>35</v>
      </c>
      <c r="V503" s="53" t="s">
        <v>58</v>
      </c>
      <c r="W503" s="59" t="s">
        <v>16518</v>
      </c>
      <c r="X503" s="18" t="s">
        <v>16521</v>
      </c>
    </row>
    <row r="504">
      <c r="A504" s="25" t="s">
        <v>16522</v>
      </c>
      <c r="B504" s="37" t="s">
        <v>16523</v>
      </c>
      <c r="C504" s="51">
        <v>2017.0</v>
      </c>
      <c r="D504" s="52">
        <v>66.0</v>
      </c>
      <c r="E504" s="52">
        <v>273426.0</v>
      </c>
      <c r="F504" s="53" t="s">
        <v>16386</v>
      </c>
      <c r="G504" s="37" t="s">
        <v>16387</v>
      </c>
      <c r="H504" s="37" t="s">
        <v>16387</v>
      </c>
      <c r="I504" s="52">
        <v>0.388</v>
      </c>
      <c r="J504" s="52">
        <v>0.53</v>
      </c>
      <c r="K504" s="52">
        <v>-8.87</v>
      </c>
      <c r="L504" s="52">
        <v>0.0287</v>
      </c>
      <c r="M504" s="52">
        <v>0.512</v>
      </c>
      <c r="N504" s="52">
        <v>0.635</v>
      </c>
      <c r="O504" s="52">
        <v>0.104</v>
      </c>
      <c r="P504" s="52">
        <v>0.234</v>
      </c>
      <c r="Q504" s="52">
        <v>96.56</v>
      </c>
      <c r="R504" s="52">
        <v>0.0</v>
      </c>
      <c r="S504" s="52">
        <v>1.0</v>
      </c>
      <c r="T504" s="54" t="s">
        <v>103</v>
      </c>
      <c r="U504" s="57" t="s">
        <v>35</v>
      </c>
      <c r="V504" s="53" t="s">
        <v>36</v>
      </c>
      <c r="W504" s="59" t="s">
        <v>16524</v>
      </c>
      <c r="X504" s="18" t="s">
        <v>16525</v>
      </c>
    </row>
    <row r="505">
      <c r="A505" s="25" t="s">
        <v>16526</v>
      </c>
      <c r="B505" s="37" t="s">
        <v>16527</v>
      </c>
      <c r="C505" s="51">
        <v>2019.0</v>
      </c>
      <c r="D505" s="52">
        <v>65.0</v>
      </c>
      <c r="E505" s="52">
        <v>285146.0</v>
      </c>
      <c r="F505" s="53" t="s">
        <v>16386</v>
      </c>
      <c r="G505" s="37" t="s">
        <v>16387</v>
      </c>
      <c r="H505" s="37" t="s">
        <v>16425</v>
      </c>
      <c r="I505" s="52">
        <v>0.45</v>
      </c>
      <c r="J505" s="52">
        <v>0.227</v>
      </c>
      <c r="K505" s="52">
        <v>-12.426</v>
      </c>
      <c r="L505" s="52">
        <v>0.0282</v>
      </c>
      <c r="M505" s="52">
        <v>0.713</v>
      </c>
      <c r="N505" s="52">
        <v>0.419</v>
      </c>
      <c r="O505" s="52">
        <v>0.108</v>
      </c>
      <c r="P505" s="52">
        <v>0.153</v>
      </c>
      <c r="Q505" s="52">
        <v>126.53</v>
      </c>
      <c r="R505" s="52">
        <v>5.0</v>
      </c>
      <c r="S505" s="52">
        <v>0.0</v>
      </c>
      <c r="T505" s="54" t="s">
        <v>103</v>
      </c>
      <c r="U505" s="57" t="s">
        <v>35</v>
      </c>
      <c r="V505" s="53" t="s">
        <v>58</v>
      </c>
      <c r="W505" s="59" t="s">
        <v>16530</v>
      </c>
      <c r="X505" s="18" t="s">
        <v>16533</v>
      </c>
    </row>
    <row r="506">
      <c r="A506" s="25" t="s">
        <v>16534</v>
      </c>
      <c r="B506" s="37" t="s">
        <v>16535</v>
      </c>
      <c r="C506" s="51">
        <v>2024.0</v>
      </c>
      <c r="D506" s="52">
        <v>70.0</v>
      </c>
      <c r="E506" s="52">
        <v>213413.0</v>
      </c>
      <c r="F506" s="53" t="s">
        <v>16386</v>
      </c>
      <c r="G506" s="37" t="s">
        <v>16387</v>
      </c>
      <c r="H506" s="37" t="s">
        <v>16536</v>
      </c>
      <c r="I506" s="52">
        <v>0.591</v>
      </c>
      <c r="J506" s="52">
        <v>0.339</v>
      </c>
      <c r="K506" s="52">
        <v>-11.861</v>
      </c>
      <c r="L506" s="52">
        <v>0.0298</v>
      </c>
      <c r="M506" s="52">
        <v>0.559</v>
      </c>
      <c r="N506" s="52">
        <v>0.937</v>
      </c>
      <c r="O506" s="52">
        <v>0.109</v>
      </c>
      <c r="P506" s="52">
        <v>0.269</v>
      </c>
      <c r="Q506" s="52">
        <v>126.553</v>
      </c>
      <c r="R506" s="52">
        <v>9.0</v>
      </c>
      <c r="S506" s="52">
        <v>1.0</v>
      </c>
      <c r="T506" s="54" t="s">
        <v>11697</v>
      </c>
      <c r="U506" s="57" t="s">
        <v>35</v>
      </c>
      <c r="V506" s="53" t="s">
        <v>36</v>
      </c>
      <c r="W506" s="59" t="s">
        <v>16537</v>
      </c>
      <c r="X506" s="18" t="s">
        <v>16539</v>
      </c>
    </row>
    <row r="507">
      <c r="A507" s="25" t="s">
        <v>16542</v>
      </c>
      <c r="B507" s="37" t="s">
        <v>16543</v>
      </c>
      <c r="C507" s="51">
        <v>2024.0</v>
      </c>
      <c r="D507" s="52">
        <v>73.0</v>
      </c>
      <c r="E507" s="52">
        <v>234453.0</v>
      </c>
      <c r="F507" s="53" t="s">
        <v>16386</v>
      </c>
      <c r="G507" s="37" t="s">
        <v>16387</v>
      </c>
      <c r="H507" s="37" t="s">
        <v>16536</v>
      </c>
      <c r="I507" s="52">
        <v>0.538</v>
      </c>
      <c r="J507" s="52">
        <v>0.461</v>
      </c>
      <c r="K507" s="52">
        <v>-9.989</v>
      </c>
      <c r="L507" s="52">
        <v>0.0379</v>
      </c>
      <c r="M507" s="52">
        <v>0.533</v>
      </c>
      <c r="N507" s="52">
        <v>0.557</v>
      </c>
      <c r="O507" s="52">
        <v>0.116</v>
      </c>
      <c r="P507" s="52">
        <v>0.268</v>
      </c>
      <c r="Q507" s="52">
        <v>81.997</v>
      </c>
      <c r="R507" s="52">
        <v>4.0</v>
      </c>
      <c r="S507" s="52">
        <v>1.0</v>
      </c>
      <c r="T507" s="54" t="s">
        <v>103</v>
      </c>
      <c r="U507" s="57" t="s">
        <v>35</v>
      </c>
      <c r="V507" s="53" t="s">
        <v>36</v>
      </c>
      <c r="W507" s="59" t="s">
        <v>16544</v>
      </c>
      <c r="X507" s="18" t="s">
        <v>16545</v>
      </c>
    </row>
    <row r="508">
      <c r="A508" s="25" t="s">
        <v>16546</v>
      </c>
      <c r="B508" s="37" t="s">
        <v>16547</v>
      </c>
      <c r="C508" s="51">
        <v>2023.0</v>
      </c>
      <c r="D508" s="52">
        <v>67.0</v>
      </c>
      <c r="E508" s="52">
        <v>279133.0</v>
      </c>
      <c r="F508" s="53" t="s">
        <v>16386</v>
      </c>
      <c r="G508" s="37" t="s">
        <v>16387</v>
      </c>
      <c r="H508" s="37" t="s">
        <v>16547</v>
      </c>
      <c r="I508" s="52">
        <v>0.518</v>
      </c>
      <c r="J508" s="52">
        <v>0.2</v>
      </c>
      <c r="K508" s="52">
        <v>-15.377</v>
      </c>
      <c r="L508" s="52">
        <v>0.0328</v>
      </c>
      <c r="M508" s="52">
        <v>0.534</v>
      </c>
      <c r="N508" s="52">
        <v>0.815</v>
      </c>
      <c r="O508" s="52">
        <v>0.106</v>
      </c>
      <c r="P508" s="52">
        <v>0.118</v>
      </c>
      <c r="Q508" s="52">
        <v>119.681</v>
      </c>
      <c r="R508" s="52">
        <v>2.0</v>
      </c>
      <c r="S508" s="52">
        <v>1.0</v>
      </c>
      <c r="T508" s="54" t="s">
        <v>103</v>
      </c>
      <c r="U508" s="57" t="s">
        <v>35</v>
      </c>
      <c r="V508" s="53" t="s">
        <v>58</v>
      </c>
      <c r="W508" s="59" t="s">
        <v>16549</v>
      </c>
      <c r="X508" s="18" t="s">
        <v>16552</v>
      </c>
    </row>
    <row r="509">
      <c r="A509" s="25" t="s">
        <v>16553</v>
      </c>
      <c r="B509" s="37" t="s">
        <v>16554</v>
      </c>
      <c r="C509" s="51">
        <v>2024.0</v>
      </c>
      <c r="D509" s="52">
        <v>69.0</v>
      </c>
      <c r="E509" s="52">
        <v>231933.0</v>
      </c>
      <c r="F509" s="53" t="s">
        <v>16386</v>
      </c>
      <c r="G509" s="37" t="s">
        <v>16387</v>
      </c>
      <c r="H509" s="37" t="s">
        <v>16536</v>
      </c>
      <c r="I509" s="52">
        <v>0.569</v>
      </c>
      <c r="J509" s="52">
        <v>0.479</v>
      </c>
      <c r="K509" s="52">
        <v>-11.333</v>
      </c>
      <c r="L509" s="52">
        <v>0.0309</v>
      </c>
      <c r="M509" s="52">
        <v>0.756</v>
      </c>
      <c r="N509" s="52">
        <v>0.387</v>
      </c>
      <c r="O509" s="52">
        <v>0.132</v>
      </c>
      <c r="P509" s="52">
        <v>0.553</v>
      </c>
      <c r="Q509" s="52">
        <v>91.067</v>
      </c>
      <c r="R509" s="52">
        <v>5.0</v>
      </c>
      <c r="S509" s="52">
        <v>1.0</v>
      </c>
      <c r="T509" s="54" t="s">
        <v>103</v>
      </c>
      <c r="U509" s="57" t="s">
        <v>35</v>
      </c>
      <c r="V509" s="53" t="s">
        <v>54</v>
      </c>
      <c r="W509" s="59" t="s">
        <v>16555</v>
      </c>
      <c r="X509" s="18" t="s">
        <v>16556</v>
      </c>
    </row>
    <row r="510">
      <c r="A510" s="25" t="s">
        <v>16559</v>
      </c>
      <c r="B510" s="37" t="s">
        <v>16560</v>
      </c>
      <c r="C510" s="51">
        <v>2019.0</v>
      </c>
      <c r="D510" s="52">
        <v>66.0</v>
      </c>
      <c r="E510" s="52">
        <v>275186.0</v>
      </c>
      <c r="F510" s="53" t="s">
        <v>16386</v>
      </c>
      <c r="G510" s="37" t="s">
        <v>16387</v>
      </c>
      <c r="H510" s="37" t="s">
        <v>16425</v>
      </c>
      <c r="I510" s="52">
        <v>0.459</v>
      </c>
      <c r="J510" s="52">
        <v>0.287</v>
      </c>
      <c r="K510" s="52">
        <v>-11.2</v>
      </c>
      <c r="L510" s="52">
        <v>0.0288</v>
      </c>
      <c r="M510" s="52">
        <v>0.786</v>
      </c>
      <c r="N510" s="52">
        <v>0.772</v>
      </c>
      <c r="O510" s="52">
        <v>0.131</v>
      </c>
      <c r="P510" s="52">
        <v>0.058</v>
      </c>
      <c r="Q510" s="52">
        <v>130.396</v>
      </c>
      <c r="R510" s="52">
        <v>5.0</v>
      </c>
      <c r="S510" s="52">
        <v>1.0</v>
      </c>
      <c r="T510" s="54" t="s">
        <v>103</v>
      </c>
      <c r="U510" s="57" t="s">
        <v>35</v>
      </c>
      <c r="V510" s="53" t="s">
        <v>75</v>
      </c>
      <c r="W510" s="59" t="s">
        <v>16563</v>
      </c>
      <c r="X510" s="18" t="s">
        <v>16564</v>
      </c>
    </row>
    <row r="511">
      <c r="A511" s="25" t="s">
        <v>16565</v>
      </c>
      <c r="B511" s="37" t="s">
        <v>16566</v>
      </c>
      <c r="C511" s="51">
        <v>2017.0</v>
      </c>
      <c r="D511" s="52">
        <v>71.0</v>
      </c>
      <c r="E511" s="52">
        <v>171727.0</v>
      </c>
      <c r="F511" s="53" t="s">
        <v>16567</v>
      </c>
      <c r="G511" s="37" t="s">
        <v>7665</v>
      </c>
      <c r="H511" s="37" t="s">
        <v>7666</v>
      </c>
      <c r="I511" s="52">
        <v>0.587</v>
      </c>
      <c r="J511" s="52">
        <v>0.229</v>
      </c>
      <c r="K511" s="52">
        <v>-11.254</v>
      </c>
      <c r="L511" s="52">
        <v>0.128</v>
      </c>
      <c r="M511" s="52">
        <v>0.92</v>
      </c>
      <c r="N511" s="52">
        <v>0.0</v>
      </c>
      <c r="O511" s="52">
        <v>0.1</v>
      </c>
      <c r="P511" s="52">
        <v>0.379</v>
      </c>
      <c r="Q511" s="52">
        <v>75.67</v>
      </c>
      <c r="R511" s="52">
        <v>10.0</v>
      </c>
      <c r="S511" s="52">
        <v>0.0</v>
      </c>
      <c r="T511" s="54" t="s">
        <v>103</v>
      </c>
      <c r="U511" s="57" t="s">
        <v>35</v>
      </c>
      <c r="V511" s="53" t="s">
        <v>45</v>
      </c>
      <c r="W511" s="59" t="s">
        <v>16569</v>
      </c>
      <c r="X511" s="9" t="s">
        <v>16571</v>
      </c>
    </row>
    <row r="512">
      <c r="A512" s="25" t="s">
        <v>16572</v>
      </c>
      <c r="B512" s="37" t="s">
        <v>16573</v>
      </c>
      <c r="C512" s="51">
        <v>2017.0</v>
      </c>
      <c r="D512" s="52">
        <v>80.0</v>
      </c>
      <c r="E512" s="52">
        <v>277506.0</v>
      </c>
      <c r="F512" s="53" t="s">
        <v>16567</v>
      </c>
      <c r="G512" s="37" t="s">
        <v>7665</v>
      </c>
      <c r="H512" s="37" t="s">
        <v>7666</v>
      </c>
      <c r="I512" s="52">
        <v>0.562</v>
      </c>
      <c r="J512" s="52">
        <v>0.437</v>
      </c>
      <c r="K512" s="52">
        <v>-10.229</v>
      </c>
      <c r="L512" s="52">
        <v>0.052</v>
      </c>
      <c r="M512" s="52">
        <v>0.219</v>
      </c>
      <c r="N512" s="52">
        <v>2.18E-5</v>
      </c>
      <c r="O512" s="52">
        <v>0.0806</v>
      </c>
      <c r="P512" s="52">
        <v>0.15</v>
      </c>
      <c r="Q512" s="52">
        <v>124.852</v>
      </c>
      <c r="R512" s="52">
        <v>0.0</v>
      </c>
      <c r="S512" s="52">
        <v>1.0</v>
      </c>
      <c r="T512" s="54" t="s">
        <v>103</v>
      </c>
      <c r="U512" s="57" t="s">
        <v>35</v>
      </c>
      <c r="V512" s="53" t="s">
        <v>58</v>
      </c>
      <c r="W512" s="59" t="s">
        <v>16574</v>
      </c>
      <c r="X512" s="18" t="s">
        <v>16576</v>
      </c>
    </row>
    <row r="513">
      <c r="A513" s="25" t="s">
        <v>16578</v>
      </c>
      <c r="B513" s="37" t="s">
        <v>16579</v>
      </c>
      <c r="C513" s="51">
        <v>2017.0</v>
      </c>
      <c r="D513" s="52">
        <v>63.0</v>
      </c>
      <c r="E513" s="52">
        <v>216610.0</v>
      </c>
      <c r="F513" s="53" t="s">
        <v>16567</v>
      </c>
      <c r="G513" s="37" t="s">
        <v>7665</v>
      </c>
      <c r="H513" s="37" t="s">
        <v>7666</v>
      </c>
      <c r="I513" s="52">
        <v>0.325</v>
      </c>
      <c r="J513" s="52">
        <v>0.271</v>
      </c>
      <c r="K513" s="52">
        <v>-8.069</v>
      </c>
      <c r="L513" s="52">
        <v>0.0418</v>
      </c>
      <c r="M513" s="52">
        <v>0.73</v>
      </c>
      <c r="N513" s="52">
        <v>0.0</v>
      </c>
      <c r="O513" s="52">
        <v>0.301</v>
      </c>
      <c r="P513" s="52">
        <v>0.279</v>
      </c>
      <c r="Q513" s="52">
        <v>71.855</v>
      </c>
      <c r="R513" s="52">
        <v>7.0</v>
      </c>
      <c r="S513" s="52">
        <v>1.0</v>
      </c>
      <c r="T513" s="54" t="s">
        <v>103</v>
      </c>
      <c r="U513" s="57" t="s">
        <v>35</v>
      </c>
      <c r="V513" s="53" t="s">
        <v>36</v>
      </c>
      <c r="W513" s="59" t="s">
        <v>16580</v>
      </c>
      <c r="X513" s="9" t="s">
        <v>16581</v>
      </c>
    </row>
    <row r="514">
      <c r="A514" s="25" t="s">
        <v>16583</v>
      </c>
      <c r="B514" s="37" t="s">
        <v>16585</v>
      </c>
      <c r="C514" s="51">
        <v>2017.0</v>
      </c>
      <c r="D514" s="52">
        <v>63.0</v>
      </c>
      <c r="E514" s="52">
        <v>367391.0</v>
      </c>
      <c r="F514" s="53" t="s">
        <v>16567</v>
      </c>
      <c r="G514" s="37" t="s">
        <v>7665</v>
      </c>
      <c r="H514" s="37" t="s">
        <v>7666</v>
      </c>
      <c r="I514" s="52">
        <v>0.487</v>
      </c>
      <c r="J514" s="52">
        <v>0.445</v>
      </c>
      <c r="K514" s="52">
        <v>-10.959</v>
      </c>
      <c r="L514" s="52">
        <v>0.113</v>
      </c>
      <c r="M514" s="52">
        <v>0.0328</v>
      </c>
      <c r="N514" s="52">
        <v>0.0104</v>
      </c>
      <c r="O514" s="52">
        <v>0.0778</v>
      </c>
      <c r="P514" s="52">
        <v>0.18</v>
      </c>
      <c r="Q514" s="52">
        <v>97.031</v>
      </c>
      <c r="R514" s="52">
        <v>1.0</v>
      </c>
      <c r="S514" s="52">
        <v>0.0</v>
      </c>
      <c r="T514" s="54" t="s">
        <v>11697</v>
      </c>
      <c r="U514" s="57" t="s">
        <v>35</v>
      </c>
      <c r="V514" s="53" t="s">
        <v>58</v>
      </c>
      <c r="W514" s="59" t="s">
        <v>16586</v>
      </c>
      <c r="X514" s="18" t="s">
        <v>16589</v>
      </c>
    </row>
    <row r="515">
      <c r="A515" s="25" t="s">
        <v>16590</v>
      </c>
      <c r="B515" s="37" t="s">
        <v>16591</v>
      </c>
      <c r="C515" s="51">
        <v>2021.0</v>
      </c>
      <c r="D515" s="52">
        <v>58.0</v>
      </c>
      <c r="E515" s="52">
        <v>266432.0</v>
      </c>
      <c r="F515" s="53" t="s">
        <v>16567</v>
      </c>
      <c r="G515" s="37" t="s">
        <v>7665</v>
      </c>
      <c r="H515" s="37" t="s">
        <v>16592</v>
      </c>
      <c r="I515" s="52">
        <v>0.473</v>
      </c>
      <c r="J515" s="52">
        <v>0.128</v>
      </c>
      <c r="K515" s="52">
        <v>-12.303</v>
      </c>
      <c r="L515" s="52">
        <v>0.0365</v>
      </c>
      <c r="M515" s="52">
        <v>0.948</v>
      </c>
      <c r="N515" s="52">
        <v>5.36E-5</v>
      </c>
      <c r="O515" s="52">
        <v>0.101</v>
      </c>
      <c r="P515" s="52">
        <v>0.0897</v>
      </c>
      <c r="Q515" s="52">
        <v>93.95</v>
      </c>
      <c r="R515" s="52">
        <v>2.0</v>
      </c>
      <c r="S515" s="52">
        <v>1.0</v>
      </c>
      <c r="T515" s="54" t="s">
        <v>103</v>
      </c>
      <c r="U515" s="57" t="s">
        <v>35</v>
      </c>
      <c r="V515" s="53" t="s">
        <v>75</v>
      </c>
      <c r="W515" s="59" t="s">
        <v>16593</v>
      </c>
      <c r="X515" s="18" t="s">
        <v>16596</v>
      </c>
    </row>
    <row r="516">
      <c r="A516" s="25" t="s">
        <v>16598</v>
      </c>
      <c r="B516" s="37" t="s">
        <v>16599</v>
      </c>
      <c r="C516" s="51">
        <v>2017.0</v>
      </c>
      <c r="D516" s="52">
        <v>68.0</v>
      </c>
      <c r="E516" s="52">
        <v>271088.0</v>
      </c>
      <c r="F516" s="53" t="s">
        <v>16567</v>
      </c>
      <c r="G516" s="37" t="s">
        <v>7665</v>
      </c>
      <c r="H516" s="37" t="s">
        <v>7666</v>
      </c>
      <c r="I516" s="52">
        <v>0.664</v>
      </c>
      <c r="J516" s="52">
        <v>0.382</v>
      </c>
      <c r="K516" s="52">
        <v>-9.977</v>
      </c>
      <c r="L516" s="52">
        <v>0.047</v>
      </c>
      <c r="M516" s="52">
        <v>0.239</v>
      </c>
      <c r="N516" s="52">
        <v>0.00749</v>
      </c>
      <c r="O516" s="52">
        <v>0.0943</v>
      </c>
      <c r="P516" s="52">
        <v>0.126</v>
      </c>
      <c r="Q516" s="52">
        <v>123.214</v>
      </c>
      <c r="R516" s="52">
        <v>0.0</v>
      </c>
      <c r="S516" s="52">
        <v>1.0</v>
      </c>
      <c r="T516" s="54" t="s">
        <v>103</v>
      </c>
      <c r="U516" s="57" t="s">
        <v>35</v>
      </c>
      <c r="V516" s="53" t="s">
        <v>58</v>
      </c>
      <c r="W516" s="59" t="s">
        <v>16600</v>
      </c>
      <c r="X516" s="18" t="s">
        <v>16601</v>
      </c>
    </row>
    <row r="517">
      <c r="A517" s="25" t="s">
        <v>16604</v>
      </c>
      <c r="B517" s="37" t="s">
        <v>16605</v>
      </c>
      <c r="C517" s="51">
        <v>2017.0</v>
      </c>
      <c r="D517" s="52">
        <v>79.0</v>
      </c>
      <c r="E517" s="52">
        <v>234652.0</v>
      </c>
      <c r="F517" s="53" t="s">
        <v>16567</v>
      </c>
      <c r="G517" s="37" t="s">
        <v>7665</v>
      </c>
      <c r="H517" s="37" t="s">
        <v>7666</v>
      </c>
      <c r="I517" s="52">
        <v>0.594</v>
      </c>
      <c r="J517" s="52">
        <v>0.721</v>
      </c>
      <c r="K517" s="52">
        <v>-7.812</v>
      </c>
      <c r="L517" s="52">
        <v>0.0957</v>
      </c>
      <c r="M517" s="52">
        <v>0.0209</v>
      </c>
      <c r="N517" s="52">
        <v>8.55E-6</v>
      </c>
      <c r="O517" s="52">
        <v>0.0879</v>
      </c>
      <c r="P517" s="52">
        <v>0.253</v>
      </c>
      <c r="Q517" s="52">
        <v>128.942</v>
      </c>
      <c r="R517" s="52">
        <v>2.0</v>
      </c>
      <c r="S517" s="52">
        <v>1.0</v>
      </c>
      <c r="T517" s="54" t="s">
        <v>103</v>
      </c>
      <c r="U517" s="57" t="s">
        <v>35</v>
      </c>
      <c r="V517" s="53" t="s">
        <v>36</v>
      </c>
      <c r="W517" s="59" t="s">
        <v>16608</v>
      </c>
      <c r="X517" s="18" t="s">
        <v>16609</v>
      </c>
    </row>
    <row r="518">
      <c r="A518" s="25" t="s">
        <v>16610</v>
      </c>
      <c r="B518" s="37" t="s">
        <v>16611</v>
      </c>
      <c r="C518" s="51">
        <v>2013.0</v>
      </c>
      <c r="D518" s="52">
        <v>85.0</v>
      </c>
      <c r="E518" s="52">
        <v>258969.0</v>
      </c>
      <c r="F518" s="53" t="s">
        <v>16567</v>
      </c>
      <c r="G518" s="37" t="s">
        <v>7665</v>
      </c>
      <c r="H518" s="37" t="s">
        <v>16612</v>
      </c>
      <c r="I518" s="52">
        <v>0.525</v>
      </c>
      <c r="J518" s="52">
        <v>0.472</v>
      </c>
      <c r="K518" s="52">
        <v>-9.277</v>
      </c>
      <c r="L518" s="52">
        <v>0.0739</v>
      </c>
      <c r="M518" s="52">
        <v>0.534</v>
      </c>
      <c r="N518" s="52">
        <v>0.614</v>
      </c>
      <c r="O518" s="52">
        <v>0.11</v>
      </c>
      <c r="P518" s="52">
        <v>0.0424</v>
      </c>
      <c r="Q518" s="52">
        <v>127.945</v>
      </c>
      <c r="R518" s="52">
        <v>4.0</v>
      </c>
      <c r="S518" s="52">
        <v>1.0</v>
      </c>
      <c r="T518" s="54" t="s">
        <v>103</v>
      </c>
      <c r="U518" s="57" t="s">
        <v>35</v>
      </c>
      <c r="V518" s="53" t="s">
        <v>75</v>
      </c>
      <c r="W518" s="59" t="s">
        <v>16613</v>
      </c>
      <c r="X518" s="18" t="s">
        <v>16616</v>
      </c>
    </row>
    <row r="519">
      <c r="A519" s="25" t="s">
        <v>16618</v>
      </c>
      <c r="B519" s="37" t="s">
        <v>16619</v>
      </c>
      <c r="C519" s="51">
        <v>2013.0</v>
      </c>
      <c r="D519" s="52">
        <v>76.0</v>
      </c>
      <c r="E519" s="52">
        <v>294222.0</v>
      </c>
      <c r="F519" s="53" t="s">
        <v>16567</v>
      </c>
      <c r="G519" s="37" t="s">
        <v>7665</v>
      </c>
      <c r="H519" s="37" t="s">
        <v>16612</v>
      </c>
      <c r="I519" s="52">
        <v>0.562</v>
      </c>
      <c r="J519" s="52">
        <v>0.485</v>
      </c>
      <c r="K519" s="52">
        <v>-8.347</v>
      </c>
      <c r="L519" s="52">
        <v>0.0359</v>
      </c>
      <c r="M519" s="52">
        <v>0.289</v>
      </c>
      <c r="N519" s="52">
        <v>0.00173</v>
      </c>
      <c r="O519" s="52">
        <v>0.194</v>
      </c>
      <c r="P519" s="52">
        <v>0.0665</v>
      </c>
      <c r="Q519" s="52">
        <v>118.01</v>
      </c>
      <c r="R519" s="52">
        <v>1.0</v>
      </c>
      <c r="S519" s="52">
        <v>0.0</v>
      </c>
      <c r="T519" s="54" t="s">
        <v>103</v>
      </c>
      <c r="U519" s="57" t="s">
        <v>35</v>
      </c>
      <c r="V519" s="53" t="s">
        <v>75</v>
      </c>
      <c r="W519" s="59" t="s">
        <v>16620</v>
      </c>
      <c r="X519" s="18" t="s">
        <v>16621</v>
      </c>
    </row>
    <row r="520">
      <c r="A520" s="25" t="s">
        <v>16624</v>
      </c>
      <c r="B520" s="37" t="s">
        <v>16625</v>
      </c>
      <c r="C520" s="51">
        <v>2017.0</v>
      </c>
      <c r="D520" s="52">
        <v>62.0</v>
      </c>
      <c r="E520" s="52">
        <v>197235.0</v>
      </c>
      <c r="F520" s="53" t="s">
        <v>16567</v>
      </c>
      <c r="G520" s="37" t="s">
        <v>7665</v>
      </c>
      <c r="H520" s="37" t="s">
        <v>7666</v>
      </c>
      <c r="I520" s="52">
        <v>0.796</v>
      </c>
      <c r="J520" s="52">
        <v>0.467</v>
      </c>
      <c r="K520" s="52">
        <v>-10.369</v>
      </c>
      <c r="L520" s="52">
        <v>0.181</v>
      </c>
      <c r="M520" s="52">
        <v>0.173</v>
      </c>
      <c r="N520" s="52">
        <v>0.00411</v>
      </c>
      <c r="O520" s="52">
        <v>0.126</v>
      </c>
      <c r="P520" s="52">
        <v>0.516</v>
      </c>
      <c r="Q520" s="52">
        <v>107.901</v>
      </c>
      <c r="R520" s="52">
        <v>6.0</v>
      </c>
      <c r="S520" s="52">
        <v>1.0</v>
      </c>
      <c r="T520" s="54" t="s">
        <v>103</v>
      </c>
      <c r="U520" s="57" t="s">
        <v>35</v>
      </c>
      <c r="V520" s="53" t="s">
        <v>54</v>
      </c>
      <c r="W520" s="59" t="s">
        <v>16627</v>
      </c>
      <c r="X520" s="18" t="s">
        <v>16628</v>
      </c>
    </row>
    <row r="521">
      <c r="A521" s="25" t="s">
        <v>16629</v>
      </c>
      <c r="B521" s="37" t="s">
        <v>16630</v>
      </c>
      <c r="C521" s="51">
        <v>2017.0</v>
      </c>
      <c r="D521" s="52">
        <v>58.0</v>
      </c>
      <c r="E521" s="52">
        <v>178639.0</v>
      </c>
      <c r="F521" s="53" t="s">
        <v>16567</v>
      </c>
      <c r="G521" s="37" t="s">
        <v>7665</v>
      </c>
      <c r="H521" s="37" t="s">
        <v>7666</v>
      </c>
      <c r="I521" s="52">
        <v>0.524</v>
      </c>
      <c r="J521" s="52">
        <v>0.312</v>
      </c>
      <c r="K521" s="52">
        <v>-11.627</v>
      </c>
      <c r="L521" s="52">
        <v>0.0444</v>
      </c>
      <c r="M521" s="52">
        <v>0.166</v>
      </c>
      <c r="N521" s="52">
        <v>4.79E-6</v>
      </c>
      <c r="O521" s="52">
        <v>0.073</v>
      </c>
      <c r="P521" s="52">
        <v>0.101</v>
      </c>
      <c r="Q521" s="52">
        <v>112.948</v>
      </c>
      <c r="R521" s="52">
        <v>8.0</v>
      </c>
      <c r="S521" s="52">
        <v>0.0</v>
      </c>
      <c r="T521" s="54" t="s">
        <v>103</v>
      </c>
      <c r="U521" s="57" t="s">
        <v>35</v>
      </c>
      <c r="V521" s="53" t="s">
        <v>58</v>
      </c>
      <c r="W521" s="59" t="s">
        <v>16631</v>
      </c>
      <c r="X521" s="18" t="s">
        <v>16634</v>
      </c>
    </row>
    <row r="522">
      <c r="A522" s="25" t="s">
        <v>16635</v>
      </c>
      <c r="B522" s="37" t="s">
        <v>16636</v>
      </c>
      <c r="C522" s="51">
        <v>2021.0</v>
      </c>
      <c r="D522" s="52">
        <v>54.0</v>
      </c>
      <c r="E522" s="52">
        <v>399583.0</v>
      </c>
      <c r="F522" s="53" t="s">
        <v>16567</v>
      </c>
      <c r="G522" s="37" t="s">
        <v>7665</v>
      </c>
      <c r="H522" s="37" t="s">
        <v>16592</v>
      </c>
      <c r="I522" s="52">
        <v>0.473</v>
      </c>
      <c r="J522" s="52">
        <v>0.359</v>
      </c>
      <c r="K522" s="52">
        <v>-13.094</v>
      </c>
      <c r="L522" s="52">
        <v>0.0431</v>
      </c>
      <c r="M522" s="52">
        <v>0.85</v>
      </c>
      <c r="N522" s="52">
        <v>0.00115</v>
      </c>
      <c r="O522" s="52">
        <v>0.12</v>
      </c>
      <c r="P522" s="52">
        <v>0.185</v>
      </c>
      <c r="Q522" s="52">
        <v>113.364</v>
      </c>
      <c r="R522" s="52">
        <v>0.0</v>
      </c>
      <c r="S522" s="52">
        <v>1.0</v>
      </c>
      <c r="T522" s="54" t="s">
        <v>11697</v>
      </c>
      <c r="U522" s="57" t="s">
        <v>35</v>
      </c>
      <c r="V522" s="53" t="s">
        <v>58</v>
      </c>
      <c r="W522" s="59" t="s">
        <v>16637</v>
      </c>
      <c r="X522" s="18" t="s">
        <v>16639</v>
      </c>
    </row>
    <row r="523">
      <c r="A523" s="25" t="s">
        <v>16641</v>
      </c>
      <c r="B523" s="37" t="s">
        <v>16642</v>
      </c>
      <c r="C523" s="51">
        <v>2021.0</v>
      </c>
      <c r="D523" s="52">
        <v>47.0</v>
      </c>
      <c r="E523" s="52">
        <v>238033.0</v>
      </c>
      <c r="F523" s="53" t="s">
        <v>16567</v>
      </c>
      <c r="G523" s="37" t="s">
        <v>7665</v>
      </c>
      <c r="H523" s="37" t="s">
        <v>16643</v>
      </c>
      <c r="I523" s="52">
        <v>0.491</v>
      </c>
      <c r="J523" s="52">
        <v>0.309</v>
      </c>
      <c r="K523" s="52">
        <v>-11.169</v>
      </c>
      <c r="L523" s="52">
        <v>0.0306</v>
      </c>
      <c r="M523" s="52">
        <v>0.93</v>
      </c>
      <c r="N523" s="52">
        <v>0.0187</v>
      </c>
      <c r="O523" s="52">
        <v>0.165</v>
      </c>
      <c r="P523" s="52">
        <v>0.11</v>
      </c>
      <c r="Q523" s="52">
        <v>124.91</v>
      </c>
      <c r="R523" s="52">
        <v>6.0</v>
      </c>
      <c r="S523" s="52">
        <v>0.0</v>
      </c>
      <c r="T523" s="54" t="s">
        <v>103</v>
      </c>
      <c r="U523" s="57" t="s">
        <v>35</v>
      </c>
      <c r="V523" s="53" t="s">
        <v>58</v>
      </c>
      <c r="W523" s="59" t="s">
        <v>16644</v>
      </c>
      <c r="X523" s="18" t="s">
        <v>16645</v>
      </c>
    </row>
    <row r="524">
      <c r="A524" s="25" t="s">
        <v>16648</v>
      </c>
      <c r="B524" s="37" t="s">
        <v>16649</v>
      </c>
      <c r="C524" s="51">
        <v>2021.0</v>
      </c>
      <c r="D524" s="52">
        <v>53.0</v>
      </c>
      <c r="E524" s="52">
        <v>167044.0</v>
      </c>
      <c r="F524" s="53" t="s">
        <v>16567</v>
      </c>
      <c r="G524" s="37" t="s">
        <v>7665</v>
      </c>
      <c r="H524" s="37" t="s">
        <v>16592</v>
      </c>
      <c r="I524" s="52">
        <v>0.333</v>
      </c>
      <c r="J524" s="52">
        <v>0.0635</v>
      </c>
      <c r="K524" s="52">
        <v>-18.876</v>
      </c>
      <c r="L524" s="52">
        <v>0.0477</v>
      </c>
      <c r="M524" s="52">
        <v>0.974</v>
      </c>
      <c r="N524" s="52">
        <v>4.28E-5</v>
      </c>
      <c r="O524" s="52">
        <v>0.257</v>
      </c>
      <c r="P524" s="52">
        <v>0.279</v>
      </c>
      <c r="Q524" s="52">
        <v>79.68</v>
      </c>
      <c r="R524" s="52">
        <v>7.0</v>
      </c>
      <c r="S524" s="52">
        <v>1.0</v>
      </c>
      <c r="T524" s="54" t="s">
        <v>103</v>
      </c>
      <c r="U524" s="57" t="s">
        <v>35</v>
      </c>
      <c r="V524" s="53" t="s">
        <v>36</v>
      </c>
      <c r="W524" s="59" t="s">
        <v>16650</v>
      </c>
      <c r="X524" s="18" t="s">
        <v>16651</v>
      </c>
    </row>
    <row r="525">
      <c r="A525" s="25" t="s">
        <v>16655</v>
      </c>
      <c r="B525" s="37" t="s">
        <v>16656</v>
      </c>
      <c r="C525" s="51">
        <v>2021.0</v>
      </c>
      <c r="D525" s="52">
        <v>57.0</v>
      </c>
      <c r="E525" s="52">
        <v>218659.0</v>
      </c>
      <c r="F525" s="53" t="s">
        <v>16567</v>
      </c>
      <c r="G525" s="37" t="s">
        <v>7665</v>
      </c>
      <c r="H525" s="37" t="s">
        <v>16592</v>
      </c>
      <c r="I525" s="52">
        <v>0.669</v>
      </c>
      <c r="J525" s="52">
        <v>0.524</v>
      </c>
      <c r="K525" s="52">
        <v>-9.485</v>
      </c>
      <c r="L525" s="52">
        <v>0.0441</v>
      </c>
      <c r="M525" s="52">
        <v>0.604</v>
      </c>
      <c r="N525" s="52">
        <v>1.48E-5</v>
      </c>
      <c r="O525" s="52">
        <v>0.122</v>
      </c>
      <c r="P525" s="52">
        <v>0.574</v>
      </c>
      <c r="Q525" s="52">
        <v>88.012</v>
      </c>
      <c r="R525" s="52">
        <v>4.0</v>
      </c>
      <c r="S525" s="52">
        <v>1.0</v>
      </c>
      <c r="T525" s="54" t="s">
        <v>103</v>
      </c>
      <c r="U525" s="57" t="s">
        <v>35</v>
      </c>
      <c r="V525" s="53" t="s">
        <v>54</v>
      </c>
      <c r="W525" s="59" t="s">
        <v>16657</v>
      </c>
      <c r="X525" s="18" t="s">
        <v>16658</v>
      </c>
    </row>
    <row r="526">
      <c r="A526" s="25" t="s">
        <v>16659</v>
      </c>
      <c r="B526" s="37" t="s">
        <v>16592</v>
      </c>
      <c r="C526" s="51">
        <v>2021.0</v>
      </c>
      <c r="D526" s="52">
        <v>64.0</v>
      </c>
      <c r="E526" s="52">
        <v>192621.0</v>
      </c>
      <c r="F526" s="53" t="s">
        <v>16567</v>
      </c>
      <c r="G526" s="37" t="s">
        <v>7665</v>
      </c>
      <c r="H526" s="37" t="s">
        <v>16592</v>
      </c>
      <c r="I526" s="52">
        <v>0.73</v>
      </c>
      <c r="J526" s="52">
        <v>0.483</v>
      </c>
      <c r="K526" s="52">
        <v>-8.565</v>
      </c>
      <c r="L526" s="52">
        <v>0.0879</v>
      </c>
      <c r="M526" s="52">
        <v>0.237</v>
      </c>
      <c r="N526" s="52">
        <v>7.99E-5</v>
      </c>
      <c r="O526" s="52">
        <v>0.31</v>
      </c>
      <c r="P526" s="52">
        <v>0.883</v>
      </c>
      <c r="Q526" s="52">
        <v>87.996</v>
      </c>
      <c r="R526" s="52">
        <v>4.0</v>
      </c>
      <c r="S526" s="52">
        <v>1.0</v>
      </c>
      <c r="T526" s="54" t="s">
        <v>103</v>
      </c>
      <c r="U526" s="57" t="s">
        <v>35</v>
      </c>
      <c r="V526" s="53" t="s">
        <v>54</v>
      </c>
      <c r="W526" s="59" t="s">
        <v>16662</v>
      </c>
      <c r="X526" s="18" t="s">
        <v>16663</v>
      </c>
    </row>
    <row r="527">
      <c r="A527" s="25" t="s">
        <v>16664</v>
      </c>
      <c r="B527" s="37" t="s">
        <v>16665</v>
      </c>
      <c r="C527" s="51">
        <v>2021.0</v>
      </c>
      <c r="D527" s="52">
        <v>59.0</v>
      </c>
      <c r="E527" s="52">
        <v>225862.0</v>
      </c>
      <c r="F527" s="53" t="s">
        <v>16567</v>
      </c>
      <c r="G527" s="37" t="s">
        <v>7665</v>
      </c>
      <c r="H527" s="37" t="s">
        <v>16592</v>
      </c>
      <c r="I527" s="52">
        <v>0.683</v>
      </c>
      <c r="J527" s="52">
        <v>0.478</v>
      </c>
      <c r="K527" s="52">
        <v>-10.435</v>
      </c>
      <c r="L527" s="52">
        <v>0.0744</v>
      </c>
      <c r="M527" s="52">
        <v>0.422</v>
      </c>
      <c r="N527" s="52">
        <v>1.17E-5</v>
      </c>
      <c r="O527" s="52">
        <v>0.24</v>
      </c>
      <c r="P527" s="52">
        <v>0.373</v>
      </c>
      <c r="Q527" s="52">
        <v>95.011</v>
      </c>
      <c r="R527" s="52">
        <v>5.0</v>
      </c>
      <c r="S527" s="52">
        <v>1.0</v>
      </c>
      <c r="T527" s="54" t="s">
        <v>103</v>
      </c>
      <c r="U527" s="57" t="s">
        <v>35</v>
      </c>
      <c r="V527" s="53" t="s">
        <v>45</v>
      </c>
      <c r="W527" s="59" t="s">
        <v>16666</v>
      </c>
      <c r="X527" s="18" t="s">
        <v>16669</v>
      </c>
    </row>
    <row r="528">
      <c r="A528" s="25" t="s">
        <v>16672</v>
      </c>
      <c r="B528" s="37" t="s">
        <v>14671</v>
      </c>
      <c r="C528" s="51">
        <v>2021.0</v>
      </c>
      <c r="D528" s="52">
        <v>51.0</v>
      </c>
      <c r="E528" s="52">
        <v>191881.0</v>
      </c>
      <c r="F528" s="53" t="s">
        <v>16567</v>
      </c>
      <c r="G528" s="37" t="s">
        <v>7665</v>
      </c>
      <c r="H528" s="37" t="s">
        <v>16592</v>
      </c>
      <c r="I528" s="52">
        <v>0.644</v>
      </c>
      <c r="J528" s="52">
        <v>0.443</v>
      </c>
      <c r="K528" s="52">
        <v>-10.043</v>
      </c>
      <c r="L528" s="52">
        <v>0.0369</v>
      </c>
      <c r="M528" s="52">
        <v>0.817</v>
      </c>
      <c r="N528" s="52">
        <v>0.0</v>
      </c>
      <c r="O528" s="52">
        <v>0.28</v>
      </c>
      <c r="P528" s="52">
        <v>0.549</v>
      </c>
      <c r="Q528" s="52">
        <v>93.011</v>
      </c>
      <c r="R528" s="52">
        <v>9.0</v>
      </c>
      <c r="S528" s="52">
        <v>1.0</v>
      </c>
      <c r="T528" s="54" t="s">
        <v>103</v>
      </c>
      <c r="U528" s="57" t="s">
        <v>35</v>
      </c>
      <c r="V528" s="53" t="s">
        <v>54</v>
      </c>
      <c r="W528" s="59" t="s">
        <v>16673</v>
      </c>
      <c r="X528" s="18" t="s">
        <v>16674</v>
      </c>
    </row>
    <row r="529">
      <c r="A529" s="25" t="s">
        <v>16676</v>
      </c>
      <c r="B529" s="37" t="s">
        <v>16677</v>
      </c>
      <c r="C529" s="51">
        <v>2021.0</v>
      </c>
      <c r="D529" s="52">
        <v>52.0</v>
      </c>
      <c r="E529" s="52">
        <v>171594.0</v>
      </c>
      <c r="F529" s="53" t="s">
        <v>16567</v>
      </c>
      <c r="G529" s="37" t="s">
        <v>7665</v>
      </c>
      <c r="H529" s="37" t="s">
        <v>16643</v>
      </c>
      <c r="I529" s="52">
        <v>0.61</v>
      </c>
      <c r="J529" s="52">
        <v>0.279</v>
      </c>
      <c r="K529" s="52">
        <v>-12.62</v>
      </c>
      <c r="L529" s="52">
        <v>0.136</v>
      </c>
      <c r="M529" s="52">
        <v>0.911</v>
      </c>
      <c r="N529" s="52">
        <v>6.38E-6</v>
      </c>
      <c r="O529" s="52">
        <v>0.111</v>
      </c>
      <c r="P529" s="52">
        <v>0.506</v>
      </c>
      <c r="Q529" s="52">
        <v>81.838</v>
      </c>
      <c r="R529" s="52">
        <v>9.0</v>
      </c>
      <c r="S529" s="52">
        <v>1.0</v>
      </c>
      <c r="T529" s="54" t="s">
        <v>103</v>
      </c>
      <c r="U529" s="57" t="s">
        <v>35</v>
      </c>
      <c r="V529" s="53" t="s">
        <v>54</v>
      </c>
      <c r="W529" s="59" t="s">
        <v>16679</v>
      </c>
      <c r="X529" s="18" t="s">
        <v>16681</v>
      </c>
    </row>
    <row r="530">
      <c r="A530" s="25" t="s">
        <v>16682</v>
      </c>
      <c r="B530" s="37" t="s">
        <v>16683</v>
      </c>
      <c r="C530" s="51">
        <v>2021.0</v>
      </c>
      <c r="D530" s="52">
        <v>55.0</v>
      </c>
      <c r="E530" s="52">
        <v>221240.0</v>
      </c>
      <c r="F530" s="53" t="s">
        <v>16567</v>
      </c>
      <c r="G530" s="37" t="s">
        <v>7665</v>
      </c>
      <c r="H530" s="37" t="s">
        <v>16592</v>
      </c>
      <c r="I530" s="52">
        <v>0.605</v>
      </c>
      <c r="J530" s="52">
        <v>0.647</v>
      </c>
      <c r="K530" s="52">
        <v>-7.037</v>
      </c>
      <c r="L530" s="52">
        <v>0.0451</v>
      </c>
      <c r="M530" s="52">
        <v>0.429</v>
      </c>
      <c r="N530" s="52">
        <v>0.0</v>
      </c>
      <c r="O530" s="52">
        <v>0.103</v>
      </c>
      <c r="P530" s="52">
        <v>0.0834</v>
      </c>
      <c r="Q530" s="52">
        <v>91.928</v>
      </c>
      <c r="R530" s="52">
        <v>5.0</v>
      </c>
      <c r="S530" s="52">
        <v>1.0</v>
      </c>
      <c r="T530" s="54" t="s">
        <v>11697</v>
      </c>
      <c r="U530" s="57" t="s">
        <v>35</v>
      </c>
      <c r="V530" s="53" t="s">
        <v>75</v>
      </c>
      <c r="W530" s="59" t="s">
        <v>16684</v>
      </c>
      <c r="X530" s="18" t="s">
        <v>16685</v>
      </c>
    </row>
    <row r="531">
      <c r="A531" s="25" t="s">
        <v>16688</v>
      </c>
      <c r="B531" s="37" t="s">
        <v>16689</v>
      </c>
      <c r="C531" s="51">
        <v>2021.0</v>
      </c>
      <c r="D531" s="52">
        <v>45.0</v>
      </c>
      <c r="E531" s="52">
        <v>123147.0</v>
      </c>
      <c r="F531" s="53" t="s">
        <v>16567</v>
      </c>
      <c r="G531" s="37" t="s">
        <v>7665</v>
      </c>
      <c r="H531" s="37" t="s">
        <v>16592</v>
      </c>
      <c r="I531" s="52">
        <v>0.643</v>
      </c>
      <c r="J531" s="52">
        <v>0.338</v>
      </c>
      <c r="K531" s="52">
        <v>-13.814</v>
      </c>
      <c r="L531" s="52">
        <v>0.269</v>
      </c>
      <c r="M531" s="52">
        <v>0.943</v>
      </c>
      <c r="N531" s="52">
        <v>2.9E-5</v>
      </c>
      <c r="O531" s="52">
        <v>0.109</v>
      </c>
      <c r="P531" s="52">
        <v>0.675</v>
      </c>
      <c r="Q531" s="52">
        <v>158.692</v>
      </c>
      <c r="R531" s="52">
        <v>7.0</v>
      </c>
      <c r="S531" s="52">
        <v>1.0</v>
      </c>
      <c r="T531" s="54" t="s">
        <v>103</v>
      </c>
      <c r="U531" s="57" t="s">
        <v>35</v>
      </c>
      <c r="V531" s="53" t="s">
        <v>54</v>
      </c>
      <c r="W531" s="59" t="s">
        <v>16690</v>
      </c>
      <c r="X531" s="18" t="s">
        <v>16692</v>
      </c>
    </row>
    <row r="532">
      <c r="A532" s="25" t="s">
        <v>16693</v>
      </c>
      <c r="B532" s="37" t="s">
        <v>16694</v>
      </c>
      <c r="C532" s="51">
        <v>2021.0</v>
      </c>
      <c r="D532" s="52">
        <v>48.0</v>
      </c>
      <c r="E532" s="52">
        <v>93414.0</v>
      </c>
      <c r="F532" s="53" t="s">
        <v>16567</v>
      </c>
      <c r="G532" s="37" t="s">
        <v>7665</v>
      </c>
      <c r="H532" s="37" t="s">
        <v>16643</v>
      </c>
      <c r="I532" s="52">
        <v>0.312</v>
      </c>
      <c r="J532" s="52">
        <v>0.127</v>
      </c>
      <c r="K532" s="52">
        <v>-16.331</v>
      </c>
      <c r="L532" s="52">
        <v>0.0291</v>
      </c>
      <c r="M532" s="52">
        <v>0.916</v>
      </c>
      <c r="N532" s="52">
        <v>4.09E-6</v>
      </c>
      <c r="O532" s="52">
        <v>0.189</v>
      </c>
      <c r="P532" s="52">
        <v>0.117</v>
      </c>
      <c r="Q532" s="52">
        <v>90.807</v>
      </c>
      <c r="R532" s="52">
        <v>2.0</v>
      </c>
      <c r="S532" s="52">
        <v>1.0</v>
      </c>
      <c r="T532" s="54" t="s">
        <v>103</v>
      </c>
      <c r="U532" s="57" t="s">
        <v>35</v>
      </c>
      <c r="V532" s="53" t="s">
        <v>58</v>
      </c>
      <c r="W532" s="59" t="s">
        <v>16695</v>
      </c>
      <c r="X532" s="18" t="s">
        <v>16696</v>
      </c>
    </row>
    <row r="533">
      <c r="A533" s="25" t="s">
        <v>16698</v>
      </c>
      <c r="B533" s="37" t="s">
        <v>16699</v>
      </c>
      <c r="C533" s="51">
        <v>2021.0</v>
      </c>
      <c r="D533" s="52">
        <v>46.0</v>
      </c>
      <c r="E533" s="52">
        <v>255890.0</v>
      </c>
      <c r="F533" s="53" t="s">
        <v>16567</v>
      </c>
      <c r="G533" s="37" t="s">
        <v>7665</v>
      </c>
      <c r="H533" s="37" t="s">
        <v>16592</v>
      </c>
      <c r="I533" s="52">
        <v>0.553</v>
      </c>
      <c r="J533" s="52">
        <v>0.128</v>
      </c>
      <c r="K533" s="52">
        <v>-15.25</v>
      </c>
      <c r="L533" s="52">
        <v>0.0344</v>
      </c>
      <c r="M533" s="52">
        <v>0.954</v>
      </c>
      <c r="N533" s="52">
        <v>1.83E-5</v>
      </c>
      <c r="O533" s="52">
        <v>0.163</v>
      </c>
      <c r="P533" s="52">
        <v>0.14</v>
      </c>
      <c r="Q533" s="52">
        <v>78.053</v>
      </c>
      <c r="R533" s="52">
        <v>4.0</v>
      </c>
      <c r="S533" s="52">
        <v>1.0</v>
      </c>
      <c r="T533" s="54" t="s">
        <v>103</v>
      </c>
      <c r="U533" s="57" t="s">
        <v>35</v>
      </c>
      <c r="V533" s="53" t="s">
        <v>58</v>
      </c>
      <c r="W533" s="59" t="s">
        <v>16701</v>
      </c>
      <c r="X533" s="18" t="s">
        <v>16702</v>
      </c>
    </row>
    <row r="534">
      <c r="A534" s="25" t="s">
        <v>16703</v>
      </c>
      <c r="B534" s="37" t="s">
        <v>16704</v>
      </c>
      <c r="C534" s="51">
        <v>2013.0</v>
      </c>
      <c r="D534" s="52">
        <v>72.0</v>
      </c>
      <c r="E534" s="52">
        <v>234286.0</v>
      </c>
      <c r="F534" s="53" t="s">
        <v>16567</v>
      </c>
      <c r="G534" s="37" t="s">
        <v>7665</v>
      </c>
      <c r="H534" s="37" t="s">
        <v>16612</v>
      </c>
      <c r="I534" s="52">
        <v>0.516</v>
      </c>
      <c r="J534" s="52">
        <v>0.474</v>
      </c>
      <c r="K534" s="52">
        <v>-8.361</v>
      </c>
      <c r="L534" s="52">
        <v>0.0377</v>
      </c>
      <c r="M534" s="52">
        <v>0.0793</v>
      </c>
      <c r="N534" s="52">
        <v>0.00338</v>
      </c>
      <c r="O534" s="52">
        <v>0.134</v>
      </c>
      <c r="P534" s="52">
        <v>0.192</v>
      </c>
      <c r="Q534" s="52">
        <v>183.95</v>
      </c>
      <c r="R534" s="52">
        <v>2.0</v>
      </c>
      <c r="S534" s="52">
        <v>1.0</v>
      </c>
      <c r="T534" s="54" t="s">
        <v>103</v>
      </c>
      <c r="U534" s="57" t="s">
        <v>35</v>
      </c>
      <c r="V534" s="53" t="s">
        <v>58</v>
      </c>
      <c r="W534" s="59" t="s">
        <v>16705</v>
      </c>
      <c r="X534" s="18" t="s">
        <v>16706</v>
      </c>
    </row>
    <row r="535">
      <c r="A535" s="25" t="s">
        <v>16707</v>
      </c>
      <c r="B535" s="37" t="s">
        <v>16708</v>
      </c>
      <c r="C535" s="51">
        <v>2013.0</v>
      </c>
      <c r="D535" s="52">
        <v>59.0</v>
      </c>
      <c r="E535" s="52">
        <v>221408.0</v>
      </c>
      <c r="F535" s="53" t="s">
        <v>16567</v>
      </c>
      <c r="G535" s="37" t="s">
        <v>7665</v>
      </c>
      <c r="H535" s="37" t="s">
        <v>16709</v>
      </c>
      <c r="I535" s="52">
        <v>0.603</v>
      </c>
      <c r="J535" s="52">
        <v>0.529</v>
      </c>
      <c r="K535" s="52">
        <v>-10.323</v>
      </c>
      <c r="L535" s="52">
        <v>0.0482</v>
      </c>
      <c r="M535" s="52">
        <v>0.572</v>
      </c>
      <c r="N535" s="52">
        <v>0.0321</v>
      </c>
      <c r="O535" s="52">
        <v>0.167</v>
      </c>
      <c r="P535" s="52">
        <v>0.0394</v>
      </c>
      <c r="Q535" s="52">
        <v>87.967</v>
      </c>
      <c r="R535" s="52">
        <v>7.0</v>
      </c>
      <c r="S535" s="52">
        <v>1.0</v>
      </c>
      <c r="T535" s="54" t="s">
        <v>103</v>
      </c>
      <c r="U535" s="57" t="s">
        <v>35</v>
      </c>
      <c r="V535" s="53" t="s">
        <v>75</v>
      </c>
      <c r="W535" s="59" t="s">
        <v>16710</v>
      </c>
      <c r="X535" s="18" t="s">
        <v>16713</v>
      </c>
    </row>
    <row r="536">
      <c r="A536" s="25" t="s">
        <v>16715</v>
      </c>
      <c r="B536" s="37" t="s">
        <v>16716</v>
      </c>
      <c r="C536" s="51">
        <v>2013.0</v>
      </c>
      <c r="D536" s="52">
        <v>78.0</v>
      </c>
      <c r="E536" s="52">
        <v>246755.0</v>
      </c>
      <c r="F536" s="53" t="s">
        <v>16567</v>
      </c>
      <c r="G536" s="37" t="s">
        <v>7665</v>
      </c>
      <c r="H536" s="37" t="s">
        <v>16612</v>
      </c>
      <c r="I536" s="52">
        <v>0.733</v>
      </c>
      <c r="J536" s="52">
        <v>0.62</v>
      </c>
      <c r="K536" s="52">
        <v>-10.525</v>
      </c>
      <c r="L536" s="52">
        <v>0.0752</v>
      </c>
      <c r="M536" s="52">
        <v>0.612</v>
      </c>
      <c r="N536" s="52">
        <v>0.291</v>
      </c>
      <c r="O536" s="52">
        <v>0.117</v>
      </c>
      <c r="P536" s="52">
        <v>0.251</v>
      </c>
      <c r="Q536" s="52">
        <v>111.039</v>
      </c>
      <c r="R536" s="52">
        <v>1.0</v>
      </c>
      <c r="S536" s="52">
        <v>1.0</v>
      </c>
      <c r="T536" s="54" t="s">
        <v>103</v>
      </c>
      <c r="U536" s="57" t="s">
        <v>35</v>
      </c>
      <c r="V536" s="53" t="s">
        <v>36</v>
      </c>
      <c r="W536" s="59" t="s">
        <v>16717</v>
      </c>
      <c r="X536" s="18" t="s">
        <v>16718</v>
      </c>
    </row>
    <row r="537">
      <c r="A537" s="25" t="s">
        <v>16719</v>
      </c>
      <c r="B537" s="37" t="s">
        <v>16720</v>
      </c>
      <c r="C537" s="51">
        <v>2013.0</v>
      </c>
      <c r="D537" s="52">
        <v>84.0</v>
      </c>
      <c r="E537" s="52">
        <v>193058.0</v>
      </c>
      <c r="F537" s="53" t="s">
        <v>16567</v>
      </c>
      <c r="G537" s="37" t="s">
        <v>7665</v>
      </c>
      <c r="H537" s="37" t="s">
        <v>16612</v>
      </c>
      <c r="I537" s="52">
        <v>0.691</v>
      </c>
      <c r="J537" s="52">
        <v>0.578</v>
      </c>
      <c r="K537" s="52">
        <v>-7.436</v>
      </c>
      <c r="L537" s="52">
        <v>0.106</v>
      </c>
      <c r="M537" s="52">
        <v>0.167</v>
      </c>
      <c r="N537" s="52">
        <v>0.0</v>
      </c>
      <c r="O537" s="52">
        <v>0.305</v>
      </c>
      <c r="P537" s="52">
        <v>0.412</v>
      </c>
      <c r="Q537" s="52">
        <v>99.984</v>
      </c>
      <c r="R537" s="52">
        <v>6.0</v>
      </c>
      <c r="S537" s="52">
        <v>1.0</v>
      </c>
      <c r="T537" s="54" t="s">
        <v>103</v>
      </c>
      <c r="U537" s="57" t="s">
        <v>35</v>
      </c>
      <c r="V537" s="53" t="s">
        <v>54</v>
      </c>
      <c r="W537" s="59" t="s">
        <v>16721</v>
      </c>
      <c r="X537" s="18" t="s">
        <v>16724</v>
      </c>
    </row>
    <row r="538">
      <c r="A538" s="25" t="s">
        <v>16726</v>
      </c>
      <c r="B538" s="37" t="s">
        <v>16727</v>
      </c>
      <c r="C538" s="51">
        <v>2013.0</v>
      </c>
      <c r="D538" s="52">
        <v>64.0</v>
      </c>
      <c r="E538" s="52">
        <v>210737.0</v>
      </c>
      <c r="F538" s="53" t="s">
        <v>16567</v>
      </c>
      <c r="G538" s="37" t="s">
        <v>7665</v>
      </c>
      <c r="H538" s="37" t="s">
        <v>16612</v>
      </c>
      <c r="I538" s="52">
        <v>0.689</v>
      </c>
      <c r="J538" s="52">
        <v>0.377</v>
      </c>
      <c r="K538" s="52">
        <v>-8.761</v>
      </c>
      <c r="L538" s="52">
        <v>0.0397</v>
      </c>
      <c r="M538" s="52">
        <v>0.281</v>
      </c>
      <c r="N538" s="52">
        <v>0.0</v>
      </c>
      <c r="O538" s="52">
        <v>0.268</v>
      </c>
      <c r="P538" s="52">
        <v>0.295</v>
      </c>
      <c r="Q538" s="52">
        <v>143.947</v>
      </c>
      <c r="R538" s="52">
        <v>1.0</v>
      </c>
      <c r="S538" s="52">
        <v>1.0</v>
      </c>
      <c r="T538" s="54" t="s">
        <v>11697</v>
      </c>
      <c r="U538" s="57" t="s">
        <v>35</v>
      </c>
      <c r="V538" s="53" t="s">
        <v>36</v>
      </c>
      <c r="W538" s="59" t="s">
        <v>16728</v>
      </c>
      <c r="X538" s="18" t="s">
        <v>16729</v>
      </c>
    </row>
    <row r="539">
      <c r="A539" s="25" t="s">
        <v>16732</v>
      </c>
      <c r="B539" s="37" t="s">
        <v>16733</v>
      </c>
      <c r="C539" s="51">
        <v>2014.0</v>
      </c>
      <c r="D539" s="52">
        <v>62.0</v>
      </c>
      <c r="E539" s="52">
        <v>232506.0</v>
      </c>
      <c r="F539" s="53" t="s">
        <v>16567</v>
      </c>
      <c r="G539" s="37" t="s">
        <v>7665</v>
      </c>
      <c r="H539" s="37" t="s">
        <v>16734</v>
      </c>
      <c r="I539" s="52">
        <v>0.585</v>
      </c>
      <c r="J539" s="52">
        <v>0.61</v>
      </c>
      <c r="K539" s="52">
        <v>-8.388</v>
      </c>
      <c r="L539" s="52">
        <v>0.0353</v>
      </c>
      <c r="M539" s="52">
        <v>0.103</v>
      </c>
      <c r="N539" s="52">
        <v>3.14E-4</v>
      </c>
      <c r="O539" s="52">
        <v>0.113</v>
      </c>
      <c r="P539" s="52">
        <v>0.0597</v>
      </c>
      <c r="Q539" s="52">
        <v>94.969</v>
      </c>
      <c r="R539" s="52">
        <v>1.0</v>
      </c>
      <c r="S539" s="52">
        <v>1.0</v>
      </c>
      <c r="T539" s="54" t="s">
        <v>103</v>
      </c>
      <c r="U539" s="57" t="s">
        <v>35</v>
      </c>
      <c r="V539" s="53" t="s">
        <v>75</v>
      </c>
      <c r="W539" s="59" t="s">
        <v>16735</v>
      </c>
      <c r="X539" s="18" t="s">
        <v>16736</v>
      </c>
    </row>
    <row r="540">
      <c r="A540" s="25" t="s">
        <v>16737</v>
      </c>
      <c r="B540" s="37" t="s">
        <v>16738</v>
      </c>
      <c r="C540" s="51">
        <v>2004.0</v>
      </c>
      <c r="D540" s="52">
        <v>69.0</v>
      </c>
      <c r="E540" s="52">
        <v>272800.0</v>
      </c>
      <c r="F540" s="53" t="s">
        <v>16739</v>
      </c>
      <c r="G540" s="37" t="s">
        <v>6679</v>
      </c>
      <c r="H540" s="37" t="s">
        <v>16740</v>
      </c>
      <c r="I540" s="52">
        <v>0.552</v>
      </c>
      <c r="J540" s="52">
        <v>0.643</v>
      </c>
      <c r="K540" s="52">
        <v>-7.36</v>
      </c>
      <c r="L540" s="52">
        <v>0.0327</v>
      </c>
      <c r="M540" s="52">
        <v>0.0364</v>
      </c>
      <c r="N540" s="52">
        <v>0.74</v>
      </c>
      <c r="O540" s="52">
        <v>0.105</v>
      </c>
      <c r="P540" s="52">
        <v>0.212</v>
      </c>
      <c r="Q540" s="52">
        <v>120.012</v>
      </c>
      <c r="R540" s="52">
        <v>0.0</v>
      </c>
      <c r="S540" s="52">
        <v>1.0</v>
      </c>
      <c r="T540" s="54" t="s">
        <v>103</v>
      </c>
      <c r="U540" s="57" t="s">
        <v>35</v>
      </c>
      <c r="V540" s="53" t="s">
        <v>36</v>
      </c>
      <c r="W540" s="59" t="s">
        <v>16741</v>
      </c>
      <c r="X540" s="18" t="s">
        <v>16744</v>
      </c>
    </row>
    <row r="541">
      <c r="A541" s="25" t="s">
        <v>16748</v>
      </c>
      <c r="B541" s="37" t="s">
        <v>16749</v>
      </c>
      <c r="C541" s="51">
        <v>2014.0</v>
      </c>
      <c r="D541" s="52">
        <v>82.0</v>
      </c>
      <c r="E541" s="52">
        <v>257200.0</v>
      </c>
      <c r="F541" s="53" t="s">
        <v>16739</v>
      </c>
      <c r="G541" s="37" t="s">
        <v>6679</v>
      </c>
      <c r="H541" s="37" t="s">
        <v>16750</v>
      </c>
      <c r="I541" s="52">
        <v>0.421</v>
      </c>
      <c r="J541" s="52">
        <v>0.791</v>
      </c>
      <c r="K541" s="52">
        <v>-4.998</v>
      </c>
      <c r="L541" s="52">
        <v>0.0496</v>
      </c>
      <c r="M541" s="52">
        <v>0.0117</v>
      </c>
      <c r="N541" s="52">
        <v>1.48E-5</v>
      </c>
      <c r="O541" s="52">
        <v>0.146</v>
      </c>
      <c r="P541" s="52">
        <v>0.499</v>
      </c>
      <c r="Q541" s="52">
        <v>130.075</v>
      </c>
      <c r="R541" s="52">
        <v>9.0</v>
      </c>
      <c r="S541" s="52">
        <v>1.0</v>
      </c>
      <c r="T541" s="54" t="s">
        <v>103</v>
      </c>
      <c r="U541" s="57" t="s">
        <v>35</v>
      </c>
      <c r="V541" s="53" t="s">
        <v>54</v>
      </c>
      <c r="W541" s="59" t="s">
        <v>16751</v>
      </c>
      <c r="X541" s="18" t="s">
        <v>16752</v>
      </c>
    </row>
    <row r="542">
      <c r="A542" s="25" t="s">
        <v>16755</v>
      </c>
      <c r="B542" s="37" t="s">
        <v>16756</v>
      </c>
      <c r="C542" s="51">
        <v>2018.0</v>
      </c>
      <c r="D542" s="52">
        <v>62.0</v>
      </c>
      <c r="E542" s="52">
        <v>241910.0</v>
      </c>
      <c r="F542" s="53" t="s">
        <v>16739</v>
      </c>
      <c r="G542" s="37" t="s">
        <v>6679</v>
      </c>
      <c r="H542" s="37" t="s">
        <v>16756</v>
      </c>
      <c r="I542" s="52">
        <v>0.437</v>
      </c>
      <c r="J542" s="52">
        <v>0.719</v>
      </c>
      <c r="K542" s="52">
        <v>-4.569</v>
      </c>
      <c r="L542" s="52">
        <v>0.0376</v>
      </c>
      <c r="M542" s="52">
        <v>0.00697</v>
      </c>
      <c r="N542" s="52">
        <v>3.86E-5</v>
      </c>
      <c r="O542" s="52">
        <v>0.0765</v>
      </c>
      <c r="P542" s="52">
        <v>0.284</v>
      </c>
      <c r="Q542" s="52">
        <v>169.976</v>
      </c>
      <c r="R542" s="52">
        <v>6.0</v>
      </c>
      <c r="S542" s="52">
        <v>0.0</v>
      </c>
      <c r="T542" s="54" t="s">
        <v>103</v>
      </c>
      <c r="U542" s="57" t="s">
        <v>35</v>
      </c>
      <c r="V542" s="53" t="s">
        <v>36</v>
      </c>
      <c r="W542" s="59" t="s">
        <v>16757</v>
      </c>
      <c r="X542" s="18" t="s">
        <v>16758</v>
      </c>
    </row>
    <row r="543">
      <c r="A543" s="25" t="s">
        <v>16759</v>
      </c>
      <c r="B543" s="37" t="s">
        <v>16760</v>
      </c>
      <c r="C543" s="51">
        <v>2016.0</v>
      </c>
      <c r="D543" s="52">
        <v>65.0</v>
      </c>
      <c r="E543" s="52">
        <v>252440.0</v>
      </c>
      <c r="F543" s="53" t="s">
        <v>16739</v>
      </c>
      <c r="G543" s="37" t="s">
        <v>6679</v>
      </c>
      <c r="H543" s="37" t="s">
        <v>12762</v>
      </c>
      <c r="I543" s="52">
        <v>0.438</v>
      </c>
      <c r="J543" s="52">
        <v>0.805</v>
      </c>
      <c r="K543" s="52">
        <v>-4.284</v>
      </c>
      <c r="L543" s="52">
        <v>0.0728</v>
      </c>
      <c r="M543" s="52">
        <v>0.0115</v>
      </c>
      <c r="N543" s="52">
        <v>6.67E-4</v>
      </c>
      <c r="O543" s="52">
        <v>0.133</v>
      </c>
      <c r="P543" s="52">
        <v>0.31</v>
      </c>
      <c r="Q543" s="52">
        <v>150.174</v>
      </c>
      <c r="R543" s="52">
        <v>5.0</v>
      </c>
      <c r="S543" s="52">
        <v>0.0</v>
      </c>
      <c r="T543" s="54" t="s">
        <v>103</v>
      </c>
      <c r="U543" s="57" t="s">
        <v>35</v>
      </c>
      <c r="V543" s="53" t="s">
        <v>45</v>
      </c>
      <c r="W543" s="59" t="s">
        <v>16763</v>
      </c>
      <c r="X543" s="18" t="s">
        <v>16766</v>
      </c>
    </row>
    <row r="544">
      <c r="A544" s="25" t="s">
        <v>16767</v>
      </c>
      <c r="B544" s="37" t="s">
        <v>16768</v>
      </c>
      <c r="C544" s="51">
        <v>2016.0</v>
      </c>
      <c r="D544" s="52">
        <v>66.0</v>
      </c>
      <c r="E544" s="52">
        <v>221986.0</v>
      </c>
      <c r="F544" s="53" t="s">
        <v>16739</v>
      </c>
      <c r="G544" s="37" t="s">
        <v>6679</v>
      </c>
      <c r="H544" s="37" t="s">
        <v>16768</v>
      </c>
      <c r="I544" s="52">
        <v>0.568</v>
      </c>
      <c r="J544" s="52">
        <v>0.936</v>
      </c>
      <c r="K544" s="52">
        <v>-2.961</v>
      </c>
      <c r="L544" s="52">
        <v>0.053</v>
      </c>
      <c r="M544" s="52">
        <v>0.00497</v>
      </c>
      <c r="N544" s="52">
        <v>0.0138</v>
      </c>
      <c r="O544" s="52">
        <v>0.12</v>
      </c>
      <c r="P544" s="52">
        <v>0.605</v>
      </c>
      <c r="Q544" s="52">
        <v>91.009</v>
      </c>
      <c r="R544" s="52">
        <v>6.0</v>
      </c>
      <c r="S544" s="52">
        <v>0.0</v>
      </c>
      <c r="T544" s="54" t="s">
        <v>103</v>
      </c>
      <c r="U544" s="57" t="s">
        <v>35</v>
      </c>
      <c r="V544" s="53" t="s">
        <v>54</v>
      </c>
      <c r="W544" s="59" t="s">
        <v>16769</v>
      </c>
      <c r="X544" s="18" t="s">
        <v>16772</v>
      </c>
    </row>
    <row r="545">
      <c r="A545" s="25" t="s">
        <v>16773</v>
      </c>
      <c r="B545" s="37" t="s">
        <v>16774</v>
      </c>
      <c r="C545" s="51">
        <v>2014.0</v>
      </c>
      <c r="D545" s="52">
        <v>61.0</v>
      </c>
      <c r="E545" s="52">
        <v>210613.0</v>
      </c>
      <c r="F545" s="53" t="s">
        <v>16739</v>
      </c>
      <c r="G545" s="37" t="s">
        <v>6679</v>
      </c>
      <c r="H545" s="37" t="s">
        <v>16750</v>
      </c>
      <c r="I545" s="52">
        <v>0.469</v>
      </c>
      <c r="J545" s="52">
        <v>0.592</v>
      </c>
      <c r="K545" s="52">
        <v>-4.962</v>
      </c>
      <c r="L545" s="52">
        <v>0.0399</v>
      </c>
      <c r="M545" s="52">
        <v>0.0393</v>
      </c>
      <c r="N545" s="52">
        <v>0.0</v>
      </c>
      <c r="O545" s="52">
        <v>0.105</v>
      </c>
      <c r="P545" s="52">
        <v>0.0938</v>
      </c>
      <c r="Q545" s="52">
        <v>161.996</v>
      </c>
      <c r="R545" s="52">
        <v>5.0</v>
      </c>
      <c r="S545" s="52">
        <v>1.0</v>
      </c>
      <c r="T545" s="54" t="s">
        <v>103</v>
      </c>
      <c r="U545" s="57" t="s">
        <v>35</v>
      </c>
      <c r="V545" s="53" t="s">
        <v>75</v>
      </c>
      <c r="W545" s="59" t="s">
        <v>16775</v>
      </c>
      <c r="X545" s="18" t="s">
        <v>16776</v>
      </c>
    </row>
    <row r="546">
      <c r="A546" s="25" t="s">
        <v>16778</v>
      </c>
      <c r="B546" s="37" t="s">
        <v>16779</v>
      </c>
      <c r="C546" s="51">
        <v>2015.0</v>
      </c>
      <c r="D546" s="52">
        <v>50.0</v>
      </c>
      <c r="E546" s="52">
        <v>241493.0</v>
      </c>
      <c r="F546" s="53" t="s">
        <v>16739</v>
      </c>
      <c r="G546" s="37" t="s">
        <v>6679</v>
      </c>
      <c r="H546" s="37" t="s">
        <v>16781</v>
      </c>
      <c r="I546" s="52">
        <v>0.418</v>
      </c>
      <c r="J546" s="52">
        <v>0.764</v>
      </c>
      <c r="K546" s="52">
        <v>-3.307</v>
      </c>
      <c r="L546" s="52">
        <v>0.0559</v>
      </c>
      <c r="M546" s="52">
        <v>0.00598</v>
      </c>
      <c r="N546" s="52">
        <v>0.0</v>
      </c>
      <c r="O546" s="52">
        <v>0.149</v>
      </c>
      <c r="P546" s="52">
        <v>0.33</v>
      </c>
      <c r="Q546" s="52">
        <v>175.669</v>
      </c>
      <c r="R546" s="52">
        <v>5.0</v>
      </c>
      <c r="S546" s="52">
        <v>0.0</v>
      </c>
      <c r="T546" s="54" t="s">
        <v>11697</v>
      </c>
      <c r="U546" s="57" t="s">
        <v>35</v>
      </c>
      <c r="V546" s="53" t="s">
        <v>45</v>
      </c>
      <c r="W546" s="59" t="s">
        <v>16782</v>
      </c>
      <c r="X546" s="18" t="s">
        <v>16784</v>
      </c>
    </row>
    <row r="547">
      <c r="A547" s="25" t="s">
        <v>16785</v>
      </c>
      <c r="B547" s="37" t="s">
        <v>16786</v>
      </c>
      <c r="C547" s="51">
        <v>2017.0</v>
      </c>
      <c r="D547" s="52">
        <v>70.0</v>
      </c>
      <c r="E547" s="52">
        <v>252320.0</v>
      </c>
      <c r="F547" s="53" t="s">
        <v>16739</v>
      </c>
      <c r="G547" s="37" t="s">
        <v>6679</v>
      </c>
      <c r="H547" s="37" t="s">
        <v>16787</v>
      </c>
      <c r="I547" s="52">
        <v>0.342</v>
      </c>
      <c r="J547" s="52">
        <v>0.396</v>
      </c>
      <c r="K547" s="52">
        <v>-6.673</v>
      </c>
      <c r="L547" s="52">
        <v>0.0327</v>
      </c>
      <c r="M547" s="52">
        <v>0.549</v>
      </c>
      <c r="N547" s="52">
        <v>0.0</v>
      </c>
      <c r="O547" s="52">
        <v>0.0708</v>
      </c>
      <c r="P547" s="52">
        <v>0.109</v>
      </c>
      <c r="Q547" s="52">
        <v>136.19</v>
      </c>
      <c r="R547" s="52">
        <v>4.0</v>
      </c>
      <c r="S547" s="52">
        <v>1.0</v>
      </c>
      <c r="T547" s="54" t="s">
        <v>103</v>
      </c>
      <c r="U547" s="57" t="s">
        <v>35</v>
      </c>
      <c r="V547" s="53" t="s">
        <v>58</v>
      </c>
      <c r="W547" s="59" t="s">
        <v>16788</v>
      </c>
      <c r="X547" s="18" t="s">
        <v>16791</v>
      </c>
    </row>
    <row r="548">
      <c r="A548" s="25" t="s">
        <v>16792</v>
      </c>
      <c r="B548" s="37" t="s">
        <v>16793</v>
      </c>
      <c r="C548" s="51">
        <v>2016.0</v>
      </c>
      <c r="D548" s="52">
        <v>49.0</v>
      </c>
      <c r="E548" s="52">
        <v>264986.0</v>
      </c>
      <c r="F548" s="53" t="s">
        <v>16739</v>
      </c>
      <c r="G548" s="37" t="s">
        <v>6679</v>
      </c>
      <c r="H548" s="37" t="s">
        <v>12762</v>
      </c>
      <c r="I548" s="52">
        <v>0.406</v>
      </c>
      <c r="J548" s="52">
        <v>0.917</v>
      </c>
      <c r="K548" s="52">
        <v>-2.812</v>
      </c>
      <c r="L548" s="52">
        <v>0.0662</v>
      </c>
      <c r="M548" s="52">
        <v>0.0128</v>
      </c>
      <c r="N548" s="52">
        <v>0.0571</v>
      </c>
      <c r="O548" s="52">
        <v>0.12</v>
      </c>
      <c r="P548" s="52">
        <v>0.397</v>
      </c>
      <c r="Q548" s="52">
        <v>154.033</v>
      </c>
      <c r="R548" s="52">
        <v>0.0</v>
      </c>
      <c r="S548" s="52">
        <v>0.0</v>
      </c>
      <c r="T548" s="54" t="s">
        <v>103</v>
      </c>
      <c r="U548" s="57" t="s">
        <v>35</v>
      </c>
      <c r="V548" s="53" t="s">
        <v>45</v>
      </c>
      <c r="W548" s="59" t="s">
        <v>16794</v>
      </c>
      <c r="X548" s="18" t="s">
        <v>16796</v>
      </c>
    </row>
    <row r="549">
      <c r="A549" s="25" t="s">
        <v>16798</v>
      </c>
      <c r="B549" s="37" t="s">
        <v>16799</v>
      </c>
      <c r="C549" s="51">
        <v>2008.0</v>
      </c>
      <c r="D549" s="52">
        <v>59.0</v>
      </c>
      <c r="E549" s="52">
        <v>260120.0</v>
      </c>
      <c r="F549" s="53" t="s">
        <v>16739</v>
      </c>
      <c r="G549" s="37" t="s">
        <v>6679</v>
      </c>
      <c r="H549" s="37" t="s">
        <v>16800</v>
      </c>
      <c r="I549" s="52">
        <v>0.513</v>
      </c>
      <c r="J549" s="52">
        <v>0.561</v>
      </c>
      <c r="K549" s="52">
        <v>-5.586</v>
      </c>
      <c r="L549" s="52">
        <v>0.0339</v>
      </c>
      <c r="M549" s="52">
        <v>0.22</v>
      </c>
      <c r="N549" s="52">
        <v>3.07E-4</v>
      </c>
      <c r="O549" s="52">
        <v>0.236</v>
      </c>
      <c r="P549" s="52">
        <v>0.406</v>
      </c>
      <c r="Q549" s="52">
        <v>129.923</v>
      </c>
      <c r="R549" s="52">
        <v>0.0</v>
      </c>
      <c r="S549" s="52">
        <v>0.0</v>
      </c>
      <c r="T549" s="54" t="s">
        <v>103</v>
      </c>
      <c r="U549" s="57" t="s">
        <v>35</v>
      </c>
      <c r="V549" s="53" t="s">
        <v>54</v>
      </c>
      <c r="W549" s="59" t="s">
        <v>16801</v>
      </c>
      <c r="X549" s="18" t="s">
        <v>16802</v>
      </c>
    </row>
    <row r="550">
      <c r="A550" s="25" t="s">
        <v>16803</v>
      </c>
      <c r="B550" s="37" t="s">
        <v>16804</v>
      </c>
      <c r="C550" s="51">
        <v>1999.0</v>
      </c>
      <c r="D550" s="52">
        <v>71.0</v>
      </c>
      <c r="E550" s="52">
        <v>266000.0</v>
      </c>
      <c r="F550" s="53" t="s">
        <v>16805</v>
      </c>
      <c r="G550" s="37" t="s">
        <v>2498</v>
      </c>
      <c r="H550" s="37" t="s">
        <v>16806</v>
      </c>
      <c r="I550" s="52">
        <v>0.68</v>
      </c>
      <c r="J550" s="52">
        <v>0.625</v>
      </c>
      <c r="K550" s="52">
        <v>-7.0</v>
      </c>
      <c r="L550" s="52">
        <v>0.0353</v>
      </c>
      <c r="M550" s="52">
        <v>0.0645</v>
      </c>
      <c r="N550" s="52">
        <v>5.81E-5</v>
      </c>
      <c r="O550" s="52">
        <v>0.109</v>
      </c>
      <c r="P550" s="52">
        <v>0.814</v>
      </c>
      <c r="Q550" s="52">
        <v>94.02</v>
      </c>
      <c r="R550" s="52">
        <v>11.0</v>
      </c>
      <c r="S550" s="52">
        <v>0.0</v>
      </c>
      <c r="T550" s="54" t="s">
        <v>103</v>
      </c>
      <c r="U550" s="57" t="s">
        <v>35</v>
      </c>
      <c r="V550" s="53" t="s">
        <v>54</v>
      </c>
      <c r="W550" s="59" t="s">
        <v>16807</v>
      </c>
      <c r="X550" s="18" t="s">
        <v>16808</v>
      </c>
    </row>
    <row r="551">
      <c r="A551" s="25" t="s">
        <v>16809</v>
      </c>
      <c r="B551" s="37" t="s">
        <v>16810</v>
      </c>
      <c r="C551" s="51">
        <v>2014.0</v>
      </c>
      <c r="D551" s="52">
        <v>53.0</v>
      </c>
      <c r="E551" s="52">
        <v>248746.0</v>
      </c>
      <c r="F551" s="53" t="s">
        <v>16739</v>
      </c>
      <c r="G551" s="37" t="s">
        <v>6679</v>
      </c>
      <c r="H551" s="37" t="s">
        <v>16750</v>
      </c>
      <c r="I551" s="52">
        <v>0.495</v>
      </c>
      <c r="J551" s="52">
        <v>0.7</v>
      </c>
      <c r="K551" s="52">
        <v>-5.639</v>
      </c>
      <c r="L551" s="52">
        <v>0.144</v>
      </c>
      <c r="M551" s="52">
        <v>0.141</v>
      </c>
      <c r="N551" s="52">
        <v>0.0</v>
      </c>
      <c r="O551" s="52">
        <v>0.102</v>
      </c>
      <c r="P551" s="52">
        <v>0.279</v>
      </c>
      <c r="Q551" s="52">
        <v>144.426</v>
      </c>
      <c r="R551" s="52">
        <v>4.0</v>
      </c>
      <c r="S551" s="52">
        <v>1.0</v>
      </c>
      <c r="T551" s="54" t="s">
        <v>103</v>
      </c>
      <c r="U551" s="57" t="s">
        <v>35</v>
      </c>
      <c r="V551" s="53" t="s">
        <v>36</v>
      </c>
      <c r="W551" s="59" t="s">
        <v>16811</v>
      </c>
      <c r="X551" s="18" t="s">
        <v>16814</v>
      </c>
    </row>
    <row r="552">
      <c r="A552" s="25" t="s">
        <v>16818</v>
      </c>
      <c r="B552" s="37" t="s">
        <v>16819</v>
      </c>
      <c r="C552" s="51">
        <v>2008.0</v>
      </c>
      <c r="D552" s="52">
        <v>37.0</v>
      </c>
      <c r="E552" s="52">
        <v>302600.0</v>
      </c>
      <c r="F552" s="53" t="s">
        <v>16739</v>
      </c>
      <c r="G552" s="37" t="s">
        <v>6679</v>
      </c>
      <c r="H552" s="37" t="s">
        <v>16800</v>
      </c>
      <c r="I552" s="52">
        <v>0.47</v>
      </c>
      <c r="J552" s="52">
        <v>0.401</v>
      </c>
      <c r="K552" s="52">
        <v>-7.194</v>
      </c>
      <c r="L552" s="52">
        <v>0.0286</v>
      </c>
      <c r="M552" s="52">
        <v>0.586</v>
      </c>
      <c r="N552" s="52">
        <v>1.38E-4</v>
      </c>
      <c r="O552" s="52">
        <v>0.178</v>
      </c>
      <c r="P552" s="52">
        <v>0.167</v>
      </c>
      <c r="Q552" s="52">
        <v>103.194</v>
      </c>
      <c r="R552" s="52">
        <v>5.0</v>
      </c>
      <c r="S552" s="52">
        <v>1.0</v>
      </c>
      <c r="T552" s="54" t="s">
        <v>103</v>
      </c>
      <c r="U552" s="57" t="s">
        <v>35</v>
      </c>
      <c r="V552" s="53" t="s">
        <v>58</v>
      </c>
      <c r="W552" s="59" t="s">
        <v>16820</v>
      </c>
      <c r="X552" s="18" t="s">
        <v>16823</v>
      </c>
    </row>
    <row r="553">
      <c r="A553" s="25" t="s">
        <v>16824</v>
      </c>
      <c r="B553" s="37" t="s">
        <v>16825</v>
      </c>
      <c r="C553" s="51">
        <v>2014.0</v>
      </c>
      <c r="D553" s="52">
        <v>41.0</v>
      </c>
      <c r="E553" s="52">
        <v>211213.0</v>
      </c>
      <c r="F553" s="53" t="s">
        <v>16739</v>
      </c>
      <c r="G553" s="37" t="s">
        <v>6679</v>
      </c>
      <c r="H553" s="37" t="s">
        <v>16750</v>
      </c>
      <c r="I553" s="52">
        <v>0.444</v>
      </c>
      <c r="J553" s="52">
        <v>0.497</v>
      </c>
      <c r="K553" s="52">
        <v>-5.683</v>
      </c>
      <c r="L553" s="52">
        <v>0.0357</v>
      </c>
      <c r="M553" s="52">
        <v>0.189</v>
      </c>
      <c r="N553" s="52">
        <v>0.0</v>
      </c>
      <c r="O553" s="52">
        <v>0.117</v>
      </c>
      <c r="P553" s="52">
        <v>0.151</v>
      </c>
      <c r="Q553" s="52">
        <v>124.382</v>
      </c>
      <c r="R553" s="52">
        <v>8.0</v>
      </c>
      <c r="S553" s="52">
        <v>1.0</v>
      </c>
      <c r="T553" s="54" t="s">
        <v>103</v>
      </c>
      <c r="U553" s="57" t="s">
        <v>35</v>
      </c>
      <c r="V553" s="53" t="s">
        <v>58</v>
      </c>
      <c r="W553" s="59" t="s">
        <v>16827</v>
      </c>
      <c r="X553" s="18" t="s">
        <v>16828</v>
      </c>
    </row>
    <row r="554">
      <c r="A554" s="25" t="s">
        <v>16829</v>
      </c>
      <c r="B554" s="37" t="s">
        <v>16830</v>
      </c>
      <c r="C554" s="51">
        <v>2014.0</v>
      </c>
      <c r="D554" s="52">
        <v>41.0</v>
      </c>
      <c r="E554" s="52">
        <v>176000.0</v>
      </c>
      <c r="F554" s="53" t="s">
        <v>16739</v>
      </c>
      <c r="G554" s="37" t="s">
        <v>6679</v>
      </c>
      <c r="H554" s="37" t="s">
        <v>16750</v>
      </c>
      <c r="I554" s="52">
        <v>0.639</v>
      </c>
      <c r="J554" s="52">
        <v>0.711</v>
      </c>
      <c r="K554" s="52">
        <v>-3.289</v>
      </c>
      <c r="L554" s="52">
        <v>0.136</v>
      </c>
      <c r="M554" s="52">
        <v>0.00762</v>
      </c>
      <c r="N554" s="52">
        <v>0.0</v>
      </c>
      <c r="O554" s="52">
        <v>0.24</v>
      </c>
      <c r="P554" s="52">
        <v>0.659</v>
      </c>
      <c r="Q554" s="52">
        <v>143.899</v>
      </c>
      <c r="R554" s="52">
        <v>1.0</v>
      </c>
      <c r="S554" s="52">
        <v>1.0</v>
      </c>
      <c r="T554" s="54" t="s">
        <v>11697</v>
      </c>
      <c r="U554" s="57" t="s">
        <v>35</v>
      </c>
      <c r="V554" s="53" t="s">
        <v>54</v>
      </c>
      <c r="W554" s="59" t="s">
        <v>16831</v>
      </c>
      <c r="X554" s="18" t="s">
        <v>16832</v>
      </c>
    </row>
    <row r="555">
      <c r="A555" s="25" t="s">
        <v>16833</v>
      </c>
      <c r="B555" s="37" t="s">
        <v>16834</v>
      </c>
      <c r="C555" s="51">
        <v>2010.0</v>
      </c>
      <c r="D555" s="52">
        <v>51.0</v>
      </c>
      <c r="E555" s="52">
        <v>221320.0</v>
      </c>
      <c r="F555" s="53" t="s">
        <v>16739</v>
      </c>
      <c r="G555" s="37" t="s">
        <v>6679</v>
      </c>
      <c r="H555" s="37" t="s">
        <v>16835</v>
      </c>
      <c r="I555" s="52">
        <v>0.564</v>
      </c>
      <c r="J555" s="52">
        <v>0.784</v>
      </c>
      <c r="K555" s="52">
        <v>-5.347</v>
      </c>
      <c r="L555" s="52">
        <v>0.0568</v>
      </c>
      <c r="M555" s="52">
        <v>0.0582</v>
      </c>
      <c r="N555" s="52">
        <v>1.03E-5</v>
      </c>
      <c r="O555" s="52">
        <v>0.114</v>
      </c>
      <c r="P555" s="52">
        <v>0.324</v>
      </c>
      <c r="Q555" s="52">
        <v>147.82</v>
      </c>
      <c r="R555" s="52">
        <v>4.0</v>
      </c>
      <c r="S555" s="52">
        <v>0.0</v>
      </c>
      <c r="T555" s="54" t="s">
        <v>103</v>
      </c>
      <c r="U555" s="57" t="s">
        <v>35</v>
      </c>
      <c r="V555" s="53" t="s">
        <v>45</v>
      </c>
      <c r="W555" s="59" t="s">
        <v>16836</v>
      </c>
      <c r="X555" s="18" t="s">
        <v>16837</v>
      </c>
    </row>
    <row r="556">
      <c r="A556" s="25" t="s">
        <v>16838</v>
      </c>
      <c r="B556" s="37" t="s">
        <v>16839</v>
      </c>
      <c r="C556" s="51">
        <v>2014.0</v>
      </c>
      <c r="D556" s="52">
        <v>40.0</v>
      </c>
      <c r="E556" s="52">
        <v>265586.0</v>
      </c>
      <c r="F556" s="53" t="s">
        <v>16739</v>
      </c>
      <c r="G556" s="37" t="s">
        <v>6679</v>
      </c>
      <c r="H556" s="37" t="s">
        <v>16750</v>
      </c>
      <c r="I556" s="52">
        <v>0.42</v>
      </c>
      <c r="J556" s="52">
        <v>0.42</v>
      </c>
      <c r="K556" s="52">
        <v>-9.579</v>
      </c>
      <c r="L556" s="52">
        <v>0.0873</v>
      </c>
      <c r="M556" s="52">
        <v>0.765</v>
      </c>
      <c r="N556" s="52">
        <v>0.0</v>
      </c>
      <c r="O556" s="52">
        <v>0.112</v>
      </c>
      <c r="P556" s="52">
        <v>0.339</v>
      </c>
      <c r="Q556" s="52">
        <v>110.07</v>
      </c>
      <c r="R556" s="52">
        <v>6.0</v>
      </c>
      <c r="S556" s="52">
        <v>1.0</v>
      </c>
      <c r="T556" s="54" t="s">
        <v>103</v>
      </c>
      <c r="U556" s="57" t="s">
        <v>35</v>
      </c>
      <c r="V556" s="53" t="s">
        <v>45</v>
      </c>
      <c r="W556" s="59" t="s">
        <v>16840</v>
      </c>
      <c r="X556" s="9" t="s">
        <v>16841</v>
      </c>
    </row>
    <row r="557">
      <c r="A557" s="25" t="s">
        <v>16842</v>
      </c>
      <c r="B557" s="37" t="s">
        <v>16843</v>
      </c>
      <c r="C557" s="51">
        <v>2014.0</v>
      </c>
      <c r="D557" s="52">
        <v>85.0</v>
      </c>
      <c r="E557" s="52">
        <v>216120.0</v>
      </c>
      <c r="F557" s="53" t="s">
        <v>16739</v>
      </c>
      <c r="G557" s="37" t="s">
        <v>6679</v>
      </c>
      <c r="H557" s="37" t="s">
        <v>16750</v>
      </c>
      <c r="I557" s="52">
        <v>0.399</v>
      </c>
      <c r="J557" s="52">
        <v>0.787</v>
      </c>
      <c r="K557" s="52">
        <v>-2.88</v>
      </c>
      <c r="L557" s="52">
        <v>0.0499</v>
      </c>
      <c r="M557" s="52">
        <v>0.0197</v>
      </c>
      <c r="N557" s="52">
        <v>6.07E-5</v>
      </c>
      <c r="O557" s="52">
        <v>0.0685</v>
      </c>
      <c r="P557" s="52">
        <v>0.572</v>
      </c>
      <c r="Q557" s="52">
        <v>117.089</v>
      </c>
      <c r="R557" s="52">
        <v>1.0</v>
      </c>
      <c r="S557" s="52">
        <v>1.0</v>
      </c>
      <c r="T557" s="54" t="s">
        <v>103</v>
      </c>
      <c r="U557" s="57" t="s">
        <v>35</v>
      </c>
      <c r="V557" s="53" t="s">
        <v>54</v>
      </c>
      <c r="W557" s="59" t="s">
        <v>16844</v>
      </c>
      <c r="X557" s="18" t="s">
        <v>16845</v>
      </c>
    </row>
    <row r="558">
      <c r="A558" s="25" t="s">
        <v>16846</v>
      </c>
      <c r="B558" s="37" t="s">
        <v>16847</v>
      </c>
      <c r="C558" s="51">
        <v>2020.0</v>
      </c>
      <c r="D558" s="52">
        <v>57.0</v>
      </c>
      <c r="E558" s="52">
        <v>292656.0</v>
      </c>
      <c r="F558" s="53" t="s">
        <v>16739</v>
      </c>
      <c r="G558" s="37" t="s">
        <v>6679</v>
      </c>
      <c r="H558" s="37" t="s">
        <v>16847</v>
      </c>
      <c r="I558" s="52">
        <v>0.307</v>
      </c>
      <c r="J558" s="52">
        <v>0.606</v>
      </c>
      <c r="K558" s="52">
        <v>-5.567</v>
      </c>
      <c r="L558" s="52">
        <v>0.0347</v>
      </c>
      <c r="M558" s="52">
        <v>0.0927</v>
      </c>
      <c r="N558" s="52">
        <v>0.0</v>
      </c>
      <c r="O558" s="52">
        <v>0.357</v>
      </c>
      <c r="P558" s="52">
        <v>0.11</v>
      </c>
      <c r="Q558" s="52">
        <v>78.828</v>
      </c>
      <c r="R558" s="52">
        <v>11.0</v>
      </c>
      <c r="S558" s="52">
        <v>0.0</v>
      </c>
      <c r="T558" s="54" t="s">
        <v>103</v>
      </c>
      <c r="U558" s="57" t="s">
        <v>35</v>
      </c>
      <c r="V558" s="53" t="s">
        <v>58</v>
      </c>
      <c r="W558" s="59" t="s">
        <v>16848</v>
      </c>
      <c r="X558" s="18" t="s">
        <v>16849</v>
      </c>
    </row>
    <row r="559">
      <c r="A559" s="25" t="s">
        <v>16850</v>
      </c>
      <c r="B559" s="37" t="s">
        <v>16851</v>
      </c>
      <c r="C559" s="51">
        <v>2016.0</v>
      </c>
      <c r="D559" s="52">
        <v>63.0</v>
      </c>
      <c r="E559" s="52">
        <v>263520.0</v>
      </c>
      <c r="F559" s="53" t="s">
        <v>16739</v>
      </c>
      <c r="G559" s="37" t="s">
        <v>6679</v>
      </c>
      <c r="H559" s="37" t="s">
        <v>12762</v>
      </c>
      <c r="I559" s="52">
        <v>0.508</v>
      </c>
      <c r="J559" s="52">
        <v>0.762</v>
      </c>
      <c r="K559" s="52">
        <v>-4.217</v>
      </c>
      <c r="L559" s="52">
        <v>0.0489</v>
      </c>
      <c r="M559" s="52">
        <v>0.254</v>
      </c>
      <c r="N559" s="52">
        <v>1.22E-4</v>
      </c>
      <c r="O559" s="52">
        <v>0.108</v>
      </c>
      <c r="P559" s="52">
        <v>0.444</v>
      </c>
      <c r="Q559" s="52">
        <v>99.963</v>
      </c>
      <c r="R559" s="52">
        <v>6.0</v>
      </c>
      <c r="S559" s="52">
        <v>0.0</v>
      </c>
      <c r="T559" s="54" t="s">
        <v>103</v>
      </c>
      <c r="U559" s="57" t="s">
        <v>35</v>
      </c>
      <c r="V559" s="53" t="s">
        <v>54</v>
      </c>
      <c r="W559" s="59" t="s">
        <v>16852</v>
      </c>
      <c r="X559" s="18" t="s">
        <v>16853</v>
      </c>
    </row>
    <row r="560">
      <c r="A560" s="25" t="s">
        <v>16854</v>
      </c>
      <c r="B560" s="37" t="s">
        <v>16855</v>
      </c>
      <c r="C560" s="51">
        <v>2016.0</v>
      </c>
      <c r="D560" s="52">
        <v>68.0</v>
      </c>
      <c r="E560" s="52">
        <v>319200.0</v>
      </c>
      <c r="F560" s="53" t="s">
        <v>16739</v>
      </c>
      <c r="G560" s="37" t="s">
        <v>6679</v>
      </c>
      <c r="H560" s="37" t="s">
        <v>16855</v>
      </c>
      <c r="I560" s="52">
        <v>0.234</v>
      </c>
      <c r="J560" s="52">
        <v>0.529</v>
      </c>
      <c r="K560" s="52">
        <v>-4.812</v>
      </c>
      <c r="L560" s="52">
        <v>0.0444</v>
      </c>
      <c r="M560" s="52">
        <v>0.294</v>
      </c>
      <c r="N560" s="52">
        <v>5.22E-5</v>
      </c>
      <c r="O560" s="52">
        <v>0.0997</v>
      </c>
      <c r="P560" s="52">
        <v>0.161</v>
      </c>
      <c r="Q560" s="52">
        <v>207.821</v>
      </c>
      <c r="R560" s="52">
        <v>4.0</v>
      </c>
      <c r="S560" s="52">
        <v>1.0</v>
      </c>
      <c r="T560" s="54" t="s">
        <v>103</v>
      </c>
      <c r="U560" s="57" t="s">
        <v>35</v>
      </c>
      <c r="V560" s="53" t="s">
        <v>58</v>
      </c>
      <c r="W560" s="59" t="s">
        <v>16856</v>
      </c>
      <c r="X560" s="18" t="s">
        <v>16857</v>
      </c>
    </row>
    <row r="561">
      <c r="A561" s="25" t="s">
        <v>16858</v>
      </c>
      <c r="B561" s="37" t="s">
        <v>16859</v>
      </c>
      <c r="C561" s="51">
        <v>2016.0</v>
      </c>
      <c r="D561" s="52">
        <v>65.0</v>
      </c>
      <c r="E561" s="52">
        <v>217906.0</v>
      </c>
      <c r="F561" s="53" t="s">
        <v>16860</v>
      </c>
      <c r="G561" s="37" t="s">
        <v>16861</v>
      </c>
      <c r="H561" s="37" t="s">
        <v>12762</v>
      </c>
      <c r="I561" s="52">
        <v>0.636</v>
      </c>
      <c r="J561" s="52">
        <v>0.789</v>
      </c>
      <c r="K561" s="52">
        <v>-4.905</v>
      </c>
      <c r="L561" s="52">
        <v>0.0892</v>
      </c>
      <c r="M561" s="52">
        <v>0.0834</v>
      </c>
      <c r="N561" s="52">
        <v>8.96E-4</v>
      </c>
      <c r="O561" s="52">
        <v>0.391</v>
      </c>
      <c r="P561" s="52">
        <v>0.4</v>
      </c>
      <c r="Q561" s="52">
        <v>128.028</v>
      </c>
      <c r="R561" s="52">
        <v>10.0</v>
      </c>
      <c r="S561" s="52">
        <v>0.0</v>
      </c>
      <c r="T561" s="54" t="s">
        <v>103</v>
      </c>
      <c r="U561" s="57" t="s">
        <v>35</v>
      </c>
      <c r="V561" s="53" t="s">
        <v>54</v>
      </c>
      <c r="W561" s="59" t="s">
        <v>16862</v>
      </c>
      <c r="X561" s="18" t="s">
        <v>16863</v>
      </c>
    </row>
    <row r="562">
      <c r="A562" s="25" t="s">
        <v>16864</v>
      </c>
      <c r="B562" s="37" t="s">
        <v>16865</v>
      </c>
      <c r="C562" s="51">
        <v>2023.0</v>
      </c>
      <c r="D562" s="52">
        <v>2.0</v>
      </c>
      <c r="E562" s="52">
        <v>271695.0</v>
      </c>
      <c r="F562" s="53" t="s">
        <v>16866</v>
      </c>
      <c r="G562" s="37" t="s">
        <v>1703</v>
      </c>
      <c r="H562" s="37" t="s">
        <v>16867</v>
      </c>
      <c r="I562" s="52">
        <v>0.524</v>
      </c>
      <c r="J562" s="52">
        <v>0.365</v>
      </c>
      <c r="K562" s="52">
        <v>-11.901</v>
      </c>
      <c r="L562" s="52">
        <v>0.0294</v>
      </c>
      <c r="M562" s="52">
        <v>0.661</v>
      </c>
      <c r="N562" s="52">
        <v>0.758</v>
      </c>
      <c r="O562" s="52">
        <v>0.189</v>
      </c>
      <c r="P562" s="52">
        <v>0.518</v>
      </c>
      <c r="Q562" s="52">
        <v>81.982</v>
      </c>
      <c r="R562" s="52">
        <v>0.0</v>
      </c>
      <c r="S562" s="52">
        <v>1.0</v>
      </c>
      <c r="T562" s="54" t="s">
        <v>11697</v>
      </c>
      <c r="U562" s="57" t="s">
        <v>35</v>
      </c>
      <c r="V562" s="53" t="s">
        <v>54</v>
      </c>
      <c r="W562" s="59" t="s">
        <v>16868</v>
      </c>
      <c r="X562" s="18" t="s">
        <v>16869</v>
      </c>
    </row>
    <row r="563">
      <c r="A563" s="25" t="s">
        <v>16870</v>
      </c>
      <c r="B563" s="37" t="s">
        <v>16871</v>
      </c>
      <c r="C563" s="51">
        <v>2016.0</v>
      </c>
      <c r="D563" s="52">
        <v>46.0</v>
      </c>
      <c r="E563" s="52">
        <v>193133.0</v>
      </c>
      <c r="F563" s="53" t="s">
        <v>16739</v>
      </c>
      <c r="G563" s="37" t="s">
        <v>6679</v>
      </c>
      <c r="H563" s="37" t="s">
        <v>12762</v>
      </c>
      <c r="I563" s="52">
        <v>0.557</v>
      </c>
      <c r="J563" s="52">
        <v>0.759</v>
      </c>
      <c r="K563" s="52">
        <v>-4.986</v>
      </c>
      <c r="L563" s="52">
        <v>0.0346</v>
      </c>
      <c r="M563" s="52">
        <v>0.027</v>
      </c>
      <c r="N563" s="52">
        <v>6.26E-4</v>
      </c>
      <c r="O563" s="52">
        <v>0.318</v>
      </c>
      <c r="P563" s="52">
        <v>0.187</v>
      </c>
      <c r="Q563" s="52">
        <v>92.986</v>
      </c>
      <c r="R563" s="52">
        <v>1.0</v>
      </c>
      <c r="S563" s="52">
        <v>0.0</v>
      </c>
      <c r="T563" s="54" t="s">
        <v>103</v>
      </c>
      <c r="U563" s="57" t="s">
        <v>35</v>
      </c>
      <c r="V563" s="53" t="s">
        <v>58</v>
      </c>
      <c r="W563" s="59" t="s">
        <v>16872</v>
      </c>
      <c r="X563" s="18" t="s">
        <v>16873</v>
      </c>
    </row>
    <row r="564">
      <c r="A564" s="25" t="s">
        <v>16874</v>
      </c>
      <c r="B564" s="37" t="s">
        <v>16875</v>
      </c>
      <c r="C564" s="51">
        <v>2016.0</v>
      </c>
      <c r="D564" s="52">
        <v>51.0</v>
      </c>
      <c r="E564" s="52">
        <v>241120.0</v>
      </c>
      <c r="F564" s="53" t="s">
        <v>16739</v>
      </c>
      <c r="G564" s="37" t="s">
        <v>6679</v>
      </c>
      <c r="H564" s="37" t="s">
        <v>12762</v>
      </c>
      <c r="I564" s="52">
        <v>0.523</v>
      </c>
      <c r="J564" s="52">
        <v>0.782</v>
      </c>
      <c r="K564" s="52">
        <v>-6.01</v>
      </c>
      <c r="L564" s="52">
        <v>0.054</v>
      </c>
      <c r="M564" s="52">
        <v>4.25E-4</v>
      </c>
      <c r="N564" s="52">
        <v>0.106</v>
      </c>
      <c r="O564" s="52">
        <v>0.135</v>
      </c>
      <c r="P564" s="52">
        <v>0.247</v>
      </c>
      <c r="Q564" s="52">
        <v>179.967</v>
      </c>
      <c r="R564" s="52">
        <v>1.0</v>
      </c>
      <c r="S564" s="52">
        <v>0.0</v>
      </c>
      <c r="T564" s="54" t="s">
        <v>103</v>
      </c>
      <c r="U564" s="57" t="s">
        <v>35</v>
      </c>
      <c r="V564" s="53" t="s">
        <v>36</v>
      </c>
      <c r="W564" s="59" t="s">
        <v>16876</v>
      </c>
      <c r="X564" s="18" t="s">
        <v>16877</v>
      </c>
    </row>
    <row r="565">
      <c r="A565" s="25" t="s">
        <v>16878</v>
      </c>
      <c r="B565" s="37" t="s">
        <v>16879</v>
      </c>
      <c r="C565" s="51">
        <v>2017.0</v>
      </c>
      <c r="D565" s="52">
        <v>38.0</v>
      </c>
      <c r="E565" s="52">
        <v>286069.0</v>
      </c>
      <c r="F565" s="53" t="s">
        <v>16739</v>
      </c>
      <c r="G565" s="37" t="s">
        <v>6679</v>
      </c>
      <c r="H565" s="37" t="s">
        <v>16879</v>
      </c>
      <c r="I565" s="52">
        <v>0.269</v>
      </c>
      <c r="J565" s="52">
        <v>0.455</v>
      </c>
      <c r="K565" s="52">
        <v>-3.6</v>
      </c>
      <c r="L565" s="52">
        <v>0.0285</v>
      </c>
      <c r="M565" s="52">
        <v>0.849</v>
      </c>
      <c r="N565" s="52">
        <v>4.24E-6</v>
      </c>
      <c r="O565" s="52">
        <v>0.14</v>
      </c>
      <c r="P565" s="52">
        <v>0.21</v>
      </c>
      <c r="Q565" s="52">
        <v>87.0</v>
      </c>
      <c r="R565" s="52">
        <v>3.0</v>
      </c>
      <c r="S565" s="52">
        <v>1.0</v>
      </c>
      <c r="T565" s="54" t="s">
        <v>103</v>
      </c>
      <c r="U565" s="57" t="s">
        <v>35</v>
      </c>
      <c r="V565" s="53" t="s">
        <v>36</v>
      </c>
      <c r="W565" s="59" t="s">
        <v>16880</v>
      </c>
      <c r="X565" s="18" t="s">
        <v>16881</v>
      </c>
    </row>
    <row r="566">
      <c r="A566" s="25" t="s">
        <v>16882</v>
      </c>
      <c r="B566" s="37" t="s">
        <v>16883</v>
      </c>
      <c r="C566" s="51">
        <v>2018.0</v>
      </c>
      <c r="D566" s="52">
        <v>77.0</v>
      </c>
      <c r="E566" s="52">
        <v>165900.0</v>
      </c>
      <c r="F566" s="53" t="s">
        <v>16739</v>
      </c>
      <c r="G566" s="37" t="s">
        <v>6679</v>
      </c>
      <c r="H566" s="37" t="s">
        <v>16884</v>
      </c>
      <c r="I566" s="52">
        <v>0.717</v>
      </c>
      <c r="J566" s="52">
        <v>0.524</v>
      </c>
      <c r="K566" s="52">
        <v>-6.222</v>
      </c>
      <c r="L566" s="52">
        <v>0.0331</v>
      </c>
      <c r="M566" s="52">
        <v>0.426</v>
      </c>
      <c r="N566" s="52">
        <v>0.0</v>
      </c>
      <c r="O566" s="52">
        <v>0.0932</v>
      </c>
      <c r="P566" s="52">
        <v>0.339</v>
      </c>
      <c r="Q566" s="52">
        <v>104.953</v>
      </c>
      <c r="R566" s="52">
        <v>1.0</v>
      </c>
      <c r="S566" s="52">
        <v>1.0</v>
      </c>
      <c r="T566" s="54" t="s">
        <v>103</v>
      </c>
      <c r="U566" s="57" t="s">
        <v>35</v>
      </c>
      <c r="V566" s="53" t="s">
        <v>45</v>
      </c>
      <c r="W566" s="59" t="s">
        <v>16887</v>
      </c>
      <c r="X566" s="18" t="s">
        <v>16889</v>
      </c>
    </row>
    <row r="567">
      <c r="A567" s="25" t="s">
        <v>16890</v>
      </c>
      <c r="B567" s="37" t="s">
        <v>16891</v>
      </c>
      <c r="C567" s="51">
        <v>2018.0</v>
      </c>
      <c r="D567" s="52">
        <v>47.0</v>
      </c>
      <c r="E567" s="52">
        <v>203660.0</v>
      </c>
      <c r="F567" s="53" t="s">
        <v>16739</v>
      </c>
      <c r="G567" s="37" t="s">
        <v>6679</v>
      </c>
      <c r="H567" s="37" t="s">
        <v>16884</v>
      </c>
      <c r="I567" s="52">
        <v>0.555</v>
      </c>
      <c r="J567" s="52">
        <v>0.521</v>
      </c>
      <c r="K567" s="52">
        <v>-6.212</v>
      </c>
      <c r="L567" s="52">
        <v>0.0289</v>
      </c>
      <c r="M567" s="52">
        <v>0.0338</v>
      </c>
      <c r="N567" s="52">
        <v>9.06E-6</v>
      </c>
      <c r="O567" s="52">
        <v>0.103</v>
      </c>
      <c r="P567" s="52">
        <v>0.201</v>
      </c>
      <c r="Q567" s="52">
        <v>148.081</v>
      </c>
      <c r="R567" s="52">
        <v>0.0</v>
      </c>
      <c r="S567" s="52">
        <v>0.0</v>
      </c>
      <c r="T567" s="54" t="s">
        <v>103</v>
      </c>
      <c r="U567" s="57" t="s">
        <v>35</v>
      </c>
      <c r="V567" s="53" t="s">
        <v>36</v>
      </c>
      <c r="W567" s="59" t="s">
        <v>16892</v>
      </c>
      <c r="X567" s="18" t="s">
        <v>16894</v>
      </c>
    </row>
    <row r="568">
      <c r="A568" s="25" t="s">
        <v>16896</v>
      </c>
      <c r="B568" s="37" t="s">
        <v>16897</v>
      </c>
      <c r="C568" s="51">
        <v>2015.0</v>
      </c>
      <c r="D568" s="52">
        <v>66.0</v>
      </c>
      <c r="E568" s="52">
        <v>191307.0</v>
      </c>
      <c r="F568" s="53" t="s">
        <v>16898</v>
      </c>
      <c r="G568" s="37" t="s">
        <v>8803</v>
      </c>
      <c r="H568" s="37" t="s">
        <v>8801</v>
      </c>
      <c r="I568" s="52">
        <v>0.419</v>
      </c>
      <c r="J568" s="52">
        <v>0.453</v>
      </c>
      <c r="K568" s="52">
        <v>-7.685</v>
      </c>
      <c r="L568" s="52">
        <v>0.0437</v>
      </c>
      <c r="M568" s="52">
        <v>0.539</v>
      </c>
      <c r="N568" s="52">
        <v>0.0</v>
      </c>
      <c r="O568" s="52">
        <v>0.0971</v>
      </c>
      <c r="P568" s="52">
        <v>0.356</v>
      </c>
      <c r="Q568" s="52">
        <v>140.327</v>
      </c>
      <c r="R568" s="52">
        <v>8.0</v>
      </c>
      <c r="S568" s="52">
        <v>1.0</v>
      </c>
      <c r="T568" s="54" t="s">
        <v>103</v>
      </c>
      <c r="U568" s="57" t="s">
        <v>35</v>
      </c>
      <c r="V568" s="53" t="s">
        <v>45</v>
      </c>
      <c r="W568" s="59" t="s">
        <v>16899</v>
      </c>
      <c r="X568" s="18" t="s">
        <v>16900</v>
      </c>
    </row>
    <row r="569">
      <c r="A569" s="25" t="s">
        <v>16903</v>
      </c>
      <c r="B569" s="37" t="s">
        <v>16904</v>
      </c>
      <c r="C569" s="51">
        <v>2011.0</v>
      </c>
      <c r="D569" s="52">
        <v>67.0</v>
      </c>
      <c r="E569" s="52">
        <v>221293.0</v>
      </c>
      <c r="F569" s="53" t="s">
        <v>16898</v>
      </c>
      <c r="G569" s="37" t="s">
        <v>8803</v>
      </c>
      <c r="H569" s="37" t="s">
        <v>16905</v>
      </c>
      <c r="I569" s="52">
        <v>0.573</v>
      </c>
      <c r="J569" s="52">
        <v>0.581</v>
      </c>
      <c r="K569" s="52">
        <v>-3.325</v>
      </c>
      <c r="L569" s="52">
        <v>0.0276</v>
      </c>
      <c r="M569" s="52">
        <v>0.148</v>
      </c>
      <c r="N569" s="52">
        <v>0.0</v>
      </c>
      <c r="O569" s="52">
        <v>0.128</v>
      </c>
      <c r="P569" s="52">
        <v>0.188</v>
      </c>
      <c r="Q569" s="52">
        <v>103.82</v>
      </c>
      <c r="R569" s="52">
        <v>7.0</v>
      </c>
      <c r="S569" s="52">
        <v>1.0</v>
      </c>
      <c r="T569" s="54" t="s">
        <v>103</v>
      </c>
      <c r="U569" s="57" t="s">
        <v>35</v>
      </c>
      <c r="V569" s="53" t="s">
        <v>58</v>
      </c>
      <c r="W569" s="59" t="s">
        <v>16907</v>
      </c>
      <c r="X569" s="18" t="s">
        <v>16909</v>
      </c>
    </row>
    <row r="570">
      <c r="A570" s="25" t="s">
        <v>16910</v>
      </c>
      <c r="B570" s="37" t="s">
        <v>16911</v>
      </c>
      <c r="C570" s="51">
        <v>2021.0</v>
      </c>
      <c r="D570" s="52">
        <v>57.0</v>
      </c>
      <c r="E570" s="52">
        <v>227785.0</v>
      </c>
      <c r="F570" s="53" t="s">
        <v>16898</v>
      </c>
      <c r="G570" s="37" t="s">
        <v>8803</v>
      </c>
      <c r="H570" s="37" t="s">
        <v>16912</v>
      </c>
      <c r="I570" s="52">
        <v>0.578</v>
      </c>
      <c r="J570" s="52">
        <v>0.386</v>
      </c>
      <c r="K570" s="52">
        <v>-6.338</v>
      </c>
      <c r="L570" s="52">
        <v>0.0385</v>
      </c>
      <c r="M570" s="52">
        <v>0.875</v>
      </c>
      <c r="N570" s="52">
        <v>0.0</v>
      </c>
      <c r="O570" s="52">
        <v>0.108</v>
      </c>
      <c r="P570" s="52">
        <v>0.321</v>
      </c>
      <c r="Q570" s="52">
        <v>86.075</v>
      </c>
      <c r="R570" s="52">
        <v>11.0</v>
      </c>
      <c r="S570" s="52">
        <v>1.0</v>
      </c>
      <c r="T570" s="54" t="s">
        <v>11697</v>
      </c>
      <c r="U570" s="57" t="s">
        <v>35</v>
      </c>
      <c r="V570" s="53" t="s">
        <v>45</v>
      </c>
      <c r="W570" s="59" t="s">
        <v>16913</v>
      </c>
      <c r="X570" s="18" t="s">
        <v>16917</v>
      </c>
    </row>
    <row r="571">
      <c r="A571" s="25" t="s">
        <v>16919</v>
      </c>
      <c r="B571" s="37" t="s">
        <v>16920</v>
      </c>
      <c r="C571" s="51">
        <v>2015.0</v>
      </c>
      <c r="D571" s="52">
        <v>40.0</v>
      </c>
      <c r="E571" s="52">
        <v>235104.0</v>
      </c>
      <c r="F571" s="53" t="s">
        <v>16898</v>
      </c>
      <c r="G571" s="37" t="s">
        <v>8803</v>
      </c>
      <c r="H571" s="37" t="s">
        <v>8801</v>
      </c>
      <c r="I571" s="52">
        <v>0.385</v>
      </c>
      <c r="J571" s="52">
        <v>0.27</v>
      </c>
      <c r="K571" s="52">
        <v>-7.402</v>
      </c>
      <c r="L571" s="52">
        <v>0.042</v>
      </c>
      <c r="M571" s="52">
        <v>0.838</v>
      </c>
      <c r="N571" s="52">
        <v>0.0</v>
      </c>
      <c r="O571" s="52">
        <v>0.11</v>
      </c>
      <c r="P571" s="52">
        <v>0.246</v>
      </c>
      <c r="Q571" s="52">
        <v>140.569</v>
      </c>
      <c r="R571" s="52">
        <v>10.0</v>
      </c>
      <c r="S571" s="52">
        <v>1.0</v>
      </c>
      <c r="T571" s="54" t="s">
        <v>103</v>
      </c>
      <c r="U571" s="57" t="s">
        <v>35</v>
      </c>
      <c r="V571" s="53" t="s">
        <v>36</v>
      </c>
      <c r="W571" s="59" t="s">
        <v>16921</v>
      </c>
      <c r="X571" s="18" t="s">
        <v>16922</v>
      </c>
    </row>
    <row r="572">
      <c r="A572" s="25" t="s">
        <v>16925</v>
      </c>
      <c r="B572" s="37" t="s">
        <v>16926</v>
      </c>
      <c r="C572" s="51">
        <v>2011.0</v>
      </c>
      <c r="D572" s="52">
        <v>56.0</v>
      </c>
      <c r="E572" s="52">
        <v>240093.0</v>
      </c>
      <c r="F572" s="53" t="s">
        <v>16898</v>
      </c>
      <c r="G572" s="37" t="s">
        <v>8803</v>
      </c>
      <c r="H572" s="37" t="s">
        <v>16905</v>
      </c>
      <c r="I572" s="52">
        <v>0.576</v>
      </c>
      <c r="J572" s="52">
        <v>0.687</v>
      </c>
      <c r="K572" s="52">
        <v>-4.147</v>
      </c>
      <c r="L572" s="52">
        <v>0.0379</v>
      </c>
      <c r="M572" s="52">
        <v>0.118</v>
      </c>
      <c r="N572" s="52">
        <v>0.0</v>
      </c>
      <c r="O572" s="52">
        <v>0.0979</v>
      </c>
      <c r="P572" s="52">
        <v>0.195</v>
      </c>
      <c r="Q572" s="52">
        <v>115.015</v>
      </c>
      <c r="R572" s="52">
        <v>11.0</v>
      </c>
      <c r="S572" s="52">
        <v>0.0</v>
      </c>
      <c r="T572" s="54" t="s">
        <v>103</v>
      </c>
      <c r="U572" s="57" t="s">
        <v>35</v>
      </c>
      <c r="V572" s="53" t="s">
        <v>58</v>
      </c>
      <c r="W572" s="59" t="s">
        <v>16928</v>
      </c>
      <c r="X572" s="18" t="s">
        <v>16930</v>
      </c>
    </row>
    <row r="573">
      <c r="A573" s="25" t="s">
        <v>16931</v>
      </c>
      <c r="B573" s="37" t="s">
        <v>16932</v>
      </c>
      <c r="C573" s="51">
        <v>2020.0</v>
      </c>
      <c r="D573" s="52">
        <v>55.0</v>
      </c>
      <c r="E573" s="52">
        <v>203672.0</v>
      </c>
      <c r="F573" s="53" t="s">
        <v>16898</v>
      </c>
      <c r="G573" s="37" t="s">
        <v>8803</v>
      </c>
      <c r="H573" s="37" t="s">
        <v>16932</v>
      </c>
      <c r="I573" s="52">
        <v>0.664</v>
      </c>
      <c r="J573" s="52">
        <v>0.561</v>
      </c>
      <c r="K573" s="52">
        <v>-7.031</v>
      </c>
      <c r="L573" s="52">
        <v>0.0495</v>
      </c>
      <c r="M573" s="52">
        <v>0.00261</v>
      </c>
      <c r="N573" s="52">
        <v>0.0</v>
      </c>
      <c r="O573" s="52">
        <v>0.0764</v>
      </c>
      <c r="P573" s="52">
        <v>0.713</v>
      </c>
      <c r="Q573" s="52">
        <v>150.093</v>
      </c>
      <c r="R573" s="52">
        <v>6.0</v>
      </c>
      <c r="S573" s="52">
        <v>1.0</v>
      </c>
      <c r="T573" s="54" t="s">
        <v>103</v>
      </c>
      <c r="U573" s="57" t="s">
        <v>35</v>
      </c>
      <c r="V573" s="53" t="s">
        <v>54</v>
      </c>
      <c r="W573" s="59" t="s">
        <v>16934</v>
      </c>
      <c r="X573" s="18" t="s">
        <v>16938</v>
      </c>
    </row>
    <row r="574">
      <c r="A574" s="25" t="s">
        <v>16939</v>
      </c>
      <c r="B574" s="37" t="s">
        <v>16940</v>
      </c>
      <c r="C574" s="51">
        <v>2021.0</v>
      </c>
      <c r="D574" s="52">
        <v>36.0</v>
      </c>
      <c r="E574" s="52">
        <v>167221.0</v>
      </c>
      <c r="F574" s="53" t="s">
        <v>16898</v>
      </c>
      <c r="G574" s="37" t="s">
        <v>8803</v>
      </c>
      <c r="H574" s="37" t="s">
        <v>16941</v>
      </c>
      <c r="I574" s="52">
        <v>0.638</v>
      </c>
      <c r="J574" s="52">
        <v>0.683</v>
      </c>
      <c r="K574" s="52">
        <v>-3.587</v>
      </c>
      <c r="L574" s="52">
        <v>0.0627</v>
      </c>
      <c r="M574" s="52">
        <v>5.45E-4</v>
      </c>
      <c r="N574" s="52">
        <v>7.39E-5</v>
      </c>
      <c r="O574" s="52">
        <v>0.64</v>
      </c>
      <c r="P574" s="52">
        <v>0.719</v>
      </c>
      <c r="Q574" s="52">
        <v>119.93</v>
      </c>
      <c r="R574" s="52">
        <v>4.0</v>
      </c>
      <c r="S574" s="52">
        <v>1.0</v>
      </c>
      <c r="T574" s="54" t="s">
        <v>103</v>
      </c>
      <c r="U574" s="57" t="s">
        <v>35</v>
      </c>
      <c r="V574" s="53" t="s">
        <v>54</v>
      </c>
      <c r="W574" s="59" t="s">
        <v>16942</v>
      </c>
      <c r="X574" s="18" t="s">
        <v>16947</v>
      </c>
    </row>
    <row r="575">
      <c r="A575" s="25" t="s">
        <v>16949</v>
      </c>
      <c r="B575" s="37" t="s">
        <v>16950</v>
      </c>
      <c r="C575" s="51">
        <v>2022.0</v>
      </c>
      <c r="D575" s="52">
        <v>47.0</v>
      </c>
      <c r="E575" s="52">
        <v>226051.0</v>
      </c>
      <c r="F575" s="53" t="s">
        <v>16898</v>
      </c>
      <c r="G575" s="37" t="s">
        <v>8803</v>
      </c>
      <c r="H575" s="37" t="s">
        <v>16951</v>
      </c>
      <c r="I575" s="52">
        <v>0.251</v>
      </c>
      <c r="J575" s="52">
        <v>0.793</v>
      </c>
      <c r="K575" s="52">
        <v>-4.346</v>
      </c>
      <c r="L575" s="52">
        <v>0.0428</v>
      </c>
      <c r="M575" s="52">
        <v>0.0145</v>
      </c>
      <c r="N575" s="52">
        <v>3.27E-6</v>
      </c>
      <c r="O575" s="52">
        <v>0.172</v>
      </c>
      <c r="P575" s="52">
        <v>0.198</v>
      </c>
      <c r="Q575" s="52">
        <v>164.847</v>
      </c>
      <c r="R575" s="52">
        <v>7.0</v>
      </c>
      <c r="S575" s="52">
        <v>1.0</v>
      </c>
      <c r="T575" s="54" t="s">
        <v>103</v>
      </c>
      <c r="U575" s="57" t="s">
        <v>35</v>
      </c>
      <c r="V575" s="53" t="s">
        <v>58</v>
      </c>
      <c r="W575" s="59" t="s">
        <v>16952</v>
      </c>
      <c r="X575" s="18" t="s">
        <v>16956</v>
      </c>
    </row>
    <row r="576">
      <c r="A576" s="25" t="s">
        <v>16959</v>
      </c>
      <c r="B576" s="37" t="s">
        <v>16237</v>
      </c>
      <c r="C576" s="51">
        <v>2017.0</v>
      </c>
      <c r="D576" s="52">
        <v>45.0</v>
      </c>
      <c r="E576" s="52">
        <v>222746.0</v>
      </c>
      <c r="F576" s="53" t="s">
        <v>16898</v>
      </c>
      <c r="G576" s="37" t="s">
        <v>8803</v>
      </c>
      <c r="H576" s="37" t="s">
        <v>13057</v>
      </c>
      <c r="I576" s="52">
        <v>0.325</v>
      </c>
      <c r="J576" s="52">
        <v>0.65</v>
      </c>
      <c r="K576" s="52">
        <v>-4.613</v>
      </c>
      <c r="L576" s="52">
        <v>0.0428</v>
      </c>
      <c r="M576" s="52">
        <v>0.642</v>
      </c>
      <c r="N576" s="52">
        <v>0.0</v>
      </c>
      <c r="O576" s="52">
        <v>0.064</v>
      </c>
      <c r="P576" s="52">
        <v>0.0967</v>
      </c>
      <c r="Q576" s="52">
        <v>100.818</v>
      </c>
      <c r="R576" s="52">
        <v>3.0</v>
      </c>
      <c r="S576" s="52">
        <v>1.0</v>
      </c>
      <c r="T576" s="54" t="s">
        <v>103</v>
      </c>
      <c r="U576" s="57" t="s">
        <v>35</v>
      </c>
      <c r="V576" s="53" t="s">
        <v>75</v>
      </c>
      <c r="W576" s="59" t="s">
        <v>16960</v>
      </c>
      <c r="X576" s="18" t="s">
        <v>16962</v>
      </c>
    </row>
    <row r="577">
      <c r="A577" s="25" t="s">
        <v>16967</v>
      </c>
      <c r="B577" s="37" t="s">
        <v>16968</v>
      </c>
      <c r="C577" s="51">
        <v>2013.0</v>
      </c>
      <c r="D577" s="52">
        <v>51.0</v>
      </c>
      <c r="E577" s="52">
        <v>216400.0</v>
      </c>
      <c r="F577" s="53" t="s">
        <v>16898</v>
      </c>
      <c r="G577" s="37" t="s">
        <v>8803</v>
      </c>
      <c r="H577" s="37" t="s">
        <v>16969</v>
      </c>
      <c r="I577" s="52">
        <v>0.486</v>
      </c>
      <c r="J577" s="52">
        <v>0.605</v>
      </c>
      <c r="K577" s="52">
        <v>-5.574</v>
      </c>
      <c r="L577" s="52">
        <v>0.0365</v>
      </c>
      <c r="M577" s="52">
        <v>0.139</v>
      </c>
      <c r="N577" s="52">
        <v>0.0</v>
      </c>
      <c r="O577" s="52">
        <v>0.105</v>
      </c>
      <c r="P577" s="52">
        <v>0.33</v>
      </c>
      <c r="Q577" s="52">
        <v>141.319</v>
      </c>
      <c r="R577" s="52">
        <v>9.0</v>
      </c>
      <c r="S577" s="52">
        <v>1.0</v>
      </c>
      <c r="T577" s="54" t="s">
        <v>103</v>
      </c>
      <c r="U577" s="57" t="s">
        <v>35</v>
      </c>
      <c r="V577" s="53" t="s">
        <v>45</v>
      </c>
      <c r="W577" s="59" t="s">
        <v>16970</v>
      </c>
      <c r="X577" s="18" t="s">
        <v>16971</v>
      </c>
    </row>
    <row r="578">
      <c r="A578" s="25" t="s">
        <v>16972</v>
      </c>
      <c r="B578" s="37" t="s">
        <v>16973</v>
      </c>
      <c r="C578" s="51">
        <v>2013.0</v>
      </c>
      <c r="D578" s="52">
        <v>56.0</v>
      </c>
      <c r="E578" s="52">
        <v>231173.0</v>
      </c>
      <c r="F578" s="53" t="s">
        <v>16898</v>
      </c>
      <c r="G578" s="37" t="s">
        <v>8803</v>
      </c>
      <c r="H578" s="37" t="s">
        <v>16969</v>
      </c>
      <c r="I578" s="52">
        <v>0.415</v>
      </c>
      <c r="J578" s="52">
        <v>0.399</v>
      </c>
      <c r="K578" s="52">
        <v>-6.165</v>
      </c>
      <c r="L578" s="52">
        <v>0.0423</v>
      </c>
      <c r="M578" s="52">
        <v>0.868</v>
      </c>
      <c r="N578" s="52">
        <v>0.0</v>
      </c>
      <c r="O578" s="52">
        <v>0.114</v>
      </c>
      <c r="P578" s="52">
        <v>0.196</v>
      </c>
      <c r="Q578" s="52">
        <v>146.485</v>
      </c>
      <c r="R578" s="52">
        <v>9.0</v>
      </c>
      <c r="S578" s="52">
        <v>0.0</v>
      </c>
      <c r="T578" s="54" t="s">
        <v>11697</v>
      </c>
      <c r="U578" s="57" t="s">
        <v>35</v>
      </c>
      <c r="V578" s="53" t="s">
        <v>58</v>
      </c>
      <c r="W578" s="59" t="s">
        <v>16974</v>
      </c>
      <c r="X578" s="18" t="s">
        <v>16975</v>
      </c>
    </row>
    <row r="579">
      <c r="A579" s="25" t="s">
        <v>16976</v>
      </c>
      <c r="B579" s="37" t="s">
        <v>16977</v>
      </c>
      <c r="C579" s="51">
        <v>2013.0</v>
      </c>
      <c r="D579" s="52">
        <v>44.0</v>
      </c>
      <c r="E579" s="52">
        <v>229693.0</v>
      </c>
      <c r="F579" s="53" t="s">
        <v>16898</v>
      </c>
      <c r="G579" s="37" t="s">
        <v>8803</v>
      </c>
      <c r="H579" s="37" t="s">
        <v>16969</v>
      </c>
      <c r="I579" s="52">
        <v>0.576</v>
      </c>
      <c r="J579" s="52">
        <v>0.342</v>
      </c>
      <c r="K579" s="52">
        <v>-4.175</v>
      </c>
      <c r="L579" s="52">
        <v>0.0278</v>
      </c>
      <c r="M579" s="52">
        <v>0.798</v>
      </c>
      <c r="N579" s="52">
        <v>0.0</v>
      </c>
      <c r="O579" s="52">
        <v>0.242</v>
      </c>
      <c r="P579" s="52">
        <v>0.386</v>
      </c>
      <c r="Q579" s="52">
        <v>112.084</v>
      </c>
      <c r="R579" s="52">
        <v>7.0</v>
      </c>
      <c r="S579" s="52">
        <v>1.0</v>
      </c>
      <c r="T579" s="54" t="s">
        <v>103</v>
      </c>
      <c r="U579" s="57" t="s">
        <v>35</v>
      </c>
      <c r="V579" s="53" t="s">
        <v>45</v>
      </c>
      <c r="W579" s="59" t="s">
        <v>16978</v>
      </c>
      <c r="X579" s="18" t="s">
        <v>16979</v>
      </c>
    </row>
    <row r="580">
      <c r="A580" s="25" t="s">
        <v>16980</v>
      </c>
      <c r="B580" s="37" t="s">
        <v>16981</v>
      </c>
      <c r="C580" s="51">
        <v>2013.0</v>
      </c>
      <c r="D580" s="52">
        <v>46.0</v>
      </c>
      <c r="E580" s="52">
        <v>214666.0</v>
      </c>
      <c r="F580" s="53" t="s">
        <v>16898</v>
      </c>
      <c r="G580" s="37" t="s">
        <v>8803</v>
      </c>
      <c r="H580" s="37" t="s">
        <v>16969</v>
      </c>
      <c r="I580" s="52">
        <v>0.378</v>
      </c>
      <c r="J580" s="52">
        <v>0.286</v>
      </c>
      <c r="K580" s="52">
        <v>-9.198</v>
      </c>
      <c r="L580" s="52">
        <v>0.0616</v>
      </c>
      <c r="M580" s="52">
        <v>0.892</v>
      </c>
      <c r="N580" s="52">
        <v>0.0</v>
      </c>
      <c r="O580" s="52">
        <v>0.224</v>
      </c>
      <c r="P580" s="52">
        <v>0.594</v>
      </c>
      <c r="Q580" s="52">
        <v>177.497</v>
      </c>
      <c r="R580" s="52">
        <v>8.0</v>
      </c>
      <c r="S580" s="52">
        <v>1.0</v>
      </c>
      <c r="T580" s="54" t="s">
        <v>103</v>
      </c>
      <c r="U580" s="57" t="s">
        <v>35</v>
      </c>
      <c r="V580" s="53" t="s">
        <v>54</v>
      </c>
      <c r="W580" s="59" t="s">
        <v>16982</v>
      </c>
      <c r="X580" s="18" t="s">
        <v>16983</v>
      </c>
    </row>
    <row r="581">
      <c r="A581" s="25" t="s">
        <v>16984</v>
      </c>
      <c r="B581" s="37" t="s">
        <v>16985</v>
      </c>
      <c r="C581" s="51">
        <v>2009.0</v>
      </c>
      <c r="D581" s="52">
        <v>49.0</v>
      </c>
      <c r="E581" s="52">
        <v>190000.0</v>
      </c>
      <c r="F581" s="53" t="s">
        <v>16898</v>
      </c>
      <c r="G581" s="37" t="s">
        <v>8803</v>
      </c>
      <c r="H581" s="37" t="s">
        <v>16986</v>
      </c>
      <c r="I581" s="52">
        <v>0.289</v>
      </c>
      <c r="J581" s="52">
        <v>0.292</v>
      </c>
      <c r="K581" s="52">
        <v>-11.991</v>
      </c>
      <c r="L581" s="52">
        <v>0.048</v>
      </c>
      <c r="M581" s="52">
        <v>0.491</v>
      </c>
      <c r="N581" s="52">
        <v>0.0</v>
      </c>
      <c r="O581" s="52">
        <v>0.255</v>
      </c>
      <c r="P581" s="52">
        <v>0.491</v>
      </c>
      <c r="Q581" s="52">
        <v>185.425</v>
      </c>
      <c r="R581" s="52">
        <v>4.0</v>
      </c>
      <c r="S581" s="52">
        <v>1.0</v>
      </c>
      <c r="T581" s="54" t="s">
        <v>103</v>
      </c>
      <c r="U581" s="57" t="s">
        <v>35</v>
      </c>
      <c r="V581" s="53" t="s">
        <v>54</v>
      </c>
      <c r="W581" s="59" t="s">
        <v>16987</v>
      </c>
      <c r="X581" s="18" t="s">
        <v>16988</v>
      </c>
    </row>
    <row r="582">
      <c r="A582" s="25" t="s">
        <v>16989</v>
      </c>
      <c r="B582" s="37" t="s">
        <v>16990</v>
      </c>
      <c r="C582" s="51">
        <v>2011.0</v>
      </c>
      <c r="D582" s="52">
        <v>49.0</v>
      </c>
      <c r="E582" s="52">
        <v>193040.0</v>
      </c>
      <c r="F582" s="53" t="s">
        <v>16898</v>
      </c>
      <c r="G582" s="37" t="s">
        <v>8803</v>
      </c>
      <c r="H582" s="37" t="s">
        <v>16905</v>
      </c>
      <c r="I582" s="52">
        <v>0.491</v>
      </c>
      <c r="J582" s="52">
        <v>0.452</v>
      </c>
      <c r="K582" s="52">
        <v>-7.86</v>
      </c>
      <c r="L582" s="52">
        <v>0.0491</v>
      </c>
      <c r="M582" s="52">
        <v>0.579</v>
      </c>
      <c r="N582" s="52">
        <v>0.0</v>
      </c>
      <c r="O582" s="52">
        <v>0.0907</v>
      </c>
      <c r="P582" s="52">
        <v>0.455</v>
      </c>
      <c r="Q582" s="52">
        <v>160.227</v>
      </c>
      <c r="R582" s="52">
        <v>0.0</v>
      </c>
      <c r="S582" s="52">
        <v>1.0</v>
      </c>
      <c r="T582" s="54" t="s">
        <v>103</v>
      </c>
      <c r="U582" s="57" t="s">
        <v>35</v>
      </c>
      <c r="V582" s="53" t="s">
        <v>54</v>
      </c>
      <c r="W582" s="59" t="s">
        <v>16991</v>
      </c>
      <c r="X582" s="18" t="s">
        <v>16992</v>
      </c>
    </row>
    <row r="583">
      <c r="A583" s="25" t="s">
        <v>16993</v>
      </c>
      <c r="B583" s="37" t="s">
        <v>16994</v>
      </c>
      <c r="C583" s="51">
        <v>2011.0</v>
      </c>
      <c r="D583" s="52">
        <v>42.0</v>
      </c>
      <c r="E583" s="52">
        <v>230040.0</v>
      </c>
      <c r="F583" s="53" t="s">
        <v>16898</v>
      </c>
      <c r="G583" s="37" t="s">
        <v>8803</v>
      </c>
      <c r="H583" s="37" t="s">
        <v>16905</v>
      </c>
      <c r="I583" s="52">
        <v>0.526</v>
      </c>
      <c r="J583" s="52">
        <v>0.709</v>
      </c>
      <c r="K583" s="52">
        <v>-3.08</v>
      </c>
      <c r="L583" s="52">
        <v>0.104</v>
      </c>
      <c r="M583" s="52">
        <v>0.22</v>
      </c>
      <c r="N583" s="52">
        <v>0.0</v>
      </c>
      <c r="O583" s="52">
        <v>0.0958</v>
      </c>
      <c r="P583" s="52">
        <v>0.51</v>
      </c>
      <c r="Q583" s="52">
        <v>134.128</v>
      </c>
      <c r="R583" s="52">
        <v>5.0</v>
      </c>
      <c r="S583" s="52">
        <v>1.0</v>
      </c>
      <c r="T583" s="54" t="s">
        <v>103</v>
      </c>
      <c r="U583" s="57" t="s">
        <v>35</v>
      </c>
      <c r="V583" s="53" t="s">
        <v>54</v>
      </c>
      <c r="W583" s="59" t="s">
        <v>16995</v>
      </c>
      <c r="X583" s="18" t="s">
        <v>16996</v>
      </c>
    </row>
    <row r="584">
      <c r="A584" s="25" t="s">
        <v>16997</v>
      </c>
      <c r="B584" s="37" t="s">
        <v>13057</v>
      </c>
      <c r="C584" s="51">
        <v>2017.0</v>
      </c>
      <c r="D584" s="52">
        <v>64.0</v>
      </c>
      <c r="E584" s="52">
        <v>236986.0</v>
      </c>
      <c r="F584" s="53" t="s">
        <v>16898</v>
      </c>
      <c r="G584" s="37" t="s">
        <v>8803</v>
      </c>
      <c r="H584" s="37" t="s">
        <v>13057</v>
      </c>
      <c r="I584" s="52">
        <v>0.539</v>
      </c>
      <c r="J584" s="52">
        <v>0.6</v>
      </c>
      <c r="K584" s="52">
        <v>-5.465</v>
      </c>
      <c r="L584" s="52">
        <v>0.0448</v>
      </c>
      <c r="M584" s="52">
        <v>0.0255</v>
      </c>
      <c r="N584" s="52">
        <v>0.0</v>
      </c>
      <c r="O584" s="52">
        <v>0.147</v>
      </c>
      <c r="P584" s="52">
        <v>0.259</v>
      </c>
      <c r="Q584" s="52">
        <v>82.025</v>
      </c>
      <c r="R584" s="52">
        <v>6.0</v>
      </c>
      <c r="S584" s="52">
        <v>1.0</v>
      </c>
      <c r="T584" s="54" t="s">
        <v>103</v>
      </c>
      <c r="U584" s="57" t="s">
        <v>35</v>
      </c>
      <c r="V584" s="53" t="s">
        <v>36</v>
      </c>
      <c r="W584" s="59" t="s">
        <v>16998</v>
      </c>
      <c r="X584" s="18" t="s">
        <v>16999</v>
      </c>
    </row>
    <row r="585">
      <c r="A585" s="25" t="s">
        <v>17000</v>
      </c>
      <c r="B585" s="37" t="s">
        <v>13619</v>
      </c>
      <c r="C585" s="51">
        <v>2016.0</v>
      </c>
      <c r="D585" s="52">
        <v>79.0</v>
      </c>
      <c r="E585" s="52">
        <v>245986.0</v>
      </c>
      <c r="F585" s="53" t="s">
        <v>16898</v>
      </c>
      <c r="G585" s="37" t="s">
        <v>8803</v>
      </c>
      <c r="H585" s="37" t="s">
        <v>17001</v>
      </c>
      <c r="I585" s="52">
        <v>0.661</v>
      </c>
      <c r="J585" s="52">
        <v>0.94</v>
      </c>
      <c r="K585" s="52">
        <v>-4.48</v>
      </c>
      <c r="L585" s="52">
        <v>0.0614</v>
      </c>
      <c r="M585" s="52">
        <v>0.0106</v>
      </c>
      <c r="N585" s="52">
        <v>0.0</v>
      </c>
      <c r="O585" s="52">
        <v>0.157</v>
      </c>
      <c r="P585" s="52">
        <v>0.805</v>
      </c>
      <c r="Q585" s="52">
        <v>122.001</v>
      </c>
      <c r="R585" s="52">
        <v>11.0</v>
      </c>
      <c r="S585" s="52">
        <v>0.0</v>
      </c>
      <c r="T585" s="54" t="s">
        <v>103</v>
      </c>
      <c r="U585" s="57" t="s">
        <v>35</v>
      </c>
      <c r="V585" s="53" t="s">
        <v>54</v>
      </c>
      <c r="W585" s="59" t="s">
        <v>17002</v>
      </c>
      <c r="X585" s="18" t="s">
        <v>17003</v>
      </c>
    </row>
    <row r="586">
      <c r="A586" s="25" t="s">
        <v>17004</v>
      </c>
      <c r="B586" s="37" t="s">
        <v>17005</v>
      </c>
      <c r="C586" s="51">
        <v>2020.0</v>
      </c>
      <c r="D586" s="52">
        <v>44.0</v>
      </c>
      <c r="E586" s="52">
        <v>203139.0</v>
      </c>
      <c r="F586" s="53" t="s">
        <v>16898</v>
      </c>
      <c r="G586" s="37" t="s">
        <v>8803</v>
      </c>
      <c r="H586" s="37" t="s">
        <v>17005</v>
      </c>
      <c r="I586" s="52">
        <v>0.281</v>
      </c>
      <c r="J586" s="52">
        <v>0.462</v>
      </c>
      <c r="K586" s="52">
        <v>-6.638</v>
      </c>
      <c r="L586" s="52">
        <v>0.0674</v>
      </c>
      <c r="M586" s="52">
        <v>0.498</v>
      </c>
      <c r="N586" s="52">
        <v>0.0</v>
      </c>
      <c r="O586" s="52">
        <v>0.108</v>
      </c>
      <c r="P586" s="52">
        <v>0.367</v>
      </c>
      <c r="Q586" s="52">
        <v>75.975</v>
      </c>
      <c r="R586" s="52">
        <v>0.0</v>
      </c>
      <c r="S586" s="52">
        <v>1.0</v>
      </c>
      <c r="T586" s="54" t="s">
        <v>11697</v>
      </c>
      <c r="U586" s="57" t="s">
        <v>35</v>
      </c>
      <c r="V586" s="53" t="s">
        <v>45</v>
      </c>
      <c r="W586" s="59" t="s">
        <v>17006</v>
      </c>
      <c r="X586" s="18" t="s">
        <v>17007</v>
      </c>
    </row>
    <row r="587">
      <c r="A587" s="25" t="s">
        <v>17008</v>
      </c>
      <c r="B587" s="37" t="s">
        <v>17009</v>
      </c>
      <c r="C587" s="51">
        <v>2017.0</v>
      </c>
      <c r="D587" s="52">
        <v>48.0</v>
      </c>
      <c r="E587" s="52">
        <v>281880.0</v>
      </c>
      <c r="F587" s="53" t="s">
        <v>17010</v>
      </c>
      <c r="G587" s="37" t="s">
        <v>17011</v>
      </c>
      <c r="H587" s="37" t="s">
        <v>13057</v>
      </c>
      <c r="I587" s="52">
        <v>0.705</v>
      </c>
      <c r="J587" s="52">
        <v>0.348</v>
      </c>
      <c r="K587" s="52">
        <v>-7.943</v>
      </c>
      <c r="L587" s="52">
        <v>0.129</v>
      </c>
      <c r="M587" s="52">
        <v>0.499</v>
      </c>
      <c r="N587" s="52">
        <v>0.0</v>
      </c>
      <c r="O587" s="52">
        <v>0.087</v>
      </c>
      <c r="P587" s="52">
        <v>0.369</v>
      </c>
      <c r="Q587" s="52">
        <v>90.127</v>
      </c>
      <c r="R587" s="52">
        <v>11.0</v>
      </c>
      <c r="S587" s="52">
        <v>0.0</v>
      </c>
      <c r="T587" s="54" t="s">
        <v>103</v>
      </c>
      <c r="U587" s="57" t="s">
        <v>35</v>
      </c>
      <c r="V587" s="53" t="s">
        <v>45</v>
      </c>
      <c r="W587" s="59" t="s">
        <v>17013</v>
      </c>
      <c r="X587" s="18" t="s">
        <v>17017</v>
      </c>
    </row>
    <row r="588">
      <c r="A588" s="25" t="s">
        <v>17018</v>
      </c>
      <c r="B588" s="37" t="s">
        <v>17019</v>
      </c>
      <c r="C588" s="51">
        <v>2021.0</v>
      </c>
      <c r="D588" s="52">
        <v>39.0</v>
      </c>
      <c r="E588" s="52">
        <v>208902.0</v>
      </c>
      <c r="F588" s="53" t="s">
        <v>17020</v>
      </c>
      <c r="G588" s="37" t="s">
        <v>17021</v>
      </c>
      <c r="H588" s="37" t="s">
        <v>16912</v>
      </c>
      <c r="I588" s="52">
        <v>0.265</v>
      </c>
      <c r="J588" s="52">
        <v>0.474</v>
      </c>
      <c r="K588" s="52">
        <v>-5.22</v>
      </c>
      <c r="L588" s="52">
        <v>0.0371</v>
      </c>
      <c r="M588" s="52">
        <v>0.0419</v>
      </c>
      <c r="N588" s="52">
        <v>0.0</v>
      </c>
      <c r="O588" s="52">
        <v>0.287</v>
      </c>
      <c r="P588" s="52">
        <v>0.353</v>
      </c>
      <c r="Q588" s="52">
        <v>74.928</v>
      </c>
      <c r="R588" s="52">
        <v>8.0</v>
      </c>
      <c r="S588" s="52">
        <v>0.0</v>
      </c>
      <c r="T588" s="54" t="s">
        <v>103</v>
      </c>
      <c r="U588" s="57" t="s">
        <v>35</v>
      </c>
      <c r="V588" s="53" t="s">
        <v>45</v>
      </c>
      <c r="W588" s="59" t="s">
        <v>17022</v>
      </c>
      <c r="X588" s="18" t="s">
        <v>17024</v>
      </c>
    </row>
    <row r="589">
      <c r="A589" s="25" t="s">
        <v>17026</v>
      </c>
      <c r="B589" s="37" t="s">
        <v>17027</v>
      </c>
      <c r="C589" s="51">
        <v>2021.0</v>
      </c>
      <c r="D589" s="52">
        <v>35.0</v>
      </c>
      <c r="E589" s="52">
        <v>148419.0</v>
      </c>
      <c r="F589" s="53" t="s">
        <v>16898</v>
      </c>
      <c r="G589" s="37" t="s">
        <v>8803</v>
      </c>
      <c r="H589" s="37" t="s">
        <v>16912</v>
      </c>
      <c r="I589" s="52">
        <v>0.612</v>
      </c>
      <c r="J589" s="52">
        <v>0.551</v>
      </c>
      <c r="K589" s="52">
        <v>-7.967</v>
      </c>
      <c r="L589" s="52">
        <v>0.0367</v>
      </c>
      <c r="M589" s="52">
        <v>0.259</v>
      </c>
      <c r="N589" s="52">
        <v>0.0</v>
      </c>
      <c r="O589" s="52">
        <v>0.0691</v>
      </c>
      <c r="P589" s="52">
        <v>0.241</v>
      </c>
      <c r="Q589" s="52">
        <v>98.991</v>
      </c>
      <c r="R589" s="52">
        <v>1.0</v>
      </c>
      <c r="S589" s="52">
        <v>0.0</v>
      </c>
      <c r="T589" s="54" t="s">
        <v>103</v>
      </c>
      <c r="U589" s="57" t="s">
        <v>35</v>
      </c>
      <c r="V589" s="53" t="s">
        <v>36</v>
      </c>
      <c r="W589" s="59" t="s">
        <v>17031</v>
      </c>
      <c r="X589" s="18" t="s">
        <v>17032</v>
      </c>
    </row>
    <row r="590">
      <c r="A590" s="25" t="s">
        <v>17033</v>
      </c>
      <c r="B590" s="37" t="s">
        <v>17034</v>
      </c>
      <c r="C590" s="51">
        <v>2021.0</v>
      </c>
      <c r="D590" s="52">
        <v>36.0</v>
      </c>
      <c r="E590" s="52">
        <v>212317.0</v>
      </c>
      <c r="F590" s="53" t="s">
        <v>16898</v>
      </c>
      <c r="G590" s="37" t="s">
        <v>8803</v>
      </c>
      <c r="H590" s="37" t="s">
        <v>16912</v>
      </c>
      <c r="I590" s="52">
        <v>0.558</v>
      </c>
      <c r="J590" s="52">
        <v>0.555</v>
      </c>
      <c r="K590" s="52">
        <v>-5.235</v>
      </c>
      <c r="L590" s="52">
        <v>0.158</v>
      </c>
      <c r="M590" s="52">
        <v>0.0023</v>
      </c>
      <c r="N590" s="52">
        <v>4.89E-6</v>
      </c>
      <c r="O590" s="52">
        <v>0.0395</v>
      </c>
      <c r="P590" s="52">
        <v>0.888</v>
      </c>
      <c r="Q590" s="52">
        <v>220.065</v>
      </c>
      <c r="R590" s="52">
        <v>2.0</v>
      </c>
      <c r="S590" s="52">
        <v>1.0</v>
      </c>
      <c r="T590" s="54" t="s">
        <v>103</v>
      </c>
      <c r="U590" s="57" t="s">
        <v>35</v>
      </c>
      <c r="V590" s="53" t="s">
        <v>54</v>
      </c>
      <c r="W590" s="59" t="s">
        <v>17035</v>
      </c>
      <c r="X590" s="18" t="s">
        <v>17036</v>
      </c>
    </row>
    <row r="591">
      <c r="A591" s="25" t="s">
        <v>17037</v>
      </c>
      <c r="B591" s="37" t="s">
        <v>17038</v>
      </c>
      <c r="C591" s="51">
        <v>2021.0</v>
      </c>
      <c r="D591" s="52">
        <v>30.0</v>
      </c>
      <c r="E591" s="52">
        <v>171873.0</v>
      </c>
      <c r="F591" s="53" t="s">
        <v>16898</v>
      </c>
      <c r="G591" s="37" t="s">
        <v>8803</v>
      </c>
      <c r="H591" s="37" t="s">
        <v>16912</v>
      </c>
      <c r="I591" s="52">
        <v>0.444</v>
      </c>
      <c r="J591" s="52">
        <v>0.786</v>
      </c>
      <c r="K591" s="52">
        <v>-5.089</v>
      </c>
      <c r="L591" s="52">
        <v>0.331</v>
      </c>
      <c r="M591" s="52">
        <v>0.0287</v>
      </c>
      <c r="N591" s="52">
        <v>2.3E-5</v>
      </c>
      <c r="O591" s="52">
        <v>0.109</v>
      </c>
      <c r="P591" s="52">
        <v>0.348</v>
      </c>
      <c r="Q591" s="52">
        <v>183.986</v>
      </c>
      <c r="R591" s="52">
        <v>1.0</v>
      </c>
      <c r="S591" s="52">
        <v>1.0</v>
      </c>
      <c r="T591" s="54" t="s">
        <v>103</v>
      </c>
      <c r="U591" s="57" t="s">
        <v>35</v>
      </c>
      <c r="V591" s="53" t="s">
        <v>45</v>
      </c>
      <c r="W591" s="59" t="s">
        <v>17039</v>
      </c>
      <c r="X591" s="18" t="s">
        <v>17040</v>
      </c>
    </row>
    <row r="592">
      <c r="A592" s="25" t="s">
        <v>17041</v>
      </c>
      <c r="B592" s="37" t="s">
        <v>17042</v>
      </c>
      <c r="C592" s="51">
        <v>2021.0</v>
      </c>
      <c r="D592" s="52">
        <v>58.0</v>
      </c>
      <c r="E592" s="52">
        <v>194890.0</v>
      </c>
      <c r="F592" s="53" t="s">
        <v>17020</v>
      </c>
      <c r="G592" s="37" t="s">
        <v>17043</v>
      </c>
      <c r="H592" s="37" t="s">
        <v>17042</v>
      </c>
      <c r="I592" s="52">
        <v>0.652</v>
      </c>
      <c r="J592" s="52">
        <v>0.472</v>
      </c>
      <c r="K592" s="52">
        <v>-8.084</v>
      </c>
      <c r="L592" s="52">
        <v>0.0399</v>
      </c>
      <c r="M592" s="52">
        <v>0.158</v>
      </c>
      <c r="N592" s="52">
        <v>0.0</v>
      </c>
      <c r="O592" s="52">
        <v>0.121</v>
      </c>
      <c r="P592" s="52">
        <v>0.24</v>
      </c>
      <c r="Q592" s="52">
        <v>126.904</v>
      </c>
      <c r="R592" s="52">
        <v>7.0</v>
      </c>
      <c r="S592" s="52">
        <v>1.0</v>
      </c>
      <c r="T592" s="54" t="s">
        <v>103</v>
      </c>
      <c r="U592" s="57" t="s">
        <v>35</v>
      </c>
      <c r="V592" s="53" t="s">
        <v>36</v>
      </c>
      <c r="W592" s="59" t="s">
        <v>17044</v>
      </c>
      <c r="X592" s="18" t="s">
        <v>17045</v>
      </c>
    </row>
    <row r="593">
      <c r="A593" s="25" t="s">
        <v>17046</v>
      </c>
      <c r="B593" s="37" t="s">
        <v>17047</v>
      </c>
      <c r="C593" s="51">
        <v>2020.0</v>
      </c>
      <c r="D593" s="52">
        <v>39.0</v>
      </c>
      <c r="E593" s="52">
        <v>168679.0</v>
      </c>
      <c r="F593" s="53" t="s">
        <v>16898</v>
      </c>
      <c r="G593" s="37" t="s">
        <v>8803</v>
      </c>
      <c r="H593" s="37" t="s">
        <v>17050</v>
      </c>
      <c r="I593" s="52">
        <v>0.572</v>
      </c>
      <c r="J593" s="52">
        <v>0.616</v>
      </c>
      <c r="K593" s="52">
        <v>-4.377</v>
      </c>
      <c r="L593" s="52">
        <v>0.0262</v>
      </c>
      <c r="M593" s="52">
        <v>0.0446</v>
      </c>
      <c r="N593" s="52">
        <v>0.0</v>
      </c>
      <c r="O593" s="52">
        <v>0.11</v>
      </c>
      <c r="P593" s="52">
        <v>0.171</v>
      </c>
      <c r="Q593" s="52">
        <v>106.033</v>
      </c>
      <c r="R593" s="52">
        <v>0.0</v>
      </c>
      <c r="S593" s="52">
        <v>0.0</v>
      </c>
      <c r="T593" s="54" t="s">
        <v>103</v>
      </c>
      <c r="U593" s="57" t="s">
        <v>35</v>
      </c>
      <c r="V593" s="53" t="s">
        <v>58</v>
      </c>
      <c r="W593" s="59" t="s">
        <v>17051</v>
      </c>
      <c r="X593" s="18" t="s">
        <v>17055</v>
      </c>
    </row>
    <row r="594">
      <c r="A594" s="25" t="s">
        <v>17056</v>
      </c>
      <c r="B594" s="37" t="s">
        <v>17057</v>
      </c>
      <c r="C594" s="51">
        <v>2011.0</v>
      </c>
      <c r="D594" s="52">
        <v>77.0</v>
      </c>
      <c r="E594" s="52">
        <v>246587.0</v>
      </c>
      <c r="F594" s="53" t="s">
        <v>16898</v>
      </c>
      <c r="G594" s="37" t="s">
        <v>17058</v>
      </c>
      <c r="H594" s="37" t="s">
        <v>17059</v>
      </c>
      <c r="I594" s="52">
        <v>0.349</v>
      </c>
      <c r="J594" s="52">
        <v>0.348</v>
      </c>
      <c r="K594" s="52">
        <v>-6.142</v>
      </c>
      <c r="L594" s="52">
        <v>0.0316</v>
      </c>
      <c r="M594" s="52">
        <v>0.726</v>
      </c>
      <c r="N594" s="52">
        <v>0.0</v>
      </c>
      <c r="O594" s="52">
        <v>0.12</v>
      </c>
      <c r="P594" s="52">
        <v>0.0886</v>
      </c>
      <c r="Q594" s="52">
        <v>74.541</v>
      </c>
      <c r="R594" s="52">
        <v>3.0</v>
      </c>
      <c r="S594" s="52">
        <v>1.0</v>
      </c>
      <c r="T594" s="54" t="s">
        <v>11697</v>
      </c>
      <c r="U594" s="57" t="s">
        <v>35</v>
      </c>
      <c r="V594" s="53" t="s">
        <v>75</v>
      </c>
      <c r="W594" s="59" t="s">
        <v>17060</v>
      </c>
      <c r="X594" s="18" t="s">
        <v>17063</v>
      </c>
    </row>
    <row r="595">
      <c r="A595" s="25" t="s">
        <v>17065</v>
      </c>
      <c r="B595" s="37" t="s">
        <v>17066</v>
      </c>
      <c r="C595" s="51">
        <v>2011.0</v>
      </c>
      <c r="D595" s="52">
        <v>88.0</v>
      </c>
      <c r="E595" s="52">
        <v>285120.0</v>
      </c>
      <c r="F595" s="53" t="s">
        <v>16898</v>
      </c>
      <c r="G595" s="37" t="s">
        <v>17058</v>
      </c>
      <c r="H595" s="37" t="s">
        <v>17066</v>
      </c>
      <c r="I595" s="52">
        <v>0.421</v>
      </c>
      <c r="J595" s="52">
        <v>0.407</v>
      </c>
      <c r="K595" s="52">
        <v>-7.445</v>
      </c>
      <c r="L595" s="52">
        <v>0.0267</v>
      </c>
      <c r="M595" s="52">
        <v>0.309</v>
      </c>
      <c r="N595" s="52">
        <v>9.61E-4</v>
      </c>
      <c r="O595" s="52">
        <v>0.11</v>
      </c>
      <c r="P595" s="52">
        <v>0.161</v>
      </c>
      <c r="Q595" s="52">
        <v>139.028</v>
      </c>
      <c r="R595" s="52">
        <v>10.0</v>
      </c>
      <c r="S595" s="52">
        <v>1.0</v>
      </c>
      <c r="T595" s="54" t="s">
        <v>103</v>
      </c>
      <c r="U595" s="57" t="s">
        <v>35</v>
      </c>
      <c r="V595" s="53" t="s">
        <v>58</v>
      </c>
      <c r="W595" s="59" t="s">
        <v>17067</v>
      </c>
      <c r="X595" s="18" t="s">
        <v>17068</v>
      </c>
    </row>
    <row r="596">
      <c r="A596" s="25" t="s">
        <v>17069</v>
      </c>
      <c r="B596" s="37" t="s">
        <v>17070</v>
      </c>
      <c r="C596" s="51">
        <v>2014.0</v>
      </c>
      <c r="D596" s="52">
        <v>65.0</v>
      </c>
      <c r="E596" s="52">
        <v>250706.0</v>
      </c>
      <c r="F596" s="53" t="s">
        <v>16898</v>
      </c>
      <c r="G596" s="37" t="s">
        <v>17058</v>
      </c>
      <c r="H596" s="37" t="s">
        <v>17071</v>
      </c>
      <c r="I596" s="52">
        <v>0.439</v>
      </c>
      <c r="J596" s="52">
        <v>0.489</v>
      </c>
      <c r="K596" s="52">
        <v>-6.286</v>
      </c>
      <c r="L596" s="52">
        <v>0.0368</v>
      </c>
      <c r="M596" s="52">
        <v>0.132</v>
      </c>
      <c r="N596" s="52">
        <v>6.43E-4</v>
      </c>
      <c r="O596" s="52">
        <v>0.114</v>
      </c>
      <c r="P596" s="52">
        <v>0.253</v>
      </c>
      <c r="Q596" s="52">
        <v>143.808</v>
      </c>
      <c r="R596" s="52">
        <v>8.0</v>
      </c>
      <c r="S596" s="52">
        <v>1.0</v>
      </c>
      <c r="T596" s="54" t="s">
        <v>103</v>
      </c>
      <c r="U596" s="57" t="s">
        <v>35</v>
      </c>
      <c r="V596" s="53" t="s">
        <v>36</v>
      </c>
      <c r="W596" s="59" t="s">
        <v>17072</v>
      </c>
      <c r="X596" s="18" t="s">
        <v>17073</v>
      </c>
    </row>
    <row r="597">
      <c r="A597" s="25" t="s">
        <v>17077</v>
      </c>
      <c r="B597" s="37" t="s">
        <v>17078</v>
      </c>
      <c r="C597" s="51">
        <v>2011.0</v>
      </c>
      <c r="D597" s="52">
        <v>63.0</v>
      </c>
      <c r="E597" s="52">
        <v>261213.0</v>
      </c>
      <c r="F597" s="53" t="s">
        <v>16898</v>
      </c>
      <c r="G597" s="37" t="s">
        <v>17058</v>
      </c>
      <c r="H597" s="37" t="s">
        <v>17059</v>
      </c>
      <c r="I597" s="52">
        <v>0.463</v>
      </c>
      <c r="J597" s="52">
        <v>0.755</v>
      </c>
      <c r="K597" s="52">
        <v>-7.244</v>
      </c>
      <c r="L597" s="52">
        <v>0.0634</v>
      </c>
      <c r="M597" s="52">
        <v>0.11</v>
      </c>
      <c r="N597" s="52">
        <v>4.89E-6</v>
      </c>
      <c r="O597" s="52">
        <v>0.103</v>
      </c>
      <c r="P597" s="52">
        <v>0.252</v>
      </c>
      <c r="Q597" s="52">
        <v>145.319</v>
      </c>
      <c r="R597" s="52">
        <v>4.0</v>
      </c>
      <c r="S597" s="52">
        <v>1.0</v>
      </c>
      <c r="T597" s="54" t="s">
        <v>103</v>
      </c>
      <c r="U597" s="57" t="s">
        <v>35</v>
      </c>
      <c r="V597" s="53" t="s">
        <v>36</v>
      </c>
      <c r="W597" s="59" t="s">
        <v>17079</v>
      </c>
      <c r="X597" s="18" t="s">
        <v>17080</v>
      </c>
    </row>
    <row r="598">
      <c r="A598" s="25" t="s">
        <v>17081</v>
      </c>
      <c r="B598" s="37" t="s">
        <v>17082</v>
      </c>
      <c r="C598" s="51">
        <v>2011.0</v>
      </c>
      <c r="D598" s="52">
        <v>42.0</v>
      </c>
      <c r="E598" s="52">
        <v>234815.0</v>
      </c>
      <c r="F598" s="53" t="s">
        <v>14292</v>
      </c>
      <c r="G598" s="37" t="s">
        <v>17083</v>
      </c>
      <c r="H598" s="37" t="s">
        <v>17059</v>
      </c>
      <c r="I598" s="52">
        <v>0.412</v>
      </c>
      <c r="J598" s="52">
        <v>0.463</v>
      </c>
      <c r="K598" s="52">
        <v>-7.571</v>
      </c>
      <c r="L598" s="52">
        <v>0.0328</v>
      </c>
      <c r="M598" s="52">
        <v>0.436</v>
      </c>
      <c r="N598" s="52">
        <v>0.0</v>
      </c>
      <c r="O598" s="52">
        <v>0.0989</v>
      </c>
      <c r="P598" s="52">
        <v>0.0898</v>
      </c>
      <c r="Q598" s="52">
        <v>150.117</v>
      </c>
      <c r="R598" s="52">
        <v>2.0</v>
      </c>
      <c r="S598" s="52">
        <v>1.0</v>
      </c>
      <c r="T598" s="54" t="s">
        <v>103</v>
      </c>
      <c r="U598" s="57" t="s">
        <v>35</v>
      </c>
      <c r="V598" s="53" t="s">
        <v>75</v>
      </c>
      <c r="W598" s="59" t="s">
        <v>17084</v>
      </c>
      <c r="X598" s="18" t="s">
        <v>17085</v>
      </c>
    </row>
    <row r="599">
      <c r="A599" s="25" t="s">
        <v>17086</v>
      </c>
      <c r="B599" s="37" t="s">
        <v>17087</v>
      </c>
      <c r="C599" s="51">
        <v>2011.0</v>
      </c>
      <c r="D599" s="52">
        <v>48.0</v>
      </c>
      <c r="E599" s="52">
        <v>233480.0</v>
      </c>
      <c r="F599" s="53" t="s">
        <v>16898</v>
      </c>
      <c r="G599" s="37" t="s">
        <v>17058</v>
      </c>
      <c r="H599" s="37" t="s">
        <v>17059</v>
      </c>
      <c r="I599" s="52">
        <v>0.237</v>
      </c>
      <c r="J599" s="52">
        <v>0.269</v>
      </c>
      <c r="K599" s="52">
        <v>-9.61</v>
      </c>
      <c r="L599" s="52">
        <v>0.0298</v>
      </c>
      <c r="M599" s="52">
        <v>0.573</v>
      </c>
      <c r="N599" s="52">
        <v>2.83E-4</v>
      </c>
      <c r="O599" s="52">
        <v>0.101</v>
      </c>
      <c r="P599" s="52">
        <v>0.0681</v>
      </c>
      <c r="Q599" s="52">
        <v>81.256</v>
      </c>
      <c r="R599" s="52">
        <v>7.0</v>
      </c>
      <c r="S599" s="52">
        <v>0.0</v>
      </c>
      <c r="T599" s="54" t="s">
        <v>103</v>
      </c>
      <c r="U599" s="57" t="s">
        <v>35</v>
      </c>
      <c r="V599" s="53" t="s">
        <v>75</v>
      </c>
      <c r="W599" s="59" t="s">
        <v>17088</v>
      </c>
      <c r="X599" s="18" t="s">
        <v>17089</v>
      </c>
    </row>
    <row r="600">
      <c r="A600" s="25" t="s">
        <v>17090</v>
      </c>
      <c r="B600" s="37" t="s">
        <v>17091</v>
      </c>
      <c r="C600" s="51">
        <v>2011.0</v>
      </c>
      <c r="D600" s="52">
        <v>34.0</v>
      </c>
      <c r="E600" s="52">
        <v>276400.0</v>
      </c>
      <c r="F600" s="53" t="s">
        <v>16898</v>
      </c>
      <c r="G600" s="37" t="s">
        <v>17058</v>
      </c>
      <c r="H600" s="37" t="s">
        <v>17059</v>
      </c>
      <c r="I600" s="52">
        <v>0.427</v>
      </c>
      <c r="J600" s="52">
        <v>0.145</v>
      </c>
      <c r="K600" s="52">
        <v>-12.685</v>
      </c>
      <c r="L600" s="52">
        <v>0.0327</v>
      </c>
      <c r="M600" s="52">
        <v>0.848</v>
      </c>
      <c r="N600" s="52">
        <v>0.0</v>
      </c>
      <c r="O600" s="52">
        <v>0.0905</v>
      </c>
      <c r="P600" s="52">
        <v>0.0611</v>
      </c>
      <c r="Q600" s="52">
        <v>139.417</v>
      </c>
      <c r="R600" s="52">
        <v>4.0</v>
      </c>
      <c r="S600" s="52">
        <v>1.0</v>
      </c>
      <c r="T600" s="54" t="s">
        <v>103</v>
      </c>
      <c r="U600" s="57" t="s">
        <v>35</v>
      </c>
      <c r="V600" s="53" t="s">
        <v>75</v>
      </c>
      <c r="W600" s="59" t="s">
        <v>17092</v>
      </c>
      <c r="X600" s="18" t="s">
        <v>17093</v>
      </c>
    </row>
    <row r="601">
      <c r="A601" s="25" t="s">
        <v>17094</v>
      </c>
      <c r="B601" s="37" t="s">
        <v>17095</v>
      </c>
      <c r="C601" s="51">
        <v>2011.0</v>
      </c>
      <c r="D601" s="52">
        <v>35.0</v>
      </c>
      <c r="E601" s="52">
        <v>269586.0</v>
      </c>
      <c r="F601" s="53" t="s">
        <v>16898</v>
      </c>
      <c r="G601" s="37" t="s">
        <v>17058</v>
      </c>
      <c r="H601" s="37" t="s">
        <v>17059</v>
      </c>
      <c r="I601" s="52">
        <v>0.457</v>
      </c>
      <c r="J601" s="52">
        <v>0.382</v>
      </c>
      <c r="K601" s="52">
        <v>-8.999</v>
      </c>
      <c r="L601" s="52">
        <v>0.0328</v>
      </c>
      <c r="M601" s="52">
        <v>0.466</v>
      </c>
      <c r="N601" s="52">
        <v>0.0</v>
      </c>
      <c r="O601" s="52">
        <v>0.122</v>
      </c>
      <c r="P601" s="52">
        <v>0.365</v>
      </c>
      <c r="Q601" s="52">
        <v>140.9</v>
      </c>
      <c r="R601" s="52">
        <v>11.0</v>
      </c>
      <c r="S601" s="52">
        <v>1.0</v>
      </c>
      <c r="T601" s="54" t="s">
        <v>103</v>
      </c>
      <c r="U601" s="57" t="s">
        <v>35</v>
      </c>
      <c r="V601" s="53" t="s">
        <v>45</v>
      </c>
      <c r="W601" s="59" t="s">
        <v>17096</v>
      </c>
      <c r="X601" s="18" t="s">
        <v>17099</v>
      </c>
    </row>
    <row r="602">
      <c r="A602" s="25" t="s">
        <v>17103</v>
      </c>
      <c r="B602" s="37" t="s">
        <v>17104</v>
      </c>
      <c r="C602" s="51">
        <v>2011.0</v>
      </c>
      <c r="D602" s="52">
        <v>35.0</v>
      </c>
      <c r="E602" s="52">
        <v>279733.0</v>
      </c>
      <c r="F602" s="53" t="s">
        <v>16898</v>
      </c>
      <c r="G602" s="37" t="s">
        <v>17058</v>
      </c>
      <c r="H602" s="37" t="s">
        <v>17059</v>
      </c>
      <c r="I602" s="52">
        <v>0.458</v>
      </c>
      <c r="J602" s="52">
        <v>0.52</v>
      </c>
      <c r="K602" s="52">
        <v>-5.947</v>
      </c>
      <c r="L602" s="52">
        <v>0.0291</v>
      </c>
      <c r="M602" s="52">
        <v>0.0882</v>
      </c>
      <c r="N602" s="52">
        <v>3.36E-5</v>
      </c>
      <c r="O602" s="52">
        <v>0.146</v>
      </c>
      <c r="P602" s="52">
        <v>0.309</v>
      </c>
      <c r="Q602" s="52">
        <v>134.313</v>
      </c>
      <c r="R602" s="52">
        <v>9.0</v>
      </c>
      <c r="S602" s="52">
        <v>0.0</v>
      </c>
      <c r="T602" s="54" t="s">
        <v>11697</v>
      </c>
      <c r="U602" s="57" t="s">
        <v>35</v>
      </c>
      <c r="V602" s="53" t="s">
        <v>45</v>
      </c>
      <c r="W602" s="59" t="s">
        <v>17105</v>
      </c>
      <c r="X602" s="18" t="s">
        <v>17106</v>
      </c>
    </row>
    <row r="603">
      <c r="A603" s="25" t="s">
        <v>17107</v>
      </c>
      <c r="B603" s="37" t="s">
        <v>17108</v>
      </c>
      <c r="C603" s="51">
        <v>2014.0</v>
      </c>
      <c r="D603" s="52">
        <v>35.0</v>
      </c>
      <c r="E603" s="52">
        <v>278560.0</v>
      </c>
      <c r="F603" s="53" t="s">
        <v>16898</v>
      </c>
      <c r="G603" s="37" t="s">
        <v>17058</v>
      </c>
      <c r="H603" s="37" t="s">
        <v>17071</v>
      </c>
      <c r="I603" s="52">
        <v>0.543</v>
      </c>
      <c r="J603" s="52">
        <v>0.439</v>
      </c>
      <c r="K603" s="52">
        <v>-8.689</v>
      </c>
      <c r="L603" s="52">
        <v>0.0326</v>
      </c>
      <c r="M603" s="52">
        <v>0.589</v>
      </c>
      <c r="N603" s="52">
        <v>0.0</v>
      </c>
      <c r="O603" s="52">
        <v>0.0732</v>
      </c>
      <c r="P603" s="52">
        <v>0.0397</v>
      </c>
      <c r="Q603" s="52">
        <v>145.93</v>
      </c>
      <c r="R603" s="52">
        <v>9.0</v>
      </c>
      <c r="S603" s="52">
        <v>1.0</v>
      </c>
      <c r="T603" s="54" t="s">
        <v>103</v>
      </c>
      <c r="U603" s="57" t="s">
        <v>35</v>
      </c>
      <c r="V603" s="53" t="s">
        <v>75</v>
      </c>
      <c r="W603" s="59" t="s">
        <v>17109</v>
      </c>
      <c r="X603" s="18" t="s">
        <v>17111</v>
      </c>
    </row>
    <row r="604">
      <c r="A604" s="25" t="s">
        <v>17113</v>
      </c>
      <c r="B604" s="37" t="s">
        <v>17114</v>
      </c>
      <c r="C604" s="51">
        <v>2014.0</v>
      </c>
      <c r="D604" s="52">
        <v>36.0</v>
      </c>
      <c r="E604" s="52">
        <v>223813.0</v>
      </c>
      <c r="F604" s="53" t="s">
        <v>16898</v>
      </c>
      <c r="G604" s="37" t="s">
        <v>17058</v>
      </c>
      <c r="H604" s="37" t="s">
        <v>17071</v>
      </c>
      <c r="I604" s="52">
        <v>0.565</v>
      </c>
      <c r="J604" s="52">
        <v>0.673</v>
      </c>
      <c r="K604" s="52">
        <v>-5.851</v>
      </c>
      <c r="L604" s="52">
        <v>0.0269</v>
      </c>
      <c r="M604" s="52">
        <v>0.0175</v>
      </c>
      <c r="N604" s="52">
        <v>1.9E-5</v>
      </c>
      <c r="O604" s="52">
        <v>0.11</v>
      </c>
      <c r="P604" s="52">
        <v>0.213</v>
      </c>
      <c r="Q604" s="52">
        <v>99.154</v>
      </c>
      <c r="R604" s="52">
        <v>4.0</v>
      </c>
      <c r="S604" s="52">
        <v>0.0</v>
      </c>
      <c r="T604" s="54" t="s">
        <v>103</v>
      </c>
      <c r="U604" s="57" t="s">
        <v>35</v>
      </c>
      <c r="V604" s="53" t="s">
        <v>36</v>
      </c>
      <c r="W604" s="59" t="s">
        <v>17115</v>
      </c>
      <c r="X604" s="18" t="s">
        <v>17117</v>
      </c>
    </row>
    <row r="605">
      <c r="A605" s="25" t="s">
        <v>17118</v>
      </c>
      <c r="B605" s="37" t="s">
        <v>17119</v>
      </c>
      <c r="C605" s="51">
        <v>2024.0</v>
      </c>
      <c r="D605" s="52">
        <v>41.0</v>
      </c>
      <c r="E605" s="52">
        <v>199533.0</v>
      </c>
      <c r="F605" s="53" t="s">
        <v>14292</v>
      </c>
      <c r="G605" s="37" t="s">
        <v>17120</v>
      </c>
      <c r="H605" s="37" t="s">
        <v>17121</v>
      </c>
      <c r="I605" s="52">
        <v>0.666</v>
      </c>
      <c r="J605" s="52">
        <v>0.622</v>
      </c>
      <c r="K605" s="52">
        <v>-5.295</v>
      </c>
      <c r="L605" s="52">
        <v>0.0827</v>
      </c>
      <c r="M605" s="52">
        <v>0.551</v>
      </c>
      <c r="N605" s="52">
        <v>0.0</v>
      </c>
      <c r="O605" s="52">
        <v>0.473</v>
      </c>
      <c r="P605" s="52">
        <v>0.61</v>
      </c>
      <c r="Q605" s="52">
        <v>76.466</v>
      </c>
      <c r="R605" s="52">
        <v>5.0</v>
      </c>
      <c r="S605" s="52">
        <v>1.0</v>
      </c>
      <c r="T605" s="54" t="s">
        <v>103</v>
      </c>
      <c r="U605" s="57" t="s">
        <v>35</v>
      </c>
      <c r="V605" s="53" t="s">
        <v>54</v>
      </c>
      <c r="W605" s="59" t="s">
        <v>17122</v>
      </c>
      <c r="X605" s="18" t="s">
        <v>17125</v>
      </c>
    </row>
    <row r="606">
      <c r="A606" s="25" t="s">
        <v>17127</v>
      </c>
      <c r="B606" s="37" t="s">
        <v>17128</v>
      </c>
      <c r="C606" s="51">
        <v>2014.0</v>
      </c>
      <c r="D606" s="52">
        <v>23.0</v>
      </c>
      <c r="E606" s="52">
        <v>222546.0</v>
      </c>
      <c r="F606" s="53" t="s">
        <v>16898</v>
      </c>
      <c r="G606" s="37" t="s">
        <v>17058</v>
      </c>
      <c r="H606" s="37" t="s">
        <v>17071</v>
      </c>
      <c r="I606" s="52">
        <v>0.637</v>
      </c>
      <c r="J606" s="52">
        <v>0.848</v>
      </c>
      <c r="K606" s="52">
        <v>-5.424</v>
      </c>
      <c r="L606" s="52">
        <v>0.0489</v>
      </c>
      <c r="M606" s="52">
        <v>4.6E-4</v>
      </c>
      <c r="N606" s="52">
        <v>0.00375</v>
      </c>
      <c r="O606" s="52">
        <v>0.147</v>
      </c>
      <c r="P606" s="52">
        <v>0.645</v>
      </c>
      <c r="Q606" s="52">
        <v>130.962</v>
      </c>
      <c r="R606" s="52">
        <v>1.0</v>
      </c>
      <c r="S606" s="52">
        <v>1.0</v>
      </c>
      <c r="T606" s="54" t="s">
        <v>103</v>
      </c>
      <c r="U606" s="57" t="s">
        <v>35</v>
      </c>
      <c r="V606" s="53" t="s">
        <v>54</v>
      </c>
      <c r="W606" s="59" t="s">
        <v>17129</v>
      </c>
      <c r="X606" s="18" t="s">
        <v>17130</v>
      </c>
    </row>
    <row r="607">
      <c r="A607" s="25" t="s">
        <v>17131</v>
      </c>
      <c r="B607" s="37" t="s">
        <v>17132</v>
      </c>
      <c r="C607" s="51">
        <v>2014.0</v>
      </c>
      <c r="D607" s="52">
        <v>28.0</v>
      </c>
      <c r="E607" s="52">
        <v>184960.0</v>
      </c>
      <c r="F607" s="53" t="s">
        <v>16898</v>
      </c>
      <c r="G607" s="37" t="s">
        <v>17058</v>
      </c>
      <c r="H607" s="37" t="s">
        <v>17071</v>
      </c>
      <c r="I607" s="52">
        <v>0.498</v>
      </c>
      <c r="J607" s="52">
        <v>0.653</v>
      </c>
      <c r="K607" s="52">
        <v>-6.647</v>
      </c>
      <c r="L607" s="52">
        <v>0.05</v>
      </c>
      <c r="M607" s="52">
        <v>0.0153</v>
      </c>
      <c r="N607" s="52">
        <v>1.29E-4</v>
      </c>
      <c r="O607" s="52">
        <v>0.103</v>
      </c>
      <c r="P607" s="52">
        <v>0.305</v>
      </c>
      <c r="Q607" s="52">
        <v>91.869</v>
      </c>
      <c r="R607" s="52">
        <v>11.0</v>
      </c>
      <c r="S607" s="52">
        <v>0.0</v>
      </c>
      <c r="T607" s="54" t="s">
        <v>103</v>
      </c>
      <c r="U607" s="57" t="s">
        <v>35</v>
      </c>
      <c r="V607" s="53" t="s">
        <v>45</v>
      </c>
      <c r="W607" s="59" t="s">
        <v>17135</v>
      </c>
      <c r="X607" s="18" t="s">
        <v>17137</v>
      </c>
    </row>
    <row r="608">
      <c r="A608" s="25" t="s">
        <v>17138</v>
      </c>
      <c r="B608" s="37" t="s">
        <v>17139</v>
      </c>
      <c r="C608" s="51">
        <v>2011.0</v>
      </c>
      <c r="D608" s="52">
        <v>34.0</v>
      </c>
      <c r="E608" s="52">
        <v>244626.0</v>
      </c>
      <c r="F608" s="53" t="s">
        <v>16898</v>
      </c>
      <c r="G608" s="37" t="s">
        <v>17058</v>
      </c>
      <c r="H608" s="37" t="s">
        <v>17059</v>
      </c>
      <c r="I608" s="52">
        <v>0.465</v>
      </c>
      <c r="J608" s="52">
        <v>0.775</v>
      </c>
      <c r="K608" s="52">
        <v>-5.525</v>
      </c>
      <c r="L608" s="52">
        <v>0.0414</v>
      </c>
      <c r="M608" s="52">
        <v>0.141</v>
      </c>
      <c r="N608" s="52">
        <v>3.89E-5</v>
      </c>
      <c r="O608" s="52">
        <v>0.244</v>
      </c>
      <c r="P608" s="52">
        <v>0.49</v>
      </c>
      <c r="Q608" s="52">
        <v>156.072</v>
      </c>
      <c r="R608" s="52">
        <v>0.0</v>
      </c>
      <c r="S608" s="52">
        <v>1.0</v>
      </c>
      <c r="T608" s="54" t="s">
        <v>103</v>
      </c>
      <c r="U608" s="57" t="s">
        <v>35</v>
      </c>
      <c r="V608" s="53" t="s">
        <v>54</v>
      </c>
      <c r="W608" s="59" t="s">
        <v>17140</v>
      </c>
      <c r="X608" s="18" t="s">
        <v>17142</v>
      </c>
    </row>
    <row r="609">
      <c r="A609" s="25" t="s">
        <v>17144</v>
      </c>
      <c r="B609" s="37" t="s">
        <v>17145</v>
      </c>
      <c r="C609" s="51">
        <v>2014.0</v>
      </c>
      <c r="D609" s="52">
        <v>23.0</v>
      </c>
      <c r="E609" s="52">
        <v>211960.0</v>
      </c>
      <c r="F609" s="53" t="s">
        <v>16898</v>
      </c>
      <c r="G609" s="37" t="s">
        <v>17058</v>
      </c>
      <c r="H609" s="37" t="s">
        <v>17071</v>
      </c>
      <c r="I609" s="52">
        <v>0.675</v>
      </c>
      <c r="J609" s="52">
        <v>0.138</v>
      </c>
      <c r="K609" s="52">
        <v>-10.719</v>
      </c>
      <c r="L609" s="52">
        <v>0.0395</v>
      </c>
      <c r="M609" s="52">
        <v>0.877</v>
      </c>
      <c r="N609" s="52">
        <v>0.00138</v>
      </c>
      <c r="O609" s="52">
        <v>0.124</v>
      </c>
      <c r="P609" s="52">
        <v>0.0367</v>
      </c>
      <c r="Q609" s="52">
        <v>122.092</v>
      </c>
      <c r="R609" s="52">
        <v>0.0</v>
      </c>
      <c r="S609" s="52">
        <v>1.0</v>
      </c>
      <c r="T609" s="54" t="s">
        <v>103</v>
      </c>
      <c r="U609" s="57" t="s">
        <v>35</v>
      </c>
      <c r="V609" s="53" t="s">
        <v>75</v>
      </c>
      <c r="W609" s="59" t="s">
        <v>17146</v>
      </c>
      <c r="X609" s="18" t="s">
        <v>17147</v>
      </c>
    </row>
    <row r="610">
      <c r="A610" s="25" t="s">
        <v>17148</v>
      </c>
      <c r="B610" s="37" t="s">
        <v>17149</v>
      </c>
      <c r="C610" s="51">
        <v>2022.0</v>
      </c>
      <c r="D610" s="52">
        <v>36.0</v>
      </c>
      <c r="E610" s="52">
        <v>236374.0</v>
      </c>
      <c r="F610" s="53" t="s">
        <v>13224</v>
      </c>
      <c r="G610" s="37" t="s">
        <v>17150</v>
      </c>
      <c r="H610" s="37" t="s">
        <v>17151</v>
      </c>
      <c r="I610" s="52">
        <v>0.652</v>
      </c>
      <c r="J610" s="52">
        <v>0.26</v>
      </c>
      <c r="K610" s="52">
        <v>-9.564</v>
      </c>
      <c r="L610" s="52">
        <v>0.0321</v>
      </c>
      <c r="M610" s="52">
        <v>0.83</v>
      </c>
      <c r="N610" s="52">
        <v>0.0</v>
      </c>
      <c r="O610" s="52">
        <v>0.0877</v>
      </c>
      <c r="P610" s="52">
        <v>0.215</v>
      </c>
      <c r="Q610" s="52">
        <v>85.872</v>
      </c>
      <c r="R610" s="52">
        <v>5.0</v>
      </c>
      <c r="S610" s="52">
        <v>1.0</v>
      </c>
      <c r="T610" s="54" t="s">
        <v>11697</v>
      </c>
      <c r="U610" s="57" t="s">
        <v>35</v>
      </c>
      <c r="V610" s="53" t="s">
        <v>36</v>
      </c>
      <c r="W610" s="59" t="s">
        <v>17152</v>
      </c>
      <c r="X610" s="18" t="s">
        <v>17155</v>
      </c>
    </row>
    <row r="611">
      <c r="A611" s="25" t="s">
        <v>17156</v>
      </c>
      <c r="B611" s="37" t="s">
        <v>17158</v>
      </c>
      <c r="C611" s="51">
        <v>2010.0</v>
      </c>
      <c r="D611" s="52">
        <v>26.0</v>
      </c>
      <c r="E611" s="52">
        <v>157320.0</v>
      </c>
      <c r="F611" s="53" t="s">
        <v>16898</v>
      </c>
      <c r="G611" s="37" t="s">
        <v>17058</v>
      </c>
      <c r="H611" s="37" t="s">
        <v>17159</v>
      </c>
      <c r="I611" s="52">
        <v>0.471</v>
      </c>
      <c r="J611" s="52">
        <v>0.642</v>
      </c>
      <c r="K611" s="52">
        <v>-5.154</v>
      </c>
      <c r="L611" s="52">
        <v>0.0328</v>
      </c>
      <c r="M611" s="52">
        <v>0.132</v>
      </c>
      <c r="N611" s="52">
        <v>5.04E-6</v>
      </c>
      <c r="O611" s="52">
        <v>0.197</v>
      </c>
      <c r="P611" s="52">
        <v>0.297</v>
      </c>
      <c r="Q611" s="52">
        <v>137.473</v>
      </c>
      <c r="R611" s="52">
        <v>7.0</v>
      </c>
      <c r="S611" s="52">
        <v>1.0</v>
      </c>
      <c r="T611" s="54" t="s">
        <v>103</v>
      </c>
      <c r="U611" s="57" t="s">
        <v>35</v>
      </c>
      <c r="V611" s="53" t="s">
        <v>36</v>
      </c>
      <c r="W611" s="59" t="s">
        <v>17160</v>
      </c>
      <c r="X611" s="18" t="s">
        <v>17161</v>
      </c>
    </row>
    <row r="612">
      <c r="A612" s="25" t="s">
        <v>17163</v>
      </c>
      <c r="B612" s="37" t="s">
        <v>17164</v>
      </c>
      <c r="C612" s="51">
        <v>2014.0</v>
      </c>
      <c r="D612" s="52">
        <v>42.0</v>
      </c>
      <c r="E612" s="52">
        <v>253453.0</v>
      </c>
      <c r="F612" s="53" t="s">
        <v>16898</v>
      </c>
      <c r="G612" s="37" t="s">
        <v>17058</v>
      </c>
      <c r="H612" s="37" t="s">
        <v>17071</v>
      </c>
      <c r="I612" s="52">
        <v>0.505</v>
      </c>
      <c r="J612" s="52">
        <v>0.413</v>
      </c>
      <c r="K612" s="52">
        <v>-9.378</v>
      </c>
      <c r="L612" s="52">
        <v>0.0278</v>
      </c>
      <c r="M612" s="52">
        <v>0.734</v>
      </c>
      <c r="N612" s="52">
        <v>0.0</v>
      </c>
      <c r="O612" s="52">
        <v>0.138</v>
      </c>
      <c r="P612" s="52">
        <v>0.209</v>
      </c>
      <c r="Q612" s="52">
        <v>77.023</v>
      </c>
      <c r="R612" s="52">
        <v>11.0</v>
      </c>
      <c r="S612" s="52">
        <v>1.0</v>
      </c>
      <c r="T612" s="54" t="s">
        <v>103</v>
      </c>
      <c r="U612" s="57" t="s">
        <v>35</v>
      </c>
      <c r="V612" s="53" t="s">
        <v>36</v>
      </c>
      <c r="W612" s="59" t="s">
        <v>17166</v>
      </c>
      <c r="X612" s="18" t="s">
        <v>17170</v>
      </c>
    </row>
    <row r="613">
      <c r="A613" s="25" t="s">
        <v>17171</v>
      </c>
      <c r="B613" s="37" t="s">
        <v>17172</v>
      </c>
      <c r="C613" s="51">
        <v>2011.0</v>
      </c>
      <c r="D613" s="52">
        <v>35.0</v>
      </c>
      <c r="E613" s="52">
        <v>185266.0</v>
      </c>
      <c r="F613" s="53" t="s">
        <v>16898</v>
      </c>
      <c r="G613" s="37" t="s">
        <v>17058</v>
      </c>
      <c r="H613" s="37" t="s">
        <v>17059</v>
      </c>
      <c r="I613" s="52">
        <v>0.445</v>
      </c>
      <c r="J613" s="52">
        <v>0.797</v>
      </c>
      <c r="K613" s="52">
        <v>-5.578</v>
      </c>
      <c r="L613" s="52">
        <v>0.0629</v>
      </c>
      <c r="M613" s="52">
        <v>0.00324</v>
      </c>
      <c r="N613" s="52">
        <v>3.97E-5</v>
      </c>
      <c r="O613" s="52">
        <v>0.262</v>
      </c>
      <c r="P613" s="52">
        <v>0.589</v>
      </c>
      <c r="Q613" s="52">
        <v>164.385</v>
      </c>
      <c r="R613" s="52">
        <v>7.0</v>
      </c>
      <c r="S613" s="52">
        <v>1.0</v>
      </c>
      <c r="T613" s="54" t="s">
        <v>103</v>
      </c>
      <c r="U613" s="57" t="s">
        <v>35</v>
      </c>
      <c r="V613" s="53" t="s">
        <v>54</v>
      </c>
      <c r="W613" s="59" t="s">
        <v>17173</v>
      </c>
      <c r="X613" s="18" t="s">
        <v>17176</v>
      </c>
    </row>
    <row r="614">
      <c r="A614" s="25" t="s">
        <v>17177</v>
      </c>
      <c r="B614" s="37" t="s">
        <v>17178</v>
      </c>
      <c r="C614" s="51">
        <v>2011.0</v>
      </c>
      <c r="D614" s="52">
        <v>41.0</v>
      </c>
      <c r="E614" s="52">
        <v>229600.0</v>
      </c>
      <c r="F614" s="53" t="s">
        <v>16898</v>
      </c>
      <c r="G614" s="37" t="s">
        <v>17058</v>
      </c>
      <c r="H614" s="37" t="s">
        <v>17059</v>
      </c>
      <c r="I614" s="52">
        <v>0.423</v>
      </c>
      <c r="J614" s="52">
        <v>0.46</v>
      </c>
      <c r="K614" s="52">
        <v>-7.587</v>
      </c>
      <c r="L614" s="52">
        <v>0.0454</v>
      </c>
      <c r="M614" s="52">
        <v>0.433</v>
      </c>
      <c r="N614" s="52">
        <v>0.0</v>
      </c>
      <c r="O614" s="52">
        <v>0.0701</v>
      </c>
      <c r="P614" s="52">
        <v>0.266</v>
      </c>
      <c r="Q614" s="52">
        <v>125.106</v>
      </c>
      <c r="R614" s="52">
        <v>0.0</v>
      </c>
      <c r="S614" s="52">
        <v>1.0</v>
      </c>
      <c r="T614" s="54" t="s">
        <v>103</v>
      </c>
      <c r="U614" s="57" t="s">
        <v>35</v>
      </c>
      <c r="V614" s="53" t="s">
        <v>36</v>
      </c>
      <c r="W614" s="59" t="s">
        <v>17179</v>
      </c>
      <c r="X614" s="18" t="s">
        <v>17180</v>
      </c>
    </row>
    <row r="615">
      <c r="A615" s="25" t="s">
        <v>17183</v>
      </c>
      <c r="B615" s="37" t="s">
        <v>17184</v>
      </c>
      <c r="C615" s="51">
        <v>2014.0</v>
      </c>
      <c r="D615" s="52">
        <v>25.0</v>
      </c>
      <c r="E615" s="52">
        <v>232640.0</v>
      </c>
      <c r="F615" s="53" t="s">
        <v>16898</v>
      </c>
      <c r="G615" s="37" t="s">
        <v>17058</v>
      </c>
      <c r="H615" s="37" t="s">
        <v>17071</v>
      </c>
      <c r="I615" s="52">
        <v>0.626</v>
      </c>
      <c r="J615" s="52">
        <v>0.741</v>
      </c>
      <c r="K615" s="52">
        <v>-5.058</v>
      </c>
      <c r="L615" s="52">
        <v>0.0585</v>
      </c>
      <c r="M615" s="52">
        <v>0.129</v>
      </c>
      <c r="N615" s="52">
        <v>0.0</v>
      </c>
      <c r="O615" s="52">
        <v>0.149</v>
      </c>
      <c r="P615" s="52">
        <v>0.275</v>
      </c>
      <c r="Q615" s="52">
        <v>133.901</v>
      </c>
      <c r="R615" s="52">
        <v>7.0</v>
      </c>
      <c r="S615" s="52">
        <v>1.0</v>
      </c>
      <c r="T615" s="54" t="s">
        <v>103</v>
      </c>
      <c r="U615" s="57" t="s">
        <v>35</v>
      </c>
      <c r="V615" s="53" t="s">
        <v>36</v>
      </c>
      <c r="W615" s="59" t="s">
        <v>17186</v>
      </c>
      <c r="X615" s="18" t="s">
        <v>17187</v>
      </c>
    </row>
    <row r="616">
      <c r="A616" s="25" t="s">
        <v>17188</v>
      </c>
      <c r="B616" s="37" t="s">
        <v>17189</v>
      </c>
      <c r="C616" s="51">
        <v>2019.0</v>
      </c>
      <c r="D616" s="52">
        <v>27.0</v>
      </c>
      <c r="E616" s="52">
        <v>204149.0</v>
      </c>
      <c r="F616" s="53" t="s">
        <v>16898</v>
      </c>
      <c r="G616" s="37" t="s">
        <v>17058</v>
      </c>
      <c r="H616" s="37" t="s">
        <v>17189</v>
      </c>
      <c r="I616" s="52">
        <v>0.318</v>
      </c>
      <c r="J616" s="52">
        <v>0.219</v>
      </c>
      <c r="K616" s="52">
        <v>-12.651</v>
      </c>
      <c r="L616" s="52">
        <v>0.0376</v>
      </c>
      <c r="M616" s="52">
        <v>0.805</v>
      </c>
      <c r="N616" s="52">
        <v>0.0</v>
      </c>
      <c r="O616" s="52">
        <v>0.121</v>
      </c>
      <c r="P616" s="52">
        <v>0.156</v>
      </c>
      <c r="Q616" s="52">
        <v>89.386</v>
      </c>
      <c r="R616" s="52">
        <v>0.0</v>
      </c>
      <c r="S616" s="52">
        <v>1.0</v>
      </c>
      <c r="T616" s="54" t="s">
        <v>103</v>
      </c>
      <c r="U616" s="57" t="s">
        <v>35</v>
      </c>
      <c r="V616" s="53" t="s">
        <v>58</v>
      </c>
      <c r="W616" s="59" t="s">
        <v>17190</v>
      </c>
      <c r="X616" s="18" t="s">
        <v>17191</v>
      </c>
    </row>
    <row r="617">
      <c r="A617" s="25" t="s">
        <v>17192</v>
      </c>
      <c r="B617" s="37" t="s">
        <v>17193</v>
      </c>
      <c r="C617" s="51">
        <v>2011.0</v>
      </c>
      <c r="D617" s="52">
        <v>74.0</v>
      </c>
      <c r="E617" s="52">
        <v>201080.0</v>
      </c>
      <c r="F617" s="53" t="s">
        <v>17194</v>
      </c>
      <c r="G617" s="37" t="s">
        <v>17195</v>
      </c>
      <c r="H617" s="37" t="s">
        <v>17195</v>
      </c>
      <c r="I617" s="52">
        <v>0.379</v>
      </c>
      <c r="J617" s="52">
        <v>0.29</v>
      </c>
      <c r="K617" s="52">
        <v>-8.487</v>
      </c>
      <c r="L617" s="52">
        <v>0.0513</v>
      </c>
      <c r="M617" s="52">
        <v>0.952</v>
      </c>
      <c r="N617" s="52">
        <v>9.96E-4</v>
      </c>
      <c r="O617" s="52">
        <v>0.118</v>
      </c>
      <c r="P617" s="52">
        <v>0.184</v>
      </c>
      <c r="Q617" s="52">
        <v>165.997</v>
      </c>
      <c r="R617" s="52">
        <v>4.0</v>
      </c>
      <c r="S617" s="52">
        <v>1.0</v>
      </c>
      <c r="T617" s="54" t="s">
        <v>103</v>
      </c>
      <c r="U617" s="57" t="s">
        <v>35</v>
      </c>
      <c r="V617" s="53" t="s">
        <v>58</v>
      </c>
      <c r="W617" s="59" t="s">
        <v>17196</v>
      </c>
      <c r="X617" s="18" t="s">
        <v>17199</v>
      </c>
    </row>
    <row r="618">
      <c r="A618" s="25" t="s">
        <v>17201</v>
      </c>
      <c r="B618" s="37" t="s">
        <v>17202</v>
      </c>
      <c r="C618" s="51">
        <v>2011.0</v>
      </c>
      <c r="D618" s="52">
        <v>74.0</v>
      </c>
      <c r="E618" s="52">
        <v>256236.0</v>
      </c>
      <c r="F618" s="53" t="s">
        <v>17194</v>
      </c>
      <c r="G618" s="37" t="s">
        <v>17195</v>
      </c>
      <c r="H618" s="37" t="s">
        <v>17195</v>
      </c>
      <c r="I618" s="52">
        <v>0.433</v>
      </c>
      <c r="J618" s="52">
        <v>0.308</v>
      </c>
      <c r="K618" s="52">
        <v>-9.001</v>
      </c>
      <c r="L618" s="52">
        <v>0.0291</v>
      </c>
      <c r="M618" s="52">
        <v>0.778</v>
      </c>
      <c r="N618" s="52">
        <v>1.46E-5</v>
      </c>
      <c r="O618" s="52">
        <v>0.092</v>
      </c>
      <c r="P618" s="52">
        <v>0.153</v>
      </c>
      <c r="Q618" s="52">
        <v>73.331</v>
      </c>
      <c r="R618" s="52">
        <v>10.0</v>
      </c>
      <c r="S618" s="52">
        <v>0.0</v>
      </c>
      <c r="T618" s="54" t="s">
        <v>11697</v>
      </c>
      <c r="U618" s="57" t="s">
        <v>35</v>
      </c>
      <c r="V618" s="53" t="s">
        <v>58</v>
      </c>
      <c r="W618" s="59" t="s">
        <v>17203</v>
      </c>
      <c r="X618" s="18" t="s">
        <v>17204</v>
      </c>
    </row>
    <row r="619">
      <c r="A619" s="25" t="s">
        <v>17205</v>
      </c>
      <c r="B619" s="37" t="s">
        <v>5376</v>
      </c>
      <c r="C619" s="51">
        <v>2013.0</v>
      </c>
      <c r="D619" s="52">
        <v>68.0</v>
      </c>
      <c r="E619" s="52">
        <v>252106.0</v>
      </c>
      <c r="F619" s="53" t="s">
        <v>17194</v>
      </c>
      <c r="G619" s="37" t="s">
        <v>17195</v>
      </c>
      <c r="H619" s="37" t="s">
        <v>17206</v>
      </c>
      <c r="I619" s="52">
        <v>0.474</v>
      </c>
      <c r="J619" s="52">
        <v>0.709</v>
      </c>
      <c r="K619" s="52">
        <v>-4.534</v>
      </c>
      <c r="L619" s="52">
        <v>0.0253</v>
      </c>
      <c r="M619" s="52">
        <v>0.0831</v>
      </c>
      <c r="N619" s="52">
        <v>0.0</v>
      </c>
      <c r="O619" s="52">
        <v>0.162</v>
      </c>
      <c r="P619" s="52">
        <v>0.227</v>
      </c>
      <c r="Q619" s="52">
        <v>83.235</v>
      </c>
      <c r="R619" s="52">
        <v>7.0</v>
      </c>
      <c r="S619" s="52">
        <v>1.0</v>
      </c>
      <c r="T619" s="54" t="s">
        <v>103</v>
      </c>
      <c r="U619" s="57" t="s">
        <v>35</v>
      </c>
      <c r="V619" s="53" t="s">
        <v>36</v>
      </c>
      <c r="W619" s="59" t="s">
        <v>17207</v>
      </c>
      <c r="X619" s="18" t="s">
        <v>17208</v>
      </c>
    </row>
    <row r="620">
      <c r="A620" s="25" t="s">
        <v>17209</v>
      </c>
      <c r="B620" s="37" t="s">
        <v>17210</v>
      </c>
      <c r="C620" s="51">
        <v>2014.0</v>
      </c>
      <c r="D620" s="52">
        <v>73.0</v>
      </c>
      <c r="E620" s="52">
        <v>189475.0</v>
      </c>
      <c r="F620" s="53" t="s">
        <v>17194</v>
      </c>
      <c r="G620" s="37" t="s">
        <v>17195</v>
      </c>
      <c r="H620" s="37" t="s">
        <v>17210</v>
      </c>
      <c r="I620" s="52">
        <v>0.405</v>
      </c>
      <c r="J620" s="52">
        <v>0.111</v>
      </c>
      <c r="K620" s="52">
        <v>-11.879</v>
      </c>
      <c r="L620" s="52">
        <v>0.0369</v>
      </c>
      <c r="M620" s="52">
        <v>0.964</v>
      </c>
      <c r="N620" s="52">
        <v>4.37E-5</v>
      </c>
      <c r="O620" s="52">
        <v>0.0872</v>
      </c>
      <c r="P620" s="52">
        <v>0.219</v>
      </c>
      <c r="Q620" s="52">
        <v>116.86</v>
      </c>
      <c r="R620" s="52">
        <v>0.0</v>
      </c>
      <c r="S620" s="52">
        <v>1.0</v>
      </c>
      <c r="T620" s="54" t="s">
        <v>103</v>
      </c>
      <c r="U620" s="57" t="s">
        <v>35</v>
      </c>
      <c r="V620" s="53" t="s">
        <v>36</v>
      </c>
      <c r="W620" s="59" t="s">
        <v>17211</v>
      </c>
      <c r="X620" s="18" t="s">
        <v>17212</v>
      </c>
    </row>
    <row r="621">
      <c r="A621" s="25" t="s">
        <v>17213</v>
      </c>
      <c r="B621" s="37" t="s">
        <v>17214</v>
      </c>
      <c r="C621" s="51">
        <v>2016.0</v>
      </c>
      <c r="D621" s="52">
        <v>70.0</v>
      </c>
      <c r="E621" s="52">
        <v>208395.0</v>
      </c>
      <c r="F621" s="53" t="s">
        <v>17194</v>
      </c>
      <c r="G621" s="37" t="s">
        <v>17195</v>
      </c>
      <c r="H621" s="37" t="s">
        <v>17215</v>
      </c>
      <c r="I621" s="52">
        <v>0.599</v>
      </c>
      <c r="J621" s="52">
        <v>0.781</v>
      </c>
      <c r="K621" s="52">
        <v>-5.034</v>
      </c>
      <c r="L621" s="52">
        <v>0.0528</v>
      </c>
      <c r="M621" s="52">
        <v>0.158</v>
      </c>
      <c r="N621" s="52">
        <v>0.0</v>
      </c>
      <c r="O621" s="52">
        <v>0.189</v>
      </c>
      <c r="P621" s="52">
        <v>0.526</v>
      </c>
      <c r="Q621" s="52">
        <v>122.076</v>
      </c>
      <c r="R621" s="52">
        <v>11.0</v>
      </c>
      <c r="S621" s="52">
        <v>1.0</v>
      </c>
      <c r="T621" s="54" t="s">
        <v>103</v>
      </c>
      <c r="U621" s="57" t="s">
        <v>35</v>
      </c>
      <c r="V621" s="53" t="s">
        <v>54</v>
      </c>
      <c r="W621" s="59" t="s">
        <v>17216</v>
      </c>
      <c r="X621" s="18" t="s">
        <v>17217</v>
      </c>
    </row>
    <row r="622">
      <c r="A622" s="25" t="s">
        <v>17218</v>
      </c>
      <c r="B622" s="37" t="s">
        <v>17219</v>
      </c>
      <c r="C622" s="51">
        <v>2016.0</v>
      </c>
      <c r="D622" s="52">
        <v>36.0</v>
      </c>
      <c r="E622" s="52">
        <v>217653.0</v>
      </c>
      <c r="F622" s="53" t="s">
        <v>17194</v>
      </c>
      <c r="G622" s="37" t="s">
        <v>17195</v>
      </c>
      <c r="H622" s="37" t="s">
        <v>17215</v>
      </c>
      <c r="I622" s="52">
        <v>0.758</v>
      </c>
      <c r="J622" s="52">
        <v>0.34</v>
      </c>
      <c r="K622" s="52">
        <v>-8.965</v>
      </c>
      <c r="L622" s="52">
        <v>0.0335</v>
      </c>
      <c r="M622" s="52">
        <v>0.88</v>
      </c>
      <c r="N622" s="52">
        <v>1.15E-5</v>
      </c>
      <c r="O622" s="52">
        <v>0.117</v>
      </c>
      <c r="P622" s="52">
        <v>0.445</v>
      </c>
      <c r="Q622" s="52">
        <v>107.024</v>
      </c>
      <c r="R622" s="52">
        <v>1.0</v>
      </c>
      <c r="S622" s="52">
        <v>1.0</v>
      </c>
      <c r="T622" s="54" t="s">
        <v>103</v>
      </c>
      <c r="U622" s="57" t="s">
        <v>35</v>
      </c>
      <c r="V622" s="53" t="s">
        <v>54</v>
      </c>
      <c r="W622" s="59" t="s">
        <v>17220</v>
      </c>
      <c r="X622" s="18" t="s">
        <v>17221</v>
      </c>
    </row>
    <row r="623">
      <c r="A623" s="25" t="s">
        <v>17222</v>
      </c>
      <c r="B623" s="37" t="s">
        <v>17223</v>
      </c>
      <c r="C623" s="51">
        <v>2016.0</v>
      </c>
      <c r="D623" s="52">
        <v>50.0</v>
      </c>
      <c r="E623" s="52">
        <v>208840.0</v>
      </c>
      <c r="F623" s="53" t="s">
        <v>17194</v>
      </c>
      <c r="G623" s="37" t="s">
        <v>17195</v>
      </c>
      <c r="H623" s="37" t="s">
        <v>17224</v>
      </c>
      <c r="I623" s="52">
        <v>0.455</v>
      </c>
      <c r="J623" s="52">
        <v>0.296</v>
      </c>
      <c r="K623" s="52">
        <v>-8.513</v>
      </c>
      <c r="L623" s="52">
        <v>0.0399</v>
      </c>
      <c r="M623" s="52">
        <v>0.761</v>
      </c>
      <c r="N623" s="52">
        <v>0.0</v>
      </c>
      <c r="O623" s="52">
        <v>0.0783</v>
      </c>
      <c r="P623" s="52">
        <v>0.31</v>
      </c>
      <c r="Q623" s="52">
        <v>171.744</v>
      </c>
      <c r="R623" s="52">
        <v>2.0</v>
      </c>
      <c r="S623" s="52">
        <v>1.0</v>
      </c>
      <c r="T623" s="54" t="s">
        <v>103</v>
      </c>
      <c r="U623" s="57" t="s">
        <v>35</v>
      </c>
      <c r="V623" s="53" t="s">
        <v>45</v>
      </c>
      <c r="W623" s="59" t="s">
        <v>17225</v>
      </c>
      <c r="X623" s="18" t="s">
        <v>17226</v>
      </c>
    </row>
    <row r="624">
      <c r="A624" s="25" t="s">
        <v>17227</v>
      </c>
      <c r="B624" s="37" t="s">
        <v>17228</v>
      </c>
      <c r="C624" s="51">
        <v>2021.0</v>
      </c>
      <c r="D624" s="52">
        <v>43.0</v>
      </c>
      <c r="E624" s="52">
        <v>202400.0</v>
      </c>
      <c r="F624" s="53" t="s">
        <v>17194</v>
      </c>
      <c r="G624" s="37" t="s">
        <v>17195</v>
      </c>
      <c r="H624" s="37" t="s">
        <v>17229</v>
      </c>
      <c r="I624" s="52">
        <v>0.595</v>
      </c>
      <c r="J624" s="52">
        <v>0.56</v>
      </c>
      <c r="K624" s="52">
        <v>-7.988</v>
      </c>
      <c r="L624" s="52">
        <v>0.0327</v>
      </c>
      <c r="M624" s="52">
        <v>0.536</v>
      </c>
      <c r="N624" s="52">
        <v>0.0</v>
      </c>
      <c r="O624" s="52">
        <v>0.156</v>
      </c>
      <c r="P624" s="52">
        <v>0.483</v>
      </c>
      <c r="Q624" s="52">
        <v>131.833</v>
      </c>
      <c r="R624" s="52">
        <v>1.0</v>
      </c>
      <c r="S624" s="52">
        <v>0.0</v>
      </c>
      <c r="T624" s="54" t="s">
        <v>103</v>
      </c>
      <c r="U624" s="57" t="s">
        <v>35</v>
      </c>
      <c r="V624" s="53" t="s">
        <v>54</v>
      </c>
      <c r="W624" s="59" t="s">
        <v>17230</v>
      </c>
      <c r="X624" s="18" t="s">
        <v>17231</v>
      </c>
    </row>
    <row r="625">
      <c r="A625" s="25" t="s">
        <v>17232</v>
      </c>
      <c r="B625" s="37" t="s">
        <v>17233</v>
      </c>
      <c r="C625" s="51">
        <v>2013.0</v>
      </c>
      <c r="D625" s="52">
        <v>46.0</v>
      </c>
      <c r="E625" s="52">
        <v>183680.0</v>
      </c>
      <c r="F625" s="53" t="s">
        <v>17194</v>
      </c>
      <c r="G625" s="37" t="s">
        <v>17195</v>
      </c>
      <c r="H625" s="37" t="s">
        <v>17234</v>
      </c>
      <c r="I625" s="52">
        <v>0.541</v>
      </c>
      <c r="J625" s="52">
        <v>0.376</v>
      </c>
      <c r="K625" s="52">
        <v>-7.68</v>
      </c>
      <c r="L625" s="52">
        <v>0.0294</v>
      </c>
      <c r="M625" s="52">
        <v>0.572</v>
      </c>
      <c r="N625" s="52">
        <v>0.0</v>
      </c>
      <c r="O625" s="52">
        <v>0.109</v>
      </c>
      <c r="P625" s="52">
        <v>0.247</v>
      </c>
      <c r="Q625" s="52">
        <v>78.129</v>
      </c>
      <c r="R625" s="52">
        <v>7.0</v>
      </c>
      <c r="S625" s="52">
        <v>0.0</v>
      </c>
      <c r="T625" s="54" t="s">
        <v>103</v>
      </c>
      <c r="U625" s="57" t="s">
        <v>35</v>
      </c>
      <c r="V625" s="53" t="s">
        <v>36</v>
      </c>
      <c r="W625" s="59" t="s">
        <v>17235</v>
      </c>
      <c r="X625" s="18" t="s">
        <v>17236</v>
      </c>
    </row>
    <row r="626">
      <c r="A626" s="25" t="s">
        <v>17237</v>
      </c>
      <c r="B626" s="37" t="s">
        <v>17238</v>
      </c>
      <c r="C626" s="51">
        <v>2016.0</v>
      </c>
      <c r="D626" s="52">
        <v>43.0</v>
      </c>
      <c r="E626" s="52">
        <v>251960.0</v>
      </c>
      <c r="F626" s="53" t="s">
        <v>17194</v>
      </c>
      <c r="G626" s="37" t="s">
        <v>17195</v>
      </c>
      <c r="H626" s="37" t="s">
        <v>17224</v>
      </c>
      <c r="I626" s="52">
        <v>0.558</v>
      </c>
      <c r="J626" s="52">
        <v>0.487</v>
      </c>
      <c r="K626" s="52">
        <v>-7.594</v>
      </c>
      <c r="L626" s="52">
        <v>0.0338</v>
      </c>
      <c r="M626" s="52">
        <v>0.528</v>
      </c>
      <c r="N626" s="52">
        <v>0.0</v>
      </c>
      <c r="O626" s="52">
        <v>0.0867</v>
      </c>
      <c r="P626" s="52">
        <v>0.152</v>
      </c>
      <c r="Q626" s="52">
        <v>119.856</v>
      </c>
      <c r="R626" s="52">
        <v>0.0</v>
      </c>
      <c r="S626" s="52">
        <v>0.0</v>
      </c>
      <c r="T626" s="54" t="s">
        <v>11697</v>
      </c>
      <c r="U626" s="57" t="s">
        <v>35</v>
      </c>
      <c r="V626" s="53" t="s">
        <v>58</v>
      </c>
      <c r="W626" s="59" t="s">
        <v>17239</v>
      </c>
      <c r="X626" s="18" t="s">
        <v>17240</v>
      </c>
    </row>
    <row r="627">
      <c r="A627" s="25" t="s">
        <v>17241</v>
      </c>
      <c r="B627" s="37" t="s">
        <v>17242</v>
      </c>
      <c r="C627" s="51">
        <v>2015.0</v>
      </c>
      <c r="D627" s="52">
        <v>60.0</v>
      </c>
      <c r="E627" s="52">
        <v>280757.0</v>
      </c>
      <c r="F627" s="53" t="s">
        <v>17243</v>
      </c>
      <c r="G627" s="37" t="s">
        <v>17244</v>
      </c>
      <c r="H627" s="37" t="s">
        <v>17242</v>
      </c>
      <c r="I627" s="52">
        <v>0.383</v>
      </c>
      <c r="J627" s="52">
        <v>0.43</v>
      </c>
      <c r="K627" s="52">
        <v>-8.644</v>
      </c>
      <c r="L627" s="52">
        <v>0.0302</v>
      </c>
      <c r="M627" s="52">
        <v>0.817</v>
      </c>
      <c r="N627" s="52">
        <v>1.04E-6</v>
      </c>
      <c r="O627" s="52">
        <v>0.0869</v>
      </c>
      <c r="P627" s="52">
        <v>0.174</v>
      </c>
      <c r="Q627" s="52">
        <v>107.005</v>
      </c>
      <c r="R627" s="52">
        <v>10.0</v>
      </c>
      <c r="S627" s="52">
        <v>1.0</v>
      </c>
      <c r="T627" s="54" t="s">
        <v>103</v>
      </c>
      <c r="U627" s="57" t="s">
        <v>35</v>
      </c>
      <c r="V627" s="53" t="s">
        <v>58</v>
      </c>
      <c r="W627" s="59" t="s">
        <v>17245</v>
      </c>
      <c r="X627" s="18" t="s">
        <v>17246</v>
      </c>
    </row>
    <row r="628">
      <c r="A628" s="25" t="s">
        <v>17247</v>
      </c>
      <c r="B628" s="52">
        <v>1901.0</v>
      </c>
      <c r="C628" s="51">
        <v>2011.0</v>
      </c>
      <c r="D628" s="52">
        <v>39.0</v>
      </c>
      <c r="E628" s="52">
        <v>311226.0</v>
      </c>
      <c r="F628" s="53" t="s">
        <v>17194</v>
      </c>
      <c r="G628" s="37" t="s">
        <v>17195</v>
      </c>
      <c r="H628" s="37" t="s">
        <v>17195</v>
      </c>
      <c r="I628" s="52">
        <v>0.691</v>
      </c>
      <c r="J628" s="52">
        <v>0.581</v>
      </c>
      <c r="K628" s="52">
        <v>-9.679</v>
      </c>
      <c r="L628" s="52">
        <v>0.0299</v>
      </c>
      <c r="M628" s="52">
        <v>0.683</v>
      </c>
      <c r="N628" s="52">
        <v>0.00133</v>
      </c>
      <c r="O628" s="52">
        <v>0.147</v>
      </c>
      <c r="P628" s="52">
        <v>0.586</v>
      </c>
      <c r="Q628" s="52">
        <v>127.958</v>
      </c>
      <c r="R628" s="52">
        <v>0.0</v>
      </c>
      <c r="S628" s="52">
        <v>1.0</v>
      </c>
      <c r="T628" s="54" t="s">
        <v>103</v>
      </c>
      <c r="U628" s="57" t="s">
        <v>35</v>
      </c>
      <c r="V628" s="53" t="s">
        <v>54</v>
      </c>
      <c r="W628" s="59" t="s">
        <v>17248</v>
      </c>
      <c r="X628" s="18" t="s">
        <v>17249</v>
      </c>
    </row>
    <row r="629">
      <c r="A629" s="25" t="s">
        <v>17250</v>
      </c>
      <c r="B629" s="37" t="s">
        <v>17251</v>
      </c>
      <c r="C629" s="51">
        <v>2011.0</v>
      </c>
      <c r="D629" s="52">
        <v>47.0</v>
      </c>
      <c r="E629" s="52">
        <v>224866.0</v>
      </c>
      <c r="F629" s="53" t="s">
        <v>17194</v>
      </c>
      <c r="G629" s="37" t="s">
        <v>17195</v>
      </c>
      <c r="H629" s="37" t="s">
        <v>17195</v>
      </c>
      <c r="I629" s="52">
        <v>0.379</v>
      </c>
      <c r="J629" s="52">
        <v>0.196</v>
      </c>
      <c r="K629" s="52">
        <v>-10.435</v>
      </c>
      <c r="L629" s="52">
        <v>0.0329</v>
      </c>
      <c r="M629" s="52">
        <v>0.983</v>
      </c>
      <c r="N629" s="52">
        <v>1.66E-4</v>
      </c>
      <c r="O629" s="52">
        <v>0.108</v>
      </c>
      <c r="P629" s="52">
        <v>0.256</v>
      </c>
      <c r="Q629" s="52">
        <v>73.47</v>
      </c>
      <c r="R629" s="52">
        <v>6.0</v>
      </c>
      <c r="S629" s="52">
        <v>1.0</v>
      </c>
      <c r="T629" s="54" t="s">
        <v>103</v>
      </c>
      <c r="U629" s="57" t="s">
        <v>35</v>
      </c>
      <c r="V629" s="53" t="s">
        <v>36</v>
      </c>
      <c r="W629" s="59" t="s">
        <v>17252</v>
      </c>
      <c r="X629" s="18" t="s">
        <v>17253</v>
      </c>
    </row>
    <row r="630">
      <c r="A630" s="25" t="s">
        <v>17254</v>
      </c>
      <c r="B630" s="37" t="s">
        <v>17255</v>
      </c>
      <c r="C630" s="51">
        <v>2011.0</v>
      </c>
      <c r="D630" s="52">
        <v>37.0</v>
      </c>
      <c r="E630" s="52">
        <v>137653.0</v>
      </c>
      <c r="F630" s="53" t="s">
        <v>17194</v>
      </c>
      <c r="G630" s="37" t="s">
        <v>17195</v>
      </c>
      <c r="H630" s="37" t="s">
        <v>17195</v>
      </c>
      <c r="I630" s="52">
        <v>0.56</v>
      </c>
      <c r="J630" s="52">
        <v>0.467</v>
      </c>
      <c r="K630" s="52">
        <v>-6.13</v>
      </c>
      <c r="L630" s="52">
        <v>0.03</v>
      </c>
      <c r="M630" s="52">
        <v>0.551</v>
      </c>
      <c r="N630" s="52">
        <v>0.0</v>
      </c>
      <c r="O630" s="52">
        <v>0.128</v>
      </c>
      <c r="P630" s="52">
        <v>0.139</v>
      </c>
      <c r="Q630" s="52">
        <v>129.668</v>
      </c>
      <c r="R630" s="52">
        <v>3.0</v>
      </c>
      <c r="S630" s="52">
        <v>1.0</v>
      </c>
      <c r="T630" s="54" t="s">
        <v>103</v>
      </c>
      <c r="U630" s="57" t="s">
        <v>35</v>
      </c>
      <c r="V630" s="53" t="s">
        <v>58</v>
      </c>
      <c r="W630" s="59" t="s">
        <v>17256</v>
      </c>
      <c r="X630" s="18" t="s">
        <v>17257</v>
      </c>
    </row>
    <row r="631">
      <c r="A631" s="25" t="s">
        <v>17258</v>
      </c>
      <c r="B631" s="37" t="s">
        <v>17259</v>
      </c>
      <c r="C631" s="51">
        <v>2011.0</v>
      </c>
      <c r="D631" s="52">
        <v>46.0</v>
      </c>
      <c r="E631" s="52">
        <v>283880.0</v>
      </c>
      <c r="F631" s="53" t="s">
        <v>17194</v>
      </c>
      <c r="G631" s="37" t="s">
        <v>17195</v>
      </c>
      <c r="H631" s="37" t="s">
        <v>17195</v>
      </c>
      <c r="I631" s="52">
        <v>0.46</v>
      </c>
      <c r="J631" s="52">
        <v>0.451</v>
      </c>
      <c r="K631" s="52">
        <v>-6.802</v>
      </c>
      <c r="L631" s="52">
        <v>0.0253</v>
      </c>
      <c r="M631" s="52">
        <v>0.499</v>
      </c>
      <c r="N631" s="52">
        <v>4.71E-6</v>
      </c>
      <c r="O631" s="52">
        <v>0.155</v>
      </c>
      <c r="P631" s="52">
        <v>0.141</v>
      </c>
      <c r="Q631" s="52">
        <v>77.928</v>
      </c>
      <c r="R631" s="52">
        <v>2.0</v>
      </c>
      <c r="S631" s="52">
        <v>1.0</v>
      </c>
      <c r="T631" s="54" t="s">
        <v>103</v>
      </c>
      <c r="U631" s="57" t="s">
        <v>35</v>
      </c>
      <c r="V631" s="53" t="s">
        <v>58</v>
      </c>
      <c r="W631" s="59" t="s">
        <v>17260</v>
      </c>
      <c r="X631" s="18" t="s">
        <v>17261</v>
      </c>
    </row>
    <row r="632">
      <c r="A632" s="25" t="s">
        <v>17262</v>
      </c>
      <c r="B632" s="37" t="s">
        <v>13765</v>
      </c>
      <c r="C632" s="51">
        <v>2013.0</v>
      </c>
      <c r="D632" s="52">
        <v>40.0</v>
      </c>
      <c r="E632" s="52">
        <v>243200.0</v>
      </c>
      <c r="F632" s="53" t="s">
        <v>17194</v>
      </c>
      <c r="G632" s="37" t="s">
        <v>17195</v>
      </c>
      <c r="H632" s="37" t="s">
        <v>17234</v>
      </c>
      <c r="I632" s="52">
        <v>0.586</v>
      </c>
      <c r="J632" s="52">
        <v>0.23</v>
      </c>
      <c r="K632" s="52">
        <v>-9.789</v>
      </c>
      <c r="L632" s="52">
        <v>0.0294</v>
      </c>
      <c r="M632" s="52">
        <v>0.902</v>
      </c>
      <c r="N632" s="52">
        <v>4.89E-6</v>
      </c>
      <c r="O632" s="52">
        <v>0.106</v>
      </c>
      <c r="P632" s="52">
        <v>0.13</v>
      </c>
      <c r="Q632" s="52">
        <v>71.422</v>
      </c>
      <c r="R632" s="52">
        <v>0.0</v>
      </c>
      <c r="S632" s="52">
        <v>1.0</v>
      </c>
      <c r="T632" s="54" t="s">
        <v>103</v>
      </c>
      <c r="U632" s="57" t="s">
        <v>35</v>
      </c>
      <c r="V632" s="53" t="s">
        <v>58</v>
      </c>
      <c r="W632" s="59" t="s">
        <v>17263</v>
      </c>
      <c r="X632" s="18" t="s">
        <v>17264</v>
      </c>
    </row>
    <row r="633">
      <c r="A633" s="25" t="s">
        <v>17265</v>
      </c>
      <c r="B633" s="37" t="s">
        <v>17266</v>
      </c>
      <c r="C633" s="51">
        <v>2013.0</v>
      </c>
      <c r="D633" s="52">
        <v>28.0</v>
      </c>
      <c r="E633" s="52">
        <v>278333.0</v>
      </c>
      <c r="F633" s="53" t="s">
        <v>17194</v>
      </c>
      <c r="G633" s="37" t="s">
        <v>17195</v>
      </c>
      <c r="H633" s="37" t="s">
        <v>17234</v>
      </c>
      <c r="I633" s="52">
        <v>0.628</v>
      </c>
      <c r="J633" s="52">
        <v>0.529</v>
      </c>
      <c r="K633" s="52">
        <v>-7.565</v>
      </c>
      <c r="L633" s="52">
        <v>0.0265</v>
      </c>
      <c r="M633" s="52">
        <v>0.794</v>
      </c>
      <c r="N633" s="52">
        <v>3.46E-6</v>
      </c>
      <c r="O633" s="52">
        <v>0.186</v>
      </c>
      <c r="P633" s="52">
        <v>0.427</v>
      </c>
      <c r="Q633" s="52">
        <v>130.551</v>
      </c>
      <c r="R633" s="52">
        <v>0.0</v>
      </c>
      <c r="S633" s="52">
        <v>1.0</v>
      </c>
      <c r="T633" s="54" t="s">
        <v>103</v>
      </c>
      <c r="U633" s="57" t="s">
        <v>35</v>
      </c>
      <c r="V633" s="53" t="s">
        <v>54</v>
      </c>
      <c r="W633" s="59" t="s">
        <v>17267</v>
      </c>
      <c r="X633" s="18" t="s">
        <v>17268</v>
      </c>
    </row>
    <row r="634">
      <c r="A634" s="25" t="s">
        <v>17269</v>
      </c>
      <c r="B634" s="37" t="s">
        <v>17270</v>
      </c>
      <c r="C634" s="51">
        <v>2011.0</v>
      </c>
      <c r="D634" s="52">
        <v>44.0</v>
      </c>
      <c r="E634" s="52">
        <v>286773.0</v>
      </c>
      <c r="F634" s="53" t="s">
        <v>17194</v>
      </c>
      <c r="G634" s="37" t="s">
        <v>17195</v>
      </c>
      <c r="H634" s="37" t="s">
        <v>17195</v>
      </c>
      <c r="I634" s="52">
        <v>0.315</v>
      </c>
      <c r="J634" s="52">
        <v>0.276</v>
      </c>
      <c r="K634" s="52">
        <v>-8.9</v>
      </c>
      <c r="L634" s="52">
        <v>0.0347</v>
      </c>
      <c r="M634" s="52">
        <v>0.944</v>
      </c>
      <c r="N634" s="52">
        <v>7.79E-4</v>
      </c>
      <c r="O634" s="52">
        <v>0.367</v>
      </c>
      <c r="P634" s="52">
        <v>0.23</v>
      </c>
      <c r="Q634" s="52">
        <v>96.214</v>
      </c>
      <c r="R634" s="52">
        <v>7.0</v>
      </c>
      <c r="S634" s="52">
        <v>1.0</v>
      </c>
      <c r="T634" s="54" t="s">
        <v>11697</v>
      </c>
      <c r="U634" s="57" t="s">
        <v>35</v>
      </c>
      <c r="V634" s="53" t="s">
        <v>36</v>
      </c>
      <c r="W634" s="59" t="s">
        <v>17271</v>
      </c>
      <c r="X634" s="18" t="s">
        <v>17272</v>
      </c>
    </row>
    <row r="635">
      <c r="A635" s="25" t="s">
        <v>17273</v>
      </c>
      <c r="B635" s="37" t="s">
        <v>17274</v>
      </c>
      <c r="C635" s="51">
        <v>2011.0</v>
      </c>
      <c r="D635" s="52">
        <v>25.0</v>
      </c>
      <c r="E635" s="52">
        <v>122666.0</v>
      </c>
      <c r="F635" s="53" t="s">
        <v>17194</v>
      </c>
      <c r="G635" s="37" t="s">
        <v>17195</v>
      </c>
      <c r="H635" s="37" t="s">
        <v>17275</v>
      </c>
      <c r="I635" s="52">
        <v>0.391</v>
      </c>
      <c r="J635" s="52">
        <v>0.0849</v>
      </c>
      <c r="K635" s="52">
        <v>-13.502</v>
      </c>
      <c r="L635" s="52">
        <v>0.0436</v>
      </c>
      <c r="M635" s="52">
        <v>0.926</v>
      </c>
      <c r="N635" s="52">
        <v>1.01E-5</v>
      </c>
      <c r="O635" s="52">
        <v>0.0898</v>
      </c>
      <c r="P635" s="52">
        <v>0.286</v>
      </c>
      <c r="Q635" s="52">
        <v>66.544</v>
      </c>
      <c r="R635" s="52">
        <v>11.0</v>
      </c>
      <c r="S635" s="52">
        <v>1.0</v>
      </c>
      <c r="T635" s="54" t="s">
        <v>103</v>
      </c>
      <c r="U635" s="57" t="s">
        <v>35</v>
      </c>
      <c r="V635" s="53" t="s">
        <v>36</v>
      </c>
      <c r="W635" s="59" t="s">
        <v>17276</v>
      </c>
      <c r="X635" s="18" t="s">
        <v>17277</v>
      </c>
    </row>
    <row r="636">
      <c r="A636" s="25" t="s">
        <v>17278</v>
      </c>
      <c r="B636" s="37" t="s">
        <v>17279</v>
      </c>
      <c r="C636" s="51">
        <v>2016.0</v>
      </c>
      <c r="D636" s="52">
        <v>39.0</v>
      </c>
      <c r="E636" s="52">
        <v>229013.0</v>
      </c>
      <c r="F636" s="53" t="s">
        <v>17194</v>
      </c>
      <c r="G636" s="37" t="s">
        <v>17195</v>
      </c>
      <c r="H636" s="37" t="s">
        <v>17215</v>
      </c>
      <c r="I636" s="52">
        <v>0.42</v>
      </c>
      <c r="J636" s="52">
        <v>0.833</v>
      </c>
      <c r="K636" s="52">
        <v>-5.497</v>
      </c>
      <c r="L636" s="52">
        <v>0.12</v>
      </c>
      <c r="M636" s="52">
        <v>0.119</v>
      </c>
      <c r="N636" s="52">
        <v>0.0</v>
      </c>
      <c r="O636" s="52">
        <v>0.304</v>
      </c>
      <c r="P636" s="52">
        <v>0.589</v>
      </c>
      <c r="Q636" s="52">
        <v>173.809</v>
      </c>
      <c r="R636" s="52">
        <v>9.0</v>
      </c>
      <c r="S636" s="52">
        <v>0.0</v>
      </c>
      <c r="T636" s="54" t="s">
        <v>103</v>
      </c>
      <c r="U636" s="57" t="s">
        <v>35</v>
      </c>
      <c r="V636" s="53" t="s">
        <v>54</v>
      </c>
      <c r="W636" s="59" t="s">
        <v>17280</v>
      </c>
      <c r="X636" s="18" t="s">
        <v>17281</v>
      </c>
    </row>
    <row r="637">
      <c r="A637" s="25" t="s">
        <v>17282</v>
      </c>
      <c r="B637" s="37" t="s">
        <v>17224</v>
      </c>
      <c r="C637" s="51">
        <v>2016.0</v>
      </c>
      <c r="D637" s="52">
        <v>35.0</v>
      </c>
      <c r="E637" s="52">
        <v>170720.0</v>
      </c>
      <c r="F637" s="53" t="s">
        <v>17194</v>
      </c>
      <c r="G637" s="37" t="s">
        <v>17195</v>
      </c>
      <c r="H637" s="37" t="s">
        <v>17224</v>
      </c>
      <c r="I637" s="52">
        <v>0.528</v>
      </c>
      <c r="J637" s="52">
        <v>0.133</v>
      </c>
      <c r="K637" s="52">
        <v>-12.725</v>
      </c>
      <c r="L637" s="52">
        <v>0.0633</v>
      </c>
      <c r="M637" s="52">
        <v>0.918</v>
      </c>
      <c r="N637" s="52">
        <v>0.0</v>
      </c>
      <c r="O637" s="52">
        <v>0.316</v>
      </c>
      <c r="P637" s="52">
        <v>0.301</v>
      </c>
      <c r="Q637" s="52">
        <v>85.654</v>
      </c>
      <c r="R637" s="52">
        <v>4.0</v>
      </c>
      <c r="S637" s="52">
        <v>0.0</v>
      </c>
      <c r="T637" s="54" t="s">
        <v>103</v>
      </c>
      <c r="U637" s="57" t="s">
        <v>35</v>
      </c>
      <c r="V637" s="53" t="s">
        <v>45</v>
      </c>
      <c r="W637" s="59" t="s">
        <v>17283</v>
      </c>
      <c r="X637" s="18" t="s">
        <v>17284</v>
      </c>
    </row>
    <row r="638">
      <c r="A638" s="25" t="s">
        <v>17285</v>
      </c>
      <c r="B638" s="37" t="s">
        <v>17286</v>
      </c>
      <c r="C638" s="51">
        <v>2016.0</v>
      </c>
      <c r="D638" s="52">
        <v>51.0</v>
      </c>
      <c r="E638" s="52">
        <v>204444.0</v>
      </c>
      <c r="F638" s="53" t="s">
        <v>17287</v>
      </c>
      <c r="G638" s="37" t="s">
        <v>17288</v>
      </c>
      <c r="H638" s="37" t="s">
        <v>17286</v>
      </c>
      <c r="I638" s="52">
        <v>0.584</v>
      </c>
      <c r="J638" s="52">
        <v>0.805</v>
      </c>
      <c r="K638" s="52">
        <v>-4.029</v>
      </c>
      <c r="L638" s="52">
        <v>0.0465</v>
      </c>
      <c r="M638" s="52">
        <v>0.0649</v>
      </c>
      <c r="N638" s="52">
        <v>0.0</v>
      </c>
      <c r="O638" s="52">
        <v>0.103</v>
      </c>
      <c r="P638" s="52">
        <v>0.238</v>
      </c>
      <c r="Q638" s="52">
        <v>134.882</v>
      </c>
      <c r="R638" s="52">
        <v>5.0</v>
      </c>
      <c r="S638" s="52">
        <v>0.0</v>
      </c>
      <c r="T638" s="54" t="s">
        <v>103</v>
      </c>
      <c r="U638" s="57" t="s">
        <v>35</v>
      </c>
      <c r="V638" s="53" t="s">
        <v>36</v>
      </c>
      <c r="W638" s="59" t="s">
        <v>17289</v>
      </c>
      <c r="X638" s="18" t="s">
        <v>17290</v>
      </c>
    </row>
    <row r="639">
      <c r="A639" s="25" t="s">
        <v>17291</v>
      </c>
      <c r="B639" s="37" t="s">
        <v>3916</v>
      </c>
      <c r="C639" s="51">
        <v>2023.0</v>
      </c>
      <c r="D639" s="52">
        <v>38.0</v>
      </c>
      <c r="E639" s="52">
        <v>184153.0</v>
      </c>
      <c r="F639" s="53" t="s">
        <v>17194</v>
      </c>
      <c r="G639" s="37" t="s">
        <v>17195</v>
      </c>
      <c r="H639" s="37" t="s">
        <v>17292</v>
      </c>
      <c r="I639" s="52">
        <v>0.662</v>
      </c>
      <c r="J639" s="52">
        <v>0.912</v>
      </c>
      <c r="K639" s="52">
        <v>-6.391</v>
      </c>
      <c r="L639" s="52">
        <v>0.192</v>
      </c>
      <c r="M639" s="52">
        <v>0.25</v>
      </c>
      <c r="N639" s="52">
        <v>1.11E-6</v>
      </c>
      <c r="O639" s="52">
        <v>0.278</v>
      </c>
      <c r="P639" s="52">
        <v>0.586</v>
      </c>
      <c r="Q639" s="52">
        <v>120.049</v>
      </c>
      <c r="R639" s="52">
        <v>0.0</v>
      </c>
      <c r="S639" s="52">
        <v>1.0</v>
      </c>
      <c r="T639" s="54" t="s">
        <v>103</v>
      </c>
      <c r="U639" s="57" t="s">
        <v>35</v>
      </c>
      <c r="V639" s="53" t="s">
        <v>54</v>
      </c>
      <c r="W639" s="59" t="s">
        <v>17293</v>
      </c>
      <c r="X639" s="18" t="s">
        <v>17294</v>
      </c>
    </row>
    <row r="640">
      <c r="A640" s="25" t="s">
        <v>17295</v>
      </c>
      <c r="B640" s="37" t="s">
        <v>17296</v>
      </c>
      <c r="C640" s="51">
        <v>2020.0</v>
      </c>
      <c r="D640" s="52">
        <v>38.0</v>
      </c>
      <c r="E640" s="52">
        <v>224701.0</v>
      </c>
      <c r="F640" s="53" t="s">
        <v>17194</v>
      </c>
      <c r="G640" s="37" t="s">
        <v>17195</v>
      </c>
      <c r="H640" s="37" t="s">
        <v>17296</v>
      </c>
      <c r="I640" s="52">
        <v>0.448</v>
      </c>
      <c r="J640" s="52">
        <v>0.229</v>
      </c>
      <c r="K640" s="52">
        <v>-8.154</v>
      </c>
      <c r="L640" s="52">
        <v>0.0407</v>
      </c>
      <c r="M640" s="52">
        <v>0.978</v>
      </c>
      <c r="N640" s="52">
        <v>2.2E-6</v>
      </c>
      <c r="O640" s="52">
        <v>0.11</v>
      </c>
      <c r="P640" s="52">
        <v>0.504</v>
      </c>
      <c r="Q640" s="52">
        <v>107.401</v>
      </c>
      <c r="R640" s="52">
        <v>8.0</v>
      </c>
      <c r="S640" s="52">
        <v>1.0</v>
      </c>
      <c r="T640" s="54" t="s">
        <v>103</v>
      </c>
      <c r="U640" s="57" t="s">
        <v>35</v>
      </c>
      <c r="V640" s="53" t="s">
        <v>54</v>
      </c>
      <c r="W640" s="59" t="s">
        <v>17297</v>
      </c>
      <c r="X640" s="18" t="s">
        <v>17298</v>
      </c>
    </row>
    <row r="641">
      <c r="A641" s="25" t="s">
        <v>17299</v>
      </c>
      <c r="B641" s="37" t="s">
        <v>17300</v>
      </c>
      <c r="C641" s="51">
        <v>2013.0</v>
      </c>
      <c r="D641" s="52">
        <v>43.0</v>
      </c>
      <c r="E641" s="52">
        <v>239320.0</v>
      </c>
      <c r="F641" s="53" t="s">
        <v>17194</v>
      </c>
      <c r="G641" s="37" t="s">
        <v>17195</v>
      </c>
      <c r="H641" s="37" t="s">
        <v>17234</v>
      </c>
      <c r="I641" s="52">
        <v>0.532</v>
      </c>
      <c r="J641" s="52">
        <v>0.349</v>
      </c>
      <c r="K641" s="52">
        <v>-8.697</v>
      </c>
      <c r="L641" s="52">
        <v>0.0325</v>
      </c>
      <c r="M641" s="52">
        <v>0.277</v>
      </c>
      <c r="N641" s="52">
        <v>6.96E-5</v>
      </c>
      <c r="O641" s="52">
        <v>0.145</v>
      </c>
      <c r="P641" s="52">
        <v>0.185</v>
      </c>
      <c r="Q641" s="52">
        <v>119.82</v>
      </c>
      <c r="R641" s="52">
        <v>11.0</v>
      </c>
      <c r="S641" s="52">
        <v>0.0</v>
      </c>
      <c r="T641" s="54" t="s">
        <v>103</v>
      </c>
      <c r="U641" s="57" t="s">
        <v>35</v>
      </c>
      <c r="V641" s="53" t="s">
        <v>58</v>
      </c>
      <c r="W641" s="59" t="s">
        <v>17301</v>
      </c>
      <c r="X641" s="18" t="s">
        <v>17302</v>
      </c>
    </row>
    <row r="642">
      <c r="A642" s="25" t="s">
        <v>17303</v>
      </c>
      <c r="B642" s="37" t="s">
        <v>17304</v>
      </c>
      <c r="C642" s="51">
        <v>2013.0</v>
      </c>
      <c r="D642" s="52">
        <v>20.0</v>
      </c>
      <c r="E642" s="52">
        <v>194960.0</v>
      </c>
      <c r="F642" s="53" t="s">
        <v>17194</v>
      </c>
      <c r="G642" s="37" t="s">
        <v>17195</v>
      </c>
      <c r="H642" s="37" t="s">
        <v>17206</v>
      </c>
      <c r="I642" s="52">
        <v>0.804</v>
      </c>
      <c r="J642" s="52">
        <v>0.644</v>
      </c>
      <c r="K642" s="52">
        <v>-6.346</v>
      </c>
      <c r="L642" s="52">
        <v>0.0382</v>
      </c>
      <c r="M642" s="52">
        <v>0.096</v>
      </c>
      <c r="N642" s="52">
        <v>0.0</v>
      </c>
      <c r="O642" s="52">
        <v>0.0749</v>
      </c>
      <c r="P642" s="52">
        <v>0.795</v>
      </c>
      <c r="Q642" s="52">
        <v>120.962</v>
      </c>
      <c r="R642" s="52">
        <v>4.0</v>
      </c>
      <c r="S642" s="52">
        <v>0.0</v>
      </c>
      <c r="T642" s="54" t="s">
        <v>11697</v>
      </c>
      <c r="U642" s="57" t="s">
        <v>35</v>
      </c>
      <c r="V642" s="53" t="s">
        <v>54</v>
      </c>
      <c r="W642" s="59" t="s">
        <v>17305</v>
      </c>
      <c r="X642" s="18" t="s">
        <v>17306</v>
      </c>
    </row>
    <row r="643">
      <c r="A643" s="25" t="s">
        <v>17307</v>
      </c>
      <c r="B643" s="37" t="s">
        <v>17308</v>
      </c>
      <c r="C643" s="51">
        <v>2023.0</v>
      </c>
      <c r="D643" s="52">
        <v>44.0</v>
      </c>
      <c r="E643" s="52">
        <v>239550.0</v>
      </c>
      <c r="F643" s="53" t="s">
        <v>17194</v>
      </c>
      <c r="G643" s="37" t="s">
        <v>17195</v>
      </c>
      <c r="H643" s="37" t="s">
        <v>17292</v>
      </c>
      <c r="I643" s="52">
        <v>0.663</v>
      </c>
      <c r="J643" s="52">
        <v>0.553</v>
      </c>
      <c r="K643" s="52">
        <v>-5.898</v>
      </c>
      <c r="L643" s="52">
        <v>0.045</v>
      </c>
      <c r="M643" s="52">
        <v>0.382</v>
      </c>
      <c r="N643" s="52">
        <v>1.8E-6</v>
      </c>
      <c r="O643" s="52">
        <v>0.0915</v>
      </c>
      <c r="P643" s="52">
        <v>0.319</v>
      </c>
      <c r="Q643" s="52">
        <v>120.08</v>
      </c>
      <c r="R643" s="52">
        <v>5.0</v>
      </c>
      <c r="S643" s="52">
        <v>0.0</v>
      </c>
      <c r="T643" s="54" t="s">
        <v>103</v>
      </c>
      <c r="U643" s="57" t="s">
        <v>35</v>
      </c>
      <c r="V643" s="53" t="s">
        <v>45</v>
      </c>
      <c r="W643" s="59" t="s">
        <v>17309</v>
      </c>
      <c r="X643" s="18" t="s">
        <v>17310</v>
      </c>
    </row>
    <row r="644">
      <c r="A644" s="25" t="s">
        <v>17311</v>
      </c>
      <c r="B644" s="37" t="s">
        <v>17312</v>
      </c>
      <c r="C644" s="51">
        <v>2023.0</v>
      </c>
      <c r="D644" s="52">
        <v>50.0</v>
      </c>
      <c r="E644" s="52">
        <v>186918.0</v>
      </c>
      <c r="F644" s="53" t="s">
        <v>17194</v>
      </c>
      <c r="G644" s="37" t="s">
        <v>17195</v>
      </c>
      <c r="H644" s="37" t="s">
        <v>17292</v>
      </c>
      <c r="I644" s="52">
        <v>0.582</v>
      </c>
      <c r="J644" s="52">
        <v>0.909</v>
      </c>
      <c r="K644" s="52">
        <v>-3.368</v>
      </c>
      <c r="L644" s="52">
        <v>0.143</v>
      </c>
      <c r="M644" s="52">
        <v>0.0167</v>
      </c>
      <c r="N644" s="52">
        <v>1.38E-4</v>
      </c>
      <c r="O644" s="52">
        <v>0.307</v>
      </c>
      <c r="P644" s="52">
        <v>0.631</v>
      </c>
      <c r="Q644" s="52">
        <v>169.987</v>
      </c>
      <c r="R644" s="52">
        <v>6.0</v>
      </c>
      <c r="S644" s="52">
        <v>0.0</v>
      </c>
      <c r="T644" s="54" t="s">
        <v>103</v>
      </c>
      <c r="U644" s="57" t="s">
        <v>35</v>
      </c>
      <c r="V644" s="53" t="s">
        <v>54</v>
      </c>
      <c r="W644" s="59" t="s">
        <v>17313</v>
      </c>
      <c r="X644" s="18" t="s">
        <v>17314</v>
      </c>
    </row>
    <row r="645">
      <c r="A645" s="25" t="s">
        <v>17315</v>
      </c>
      <c r="B645" s="37" t="s">
        <v>17316</v>
      </c>
      <c r="C645" s="51">
        <v>2023.0</v>
      </c>
      <c r="D645" s="52">
        <v>33.0</v>
      </c>
      <c r="E645" s="52">
        <v>247631.0</v>
      </c>
      <c r="F645" s="53" t="s">
        <v>17194</v>
      </c>
      <c r="G645" s="37" t="s">
        <v>17195</v>
      </c>
      <c r="H645" s="37" t="s">
        <v>17292</v>
      </c>
      <c r="I645" s="52">
        <v>0.412</v>
      </c>
      <c r="J645" s="52">
        <v>0.621</v>
      </c>
      <c r="K645" s="52">
        <v>-7.2</v>
      </c>
      <c r="L645" s="52">
        <v>0.0584</v>
      </c>
      <c r="M645" s="52">
        <v>0.493</v>
      </c>
      <c r="N645" s="52">
        <v>2.21E-5</v>
      </c>
      <c r="O645" s="52">
        <v>0.89</v>
      </c>
      <c r="P645" s="52">
        <v>0.126</v>
      </c>
      <c r="Q645" s="52">
        <v>113.514</v>
      </c>
      <c r="R645" s="52">
        <v>9.0</v>
      </c>
      <c r="S645" s="52">
        <v>0.0</v>
      </c>
      <c r="T645" s="54" t="s">
        <v>103</v>
      </c>
      <c r="U645" s="57" t="s">
        <v>35</v>
      </c>
      <c r="V645" s="53" t="s">
        <v>58</v>
      </c>
      <c r="W645" s="59" t="s">
        <v>17317</v>
      </c>
      <c r="X645" s="18" t="s">
        <v>17318</v>
      </c>
    </row>
    <row r="646">
      <c r="A646" s="25" t="s">
        <v>17319</v>
      </c>
      <c r="B646" s="37" t="s">
        <v>17320</v>
      </c>
      <c r="C646" s="51">
        <v>2023.0</v>
      </c>
      <c r="D646" s="52">
        <v>38.0</v>
      </c>
      <c r="E646" s="52">
        <v>231941.0</v>
      </c>
      <c r="F646" s="53" t="s">
        <v>17194</v>
      </c>
      <c r="G646" s="37" t="s">
        <v>17195</v>
      </c>
      <c r="H646" s="37" t="s">
        <v>17292</v>
      </c>
      <c r="I646" s="52">
        <v>0.456</v>
      </c>
      <c r="J646" s="52">
        <v>0.171</v>
      </c>
      <c r="K646" s="52">
        <v>-13.836</v>
      </c>
      <c r="L646" s="52">
        <v>0.0411</v>
      </c>
      <c r="M646" s="52">
        <v>0.898</v>
      </c>
      <c r="N646" s="52">
        <v>2.32E-4</v>
      </c>
      <c r="O646" s="52">
        <v>0.119</v>
      </c>
      <c r="P646" s="52">
        <v>0.0976</v>
      </c>
      <c r="Q646" s="52">
        <v>106.481</v>
      </c>
      <c r="R646" s="52">
        <v>0.0</v>
      </c>
      <c r="S646" s="52">
        <v>1.0</v>
      </c>
      <c r="T646" s="54" t="s">
        <v>103</v>
      </c>
      <c r="U646" s="57" t="s">
        <v>35</v>
      </c>
      <c r="V646" s="53" t="s">
        <v>75</v>
      </c>
      <c r="W646" s="59" t="s">
        <v>17321</v>
      </c>
      <c r="X646" s="18" t="s">
        <v>17322</v>
      </c>
    </row>
    <row r="647">
      <c r="A647" s="25" t="s">
        <v>17323</v>
      </c>
      <c r="B647" s="37" t="s">
        <v>17324</v>
      </c>
      <c r="C647" s="51">
        <v>2021.0</v>
      </c>
      <c r="D647" s="52">
        <v>51.0</v>
      </c>
      <c r="E647" s="52">
        <v>206840.0</v>
      </c>
      <c r="F647" s="53" t="s">
        <v>17194</v>
      </c>
      <c r="G647" s="37" t="s">
        <v>17195</v>
      </c>
      <c r="H647" s="37" t="s">
        <v>17229</v>
      </c>
      <c r="I647" s="52">
        <v>0.577</v>
      </c>
      <c r="J647" s="52">
        <v>0.415</v>
      </c>
      <c r="K647" s="52">
        <v>-10.55</v>
      </c>
      <c r="L647" s="52">
        <v>0.0514</v>
      </c>
      <c r="M647" s="52">
        <v>0.825</v>
      </c>
      <c r="N647" s="52">
        <v>2.18E-6</v>
      </c>
      <c r="O647" s="52">
        <v>0.0887</v>
      </c>
      <c r="P647" s="52">
        <v>0.463</v>
      </c>
      <c r="Q647" s="52">
        <v>91.949</v>
      </c>
      <c r="R647" s="52">
        <v>9.0</v>
      </c>
      <c r="S647" s="52">
        <v>1.0</v>
      </c>
      <c r="T647" s="54" t="s">
        <v>103</v>
      </c>
      <c r="U647" s="57" t="s">
        <v>35</v>
      </c>
      <c r="V647" s="53" t="s">
        <v>54</v>
      </c>
      <c r="W647" s="59" t="s">
        <v>17325</v>
      </c>
      <c r="X647" s="18" t="s">
        <v>17326</v>
      </c>
    </row>
    <row r="648">
      <c r="A648" s="25" t="s">
        <v>17327</v>
      </c>
      <c r="B648" s="37" t="s">
        <v>17328</v>
      </c>
      <c r="C648" s="51">
        <v>2021.0</v>
      </c>
      <c r="D648" s="52">
        <v>39.0</v>
      </c>
      <c r="E648" s="52">
        <v>266480.0</v>
      </c>
      <c r="F648" s="53" t="s">
        <v>17194</v>
      </c>
      <c r="G648" s="37" t="s">
        <v>17195</v>
      </c>
      <c r="H648" s="37" t="s">
        <v>17229</v>
      </c>
      <c r="I648" s="52">
        <v>0.349</v>
      </c>
      <c r="J648" s="52">
        <v>0.472</v>
      </c>
      <c r="K648" s="52">
        <v>-12.792</v>
      </c>
      <c r="L648" s="52">
        <v>0.0485</v>
      </c>
      <c r="M648" s="52">
        <v>0.694</v>
      </c>
      <c r="N648" s="52">
        <v>0.00568</v>
      </c>
      <c r="O648" s="52">
        <v>0.155</v>
      </c>
      <c r="P648" s="52">
        <v>0.461</v>
      </c>
      <c r="Q648" s="52">
        <v>88.167</v>
      </c>
      <c r="R648" s="52">
        <v>5.0</v>
      </c>
      <c r="S648" s="52">
        <v>1.0</v>
      </c>
      <c r="T648" s="54" t="s">
        <v>103</v>
      </c>
      <c r="U648" s="57" t="s">
        <v>35</v>
      </c>
      <c r="V648" s="53" t="s">
        <v>54</v>
      </c>
      <c r="W648" s="59" t="s">
        <v>17329</v>
      </c>
      <c r="X648" s="18" t="s">
        <v>17330</v>
      </c>
    </row>
    <row r="649">
      <c r="A649" s="25" t="s">
        <v>17331</v>
      </c>
      <c r="B649" s="37" t="s">
        <v>12566</v>
      </c>
      <c r="C649" s="51">
        <v>2013.0</v>
      </c>
      <c r="D649" s="52">
        <v>84.0</v>
      </c>
      <c r="E649" s="52">
        <v>209440.0</v>
      </c>
      <c r="F649" s="53" t="s">
        <v>16898</v>
      </c>
      <c r="G649" s="37" t="s">
        <v>9628</v>
      </c>
      <c r="H649" s="37" t="s">
        <v>17332</v>
      </c>
      <c r="I649" s="52">
        <v>0.376</v>
      </c>
      <c r="J649" s="52">
        <v>0.695</v>
      </c>
      <c r="K649" s="52">
        <v>-4.782</v>
      </c>
      <c r="L649" s="52">
        <v>0.0933</v>
      </c>
      <c r="M649" s="52">
        <v>0.135</v>
      </c>
      <c r="N649" s="52">
        <v>0.0</v>
      </c>
      <c r="O649" s="52">
        <v>0.11</v>
      </c>
      <c r="P649" s="52">
        <v>0.302</v>
      </c>
      <c r="Q649" s="52">
        <v>169.533</v>
      </c>
      <c r="R649" s="52">
        <v>0.0</v>
      </c>
      <c r="S649" s="52">
        <v>0.0</v>
      </c>
      <c r="T649" s="54" t="s">
        <v>103</v>
      </c>
      <c r="U649" s="57" t="s">
        <v>35</v>
      </c>
      <c r="V649" s="53" t="s">
        <v>45</v>
      </c>
      <c r="W649" s="59" t="s">
        <v>17333</v>
      </c>
      <c r="X649" s="18" t="s">
        <v>17334</v>
      </c>
    </row>
    <row r="650">
      <c r="A650" s="25" t="s">
        <v>17335</v>
      </c>
      <c r="B650" s="37" t="s">
        <v>17336</v>
      </c>
      <c r="C650" s="51">
        <v>2016.0</v>
      </c>
      <c r="D650" s="52">
        <v>79.0</v>
      </c>
      <c r="E650" s="52">
        <v>208864.0</v>
      </c>
      <c r="F650" s="53" t="s">
        <v>16898</v>
      </c>
      <c r="G650" s="37" t="s">
        <v>9628</v>
      </c>
      <c r="H650" s="37" t="s">
        <v>9629</v>
      </c>
      <c r="I650" s="52">
        <v>0.311</v>
      </c>
      <c r="J650" s="52">
        <v>0.485</v>
      </c>
      <c r="K650" s="52">
        <v>-5.726</v>
      </c>
      <c r="L650" s="52">
        <v>0.0365</v>
      </c>
      <c r="M650" s="52">
        <v>0.701</v>
      </c>
      <c r="N650" s="52">
        <v>0.0</v>
      </c>
      <c r="O650" s="52">
        <v>0.0726</v>
      </c>
      <c r="P650" s="52">
        <v>0.225</v>
      </c>
      <c r="Q650" s="52">
        <v>77.355</v>
      </c>
      <c r="R650" s="52">
        <v>6.0</v>
      </c>
      <c r="S650" s="52">
        <v>0.0</v>
      </c>
      <c r="T650" s="54" t="s">
        <v>11697</v>
      </c>
      <c r="U650" s="57" t="s">
        <v>35</v>
      </c>
      <c r="V650" s="53" t="s">
        <v>36</v>
      </c>
      <c r="W650" s="59" t="s">
        <v>17337</v>
      </c>
      <c r="X650" s="18" t="s">
        <v>17338</v>
      </c>
    </row>
    <row r="651">
      <c r="A651" s="25" t="s">
        <v>17339</v>
      </c>
      <c r="B651" s="37" t="s">
        <v>17340</v>
      </c>
      <c r="C651" s="51">
        <v>2016.0</v>
      </c>
      <c r="D651" s="52">
        <v>79.0</v>
      </c>
      <c r="E651" s="52">
        <v>246775.0</v>
      </c>
      <c r="F651" s="53" t="s">
        <v>16898</v>
      </c>
      <c r="G651" s="37" t="s">
        <v>9628</v>
      </c>
      <c r="H651" s="37" t="s">
        <v>9629</v>
      </c>
      <c r="I651" s="52">
        <v>0.696</v>
      </c>
      <c r="J651" s="52">
        <v>0.543</v>
      </c>
      <c r="K651" s="52">
        <v>-6.164</v>
      </c>
      <c r="L651" s="52">
        <v>0.0489</v>
      </c>
      <c r="M651" s="52">
        <v>0.308</v>
      </c>
      <c r="N651" s="52">
        <v>0.0</v>
      </c>
      <c r="O651" s="52">
        <v>0.0939</v>
      </c>
      <c r="P651" s="52">
        <v>0.479</v>
      </c>
      <c r="Q651" s="52">
        <v>107.969</v>
      </c>
      <c r="R651" s="52">
        <v>11.0</v>
      </c>
      <c r="S651" s="52">
        <v>1.0</v>
      </c>
      <c r="T651" s="54" t="s">
        <v>103</v>
      </c>
      <c r="U651" s="57" t="s">
        <v>35</v>
      </c>
      <c r="V651" s="53" t="s">
        <v>54</v>
      </c>
      <c r="W651" s="59" t="s">
        <v>17341</v>
      </c>
      <c r="X651" s="18" t="s">
        <v>17342</v>
      </c>
    </row>
    <row r="652">
      <c r="A652" s="25" t="s">
        <v>17343</v>
      </c>
      <c r="B652" s="37" t="s">
        <v>17344</v>
      </c>
      <c r="C652" s="51">
        <v>2019.0</v>
      </c>
      <c r="D652" s="52">
        <v>65.0</v>
      </c>
      <c r="E652" s="52">
        <v>213821.0</v>
      </c>
      <c r="F652" s="53" t="s">
        <v>16898</v>
      </c>
      <c r="G652" s="37" t="s">
        <v>9628</v>
      </c>
      <c r="H652" s="37" t="s">
        <v>17345</v>
      </c>
      <c r="I652" s="52">
        <v>0.548</v>
      </c>
      <c r="J652" s="52">
        <v>0.515</v>
      </c>
      <c r="K652" s="52">
        <v>-5.379</v>
      </c>
      <c r="L652" s="52">
        <v>0.0562</v>
      </c>
      <c r="M652" s="52">
        <v>0.22</v>
      </c>
      <c r="N652" s="52">
        <v>0.0</v>
      </c>
      <c r="O652" s="52">
        <v>0.0611</v>
      </c>
      <c r="P652" s="52">
        <v>0.339</v>
      </c>
      <c r="Q652" s="52">
        <v>164.801</v>
      </c>
      <c r="R652" s="52">
        <v>1.0</v>
      </c>
      <c r="S652" s="52">
        <v>1.0</v>
      </c>
      <c r="T652" s="54" t="s">
        <v>103</v>
      </c>
      <c r="U652" s="57" t="s">
        <v>35</v>
      </c>
      <c r="V652" s="53" t="s">
        <v>45</v>
      </c>
      <c r="W652" s="59" t="s">
        <v>17346</v>
      </c>
      <c r="X652" s="18" t="s">
        <v>17347</v>
      </c>
    </row>
    <row r="653">
      <c r="A653" s="25" t="s">
        <v>17348</v>
      </c>
      <c r="B653" s="37" t="s">
        <v>17349</v>
      </c>
      <c r="C653" s="51">
        <v>2019.0</v>
      </c>
      <c r="D653" s="52">
        <v>70.0</v>
      </c>
      <c r="E653" s="52">
        <v>233490.0</v>
      </c>
      <c r="F653" s="53" t="s">
        <v>16898</v>
      </c>
      <c r="G653" s="37" t="s">
        <v>9628</v>
      </c>
      <c r="H653" s="37" t="s">
        <v>17345</v>
      </c>
      <c r="I653" s="52">
        <v>0.525</v>
      </c>
      <c r="J653" s="52">
        <v>0.61</v>
      </c>
      <c r="K653" s="52">
        <v>-6.793</v>
      </c>
      <c r="L653" s="52">
        <v>0.0404</v>
      </c>
      <c r="M653" s="52">
        <v>0.084</v>
      </c>
      <c r="N653" s="52">
        <v>0.0</v>
      </c>
      <c r="O653" s="52">
        <v>0.0572</v>
      </c>
      <c r="P653" s="52">
        <v>0.293</v>
      </c>
      <c r="Q653" s="52">
        <v>101.875</v>
      </c>
      <c r="R653" s="52">
        <v>6.0</v>
      </c>
      <c r="S653" s="52">
        <v>1.0</v>
      </c>
      <c r="T653" s="54" t="s">
        <v>103</v>
      </c>
      <c r="U653" s="57" t="s">
        <v>35</v>
      </c>
      <c r="V653" s="53" t="s">
        <v>36</v>
      </c>
      <c r="W653" s="59" t="s">
        <v>17350</v>
      </c>
      <c r="X653" s="18" t="s">
        <v>17351</v>
      </c>
    </row>
    <row r="654">
      <c r="A654" s="25" t="s">
        <v>17352</v>
      </c>
      <c r="B654" s="37" t="s">
        <v>17353</v>
      </c>
      <c r="C654" s="51">
        <v>2019.0</v>
      </c>
      <c r="D654" s="52">
        <v>59.0</v>
      </c>
      <c r="E654" s="52">
        <v>243180.0</v>
      </c>
      <c r="F654" s="53" t="s">
        <v>16898</v>
      </c>
      <c r="G654" s="37" t="s">
        <v>9628</v>
      </c>
      <c r="H654" s="37" t="s">
        <v>17345</v>
      </c>
      <c r="I654" s="52">
        <v>0.58</v>
      </c>
      <c r="J654" s="52">
        <v>0.428</v>
      </c>
      <c r="K654" s="52">
        <v>-6.398</v>
      </c>
      <c r="L654" s="52">
        <v>0.0288</v>
      </c>
      <c r="M654" s="52">
        <v>0.608</v>
      </c>
      <c r="N654" s="52">
        <v>2.56E-6</v>
      </c>
      <c r="O654" s="52">
        <v>0.117</v>
      </c>
      <c r="P654" s="52">
        <v>0.147</v>
      </c>
      <c r="Q654" s="52">
        <v>136.835</v>
      </c>
      <c r="R654" s="52">
        <v>10.0</v>
      </c>
      <c r="S654" s="52">
        <v>1.0</v>
      </c>
      <c r="T654" s="54" t="s">
        <v>103</v>
      </c>
      <c r="U654" s="57" t="s">
        <v>35</v>
      </c>
      <c r="V654" s="53" t="s">
        <v>58</v>
      </c>
      <c r="W654" s="59" t="s">
        <v>17354</v>
      </c>
      <c r="X654" s="18" t="s">
        <v>17355</v>
      </c>
    </row>
    <row r="655">
      <c r="A655" s="25" t="s">
        <v>17356</v>
      </c>
      <c r="B655" s="37" t="s">
        <v>17357</v>
      </c>
      <c r="C655" s="51">
        <v>2019.0</v>
      </c>
      <c r="D655" s="52">
        <v>71.0</v>
      </c>
      <c r="E655" s="52">
        <v>212147.0</v>
      </c>
      <c r="F655" s="53" t="s">
        <v>16898</v>
      </c>
      <c r="G655" s="37" t="s">
        <v>9628</v>
      </c>
      <c r="H655" s="37" t="s">
        <v>17345</v>
      </c>
      <c r="I655" s="52">
        <v>0.552</v>
      </c>
      <c r="J655" s="52">
        <v>0.347</v>
      </c>
      <c r="K655" s="52">
        <v>-9.542</v>
      </c>
      <c r="L655" s="52">
        <v>0.0303</v>
      </c>
      <c r="M655" s="52">
        <v>0.79</v>
      </c>
      <c r="N655" s="52">
        <v>2.15E-6</v>
      </c>
      <c r="O655" s="52">
        <v>0.111</v>
      </c>
      <c r="P655" s="52">
        <v>0.173</v>
      </c>
      <c r="Q655" s="52">
        <v>113.809</v>
      </c>
      <c r="R655" s="52">
        <v>6.0</v>
      </c>
      <c r="S655" s="52">
        <v>1.0</v>
      </c>
      <c r="T655" s="54" t="s">
        <v>103</v>
      </c>
      <c r="U655" s="57" t="s">
        <v>35</v>
      </c>
      <c r="V655" s="53" t="s">
        <v>58</v>
      </c>
      <c r="W655" s="59" t="s">
        <v>17358</v>
      </c>
      <c r="X655" s="18" t="s">
        <v>17359</v>
      </c>
    </row>
    <row r="656">
      <c r="A656" s="25" t="s">
        <v>17360</v>
      </c>
      <c r="B656" s="37" t="s">
        <v>17361</v>
      </c>
      <c r="C656" s="51">
        <v>2021.0</v>
      </c>
      <c r="D656" s="52">
        <v>57.0</v>
      </c>
      <c r="E656" s="52">
        <v>222181.0</v>
      </c>
      <c r="F656" s="53" t="s">
        <v>16898</v>
      </c>
      <c r="G656" s="37" t="s">
        <v>9628</v>
      </c>
      <c r="H656" s="37" t="s">
        <v>17361</v>
      </c>
      <c r="I656" s="52">
        <v>0.641</v>
      </c>
      <c r="J656" s="52">
        <v>0.551</v>
      </c>
      <c r="K656" s="52">
        <v>-6.165</v>
      </c>
      <c r="L656" s="52">
        <v>0.0532</v>
      </c>
      <c r="M656" s="52">
        <v>0.147</v>
      </c>
      <c r="N656" s="52">
        <v>0.0</v>
      </c>
      <c r="O656" s="52">
        <v>0.12</v>
      </c>
      <c r="P656" s="52">
        <v>0.417</v>
      </c>
      <c r="Q656" s="52">
        <v>102.912</v>
      </c>
      <c r="R656" s="52">
        <v>9.0</v>
      </c>
      <c r="S656" s="52">
        <v>1.0</v>
      </c>
      <c r="T656" s="54" t="s">
        <v>103</v>
      </c>
      <c r="U656" s="57" t="s">
        <v>35</v>
      </c>
      <c r="V656" s="53" t="s">
        <v>54</v>
      </c>
      <c r="W656" s="59" t="s">
        <v>17362</v>
      </c>
      <c r="X656" s="18" t="s">
        <v>17363</v>
      </c>
    </row>
    <row r="657">
      <c r="A657" s="25" t="s">
        <v>17364</v>
      </c>
      <c r="B657" s="37" t="s">
        <v>17365</v>
      </c>
      <c r="C657" s="51">
        <v>2021.0</v>
      </c>
      <c r="D657" s="52">
        <v>52.0</v>
      </c>
      <c r="E657" s="52">
        <v>203002.0</v>
      </c>
      <c r="F657" s="53" t="s">
        <v>16898</v>
      </c>
      <c r="G657" s="37" t="s">
        <v>9628</v>
      </c>
      <c r="H657" s="37" t="s">
        <v>17365</v>
      </c>
      <c r="I657" s="52">
        <v>0.581</v>
      </c>
      <c r="J657" s="52">
        <v>0.519</v>
      </c>
      <c r="K657" s="52">
        <v>-6.649</v>
      </c>
      <c r="L657" s="52">
        <v>0.0946</v>
      </c>
      <c r="M657" s="52">
        <v>0.0137</v>
      </c>
      <c r="N657" s="52">
        <v>6.86E-5</v>
      </c>
      <c r="O657" s="52">
        <v>0.0808</v>
      </c>
      <c r="P657" s="52">
        <v>0.267</v>
      </c>
      <c r="Q657" s="52">
        <v>83.998</v>
      </c>
      <c r="R657" s="52">
        <v>8.0</v>
      </c>
      <c r="S657" s="52">
        <v>1.0</v>
      </c>
      <c r="T657" s="54" t="s">
        <v>103</v>
      </c>
      <c r="U657" s="57" t="s">
        <v>35</v>
      </c>
      <c r="V657" s="53" t="s">
        <v>36</v>
      </c>
      <c r="W657" s="59" t="s">
        <v>17366</v>
      </c>
      <c r="X657" s="18" t="s">
        <v>17367</v>
      </c>
    </row>
    <row r="658">
      <c r="A658" s="25" t="s">
        <v>17368</v>
      </c>
      <c r="B658" s="37" t="s">
        <v>17369</v>
      </c>
      <c r="C658" s="51">
        <v>2021.0</v>
      </c>
      <c r="D658" s="52">
        <v>55.0</v>
      </c>
      <c r="E658" s="52">
        <v>210090.0</v>
      </c>
      <c r="F658" s="53" t="s">
        <v>16898</v>
      </c>
      <c r="G658" s="37" t="s">
        <v>9628</v>
      </c>
      <c r="H658" s="37" t="s">
        <v>17369</v>
      </c>
      <c r="I658" s="52">
        <v>0.306</v>
      </c>
      <c r="J658" s="52">
        <v>0.74</v>
      </c>
      <c r="K658" s="52">
        <v>-4.521</v>
      </c>
      <c r="L658" s="52">
        <v>0.0532</v>
      </c>
      <c r="M658" s="52">
        <v>0.232</v>
      </c>
      <c r="N658" s="52">
        <v>0.0</v>
      </c>
      <c r="O658" s="52">
        <v>0.0892</v>
      </c>
      <c r="P658" s="52">
        <v>0.314</v>
      </c>
      <c r="Q658" s="52">
        <v>98.3</v>
      </c>
      <c r="R658" s="52">
        <v>10.0</v>
      </c>
      <c r="S658" s="52">
        <v>1.0</v>
      </c>
      <c r="T658" s="54" t="s">
        <v>11697</v>
      </c>
      <c r="U658" s="57" t="s">
        <v>35</v>
      </c>
      <c r="V658" s="53" t="s">
        <v>45</v>
      </c>
      <c r="W658" s="59" t="s">
        <v>17370</v>
      </c>
      <c r="X658" s="18" t="s">
        <v>17371</v>
      </c>
    </row>
    <row r="659">
      <c r="A659" s="25" t="s">
        <v>17372</v>
      </c>
      <c r="B659" s="37" t="s">
        <v>17373</v>
      </c>
      <c r="C659" s="51">
        <v>2023.0</v>
      </c>
      <c r="D659" s="52">
        <v>69.0</v>
      </c>
      <c r="E659" s="52">
        <v>170830.0</v>
      </c>
      <c r="F659" s="53" t="s">
        <v>16898</v>
      </c>
      <c r="G659" s="37" t="s">
        <v>9628</v>
      </c>
      <c r="H659" s="37" t="s">
        <v>17373</v>
      </c>
      <c r="I659" s="52">
        <v>0.548</v>
      </c>
      <c r="J659" s="52">
        <v>0.474</v>
      </c>
      <c r="K659" s="52">
        <v>-8.743</v>
      </c>
      <c r="L659" s="52">
        <v>0.0446</v>
      </c>
      <c r="M659" s="52">
        <v>0.587</v>
      </c>
      <c r="N659" s="52">
        <v>0.0</v>
      </c>
      <c r="O659" s="52">
        <v>0.121</v>
      </c>
      <c r="P659" s="52">
        <v>0.261</v>
      </c>
      <c r="Q659" s="52">
        <v>119.986</v>
      </c>
      <c r="R659" s="52">
        <v>8.0</v>
      </c>
      <c r="S659" s="52">
        <v>1.0</v>
      </c>
      <c r="T659" s="54" t="s">
        <v>103</v>
      </c>
      <c r="U659" s="57" t="s">
        <v>35</v>
      </c>
      <c r="V659" s="53" t="s">
        <v>36</v>
      </c>
      <c r="W659" s="59" t="s">
        <v>17374</v>
      </c>
      <c r="X659" s="18" t="s">
        <v>17375</v>
      </c>
    </row>
    <row r="660">
      <c r="A660" s="25" t="s">
        <v>17376</v>
      </c>
      <c r="B660" s="37" t="s">
        <v>17377</v>
      </c>
      <c r="C660" s="51">
        <v>2023.0</v>
      </c>
      <c r="D660" s="52">
        <v>52.0</v>
      </c>
      <c r="E660" s="52">
        <v>212815.0</v>
      </c>
      <c r="F660" s="53" t="s">
        <v>16898</v>
      </c>
      <c r="G660" s="37" t="s">
        <v>9628</v>
      </c>
      <c r="H660" s="37" t="s">
        <v>17377</v>
      </c>
      <c r="I660" s="52">
        <v>0.485</v>
      </c>
      <c r="J660" s="52">
        <v>0.897</v>
      </c>
      <c r="K660" s="52">
        <v>-3.355</v>
      </c>
      <c r="L660" s="52">
        <v>0.0594</v>
      </c>
      <c r="M660" s="52">
        <v>0.0137</v>
      </c>
      <c r="N660" s="52">
        <v>0.0</v>
      </c>
      <c r="O660" s="52">
        <v>0.287</v>
      </c>
      <c r="P660" s="52">
        <v>0.415</v>
      </c>
      <c r="Q660" s="52">
        <v>167.891</v>
      </c>
      <c r="R660" s="52">
        <v>2.0</v>
      </c>
      <c r="S660" s="52">
        <v>1.0</v>
      </c>
      <c r="T660" s="54" t="s">
        <v>103</v>
      </c>
      <c r="U660" s="57" t="s">
        <v>35</v>
      </c>
      <c r="V660" s="53" t="s">
        <v>54</v>
      </c>
      <c r="W660" s="59" t="s">
        <v>17378</v>
      </c>
      <c r="X660" s="18" t="s">
        <v>17379</v>
      </c>
    </row>
    <row r="661">
      <c r="A661" s="25" t="s">
        <v>17380</v>
      </c>
      <c r="B661" s="37" t="s">
        <v>17381</v>
      </c>
      <c r="C661" s="51">
        <v>2019.0</v>
      </c>
      <c r="D661" s="52">
        <v>83.0</v>
      </c>
      <c r="E661" s="52">
        <v>249152.0</v>
      </c>
      <c r="F661" s="53" t="s">
        <v>16898</v>
      </c>
      <c r="G661" s="37" t="s">
        <v>9628</v>
      </c>
      <c r="H661" s="37" t="s">
        <v>17345</v>
      </c>
      <c r="I661" s="52">
        <v>0.338</v>
      </c>
      <c r="J661" s="52">
        <v>0.562</v>
      </c>
      <c r="K661" s="52">
        <v>-7.181</v>
      </c>
      <c r="L661" s="52">
        <v>0.029</v>
      </c>
      <c r="M661" s="52">
        <v>0.039</v>
      </c>
      <c r="N661" s="52">
        <v>0.0</v>
      </c>
      <c r="O661" s="52">
        <v>0.107</v>
      </c>
      <c r="P661" s="52">
        <v>0.259</v>
      </c>
      <c r="Q661" s="52">
        <v>149.907</v>
      </c>
      <c r="R661" s="52">
        <v>9.0</v>
      </c>
      <c r="S661" s="52">
        <v>1.0</v>
      </c>
      <c r="T661" s="54" t="s">
        <v>103</v>
      </c>
      <c r="U661" s="57" t="s">
        <v>35</v>
      </c>
      <c r="V661" s="53" t="s">
        <v>36</v>
      </c>
      <c r="W661" s="59" t="s">
        <v>17382</v>
      </c>
      <c r="X661" s="18" t="s">
        <v>17383</v>
      </c>
    </row>
    <row r="662">
      <c r="A662" s="25" t="s">
        <v>17384</v>
      </c>
      <c r="B662" s="37" t="s">
        <v>17385</v>
      </c>
      <c r="C662" s="51">
        <v>2023.0</v>
      </c>
      <c r="D662" s="52">
        <v>54.0</v>
      </c>
      <c r="E662" s="52">
        <v>214922.0</v>
      </c>
      <c r="F662" s="53" t="s">
        <v>16898</v>
      </c>
      <c r="G662" s="37" t="s">
        <v>9628</v>
      </c>
      <c r="H662" s="37" t="s">
        <v>17385</v>
      </c>
      <c r="I662" s="52">
        <v>0.506</v>
      </c>
      <c r="J662" s="52">
        <v>0.501</v>
      </c>
      <c r="K662" s="52">
        <v>-5.582</v>
      </c>
      <c r="L662" s="52">
        <v>0.0387</v>
      </c>
      <c r="M662" s="52">
        <v>0.628</v>
      </c>
      <c r="N662" s="52">
        <v>0.0</v>
      </c>
      <c r="O662" s="52">
        <v>0.105</v>
      </c>
      <c r="P662" s="52">
        <v>0.331</v>
      </c>
      <c r="Q662" s="52">
        <v>76.492</v>
      </c>
      <c r="R662" s="52">
        <v>1.0</v>
      </c>
      <c r="S662" s="52">
        <v>1.0</v>
      </c>
      <c r="T662" s="54" t="s">
        <v>103</v>
      </c>
      <c r="U662" s="57" t="s">
        <v>35</v>
      </c>
      <c r="V662" s="53" t="s">
        <v>45</v>
      </c>
      <c r="W662" s="59" t="s">
        <v>17386</v>
      </c>
      <c r="X662" s="18" t="s">
        <v>17387</v>
      </c>
    </row>
    <row r="663">
      <c r="A663" s="25" t="s">
        <v>17388</v>
      </c>
      <c r="B663" s="37" t="s">
        <v>17389</v>
      </c>
      <c r="C663" s="51">
        <v>2018.0</v>
      </c>
      <c r="D663" s="52">
        <v>48.0</v>
      </c>
      <c r="E663" s="52">
        <v>207746.0</v>
      </c>
      <c r="F663" s="53" t="s">
        <v>16898</v>
      </c>
      <c r="G663" s="37" t="s">
        <v>9628</v>
      </c>
      <c r="H663" s="37" t="s">
        <v>17390</v>
      </c>
      <c r="I663" s="52">
        <v>0.516</v>
      </c>
      <c r="J663" s="52">
        <v>0.56</v>
      </c>
      <c r="K663" s="52">
        <v>-7.116</v>
      </c>
      <c r="L663" s="52">
        <v>0.486</v>
      </c>
      <c r="M663" s="52">
        <v>0.0322</v>
      </c>
      <c r="N663" s="52">
        <v>0.0</v>
      </c>
      <c r="O663" s="52">
        <v>0.15</v>
      </c>
      <c r="P663" s="52">
        <v>0.696</v>
      </c>
      <c r="Q663" s="52">
        <v>98.94</v>
      </c>
      <c r="R663" s="52">
        <v>6.0</v>
      </c>
      <c r="S663" s="52">
        <v>0.0</v>
      </c>
      <c r="T663" s="54" t="s">
        <v>103</v>
      </c>
      <c r="U663" s="57" t="s">
        <v>35</v>
      </c>
      <c r="V663" s="53" t="s">
        <v>54</v>
      </c>
      <c r="W663" s="59" t="s">
        <v>17391</v>
      </c>
      <c r="X663" s="18" t="s">
        <v>17392</v>
      </c>
    </row>
    <row r="664">
      <c r="A664" s="25" t="s">
        <v>17393</v>
      </c>
      <c r="B664" s="37" t="s">
        <v>17394</v>
      </c>
      <c r="C664" s="51">
        <v>2016.0</v>
      </c>
      <c r="D664" s="52">
        <v>65.0</v>
      </c>
      <c r="E664" s="52">
        <v>222219.0</v>
      </c>
      <c r="F664" s="53" t="s">
        <v>16898</v>
      </c>
      <c r="G664" s="37" t="s">
        <v>9628</v>
      </c>
      <c r="H664" s="37" t="s">
        <v>9629</v>
      </c>
      <c r="I664" s="52">
        <v>0.317</v>
      </c>
      <c r="J664" s="52">
        <v>0.547</v>
      </c>
      <c r="K664" s="52">
        <v>-6.549</v>
      </c>
      <c r="L664" s="52">
        <v>0.0366</v>
      </c>
      <c r="M664" s="52">
        <v>0.187</v>
      </c>
      <c r="N664" s="52">
        <v>0.0</v>
      </c>
      <c r="O664" s="52">
        <v>0.121</v>
      </c>
      <c r="P664" s="52">
        <v>0.11</v>
      </c>
      <c r="Q664" s="52">
        <v>117.332</v>
      </c>
      <c r="R664" s="52">
        <v>8.0</v>
      </c>
      <c r="S664" s="52">
        <v>1.0</v>
      </c>
      <c r="T664" s="54" t="s">
        <v>103</v>
      </c>
      <c r="U664" s="57" t="s">
        <v>35</v>
      </c>
      <c r="V664" s="53" t="s">
        <v>58</v>
      </c>
      <c r="W664" s="59" t="s">
        <v>17395</v>
      </c>
      <c r="X664" s="18" t="s">
        <v>17396</v>
      </c>
    </row>
    <row r="665">
      <c r="A665" s="25" t="s">
        <v>17397</v>
      </c>
      <c r="B665" s="37" t="s">
        <v>17398</v>
      </c>
      <c r="C665" s="51">
        <v>2018.0</v>
      </c>
      <c r="D665" s="52">
        <v>52.0</v>
      </c>
      <c r="E665" s="52">
        <v>217908.0</v>
      </c>
      <c r="F665" s="53" t="s">
        <v>16898</v>
      </c>
      <c r="G665" s="37" t="s">
        <v>9628</v>
      </c>
      <c r="H665" s="37" t="s">
        <v>17390</v>
      </c>
      <c r="I665" s="52">
        <v>0.636</v>
      </c>
      <c r="J665" s="52">
        <v>0.433</v>
      </c>
      <c r="K665" s="52">
        <v>-8.346</v>
      </c>
      <c r="L665" s="52">
        <v>0.0614</v>
      </c>
      <c r="M665" s="52">
        <v>0.536</v>
      </c>
      <c r="N665" s="52">
        <v>0.0</v>
      </c>
      <c r="O665" s="52">
        <v>0.123</v>
      </c>
      <c r="P665" s="52">
        <v>0.234</v>
      </c>
      <c r="Q665" s="52">
        <v>75.02</v>
      </c>
      <c r="R665" s="52">
        <v>10.0</v>
      </c>
      <c r="S665" s="52">
        <v>1.0</v>
      </c>
      <c r="T665" s="54" t="s">
        <v>103</v>
      </c>
      <c r="U665" s="57" t="s">
        <v>35</v>
      </c>
      <c r="V665" s="53" t="s">
        <v>36</v>
      </c>
      <c r="W665" s="59" t="s">
        <v>17399</v>
      </c>
      <c r="X665" s="18" t="s">
        <v>17400</v>
      </c>
    </row>
    <row r="666">
      <c r="A666" s="25" t="s">
        <v>17401</v>
      </c>
      <c r="B666" s="37" t="s">
        <v>17402</v>
      </c>
      <c r="C666" s="51">
        <v>2013.0</v>
      </c>
      <c r="D666" s="52">
        <v>42.0</v>
      </c>
      <c r="E666" s="52">
        <v>226826.0</v>
      </c>
      <c r="F666" s="53" t="s">
        <v>16898</v>
      </c>
      <c r="G666" s="37" t="s">
        <v>9628</v>
      </c>
      <c r="H666" s="37" t="s">
        <v>17332</v>
      </c>
      <c r="I666" s="52">
        <v>0.495</v>
      </c>
      <c r="J666" s="52">
        <v>0.774</v>
      </c>
      <c r="K666" s="52">
        <v>-4.971</v>
      </c>
      <c r="L666" s="52">
        <v>0.0374</v>
      </c>
      <c r="M666" s="52">
        <v>7.97E-4</v>
      </c>
      <c r="N666" s="52">
        <v>0.0</v>
      </c>
      <c r="O666" s="52">
        <v>0.322</v>
      </c>
      <c r="P666" s="52">
        <v>0.348</v>
      </c>
      <c r="Q666" s="52">
        <v>100.899</v>
      </c>
      <c r="R666" s="52">
        <v>7.0</v>
      </c>
      <c r="S666" s="52">
        <v>0.0</v>
      </c>
      <c r="T666" s="54" t="s">
        <v>11697</v>
      </c>
      <c r="U666" s="57" t="s">
        <v>35</v>
      </c>
      <c r="V666" s="53" t="s">
        <v>45</v>
      </c>
      <c r="W666" s="59" t="s">
        <v>17403</v>
      </c>
      <c r="X666" s="18" t="s">
        <v>17404</v>
      </c>
    </row>
    <row r="667">
      <c r="A667" s="25" t="s">
        <v>17405</v>
      </c>
      <c r="B667" s="37" t="s">
        <v>17406</v>
      </c>
      <c r="C667" s="51">
        <v>2013.0</v>
      </c>
      <c r="D667" s="52">
        <v>42.0</v>
      </c>
      <c r="E667" s="52">
        <v>201373.0</v>
      </c>
      <c r="F667" s="53" t="s">
        <v>16898</v>
      </c>
      <c r="G667" s="37" t="s">
        <v>9628</v>
      </c>
      <c r="H667" s="37" t="s">
        <v>17332</v>
      </c>
      <c r="I667" s="52">
        <v>0.418</v>
      </c>
      <c r="J667" s="52">
        <v>0.925</v>
      </c>
      <c r="K667" s="52">
        <v>-2.798</v>
      </c>
      <c r="L667" s="52">
        <v>0.0926</v>
      </c>
      <c r="M667" s="52">
        <v>0.0113</v>
      </c>
      <c r="N667" s="52">
        <v>0.0</v>
      </c>
      <c r="O667" s="52">
        <v>0.0773</v>
      </c>
      <c r="P667" s="52">
        <v>0.596</v>
      </c>
      <c r="Q667" s="52">
        <v>155.73</v>
      </c>
      <c r="R667" s="52">
        <v>6.0</v>
      </c>
      <c r="S667" s="52">
        <v>0.0</v>
      </c>
      <c r="T667" s="54" t="s">
        <v>103</v>
      </c>
      <c r="U667" s="57" t="s">
        <v>35</v>
      </c>
      <c r="V667" s="53" t="s">
        <v>54</v>
      </c>
      <c r="W667" s="59" t="s">
        <v>17407</v>
      </c>
      <c r="X667" s="18" t="s">
        <v>17408</v>
      </c>
    </row>
    <row r="668">
      <c r="A668" s="25" t="s">
        <v>17409</v>
      </c>
      <c r="B668" s="37" t="s">
        <v>14047</v>
      </c>
      <c r="C668" s="51">
        <v>2013.0</v>
      </c>
      <c r="D668" s="52">
        <v>48.0</v>
      </c>
      <c r="E668" s="52">
        <v>277866.0</v>
      </c>
      <c r="F668" s="53" t="s">
        <v>16898</v>
      </c>
      <c r="G668" s="37" t="s">
        <v>9628</v>
      </c>
      <c r="H668" s="37" t="s">
        <v>17332</v>
      </c>
      <c r="I668" s="52">
        <v>0.265</v>
      </c>
      <c r="J668" s="52">
        <v>0.631</v>
      </c>
      <c r="K668" s="52">
        <v>-6.538</v>
      </c>
      <c r="L668" s="52">
        <v>0.0578</v>
      </c>
      <c r="M668" s="52">
        <v>0.00534</v>
      </c>
      <c r="N668" s="52">
        <v>0.0</v>
      </c>
      <c r="O668" s="52">
        <v>0.138</v>
      </c>
      <c r="P668" s="52">
        <v>0.249</v>
      </c>
      <c r="Q668" s="52">
        <v>150.183</v>
      </c>
      <c r="R668" s="52">
        <v>1.0</v>
      </c>
      <c r="S668" s="52">
        <v>0.0</v>
      </c>
      <c r="T668" s="54" t="s">
        <v>103</v>
      </c>
      <c r="U668" s="57" t="s">
        <v>35</v>
      </c>
      <c r="V668" s="53" t="s">
        <v>36</v>
      </c>
      <c r="W668" s="59" t="s">
        <v>17410</v>
      </c>
      <c r="X668" s="18" t="s">
        <v>17413</v>
      </c>
    </row>
    <row r="669">
      <c r="A669" s="25" t="s">
        <v>17416</v>
      </c>
      <c r="B669" s="37" t="s">
        <v>17417</v>
      </c>
      <c r="C669" s="51">
        <v>2016.0</v>
      </c>
      <c r="D669" s="52">
        <v>45.0</v>
      </c>
      <c r="E669" s="52">
        <v>260013.0</v>
      </c>
      <c r="F669" s="53" t="s">
        <v>16898</v>
      </c>
      <c r="G669" s="37" t="s">
        <v>9628</v>
      </c>
      <c r="H669" s="37" t="s">
        <v>9629</v>
      </c>
      <c r="I669" s="52">
        <v>0.553</v>
      </c>
      <c r="J669" s="52">
        <v>0.848</v>
      </c>
      <c r="K669" s="52">
        <v>-5.152</v>
      </c>
      <c r="L669" s="52">
        <v>0.0466</v>
      </c>
      <c r="M669" s="52">
        <v>0.00374</v>
      </c>
      <c r="N669" s="52">
        <v>1.83E-6</v>
      </c>
      <c r="O669" s="52">
        <v>0.0975</v>
      </c>
      <c r="P669" s="52">
        <v>0.496</v>
      </c>
      <c r="Q669" s="52">
        <v>121.981</v>
      </c>
      <c r="R669" s="52">
        <v>11.0</v>
      </c>
      <c r="S669" s="52">
        <v>0.0</v>
      </c>
      <c r="T669" s="54" t="s">
        <v>103</v>
      </c>
      <c r="U669" s="57" t="s">
        <v>35</v>
      </c>
      <c r="V669" s="53" t="s">
        <v>54</v>
      </c>
      <c r="W669" s="59" t="s">
        <v>17418</v>
      </c>
      <c r="X669" s="18" t="s">
        <v>17419</v>
      </c>
    </row>
    <row r="670">
      <c r="A670" s="25" t="s">
        <v>17422</v>
      </c>
      <c r="B670" s="37" t="s">
        <v>17423</v>
      </c>
      <c r="C670" s="51">
        <v>2019.0</v>
      </c>
      <c r="D670" s="52">
        <v>47.0</v>
      </c>
      <c r="E670" s="52">
        <v>200168.0</v>
      </c>
      <c r="F670" s="53" t="s">
        <v>16898</v>
      </c>
      <c r="G670" s="37" t="s">
        <v>9628</v>
      </c>
      <c r="H670" s="37" t="s">
        <v>17345</v>
      </c>
      <c r="I670" s="52">
        <v>0.74</v>
      </c>
      <c r="J670" s="52">
        <v>0.452</v>
      </c>
      <c r="K670" s="52">
        <v>-8.828</v>
      </c>
      <c r="L670" s="52">
        <v>0.0653</v>
      </c>
      <c r="M670" s="52">
        <v>0.672</v>
      </c>
      <c r="N670" s="52">
        <v>0.0</v>
      </c>
      <c r="O670" s="52">
        <v>0.118</v>
      </c>
      <c r="P670" s="52">
        <v>0.637</v>
      </c>
      <c r="Q670" s="52">
        <v>115.063</v>
      </c>
      <c r="R670" s="52">
        <v>5.0</v>
      </c>
      <c r="S670" s="52">
        <v>1.0</v>
      </c>
      <c r="T670" s="54" t="s">
        <v>103</v>
      </c>
      <c r="U670" s="57" t="s">
        <v>35</v>
      </c>
      <c r="V670" s="53" t="s">
        <v>54</v>
      </c>
      <c r="W670" s="59" t="s">
        <v>17424</v>
      </c>
      <c r="X670" s="18" t="s">
        <v>17425</v>
      </c>
    </row>
    <row r="671">
      <c r="A671" s="25" t="s">
        <v>17426</v>
      </c>
      <c r="B671" s="37" t="s">
        <v>17427</v>
      </c>
      <c r="C671" s="51">
        <v>2019.0</v>
      </c>
      <c r="D671" s="52">
        <v>34.0</v>
      </c>
      <c r="E671" s="52">
        <v>199253.0</v>
      </c>
      <c r="F671" s="53" t="s">
        <v>16898</v>
      </c>
      <c r="G671" s="37" t="s">
        <v>9628</v>
      </c>
      <c r="H671" s="37" t="s">
        <v>17428</v>
      </c>
      <c r="I671" s="52">
        <v>0.381</v>
      </c>
      <c r="J671" s="52">
        <v>0.693</v>
      </c>
      <c r="K671" s="52">
        <v>-5.251</v>
      </c>
      <c r="L671" s="52">
        <v>0.062</v>
      </c>
      <c r="M671" s="52">
        <v>0.0636</v>
      </c>
      <c r="N671" s="52">
        <v>0.0</v>
      </c>
      <c r="O671" s="52">
        <v>0.14</v>
      </c>
      <c r="P671" s="52">
        <v>0.192</v>
      </c>
      <c r="Q671" s="52">
        <v>76.082</v>
      </c>
      <c r="R671" s="52">
        <v>9.0</v>
      </c>
      <c r="S671" s="52">
        <v>1.0</v>
      </c>
      <c r="T671" s="54" t="s">
        <v>103</v>
      </c>
      <c r="U671" s="57" t="s">
        <v>35</v>
      </c>
      <c r="V671" s="53" t="s">
        <v>58</v>
      </c>
      <c r="W671" s="59" t="s">
        <v>17429</v>
      </c>
      <c r="X671" s="18" t="s">
        <v>17430</v>
      </c>
    </row>
    <row r="672">
      <c r="A672" s="25" t="s">
        <v>17431</v>
      </c>
      <c r="B672" s="37" t="s">
        <v>17432</v>
      </c>
      <c r="C672" s="51">
        <v>2016.0</v>
      </c>
      <c r="D672" s="52">
        <v>44.0</v>
      </c>
      <c r="E672" s="52">
        <v>238154.0</v>
      </c>
      <c r="F672" s="53" t="s">
        <v>16898</v>
      </c>
      <c r="G672" s="37" t="s">
        <v>9628</v>
      </c>
      <c r="H672" s="37" t="s">
        <v>9629</v>
      </c>
      <c r="I672" s="52">
        <v>0.601</v>
      </c>
      <c r="J672" s="52">
        <v>0.85</v>
      </c>
      <c r="K672" s="52">
        <v>-5.122</v>
      </c>
      <c r="L672" s="52">
        <v>0.117</v>
      </c>
      <c r="M672" s="52">
        <v>0.0288</v>
      </c>
      <c r="N672" s="52">
        <v>0.0</v>
      </c>
      <c r="O672" s="52">
        <v>0.183</v>
      </c>
      <c r="P672" s="52">
        <v>0.759</v>
      </c>
      <c r="Q672" s="52">
        <v>135.947</v>
      </c>
      <c r="R672" s="52">
        <v>10.0</v>
      </c>
      <c r="S672" s="52">
        <v>1.0</v>
      </c>
      <c r="T672" s="54" t="s">
        <v>103</v>
      </c>
      <c r="U672" s="57" t="s">
        <v>35</v>
      </c>
      <c r="V672" s="53" t="s">
        <v>54</v>
      </c>
      <c r="W672" s="59" t="s">
        <v>17434</v>
      </c>
      <c r="X672" s="9" t="s">
        <v>17436</v>
      </c>
    </row>
    <row r="673">
      <c r="A673" s="25" t="s">
        <v>17438</v>
      </c>
      <c r="B673" s="37" t="s">
        <v>17439</v>
      </c>
      <c r="C673" s="51">
        <v>2019.0</v>
      </c>
      <c r="D673" s="52">
        <v>49.0</v>
      </c>
      <c r="E673" s="52">
        <v>237559.0</v>
      </c>
      <c r="F673" s="53" t="s">
        <v>16898</v>
      </c>
      <c r="G673" s="37" t="s">
        <v>9628</v>
      </c>
      <c r="H673" s="37" t="s">
        <v>17345</v>
      </c>
      <c r="I673" s="52">
        <v>0.338</v>
      </c>
      <c r="J673" s="52">
        <v>0.554</v>
      </c>
      <c r="K673" s="52">
        <v>-9.199</v>
      </c>
      <c r="L673" s="52">
        <v>0.0441</v>
      </c>
      <c r="M673" s="52">
        <v>0.426</v>
      </c>
      <c r="N673" s="52">
        <v>0.0</v>
      </c>
      <c r="O673" s="52">
        <v>0.126</v>
      </c>
      <c r="P673" s="52">
        <v>0.299</v>
      </c>
      <c r="Q673" s="52">
        <v>81.262</v>
      </c>
      <c r="R673" s="52">
        <v>11.0</v>
      </c>
      <c r="S673" s="52">
        <v>0.0</v>
      </c>
      <c r="T673" s="54" t="s">
        <v>103</v>
      </c>
      <c r="U673" s="57" t="s">
        <v>35</v>
      </c>
      <c r="V673" s="53" t="s">
        <v>36</v>
      </c>
      <c r="W673" s="59" t="s">
        <v>17440</v>
      </c>
      <c r="X673" s="18" t="s">
        <v>17441</v>
      </c>
    </row>
    <row r="674">
      <c r="A674" s="25" t="s">
        <v>17442</v>
      </c>
      <c r="B674" s="37" t="s">
        <v>17443</v>
      </c>
      <c r="C674" s="51">
        <v>2013.0</v>
      </c>
      <c r="D674" s="52">
        <v>65.0</v>
      </c>
      <c r="E674" s="52">
        <v>233466.0</v>
      </c>
      <c r="F674" s="53" t="s">
        <v>17020</v>
      </c>
      <c r="G674" s="37" t="s">
        <v>17444</v>
      </c>
      <c r="H674" s="37" t="s">
        <v>17332</v>
      </c>
      <c r="I674" s="52">
        <v>0.511</v>
      </c>
      <c r="J674" s="52">
        <v>0.621</v>
      </c>
      <c r="K674" s="52">
        <v>-8.751</v>
      </c>
      <c r="L674" s="52">
        <v>0.123</v>
      </c>
      <c r="M674" s="52">
        <v>0.471</v>
      </c>
      <c r="N674" s="52">
        <v>9.72E-5</v>
      </c>
      <c r="O674" s="52">
        <v>0.0893</v>
      </c>
      <c r="P674" s="52">
        <v>0.266</v>
      </c>
      <c r="Q674" s="52">
        <v>129.885</v>
      </c>
      <c r="R674" s="52">
        <v>9.0</v>
      </c>
      <c r="S674" s="52">
        <v>1.0</v>
      </c>
      <c r="T674" s="54" t="s">
        <v>11697</v>
      </c>
      <c r="U674" s="57" t="s">
        <v>35</v>
      </c>
      <c r="V674" s="53" t="s">
        <v>36</v>
      </c>
      <c r="W674" s="59" t="s">
        <v>17447</v>
      </c>
      <c r="X674" s="18" t="s">
        <v>17448</v>
      </c>
    </row>
    <row r="675">
      <c r="A675" s="25" t="s">
        <v>17449</v>
      </c>
      <c r="B675" s="37" t="s">
        <v>17450</v>
      </c>
      <c r="C675" s="51">
        <v>2016.0</v>
      </c>
      <c r="D675" s="52">
        <v>46.0</v>
      </c>
      <c r="E675" s="52">
        <v>272576.0</v>
      </c>
      <c r="F675" s="53" t="s">
        <v>17010</v>
      </c>
      <c r="G675" s="37" t="s">
        <v>17451</v>
      </c>
      <c r="H675" s="37" t="s">
        <v>9629</v>
      </c>
      <c r="I675" s="52">
        <v>0.528</v>
      </c>
      <c r="J675" s="52">
        <v>0.708</v>
      </c>
      <c r="K675" s="52">
        <v>-5.051</v>
      </c>
      <c r="L675" s="52">
        <v>0.162</v>
      </c>
      <c r="M675" s="52">
        <v>0.138</v>
      </c>
      <c r="N675" s="52">
        <v>0.0</v>
      </c>
      <c r="O675" s="52">
        <v>0.134</v>
      </c>
      <c r="P675" s="52">
        <v>0.627</v>
      </c>
      <c r="Q675" s="52">
        <v>84.744</v>
      </c>
      <c r="R675" s="52">
        <v>11.0</v>
      </c>
      <c r="S675" s="52">
        <v>0.0</v>
      </c>
      <c r="T675" s="54" t="s">
        <v>103</v>
      </c>
      <c r="U675" s="57" t="s">
        <v>35</v>
      </c>
      <c r="V675" s="53" t="s">
        <v>54</v>
      </c>
      <c r="W675" s="59" t="s">
        <v>17452</v>
      </c>
      <c r="X675" s="9" t="s">
        <v>17453</v>
      </c>
    </row>
    <row r="676">
      <c r="A676" s="25" t="s">
        <v>17454</v>
      </c>
      <c r="B676" s="37" t="s">
        <v>17455</v>
      </c>
      <c r="C676" s="51">
        <v>2018.0</v>
      </c>
      <c r="D676" s="52">
        <v>77.0</v>
      </c>
      <c r="E676" s="52">
        <v>196373.0</v>
      </c>
      <c r="F676" s="53" t="s">
        <v>17020</v>
      </c>
      <c r="G676" s="37" t="s">
        <v>17456</v>
      </c>
      <c r="H676" s="37" t="s">
        <v>17455</v>
      </c>
      <c r="I676" s="52">
        <v>0.553</v>
      </c>
      <c r="J676" s="52">
        <v>0.586</v>
      </c>
      <c r="K676" s="52">
        <v>-6.319</v>
      </c>
      <c r="L676" s="52">
        <v>0.0362</v>
      </c>
      <c r="M676" s="52">
        <v>0.697</v>
      </c>
      <c r="N676" s="52">
        <v>0.0</v>
      </c>
      <c r="O676" s="52">
        <v>0.0813</v>
      </c>
      <c r="P676" s="52">
        <v>0.443</v>
      </c>
      <c r="Q676" s="52">
        <v>126.684</v>
      </c>
      <c r="R676" s="52">
        <v>11.0</v>
      </c>
      <c r="S676" s="52">
        <v>1.0</v>
      </c>
      <c r="T676" s="54" t="s">
        <v>103</v>
      </c>
      <c r="U676" s="57" t="s">
        <v>35</v>
      </c>
      <c r="V676" s="53" t="s">
        <v>54</v>
      </c>
      <c r="W676" s="59" t="s">
        <v>17457</v>
      </c>
      <c r="X676" s="18" t="s">
        <v>17458</v>
      </c>
    </row>
    <row r="677">
      <c r="A677" s="25" t="s">
        <v>17459</v>
      </c>
      <c r="B677" s="37" t="s">
        <v>17460</v>
      </c>
      <c r="C677" s="51">
        <v>2022.0</v>
      </c>
      <c r="D677" s="52">
        <v>77.0</v>
      </c>
      <c r="E677" s="52">
        <v>163603.0</v>
      </c>
      <c r="F677" s="53" t="s">
        <v>17020</v>
      </c>
      <c r="G677" s="37" t="s">
        <v>17456</v>
      </c>
      <c r="H677" s="37" t="s">
        <v>17460</v>
      </c>
      <c r="I677" s="52">
        <v>0.4</v>
      </c>
      <c r="J677" s="52">
        <v>0.641</v>
      </c>
      <c r="K677" s="52">
        <v>-6.303</v>
      </c>
      <c r="L677" s="52">
        <v>0.0674</v>
      </c>
      <c r="M677" s="52">
        <v>0.214</v>
      </c>
      <c r="N677" s="52">
        <v>0.0</v>
      </c>
      <c r="O677" s="52">
        <v>0.0656</v>
      </c>
      <c r="P677" s="52">
        <v>0.393</v>
      </c>
      <c r="Q677" s="52">
        <v>81.552</v>
      </c>
      <c r="R677" s="52">
        <v>8.0</v>
      </c>
      <c r="S677" s="52">
        <v>1.0</v>
      </c>
      <c r="T677" s="54" t="s">
        <v>103</v>
      </c>
      <c r="U677" s="57" t="s">
        <v>35</v>
      </c>
      <c r="V677" s="53" t="s">
        <v>45</v>
      </c>
      <c r="W677" s="59" t="s">
        <v>17461</v>
      </c>
      <c r="X677" s="18" t="s">
        <v>17462</v>
      </c>
    </row>
    <row r="678">
      <c r="A678" s="25" t="s">
        <v>17463</v>
      </c>
      <c r="B678" s="37" t="s">
        <v>17464</v>
      </c>
      <c r="C678" s="51">
        <v>2019.0</v>
      </c>
      <c r="D678" s="52">
        <v>77.0</v>
      </c>
      <c r="E678" s="52">
        <v>179120.0</v>
      </c>
      <c r="F678" s="53" t="s">
        <v>17020</v>
      </c>
      <c r="G678" s="37" t="s">
        <v>17456</v>
      </c>
      <c r="H678" s="37" t="s">
        <v>17465</v>
      </c>
      <c r="I678" s="52">
        <v>0.411</v>
      </c>
      <c r="J678" s="52">
        <v>0.204</v>
      </c>
      <c r="K678" s="52">
        <v>-11.575</v>
      </c>
      <c r="L678" s="52">
        <v>0.0578</v>
      </c>
      <c r="M678" s="52">
        <v>0.855</v>
      </c>
      <c r="N678" s="52">
        <v>0.0</v>
      </c>
      <c r="O678" s="52">
        <v>0.143</v>
      </c>
      <c r="P678" s="52">
        <v>0.337</v>
      </c>
      <c r="Q678" s="52">
        <v>70.853</v>
      </c>
      <c r="R678" s="52">
        <v>0.0</v>
      </c>
      <c r="S678" s="52">
        <v>1.0</v>
      </c>
      <c r="T678" s="54" t="s">
        <v>103</v>
      </c>
      <c r="U678" s="57" t="s">
        <v>35</v>
      </c>
      <c r="V678" s="53" t="s">
        <v>45</v>
      </c>
      <c r="W678" s="59" t="s">
        <v>17466</v>
      </c>
      <c r="X678" s="18" t="s">
        <v>17467</v>
      </c>
    </row>
    <row r="679">
      <c r="A679" s="25" t="s">
        <v>17468</v>
      </c>
      <c r="B679" s="37" t="s">
        <v>7615</v>
      </c>
      <c r="C679" s="51">
        <v>2019.0</v>
      </c>
      <c r="D679" s="52">
        <v>75.0</v>
      </c>
      <c r="E679" s="52">
        <v>240013.0</v>
      </c>
      <c r="F679" s="53" t="s">
        <v>17020</v>
      </c>
      <c r="G679" s="37" t="s">
        <v>17456</v>
      </c>
      <c r="H679" s="37" t="s">
        <v>17465</v>
      </c>
      <c r="I679" s="52">
        <v>0.519</v>
      </c>
      <c r="J679" s="52">
        <v>0.731</v>
      </c>
      <c r="K679" s="52">
        <v>-7.192</v>
      </c>
      <c r="L679" s="52">
        <v>0.0449</v>
      </c>
      <c r="M679" s="52">
        <v>0.184</v>
      </c>
      <c r="N679" s="52">
        <v>0.0</v>
      </c>
      <c r="O679" s="52">
        <v>0.0643</v>
      </c>
      <c r="P679" s="52">
        <v>0.338</v>
      </c>
      <c r="Q679" s="52">
        <v>156.878</v>
      </c>
      <c r="R679" s="52">
        <v>11.0</v>
      </c>
      <c r="S679" s="52">
        <v>0.0</v>
      </c>
      <c r="T679" s="54" t="s">
        <v>103</v>
      </c>
      <c r="U679" s="57" t="s">
        <v>35</v>
      </c>
      <c r="V679" s="53" t="s">
        <v>45</v>
      </c>
      <c r="W679" s="59" t="s">
        <v>17469</v>
      </c>
      <c r="X679" s="18" t="s">
        <v>17470</v>
      </c>
    </row>
    <row r="680">
      <c r="A680" s="25" t="s">
        <v>17471</v>
      </c>
      <c r="B680" s="37" t="s">
        <v>17472</v>
      </c>
      <c r="C680" s="51">
        <v>2019.0</v>
      </c>
      <c r="D680" s="52">
        <v>58.0</v>
      </c>
      <c r="E680" s="52">
        <v>211453.0</v>
      </c>
      <c r="F680" s="53" t="s">
        <v>17020</v>
      </c>
      <c r="G680" s="37" t="s">
        <v>17456</v>
      </c>
      <c r="H680" s="37" t="s">
        <v>17465</v>
      </c>
      <c r="I680" s="52">
        <v>0.614</v>
      </c>
      <c r="J680" s="52">
        <v>0.739</v>
      </c>
      <c r="K680" s="52">
        <v>-6.478</v>
      </c>
      <c r="L680" s="52">
        <v>0.0314</v>
      </c>
      <c r="M680" s="52">
        <v>0.526</v>
      </c>
      <c r="N680" s="52">
        <v>0.0</v>
      </c>
      <c r="O680" s="52">
        <v>0.149</v>
      </c>
      <c r="P680" s="52">
        <v>0.711</v>
      </c>
      <c r="Q680" s="52">
        <v>104.955</v>
      </c>
      <c r="R680" s="52">
        <v>10.0</v>
      </c>
      <c r="S680" s="52">
        <v>1.0</v>
      </c>
      <c r="T680" s="54" t="s">
        <v>103</v>
      </c>
      <c r="U680" s="57" t="s">
        <v>35</v>
      </c>
      <c r="V680" s="53" t="s">
        <v>54</v>
      </c>
      <c r="W680" s="59" t="s">
        <v>17473</v>
      </c>
      <c r="X680" s="18" t="s">
        <v>17474</v>
      </c>
    </row>
    <row r="681">
      <c r="A681" s="25" t="s">
        <v>17475</v>
      </c>
      <c r="B681" s="37" t="s">
        <v>17476</v>
      </c>
      <c r="C681" s="51">
        <v>2019.0</v>
      </c>
      <c r="D681" s="52">
        <v>57.0</v>
      </c>
      <c r="E681" s="52">
        <v>185400.0</v>
      </c>
      <c r="F681" s="53" t="s">
        <v>17020</v>
      </c>
      <c r="G681" s="37" t="s">
        <v>17456</v>
      </c>
      <c r="H681" s="37" t="s">
        <v>17465</v>
      </c>
      <c r="I681" s="52">
        <v>0.723</v>
      </c>
      <c r="J681" s="52">
        <v>0.83</v>
      </c>
      <c r="K681" s="52">
        <v>-7.123</v>
      </c>
      <c r="L681" s="52">
        <v>0.0454</v>
      </c>
      <c r="M681" s="52">
        <v>0.334</v>
      </c>
      <c r="N681" s="52">
        <v>4.23E-5</v>
      </c>
      <c r="O681" s="52">
        <v>0.0931</v>
      </c>
      <c r="P681" s="52">
        <v>0.582</v>
      </c>
      <c r="Q681" s="52">
        <v>106.027</v>
      </c>
      <c r="R681" s="52">
        <v>11.0</v>
      </c>
      <c r="S681" s="52">
        <v>0.0</v>
      </c>
      <c r="T681" s="54" t="s">
        <v>103</v>
      </c>
      <c r="U681" s="57" t="s">
        <v>35</v>
      </c>
      <c r="V681" s="53" t="s">
        <v>54</v>
      </c>
      <c r="W681" s="59" t="s">
        <v>17477</v>
      </c>
      <c r="X681" s="18" t="s">
        <v>17478</v>
      </c>
    </row>
    <row r="682">
      <c r="A682" s="25" t="s">
        <v>17479</v>
      </c>
      <c r="B682" s="37" t="s">
        <v>17480</v>
      </c>
      <c r="C682" s="51">
        <v>2022.0</v>
      </c>
      <c r="D682" s="52">
        <v>57.0</v>
      </c>
      <c r="E682" s="52">
        <v>180274.0</v>
      </c>
      <c r="F682" s="53" t="s">
        <v>17020</v>
      </c>
      <c r="G682" s="37" t="s">
        <v>17456</v>
      </c>
      <c r="H682" s="37" t="s">
        <v>17480</v>
      </c>
      <c r="I682" s="52">
        <v>0.37</v>
      </c>
      <c r="J682" s="52">
        <v>0.559</v>
      </c>
      <c r="K682" s="52">
        <v>-5.589</v>
      </c>
      <c r="L682" s="52">
        <v>0.0526</v>
      </c>
      <c r="M682" s="52">
        <v>0.186</v>
      </c>
      <c r="N682" s="52">
        <v>0.0</v>
      </c>
      <c r="O682" s="52">
        <v>0.121</v>
      </c>
      <c r="P682" s="52">
        <v>0.316</v>
      </c>
      <c r="Q682" s="52">
        <v>162.816</v>
      </c>
      <c r="R682" s="52">
        <v>0.0</v>
      </c>
      <c r="S682" s="52">
        <v>1.0</v>
      </c>
      <c r="T682" s="54" t="s">
        <v>11697</v>
      </c>
      <c r="U682" s="57" t="s">
        <v>35</v>
      </c>
      <c r="V682" s="53" t="s">
        <v>45</v>
      </c>
      <c r="W682" s="59" t="s">
        <v>17481</v>
      </c>
      <c r="X682" s="18" t="s">
        <v>17482</v>
      </c>
    </row>
    <row r="683">
      <c r="A683" s="25" t="s">
        <v>17483</v>
      </c>
      <c r="B683" s="37" t="s">
        <v>17484</v>
      </c>
      <c r="C683" s="51">
        <v>2023.0</v>
      </c>
      <c r="D683" s="52">
        <v>56.0</v>
      </c>
      <c r="E683" s="52">
        <v>178408.0</v>
      </c>
      <c r="F683" s="53" t="s">
        <v>17020</v>
      </c>
      <c r="G683" s="37" t="s">
        <v>17456</v>
      </c>
      <c r="H683" s="37" t="s">
        <v>17484</v>
      </c>
      <c r="I683" s="52">
        <v>0.529</v>
      </c>
      <c r="J683" s="52">
        <v>0.591</v>
      </c>
      <c r="K683" s="52">
        <v>-4.223</v>
      </c>
      <c r="L683" s="52">
        <v>0.034</v>
      </c>
      <c r="M683" s="52">
        <v>0.599</v>
      </c>
      <c r="N683" s="52">
        <v>0.0</v>
      </c>
      <c r="O683" s="52">
        <v>0.109</v>
      </c>
      <c r="P683" s="52">
        <v>0.27</v>
      </c>
      <c r="Q683" s="52">
        <v>97.742</v>
      </c>
      <c r="R683" s="52">
        <v>0.0</v>
      </c>
      <c r="S683" s="52">
        <v>1.0</v>
      </c>
      <c r="T683" s="54" t="s">
        <v>103</v>
      </c>
      <c r="U683" s="57" t="s">
        <v>35</v>
      </c>
      <c r="V683" s="53" t="s">
        <v>36</v>
      </c>
      <c r="W683" s="59" t="s">
        <v>17485</v>
      </c>
      <c r="X683" s="18" t="s">
        <v>17486</v>
      </c>
    </row>
    <row r="684">
      <c r="A684" s="25" t="s">
        <v>17487</v>
      </c>
      <c r="B684" s="37" t="s">
        <v>9636</v>
      </c>
      <c r="C684" s="51">
        <v>2024.0</v>
      </c>
      <c r="D684" s="52">
        <v>64.0</v>
      </c>
      <c r="E684" s="52">
        <v>179534.0</v>
      </c>
      <c r="F684" s="53" t="s">
        <v>17020</v>
      </c>
      <c r="G684" s="37" t="s">
        <v>17456</v>
      </c>
      <c r="H684" s="37" t="s">
        <v>17488</v>
      </c>
      <c r="I684" s="52">
        <v>0.583</v>
      </c>
      <c r="J684" s="52">
        <v>0.366</v>
      </c>
      <c r="K684" s="52">
        <v>-6.927</v>
      </c>
      <c r="L684" s="52">
        <v>0.0414</v>
      </c>
      <c r="M684" s="52">
        <v>0.786</v>
      </c>
      <c r="N684" s="52">
        <v>0.0</v>
      </c>
      <c r="O684" s="52">
        <v>0.0653</v>
      </c>
      <c r="P684" s="52">
        <v>0.399</v>
      </c>
      <c r="Q684" s="52">
        <v>128.591</v>
      </c>
      <c r="R684" s="52">
        <v>2.0</v>
      </c>
      <c r="S684" s="52">
        <v>1.0</v>
      </c>
      <c r="T684" s="54" t="s">
        <v>103</v>
      </c>
      <c r="U684" s="57" t="s">
        <v>35</v>
      </c>
      <c r="V684" s="53" t="s">
        <v>45</v>
      </c>
      <c r="W684" s="59" t="s">
        <v>17489</v>
      </c>
      <c r="X684" s="18" t="s">
        <v>17490</v>
      </c>
    </row>
    <row r="685">
      <c r="A685" s="25" t="s">
        <v>17491</v>
      </c>
      <c r="B685" s="37" t="s">
        <v>17492</v>
      </c>
      <c r="C685" s="51">
        <v>2024.0</v>
      </c>
      <c r="D685" s="52">
        <v>59.0</v>
      </c>
      <c r="E685" s="52">
        <v>189966.0</v>
      </c>
      <c r="F685" s="53" t="s">
        <v>17020</v>
      </c>
      <c r="G685" s="37" t="s">
        <v>17456</v>
      </c>
      <c r="H685" s="37" t="s">
        <v>17488</v>
      </c>
      <c r="I685" s="52">
        <v>0.649</v>
      </c>
      <c r="J685" s="52">
        <v>0.684</v>
      </c>
      <c r="K685" s="52">
        <v>-5.777</v>
      </c>
      <c r="L685" s="52">
        <v>0.0658</v>
      </c>
      <c r="M685" s="52">
        <v>0.318</v>
      </c>
      <c r="N685" s="52">
        <v>0.0</v>
      </c>
      <c r="O685" s="52">
        <v>0.0705</v>
      </c>
      <c r="P685" s="52">
        <v>0.308</v>
      </c>
      <c r="Q685" s="52">
        <v>120.855</v>
      </c>
      <c r="R685" s="52">
        <v>1.0</v>
      </c>
      <c r="S685" s="52">
        <v>1.0</v>
      </c>
      <c r="T685" s="54" t="s">
        <v>103</v>
      </c>
      <c r="U685" s="57" t="s">
        <v>35</v>
      </c>
      <c r="V685" s="53" t="s">
        <v>45</v>
      </c>
      <c r="W685" s="59" t="s">
        <v>17493</v>
      </c>
      <c r="X685" s="18" t="s">
        <v>17494</v>
      </c>
    </row>
    <row r="686">
      <c r="A686" s="25" t="s">
        <v>17495</v>
      </c>
      <c r="B686" s="37" t="s">
        <v>17496</v>
      </c>
      <c r="C686" s="51">
        <v>2022.0</v>
      </c>
      <c r="D686" s="52">
        <v>61.0</v>
      </c>
      <c r="E686" s="52">
        <v>190527.0</v>
      </c>
      <c r="F686" s="53" t="s">
        <v>17020</v>
      </c>
      <c r="G686" s="37" t="s">
        <v>17456</v>
      </c>
      <c r="H686" s="37" t="s">
        <v>17497</v>
      </c>
      <c r="I686" s="52">
        <v>0.769</v>
      </c>
      <c r="J686" s="52">
        <v>0.724</v>
      </c>
      <c r="K686" s="52">
        <v>-5.12</v>
      </c>
      <c r="L686" s="52">
        <v>0.0864</v>
      </c>
      <c r="M686" s="52">
        <v>0.548</v>
      </c>
      <c r="N686" s="52">
        <v>0.0</v>
      </c>
      <c r="O686" s="52">
        <v>0.161</v>
      </c>
      <c r="P686" s="52">
        <v>0.464</v>
      </c>
      <c r="Q686" s="52">
        <v>110.659</v>
      </c>
      <c r="R686" s="52">
        <v>11.0</v>
      </c>
      <c r="S686" s="52">
        <v>1.0</v>
      </c>
      <c r="T686" s="54" t="s">
        <v>103</v>
      </c>
      <c r="U686" s="57" t="s">
        <v>35</v>
      </c>
      <c r="V686" s="53" t="s">
        <v>54</v>
      </c>
      <c r="W686" s="59" t="s">
        <v>17498</v>
      </c>
      <c r="X686" s="18" t="s">
        <v>17499</v>
      </c>
    </row>
    <row r="687">
      <c r="A687" s="25" t="s">
        <v>17500</v>
      </c>
      <c r="B687" s="37" t="s">
        <v>17497</v>
      </c>
      <c r="C687" s="51">
        <v>2022.0</v>
      </c>
      <c r="D687" s="52">
        <v>51.0</v>
      </c>
      <c r="E687" s="52">
        <v>244108.0</v>
      </c>
      <c r="F687" s="53" t="s">
        <v>17020</v>
      </c>
      <c r="G687" s="37" t="s">
        <v>17456</v>
      </c>
      <c r="H687" s="37" t="s">
        <v>17497</v>
      </c>
      <c r="I687" s="52">
        <v>0.418</v>
      </c>
      <c r="J687" s="52">
        <v>0.558</v>
      </c>
      <c r="K687" s="52">
        <v>-7.001</v>
      </c>
      <c r="L687" s="52">
        <v>0.0366</v>
      </c>
      <c r="M687" s="52">
        <v>0.181</v>
      </c>
      <c r="N687" s="52">
        <v>8.76E-6</v>
      </c>
      <c r="O687" s="52">
        <v>0.148</v>
      </c>
      <c r="P687" s="52">
        <v>0.207</v>
      </c>
      <c r="Q687" s="52">
        <v>109.032</v>
      </c>
      <c r="R687" s="52">
        <v>1.0</v>
      </c>
      <c r="S687" s="52">
        <v>1.0</v>
      </c>
      <c r="T687" s="54" t="s">
        <v>103</v>
      </c>
      <c r="U687" s="57" t="s">
        <v>35</v>
      </c>
      <c r="V687" s="53" t="s">
        <v>36</v>
      </c>
      <c r="W687" s="59" t="s">
        <v>17501</v>
      </c>
      <c r="X687" s="9" t="s">
        <v>17502</v>
      </c>
    </row>
    <row r="688">
      <c r="A688" s="25" t="s">
        <v>17503</v>
      </c>
      <c r="B688" s="37" t="s">
        <v>17504</v>
      </c>
      <c r="C688" s="51">
        <v>2017.0</v>
      </c>
      <c r="D688" s="52">
        <v>56.0</v>
      </c>
      <c r="E688" s="52">
        <v>193628.0</v>
      </c>
      <c r="F688" s="53" t="s">
        <v>17020</v>
      </c>
      <c r="G688" s="37" t="s">
        <v>17456</v>
      </c>
      <c r="H688" s="37" t="s">
        <v>17505</v>
      </c>
      <c r="I688" s="52">
        <v>0.515</v>
      </c>
      <c r="J688" s="52">
        <v>0.201</v>
      </c>
      <c r="K688" s="52">
        <v>-10.866</v>
      </c>
      <c r="L688" s="52">
        <v>0.0569</v>
      </c>
      <c r="M688" s="52">
        <v>0.939</v>
      </c>
      <c r="N688" s="52">
        <v>1.29E-6</v>
      </c>
      <c r="O688" s="52">
        <v>0.0889</v>
      </c>
      <c r="P688" s="52">
        <v>0.228</v>
      </c>
      <c r="Q688" s="52">
        <v>74.21</v>
      </c>
      <c r="R688" s="52">
        <v>8.0</v>
      </c>
      <c r="S688" s="52">
        <v>1.0</v>
      </c>
      <c r="T688" s="54" t="s">
        <v>103</v>
      </c>
      <c r="U688" s="57" t="s">
        <v>35</v>
      </c>
      <c r="V688" s="53" t="s">
        <v>36</v>
      </c>
      <c r="W688" s="59" t="s">
        <v>17506</v>
      </c>
      <c r="X688" s="18" t="s">
        <v>17507</v>
      </c>
    </row>
    <row r="689">
      <c r="A689" s="25" t="s">
        <v>12094</v>
      </c>
      <c r="B689" s="37" t="s">
        <v>12096</v>
      </c>
      <c r="C689" s="51">
        <v>2019.0</v>
      </c>
      <c r="D689" s="52">
        <v>89.0</v>
      </c>
      <c r="E689" s="52">
        <v>182160.0</v>
      </c>
      <c r="F689" s="53" t="s">
        <v>12099</v>
      </c>
      <c r="G689" s="37" t="s">
        <v>12100</v>
      </c>
      <c r="H689" s="37" t="s">
        <v>12101</v>
      </c>
      <c r="I689" s="52">
        <v>0.501</v>
      </c>
      <c r="J689" s="52">
        <v>0.405</v>
      </c>
      <c r="K689" s="52">
        <v>-5.679</v>
      </c>
      <c r="L689" s="52">
        <v>0.0319</v>
      </c>
      <c r="M689" s="52">
        <v>0.751</v>
      </c>
      <c r="N689" s="52">
        <v>0.0</v>
      </c>
      <c r="O689" s="52">
        <v>0.105</v>
      </c>
      <c r="P689" s="52">
        <v>0.446</v>
      </c>
      <c r="Q689" s="52">
        <v>109.891</v>
      </c>
      <c r="R689" s="52">
        <v>1.0</v>
      </c>
      <c r="S689" s="52">
        <v>1.0</v>
      </c>
      <c r="T689" s="54" t="s">
        <v>103</v>
      </c>
      <c r="U689" s="57" t="s">
        <v>35</v>
      </c>
      <c r="V689" s="53" t="s">
        <v>54</v>
      </c>
      <c r="W689" s="59" t="s">
        <v>12105</v>
      </c>
      <c r="X689" s="18" t="s">
        <v>17508</v>
      </c>
    </row>
    <row r="690">
      <c r="A690" s="25" t="s">
        <v>17509</v>
      </c>
      <c r="B690" s="37" t="s">
        <v>17510</v>
      </c>
      <c r="C690" s="51">
        <v>2019.0</v>
      </c>
      <c r="D690" s="52">
        <v>55.0</v>
      </c>
      <c r="E690" s="52">
        <v>221706.0</v>
      </c>
      <c r="F690" s="53" t="s">
        <v>17020</v>
      </c>
      <c r="G690" s="37" t="s">
        <v>17456</v>
      </c>
      <c r="H690" s="37" t="s">
        <v>17465</v>
      </c>
      <c r="I690" s="52">
        <v>0.551</v>
      </c>
      <c r="J690" s="52">
        <v>0.463</v>
      </c>
      <c r="K690" s="52">
        <v>-9.683</v>
      </c>
      <c r="L690" s="52">
        <v>0.0391</v>
      </c>
      <c r="M690" s="52">
        <v>0.679</v>
      </c>
      <c r="N690" s="52">
        <v>1.3E-6</v>
      </c>
      <c r="O690" s="52">
        <v>0.14</v>
      </c>
      <c r="P690" s="52">
        <v>0.185</v>
      </c>
      <c r="Q690" s="52">
        <v>80.921</v>
      </c>
      <c r="R690" s="52">
        <v>11.0</v>
      </c>
      <c r="S690" s="52">
        <v>1.0</v>
      </c>
      <c r="T690" s="54" t="s">
        <v>11697</v>
      </c>
      <c r="U690" s="57" t="s">
        <v>35</v>
      </c>
      <c r="V690" s="53" t="s">
        <v>58</v>
      </c>
      <c r="W690" s="59" t="s">
        <v>17511</v>
      </c>
      <c r="X690" s="18" t="s">
        <v>17512</v>
      </c>
    </row>
    <row r="691">
      <c r="A691" s="25" t="s">
        <v>17513</v>
      </c>
      <c r="B691" s="37" t="s">
        <v>17514</v>
      </c>
      <c r="C691" s="51">
        <v>2019.0</v>
      </c>
      <c r="D691" s="52">
        <v>46.0</v>
      </c>
      <c r="E691" s="52">
        <v>205346.0</v>
      </c>
      <c r="F691" s="53" t="s">
        <v>17020</v>
      </c>
      <c r="G691" s="37" t="s">
        <v>17456</v>
      </c>
      <c r="H691" s="37" t="s">
        <v>17465</v>
      </c>
      <c r="I691" s="52">
        <v>0.671</v>
      </c>
      <c r="J691" s="52">
        <v>0.628</v>
      </c>
      <c r="K691" s="52">
        <v>-7.114</v>
      </c>
      <c r="L691" s="52">
        <v>0.0419</v>
      </c>
      <c r="M691" s="52">
        <v>0.294</v>
      </c>
      <c r="N691" s="52">
        <v>0.0</v>
      </c>
      <c r="O691" s="52">
        <v>0.062</v>
      </c>
      <c r="P691" s="52">
        <v>0.466</v>
      </c>
      <c r="Q691" s="52">
        <v>114.887</v>
      </c>
      <c r="R691" s="52">
        <v>5.0</v>
      </c>
      <c r="S691" s="52">
        <v>1.0</v>
      </c>
      <c r="T691" s="54" t="s">
        <v>103</v>
      </c>
      <c r="U691" s="57" t="s">
        <v>35</v>
      </c>
      <c r="V691" s="53" t="s">
        <v>54</v>
      </c>
      <c r="W691" s="59" t="s">
        <v>17515</v>
      </c>
      <c r="X691" s="18" t="s">
        <v>17516</v>
      </c>
    </row>
    <row r="692">
      <c r="A692" s="25" t="s">
        <v>17517</v>
      </c>
      <c r="B692" s="37" t="s">
        <v>17518</v>
      </c>
      <c r="C692" s="51">
        <v>2019.0</v>
      </c>
      <c r="D692" s="52">
        <v>49.0</v>
      </c>
      <c r="E692" s="52">
        <v>179933.0</v>
      </c>
      <c r="F692" s="53" t="s">
        <v>17020</v>
      </c>
      <c r="G692" s="37" t="s">
        <v>17456</v>
      </c>
      <c r="H692" s="37" t="s">
        <v>17465</v>
      </c>
      <c r="I692" s="52">
        <v>0.638</v>
      </c>
      <c r="J692" s="52">
        <v>0.268</v>
      </c>
      <c r="K692" s="52">
        <v>-9.054</v>
      </c>
      <c r="L692" s="52">
        <v>0.0391</v>
      </c>
      <c r="M692" s="52">
        <v>0.81</v>
      </c>
      <c r="N692" s="52">
        <v>0.0</v>
      </c>
      <c r="O692" s="52">
        <v>0.0977</v>
      </c>
      <c r="P692" s="52">
        <v>0.444</v>
      </c>
      <c r="Q692" s="52">
        <v>81.698</v>
      </c>
      <c r="R692" s="52">
        <v>3.0</v>
      </c>
      <c r="S692" s="52">
        <v>1.0</v>
      </c>
      <c r="T692" s="54" t="s">
        <v>103</v>
      </c>
      <c r="U692" s="57" t="s">
        <v>35</v>
      </c>
      <c r="V692" s="53" t="s">
        <v>54</v>
      </c>
      <c r="W692" s="59" t="s">
        <v>17519</v>
      </c>
      <c r="X692" s="18" t="s">
        <v>17520</v>
      </c>
    </row>
    <row r="693">
      <c r="A693" s="25" t="s">
        <v>17521</v>
      </c>
      <c r="B693" s="37" t="s">
        <v>17522</v>
      </c>
      <c r="C693" s="51">
        <v>2022.0</v>
      </c>
      <c r="D693" s="52">
        <v>55.0</v>
      </c>
      <c r="E693" s="52">
        <v>203609.0</v>
      </c>
      <c r="F693" s="53" t="s">
        <v>17523</v>
      </c>
      <c r="G693" s="37" t="s">
        <v>17524</v>
      </c>
      <c r="H693" s="37" t="s">
        <v>17522</v>
      </c>
      <c r="I693" s="52">
        <v>0.621</v>
      </c>
      <c r="J693" s="52">
        <v>0.575</v>
      </c>
      <c r="K693" s="52">
        <v>-6.243</v>
      </c>
      <c r="L693" s="52">
        <v>0.0564</v>
      </c>
      <c r="M693" s="52">
        <v>0.265</v>
      </c>
      <c r="N693" s="52">
        <v>0.0</v>
      </c>
      <c r="O693" s="52">
        <v>0.0932</v>
      </c>
      <c r="P693" s="52">
        <v>0.343</v>
      </c>
      <c r="Q693" s="52">
        <v>117.887</v>
      </c>
      <c r="R693" s="52">
        <v>11.0</v>
      </c>
      <c r="S693" s="52">
        <v>1.0</v>
      </c>
      <c r="T693" s="54" t="s">
        <v>103</v>
      </c>
      <c r="U693" s="57" t="s">
        <v>35</v>
      </c>
      <c r="V693" s="53" t="s">
        <v>45</v>
      </c>
      <c r="W693" s="59" t="s">
        <v>17525</v>
      </c>
      <c r="X693" s="18" t="s">
        <v>17526</v>
      </c>
    </row>
    <row r="694">
      <c r="A694" s="25" t="s">
        <v>17527</v>
      </c>
      <c r="B694" s="37" t="s">
        <v>17528</v>
      </c>
      <c r="C694" s="51">
        <v>2024.0</v>
      </c>
      <c r="D694" s="52">
        <v>56.0</v>
      </c>
      <c r="E694" s="52">
        <v>148767.0</v>
      </c>
      <c r="F694" s="53" t="s">
        <v>17020</v>
      </c>
      <c r="G694" s="37" t="s">
        <v>17529</v>
      </c>
      <c r="H694" s="37" t="s">
        <v>17528</v>
      </c>
      <c r="I694" s="52">
        <v>0.683</v>
      </c>
      <c r="J694" s="52">
        <v>0.612</v>
      </c>
      <c r="K694" s="52">
        <v>-6.78</v>
      </c>
      <c r="L694" s="52">
        <v>0.0582</v>
      </c>
      <c r="M694" s="52">
        <v>0.51</v>
      </c>
      <c r="N694" s="52">
        <v>0.0</v>
      </c>
      <c r="O694" s="52">
        <v>0.141</v>
      </c>
      <c r="P694" s="52">
        <v>0.447</v>
      </c>
      <c r="Q694" s="52">
        <v>145.968</v>
      </c>
      <c r="R694" s="52">
        <v>3.0</v>
      </c>
      <c r="S694" s="52">
        <v>1.0</v>
      </c>
      <c r="T694" s="54" t="s">
        <v>103</v>
      </c>
      <c r="U694" s="57" t="s">
        <v>35</v>
      </c>
      <c r="V694" s="53" t="s">
        <v>54</v>
      </c>
      <c r="W694" s="59" t="s">
        <v>17530</v>
      </c>
      <c r="X694" s="18" t="s">
        <v>17531</v>
      </c>
    </row>
    <row r="695">
      <c r="A695" s="25" t="s">
        <v>17532</v>
      </c>
      <c r="B695" s="37" t="s">
        <v>3252</v>
      </c>
      <c r="C695" s="51">
        <v>2024.0</v>
      </c>
      <c r="D695" s="52">
        <v>86.0</v>
      </c>
      <c r="E695" s="52">
        <v>180304.0</v>
      </c>
      <c r="F695" s="53" t="s">
        <v>16898</v>
      </c>
      <c r="G695" s="37" t="s">
        <v>3255</v>
      </c>
      <c r="H695" s="37" t="s">
        <v>3252</v>
      </c>
      <c r="I695" s="52">
        <v>0.472</v>
      </c>
      <c r="J695" s="52">
        <v>0.471</v>
      </c>
      <c r="K695" s="52">
        <v>-5.692</v>
      </c>
      <c r="L695" s="52">
        <v>0.0603</v>
      </c>
      <c r="M695" s="52">
        <v>0.151</v>
      </c>
      <c r="N695" s="52">
        <v>0.0</v>
      </c>
      <c r="O695" s="52">
        <v>0.14</v>
      </c>
      <c r="P695" s="52">
        <v>0.219</v>
      </c>
      <c r="Q695" s="52">
        <v>105.029</v>
      </c>
      <c r="R695" s="52">
        <v>10.0</v>
      </c>
      <c r="S695" s="52">
        <v>1.0</v>
      </c>
      <c r="T695" s="54" t="s">
        <v>103</v>
      </c>
      <c r="U695" s="57" t="s">
        <v>35</v>
      </c>
      <c r="V695" s="53" t="s">
        <v>36</v>
      </c>
      <c r="W695" s="59" t="s">
        <v>17533</v>
      </c>
      <c r="X695" s="18" t="s">
        <v>17534</v>
      </c>
    </row>
    <row r="696">
      <c r="A696" s="25" t="s">
        <v>17535</v>
      </c>
      <c r="B696" s="37" t="s">
        <v>17536</v>
      </c>
      <c r="C696" s="51">
        <v>2022.0</v>
      </c>
      <c r="D696" s="52">
        <v>77.0</v>
      </c>
      <c r="E696" s="52">
        <v>216410.0</v>
      </c>
      <c r="F696" s="53" t="s">
        <v>16898</v>
      </c>
      <c r="G696" s="37" t="s">
        <v>3255</v>
      </c>
      <c r="H696" s="37" t="s">
        <v>17536</v>
      </c>
      <c r="I696" s="52">
        <v>0.362</v>
      </c>
      <c r="J696" s="52">
        <v>0.54</v>
      </c>
      <c r="K696" s="52">
        <v>-6.031</v>
      </c>
      <c r="L696" s="52">
        <v>0.0528</v>
      </c>
      <c r="M696" s="52">
        <v>0.338</v>
      </c>
      <c r="N696" s="52">
        <v>0.0</v>
      </c>
      <c r="O696" s="52">
        <v>0.139</v>
      </c>
      <c r="P696" s="52">
        <v>0.3</v>
      </c>
      <c r="Q696" s="52">
        <v>78.007</v>
      </c>
      <c r="R696" s="52">
        <v>10.0</v>
      </c>
      <c r="S696" s="52">
        <v>1.0</v>
      </c>
      <c r="T696" s="54" t="s">
        <v>103</v>
      </c>
      <c r="U696" s="57" t="s">
        <v>35</v>
      </c>
      <c r="V696" s="53" t="s">
        <v>45</v>
      </c>
      <c r="W696" s="59" t="s">
        <v>17537</v>
      </c>
      <c r="X696" s="18" t="s">
        <v>17538</v>
      </c>
    </row>
    <row r="697">
      <c r="A697" s="25" t="s">
        <v>17539</v>
      </c>
      <c r="B697" s="37" t="s">
        <v>17540</v>
      </c>
      <c r="C697" s="51">
        <v>2024.0</v>
      </c>
      <c r="D697" s="52">
        <v>77.0</v>
      </c>
      <c r="E697" s="52">
        <v>193733.0</v>
      </c>
      <c r="F697" s="53" t="s">
        <v>16898</v>
      </c>
      <c r="G697" s="37" t="s">
        <v>3255</v>
      </c>
      <c r="H697" s="37" t="s">
        <v>17541</v>
      </c>
      <c r="I697" s="52">
        <v>0.391</v>
      </c>
      <c r="J697" s="52">
        <v>0.335</v>
      </c>
      <c r="K697" s="52">
        <v>-10.064</v>
      </c>
      <c r="L697" s="52">
        <v>0.0763</v>
      </c>
      <c r="M697" s="52">
        <v>0.389</v>
      </c>
      <c r="N697" s="52">
        <v>0.0</v>
      </c>
      <c r="O697" s="52">
        <v>0.102</v>
      </c>
      <c r="P697" s="52">
        <v>0.116</v>
      </c>
      <c r="Q697" s="52">
        <v>174.185</v>
      </c>
      <c r="R697" s="52">
        <v>0.0</v>
      </c>
      <c r="S697" s="52">
        <v>1.0</v>
      </c>
      <c r="T697" s="54" t="s">
        <v>103</v>
      </c>
      <c r="U697" s="57" t="s">
        <v>35</v>
      </c>
      <c r="V697" s="53" t="s">
        <v>58</v>
      </c>
      <c r="W697" s="59" t="s">
        <v>17542</v>
      </c>
      <c r="X697" s="18" t="s">
        <v>17543</v>
      </c>
    </row>
    <row r="698">
      <c r="A698" s="25" t="s">
        <v>17544</v>
      </c>
      <c r="B698" s="37" t="s">
        <v>17545</v>
      </c>
      <c r="C698" s="51">
        <v>2022.0</v>
      </c>
      <c r="D698" s="52">
        <v>74.0</v>
      </c>
      <c r="E698" s="52">
        <v>187940.0</v>
      </c>
      <c r="F698" s="53" t="s">
        <v>16898</v>
      </c>
      <c r="G698" s="37" t="s">
        <v>3255</v>
      </c>
      <c r="H698" s="37" t="s">
        <v>17545</v>
      </c>
      <c r="I698" s="52">
        <v>0.269</v>
      </c>
      <c r="J698" s="52">
        <v>0.373</v>
      </c>
      <c r="K698" s="52">
        <v>-7.113</v>
      </c>
      <c r="L698" s="52">
        <v>0.0371</v>
      </c>
      <c r="M698" s="52">
        <v>0.15</v>
      </c>
      <c r="N698" s="52">
        <v>0.0</v>
      </c>
      <c r="O698" s="52">
        <v>0.129</v>
      </c>
      <c r="P698" s="52">
        <v>0.321</v>
      </c>
      <c r="Q698" s="52">
        <v>202.899</v>
      </c>
      <c r="R698" s="52">
        <v>8.0</v>
      </c>
      <c r="S698" s="52">
        <v>0.0</v>
      </c>
      <c r="T698" s="54" t="s">
        <v>11697</v>
      </c>
      <c r="U698" s="57" t="s">
        <v>35</v>
      </c>
      <c r="V698" s="53" t="s">
        <v>45</v>
      </c>
      <c r="W698" s="59" t="s">
        <v>17546</v>
      </c>
      <c r="X698" s="18" t="s">
        <v>17547</v>
      </c>
    </row>
    <row r="699">
      <c r="A699" s="25" t="s">
        <v>17548</v>
      </c>
      <c r="B699" s="37" t="s">
        <v>17549</v>
      </c>
      <c r="C699" s="51">
        <v>2022.0</v>
      </c>
      <c r="D699" s="52">
        <v>60.0</v>
      </c>
      <c r="E699" s="52">
        <v>209895.0</v>
      </c>
      <c r="F699" s="53" t="s">
        <v>16898</v>
      </c>
      <c r="G699" s="37" t="s">
        <v>3255</v>
      </c>
      <c r="H699" s="37" t="s">
        <v>17549</v>
      </c>
      <c r="I699" s="52">
        <v>0.504</v>
      </c>
      <c r="J699" s="52">
        <v>0.47</v>
      </c>
      <c r="K699" s="52">
        <v>-6.105</v>
      </c>
      <c r="L699" s="52">
        <v>0.0383</v>
      </c>
      <c r="M699" s="52">
        <v>0.49</v>
      </c>
      <c r="N699" s="52">
        <v>0.0</v>
      </c>
      <c r="O699" s="52">
        <v>0.101</v>
      </c>
      <c r="P699" s="52">
        <v>0.184</v>
      </c>
      <c r="Q699" s="52">
        <v>126.039</v>
      </c>
      <c r="R699" s="52">
        <v>7.0</v>
      </c>
      <c r="S699" s="52">
        <v>1.0</v>
      </c>
      <c r="T699" s="54" t="s">
        <v>103</v>
      </c>
      <c r="U699" s="57" t="s">
        <v>35</v>
      </c>
      <c r="V699" s="53" t="s">
        <v>58</v>
      </c>
      <c r="W699" s="59" t="s">
        <v>17550</v>
      </c>
      <c r="X699" s="18" t="s">
        <v>17551</v>
      </c>
    </row>
    <row r="700">
      <c r="A700" s="25" t="s">
        <v>17552</v>
      </c>
      <c r="B700" s="37" t="s">
        <v>16425</v>
      </c>
      <c r="C700" s="51">
        <v>2024.0</v>
      </c>
      <c r="D700" s="52">
        <v>74.0</v>
      </c>
      <c r="E700" s="52">
        <v>186359.0</v>
      </c>
      <c r="F700" s="53" t="s">
        <v>16898</v>
      </c>
      <c r="G700" s="37" t="s">
        <v>3255</v>
      </c>
      <c r="H700" s="37" t="s">
        <v>17541</v>
      </c>
      <c r="I700" s="52">
        <v>0.711</v>
      </c>
      <c r="J700" s="52">
        <v>0.48</v>
      </c>
      <c r="K700" s="52">
        <v>-5.251</v>
      </c>
      <c r="L700" s="52">
        <v>0.0365</v>
      </c>
      <c r="M700" s="52">
        <v>0.104</v>
      </c>
      <c r="N700" s="52">
        <v>1.55E-5</v>
      </c>
      <c r="O700" s="52">
        <v>0.0894</v>
      </c>
      <c r="P700" s="52">
        <v>0.352</v>
      </c>
      <c r="Q700" s="52">
        <v>107.948</v>
      </c>
      <c r="R700" s="52">
        <v>10.0</v>
      </c>
      <c r="S700" s="52">
        <v>1.0</v>
      </c>
      <c r="T700" s="54" t="s">
        <v>103</v>
      </c>
      <c r="U700" s="57" t="s">
        <v>35</v>
      </c>
      <c r="V700" s="53" t="s">
        <v>45</v>
      </c>
      <c r="W700" s="59" t="s">
        <v>17553</v>
      </c>
      <c r="X700" s="18" t="s">
        <v>17554</v>
      </c>
    </row>
    <row r="701">
      <c r="A701" s="25" t="s">
        <v>17555</v>
      </c>
      <c r="B701" s="37" t="s">
        <v>17556</v>
      </c>
      <c r="C701" s="51">
        <v>2024.0</v>
      </c>
      <c r="D701" s="52">
        <v>10.0</v>
      </c>
      <c r="E701" s="52">
        <v>215217.0</v>
      </c>
      <c r="F701" s="53" t="s">
        <v>16898</v>
      </c>
      <c r="G701" s="37" t="s">
        <v>3255</v>
      </c>
      <c r="H701" s="37" t="s">
        <v>17557</v>
      </c>
      <c r="I701" s="52">
        <v>0.633</v>
      </c>
      <c r="J701" s="52">
        <v>0.612</v>
      </c>
      <c r="K701" s="52">
        <v>-5.368</v>
      </c>
      <c r="L701" s="52">
        <v>0.0515</v>
      </c>
      <c r="M701" s="52">
        <v>0.331</v>
      </c>
      <c r="N701" s="52">
        <v>0.0</v>
      </c>
      <c r="O701" s="52">
        <v>0.117</v>
      </c>
      <c r="P701" s="52">
        <v>0.335</v>
      </c>
      <c r="Q701" s="52">
        <v>119.891</v>
      </c>
      <c r="R701" s="52">
        <v>4.0</v>
      </c>
      <c r="S701" s="52">
        <v>1.0</v>
      </c>
      <c r="T701" s="54" t="s">
        <v>103</v>
      </c>
      <c r="U701" s="57" t="s">
        <v>35</v>
      </c>
      <c r="V701" s="53" t="s">
        <v>45</v>
      </c>
      <c r="W701" s="59" t="s">
        <v>17558</v>
      </c>
      <c r="X701" s="18" t="s">
        <v>17559</v>
      </c>
    </row>
    <row r="702">
      <c r="A702" s="25" t="s">
        <v>17560</v>
      </c>
      <c r="B702" s="37" t="s">
        <v>17561</v>
      </c>
      <c r="C702" s="51">
        <v>2024.0</v>
      </c>
      <c r="D702" s="52">
        <v>62.0</v>
      </c>
      <c r="E702" s="52">
        <v>204035.0</v>
      </c>
      <c r="F702" s="53" t="s">
        <v>16898</v>
      </c>
      <c r="G702" s="37" t="s">
        <v>3255</v>
      </c>
      <c r="H702" s="37" t="s">
        <v>17541</v>
      </c>
      <c r="I702" s="52">
        <v>0.324</v>
      </c>
      <c r="J702" s="52">
        <v>0.675</v>
      </c>
      <c r="K702" s="52">
        <v>-4.652</v>
      </c>
      <c r="L702" s="52">
        <v>0.0856</v>
      </c>
      <c r="M702" s="52">
        <v>0.176</v>
      </c>
      <c r="N702" s="52">
        <v>0.0</v>
      </c>
      <c r="O702" s="52">
        <v>0.215</v>
      </c>
      <c r="P702" s="52">
        <v>0.255</v>
      </c>
      <c r="Q702" s="52">
        <v>166.239</v>
      </c>
      <c r="R702" s="52">
        <v>0.0</v>
      </c>
      <c r="S702" s="52">
        <v>1.0</v>
      </c>
      <c r="T702" s="54" t="s">
        <v>103</v>
      </c>
      <c r="U702" s="57" t="s">
        <v>35</v>
      </c>
      <c r="V702" s="53" t="s">
        <v>36</v>
      </c>
      <c r="W702" s="59" t="s">
        <v>17562</v>
      </c>
      <c r="X702" s="18" t="s">
        <v>17563</v>
      </c>
    </row>
    <row r="703">
      <c r="A703" s="25" t="s">
        <v>17564</v>
      </c>
      <c r="B703" s="37" t="s">
        <v>17565</v>
      </c>
      <c r="C703" s="51">
        <v>2024.0</v>
      </c>
      <c r="D703" s="52">
        <v>84.0</v>
      </c>
      <c r="E703" s="52">
        <v>161831.0</v>
      </c>
      <c r="F703" s="53" t="s">
        <v>16898</v>
      </c>
      <c r="G703" s="37" t="s">
        <v>3255</v>
      </c>
      <c r="H703" s="37" t="s">
        <v>17541</v>
      </c>
      <c r="I703" s="52">
        <v>0.432</v>
      </c>
      <c r="J703" s="52">
        <v>0.583</v>
      </c>
      <c r="K703" s="52">
        <v>-4.682</v>
      </c>
      <c r="L703" s="52">
        <v>0.0687</v>
      </c>
      <c r="M703" s="52">
        <v>0.174</v>
      </c>
      <c r="N703" s="52">
        <v>0.0</v>
      </c>
      <c r="O703" s="52">
        <v>0.0933</v>
      </c>
      <c r="P703" s="52">
        <v>0.544</v>
      </c>
      <c r="Q703" s="52">
        <v>181.489</v>
      </c>
      <c r="R703" s="52">
        <v>8.0</v>
      </c>
      <c r="S703" s="52">
        <v>1.0</v>
      </c>
      <c r="T703" s="54" t="s">
        <v>103</v>
      </c>
      <c r="U703" s="57" t="s">
        <v>35</v>
      </c>
      <c r="V703" s="53" t="s">
        <v>54</v>
      </c>
      <c r="W703" s="59" t="s">
        <v>17566</v>
      </c>
      <c r="X703" s="18" t="s">
        <v>17567</v>
      </c>
    </row>
    <row r="704">
      <c r="A704" s="25" t="s">
        <v>17568</v>
      </c>
      <c r="B704" s="37" t="s">
        <v>17569</v>
      </c>
      <c r="C704" s="51">
        <v>2024.0</v>
      </c>
      <c r="D704" s="52">
        <v>77.0</v>
      </c>
      <c r="E704" s="52">
        <v>261420.0</v>
      </c>
      <c r="F704" s="53" t="s">
        <v>16898</v>
      </c>
      <c r="G704" s="37" t="s">
        <v>3255</v>
      </c>
      <c r="H704" s="37" t="s">
        <v>17569</v>
      </c>
      <c r="I704" s="52">
        <v>0.588</v>
      </c>
      <c r="J704" s="52">
        <v>0.576</v>
      </c>
      <c r="K704" s="52">
        <v>-5.82</v>
      </c>
      <c r="L704" s="52">
        <v>0.0543</v>
      </c>
      <c r="M704" s="52">
        <v>0.369</v>
      </c>
      <c r="N704" s="52">
        <v>0.0</v>
      </c>
      <c r="O704" s="52">
        <v>0.105</v>
      </c>
      <c r="P704" s="52">
        <v>0.226</v>
      </c>
      <c r="Q704" s="52">
        <v>122.081</v>
      </c>
      <c r="R704" s="52">
        <v>9.0</v>
      </c>
      <c r="S704" s="52">
        <v>1.0</v>
      </c>
      <c r="T704" s="54" t="s">
        <v>103</v>
      </c>
      <c r="U704" s="57" t="s">
        <v>35</v>
      </c>
      <c r="V704" s="53" t="s">
        <v>36</v>
      </c>
      <c r="W704" s="59" t="s">
        <v>17570</v>
      </c>
      <c r="X704" s="18" t="s">
        <v>17571</v>
      </c>
    </row>
    <row r="705">
      <c r="A705" s="25" t="s">
        <v>17572</v>
      </c>
      <c r="B705" s="37" t="s">
        <v>17573</v>
      </c>
      <c r="C705" s="51">
        <v>2023.0</v>
      </c>
      <c r="D705" s="52">
        <v>65.0</v>
      </c>
      <c r="E705" s="52">
        <v>186540.0</v>
      </c>
      <c r="F705" s="53" t="s">
        <v>16898</v>
      </c>
      <c r="G705" s="37" t="s">
        <v>3255</v>
      </c>
      <c r="H705" s="37" t="s">
        <v>17574</v>
      </c>
      <c r="I705" s="52">
        <v>0.529</v>
      </c>
      <c r="J705" s="52">
        <v>0.798</v>
      </c>
      <c r="K705" s="52">
        <v>-4.956</v>
      </c>
      <c r="L705" s="52">
        <v>0.236</v>
      </c>
      <c r="M705" s="52">
        <v>0.0137</v>
      </c>
      <c r="N705" s="52">
        <v>0.0</v>
      </c>
      <c r="O705" s="52">
        <v>0.0487</v>
      </c>
      <c r="P705" s="52">
        <v>0.777</v>
      </c>
      <c r="Q705" s="52">
        <v>159.913</v>
      </c>
      <c r="R705" s="52">
        <v>2.0</v>
      </c>
      <c r="S705" s="52">
        <v>1.0</v>
      </c>
      <c r="T705" s="54" t="s">
        <v>103</v>
      </c>
      <c r="U705" s="57" t="s">
        <v>35</v>
      </c>
      <c r="V705" s="53" t="s">
        <v>54</v>
      </c>
      <c r="W705" s="59" t="s">
        <v>17575</v>
      </c>
      <c r="X705" s="18" t="s">
        <v>17576</v>
      </c>
    </row>
    <row r="706">
      <c r="A706" s="25" t="s">
        <v>17577</v>
      </c>
      <c r="B706" s="37" t="s">
        <v>17578</v>
      </c>
      <c r="C706" s="51">
        <v>2024.0</v>
      </c>
      <c r="D706" s="52">
        <v>47.0</v>
      </c>
      <c r="E706" s="52">
        <v>225234.0</v>
      </c>
      <c r="F706" s="53" t="s">
        <v>16898</v>
      </c>
      <c r="G706" s="37" t="s">
        <v>3255</v>
      </c>
      <c r="H706" s="37" t="s">
        <v>17541</v>
      </c>
      <c r="I706" s="52">
        <v>0.436</v>
      </c>
      <c r="J706" s="52">
        <v>0.467</v>
      </c>
      <c r="K706" s="52">
        <v>-6.656</v>
      </c>
      <c r="L706" s="52">
        <v>0.0461</v>
      </c>
      <c r="M706" s="52">
        <v>0.081</v>
      </c>
      <c r="N706" s="52">
        <v>0.0</v>
      </c>
      <c r="O706" s="52">
        <v>0.151</v>
      </c>
      <c r="P706" s="52">
        <v>0.301</v>
      </c>
      <c r="Q706" s="52">
        <v>80.053</v>
      </c>
      <c r="R706" s="52">
        <v>6.0</v>
      </c>
      <c r="S706" s="52">
        <v>1.0</v>
      </c>
      <c r="T706" s="54" t="s">
        <v>11697</v>
      </c>
      <c r="U706" s="57" t="s">
        <v>35</v>
      </c>
      <c r="V706" s="53" t="s">
        <v>45</v>
      </c>
      <c r="W706" s="59" t="s">
        <v>17579</v>
      </c>
      <c r="X706" s="18" t="s">
        <v>17580</v>
      </c>
    </row>
    <row r="707">
      <c r="A707" s="25" t="s">
        <v>17581</v>
      </c>
      <c r="B707" s="37" t="s">
        <v>17582</v>
      </c>
      <c r="C707" s="51">
        <v>2023.0</v>
      </c>
      <c r="D707" s="52">
        <v>65.0</v>
      </c>
      <c r="E707" s="52">
        <v>172517.0</v>
      </c>
      <c r="F707" s="53" t="s">
        <v>16898</v>
      </c>
      <c r="G707" s="37" t="s">
        <v>3255</v>
      </c>
      <c r="H707" s="37" t="s">
        <v>17574</v>
      </c>
      <c r="I707" s="52">
        <v>0.68</v>
      </c>
      <c r="J707" s="52">
        <v>0.753</v>
      </c>
      <c r="K707" s="52">
        <v>-4.747</v>
      </c>
      <c r="L707" s="52">
        <v>0.101</v>
      </c>
      <c r="M707" s="52">
        <v>0.0423</v>
      </c>
      <c r="N707" s="52">
        <v>0.0</v>
      </c>
      <c r="O707" s="52">
        <v>0.103</v>
      </c>
      <c r="P707" s="52">
        <v>0.829</v>
      </c>
      <c r="Q707" s="52">
        <v>141.007</v>
      </c>
      <c r="R707" s="52">
        <v>11.0</v>
      </c>
      <c r="S707" s="52">
        <v>1.0</v>
      </c>
      <c r="T707" s="54" t="s">
        <v>103</v>
      </c>
      <c r="U707" s="57" t="s">
        <v>35</v>
      </c>
      <c r="V707" s="53" t="s">
        <v>54</v>
      </c>
      <c r="W707" s="59" t="s">
        <v>17583</v>
      </c>
      <c r="X707" s="18" t="s">
        <v>17584</v>
      </c>
    </row>
    <row r="708">
      <c r="A708" s="25" t="s">
        <v>17585</v>
      </c>
      <c r="B708" s="37" t="s">
        <v>17586</v>
      </c>
      <c r="C708" s="51">
        <v>2025.0</v>
      </c>
      <c r="D708" s="52">
        <v>66.0</v>
      </c>
      <c r="E708" s="52">
        <v>228506.0</v>
      </c>
      <c r="F708" s="53" t="s">
        <v>16898</v>
      </c>
      <c r="G708" s="37" t="s">
        <v>3255</v>
      </c>
      <c r="H708" s="37" t="s">
        <v>17587</v>
      </c>
      <c r="I708" s="52">
        <v>0.662</v>
      </c>
      <c r="J708" s="52">
        <v>0.605</v>
      </c>
      <c r="K708" s="52">
        <v>-6.172</v>
      </c>
      <c r="L708" s="52">
        <v>0.0701</v>
      </c>
      <c r="M708" s="52">
        <v>0.0352</v>
      </c>
      <c r="N708" s="52">
        <v>0.0</v>
      </c>
      <c r="O708" s="52">
        <v>0.119</v>
      </c>
      <c r="P708" s="52">
        <v>0.946</v>
      </c>
      <c r="Q708" s="52">
        <v>137.973</v>
      </c>
      <c r="R708" s="52">
        <v>1.0</v>
      </c>
      <c r="S708" s="52">
        <v>1.0</v>
      </c>
      <c r="T708" s="54" t="s">
        <v>103</v>
      </c>
      <c r="U708" s="57" t="s">
        <v>35</v>
      </c>
      <c r="V708" s="53" t="s">
        <v>54</v>
      </c>
      <c r="W708" s="59" t="s">
        <v>17588</v>
      </c>
      <c r="X708" s="18" t="s">
        <v>17589</v>
      </c>
    </row>
    <row r="709">
      <c r="A709" s="25" t="s">
        <v>17590</v>
      </c>
      <c r="B709" s="37" t="s">
        <v>17591</v>
      </c>
      <c r="C709" s="51">
        <v>2022.0</v>
      </c>
      <c r="D709" s="52">
        <v>64.0</v>
      </c>
      <c r="E709" s="52">
        <v>169494.0</v>
      </c>
      <c r="F709" s="53" t="s">
        <v>16898</v>
      </c>
      <c r="G709" s="37" t="s">
        <v>3255</v>
      </c>
      <c r="H709" s="37" t="s">
        <v>17592</v>
      </c>
      <c r="I709" s="52">
        <v>0.536</v>
      </c>
      <c r="J709" s="52">
        <v>0.408</v>
      </c>
      <c r="K709" s="52">
        <v>-6.941</v>
      </c>
      <c r="L709" s="52">
        <v>0.0493</v>
      </c>
      <c r="M709" s="52">
        <v>0.622</v>
      </c>
      <c r="N709" s="52">
        <v>0.0</v>
      </c>
      <c r="O709" s="52">
        <v>0.0813</v>
      </c>
      <c r="P709" s="52">
        <v>0.4</v>
      </c>
      <c r="Q709" s="52">
        <v>91.907</v>
      </c>
      <c r="R709" s="52">
        <v>6.0</v>
      </c>
      <c r="S709" s="52">
        <v>1.0</v>
      </c>
      <c r="T709" s="54" t="s">
        <v>103</v>
      </c>
      <c r="U709" s="57" t="s">
        <v>35</v>
      </c>
      <c r="V709" s="53" t="s">
        <v>54</v>
      </c>
      <c r="W709" s="59" t="s">
        <v>17593</v>
      </c>
      <c r="X709" s="18" t="s">
        <v>17594</v>
      </c>
    </row>
    <row r="710">
      <c r="A710" s="25" t="s">
        <v>17595</v>
      </c>
      <c r="B710" s="37" t="s">
        <v>17596</v>
      </c>
      <c r="C710" s="51">
        <v>2025.0</v>
      </c>
      <c r="D710" s="52">
        <v>38.0</v>
      </c>
      <c r="E710" s="52">
        <v>196317.0</v>
      </c>
      <c r="F710" s="53" t="s">
        <v>17597</v>
      </c>
      <c r="G710" s="37" t="s">
        <v>17598</v>
      </c>
      <c r="H710" s="37" t="s">
        <v>17599</v>
      </c>
      <c r="I710" s="52">
        <v>0.83</v>
      </c>
      <c r="J710" s="52">
        <v>0.724</v>
      </c>
      <c r="K710" s="52">
        <v>-6.054</v>
      </c>
      <c r="L710" s="52">
        <v>0.0552</v>
      </c>
      <c r="M710" s="52">
        <v>0.0947</v>
      </c>
      <c r="N710" s="52">
        <v>0.00248</v>
      </c>
      <c r="O710" s="52">
        <v>0.0932</v>
      </c>
      <c r="P710" s="52">
        <v>0.685</v>
      </c>
      <c r="Q710" s="52">
        <v>148.015</v>
      </c>
      <c r="R710" s="52">
        <v>11.0</v>
      </c>
      <c r="S710" s="52">
        <v>0.0</v>
      </c>
      <c r="T710" s="54" t="s">
        <v>103</v>
      </c>
      <c r="U710" s="57" t="s">
        <v>35</v>
      </c>
      <c r="V710" s="53" t="s">
        <v>54</v>
      </c>
      <c r="W710" s="59" t="s">
        <v>17600</v>
      </c>
      <c r="X710" s="18" t="s">
        <v>17601</v>
      </c>
    </row>
    <row r="711">
      <c r="A711" s="25" t="s">
        <v>17602</v>
      </c>
      <c r="B711" s="37" t="s">
        <v>17603</v>
      </c>
      <c r="C711" s="51">
        <v>2024.0</v>
      </c>
      <c r="D711" s="52">
        <v>63.0</v>
      </c>
      <c r="E711" s="52">
        <v>213006.0</v>
      </c>
      <c r="F711" s="53" t="s">
        <v>16898</v>
      </c>
      <c r="G711" s="37" t="s">
        <v>3255</v>
      </c>
      <c r="H711" s="37" t="s">
        <v>17541</v>
      </c>
      <c r="I711" s="52">
        <v>0.524</v>
      </c>
      <c r="J711" s="52">
        <v>0.612</v>
      </c>
      <c r="K711" s="52">
        <v>-6.268</v>
      </c>
      <c r="L711" s="52">
        <v>0.0304</v>
      </c>
      <c r="M711" s="52">
        <v>0.0817</v>
      </c>
      <c r="N711" s="52">
        <v>0.0</v>
      </c>
      <c r="O711" s="52">
        <v>0.196</v>
      </c>
      <c r="P711" s="52">
        <v>0.385</v>
      </c>
      <c r="Q711" s="52">
        <v>149.908</v>
      </c>
      <c r="R711" s="52">
        <v>1.0</v>
      </c>
      <c r="S711" s="52">
        <v>1.0</v>
      </c>
      <c r="T711" s="54" t="s">
        <v>103</v>
      </c>
      <c r="U711" s="57" t="s">
        <v>35</v>
      </c>
      <c r="V711" s="53" t="s">
        <v>45</v>
      </c>
      <c r="W711" s="59" t="s">
        <v>17604</v>
      </c>
      <c r="X711" s="18" t="s">
        <v>17605</v>
      </c>
    </row>
    <row r="712">
      <c r="A712" s="25" t="s">
        <v>17606</v>
      </c>
      <c r="B712" s="37" t="s">
        <v>17607</v>
      </c>
      <c r="C712" s="51">
        <v>2025.0</v>
      </c>
      <c r="D712" s="52">
        <v>58.0</v>
      </c>
      <c r="E712" s="52">
        <v>197160.0</v>
      </c>
      <c r="F712" s="53" t="s">
        <v>16898</v>
      </c>
      <c r="G712" s="37" t="s">
        <v>3255</v>
      </c>
      <c r="H712" s="37" t="s">
        <v>17607</v>
      </c>
      <c r="I712" s="52">
        <v>0.338</v>
      </c>
      <c r="J712" s="52">
        <v>0.463</v>
      </c>
      <c r="K712" s="52">
        <v>-6.468</v>
      </c>
      <c r="L712" s="52">
        <v>0.0295</v>
      </c>
      <c r="M712" s="52">
        <v>0.0508</v>
      </c>
      <c r="N712" s="52">
        <v>0.0</v>
      </c>
      <c r="O712" s="52">
        <v>0.122</v>
      </c>
      <c r="P712" s="52">
        <v>0.259</v>
      </c>
      <c r="Q712" s="52">
        <v>82.193</v>
      </c>
      <c r="R712" s="52">
        <v>5.0</v>
      </c>
      <c r="S712" s="52">
        <v>1.0</v>
      </c>
      <c r="T712" s="54" t="s">
        <v>103</v>
      </c>
      <c r="U712" s="57" t="s">
        <v>35</v>
      </c>
      <c r="V712" s="53" t="s">
        <v>36</v>
      </c>
      <c r="W712" s="59" t="s">
        <v>17608</v>
      </c>
      <c r="X712" s="18" t="s">
        <v>17609</v>
      </c>
    </row>
    <row r="713">
      <c r="A713" s="25" t="s">
        <v>17610</v>
      </c>
      <c r="B713" s="37" t="s">
        <v>17611</v>
      </c>
      <c r="C713" s="51">
        <v>2024.0</v>
      </c>
      <c r="D713" s="52">
        <v>70.0</v>
      </c>
      <c r="E713" s="52">
        <v>223955.0</v>
      </c>
      <c r="F713" s="53" t="s">
        <v>16898</v>
      </c>
      <c r="G713" s="37" t="s">
        <v>3255</v>
      </c>
      <c r="H713" s="37" t="s">
        <v>17611</v>
      </c>
      <c r="I713" s="52">
        <v>0.692</v>
      </c>
      <c r="J713" s="52">
        <v>0.676</v>
      </c>
      <c r="K713" s="52">
        <v>-5.888</v>
      </c>
      <c r="L713" s="52">
        <v>0.0595</v>
      </c>
      <c r="M713" s="52">
        <v>0.606</v>
      </c>
      <c r="N713" s="52">
        <v>0.0</v>
      </c>
      <c r="O713" s="52">
        <v>0.12</v>
      </c>
      <c r="P713" s="52">
        <v>0.47</v>
      </c>
      <c r="Q713" s="52">
        <v>122.926</v>
      </c>
      <c r="R713" s="52">
        <v>0.0</v>
      </c>
      <c r="S713" s="52">
        <v>1.0</v>
      </c>
      <c r="T713" s="54" t="s">
        <v>103</v>
      </c>
      <c r="U713" s="57" t="s">
        <v>35</v>
      </c>
      <c r="V713" s="53" t="s">
        <v>54</v>
      </c>
      <c r="W713" s="59" t="s">
        <v>17612</v>
      </c>
      <c r="X713" s="18" t="s">
        <v>17613</v>
      </c>
    </row>
    <row r="714">
      <c r="A714" s="25" t="s">
        <v>17614</v>
      </c>
      <c r="B714" s="37" t="s">
        <v>17615</v>
      </c>
      <c r="C714" s="51">
        <v>2008.0</v>
      </c>
      <c r="D714" s="52">
        <v>73.0</v>
      </c>
      <c r="E714" s="52">
        <v>261426.0</v>
      </c>
      <c r="F714" s="53" t="s">
        <v>17616</v>
      </c>
      <c r="G714" s="37" t="s">
        <v>9664</v>
      </c>
      <c r="H714" s="37" t="s">
        <v>9664</v>
      </c>
      <c r="I714" s="52">
        <v>0.63</v>
      </c>
      <c r="J714" s="52">
        <v>0.694</v>
      </c>
      <c r="K714" s="52">
        <v>-4.501</v>
      </c>
      <c r="L714" s="52">
        <v>0.0242</v>
      </c>
      <c r="M714" s="52">
        <v>0.144</v>
      </c>
      <c r="N714" s="52">
        <v>0.0</v>
      </c>
      <c r="O714" s="52">
        <v>0.0835</v>
      </c>
      <c r="P714" s="52">
        <v>0.49</v>
      </c>
      <c r="Q714" s="52">
        <v>94.034</v>
      </c>
      <c r="R714" s="52">
        <v>10.0</v>
      </c>
      <c r="S714" s="52">
        <v>1.0</v>
      </c>
      <c r="T714" s="54" t="s">
        <v>11697</v>
      </c>
      <c r="U714" s="57" t="s">
        <v>35</v>
      </c>
      <c r="V714" s="53" t="s">
        <v>54</v>
      </c>
      <c r="W714" s="59" t="s">
        <v>17617</v>
      </c>
      <c r="X714" s="18" t="s">
        <v>17618</v>
      </c>
    </row>
    <row r="715">
      <c r="A715" s="25" t="s">
        <v>17619</v>
      </c>
      <c r="B715" s="37" t="s">
        <v>17620</v>
      </c>
      <c r="C715" s="51">
        <v>2010.0</v>
      </c>
      <c r="D715" s="52">
        <v>65.0</v>
      </c>
      <c r="E715" s="52">
        <v>271773.0</v>
      </c>
      <c r="F715" s="53" t="s">
        <v>17616</v>
      </c>
      <c r="G715" s="37" t="s">
        <v>9664</v>
      </c>
      <c r="H715" s="37" t="s">
        <v>17621</v>
      </c>
      <c r="I715" s="52">
        <v>0.47</v>
      </c>
      <c r="J715" s="52">
        <v>0.837</v>
      </c>
      <c r="K715" s="52">
        <v>-4.963</v>
      </c>
      <c r="L715" s="52">
        <v>0.0396</v>
      </c>
      <c r="M715" s="52">
        <v>0.00387</v>
      </c>
      <c r="N715" s="52">
        <v>0.0</v>
      </c>
      <c r="O715" s="52">
        <v>0.117</v>
      </c>
      <c r="P715" s="52">
        <v>0.522</v>
      </c>
      <c r="Q715" s="52">
        <v>157.044</v>
      </c>
      <c r="R715" s="52">
        <v>2.0</v>
      </c>
      <c r="S715" s="52">
        <v>1.0</v>
      </c>
      <c r="T715" s="54" t="s">
        <v>103</v>
      </c>
      <c r="U715" s="57" t="s">
        <v>35</v>
      </c>
      <c r="V715" s="53" t="s">
        <v>54</v>
      </c>
      <c r="W715" s="59" t="s">
        <v>17622</v>
      </c>
      <c r="X715" s="18" t="s">
        <v>17623</v>
      </c>
    </row>
    <row r="716">
      <c r="A716" s="25" t="s">
        <v>17624</v>
      </c>
      <c r="B716" s="37" t="s">
        <v>17625</v>
      </c>
      <c r="C716" s="51">
        <v>2010.0</v>
      </c>
      <c r="D716" s="52">
        <v>73.0</v>
      </c>
      <c r="E716" s="52">
        <v>252440.0</v>
      </c>
      <c r="F716" s="53" t="s">
        <v>17616</v>
      </c>
      <c r="G716" s="37" t="s">
        <v>9664</v>
      </c>
      <c r="H716" s="37" t="s">
        <v>17621</v>
      </c>
      <c r="I716" s="52">
        <v>0.388</v>
      </c>
      <c r="J716" s="52">
        <v>0.633</v>
      </c>
      <c r="K716" s="52">
        <v>-4.769</v>
      </c>
      <c r="L716" s="52">
        <v>0.0275</v>
      </c>
      <c r="M716" s="52">
        <v>0.0339</v>
      </c>
      <c r="N716" s="52">
        <v>0.0</v>
      </c>
      <c r="O716" s="52">
        <v>0.104</v>
      </c>
      <c r="P716" s="52">
        <v>0.381</v>
      </c>
      <c r="Q716" s="52">
        <v>173.947</v>
      </c>
      <c r="R716" s="52">
        <v>9.0</v>
      </c>
      <c r="S716" s="52">
        <v>1.0</v>
      </c>
      <c r="T716" s="54" t="s">
        <v>103</v>
      </c>
      <c r="U716" s="57" t="s">
        <v>35</v>
      </c>
      <c r="V716" s="53" t="s">
        <v>45</v>
      </c>
      <c r="W716" s="59" t="s">
        <v>17626</v>
      </c>
      <c r="X716" s="18" t="s">
        <v>17627</v>
      </c>
    </row>
    <row r="717">
      <c r="A717" s="25" t="s">
        <v>17628</v>
      </c>
      <c r="B717" s="37" t="s">
        <v>17629</v>
      </c>
      <c r="C717" s="51">
        <v>2010.0</v>
      </c>
      <c r="D717" s="52">
        <v>61.0</v>
      </c>
      <c r="E717" s="52">
        <v>241653.0</v>
      </c>
      <c r="F717" s="53" t="s">
        <v>17616</v>
      </c>
      <c r="G717" s="37" t="s">
        <v>9664</v>
      </c>
      <c r="H717" s="37" t="s">
        <v>17621</v>
      </c>
      <c r="I717" s="52">
        <v>0.549</v>
      </c>
      <c r="J717" s="52">
        <v>0.809</v>
      </c>
      <c r="K717" s="52">
        <v>-4.714</v>
      </c>
      <c r="L717" s="52">
        <v>0.0277</v>
      </c>
      <c r="M717" s="52">
        <v>0.0389</v>
      </c>
      <c r="N717" s="52">
        <v>0.0</v>
      </c>
      <c r="O717" s="52">
        <v>0.116</v>
      </c>
      <c r="P717" s="52">
        <v>0.572</v>
      </c>
      <c r="Q717" s="52">
        <v>95.989</v>
      </c>
      <c r="R717" s="52">
        <v>7.0</v>
      </c>
      <c r="S717" s="52">
        <v>1.0</v>
      </c>
      <c r="T717" s="54" t="s">
        <v>103</v>
      </c>
      <c r="U717" s="57" t="s">
        <v>35</v>
      </c>
      <c r="V717" s="53" t="s">
        <v>54</v>
      </c>
      <c r="W717" s="59" t="s">
        <v>17630</v>
      </c>
      <c r="X717" s="18" t="s">
        <v>17631</v>
      </c>
    </row>
    <row r="718">
      <c r="A718" s="25" t="s">
        <v>17632</v>
      </c>
      <c r="B718" s="37" t="s">
        <v>17633</v>
      </c>
      <c r="C718" s="51">
        <v>2008.0</v>
      </c>
      <c r="D718" s="52">
        <v>34.0</v>
      </c>
      <c r="E718" s="52">
        <v>255346.0</v>
      </c>
      <c r="F718" s="53" t="s">
        <v>17616</v>
      </c>
      <c r="G718" s="37" t="s">
        <v>9664</v>
      </c>
      <c r="H718" s="37" t="s">
        <v>9664</v>
      </c>
      <c r="I718" s="52">
        <v>0.653</v>
      </c>
      <c r="J718" s="52">
        <v>0.35</v>
      </c>
      <c r="K718" s="52">
        <v>-10.282</v>
      </c>
      <c r="L718" s="52">
        <v>0.0272</v>
      </c>
      <c r="M718" s="52">
        <v>0.819</v>
      </c>
      <c r="N718" s="52">
        <v>9.68E-6</v>
      </c>
      <c r="O718" s="52">
        <v>0.129</v>
      </c>
      <c r="P718" s="52">
        <v>0.0655</v>
      </c>
      <c r="Q718" s="52">
        <v>104.944</v>
      </c>
      <c r="R718" s="52">
        <v>5.0</v>
      </c>
      <c r="S718" s="52">
        <v>1.0</v>
      </c>
      <c r="T718" s="54" t="s">
        <v>103</v>
      </c>
      <c r="U718" s="57" t="s">
        <v>35</v>
      </c>
      <c r="V718" s="53" t="s">
        <v>75</v>
      </c>
      <c r="W718" s="59" t="s">
        <v>17634</v>
      </c>
      <c r="X718" s="18" t="s">
        <v>17635</v>
      </c>
    </row>
    <row r="719">
      <c r="A719" s="25" t="s">
        <v>17636</v>
      </c>
      <c r="B719" s="37" t="s">
        <v>17637</v>
      </c>
      <c r="C719" s="51">
        <v>2014.0</v>
      </c>
      <c r="D719" s="52">
        <v>56.0</v>
      </c>
      <c r="E719" s="52">
        <v>202586.0</v>
      </c>
      <c r="F719" s="53" t="s">
        <v>17616</v>
      </c>
      <c r="G719" s="37" t="s">
        <v>9664</v>
      </c>
      <c r="H719" s="37" t="s">
        <v>17638</v>
      </c>
      <c r="I719" s="52">
        <v>0.317</v>
      </c>
      <c r="J719" s="52">
        <v>0.464</v>
      </c>
      <c r="K719" s="52">
        <v>-7.37</v>
      </c>
      <c r="L719" s="52">
        <v>0.0274</v>
      </c>
      <c r="M719" s="52">
        <v>0.429</v>
      </c>
      <c r="N719" s="52">
        <v>1.27E-6</v>
      </c>
      <c r="O719" s="52">
        <v>0.103</v>
      </c>
      <c r="P719" s="52">
        <v>0.414</v>
      </c>
      <c r="Q719" s="52">
        <v>159.906</v>
      </c>
      <c r="R719" s="52">
        <v>6.0</v>
      </c>
      <c r="S719" s="52">
        <v>1.0</v>
      </c>
      <c r="T719" s="54" t="s">
        <v>103</v>
      </c>
      <c r="U719" s="57" t="s">
        <v>35</v>
      </c>
      <c r="V719" s="53" t="s">
        <v>54</v>
      </c>
      <c r="W719" s="59" t="s">
        <v>17639</v>
      </c>
      <c r="X719" s="18" t="s">
        <v>17640</v>
      </c>
    </row>
    <row r="720">
      <c r="A720" s="25" t="s">
        <v>17641</v>
      </c>
      <c r="B720" s="37" t="s">
        <v>17642</v>
      </c>
      <c r="C720" s="51">
        <v>2012.0</v>
      </c>
      <c r="D720" s="52">
        <v>60.0</v>
      </c>
      <c r="E720" s="52">
        <v>232253.0</v>
      </c>
      <c r="F720" s="53" t="s">
        <v>17616</v>
      </c>
      <c r="G720" s="37" t="s">
        <v>9664</v>
      </c>
      <c r="H720" s="37" t="s">
        <v>17643</v>
      </c>
      <c r="I720" s="52">
        <v>0.517</v>
      </c>
      <c r="J720" s="52">
        <v>0.828</v>
      </c>
      <c r="K720" s="52">
        <v>-4.223</v>
      </c>
      <c r="L720" s="52">
        <v>0.0493</v>
      </c>
      <c r="M720" s="52">
        <v>0.156</v>
      </c>
      <c r="N720" s="52">
        <v>0.0</v>
      </c>
      <c r="O720" s="52">
        <v>0.901</v>
      </c>
      <c r="P720" s="52">
        <v>0.516</v>
      </c>
      <c r="Q720" s="52">
        <v>147.956</v>
      </c>
      <c r="R720" s="52">
        <v>4.0</v>
      </c>
      <c r="S720" s="52">
        <v>1.0</v>
      </c>
      <c r="T720" s="54" t="s">
        <v>103</v>
      </c>
      <c r="U720" s="57" t="s">
        <v>35</v>
      </c>
      <c r="V720" s="53" t="s">
        <v>54</v>
      </c>
      <c r="W720" s="59" t="s">
        <v>17644</v>
      </c>
      <c r="X720" s="18" t="s">
        <v>17645</v>
      </c>
    </row>
    <row r="721">
      <c r="A721" s="25" t="s">
        <v>17646</v>
      </c>
      <c r="B721" s="37" t="s">
        <v>17647</v>
      </c>
      <c r="C721" s="51">
        <v>2014.0</v>
      </c>
      <c r="D721" s="52">
        <v>79.0</v>
      </c>
      <c r="E721" s="52">
        <v>245466.0</v>
      </c>
      <c r="F721" s="53" t="s">
        <v>17616</v>
      </c>
      <c r="G721" s="37" t="s">
        <v>9664</v>
      </c>
      <c r="H721" s="37" t="s">
        <v>17638</v>
      </c>
      <c r="I721" s="52">
        <v>0.49</v>
      </c>
      <c r="J721" s="52">
        <v>0.885</v>
      </c>
      <c r="K721" s="52">
        <v>-4.121</v>
      </c>
      <c r="L721" s="52">
        <v>0.0396</v>
      </c>
      <c r="M721" s="52">
        <v>0.00218</v>
      </c>
      <c r="N721" s="52">
        <v>0.0</v>
      </c>
      <c r="O721" s="52">
        <v>0.0741</v>
      </c>
      <c r="P721" s="52">
        <v>0.64</v>
      </c>
      <c r="Q721" s="52">
        <v>166.996</v>
      </c>
      <c r="R721" s="52">
        <v>3.0</v>
      </c>
      <c r="S721" s="52">
        <v>1.0</v>
      </c>
      <c r="T721" s="54" t="s">
        <v>103</v>
      </c>
      <c r="U721" s="57" t="s">
        <v>35</v>
      </c>
      <c r="V721" s="53" t="s">
        <v>54</v>
      </c>
      <c r="W721" s="59" t="s">
        <v>17648</v>
      </c>
      <c r="X721" s="18" t="s">
        <v>17649</v>
      </c>
    </row>
    <row r="722">
      <c r="A722" s="25" t="s">
        <v>17650</v>
      </c>
      <c r="B722" s="37" t="s">
        <v>6401</v>
      </c>
      <c r="C722" s="51">
        <v>2017.0</v>
      </c>
      <c r="D722" s="52">
        <v>60.0</v>
      </c>
      <c r="E722" s="52">
        <v>209346.0</v>
      </c>
      <c r="F722" s="53" t="s">
        <v>17616</v>
      </c>
      <c r="G722" s="37" t="s">
        <v>9664</v>
      </c>
      <c r="H722" s="37" t="s">
        <v>17651</v>
      </c>
      <c r="I722" s="52">
        <v>0.689</v>
      </c>
      <c r="J722" s="52">
        <v>0.586</v>
      </c>
      <c r="K722" s="52">
        <v>-7.61</v>
      </c>
      <c r="L722" s="52">
        <v>0.107</v>
      </c>
      <c r="M722" s="52">
        <v>0.241</v>
      </c>
      <c r="N722" s="52">
        <v>0.0</v>
      </c>
      <c r="O722" s="52">
        <v>0.356</v>
      </c>
      <c r="P722" s="52">
        <v>0.611</v>
      </c>
      <c r="Q722" s="52">
        <v>93.02</v>
      </c>
      <c r="R722" s="52">
        <v>6.0</v>
      </c>
      <c r="S722" s="52">
        <v>1.0</v>
      </c>
      <c r="T722" s="54" t="s">
        <v>11697</v>
      </c>
      <c r="U722" s="57" t="s">
        <v>35</v>
      </c>
      <c r="V722" s="53" t="s">
        <v>54</v>
      </c>
      <c r="W722" s="59" t="s">
        <v>17652</v>
      </c>
      <c r="X722" s="18" t="s">
        <v>17653</v>
      </c>
    </row>
    <row r="723">
      <c r="A723" s="25" t="s">
        <v>17654</v>
      </c>
      <c r="B723" s="37" t="s">
        <v>17655</v>
      </c>
      <c r="C723" s="51">
        <v>2017.0</v>
      </c>
      <c r="D723" s="52">
        <v>49.0</v>
      </c>
      <c r="E723" s="52">
        <v>240824.0</v>
      </c>
      <c r="F723" s="53" t="s">
        <v>17616</v>
      </c>
      <c r="G723" s="37" t="s">
        <v>9664</v>
      </c>
      <c r="H723" s="37" t="s">
        <v>17651</v>
      </c>
      <c r="I723" s="52">
        <v>0.513</v>
      </c>
      <c r="J723" s="52">
        <v>0.554</v>
      </c>
      <c r="K723" s="52">
        <v>-5.638</v>
      </c>
      <c r="L723" s="52">
        <v>0.0372</v>
      </c>
      <c r="M723" s="52">
        <v>0.488</v>
      </c>
      <c r="N723" s="52">
        <v>2.59E-4</v>
      </c>
      <c r="O723" s="52">
        <v>0.111</v>
      </c>
      <c r="P723" s="52">
        <v>0.722</v>
      </c>
      <c r="Q723" s="52">
        <v>175.958</v>
      </c>
      <c r="R723" s="52">
        <v>3.0</v>
      </c>
      <c r="S723" s="52">
        <v>1.0</v>
      </c>
      <c r="T723" s="54" t="s">
        <v>103</v>
      </c>
      <c r="U723" s="57" t="s">
        <v>35</v>
      </c>
      <c r="V723" s="53" t="s">
        <v>54</v>
      </c>
      <c r="W723" s="59" t="s">
        <v>17656</v>
      </c>
      <c r="X723" s="18" t="s">
        <v>17657</v>
      </c>
    </row>
    <row r="724">
      <c r="A724" s="25" t="s">
        <v>17658</v>
      </c>
      <c r="B724" s="37" t="s">
        <v>17659</v>
      </c>
      <c r="C724" s="51">
        <v>2012.0</v>
      </c>
      <c r="D724" s="52">
        <v>69.0</v>
      </c>
      <c r="E724" s="52">
        <v>219546.0</v>
      </c>
      <c r="F724" s="53" t="s">
        <v>17616</v>
      </c>
      <c r="G724" s="37" t="s">
        <v>9664</v>
      </c>
      <c r="H724" s="37" t="s">
        <v>17643</v>
      </c>
      <c r="I724" s="52">
        <v>0.602</v>
      </c>
      <c r="J724" s="52">
        <v>0.758</v>
      </c>
      <c r="K724" s="52">
        <v>-6.864</v>
      </c>
      <c r="L724" s="52">
        <v>0.0399</v>
      </c>
      <c r="M724" s="52">
        <v>0.00569</v>
      </c>
      <c r="N724" s="52">
        <v>0.0</v>
      </c>
      <c r="O724" s="52">
        <v>0.145</v>
      </c>
      <c r="P724" s="52">
        <v>0.368</v>
      </c>
      <c r="Q724" s="52">
        <v>100.017</v>
      </c>
      <c r="R724" s="52">
        <v>0.0</v>
      </c>
      <c r="S724" s="52">
        <v>1.0</v>
      </c>
      <c r="T724" s="54" t="s">
        <v>103</v>
      </c>
      <c r="U724" s="57" t="s">
        <v>35</v>
      </c>
      <c r="V724" s="53" t="s">
        <v>45</v>
      </c>
      <c r="W724" s="59" t="s">
        <v>17660</v>
      </c>
      <c r="X724" s="18" t="s">
        <v>17661</v>
      </c>
    </row>
    <row r="725">
      <c r="A725" s="25" t="s">
        <v>17662</v>
      </c>
      <c r="B725" s="37" t="s">
        <v>17663</v>
      </c>
      <c r="C725" s="51">
        <v>2008.0</v>
      </c>
      <c r="D725" s="52">
        <v>57.0</v>
      </c>
      <c r="E725" s="52">
        <v>203066.0</v>
      </c>
      <c r="F725" s="53" t="s">
        <v>17616</v>
      </c>
      <c r="G725" s="37" t="s">
        <v>9664</v>
      </c>
      <c r="H725" s="37" t="s">
        <v>9664</v>
      </c>
      <c r="I725" s="52">
        <v>0.602</v>
      </c>
      <c r="J725" s="52">
        <v>0.92</v>
      </c>
      <c r="K725" s="52">
        <v>-4.205</v>
      </c>
      <c r="L725" s="52">
        <v>0.0427</v>
      </c>
      <c r="M725" s="52">
        <v>0.122</v>
      </c>
      <c r="N725" s="52">
        <v>0.0</v>
      </c>
      <c r="O725" s="52">
        <v>0.692</v>
      </c>
      <c r="P725" s="52">
        <v>0.404</v>
      </c>
      <c r="Q725" s="52">
        <v>115.073</v>
      </c>
      <c r="R725" s="52">
        <v>8.0</v>
      </c>
      <c r="S725" s="52">
        <v>0.0</v>
      </c>
      <c r="T725" s="54" t="s">
        <v>103</v>
      </c>
      <c r="U725" s="57" t="s">
        <v>35</v>
      </c>
      <c r="V725" s="53" t="s">
        <v>54</v>
      </c>
      <c r="W725" s="59" t="s">
        <v>17664</v>
      </c>
      <c r="X725" s="18" t="s">
        <v>17665</v>
      </c>
    </row>
    <row r="726">
      <c r="A726" s="25" t="s">
        <v>17666</v>
      </c>
      <c r="B726" s="37" t="s">
        <v>17667</v>
      </c>
      <c r="C726" s="51">
        <v>2008.0</v>
      </c>
      <c r="D726" s="52">
        <v>51.0</v>
      </c>
      <c r="E726" s="52">
        <v>230693.0</v>
      </c>
      <c r="F726" s="53" t="s">
        <v>17616</v>
      </c>
      <c r="G726" s="37" t="s">
        <v>9664</v>
      </c>
      <c r="H726" s="37" t="s">
        <v>9664</v>
      </c>
      <c r="I726" s="52">
        <v>0.538</v>
      </c>
      <c r="J726" s="52">
        <v>0.907</v>
      </c>
      <c r="K726" s="52">
        <v>-3.921</v>
      </c>
      <c r="L726" s="52">
        <v>0.0425</v>
      </c>
      <c r="M726" s="52">
        <v>0.0526</v>
      </c>
      <c r="N726" s="52">
        <v>0.0</v>
      </c>
      <c r="O726" s="52">
        <v>0.155</v>
      </c>
      <c r="P726" s="52">
        <v>0.398</v>
      </c>
      <c r="Q726" s="52">
        <v>136.035</v>
      </c>
      <c r="R726" s="52">
        <v>0.0</v>
      </c>
      <c r="S726" s="52">
        <v>1.0</v>
      </c>
      <c r="T726" s="54" t="s">
        <v>11697</v>
      </c>
      <c r="U726" s="57" t="s">
        <v>35</v>
      </c>
      <c r="V726" s="53" t="s">
        <v>45</v>
      </c>
      <c r="W726" s="59" t="s">
        <v>17668</v>
      </c>
      <c r="X726" s="18" t="s">
        <v>17669</v>
      </c>
    </row>
    <row r="727">
      <c r="A727" s="25" t="s">
        <v>17670</v>
      </c>
      <c r="B727" s="37" t="s">
        <v>6651</v>
      </c>
      <c r="C727" s="51">
        <v>2019.0</v>
      </c>
      <c r="D727" s="52">
        <v>55.0</v>
      </c>
      <c r="E727" s="52">
        <v>196110.0</v>
      </c>
      <c r="F727" s="53" t="s">
        <v>17616</v>
      </c>
      <c r="G727" s="37" t="s">
        <v>9664</v>
      </c>
      <c r="H727" s="37" t="s">
        <v>17671</v>
      </c>
      <c r="I727" s="52">
        <v>0.521</v>
      </c>
      <c r="J727" s="52">
        <v>0.746</v>
      </c>
      <c r="K727" s="52">
        <v>-3.421</v>
      </c>
      <c r="L727" s="52">
        <v>0.0349</v>
      </c>
      <c r="M727" s="52">
        <v>0.0486</v>
      </c>
      <c r="N727" s="52">
        <v>0.0</v>
      </c>
      <c r="O727" s="52">
        <v>0.236</v>
      </c>
      <c r="P727" s="52">
        <v>0.15</v>
      </c>
      <c r="Q727" s="52">
        <v>132.014</v>
      </c>
      <c r="R727" s="52">
        <v>5.0</v>
      </c>
      <c r="S727" s="52">
        <v>1.0</v>
      </c>
      <c r="T727" s="54" t="s">
        <v>103</v>
      </c>
      <c r="U727" s="57" t="s">
        <v>35</v>
      </c>
      <c r="V727" s="53" t="s">
        <v>58</v>
      </c>
      <c r="W727" s="59" t="s">
        <v>17672</v>
      </c>
      <c r="X727" s="18" t="s">
        <v>17673</v>
      </c>
    </row>
    <row r="728">
      <c r="A728" s="25" t="s">
        <v>17674</v>
      </c>
      <c r="B728" s="37" t="s">
        <v>17675</v>
      </c>
      <c r="C728" s="51">
        <v>2010.0</v>
      </c>
      <c r="D728" s="52">
        <v>51.0</v>
      </c>
      <c r="E728" s="52">
        <v>257120.0</v>
      </c>
      <c r="F728" s="53" t="s">
        <v>17616</v>
      </c>
      <c r="G728" s="37" t="s">
        <v>9664</v>
      </c>
      <c r="H728" s="37" t="s">
        <v>17621</v>
      </c>
      <c r="I728" s="52">
        <v>0.579</v>
      </c>
      <c r="J728" s="52">
        <v>0.814</v>
      </c>
      <c r="K728" s="52">
        <v>-4.802</v>
      </c>
      <c r="L728" s="52">
        <v>0.0278</v>
      </c>
      <c r="M728" s="52">
        <v>0.0161</v>
      </c>
      <c r="N728" s="52">
        <v>0.0</v>
      </c>
      <c r="O728" s="52">
        <v>0.384</v>
      </c>
      <c r="P728" s="52">
        <v>0.652</v>
      </c>
      <c r="Q728" s="52">
        <v>137.947</v>
      </c>
      <c r="R728" s="52">
        <v>2.0</v>
      </c>
      <c r="S728" s="52">
        <v>1.0</v>
      </c>
      <c r="T728" s="54" t="s">
        <v>103</v>
      </c>
      <c r="U728" s="57" t="s">
        <v>35</v>
      </c>
      <c r="V728" s="53" t="s">
        <v>54</v>
      </c>
      <c r="W728" s="59" t="s">
        <v>17676</v>
      </c>
      <c r="X728" s="18" t="s">
        <v>17677</v>
      </c>
    </row>
    <row r="729">
      <c r="A729" s="25" t="s">
        <v>17678</v>
      </c>
      <c r="B729" s="37" t="s">
        <v>17679</v>
      </c>
      <c r="C729" s="51">
        <v>2019.0</v>
      </c>
      <c r="D729" s="52">
        <v>71.0</v>
      </c>
      <c r="E729" s="52">
        <v>179052.0</v>
      </c>
      <c r="F729" s="53" t="s">
        <v>17680</v>
      </c>
      <c r="G729" s="37" t="s">
        <v>17681</v>
      </c>
      <c r="H729" s="37" t="s">
        <v>17679</v>
      </c>
      <c r="I729" s="52">
        <v>0.67</v>
      </c>
      <c r="J729" s="52">
        <v>0.668</v>
      </c>
      <c r="K729" s="52">
        <v>-4.306</v>
      </c>
      <c r="L729" s="52">
        <v>0.0422</v>
      </c>
      <c r="M729" s="52">
        <v>0.536</v>
      </c>
      <c r="N729" s="52">
        <v>0.0</v>
      </c>
      <c r="O729" s="52">
        <v>0.133</v>
      </c>
      <c r="P729" s="52">
        <v>0.608</v>
      </c>
      <c r="Q729" s="52">
        <v>88.033</v>
      </c>
      <c r="R729" s="52">
        <v>3.0</v>
      </c>
      <c r="S729" s="52">
        <v>0.0</v>
      </c>
      <c r="T729" s="54" t="s">
        <v>103</v>
      </c>
      <c r="U729" s="57" t="s">
        <v>35</v>
      </c>
      <c r="V729" s="53" t="s">
        <v>54</v>
      </c>
      <c r="W729" s="59" t="s">
        <v>17682</v>
      </c>
      <c r="X729" s="18" t="s">
        <v>17683</v>
      </c>
    </row>
    <row r="730">
      <c r="A730" s="25" t="s">
        <v>17684</v>
      </c>
      <c r="B730" s="37" t="s">
        <v>17685</v>
      </c>
      <c r="C730" s="51">
        <v>2008.0</v>
      </c>
      <c r="D730" s="52">
        <v>33.0</v>
      </c>
      <c r="E730" s="52">
        <v>223920.0</v>
      </c>
      <c r="F730" s="53" t="s">
        <v>17616</v>
      </c>
      <c r="G730" s="37" t="s">
        <v>9664</v>
      </c>
      <c r="H730" s="37" t="s">
        <v>9664</v>
      </c>
      <c r="I730" s="52">
        <v>0.556</v>
      </c>
      <c r="J730" s="52">
        <v>0.88</v>
      </c>
      <c r="K730" s="52">
        <v>-4.604</v>
      </c>
      <c r="L730" s="52">
        <v>0.0645</v>
      </c>
      <c r="M730" s="52">
        <v>0.0479</v>
      </c>
      <c r="N730" s="52">
        <v>0.0</v>
      </c>
      <c r="O730" s="52">
        <v>0.351</v>
      </c>
      <c r="P730" s="52">
        <v>0.663</v>
      </c>
      <c r="Q730" s="52">
        <v>91.893</v>
      </c>
      <c r="R730" s="52">
        <v>7.0</v>
      </c>
      <c r="S730" s="52">
        <v>0.0</v>
      </c>
      <c r="T730" s="54" t="s">
        <v>103</v>
      </c>
      <c r="U730" s="57" t="s">
        <v>35</v>
      </c>
      <c r="V730" s="53" t="s">
        <v>54</v>
      </c>
      <c r="W730" s="59" t="s">
        <v>17686</v>
      </c>
      <c r="X730" s="18" t="s">
        <v>17687</v>
      </c>
    </row>
    <row r="731">
      <c r="A731" s="25" t="s">
        <v>12393</v>
      </c>
      <c r="B731" s="37" t="s">
        <v>12394</v>
      </c>
      <c r="C731" s="51">
        <v>2014.0</v>
      </c>
      <c r="D731" s="52">
        <v>87.0</v>
      </c>
      <c r="E731" s="52">
        <v>239316.0</v>
      </c>
      <c r="F731" s="53" t="s">
        <v>12356</v>
      </c>
      <c r="G731" s="37" t="s">
        <v>9453</v>
      </c>
      <c r="H731" s="37" t="s">
        <v>9454</v>
      </c>
      <c r="I731" s="52">
        <v>0.678</v>
      </c>
      <c r="J731" s="52">
        <v>0.484</v>
      </c>
      <c r="K731" s="52">
        <v>-5.795</v>
      </c>
      <c r="L731" s="52">
        <v>0.0361</v>
      </c>
      <c r="M731" s="52">
        <v>0.529</v>
      </c>
      <c r="N731" s="52">
        <v>2.01E-5</v>
      </c>
      <c r="O731" s="52">
        <v>0.0766</v>
      </c>
      <c r="P731" s="52">
        <v>0.493</v>
      </c>
      <c r="Q731" s="52">
        <v>82.004</v>
      </c>
      <c r="R731" s="52">
        <v>5.0</v>
      </c>
      <c r="S731" s="52">
        <v>1.0</v>
      </c>
      <c r="T731" s="54" t="s">
        <v>103</v>
      </c>
      <c r="U731" s="57" t="s">
        <v>35</v>
      </c>
      <c r="V731" s="53" t="s">
        <v>54</v>
      </c>
      <c r="W731" s="59" t="s">
        <v>12399</v>
      </c>
      <c r="X731" s="18" t="s">
        <v>17690</v>
      </c>
    </row>
    <row r="732">
      <c r="A732" s="25" t="s">
        <v>17694</v>
      </c>
      <c r="B732" s="37" t="s">
        <v>17695</v>
      </c>
      <c r="C732" s="51">
        <v>2012.0</v>
      </c>
      <c r="D732" s="52">
        <v>35.0</v>
      </c>
      <c r="E732" s="52">
        <v>278706.0</v>
      </c>
      <c r="F732" s="53" t="s">
        <v>17616</v>
      </c>
      <c r="G732" s="37" t="s">
        <v>9664</v>
      </c>
      <c r="H732" s="37" t="s">
        <v>17643</v>
      </c>
      <c r="I732" s="52">
        <v>0.439</v>
      </c>
      <c r="J732" s="52">
        <v>0.833</v>
      </c>
      <c r="K732" s="52">
        <v>-5.192</v>
      </c>
      <c r="L732" s="52">
        <v>0.0358</v>
      </c>
      <c r="M732" s="52">
        <v>8.93E-4</v>
      </c>
      <c r="N732" s="52">
        <v>8.38E-5</v>
      </c>
      <c r="O732" s="52">
        <v>0.259</v>
      </c>
      <c r="P732" s="52">
        <v>0.341</v>
      </c>
      <c r="Q732" s="52">
        <v>123.988</v>
      </c>
      <c r="R732" s="52">
        <v>7.0</v>
      </c>
      <c r="S732" s="52">
        <v>0.0</v>
      </c>
      <c r="T732" s="54" t="s">
        <v>103</v>
      </c>
      <c r="U732" s="57" t="s">
        <v>35</v>
      </c>
      <c r="V732" s="53" t="s">
        <v>45</v>
      </c>
      <c r="W732" s="59" t="s">
        <v>17696</v>
      </c>
      <c r="X732" s="18" t="s">
        <v>17697</v>
      </c>
    </row>
    <row r="733">
      <c r="A733" s="25" t="s">
        <v>17699</v>
      </c>
      <c r="B733" s="37" t="s">
        <v>17700</v>
      </c>
      <c r="C733" s="51">
        <v>2021.0</v>
      </c>
      <c r="D733" s="52">
        <v>52.0</v>
      </c>
      <c r="E733" s="52">
        <v>187080.0</v>
      </c>
      <c r="F733" s="53" t="s">
        <v>17616</v>
      </c>
      <c r="G733" s="37" t="s">
        <v>9664</v>
      </c>
      <c r="H733" s="37" t="s">
        <v>17700</v>
      </c>
      <c r="I733" s="52">
        <v>0.437</v>
      </c>
      <c r="J733" s="52">
        <v>0.855</v>
      </c>
      <c r="K733" s="52">
        <v>-6.226</v>
      </c>
      <c r="L733" s="52">
        <v>0.0683</v>
      </c>
      <c r="M733" s="52">
        <v>0.0694</v>
      </c>
      <c r="N733" s="52">
        <v>0.0</v>
      </c>
      <c r="O733" s="52">
        <v>0.0523</v>
      </c>
      <c r="P733" s="52">
        <v>0.48</v>
      </c>
      <c r="Q733" s="52">
        <v>160.021</v>
      </c>
      <c r="R733" s="52">
        <v>5.0</v>
      </c>
      <c r="S733" s="52">
        <v>0.0</v>
      </c>
      <c r="T733" s="54" t="s">
        <v>103</v>
      </c>
      <c r="U733" s="57" t="s">
        <v>35</v>
      </c>
      <c r="V733" s="53" t="s">
        <v>54</v>
      </c>
      <c r="W733" s="59" t="s">
        <v>17702</v>
      </c>
      <c r="X733" s="18" t="s">
        <v>17703</v>
      </c>
    </row>
    <row r="734">
      <c r="A734" s="25" t="s">
        <v>17704</v>
      </c>
      <c r="B734" s="37" t="s">
        <v>17705</v>
      </c>
      <c r="C734" s="51">
        <v>2008.0</v>
      </c>
      <c r="D734" s="52">
        <v>35.0</v>
      </c>
      <c r="E734" s="52">
        <v>179706.0</v>
      </c>
      <c r="F734" s="53" t="s">
        <v>17616</v>
      </c>
      <c r="G734" s="37" t="s">
        <v>9664</v>
      </c>
      <c r="H734" s="37" t="s">
        <v>9664</v>
      </c>
      <c r="I734" s="52">
        <v>0.391</v>
      </c>
      <c r="J734" s="52">
        <v>0.713</v>
      </c>
      <c r="K734" s="52">
        <v>-5.163</v>
      </c>
      <c r="L734" s="52">
        <v>0.0353</v>
      </c>
      <c r="M734" s="52">
        <v>0.0258</v>
      </c>
      <c r="N734" s="52">
        <v>0.0</v>
      </c>
      <c r="O734" s="52">
        <v>0.109</v>
      </c>
      <c r="P734" s="52">
        <v>0.228</v>
      </c>
      <c r="Q734" s="52">
        <v>155.78</v>
      </c>
      <c r="R734" s="52">
        <v>1.0</v>
      </c>
      <c r="S734" s="52">
        <v>1.0</v>
      </c>
      <c r="T734" s="54" t="s">
        <v>11697</v>
      </c>
      <c r="U734" s="57" t="s">
        <v>35</v>
      </c>
      <c r="V734" s="53" t="s">
        <v>36</v>
      </c>
      <c r="W734" s="59" t="s">
        <v>17706</v>
      </c>
      <c r="X734" s="18" t="s">
        <v>17709</v>
      </c>
    </row>
    <row r="735">
      <c r="A735" s="25" t="s">
        <v>17712</v>
      </c>
      <c r="B735" s="37" t="s">
        <v>17713</v>
      </c>
      <c r="C735" s="51">
        <v>2010.0</v>
      </c>
      <c r="D735" s="52">
        <v>41.0</v>
      </c>
      <c r="E735" s="52">
        <v>264960.0</v>
      </c>
      <c r="F735" s="53" t="s">
        <v>17616</v>
      </c>
      <c r="G735" s="37" t="s">
        <v>9664</v>
      </c>
      <c r="H735" s="37" t="s">
        <v>17621</v>
      </c>
      <c r="I735" s="52">
        <v>0.54</v>
      </c>
      <c r="J735" s="52">
        <v>0.749</v>
      </c>
      <c r="K735" s="52">
        <v>-4.558</v>
      </c>
      <c r="L735" s="52">
        <v>0.0291</v>
      </c>
      <c r="M735" s="52">
        <v>0.0219</v>
      </c>
      <c r="N735" s="52">
        <v>0.0</v>
      </c>
      <c r="O735" s="52">
        <v>0.253</v>
      </c>
      <c r="P735" s="52">
        <v>0.3</v>
      </c>
      <c r="Q735" s="52">
        <v>114.95</v>
      </c>
      <c r="R735" s="52">
        <v>0.0</v>
      </c>
      <c r="S735" s="52">
        <v>1.0</v>
      </c>
      <c r="T735" s="54" t="s">
        <v>103</v>
      </c>
      <c r="U735" s="57" t="s">
        <v>35</v>
      </c>
      <c r="V735" s="53" t="s">
        <v>45</v>
      </c>
      <c r="W735" s="59" t="s">
        <v>17714</v>
      </c>
      <c r="X735" s="18" t="s">
        <v>17716</v>
      </c>
    </row>
    <row r="736">
      <c r="A736" s="25" t="s">
        <v>17718</v>
      </c>
      <c r="B736" s="37" t="s">
        <v>17719</v>
      </c>
      <c r="C736" s="51">
        <v>2010.0</v>
      </c>
      <c r="D736" s="52">
        <v>45.0</v>
      </c>
      <c r="E736" s="52">
        <v>273093.0</v>
      </c>
      <c r="F736" s="53" t="s">
        <v>17616</v>
      </c>
      <c r="G736" s="37" t="s">
        <v>9664</v>
      </c>
      <c r="H736" s="37" t="s">
        <v>17621</v>
      </c>
      <c r="I736" s="52">
        <v>0.487</v>
      </c>
      <c r="J736" s="52">
        <v>0.871</v>
      </c>
      <c r="K736" s="52">
        <v>-3.263</v>
      </c>
      <c r="L736" s="52">
        <v>0.0315</v>
      </c>
      <c r="M736" s="52">
        <v>0.00868</v>
      </c>
      <c r="N736" s="52">
        <v>0.0</v>
      </c>
      <c r="O736" s="52">
        <v>0.294</v>
      </c>
      <c r="P736" s="52">
        <v>0.333</v>
      </c>
      <c r="Q736" s="52">
        <v>141.048</v>
      </c>
      <c r="R736" s="52">
        <v>1.0</v>
      </c>
      <c r="S736" s="52">
        <v>0.0</v>
      </c>
      <c r="T736" s="54" t="s">
        <v>103</v>
      </c>
      <c r="U736" s="57" t="s">
        <v>35</v>
      </c>
      <c r="V736" s="53" t="s">
        <v>45</v>
      </c>
      <c r="W736" s="59" t="s">
        <v>17720</v>
      </c>
      <c r="X736" s="18" t="s">
        <v>17721</v>
      </c>
    </row>
    <row r="737">
      <c r="A737" s="25" t="s">
        <v>17722</v>
      </c>
      <c r="B737" s="37" t="s">
        <v>17724</v>
      </c>
      <c r="C737" s="51">
        <v>2012.0</v>
      </c>
      <c r="D737" s="52">
        <v>40.0</v>
      </c>
      <c r="E737" s="52">
        <v>274626.0</v>
      </c>
      <c r="F737" s="53" t="s">
        <v>17616</v>
      </c>
      <c r="G737" s="37" t="s">
        <v>9664</v>
      </c>
      <c r="H737" s="37" t="s">
        <v>17643</v>
      </c>
      <c r="I737" s="52">
        <v>0.438</v>
      </c>
      <c r="J737" s="52">
        <v>0.875</v>
      </c>
      <c r="K737" s="52">
        <v>-5.058</v>
      </c>
      <c r="L737" s="52">
        <v>0.0841</v>
      </c>
      <c r="M737" s="52">
        <v>0.00873</v>
      </c>
      <c r="N737" s="52">
        <v>0.0</v>
      </c>
      <c r="O737" s="52">
        <v>0.251</v>
      </c>
      <c r="P737" s="52">
        <v>0.58</v>
      </c>
      <c r="Q737" s="52">
        <v>90.057</v>
      </c>
      <c r="R737" s="52">
        <v>0.0</v>
      </c>
      <c r="S737" s="52">
        <v>1.0</v>
      </c>
      <c r="T737" s="54" t="s">
        <v>103</v>
      </c>
      <c r="U737" s="57" t="s">
        <v>35</v>
      </c>
      <c r="V737" s="53" t="s">
        <v>54</v>
      </c>
      <c r="W737" s="59" t="s">
        <v>17726</v>
      </c>
      <c r="X737" s="18" t="s">
        <v>17727</v>
      </c>
    </row>
    <row r="738">
      <c r="A738" s="25" t="s">
        <v>17728</v>
      </c>
      <c r="B738" s="37" t="s">
        <v>17729</v>
      </c>
      <c r="C738" s="51">
        <v>2014.0</v>
      </c>
      <c r="D738" s="52">
        <v>57.0</v>
      </c>
      <c r="E738" s="52">
        <v>245466.0</v>
      </c>
      <c r="F738" s="53" t="s">
        <v>17616</v>
      </c>
      <c r="G738" s="37" t="s">
        <v>9664</v>
      </c>
      <c r="H738" s="37" t="s">
        <v>17638</v>
      </c>
      <c r="I738" s="52">
        <v>0.393</v>
      </c>
      <c r="J738" s="52">
        <v>0.836</v>
      </c>
      <c r="K738" s="52">
        <v>-3.533</v>
      </c>
      <c r="L738" s="52">
        <v>0.0363</v>
      </c>
      <c r="M738" s="52">
        <v>0.00188</v>
      </c>
      <c r="N738" s="52">
        <v>0.0</v>
      </c>
      <c r="O738" s="52">
        <v>0.0698</v>
      </c>
      <c r="P738" s="52">
        <v>0.367</v>
      </c>
      <c r="Q738" s="52">
        <v>180.092</v>
      </c>
      <c r="R738" s="52">
        <v>9.0</v>
      </c>
      <c r="S738" s="52">
        <v>1.0</v>
      </c>
      <c r="T738" s="54" t="s">
        <v>103</v>
      </c>
      <c r="U738" s="57" t="s">
        <v>35</v>
      </c>
      <c r="V738" s="53" t="s">
        <v>45</v>
      </c>
      <c r="W738" s="59" t="s">
        <v>17730</v>
      </c>
      <c r="X738" s="18" t="s">
        <v>17732</v>
      </c>
    </row>
    <row r="739">
      <c r="A739" s="25" t="s">
        <v>17734</v>
      </c>
      <c r="B739" s="37" t="s">
        <v>17735</v>
      </c>
      <c r="C739" s="51">
        <v>2014.0</v>
      </c>
      <c r="D739" s="52">
        <v>41.0</v>
      </c>
      <c r="E739" s="52">
        <v>238200.0</v>
      </c>
      <c r="F739" s="53" t="s">
        <v>17616</v>
      </c>
      <c r="G739" s="37" t="s">
        <v>9664</v>
      </c>
      <c r="H739" s="37" t="s">
        <v>17638</v>
      </c>
      <c r="I739" s="52">
        <v>0.492</v>
      </c>
      <c r="J739" s="52">
        <v>0.578</v>
      </c>
      <c r="K739" s="52">
        <v>-6.604</v>
      </c>
      <c r="L739" s="52">
        <v>0.0268</v>
      </c>
      <c r="M739" s="52">
        <v>0.0343</v>
      </c>
      <c r="N739" s="52">
        <v>0.0</v>
      </c>
      <c r="O739" s="52">
        <v>0.0988</v>
      </c>
      <c r="P739" s="52">
        <v>0.127</v>
      </c>
      <c r="Q739" s="52">
        <v>93.976</v>
      </c>
      <c r="R739" s="52">
        <v>0.0</v>
      </c>
      <c r="S739" s="52">
        <v>1.0</v>
      </c>
      <c r="T739" s="54" t="s">
        <v>103</v>
      </c>
      <c r="U739" s="57" t="s">
        <v>35</v>
      </c>
      <c r="V739" s="53" t="s">
        <v>58</v>
      </c>
      <c r="W739" s="59" t="s">
        <v>17737</v>
      </c>
      <c r="X739" s="18" t="s">
        <v>17738</v>
      </c>
    </row>
    <row r="740">
      <c r="A740" s="25" t="s">
        <v>17740</v>
      </c>
      <c r="B740" s="37" t="s">
        <v>17741</v>
      </c>
      <c r="C740" s="51">
        <v>2012.0</v>
      </c>
      <c r="D740" s="52">
        <v>51.0</v>
      </c>
      <c r="E740" s="52">
        <v>189466.0</v>
      </c>
      <c r="F740" s="53" t="s">
        <v>17616</v>
      </c>
      <c r="G740" s="37" t="s">
        <v>9664</v>
      </c>
      <c r="H740" s="37" t="s">
        <v>17643</v>
      </c>
      <c r="I740" s="52">
        <v>0.402</v>
      </c>
      <c r="J740" s="52">
        <v>0.791</v>
      </c>
      <c r="K740" s="52">
        <v>-3.804</v>
      </c>
      <c r="L740" s="52">
        <v>0.0434</v>
      </c>
      <c r="M740" s="52">
        <v>0.169</v>
      </c>
      <c r="N740" s="52">
        <v>0.0</v>
      </c>
      <c r="O740" s="52">
        <v>0.167</v>
      </c>
      <c r="P740" s="52">
        <v>0.493</v>
      </c>
      <c r="Q740" s="52">
        <v>186.06</v>
      </c>
      <c r="R740" s="52">
        <v>11.0</v>
      </c>
      <c r="S740" s="52">
        <v>1.0</v>
      </c>
      <c r="T740" s="54" t="s">
        <v>103</v>
      </c>
      <c r="U740" s="57" t="s">
        <v>35</v>
      </c>
      <c r="V740" s="53" t="s">
        <v>54</v>
      </c>
      <c r="W740" s="59" t="s">
        <v>17743</v>
      </c>
      <c r="X740" s="18" t="s">
        <v>17747</v>
      </c>
    </row>
    <row r="741">
      <c r="A741" s="25" t="s">
        <v>17748</v>
      </c>
      <c r="B741" s="37" t="s">
        <v>17749</v>
      </c>
      <c r="C741" s="51">
        <v>2014.0</v>
      </c>
      <c r="D741" s="52">
        <v>53.0</v>
      </c>
      <c r="E741" s="52">
        <v>211800.0</v>
      </c>
      <c r="F741" s="53" t="s">
        <v>17616</v>
      </c>
      <c r="G741" s="37" t="s">
        <v>9664</v>
      </c>
      <c r="H741" s="37" t="s">
        <v>17638</v>
      </c>
      <c r="I741" s="52">
        <v>0.647</v>
      </c>
      <c r="J741" s="52">
        <v>0.822</v>
      </c>
      <c r="K741" s="52">
        <v>-4.923</v>
      </c>
      <c r="L741" s="52">
        <v>0.0378</v>
      </c>
      <c r="M741" s="52">
        <v>0.00508</v>
      </c>
      <c r="N741" s="52">
        <v>6.84E-5</v>
      </c>
      <c r="O741" s="52">
        <v>0.184</v>
      </c>
      <c r="P741" s="52">
        <v>0.739</v>
      </c>
      <c r="Q741" s="52">
        <v>119.987</v>
      </c>
      <c r="R741" s="52">
        <v>2.0</v>
      </c>
      <c r="S741" s="52">
        <v>1.0</v>
      </c>
      <c r="T741" s="54" t="s">
        <v>103</v>
      </c>
      <c r="U741" s="57" t="s">
        <v>35</v>
      </c>
      <c r="V741" s="53" t="s">
        <v>54</v>
      </c>
      <c r="W741" s="59" t="s">
        <v>17750</v>
      </c>
      <c r="X741" s="18" t="s">
        <v>17753</v>
      </c>
    </row>
    <row r="742">
      <c r="A742" s="25" t="s">
        <v>17756</v>
      </c>
      <c r="B742" s="37" t="s">
        <v>17757</v>
      </c>
      <c r="C742" s="51">
        <v>2004.0</v>
      </c>
      <c r="D742" s="52">
        <v>89.0</v>
      </c>
      <c r="E742" s="52">
        <v>237146.0</v>
      </c>
      <c r="F742" s="53" t="s">
        <v>17758</v>
      </c>
      <c r="G742" s="37" t="s">
        <v>17759</v>
      </c>
      <c r="H742" s="37" t="s">
        <v>17760</v>
      </c>
      <c r="I742" s="52">
        <v>0.448</v>
      </c>
      <c r="J742" s="52">
        <v>0.665</v>
      </c>
      <c r="K742" s="52">
        <v>-4.203</v>
      </c>
      <c r="L742" s="52">
        <v>0.026</v>
      </c>
      <c r="M742" s="52">
        <v>0.06</v>
      </c>
      <c r="N742" s="52">
        <v>2.55E-5</v>
      </c>
      <c r="O742" s="52">
        <v>0.0828</v>
      </c>
      <c r="P742" s="52">
        <v>0.304</v>
      </c>
      <c r="Q742" s="52">
        <v>172.004</v>
      </c>
      <c r="R742" s="52">
        <v>9.0</v>
      </c>
      <c r="S742" s="52">
        <v>1.0</v>
      </c>
      <c r="T742" s="54" t="s">
        <v>11697</v>
      </c>
      <c r="U742" s="57" t="s">
        <v>35</v>
      </c>
      <c r="V742" s="53" t="s">
        <v>45</v>
      </c>
      <c r="W742" s="59" t="s">
        <v>17761</v>
      </c>
      <c r="X742" s="18" t="s">
        <v>17762</v>
      </c>
    </row>
    <row r="743">
      <c r="A743" s="25" t="s">
        <v>17765</v>
      </c>
      <c r="B743" s="37" t="s">
        <v>17766</v>
      </c>
      <c r="C743" s="51">
        <v>2004.0</v>
      </c>
      <c r="D743" s="52">
        <v>71.0</v>
      </c>
      <c r="E743" s="52">
        <v>215160.0</v>
      </c>
      <c r="F743" s="53" t="s">
        <v>17758</v>
      </c>
      <c r="G743" s="37" t="s">
        <v>17759</v>
      </c>
      <c r="H743" s="37" t="s">
        <v>17760</v>
      </c>
      <c r="I743" s="52">
        <v>0.517</v>
      </c>
      <c r="J743" s="52">
        <v>0.832</v>
      </c>
      <c r="K743" s="52">
        <v>-3.564</v>
      </c>
      <c r="L743" s="52">
        <v>0.0292</v>
      </c>
      <c r="M743" s="52">
        <v>0.0015</v>
      </c>
      <c r="N743" s="52">
        <v>2.08E-4</v>
      </c>
      <c r="O743" s="52">
        <v>0.101</v>
      </c>
      <c r="P743" s="52">
        <v>0.45</v>
      </c>
      <c r="Q743" s="52">
        <v>94.02</v>
      </c>
      <c r="R743" s="52">
        <v>0.0</v>
      </c>
      <c r="S743" s="52">
        <v>1.0</v>
      </c>
      <c r="T743" s="54" t="s">
        <v>103</v>
      </c>
      <c r="U743" s="57" t="s">
        <v>35</v>
      </c>
      <c r="V743" s="53" t="s">
        <v>54</v>
      </c>
      <c r="W743" s="59" t="s">
        <v>17767</v>
      </c>
      <c r="X743" s="18" t="s">
        <v>17768</v>
      </c>
    </row>
    <row r="744">
      <c r="A744" s="25" t="s">
        <v>17769</v>
      </c>
      <c r="B744" s="37" t="s">
        <v>17770</v>
      </c>
      <c r="C744" s="51">
        <v>2004.0</v>
      </c>
      <c r="D744" s="52">
        <v>51.0</v>
      </c>
      <c r="E744" s="52">
        <v>275973.0</v>
      </c>
      <c r="F744" s="53" t="s">
        <v>17758</v>
      </c>
      <c r="G744" s="37" t="s">
        <v>17759</v>
      </c>
      <c r="H744" s="37" t="s">
        <v>17760</v>
      </c>
      <c r="I744" s="52">
        <v>0.335</v>
      </c>
      <c r="J744" s="52">
        <v>0.41</v>
      </c>
      <c r="K744" s="52">
        <v>-6.988</v>
      </c>
      <c r="L744" s="52">
        <v>0.0343</v>
      </c>
      <c r="M744" s="52">
        <v>0.609</v>
      </c>
      <c r="N744" s="52">
        <v>1.39E-4</v>
      </c>
      <c r="O744" s="52">
        <v>0.0963</v>
      </c>
      <c r="P744" s="52">
        <v>0.0714</v>
      </c>
      <c r="Q744" s="52">
        <v>75.034</v>
      </c>
      <c r="R744" s="52">
        <v>4.0</v>
      </c>
      <c r="S744" s="52">
        <v>1.0</v>
      </c>
      <c r="T744" s="54" t="s">
        <v>103</v>
      </c>
      <c r="U744" s="57" t="s">
        <v>35</v>
      </c>
      <c r="V744" s="53" t="s">
        <v>75</v>
      </c>
      <c r="W744" s="59" t="s">
        <v>17771</v>
      </c>
      <c r="X744" s="18" t="s">
        <v>17775</v>
      </c>
    </row>
    <row r="745">
      <c r="A745" s="25" t="s">
        <v>17776</v>
      </c>
      <c r="B745" s="37" t="s">
        <v>17777</v>
      </c>
      <c r="C745" s="51">
        <v>2006.0</v>
      </c>
      <c r="D745" s="52">
        <v>70.0</v>
      </c>
      <c r="E745" s="52">
        <v>240386.0</v>
      </c>
      <c r="F745" s="53" t="s">
        <v>17758</v>
      </c>
      <c r="G745" s="37" t="s">
        <v>17759</v>
      </c>
      <c r="H745" s="37" t="s">
        <v>17778</v>
      </c>
      <c r="I745" s="52">
        <v>0.399</v>
      </c>
      <c r="J745" s="52">
        <v>0.854</v>
      </c>
      <c r="K745" s="52">
        <v>-4.97</v>
      </c>
      <c r="L745" s="52">
        <v>0.0294</v>
      </c>
      <c r="M745" s="52">
        <v>0.00107</v>
      </c>
      <c r="N745" s="52">
        <v>3.96E-6</v>
      </c>
      <c r="O745" s="52">
        <v>0.0893</v>
      </c>
      <c r="P745" s="52">
        <v>0.872</v>
      </c>
      <c r="Q745" s="52">
        <v>172.478</v>
      </c>
      <c r="R745" s="52">
        <v>10.0</v>
      </c>
      <c r="S745" s="52">
        <v>0.0</v>
      </c>
      <c r="T745" s="54" t="s">
        <v>103</v>
      </c>
      <c r="U745" s="57" t="s">
        <v>35</v>
      </c>
      <c r="V745" s="53" t="s">
        <v>54</v>
      </c>
      <c r="W745" s="59" t="s">
        <v>17779</v>
      </c>
      <c r="X745" s="18" t="s">
        <v>17780</v>
      </c>
    </row>
    <row r="746">
      <c r="A746" s="25" t="s">
        <v>17783</v>
      </c>
      <c r="B746" s="37" t="s">
        <v>17784</v>
      </c>
      <c r="C746" s="51">
        <v>2006.0</v>
      </c>
      <c r="D746" s="52">
        <v>60.0</v>
      </c>
      <c r="E746" s="52">
        <v>304280.0</v>
      </c>
      <c r="F746" s="53" t="s">
        <v>17758</v>
      </c>
      <c r="G746" s="37" t="s">
        <v>17759</v>
      </c>
      <c r="H746" s="37" t="s">
        <v>17778</v>
      </c>
      <c r="I746" s="52">
        <v>0.408</v>
      </c>
      <c r="J746" s="52">
        <v>0.729</v>
      </c>
      <c r="K746" s="52">
        <v>-4.918</v>
      </c>
      <c r="L746" s="52">
        <v>0.0302</v>
      </c>
      <c r="M746" s="52">
        <v>0.00731</v>
      </c>
      <c r="N746" s="52">
        <v>3.98E-6</v>
      </c>
      <c r="O746" s="52">
        <v>0.172</v>
      </c>
      <c r="P746" s="52">
        <v>0.279</v>
      </c>
      <c r="Q746" s="52">
        <v>145.055</v>
      </c>
      <c r="R746" s="52">
        <v>1.0</v>
      </c>
      <c r="S746" s="52">
        <v>1.0</v>
      </c>
      <c r="T746" s="54" t="s">
        <v>103</v>
      </c>
      <c r="U746" s="57" t="s">
        <v>35</v>
      </c>
      <c r="V746" s="53" t="s">
        <v>36</v>
      </c>
      <c r="W746" s="59" t="s">
        <v>17785</v>
      </c>
      <c r="X746" s="18" t="s">
        <v>17786</v>
      </c>
    </row>
    <row r="747">
      <c r="A747" s="25" t="s">
        <v>17787</v>
      </c>
      <c r="B747" s="37" t="s">
        <v>17788</v>
      </c>
      <c r="C747" s="51">
        <v>2006.0</v>
      </c>
      <c r="D747" s="52">
        <v>65.0</v>
      </c>
      <c r="E747" s="52">
        <v>186173.0</v>
      </c>
      <c r="F747" s="53" t="s">
        <v>17758</v>
      </c>
      <c r="G747" s="37" t="s">
        <v>17759</v>
      </c>
      <c r="H747" s="37" t="s">
        <v>17778</v>
      </c>
      <c r="I747" s="52">
        <v>0.489</v>
      </c>
      <c r="J747" s="52">
        <v>0.955</v>
      </c>
      <c r="K747" s="52">
        <v>-2.771</v>
      </c>
      <c r="L747" s="52">
        <v>0.0363</v>
      </c>
      <c r="M747" s="52">
        <v>3.82E-5</v>
      </c>
      <c r="N747" s="52">
        <v>1.78E-4</v>
      </c>
      <c r="O747" s="52">
        <v>0.334</v>
      </c>
      <c r="P747" s="52">
        <v>0.816</v>
      </c>
      <c r="Q747" s="52">
        <v>129.352</v>
      </c>
      <c r="R747" s="52">
        <v>11.0</v>
      </c>
      <c r="S747" s="52">
        <v>0.0</v>
      </c>
      <c r="T747" s="54" t="s">
        <v>103</v>
      </c>
      <c r="U747" s="57" t="s">
        <v>35</v>
      </c>
      <c r="V747" s="53" t="s">
        <v>54</v>
      </c>
      <c r="W747" s="59" t="s">
        <v>17790</v>
      </c>
      <c r="X747" s="18" t="s">
        <v>17792</v>
      </c>
    </row>
    <row r="748">
      <c r="A748" s="25" t="s">
        <v>17793</v>
      </c>
      <c r="B748" s="37" t="s">
        <v>17794</v>
      </c>
      <c r="C748" s="51">
        <v>2004.0</v>
      </c>
      <c r="D748" s="52">
        <v>68.0</v>
      </c>
      <c r="E748" s="52">
        <v>208786.0</v>
      </c>
      <c r="F748" s="53" t="s">
        <v>17758</v>
      </c>
      <c r="G748" s="37" t="s">
        <v>17759</v>
      </c>
      <c r="H748" s="37" t="s">
        <v>17760</v>
      </c>
      <c r="I748" s="52">
        <v>0.522</v>
      </c>
      <c r="J748" s="52">
        <v>0.827</v>
      </c>
      <c r="K748" s="52">
        <v>-4.145</v>
      </c>
      <c r="L748" s="52">
        <v>0.0283</v>
      </c>
      <c r="M748" s="52">
        <v>0.0018</v>
      </c>
      <c r="N748" s="52">
        <v>6.8E-6</v>
      </c>
      <c r="O748" s="52">
        <v>0.0818</v>
      </c>
      <c r="P748" s="52">
        <v>0.335</v>
      </c>
      <c r="Q748" s="52">
        <v>131.691</v>
      </c>
      <c r="R748" s="52">
        <v>7.0</v>
      </c>
      <c r="S748" s="52">
        <v>1.0</v>
      </c>
      <c r="T748" s="54" t="s">
        <v>103</v>
      </c>
      <c r="U748" s="57" t="s">
        <v>35</v>
      </c>
      <c r="V748" s="53" t="s">
        <v>45</v>
      </c>
      <c r="W748" s="59" t="s">
        <v>17795</v>
      </c>
      <c r="X748" s="18" t="s">
        <v>17796</v>
      </c>
    </row>
    <row r="749">
      <c r="A749" s="25" t="s">
        <v>17799</v>
      </c>
      <c r="B749" s="37" t="s">
        <v>17801</v>
      </c>
      <c r="C749" s="51">
        <v>2006.0</v>
      </c>
      <c r="D749" s="52">
        <v>45.0</v>
      </c>
      <c r="E749" s="52">
        <v>277253.0</v>
      </c>
      <c r="F749" s="53" t="s">
        <v>17758</v>
      </c>
      <c r="G749" s="37" t="s">
        <v>17759</v>
      </c>
      <c r="H749" s="37" t="s">
        <v>17778</v>
      </c>
      <c r="I749" s="52">
        <v>0.4</v>
      </c>
      <c r="J749" s="52">
        <v>0.187</v>
      </c>
      <c r="K749" s="52">
        <v>-11.204</v>
      </c>
      <c r="L749" s="52">
        <v>0.0382</v>
      </c>
      <c r="M749" s="52">
        <v>0.926</v>
      </c>
      <c r="N749" s="52">
        <v>1.49E-5</v>
      </c>
      <c r="O749" s="52">
        <v>0.0906</v>
      </c>
      <c r="P749" s="52">
        <v>0.16</v>
      </c>
      <c r="Q749" s="52">
        <v>122.029</v>
      </c>
      <c r="R749" s="52">
        <v>7.0</v>
      </c>
      <c r="S749" s="52">
        <v>1.0</v>
      </c>
      <c r="T749" s="54" t="s">
        <v>103</v>
      </c>
      <c r="U749" s="57" t="s">
        <v>35</v>
      </c>
      <c r="V749" s="53" t="s">
        <v>58</v>
      </c>
      <c r="W749" s="59" t="s">
        <v>17804</v>
      </c>
      <c r="X749" s="18" t="s">
        <v>17805</v>
      </c>
    </row>
    <row r="750">
      <c r="A750" s="25" t="s">
        <v>17808</v>
      </c>
      <c r="B750" s="37" t="s">
        <v>17809</v>
      </c>
      <c r="C750" s="51">
        <v>2006.0</v>
      </c>
      <c r="D750" s="52">
        <v>61.0</v>
      </c>
      <c r="E750" s="52">
        <v>233960.0</v>
      </c>
      <c r="F750" s="53" t="s">
        <v>17758</v>
      </c>
      <c r="G750" s="37" t="s">
        <v>17759</v>
      </c>
      <c r="H750" s="37" t="s">
        <v>17778</v>
      </c>
      <c r="I750" s="52">
        <v>0.435</v>
      </c>
      <c r="J750" s="52">
        <v>0.97</v>
      </c>
      <c r="K750" s="52">
        <v>-3.612</v>
      </c>
      <c r="L750" s="52">
        <v>0.0518</v>
      </c>
      <c r="M750" s="52">
        <v>7.62E-5</v>
      </c>
      <c r="N750" s="52">
        <v>5.65E-5</v>
      </c>
      <c r="O750" s="52">
        <v>0.0778</v>
      </c>
      <c r="P750" s="52">
        <v>0.401</v>
      </c>
      <c r="Q750" s="52">
        <v>124.305</v>
      </c>
      <c r="R750" s="52">
        <v>10.0</v>
      </c>
      <c r="S750" s="52">
        <v>0.0</v>
      </c>
      <c r="T750" s="54" t="s">
        <v>11697</v>
      </c>
      <c r="U750" s="57" t="s">
        <v>35</v>
      </c>
      <c r="V750" s="53" t="s">
        <v>54</v>
      </c>
      <c r="W750" s="59" t="s">
        <v>17810</v>
      </c>
      <c r="X750" s="18" t="s">
        <v>17812</v>
      </c>
    </row>
    <row r="751">
      <c r="A751" s="25" t="s">
        <v>17813</v>
      </c>
      <c r="B751" s="37" t="s">
        <v>17814</v>
      </c>
      <c r="C751" s="51">
        <v>2006.0</v>
      </c>
      <c r="D751" s="52">
        <v>55.0</v>
      </c>
      <c r="E751" s="52">
        <v>267813.0</v>
      </c>
      <c r="F751" s="53" t="s">
        <v>17758</v>
      </c>
      <c r="G751" s="37" t="s">
        <v>17759</v>
      </c>
      <c r="H751" s="37" t="s">
        <v>17778</v>
      </c>
      <c r="I751" s="52">
        <v>0.472</v>
      </c>
      <c r="J751" s="52">
        <v>0.521</v>
      </c>
      <c r="K751" s="52">
        <v>-6.042</v>
      </c>
      <c r="L751" s="52">
        <v>0.0288</v>
      </c>
      <c r="M751" s="52">
        <v>0.182</v>
      </c>
      <c r="N751" s="52">
        <v>1.52E-5</v>
      </c>
      <c r="O751" s="52">
        <v>0.0882</v>
      </c>
      <c r="P751" s="52">
        <v>0.0627</v>
      </c>
      <c r="Q751" s="52">
        <v>143.997</v>
      </c>
      <c r="R751" s="52">
        <v>8.0</v>
      </c>
      <c r="S751" s="52">
        <v>0.0</v>
      </c>
      <c r="T751" s="54" t="s">
        <v>103</v>
      </c>
      <c r="U751" s="57" t="s">
        <v>35</v>
      </c>
      <c r="V751" s="53" t="s">
        <v>75</v>
      </c>
      <c r="W751" s="59" t="s">
        <v>17816</v>
      </c>
      <c r="X751" s="72" t="str">
        <f>HYPERLINK("https://1drv.ms/w/c/9d82b0f797dc41a2/IQBvZT5XAShHQY1oMe6u_KfdAReQPBejVirMP6nuX3yNPbw?e=sEB5et","0751_Try Again.docx")</f>
        <v>0751_Try Again.docx</v>
      </c>
    </row>
    <row r="752">
      <c r="A752" s="25" t="s">
        <v>17820</v>
      </c>
      <c r="B752" s="37" t="s">
        <v>17821</v>
      </c>
      <c r="C752" s="51">
        <v>2004.0</v>
      </c>
      <c r="D752" s="52">
        <v>39.0</v>
      </c>
      <c r="E752" s="52">
        <v>217440.0</v>
      </c>
      <c r="F752" s="53" t="s">
        <v>17758</v>
      </c>
      <c r="G752" s="37" t="s">
        <v>17759</v>
      </c>
      <c r="H752" s="37" t="s">
        <v>17760</v>
      </c>
      <c r="I752" s="52">
        <v>0.515</v>
      </c>
      <c r="J752" s="52">
        <v>0.724</v>
      </c>
      <c r="K752" s="52">
        <v>-4.11</v>
      </c>
      <c r="L752" s="52">
        <v>0.0306</v>
      </c>
      <c r="M752" s="52">
        <v>0.00593</v>
      </c>
      <c r="N752" s="52">
        <v>0.0</v>
      </c>
      <c r="O752" s="52">
        <v>0.143</v>
      </c>
      <c r="P752" s="52">
        <v>0.336</v>
      </c>
      <c r="Q752" s="52">
        <v>123.997</v>
      </c>
      <c r="R752" s="52">
        <v>2.0</v>
      </c>
      <c r="S752" s="52">
        <v>0.0</v>
      </c>
      <c r="T752" s="54" t="s">
        <v>103</v>
      </c>
      <c r="U752" s="57" t="s">
        <v>35</v>
      </c>
      <c r="V752" s="53" t="s">
        <v>45</v>
      </c>
      <c r="W752" s="59" t="s">
        <v>17822</v>
      </c>
      <c r="X752" s="73" t="str">
        <f>HYPERLINK("https://1drv.ms/w/c/F7E2E9B0D5CD6DA7/IQCYTjzxafpeTKyb8kSOv4qgAealLAVEo5krAqqYMwEyg-s?e=wD0xvM","0752_Can't Stop Now.docx")</f>
        <v>0752_Can't Stop Now.docx</v>
      </c>
    </row>
    <row r="753">
      <c r="A753" s="25" t="s">
        <v>17825</v>
      </c>
      <c r="B753" s="37" t="s">
        <v>17826</v>
      </c>
      <c r="C753" s="51">
        <v>2004.0</v>
      </c>
      <c r="D753" s="52">
        <v>43.0</v>
      </c>
      <c r="E753" s="52">
        <v>201853.0</v>
      </c>
      <c r="F753" s="53" t="s">
        <v>17758</v>
      </c>
      <c r="G753" s="37" t="s">
        <v>17759</v>
      </c>
      <c r="H753" s="37" t="s">
        <v>17760</v>
      </c>
      <c r="I753" s="52">
        <v>0.538</v>
      </c>
      <c r="J753" s="52">
        <v>0.784</v>
      </c>
      <c r="K753" s="52">
        <v>-5.705</v>
      </c>
      <c r="L753" s="52">
        <v>0.0299</v>
      </c>
      <c r="M753" s="52">
        <v>4.54E-4</v>
      </c>
      <c r="N753" s="52">
        <v>1.5E-4</v>
      </c>
      <c r="O753" s="52">
        <v>0.238</v>
      </c>
      <c r="P753" s="52">
        <v>0.582</v>
      </c>
      <c r="Q753" s="52">
        <v>129.986</v>
      </c>
      <c r="R753" s="52">
        <v>7.0</v>
      </c>
      <c r="S753" s="52">
        <v>1.0</v>
      </c>
      <c r="T753" s="54" t="s">
        <v>103</v>
      </c>
      <c r="U753" s="57" t="s">
        <v>35</v>
      </c>
      <c r="V753" s="53" t="s">
        <v>54</v>
      </c>
      <c r="W753" s="59" t="s">
        <v>17829</v>
      </c>
      <c r="X753" s="73" t="str">
        <f>HYPERLINK("https://1drv.ms/w/c/F7E2E9B0D5CD6DA7/IQCWYngRE5-gQqKalrOWf3AZAVZFhzv53uZQyAYdq8Ga4t8","0753_Your Eyes Open.docx")</f>
        <v>0753_Your Eyes Open.docx</v>
      </c>
    </row>
    <row r="754">
      <c r="A754" s="25" t="s">
        <v>17830</v>
      </c>
      <c r="B754" s="37" t="s">
        <v>17831</v>
      </c>
      <c r="C754" s="51">
        <v>2004.0</v>
      </c>
      <c r="D754" s="52">
        <v>50.0</v>
      </c>
      <c r="E754" s="52">
        <v>345920.0</v>
      </c>
      <c r="F754" s="53" t="s">
        <v>17758</v>
      </c>
      <c r="G754" s="37" t="s">
        <v>17759</v>
      </c>
      <c r="H754" s="37" t="s">
        <v>17760</v>
      </c>
      <c r="I754" s="52">
        <v>0.532</v>
      </c>
      <c r="J754" s="52">
        <v>0.558</v>
      </c>
      <c r="K754" s="52">
        <v>-8.844</v>
      </c>
      <c r="L754" s="52">
        <v>0.0315</v>
      </c>
      <c r="M754" s="52">
        <v>0.531</v>
      </c>
      <c r="N754" s="52">
        <v>4.76E-4</v>
      </c>
      <c r="O754" s="52">
        <v>0.0719</v>
      </c>
      <c r="P754" s="52">
        <v>0.101</v>
      </c>
      <c r="Q754" s="52">
        <v>141.993</v>
      </c>
      <c r="R754" s="52">
        <v>0.0</v>
      </c>
      <c r="S754" s="52">
        <v>1.0</v>
      </c>
      <c r="T754" s="54" t="s">
        <v>103</v>
      </c>
      <c r="U754" s="57" t="s">
        <v>35</v>
      </c>
      <c r="V754" s="53" t="s">
        <v>58</v>
      </c>
      <c r="W754" s="59" t="s">
        <v>17832</v>
      </c>
      <c r="X754" s="73" t="str">
        <f>HYPERLINK("https://1drv.ms/w/c/F7E2E9B0D5CD6DA7/IQCvJFDdQQBEQL2zyFMCjxXFAYwFAYCHWCsJ6cDkQ8VoxlI?e=ZdcINh","0754_She Has No Time.docx")</f>
        <v>0754_She Has No Time.docx</v>
      </c>
    </row>
    <row r="755">
      <c r="A755" s="25" t="s">
        <v>17837</v>
      </c>
      <c r="B755" s="37" t="s">
        <v>17838</v>
      </c>
      <c r="C755" s="51">
        <v>2006.0</v>
      </c>
      <c r="D755" s="52">
        <v>45.0</v>
      </c>
      <c r="E755" s="52">
        <v>239680.0</v>
      </c>
      <c r="F755" s="53" t="s">
        <v>17758</v>
      </c>
      <c r="G755" s="37" t="s">
        <v>17759</v>
      </c>
      <c r="H755" s="37" t="s">
        <v>17778</v>
      </c>
      <c r="I755" s="52">
        <v>0.369</v>
      </c>
      <c r="J755" s="52">
        <v>0.829</v>
      </c>
      <c r="K755" s="52">
        <v>-2.819</v>
      </c>
      <c r="L755" s="52">
        <v>0.0364</v>
      </c>
      <c r="M755" s="52">
        <v>1.83E-4</v>
      </c>
      <c r="N755" s="52">
        <v>0.0</v>
      </c>
      <c r="O755" s="52">
        <v>0.367</v>
      </c>
      <c r="P755" s="52">
        <v>0.331</v>
      </c>
      <c r="Q755" s="52">
        <v>144.112</v>
      </c>
      <c r="R755" s="52">
        <v>0.0</v>
      </c>
      <c r="S755" s="52">
        <v>1.0</v>
      </c>
      <c r="T755" s="54" t="s">
        <v>103</v>
      </c>
      <c r="U755" s="57" t="s">
        <v>35</v>
      </c>
      <c r="V755" s="53" t="s">
        <v>45</v>
      </c>
      <c r="W755" s="59" t="s">
        <v>17839</v>
      </c>
      <c r="X755" s="73" t="str">
        <f>HYPERLINK("https://1drv.ms/w/c/F7E2E9B0D5CD6DA7/IQDl1V_o_CgYQ6-nHoUU-77MARx7KAXX5s60c68-1g7FbFc?e=SLTrLv","0755_Leaving So Soon?.docx")</f>
        <v>0755_Leaving So Soon?.docx</v>
      </c>
    </row>
    <row r="756">
      <c r="A756" s="25" t="s">
        <v>17840</v>
      </c>
      <c r="B756" s="37" t="s">
        <v>17841</v>
      </c>
      <c r="C756" s="51">
        <v>2006.0</v>
      </c>
      <c r="D756" s="52">
        <v>49.0</v>
      </c>
      <c r="E756" s="52">
        <v>253506.0</v>
      </c>
      <c r="F756" s="53" t="s">
        <v>17758</v>
      </c>
      <c r="G756" s="37" t="s">
        <v>17759</v>
      </c>
      <c r="H756" s="37" t="s">
        <v>17778</v>
      </c>
      <c r="I756" s="52">
        <v>0.477</v>
      </c>
      <c r="J756" s="52">
        <v>0.791</v>
      </c>
      <c r="K756" s="52">
        <v>-6.815</v>
      </c>
      <c r="L756" s="52">
        <v>0.0329</v>
      </c>
      <c r="M756" s="52">
        <v>0.00378</v>
      </c>
      <c r="N756" s="52">
        <v>6.01E-4</v>
      </c>
      <c r="O756" s="52">
        <v>0.0852</v>
      </c>
      <c r="P756" s="52">
        <v>0.137</v>
      </c>
      <c r="Q756" s="52">
        <v>130.005</v>
      </c>
      <c r="R756" s="52">
        <v>3.0</v>
      </c>
      <c r="S756" s="52">
        <v>1.0</v>
      </c>
      <c r="T756" s="54" t="s">
        <v>103</v>
      </c>
      <c r="U756" s="57" t="s">
        <v>35</v>
      </c>
      <c r="V756" s="53" t="s">
        <v>58</v>
      </c>
      <c r="W756" s="59" t="s">
        <v>17843</v>
      </c>
      <c r="X756" s="73" t="str">
        <f>HYPERLINK("https://1drv.ms/w/c/F7E2E9B0D5CD6DA7/IQCYhiNK1_X8RrREvOd_FEc-AUqyZElaHZe2X7TuXtHLA-Q?e=eWeMiE","0756_Atlantic.docx")</f>
        <v>0756_Atlantic.docx</v>
      </c>
    </row>
    <row r="757">
      <c r="A757" s="25" t="s">
        <v>17845</v>
      </c>
      <c r="B757" s="37" t="s">
        <v>17846</v>
      </c>
      <c r="C757" s="51">
        <v>2004.0</v>
      </c>
      <c r="D757" s="52">
        <v>39.0</v>
      </c>
      <c r="E757" s="52">
        <v>237893.0</v>
      </c>
      <c r="F757" s="53" t="s">
        <v>17758</v>
      </c>
      <c r="G757" s="37" t="s">
        <v>17759</v>
      </c>
      <c r="H757" s="37" t="s">
        <v>17847</v>
      </c>
      <c r="I757" s="52">
        <v>0.402</v>
      </c>
      <c r="J757" s="52">
        <v>0.256</v>
      </c>
      <c r="K757" s="52">
        <v>-10.389</v>
      </c>
      <c r="L757" s="52">
        <v>0.029</v>
      </c>
      <c r="M757" s="52">
        <v>0.871</v>
      </c>
      <c r="N757" s="52">
        <v>1.23E-4</v>
      </c>
      <c r="O757" s="52">
        <v>0.131</v>
      </c>
      <c r="P757" s="52">
        <v>0.153</v>
      </c>
      <c r="Q757" s="52">
        <v>139.64</v>
      </c>
      <c r="R757" s="52">
        <v>2.0</v>
      </c>
      <c r="S757" s="52">
        <v>1.0</v>
      </c>
      <c r="T757" s="54" t="s">
        <v>103</v>
      </c>
      <c r="U757" s="57" t="s">
        <v>35</v>
      </c>
      <c r="V757" s="53" t="s">
        <v>58</v>
      </c>
      <c r="W757" s="59" t="s">
        <v>17848</v>
      </c>
      <c r="X757" s="73" t="str">
        <f>HYPERLINK("https://1drv.ms/w/c/F7E2E9B0D5CD6DA7/IQAuMh_8d7rLT4kXC8gsVwpAATFtMTigJJkc7SYMDJUNtIU?e=XM5akP","0757_A Heart To Hold You.docx")</f>
        <v>0757_A Heart To Hold You.docx</v>
      </c>
    </row>
    <row r="758">
      <c r="A758" s="25" t="s">
        <v>17849</v>
      </c>
      <c r="B758" s="37" t="s">
        <v>17851</v>
      </c>
      <c r="C758" s="51">
        <v>2008.0</v>
      </c>
      <c r="D758" s="52">
        <v>32.0</v>
      </c>
      <c r="E758" s="52">
        <v>243826.0</v>
      </c>
      <c r="F758" s="53" t="s">
        <v>17758</v>
      </c>
      <c r="G758" s="37" t="s">
        <v>17759</v>
      </c>
      <c r="H758" s="37" t="s">
        <v>17853</v>
      </c>
      <c r="I758" s="52">
        <v>0.608</v>
      </c>
      <c r="J758" s="52">
        <v>0.974</v>
      </c>
      <c r="K758" s="52">
        <v>-2.414</v>
      </c>
      <c r="L758" s="52">
        <v>0.0491</v>
      </c>
      <c r="M758" s="52">
        <v>0.0558</v>
      </c>
      <c r="N758" s="52">
        <v>6.73E-4</v>
      </c>
      <c r="O758" s="52">
        <v>0.299</v>
      </c>
      <c r="P758" s="52">
        <v>0.835</v>
      </c>
      <c r="Q758" s="52">
        <v>139.956</v>
      </c>
      <c r="R758" s="52">
        <v>7.0</v>
      </c>
      <c r="S758" s="52">
        <v>0.0</v>
      </c>
      <c r="T758" s="54" t="s">
        <v>11697</v>
      </c>
      <c r="U758" s="57" t="s">
        <v>35</v>
      </c>
      <c r="V758" s="53" t="s">
        <v>54</v>
      </c>
      <c r="W758" s="59" t="s">
        <v>17854</v>
      </c>
      <c r="X758" s="73" t="str">
        <f>HYPERLINK("https://1drv.ms/w/c/F7E2E9B0D5CD6DA7/IQAxFKRZoZ3IQ7eeaDmKp3StAYcIT3McCllXanW69oK5Ewg?e=MbEIe6","0758_Better than this.docx")</f>
        <v>0758_Better than this.docx</v>
      </c>
    </row>
    <row r="759">
      <c r="A759" s="25" t="s">
        <v>17855</v>
      </c>
      <c r="B759" s="37" t="s">
        <v>17856</v>
      </c>
      <c r="C759" s="51">
        <v>2010.0</v>
      </c>
      <c r="D759" s="52">
        <v>45.0</v>
      </c>
      <c r="E759" s="52">
        <v>289360.0</v>
      </c>
      <c r="F759" s="53" t="s">
        <v>17758</v>
      </c>
      <c r="G759" s="37" t="s">
        <v>17759</v>
      </c>
      <c r="H759" s="37" t="s">
        <v>17857</v>
      </c>
      <c r="I759" s="52">
        <v>0.49</v>
      </c>
      <c r="J759" s="52">
        <v>0.416</v>
      </c>
      <c r="K759" s="52">
        <v>-8.025</v>
      </c>
      <c r="L759" s="52">
        <v>0.0301</v>
      </c>
      <c r="M759" s="52">
        <v>0.0222</v>
      </c>
      <c r="N759" s="52">
        <v>9.53E-5</v>
      </c>
      <c r="O759" s="52">
        <v>0.0938</v>
      </c>
      <c r="P759" s="52">
        <v>0.0449</v>
      </c>
      <c r="Q759" s="52">
        <v>98.134</v>
      </c>
      <c r="R759" s="52">
        <v>9.0</v>
      </c>
      <c r="S759" s="52">
        <v>1.0</v>
      </c>
      <c r="T759" s="54" t="s">
        <v>103</v>
      </c>
      <c r="U759" s="57" t="s">
        <v>35</v>
      </c>
      <c r="V759" s="53" t="s">
        <v>75</v>
      </c>
      <c r="W759" s="59" t="s">
        <v>17858</v>
      </c>
      <c r="X759" s="73" t="str">
        <f>HYPERLINK("https://1drv.ms/w/c/F7E2E9B0D5CD6DA7/IQD2dSh1WMyUR48rhwqu8jBFAQkaxNbrlO_MD0A-zlWm6pw?e=gWymEp","0759_My Shadow.docx")</f>
        <v>0759_My Shadow.docx</v>
      </c>
    </row>
    <row r="760">
      <c r="A760" s="25" t="s">
        <v>17861</v>
      </c>
      <c r="B760" s="37" t="s">
        <v>17862</v>
      </c>
      <c r="C760" s="51">
        <v>2010.0</v>
      </c>
      <c r="D760" s="52">
        <v>47.0</v>
      </c>
      <c r="E760" s="52">
        <v>246800.0</v>
      </c>
      <c r="F760" s="53" t="s">
        <v>15747</v>
      </c>
      <c r="G760" s="37" t="s">
        <v>17863</v>
      </c>
      <c r="H760" s="37" t="s">
        <v>17857</v>
      </c>
      <c r="I760" s="52">
        <v>0.606</v>
      </c>
      <c r="J760" s="52">
        <v>0.784</v>
      </c>
      <c r="K760" s="52">
        <v>-7.06</v>
      </c>
      <c r="L760" s="52">
        <v>0.0381</v>
      </c>
      <c r="M760" s="52">
        <v>0.0557</v>
      </c>
      <c r="N760" s="52">
        <v>0.0</v>
      </c>
      <c r="O760" s="52">
        <v>0.177</v>
      </c>
      <c r="P760" s="52">
        <v>0.727</v>
      </c>
      <c r="Q760" s="52">
        <v>85.983</v>
      </c>
      <c r="R760" s="52">
        <v>9.0</v>
      </c>
      <c r="S760" s="52">
        <v>0.0</v>
      </c>
      <c r="T760" s="54" t="s">
        <v>103</v>
      </c>
      <c r="U760" s="57" t="s">
        <v>35</v>
      </c>
      <c r="V760" s="53" t="s">
        <v>54</v>
      </c>
      <c r="W760" s="59" t="s">
        <v>17864</v>
      </c>
      <c r="X760" s="73" t="str">
        <f>HYPERLINK("https://1drv.ms/w/c/F7E2E9B0D5CD6DA7/IQBNXF-C8B1ZS6ttcM_YUcaRAdw1awFu8gE3qH5oMabuqnE?e=zC82xf","0760_Stop For A Minute.docx")</f>
        <v>0760_Stop For A Minute.docx</v>
      </c>
    </row>
    <row r="761">
      <c r="A761" s="25" t="s">
        <v>17865</v>
      </c>
      <c r="B761" s="37" t="s">
        <v>17866</v>
      </c>
      <c r="C761" s="51">
        <v>2008.0</v>
      </c>
      <c r="D761" s="52">
        <v>32.0</v>
      </c>
      <c r="E761" s="52">
        <v>259160.0</v>
      </c>
      <c r="F761" s="53" t="s">
        <v>17758</v>
      </c>
      <c r="G761" s="37" t="s">
        <v>17759</v>
      </c>
      <c r="H761" s="37" t="s">
        <v>17853</v>
      </c>
      <c r="I761" s="52">
        <v>0.632</v>
      </c>
      <c r="J761" s="52">
        <v>0.917</v>
      </c>
      <c r="K761" s="52">
        <v>-4.303</v>
      </c>
      <c r="L761" s="52">
        <v>0.0543</v>
      </c>
      <c r="M761" s="52">
        <v>0.0182</v>
      </c>
      <c r="N761" s="52">
        <v>6.21E-6</v>
      </c>
      <c r="O761" s="52">
        <v>0.134</v>
      </c>
      <c r="P761" s="52">
        <v>0.54</v>
      </c>
      <c r="Q761" s="52">
        <v>111.994</v>
      </c>
      <c r="R761" s="52">
        <v>8.0</v>
      </c>
      <c r="S761" s="52">
        <v>1.0</v>
      </c>
      <c r="T761" s="54" t="s">
        <v>103</v>
      </c>
      <c r="U761" s="57" t="s">
        <v>35</v>
      </c>
      <c r="V761" s="53" t="s">
        <v>54</v>
      </c>
      <c r="W761" s="59" t="s">
        <v>17869</v>
      </c>
      <c r="X761" s="73" t="str">
        <f>HYPERLINK("https://1drv.ms/w/c/F7E2E9B0D5CD6DA7/IQDUCB7Ez3zVQYOUyvWcHp0mAWqVPoSYmMdxxGpqWTUNf_k?e=j37jSD","0761_Spiralling.docx")</f>
        <v>0761_Spiralling.docx</v>
      </c>
    </row>
    <row r="762">
      <c r="A762" s="25" t="s">
        <v>17870</v>
      </c>
      <c r="B762" s="37" t="s">
        <v>17871</v>
      </c>
      <c r="C762" s="51">
        <v>2008.0</v>
      </c>
      <c r="D762" s="52">
        <v>23.0</v>
      </c>
      <c r="E762" s="52">
        <v>243053.0</v>
      </c>
      <c r="F762" s="53" t="s">
        <v>17758</v>
      </c>
      <c r="G762" s="37" t="s">
        <v>17759</v>
      </c>
      <c r="H762" s="37" t="s">
        <v>17853</v>
      </c>
      <c r="I762" s="52">
        <v>0.476</v>
      </c>
      <c r="J762" s="52">
        <v>0.615</v>
      </c>
      <c r="K762" s="52">
        <v>-6.423</v>
      </c>
      <c r="L762" s="52">
        <v>0.026</v>
      </c>
      <c r="M762" s="52">
        <v>0.0047</v>
      </c>
      <c r="N762" s="52">
        <v>5.9E-5</v>
      </c>
      <c r="O762" s="52">
        <v>0.0936</v>
      </c>
      <c r="P762" s="52">
        <v>0.382</v>
      </c>
      <c r="Q762" s="52">
        <v>82.914</v>
      </c>
      <c r="R762" s="52">
        <v>10.0</v>
      </c>
      <c r="S762" s="52">
        <v>1.0</v>
      </c>
      <c r="T762" s="54" t="s">
        <v>103</v>
      </c>
      <c r="U762" s="57" t="s">
        <v>35</v>
      </c>
      <c r="V762" s="53" t="s">
        <v>45</v>
      </c>
      <c r="W762" s="59" t="s">
        <v>17874</v>
      </c>
      <c r="X762" s="73" t="str">
        <f>HYPERLINK("https://1drv.ms/w/c/F7E2E9B0D5CD6DA7/IQCINIiz3NbcR63gPinKyuPgAQvZhHmrtl75bFGVqAvoLW0?e=g0DnY","0762_You Don't See Me.docx")</f>
        <v>0762_You Don't See Me.docx</v>
      </c>
    </row>
    <row r="763">
      <c r="A763" s="25" t="s">
        <v>17875</v>
      </c>
      <c r="B763" s="60" t="s">
        <v>17876</v>
      </c>
      <c r="C763" s="51">
        <v>2012.0</v>
      </c>
      <c r="D763" s="52">
        <v>61.0</v>
      </c>
      <c r="E763" s="52">
        <v>196466.0</v>
      </c>
      <c r="F763" s="53" t="s">
        <v>17758</v>
      </c>
      <c r="G763" s="37" t="s">
        <v>17759</v>
      </c>
      <c r="H763" s="37" t="s">
        <v>17877</v>
      </c>
      <c r="I763" s="52">
        <v>0.515</v>
      </c>
      <c r="J763" s="52">
        <v>0.809</v>
      </c>
      <c r="K763" s="52">
        <v>-5.051</v>
      </c>
      <c r="L763" s="52">
        <v>0.0288</v>
      </c>
      <c r="M763" s="52">
        <v>0.00188</v>
      </c>
      <c r="N763" s="52">
        <v>9.86E-6</v>
      </c>
      <c r="O763" s="52">
        <v>0.0983</v>
      </c>
      <c r="P763" s="52">
        <v>0.237</v>
      </c>
      <c r="Q763" s="52">
        <v>111.985</v>
      </c>
      <c r="R763" s="52">
        <v>1.0</v>
      </c>
      <c r="S763" s="52">
        <v>1.0</v>
      </c>
      <c r="T763" s="54" t="s">
        <v>103</v>
      </c>
      <c r="U763" s="57" t="s">
        <v>35</v>
      </c>
      <c r="V763" s="53" t="s">
        <v>36</v>
      </c>
      <c r="W763" s="59" t="s">
        <v>17878</v>
      </c>
      <c r="X763" s="73" t="str">
        <f>HYPERLINK("https://1drv.ms/w/c/F7E2E9B0D5CD6DA7/IQAl3_RCRwvPTpJiRpuN6GtSASkOZWyF8TbWltDqRAw8P4s?e=uvzn1r","0763_Silenced By the Night.docx")</f>
        <v>0763_Silenced By the Night.docx</v>
      </c>
    </row>
    <row r="764">
      <c r="A764" s="25" t="s">
        <v>17883</v>
      </c>
      <c r="B764" s="37" t="s">
        <v>17884</v>
      </c>
      <c r="C764" s="51">
        <v>2012.0</v>
      </c>
      <c r="D764" s="52">
        <v>62.0</v>
      </c>
      <c r="E764" s="52">
        <v>218840.0</v>
      </c>
      <c r="F764" s="53" t="s">
        <v>17758</v>
      </c>
      <c r="G764" s="37" t="s">
        <v>17759</v>
      </c>
      <c r="H764" s="37" t="s">
        <v>17877</v>
      </c>
      <c r="I764" s="52">
        <v>0.535</v>
      </c>
      <c r="J764" s="52">
        <v>0.725</v>
      </c>
      <c r="K764" s="52">
        <v>-5.861</v>
      </c>
      <c r="L764" s="52">
        <v>0.0302</v>
      </c>
      <c r="M764" s="52">
        <v>0.013</v>
      </c>
      <c r="N764" s="52">
        <v>0.0</v>
      </c>
      <c r="O764" s="52">
        <v>0.156</v>
      </c>
      <c r="P764" s="52">
        <v>0.509</v>
      </c>
      <c r="Q764" s="52">
        <v>122.84</v>
      </c>
      <c r="R764" s="52">
        <v>8.0</v>
      </c>
      <c r="S764" s="52">
        <v>0.0</v>
      </c>
      <c r="T764" s="54" t="s">
        <v>103</v>
      </c>
      <c r="U764" s="57" t="s">
        <v>35</v>
      </c>
      <c r="V764" s="53" t="s">
        <v>54</v>
      </c>
      <c r="W764" s="59" t="s">
        <v>17885</v>
      </c>
      <c r="X764" s="73" t="str">
        <f>HYPERLINK("https://1drv.ms/w/c/F7E2E9B0D5CD6DA7/IQBEcOF0RxbQSo9uv3yHsTo-AePddT-maOVkkxi0xyvn3Gk?e=acp8wB","0764_Sovereign Light Café.docx")</f>
        <v>0764_Sovereign Light Café.docx</v>
      </c>
    </row>
    <row r="765">
      <c r="A765" s="25" t="s">
        <v>17888</v>
      </c>
      <c r="B765" s="37" t="s">
        <v>17889</v>
      </c>
      <c r="C765" s="51">
        <v>2012.0</v>
      </c>
      <c r="D765" s="52">
        <v>52.0</v>
      </c>
      <c r="E765" s="52">
        <v>237893.0</v>
      </c>
      <c r="F765" s="53" t="s">
        <v>17758</v>
      </c>
      <c r="G765" s="37" t="s">
        <v>17759</v>
      </c>
      <c r="H765" s="37" t="s">
        <v>17877</v>
      </c>
      <c r="I765" s="52">
        <v>0.327</v>
      </c>
      <c r="J765" s="52">
        <v>0.737</v>
      </c>
      <c r="K765" s="52">
        <v>-5.673</v>
      </c>
      <c r="L765" s="52">
        <v>0.0325</v>
      </c>
      <c r="M765" s="52">
        <v>0.0156</v>
      </c>
      <c r="N765" s="52">
        <v>0.0</v>
      </c>
      <c r="O765" s="52">
        <v>0.143</v>
      </c>
      <c r="P765" s="52">
        <v>0.233</v>
      </c>
      <c r="Q765" s="52">
        <v>177.047</v>
      </c>
      <c r="R765" s="52">
        <v>2.0</v>
      </c>
      <c r="S765" s="52">
        <v>1.0</v>
      </c>
      <c r="T765" s="54" t="s">
        <v>103</v>
      </c>
      <c r="U765" s="57" t="s">
        <v>35</v>
      </c>
      <c r="V765" s="53" t="s">
        <v>36</v>
      </c>
      <c r="W765" s="59" t="s">
        <v>17890</v>
      </c>
      <c r="X765" s="73" t="str">
        <f>HYPERLINK("https://1drv.ms/w/c/F7E2E9B0D5CD6DA7/IQBeVDjjsVOgSLn4Q2HHfeuBASh0BXWmn15HJlkC9lKwJJQ?e=DrcYKp","0765_Disconnected.docx")</f>
        <v>0765_Disconnected.docx</v>
      </c>
    </row>
    <row r="766">
      <c r="A766" s="25" t="s">
        <v>17893</v>
      </c>
      <c r="B766" s="37" t="s">
        <v>17894</v>
      </c>
      <c r="C766" s="51">
        <v>2012.0</v>
      </c>
      <c r="D766" s="52">
        <v>34.0</v>
      </c>
      <c r="E766" s="52">
        <v>203386.0</v>
      </c>
      <c r="F766" s="53" t="s">
        <v>17758</v>
      </c>
      <c r="G766" s="37" t="s">
        <v>17759</v>
      </c>
      <c r="H766" s="37" t="s">
        <v>17877</v>
      </c>
      <c r="I766" s="52">
        <v>0.543</v>
      </c>
      <c r="J766" s="52">
        <v>0.204</v>
      </c>
      <c r="K766" s="52">
        <v>-11.923</v>
      </c>
      <c r="L766" s="52">
        <v>0.0275</v>
      </c>
      <c r="M766" s="52">
        <v>0.969</v>
      </c>
      <c r="N766" s="52">
        <v>0.0195</v>
      </c>
      <c r="O766" s="52">
        <v>0.11</v>
      </c>
      <c r="P766" s="52">
        <v>0.316</v>
      </c>
      <c r="Q766" s="52">
        <v>75.949</v>
      </c>
      <c r="R766" s="52">
        <v>9.0</v>
      </c>
      <c r="S766" s="52">
        <v>1.0</v>
      </c>
      <c r="T766" s="54" t="s">
        <v>11697</v>
      </c>
      <c r="U766" s="57" t="s">
        <v>35</v>
      </c>
      <c r="V766" s="53" t="s">
        <v>45</v>
      </c>
      <c r="W766" s="59" t="s">
        <v>17895</v>
      </c>
      <c r="X766" s="73" t="str">
        <f>HYPERLINK("https://1drv.ms/w/c/F7E2E9B0D5CD6DA7/IQBvqYL9jFVhSaHl2MT6pn_MAWYe34lTgJXXr_57URqmP9c?e=wx7pzU","0766_Sea Fog.docx")</f>
        <v>0766_Sea Fog.docx</v>
      </c>
    </row>
    <row r="767">
      <c r="A767" s="25" t="s">
        <v>17896</v>
      </c>
      <c r="B767" s="37" t="s">
        <v>17897</v>
      </c>
      <c r="C767" s="51">
        <v>2013.0</v>
      </c>
      <c r="D767" s="52">
        <v>45.0</v>
      </c>
      <c r="E767" s="52">
        <v>222426.0</v>
      </c>
      <c r="F767" s="53" t="s">
        <v>17758</v>
      </c>
      <c r="G767" s="37" t="s">
        <v>17759</v>
      </c>
      <c r="H767" s="37" t="s">
        <v>17898</v>
      </c>
      <c r="I767" s="52">
        <v>0.485</v>
      </c>
      <c r="J767" s="52">
        <v>0.755</v>
      </c>
      <c r="K767" s="52">
        <v>-5.004</v>
      </c>
      <c r="L767" s="52">
        <v>0.03</v>
      </c>
      <c r="M767" s="52">
        <v>0.00191</v>
      </c>
      <c r="N767" s="52">
        <v>0.0</v>
      </c>
      <c r="O767" s="52">
        <v>0.165</v>
      </c>
      <c r="P767" s="52">
        <v>0.539</v>
      </c>
      <c r="Q767" s="52">
        <v>110.02</v>
      </c>
      <c r="R767" s="52">
        <v>9.0</v>
      </c>
      <c r="S767" s="52">
        <v>1.0</v>
      </c>
      <c r="T767" s="54" t="s">
        <v>103</v>
      </c>
      <c r="U767" s="57" t="s">
        <v>35</v>
      </c>
      <c r="V767" s="53" t="s">
        <v>54</v>
      </c>
      <c r="W767" s="59" t="s">
        <v>17899</v>
      </c>
      <c r="X767" s="73" t="str">
        <f>HYPERLINK("https://1drv.ms/w/c/F7E2E9B0D5CD6DA7/IQASUSYkCDiNSLKgt1srTcXEAUgfZtl7on2PTimTac7Vrtc?e=ahsMBi","0767_Won't be broken.docx")</f>
        <v>0767_Won't be broken.docx</v>
      </c>
    </row>
    <row r="768">
      <c r="A768" s="25" t="s">
        <v>17905</v>
      </c>
      <c r="B768" s="37" t="s">
        <v>17906</v>
      </c>
      <c r="C768" s="51">
        <v>2019.0</v>
      </c>
      <c r="D768" s="52">
        <v>50.0</v>
      </c>
      <c r="E768" s="52">
        <v>246160.0</v>
      </c>
      <c r="F768" s="53" t="s">
        <v>17758</v>
      </c>
      <c r="G768" s="37" t="s">
        <v>17759</v>
      </c>
      <c r="H768" s="37" t="s">
        <v>17907</v>
      </c>
      <c r="I768" s="52">
        <v>0.508</v>
      </c>
      <c r="J768" s="52">
        <v>0.781</v>
      </c>
      <c r="K768" s="52">
        <v>-6.919</v>
      </c>
      <c r="L768" s="52">
        <v>0.0544</v>
      </c>
      <c r="M768" s="52">
        <v>0.0168</v>
      </c>
      <c r="N768" s="52">
        <v>0.0</v>
      </c>
      <c r="O768" s="52">
        <v>0.119</v>
      </c>
      <c r="P768" s="52">
        <v>0.35</v>
      </c>
      <c r="Q768" s="52">
        <v>143.971</v>
      </c>
      <c r="R768" s="52">
        <v>0.0</v>
      </c>
      <c r="S768" s="52">
        <v>1.0</v>
      </c>
      <c r="T768" s="54" t="s">
        <v>103</v>
      </c>
      <c r="U768" s="57" t="s">
        <v>35</v>
      </c>
      <c r="V768" s="53" t="s">
        <v>45</v>
      </c>
      <c r="W768" s="59" t="s">
        <v>17908</v>
      </c>
      <c r="X768" s="73" t="str">
        <f>HYPERLINK("https://1drv.ms/w/c/9d82b0f797dc41a2/IQBvZT5XAShHQY1oMe6u_KfdAReQPBejVirMP6nuX3yNPbw?e=sEB5et","0768_The Way I feel.docx")</f>
        <v>0768_The Way I feel.docx</v>
      </c>
    </row>
    <row r="769">
      <c r="A769" s="25" t="s">
        <v>17909</v>
      </c>
      <c r="B769" s="37" t="s">
        <v>17910</v>
      </c>
      <c r="C769" s="51">
        <v>2019.0</v>
      </c>
      <c r="D769" s="52">
        <v>44.0</v>
      </c>
      <c r="E769" s="52">
        <v>229373.0</v>
      </c>
      <c r="F769" s="53" t="s">
        <v>17758</v>
      </c>
      <c r="G769" s="37" t="s">
        <v>17759</v>
      </c>
      <c r="H769" s="37" t="s">
        <v>17907</v>
      </c>
      <c r="I769" s="52">
        <v>0.571</v>
      </c>
      <c r="J769" s="52">
        <v>0.585</v>
      </c>
      <c r="K769" s="52">
        <v>-8.26</v>
      </c>
      <c r="L769" s="52">
        <v>0.115</v>
      </c>
      <c r="M769" s="52">
        <v>0.306</v>
      </c>
      <c r="N769" s="52">
        <v>0.0</v>
      </c>
      <c r="O769" s="52">
        <v>0.175</v>
      </c>
      <c r="P769" s="52">
        <v>0.618</v>
      </c>
      <c r="Q769" s="52">
        <v>81.045</v>
      </c>
      <c r="R769" s="52">
        <v>4.0</v>
      </c>
      <c r="S769" s="52">
        <v>1.0</v>
      </c>
      <c r="T769" s="54" t="s">
        <v>103</v>
      </c>
      <c r="U769" s="57" t="s">
        <v>35</v>
      </c>
      <c r="V769" s="53" t="s">
        <v>54</v>
      </c>
      <c r="W769" s="59" t="s">
        <v>17913</v>
      </c>
      <c r="X769" s="73" t="str">
        <f>HYPERLINK("https://1drv.ms/w/c/F7E2E9B0D5CD6DA7/IQC5SYMyyrF8Qomh9TZ24_w8AXTI2QLILNKViJQYZfz4ly4?e=oM4eix","0769_Stupid Things.docx")</f>
        <v>0769_Stupid Things.docx</v>
      </c>
    </row>
    <row r="770">
      <c r="A770" s="25" t="s">
        <v>17916</v>
      </c>
      <c r="B770" s="37" t="s">
        <v>3107</v>
      </c>
      <c r="C770" s="52">
        <v>2007.0</v>
      </c>
      <c r="D770" s="52">
        <v>61.0</v>
      </c>
      <c r="E770" s="52">
        <v>208466.0</v>
      </c>
      <c r="F770" s="53" t="s">
        <v>17917</v>
      </c>
      <c r="G770" s="37" t="s">
        <v>3109</v>
      </c>
      <c r="H770" s="37" t="s">
        <v>17918</v>
      </c>
      <c r="I770" s="52">
        <v>0.59</v>
      </c>
      <c r="J770" s="52">
        <v>0.749</v>
      </c>
      <c r="K770" s="52">
        <v>-6.246</v>
      </c>
      <c r="L770" s="52">
        <v>0.0345</v>
      </c>
      <c r="M770" s="52">
        <v>0.333</v>
      </c>
      <c r="N770" s="52">
        <v>2.55E-5</v>
      </c>
      <c r="O770" s="52">
        <v>0.0986</v>
      </c>
      <c r="P770" s="52">
        <v>0.486</v>
      </c>
      <c r="Q770" s="52">
        <v>117.982</v>
      </c>
      <c r="R770" s="52">
        <v>8.0</v>
      </c>
      <c r="S770" s="52">
        <v>1.0</v>
      </c>
      <c r="T770" s="54" t="s">
        <v>103</v>
      </c>
      <c r="U770" s="57" t="s">
        <v>35</v>
      </c>
      <c r="V770" s="53" t="s">
        <v>54</v>
      </c>
      <c r="W770" s="59" t="s">
        <v>17919</v>
      </c>
      <c r="X770" s="73" t="str">
        <f>HYPERLINK("https://1drv.ms/w/c/F7E2E9B0D5CD6DA7/IQAu4qTS7MEfSL0AhBLR7u84AYJvsVpGIPOwTpQ3vHQwWaE?e=aKOksh","0770_Apologise.docx")</f>
        <v>0770_Apologise.docx</v>
      </c>
    </row>
    <row r="771">
      <c r="A771" s="25" t="s">
        <v>17922</v>
      </c>
      <c r="B771" s="37" t="s">
        <v>17923</v>
      </c>
      <c r="C771" s="51">
        <v>2007.0</v>
      </c>
      <c r="D771" s="52">
        <v>44.0</v>
      </c>
      <c r="E771" s="52">
        <v>261653.0</v>
      </c>
      <c r="F771" s="53" t="s">
        <v>17917</v>
      </c>
      <c r="G771" s="37" t="s">
        <v>3109</v>
      </c>
      <c r="H771" s="37" t="s">
        <v>17924</v>
      </c>
      <c r="I771" s="52">
        <v>0.521</v>
      </c>
      <c r="J771" s="52">
        <v>0.155</v>
      </c>
      <c r="K771" s="52">
        <v>-12.147</v>
      </c>
      <c r="L771" s="52">
        <v>0.0286</v>
      </c>
      <c r="M771" s="52">
        <v>0.947</v>
      </c>
      <c r="N771" s="52">
        <v>9.32E-6</v>
      </c>
      <c r="O771" s="52">
        <v>0.103</v>
      </c>
      <c r="P771" s="52">
        <v>0.16</v>
      </c>
      <c r="Q771" s="52">
        <v>75.003</v>
      </c>
      <c r="R771" s="52">
        <v>0.0</v>
      </c>
      <c r="S771" s="52">
        <v>1.0</v>
      </c>
      <c r="T771" s="54" t="s">
        <v>103</v>
      </c>
      <c r="U771" s="57" t="s">
        <v>35</v>
      </c>
      <c r="V771" s="53" t="s">
        <v>58</v>
      </c>
      <c r="W771" s="59" t="s">
        <v>17925</v>
      </c>
      <c r="X771" s="73" t="str">
        <f>HYPERLINK("https://1drv.ms/w/c/F7E2E9B0D5CD6DA7/IQARXesf_oUiQa5q5IBUMTbIAY1CtsMmSNDfnp914sJQWys?e=ac68Kf","0771_Come Home.docx")</f>
        <v>0771_Come Home.docx</v>
      </c>
    </row>
    <row r="772">
      <c r="A772" s="25" t="s">
        <v>17926</v>
      </c>
      <c r="B772" s="37" t="s">
        <v>17927</v>
      </c>
      <c r="C772" s="52">
        <v>2009.0</v>
      </c>
      <c r="D772" s="52">
        <v>68.0</v>
      </c>
      <c r="E772" s="52">
        <v>238000.0</v>
      </c>
      <c r="F772" s="53" t="s">
        <v>17917</v>
      </c>
      <c r="G772" s="37" t="s">
        <v>3109</v>
      </c>
      <c r="H772" s="37" t="s">
        <v>17928</v>
      </c>
      <c r="I772" s="52">
        <v>0.528</v>
      </c>
      <c r="J772" s="52">
        <v>0.948</v>
      </c>
      <c r="K772" s="52">
        <v>-3.522</v>
      </c>
      <c r="L772" s="52">
        <v>0.0475</v>
      </c>
      <c r="M772" s="52">
        <v>0.259</v>
      </c>
      <c r="N772" s="52">
        <v>1.0E-5</v>
      </c>
      <c r="O772" s="52">
        <v>0.283</v>
      </c>
      <c r="P772" s="52">
        <v>0.651</v>
      </c>
      <c r="Q772" s="52">
        <v>146.036</v>
      </c>
      <c r="R772" s="52">
        <v>0.0</v>
      </c>
      <c r="S772" s="52">
        <v>1.0</v>
      </c>
      <c r="T772" s="54" t="s">
        <v>103</v>
      </c>
      <c r="U772" s="57" t="s">
        <v>35</v>
      </c>
      <c r="V772" s="53" t="s">
        <v>54</v>
      </c>
      <c r="W772" s="59" t="s">
        <v>17929</v>
      </c>
      <c r="X772" s="73" t="str">
        <f>HYPERLINK("https://1drv.ms/w/c/F7E2E9B0D5CD6DA7/IQBcQI9aIfsEQLp-3vIzlIQrAQ1zuE9YC7VV3lX3WjAewng?e=bc7UVk","0772_All the right moves.docx")</f>
        <v>0772_All the right moves.docx</v>
      </c>
    </row>
    <row r="773">
      <c r="A773" s="25" t="s">
        <v>17932</v>
      </c>
      <c r="B773" s="37" t="s">
        <v>9223</v>
      </c>
      <c r="C773" s="52">
        <v>2009.0</v>
      </c>
      <c r="D773" s="52">
        <v>76.0</v>
      </c>
      <c r="E773" s="52">
        <v>224680.0</v>
      </c>
      <c r="F773" s="53" t="s">
        <v>17917</v>
      </c>
      <c r="G773" s="37" t="s">
        <v>3109</v>
      </c>
      <c r="H773" s="37" t="s">
        <v>17928</v>
      </c>
      <c r="I773" s="52">
        <v>0.516</v>
      </c>
      <c r="J773" s="52">
        <v>0.762</v>
      </c>
      <c r="K773" s="52">
        <v>-6.224</v>
      </c>
      <c r="L773" s="52">
        <v>0.0361</v>
      </c>
      <c r="M773" s="52">
        <v>0.0734</v>
      </c>
      <c r="N773" s="52">
        <v>0.0</v>
      </c>
      <c r="O773" s="52">
        <v>0.116</v>
      </c>
      <c r="P773" s="52">
        <v>0.382</v>
      </c>
      <c r="Q773" s="52">
        <v>148.018</v>
      </c>
      <c r="R773" s="52">
        <v>2.0</v>
      </c>
      <c r="S773" s="52">
        <v>1.0</v>
      </c>
      <c r="T773" s="54" t="s">
        <v>103</v>
      </c>
      <c r="U773" s="57" t="s">
        <v>35</v>
      </c>
      <c r="V773" s="53" t="s">
        <v>45</v>
      </c>
      <c r="W773" s="59" t="s">
        <v>17933</v>
      </c>
      <c r="X773" s="73" t="str">
        <f>HYPERLINK("https://1drv.ms/w/c/F7E2E9B0D5CD6DA7/IQBz9EEhLeutR7fDZ-MRTYUyAU76AE-odParrB14eukbzIM?e=i0Biqb","0773_Secrets.docx")</f>
        <v>0773_Secrets.docx</v>
      </c>
    </row>
    <row r="774">
      <c r="A774" s="25" t="s">
        <v>17936</v>
      </c>
      <c r="B774" s="37" t="s">
        <v>17937</v>
      </c>
      <c r="C774" s="51">
        <v>2007.0</v>
      </c>
      <c r="D774" s="52">
        <v>67.0</v>
      </c>
      <c r="E774" s="52">
        <v>223853.0</v>
      </c>
      <c r="F774" s="53" t="s">
        <v>17917</v>
      </c>
      <c r="G774" s="37" t="s">
        <v>3109</v>
      </c>
      <c r="H774" s="37" t="s">
        <v>17924</v>
      </c>
      <c r="I774" s="52">
        <v>0.492</v>
      </c>
      <c r="J774" s="52">
        <v>0.859</v>
      </c>
      <c r="K774" s="52">
        <v>-4.274</v>
      </c>
      <c r="L774" s="52">
        <v>0.0332</v>
      </c>
      <c r="M774" s="52">
        <v>0.0659</v>
      </c>
      <c r="N774" s="52">
        <v>0.0</v>
      </c>
      <c r="O774" s="52">
        <v>0.0756</v>
      </c>
      <c r="P774" s="52">
        <v>0.251</v>
      </c>
      <c r="Q774" s="52">
        <v>92.474</v>
      </c>
      <c r="R774" s="52">
        <v>4.0</v>
      </c>
      <c r="S774" s="52">
        <v>1.0</v>
      </c>
      <c r="T774" s="54" t="s">
        <v>11697</v>
      </c>
      <c r="U774" s="57" t="s">
        <v>35</v>
      </c>
      <c r="V774" s="53" t="s">
        <v>36</v>
      </c>
      <c r="W774" s="59" t="s">
        <v>17938</v>
      </c>
      <c r="X774" s="73" t="str">
        <f>HYPERLINK("https://1drv.ms/w/c/F7E2E9B0D5CD6DA7/IQCvvRBBiBWuQL-qmxH93391ASejZkmNKrjklyjySiCu4wc?e=5v52aj","0774_Stop and Stare.docx")</f>
        <v>0774_Stop and Stare.docx</v>
      </c>
    </row>
    <row r="775">
      <c r="A775" s="25" t="s">
        <v>17941</v>
      </c>
      <c r="B775" s="37" t="s">
        <v>17942</v>
      </c>
      <c r="C775" s="51">
        <v>2007.0</v>
      </c>
      <c r="D775" s="52">
        <v>47.0</v>
      </c>
      <c r="E775" s="52">
        <v>230573.0</v>
      </c>
      <c r="F775" s="53" t="s">
        <v>17917</v>
      </c>
      <c r="G775" s="37" t="s">
        <v>3109</v>
      </c>
      <c r="H775" s="37" t="s">
        <v>17924</v>
      </c>
      <c r="I775" s="52">
        <v>0.548</v>
      </c>
      <c r="J775" s="52">
        <v>0.742</v>
      </c>
      <c r="K775" s="52">
        <v>-5.741</v>
      </c>
      <c r="L775" s="52">
        <v>0.0498</v>
      </c>
      <c r="M775" s="52">
        <v>0.0184</v>
      </c>
      <c r="N775" s="52">
        <v>0.0</v>
      </c>
      <c r="O775" s="52">
        <v>0.153</v>
      </c>
      <c r="P775" s="52">
        <v>0.31</v>
      </c>
      <c r="Q775" s="52">
        <v>122.007</v>
      </c>
      <c r="R775" s="52">
        <v>9.0</v>
      </c>
      <c r="S775" s="52">
        <v>1.0</v>
      </c>
      <c r="T775" s="54" t="s">
        <v>103</v>
      </c>
      <c r="U775" s="57" t="s">
        <v>35</v>
      </c>
      <c r="V775" s="53" t="s">
        <v>45</v>
      </c>
      <c r="W775" s="59" t="s">
        <v>17945</v>
      </c>
      <c r="X775" s="73" t="str">
        <f>HYPERLINK("https://1drv.ms/w/c/F7E2E9B0D5CD6DA7/IQA4vktWUALNS5-WsRr6UwaRAVzemb4N8ieY0Lpui7Hk7U0?e=eNp5Cj","0775_Say(All I need).docx")</f>
        <v>0775_Say(All I need).docx</v>
      </c>
    </row>
    <row r="776">
      <c r="A776" s="25" t="s">
        <v>17946</v>
      </c>
      <c r="B776" s="37" t="s">
        <v>17947</v>
      </c>
      <c r="C776" s="52">
        <v>2009.0</v>
      </c>
      <c r="D776" s="52">
        <v>56.0</v>
      </c>
      <c r="E776" s="52">
        <v>251693.0</v>
      </c>
      <c r="F776" s="53" t="s">
        <v>17917</v>
      </c>
      <c r="G776" s="37" t="s">
        <v>3109</v>
      </c>
      <c r="H776" s="37" t="s">
        <v>17928</v>
      </c>
      <c r="I776" s="52">
        <v>0.505</v>
      </c>
      <c r="J776" s="52">
        <v>0.821</v>
      </c>
      <c r="K776" s="52">
        <v>-8.57</v>
      </c>
      <c r="L776" s="52">
        <v>0.0729</v>
      </c>
      <c r="M776" s="52">
        <v>0.37</v>
      </c>
      <c r="N776" s="52">
        <v>0.0063</v>
      </c>
      <c r="O776" s="52">
        <v>0.127</v>
      </c>
      <c r="P776" s="52">
        <v>0.341</v>
      </c>
      <c r="Q776" s="52">
        <v>123.044</v>
      </c>
      <c r="R776" s="52">
        <v>11.0</v>
      </c>
      <c r="S776" s="52">
        <v>1.0</v>
      </c>
      <c r="T776" s="54" t="s">
        <v>103</v>
      </c>
      <c r="U776" s="57" t="s">
        <v>35</v>
      </c>
      <c r="V776" s="53" t="s">
        <v>45</v>
      </c>
      <c r="W776" s="59" t="s">
        <v>17948</v>
      </c>
      <c r="X776" s="73" t="str">
        <f>HYPERLINK("https://1drv.ms/w/c/F7E2E9B0D5CD6DA7/IQCo-kf4hRvcQ7fGVqZlWYdbAfkpLym7rc0KA9U7IoB8qR0?e=jZu0c9","0776_Marchin On.docx")</f>
        <v>0776_Marchin On.docx</v>
      </c>
    </row>
    <row r="777">
      <c r="A777" s="25" t="s">
        <v>17951</v>
      </c>
      <c r="B777" s="37" t="s">
        <v>17952</v>
      </c>
      <c r="C777" s="51">
        <v>2013.0</v>
      </c>
      <c r="D777" s="52">
        <v>80.0</v>
      </c>
      <c r="E777" s="52">
        <v>234546.0</v>
      </c>
      <c r="F777" s="53" t="s">
        <v>17917</v>
      </c>
      <c r="G777" s="37" t="s">
        <v>3109</v>
      </c>
      <c r="H777" s="37" t="s">
        <v>17954</v>
      </c>
      <c r="I777" s="52">
        <v>0.593</v>
      </c>
      <c r="J777" s="52">
        <v>0.85</v>
      </c>
      <c r="K777" s="52">
        <v>-5.456</v>
      </c>
      <c r="L777" s="52">
        <v>0.0447</v>
      </c>
      <c r="M777" s="52">
        <v>0.0678</v>
      </c>
      <c r="N777" s="52">
        <v>0.0</v>
      </c>
      <c r="O777" s="52">
        <v>0.271</v>
      </c>
      <c r="P777" s="52">
        <v>0.344</v>
      </c>
      <c r="Q777" s="52">
        <v>119.984</v>
      </c>
      <c r="R777" s="52">
        <v>9.0</v>
      </c>
      <c r="S777" s="52">
        <v>1.0</v>
      </c>
      <c r="T777" s="54" t="s">
        <v>103</v>
      </c>
      <c r="U777" s="57" t="s">
        <v>35</v>
      </c>
      <c r="V777" s="53" t="s">
        <v>45</v>
      </c>
      <c r="W777" s="59" t="s">
        <v>17956</v>
      </c>
      <c r="X777" s="73" t="str">
        <f>HYPERLINK("https://1drv.ms/w/c/F7E2E9B0D5CD6DA7/IQCLv_tNyQEgQb9dH-5IFmvEAdZ9cPwXTI288mhKaWtqVqQ?e=MfXY8h","0777_I lived.docx")</f>
        <v>0777_I lived.docx</v>
      </c>
    </row>
    <row r="778">
      <c r="A778" s="25" t="s">
        <v>17957</v>
      </c>
      <c r="B778" s="37" t="s">
        <v>17958</v>
      </c>
      <c r="C778" s="51">
        <v>2016.0</v>
      </c>
      <c r="D778" s="52">
        <v>61.0</v>
      </c>
      <c r="E778" s="52">
        <v>194520.0</v>
      </c>
      <c r="F778" s="53" t="s">
        <v>17917</v>
      </c>
      <c r="G778" s="37" t="s">
        <v>3109</v>
      </c>
      <c r="H778" s="37" t="s">
        <v>17959</v>
      </c>
      <c r="I778" s="52">
        <v>0.359</v>
      </c>
      <c r="J778" s="52">
        <v>0.713</v>
      </c>
      <c r="K778" s="52">
        <v>-4.526</v>
      </c>
      <c r="L778" s="52">
        <v>0.0366</v>
      </c>
      <c r="M778" s="52">
        <v>0.33</v>
      </c>
      <c r="N778" s="52">
        <v>0.0</v>
      </c>
      <c r="O778" s="52">
        <v>0.324</v>
      </c>
      <c r="P778" s="52">
        <v>0.272</v>
      </c>
      <c r="Q778" s="52">
        <v>61.519</v>
      </c>
      <c r="R778" s="52">
        <v>5.0</v>
      </c>
      <c r="S778" s="52">
        <v>1.0</v>
      </c>
      <c r="T778" s="54" t="s">
        <v>103</v>
      </c>
      <c r="U778" s="57" t="s">
        <v>35</v>
      </c>
      <c r="V778" s="53" t="s">
        <v>36</v>
      </c>
      <c r="W778" s="59" t="s">
        <v>17960</v>
      </c>
      <c r="X778" s="73" t="str">
        <f>HYPERLINK("https://1drv.ms/w/c/F7E2E9B0D5CD6DA7/IQBCzoYR_49IT73s9qGgi4B8AfpstxO7fZEJsZlg3KgqxiM?e=JlLmll","0778_Let's Hurt Tonight.docx")</f>
        <v>0778_Let's Hurt Tonight.docx</v>
      </c>
    </row>
    <row r="779">
      <c r="A779" s="25" t="s">
        <v>17963</v>
      </c>
      <c r="B779" s="37" t="s">
        <v>17964</v>
      </c>
      <c r="C779" s="51">
        <v>2016.0</v>
      </c>
      <c r="D779" s="52">
        <v>67.0</v>
      </c>
      <c r="E779" s="52">
        <v>169773.0</v>
      </c>
      <c r="F779" s="53" t="s">
        <v>17917</v>
      </c>
      <c r="G779" s="37" t="s">
        <v>3109</v>
      </c>
      <c r="H779" s="37" t="s">
        <v>17965</v>
      </c>
      <c r="I779" s="52">
        <v>0.552</v>
      </c>
      <c r="J779" s="52">
        <v>0.689</v>
      </c>
      <c r="K779" s="52">
        <v>-6.444</v>
      </c>
      <c r="L779" s="52">
        <v>0.0425</v>
      </c>
      <c r="M779" s="52">
        <v>0.0915</v>
      </c>
      <c r="N779" s="52">
        <v>0.0</v>
      </c>
      <c r="O779" s="52">
        <v>0.27</v>
      </c>
      <c r="P779" s="52">
        <v>0.349</v>
      </c>
      <c r="Q779" s="52">
        <v>99.961</v>
      </c>
      <c r="R779" s="52">
        <v>10.0</v>
      </c>
      <c r="S779" s="52">
        <v>0.0</v>
      </c>
      <c r="T779" s="54" t="s">
        <v>103</v>
      </c>
      <c r="U779" s="57" t="s">
        <v>35</v>
      </c>
      <c r="V779" s="53" t="s">
        <v>45</v>
      </c>
      <c r="W779" s="59" t="s">
        <v>17966</v>
      </c>
      <c r="X779" s="73" t="str">
        <f>HYPERLINK("https://1drv.ms/w/c/F7E2E9B0D5CD6DA7/IQCfEmzjMT98S5tD0wMgIJrGAakC3t60-vmF1kF2J0tpnCU?e=wsNQIt","0779_Wherever I go.docx")</f>
        <v>0779_Wherever I go.docx</v>
      </c>
    </row>
    <row r="780">
      <c r="A780" s="25" t="s">
        <v>17967</v>
      </c>
      <c r="B780" s="37" t="s">
        <v>17968</v>
      </c>
      <c r="C780" s="51">
        <v>2016.0</v>
      </c>
      <c r="D780" s="52">
        <v>63.0</v>
      </c>
      <c r="E780" s="52">
        <v>238386.0</v>
      </c>
      <c r="F780" s="53" t="s">
        <v>17917</v>
      </c>
      <c r="G780" s="37" t="s">
        <v>3109</v>
      </c>
      <c r="H780" s="37" t="s">
        <v>17959</v>
      </c>
      <c r="I780" s="52">
        <v>0.596</v>
      </c>
      <c r="J780" s="52">
        <v>0.732</v>
      </c>
      <c r="K780" s="52">
        <v>-6.189</v>
      </c>
      <c r="L780" s="52">
        <v>0.0401</v>
      </c>
      <c r="M780" s="52">
        <v>0.0153</v>
      </c>
      <c r="N780" s="52">
        <v>0.0</v>
      </c>
      <c r="O780" s="52">
        <v>0.318</v>
      </c>
      <c r="P780" s="52">
        <v>0.228</v>
      </c>
      <c r="Q780" s="52">
        <v>99.98</v>
      </c>
      <c r="R780" s="52">
        <v>2.0</v>
      </c>
      <c r="S780" s="52">
        <v>1.0</v>
      </c>
      <c r="T780" s="54" t="s">
        <v>103</v>
      </c>
      <c r="U780" s="57" t="s">
        <v>35</v>
      </c>
      <c r="V780" s="53" t="s">
        <v>36</v>
      </c>
      <c r="W780" s="59" t="s">
        <v>17969</v>
      </c>
      <c r="X780" s="73" t="str">
        <f>HYPERLINK("https://1drv.ms/w/c/F7E2E9B0D5CD6DA7/IQAo7OujYZFfS6i2AvA5dGhFAfQ_dVXb5lWxSvWIGElcG2g?e=yGwMLl","0780_Kids.docx")</f>
        <v>0780_Kids.docx</v>
      </c>
    </row>
    <row r="781">
      <c r="A781" s="25" t="s">
        <v>17973</v>
      </c>
      <c r="B781" s="37" t="s">
        <v>17974</v>
      </c>
      <c r="C781" s="51">
        <v>2017.0</v>
      </c>
      <c r="D781" s="52">
        <v>82.0</v>
      </c>
      <c r="E781" s="52">
        <v>200192.0</v>
      </c>
      <c r="F781" s="53" t="s">
        <v>17976</v>
      </c>
      <c r="G781" s="37" t="s">
        <v>17977</v>
      </c>
      <c r="H781" s="37" t="s">
        <v>17978</v>
      </c>
      <c r="I781" s="52">
        <v>0.602</v>
      </c>
      <c r="J781" s="52">
        <v>0.707</v>
      </c>
      <c r="K781" s="52">
        <v>-4.097</v>
      </c>
      <c r="L781" s="52">
        <v>0.302</v>
      </c>
      <c r="M781" s="52">
        <v>0.393</v>
      </c>
      <c r="N781" s="52">
        <v>0.0</v>
      </c>
      <c r="O781" s="52">
        <v>0.165</v>
      </c>
      <c r="P781" s="52">
        <v>0.554</v>
      </c>
      <c r="Q781" s="52">
        <v>75.087</v>
      </c>
      <c r="R781" s="52">
        <v>9.0</v>
      </c>
      <c r="S781" s="52">
        <v>1.0</v>
      </c>
      <c r="T781" s="54" t="s">
        <v>103</v>
      </c>
      <c r="U781" s="57" t="s">
        <v>35</v>
      </c>
      <c r="V781" s="53" t="s">
        <v>54</v>
      </c>
      <c r="W781" s="59" t="s">
        <v>17979</v>
      </c>
      <c r="X781" s="72" t="str">
        <f>HYPERLINK("https://1drv.ms/w/c/42d29490c2cfa0a9/IQC2b97u2jsHS67mHs3eeBYcAU3Z3ziGHH6PKe6j6jhWHDc?e=AA3HLS","0781_Human.docx")</f>
        <v>0781_Human.docx</v>
      </c>
    </row>
    <row r="782">
      <c r="A782" s="25" t="s">
        <v>17980</v>
      </c>
      <c r="B782" s="37" t="s">
        <v>17981</v>
      </c>
      <c r="C782" s="51">
        <v>2021.0</v>
      </c>
      <c r="D782" s="52">
        <v>68.0</v>
      </c>
      <c r="E782" s="52">
        <v>187888.0</v>
      </c>
      <c r="F782" s="53" t="s">
        <v>17917</v>
      </c>
      <c r="G782" s="37" t="s">
        <v>3109</v>
      </c>
      <c r="H782" s="37" t="s">
        <v>17978</v>
      </c>
      <c r="I782" s="52">
        <v>0.576</v>
      </c>
      <c r="J782" s="52">
        <v>0.679</v>
      </c>
      <c r="K782" s="52">
        <v>-7.237</v>
      </c>
      <c r="L782" s="52">
        <v>0.034</v>
      </c>
      <c r="M782" s="52">
        <v>0.0311</v>
      </c>
      <c r="N782" s="52">
        <v>0.0</v>
      </c>
      <c r="O782" s="52">
        <v>0.323</v>
      </c>
      <c r="P782" s="52">
        <v>0.213</v>
      </c>
      <c r="Q782" s="52">
        <v>121.005</v>
      </c>
      <c r="R782" s="52">
        <v>0.0</v>
      </c>
      <c r="S782" s="52">
        <v>1.0</v>
      </c>
      <c r="T782" s="54" t="s">
        <v>11697</v>
      </c>
      <c r="U782" s="57" t="s">
        <v>35</v>
      </c>
      <c r="V782" s="53" t="s">
        <v>36</v>
      </c>
      <c r="W782" s="59" t="s">
        <v>17983</v>
      </c>
      <c r="X782" s="72" t="str">
        <f>HYPERLINK("https://1drv.ms/w/c/F7E2E9B0D5CD6DA7/IQBBwx0P1DmsSabrTppBVuyVAdshGwsSIfciKxb1qVwYHv8?e=Cx4ROB","0782_Someday.docx")</f>
        <v>0782_Someday.docx</v>
      </c>
    </row>
    <row r="783">
      <c r="A783" s="25" t="s">
        <v>17987</v>
      </c>
      <c r="B783" s="37" t="s">
        <v>12732</v>
      </c>
      <c r="C783" s="51">
        <v>2020.0</v>
      </c>
      <c r="D783" s="52">
        <v>52.0</v>
      </c>
      <c r="E783" s="52">
        <v>207616.0</v>
      </c>
      <c r="F783" s="53" t="s">
        <v>17917</v>
      </c>
      <c r="G783" s="37" t="s">
        <v>3109</v>
      </c>
      <c r="H783" s="37" t="s">
        <v>12732</v>
      </c>
      <c r="I783" s="52">
        <v>0.606</v>
      </c>
      <c r="J783" s="52">
        <v>0.613</v>
      </c>
      <c r="K783" s="52">
        <v>-6.758</v>
      </c>
      <c r="L783" s="52">
        <v>0.0306</v>
      </c>
      <c r="M783" s="52">
        <v>0.0182</v>
      </c>
      <c r="N783" s="52">
        <v>0.0</v>
      </c>
      <c r="O783" s="52">
        <v>0.125</v>
      </c>
      <c r="P783" s="52">
        <v>0.258</v>
      </c>
      <c r="Q783" s="52">
        <v>123.943</v>
      </c>
      <c r="R783" s="52">
        <v>4.0</v>
      </c>
      <c r="S783" s="52">
        <v>1.0</v>
      </c>
      <c r="T783" s="54" t="s">
        <v>103</v>
      </c>
      <c r="U783" s="57" t="s">
        <v>35</v>
      </c>
      <c r="V783" s="53" t="s">
        <v>36</v>
      </c>
      <c r="W783" s="59" t="s">
        <v>17988</v>
      </c>
      <c r="X783" s="72" t="str">
        <f>HYPERLINK("https://1drv.ms/w/c/F7E2E9B0D5CD6DA7/IQDaBL8IU_vGSp2Y0tu9P3_5AfH_fhWoV9XyxXGK51FAgbM?e=gzkm4S","0783_Didn't I.docx")</f>
        <v>0783_Didn't I.docx</v>
      </c>
    </row>
    <row r="784">
      <c r="A784" s="25" t="s">
        <v>17990</v>
      </c>
      <c r="B784" s="37" t="s">
        <v>11789</v>
      </c>
      <c r="C784" s="51">
        <v>2021.0</v>
      </c>
      <c r="D784" s="52">
        <v>50.0</v>
      </c>
      <c r="E784" s="52">
        <v>136247.0</v>
      </c>
      <c r="F784" s="53" t="s">
        <v>17917</v>
      </c>
      <c r="G784" s="37" t="s">
        <v>3109</v>
      </c>
      <c r="H784" s="37" t="s">
        <v>17978</v>
      </c>
      <c r="I784" s="52">
        <v>0.665</v>
      </c>
      <c r="J784" s="52">
        <v>0.539</v>
      </c>
      <c r="K784" s="52">
        <v>-6.613</v>
      </c>
      <c r="L784" s="52">
        <v>0.0699</v>
      </c>
      <c r="M784" s="52">
        <v>0.165</v>
      </c>
      <c r="N784" s="52">
        <v>0.0</v>
      </c>
      <c r="O784" s="52">
        <v>0.0912</v>
      </c>
      <c r="P784" s="52">
        <v>0.666</v>
      </c>
      <c r="Q784" s="52">
        <v>145.828</v>
      </c>
      <c r="R784" s="52">
        <v>1.0</v>
      </c>
      <c r="S784" s="52">
        <v>1.0</v>
      </c>
      <c r="T784" s="54" t="s">
        <v>103</v>
      </c>
      <c r="U784" s="57" t="s">
        <v>35</v>
      </c>
      <c r="V784" s="53" t="s">
        <v>54</v>
      </c>
      <c r="W784" s="59" t="s">
        <v>17992</v>
      </c>
      <c r="X784" s="72" t="str">
        <f>HYPERLINK("https://1drv.ms/w/c/F7E2E9B0D5CD6DA7/IQAKSBtleNvJT5NeH9V4C8eAAWQKmMngPqt7h12ti3nD4Tk?e=dNzfD3","0784_Wanted.docx")</f>
        <v>0784_Wanted.docx</v>
      </c>
    </row>
    <row r="785">
      <c r="A785" s="25" t="s">
        <v>17995</v>
      </c>
      <c r="B785" s="37" t="s">
        <v>17996</v>
      </c>
      <c r="C785" s="51">
        <v>2020.0</v>
      </c>
      <c r="D785" s="52">
        <v>63.0</v>
      </c>
      <c r="E785" s="52">
        <v>199549.0</v>
      </c>
      <c r="F785" s="53" t="s">
        <v>17997</v>
      </c>
      <c r="G785" s="37" t="s">
        <v>17998</v>
      </c>
      <c r="H785" s="37" t="s">
        <v>17996</v>
      </c>
      <c r="I785" s="52">
        <v>0.58</v>
      </c>
      <c r="J785" s="52">
        <v>0.586</v>
      </c>
      <c r="K785" s="52">
        <v>-6.883</v>
      </c>
      <c r="L785" s="52">
        <v>0.0357</v>
      </c>
      <c r="M785" s="52">
        <v>0.344</v>
      </c>
      <c r="N785" s="52">
        <v>0.0</v>
      </c>
      <c r="O785" s="52">
        <v>0.0755</v>
      </c>
      <c r="P785" s="52">
        <v>0.507</v>
      </c>
      <c r="Q785" s="52">
        <v>147.988</v>
      </c>
      <c r="R785" s="52">
        <v>1.0</v>
      </c>
      <c r="S785" s="52">
        <v>1.0</v>
      </c>
      <c r="T785" s="54" t="s">
        <v>103</v>
      </c>
      <c r="U785" s="57" t="s">
        <v>35</v>
      </c>
      <c r="V785" s="53" t="s">
        <v>54</v>
      </c>
      <c r="W785" s="59" t="s">
        <v>17999</v>
      </c>
      <c r="X785" s="73" t="str">
        <f>HYPERLINK("https://1drv.ms/w/c/F7E2E9B0D5CD6DA7/IQCWx1ibpRfVTIgYmg8TySYUAU8NdhXmHd8ndH212mwSLh8?e=xdCxFC","0785_Lose Somebody.docx")</f>
        <v>0785_Lose Somebody.docx</v>
      </c>
    </row>
    <row r="786">
      <c r="A786" s="25" t="s">
        <v>18002</v>
      </c>
      <c r="B786" s="37" t="s">
        <v>18003</v>
      </c>
      <c r="C786" s="51">
        <v>2021.0</v>
      </c>
      <c r="D786" s="52">
        <v>52.0</v>
      </c>
      <c r="E786" s="52">
        <v>180352.0</v>
      </c>
      <c r="F786" s="53" t="s">
        <v>17917</v>
      </c>
      <c r="G786" s="37" t="s">
        <v>3109</v>
      </c>
      <c r="H786" s="37" t="s">
        <v>17978</v>
      </c>
      <c r="I786" s="52">
        <v>0.611</v>
      </c>
      <c r="J786" s="52">
        <v>0.766</v>
      </c>
      <c r="K786" s="52">
        <v>-5.686</v>
      </c>
      <c r="L786" s="52">
        <v>0.0634</v>
      </c>
      <c r="M786" s="52">
        <v>0.112</v>
      </c>
      <c r="N786" s="52">
        <v>7.13E-6</v>
      </c>
      <c r="O786" s="52">
        <v>0.195</v>
      </c>
      <c r="P786" s="52">
        <v>0.713</v>
      </c>
      <c r="Q786" s="52">
        <v>150.956</v>
      </c>
      <c r="R786" s="52">
        <v>8.0</v>
      </c>
      <c r="S786" s="52">
        <v>1.0</v>
      </c>
      <c r="T786" s="54" t="s">
        <v>103</v>
      </c>
      <c r="U786" s="57" t="s">
        <v>35</v>
      </c>
      <c r="V786" s="53" t="s">
        <v>54</v>
      </c>
      <c r="W786" s="59" t="s">
        <v>18004</v>
      </c>
      <c r="X786" s="73" t="str">
        <f>HYPERLINK("https://1drv.ms/w/c/F7E2E9B0D5CD6DA7/IQC-Cc-SPw_4QIRLVL-0SoKyAXsm9S8lv83jVCtbJCXz6fI?e=3v67xg","0786_Distance.docx")</f>
        <v>0786_Distance.docx</v>
      </c>
    </row>
    <row r="787">
      <c r="A787" s="25" t="s">
        <v>18005</v>
      </c>
      <c r="B787" s="37" t="s">
        <v>18006</v>
      </c>
      <c r="C787" s="52">
        <v>2007.0</v>
      </c>
      <c r="D787" s="52">
        <v>20.0</v>
      </c>
      <c r="E787" s="52">
        <v>268120.0</v>
      </c>
      <c r="F787" s="53" t="s">
        <v>17917</v>
      </c>
      <c r="G787" s="37" t="s">
        <v>3109</v>
      </c>
      <c r="H787" s="37" t="s">
        <v>17918</v>
      </c>
      <c r="I787" s="52">
        <v>0.395</v>
      </c>
      <c r="J787" s="52">
        <v>0.814</v>
      </c>
      <c r="K787" s="52">
        <v>-5.621</v>
      </c>
      <c r="L787" s="52">
        <v>0.0421</v>
      </c>
      <c r="M787" s="52">
        <v>0.103</v>
      </c>
      <c r="N787" s="52">
        <v>9.76E-6</v>
      </c>
      <c r="O787" s="52">
        <v>0.267</v>
      </c>
      <c r="P787" s="52">
        <v>0.401</v>
      </c>
      <c r="Q787" s="52">
        <v>157.949</v>
      </c>
      <c r="R787" s="52">
        <v>2.0</v>
      </c>
      <c r="S787" s="52">
        <v>1.0</v>
      </c>
      <c r="T787" s="54" t="s">
        <v>103</v>
      </c>
      <c r="U787" s="57" t="s">
        <v>35</v>
      </c>
      <c r="V787" s="53" t="s">
        <v>54</v>
      </c>
      <c r="W787" s="59" t="s">
        <v>18007</v>
      </c>
      <c r="X787" s="73" t="str">
        <f>HYPERLINK("https://1drv.ms/w/c/F7E2E9B0D5CD6DA7/IQDVVm0F-MczSqurJDUzxSqiAZh_Pp603x8Mq6XLBb9A1B0?e=BUv1cj","0787_All We Are.docx")</f>
        <v>0787_All We Are.docx</v>
      </c>
    </row>
    <row r="788">
      <c r="A788" s="25" t="s">
        <v>18010</v>
      </c>
      <c r="B788" s="37" t="s">
        <v>18011</v>
      </c>
      <c r="C788" s="52">
        <v>2009.0</v>
      </c>
      <c r="D788" s="52">
        <v>31.0</v>
      </c>
      <c r="E788" s="52">
        <v>226840.0</v>
      </c>
      <c r="F788" s="53" t="s">
        <v>17917</v>
      </c>
      <c r="G788" s="37" t="s">
        <v>3109</v>
      </c>
      <c r="H788" s="37" t="s">
        <v>17928</v>
      </c>
      <c r="I788" s="52">
        <v>0.543</v>
      </c>
      <c r="J788" s="52">
        <v>0.564</v>
      </c>
      <c r="K788" s="52">
        <v>-11.541</v>
      </c>
      <c r="L788" s="52">
        <v>0.0254</v>
      </c>
      <c r="M788" s="52">
        <v>0.336</v>
      </c>
      <c r="N788" s="52">
        <v>0.741</v>
      </c>
      <c r="O788" s="52">
        <v>0.108</v>
      </c>
      <c r="P788" s="52">
        <v>0.442</v>
      </c>
      <c r="Q788" s="52">
        <v>110.04</v>
      </c>
      <c r="R788" s="52">
        <v>7.0</v>
      </c>
      <c r="S788" s="52">
        <v>1.0</v>
      </c>
      <c r="T788" s="54" t="s">
        <v>103</v>
      </c>
      <c r="U788" s="57" t="s">
        <v>35</v>
      </c>
      <c r="V788" s="53" t="s">
        <v>54</v>
      </c>
      <c r="W788" s="59" t="s">
        <v>18012</v>
      </c>
      <c r="X788" s="73" t="str">
        <f>HYPERLINK("https://1drv.ms/w/c/F7E2E9B0D5CD6DA7/IQCS-8EGuyKUSJv9pdj6TSPdAeiRzsKAPW2TgBOofKpUUws?e=yruW5h","0788_Fear.docx")</f>
        <v>0788_Fear.docx</v>
      </c>
    </row>
    <row r="789">
      <c r="A789" s="25" t="s">
        <v>18013</v>
      </c>
      <c r="B789" s="37" t="s">
        <v>13227</v>
      </c>
      <c r="C789" s="52">
        <v>2007.0</v>
      </c>
      <c r="D789" s="52">
        <v>18.0</v>
      </c>
      <c r="E789" s="52">
        <v>241026.0</v>
      </c>
      <c r="F789" s="53" t="s">
        <v>17917</v>
      </c>
      <c r="G789" s="37" t="s">
        <v>3109</v>
      </c>
      <c r="H789" s="37" t="s">
        <v>17918</v>
      </c>
      <c r="I789" s="52">
        <v>0.476</v>
      </c>
      <c r="J789" s="52">
        <v>0.841</v>
      </c>
      <c r="K789" s="52">
        <v>-5.609</v>
      </c>
      <c r="L789" s="52">
        <v>0.0712</v>
      </c>
      <c r="M789" s="52">
        <v>0.0156</v>
      </c>
      <c r="N789" s="52">
        <v>0.0</v>
      </c>
      <c r="O789" s="52">
        <v>0.128</v>
      </c>
      <c r="P789" s="52">
        <v>0.192</v>
      </c>
      <c r="Q789" s="52">
        <v>116.37</v>
      </c>
      <c r="R789" s="52">
        <v>11.0</v>
      </c>
      <c r="S789" s="52">
        <v>1.0</v>
      </c>
      <c r="T789" s="54" t="s">
        <v>103</v>
      </c>
      <c r="U789" s="57" t="s">
        <v>35</v>
      </c>
      <c r="V789" s="53" t="s">
        <v>58</v>
      </c>
      <c r="W789" s="59" t="s">
        <v>18014</v>
      </c>
      <c r="X789" s="73" t="str">
        <f>HYPERLINK("https://1drv.ms/w/c/F7E2E9B0D5CD6DA7/IQC6qGXxzymMS4itRNIOGrVZAYB3oGwnoHALWl5K40UW6x8?e=1H5VZk","0789_Mercy.docx")</f>
        <v>0789_Mercy.docx</v>
      </c>
    </row>
    <row r="790">
      <c r="A790" s="25" t="s">
        <v>18017</v>
      </c>
      <c r="B790" s="37" t="s">
        <v>18018</v>
      </c>
      <c r="C790" s="51">
        <v>2005.0</v>
      </c>
      <c r="D790" s="52">
        <v>88.0</v>
      </c>
      <c r="E790" s="52">
        <v>262533.0</v>
      </c>
      <c r="F790" s="53" t="s">
        <v>15747</v>
      </c>
      <c r="G790" s="37" t="s">
        <v>13366</v>
      </c>
      <c r="H790" s="37" t="s">
        <v>13367</v>
      </c>
      <c r="I790" s="52">
        <v>0.64</v>
      </c>
      <c r="J790" s="52">
        <v>0.743</v>
      </c>
      <c r="K790" s="52">
        <v>-4.08</v>
      </c>
      <c r="L790" s="52">
        <v>0.0379</v>
      </c>
      <c r="M790" s="52">
        <v>0.269</v>
      </c>
      <c r="N790" s="52">
        <v>0.0</v>
      </c>
      <c r="O790" s="52">
        <v>0.101</v>
      </c>
      <c r="P790" s="52">
        <v>0.361</v>
      </c>
      <c r="Q790" s="52">
        <v>122.035</v>
      </c>
      <c r="R790" s="52">
        <v>10.0</v>
      </c>
      <c r="S790" s="52">
        <v>1.0</v>
      </c>
      <c r="T790" s="54" t="s">
        <v>11697</v>
      </c>
      <c r="U790" s="57" t="s">
        <v>35</v>
      </c>
      <c r="V790" s="53" t="s">
        <v>45</v>
      </c>
      <c r="W790" s="59" t="s">
        <v>18019</v>
      </c>
      <c r="X790" s="73" t="str">
        <f>HYPERLINK("https://1drv.ms/w/c/F7E2E9B0D5CD6DA7/IQCEMnect6BwSKFBv_bPSk8TAXOg47eNM_lkIqeY-tyoxTc?e=WROwLl","0790_How to Save a Life.docx")</f>
        <v>0790_How to Save a Life.docx</v>
      </c>
    </row>
    <row r="791">
      <c r="A791" s="25" t="s">
        <v>18020</v>
      </c>
      <c r="B791" s="37" t="s">
        <v>18021</v>
      </c>
      <c r="C791" s="51">
        <v>2009.0</v>
      </c>
      <c r="D791" s="52">
        <v>81.0</v>
      </c>
      <c r="E791" s="52">
        <v>241853.0</v>
      </c>
      <c r="F791" s="53" t="s">
        <v>15747</v>
      </c>
      <c r="G791" s="37" t="s">
        <v>13366</v>
      </c>
      <c r="H791" s="37" t="s">
        <v>13366</v>
      </c>
      <c r="I791" s="52">
        <v>0.338</v>
      </c>
      <c r="J791" s="52">
        <v>0.803</v>
      </c>
      <c r="K791" s="52">
        <v>-5.412</v>
      </c>
      <c r="L791" s="52">
        <v>0.0413</v>
      </c>
      <c r="M791" s="52">
        <v>0.0187</v>
      </c>
      <c r="N791" s="52">
        <v>0.0</v>
      </c>
      <c r="O791" s="52">
        <v>0.136</v>
      </c>
      <c r="P791" s="52">
        <v>0.4</v>
      </c>
      <c r="Q791" s="52">
        <v>151.994</v>
      </c>
      <c r="R791" s="52">
        <v>8.0</v>
      </c>
      <c r="S791" s="52">
        <v>0.0</v>
      </c>
      <c r="T791" s="54" t="s">
        <v>103</v>
      </c>
      <c r="U791" s="57" t="s">
        <v>35</v>
      </c>
      <c r="V791" s="53" t="s">
        <v>54</v>
      </c>
      <c r="W791" s="59" t="s">
        <v>18024</v>
      </c>
      <c r="X791" s="73" t="str">
        <f>HYPERLINK("https://1drv.ms/w/c/F7E2E9B0D5CD6DA7/IQDGzUqBY9ZSTK0Cpz5vCLxXAZWFe9eESUVoNXO6HAVVyg0?e=RJa4pu","0791_You found me.docx")</f>
        <v>0791_You found me.docx</v>
      </c>
    </row>
    <row r="792">
      <c r="A792" s="25" t="s">
        <v>18027</v>
      </c>
      <c r="B792" s="37" t="s">
        <v>13573</v>
      </c>
      <c r="C792" s="51">
        <v>2009.0</v>
      </c>
      <c r="D792" s="52">
        <v>71.0</v>
      </c>
      <c r="E792" s="52">
        <v>256613.0</v>
      </c>
      <c r="F792" s="53" t="s">
        <v>15747</v>
      </c>
      <c r="G792" s="37" t="s">
        <v>13366</v>
      </c>
      <c r="H792" s="37" t="s">
        <v>13366</v>
      </c>
      <c r="I792" s="52">
        <v>0.23</v>
      </c>
      <c r="J792" s="52">
        <v>0.492</v>
      </c>
      <c r="K792" s="52">
        <v>-5.767</v>
      </c>
      <c r="L792" s="52">
        <v>0.0317</v>
      </c>
      <c r="M792" s="52">
        <v>0.568</v>
      </c>
      <c r="N792" s="52">
        <v>8.18E-6</v>
      </c>
      <c r="O792" s="52">
        <v>0.176</v>
      </c>
      <c r="P792" s="52">
        <v>0.262</v>
      </c>
      <c r="Q792" s="52">
        <v>160.139</v>
      </c>
      <c r="R792" s="52">
        <v>8.0</v>
      </c>
      <c r="S792" s="52">
        <v>1.0</v>
      </c>
      <c r="T792" s="54" t="s">
        <v>103</v>
      </c>
      <c r="U792" s="57" t="s">
        <v>35</v>
      </c>
      <c r="V792" s="53" t="s">
        <v>36</v>
      </c>
      <c r="W792" s="59" t="s">
        <v>18028</v>
      </c>
      <c r="X792" s="73" t="str">
        <f>HYPERLINK("https://1drv.ms/w/c/F7E2E9B0D5CD6DA7/IQBLQOm70g_LRZckFvaf9aRQAQR8EeAJyKrYkCLxxZUJF-0?e=t8gGQh","0792_Never Say Never.docx")</f>
        <v>0792_Never Say Never.docx</v>
      </c>
    </row>
    <row r="793">
      <c r="A793" s="25" t="s">
        <v>13362</v>
      </c>
      <c r="B793" s="37" t="s">
        <v>13363</v>
      </c>
      <c r="C793" s="51">
        <v>2005.0</v>
      </c>
      <c r="D793" s="52">
        <v>77.0</v>
      </c>
      <c r="E793" s="52">
        <v>236266.0</v>
      </c>
      <c r="F793" s="53" t="s">
        <v>15747</v>
      </c>
      <c r="G793" s="37" t="s">
        <v>13366</v>
      </c>
      <c r="H793" s="37" t="s">
        <v>13367</v>
      </c>
      <c r="I793" s="52">
        <v>0.592</v>
      </c>
      <c r="J793" s="52">
        <v>0.729</v>
      </c>
      <c r="K793" s="52">
        <v>-4.156</v>
      </c>
      <c r="L793" s="52">
        <v>0.0448</v>
      </c>
      <c r="M793" s="52">
        <v>0.022</v>
      </c>
      <c r="N793" s="52">
        <v>0.0</v>
      </c>
      <c r="O793" s="52">
        <v>0.0653</v>
      </c>
      <c r="P793" s="52">
        <v>0.709</v>
      </c>
      <c r="Q793" s="52">
        <v>116.03</v>
      </c>
      <c r="R793" s="52">
        <v>8.0</v>
      </c>
      <c r="S793" s="52">
        <v>1.0</v>
      </c>
      <c r="T793" s="54" t="s">
        <v>103</v>
      </c>
      <c r="U793" s="57" t="s">
        <v>35</v>
      </c>
      <c r="V793" s="53" t="s">
        <v>54</v>
      </c>
      <c r="W793" s="59" t="s">
        <v>18031</v>
      </c>
      <c r="X793" s="73" t="str">
        <f>HYPERLINK("https://1drv.ms/w/c/F7E2E9B0D5CD6DA7/IQDCnofOqq-QQ4dMGDWxyElqAaU_Nc2HNy2tPJehSm4thOs?e=2vfdiM","0793_Over My head.docx")</f>
        <v>0793_Over My head.docx</v>
      </c>
    </row>
    <row r="794">
      <c r="A794" s="25" t="s">
        <v>18034</v>
      </c>
      <c r="B794" s="37" t="s">
        <v>18035</v>
      </c>
      <c r="C794" s="51">
        <v>2005.0</v>
      </c>
      <c r="D794" s="52">
        <v>84.0</v>
      </c>
      <c r="E794" s="52">
        <v>266773.0</v>
      </c>
      <c r="F794" s="53" t="s">
        <v>15747</v>
      </c>
      <c r="G794" s="37" t="s">
        <v>13366</v>
      </c>
      <c r="H794" s="37" t="s">
        <v>13367</v>
      </c>
      <c r="I794" s="52">
        <v>0.447</v>
      </c>
      <c r="J794" s="52">
        <v>0.592</v>
      </c>
      <c r="K794" s="52">
        <v>-3.015</v>
      </c>
      <c r="L794" s="52">
        <v>0.0319</v>
      </c>
      <c r="M794" s="52">
        <v>0.0575</v>
      </c>
      <c r="N794" s="52">
        <v>4.47E-6</v>
      </c>
      <c r="O794" s="52">
        <v>0.13</v>
      </c>
      <c r="P794" s="52">
        <v>0.283</v>
      </c>
      <c r="Q794" s="52">
        <v>78.039</v>
      </c>
      <c r="R794" s="52">
        <v>6.0</v>
      </c>
      <c r="S794" s="52">
        <v>0.0</v>
      </c>
      <c r="T794" s="54" t="s">
        <v>103</v>
      </c>
      <c r="U794" s="57" t="s">
        <v>35</v>
      </c>
      <c r="V794" s="53" t="s">
        <v>36</v>
      </c>
      <c r="W794" s="59" t="s">
        <v>18036</v>
      </c>
      <c r="X794" s="73" t="str">
        <f>HYPERLINK("https://1drv.ms/w/c/F7E2E9B0D5CD6DA7/IQApPj4mHtDUSJDKlOIxUEHrAXRwSWaXpo8EmCXpJO9ttWM?e=o5I8Si","0794_Look after you.docx")</f>
        <v>0794_Look after you.docx</v>
      </c>
    </row>
    <row r="795">
      <c r="A795" s="25" t="s">
        <v>18039</v>
      </c>
      <c r="B795" s="37" t="s">
        <v>18040</v>
      </c>
      <c r="C795" s="51">
        <v>2005.0</v>
      </c>
      <c r="D795" s="52">
        <v>58.0</v>
      </c>
      <c r="E795" s="52">
        <v>227600.0</v>
      </c>
      <c r="F795" s="53" t="s">
        <v>15747</v>
      </c>
      <c r="G795" s="37" t="s">
        <v>13366</v>
      </c>
      <c r="H795" s="37" t="s">
        <v>13367</v>
      </c>
      <c r="I795" s="52">
        <v>0.496</v>
      </c>
      <c r="J795" s="52">
        <v>0.863</v>
      </c>
      <c r="K795" s="52">
        <v>-2.509</v>
      </c>
      <c r="L795" s="52">
        <v>0.043</v>
      </c>
      <c r="M795" s="52">
        <v>0.0172</v>
      </c>
      <c r="N795" s="52">
        <v>0.0</v>
      </c>
      <c r="O795" s="52">
        <v>0.0676</v>
      </c>
      <c r="P795" s="52">
        <v>0.509</v>
      </c>
      <c r="Q795" s="52">
        <v>133.879</v>
      </c>
      <c r="R795" s="52">
        <v>11.0</v>
      </c>
      <c r="S795" s="52">
        <v>1.0</v>
      </c>
      <c r="T795" s="54" t="s">
        <v>103</v>
      </c>
      <c r="U795" s="57" t="s">
        <v>35</v>
      </c>
      <c r="V795" s="53" t="s">
        <v>54</v>
      </c>
      <c r="W795" s="59" t="s">
        <v>18041</v>
      </c>
      <c r="X795" s="73" t="str">
        <f>HYPERLINK("https://1drv.ms/w/c/F7E2E9B0D5CD6DA7/IQDGGrVgDNBQQ7dlrwjCWmYEAc0UIhWbfE_ZsG9GQ8eQut0?e=7egeKz","0795_All at Once.docx")</f>
        <v>0795_All at Once.docx</v>
      </c>
    </row>
    <row r="796">
      <c r="A796" s="25" t="s">
        <v>18043</v>
      </c>
      <c r="B796" s="37" t="s">
        <v>18044</v>
      </c>
      <c r="C796" s="51">
        <v>2005.0</v>
      </c>
      <c r="D796" s="52">
        <v>51.0</v>
      </c>
      <c r="E796" s="52">
        <v>231066.0</v>
      </c>
      <c r="F796" s="53" t="s">
        <v>15747</v>
      </c>
      <c r="G796" s="37" t="s">
        <v>13366</v>
      </c>
      <c r="H796" s="37" t="s">
        <v>13367</v>
      </c>
      <c r="I796" s="52">
        <v>0.443</v>
      </c>
      <c r="J796" s="52">
        <v>0.476</v>
      </c>
      <c r="K796" s="52">
        <v>-7.253</v>
      </c>
      <c r="L796" s="52">
        <v>0.0285</v>
      </c>
      <c r="M796" s="52">
        <v>0.795</v>
      </c>
      <c r="N796" s="52">
        <v>1.79E-4</v>
      </c>
      <c r="O796" s="52">
        <v>0.113</v>
      </c>
      <c r="P796" s="52">
        <v>0.142</v>
      </c>
      <c r="Q796" s="52">
        <v>124.194</v>
      </c>
      <c r="R796" s="52">
        <v>5.0</v>
      </c>
      <c r="S796" s="52">
        <v>0.0</v>
      </c>
      <c r="T796" s="54" t="s">
        <v>103</v>
      </c>
      <c r="U796" s="57" t="s">
        <v>35</v>
      </c>
      <c r="V796" s="53" t="s">
        <v>58</v>
      </c>
      <c r="W796" s="59" t="s">
        <v>18046</v>
      </c>
      <c r="X796" s="73" t="str">
        <f>HYPERLINK("https://1drv.ms/w/c/F7E2E9B0D5CD6DA7/IQBfPXFOxfZTTIuGsP-PCxvDAVaE2byBRSSDeY35FYINb7k?e=hIdBXF","0796_Vienna.docx")</f>
        <v>0796_Vienna.docx</v>
      </c>
    </row>
    <row r="797">
      <c r="A797" s="25" t="s">
        <v>18049</v>
      </c>
      <c r="B797" s="37" t="s">
        <v>18050</v>
      </c>
      <c r="C797" s="51">
        <v>2009.0</v>
      </c>
      <c r="D797" s="52">
        <v>48.0</v>
      </c>
      <c r="E797" s="52">
        <v>304520.0</v>
      </c>
      <c r="F797" s="53" t="s">
        <v>15747</v>
      </c>
      <c r="G797" s="37" t="s">
        <v>13366</v>
      </c>
      <c r="H797" s="37" t="s">
        <v>13366</v>
      </c>
      <c r="I797" s="52">
        <v>0.563</v>
      </c>
      <c r="J797" s="52">
        <v>0.274</v>
      </c>
      <c r="K797" s="52">
        <v>-12.995</v>
      </c>
      <c r="L797" s="52">
        <v>0.0333</v>
      </c>
      <c r="M797" s="52">
        <v>0.482</v>
      </c>
      <c r="N797" s="52">
        <v>1.35E-4</v>
      </c>
      <c r="O797" s="52">
        <v>0.245</v>
      </c>
      <c r="P797" s="52">
        <v>0.183</v>
      </c>
      <c r="Q797" s="52">
        <v>81.928</v>
      </c>
      <c r="R797" s="52">
        <v>3.0</v>
      </c>
      <c r="S797" s="52">
        <v>1.0</v>
      </c>
      <c r="T797" s="54" t="s">
        <v>103</v>
      </c>
      <c r="U797" s="57" t="s">
        <v>35</v>
      </c>
      <c r="V797" s="53" t="s">
        <v>58</v>
      </c>
      <c r="W797" s="59" t="s">
        <v>18051</v>
      </c>
      <c r="X797" s="73" t="str">
        <f>HYPERLINK("https://1drv.ms/w/c/F7E2E9B0D5CD6DA7/IQAMQD1S2nbFQKRGg1TvUEo5AU7uJ0N16fY7gHWdh0aSqBY?e=VsYEH2","0797_Ungodly Hour.docx")</f>
        <v>0797_Ungodly Hour.docx</v>
      </c>
    </row>
    <row r="798">
      <c r="A798" s="25" t="s">
        <v>18054</v>
      </c>
      <c r="B798" s="37" t="s">
        <v>18055</v>
      </c>
      <c r="C798" s="51">
        <v>2005.0</v>
      </c>
      <c r="D798" s="52">
        <v>47.0</v>
      </c>
      <c r="E798" s="52">
        <v>202840.0</v>
      </c>
      <c r="F798" s="53" t="s">
        <v>15747</v>
      </c>
      <c r="G798" s="37" t="s">
        <v>13366</v>
      </c>
      <c r="H798" s="37" t="s">
        <v>13367</v>
      </c>
      <c r="I798" s="52">
        <v>0.535</v>
      </c>
      <c r="J798" s="52">
        <v>0.525</v>
      </c>
      <c r="K798" s="52">
        <v>-6.106</v>
      </c>
      <c r="L798" s="52">
        <v>0.0373</v>
      </c>
      <c r="M798" s="52">
        <v>0.252</v>
      </c>
      <c r="N798" s="52">
        <v>5.83E-5</v>
      </c>
      <c r="O798" s="52">
        <v>0.243</v>
      </c>
      <c r="P798" s="52">
        <v>0.218</v>
      </c>
      <c r="Q798" s="52">
        <v>107.026</v>
      </c>
      <c r="R798" s="52">
        <v>4.0</v>
      </c>
      <c r="S798" s="52">
        <v>1.0</v>
      </c>
      <c r="T798" s="54" t="s">
        <v>11697</v>
      </c>
      <c r="U798" s="57" t="s">
        <v>35</v>
      </c>
      <c r="V798" s="53" t="s">
        <v>36</v>
      </c>
      <c r="W798" s="59" t="s">
        <v>18056</v>
      </c>
      <c r="X798" s="73" t="str">
        <f>HYPERLINK("https://1drv.ms/w/c/F7E2E9B0D5CD6DA7/IQD5NiLjMSwRRr1faR_sAnFJAZ9LOfQgKQuA6AjjD6FL0f8?e=AqBrdq","0798_Trust Me.docx")</f>
        <v>0798_Trust Me.docx</v>
      </c>
    </row>
    <row r="799">
      <c r="A799" s="25" t="s">
        <v>18059</v>
      </c>
      <c r="B799" s="37" t="s">
        <v>18060</v>
      </c>
      <c r="C799" s="51">
        <v>2009.0</v>
      </c>
      <c r="D799" s="52">
        <v>48.0</v>
      </c>
      <c r="E799" s="52">
        <v>227080.0</v>
      </c>
      <c r="F799" s="53" t="s">
        <v>15747</v>
      </c>
      <c r="G799" s="37" t="s">
        <v>13366</v>
      </c>
      <c r="H799" s="37" t="s">
        <v>13366</v>
      </c>
      <c r="I799" s="52">
        <v>0.413</v>
      </c>
      <c r="J799" s="52">
        <v>0.836</v>
      </c>
      <c r="K799" s="52">
        <v>-5.593</v>
      </c>
      <c r="L799" s="52">
        <v>0.0371</v>
      </c>
      <c r="M799" s="52">
        <v>0.0316</v>
      </c>
      <c r="N799" s="52">
        <v>0.0</v>
      </c>
      <c r="O799" s="52">
        <v>0.293</v>
      </c>
      <c r="P799" s="52">
        <v>0.503</v>
      </c>
      <c r="Q799" s="52">
        <v>140.515</v>
      </c>
      <c r="R799" s="52">
        <v>3.0</v>
      </c>
      <c r="S799" s="52">
        <v>1.0</v>
      </c>
      <c r="T799" s="54" t="s">
        <v>103</v>
      </c>
      <c r="U799" s="57" t="s">
        <v>35</v>
      </c>
      <c r="V799" s="53" t="s">
        <v>54</v>
      </c>
      <c r="W799" s="59" t="s">
        <v>18061</v>
      </c>
      <c r="X799" s="73" t="str">
        <f>HYPERLINK("https://1drv.ms/w/c/F7E2E9B0D5CD6DA7/IQDbkoY_qHxSRJnmzguzSFhQAZRvgRhTemnTAdCXcWSUTzU?e=IvA06Y","0799_Absolute.docx")</f>
        <v>0799_Absolute.docx</v>
      </c>
    </row>
    <row r="800">
      <c r="A800" s="25" t="s">
        <v>18064</v>
      </c>
      <c r="B800" s="37" t="s">
        <v>18065</v>
      </c>
      <c r="C800" s="51">
        <v>2009.0</v>
      </c>
      <c r="D800" s="52">
        <v>47.0</v>
      </c>
      <c r="E800" s="52">
        <v>322560.0</v>
      </c>
      <c r="F800" s="53" t="s">
        <v>15747</v>
      </c>
      <c r="G800" s="37" t="s">
        <v>13366</v>
      </c>
      <c r="H800" s="37" t="s">
        <v>13366</v>
      </c>
      <c r="I800" s="52">
        <v>0.32</v>
      </c>
      <c r="J800" s="52">
        <v>0.279</v>
      </c>
      <c r="K800" s="52">
        <v>-11.605</v>
      </c>
      <c r="L800" s="52">
        <v>0.0322</v>
      </c>
      <c r="M800" s="52">
        <v>0.481</v>
      </c>
      <c r="N800" s="52">
        <v>0.0</v>
      </c>
      <c r="O800" s="52">
        <v>0.111</v>
      </c>
      <c r="P800" s="52">
        <v>0.151</v>
      </c>
      <c r="Q800" s="52">
        <v>147.918</v>
      </c>
      <c r="R800" s="52">
        <v>1.0</v>
      </c>
      <c r="S800" s="52">
        <v>1.0</v>
      </c>
      <c r="T800" s="54" t="s">
        <v>103</v>
      </c>
      <c r="U800" s="57" t="s">
        <v>35</v>
      </c>
      <c r="V800" s="53" t="s">
        <v>58</v>
      </c>
      <c r="W800" s="59" t="s">
        <v>18068</v>
      </c>
      <c r="X800" s="73" t="str">
        <f>HYPERLINK("https://1drv.ms/w/c/F7E2E9B0D5CD6DA7/IQBLV9lAnvnARqTLIWcnMRFgASw2fprhYo3Oi7B0_S8THGg?e=XQcXDB","0800_Happiness.docx")</f>
        <v>0800_Happiness.docx</v>
      </c>
    </row>
    <row r="801">
      <c r="A801" s="25" t="s">
        <v>18069</v>
      </c>
      <c r="B801" s="37" t="s">
        <v>18070</v>
      </c>
      <c r="C801" s="51">
        <v>2016.0</v>
      </c>
      <c r="D801" s="52">
        <v>46.0</v>
      </c>
      <c r="E801" s="52">
        <v>255906.0</v>
      </c>
      <c r="F801" s="53" t="s">
        <v>15747</v>
      </c>
      <c r="G801" s="37" t="s">
        <v>13366</v>
      </c>
      <c r="H801" s="37" t="s">
        <v>18071</v>
      </c>
      <c r="I801" s="52">
        <v>0.394</v>
      </c>
      <c r="J801" s="52">
        <v>0.693</v>
      </c>
      <c r="K801" s="52">
        <v>-6.993</v>
      </c>
      <c r="L801" s="52">
        <v>0.0938</v>
      </c>
      <c r="M801" s="52">
        <v>0.675</v>
      </c>
      <c r="N801" s="52">
        <v>0.0</v>
      </c>
      <c r="O801" s="52">
        <v>0.115</v>
      </c>
      <c r="P801" s="52">
        <v>0.433</v>
      </c>
      <c r="Q801" s="52">
        <v>164.004</v>
      </c>
      <c r="R801" s="52">
        <v>9.0</v>
      </c>
      <c r="S801" s="52">
        <v>1.0</v>
      </c>
      <c r="T801" s="54" t="s">
        <v>103</v>
      </c>
      <c r="U801" s="57" t="s">
        <v>35</v>
      </c>
      <c r="V801" s="53" t="s">
        <v>54</v>
      </c>
      <c r="W801" s="59" t="s">
        <v>18072</v>
      </c>
      <c r="X801" s="73" t="str">
        <f>HYPERLINK("https://1drv.ms/w/c/F7E2E9B0D5CD6DA7/IQD64ANbavHcTYJIUcplZ6ruAd5JJ2EXxKs5NoZW8KmUPBw?e=czhKwB","0801_Heartless.docx")</f>
        <v>0801_Heartless.docx</v>
      </c>
    </row>
    <row r="802">
      <c r="A802" s="25" t="s">
        <v>18075</v>
      </c>
      <c r="B802" s="37" t="s">
        <v>18076</v>
      </c>
      <c r="C802" s="51">
        <v>2012.0</v>
      </c>
      <c r="D802" s="52">
        <v>56.0</v>
      </c>
      <c r="E802" s="52">
        <v>168853.0</v>
      </c>
      <c r="F802" s="53" t="s">
        <v>15747</v>
      </c>
      <c r="G802" s="37" t="s">
        <v>13366</v>
      </c>
      <c r="H802" s="37" t="s">
        <v>18077</v>
      </c>
      <c r="I802" s="52">
        <v>0.361</v>
      </c>
      <c r="J802" s="52">
        <v>0.149</v>
      </c>
      <c r="K802" s="52">
        <v>-12.066</v>
      </c>
      <c r="L802" s="52">
        <v>0.0333</v>
      </c>
      <c r="M802" s="52">
        <v>0.887</v>
      </c>
      <c r="N802" s="52">
        <v>0.0</v>
      </c>
      <c r="O802" s="52">
        <v>0.175</v>
      </c>
      <c r="P802" s="52">
        <v>0.302</v>
      </c>
      <c r="Q802" s="52">
        <v>107.607</v>
      </c>
      <c r="R802" s="52">
        <v>7.0</v>
      </c>
      <c r="S802" s="52">
        <v>1.0</v>
      </c>
      <c r="T802" s="54" t="s">
        <v>103</v>
      </c>
      <c r="U802" s="57" t="s">
        <v>35</v>
      </c>
      <c r="V802" s="53" t="s">
        <v>45</v>
      </c>
      <c r="W802" s="59" t="s">
        <v>18078</v>
      </c>
      <c r="X802" s="73" t="str">
        <f>HYPERLINK("https://1drv.ms/w/c/F7E2E9B0D5CD6DA7/IQCIpIvjVpM-R5h1lqnzMgT7AfW16Jzk5i1d05Uk6VSXyRo?e=1lfG8h","0802_Be Still.docx")</f>
        <v>0802_Be Still.docx</v>
      </c>
    </row>
    <row r="803">
      <c r="A803" s="25" t="s">
        <v>18079</v>
      </c>
      <c r="B803" s="37" t="s">
        <v>18080</v>
      </c>
      <c r="C803" s="51">
        <v>2014.0</v>
      </c>
      <c r="D803" s="52">
        <v>56.0</v>
      </c>
      <c r="E803" s="52">
        <v>183093.0</v>
      </c>
      <c r="F803" s="53" t="s">
        <v>15747</v>
      </c>
      <c r="G803" s="37" t="s">
        <v>13366</v>
      </c>
      <c r="H803" s="37" t="s">
        <v>18081</v>
      </c>
      <c r="I803" s="52">
        <v>0.632</v>
      </c>
      <c r="J803" s="52">
        <v>0.805</v>
      </c>
      <c r="K803" s="52">
        <v>-4.488</v>
      </c>
      <c r="L803" s="52">
        <v>0.0303</v>
      </c>
      <c r="M803" s="52">
        <v>0.0095</v>
      </c>
      <c r="N803" s="52">
        <v>0.0</v>
      </c>
      <c r="O803" s="52">
        <v>0.197</v>
      </c>
      <c r="P803" s="52">
        <v>0.275</v>
      </c>
      <c r="Q803" s="52">
        <v>115.489</v>
      </c>
      <c r="R803" s="52">
        <v>11.0</v>
      </c>
      <c r="S803" s="52">
        <v>0.0</v>
      </c>
      <c r="T803" s="54" t="s">
        <v>103</v>
      </c>
      <c r="U803" s="57" t="s">
        <v>35</v>
      </c>
      <c r="V803" s="53" t="s">
        <v>36</v>
      </c>
      <c r="W803" s="59" t="s">
        <v>18083</v>
      </c>
      <c r="X803" s="73" t="str">
        <f>HYPERLINK("https://1drv.ms/w/c/F7E2E9B0D5CD6DA7/IQAZHg2CqmBHTrFxfyZffIqHAYtKIAKdKyXBU0F5ARJQauo?e=DBjPmL","0803_Love Don't Die.docx")</f>
        <v>0803_Love Don't Die.docx</v>
      </c>
    </row>
    <row r="804">
      <c r="A804" s="25" t="s">
        <v>18085</v>
      </c>
      <c r="B804" s="37" t="s">
        <v>18086</v>
      </c>
      <c r="C804" s="51">
        <v>2014.0</v>
      </c>
      <c r="D804" s="52">
        <v>46.0</v>
      </c>
      <c r="E804" s="52">
        <v>228226.0</v>
      </c>
      <c r="F804" s="53" t="s">
        <v>15747</v>
      </c>
      <c r="G804" s="37" t="s">
        <v>13366</v>
      </c>
      <c r="H804" s="37" t="s">
        <v>18081</v>
      </c>
      <c r="I804" s="52">
        <v>0.466</v>
      </c>
      <c r="J804" s="52">
        <v>0.942</v>
      </c>
      <c r="K804" s="52">
        <v>-4.26</v>
      </c>
      <c r="L804" s="52">
        <v>0.0417</v>
      </c>
      <c r="M804" s="52">
        <v>1.32E-4</v>
      </c>
      <c r="N804" s="52">
        <v>3.61E-5</v>
      </c>
      <c r="O804" s="52">
        <v>0.19</v>
      </c>
      <c r="P804" s="52">
        <v>0.269</v>
      </c>
      <c r="Q804" s="52">
        <v>140.987</v>
      </c>
      <c r="R804" s="52">
        <v>11.0</v>
      </c>
      <c r="S804" s="52">
        <v>1.0</v>
      </c>
      <c r="T804" s="54" t="s">
        <v>103</v>
      </c>
      <c r="U804" s="57" t="s">
        <v>35</v>
      </c>
      <c r="V804" s="53" t="s">
        <v>36</v>
      </c>
      <c r="W804" s="59" t="s">
        <v>18087</v>
      </c>
      <c r="X804" s="73" t="str">
        <f>HYPERLINK("https://1drv.ms/w/c/F7E2E9B0D5CD6DA7/IQBbnCDq6xHDTYgkdVNuR5YZAYfx_dWqopWhlETCHaXZAVU?e=lWeOc6","0804_Hurricane.docx")</f>
        <v>0804_Hurricane.docx</v>
      </c>
    </row>
    <row r="805">
      <c r="A805" s="25" t="s">
        <v>18088</v>
      </c>
      <c r="B805" s="37" t="s">
        <v>18089</v>
      </c>
      <c r="C805" s="51">
        <v>2014.0</v>
      </c>
      <c r="D805" s="52">
        <v>37.0</v>
      </c>
      <c r="E805" s="52">
        <v>281306.0</v>
      </c>
      <c r="F805" s="53" t="s">
        <v>15747</v>
      </c>
      <c r="G805" s="37" t="s">
        <v>13366</v>
      </c>
      <c r="H805" s="37" t="s">
        <v>18081</v>
      </c>
      <c r="I805" s="52">
        <v>0.504</v>
      </c>
      <c r="J805" s="52">
        <v>0.795</v>
      </c>
      <c r="K805" s="52">
        <v>-5.476</v>
      </c>
      <c r="L805" s="52">
        <v>0.0322</v>
      </c>
      <c r="M805" s="52">
        <v>2.14E-5</v>
      </c>
      <c r="N805" s="52">
        <v>0.0</v>
      </c>
      <c r="O805" s="52">
        <v>0.135</v>
      </c>
      <c r="P805" s="52">
        <v>0.381</v>
      </c>
      <c r="Q805" s="52">
        <v>141.966</v>
      </c>
      <c r="R805" s="52">
        <v>9.0</v>
      </c>
      <c r="S805" s="52">
        <v>1.0</v>
      </c>
      <c r="T805" s="54" t="s">
        <v>103</v>
      </c>
      <c r="U805" s="57" t="s">
        <v>35</v>
      </c>
      <c r="V805" s="53" t="s">
        <v>45</v>
      </c>
      <c r="W805" s="59" t="s">
        <v>18092</v>
      </c>
      <c r="X805" s="73" t="str">
        <f>HYPERLINK("https://1drv.ms/w/c/F7E2E9B0D5CD6DA7/IQAf4WH2cyJxRIBDy_qkxlJoAdueQpiaMwz-1tv9Pdub6b0?e=1BRpRb","0805_Keep on wanting.docx")</f>
        <v>0805_Keep on wanting.docx</v>
      </c>
    </row>
    <row r="806">
      <c r="A806" s="25" t="s">
        <v>18093</v>
      </c>
      <c r="B806" s="37" t="s">
        <v>18094</v>
      </c>
      <c r="C806" s="51">
        <v>2016.0</v>
      </c>
      <c r="D806" s="52">
        <v>40.0</v>
      </c>
      <c r="E806" s="52">
        <v>212226.0</v>
      </c>
      <c r="F806" s="53" t="s">
        <v>15747</v>
      </c>
      <c r="G806" s="37" t="s">
        <v>13366</v>
      </c>
      <c r="H806" s="37" t="s">
        <v>18071</v>
      </c>
      <c r="I806" s="52">
        <v>0.587</v>
      </c>
      <c r="J806" s="52">
        <v>0.713</v>
      </c>
      <c r="K806" s="52">
        <v>-4.299</v>
      </c>
      <c r="L806" s="52">
        <v>0.0361</v>
      </c>
      <c r="M806" s="52">
        <v>0.153</v>
      </c>
      <c r="N806" s="52">
        <v>0.00131</v>
      </c>
      <c r="O806" s="52">
        <v>0.107</v>
      </c>
      <c r="P806" s="52">
        <v>0.342</v>
      </c>
      <c r="Q806" s="52">
        <v>125.988</v>
      </c>
      <c r="R806" s="52">
        <v>9.0</v>
      </c>
      <c r="S806" s="52">
        <v>0.0</v>
      </c>
      <c r="T806" s="54" t="s">
        <v>11697</v>
      </c>
      <c r="U806" s="57" t="s">
        <v>35</v>
      </c>
      <c r="V806" s="53" t="s">
        <v>45</v>
      </c>
      <c r="W806" s="59" t="s">
        <v>18095</v>
      </c>
      <c r="X806" s="73" t="str">
        <f>HYPERLINK("https://1drv.ms/w/c/F7E2E9B0D5CD6DA7/IQAmm-Ts5sRWRrewSBHqBTtTAcs6J9jcXhmLJWpm893HEUc?e=3zfnd6","0806_Corners.docx")</f>
        <v>0806_Corners.docx</v>
      </c>
    </row>
    <row r="807">
      <c r="A807" s="60" t="s">
        <v>18098</v>
      </c>
      <c r="B807" s="37" t="s">
        <v>18099</v>
      </c>
      <c r="C807" s="74">
        <v>2015.0</v>
      </c>
      <c r="D807" s="51">
        <v>94.0</v>
      </c>
      <c r="E807" s="51">
        <v>208226.0</v>
      </c>
      <c r="F807" s="53" t="s">
        <v>18100</v>
      </c>
      <c r="G807" s="54" t="s">
        <v>18101</v>
      </c>
      <c r="H807" s="54" t="s">
        <v>18102</v>
      </c>
      <c r="I807" s="52">
        <v>0.44</v>
      </c>
      <c r="J807" s="52">
        <v>0.378</v>
      </c>
      <c r="K807" s="51">
        <v>-9.545</v>
      </c>
      <c r="L807" s="52">
        <v>0.045</v>
      </c>
      <c r="M807" s="52">
        <v>0.968</v>
      </c>
      <c r="N807" s="52">
        <v>0.272</v>
      </c>
      <c r="O807" s="52">
        <v>0.639</v>
      </c>
      <c r="P807" s="52">
        <v>0.105</v>
      </c>
      <c r="Q807" s="52">
        <v>174.121</v>
      </c>
      <c r="R807" s="74">
        <v>2.0</v>
      </c>
      <c r="S807" s="51">
        <v>1.0</v>
      </c>
      <c r="T807" s="54" t="s">
        <v>103</v>
      </c>
      <c r="U807" s="75" t="s">
        <v>35</v>
      </c>
      <c r="V807" s="53" t="s">
        <v>58</v>
      </c>
      <c r="W807" s="59" t="s">
        <v>18103</v>
      </c>
      <c r="X807" s="73" t="str">
        <f>HYPERLINK("https://1drv.ms/w/c/F7E2E9B0D5CD6DA7/IQA6Dv04Pb1HTZjwzviFelbYAWcenxTafSNn2O9j1jZdzWg?e=XI8kLl","0807_The Night We Met.docx")</f>
        <v>0807_The Night We Met.docx</v>
      </c>
    </row>
    <row r="808">
      <c r="A808" s="25" t="s">
        <v>18104</v>
      </c>
      <c r="B808" s="37" t="s">
        <v>18105</v>
      </c>
      <c r="C808" s="51">
        <v>2016.0</v>
      </c>
      <c r="D808" s="52">
        <v>42.0</v>
      </c>
      <c r="E808" s="52">
        <v>209680.0</v>
      </c>
      <c r="F808" s="53" t="s">
        <v>15747</v>
      </c>
      <c r="G808" s="37" t="s">
        <v>13366</v>
      </c>
      <c r="H808" s="37" t="s">
        <v>18071</v>
      </c>
      <c r="I808" s="52">
        <v>0.494</v>
      </c>
      <c r="J808" s="52">
        <v>0.806</v>
      </c>
      <c r="K808" s="52">
        <v>-4.854</v>
      </c>
      <c r="L808" s="52">
        <v>0.0463</v>
      </c>
      <c r="M808" s="52">
        <v>0.0313</v>
      </c>
      <c r="N808" s="52">
        <v>1.58E-6</v>
      </c>
      <c r="O808" s="52">
        <v>0.119</v>
      </c>
      <c r="P808" s="52">
        <v>0.276</v>
      </c>
      <c r="Q808" s="52">
        <v>103.851</v>
      </c>
      <c r="R808" s="52">
        <v>0.0</v>
      </c>
      <c r="S808" s="52">
        <v>1.0</v>
      </c>
      <c r="T808" s="54" t="s">
        <v>103</v>
      </c>
      <c r="U808" s="57" t="s">
        <v>35</v>
      </c>
      <c r="V808" s="53" t="s">
        <v>36</v>
      </c>
      <c r="W808" s="59" t="s">
        <v>18106</v>
      </c>
      <c r="X808" s="73" t="str">
        <f>HYPERLINK("https://1drv.ms/w/c/F7E2E9B0D5CD6DA7/IQC4wzP13DnDQpHdjPNcEdvyAc3fgZ3sNEr2wGlJ6xHxu48?e=07igBt","0808_Changing Tides.docx")</f>
        <v>0808_Changing Tides.docx</v>
      </c>
    </row>
    <row r="809">
      <c r="A809" s="25" t="s">
        <v>18111</v>
      </c>
      <c r="B809" s="37" t="s">
        <v>18112</v>
      </c>
      <c r="C809" s="51">
        <v>2009.0</v>
      </c>
      <c r="D809" s="52">
        <v>40.0</v>
      </c>
      <c r="E809" s="52">
        <v>228120.0</v>
      </c>
      <c r="F809" s="53" t="s">
        <v>15747</v>
      </c>
      <c r="G809" s="37" t="s">
        <v>13366</v>
      </c>
      <c r="H809" s="37" t="s">
        <v>13366</v>
      </c>
      <c r="I809" s="52">
        <v>0.491</v>
      </c>
      <c r="J809" s="52">
        <v>0.879</v>
      </c>
      <c r="K809" s="52">
        <v>-6.749</v>
      </c>
      <c r="L809" s="52">
        <v>0.0296</v>
      </c>
      <c r="M809" s="52">
        <v>0.00113</v>
      </c>
      <c r="N809" s="52">
        <v>1.49E-5</v>
      </c>
      <c r="O809" s="52">
        <v>0.0769</v>
      </c>
      <c r="P809" s="52">
        <v>0.693</v>
      </c>
      <c r="Q809" s="52">
        <v>109.1</v>
      </c>
      <c r="R809" s="52">
        <v>1.0</v>
      </c>
      <c r="S809" s="52">
        <v>1.0</v>
      </c>
      <c r="T809" s="54" t="s">
        <v>103</v>
      </c>
      <c r="U809" s="57" t="s">
        <v>35</v>
      </c>
      <c r="V809" s="53" t="s">
        <v>54</v>
      </c>
      <c r="W809" s="59" t="s">
        <v>18113</v>
      </c>
      <c r="X809" s="73" t="str">
        <f>HYPERLINK("https://1drv.ms/w/c/F7E2E9B0D5CD6DA7/IQCLcl1vHDNOS6oTlyALjm_wAWSHl273vm81h4F2q9nmpSo?e=ANUgdK","0809_We Build Then We Break.docx")</f>
        <v>0809_We Build Then We Break.docx</v>
      </c>
    </row>
    <row r="810">
      <c r="A810" s="25" t="s">
        <v>18114</v>
      </c>
      <c r="B810" s="37" t="s">
        <v>18115</v>
      </c>
      <c r="C810" s="51">
        <v>2009.0</v>
      </c>
      <c r="D810" s="52">
        <v>45.0</v>
      </c>
      <c r="E810" s="52">
        <v>254560.0</v>
      </c>
      <c r="F810" s="53" t="s">
        <v>15747</v>
      </c>
      <c r="G810" s="37" t="s">
        <v>13366</v>
      </c>
      <c r="H810" s="37" t="s">
        <v>13366</v>
      </c>
      <c r="I810" s="52">
        <v>0.513</v>
      </c>
      <c r="J810" s="52">
        <v>0.728</v>
      </c>
      <c r="K810" s="52">
        <v>-6.847</v>
      </c>
      <c r="L810" s="52">
        <v>0.0347</v>
      </c>
      <c r="M810" s="52">
        <v>0.0458</v>
      </c>
      <c r="N810" s="52">
        <v>0.0</v>
      </c>
      <c r="O810" s="52">
        <v>0.122</v>
      </c>
      <c r="P810" s="52">
        <v>0.303</v>
      </c>
      <c r="Q810" s="52">
        <v>136.173</v>
      </c>
      <c r="R810" s="52">
        <v>6.0</v>
      </c>
      <c r="S810" s="52">
        <v>1.0</v>
      </c>
      <c r="T810" s="54" t="s">
        <v>103</v>
      </c>
      <c r="U810" s="57" t="s">
        <v>35</v>
      </c>
      <c r="V810" s="53" t="s">
        <v>45</v>
      </c>
      <c r="W810" s="59" t="s">
        <v>18118</v>
      </c>
      <c r="X810" s="73" t="str">
        <f>HYPERLINK("https://1drv.ms/w/c/F7E2E9B0D5CD6DA7/IQA6efqLaDOsTqiyflQqSe5AATjhN9NHwGBF6gQvssNj3AQ?e=FtqWfz","0810_Enough For Now.docx")</f>
        <v>0810_Enough For Now.docx</v>
      </c>
    </row>
    <row r="811">
      <c r="A811" s="25" t="s">
        <v>18119</v>
      </c>
      <c r="B811" s="37" t="s">
        <v>18120</v>
      </c>
      <c r="C811" s="51">
        <v>2009.0</v>
      </c>
      <c r="D811" s="52">
        <v>53.0</v>
      </c>
      <c r="E811" s="52">
        <v>209973.0</v>
      </c>
      <c r="F811" s="53" t="s">
        <v>15747</v>
      </c>
      <c r="G811" s="37" t="s">
        <v>13366</v>
      </c>
      <c r="H811" s="37" t="s">
        <v>13366</v>
      </c>
      <c r="I811" s="52">
        <v>0.353</v>
      </c>
      <c r="J811" s="52">
        <v>0.82</v>
      </c>
      <c r="K811" s="52">
        <v>-5.303</v>
      </c>
      <c r="L811" s="52">
        <v>0.041</v>
      </c>
      <c r="M811" s="52">
        <v>0.215</v>
      </c>
      <c r="N811" s="52">
        <v>0.0454</v>
      </c>
      <c r="O811" s="52">
        <v>0.157</v>
      </c>
      <c r="P811" s="52">
        <v>0.474</v>
      </c>
      <c r="Q811" s="52">
        <v>158.024</v>
      </c>
      <c r="R811" s="52">
        <v>0.0</v>
      </c>
      <c r="S811" s="52">
        <v>1.0</v>
      </c>
      <c r="T811" s="54" t="s">
        <v>103</v>
      </c>
      <c r="U811" s="57" t="s">
        <v>35</v>
      </c>
      <c r="V811" s="53" t="s">
        <v>54</v>
      </c>
      <c r="W811" s="59" t="s">
        <v>18121</v>
      </c>
      <c r="X811" s="73" t="str">
        <f>HYPERLINK("https://1drv.ms/w/c/F7E2E9B0D5CD6DA7/IQCRMFY_oD_sSIFC7rFoOpSdASUpOC8_iiAYll69R4BKX3o?e=ZvrodO","0811_Syndicate.docx")</f>
        <v>0811_Syndicate.docx</v>
      </c>
    </row>
    <row r="812">
      <c r="A812" s="25" t="s">
        <v>18124</v>
      </c>
      <c r="B812" s="37" t="s">
        <v>18125</v>
      </c>
      <c r="C812" s="51">
        <v>2005.0</v>
      </c>
      <c r="D812" s="52">
        <v>60.0</v>
      </c>
      <c r="E812" s="52">
        <v>236533.0</v>
      </c>
      <c r="F812" s="53" t="s">
        <v>15747</v>
      </c>
      <c r="G812" s="37" t="s">
        <v>13366</v>
      </c>
      <c r="H812" s="37" t="s">
        <v>13367</v>
      </c>
      <c r="I812" s="52">
        <v>0.495</v>
      </c>
      <c r="J812" s="52">
        <v>0.824</v>
      </c>
      <c r="K812" s="52">
        <v>-3.474</v>
      </c>
      <c r="L812" s="52">
        <v>0.0357</v>
      </c>
      <c r="M812" s="52">
        <v>0.0058</v>
      </c>
      <c r="N812" s="52">
        <v>0.0</v>
      </c>
      <c r="O812" s="52">
        <v>0.219</v>
      </c>
      <c r="P812" s="52">
        <v>0.469</v>
      </c>
      <c r="Q812" s="52">
        <v>138.988</v>
      </c>
      <c r="R812" s="52">
        <v>7.0</v>
      </c>
      <c r="S812" s="52">
        <v>0.0</v>
      </c>
      <c r="T812" s="54" t="s">
        <v>103</v>
      </c>
      <c r="U812" s="57" t="s">
        <v>35</v>
      </c>
      <c r="V812" s="53" t="s">
        <v>54</v>
      </c>
      <c r="W812" s="59" t="s">
        <v>18128</v>
      </c>
      <c r="X812" s="73" t="str">
        <f>HYPERLINK("https://1drv.ms/w/c/F7E2E9B0D5CD6DA7/IQCiRl5GqkTGQ6RUAOp-j6hrAWHCunypla0sJovWckohF84?e=tOQN0e","0812_She Is.docx")</f>
        <v>0812_She Is.docx</v>
      </c>
    </row>
    <row r="813">
      <c r="A813" s="25" t="s">
        <v>18129</v>
      </c>
      <c r="B813" s="37" t="s">
        <v>18130</v>
      </c>
      <c r="C813" s="51">
        <v>2005.0</v>
      </c>
      <c r="D813" s="52">
        <v>45.0</v>
      </c>
      <c r="E813" s="52">
        <v>185200.0</v>
      </c>
      <c r="F813" s="53" t="s">
        <v>15747</v>
      </c>
      <c r="G813" s="37" t="s">
        <v>13366</v>
      </c>
      <c r="H813" s="37" t="s">
        <v>13367</v>
      </c>
      <c r="I813" s="52">
        <v>0.552</v>
      </c>
      <c r="J813" s="52">
        <v>0.82</v>
      </c>
      <c r="K813" s="52">
        <v>-3.276</v>
      </c>
      <c r="L813" s="52">
        <v>0.0382</v>
      </c>
      <c r="M813" s="52">
        <v>0.041</v>
      </c>
      <c r="N813" s="52">
        <v>7.71E-6</v>
      </c>
      <c r="O813" s="52">
        <v>0.156</v>
      </c>
      <c r="P813" s="52">
        <v>0.386</v>
      </c>
      <c r="Q813" s="52">
        <v>111.019</v>
      </c>
      <c r="R813" s="52">
        <v>3.0</v>
      </c>
      <c r="S813" s="52">
        <v>0.0</v>
      </c>
      <c r="T813" s="54" t="s">
        <v>103</v>
      </c>
      <c r="U813" s="57" t="s">
        <v>35</v>
      </c>
      <c r="V813" s="53" t="s">
        <v>45</v>
      </c>
      <c r="W813" s="59" t="s">
        <v>18131</v>
      </c>
      <c r="X813" s="73" t="str">
        <f>HYPERLINK("https://1drv.ms/w/c/F7E2E9B0D5CD6DA7/IQD7pJvp2K1GQpktdptxvyN0AThVMDPLZmkElT9tbZri2y8?e=H5n9a9","0813_Dead Wrong.docx")</f>
        <v>0813_Dead Wrong.docx</v>
      </c>
    </row>
    <row r="814">
      <c r="A814" s="25" t="s">
        <v>18136</v>
      </c>
      <c r="B814" s="37" t="s">
        <v>18137</v>
      </c>
      <c r="C814" s="51">
        <v>2005.0</v>
      </c>
      <c r="D814" s="52">
        <v>48.0</v>
      </c>
      <c r="E814" s="52">
        <v>263666.0</v>
      </c>
      <c r="F814" s="53" t="s">
        <v>15747</v>
      </c>
      <c r="G814" s="37" t="s">
        <v>13366</v>
      </c>
      <c r="H814" s="37" t="s">
        <v>13367</v>
      </c>
      <c r="I814" s="52">
        <v>0.397</v>
      </c>
      <c r="J814" s="52">
        <v>0.576</v>
      </c>
      <c r="K814" s="52">
        <v>-4.489</v>
      </c>
      <c r="L814" s="52">
        <v>0.0282</v>
      </c>
      <c r="M814" s="52">
        <v>0.0641</v>
      </c>
      <c r="N814" s="52">
        <v>2.72E-4</v>
      </c>
      <c r="O814" s="52">
        <v>0.117</v>
      </c>
      <c r="P814" s="52">
        <v>0.201</v>
      </c>
      <c r="Q814" s="52">
        <v>183.977</v>
      </c>
      <c r="R814" s="52">
        <v>1.0</v>
      </c>
      <c r="S814" s="52">
        <v>1.0</v>
      </c>
      <c r="T814" s="54" t="s">
        <v>11697</v>
      </c>
      <c r="U814" s="57" t="s">
        <v>35</v>
      </c>
      <c r="V814" s="53" t="s">
        <v>36</v>
      </c>
      <c r="W814" s="59" t="s">
        <v>18138</v>
      </c>
      <c r="X814" s="73" t="str">
        <f>HYPERLINK("https://1drv.ms/w/c/F7E2E9B0D5CD6DA7/IQDjy7Yq7VgeQJDIQDlIhHNyAdLq7irZNY5gh_s4yrdd06E?e=fq7hgt","0814_Fall away.docx")</f>
        <v>0814_Fall away.docx</v>
      </c>
    </row>
    <row r="815">
      <c r="A815" s="60" t="s">
        <v>18139</v>
      </c>
      <c r="B815" s="37" t="s">
        <v>18140</v>
      </c>
      <c r="C815" s="51">
        <v>2015.0</v>
      </c>
      <c r="D815" s="51">
        <v>76.0</v>
      </c>
      <c r="E815" s="51">
        <v>273000.0</v>
      </c>
      <c r="F815" s="53" t="s">
        <v>18141</v>
      </c>
      <c r="G815" s="60" t="s">
        <v>18142</v>
      </c>
      <c r="H815" s="60" t="s">
        <v>18143</v>
      </c>
      <c r="I815" s="52">
        <v>0.567</v>
      </c>
      <c r="J815" s="52">
        <v>0.303</v>
      </c>
      <c r="K815" s="74">
        <v>-12.481</v>
      </c>
      <c r="L815" s="52">
        <v>0.0351</v>
      </c>
      <c r="M815" s="52">
        <v>0.862</v>
      </c>
      <c r="N815" s="52">
        <v>0.00563</v>
      </c>
      <c r="O815" s="52">
        <v>0.104</v>
      </c>
      <c r="P815" s="52">
        <v>0.252</v>
      </c>
      <c r="Q815" s="52">
        <v>124.949</v>
      </c>
      <c r="R815" s="51">
        <v>7.0</v>
      </c>
      <c r="S815" s="51">
        <v>0.0</v>
      </c>
      <c r="T815" s="54" t="s">
        <v>103</v>
      </c>
      <c r="U815" s="75" t="s">
        <v>18146</v>
      </c>
      <c r="V815" s="53" t="s">
        <v>58</v>
      </c>
      <c r="W815" s="59" t="s">
        <v>18147</v>
      </c>
      <c r="X815" s="73" t="str">
        <f>HYPERLINK("https://1drv.ms/w/c/F7E2E9B0D5CD6DA7/IQDgcNUeAqOlRpCnaBxzHpy3AWo87pkJD80AiceTX_ApHe8?e=CybMcG","0815_I Found.docx")</f>
        <v>0815_I Found.docx</v>
      </c>
    </row>
    <row r="816">
      <c r="A816" s="25" t="s">
        <v>18150</v>
      </c>
      <c r="B816" s="37" t="s">
        <v>18151</v>
      </c>
      <c r="C816" s="51">
        <v>2006.0</v>
      </c>
      <c r="D816" s="52">
        <v>87.0</v>
      </c>
      <c r="E816" s="52">
        <v>267960.0</v>
      </c>
      <c r="F816" s="53" t="s">
        <v>18152</v>
      </c>
      <c r="G816" s="37" t="s">
        <v>18153</v>
      </c>
      <c r="H816" s="37" t="s">
        <v>18154</v>
      </c>
      <c r="I816" s="52">
        <v>0.561</v>
      </c>
      <c r="J816" s="52">
        <v>0.595</v>
      </c>
      <c r="K816" s="52">
        <v>-4.53</v>
      </c>
      <c r="L816" s="52">
        <v>0.0274</v>
      </c>
      <c r="M816" s="52">
        <v>0.199</v>
      </c>
      <c r="N816" s="52">
        <v>6.47E-5</v>
      </c>
      <c r="O816" s="52">
        <v>0.132</v>
      </c>
      <c r="P816" s="52">
        <v>0.144</v>
      </c>
      <c r="Q816" s="52">
        <v>104.006</v>
      </c>
      <c r="R816" s="52">
        <v>9.0</v>
      </c>
      <c r="S816" s="52">
        <v>1.0</v>
      </c>
      <c r="T816" s="54" t="s">
        <v>103</v>
      </c>
      <c r="U816" s="57" t="s">
        <v>35</v>
      </c>
      <c r="V816" s="53" t="s">
        <v>58</v>
      </c>
      <c r="W816" s="59" t="s">
        <v>18155</v>
      </c>
      <c r="X816" s="73" t="str">
        <f>HYPERLINK("https://1drv.ms/w/c/F7E2E9B0D5CD6DA7/IQBHCG1R5_i4Qqb3f2gLsPX6AamZd4xsPUNMZZZqCqG9Kuc?e=xqQzhs","0816_Chasing Cars.docx")</f>
        <v>0816_Chasing Cars.docx</v>
      </c>
    </row>
    <row r="817">
      <c r="A817" s="25" t="s">
        <v>18157</v>
      </c>
      <c r="B817" s="37" t="s">
        <v>18159</v>
      </c>
      <c r="C817" s="51">
        <v>2006.0</v>
      </c>
      <c r="D817" s="52">
        <v>55.0</v>
      </c>
      <c r="E817" s="52">
        <v>181973.0</v>
      </c>
      <c r="F817" s="53" t="s">
        <v>18152</v>
      </c>
      <c r="G817" s="37" t="s">
        <v>18153</v>
      </c>
      <c r="H817" s="37" t="s">
        <v>18154</v>
      </c>
      <c r="I817" s="52">
        <v>0.647</v>
      </c>
      <c r="J817" s="52">
        <v>0.32</v>
      </c>
      <c r="K817" s="52">
        <v>-9.603</v>
      </c>
      <c r="L817" s="52">
        <v>0.0278</v>
      </c>
      <c r="M817" s="52">
        <v>0.496</v>
      </c>
      <c r="N817" s="52">
        <v>8.16E-6</v>
      </c>
      <c r="O817" s="52">
        <v>0.0774</v>
      </c>
      <c r="P817" s="52">
        <v>0.227</v>
      </c>
      <c r="Q817" s="52">
        <v>110.974</v>
      </c>
      <c r="R817" s="52">
        <v>5.0</v>
      </c>
      <c r="S817" s="52">
        <v>1.0</v>
      </c>
      <c r="T817" s="54" t="s">
        <v>103</v>
      </c>
      <c r="U817" s="57" t="s">
        <v>35</v>
      </c>
      <c r="V817" s="53" t="s">
        <v>36</v>
      </c>
      <c r="W817" s="59" t="s">
        <v>18160</v>
      </c>
      <c r="X817" s="73" t="str">
        <f>HYPERLINK("https://1drv.ms/w/c/F7E2E9B0D5CD6DA7/IQBfmjaHtJfdRIZdY4tu9q7KAeP5N88e4X5HMgJlT0yj3J8?e=0d6bWr","0817_You Could Be Happy.docx")</f>
        <v>0817_You Could Be Happy.docx</v>
      </c>
    </row>
    <row r="818">
      <c r="A818" s="25" t="s">
        <v>18161</v>
      </c>
      <c r="B818" s="37" t="s">
        <v>18162</v>
      </c>
      <c r="C818" s="51">
        <v>2006.0</v>
      </c>
      <c r="D818" s="52">
        <v>59.0</v>
      </c>
      <c r="E818" s="52">
        <v>203613.0</v>
      </c>
      <c r="F818" s="53" t="s">
        <v>18163</v>
      </c>
      <c r="G818" s="37" t="s">
        <v>18164</v>
      </c>
      <c r="H818" s="37" t="s">
        <v>18154</v>
      </c>
      <c r="I818" s="52">
        <v>0.547</v>
      </c>
      <c r="J818" s="52">
        <v>0.368</v>
      </c>
      <c r="K818" s="52">
        <v>-7.053</v>
      </c>
      <c r="L818" s="52">
        <v>0.0255</v>
      </c>
      <c r="M818" s="52">
        <v>0.537</v>
      </c>
      <c r="N818" s="52">
        <v>0.0</v>
      </c>
      <c r="O818" s="52">
        <v>0.0955</v>
      </c>
      <c r="P818" s="52">
        <v>0.367</v>
      </c>
      <c r="Q818" s="52">
        <v>96.051</v>
      </c>
      <c r="R818" s="52">
        <v>11.0</v>
      </c>
      <c r="S818" s="52">
        <v>0.0</v>
      </c>
      <c r="T818" s="54" t="s">
        <v>103</v>
      </c>
      <c r="U818" s="57" t="s">
        <v>35</v>
      </c>
      <c r="V818" s="53" t="s">
        <v>45</v>
      </c>
      <c r="W818" s="59" t="s">
        <v>18165</v>
      </c>
      <c r="X818" s="73" t="str">
        <f>HYPERLINK("https://1drv.ms/w/c/F7E2E9B0D5CD6DA7/IQCFxYEU9nGkRZ_Eu4SUl79tAfHtX0s9pE6PNnudKcYpZZU?e=0tMsV9","0818_Set The Fire To The Third Bar .docx")</f>
        <v>0818_Set The Fire To The Third Bar .docx</v>
      </c>
    </row>
    <row r="819">
      <c r="A819" s="25" t="s">
        <v>18168</v>
      </c>
      <c r="B819" s="37" t="s">
        <v>18169</v>
      </c>
      <c r="C819" s="51">
        <v>2006.0</v>
      </c>
      <c r="D819" s="52">
        <v>70.0</v>
      </c>
      <c r="E819" s="52">
        <v>341280.0</v>
      </c>
      <c r="F819" s="53" t="s">
        <v>18152</v>
      </c>
      <c r="G819" s="37" t="s">
        <v>18153</v>
      </c>
      <c r="H819" s="37" t="s">
        <v>18154</v>
      </c>
      <c r="I819" s="52">
        <v>0.525</v>
      </c>
      <c r="J819" s="52">
        <v>0.784</v>
      </c>
      <c r="K819" s="52">
        <v>-6.334</v>
      </c>
      <c r="L819" s="52">
        <v>0.0306</v>
      </c>
      <c r="M819" s="52">
        <v>7.22E-4</v>
      </c>
      <c r="N819" s="52">
        <v>0.00174</v>
      </c>
      <c r="O819" s="52">
        <v>0.1</v>
      </c>
      <c r="P819" s="52">
        <v>0.0621</v>
      </c>
      <c r="Q819" s="52">
        <v>130.962</v>
      </c>
      <c r="R819" s="52">
        <v>7.0</v>
      </c>
      <c r="S819" s="52">
        <v>1.0</v>
      </c>
      <c r="T819" s="54" t="s">
        <v>103</v>
      </c>
      <c r="U819" s="57" t="s">
        <v>35</v>
      </c>
      <c r="V819" s="53" t="s">
        <v>75</v>
      </c>
      <c r="W819" s="59" t="s">
        <v>18170</v>
      </c>
      <c r="X819" s="73" t="str">
        <f>HYPERLINK("https://1drv.ms/w/c/F7E2E9B0D5CD6DA7/IQCcWZezppAKR7a4FAPdGJQwAdrEfu8edWGMaooKxhf3JIQ?e=KVdgN8","0819_Open Your Eyes.docx")</f>
        <v>0819_Open Your Eyes.docx</v>
      </c>
    </row>
    <row r="820">
      <c r="A820" s="25" t="s">
        <v>18171</v>
      </c>
      <c r="B820" s="37" t="s">
        <v>18172</v>
      </c>
      <c r="C820" s="51">
        <v>2006.0</v>
      </c>
      <c r="D820" s="52">
        <v>54.0</v>
      </c>
      <c r="E820" s="52">
        <v>347373.0</v>
      </c>
      <c r="F820" s="53" t="s">
        <v>18152</v>
      </c>
      <c r="G820" s="37" t="s">
        <v>18153</v>
      </c>
      <c r="H820" s="37" t="s">
        <v>18154</v>
      </c>
      <c r="I820" s="52">
        <v>0.368</v>
      </c>
      <c r="J820" s="52">
        <v>0.448</v>
      </c>
      <c r="K820" s="52">
        <v>-7.067</v>
      </c>
      <c r="L820" s="52">
        <v>0.03</v>
      </c>
      <c r="M820" s="52">
        <v>0.169</v>
      </c>
      <c r="N820" s="52">
        <v>1.34E-4</v>
      </c>
      <c r="O820" s="52">
        <v>0.105</v>
      </c>
      <c r="P820" s="52">
        <v>0.0622</v>
      </c>
      <c r="Q820" s="52">
        <v>177.599</v>
      </c>
      <c r="R820" s="52">
        <v>11.0</v>
      </c>
      <c r="S820" s="52">
        <v>1.0</v>
      </c>
      <c r="T820" s="54" t="s">
        <v>103</v>
      </c>
      <c r="U820" s="57" t="s">
        <v>35</v>
      </c>
      <c r="V820" s="53" t="s">
        <v>75</v>
      </c>
      <c r="W820" s="59" t="s">
        <v>18174</v>
      </c>
      <c r="X820" s="73" t="str">
        <f>HYPERLINK("https://1drv.ms/w/c/F7E2E9B0D5CD6DA7/IQAoTC3-TGKqRJOk-VnlCDXSAdXWekKL0YvZLCxaiZLZlaM?e=3oXmee","0820_Make This Go On Forever.docx")</f>
        <v>0820_Make This Go On Forever.docx</v>
      </c>
    </row>
    <row r="821">
      <c r="A821" s="25" t="s">
        <v>18176</v>
      </c>
      <c r="B821" s="37" t="s">
        <v>18177</v>
      </c>
      <c r="C821" s="51">
        <v>2006.0</v>
      </c>
      <c r="D821" s="52">
        <v>58.0</v>
      </c>
      <c r="E821" s="52">
        <v>197133.0</v>
      </c>
      <c r="F821" s="53" t="s">
        <v>18152</v>
      </c>
      <c r="G821" s="37" t="s">
        <v>18153</v>
      </c>
      <c r="H821" s="37" t="s">
        <v>18154</v>
      </c>
      <c r="I821" s="52">
        <v>0.693</v>
      </c>
      <c r="J821" s="52">
        <v>0.738</v>
      </c>
      <c r="K821" s="52">
        <v>-6.431</v>
      </c>
      <c r="L821" s="52">
        <v>0.0287</v>
      </c>
      <c r="M821" s="52">
        <v>0.151</v>
      </c>
      <c r="N821" s="52">
        <v>1.75E-4</v>
      </c>
      <c r="O821" s="52">
        <v>0.0987</v>
      </c>
      <c r="P821" s="52">
        <v>0.829</v>
      </c>
      <c r="Q821" s="52">
        <v>124.998</v>
      </c>
      <c r="R821" s="52">
        <v>10.0</v>
      </c>
      <c r="S821" s="52">
        <v>0.0</v>
      </c>
      <c r="T821" s="54" t="s">
        <v>103</v>
      </c>
      <c r="U821" s="57" t="s">
        <v>35</v>
      </c>
      <c r="V821" s="53" t="s">
        <v>54</v>
      </c>
      <c r="W821" s="59" t="s">
        <v>18178</v>
      </c>
      <c r="X821" s="73" t="str">
        <f>HYPERLINK("https://1drv.ms/w/c/F7E2E9B0D5CD6DA7/IQAahONttiKITZg9luzTS3Y0Ae4p_bI3IX48EdbAMPRfcvo?e=PHuC6G","0821_Shut Your Eyes.docx")</f>
        <v>0821_Shut Your Eyes.docx</v>
      </c>
    </row>
    <row r="822">
      <c r="A822" s="25" t="s">
        <v>18180</v>
      </c>
      <c r="B822" s="37" t="s">
        <v>18181</v>
      </c>
      <c r="C822" s="51">
        <v>2008.0</v>
      </c>
      <c r="D822" s="52">
        <v>44.0</v>
      </c>
      <c r="E822" s="52">
        <v>978466.0</v>
      </c>
      <c r="F822" s="53" t="s">
        <v>18152</v>
      </c>
      <c r="G822" s="37" t="s">
        <v>18153</v>
      </c>
      <c r="H822" s="37" t="s">
        <v>18183</v>
      </c>
      <c r="I822" s="52">
        <v>0.251</v>
      </c>
      <c r="J822" s="52">
        <v>0.642</v>
      </c>
      <c r="K822" s="52">
        <v>-7.185</v>
      </c>
      <c r="L822" s="52">
        <v>0.0403</v>
      </c>
      <c r="M822" s="52">
        <v>0.0739</v>
      </c>
      <c r="N822" s="52">
        <v>0.0356</v>
      </c>
      <c r="O822" s="52">
        <v>0.114</v>
      </c>
      <c r="P822" s="52">
        <v>0.0697</v>
      </c>
      <c r="Q822" s="52">
        <v>132.022</v>
      </c>
      <c r="R822" s="52">
        <v>2.0</v>
      </c>
      <c r="S822" s="52">
        <v>1.0</v>
      </c>
      <c r="T822" s="54" t="s">
        <v>11697</v>
      </c>
      <c r="U822" s="57" t="s">
        <v>35</v>
      </c>
      <c r="V822" s="53" t="s">
        <v>75</v>
      </c>
      <c r="W822" s="59" t="s">
        <v>18184</v>
      </c>
      <c r="X822" s="73" t="str">
        <f>HYPERLINK("https://1drv.ms/w/c/F7E2E9B0D5CD6DA7/IQBWIrD9GP3aSrDQ0wG587zoAdmc1ZZ-LTm0qVBdSCeydXs?e=zdse3x","0822_The Lightning Strike.docx")</f>
        <v>0822_The Lightning Strike.docx</v>
      </c>
    </row>
    <row r="823">
      <c r="A823" s="25" t="s">
        <v>18186</v>
      </c>
      <c r="B823" s="37" t="s">
        <v>18187</v>
      </c>
      <c r="C823" s="51">
        <v>2008.0</v>
      </c>
      <c r="D823" s="52">
        <v>58.0</v>
      </c>
      <c r="E823" s="52">
        <v>200973.0</v>
      </c>
      <c r="F823" s="53" t="s">
        <v>18152</v>
      </c>
      <c r="G823" s="37" t="s">
        <v>18153</v>
      </c>
      <c r="H823" s="37" t="s">
        <v>18183</v>
      </c>
      <c r="I823" s="52">
        <v>0.562</v>
      </c>
      <c r="J823" s="52">
        <v>0.725</v>
      </c>
      <c r="K823" s="52">
        <v>-5.639</v>
      </c>
      <c r="L823" s="52">
        <v>0.0241</v>
      </c>
      <c r="M823" s="52">
        <v>8.32E-4</v>
      </c>
      <c r="N823" s="52">
        <v>1.17E-5</v>
      </c>
      <c r="O823" s="52">
        <v>0.121</v>
      </c>
      <c r="P823" s="52">
        <v>0.32</v>
      </c>
      <c r="Q823" s="52">
        <v>106.031</v>
      </c>
      <c r="R823" s="52">
        <v>0.0</v>
      </c>
      <c r="S823" s="52">
        <v>1.0</v>
      </c>
      <c r="T823" s="54" t="s">
        <v>103</v>
      </c>
      <c r="U823" s="57" t="s">
        <v>35</v>
      </c>
      <c r="V823" s="53" t="s">
        <v>45</v>
      </c>
      <c r="W823" s="59" t="s">
        <v>18188</v>
      </c>
      <c r="X823" s="73" t="str">
        <f>HYPERLINK("https://1drv.ms/w/c/F7E2E9B0D5CD6DA7/IQBX-bsp2bhLT62qXyi5c5iKAah2ZZ2sDzbB9yYgf1cXHic?e=bG7LcJ","0823_Crack The Shutters.docx")</f>
        <v>0823_Crack The Shutters.docx</v>
      </c>
    </row>
    <row r="824">
      <c r="A824" s="25" t="s">
        <v>18191</v>
      </c>
      <c r="B824" s="37" t="s">
        <v>18192</v>
      </c>
      <c r="C824" s="51">
        <v>2008.0</v>
      </c>
      <c r="D824" s="52">
        <v>52.0</v>
      </c>
      <c r="E824" s="52">
        <v>278306.0</v>
      </c>
      <c r="F824" s="53" t="s">
        <v>18152</v>
      </c>
      <c r="G824" s="37" t="s">
        <v>18153</v>
      </c>
      <c r="H824" s="37" t="s">
        <v>18183</v>
      </c>
      <c r="I824" s="52">
        <v>0.525</v>
      </c>
      <c r="J824" s="52">
        <v>0.949</v>
      </c>
      <c r="K824" s="52">
        <v>-4.44</v>
      </c>
      <c r="L824" s="52">
        <v>0.0579</v>
      </c>
      <c r="M824" s="52">
        <v>0.00288</v>
      </c>
      <c r="N824" s="52">
        <v>5.44E-6</v>
      </c>
      <c r="O824" s="52">
        <v>0.117</v>
      </c>
      <c r="P824" s="52">
        <v>0.334</v>
      </c>
      <c r="Q824" s="52">
        <v>130.115</v>
      </c>
      <c r="R824" s="52">
        <v>8.0</v>
      </c>
      <c r="S824" s="52">
        <v>1.0</v>
      </c>
      <c r="T824" s="54" t="s">
        <v>103</v>
      </c>
      <c r="U824" s="57" t="s">
        <v>35</v>
      </c>
      <c r="V824" s="53" t="s">
        <v>45</v>
      </c>
      <c r="W824" s="59" t="s">
        <v>18193</v>
      </c>
      <c r="X824" s="73" t="str">
        <f>HYPERLINK("https://1drv.ms/w/c/F7E2E9B0D5CD6DA7/IQCoDFZrC5zXRZ_1f14OJ4F0AcC6sarBMTavVEtNGWycwAs?e=bywNya","0824_Take Back the City.docx")</f>
        <v>0824_Take Back the City.docx</v>
      </c>
    </row>
    <row r="825">
      <c r="A825" s="25" t="s">
        <v>18194</v>
      </c>
      <c r="B825" s="37" t="s">
        <v>18195</v>
      </c>
      <c r="C825" s="51">
        <v>2011.0</v>
      </c>
      <c r="D825" s="52">
        <v>64.0</v>
      </c>
      <c r="E825" s="52">
        <v>240865.0</v>
      </c>
      <c r="F825" s="53" t="s">
        <v>18152</v>
      </c>
      <c r="G825" s="37" t="s">
        <v>18153</v>
      </c>
      <c r="H825" s="37" t="s">
        <v>18196</v>
      </c>
      <c r="I825" s="52">
        <v>0.732</v>
      </c>
      <c r="J825" s="52">
        <v>0.719</v>
      </c>
      <c r="K825" s="52">
        <v>-4.7</v>
      </c>
      <c r="L825" s="52">
        <v>0.0315</v>
      </c>
      <c r="M825" s="52">
        <v>0.015</v>
      </c>
      <c r="N825" s="52">
        <v>1.51E-5</v>
      </c>
      <c r="O825" s="52">
        <v>0.0788</v>
      </c>
      <c r="P825" s="52">
        <v>0.961</v>
      </c>
      <c r="Q825" s="52">
        <v>119.994</v>
      </c>
      <c r="R825" s="52">
        <v>0.0</v>
      </c>
      <c r="S825" s="52">
        <v>1.0</v>
      </c>
      <c r="T825" s="54" t="s">
        <v>103</v>
      </c>
      <c r="U825" s="57" t="s">
        <v>35</v>
      </c>
      <c r="V825" s="53" t="s">
        <v>54</v>
      </c>
      <c r="W825" s="59" t="s">
        <v>18197</v>
      </c>
      <c r="X825" s="73" t="str">
        <f>HYPERLINK("https://1drv.ms/w/c/F7E2E9B0D5CD6DA7/IQAvUM8XCJMrQ5FaqLMZ2laiAcVoOvm-KC1JCzexNwdHhlM?e=gIOAaj","0825_Called Out In the Dark.docx")</f>
        <v>0825_Called Out In the Dark.docx</v>
      </c>
    </row>
    <row r="826">
      <c r="A826" s="25" t="s">
        <v>18200</v>
      </c>
      <c r="B826" s="37" t="s">
        <v>18201</v>
      </c>
      <c r="C826" s="51">
        <v>2011.0</v>
      </c>
      <c r="D826" s="52">
        <v>39.0</v>
      </c>
      <c r="E826" s="52">
        <v>232559.0</v>
      </c>
      <c r="F826" s="53" t="s">
        <v>18152</v>
      </c>
      <c r="G826" s="37" t="s">
        <v>18153</v>
      </c>
      <c r="H826" s="37" t="s">
        <v>18196</v>
      </c>
      <c r="I826" s="52">
        <v>0.568</v>
      </c>
      <c r="J826" s="52">
        <v>0.34</v>
      </c>
      <c r="K826" s="52">
        <v>-9.437</v>
      </c>
      <c r="L826" s="52">
        <v>0.0281</v>
      </c>
      <c r="M826" s="52">
        <v>0.827</v>
      </c>
      <c r="N826" s="52">
        <v>1.51E-5</v>
      </c>
      <c r="O826" s="52">
        <v>0.278</v>
      </c>
      <c r="P826" s="52">
        <v>0.2</v>
      </c>
      <c r="Q826" s="52">
        <v>94.947</v>
      </c>
      <c r="R826" s="52">
        <v>9.0</v>
      </c>
      <c r="S826" s="52">
        <v>1.0</v>
      </c>
      <c r="T826" s="54" t="s">
        <v>103</v>
      </c>
      <c r="U826" s="57" t="s">
        <v>35</v>
      </c>
      <c r="V826" s="53" t="s">
        <v>36</v>
      </c>
      <c r="W826" s="59" t="s">
        <v>18204</v>
      </c>
      <c r="X826" s="73" t="str">
        <f>HYPERLINK("https://1drv.ms/w/c/F7E2E9B0D5CD6DA7/IQA3eeV0oedYSaHrsVhyod79AU238tSI5mMwmxUiUj_DcJM?e=5StSoT","0826_Lifening.docx")</f>
        <v>0826_Lifening.docx</v>
      </c>
    </row>
    <row r="827">
      <c r="A827" s="25" t="s">
        <v>18205</v>
      </c>
      <c r="B827" s="37" t="s">
        <v>18206</v>
      </c>
      <c r="C827" s="51">
        <v>2006.0</v>
      </c>
      <c r="D827" s="52">
        <v>28.0</v>
      </c>
      <c r="E827" s="52">
        <v>209453.0</v>
      </c>
      <c r="F827" s="53" t="s">
        <v>18152</v>
      </c>
      <c r="G827" s="37" t="s">
        <v>18153</v>
      </c>
      <c r="H827" s="37" t="s">
        <v>18154</v>
      </c>
      <c r="I827" s="52">
        <v>0.169</v>
      </c>
      <c r="J827" s="52">
        <v>0.247</v>
      </c>
      <c r="K827" s="52">
        <v>-12.606</v>
      </c>
      <c r="L827" s="52">
        <v>0.0337</v>
      </c>
      <c r="M827" s="52">
        <v>0.732</v>
      </c>
      <c r="N827" s="52">
        <v>6.28E-5</v>
      </c>
      <c r="O827" s="52">
        <v>0.0926</v>
      </c>
      <c r="P827" s="52">
        <v>0.0386</v>
      </c>
      <c r="Q827" s="52">
        <v>81.461</v>
      </c>
      <c r="R827" s="52">
        <v>0.0</v>
      </c>
      <c r="S827" s="52">
        <v>1.0</v>
      </c>
      <c r="T827" s="54" t="s">
        <v>103</v>
      </c>
      <c r="U827" s="57" t="s">
        <v>35</v>
      </c>
      <c r="V827" s="53" t="s">
        <v>75</v>
      </c>
      <c r="W827" s="59" t="s">
        <v>18208</v>
      </c>
      <c r="X827" s="73" t="str">
        <f>HYPERLINK("https://1drv.ms/w/c/F7E2E9B0D5CD6DA7/IQCCCq4nflIYR5J93hOaY1YqATle7NuNnNS0X13Wc-Z38Z0?e=LhoKHS","0827_The Finish Line.docx")</f>
        <v>0827_The Finish Line.docx</v>
      </c>
    </row>
    <row r="828">
      <c r="A828" s="25" t="s">
        <v>18212</v>
      </c>
      <c r="B828" s="37" t="s">
        <v>18213</v>
      </c>
      <c r="C828" s="51">
        <v>2018.0</v>
      </c>
      <c r="D828" s="52">
        <v>46.0</v>
      </c>
      <c r="E828" s="52">
        <v>229560.0</v>
      </c>
      <c r="F828" s="53" t="s">
        <v>18152</v>
      </c>
      <c r="G828" s="37" t="s">
        <v>18153</v>
      </c>
      <c r="H828" s="37" t="s">
        <v>18214</v>
      </c>
      <c r="I828" s="52">
        <v>0.698</v>
      </c>
      <c r="J828" s="52">
        <v>0.122</v>
      </c>
      <c r="K828" s="52">
        <v>-10.132</v>
      </c>
      <c r="L828" s="52">
        <v>0.0569</v>
      </c>
      <c r="M828" s="52">
        <v>0.959</v>
      </c>
      <c r="N828" s="52">
        <v>7.89E-5</v>
      </c>
      <c r="O828" s="52">
        <v>0.0948</v>
      </c>
      <c r="P828" s="52">
        <v>0.344</v>
      </c>
      <c r="Q828" s="52">
        <v>147.597</v>
      </c>
      <c r="R828" s="52">
        <v>0.0</v>
      </c>
      <c r="S828" s="52">
        <v>1.0</v>
      </c>
      <c r="T828" s="54" t="s">
        <v>103</v>
      </c>
      <c r="U828" s="57" t="s">
        <v>35</v>
      </c>
      <c r="V828" s="53" t="s">
        <v>45</v>
      </c>
      <c r="W828" s="59" t="s">
        <v>18215</v>
      </c>
      <c r="X828" s="73" t="str">
        <f>HYPERLINK("https://1drv.ms/w/c/F7E2E9B0D5CD6DA7/IQA8k66Lspn1R6Rbxb1VyDkzAb9MtiMUJn9i6qbyP0AXdpg?e=SImpY7","0828_What If This Is All the Love You Ever Get.docx")</f>
        <v>0828_What If This Is All the Love You Ever Get.docx</v>
      </c>
    </row>
    <row r="829">
      <c r="A829" s="25" t="s">
        <v>18218</v>
      </c>
      <c r="B829" s="37" t="s">
        <v>18219</v>
      </c>
      <c r="C829" s="51">
        <v>2018.0</v>
      </c>
      <c r="D829" s="52">
        <v>31.0</v>
      </c>
      <c r="E829" s="52">
        <v>260706.0</v>
      </c>
      <c r="F829" s="53" t="s">
        <v>18152</v>
      </c>
      <c r="G829" s="37" t="s">
        <v>18153</v>
      </c>
      <c r="H829" s="37" t="s">
        <v>18214</v>
      </c>
      <c r="I829" s="52">
        <v>0.511</v>
      </c>
      <c r="J829" s="52">
        <v>0.38</v>
      </c>
      <c r="K829" s="52">
        <v>-9.248</v>
      </c>
      <c r="L829" s="52">
        <v>0.0299</v>
      </c>
      <c r="M829" s="52">
        <v>0.742</v>
      </c>
      <c r="N829" s="52">
        <v>3.72E-4</v>
      </c>
      <c r="O829" s="52">
        <v>0.0903</v>
      </c>
      <c r="P829" s="52">
        <v>0.144</v>
      </c>
      <c r="Q829" s="52">
        <v>127.87</v>
      </c>
      <c r="R829" s="52">
        <v>9.0</v>
      </c>
      <c r="S829" s="52">
        <v>1.0</v>
      </c>
      <c r="T829" s="54" t="s">
        <v>103</v>
      </c>
      <c r="U829" s="57" t="s">
        <v>35</v>
      </c>
      <c r="V829" s="53" t="s">
        <v>58</v>
      </c>
      <c r="W829" s="59" t="s">
        <v>18220</v>
      </c>
      <c r="X829" s="73" t="str">
        <f>HYPERLINK("https://1drv.ms/w/c/F7E2E9B0D5CD6DA7/IQDLVA-30mjMTomIsQfwkZx8AbszdGcPxd6gzdmuUZrimKs?e=n6yDLy","0829_Soon.docx")</f>
        <v>0829_Soon.docx</v>
      </c>
    </row>
    <row r="830">
      <c r="A830" s="25" t="s">
        <v>18223</v>
      </c>
      <c r="B830" s="37" t="s">
        <v>18224</v>
      </c>
      <c r="C830" s="51">
        <v>2012.0</v>
      </c>
      <c r="D830" s="52">
        <v>60.0</v>
      </c>
      <c r="E830" s="52">
        <v>208040.0</v>
      </c>
      <c r="F830" s="53" t="s">
        <v>16898</v>
      </c>
      <c r="G830" s="37" t="s">
        <v>8213</v>
      </c>
      <c r="H830" s="37" t="s">
        <v>13319</v>
      </c>
      <c r="I830" s="52">
        <v>0.495</v>
      </c>
      <c r="J830" s="52">
        <v>0.585</v>
      </c>
      <c r="K830" s="52">
        <v>-5.49</v>
      </c>
      <c r="L830" s="52">
        <v>0.0311</v>
      </c>
      <c r="M830" s="52">
        <v>0.329</v>
      </c>
      <c r="N830" s="52">
        <v>0.0</v>
      </c>
      <c r="O830" s="52">
        <v>0.406</v>
      </c>
      <c r="P830" s="52">
        <v>0.318</v>
      </c>
      <c r="Q830" s="52">
        <v>121.998</v>
      </c>
      <c r="R830" s="52">
        <v>9.0</v>
      </c>
      <c r="S830" s="52">
        <v>1.0</v>
      </c>
      <c r="T830" s="54" t="s">
        <v>11697</v>
      </c>
      <c r="U830" s="57" t="s">
        <v>35</v>
      </c>
      <c r="V830" s="53" t="s">
        <v>45</v>
      </c>
      <c r="W830" s="59" t="s">
        <v>18225</v>
      </c>
      <c r="X830" s="73" t="str">
        <f>HYPERLINK("https://1drv.ms/w/c/F7E2E9B0D5CD6DA7/IQDisboU_yiRSr95puuymjQwAQG4zeDBE6s63mHazSXc4so?e=eY6Aai","0830_Summer Love.docx")</f>
        <v>0830_Summer Love.docx</v>
      </c>
    </row>
    <row r="831">
      <c r="A831" s="25" t="s">
        <v>18228</v>
      </c>
      <c r="B831" s="37" t="s">
        <v>18229</v>
      </c>
      <c r="C831" s="51">
        <v>2009.0</v>
      </c>
      <c r="D831" s="52">
        <v>44.0</v>
      </c>
      <c r="E831" s="52">
        <v>265826.0</v>
      </c>
      <c r="F831" s="53" t="s">
        <v>18152</v>
      </c>
      <c r="G831" s="37" t="s">
        <v>18153</v>
      </c>
      <c r="H831" s="37" t="s">
        <v>18231</v>
      </c>
      <c r="I831" s="52">
        <v>0.48</v>
      </c>
      <c r="J831" s="52">
        <v>0.773</v>
      </c>
      <c r="K831" s="52">
        <v>-5.798</v>
      </c>
      <c r="L831" s="52">
        <v>0.0391</v>
      </c>
      <c r="M831" s="52">
        <v>0.0465</v>
      </c>
      <c r="N831" s="52">
        <v>0.0</v>
      </c>
      <c r="O831" s="52">
        <v>0.113</v>
      </c>
      <c r="P831" s="52">
        <v>0.145</v>
      </c>
      <c r="Q831" s="52">
        <v>134.732</v>
      </c>
      <c r="R831" s="52">
        <v>9.0</v>
      </c>
      <c r="S831" s="52">
        <v>1.0</v>
      </c>
      <c r="T831" s="54" t="s">
        <v>103</v>
      </c>
      <c r="U831" s="57" t="s">
        <v>35</v>
      </c>
      <c r="V831" s="53" t="s">
        <v>58</v>
      </c>
      <c r="W831" s="59" t="s">
        <v>18233</v>
      </c>
      <c r="X831" s="73" t="str">
        <f>HYPERLINK("https://1drv.ms/w/c/F7E2E9B0D5CD6DA7/IQCXd6YSZZ2TQYSQPE_U-MgSAWkgoHc-bn7afozI_eowmb4?e=j8QMLb","0831_Signal Fire.docx")</f>
        <v>0831_Signal Fire.docx</v>
      </c>
    </row>
    <row r="832">
      <c r="A832" s="25" t="s">
        <v>18234</v>
      </c>
      <c r="B832" s="37" t="s">
        <v>11494</v>
      </c>
      <c r="C832" s="51">
        <v>2011.0</v>
      </c>
      <c r="D832" s="52">
        <v>51.0</v>
      </c>
      <c r="E832" s="52">
        <v>240510.0</v>
      </c>
      <c r="F832" s="53" t="s">
        <v>18152</v>
      </c>
      <c r="G832" s="37" t="s">
        <v>18153</v>
      </c>
      <c r="H832" s="37" t="s">
        <v>18196</v>
      </c>
      <c r="I832" s="52">
        <v>0.378</v>
      </c>
      <c r="J832" s="52">
        <v>0.533</v>
      </c>
      <c r="K832" s="52">
        <v>-6.736</v>
      </c>
      <c r="L832" s="52">
        <v>0.0288</v>
      </c>
      <c r="M832" s="52">
        <v>0.255</v>
      </c>
      <c r="N832" s="52">
        <v>5.92E-4</v>
      </c>
      <c r="O832" s="52">
        <v>0.0978</v>
      </c>
      <c r="P832" s="52">
        <v>0.229</v>
      </c>
      <c r="Q832" s="52">
        <v>138.43</v>
      </c>
      <c r="R832" s="52">
        <v>5.0</v>
      </c>
      <c r="S832" s="52">
        <v>1.0</v>
      </c>
      <c r="T832" s="54" t="s">
        <v>103</v>
      </c>
      <c r="U832" s="57" t="s">
        <v>35</v>
      </c>
      <c r="V832" s="53" t="s">
        <v>36</v>
      </c>
      <c r="W832" s="59" t="s">
        <v>18235</v>
      </c>
      <c r="X832" s="73" t="str">
        <f>HYPERLINK("https://1drv.ms/w/c/F7E2E9B0D5CD6DA7/IQDhRGaQfPIDQrdKsviM6T9SAcc6l9QW2_GWdmhsIs9VFK8?e=xY5LEu","0832_New York.docx")</f>
        <v>0832_New York.docx</v>
      </c>
    </row>
    <row r="833">
      <c r="A833" s="25" t="s">
        <v>18238</v>
      </c>
      <c r="B833" s="37" t="s">
        <v>18239</v>
      </c>
      <c r="C833" s="51">
        <v>2011.0</v>
      </c>
      <c r="D833" s="52">
        <v>33.0</v>
      </c>
      <c r="E833" s="52">
        <v>268893.0</v>
      </c>
      <c r="F833" s="53" t="s">
        <v>18152</v>
      </c>
      <c r="G833" s="37" t="s">
        <v>18153</v>
      </c>
      <c r="H833" s="37" t="s">
        <v>18196</v>
      </c>
      <c r="I833" s="52">
        <v>0.444</v>
      </c>
      <c r="J833" s="52">
        <v>0.561</v>
      </c>
      <c r="K833" s="52">
        <v>-8.883</v>
      </c>
      <c r="L833" s="52">
        <v>0.035</v>
      </c>
      <c r="M833" s="52">
        <v>0.497</v>
      </c>
      <c r="N833" s="52">
        <v>3.08E-4</v>
      </c>
      <c r="O833" s="52">
        <v>0.0872</v>
      </c>
      <c r="P833" s="52">
        <v>0.112</v>
      </c>
      <c r="Q833" s="52">
        <v>128.994</v>
      </c>
      <c r="R833" s="52">
        <v>5.0</v>
      </c>
      <c r="S833" s="52">
        <v>1.0</v>
      </c>
      <c r="T833" s="54" t="s">
        <v>103</v>
      </c>
      <c r="U833" s="57" t="s">
        <v>35</v>
      </c>
      <c r="V833" s="53" t="s">
        <v>58</v>
      </c>
      <c r="W833" s="59" t="s">
        <v>18240</v>
      </c>
      <c r="X833" s="73" t="str">
        <f>HYPERLINK("https://1drv.ms/w/c/F7E2E9B0D5CD6DA7/IQDYmUt-FPmwQKAnCC7xtKUFAS5TdHoQpmDYjcAr40iXkPw?e=Dr96Rd","0833_The Garden Rules.docx")</f>
        <v>0833_The Garden Rules.docx</v>
      </c>
    </row>
    <row r="834">
      <c r="A834" s="25" t="s">
        <v>18245</v>
      </c>
      <c r="B834" s="37" t="s">
        <v>18246</v>
      </c>
      <c r="C834" s="51">
        <v>2011.0</v>
      </c>
      <c r="D834" s="52">
        <v>46.0</v>
      </c>
      <c r="E834" s="52">
        <v>297681.0</v>
      </c>
      <c r="F834" s="53" t="s">
        <v>18152</v>
      </c>
      <c r="G834" s="37" t="s">
        <v>18153</v>
      </c>
      <c r="H834" s="37" t="s">
        <v>18196</v>
      </c>
      <c r="I834" s="52">
        <v>0.463</v>
      </c>
      <c r="J834" s="52">
        <v>0.649</v>
      </c>
      <c r="K834" s="52">
        <v>-6.43</v>
      </c>
      <c r="L834" s="52">
        <v>0.0307</v>
      </c>
      <c r="M834" s="52">
        <v>0.199</v>
      </c>
      <c r="N834" s="52">
        <v>1.73E-5</v>
      </c>
      <c r="O834" s="52">
        <v>0.141</v>
      </c>
      <c r="P834" s="52">
        <v>0.104</v>
      </c>
      <c r="Q834" s="52">
        <v>93.953</v>
      </c>
      <c r="R834" s="52">
        <v>11.0</v>
      </c>
      <c r="S834" s="52">
        <v>1.0</v>
      </c>
      <c r="T834" s="54" t="s">
        <v>103</v>
      </c>
      <c r="U834" s="57" t="s">
        <v>35</v>
      </c>
      <c r="V834" s="53" t="s">
        <v>58</v>
      </c>
      <c r="W834" s="59" t="s">
        <v>18247</v>
      </c>
      <c r="X834" s="73" t="str">
        <f>HYPERLINK("https://1drv.ms/w/c/F7E2E9B0D5CD6DA7/IQD7rwrO8ajAQbQS9aDONB_LAUPmKt_GdwVSGJQdHodmZvQ?e=kBVWas","0834_This Isn’t Everything You Are.docx")</f>
        <v>0834_This Isn’t Everything You Are.docx</v>
      </c>
    </row>
    <row r="835">
      <c r="A835" s="25" t="s">
        <v>18250</v>
      </c>
      <c r="B835" s="37" t="s">
        <v>18251</v>
      </c>
      <c r="C835" s="51">
        <v>2024.0</v>
      </c>
      <c r="D835" s="52">
        <v>51.0</v>
      </c>
      <c r="E835" s="52">
        <v>211245.0</v>
      </c>
      <c r="F835" s="53" t="s">
        <v>18152</v>
      </c>
      <c r="G835" s="37" t="s">
        <v>18153</v>
      </c>
      <c r="H835" s="37" t="s">
        <v>18253</v>
      </c>
      <c r="I835" s="52">
        <v>0.54</v>
      </c>
      <c r="J835" s="52">
        <v>0.596</v>
      </c>
      <c r="K835" s="52">
        <v>-7.25</v>
      </c>
      <c r="L835" s="52">
        <v>0.0476</v>
      </c>
      <c r="M835" s="52">
        <v>0.0274</v>
      </c>
      <c r="N835" s="52">
        <v>0.0</v>
      </c>
      <c r="O835" s="52">
        <v>0.123</v>
      </c>
      <c r="P835" s="52">
        <v>0.255</v>
      </c>
      <c r="Q835" s="52">
        <v>94.109</v>
      </c>
      <c r="R835" s="52">
        <v>7.0</v>
      </c>
      <c r="S835" s="52">
        <v>1.0</v>
      </c>
      <c r="T835" s="54" t="s">
        <v>103</v>
      </c>
      <c r="U835" s="57" t="s">
        <v>35</v>
      </c>
      <c r="V835" s="53" t="s">
        <v>36</v>
      </c>
      <c r="W835" s="59" t="s">
        <v>18254</v>
      </c>
      <c r="X835" s="73" t="str">
        <f>HYPERLINK("https://1drv.ms/w/c/F7E2E9B0D5CD6DA7/IQDSGvJiInJoTIuaArXB3a8FAev7twBePyOc4mgWqKG2KVw?e=pVe8BW","0835_The Beginning.docx")</f>
        <v>0835_The Beginning.docx</v>
      </c>
    </row>
    <row r="836">
      <c r="A836" s="25" t="s">
        <v>18256</v>
      </c>
      <c r="B836" s="37" t="s">
        <v>18257</v>
      </c>
      <c r="C836" s="51">
        <v>2018.0</v>
      </c>
      <c r="D836" s="52">
        <v>46.0</v>
      </c>
      <c r="E836" s="52">
        <v>241160.0</v>
      </c>
      <c r="F836" s="53" t="s">
        <v>18152</v>
      </c>
      <c r="G836" s="37" t="s">
        <v>18153</v>
      </c>
      <c r="H836" s="37" t="s">
        <v>18214</v>
      </c>
      <c r="I836" s="52">
        <v>0.552</v>
      </c>
      <c r="J836" s="52">
        <v>0.789</v>
      </c>
      <c r="K836" s="52">
        <v>-5.449</v>
      </c>
      <c r="L836" s="52">
        <v>0.0242</v>
      </c>
      <c r="M836" s="52">
        <v>0.122</v>
      </c>
      <c r="N836" s="52">
        <v>4.98E-6</v>
      </c>
      <c r="O836" s="52">
        <v>0.0874</v>
      </c>
      <c r="P836" s="52">
        <v>0.349</v>
      </c>
      <c r="Q836" s="52">
        <v>93.938</v>
      </c>
      <c r="R836" s="52">
        <v>9.0</v>
      </c>
      <c r="S836" s="52">
        <v>1.0</v>
      </c>
      <c r="T836" s="54" t="s">
        <v>103</v>
      </c>
      <c r="U836" s="57" t="s">
        <v>35</v>
      </c>
      <c r="V836" s="53" t="s">
        <v>45</v>
      </c>
      <c r="W836" s="59" t="s">
        <v>18259</v>
      </c>
      <c r="X836" s="73" t="str">
        <f>HYPERLINK("https://1drv.ms/w/c/F7E2E9B0D5CD6DA7/IQDZ_jhzQ0WlR6YUkGGMwXSIAVWP12lQ8HFx0nYUFl360ZI?e=oviqUY","0836_Heal Me.docx")</f>
        <v>0836_Heal Me.docx</v>
      </c>
    </row>
    <row r="837">
      <c r="A837" s="25" t="s">
        <v>18260</v>
      </c>
      <c r="B837" s="37" t="s">
        <v>18261</v>
      </c>
      <c r="C837" s="51">
        <v>2018.0</v>
      </c>
      <c r="D837" s="52">
        <v>44.0</v>
      </c>
      <c r="E837" s="52">
        <v>269586.0</v>
      </c>
      <c r="F837" s="53" t="s">
        <v>18152</v>
      </c>
      <c r="G837" s="37" t="s">
        <v>18153</v>
      </c>
      <c r="H837" s="37" t="s">
        <v>18214</v>
      </c>
      <c r="I837" s="52">
        <v>0.529</v>
      </c>
      <c r="J837" s="52">
        <v>0.801</v>
      </c>
      <c r="K837" s="52">
        <v>-4.526</v>
      </c>
      <c r="L837" s="52">
        <v>0.0321</v>
      </c>
      <c r="M837" s="52">
        <v>1.9E-5</v>
      </c>
      <c r="N837" s="52">
        <v>0.107</v>
      </c>
      <c r="O837" s="52">
        <v>0.0732</v>
      </c>
      <c r="P837" s="52">
        <v>0.454</v>
      </c>
      <c r="Q837" s="52">
        <v>119.99</v>
      </c>
      <c r="R837" s="52">
        <v>0.0</v>
      </c>
      <c r="S837" s="52">
        <v>1.0</v>
      </c>
      <c r="T837" s="54" t="s">
        <v>103</v>
      </c>
      <c r="U837" s="57" t="s">
        <v>35</v>
      </c>
      <c r="V837" s="53" t="s">
        <v>54</v>
      </c>
      <c r="W837" s="59" t="s">
        <v>18264</v>
      </c>
      <c r="X837" s="73" t="str">
        <f>HYPERLINK("https://1drv.ms/w/c/F7E2E9B0D5CD6DA7/IQDDYtuw59KXRYNJjLj5hIaPAXCOwHcr6fr_0cUYkeKzS5s?e=FZc6Yl","0837_Empress.docx")</f>
        <v>0837_Empress.docx</v>
      </c>
    </row>
    <row r="838">
      <c r="A838" s="25" t="s">
        <v>18266</v>
      </c>
      <c r="B838" s="37" t="s">
        <v>18267</v>
      </c>
      <c r="C838" s="51">
        <v>2018.0</v>
      </c>
      <c r="D838" s="52">
        <v>31.0</v>
      </c>
      <c r="E838" s="52">
        <v>322173.0</v>
      </c>
      <c r="F838" s="53" t="s">
        <v>18152</v>
      </c>
      <c r="G838" s="37" t="s">
        <v>18153</v>
      </c>
      <c r="H838" s="37" t="s">
        <v>18267</v>
      </c>
      <c r="I838" s="52">
        <v>0.609</v>
      </c>
      <c r="J838" s="52">
        <v>0.424</v>
      </c>
      <c r="K838" s="52">
        <v>-9.023</v>
      </c>
      <c r="L838" s="52">
        <v>0.0312</v>
      </c>
      <c r="M838" s="52">
        <v>0.224</v>
      </c>
      <c r="N838" s="52">
        <v>1.51E-4</v>
      </c>
      <c r="O838" s="52">
        <v>0.0697</v>
      </c>
      <c r="P838" s="52">
        <v>0.202</v>
      </c>
      <c r="Q838" s="52">
        <v>143.983</v>
      </c>
      <c r="R838" s="52">
        <v>1.0</v>
      </c>
      <c r="S838" s="52">
        <v>0.0</v>
      </c>
      <c r="T838" s="54" t="s">
        <v>11697</v>
      </c>
      <c r="U838" s="57" t="s">
        <v>35</v>
      </c>
      <c r="V838" s="53" t="s">
        <v>36</v>
      </c>
      <c r="W838" s="59" t="s">
        <v>18268</v>
      </c>
      <c r="X838" s="73" t="str">
        <f>HYPERLINK("https://1drv.ms/w/c/F7E2E9B0D5CD6DA7/IQDovTP_IbE1S5apP5TaefsWAQHYicSbRpA6e48N8cge67M?e=CCUDb9","0838_Life on Earth.docx")</f>
        <v>0838_Life on Earth.docx</v>
      </c>
    </row>
    <row r="839">
      <c r="A839" s="25" t="s">
        <v>18272</v>
      </c>
      <c r="B839" s="37" t="s">
        <v>18273</v>
      </c>
      <c r="C839" s="51">
        <v>2018.0</v>
      </c>
      <c r="D839" s="52">
        <v>50.0</v>
      </c>
      <c r="E839" s="52">
        <v>239080.0</v>
      </c>
      <c r="F839" s="53" t="s">
        <v>18152</v>
      </c>
      <c r="G839" s="37" t="s">
        <v>18153</v>
      </c>
      <c r="H839" s="37" t="s">
        <v>18214</v>
      </c>
      <c r="I839" s="52">
        <v>0.646</v>
      </c>
      <c r="J839" s="52">
        <v>0.745</v>
      </c>
      <c r="K839" s="52">
        <v>-5.542</v>
      </c>
      <c r="L839" s="52">
        <v>0.0328</v>
      </c>
      <c r="M839" s="52">
        <v>0.267</v>
      </c>
      <c r="N839" s="52">
        <v>3.58E-6</v>
      </c>
      <c r="O839" s="52">
        <v>0.107</v>
      </c>
      <c r="P839" s="52">
        <v>0.588</v>
      </c>
      <c r="Q839" s="52">
        <v>99.005</v>
      </c>
      <c r="R839" s="52">
        <v>6.0</v>
      </c>
      <c r="S839" s="52">
        <v>1.0</v>
      </c>
      <c r="T839" s="54" t="s">
        <v>103</v>
      </c>
      <c r="U839" s="57" t="s">
        <v>35</v>
      </c>
      <c r="V839" s="53" t="s">
        <v>54</v>
      </c>
      <c r="W839" s="59" t="s">
        <v>18274</v>
      </c>
      <c r="X839" s="73" t="str">
        <f>HYPERLINK("https://1drv.ms/w/c/F7E2E9B0D5CD6DA7/IQBWK0Xqsiw-QqdHGTibX88oAVa-IzLLvPs1mq3xRazLhOU?e=KXf8uG","0839_Don’t Give In.docx")</f>
        <v>0839_Don’t Give In.docx</v>
      </c>
    </row>
    <row r="840">
      <c r="A840" s="25" t="s">
        <v>18277</v>
      </c>
      <c r="B840" s="37" t="s">
        <v>18278</v>
      </c>
      <c r="C840" s="51">
        <v>2018.0</v>
      </c>
      <c r="D840" s="52">
        <v>31.0</v>
      </c>
      <c r="E840" s="52">
        <v>278093.0</v>
      </c>
      <c r="F840" s="53" t="s">
        <v>18152</v>
      </c>
      <c r="G840" s="37" t="s">
        <v>18153</v>
      </c>
      <c r="H840" s="37" t="s">
        <v>18214</v>
      </c>
      <c r="I840" s="52">
        <v>0.601</v>
      </c>
      <c r="J840" s="52">
        <v>0.83</v>
      </c>
      <c r="K840" s="52">
        <v>-5.751</v>
      </c>
      <c r="L840" s="52">
        <v>0.0375</v>
      </c>
      <c r="M840" s="52">
        <v>0.0314</v>
      </c>
      <c r="N840" s="52">
        <v>0.00121</v>
      </c>
      <c r="O840" s="52">
        <v>0.105</v>
      </c>
      <c r="P840" s="52">
        <v>0.849</v>
      </c>
      <c r="Q840" s="52">
        <v>94.967</v>
      </c>
      <c r="R840" s="52">
        <v>4.0</v>
      </c>
      <c r="S840" s="52">
        <v>1.0</v>
      </c>
      <c r="T840" s="54" t="s">
        <v>103</v>
      </c>
      <c r="U840" s="57" t="s">
        <v>35</v>
      </c>
      <c r="V840" s="53" t="s">
        <v>54</v>
      </c>
      <c r="W840" s="59" t="s">
        <v>18280</v>
      </c>
      <c r="X840" s="73" t="str">
        <f>HYPERLINK("https://1drv.ms/w/c/F7E2E9B0D5CD6DA7/IQBaVcpCMBg-SYrAF5V1F-CvAVH4HjdcLbE8AqU-OSasd44?e=iC7xWi","0840_Wild Horses.docx")</f>
        <v>0840_Wild Horses.docx</v>
      </c>
    </row>
    <row r="841">
      <c r="A841" s="25" t="s">
        <v>18281</v>
      </c>
      <c r="B841" s="37" t="s">
        <v>18282</v>
      </c>
      <c r="C841" s="51">
        <v>2018.0</v>
      </c>
      <c r="D841" s="52">
        <v>29.0</v>
      </c>
      <c r="E841" s="52">
        <v>335040.0</v>
      </c>
      <c r="F841" s="53" t="s">
        <v>18152</v>
      </c>
      <c r="G841" s="37" t="s">
        <v>18153</v>
      </c>
      <c r="H841" s="37" t="s">
        <v>18214</v>
      </c>
      <c r="I841" s="52">
        <v>0.411</v>
      </c>
      <c r="J841" s="52">
        <v>0.638</v>
      </c>
      <c r="K841" s="52">
        <v>-6.616</v>
      </c>
      <c r="L841" s="52">
        <v>0.043</v>
      </c>
      <c r="M841" s="52">
        <v>0.405</v>
      </c>
      <c r="N841" s="52">
        <v>0.0433</v>
      </c>
      <c r="O841" s="52">
        <v>0.0995</v>
      </c>
      <c r="P841" s="52">
        <v>0.239</v>
      </c>
      <c r="Q841" s="52">
        <v>153.781</v>
      </c>
      <c r="R841" s="52">
        <v>8.0</v>
      </c>
      <c r="S841" s="52">
        <v>1.0</v>
      </c>
      <c r="T841" s="54" t="s">
        <v>103</v>
      </c>
      <c r="U841" s="57" t="s">
        <v>35</v>
      </c>
      <c r="V841" s="53" t="s">
        <v>36</v>
      </c>
      <c r="W841" s="59" t="s">
        <v>18283</v>
      </c>
      <c r="X841" s="73" t="str">
        <f>HYPERLINK("https://1drv.ms/w/c/F7E2E9B0D5CD6DA7/IQA3vUXuekckSoSnbXeCrCV9AdjvTXf7pbEsOVWF9LvB9io?e=ZyPnS6","0841_Life And Death.docx")</f>
        <v>0841_Life And Death.docx</v>
      </c>
    </row>
    <row r="842">
      <c r="A842" s="25" t="s">
        <v>18286</v>
      </c>
      <c r="B842" s="37" t="s">
        <v>18287</v>
      </c>
      <c r="C842" s="51">
        <v>2008.0</v>
      </c>
      <c r="D842" s="52">
        <v>32.0</v>
      </c>
      <c r="E842" s="52">
        <v>235453.0</v>
      </c>
      <c r="F842" s="53" t="s">
        <v>18152</v>
      </c>
      <c r="G842" s="37" t="s">
        <v>18153</v>
      </c>
      <c r="H842" s="37" t="s">
        <v>18183</v>
      </c>
      <c r="I842" s="52">
        <v>0.435</v>
      </c>
      <c r="J842" s="52">
        <v>0.764</v>
      </c>
      <c r="K842" s="52">
        <v>-4.275</v>
      </c>
      <c r="L842" s="52">
        <v>0.046</v>
      </c>
      <c r="M842" s="52">
        <v>0.0014</v>
      </c>
      <c r="N842" s="52">
        <v>0.0</v>
      </c>
      <c r="O842" s="52">
        <v>0.0695</v>
      </c>
      <c r="P842" s="52">
        <v>0.218</v>
      </c>
      <c r="Q842" s="52">
        <v>147.97</v>
      </c>
      <c r="R842" s="52">
        <v>9.0</v>
      </c>
      <c r="S842" s="52">
        <v>1.0</v>
      </c>
      <c r="T842" s="54" t="s">
        <v>103</v>
      </c>
      <c r="U842" s="57" t="s">
        <v>35</v>
      </c>
      <c r="V842" s="53" t="s">
        <v>36</v>
      </c>
      <c r="W842" s="59" t="s">
        <v>18288</v>
      </c>
      <c r="X842" s="73" t="str">
        <f>HYPERLINK("https://1drv.ms/w/c/F7E2E9B0D5CD6DA7/IQAVQdO1ORC5SJlPod8bJcf7AR9vqKfelYDXwn-2XJ9UG24?e=kKe8Fe","0842_Disaster Button.docx")</f>
        <v>0842_Disaster Button.docx</v>
      </c>
    </row>
    <row r="843">
      <c r="A843" s="25" t="s">
        <v>18289</v>
      </c>
      <c r="B843" s="37" t="s">
        <v>18290</v>
      </c>
      <c r="C843" s="52">
        <v>2002.0</v>
      </c>
      <c r="D843" s="52">
        <v>67.0</v>
      </c>
      <c r="E843" s="52">
        <v>286653.0</v>
      </c>
      <c r="F843" s="53" t="s">
        <v>18291</v>
      </c>
      <c r="G843" s="37" t="s">
        <v>18292</v>
      </c>
      <c r="H843" s="37" t="s">
        <v>15839</v>
      </c>
      <c r="I843" s="52">
        <v>0.342</v>
      </c>
      <c r="J843" s="52">
        <v>0.2</v>
      </c>
      <c r="K843" s="52">
        <v>-13.569</v>
      </c>
      <c r="L843" s="52">
        <v>0.0324</v>
      </c>
      <c r="M843" s="52">
        <v>0.134</v>
      </c>
      <c r="N843" s="52">
        <v>1.53E-4</v>
      </c>
      <c r="O843" s="52">
        <v>0.341</v>
      </c>
      <c r="P843" s="52">
        <v>0.0743</v>
      </c>
      <c r="Q843" s="52">
        <v>133.113</v>
      </c>
      <c r="R843" s="52">
        <v>4.0</v>
      </c>
      <c r="S843" s="52">
        <v>1.0</v>
      </c>
      <c r="T843" s="54" t="s">
        <v>103</v>
      </c>
      <c r="U843" s="57" t="s">
        <v>35</v>
      </c>
      <c r="V843" s="53" t="s">
        <v>75</v>
      </c>
      <c r="W843" s="59" t="s">
        <v>18293</v>
      </c>
      <c r="X843" s="73" t="str">
        <f>HYPERLINK("https://1drv.ms/w/c/F7E2E9B0D5CD6DA7/IQDdjdbVhNxVRYIoVUoZzK-7AaiLsjyI0j1ZWfq60PS7mJw?e=1H8zma","0843_The Blower’s Daughter.docx")</f>
        <v>0843_The Blower’s Daughter.docx</v>
      </c>
    </row>
    <row r="844">
      <c r="A844" s="25" t="s">
        <v>18296</v>
      </c>
      <c r="B844" s="37" t="s">
        <v>18297</v>
      </c>
      <c r="C844" s="51">
        <v>2003.0</v>
      </c>
      <c r="D844" s="52">
        <v>47.0</v>
      </c>
      <c r="E844" s="52">
        <v>310000.0</v>
      </c>
      <c r="F844" s="53" t="s">
        <v>18291</v>
      </c>
      <c r="G844" s="37" t="s">
        <v>18292</v>
      </c>
      <c r="H844" s="37" t="s">
        <v>15839</v>
      </c>
      <c r="I844" s="52">
        <v>0.642</v>
      </c>
      <c r="J844" s="52">
        <v>0.284</v>
      </c>
      <c r="K844" s="52">
        <v>-15.317</v>
      </c>
      <c r="L844" s="52">
        <v>0.0326</v>
      </c>
      <c r="M844" s="52">
        <v>0.845</v>
      </c>
      <c r="N844" s="52">
        <v>2.34E-4</v>
      </c>
      <c r="O844" s="52">
        <v>0.113</v>
      </c>
      <c r="P844" s="52">
        <v>0.439</v>
      </c>
      <c r="Q844" s="52">
        <v>147.874</v>
      </c>
      <c r="R844" s="52">
        <v>1.0</v>
      </c>
      <c r="S844" s="52">
        <v>1.0</v>
      </c>
      <c r="T844" s="54" t="s">
        <v>103</v>
      </c>
      <c r="U844" s="57" t="s">
        <v>35</v>
      </c>
      <c r="V844" s="53" t="s">
        <v>54</v>
      </c>
      <c r="W844" s="59" t="s">
        <v>18298</v>
      </c>
      <c r="X844" s="73" t="str">
        <f>HYPERLINK("https://1drv.ms/w/c/F7E2E9B0D5CD6DA7/IQB2iVckE7g2SbdTVTVHrF3qAdxxwEpdJ4pyfsDt4kMmRJY?e=3NS0Yr","0844_Cannonball.docx")</f>
        <v>0844_Cannonball.docx</v>
      </c>
    </row>
    <row r="845">
      <c r="A845" s="25" t="s">
        <v>18299</v>
      </c>
      <c r="B845" s="37" t="s">
        <v>18300</v>
      </c>
      <c r="C845" s="51">
        <v>2006.0</v>
      </c>
      <c r="D845" s="52">
        <v>57.0</v>
      </c>
      <c r="E845" s="52">
        <v>219226.0</v>
      </c>
      <c r="F845" s="53" t="s">
        <v>18291</v>
      </c>
      <c r="G845" s="37" t="s">
        <v>18292</v>
      </c>
      <c r="H845" s="52">
        <v>9.0</v>
      </c>
      <c r="I845" s="52">
        <v>0.329</v>
      </c>
      <c r="J845" s="52">
        <v>0.167</v>
      </c>
      <c r="K845" s="52">
        <v>-13.103</v>
      </c>
      <c r="L845" s="52">
        <v>0.0296</v>
      </c>
      <c r="M845" s="52">
        <v>0.913</v>
      </c>
      <c r="N845" s="52">
        <v>9.56E-5</v>
      </c>
      <c r="O845" s="52">
        <v>0.0921</v>
      </c>
      <c r="P845" s="52">
        <v>0.0995</v>
      </c>
      <c r="Q845" s="52">
        <v>74.174</v>
      </c>
      <c r="R845" s="52">
        <v>0.0</v>
      </c>
      <c r="S845" s="52">
        <v>1.0</v>
      </c>
      <c r="T845" s="54" t="s">
        <v>103</v>
      </c>
      <c r="U845" s="57" t="s">
        <v>35</v>
      </c>
      <c r="V845" s="53" t="s">
        <v>75</v>
      </c>
      <c r="W845" s="59" t="s">
        <v>18301</v>
      </c>
      <c r="X845" s="73" t="str">
        <f>HYPERLINK("https://1drv.ms/w/c/F7E2E9B0D5CD6DA7/IQBu6jjzskQxQ4iQ8CofLlCIAeXR2Tkt824JyWu3ZVkkAig?e=9CLOTQ","0845_9 Crimes.docx")</f>
        <v>0845_9 Crimes.docx</v>
      </c>
    </row>
    <row r="846">
      <c r="A846" s="25" t="s">
        <v>18304</v>
      </c>
      <c r="B846" s="37" t="s">
        <v>18305</v>
      </c>
      <c r="C846" s="51">
        <v>2006.0</v>
      </c>
      <c r="D846" s="52">
        <v>38.0</v>
      </c>
      <c r="E846" s="52">
        <v>262760.0</v>
      </c>
      <c r="F846" s="53" t="s">
        <v>18291</v>
      </c>
      <c r="G846" s="37" t="s">
        <v>18292</v>
      </c>
      <c r="H846" s="52">
        <v>9.0</v>
      </c>
      <c r="I846" s="52">
        <v>0.475</v>
      </c>
      <c r="J846" s="52">
        <v>0.691</v>
      </c>
      <c r="K846" s="52">
        <v>-6.96</v>
      </c>
      <c r="L846" s="52">
        <v>0.0326</v>
      </c>
      <c r="M846" s="52">
        <v>0.348</v>
      </c>
      <c r="N846" s="52">
        <v>0.0118</v>
      </c>
      <c r="O846" s="52">
        <v>0.107</v>
      </c>
      <c r="P846" s="52">
        <v>0.347</v>
      </c>
      <c r="Q846" s="52">
        <v>83.483</v>
      </c>
      <c r="R846" s="52">
        <v>11.0</v>
      </c>
      <c r="S846" s="52">
        <v>1.0</v>
      </c>
      <c r="T846" s="54" t="s">
        <v>11697</v>
      </c>
      <c r="U846" s="57" t="s">
        <v>35</v>
      </c>
      <c r="V846" s="53" t="s">
        <v>45</v>
      </c>
      <c r="W846" s="59" t="s">
        <v>18306</v>
      </c>
      <c r="X846" s="73" t="str">
        <f>HYPERLINK("https://1drv.ms/w/c/F7E2E9B0D5CD6DA7/IQDnvA3MzuqQRJAZqfRHIk3-AREIZM5p-qb7uk47Osva1uE?e=Huf20x","0846_Rootless Tree.docx")</f>
        <v>0846_Rootless Tree.docx</v>
      </c>
    </row>
    <row r="847">
      <c r="A847" s="25" t="s">
        <v>18307</v>
      </c>
      <c r="B847" s="37" t="s">
        <v>9518</v>
      </c>
      <c r="C847" s="51">
        <v>2006.0</v>
      </c>
      <c r="D847" s="52">
        <v>32.0</v>
      </c>
      <c r="E847" s="52">
        <v>356666.0</v>
      </c>
      <c r="F847" s="53" t="s">
        <v>18291</v>
      </c>
      <c r="G847" s="37" t="s">
        <v>18292</v>
      </c>
      <c r="H847" s="52">
        <v>9.0</v>
      </c>
      <c r="I847" s="52">
        <v>0.353</v>
      </c>
      <c r="J847" s="52">
        <v>0.141</v>
      </c>
      <c r="K847" s="52">
        <v>-11.86</v>
      </c>
      <c r="L847" s="52">
        <v>0.0352</v>
      </c>
      <c r="M847" s="52">
        <v>0.783</v>
      </c>
      <c r="N847" s="52">
        <v>1.54E-6</v>
      </c>
      <c r="O847" s="52">
        <v>0.161</v>
      </c>
      <c r="P847" s="52">
        <v>0.194</v>
      </c>
      <c r="Q847" s="52">
        <v>74.297</v>
      </c>
      <c r="R847" s="52">
        <v>4.0</v>
      </c>
      <c r="S847" s="52">
        <v>1.0</v>
      </c>
      <c r="T847" s="54" t="s">
        <v>103</v>
      </c>
      <c r="U847" s="57" t="s">
        <v>35</v>
      </c>
      <c r="V847" s="53" t="s">
        <v>58</v>
      </c>
      <c r="W847" s="59" t="s">
        <v>18309</v>
      </c>
      <c r="X847" s="73" t="str">
        <f>HYPERLINK("https://1drv.ms/w/c/F7E2E9B0D5CD6DA7/IQDJKD10xB1IS469kw3NwCZTAZkifsbvady6VUm3wSiUcHs?e=3J9PF7","0847_Elephant.docx")</f>
        <v>0847_Elephant.docx</v>
      </c>
    </row>
    <row r="848">
      <c r="A848" s="25" t="s">
        <v>18311</v>
      </c>
      <c r="B848" s="37" t="s">
        <v>18312</v>
      </c>
      <c r="C848" s="51">
        <v>2006.0</v>
      </c>
      <c r="D848" s="52">
        <v>39.0</v>
      </c>
      <c r="E848" s="52">
        <v>393866.0</v>
      </c>
      <c r="F848" s="53" t="s">
        <v>18291</v>
      </c>
      <c r="G848" s="37" t="s">
        <v>18292</v>
      </c>
      <c r="H848" s="52">
        <v>9.0</v>
      </c>
      <c r="I848" s="52">
        <v>0.402</v>
      </c>
      <c r="J848" s="52">
        <v>0.113</v>
      </c>
      <c r="K848" s="52">
        <v>-16.583</v>
      </c>
      <c r="L848" s="52">
        <v>0.0384</v>
      </c>
      <c r="M848" s="52">
        <v>0.936</v>
      </c>
      <c r="N848" s="52">
        <v>0.0145</v>
      </c>
      <c r="O848" s="52">
        <v>0.0928</v>
      </c>
      <c r="P848" s="52">
        <v>0.181</v>
      </c>
      <c r="Q848" s="52">
        <v>128.539</v>
      </c>
      <c r="R848" s="52">
        <v>0.0</v>
      </c>
      <c r="S848" s="52">
        <v>1.0</v>
      </c>
      <c r="T848" s="54" t="s">
        <v>103</v>
      </c>
      <c r="U848" s="57" t="s">
        <v>35</v>
      </c>
      <c r="V848" s="53" t="s">
        <v>58</v>
      </c>
      <c r="W848" s="59" t="s">
        <v>18313</v>
      </c>
      <c r="X848" s="73" t="str">
        <f>HYPERLINK("https://1drv.ms/w/c/F7E2E9B0D5CD6DA7/IQAPZs-y3ClsRqvhXinkf50qAdQlWlllWmuJPP7OyVdT4Ck?e=nXFxwX","0848_Accidental Babies.docx")</f>
        <v>0848_Accidental Babies.docx</v>
      </c>
    </row>
    <row r="849">
      <c r="A849" s="25" t="s">
        <v>18314</v>
      </c>
      <c r="B849" s="37" t="s">
        <v>18315</v>
      </c>
      <c r="C849" s="51">
        <v>2003.0</v>
      </c>
      <c r="D849" s="52">
        <v>46.0</v>
      </c>
      <c r="E849" s="52">
        <v>278600.0</v>
      </c>
      <c r="F849" s="53" t="s">
        <v>18291</v>
      </c>
      <c r="G849" s="37" t="s">
        <v>18292</v>
      </c>
      <c r="H849" s="37" t="s">
        <v>15839</v>
      </c>
      <c r="I849" s="52">
        <v>0.514</v>
      </c>
      <c r="J849" s="52">
        <v>0.289</v>
      </c>
      <c r="K849" s="52">
        <v>-12.928</v>
      </c>
      <c r="L849" s="52">
        <v>0.0524</v>
      </c>
      <c r="M849" s="52">
        <v>0.578</v>
      </c>
      <c r="N849" s="52">
        <v>1.84E-6</v>
      </c>
      <c r="O849" s="52">
        <v>0.13</v>
      </c>
      <c r="P849" s="52">
        <v>0.437</v>
      </c>
      <c r="Q849" s="52">
        <v>153.742</v>
      </c>
      <c r="R849" s="52">
        <v>0.0</v>
      </c>
      <c r="S849" s="52">
        <v>1.0</v>
      </c>
      <c r="T849" s="54" t="s">
        <v>103</v>
      </c>
      <c r="U849" s="57" t="s">
        <v>35</v>
      </c>
      <c r="V849" s="53" t="s">
        <v>54</v>
      </c>
      <c r="W849" s="59" t="s">
        <v>18318</v>
      </c>
      <c r="X849" s="73" t="str">
        <f>HYPERLINK("https://1drv.ms/w/c/F7E2E9B0D5CD6DA7/IQArHdAATZ04QIglMpdsk4COAUG9w1ZamlM-AoNh35ftW8E?e=c6qcjF","0849_Volcano.docx")</f>
        <v>0849_Volcano.docx</v>
      </c>
    </row>
    <row r="850">
      <c r="A850" s="25" t="s">
        <v>18319</v>
      </c>
      <c r="B850" s="37" t="s">
        <v>18320</v>
      </c>
      <c r="C850" s="51">
        <v>2003.0</v>
      </c>
      <c r="D850" s="52">
        <v>33.0</v>
      </c>
      <c r="E850" s="52">
        <v>350226.0</v>
      </c>
      <c r="F850" s="53" t="s">
        <v>18291</v>
      </c>
      <c r="G850" s="37" t="s">
        <v>18292</v>
      </c>
      <c r="H850" s="37" t="s">
        <v>15839</v>
      </c>
      <c r="I850" s="52">
        <v>0.549</v>
      </c>
      <c r="J850" s="52">
        <v>0.112</v>
      </c>
      <c r="K850" s="52">
        <v>-17.846</v>
      </c>
      <c r="L850" s="52">
        <v>0.0482</v>
      </c>
      <c r="M850" s="52">
        <v>0.697</v>
      </c>
      <c r="N850" s="52">
        <v>5.07E-4</v>
      </c>
      <c r="O850" s="52">
        <v>0.165</v>
      </c>
      <c r="P850" s="52">
        <v>0.103</v>
      </c>
      <c r="Q850" s="52">
        <v>113.552</v>
      </c>
      <c r="R850" s="52">
        <v>9.0</v>
      </c>
      <c r="S850" s="52">
        <v>0.0</v>
      </c>
      <c r="T850" s="54" t="s">
        <v>103</v>
      </c>
      <c r="U850" s="57" t="s">
        <v>35</v>
      </c>
      <c r="V850" s="53" t="s">
        <v>58</v>
      </c>
      <c r="W850" s="59" t="s">
        <v>18321</v>
      </c>
      <c r="X850" s="73" t="str">
        <f>HYPERLINK("https://1drv.ms/w/c/F7E2E9B0D5CD6DA7/IQC97GsmKi5pQZ0lIu1PyEIzAfKdm_bfohd_7nQwWLPUGJk?e=C1LkYU","0850_Cheers Darlin’.docx")</f>
        <v>0850_Cheers Darlin’.docx</v>
      </c>
    </row>
    <row r="851">
      <c r="A851" s="25" t="s">
        <v>18324</v>
      </c>
      <c r="B851" s="37" t="s">
        <v>18325</v>
      </c>
      <c r="C851" s="52">
        <v>2002.0</v>
      </c>
      <c r="D851" s="52">
        <v>42.0</v>
      </c>
      <c r="E851" s="52">
        <v>331266.0</v>
      </c>
      <c r="F851" s="53" t="s">
        <v>18291</v>
      </c>
      <c r="G851" s="37" t="s">
        <v>18292</v>
      </c>
      <c r="H851" s="37" t="s">
        <v>15839</v>
      </c>
      <c r="I851" s="52">
        <v>0.321</v>
      </c>
      <c r="J851" s="52">
        <v>0.201</v>
      </c>
      <c r="K851" s="52">
        <v>-11.445</v>
      </c>
      <c r="L851" s="52">
        <v>0.0387</v>
      </c>
      <c r="M851" s="52">
        <v>0.288</v>
      </c>
      <c r="N851" s="52">
        <v>5.36E-6</v>
      </c>
      <c r="O851" s="52">
        <v>0.114</v>
      </c>
      <c r="P851" s="52">
        <v>0.384</v>
      </c>
      <c r="Q851" s="52">
        <v>83.766</v>
      </c>
      <c r="R851" s="52">
        <v>9.0</v>
      </c>
      <c r="S851" s="52">
        <v>1.0</v>
      </c>
      <c r="T851" s="54" t="s">
        <v>103</v>
      </c>
      <c r="U851" s="57" t="s">
        <v>35</v>
      </c>
      <c r="V851" s="53" t="s">
        <v>45</v>
      </c>
      <c r="W851" s="59" t="s">
        <v>18326</v>
      </c>
      <c r="X851" s="73" t="str">
        <f>HYPERLINK("https://1drv.ms/w/c/F7E2E9B0D5CD6DA7/IQB0AGitr3LqRZmtSn86Lqv_AZgUGXhVBcuxK-cQxHsK56Q?e=Tzn2PS","0851_I Remember.docx")</f>
        <v>0851_I Remember.docx</v>
      </c>
    </row>
    <row r="852">
      <c r="A852" s="25" t="s">
        <v>18327</v>
      </c>
      <c r="B852" s="37" t="s">
        <v>18328</v>
      </c>
      <c r="C852" s="51">
        <v>2003.0</v>
      </c>
      <c r="D852" s="52">
        <v>45.0</v>
      </c>
      <c r="E852" s="52">
        <v>286400.0</v>
      </c>
      <c r="F852" s="53" t="s">
        <v>18291</v>
      </c>
      <c r="G852" s="37" t="s">
        <v>18292</v>
      </c>
      <c r="H852" s="37" t="s">
        <v>15839</v>
      </c>
      <c r="I852" s="52">
        <v>0.51</v>
      </c>
      <c r="J852" s="52">
        <v>0.134</v>
      </c>
      <c r="K852" s="52">
        <v>-15.982</v>
      </c>
      <c r="L852" s="52">
        <v>0.0307</v>
      </c>
      <c r="M852" s="52">
        <v>0.895</v>
      </c>
      <c r="N852" s="52">
        <v>0.00692</v>
      </c>
      <c r="O852" s="52">
        <v>0.0787</v>
      </c>
      <c r="P852" s="52">
        <v>0.134</v>
      </c>
      <c r="Q852" s="52">
        <v>110.962</v>
      </c>
      <c r="R852" s="52">
        <v>0.0</v>
      </c>
      <c r="S852" s="52">
        <v>1.0</v>
      </c>
      <c r="T852" s="54" t="s">
        <v>103</v>
      </c>
      <c r="U852" s="57" t="s">
        <v>35</v>
      </c>
      <c r="V852" s="53" t="s">
        <v>58</v>
      </c>
      <c r="W852" s="59" t="s">
        <v>18329</v>
      </c>
      <c r="X852" s="73" t="str">
        <f>HYPERLINK("https://1drv.ms/w/c/F7E2E9B0D5CD6DA7/IQDJnOG36A7lTaSUcHkJxI89Ad-HW-t4dJ00WBB4e0o9Lb0?e=AqiDiK","0852_Older Chests.docx")</f>
        <v>0852_Older Chests.docx</v>
      </c>
    </row>
    <row r="853">
      <c r="A853" s="25" t="s">
        <v>18332</v>
      </c>
      <c r="B853" s="37" t="s">
        <v>18333</v>
      </c>
      <c r="C853" s="51">
        <v>2006.0</v>
      </c>
      <c r="D853" s="52">
        <v>42.0</v>
      </c>
      <c r="E853" s="52">
        <v>250933.0</v>
      </c>
      <c r="F853" s="53" t="s">
        <v>18291</v>
      </c>
      <c r="G853" s="37" t="s">
        <v>18292</v>
      </c>
      <c r="H853" s="52">
        <v>9.0</v>
      </c>
      <c r="I853" s="52">
        <v>0.553</v>
      </c>
      <c r="J853" s="52">
        <v>0.349</v>
      </c>
      <c r="K853" s="52">
        <v>-11.186</v>
      </c>
      <c r="L853" s="52">
        <v>0.0329</v>
      </c>
      <c r="M853" s="52">
        <v>0.383</v>
      </c>
      <c r="N853" s="52">
        <v>0.00108</v>
      </c>
      <c r="O853" s="52">
        <v>0.112</v>
      </c>
      <c r="P853" s="52">
        <v>0.378</v>
      </c>
      <c r="Q853" s="52">
        <v>91.037</v>
      </c>
      <c r="R853" s="52">
        <v>2.0</v>
      </c>
      <c r="S853" s="52">
        <v>1.0</v>
      </c>
      <c r="T853" s="54" t="s">
        <v>103</v>
      </c>
      <c r="U853" s="57" t="s">
        <v>35</v>
      </c>
      <c r="V853" s="53" t="s">
        <v>45</v>
      </c>
      <c r="W853" s="59" t="s">
        <v>18334</v>
      </c>
      <c r="X853" s="73" t="str">
        <f>HYPERLINK("https://1drv.ms/w/c/F7E2E9B0D5CD6DA7/IQCbaUseDaJdRrrtSwRdci50ASq1XKGy-7kdOV3yjyduUmM?e=Cj9XWm","0853_Dogs.docx")</f>
        <v>0853_Dogs.docx</v>
      </c>
    </row>
    <row r="854">
      <c r="A854" s="25" t="s">
        <v>18335</v>
      </c>
      <c r="B854" s="37" t="s">
        <v>18336</v>
      </c>
      <c r="C854" s="51">
        <v>2003.0</v>
      </c>
      <c r="D854" s="52">
        <v>28.0</v>
      </c>
      <c r="E854" s="52">
        <v>1301706.0</v>
      </c>
      <c r="F854" s="53" t="s">
        <v>18291</v>
      </c>
      <c r="G854" s="37" t="s">
        <v>18292</v>
      </c>
      <c r="H854" s="37" t="s">
        <v>15839</v>
      </c>
      <c r="I854" s="52">
        <v>0.325</v>
      </c>
      <c r="J854" s="52">
        <v>0.0315</v>
      </c>
      <c r="K854" s="52">
        <v>-9.883</v>
      </c>
      <c r="L854" s="52">
        <v>0.0333</v>
      </c>
      <c r="M854" s="52">
        <v>0.235</v>
      </c>
      <c r="N854" s="52">
        <v>1.52E-4</v>
      </c>
      <c r="O854" s="52">
        <v>0.0913</v>
      </c>
      <c r="P854" s="52">
        <v>0.93</v>
      </c>
      <c r="Q854" s="52">
        <v>84.887</v>
      </c>
      <c r="R854" s="52">
        <v>9.0</v>
      </c>
      <c r="S854" s="52">
        <v>0.0</v>
      </c>
      <c r="T854" s="54" t="s">
        <v>11697</v>
      </c>
      <c r="U854" s="57" t="s">
        <v>35</v>
      </c>
      <c r="V854" s="53" t="s">
        <v>54</v>
      </c>
      <c r="W854" s="59" t="s">
        <v>18337</v>
      </c>
      <c r="X854" s="73" t="str">
        <f>HYPERLINK("https://1drv.ms/w/c/F7E2E9B0D5CD6DA7/IQDsx4deCOlcQYXVyrUrXwJeAYy0L4y3nIubskactnbZe8s?e=OTKA3c","0854_Eskimo.docx")</f>
        <v>0854_Eskimo.docx</v>
      </c>
    </row>
    <row r="855">
      <c r="A855" s="25" t="s">
        <v>18340</v>
      </c>
      <c r="B855" s="37" t="s">
        <v>18341</v>
      </c>
      <c r="C855" s="51">
        <v>2004.0</v>
      </c>
      <c r="D855" s="52">
        <v>36.0</v>
      </c>
      <c r="E855" s="52">
        <v>284293.0</v>
      </c>
      <c r="F855" s="53" t="s">
        <v>18291</v>
      </c>
      <c r="G855" s="37" t="s">
        <v>18292</v>
      </c>
      <c r="H855" s="37" t="s">
        <v>18342</v>
      </c>
      <c r="I855" s="52">
        <v>0.492</v>
      </c>
      <c r="J855" s="52">
        <v>0.693</v>
      </c>
      <c r="K855" s="52">
        <v>-5.65</v>
      </c>
      <c r="L855" s="52">
        <v>0.0495</v>
      </c>
      <c r="M855" s="52">
        <v>0.183</v>
      </c>
      <c r="N855" s="52">
        <v>3.88E-6</v>
      </c>
      <c r="O855" s="52">
        <v>0.128</v>
      </c>
      <c r="P855" s="52">
        <v>0.621</v>
      </c>
      <c r="Q855" s="52">
        <v>81.35</v>
      </c>
      <c r="R855" s="52">
        <v>2.0</v>
      </c>
      <c r="S855" s="52">
        <v>0.0</v>
      </c>
      <c r="T855" s="54" t="s">
        <v>103</v>
      </c>
      <c r="U855" s="57" t="s">
        <v>35</v>
      </c>
      <c r="V855" s="53" t="s">
        <v>54</v>
      </c>
      <c r="W855" s="59" t="s">
        <v>18343</v>
      </c>
      <c r="X855" s="73" t="str">
        <f>HYPERLINK("https://1drv.ms/w/c/F7E2E9B0D5CD6DA7/IQB3t0eZjWDKTKeIyqSuzuA4ASxrsn7hyFqaK4j8ZovQBYI?e=Ue7ygr","0855_Woman Like a Man.docx")</f>
        <v>0855_Woman Like a Man.docx</v>
      </c>
    </row>
    <row r="856">
      <c r="A856" s="25" t="s">
        <v>18344</v>
      </c>
      <c r="B856" s="37" t="s">
        <v>18345</v>
      </c>
      <c r="C856" s="52">
        <v>2002.0</v>
      </c>
      <c r="D856" s="52">
        <v>45.0</v>
      </c>
      <c r="E856" s="52">
        <v>276106.0</v>
      </c>
      <c r="F856" s="53" t="s">
        <v>18291</v>
      </c>
      <c r="G856" s="37" t="s">
        <v>18292</v>
      </c>
      <c r="H856" s="37" t="s">
        <v>15839</v>
      </c>
      <c r="I856" s="52">
        <v>0.255</v>
      </c>
      <c r="J856" s="52">
        <v>0.388</v>
      </c>
      <c r="K856" s="52">
        <v>-9.374</v>
      </c>
      <c r="L856" s="52">
        <v>0.0307</v>
      </c>
      <c r="M856" s="52">
        <v>0.825</v>
      </c>
      <c r="N856" s="52">
        <v>0.00253</v>
      </c>
      <c r="O856" s="52">
        <v>0.544</v>
      </c>
      <c r="P856" s="52">
        <v>0.174</v>
      </c>
      <c r="Q856" s="52">
        <v>106.02</v>
      </c>
      <c r="R856" s="52">
        <v>2.0</v>
      </c>
      <c r="S856" s="52">
        <v>1.0</v>
      </c>
      <c r="T856" s="54" t="s">
        <v>103</v>
      </c>
      <c r="U856" s="57" t="s">
        <v>35</v>
      </c>
      <c r="V856" s="53" t="s">
        <v>58</v>
      </c>
      <c r="W856" s="59" t="s">
        <v>18346</v>
      </c>
      <c r="X856" s="73" t="str">
        <f>HYPERLINK("https://1drv.ms/w/c/F7E2E9B0D5CD6DA7/IQAIkQg7o11fQJ0_GxsbBumQAU6LutlQWtCrUh5F351ZwXs?e=cd24c7","0856_Amie.docx")</f>
        <v>0856_Amie.docx</v>
      </c>
    </row>
    <row r="857">
      <c r="A857" s="25" t="s">
        <v>18349</v>
      </c>
      <c r="B857" s="37" t="s">
        <v>18350</v>
      </c>
      <c r="C857" s="51">
        <v>2004.0</v>
      </c>
      <c r="D857" s="52">
        <v>39.0</v>
      </c>
      <c r="E857" s="52">
        <v>308133.0</v>
      </c>
      <c r="F857" s="53" t="s">
        <v>18291</v>
      </c>
      <c r="G857" s="37" t="s">
        <v>18292</v>
      </c>
      <c r="H857" s="37" t="s">
        <v>18342</v>
      </c>
      <c r="I857" s="52">
        <v>0.467</v>
      </c>
      <c r="J857" s="52">
        <v>0.152</v>
      </c>
      <c r="K857" s="52">
        <v>-11.867</v>
      </c>
      <c r="L857" s="52">
        <v>0.0835</v>
      </c>
      <c r="M857" s="52">
        <v>0.831</v>
      </c>
      <c r="N857" s="52">
        <v>0.0</v>
      </c>
      <c r="O857" s="52">
        <v>0.711</v>
      </c>
      <c r="P857" s="52">
        <v>0.319</v>
      </c>
      <c r="Q857" s="52">
        <v>142.313</v>
      </c>
      <c r="R857" s="52">
        <v>3.0</v>
      </c>
      <c r="S857" s="52">
        <v>1.0</v>
      </c>
      <c r="T857" s="54" t="s">
        <v>103</v>
      </c>
      <c r="U857" s="57" t="s">
        <v>35</v>
      </c>
      <c r="V857" s="53" t="s">
        <v>45</v>
      </c>
      <c r="W857" s="59" t="s">
        <v>18351</v>
      </c>
      <c r="X857" s="73" t="str">
        <f>HYPERLINK("https://1drv.ms/w/c/F7E2E9B0D5CD6DA7/IQBZ1jShYsqvRpzd1ANoqadHAQXZHUqkPuKu2OVJBDlmKFw?e=rLC9Nl","0857_The Professor &amp; La Fille Danse (Live).docx")</f>
        <v>0857_The Professor &amp; La Fille Danse (Live).docx</v>
      </c>
    </row>
    <row r="858">
      <c r="A858" s="25" t="s">
        <v>18352</v>
      </c>
      <c r="B858" s="37" t="s">
        <v>18353</v>
      </c>
      <c r="C858" s="51">
        <v>2014.0</v>
      </c>
      <c r="D858" s="52">
        <v>49.0</v>
      </c>
      <c r="E858" s="52">
        <v>572775.0</v>
      </c>
      <c r="F858" s="53" t="s">
        <v>18291</v>
      </c>
      <c r="G858" s="37" t="s">
        <v>18292</v>
      </c>
      <c r="H858" s="37" t="s">
        <v>18355</v>
      </c>
      <c r="I858" s="52">
        <v>0.197</v>
      </c>
      <c r="J858" s="52">
        <v>0.499</v>
      </c>
      <c r="K858" s="52">
        <v>-10.681</v>
      </c>
      <c r="L858" s="52">
        <v>0.0536</v>
      </c>
      <c r="M858" s="52">
        <v>0.606</v>
      </c>
      <c r="N858" s="52">
        <v>0.103</v>
      </c>
      <c r="O858" s="52">
        <v>0.0894</v>
      </c>
      <c r="P858" s="52">
        <v>0.0474</v>
      </c>
      <c r="Q858" s="52">
        <v>75.1</v>
      </c>
      <c r="R858" s="52">
        <v>8.0</v>
      </c>
      <c r="S858" s="52">
        <v>1.0</v>
      </c>
      <c r="T858" s="54" t="s">
        <v>103</v>
      </c>
      <c r="U858" s="57" t="s">
        <v>35</v>
      </c>
      <c r="V858" s="53" t="s">
        <v>75</v>
      </c>
      <c r="W858" s="59" t="s">
        <v>18357</v>
      </c>
      <c r="X858" s="73" t="str">
        <f>HYPERLINK("https://1drv.ms/w/c/F7E2E9B0D5CD6DA7/IQAPfg5OYa2hQJQHd1k-31AoAXx_ZDVB0aMpFp9K_UrlZec?e=6868Tb","0858_It Takes a Lot to Know a Man.docx")</f>
        <v>0858_It Takes a Lot to Know a Man.docx</v>
      </c>
    </row>
    <row r="859">
      <c r="A859" s="25" t="s">
        <v>18358</v>
      </c>
      <c r="B859" s="37" t="s">
        <v>18359</v>
      </c>
      <c r="C859" s="51">
        <v>2014.0</v>
      </c>
      <c r="D859" s="52">
        <v>38.0</v>
      </c>
      <c r="E859" s="52">
        <v>489215.0</v>
      </c>
      <c r="F859" s="53" t="s">
        <v>18291</v>
      </c>
      <c r="G859" s="37" t="s">
        <v>18292</v>
      </c>
      <c r="H859" s="37" t="s">
        <v>18355</v>
      </c>
      <c r="I859" s="52">
        <v>0.534</v>
      </c>
      <c r="J859" s="52">
        <v>0.229</v>
      </c>
      <c r="K859" s="52">
        <v>-13.088</v>
      </c>
      <c r="L859" s="52">
        <v>0.033</v>
      </c>
      <c r="M859" s="52">
        <v>0.515</v>
      </c>
      <c r="N859" s="52">
        <v>1.36E-4</v>
      </c>
      <c r="O859" s="52">
        <v>0.111</v>
      </c>
      <c r="P859" s="52">
        <v>0.21</v>
      </c>
      <c r="Q859" s="52">
        <v>118.204</v>
      </c>
      <c r="R859" s="52">
        <v>8.0</v>
      </c>
      <c r="S859" s="52">
        <v>1.0</v>
      </c>
      <c r="T859" s="54" t="s">
        <v>103</v>
      </c>
      <c r="U859" s="57" t="s">
        <v>35</v>
      </c>
      <c r="V859" s="53" t="s">
        <v>36</v>
      </c>
      <c r="W859" s="59" t="s">
        <v>18360</v>
      </c>
      <c r="X859" s="73" t="str">
        <f>HYPERLINK("https://1drv.ms/w/c/F7E2E9B0D5CD6DA7/IQCuAipoUQAHSoMRwqmi9a8GATwPgV8Yvh7OIlS6j88vDvY?e=EhvayC","0859_Trusty And True.docx")</f>
        <v>0859_Trusty And True.docx</v>
      </c>
    </row>
    <row r="860">
      <c r="A860" s="25" t="s">
        <v>18363</v>
      </c>
      <c r="B860" s="37" t="s">
        <v>18364</v>
      </c>
      <c r="C860" s="51">
        <v>2014.0</v>
      </c>
      <c r="D860" s="52">
        <v>41.0</v>
      </c>
      <c r="E860" s="52">
        <v>318022.0</v>
      </c>
      <c r="F860" s="53" t="s">
        <v>18291</v>
      </c>
      <c r="G860" s="37" t="s">
        <v>18292</v>
      </c>
      <c r="H860" s="37" t="s">
        <v>18355</v>
      </c>
      <c r="I860" s="52">
        <v>0.48</v>
      </c>
      <c r="J860" s="52">
        <v>0.125</v>
      </c>
      <c r="K860" s="52">
        <v>-14.061</v>
      </c>
      <c r="L860" s="52">
        <v>0.0333</v>
      </c>
      <c r="M860" s="52">
        <v>0.817</v>
      </c>
      <c r="N860" s="52">
        <v>1.09E-4</v>
      </c>
      <c r="O860" s="52">
        <v>0.453</v>
      </c>
      <c r="P860" s="52">
        <v>0.233</v>
      </c>
      <c r="Q860" s="52">
        <v>116.391</v>
      </c>
      <c r="R860" s="52">
        <v>3.0</v>
      </c>
      <c r="S860" s="52">
        <v>1.0</v>
      </c>
      <c r="T860" s="54" t="s">
        <v>103</v>
      </c>
      <c r="U860" s="57" t="s">
        <v>35</v>
      </c>
      <c r="V860" s="53" t="s">
        <v>36</v>
      </c>
      <c r="W860" s="59" t="s">
        <v>18365</v>
      </c>
      <c r="X860" s="73" t="str">
        <f>HYPERLINK("https://1drv.ms/w/c/F7E2E9B0D5CD6DA7/IQCsu5P7-524T6OkhObKPfJfAStlvgjNO20tv-I5egw9lfs?e=k5N13G","0860_Colour Me In.docx")</f>
        <v>0860_Colour Me In.docx</v>
      </c>
    </row>
    <row r="861">
      <c r="A861" s="25" t="s">
        <v>18366</v>
      </c>
      <c r="B861" s="37" t="s">
        <v>18367</v>
      </c>
      <c r="C861" s="51">
        <v>2014.0</v>
      </c>
      <c r="D861" s="52">
        <v>25.0</v>
      </c>
      <c r="E861" s="52">
        <v>381197.0</v>
      </c>
      <c r="F861" s="53" t="s">
        <v>18291</v>
      </c>
      <c r="G861" s="37" t="s">
        <v>18292</v>
      </c>
      <c r="H861" s="37" t="s">
        <v>18355</v>
      </c>
      <c r="I861" s="52">
        <v>0.279</v>
      </c>
      <c r="J861" s="52">
        <v>0.281</v>
      </c>
      <c r="K861" s="52">
        <v>-9.876</v>
      </c>
      <c r="L861" s="52">
        <v>0.0334</v>
      </c>
      <c r="M861" s="52">
        <v>0.388</v>
      </c>
      <c r="N861" s="52">
        <v>0.0803</v>
      </c>
      <c r="O861" s="52">
        <v>0.116</v>
      </c>
      <c r="P861" s="52">
        <v>0.0754</v>
      </c>
      <c r="Q861" s="52">
        <v>123.982</v>
      </c>
      <c r="R861" s="52">
        <v>0.0</v>
      </c>
      <c r="S861" s="52">
        <v>1.0</v>
      </c>
      <c r="T861" s="54" t="s">
        <v>103</v>
      </c>
      <c r="U861" s="57" t="s">
        <v>35</v>
      </c>
      <c r="V861" s="53" t="s">
        <v>75</v>
      </c>
      <c r="W861" s="59" t="s">
        <v>18368</v>
      </c>
      <c r="X861" s="73" t="str">
        <f>HYPERLINK("https://1drv.ms/w/c/F7E2E9B0D5CD6DA7/IQA79tHUM6ufQ7JQIqW43v88AThwDcqwgSd_VhLsNWxWd5o?e=SylOsU","0861_Long Long Way.docx")</f>
        <v>0861_Long Long Way.docx</v>
      </c>
    </row>
    <row r="862">
      <c r="A862" s="25" t="s">
        <v>18371</v>
      </c>
      <c r="B862" s="37" t="s">
        <v>18372</v>
      </c>
      <c r="C862" s="51">
        <v>2011.0</v>
      </c>
      <c r="D862" s="52">
        <v>68.0</v>
      </c>
      <c r="E862" s="52">
        <v>264546.0</v>
      </c>
      <c r="F862" s="53" t="s">
        <v>18373</v>
      </c>
      <c r="G862" s="37" t="s">
        <v>18374</v>
      </c>
      <c r="H862" s="37" t="s">
        <v>18375</v>
      </c>
      <c r="I862" s="52">
        <v>0.508</v>
      </c>
      <c r="J862" s="52">
        <v>0.594</v>
      </c>
      <c r="K862" s="52">
        <v>-9.034</v>
      </c>
      <c r="L862" s="52">
        <v>0.0334</v>
      </c>
      <c r="M862" s="52">
        <v>0.439</v>
      </c>
      <c r="N862" s="52">
        <v>9.71E-6</v>
      </c>
      <c r="O862" s="52">
        <v>0.111</v>
      </c>
      <c r="P862" s="52">
        <v>0.403</v>
      </c>
      <c r="Q862" s="52">
        <v>79.362</v>
      </c>
      <c r="R862" s="52">
        <v>4.0</v>
      </c>
      <c r="S862" s="52">
        <v>0.0</v>
      </c>
      <c r="T862" s="54" t="s">
        <v>11697</v>
      </c>
      <c r="U862" s="57" t="s">
        <v>35</v>
      </c>
      <c r="V862" s="53" t="s">
        <v>54</v>
      </c>
      <c r="W862" s="59" t="s">
        <v>18376</v>
      </c>
      <c r="X862" s="73" t="str">
        <f>HYPERLINK("https://1drv.ms/w/c/F7E2E9B0D5CD6DA7/IQDBvBQC_AKoSqzkLP3hrAaGAbOB5zRRZDCvl19gz6gogoY?e=mypFRq","0862_Keep Your Head Up.docx")</f>
        <v>0862_Keep Your Head Up.docx</v>
      </c>
    </row>
    <row r="863">
      <c r="A863" s="25" t="s">
        <v>18377</v>
      </c>
      <c r="B863" s="37" t="s">
        <v>18378</v>
      </c>
      <c r="C863" s="51">
        <v>2011.0</v>
      </c>
      <c r="D863" s="52">
        <v>70.0</v>
      </c>
      <c r="E863" s="52">
        <v>249173.0</v>
      </c>
      <c r="F863" s="53" t="s">
        <v>18373</v>
      </c>
      <c r="G863" s="37" t="s">
        <v>18374</v>
      </c>
      <c r="H863" s="37" t="s">
        <v>18375</v>
      </c>
      <c r="I863" s="52">
        <v>0.547</v>
      </c>
      <c r="J863" s="52">
        <v>0.486</v>
      </c>
      <c r="K863" s="52">
        <v>-9.941</v>
      </c>
      <c r="L863" s="52">
        <v>0.14</v>
      </c>
      <c r="M863" s="52">
        <v>0.295</v>
      </c>
      <c r="N863" s="52">
        <v>0.00143</v>
      </c>
      <c r="O863" s="52">
        <v>0.119</v>
      </c>
      <c r="P863" s="52">
        <v>0.338</v>
      </c>
      <c r="Q863" s="52">
        <v>80.338</v>
      </c>
      <c r="R863" s="52">
        <v>8.0</v>
      </c>
      <c r="S863" s="52">
        <v>1.0</v>
      </c>
      <c r="T863" s="54" t="s">
        <v>103</v>
      </c>
      <c r="U863" s="57" t="s">
        <v>35</v>
      </c>
      <c r="V863" s="53" t="s">
        <v>45</v>
      </c>
      <c r="W863" s="59" t="s">
        <v>18379</v>
      </c>
      <c r="X863" s="73" t="str">
        <f>HYPERLINK("https://1drv.ms/w/c/F7E2E9B0D5CD6DA7/IQDrrnXYkxWjTpPEYxBQgIn2AR0KK-gi6sd_65vOYpjlzT8?e=RzyfLf","0863_Only Love.docx")</f>
        <v>0863_Only Love.docx</v>
      </c>
    </row>
    <row r="864">
      <c r="A864" s="25" t="s">
        <v>18382</v>
      </c>
      <c r="B864" s="37" t="s">
        <v>18383</v>
      </c>
      <c r="C864" s="51">
        <v>2011.0</v>
      </c>
      <c r="D864" s="52">
        <v>59.0</v>
      </c>
      <c r="E864" s="52">
        <v>260342.0</v>
      </c>
      <c r="F864" s="53" t="s">
        <v>18373</v>
      </c>
      <c r="G864" s="37" t="s">
        <v>18374</v>
      </c>
      <c r="H864" s="37" t="s">
        <v>18375</v>
      </c>
      <c r="I864" s="52">
        <v>0.6</v>
      </c>
      <c r="J864" s="52">
        <v>0.548</v>
      </c>
      <c r="K864" s="52">
        <v>-9.653</v>
      </c>
      <c r="L864" s="52">
        <v>0.0313</v>
      </c>
      <c r="M864" s="52">
        <v>0.428</v>
      </c>
      <c r="N864" s="52">
        <v>0.0108</v>
      </c>
      <c r="O864" s="52">
        <v>0.113</v>
      </c>
      <c r="P864" s="52">
        <v>0.437</v>
      </c>
      <c r="Q864" s="52">
        <v>125.909</v>
      </c>
      <c r="R864" s="52">
        <v>11.0</v>
      </c>
      <c r="S864" s="52">
        <v>1.0</v>
      </c>
      <c r="T864" s="54" t="s">
        <v>103</v>
      </c>
      <c r="U864" s="57" t="s">
        <v>35</v>
      </c>
      <c r="V864" s="53" t="s">
        <v>54</v>
      </c>
      <c r="W864" s="59" t="s">
        <v>18384</v>
      </c>
      <c r="X864" s="73" t="str">
        <f>HYPERLINK("https://1drv.ms/w/c/F7E2E9B0D5CD6DA7/IQAbU24mRaLnQYKUY3Ha3SwHAZfvTJawbE1mSeAAUT6rltM?e=iYPtiz","0864_The Fear.docx")</f>
        <v>0864_The Fear.docx</v>
      </c>
    </row>
    <row r="865">
      <c r="A865" s="25" t="s">
        <v>18385</v>
      </c>
      <c r="B865" s="37" t="s">
        <v>18386</v>
      </c>
      <c r="C865" s="51">
        <v>2012.0</v>
      </c>
      <c r="D865" s="52">
        <v>64.0</v>
      </c>
      <c r="E865" s="52">
        <v>299381.0</v>
      </c>
      <c r="F865" s="53" t="s">
        <v>18373</v>
      </c>
      <c r="G865" s="37" t="s">
        <v>18374</v>
      </c>
      <c r="H865" s="37" t="s">
        <v>18387</v>
      </c>
      <c r="I865" s="52">
        <v>0.356</v>
      </c>
      <c r="J865" s="52">
        <v>0.474</v>
      </c>
      <c r="K865" s="52">
        <v>-9.41</v>
      </c>
      <c r="L865" s="52">
        <v>0.0283</v>
      </c>
      <c r="M865" s="52">
        <v>0.273</v>
      </c>
      <c r="N865" s="52">
        <v>0.304</v>
      </c>
      <c r="O865" s="52">
        <v>0.184</v>
      </c>
      <c r="P865" s="52">
        <v>0.094</v>
      </c>
      <c r="Q865" s="52">
        <v>130.193</v>
      </c>
      <c r="R865" s="52">
        <v>2.0</v>
      </c>
      <c r="S865" s="52">
        <v>0.0</v>
      </c>
      <c r="T865" s="54" t="s">
        <v>103</v>
      </c>
      <c r="U865" s="57" t="s">
        <v>35</v>
      </c>
      <c r="V865" s="53" t="s">
        <v>75</v>
      </c>
      <c r="W865" s="59" t="s">
        <v>18388</v>
      </c>
      <c r="X865" s="73" t="str">
        <f>HYPERLINK("https://1drv.ms/w/c/F7E2E9B0D5CD6DA7/IQDGQmBv_JOdS5WVmONI1S1cAQ_ZDnMFgsL05QuF6JBtMp0?e=C0GFc7","0865_Oats In The Water.docx")</f>
        <v>0865_Oats In The Water.docx</v>
      </c>
    </row>
    <row r="866">
      <c r="A866" s="25" t="s">
        <v>18393</v>
      </c>
      <c r="B866" s="37" t="s">
        <v>18394</v>
      </c>
      <c r="C866" s="51">
        <v>2011.0</v>
      </c>
      <c r="D866" s="52">
        <v>65.0</v>
      </c>
      <c r="E866" s="52">
        <v>384080.0</v>
      </c>
      <c r="F866" s="53" t="s">
        <v>18373</v>
      </c>
      <c r="G866" s="37" t="s">
        <v>18374</v>
      </c>
      <c r="H866" s="37" t="s">
        <v>18375</v>
      </c>
      <c r="I866" s="52">
        <v>0.368</v>
      </c>
      <c r="J866" s="52">
        <v>0.189</v>
      </c>
      <c r="K866" s="52">
        <v>-15.736</v>
      </c>
      <c r="L866" s="52">
        <v>0.0383</v>
      </c>
      <c r="M866" s="52">
        <v>0.889</v>
      </c>
      <c r="N866" s="52">
        <v>0.426</v>
      </c>
      <c r="O866" s="52">
        <v>0.364</v>
      </c>
      <c r="P866" s="52">
        <v>0.178</v>
      </c>
      <c r="Q866" s="52">
        <v>156.465</v>
      </c>
      <c r="R866" s="52">
        <v>2.0</v>
      </c>
      <c r="S866" s="52">
        <v>1.0</v>
      </c>
      <c r="T866" s="54" t="s">
        <v>103</v>
      </c>
      <c r="U866" s="57" t="s">
        <v>35</v>
      </c>
      <c r="V866" s="53" t="s">
        <v>58</v>
      </c>
      <c r="W866" s="59" t="s">
        <v>18395</v>
      </c>
      <c r="X866" s="72" t="str">
        <f>HYPERLINK("https://1drv.ms/w/c/F7E2E9B0D5CD6DA7/IQA6PCaQ0rZ7QJsiSxqGm5WSATroNdngTSxl386bKCDypeo?e=VpaCiu","0866_Promise.docx")</f>
        <v>0866_Promise.docx</v>
      </c>
    </row>
    <row r="867">
      <c r="A867" s="25" t="s">
        <v>18396</v>
      </c>
      <c r="B867" s="37" t="s">
        <v>18397</v>
      </c>
      <c r="C867" s="51">
        <v>2011.0</v>
      </c>
      <c r="D867" s="52">
        <v>56.0</v>
      </c>
      <c r="E867" s="52">
        <v>381506.0</v>
      </c>
      <c r="F867" s="53" t="s">
        <v>18373</v>
      </c>
      <c r="G867" s="37" t="s">
        <v>18374</v>
      </c>
      <c r="H867" s="37" t="s">
        <v>18375</v>
      </c>
      <c r="I867" s="52">
        <v>0.581</v>
      </c>
      <c r="J867" s="52">
        <v>0.36</v>
      </c>
      <c r="K867" s="52">
        <v>-13.174</v>
      </c>
      <c r="L867" s="52">
        <v>0.029</v>
      </c>
      <c r="M867" s="52">
        <v>0.437</v>
      </c>
      <c r="N867" s="52">
        <v>0.00583</v>
      </c>
      <c r="O867" s="52">
        <v>0.0924</v>
      </c>
      <c r="P867" s="52">
        <v>0.107</v>
      </c>
      <c r="Q867" s="52">
        <v>132.466</v>
      </c>
      <c r="R867" s="52">
        <v>8.0</v>
      </c>
      <c r="S867" s="52">
        <v>1.0</v>
      </c>
      <c r="T867" s="54" t="s">
        <v>103</v>
      </c>
      <c r="U867" s="57" t="s">
        <v>35</v>
      </c>
      <c r="V867" s="53" t="s">
        <v>58</v>
      </c>
      <c r="W867" s="59" t="s">
        <v>18400</v>
      </c>
      <c r="X867" s="73" t="str">
        <f>HYPERLINK("https://1drv.ms/w/c/F7E2E9B0D5CD6DA7/IQB21dhvAzPuRJfHM0bEcGAzAdjnU_YDccy_PHWVkuwj_vM?e=9Veceu","0867_Black Flies.docx")</f>
        <v>0867_Black Flies.docx</v>
      </c>
    </row>
    <row r="868">
      <c r="A868" s="25" t="s">
        <v>18403</v>
      </c>
      <c r="B868" s="37" t="s">
        <v>18404</v>
      </c>
      <c r="C868" s="51">
        <v>2011.0</v>
      </c>
      <c r="D868" s="52">
        <v>56.0</v>
      </c>
      <c r="E868" s="52">
        <v>288435.0</v>
      </c>
      <c r="F868" s="53" t="s">
        <v>18373</v>
      </c>
      <c r="G868" s="37" t="s">
        <v>18374</v>
      </c>
      <c r="H868" s="37" t="s">
        <v>18372</v>
      </c>
      <c r="I868" s="52">
        <v>0.26</v>
      </c>
      <c r="J868" s="52">
        <v>0.279</v>
      </c>
      <c r="K868" s="52">
        <v>-11.095</v>
      </c>
      <c r="L868" s="52">
        <v>0.0399</v>
      </c>
      <c r="M868" s="52">
        <v>0.845</v>
      </c>
      <c r="N868" s="52">
        <v>3.94E-5</v>
      </c>
      <c r="O868" s="52">
        <v>0.105</v>
      </c>
      <c r="P868" s="52">
        <v>0.0526</v>
      </c>
      <c r="Q868" s="52">
        <v>74.86</v>
      </c>
      <c r="R868" s="52">
        <v>2.0</v>
      </c>
      <c r="S868" s="52">
        <v>0.0</v>
      </c>
      <c r="T868" s="54" t="s">
        <v>103</v>
      </c>
      <c r="U868" s="57" t="s">
        <v>35</v>
      </c>
      <c r="V868" s="53" t="s">
        <v>75</v>
      </c>
      <c r="W868" s="59" t="s">
        <v>18405</v>
      </c>
      <c r="X868" s="73" t="str">
        <f>HYPERLINK("https://1drv.ms/w/c/F7E2E9B0D5CD6DA7/IQCshkgdmxLIRoyqU9lMpLspAercsyMuL7j2xxlDIkcQRZU?e=cnO8ts","0868_Depth Over Distance.docx")</f>
        <v>0868_Depth Over Distance.docx</v>
      </c>
    </row>
    <row r="869">
      <c r="A869" s="25" t="s">
        <v>18408</v>
      </c>
      <c r="B869" s="37" t="s">
        <v>18409</v>
      </c>
      <c r="C869" s="51">
        <v>2014.0</v>
      </c>
      <c r="D869" s="52">
        <v>50.0</v>
      </c>
      <c r="E869" s="52">
        <v>466040.0</v>
      </c>
      <c r="F869" s="53" t="s">
        <v>18373</v>
      </c>
      <c r="G869" s="37" t="s">
        <v>18374</v>
      </c>
      <c r="H869" s="37" t="s">
        <v>18410</v>
      </c>
      <c r="I869" s="52">
        <v>0.369</v>
      </c>
      <c r="J869" s="52">
        <v>0.367</v>
      </c>
      <c r="K869" s="52">
        <v>-10.665</v>
      </c>
      <c r="L869" s="52">
        <v>0.0369</v>
      </c>
      <c r="M869" s="52">
        <v>0.512</v>
      </c>
      <c r="N869" s="52">
        <v>0.203</v>
      </c>
      <c r="O869" s="52">
        <v>0.11</v>
      </c>
      <c r="P869" s="52">
        <v>0.0496</v>
      </c>
      <c r="Q869" s="52">
        <v>136.095</v>
      </c>
      <c r="R869" s="52">
        <v>2.0</v>
      </c>
      <c r="S869" s="52">
        <v>0.0</v>
      </c>
      <c r="T869" s="54" t="s">
        <v>103</v>
      </c>
      <c r="U869" s="57" t="s">
        <v>35</v>
      </c>
      <c r="V869" s="53" t="s">
        <v>75</v>
      </c>
      <c r="W869" s="59" t="s">
        <v>18412</v>
      </c>
      <c r="X869" s="73" t="str">
        <f>HYPERLINK("https://1drv.ms/w/c/F7E2E9B0D5CD6DA7/IQCEKB90LEEARL9_jkB-ByOuAbdCO-BabIWn1cu7PqhUjJk?e=sFcxom","0869_End of the Affair.docx")</f>
        <v>0869_End of the Affair.docx</v>
      </c>
    </row>
    <row r="870">
      <c r="A870" s="25" t="s">
        <v>18415</v>
      </c>
      <c r="B870" s="37" t="s">
        <v>18410</v>
      </c>
      <c r="C870" s="51">
        <v>2014.0</v>
      </c>
      <c r="D870" s="52">
        <v>60.0</v>
      </c>
      <c r="E870" s="52">
        <v>281213.0</v>
      </c>
      <c r="F870" s="53" t="s">
        <v>18373</v>
      </c>
      <c r="G870" s="37" t="s">
        <v>18374</v>
      </c>
      <c r="H870" s="37" t="s">
        <v>18410</v>
      </c>
      <c r="I870" s="52">
        <v>0.305</v>
      </c>
      <c r="J870" s="52">
        <v>0.462</v>
      </c>
      <c r="K870" s="52">
        <v>-9.57</v>
      </c>
      <c r="L870" s="52">
        <v>0.0338</v>
      </c>
      <c r="M870" s="52">
        <v>0.475</v>
      </c>
      <c r="N870" s="52">
        <v>0.122</v>
      </c>
      <c r="O870" s="52">
        <v>0.0916</v>
      </c>
      <c r="P870" s="52">
        <v>0.181</v>
      </c>
      <c r="Q870" s="52">
        <v>113.468</v>
      </c>
      <c r="R870" s="52">
        <v>0.0</v>
      </c>
      <c r="S870" s="52">
        <v>1.0</v>
      </c>
      <c r="T870" s="54" t="s">
        <v>11697</v>
      </c>
      <c r="U870" s="57" t="s">
        <v>35</v>
      </c>
      <c r="V870" s="53" t="s">
        <v>58</v>
      </c>
      <c r="W870" s="59" t="s">
        <v>18416</v>
      </c>
      <c r="X870" s="73" t="str">
        <f>HYPERLINK("https://1drv.ms/w/c/F7E2E9B0D5CD6DA7/IQDLV5E6gE2oSJC2fZcP-cyPAXerQRAFKMX3TxbVdjMemOI?e=xkwI3a","0870_I Forget Where We Were.docx")</f>
        <v>0870_I Forget Where We Were.docx</v>
      </c>
    </row>
    <row r="871">
      <c r="A871" s="25" t="s">
        <v>18419</v>
      </c>
      <c r="B871" s="37" t="s">
        <v>18420</v>
      </c>
      <c r="C871" s="51">
        <v>2014.0</v>
      </c>
      <c r="D871" s="52">
        <v>59.0</v>
      </c>
      <c r="E871" s="52">
        <v>368120.0</v>
      </c>
      <c r="F871" s="53" t="s">
        <v>18373</v>
      </c>
      <c r="G871" s="37" t="s">
        <v>18374</v>
      </c>
      <c r="H871" s="37" t="s">
        <v>18410</v>
      </c>
      <c r="I871" s="52">
        <v>0.574</v>
      </c>
      <c r="J871" s="52">
        <v>0.322</v>
      </c>
      <c r="K871" s="52">
        <v>-12.41</v>
      </c>
      <c r="L871" s="52">
        <v>0.0264</v>
      </c>
      <c r="M871" s="52">
        <v>0.91</v>
      </c>
      <c r="N871" s="52">
        <v>0.519</v>
      </c>
      <c r="O871" s="52">
        <v>0.0836</v>
      </c>
      <c r="P871" s="52">
        <v>0.178</v>
      </c>
      <c r="Q871" s="52">
        <v>81.603</v>
      </c>
      <c r="R871" s="52">
        <v>9.0</v>
      </c>
      <c r="S871" s="52">
        <v>1.0</v>
      </c>
      <c r="T871" s="54" t="s">
        <v>103</v>
      </c>
      <c r="U871" s="57" t="s">
        <v>35</v>
      </c>
      <c r="V871" s="53" t="s">
        <v>58</v>
      </c>
      <c r="W871" s="59" t="s">
        <v>18421</v>
      </c>
      <c r="X871" s="73" t="str">
        <f>HYPERLINK("https://1drv.ms/w/c/F7E2E9B0D5CD6DA7/IQD1A_fAwum_QpXCXcowvhWsAec4C7-PfQ9K2T2OPn8BCVg?e=s6YdlG","0871_Conrad.docx")</f>
        <v>0871_Conrad.docx</v>
      </c>
    </row>
    <row r="872">
      <c r="A872" s="25" t="s">
        <v>18422</v>
      </c>
      <c r="B872" s="37" t="s">
        <v>18423</v>
      </c>
      <c r="C872" s="51">
        <v>2014.0</v>
      </c>
      <c r="D872" s="52">
        <v>57.0</v>
      </c>
      <c r="E872" s="52">
        <v>343786.0</v>
      </c>
      <c r="F872" s="53" t="s">
        <v>18373</v>
      </c>
      <c r="G872" s="37" t="s">
        <v>18374</v>
      </c>
      <c r="H872" s="37" t="s">
        <v>18410</v>
      </c>
      <c r="I872" s="52">
        <v>0.393</v>
      </c>
      <c r="J872" s="52">
        <v>0.595</v>
      </c>
      <c r="K872" s="52">
        <v>-9.825</v>
      </c>
      <c r="L872" s="52">
        <v>0.0405</v>
      </c>
      <c r="M872" s="52">
        <v>0.79</v>
      </c>
      <c r="N872" s="52">
        <v>0.297</v>
      </c>
      <c r="O872" s="52">
        <v>0.115</v>
      </c>
      <c r="P872" s="52">
        <v>0.165</v>
      </c>
      <c r="Q872" s="52">
        <v>135.797</v>
      </c>
      <c r="R872" s="52">
        <v>7.0</v>
      </c>
      <c r="S872" s="52">
        <v>0.0</v>
      </c>
      <c r="T872" s="54" t="s">
        <v>103</v>
      </c>
      <c r="U872" s="57" t="s">
        <v>35</v>
      </c>
      <c r="V872" s="53" t="s">
        <v>58</v>
      </c>
      <c r="W872" s="59" t="s">
        <v>18424</v>
      </c>
      <c r="X872" s="73" t="str">
        <f>HYPERLINK("https://1drv.ms/w/c/F7E2E9B0D5CD6DA7/IQAUrojc9K6XQKVDf1O5XLxiAc5Au9v9yjjIpQi6Vya-rBY?e=5Ac3Pg","0872_Small Things.docx")</f>
        <v>0872_Small Things.docx</v>
      </c>
    </row>
    <row r="873">
      <c r="A873" s="25" t="s">
        <v>18427</v>
      </c>
      <c r="B873" s="37" t="s">
        <v>18428</v>
      </c>
      <c r="C873" s="51">
        <v>2014.0</v>
      </c>
      <c r="D873" s="52">
        <v>44.0</v>
      </c>
      <c r="E873" s="52">
        <v>244946.0</v>
      </c>
      <c r="F873" s="53" t="s">
        <v>18373</v>
      </c>
      <c r="G873" s="37" t="s">
        <v>18374</v>
      </c>
      <c r="H873" s="37" t="s">
        <v>18410</v>
      </c>
      <c r="I873" s="52">
        <v>0.344</v>
      </c>
      <c r="J873" s="52">
        <v>0.208</v>
      </c>
      <c r="K873" s="52">
        <v>-15.034</v>
      </c>
      <c r="L873" s="52">
        <v>0.0341</v>
      </c>
      <c r="M873" s="52">
        <v>0.946</v>
      </c>
      <c r="N873" s="52">
        <v>0.686</v>
      </c>
      <c r="O873" s="52">
        <v>0.104</v>
      </c>
      <c r="P873" s="52">
        <v>0.189</v>
      </c>
      <c r="Q873" s="52">
        <v>137.466</v>
      </c>
      <c r="R873" s="52">
        <v>10.0</v>
      </c>
      <c r="S873" s="52">
        <v>1.0</v>
      </c>
      <c r="T873" s="54" t="s">
        <v>103</v>
      </c>
      <c r="U873" s="57" t="s">
        <v>35</v>
      </c>
      <c r="V873" s="53" t="s">
        <v>58</v>
      </c>
      <c r="W873" s="59" t="s">
        <v>18430</v>
      </c>
      <c r="X873" s="73" t="str">
        <f>HYPERLINK("https://1drv.ms/w/c/F7E2E9B0D5CD6DA7/IQDjQrxbtgJKQaYJ4_MhOsJzAXmqax4TThyHxu_p2DkTVKg?e=Mf7Z5f","0873_Evergreen.docx")</f>
        <v>0873_Evergreen.docx</v>
      </c>
    </row>
    <row r="874">
      <c r="A874" s="25" t="s">
        <v>18431</v>
      </c>
      <c r="B874" s="37" t="s">
        <v>18432</v>
      </c>
      <c r="C874" s="51">
        <v>2014.0</v>
      </c>
      <c r="D874" s="52">
        <v>58.0</v>
      </c>
      <c r="E874" s="52">
        <v>213440.0</v>
      </c>
      <c r="F874" s="53" t="s">
        <v>18373</v>
      </c>
      <c r="G874" s="37" t="s">
        <v>18374</v>
      </c>
      <c r="H874" s="37" t="s">
        <v>18410</v>
      </c>
      <c r="I874" s="52">
        <v>0.49</v>
      </c>
      <c r="J874" s="52">
        <v>0.592</v>
      </c>
      <c r="K874" s="52">
        <v>-13.54</v>
      </c>
      <c r="L874" s="52">
        <v>0.0405</v>
      </c>
      <c r="M874" s="52">
        <v>0.614</v>
      </c>
      <c r="N874" s="52">
        <v>0.713</v>
      </c>
      <c r="O874" s="52">
        <v>0.136</v>
      </c>
      <c r="P874" s="52">
        <v>0.28</v>
      </c>
      <c r="Q874" s="52">
        <v>126.621</v>
      </c>
      <c r="R874" s="52">
        <v>0.0</v>
      </c>
      <c r="S874" s="52">
        <v>1.0</v>
      </c>
      <c r="T874" s="54" t="s">
        <v>103</v>
      </c>
      <c r="U874" s="57" t="s">
        <v>35</v>
      </c>
      <c r="V874" s="53" t="s">
        <v>36</v>
      </c>
      <c r="W874" s="59" t="s">
        <v>18433</v>
      </c>
      <c r="X874" s="73" t="str">
        <f>HYPERLINK("https://1drv.ms/w/c/F7E2E9B0D5CD6DA7/IQC1XmppIqfVRbNh0II8sptiAdkj0ZkjT155XdgJpqBVaT8?e=KKjoZQ","0874_In Dreams.docx")</f>
        <v>0874_In Dreams.docx</v>
      </c>
    </row>
    <row r="875">
      <c r="A875" s="25" t="s">
        <v>18436</v>
      </c>
      <c r="B875" s="37" t="s">
        <v>18437</v>
      </c>
      <c r="C875" s="51">
        <v>2011.0</v>
      </c>
      <c r="D875" s="52">
        <v>54.0</v>
      </c>
      <c r="E875" s="52">
        <v>297173.0</v>
      </c>
      <c r="F875" s="53" t="s">
        <v>18373</v>
      </c>
      <c r="G875" s="37" t="s">
        <v>18374</v>
      </c>
      <c r="H875" s="37" t="s">
        <v>18375</v>
      </c>
      <c r="I875" s="52">
        <v>0.397</v>
      </c>
      <c r="J875" s="52">
        <v>0.251</v>
      </c>
      <c r="K875" s="52">
        <v>-15.434</v>
      </c>
      <c r="L875" s="52">
        <v>0.0318</v>
      </c>
      <c r="M875" s="52">
        <v>0.849</v>
      </c>
      <c r="N875" s="52">
        <v>0.00135</v>
      </c>
      <c r="O875" s="52">
        <v>0.0903</v>
      </c>
      <c r="P875" s="52">
        <v>0.194</v>
      </c>
      <c r="Q875" s="52">
        <v>157.524</v>
      </c>
      <c r="R875" s="52">
        <v>11.0</v>
      </c>
      <c r="S875" s="52">
        <v>0.0</v>
      </c>
      <c r="T875" s="54" t="s">
        <v>103</v>
      </c>
      <c r="U875" s="57" t="s">
        <v>35</v>
      </c>
      <c r="V875" s="53" t="s">
        <v>58</v>
      </c>
      <c r="W875" s="59" t="s">
        <v>18438</v>
      </c>
      <c r="X875" s="73" t="str">
        <f>HYPERLINK("https://1drv.ms/w/c/F7E2E9B0D5CD6DA7/IQA6dvmDPNwOS5ZGE5kDryxdAX-R-LqM93c7opcx5nhbwi0?e=ghN5CI","0875_Gracious.docx")</f>
        <v>0875_Gracious.docx</v>
      </c>
    </row>
    <row r="876">
      <c r="A876" s="25" t="s">
        <v>18439</v>
      </c>
      <c r="B876" s="37" t="s">
        <v>18440</v>
      </c>
      <c r="C876" s="51">
        <v>2011.0</v>
      </c>
      <c r="D876" s="52">
        <v>70.0</v>
      </c>
      <c r="E876" s="52">
        <v>328506.0</v>
      </c>
      <c r="F876" s="53" t="s">
        <v>18373</v>
      </c>
      <c r="G876" s="37" t="s">
        <v>18374</v>
      </c>
      <c r="H876" s="37" t="s">
        <v>18375</v>
      </c>
      <c r="I876" s="52">
        <v>0.402</v>
      </c>
      <c r="J876" s="52">
        <v>0.364</v>
      </c>
      <c r="K876" s="52">
        <v>-10.836</v>
      </c>
      <c r="L876" s="52">
        <v>0.033</v>
      </c>
      <c r="M876" s="52">
        <v>0.449</v>
      </c>
      <c r="N876" s="52">
        <v>0.0508</v>
      </c>
      <c r="O876" s="52">
        <v>0.162</v>
      </c>
      <c r="P876" s="52">
        <v>0.224</v>
      </c>
      <c r="Q876" s="52">
        <v>129.568</v>
      </c>
      <c r="R876" s="52">
        <v>5.0</v>
      </c>
      <c r="S876" s="52">
        <v>1.0</v>
      </c>
      <c r="T876" s="54" t="s">
        <v>103</v>
      </c>
      <c r="U876" s="57" t="s">
        <v>35</v>
      </c>
      <c r="V876" s="53" t="s">
        <v>36</v>
      </c>
      <c r="W876" s="59" t="s">
        <v>18441</v>
      </c>
      <c r="X876" s="73" t="str">
        <f>HYPERLINK("https://1drv.ms/w/c/F7E2E9B0D5CD6DA7/IQDqtznxY2IyRaQU1KlSlwniAYXJT1VVLl0Yajsp9rnYV0s?e=eTut00","0876_Old Pine.docx")</f>
        <v>0876_Old Pine.docx</v>
      </c>
    </row>
    <row r="877">
      <c r="A877" s="25" t="s">
        <v>18446</v>
      </c>
      <c r="B877" s="37" t="s">
        <v>18447</v>
      </c>
      <c r="C877" s="51">
        <v>2011.0</v>
      </c>
      <c r="D877" s="52">
        <v>57.0</v>
      </c>
      <c r="E877" s="52">
        <v>309346.0</v>
      </c>
      <c r="F877" s="53" t="s">
        <v>18373</v>
      </c>
      <c r="G877" s="37" t="s">
        <v>18374</v>
      </c>
      <c r="H877" s="37" t="s">
        <v>18375</v>
      </c>
      <c r="I877" s="52">
        <v>0.483</v>
      </c>
      <c r="J877" s="52">
        <v>0.542</v>
      </c>
      <c r="K877" s="52">
        <v>-9.903</v>
      </c>
      <c r="L877" s="52">
        <v>0.0326</v>
      </c>
      <c r="M877" s="52">
        <v>0.278</v>
      </c>
      <c r="N877" s="52">
        <v>0.00737</v>
      </c>
      <c r="O877" s="52">
        <v>0.127</v>
      </c>
      <c r="P877" s="52">
        <v>0.489</v>
      </c>
      <c r="Q877" s="52">
        <v>119.237</v>
      </c>
      <c r="R877" s="52">
        <v>0.0</v>
      </c>
      <c r="S877" s="52">
        <v>0.0</v>
      </c>
      <c r="T877" s="54" t="s">
        <v>103</v>
      </c>
      <c r="U877" s="57" t="s">
        <v>35</v>
      </c>
      <c r="V877" s="53" t="s">
        <v>54</v>
      </c>
      <c r="W877" s="59" t="s">
        <v>18448</v>
      </c>
      <c r="X877" s="73" t="str">
        <f>HYPERLINK("https://1drv.ms/w/c/F7E2E9B0D5CD6DA7/IQA6fNDG0UZ_T7iXlOOM8HxFAVEd0-WIGM1PoWQkl0zi-Kc?e=8hhklH","0877_The Wolves.docx")</f>
        <v>0877_The Wolves.docx</v>
      </c>
    </row>
    <row r="878">
      <c r="A878" s="25" t="s">
        <v>18449</v>
      </c>
      <c r="B878" s="37" t="s">
        <v>18450</v>
      </c>
      <c r="C878" s="51">
        <v>2012.0</v>
      </c>
      <c r="D878" s="52">
        <v>46.0</v>
      </c>
      <c r="E878" s="52">
        <v>284548.0</v>
      </c>
      <c r="F878" s="53" t="s">
        <v>18373</v>
      </c>
      <c r="G878" s="37" t="s">
        <v>18374</v>
      </c>
      <c r="H878" s="37" t="s">
        <v>18387</v>
      </c>
      <c r="I878" s="52">
        <v>0.341</v>
      </c>
      <c r="J878" s="52">
        <v>0.583</v>
      </c>
      <c r="K878" s="52">
        <v>-9.628</v>
      </c>
      <c r="L878" s="52">
        <v>0.0408</v>
      </c>
      <c r="M878" s="52">
        <v>0.87</v>
      </c>
      <c r="N878" s="52">
        <v>0.347</v>
      </c>
      <c r="O878" s="52">
        <v>0.262</v>
      </c>
      <c r="P878" s="52">
        <v>0.408</v>
      </c>
      <c r="Q878" s="52">
        <v>172.268</v>
      </c>
      <c r="R878" s="52">
        <v>2.0</v>
      </c>
      <c r="S878" s="52">
        <v>0.0</v>
      </c>
      <c r="T878" s="54" t="s">
        <v>11697</v>
      </c>
      <c r="U878" s="57" t="s">
        <v>35</v>
      </c>
      <c r="V878" s="53" t="s">
        <v>54</v>
      </c>
      <c r="W878" s="59" t="s">
        <v>18451</v>
      </c>
      <c r="X878" s="73" t="str">
        <f>HYPERLINK("https://1drv.ms/w/c/F7E2E9B0D5CD6DA7/IQByMiIq-MzrRYVh5L_glI1HAds2YqCLRRApQ38yY0sFd3A?e=UbqUo8","0878_Esmerelda.docx")</f>
        <v>0878_Esmerelda.docx</v>
      </c>
    </row>
    <row r="879">
      <c r="A879" s="25" t="s">
        <v>18455</v>
      </c>
      <c r="B879" s="37" t="s">
        <v>18456</v>
      </c>
      <c r="C879" s="51">
        <v>2012.0</v>
      </c>
      <c r="D879" s="52">
        <v>42.0</v>
      </c>
      <c r="E879" s="52">
        <v>337802.0</v>
      </c>
      <c r="F879" s="53" t="s">
        <v>18373</v>
      </c>
      <c r="G879" s="37" t="s">
        <v>18374</v>
      </c>
      <c r="H879" s="37" t="s">
        <v>18387</v>
      </c>
      <c r="I879" s="52">
        <v>0.276</v>
      </c>
      <c r="J879" s="52">
        <v>0.448</v>
      </c>
      <c r="K879" s="52">
        <v>-12.525</v>
      </c>
      <c r="L879" s="52">
        <v>0.0411</v>
      </c>
      <c r="M879" s="52">
        <v>0.528</v>
      </c>
      <c r="N879" s="52">
        <v>0.358</v>
      </c>
      <c r="O879" s="52">
        <v>0.13</v>
      </c>
      <c r="P879" s="52">
        <v>0.197</v>
      </c>
      <c r="Q879" s="52">
        <v>144.039</v>
      </c>
      <c r="R879" s="52">
        <v>4.0</v>
      </c>
      <c r="S879" s="52">
        <v>0.0</v>
      </c>
      <c r="T879" s="54" t="s">
        <v>103</v>
      </c>
      <c r="U879" s="57" t="s">
        <v>35</v>
      </c>
      <c r="V879" s="53" t="s">
        <v>58</v>
      </c>
      <c r="W879" s="59" t="s">
        <v>18457</v>
      </c>
      <c r="X879" s="73" t="str">
        <f>HYPERLINK("https://1drv.ms/w/c/F7E2E9B0D5CD6DA7/IQCeHVoL66R6RbTD4cEqVRPyAREYwYSLUpRkCWLzupNvjLw?e=d0jurW","0879_To Be Alone.docx")</f>
        <v>0879_To Be Alone.docx</v>
      </c>
    </row>
    <row r="880">
      <c r="A880" s="25" t="s">
        <v>18458</v>
      </c>
      <c r="B880" s="37" t="s">
        <v>18459</v>
      </c>
      <c r="C880" s="51">
        <v>2011.0</v>
      </c>
      <c r="D880" s="52">
        <v>24.0</v>
      </c>
      <c r="E880" s="52">
        <v>265240.0</v>
      </c>
      <c r="F880" s="53" t="s">
        <v>18373</v>
      </c>
      <c r="G880" s="37" t="s">
        <v>18374</v>
      </c>
      <c r="H880" s="37" t="s">
        <v>18440</v>
      </c>
      <c r="I880" s="52">
        <v>0.692</v>
      </c>
      <c r="J880" s="52">
        <v>0.392</v>
      </c>
      <c r="K880" s="52">
        <v>-13.45</v>
      </c>
      <c r="L880" s="52">
        <v>0.0645</v>
      </c>
      <c r="M880" s="52">
        <v>0.651</v>
      </c>
      <c r="N880" s="52">
        <v>0.0314</v>
      </c>
      <c r="O880" s="52">
        <v>0.0898</v>
      </c>
      <c r="P880" s="52">
        <v>0.225</v>
      </c>
      <c r="Q880" s="52">
        <v>74.681</v>
      </c>
      <c r="R880" s="52">
        <v>6.0</v>
      </c>
      <c r="S880" s="52">
        <v>1.0</v>
      </c>
      <c r="T880" s="54" t="s">
        <v>103</v>
      </c>
      <c r="U880" s="57" t="s">
        <v>35</v>
      </c>
      <c r="V880" s="53" t="s">
        <v>36</v>
      </c>
      <c r="W880" s="59" t="s">
        <v>18461</v>
      </c>
      <c r="X880" s="73" t="str">
        <f>HYPERLINK("https://1drv.ms/w/c/F7E2E9B0D5CD6DA7/IQBcqhgsYi3HTomHF1qineTTATO66NhEjpQ5x06QYgkxNms?e=lY3nj9","0880_Further Away.docx")</f>
        <v>0880_Further Away.docx</v>
      </c>
    </row>
    <row r="881">
      <c r="A881" s="25" t="s">
        <v>18463</v>
      </c>
      <c r="B881" s="37" t="s">
        <v>18464</v>
      </c>
      <c r="C881" s="51">
        <v>2011.0</v>
      </c>
      <c r="D881" s="52">
        <v>44.0</v>
      </c>
      <c r="E881" s="52">
        <v>326066.0</v>
      </c>
      <c r="F881" s="53" t="s">
        <v>18373</v>
      </c>
      <c r="G881" s="37" t="s">
        <v>18374</v>
      </c>
      <c r="H881" s="37" t="s">
        <v>18465</v>
      </c>
      <c r="I881" s="52">
        <v>0.477</v>
      </c>
      <c r="J881" s="52">
        <v>0.529</v>
      </c>
      <c r="K881" s="52">
        <v>-9.59</v>
      </c>
      <c r="L881" s="52">
        <v>0.0423</v>
      </c>
      <c r="M881" s="52">
        <v>0.309</v>
      </c>
      <c r="N881" s="52">
        <v>4.92E-4</v>
      </c>
      <c r="O881" s="52">
        <v>0.7</v>
      </c>
      <c r="P881" s="52">
        <v>0.249</v>
      </c>
      <c r="Q881" s="52">
        <v>142.69</v>
      </c>
      <c r="R881" s="52">
        <v>4.0</v>
      </c>
      <c r="S881" s="52">
        <v>0.0</v>
      </c>
      <c r="T881" s="54" t="s">
        <v>103</v>
      </c>
      <c r="U881" s="57" t="s">
        <v>35</v>
      </c>
      <c r="V881" s="53" t="s">
        <v>36</v>
      </c>
      <c r="W881" s="59" t="s">
        <v>18466</v>
      </c>
      <c r="X881" s="73" t="str">
        <f>HYPERLINK("https://1drv.ms/w/c/F7E2E9B0D5CD6DA7/IQBcifYXq_u8Qo9RhmPf7HXpAVWuQILBrluJllUd-iWljXE?e=S6PMP1","0881_Empty Corridors – Live.docx")</f>
        <v>0881_Empty Corridors – Live.docx</v>
      </c>
    </row>
    <row r="882">
      <c r="A882" s="25" t="s">
        <v>18467</v>
      </c>
      <c r="B882" s="37" t="s">
        <v>18468</v>
      </c>
      <c r="C882" s="51">
        <v>2021.0</v>
      </c>
      <c r="D882" s="52">
        <v>42.0</v>
      </c>
      <c r="E882" s="52">
        <v>248973.0</v>
      </c>
      <c r="F882" s="53" t="s">
        <v>18373</v>
      </c>
      <c r="G882" s="37" t="s">
        <v>18374</v>
      </c>
      <c r="H882" s="37" t="s">
        <v>18471</v>
      </c>
      <c r="I882" s="52">
        <v>0.591</v>
      </c>
      <c r="J882" s="52">
        <v>0.716</v>
      </c>
      <c r="K882" s="52">
        <v>-6.884</v>
      </c>
      <c r="L882" s="52">
        <v>0.041</v>
      </c>
      <c r="M882" s="52">
        <v>0.22</v>
      </c>
      <c r="N882" s="52">
        <v>0.0239</v>
      </c>
      <c r="O882" s="52">
        <v>0.0854</v>
      </c>
      <c r="P882" s="52">
        <v>0.742</v>
      </c>
      <c r="Q882" s="52">
        <v>168.815</v>
      </c>
      <c r="R882" s="52">
        <v>2.0</v>
      </c>
      <c r="S882" s="52">
        <v>0.0</v>
      </c>
      <c r="T882" s="54" t="s">
        <v>103</v>
      </c>
      <c r="U882" s="57" t="s">
        <v>35</v>
      </c>
      <c r="V882" s="53" t="s">
        <v>54</v>
      </c>
      <c r="W882" s="59" t="s">
        <v>18472</v>
      </c>
      <c r="X882" s="73" t="str">
        <f>HYPERLINK("https://1drv.ms/w/c/F7E2E9B0D5CD6DA7/IQAJp-9k9xomT68RKomwesJuARM_HqmCMkYD8i-2x11BbkM?e=3FqFhr","0882_Sorry Kid – Edit.docx")</f>
        <v>0882_Sorry Kid – Edit.docx</v>
      </c>
    </row>
    <row r="883">
      <c r="A883" s="25" t="s">
        <v>18473</v>
      </c>
      <c r="B883" s="37" t="s">
        <v>18474</v>
      </c>
      <c r="C883" s="51">
        <v>2021.0</v>
      </c>
      <c r="D883" s="52">
        <v>44.0</v>
      </c>
      <c r="E883" s="52">
        <v>258693.0</v>
      </c>
      <c r="F883" s="53" t="s">
        <v>18373</v>
      </c>
      <c r="G883" s="37" t="s">
        <v>18374</v>
      </c>
      <c r="H883" s="37" t="s">
        <v>18471</v>
      </c>
      <c r="I883" s="52">
        <v>0.581</v>
      </c>
      <c r="J883" s="52">
        <v>0.674</v>
      </c>
      <c r="K883" s="52">
        <v>-6.14</v>
      </c>
      <c r="L883" s="52">
        <v>0.0434</v>
      </c>
      <c r="M883" s="52">
        <v>0.513</v>
      </c>
      <c r="N883" s="52">
        <v>2.07E-5</v>
      </c>
      <c r="O883" s="52">
        <v>0.157</v>
      </c>
      <c r="P883" s="52">
        <v>0.373</v>
      </c>
      <c r="Q883" s="52">
        <v>184.034</v>
      </c>
      <c r="R883" s="52">
        <v>2.0</v>
      </c>
      <c r="S883" s="52">
        <v>0.0</v>
      </c>
      <c r="T883" s="54" t="s">
        <v>103</v>
      </c>
      <c r="U883" s="57" t="s">
        <v>35</v>
      </c>
      <c r="V883" s="53" t="s">
        <v>45</v>
      </c>
      <c r="W883" s="59" t="s">
        <v>18475</v>
      </c>
      <c r="X883" s="73" t="str">
        <f>HYPERLINK("https://1drv.ms/w/c/F7E2E9B0D5CD6DA7/IQB1c4k6vLjzQrHLNR2Rt1QhAeqqNAQ5YrobNwiMT5UIkCM?e=4BwbmE","0883_Far Out.docx")</f>
        <v>0883_Far Out.docx</v>
      </c>
    </row>
    <row r="884">
      <c r="A884" s="25" t="s">
        <v>18478</v>
      </c>
      <c r="B884" s="37" t="s">
        <v>18479</v>
      </c>
      <c r="C884" s="51">
        <v>2013.0</v>
      </c>
      <c r="D884" s="52">
        <v>62.0</v>
      </c>
      <c r="E884" s="52">
        <v>253013.0</v>
      </c>
      <c r="F884" s="53" t="s">
        <v>18480</v>
      </c>
      <c r="G884" s="37" t="s">
        <v>18481</v>
      </c>
      <c r="H884" s="37" t="s">
        <v>18482</v>
      </c>
      <c r="I884" s="52">
        <v>0.401</v>
      </c>
      <c r="J884" s="52">
        <v>0.525</v>
      </c>
      <c r="K884" s="52">
        <v>-11.294</v>
      </c>
      <c r="L884" s="52">
        <v>0.0432</v>
      </c>
      <c r="M884" s="52">
        <v>0.886</v>
      </c>
      <c r="N884" s="52">
        <v>0.00543</v>
      </c>
      <c r="O884" s="52">
        <v>0.117</v>
      </c>
      <c r="P884" s="52">
        <v>0.409</v>
      </c>
      <c r="Q884" s="52">
        <v>146.546</v>
      </c>
      <c r="R884" s="52">
        <v>0.0</v>
      </c>
      <c r="S884" s="52">
        <v>1.0</v>
      </c>
      <c r="T884" s="54" t="s">
        <v>103</v>
      </c>
      <c r="U884" s="57" t="s">
        <v>35</v>
      </c>
      <c r="V884" s="53" t="s">
        <v>54</v>
      </c>
      <c r="W884" s="59" t="s">
        <v>18483</v>
      </c>
      <c r="X884" s="73" t="str">
        <f>HYPERLINK("https://1drv.ms/w/c/F7E2E9B0D5CD6DA7/IQDZAKd5jsIlRL19qH9_lN9MAXKgGP_Hn1lxY-XpFa38L2w?e=SlRuSV","0884_Youth.docx")</f>
        <v>0884_Youth.docx</v>
      </c>
    </row>
    <row r="885">
      <c r="A885" s="25" t="s">
        <v>18484</v>
      </c>
      <c r="B885" s="37" t="s">
        <v>17369</v>
      </c>
      <c r="C885" s="51">
        <v>2012.0</v>
      </c>
      <c r="D885" s="52">
        <v>63.0</v>
      </c>
      <c r="E885" s="52">
        <v>258972.0</v>
      </c>
      <c r="F885" s="53" t="s">
        <v>18480</v>
      </c>
      <c r="G885" s="37" t="s">
        <v>18481</v>
      </c>
      <c r="H885" s="37" t="s">
        <v>18485</v>
      </c>
      <c r="I885" s="52">
        <v>0.165</v>
      </c>
      <c r="J885" s="52">
        <v>0.299</v>
      </c>
      <c r="K885" s="52">
        <v>-12.439</v>
      </c>
      <c r="L885" s="52">
        <v>0.032</v>
      </c>
      <c r="M885" s="52">
        <v>0.11</v>
      </c>
      <c r="N885" s="52">
        <v>0.209</v>
      </c>
      <c r="O885" s="52">
        <v>0.572</v>
      </c>
      <c r="P885" s="52">
        <v>0.205</v>
      </c>
      <c r="Q885" s="52">
        <v>78.445</v>
      </c>
      <c r="R885" s="52">
        <v>3.0</v>
      </c>
      <c r="S885" s="52">
        <v>1.0</v>
      </c>
      <c r="T885" s="54" t="s">
        <v>103</v>
      </c>
      <c r="U885" s="57" t="s">
        <v>35</v>
      </c>
      <c r="V885" s="53" t="s">
        <v>36</v>
      </c>
      <c r="W885" s="59" t="s">
        <v>18486</v>
      </c>
      <c r="X885" s="73" t="str">
        <f>HYPERLINK("https://1drv.ms/w/c/F7E2E9B0D5CD6DA7/IQCeGPDpN4P7SZt9CFkTESV2AQqaFOjIxQcKjYJSNF6DZY0?e=b2Pc8k","0885_Medicine.docx")</f>
        <v>0885_Medicine.docx</v>
      </c>
    </row>
    <row r="886">
      <c r="A886" s="25" t="s">
        <v>18489</v>
      </c>
      <c r="B886" s="37" t="s">
        <v>18490</v>
      </c>
      <c r="C886" s="51">
        <v>2013.0</v>
      </c>
      <c r="D886" s="52">
        <v>54.0</v>
      </c>
      <c r="E886" s="52">
        <v>241466.0</v>
      </c>
      <c r="F886" s="53" t="s">
        <v>18480</v>
      </c>
      <c r="G886" s="37" t="s">
        <v>18481</v>
      </c>
      <c r="H886" s="37" t="s">
        <v>18482</v>
      </c>
      <c r="I886" s="52">
        <v>0.504</v>
      </c>
      <c r="J886" s="52">
        <v>0.139</v>
      </c>
      <c r="K886" s="52">
        <v>-16.568</v>
      </c>
      <c r="L886" s="52">
        <v>0.0326</v>
      </c>
      <c r="M886" s="52">
        <v>0.922</v>
      </c>
      <c r="N886" s="52">
        <v>0.105</v>
      </c>
      <c r="O886" s="52">
        <v>0.115</v>
      </c>
      <c r="P886" s="52">
        <v>0.109</v>
      </c>
      <c r="Q886" s="52">
        <v>125.115</v>
      </c>
      <c r="R886" s="52">
        <v>1.0</v>
      </c>
      <c r="S886" s="52">
        <v>1.0</v>
      </c>
      <c r="T886" s="54" t="s">
        <v>11697</v>
      </c>
      <c r="U886" s="57" t="s">
        <v>35</v>
      </c>
      <c r="V886" s="53" t="s">
        <v>58</v>
      </c>
      <c r="W886" s="59" t="s">
        <v>18492</v>
      </c>
      <c r="X886" s="73" t="str">
        <f>HYPERLINK("https://1drv.ms/w/c/F7E2E9B0D5CD6DA7/IQCGn1cPfDkeQ6W5tkdyi1rAAeaJf3sJR4yGkJfL7eU5hSs?e=Yk8OKV","0886_Smother.docx")</f>
        <v>0886_Smother.docx</v>
      </c>
    </row>
    <row r="887">
      <c r="A887" s="25" t="s">
        <v>18493</v>
      </c>
      <c r="B887" s="37" t="s">
        <v>18494</v>
      </c>
      <c r="C887" s="51">
        <v>2011.0</v>
      </c>
      <c r="D887" s="52">
        <v>47.0</v>
      </c>
      <c r="E887" s="52">
        <v>263809.0</v>
      </c>
      <c r="F887" s="53" t="s">
        <v>18480</v>
      </c>
      <c r="G887" s="37" t="s">
        <v>18481</v>
      </c>
      <c r="H887" s="37" t="s">
        <v>18495</v>
      </c>
      <c r="I887" s="52">
        <v>0.625</v>
      </c>
      <c r="J887" s="52">
        <v>0.481</v>
      </c>
      <c r="K887" s="52">
        <v>-7.926</v>
      </c>
      <c r="L887" s="52">
        <v>0.044</v>
      </c>
      <c r="M887" s="52">
        <v>0.77</v>
      </c>
      <c r="N887" s="52">
        <v>0.0</v>
      </c>
      <c r="O887" s="52">
        <v>0.106</v>
      </c>
      <c r="P887" s="52">
        <v>0.397</v>
      </c>
      <c r="Q887" s="52">
        <v>125.984</v>
      </c>
      <c r="R887" s="52">
        <v>11.0</v>
      </c>
      <c r="S887" s="52">
        <v>0.0</v>
      </c>
      <c r="T887" s="54" t="s">
        <v>103</v>
      </c>
      <c r="U887" s="57" t="s">
        <v>35</v>
      </c>
      <c r="V887" s="53" t="s">
        <v>45</v>
      </c>
      <c r="W887" s="59" t="s">
        <v>18496</v>
      </c>
      <c r="X887" s="73" t="str">
        <f>HYPERLINK("https://1drv.ms/w/c/F7E2E9B0D5CD6DA7/IQD7FNBFnBoCR7k3-zzItxNpATdazscv8bJWYnON0mQWCGs?e=01BExQ","0887_Landfill.docx")</f>
        <v>0887_Landfill.docx</v>
      </c>
    </row>
    <row r="888">
      <c r="A888" s="25" t="s">
        <v>18501</v>
      </c>
      <c r="B888" s="37" t="s">
        <v>7801</v>
      </c>
      <c r="C888" s="51">
        <v>2013.0</v>
      </c>
      <c r="D888" s="52">
        <v>40.0</v>
      </c>
      <c r="E888" s="52">
        <v>265520.0</v>
      </c>
      <c r="F888" s="53" t="s">
        <v>18480</v>
      </c>
      <c r="G888" s="37" t="s">
        <v>18481</v>
      </c>
      <c r="H888" s="37" t="s">
        <v>18482</v>
      </c>
      <c r="I888" s="52">
        <v>0.221</v>
      </c>
      <c r="J888" s="52">
        <v>0.464</v>
      </c>
      <c r="K888" s="52">
        <v>-15.826</v>
      </c>
      <c r="L888" s="52">
        <v>0.0493</v>
      </c>
      <c r="M888" s="52">
        <v>0.69</v>
      </c>
      <c r="N888" s="52">
        <v>0.51</v>
      </c>
      <c r="O888" s="52">
        <v>0.11</v>
      </c>
      <c r="P888" s="52">
        <v>0.196</v>
      </c>
      <c r="Q888" s="52">
        <v>144.508</v>
      </c>
      <c r="R888" s="52">
        <v>7.0</v>
      </c>
      <c r="S888" s="52">
        <v>0.0</v>
      </c>
      <c r="T888" s="54" t="s">
        <v>103</v>
      </c>
      <c r="U888" s="57" t="s">
        <v>35</v>
      </c>
      <c r="V888" s="53" t="s">
        <v>58</v>
      </c>
      <c r="W888" s="59" t="s">
        <v>18502</v>
      </c>
      <c r="X888" s="73" t="str">
        <f>HYPERLINK("https://1drv.ms/w/c/F7E2E9B0D5CD6DA7/IQDk2BCdEVe4Rak3ST8QOkXHAYuxc8gubR8hd6hEUwUK2rA?e=Z5HhBe","0888_Touch.docx")</f>
        <v>0888_Touch.docx</v>
      </c>
    </row>
    <row r="889">
      <c r="A889" s="25" t="s">
        <v>18503</v>
      </c>
      <c r="B889" s="37" t="s">
        <v>18504</v>
      </c>
      <c r="C889" s="51">
        <v>2012.0</v>
      </c>
      <c r="D889" s="52">
        <v>46.0</v>
      </c>
      <c r="E889" s="52">
        <v>293320.0</v>
      </c>
      <c r="F889" s="53" t="s">
        <v>18480</v>
      </c>
      <c r="G889" s="37" t="s">
        <v>18481</v>
      </c>
      <c r="H889" s="37" t="s">
        <v>18495</v>
      </c>
      <c r="I889" s="52">
        <v>0.404</v>
      </c>
      <c r="J889" s="52">
        <v>0.445</v>
      </c>
      <c r="K889" s="52">
        <v>-12.285</v>
      </c>
      <c r="L889" s="52">
        <v>0.0395</v>
      </c>
      <c r="M889" s="52">
        <v>0.208</v>
      </c>
      <c r="N889" s="52">
        <v>8.17E-6</v>
      </c>
      <c r="O889" s="52">
        <v>0.0911</v>
      </c>
      <c r="P889" s="52">
        <v>0.173</v>
      </c>
      <c r="Q889" s="52">
        <v>154.881</v>
      </c>
      <c r="R889" s="52">
        <v>6.0</v>
      </c>
      <c r="S889" s="52">
        <v>1.0</v>
      </c>
      <c r="T889" s="54" t="s">
        <v>103</v>
      </c>
      <c r="U889" s="57" t="s">
        <v>35</v>
      </c>
      <c r="V889" s="53" t="s">
        <v>58</v>
      </c>
      <c r="W889" s="59" t="s">
        <v>18506</v>
      </c>
      <c r="X889" s="73" t="str">
        <f>HYPERLINK("https://1drv.ms/w/c/F7E2E9B0D5CD6DA7/IQCrWdWsCFdiQIpXi8sGpp45AbcMSFpHw6zHCOQGS2sAmDA?e=RgYo9v","0889_Candles.docx")</f>
        <v>0889_Candles.docx</v>
      </c>
    </row>
    <row r="890">
      <c r="A890" s="25" t="s">
        <v>18508</v>
      </c>
      <c r="B890" s="37" t="s">
        <v>17974</v>
      </c>
      <c r="C890" s="51">
        <v>2013.0</v>
      </c>
      <c r="D890" s="52">
        <v>42.0</v>
      </c>
      <c r="E890" s="52">
        <v>211613.0</v>
      </c>
      <c r="F890" s="53" t="s">
        <v>18480</v>
      </c>
      <c r="G890" s="37" t="s">
        <v>18481</v>
      </c>
      <c r="H890" s="37" t="s">
        <v>18482</v>
      </c>
      <c r="I890" s="52">
        <v>0.512</v>
      </c>
      <c r="J890" s="52">
        <v>0.865</v>
      </c>
      <c r="K890" s="52">
        <v>-8.344</v>
      </c>
      <c r="L890" s="52">
        <v>0.0828</v>
      </c>
      <c r="M890" s="52">
        <v>0.363</v>
      </c>
      <c r="N890" s="52">
        <v>0.287</v>
      </c>
      <c r="O890" s="52">
        <v>0.0908</v>
      </c>
      <c r="P890" s="52">
        <v>0.558</v>
      </c>
      <c r="Q890" s="52">
        <v>159.927</v>
      </c>
      <c r="R890" s="52">
        <v>1.0</v>
      </c>
      <c r="S890" s="52">
        <v>1.0</v>
      </c>
      <c r="T890" s="54" t="s">
        <v>103</v>
      </c>
      <c r="U890" s="57" t="s">
        <v>35</v>
      </c>
      <c r="V890" s="53" t="s">
        <v>54</v>
      </c>
      <c r="W890" s="59" t="s">
        <v>18509</v>
      </c>
      <c r="X890" s="73" t="str">
        <f>HYPERLINK("https://1drv.ms/w/c/F7E2E9B0D5CD6DA7/IQAq9Az7IHj9T59suVNig5r4Ab42epWJsyU2AJo6H_sKTxY?e=PYcsb7","0890_Human.docx")</f>
        <v>0890_Human.docx</v>
      </c>
    </row>
    <row r="891">
      <c r="A891" s="25" t="s">
        <v>18510</v>
      </c>
      <c r="B891" s="37" t="s">
        <v>18511</v>
      </c>
      <c r="C891" s="51">
        <v>2013.0</v>
      </c>
      <c r="D891" s="52">
        <v>41.0</v>
      </c>
      <c r="E891" s="52">
        <v>280506.0</v>
      </c>
      <c r="F891" s="53" t="s">
        <v>18480</v>
      </c>
      <c r="G891" s="37" t="s">
        <v>18481</v>
      </c>
      <c r="H891" s="37" t="s">
        <v>18482</v>
      </c>
      <c r="I891" s="52">
        <v>0.249</v>
      </c>
      <c r="J891" s="52">
        <v>0.449</v>
      </c>
      <c r="K891" s="52">
        <v>-12.058</v>
      </c>
      <c r="L891" s="52">
        <v>0.0394</v>
      </c>
      <c r="M891" s="52">
        <v>0.371</v>
      </c>
      <c r="N891" s="52">
        <v>0.135</v>
      </c>
      <c r="O891" s="52">
        <v>0.108</v>
      </c>
      <c r="P891" s="52">
        <v>0.206</v>
      </c>
      <c r="Q891" s="52">
        <v>130.316</v>
      </c>
      <c r="R891" s="52">
        <v>2.0</v>
      </c>
      <c r="S891" s="52">
        <v>1.0</v>
      </c>
      <c r="T891" s="54" t="s">
        <v>103</v>
      </c>
      <c r="U891" s="57" t="s">
        <v>35</v>
      </c>
      <c r="V891" s="53" t="s">
        <v>36</v>
      </c>
      <c r="W891" s="59" t="s">
        <v>18513</v>
      </c>
      <c r="X891" s="73" t="str">
        <f>HYPERLINK("https://1drv.ms/w/c/F7E2E9B0D5CD6DA7/IQAPqr6yzQX0TowLOVNgqcT9AU9kLDrG5Fh5WF-mwaeL0uU?e=G9sRbn","0891_Tomorrow.docx")</f>
        <v>0891_Tomorrow.docx</v>
      </c>
    </row>
    <row r="892">
      <c r="A892" s="25" t="s">
        <v>18516</v>
      </c>
      <c r="B892" s="37" t="s">
        <v>18517</v>
      </c>
      <c r="C892" s="51">
        <v>2013.0</v>
      </c>
      <c r="D892" s="52">
        <v>40.0</v>
      </c>
      <c r="E892" s="52">
        <v>212680.0</v>
      </c>
      <c r="F892" s="53" t="s">
        <v>18480</v>
      </c>
      <c r="G892" s="37" t="s">
        <v>18481</v>
      </c>
      <c r="H892" s="37" t="s">
        <v>18482</v>
      </c>
      <c r="I892" s="52">
        <v>0.481</v>
      </c>
      <c r="J892" s="52">
        <v>0.383</v>
      </c>
      <c r="K892" s="52">
        <v>-12.953</v>
      </c>
      <c r="L892" s="52">
        <v>0.0372</v>
      </c>
      <c r="M892" s="52">
        <v>0.816</v>
      </c>
      <c r="N892" s="52">
        <v>0.0396</v>
      </c>
      <c r="O892" s="52">
        <v>0.105</v>
      </c>
      <c r="P892" s="52">
        <v>0.147</v>
      </c>
      <c r="Q892" s="52">
        <v>115.054</v>
      </c>
      <c r="R892" s="52">
        <v>4.0</v>
      </c>
      <c r="S892" s="52">
        <v>0.0</v>
      </c>
      <c r="T892" s="54" t="s">
        <v>103</v>
      </c>
      <c r="U892" s="57" t="s">
        <v>35</v>
      </c>
      <c r="V892" s="53" t="s">
        <v>58</v>
      </c>
      <c r="W892" s="59" t="s">
        <v>18518</v>
      </c>
      <c r="X892" s="73" t="str">
        <f>HYPERLINK("https://1drv.ms/w/c/F7E2E9B0D5CD6DA7/IQB77mjpCdaWQqCi7cIWGn7AAbRx1kHlN27PWXnJC3405f4?e=oOobXb","0892_Still.docx")</f>
        <v>0892_Still.docx</v>
      </c>
    </row>
    <row r="893">
      <c r="A893" s="25" t="s">
        <v>18519</v>
      </c>
      <c r="B893" s="37" t="s">
        <v>18521</v>
      </c>
      <c r="C893" s="51">
        <v>2013.0</v>
      </c>
      <c r="D893" s="52">
        <v>39.0</v>
      </c>
      <c r="E893" s="52">
        <v>335346.0</v>
      </c>
      <c r="F893" s="53" t="s">
        <v>18480</v>
      </c>
      <c r="G893" s="37" t="s">
        <v>18481</v>
      </c>
      <c r="H893" s="37" t="s">
        <v>18482</v>
      </c>
      <c r="I893" s="52">
        <v>0.39</v>
      </c>
      <c r="J893" s="52">
        <v>0.233</v>
      </c>
      <c r="K893" s="52">
        <v>-14.035</v>
      </c>
      <c r="L893" s="52">
        <v>0.0297</v>
      </c>
      <c r="M893" s="52">
        <v>0.589</v>
      </c>
      <c r="N893" s="52">
        <v>0.016</v>
      </c>
      <c r="O893" s="52">
        <v>0.194</v>
      </c>
      <c r="P893" s="52">
        <v>0.06</v>
      </c>
      <c r="Q893" s="52">
        <v>154.078</v>
      </c>
      <c r="R893" s="52">
        <v>11.0</v>
      </c>
      <c r="S893" s="52">
        <v>0.0</v>
      </c>
      <c r="T893" s="54" t="s">
        <v>103</v>
      </c>
      <c r="U893" s="57" t="s">
        <v>35</v>
      </c>
      <c r="V893" s="53" t="s">
        <v>75</v>
      </c>
      <c r="W893" s="59" t="s">
        <v>18523</v>
      </c>
      <c r="X893" s="73" t="str">
        <f>HYPERLINK("https://1drv.ms/w/c/F7E2E9B0D5CD6DA7/IQACYNTOM0RWRaETyJ0NkwaqATZ0-UPnYEndCHdoAd4IZXY?e=dikzgk","0893_Lifeforms.docx")</f>
        <v>0893_Lifeforms.docx</v>
      </c>
    </row>
    <row r="894">
      <c r="A894" s="25" t="s">
        <v>18524</v>
      </c>
      <c r="B894" s="37" t="s">
        <v>18525</v>
      </c>
      <c r="C894" s="51">
        <v>2016.0</v>
      </c>
      <c r="D894" s="52">
        <v>39.0</v>
      </c>
      <c r="E894" s="52">
        <v>256944.0</v>
      </c>
      <c r="F894" s="53" t="s">
        <v>18480</v>
      </c>
      <c r="G894" s="37" t="s">
        <v>18481</v>
      </c>
      <c r="H894" s="37" t="s">
        <v>18526</v>
      </c>
      <c r="I894" s="52">
        <v>0.422</v>
      </c>
      <c r="J894" s="52">
        <v>0.705</v>
      </c>
      <c r="K894" s="52">
        <v>-10.099</v>
      </c>
      <c r="L894" s="52">
        <v>0.0652</v>
      </c>
      <c r="M894" s="52">
        <v>0.29</v>
      </c>
      <c r="N894" s="52">
        <v>0.586</v>
      </c>
      <c r="O894" s="52">
        <v>0.101</v>
      </c>
      <c r="P894" s="52">
        <v>0.208</v>
      </c>
      <c r="Q894" s="52">
        <v>131.018</v>
      </c>
      <c r="R894" s="52">
        <v>6.0</v>
      </c>
      <c r="S894" s="52">
        <v>0.0</v>
      </c>
      <c r="T894" s="54" t="s">
        <v>11697</v>
      </c>
      <c r="U894" s="57" t="s">
        <v>35</v>
      </c>
      <c r="V894" s="53" t="s">
        <v>36</v>
      </c>
      <c r="W894" s="59" t="s">
        <v>18527</v>
      </c>
      <c r="X894" s="73" t="str">
        <f>HYPERLINK("https://1drv.ms/w/c/F7E2E9B0D5CD6DA7/IQBGL5mFnvVOTJtcHhEAXnnKAYCaMWZfHOJJruQhzxTgTbE?e=D2nhQu","0894_Numbers.docx")</f>
        <v>0894_Numbers.docx</v>
      </c>
    </row>
    <row r="895">
      <c r="A895" s="25" t="s">
        <v>18528</v>
      </c>
      <c r="B895" s="37" t="s">
        <v>18529</v>
      </c>
      <c r="C895" s="51">
        <v>2016.0</v>
      </c>
      <c r="D895" s="52">
        <v>52.0</v>
      </c>
      <c r="E895" s="52">
        <v>173131.0</v>
      </c>
      <c r="F895" s="53" t="s">
        <v>18480</v>
      </c>
      <c r="G895" s="37" t="s">
        <v>18481</v>
      </c>
      <c r="H895" s="37" t="s">
        <v>18530</v>
      </c>
      <c r="I895" s="52">
        <v>0.461</v>
      </c>
      <c r="J895" s="52">
        <v>0.904</v>
      </c>
      <c r="K895" s="52">
        <v>-7.853</v>
      </c>
      <c r="L895" s="52">
        <v>0.14</v>
      </c>
      <c r="M895" s="52">
        <v>0.0113</v>
      </c>
      <c r="N895" s="52">
        <v>0.781</v>
      </c>
      <c r="O895" s="52">
        <v>0.0842</v>
      </c>
      <c r="P895" s="52">
        <v>0.558</v>
      </c>
      <c r="Q895" s="52">
        <v>162.037</v>
      </c>
      <c r="R895" s="52">
        <v>5.0</v>
      </c>
      <c r="S895" s="52">
        <v>0.0</v>
      </c>
      <c r="T895" s="54" t="s">
        <v>103</v>
      </c>
      <c r="U895" s="57" t="s">
        <v>35</v>
      </c>
      <c r="V895" s="53" t="s">
        <v>54</v>
      </c>
      <c r="W895" s="59" t="s">
        <v>18532</v>
      </c>
      <c r="X895" s="73" t="str">
        <f>HYPERLINK("https://1drv.ms/w/c/F7E2E9B0D5CD6DA7/IQAJAyoxwbZCQp4etBXVidUFAQb65Z0wmwsnSbLj4CYcXv0?e=9KsVdQ","0895_No Care.docx")</f>
        <v>0895_No Care.docx</v>
      </c>
    </row>
    <row r="896">
      <c r="A896" s="25" t="s">
        <v>18537</v>
      </c>
      <c r="B896" s="37" t="s">
        <v>18538</v>
      </c>
      <c r="C896" s="51">
        <v>2016.0</v>
      </c>
      <c r="D896" s="52">
        <v>38.0</v>
      </c>
      <c r="E896" s="52">
        <v>266980.0</v>
      </c>
      <c r="F896" s="53" t="s">
        <v>18480</v>
      </c>
      <c r="G896" s="37" t="s">
        <v>18481</v>
      </c>
      <c r="H896" s="37" t="s">
        <v>18530</v>
      </c>
      <c r="I896" s="52">
        <v>0.289</v>
      </c>
      <c r="J896" s="52">
        <v>0.632</v>
      </c>
      <c r="K896" s="52">
        <v>-7.265</v>
      </c>
      <c r="L896" s="52">
        <v>0.0353</v>
      </c>
      <c r="M896" s="52">
        <v>0.256</v>
      </c>
      <c r="N896" s="52">
        <v>0.11</v>
      </c>
      <c r="O896" s="52">
        <v>0.237</v>
      </c>
      <c r="P896" s="52">
        <v>0.31</v>
      </c>
      <c r="Q896" s="52">
        <v>160.104</v>
      </c>
      <c r="R896" s="52">
        <v>2.0</v>
      </c>
      <c r="S896" s="52">
        <v>1.0</v>
      </c>
      <c r="T896" s="54" t="s">
        <v>103</v>
      </c>
      <c r="U896" s="57" t="s">
        <v>35</v>
      </c>
      <c r="V896" s="53" t="s">
        <v>45</v>
      </c>
      <c r="W896" s="59" t="s">
        <v>18539</v>
      </c>
      <c r="X896" s="73" t="str">
        <f>HYPERLINK("https://1drv.ms/w/c/F7E2E9B0D5CD6DA7/IQACMXiki3q_RIye8r91dtMZAQb079eoOXFOJf6-pIMoIjI?e=M0wcTr","0896_How.docx")</f>
        <v>0896_How.docx</v>
      </c>
    </row>
    <row r="897">
      <c r="A897" s="25" t="s">
        <v>18540</v>
      </c>
      <c r="B897" s="37" t="s">
        <v>18541</v>
      </c>
      <c r="C897" s="51">
        <v>2016.0</v>
      </c>
      <c r="D897" s="52">
        <v>36.0</v>
      </c>
      <c r="E897" s="52">
        <v>406495.0</v>
      </c>
      <c r="F897" s="53" t="s">
        <v>18480</v>
      </c>
      <c r="G897" s="37" t="s">
        <v>18481</v>
      </c>
      <c r="H897" s="37" t="s">
        <v>18530</v>
      </c>
      <c r="I897" s="52">
        <v>0.16</v>
      </c>
      <c r="J897" s="52">
        <v>0.816</v>
      </c>
      <c r="K897" s="52">
        <v>-6.953</v>
      </c>
      <c r="L897" s="52">
        <v>0.0773</v>
      </c>
      <c r="M897" s="52">
        <v>0.376</v>
      </c>
      <c r="N897" s="52">
        <v>0.903</v>
      </c>
      <c r="O897" s="52">
        <v>0.198</v>
      </c>
      <c r="P897" s="52">
        <v>0.136</v>
      </c>
      <c r="Q897" s="52">
        <v>175.962</v>
      </c>
      <c r="R897" s="52">
        <v>7.0</v>
      </c>
      <c r="S897" s="52">
        <v>1.0</v>
      </c>
      <c r="T897" s="54" t="s">
        <v>103</v>
      </c>
      <c r="U897" s="57" t="s">
        <v>35</v>
      </c>
      <c r="V897" s="53" t="s">
        <v>58</v>
      </c>
      <c r="W897" s="59" t="s">
        <v>18544</v>
      </c>
      <c r="X897" s="73" t="str">
        <f>HYPERLINK("https://1drv.ms/w/c/F7E2E9B0D5CD6DA7/IQCjIpj5PlF4SaGbQOLsnv8jAYl7n1iA1kcht-_EXBJiVyA?e=HAQTfq","0897_Fossa.docx")</f>
        <v>0897_Fossa.docx</v>
      </c>
    </row>
    <row r="898">
      <c r="A898" s="25" t="s">
        <v>18547</v>
      </c>
      <c r="B898" s="37" t="s">
        <v>18548</v>
      </c>
      <c r="C898" s="51">
        <v>2016.0</v>
      </c>
      <c r="D898" s="52">
        <v>32.0</v>
      </c>
      <c r="E898" s="52">
        <v>273724.0</v>
      </c>
      <c r="F898" s="53" t="s">
        <v>18480</v>
      </c>
      <c r="G898" s="37" t="s">
        <v>18481</v>
      </c>
      <c r="H898" s="37" t="s">
        <v>18526</v>
      </c>
      <c r="I898" s="52">
        <v>0.456</v>
      </c>
      <c r="J898" s="52">
        <v>0.525</v>
      </c>
      <c r="K898" s="52">
        <v>-10.39</v>
      </c>
      <c r="L898" s="52">
        <v>0.0694</v>
      </c>
      <c r="M898" s="52">
        <v>0.535</v>
      </c>
      <c r="N898" s="52">
        <v>0.0431</v>
      </c>
      <c r="O898" s="52">
        <v>0.116</v>
      </c>
      <c r="P898" s="52">
        <v>0.38</v>
      </c>
      <c r="Q898" s="52">
        <v>81.024</v>
      </c>
      <c r="R898" s="52">
        <v>2.0</v>
      </c>
      <c r="S898" s="52">
        <v>1.0</v>
      </c>
      <c r="T898" s="54" t="s">
        <v>103</v>
      </c>
      <c r="U898" s="57" t="s">
        <v>35</v>
      </c>
      <c r="V898" s="53" t="s">
        <v>45</v>
      </c>
      <c r="W898" s="59" t="s">
        <v>18549</v>
      </c>
      <c r="X898" s="73" t="str">
        <f>HYPERLINK("https://1drv.ms/w/c/F7E2E9B0D5CD6DA7/IQBWHkNjA61RSboWEcoJ2hZkAZmYEKv4cE33ILMRr1Vsvwg?e=9pTcn4","0898_Alone / With You.docx")</f>
        <v>0898_Alone / With You.docx</v>
      </c>
    </row>
    <row r="899">
      <c r="A899" s="25" t="s">
        <v>18550</v>
      </c>
      <c r="B899" s="37" t="s">
        <v>8194</v>
      </c>
      <c r="C899" s="51">
        <v>2011.0</v>
      </c>
      <c r="D899" s="52">
        <v>48.0</v>
      </c>
      <c r="E899" s="52">
        <v>258879.0</v>
      </c>
      <c r="F899" s="53" t="s">
        <v>18480</v>
      </c>
      <c r="G899" s="37" t="s">
        <v>18481</v>
      </c>
      <c r="H899" s="37" t="s">
        <v>18552</v>
      </c>
      <c r="I899" s="52">
        <v>0.677</v>
      </c>
      <c r="J899" s="52">
        <v>0.427</v>
      </c>
      <c r="K899" s="52">
        <v>-11.682</v>
      </c>
      <c r="L899" s="52">
        <v>0.0259</v>
      </c>
      <c r="M899" s="52">
        <v>0.244</v>
      </c>
      <c r="N899" s="52">
        <v>0.17</v>
      </c>
      <c r="O899" s="52">
        <v>0.17</v>
      </c>
      <c r="P899" s="52">
        <v>0.253</v>
      </c>
      <c r="Q899" s="52">
        <v>103.628</v>
      </c>
      <c r="R899" s="52">
        <v>7.0</v>
      </c>
      <c r="S899" s="52">
        <v>0.0</v>
      </c>
      <c r="T899" s="54" t="s">
        <v>103</v>
      </c>
      <c r="U899" s="57" t="s">
        <v>35</v>
      </c>
      <c r="V899" s="53" t="s">
        <v>36</v>
      </c>
      <c r="W899" s="59" t="s">
        <v>18554</v>
      </c>
      <c r="X899" s="73" t="str">
        <f>HYPERLINK("https://1drv.ms/w/c/F7E2E9B0D5CD6DA7/IQAp5ZrJK3LRTqsSkQGq7q5eAdRdGGf3Kxpm1fgmks513bw?e=Ir6N66","0899_Home.docx")</f>
        <v>0899_Home.docx</v>
      </c>
    </row>
    <row r="900">
      <c r="A900" s="25" t="s">
        <v>18558</v>
      </c>
      <c r="B900" s="37" t="s">
        <v>18559</v>
      </c>
      <c r="C900" s="51">
        <v>2016.0</v>
      </c>
      <c r="D900" s="52">
        <v>39.0</v>
      </c>
      <c r="E900" s="52">
        <v>314829.0</v>
      </c>
      <c r="F900" s="53" t="s">
        <v>18480</v>
      </c>
      <c r="G900" s="37" t="s">
        <v>18481</v>
      </c>
      <c r="H900" s="37" t="s">
        <v>18530</v>
      </c>
      <c r="I900" s="52">
        <v>0.428</v>
      </c>
      <c r="J900" s="52">
        <v>0.658</v>
      </c>
      <c r="K900" s="52">
        <v>-7.846</v>
      </c>
      <c r="L900" s="52">
        <v>0.0593</v>
      </c>
      <c r="M900" s="52">
        <v>0.679</v>
      </c>
      <c r="N900" s="52">
        <v>0.115</v>
      </c>
      <c r="O900" s="52">
        <v>0.0683</v>
      </c>
      <c r="P900" s="52">
        <v>0.119</v>
      </c>
      <c r="Q900" s="52">
        <v>136.589</v>
      </c>
      <c r="R900" s="52">
        <v>0.0</v>
      </c>
      <c r="S900" s="52">
        <v>0.0</v>
      </c>
      <c r="T900" s="54" t="s">
        <v>103</v>
      </c>
      <c r="U900" s="57" t="s">
        <v>35</v>
      </c>
      <c r="V900" s="53" t="s">
        <v>58</v>
      </c>
      <c r="W900" s="59" t="s">
        <v>18560</v>
      </c>
      <c r="X900" s="73" t="str">
        <f>HYPERLINK("https://1drv.ms/w/c/F7E2E9B0D5CD6DA7/IQBUFU69O82lT68OfE0NbL7gATsV4E6m3fxmW6WsGf5cLtM?e=kMa6UV","0900_Doing the Right Thing.docx")</f>
        <v>0900_Doing the Right Thing.docx</v>
      </c>
    </row>
    <row r="901">
      <c r="A901" s="25" t="s">
        <v>18563</v>
      </c>
      <c r="B901" s="37" t="s">
        <v>18564</v>
      </c>
      <c r="C901" s="51">
        <v>2016.0</v>
      </c>
      <c r="D901" s="52">
        <v>40.0</v>
      </c>
      <c r="E901" s="52">
        <v>325858.0</v>
      </c>
      <c r="F901" s="53" t="s">
        <v>18480</v>
      </c>
      <c r="G901" s="37" t="s">
        <v>18481</v>
      </c>
      <c r="H901" s="37" t="s">
        <v>18530</v>
      </c>
      <c r="I901" s="52">
        <v>0.444</v>
      </c>
      <c r="J901" s="52">
        <v>0.539</v>
      </c>
      <c r="K901" s="52">
        <v>-6.967</v>
      </c>
      <c r="L901" s="52">
        <v>0.0337</v>
      </c>
      <c r="M901" s="52">
        <v>0.331</v>
      </c>
      <c r="N901" s="52">
        <v>0.502</v>
      </c>
      <c r="O901" s="52">
        <v>0.33</v>
      </c>
      <c r="P901" s="52">
        <v>0.119</v>
      </c>
      <c r="Q901" s="52">
        <v>113.677</v>
      </c>
      <c r="R901" s="52">
        <v>2.0</v>
      </c>
      <c r="S901" s="52">
        <v>1.0</v>
      </c>
      <c r="T901" s="54" t="s">
        <v>103</v>
      </c>
      <c r="U901" s="57" t="s">
        <v>35</v>
      </c>
      <c r="V901" s="53" t="s">
        <v>58</v>
      </c>
      <c r="W901" s="59" t="s">
        <v>18566</v>
      </c>
      <c r="X901" s="73" t="str">
        <f>HYPERLINK("https://1drv.ms/w/c/F7E2E9B0D5CD6DA7/IQAIOPc8ThRtSLNsVnvwi2XHAW3kmyZlL5XXqyuPDjPw4o4?e=pChjob","0901_New Ways.docx")</f>
        <v>0901_New Ways.docx</v>
      </c>
    </row>
    <row r="902">
      <c r="A902" s="25" t="s">
        <v>18569</v>
      </c>
      <c r="B902" s="37" t="s">
        <v>18570</v>
      </c>
      <c r="C902" s="51">
        <v>2013.0</v>
      </c>
      <c r="D902" s="52">
        <v>67.0</v>
      </c>
      <c r="E902" s="52">
        <v>244360.0</v>
      </c>
      <c r="F902" s="53" t="s">
        <v>18571</v>
      </c>
      <c r="G902" s="37" t="s">
        <v>18572</v>
      </c>
      <c r="H902" s="37" t="s">
        <v>18573</v>
      </c>
      <c r="I902" s="52">
        <v>0.445</v>
      </c>
      <c r="J902" s="52">
        <v>0.537</v>
      </c>
      <c r="K902" s="52">
        <v>-8.532</v>
      </c>
      <c r="L902" s="52">
        <v>0.04</v>
      </c>
      <c r="M902" s="52">
        <v>0.695</v>
      </c>
      <c r="N902" s="52">
        <v>1.6E-5</v>
      </c>
      <c r="O902" s="52">
        <v>0.0941</v>
      </c>
      <c r="P902" s="52">
        <v>0.131</v>
      </c>
      <c r="Q902" s="52">
        <v>122.764</v>
      </c>
      <c r="R902" s="52">
        <v>4.0</v>
      </c>
      <c r="S902" s="52">
        <v>0.0</v>
      </c>
      <c r="T902" s="54" t="s">
        <v>11697</v>
      </c>
      <c r="U902" s="57" t="s">
        <v>35</v>
      </c>
      <c r="V902" s="53" t="s">
        <v>58</v>
      </c>
      <c r="W902" s="59" t="s">
        <v>18574</v>
      </c>
      <c r="X902" s="73" t="str">
        <f>HYPERLINK("https://1drv.ms/w/c/F7E2E9B0D5CD6DA7/IQDgZ6O26UkuRpzRPVfOqhgyAX9zcINzwRbMxYJw1ibbplo?e=rATpWt","0902_Another Love.docx")</f>
        <v>0902_Another Love.docx</v>
      </c>
    </row>
    <row r="903">
      <c r="A903" s="25" t="s">
        <v>18577</v>
      </c>
      <c r="B903" s="37" t="s">
        <v>18578</v>
      </c>
      <c r="C903" s="51">
        <v>2013.0</v>
      </c>
      <c r="D903" s="52">
        <v>73.0</v>
      </c>
      <c r="E903" s="52">
        <v>193080.0</v>
      </c>
      <c r="F903" s="53" t="s">
        <v>18571</v>
      </c>
      <c r="G903" s="37" t="s">
        <v>18572</v>
      </c>
      <c r="H903" s="37" t="s">
        <v>18579</v>
      </c>
      <c r="I903" s="52">
        <v>0.445</v>
      </c>
      <c r="J903" s="52">
        <v>0.179</v>
      </c>
      <c r="K903" s="52">
        <v>-12.938</v>
      </c>
      <c r="L903" s="52">
        <v>0.0396</v>
      </c>
      <c r="M903" s="52">
        <v>0.952</v>
      </c>
      <c r="N903" s="52">
        <v>5.6E-4</v>
      </c>
      <c r="O903" s="52">
        <v>0.107</v>
      </c>
      <c r="P903" s="52">
        <v>0.119</v>
      </c>
      <c r="Q903" s="52">
        <v>72.246</v>
      </c>
      <c r="R903" s="52">
        <v>1.0</v>
      </c>
      <c r="S903" s="52">
        <v>1.0</v>
      </c>
      <c r="T903" s="54" t="s">
        <v>103</v>
      </c>
      <c r="U903" s="57" t="s">
        <v>35</v>
      </c>
      <c r="V903" s="53" t="s">
        <v>58</v>
      </c>
      <c r="W903" s="59" t="s">
        <v>18580</v>
      </c>
      <c r="X903" s="73" t="str">
        <f>HYPERLINK("https://1drv.ms/w/c/F7E2E9B0D5CD6DA7/IQBGqr9QHXMXRJhQQRW1VRCWAUNtrBd_bpjzsDdaitpYbfs?e=eMUKcP","0903_Heal.docx")</f>
        <v>0903_Heal.docx</v>
      </c>
    </row>
    <row r="904">
      <c r="A904" s="25" t="s">
        <v>18583</v>
      </c>
      <c r="B904" s="37" t="s">
        <v>18584</v>
      </c>
      <c r="C904" s="51">
        <v>2013.0</v>
      </c>
      <c r="D904" s="52">
        <v>64.0</v>
      </c>
      <c r="E904" s="52">
        <v>217840.0</v>
      </c>
      <c r="F904" s="53" t="s">
        <v>18571</v>
      </c>
      <c r="G904" s="37" t="s">
        <v>18572</v>
      </c>
      <c r="H904" s="37" t="s">
        <v>18579</v>
      </c>
      <c r="I904" s="52">
        <v>0.468</v>
      </c>
      <c r="J904" s="52">
        <v>0.473</v>
      </c>
      <c r="K904" s="52">
        <v>-8.503</v>
      </c>
      <c r="L904" s="52">
        <v>0.0281</v>
      </c>
      <c r="M904" s="52">
        <v>0.278</v>
      </c>
      <c r="N904" s="52">
        <v>6.1E-4</v>
      </c>
      <c r="O904" s="52">
        <v>0.117</v>
      </c>
      <c r="P904" s="52">
        <v>0.286</v>
      </c>
      <c r="Q904" s="52">
        <v>79.055</v>
      </c>
      <c r="R904" s="52">
        <v>1.0</v>
      </c>
      <c r="S904" s="52">
        <v>0.0</v>
      </c>
      <c r="T904" s="54" t="s">
        <v>103</v>
      </c>
      <c r="U904" s="57" t="s">
        <v>35</v>
      </c>
      <c r="V904" s="53" t="s">
        <v>36</v>
      </c>
      <c r="W904" s="59" t="s">
        <v>18585</v>
      </c>
      <c r="X904" s="73" t="str">
        <f>HYPERLINK("https://1drv.ms/w/c/F7E2E9B0D5CD6DA7/IQBupEriHVEOSrJ6O7H56e9lAb-xJn7zkA4_E36QbQRUGoI?e=oJdfJ2","0904_Can’t Pretend.docx")</f>
        <v>0904_Can’t Pretend.docx</v>
      </c>
    </row>
    <row r="905">
      <c r="A905" s="25" t="s">
        <v>18588</v>
      </c>
      <c r="B905" s="37" t="s">
        <v>18589</v>
      </c>
      <c r="C905" s="51">
        <v>2013.0</v>
      </c>
      <c r="D905" s="52">
        <v>57.0</v>
      </c>
      <c r="E905" s="52">
        <v>182720.0</v>
      </c>
      <c r="F905" s="53" t="s">
        <v>18571</v>
      </c>
      <c r="G905" s="37" t="s">
        <v>18572</v>
      </c>
      <c r="H905" s="37" t="s">
        <v>18579</v>
      </c>
      <c r="I905" s="52">
        <v>0.505</v>
      </c>
      <c r="J905" s="52">
        <v>0.591</v>
      </c>
      <c r="K905" s="52">
        <v>-8.397</v>
      </c>
      <c r="L905" s="52">
        <v>0.0302</v>
      </c>
      <c r="M905" s="52">
        <v>0.799</v>
      </c>
      <c r="N905" s="52">
        <v>2.46E-6</v>
      </c>
      <c r="O905" s="52">
        <v>0.174</v>
      </c>
      <c r="P905" s="52">
        <v>0.39</v>
      </c>
      <c r="Q905" s="52">
        <v>146.174</v>
      </c>
      <c r="R905" s="52">
        <v>7.0</v>
      </c>
      <c r="S905" s="52">
        <v>1.0</v>
      </c>
      <c r="T905" s="54" t="s">
        <v>103</v>
      </c>
      <c r="U905" s="57" t="s">
        <v>35</v>
      </c>
      <c r="V905" s="53" t="s">
        <v>45</v>
      </c>
      <c r="W905" s="59" t="s">
        <v>18590</v>
      </c>
      <c r="X905" s="73" t="str">
        <f>HYPERLINK("https://1drv.ms/w/c/F7E2E9B0D5CD6DA7/IQDh-b_z3lbzSIZO2iovhuZqASc6Pdrs9j0ApiNq-VMCuGQ?e=pDq26H","0905_Grow Old with Me.docx")</f>
        <v>0905_Grow Old with Me.docx</v>
      </c>
    </row>
    <row r="906">
      <c r="A906" s="25" t="s">
        <v>18592</v>
      </c>
      <c r="B906" s="37" t="s">
        <v>18570</v>
      </c>
      <c r="C906" s="51">
        <v>2013.0</v>
      </c>
      <c r="D906" s="52">
        <v>90.0</v>
      </c>
      <c r="E906" s="52">
        <v>244360.0</v>
      </c>
      <c r="F906" s="53" t="s">
        <v>18571</v>
      </c>
      <c r="G906" s="37" t="s">
        <v>18572</v>
      </c>
      <c r="H906" s="37" t="s">
        <v>18579</v>
      </c>
      <c r="I906" s="52">
        <v>0.445</v>
      </c>
      <c r="J906" s="52">
        <v>0.537</v>
      </c>
      <c r="K906" s="52">
        <v>-8.532</v>
      </c>
      <c r="L906" s="52">
        <v>0.04</v>
      </c>
      <c r="M906" s="52">
        <v>0.695</v>
      </c>
      <c r="N906" s="52">
        <v>1.65E-5</v>
      </c>
      <c r="O906" s="52">
        <v>0.0944</v>
      </c>
      <c r="P906" s="52">
        <v>0.131</v>
      </c>
      <c r="Q906" s="52">
        <v>122.769</v>
      </c>
      <c r="R906" s="52">
        <v>4.0</v>
      </c>
      <c r="S906" s="52">
        <v>0.0</v>
      </c>
      <c r="T906" s="54" t="s">
        <v>103</v>
      </c>
      <c r="U906" s="57" t="s">
        <v>35</v>
      </c>
      <c r="V906" s="53" t="s">
        <v>58</v>
      </c>
      <c r="W906" s="59" t="s">
        <v>18593</v>
      </c>
      <c r="X906" s="73" t="str">
        <f>HYPERLINK("https://1drv.ms/w/c/F7E2E9B0D5CD6DA7/IQBruuvGX4TaS4Gq4n9snTNeAVbclArawfADciVi8DoP_Gw?e=7FS4vl","0906_Tom Odell – Another Love.docx")</f>
        <v>0906_Tom Odell – Another Love.docx</v>
      </c>
    </row>
    <row r="907">
      <c r="A907" s="25" t="s">
        <v>18596</v>
      </c>
      <c r="B907" s="37" t="s">
        <v>18597</v>
      </c>
      <c r="C907" s="51">
        <v>2016.0</v>
      </c>
      <c r="D907" s="52">
        <v>34.0</v>
      </c>
      <c r="E907" s="52">
        <v>237954.0</v>
      </c>
      <c r="F907" s="53" t="s">
        <v>18571</v>
      </c>
      <c r="G907" s="37" t="s">
        <v>18572</v>
      </c>
      <c r="H907" s="37" t="s">
        <v>18597</v>
      </c>
      <c r="I907" s="52">
        <v>0.61</v>
      </c>
      <c r="J907" s="52">
        <v>0.818</v>
      </c>
      <c r="K907" s="52">
        <v>-3.93</v>
      </c>
      <c r="L907" s="52">
        <v>0.0449</v>
      </c>
      <c r="M907" s="52">
        <v>0.0211</v>
      </c>
      <c r="N907" s="52">
        <v>0.0</v>
      </c>
      <c r="O907" s="52">
        <v>0.14</v>
      </c>
      <c r="P907" s="52">
        <v>0.18</v>
      </c>
      <c r="Q907" s="52">
        <v>125.014</v>
      </c>
      <c r="R907" s="52">
        <v>11.0</v>
      </c>
      <c r="S907" s="52">
        <v>0.0</v>
      </c>
      <c r="T907" s="54" t="s">
        <v>103</v>
      </c>
      <c r="U907" s="57" t="s">
        <v>35</v>
      </c>
      <c r="V907" s="53" t="s">
        <v>58</v>
      </c>
      <c r="W907" s="59" t="s">
        <v>18598</v>
      </c>
      <c r="X907" s="73" t="str">
        <f>HYPERLINK("https://1drv.ms/w/c/F7E2E9B0D5CD6DA7/IQA9KKlXMFaWRq5l_D8QXF1aASWYPkLj5-XUthMf3q4Hb5c?e=MVrd9V","0907_Magnetised.docx")</f>
        <v>0907_Magnetised.docx</v>
      </c>
    </row>
    <row r="908">
      <c r="A908" s="25" t="s">
        <v>18599</v>
      </c>
      <c r="B908" s="37" t="s">
        <v>18600</v>
      </c>
      <c r="C908" s="51">
        <v>2016.0</v>
      </c>
      <c r="D908" s="52">
        <v>38.0</v>
      </c>
      <c r="E908" s="52">
        <v>413081.0</v>
      </c>
      <c r="F908" s="53" t="s">
        <v>18571</v>
      </c>
      <c r="G908" s="37" t="s">
        <v>18572</v>
      </c>
      <c r="H908" s="37" t="s">
        <v>18601</v>
      </c>
      <c r="I908" s="52">
        <v>0.542</v>
      </c>
      <c r="J908" s="52">
        <v>0.353</v>
      </c>
      <c r="K908" s="52">
        <v>-10.755</v>
      </c>
      <c r="L908" s="52">
        <v>0.0367</v>
      </c>
      <c r="M908" s="52">
        <v>0.23</v>
      </c>
      <c r="N908" s="52">
        <v>0.201</v>
      </c>
      <c r="O908" s="52">
        <v>0.129</v>
      </c>
      <c r="P908" s="52">
        <v>0.309</v>
      </c>
      <c r="Q908" s="52">
        <v>74.992</v>
      </c>
      <c r="R908" s="52">
        <v>8.0</v>
      </c>
      <c r="S908" s="52">
        <v>1.0</v>
      </c>
      <c r="T908" s="54" t="s">
        <v>103</v>
      </c>
      <c r="U908" s="57" t="s">
        <v>35</v>
      </c>
      <c r="V908" s="53" t="s">
        <v>45</v>
      </c>
      <c r="W908" s="59" t="s">
        <v>18603</v>
      </c>
      <c r="X908" s="73" t="str">
        <f>HYPERLINK("https://1drv.ms/w/c/F7E2E9B0D5CD6DA7/IQDKZNzWBvVeRotsfUGkZdPDASBhlO6OPgDK9LWfyr5dsCA?e=gc2TPf","0908_Somehow.docx")</f>
        <v>0908_Somehow.docx</v>
      </c>
    </row>
    <row r="909">
      <c r="A909" s="25" t="s">
        <v>18605</v>
      </c>
      <c r="B909" s="37" t="s">
        <v>18606</v>
      </c>
      <c r="C909" s="51">
        <v>2018.0</v>
      </c>
      <c r="D909" s="52">
        <v>48.0</v>
      </c>
      <c r="E909" s="52">
        <v>210859.0</v>
      </c>
      <c r="F909" s="53" t="s">
        <v>18607</v>
      </c>
      <c r="G909" s="37" t="s">
        <v>18608</v>
      </c>
      <c r="H909" s="37" t="s">
        <v>18609</v>
      </c>
      <c r="I909" s="52">
        <v>0.602</v>
      </c>
      <c r="J909" s="52">
        <v>0.431</v>
      </c>
      <c r="K909" s="52">
        <v>-5.03</v>
      </c>
      <c r="L909" s="52">
        <v>0.032</v>
      </c>
      <c r="M909" s="52">
        <v>0.687</v>
      </c>
      <c r="N909" s="52">
        <v>0.0</v>
      </c>
      <c r="O909" s="52">
        <v>0.108</v>
      </c>
      <c r="P909" s="52">
        <v>0.419</v>
      </c>
      <c r="Q909" s="52">
        <v>82.958</v>
      </c>
      <c r="R909" s="52">
        <v>0.0</v>
      </c>
      <c r="S909" s="52">
        <v>1.0</v>
      </c>
      <c r="T909" s="54" t="s">
        <v>103</v>
      </c>
      <c r="U909" s="57" t="s">
        <v>35</v>
      </c>
      <c r="V909" s="53" t="s">
        <v>54</v>
      </c>
      <c r="W909" s="59" t="s">
        <v>18610</v>
      </c>
      <c r="X909" s="73" t="str">
        <f>HYPERLINK("https://1drv.ms/w/c/F7E2E9B0D5CD6DA7/IQD4PbiZbK1jSKt1IT420w0-AaT6P84WP9ZNNWioS7MSg8o?e=aBWbcw","0909_Half As Good As You (feat. Alice Merton).docx")</f>
        <v>0909_Half As Good As You (feat. Alice Merton).docx</v>
      </c>
    </row>
    <row r="910">
      <c r="A910" s="25" t="s">
        <v>18611</v>
      </c>
      <c r="B910" s="37" t="s">
        <v>18612</v>
      </c>
      <c r="C910" s="51">
        <v>2018.0</v>
      </c>
      <c r="D910" s="52">
        <v>43.0</v>
      </c>
      <c r="E910" s="52">
        <v>262420.0</v>
      </c>
      <c r="F910" s="53" t="s">
        <v>18571</v>
      </c>
      <c r="G910" s="37" t="s">
        <v>18572</v>
      </c>
      <c r="H910" s="37" t="s">
        <v>18609</v>
      </c>
      <c r="I910" s="52">
        <v>0.64</v>
      </c>
      <c r="J910" s="52">
        <v>0.644</v>
      </c>
      <c r="K910" s="52">
        <v>-4.454</v>
      </c>
      <c r="L910" s="52">
        <v>0.0266</v>
      </c>
      <c r="M910" s="52">
        <v>0.187</v>
      </c>
      <c r="N910" s="52">
        <v>3.79E-6</v>
      </c>
      <c r="O910" s="52">
        <v>0.111</v>
      </c>
      <c r="P910" s="52">
        <v>0.745</v>
      </c>
      <c r="Q910" s="52">
        <v>100.212</v>
      </c>
      <c r="R910" s="52">
        <v>6.0</v>
      </c>
      <c r="S910" s="52">
        <v>1.0</v>
      </c>
      <c r="T910" s="54" t="s">
        <v>11697</v>
      </c>
      <c r="U910" s="57" t="s">
        <v>35</v>
      </c>
      <c r="V910" s="53" t="s">
        <v>54</v>
      </c>
      <c r="W910" s="59" t="s">
        <v>18615</v>
      </c>
      <c r="X910" s="73" t="str">
        <f>HYPERLINK("https://1drv.ms/w/c/F7E2E9B0D5CD6DA7/IQD5RKLvMYz0Qa5G6eCwRCD6ATjQSqAeBYLFf5R06OAYQH8?e=vmHJBX","0910_If You Wanna Love Somebody.docx")</f>
        <v>0910_If You Wanna Love Somebody.docx</v>
      </c>
    </row>
    <row r="911">
      <c r="A911" s="25" t="s">
        <v>18616</v>
      </c>
      <c r="B911" s="37" t="s">
        <v>18617</v>
      </c>
      <c r="C911" s="51">
        <v>2016.0</v>
      </c>
      <c r="D911" s="52">
        <v>43.0</v>
      </c>
      <c r="E911" s="52">
        <v>229786.0</v>
      </c>
      <c r="F911" s="53" t="s">
        <v>18571</v>
      </c>
      <c r="G911" s="37" t="s">
        <v>18572</v>
      </c>
      <c r="H911" s="37" t="s">
        <v>18601</v>
      </c>
      <c r="I911" s="52">
        <v>0.636</v>
      </c>
      <c r="J911" s="52">
        <v>0.532</v>
      </c>
      <c r="K911" s="52">
        <v>-5.639</v>
      </c>
      <c r="L911" s="52">
        <v>0.0394</v>
      </c>
      <c r="M911" s="52">
        <v>0.0867</v>
      </c>
      <c r="N911" s="52">
        <v>0.0</v>
      </c>
      <c r="O911" s="52">
        <v>0.0526</v>
      </c>
      <c r="P911" s="52">
        <v>0.404</v>
      </c>
      <c r="Q911" s="52">
        <v>78.033</v>
      </c>
      <c r="R911" s="52">
        <v>8.0</v>
      </c>
      <c r="S911" s="52">
        <v>1.0</v>
      </c>
      <c r="T911" s="54" t="s">
        <v>103</v>
      </c>
      <c r="U911" s="57" t="s">
        <v>35</v>
      </c>
      <c r="V911" s="53" t="s">
        <v>54</v>
      </c>
      <c r="W911" s="59" t="s">
        <v>18618</v>
      </c>
      <c r="X911" s="73" t="str">
        <f>HYPERLINK("https://1drv.ms/w/c/F7E2E9B0D5CD6DA7/IQCKBB0os2AzQaurasc-qMIIAXLSUz67bO-RjPzoTn28Ygk?e=6qhghi","0911_Concrete.docx")</f>
        <v>0911_Concrete.docx</v>
      </c>
    </row>
    <row r="912">
      <c r="A912" s="25" t="s">
        <v>18621</v>
      </c>
      <c r="B912" s="37" t="s">
        <v>18622</v>
      </c>
      <c r="C912" s="51">
        <v>2022.0</v>
      </c>
      <c r="D912" s="52">
        <v>61.0</v>
      </c>
      <c r="E912" s="52">
        <v>179157.0</v>
      </c>
      <c r="F912" s="53" t="s">
        <v>18571</v>
      </c>
      <c r="G912" s="37" t="s">
        <v>18572</v>
      </c>
      <c r="H912" s="37" t="s">
        <v>18623</v>
      </c>
      <c r="I912" s="52">
        <v>0.517</v>
      </c>
      <c r="J912" s="52">
        <v>0.146</v>
      </c>
      <c r="K912" s="52">
        <v>-15.063</v>
      </c>
      <c r="L912" s="52">
        <v>0.0314</v>
      </c>
      <c r="M912" s="52">
        <v>0.966</v>
      </c>
      <c r="N912" s="52">
        <v>0.0343</v>
      </c>
      <c r="O912" s="52">
        <v>0.112</v>
      </c>
      <c r="P912" s="52">
        <v>0.3</v>
      </c>
      <c r="Q912" s="52">
        <v>133.578</v>
      </c>
      <c r="R912" s="52">
        <v>6.0</v>
      </c>
      <c r="S912" s="52">
        <v>1.0</v>
      </c>
      <c r="T912" s="54" t="s">
        <v>103</v>
      </c>
      <c r="U912" s="57" t="s">
        <v>35</v>
      </c>
      <c r="V912" s="53" t="s">
        <v>45</v>
      </c>
      <c r="W912" s="59" t="s">
        <v>18624</v>
      </c>
      <c r="X912" s="73" t="str">
        <f>HYPERLINK("https://1drv.ms/w/c/F7E2E9B0D5CD6DA7/IQDmU91-Yb-8SZ_7_5DSMdJSAX4CUxUQ23NHrxoTl9rv9m0?e=WgtuLh","0912_Flying.docx")</f>
        <v>0912_Flying.docx</v>
      </c>
    </row>
    <row r="913">
      <c r="A913" s="25" t="s">
        <v>18625</v>
      </c>
      <c r="B913" s="37" t="s">
        <v>18626</v>
      </c>
      <c r="C913" s="51">
        <v>2022.0</v>
      </c>
      <c r="D913" s="52">
        <v>69.0</v>
      </c>
      <c r="E913" s="52">
        <v>146895.0</v>
      </c>
      <c r="F913" s="53" t="s">
        <v>18571</v>
      </c>
      <c r="G913" s="37" t="s">
        <v>18572</v>
      </c>
      <c r="H913" s="37" t="s">
        <v>18623</v>
      </c>
      <c r="I913" s="52">
        <v>0.685</v>
      </c>
      <c r="J913" s="52">
        <v>0.188</v>
      </c>
      <c r="K913" s="52">
        <v>-13.18</v>
      </c>
      <c r="L913" s="52">
        <v>0.035</v>
      </c>
      <c r="M913" s="52">
        <v>0.984</v>
      </c>
      <c r="N913" s="52">
        <v>0.00315</v>
      </c>
      <c r="O913" s="52">
        <v>0.107</v>
      </c>
      <c r="P913" s="52">
        <v>0.102</v>
      </c>
      <c r="Q913" s="52">
        <v>117.914</v>
      </c>
      <c r="R913" s="52">
        <v>10.0</v>
      </c>
      <c r="S913" s="52">
        <v>1.0</v>
      </c>
      <c r="T913" s="54" t="s">
        <v>103</v>
      </c>
      <c r="U913" s="57" t="s">
        <v>35</v>
      </c>
      <c r="V913" s="53" t="s">
        <v>58</v>
      </c>
      <c r="W913" s="59" t="s">
        <v>18627</v>
      </c>
      <c r="X913" s="73" t="str">
        <f>HYPERLINK("https://1drv.ms/w/c/F7E2E9B0D5CD6DA7/IQCBDMT2r2UmQokdRqps_SUpAR7PRa4fM-oNTtfJGuXAvy8?e=yprijA","0913_Best Day of My Life.docx")</f>
        <v>0913_Best Day of My Life.docx</v>
      </c>
    </row>
    <row r="914">
      <c r="A914" s="25" t="s">
        <v>18630</v>
      </c>
      <c r="B914" s="37" t="s">
        <v>18631</v>
      </c>
      <c r="C914" s="51">
        <v>2020.0</v>
      </c>
      <c r="D914" s="52">
        <v>83.0</v>
      </c>
      <c r="E914" s="52">
        <v>167538.0</v>
      </c>
      <c r="F914" s="53" t="s">
        <v>18632</v>
      </c>
      <c r="G914" s="37" t="s">
        <v>18633</v>
      </c>
      <c r="H914" s="37" t="s">
        <v>18634</v>
      </c>
      <c r="I914" s="52">
        <v>0.445</v>
      </c>
      <c r="J914" s="52">
        <v>0.455</v>
      </c>
      <c r="K914" s="52">
        <v>-6.405</v>
      </c>
      <c r="L914" s="52">
        <v>0.0575</v>
      </c>
      <c r="M914" s="52">
        <v>0.731</v>
      </c>
      <c r="N914" s="52">
        <v>1.47E-6</v>
      </c>
      <c r="O914" s="52">
        <v>0.124</v>
      </c>
      <c r="P914" s="52">
        <v>0.151</v>
      </c>
      <c r="Q914" s="52">
        <v>109.885</v>
      </c>
      <c r="R914" s="52">
        <v>7.0</v>
      </c>
      <c r="S914" s="52">
        <v>1.0</v>
      </c>
      <c r="T914" s="54" t="s">
        <v>103</v>
      </c>
      <c r="U914" s="57" t="s">
        <v>35</v>
      </c>
      <c r="V914" s="53" t="s">
        <v>58</v>
      </c>
      <c r="W914" s="59" t="s">
        <v>18635</v>
      </c>
      <c r="X914" s="73" t="str">
        <f>HYPERLINK("https://1drv.ms/w/c/F7E2E9B0D5CD6DA7/IQDYAORg5evITrhgrtX6FfKIAUETf55l8wsbWE2j_4s5K58?e=yIrEVG","0914_I miss you, I’m sorry.docx")</f>
        <v>0914_I miss you, I’m sorry.docx</v>
      </c>
    </row>
    <row r="915">
      <c r="A915" s="25" t="s">
        <v>18637</v>
      </c>
      <c r="B915" s="37" t="s">
        <v>18638</v>
      </c>
      <c r="C915" s="51">
        <v>2020.0</v>
      </c>
      <c r="D915" s="52">
        <v>62.0</v>
      </c>
      <c r="E915" s="52">
        <v>176946.0</v>
      </c>
      <c r="F915" s="53" t="s">
        <v>18632</v>
      </c>
      <c r="G915" s="37" t="s">
        <v>18633</v>
      </c>
      <c r="H915" s="37" t="s">
        <v>18634</v>
      </c>
      <c r="I915" s="52">
        <v>0.7</v>
      </c>
      <c r="J915" s="52">
        <v>0.494</v>
      </c>
      <c r="K915" s="52">
        <v>-4.908</v>
      </c>
      <c r="L915" s="52">
        <v>0.0463</v>
      </c>
      <c r="M915" s="52">
        <v>0.742</v>
      </c>
      <c r="N915" s="52">
        <v>0.0</v>
      </c>
      <c r="O915" s="52">
        <v>0.304</v>
      </c>
      <c r="P915" s="52">
        <v>0.229</v>
      </c>
      <c r="Q915" s="52">
        <v>132.943</v>
      </c>
      <c r="R915" s="52">
        <v>4.0</v>
      </c>
      <c r="S915" s="52">
        <v>1.0</v>
      </c>
      <c r="T915" s="54" t="s">
        <v>103</v>
      </c>
      <c r="U915" s="57" t="s">
        <v>35</v>
      </c>
      <c r="V915" s="53" t="s">
        <v>36</v>
      </c>
      <c r="W915" s="59" t="s">
        <v>18640</v>
      </c>
      <c r="X915" s="73" t="str">
        <f>HYPERLINK("https://1drv.ms/w/c/F7E2E9B0D5CD6DA7/IQAU3vvVmVwMS4FK7gWgKFi1AWYsQuLqWZCC51tKHsMkfXU?e=xxVV1y","0915_Friend.docx")</f>
        <v>0915_Friend.docx</v>
      </c>
    </row>
    <row r="916">
      <c r="A916" s="25" t="s">
        <v>18642</v>
      </c>
      <c r="B916" s="52">
        <v>21.0</v>
      </c>
      <c r="C916" s="51">
        <v>2020.0</v>
      </c>
      <c r="D916" s="52">
        <v>71.0</v>
      </c>
      <c r="E916" s="52">
        <v>185172.0</v>
      </c>
      <c r="F916" s="53" t="s">
        <v>18632</v>
      </c>
      <c r="G916" s="37" t="s">
        <v>18633</v>
      </c>
      <c r="H916" s="37" t="s">
        <v>18634</v>
      </c>
      <c r="I916" s="52">
        <v>0.755</v>
      </c>
      <c r="J916" s="52">
        <v>0.671</v>
      </c>
      <c r="K916" s="52">
        <v>-6.331</v>
      </c>
      <c r="L916" s="52">
        <v>0.0872</v>
      </c>
      <c r="M916" s="52">
        <v>0.514</v>
      </c>
      <c r="N916" s="52">
        <v>0.0</v>
      </c>
      <c r="O916" s="52">
        <v>0.109</v>
      </c>
      <c r="P916" s="52">
        <v>0.409</v>
      </c>
      <c r="Q916" s="52">
        <v>125.056</v>
      </c>
      <c r="R916" s="52">
        <v>2.0</v>
      </c>
      <c r="S916" s="52">
        <v>1.0</v>
      </c>
      <c r="T916" s="54" t="s">
        <v>103</v>
      </c>
      <c r="U916" s="57" t="s">
        <v>35</v>
      </c>
      <c r="V916" s="53" t="s">
        <v>54</v>
      </c>
      <c r="W916" s="59" t="s">
        <v>18643</v>
      </c>
      <c r="X916" s="73" t="str">
        <f>HYPERLINK("https://1drv.ms/w/c/F7E2E9B0D5CD6DA7/IQADrMoNyMYiQ6GotWf2IGMSAT8Mig-6-X1t5pjPhCssMXQ?e=faZeaM","0916_21.docx")</f>
        <v>0916_21.docx</v>
      </c>
    </row>
    <row r="917">
      <c r="A917" s="25" t="s">
        <v>18646</v>
      </c>
      <c r="B917" s="37" t="s">
        <v>18647</v>
      </c>
      <c r="C917" s="51">
        <v>2021.0</v>
      </c>
      <c r="D917" s="52">
        <v>62.0</v>
      </c>
      <c r="E917" s="52">
        <v>217368.0</v>
      </c>
      <c r="F917" s="53" t="s">
        <v>18632</v>
      </c>
      <c r="G917" s="37" t="s">
        <v>18633</v>
      </c>
      <c r="H917" s="37" t="s">
        <v>18649</v>
      </c>
      <c r="I917" s="52">
        <v>0.568</v>
      </c>
      <c r="J917" s="52">
        <v>0.402</v>
      </c>
      <c r="K917" s="52">
        <v>-11.344</v>
      </c>
      <c r="L917" s="52">
        <v>0.0448</v>
      </c>
      <c r="M917" s="52">
        <v>0.787</v>
      </c>
      <c r="N917" s="52">
        <v>1.88E-4</v>
      </c>
      <c r="O917" s="52">
        <v>0.103</v>
      </c>
      <c r="P917" s="52">
        <v>0.397</v>
      </c>
      <c r="Q917" s="52">
        <v>125.743</v>
      </c>
      <c r="R917" s="52">
        <v>5.0</v>
      </c>
      <c r="S917" s="52">
        <v>1.0</v>
      </c>
      <c r="T917" s="54" t="s">
        <v>103</v>
      </c>
      <c r="U917" s="57" t="s">
        <v>35</v>
      </c>
      <c r="V917" s="53" t="s">
        <v>45</v>
      </c>
      <c r="W917" s="59" t="s">
        <v>18651</v>
      </c>
      <c r="X917" s="73" t="str">
        <f>HYPERLINK("https://1drv.ms/w/c/F7E2E9B0D5CD6DA7/IQDTBnGBdZ83TaGwjBvN5FJlAf0sn9OEQAkkhdRNJd5781s?e=1q8hW6","0917_Rockland.docx")</f>
        <v>0917_Rockland.docx</v>
      </c>
    </row>
    <row r="918">
      <c r="A918" s="25" t="s">
        <v>18652</v>
      </c>
      <c r="B918" s="37" t="s">
        <v>18653</v>
      </c>
      <c r="C918" s="51">
        <v>2019.0</v>
      </c>
      <c r="D918" s="52">
        <v>59.0</v>
      </c>
      <c r="E918" s="52">
        <v>171138.0</v>
      </c>
      <c r="F918" s="53" t="s">
        <v>18632</v>
      </c>
      <c r="G918" s="37" t="s">
        <v>18633</v>
      </c>
      <c r="H918" s="37" t="s">
        <v>18653</v>
      </c>
      <c r="I918" s="52">
        <v>0.562</v>
      </c>
      <c r="J918" s="52">
        <v>0.304</v>
      </c>
      <c r="K918" s="52">
        <v>-9.504</v>
      </c>
      <c r="L918" s="52">
        <v>0.0595</v>
      </c>
      <c r="M918" s="52">
        <v>0.846</v>
      </c>
      <c r="N918" s="52">
        <v>1.34E-6</v>
      </c>
      <c r="O918" s="52">
        <v>0.1</v>
      </c>
      <c r="P918" s="52">
        <v>0.128</v>
      </c>
      <c r="Q918" s="52">
        <v>123.078</v>
      </c>
      <c r="R918" s="52">
        <v>9.0</v>
      </c>
      <c r="S918" s="52">
        <v>0.0</v>
      </c>
      <c r="T918" s="54" t="s">
        <v>11697</v>
      </c>
      <c r="U918" s="57" t="s">
        <v>35</v>
      </c>
      <c r="V918" s="53" t="s">
        <v>58</v>
      </c>
      <c r="W918" s="59" t="s">
        <v>18654</v>
      </c>
      <c r="X918" s="73" t="str">
        <f>HYPERLINK("https://1drv.ms/w/c/F7E2E9B0D5CD6DA7/IQDTAPND7hfBQr3Wu1Nxj61zAbnVktUhYhFCVbGWclXbt0Y?e=19j7Ct","0918_Mean It.docx")</f>
        <v>0918_Mean It.docx</v>
      </c>
    </row>
    <row r="919">
      <c r="A919" s="25" t="s">
        <v>18657</v>
      </c>
      <c r="B919" s="37" t="s">
        <v>18658</v>
      </c>
      <c r="C919" s="51">
        <v>2020.0</v>
      </c>
      <c r="D919" s="52">
        <v>61.0</v>
      </c>
      <c r="E919" s="52">
        <v>218440.0</v>
      </c>
      <c r="F919" s="53" t="s">
        <v>18632</v>
      </c>
      <c r="G919" s="37" t="s">
        <v>18633</v>
      </c>
      <c r="H919" s="37" t="s">
        <v>18634</v>
      </c>
      <c r="I919" s="52">
        <v>0.45</v>
      </c>
      <c r="J919" s="52">
        <v>0.25</v>
      </c>
      <c r="K919" s="52">
        <v>-9.155</v>
      </c>
      <c r="L919" s="52">
        <v>0.0353</v>
      </c>
      <c r="M919" s="52">
        <v>0.815</v>
      </c>
      <c r="N919" s="52">
        <v>5.94E-5</v>
      </c>
      <c r="O919" s="52">
        <v>0.108</v>
      </c>
      <c r="P919" s="52">
        <v>0.112</v>
      </c>
      <c r="Q919" s="52">
        <v>114.011</v>
      </c>
      <c r="R919" s="52">
        <v>10.0</v>
      </c>
      <c r="S919" s="52">
        <v>1.0</v>
      </c>
      <c r="T919" s="54" t="s">
        <v>103</v>
      </c>
      <c r="U919" s="57" t="s">
        <v>35</v>
      </c>
      <c r="V919" s="53" t="s">
        <v>58</v>
      </c>
      <c r="W919" s="59" t="s">
        <v>18659</v>
      </c>
      <c r="X919" s="73" t="str">
        <f>HYPERLINK("https://1drv.ms/w/c/F7E2E9B0D5CD6DA7/IQB1ifrDFsFGTIfZHpgTBNPKAYVPJWd0jhSBtSBThLGu1HQ?e=RP1vxz","0919_Long Sleeves.docx")</f>
        <v>0919_Long Sleeves.docx</v>
      </c>
    </row>
    <row r="920">
      <c r="A920" s="25" t="s">
        <v>18661</v>
      </c>
      <c r="B920" s="37" t="s">
        <v>18662</v>
      </c>
      <c r="C920" s="51">
        <v>2021.0</v>
      </c>
      <c r="D920" s="52">
        <v>63.0</v>
      </c>
      <c r="E920" s="52">
        <v>246352.0</v>
      </c>
      <c r="F920" s="53" t="s">
        <v>18632</v>
      </c>
      <c r="G920" s="37" t="s">
        <v>18633</v>
      </c>
      <c r="H920" s="37" t="s">
        <v>18649</v>
      </c>
      <c r="I920" s="52">
        <v>0.652</v>
      </c>
      <c r="J920" s="52">
        <v>0.261</v>
      </c>
      <c r="K920" s="52">
        <v>-12.569</v>
      </c>
      <c r="L920" s="52">
        <v>0.0404</v>
      </c>
      <c r="M920" s="52">
        <v>0.946</v>
      </c>
      <c r="N920" s="52">
        <v>7.42E-6</v>
      </c>
      <c r="O920" s="52">
        <v>0.156</v>
      </c>
      <c r="P920" s="52">
        <v>0.419</v>
      </c>
      <c r="Q920" s="52">
        <v>126.15</v>
      </c>
      <c r="R920" s="52">
        <v>10.0</v>
      </c>
      <c r="S920" s="52">
        <v>1.0</v>
      </c>
      <c r="T920" s="54" t="s">
        <v>103</v>
      </c>
      <c r="U920" s="57" t="s">
        <v>35</v>
      </c>
      <c r="V920" s="53" t="s">
        <v>54</v>
      </c>
      <c r="W920" s="59" t="s">
        <v>18664</v>
      </c>
      <c r="X920" s="73" t="str">
        <f>HYPERLINK("https://1drv.ms/w/c/F7E2E9B0D5CD6DA7/IQASnoeeAlnkSKunxmVurvRhASbvctlWA7rVf1Em-sa-7hI?e=uh234C","0920_Camden.docx")</f>
        <v>0920_Camden.docx</v>
      </c>
    </row>
    <row r="921">
      <c r="A921" s="25" t="s">
        <v>18665</v>
      </c>
      <c r="B921" s="37" t="s">
        <v>18666</v>
      </c>
      <c r="C921" s="51">
        <v>2021.0</v>
      </c>
      <c r="D921" s="52">
        <v>58.0</v>
      </c>
      <c r="E921" s="52">
        <v>255007.0</v>
      </c>
      <c r="F921" s="53" t="s">
        <v>18632</v>
      </c>
      <c r="G921" s="37" t="s">
        <v>18633</v>
      </c>
      <c r="H921" s="37" t="s">
        <v>18649</v>
      </c>
      <c r="I921" s="52">
        <v>0.507</v>
      </c>
      <c r="J921" s="52">
        <v>0.152</v>
      </c>
      <c r="K921" s="52">
        <v>-15.071</v>
      </c>
      <c r="L921" s="52">
        <v>0.0374</v>
      </c>
      <c r="M921" s="52">
        <v>0.965</v>
      </c>
      <c r="N921" s="52">
        <v>0.0</v>
      </c>
      <c r="O921" s="52">
        <v>0.0913</v>
      </c>
      <c r="P921" s="52">
        <v>0.38</v>
      </c>
      <c r="Q921" s="52">
        <v>143.827</v>
      </c>
      <c r="R921" s="52">
        <v>9.0</v>
      </c>
      <c r="S921" s="52">
        <v>1.0</v>
      </c>
      <c r="T921" s="54" t="s">
        <v>103</v>
      </c>
      <c r="U921" s="57" t="s">
        <v>35</v>
      </c>
      <c r="V921" s="53" t="s">
        <v>45</v>
      </c>
      <c r="W921" s="59" t="s">
        <v>18667</v>
      </c>
      <c r="X921" s="73" t="str">
        <f>HYPERLINK("https://1drv.ms/w/c/F7E2E9B0D5CD6DA7/IQAqZuyjUdQMTKaLrenlQSWJAejMVX3yJyaQ8Sg7-MS-ejg?e=IErHMi","0921_Hard to Sleep.docx")</f>
        <v>0921_Hard to Sleep.docx</v>
      </c>
    </row>
    <row r="922">
      <c r="A922" s="25" t="s">
        <v>18670</v>
      </c>
      <c r="B922" s="37" t="s">
        <v>18671</v>
      </c>
      <c r="C922" s="51">
        <v>2021.0</v>
      </c>
      <c r="D922" s="52">
        <v>57.0</v>
      </c>
      <c r="E922" s="52">
        <v>180488.0</v>
      </c>
      <c r="F922" s="53" t="s">
        <v>18632</v>
      </c>
      <c r="G922" s="37" t="s">
        <v>18633</v>
      </c>
      <c r="H922" s="37" t="s">
        <v>18649</v>
      </c>
      <c r="I922" s="52">
        <v>0.722</v>
      </c>
      <c r="J922" s="52">
        <v>0.596</v>
      </c>
      <c r="K922" s="52">
        <v>-5.072</v>
      </c>
      <c r="L922" s="52">
        <v>0.185</v>
      </c>
      <c r="M922" s="52">
        <v>0.414</v>
      </c>
      <c r="N922" s="52">
        <v>9.2E-6</v>
      </c>
      <c r="O922" s="52">
        <v>0.133</v>
      </c>
      <c r="P922" s="52">
        <v>0.903</v>
      </c>
      <c r="Q922" s="52">
        <v>94.512</v>
      </c>
      <c r="R922" s="52">
        <v>5.0</v>
      </c>
      <c r="S922" s="52">
        <v>1.0</v>
      </c>
      <c r="T922" s="54" t="s">
        <v>11697</v>
      </c>
      <c r="U922" s="57" t="s">
        <v>35</v>
      </c>
      <c r="V922" s="53" t="s">
        <v>54</v>
      </c>
      <c r="W922" s="59" t="s">
        <v>18673</v>
      </c>
      <c r="X922" s="73" t="str">
        <f>HYPERLINK("https://1drv.ms/w/c/F7E2E9B0D5CD6DA7/IQC3ECKy72aXTZUFSJHtsb6wASF5NXrLvRkTg_004Iy_wBI?e=cM4Mww","0922_The Bottom.docx")</f>
        <v>0922_The Bottom.docx</v>
      </c>
    </row>
    <row r="923">
      <c r="A923" s="25" t="s">
        <v>18675</v>
      </c>
      <c r="B923" s="37" t="s">
        <v>18676</v>
      </c>
      <c r="C923" s="51">
        <v>2023.0</v>
      </c>
      <c r="D923" s="52">
        <v>66.0</v>
      </c>
      <c r="E923" s="52">
        <v>243599.0</v>
      </c>
      <c r="F923" s="53" t="s">
        <v>18632</v>
      </c>
      <c r="G923" s="37" t="s">
        <v>18633</v>
      </c>
      <c r="H923" s="37" t="s">
        <v>18677</v>
      </c>
      <c r="I923" s="52">
        <v>0.615</v>
      </c>
      <c r="J923" s="52">
        <v>0.674</v>
      </c>
      <c r="K923" s="52">
        <v>-10.677</v>
      </c>
      <c r="L923" s="52">
        <v>0.0415</v>
      </c>
      <c r="M923" s="52">
        <v>0.438</v>
      </c>
      <c r="N923" s="52">
        <v>0.0471</v>
      </c>
      <c r="O923" s="52">
        <v>0.116</v>
      </c>
      <c r="P923" s="52">
        <v>0.674</v>
      </c>
      <c r="Q923" s="52">
        <v>151.034</v>
      </c>
      <c r="R923" s="52">
        <v>10.0</v>
      </c>
      <c r="S923" s="52">
        <v>1.0</v>
      </c>
      <c r="T923" s="54" t="s">
        <v>103</v>
      </c>
      <c r="U923" s="57" t="s">
        <v>35</v>
      </c>
      <c r="V923" s="53" t="s">
        <v>54</v>
      </c>
      <c r="W923" s="59" t="s">
        <v>18678</v>
      </c>
      <c r="X923" s="73" t="str">
        <f>HYPERLINK("https://1drv.ms/w/c/F7E2E9B0D5CD6DA7/IQDQ2hWxEH1-RpqgBbUqNaP-AQVyjDNzuncPErjZ3b-NKqE?e=MRmGVM","0923_Where do we go now?.docx")</f>
        <v>0923_Where do we go now?.docx</v>
      </c>
    </row>
    <row r="924">
      <c r="A924" s="25" t="s">
        <v>18681</v>
      </c>
      <c r="B924" s="37" t="s">
        <v>18683</v>
      </c>
      <c r="C924" s="51">
        <v>2024.0</v>
      </c>
      <c r="D924" s="52">
        <v>88.0</v>
      </c>
      <c r="E924" s="52">
        <v>157146.0</v>
      </c>
      <c r="F924" s="53" t="s">
        <v>18632</v>
      </c>
      <c r="G924" s="37" t="s">
        <v>18633</v>
      </c>
      <c r="H924" s="37" t="s">
        <v>18685</v>
      </c>
      <c r="I924" s="52">
        <v>0.53</v>
      </c>
      <c r="J924" s="52">
        <v>0.406</v>
      </c>
      <c r="K924" s="52">
        <v>-7.507</v>
      </c>
      <c r="L924" s="52">
        <v>0.033</v>
      </c>
      <c r="M924" s="52">
        <v>0.656</v>
      </c>
      <c r="N924" s="52">
        <v>0.0</v>
      </c>
      <c r="O924" s="52">
        <v>0.133</v>
      </c>
      <c r="P924" s="52">
        <v>0.338</v>
      </c>
      <c r="Q924" s="52">
        <v>115.94</v>
      </c>
      <c r="R924" s="52">
        <v>10.0</v>
      </c>
      <c r="S924" s="52">
        <v>1.0</v>
      </c>
      <c r="T924" s="54" t="s">
        <v>103</v>
      </c>
      <c r="U924" s="57" t="s">
        <v>35</v>
      </c>
      <c r="V924" s="53" t="s">
        <v>45</v>
      </c>
      <c r="W924" s="59" t="s">
        <v>18686</v>
      </c>
      <c r="X924" s="73" t="str">
        <f>HYPERLINK("https://1drv.ms/w/c/F7E2E9B0D5CD6DA7/IQBTwcPnv2h3RZCH5zsBUzXQARt52SupF6dVBngUCXVs-Zc?e=1nmSyt","0924_I Love You, I’m Sorry.docx")</f>
        <v>0924_I Love You, I’m Sorry.docx</v>
      </c>
    </row>
    <row r="925">
      <c r="A925" s="25" t="s">
        <v>18687</v>
      </c>
      <c r="B925" s="37" t="s">
        <v>18688</v>
      </c>
      <c r="C925" s="51">
        <v>2024.0</v>
      </c>
      <c r="D925" s="52">
        <v>65.0</v>
      </c>
      <c r="E925" s="52">
        <v>214080.0</v>
      </c>
      <c r="F925" s="53" t="s">
        <v>18632</v>
      </c>
      <c r="G925" s="37" t="s">
        <v>18633</v>
      </c>
      <c r="H925" s="37" t="s">
        <v>18685</v>
      </c>
      <c r="I925" s="52">
        <v>0.557</v>
      </c>
      <c r="J925" s="52">
        <v>0.387</v>
      </c>
      <c r="K925" s="52">
        <v>-8.566</v>
      </c>
      <c r="L925" s="52">
        <v>0.0998</v>
      </c>
      <c r="M925" s="52">
        <v>0.411</v>
      </c>
      <c r="N925" s="52">
        <v>0.0</v>
      </c>
      <c r="O925" s="52">
        <v>0.197</v>
      </c>
      <c r="P925" s="52">
        <v>0.337</v>
      </c>
      <c r="Q925" s="52">
        <v>149.899</v>
      </c>
      <c r="R925" s="52">
        <v>0.0</v>
      </c>
      <c r="S925" s="52">
        <v>1.0</v>
      </c>
      <c r="T925" s="54" t="s">
        <v>103</v>
      </c>
      <c r="U925" s="57" t="s">
        <v>35</v>
      </c>
      <c r="V925" s="53" t="s">
        <v>45</v>
      </c>
      <c r="W925" s="59" t="s">
        <v>18689</v>
      </c>
      <c r="X925" s="73" t="str">
        <f>HYPERLINK("https://1drv.ms/w/c/F7E2E9B0D5CD6DA7/IQCnGHZ3LHUMSrMXWk2F4KBxAYwVgKPXjDPD9gOi7x6ktPQ?e=ZSy5JE","0925_Free Now.docx")</f>
        <v>0925_Free Now.docx</v>
      </c>
    </row>
    <row r="926">
      <c r="A926" s="25" t="s">
        <v>18694</v>
      </c>
      <c r="B926" s="37" t="s">
        <v>18695</v>
      </c>
      <c r="C926" s="51">
        <v>2024.0</v>
      </c>
      <c r="D926" s="52">
        <v>69.0</v>
      </c>
      <c r="E926" s="52">
        <v>260946.0</v>
      </c>
      <c r="F926" s="53" t="s">
        <v>18632</v>
      </c>
      <c r="G926" s="37" t="s">
        <v>18633</v>
      </c>
      <c r="H926" s="37" t="s">
        <v>18685</v>
      </c>
      <c r="I926" s="52">
        <v>0.527</v>
      </c>
      <c r="J926" s="52">
        <v>0.574</v>
      </c>
      <c r="K926" s="52">
        <v>-5.389</v>
      </c>
      <c r="L926" s="52">
        <v>0.0433</v>
      </c>
      <c r="M926" s="52">
        <v>0.615</v>
      </c>
      <c r="N926" s="52">
        <v>0.0</v>
      </c>
      <c r="O926" s="52">
        <v>0.108</v>
      </c>
      <c r="P926" s="52">
        <v>0.215</v>
      </c>
      <c r="Q926" s="52">
        <v>91.839</v>
      </c>
      <c r="R926" s="52">
        <v>7.0</v>
      </c>
      <c r="S926" s="52">
        <v>1.0</v>
      </c>
      <c r="T926" s="54" t="s">
        <v>103</v>
      </c>
      <c r="U926" s="57" t="s">
        <v>35</v>
      </c>
      <c r="V926" s="53" t="s">
        <v>36</v>
      </c>
      <c r="W926" s="59" t="s">
        <v>18696</v>
      </c>
      <c r="X926" s="73" t="str">
        <f>HYPERLINK("https://1drv.ms/w/c/F7E2E9B0D5CD6DA7/IQBIwE0qCTcjR5b8b47pQFZYAekT2x8pdpNzQOEoMkMITGY?e=qnETLZ","0926_Let It Happen.docx")</f>
        <v>0926_Let It Happen.docx</v>
      </c>
    </row>
    <row r="927">
      <c r="A927" s="25" t="s">
        <v>18698</v>
      </c>
      <c r="B927" s="37" t="s">
        <v>18699</v>
      </c>
      <c r="C927" s="51">
        <v>2024.0</v>
      </c>
      <c r="D927" s="52">
        <v>54.0</v>
      </c>
      <c r="E927" s="52">
        <v>242480.0</v>
      </c>
      <c r="F927" s="53" t="s">
        <v>18632</v>
      </c>
      <c r="G927" s="37" t="s">
        <v>18633</v>
      </c>
      <c r="H927" s="37" t="s">
        <v>18685</v>
      </c>
      <c r="I927" s="52">
        <v>0.471</v>
      </c>
      <c r="J927" s="52">
        <v>0.573</v>
      </c>
      <c r="K927" s="52">
        <v>-10.308</v>
      </c>
      <c r="L927" s="52">
        <v>0.183</v>
      </c>
      <c r="M927" s="52">
        <v>0.79</v>
      </c>
      <c r="N927" s="52">
        <v>1.16E-4</v>
      </c>
      <c r="O927" s="52">
        <v>0.269</v>
      </c>
      <c r="P927" s="52">
        <v>0.393</v>
      </c>
      <c r="Q927" s="52">
        <v>135.835</v>
      </c>
      <c r="R927" s="52">
        <v>11.0</v>
      </c>
      <c r="S927" s="52">
        <v>1.0</v>
      </c>
      <c r="T927" s="54" t="s">
        <v>103</v>
      </c>
      <c r="U927" s="57" t="s">
        <v>35</v>
      </c>
      <c r="V927" s="53" t="s">
        <v>45</v>
      </c>
      <c r="W927" s="59" t="s">
        <v>18701</v>
      </c>
      <c r="X927" s="73" t="str">
        <f>HYPERLINK("https://1drv.ms/w/c/F7E2E9B0D5CD6DA7/IQBNOJTiYsmCSIgGNUvq24d7AYkhSvUdPLy9g-xk5wr8fpk?e=KYTbKH","0927_Normal Thing.docx")</f>
        <v>0927_Normal Thing.docx</v>
      </c>
    </row>
    <row r="928">
      <c r="A928" s="25" t="s">
        <v>18703</v>
      </c>
      <c r="B928" s="37" t="s">
        <v>18704</v>
      </c>
      <c r="C928" s="51">
        <v>2024.0</v>
      </c>
      <c r="D928" s="52">
        <v>71.0</v>
      </c>
      <c r="E928" s="52">
        <v>221207.0</v>
      </c>
      <c r="F928" s="53" t="s">
        <v>18632</v>
      </c>
      <c r="G928" s="37" t="s">
        <v>18633</v>
      </c>
      <c r="H928" s="37" t="s">
        <v>18705</v>
      </c>
      <c r="I928" s="52">
        <v>0.642</v>
      </c>
      <c r="J928" s="52">
        <v>0.515</v>
      </c>
      <c r="K928" s="52">
        <v>-7.497</v>
      </c>
      <c r="L928" s="52">
        <v>0.0388</v>
      </c>
      <c r="M928" s="52">
        <v>0.902</v>
      </c>
      <c r="N928" s="52">
        <v>2.54E-6</v>
      </c>
      <c r="O928" s="52">
        <v>0.104</v>
      </c>
      <c r="P928" s="52">
        <v>0.429</v>
      </c>
      <c r="Q928" s="52">
        <v>117.944</v>
      </c>
      <c r="R928" s="52">
        <v>5.0</v>
      </c>
      <c r="S928" s="52">
        <v>1.0</v>
      </c>
      <c r="T928" s="54" t="s">
        <v>103</v>
      </c>
      <c r="U928" s="57" t="s">
        <v>35</v>
      </c>
      <c r="V928" s="53" t="s">
        <v>54</v>
      </c>
      <c r="W928" s="59" t="s">
        <v>18706</v>
      </c>
      <c r="X928" s="73" t="str">
        <f>HYPERLINK("https://1drv.ms/w/c/F7E2E9B0D5CD6DA7/IQDK1c30qASWSrYlNSgT1N0iAdPkJmB8C217xDkFBwPU3Ok?e=02N0zj","0928_I Told You Things.docx")</f>
        <v>0928_I Told You Things.docx</v>
      </c>
    </row>
    <row r="929">
      <c r="A929" s="25" t="s">
        <v>9124</v>
      </c>
      <c r="B929" s="37" t="s">
        <v>9125</v>
      </c>
      <c r="C929" s="51">
        <v>2019.0</v>
      </c>
      <c r="D929" s="52">
        <v>78.0</v>
      </c>
      <c r="E929" s="52">
        <v>197732.0</v>
      </c>
      <c r="F929" s="53" t="s">
        <v>18707</v>
      </c>
      <c r="G929" s="37" t="s">
        <v>9129</v>
      </c>
      <c r="H929" s="37" t="s">
        <v>9125</v>
      </c>
      <c r="I929" s="52">
        <v>0.629</v>
      </c>
      <c r="J929" s="52">
        <v>0.328</v>
      </c>
      <c r="K929" s="52">
        <v>-8.284</v>
      </c>
      <c r="L929" s="52">
        <v>0.029</v>
      </c>
      <c r="M929" s="52">
        <v>0.768</v>
      </c>
      <c r="N929" s="52">
        <v>2.5E-5</v>
      </c>
      <c r="O929" s="52">
        <v>0.103</v>
      </c>
      <c r="P929" s="52">
        <v>0.389</v>
      </c>
      <c r="Q929" s="52">
        <v>74.953</v>
      </c>
      <c r="R929" s="52">
        <v>11.0</v>
      </c>
      <c r="S929" s="52">
        <v>1.0</v>
      </c>
      <c r="T929" s="54" t="s">
        <v>103</v>
      </c>
      <c r="U929" s="57" t="s">
        <v>35</v>
      </c>
      <c r="V929" s="53" t="s">
        <v>45</v>
      </c>
      <c r="W929" s="59" t="s">
        <v>18709</v>
      </c>
      <c r="X929" s="73" t="str">
        <f>HYPERLINK("https://1drv.ms/w/c/F7E2E9B0D5CD6DA7/IQC4b50Jh2ozSb0585RHBBiCAVpuwvPe8ADaxCTSd0tkbcM?e=53pgVV","0929_Dancing With Your Ghost.docx")</f>
        <v>0929_Dancing With Your Ghost.docx</v>
      </c>
    </row>
    <row r="930">
      <c r="A930" s="25" t="s">
        <v>18713</v>
      </c>
      <c r="B930" s="37" t="s">
        <v>18714</v>
      </c>
      <c r="C930" s="51">
        <v>2018.0</v>
      </c>
      <c r="D930" s="52">
        <v>71.0</v>
      </c>
      <c r="E930" s="52">
        <v>191001.0</v>
      </c>
      <c r="F930" s="53" t="s">
        <v>18707</v>
      </c>
      <c r="G930" s="37" t="s">
        <v>9129</v>
      </c>
      <c r="H930" s="37" t="s">
        <v>18714</v>
      </c>
      <c r="I930" s="52">
        <v>0.681</v>
      </c>
      <c r="J930" s="52">
        <v>0.292</v>
      </c>
      <c r="K930" s="52">
        <v>-9.599</v>
      </c>
      <c r="L930" s="52">
        <v>0.0483</v>
      </c>
      <c r="M930" s="52">
        <v>0.743</v>
      </c>
      <c r="N930" s="52">
        <v>0.0</v>
      </c>
      <c r="O930" s="52">
        <v>0.0974</v>
      </c>
      <c r="P930" s="52">
        <v>0.162</v>
      </c>
      <c r="Q930" s="52">
        <v>64.002</v>
      </c>
      <c r="R930" s="52">
        <v>11.0</v>
      </c>
      <c r="S930" s="52">
        <v>1.0</v>
      </c>
      <c r="T930" s="54" t="s">
        <v>11697</v>
      </c>
      <c r="U930" s="57" t="s">
        <v>35</v>
      </c>
      <c r="V930" s="53" t="s">
        <v>58</v>
      </c>
      <c r="W930" s="59" t="s">
        <v>18715</v>
      </c>
      <c r="X930" s="73" t="str">
        <f>HYPERLINK("https://1drv.ms/w/c/F7E2E9B0D5CD6DA7/IQBsmeC1-IwgQ6X9IpvAisMbASrGeQkWl57m_4oYLaqDW7U?e=WaYHnN","0930_Older.docx")</f>
        <v>0930_Older.docx</v>
      </c>
    </row>
    <row r="931">
      <c r="A931" s="25" t="s">
        <v>18716</v>
      </c>
      <c r="B931" s="37" t="s">
        <v>18717</v>
      </c>
      <c r="C931" s="51">
        <v>2020.0</v>
      </c>
      <c r="D931" s="52">
        <v>40.0</v>
      </c>
      <c r="E931" s="52">
        <v>215040.0</v>
      </c>
      <c r="F931" s="53" t="s">
        <v>18707</v>
      </c>
      <c r="G931" s="37" t="s">
        <v>9129</v>
      </c>
      <c r="H931" s="37" t="s">
        <v>18717</v>
      </c>
      <c r="I931" s="52">
        <v>0.66</v>
      </c>
      <c r="J931" s="52">
        <v>0.514</v>
      </c>
      <c r="K931" s="52">
        <v>-8.132</v>
      </c>
      <c r="L931" s="52">
        <v>0.0339</v>
      </c>
      <c r="M931" s="52">
        <v>0.755</v>
      </c>
      <c r="N931" s="52">
        <v>0.00679</v>
      </c>
      <c r="O931" s="52">
        <v>0.259</v>
      </c>
      <c r="P931" s="52">
        <v>0.171</v>
      </c>
      <c r="Q931" s="52">
        <v>91.999</v>
      </c>
      <c r="R931" s="52">
        <v>2.0</v>
      </c>
      <c r="S931" s="52">
        <v>1.0</v>
      </c>
      <c r="T931" s="54" t="s">
        <v>103</v>
      </c>
      <c r="U931" s="57" t="s">
        <v>35</v>
      </c>
      <c r="V931" s="53" t="s">
        <v>58</v>
      </c>
      <c r="W931" s="59" t="s">
        <v>18720</v>
      </c>
      <c r="X931" s="73" t="str">
        <f>HYPERLINK("https://1drv.ms/w/c/F7E2E9B0D5CD6DA7/IQDjolMtZVvdT7Ep4igDjG4tAYqNvIz-LZJFvxOabltSAFo?e=fwdrkv","0931_Is It Just Me?.docx")</f>
        <v>0931_Is It Just Me?.docx</v>
      </c>
    </row>
    <row r="932">
      <c r="A932" s="25" t="s">
        <v>18722</v>
      </c>
      <c r="B932" s="37" t="s">
        <v>18723</v>
      </c>
      <c r="C932" s="51">
        <v>2020.0</v>
      </c>
      <c r="D932" s="52">
        <v>47.0</v>
      </c>
      <c r="E932" s="52">
        <v>209131.0</v>
      </c>
      <c r="F932" s="53" t="s">
        <v>18707</v>
      </c>
      <c r="G932" s="37" t="s">
        <v>9129</v>
      </c>
      <c r="H932" s="37" t="s">
        <v>18723</v>
      </c>
      <c r="I932" s="52">
        <v>0.718</v>
      </c>
      <c r="J932" s="52">
        <v>0.483</v>
      </c>
      <c r="K932" s="52">
        <v>-6.596</v>
      </c>
      <c r="L932" s="52">
        <v>0.0381</v>
      </c>
      <c r="M932" s="52">
        <v>0.387</v>
      </c>
      <c r="N932" s="52">
        <v>2.08E-4</v>
      </c>
      <c r="O932" s="52">
        <v>0.124</v>
      </c>
      <c r="P932" s="52">
        <v>0.29</v>
      </c>
      <c r="Q932" s="52">
        <v>103.997</v>
      </c>
      <c r="R932" s="52">
        <v>8.0</v>
      </c>
      <c r="S932" s="52">
        <v>1.0</v>
      </c>
      <c r="T932" s="54" t="s">
        <v>103</v>
      </c>
      <c r="U932" s="57" t="s">
        <v>35</v>
      </c>
      <c r="V932" s="53" t="s">
        <v>36</v>
      </c>
      <c r="W932" s="59" t="s">
        <v>18724</v>
      </c>
      <c r="X932" s="73" t="str">
        <f>HYPERLINK("https://1drv.ms/w/c/F7E2E9B0D5CD6DA7/IQC4XYhKDsy1QbX7Yr9TxeFfAUfz3dsXUSX2ZHJjxDYhr9w?e=n7305L","0932_Lie.docx")</f>
        <v>0932_Lie.docx</v>
      </c>
    </row>
    <row r="933">
      <c r="A933" s="25" t="s">
        <v>18726</v>
      </c>
      <c r="B933" s="37" t="s">
        <v>18727</v>
      </c>
      <c r="C933" s="51">
        <v>2019.0</v>
      </c>
      <c r="D933" s="52">
        <v>59.0</v>
      </c>
      <c r="E933" s="52">
        <v>208990.0</v>
      </c>
      <c r="F933" s="53" t="s">
        <v>18707</v>
      </c>
      <c r="G933" s="37" t="s">
        <v>9129</v>
      </c>
      <c r="H933" s="37" t="s">
        <v>18729</v>
      </c>
      <c r="I933" s="52">
        <v>0.515</v>
      </c>
      <c r="J933" s="52">
        <v>0.27</v>
      </c>
      <c r="K933" s="52">
        <v>-9.935</v>
      </c>
      <c r="L933" s="52">
        <v>0.0357</v>
      </c>
      <c r="M933" s="52">
        <v>0.842</v>
      </c>
      <c r="N933" s="52">
        <v>0.0</v>
      </c>
      <c r="O933" s="52">
        <v>0.114</v>
      </c>
      <c r="P933" s="52">
        <v>0.234</v>
      </c>
      <c r="Q933" s="52">
        <v>120.483</v>
      </c>
      <c r="R933" s="52">
        <v>10.0</v>
      </c>
      <c r="S933" s="52">
        <v>1.0</v>
      </c>
      <c r="T933" s="54" t="s">
        <v>103</v>
      </c>
      <c r="U933" s="57" t="s">
        <v>35</v>
      </c>
      <c r="V933" s="53" t="s">
        <v>36</v>
      </c>
      <c r="W933" s="59" t="s">
        <v>18732</v>
      </c>
      <c r="X933" s="73" t="str">
        <f>HYPERLINK("https://1drv.ms/w/c/F7E2E9B0D5CD6DA7/IQC4ie870yxUSJSchhY0qM2JAU1azq_jEz9OVORxXXEYOKU?e=Yf5JCV","0933_Too Sad To Cry.docx")</f>
        <v>0933_Too Sad To Cry.docx</v>
      </c>
    </row>
    <row r="934">
      <c r="A934" s="25" t="s">
        <v>18734</v>
      </c>
      <c r="B934" s="37" t="s">
        <v>18735</v>
      </c>
      <c r="C934" s="51">
        <v>2020.0</v>
      </c>
      <c r="D934" s="52">
        <v>50.0</v>
      </c>
      <c r="E934" s="52">
        <v>227613.0</v>
      </c>
      <c r="F934" s="53" t="s">
        <v>18707</v>
      </c>
      <c r="G934" s="37" t="s">
        <v>9129</v>
      </c>
      <c r="H934" s="37" t="s">
        <v>18736</v>
      </c>
      <c r="I934" s="52">
        <v>0.72</v>
      </c>
      <c r="J934" s="52">
        <v>0.408</v>
      </c>
      <c r="K934" s="52">
        <v>-11.725</v>
      </c>
      <c r="L934" s="52">
        <v>0.0498</v>
      </c>
      <c r="M934" s="52">
        <v>0.832</v>
      </c>
      <c r="N934" s="52">
        <v>2.61E-6</v>
      </c>
      <c r="O934" s="52">
        <v>0.0992</v>
      </c>
      <c r="P934" s="52">
        <v>0.341</v>
      </c>
      <c r="Q934" s="52">
        <v>121.972</v>
      </c>
      <c r="R934" s="52">
        <v>2.0</v>
      </c>
      <c r="S934" s="52">
        <v>1.0</v>
      </c>
      <c r="T934" s="54" t="s">
        <v>103</v>
      </c>
      <c r="U934" s="57" t="s">
        <v>35</v>
      </c>
      <c r="V934" s="53" t="s">
        <v>45</v>
      </c>
      <c r="W934" s="59" t="s">
        <v>18737</v>
      </c>
      <c r="X934" s="73" t="str">
        <f>HYPERLINK("https://1drv.ms/w/c/F7E2E9B0D5CD6DA7/IQCZ3IKDIILtQaS7faaE9WptAU6if-awKbfw8xGNaOLA8jM?e=UZ7onl","0934_House With No Mirrors.docx")</f>
        <v>0934_House With No Mirrors.docx</v>
      </c>
    </row>
    <row r="935">
      <c r="A935" s="25" t="s">
        <v>18740</v>
      </c>
      <c r="B935" s="37" t="s">
        <v>18741</v>
      </c>
      <c r="C935" s="51">
        <v>2020.0</v>
      </c>
      <c r="D935" s="52">
        <v>41.0</v>
      </c>
      <c r="E935" s="52">
        <v>202453.0</v>
      </c>
      <c r="F935" s="53" t="s">
        <v>18707</v>
      </c>
      <c r="G935" s="37" t="s">
        <v>9129</v>
      </c>
      <c r="H935" s="37" t="s">
        <v>18736</v>
      </c>
      <c r="I935" s="52">
        <v>0.641</v>
      </c>
      <c r="J935" s="52">
        <v>0.234</v>
      </c>
      <c r="K935" s="52">
        <v>-12.34</v>
      </c>
      <c r="L935" s="52">
        <v>0.037</v>
      </c>
      <c r="M935" s="52">
        <v>0.867</v>
      </c>
      <c r="N935" s="52">
        <v>0.0</v>
      </c>
      <c r="O935" s="52">
        <v>0.0942</v>
      </c>
      <c r="P935" s="52">
        <v>0.373</v>
      </c>
      <c r="Q935" s="52">
        <v>136.059</v>
      </c>
      <c r="R935" s="52">
        <v>11.0</v>
      </c>
      <c r="S935" s="52">
        <v>1.0</v>
      </c>
      <c r="T935" s="54" t="s">
        <v>103</v>
      </c>
      <c r="U935" s="57" t="s">
        <v>35</v>
      </c>
      <c r="V935" s="53" t="s">
        <v>45</v>
      </c>
      <c r="W935" s="59" t="s">
        <v>18742</v>
      </c>
      <c r="X935" s="73" t="str">
        <f>HYPERLINK("https://1drv.ms/w/c/F7E2E9B0D5CD6DA7/IQAPNMOgeZhqSJnUgjqQbbQTASK-QcdaJBRNsEq7CkxZpYM?e=mKlSOg","0935_Hypochondriac.docx")</f>
        <v>0935_Hypochondriac.docx</v>
      </c>
    </row>
    <row r="936">
      <c r="A936" s="25" t="s">
        <v>18743</v>
      </c>
      <c r="B936" s="37" t="s">
        <v>18736</v>
      </c>
      <c r="C936" s="51">
        <v>2020.0</v>
      </c>
      <c r="D936" s="52">
        <v>40.0</v>
      </c>
      <c r="E936" s="52">
        <v>144760.0</v>
      </c>
      <c r="F936" s="53" t="s">
        <v>18707</v>
      </c>
      <c r="G936" s="37" t="s">
        <v>9129</v>
      </c>
      <c r="H936" s="37" t="s">
        <v>18736</v>
      </c>
      <c r="I936" s="52">
        <v>0.411</v>
      </c>
      <c r="J936" s="52">
        <v>0.228</v>
      </c>
      <c r="K936" s="52">
        <v>-12.34</v>
      </c>
      <c r="L936" s="52">
        <v>0.0612</v>
      </c>
      <c r="M936" s="52">
        <v>0.948</v>
      </c>
      <c r="N936" s="52">
        <v>0.0</v>
      </c>
      <c r="O936" s="52">
        <v>0.0829</v>
      </c>
      <c r="P936" s="52">
        <v>0.235</v>
      </c>
      <c r="Q936" s="52">
        <v>81.645</v>
      </c>
      <c r="R936" s="52">
        <v>5.0</v>
      </c>
      <c r="S936" s="52">
        <v>1.0</v>
      </c>
      <c r="T936" s="54" t="s">
        <v>103</v>
      </c>
      <c r="U936" s="57" t="s">
        <v>35</v>
      </c>
      <c r="V936" s="53" t="s">
        <v>36</v>
      </c>
      <c r="W936" s="59" t="s">
        <v>18744</v>
      </c>
      <c r="X936" s="73" t="str">
        <f>HYPERLINK("https://1drv.ms/w/c/F7E2E9B0D5CD6DA7/IQBYBFblHHFaR5WE-4lo8AwzAS10Q9miW9iby4OVPVFhFzU?e=Vu4ukj","0936_Only Child.docx")</f>
        <v>0936_Only Child.docx</v>
      </c>
    </row>
    <row r="937">
      <c r="A937" s="25" t="s">
        <v>18746</v>
      </c>
      <c r="B937" s="37" t="s">
        <v>18747</v>
      </c>
      <c r="C937" s="51">
        <v>2022.0</v>
      </c>
      <c r="D937" s="52">
        <v>41.0</v>
      </c>
      <c r="E937" s="52">
        <v>197266.0</v>
      </c>
      <c r="F937" s="53" t="s">
        <v>18707</v>
      </c>
      <c r="G937" s="37" t="s">
        <v>9129</v>
      </c>
      <c r="H937" s="37" t="s">
        <v>18747</v>
      </c>
      <c r="I937" s="52">
        <v>0.579</v>
      </c>
      <c r="J937" s="52">
        <v>0.783</v>
      </c>
      <c r="K937" s="52">
        <v>-6.4</v>
      </c>
      <c r="L937" s="52">
        <v>0.0453</v>
      </c>
      <c r="M937" s="52">
        <v>0.00979</v>
      </c>
      <c r="N937" s="52">
        <v>0.244</v>
      </c>
      <c r="O937" s="52">
        <v>0.116</v>
      </c>
      <c r="P937" s="52">
        <v>0.69</v>
      </c>
      <c r="Q937" s="52">
        <v>165.057</v>
      </c>
      <c r="R937" s="52">
        <v>8.0</v>
      </c>
      <c r="S937" s="52">
        <v>1.0</v>
      </c>
      <c r="T937" s="54" t="s">
        <v>103</v>
      </c>
      <c r="U937" s="57" t="s">
        <v>35</v>
      </c>
      <c r="V937" s="53" t="s">
        <v>54</v>
      </c>
      <c r="W937" s="59" t="s">
        <v>18750</v>
      </c>
      <c r="X937" s="73" t="str">
        <f>HYPERLINK("https://1drv.ms/w/c/F7E2E9B0D5CD6DA7/IQC7vOxadhkLQaQWAbQ86GJtAdNwzBDVcDkq0PcPxQECTKM?e=wQT6CC","0937_I Blame The World.docx")</f>
        <v>0937_I Blame The World.docx</v>
      </c>
    </row>
    <row r="938">
      <c r="A938" s="25" t="s">
        <v>18751</v>
      </c>
      <c r="B938" s="37" t="s">
        <v>18752</v>
      </c>
      <c r="C938" s="51">
        <v>2019.0</v>
      </c>
      <c r="D938" s="52">
        <v>43.0</v>
      </c>
      <c r="E938" s="52">
        <v>185712.0</v>
      </c>
      <c r="F938" s="53" t="s">
        <v>18707</v>
      </c>
      <c r="G938" s="37" t="s">
        <v>9129</v>
      </c>
      <c r="H938" s="37" t="s">
        <v>18752</v>
      </c>
      <c r="I938" s="52">
        <v>0.685</v>
      </c>
      <c r="J938" s="52">
        <v>0.464</v>
      </c>
      <c r="K938" s="52">
        <v>-9.931</v>
      </c>
      <c r="L938" s="52">
        <v>0.0579</v>
      </c>
      <c r="M938" s="52">
        <v>0.138</v>
      </c>
      <c r="N938" s="52">
        <v>3.97E-5</v>
      </c>
      <c r="O938" s="52">
        <v>0.111</v>
      </c>
      <c r="P938" s="52">
        <v>0.0559</v>
      </c>
      <c r="Q938" s="52">
        <v>90.011</v>
      </c>
      <c r="R938" s="52">
        <v>7.0</v>
      </c>
      <c r="S938" s="52">
        <v>1.0</v>
      </c>
      <c r="T938" s="54" t="s">
        <v>11697</v>
      </c>
      <c r="U938" s="57" t="s">
        <v>35</v>
      </c>
      <c r="V938" s="53" t="s">
        <v>75</v>
      </c>
      <c r="W938" s="59" t="s">
        <v>18753</v>
      </c>
      <c r="X938" s="73" t="str">
        <f>HYPERLINK("https://1drv.ms/w/c/F7E2E9B0D5CD6DA7/IQAfsHcKKmwuTbMGJmLnxAWBAUKZrJC71Pye-gqXJLf_JtQ?e=hdLcbN","0938_Thoughts.docx")</f>
        <v>0938_Thoughts.docx</v>
      </c>
    </row>
    <row r="939">
      <c r="A939" s="25" t="s">
        <v>18756</v>
      </c>
      <c r="B939" s="37" t="s">
        <v>18757</v>
      </c>
      <c r="C939" s="51">
        <v>2020.0</v>
      </c>
      <c r="D939" s="52">
        <v>42.0</v>
      </c>
      <c r="E939" s="52">
        <v>236053.0</v>
      </c>
      <c r="F939" s="53" t="s">
        <v>18707</v>
      </c>
      <c r="G939" s="37" t="s">
        <v>9129</v>
      </c>
      <c r="H939" s="37" t="s">
        <v>18736</v>
      </c>
      <c r="I939" s="52">
        <v>0.697</v>
      </c>
      <c r="J939" s="52">
        <v>0.523</v>
      </c>
      <c r="K939" s="52">
        <v>-9.397</v>
      </c>
      <c r="L939" s="52">
        <v>0.0287</v>
      </c>
      <c r="M939" s="52">
        <v>0.502</v>
      </c>
      <c r="N939" s="52">
        <v>1.58E-4</v>
      </c>
      <c r="O939" s="52">
        <v>0.101</v>
      </c>
      <c r="P939" s="52">
        <v>0.456</v>
      </c>
      <c r="Q939" s="52">
        <v>110.915</v>
      </c>
      <c r="R939" s="52">
        <v>2.0</v>
      </c>
      <c r="S939" s="52">
        <v>1.0</v>
      </c>
      <c r="T939" s="54" t="s">
        <v>103</v>
      </c>
      <c r="U939" s="57" t="s">
        <v>35</v>
      </c>
      <c r="V939" s="53" t="s">
        <v>54</v>
      </c>
      <c r="W939" s="59" t="s">
        <v>18758</v>
      </c>
      <c r="X939" s="73" t="str">
        <f>HYPERLINK("https://1drv.ms/w/c/F7E2E9B0D5CD6DA7/IQC_AHzOBSzjTKWV_-tTJmHHAdZegK0q13tscKA9Xa7pf24?e=fAMTkO","0939_Someone You Hate.docx")</f>
        <v>0939_Someone You Hate.docx</v>
      </c>
    </row>
    <row r="940">
      <c r="A940" s="25" t="s">
        <v>18759</v>
      </c>
      <c r="B940" s="37" t="s">
        <v>18760</v>
      </c>
      <c r="C940" s="51">
        <v>2017.0</v>
      </c>
      <c r="D940" s="52">
        <v>44.0</v>
      </c>
      <c r="E940" s="52">
        <v>218320.0</v>
      </c>
      <c r="F940" s="53" t="s">
        <v>18707</v>
      </c>
      <c r="G940" s="37" t="s">
        <v>9129</v>
      </c>
      <c r="H940" s="37" t="s">
        <v>18760</v>
      </c>
      <c r="I940" s="52">
        <v>0.569</v>
      </c>
      <c r="J940" s="52">
        <v>0.38</v>
      </c>
      <c r="K940" s="52">
        <v>-10.289</v>
      </c>
      <c r="L940" s="52">
        <v>0.143</v>
      </c>
      <c r="M940" s="52">
        <v>0.745</v>
      </c>
      <c r="N940" s="52">
        <v>0.0</v>
      </c>
      <c r="O940" s="52">
        <v>0.159</v>
      </c>
      <c r="P940" s="52">
        <v>0.421</v>
      </c>
      <c r="Q940" s="52">
        <v>117.953</v>
      </c>
      <c r="R940" s="52">
        <v>0.0</v>
      </c>
      <c r="S940" s="52">
        <v>1.0</v>
      </c>
      <c r="T940" s="54" t="s">
        <v>103</v>
      </c>
      <c r="U940" s="57" t="s">
        <v>35</v>
      </c>
      <c r="V940" s="53" t="s">
        <v>54</v>
      </c>
      <c r="W940" s="59" t="s">
        <v>18761</v>
      </c>
      <c r="X940" s="73" t="str">
        <f>HYPERLINK("https://1drv.ms/w/c/F7E2E9B0D5CD6DA7/IQBXw_BR8UNxSpLTQHK8z3TLAXc2rftjj2CL3b4erX5HtE8?e=oVFIGg","0940_Ready Yet.docx")</f>
        <v>0940_Ready Yet.docx</v>
      </c>
    </row>
    <row r="941">
      <c r="A941" s="25" t="s">
        <v>18764</v>
      </c>
      <c r="B941" s="37" t="s">
        <v>18765</v>
      </c>
      <c r="C941" s="51">
        <v>2024.0</v>
      </c>
      <c r="D941" s="52">
        <v>50.0</v>
      </c>
      <c r="E941" s="52">
        <v>152293.0</v>
      </c>
      <c r="F941" s="53" t="s">
        <v>18707</v>
      </c>
      <c r="G941" s="37" t="s">
        <v>9129</v>
      </c>
      <c r="H941" s="37" t="s">
        <v>18766</v>
      </c>
      <c r="I941" s="52">
        <v>0.734</v>
      </c>
      <c r="J941" s="52">
        <v>0.169</v>
      </c>
      <c r="K941" s="52">
        <v>-12.166</v>
      </c>
      <c r="L941" s="52">
        <v>0.0377</v>
      </c>
      <c r="M941" s="52">
        <v>0.85</v>
      </c>
      <c r="N941" s="52">
        <v>0.0</v>
      </c>
      <c r="O941" s="52">
        <v>0.104</v>
      </c>
      <c r="P941" s="52">
        <v>0.455</v>
      </c>
      <c r="Q941" s="52">
        <v>112.07</v>
      </c>
      <c r="R941" s="52">
        <v>9.0</v>
      </c>
      <c r="S941" s="52">
        <v>1.0</v>
      </c>
      <c r="T941" s="54" t="s">
        <v>103</v>
      </c>
      <c r="U941" s="57" t="s">
        <v>35</v>
      </c>
      <c r="V941" s="53" t="s">
        <v>54</v>
      </c>
      <c r="W941" s="59" t="s">
        <v>18768</v>
      </c>
      <c r="X941" s="73" t="str">
        <f>HYPERLINK("https://1drv.ms/w/c/F7E2E9B0D5CD6DA7/IQBHXTv_qhBGSquYhm6tAsmvAeroAIwnxdsJ71-b3TjqKok?e=C8wfBF","0941_Highlights.docx")</f>
        <v>0941_Highlights.docx</v>
      </c>
    </row>
    <row r="942">
      <c r="A942" s="25" t="s">
        <v>18769</v>
      </c>
      <c r="B942" s="37" t="s">
        <v>18770</v>
      </c>
      <c r="C942" s="51">
        <v>2019.0</v>
      </c>
      <c r="D942" s="52">
        <v>71.0</v>
      </c>
      <c r="E942" s="52">
        <v>152280.0</v>
      </c>
      <c r="F942" s="53" t="s">
        <v>11692</v>
      </c>
      <c r="G942" s="37" t="s">
        <v>18771</v>
      </c>
      <c r="H942" s="37" t="s">
        <v>18770</v>
      </c>
      <c r="I942" s="52">
        <v>0.708</v>
      </c>
      <c r="J942" s="52">
        <v>0.211</v>
      </c>
      <c r="K942" s="52">
        <v>-9.603</v>
      </c>
      <c r="L942" s="52">
        <v>0.0424</v>
      </c>
      <c r="M942" s="52">
        <v>0.853</v>
      </c>
      <c r="N942" s="52">
        <v>0.0</v>
      </c>
      <c r="O942" s="52">
        <v>0.131</v>
      </c>
      <c r="P942" s="52">
        <v>0.362</v>
      </c>
      <c r="Q942" s="52">
        <v>72.5</v>
      </c>
      <c r="R942" s="52">
        <v>9.0</v>
      </c>
      <c r="S942" s="52">
        <v>0.0</v>
      </c>
      <c r="T942" s="54" t="s">
        <v>103</v>
      </c>
      <c r="U942" s="57" t="s">
        <v>35</v>
      </c>
      <c r="V942" s="53" t="s">
        <v>45</v>
      </c>
      <c r="W942" s="59" t="s">
        <v>18772</v>
      </c>
      <c r="X942" s="73" t="str">
        <f>HYPERLINK("https://1drv.ms/w/c/F7E2E9B0D5CD6DA7/IQBBfrQ7XFd1S6qfWXoxZfpMATWpemsWiSM6IALKO8bXayc?e=rn8i7h","0942_July (feat. Leon Bridges).docx")</f>
        <v>0942_July (feat. Leon Bridges).docx</v>
      </c>
    </row>
    <row r="943">
      <c r="A943" s="25" t="s">
        <v>18774</v>
      </c>
      <c r="B943" s="37" t="s">
        <v>17009</v>
      </c>
      <c r="C943" s="51">
        <v>2020.0</v>
      </c>
      <c r="D943" s="52">
        <v>63.0</v>
      </c>
      <c r="E943" s="52">
        <v>144377.0</v>
      </c>
      <c r="F943" s="53" t="s">
        <v>18776</v>
      </c>
      <c r="G943" s="37" t="s">
        <v>18777</v>
      </c>
      <c r="H943" s="37" t="s">
        <v>18778</v>
      </c>
      <c r="I943" s="52">
        <v>0.53</v>
      </c>
      <c r="J943" s="52">
        <v>0.281</v>
      </c>
      <c r="K943" s="52">
        <v>-8.274</v>
      </c>
      <c r="L943" s="52">
        <v>0.0577</v>
      </c>
      <c r="M943" s="52">
        <v>0.798</v>
      </c>
      <c r="N943" s="52">
        <v>0.0</v>
      </c>
      <c r="O943" s="52">
        <v>0.0928</v>
      </c>
      <c r="P943" s="52">
        <v>0.341</v>
      </c>
      <c r="Q943" s="52">
        <v>122.442</v>
      </c>
      <c r="R943" s="52">
        <v>5.0</v>
      </c>
      <c r="S943" s="52">
        <v>1.0</v>
      </c>
      <c r="T943" s="54" t="s">
        <v>103</v>
      </c>
      <c r="U943" s="57" t="s">
        <v>35</v>
      </c>
      <c r="V943" s="53" t="s">
        <v>45</v>
      </c>
      <c r="W943" s="59" t="s">
        <v>18779</v>
      </c>
      <c r="X943" s="73" t="str">
        <f>HYPERLINK("https://1drv.ms/w/c/F7E2E9B0D5CD6DA7/IQDVJM--F-XAS5UPfLUkKHH0AcFCuhFfYC6kbV1yCxTCw90?e=zVHBIi","0943_Lonely.docx")</f>
        <v>0943_Lonely.docx</v>
      </c>
    </row>
    <row r="944">
      <c r="A944" s="25" t="s">
        <v>18782</v>
      </c>
      <c r="B944" s="37" t="s">
        <v>18783</v>
      </c>
      <c r="C944" s="51">
        <v>2017.0</v>
      </c>
      <c r="D944" s="52">
        <v>85.0</v>
      </c>
      <c r="E944" s="52">
        <v>193961.0</v>
      </c>
      <c r="F944" s="53" t="s">
        <v>17010</v>
      </c>
      <c r="G944" s="37" t="s">
        <v>18784</v>
      </c>
      <c r="H944" s="37" t="s">
        <v>18783</v>
      </c>
      <c r="I944" s="52">
        <v>0.664</v>
      </c>
      <c r="J944" s="52">
        <v>0.738</v>
      </c>
      <c r="K944" s="52">
        <v>-4.095</v>
      </c>
      <c r="L944" s="52">
        <v>0.0338</v>
      </c>
      <c r="M944" s="52">
        <v>0.188</v>
      </c>
      <c r="N944" s="52">
        <v>5.75E-5</v>
      </c>
      <c r="O944" s="52">
        <v>0.135</v>
      </c>
      <c r="P944" s="52">
        <v>0.203</v>
      </c>
      <c r="Q944" s="52">
        <v>119.973</v>
      </c>
      <c r="R944" s="52">
        <v>9.0</v>
      </c>
      <c r="S944" s="52">
        <v>0.0</v>
      </c>
      <c r="T944" s="54" t="s">
        <v>103</v>
      </c>
      <c r="U944" s="57" t="s">
        <v>35</v>
      </c>
      <c r="V944" s="53" t="s">
        <v>36</v>
      </c>
      <c r="W944" s="59" t="s">
        <v>18785</v>
      </c>
      <c r="X944" s="73" t="str">
        <f>HYPERLINK("https://1drv.ms/w/c/F7E2E9B0D5CD6DA7/IQBDWsua1WugQpM9lSClm9W8AcJgFkXxQQea0tp5DQCnAsQ?e=aBxKFw","0944_Again (feat. XXXTENTACION).docx")</f>
        <v>0944_Again (feat. XXXTENTACION).docx</v>
      </c>
    </row>
    <row r="945">
      <c r="A945" s="25" t="s">
        <v>18786</v>
      </c>
      <c r="B945" s="37" t="s">
        <v>18787</v>
      </c>
      <c r="C945" s="51">
        <v>2020.0</v>
      </c>
      <c r="D945" s="52">
        <v>48.0</v>
      </c>
      <c r="E945" s="52">
        <v>205826.0</v>
      </c>
      <c r="F945" s="53" t="s">
        <v>18788</v>
      </c>
      <c r="G945" s="37" t="s">
        <v>18789</v>
      </c>
      <c r="H945" s="37" t="s">
        <v>18787</v>
      </c>
      <c r="I945" s="52">
        <v>0.549</v>
      </c>
      <c r="J945" s="52">
        <v>0.883</v>
      </c>
      <c r="K945" s="52">
        <v>-4.092</v>
      </c>
      <c r="L945" s="52">
        <v>0.0344</v>
      </c>
      <c r="M945" s="52">
        <v>0.148</v>
      </c>
      <c r="N945" s="52">
        <v>0.0</v>
      </c>
      <c r="O945" s="52">
        <v>0.0609</v>
      </c>
      <c r="P945" s="52">
        <v>0.487</v>
      </c>
      <c r="Q945" s="52">
        <v>145.06</v>
      </c>
      <c r="R945" s="52">
        <v>9.0</v>
      </c>
      <c r="S945" s="52">
        <v>1.0</v>
      </c>
      <c r="T945" s="54" t="s">
        <v>103</v>
      </c>
      <c r="U945" s="57" t="s">
        <v>35</v>
      </c>
      <c r="V945" s="53" t="s">
        <v>54</v>
      </c>
      <c r="W945" s="59" t="s">
        <v>18790</v>
      </c>
      <c r="X945" s="73" t="str">
        <f>HYPERLINK("https://1drv.ms/w/c/F7E2E9B0D5CD6DA7/IQDnGzHm3HdYR4hvz9R_TIQ3Adej1UnmCXUiRieRwJSNxBQ?e=0D1mEi","0945_This is Us.docx")</f>
        <v>0945_This is Us.docx</v>
      </c>
    </row>
    <row r="946">
      <c r="A946" s="25" t="s">
        <v>18794</v>
      </c>
      <c r="B946" s="37" t="s">
        <v>18796</v>
      </c>
      <c r="C946" s="51">
        <v>2018.0</v>
      </c>
      <c r="D946" s="52">
        <v>35.0</v>
      </c>
      <c r="E946" s="52">
        <v>161680.0</v>
      </c>
      <c r="F946" s="53" t="s">
        <v>18776</v>
      </c>
      <c r="G946" s="37" t="s">
        <v>18777</v>
      </c>
      <c r="H946" s="37" t="s">
        <v>18797</v>
      </c>
      <c r="I946" s="52">
        <v>0.687</v>
      </c>
      <c r="J946" s="52">
        <v>0.381</v>
      </c>
      <c r="K946" s="52">
        <v>-10.552</v>
      </c>
      <c r="L946" s="52">
        <v>0.0403</v>
      </c>
      <c r="M946" s="52">
        <v>0.405</v>
      </c>
      <c r="N946" s="52">
        <v>0.0</v>
      </c>
      <c r="O946" s="52">
        <v>0.102</v>
      </c>
      <c r="P946" s="52">
        <v>0.24</v>
      </c>
      <c r="Q946" s="52">
        <v>114.982</v>
      </c>
      <c r="R946" s="52">
        <v>1.0</v>
      </c>
      <c r="S946" s="52">
        <v>0.0</v>
      </c>
      <c r="T946" s="54" t="s">
        <v>11697</v>
      </c>
      <c r="U946" s="57" t="s">
        <v>35</v>
      </c>
      <c r="V946" s="53" t="s">
        <v>36</v>
      </c>
      <c r="W946" s="59" t="s">
        <v>18798</v>
      </c>
      <c r="X946" s="73" t="str">
        <f>HYPERLINK("https://1drv.ms/w/c/F7E2E9B0D5CD6DA7/IQDsuEu-ict_QLQyis2o0Rh2AQR1kkgN1ipKrjWVkzm4uno?e=OLmVZx","0946_Sadness.docx")</f>
        <v>0946_Sadness.docx</v>
      </c>
    </row>
    <row r="947">
      <c r="A947" s="25" t="s">
        <v>18799</v>
      </c>
      <c r="B947" s="37" t="s">
        <v>18800</v>
      </c>
      <c r="C947" s="51">
        <v>2020.0</v>
      </c>
      <c r="D947" s="52">
        <v>48.0</v>
      </c>
      <c r="E947" s="52">
        <v>185454.0</v>
      </c>
      <c r="F947" s="53" t="s">
        <v>18776</v>
      </c>
      <c r="G947" s="37" t="s">
        <v>18777</v>
      </c>
      <c r="H947" s="37" t="s">
        <v>18778</v>
      </c>
      <c r="I947" s="52">
        <v>0.574</v>
      </c>
      <c r="J947" s="52">
        <v>0.53</v>
      </c>
      <c r="K947" s="52">
        <v>-6.837</v>
      </c>
      <c r="L947" s="52">
        <v>0.0324</v>
      </c>
      <c r="M947" s="52">
        <v>0.171</v>
      </c>
      <c r="N947" s="52">
        <v>6.19E-6</v>
      </c>
      <c r="O947" s="52">
        <v>0.109</v>
      </c>
      <c r="P947" s="52">
        <v>0.159</v>
      </c>
      <c r="Q947" s="52">
        <v>104.334</v>
      </c>
      <c r="R947" s="52">
        <v>10.0</v>
      </c>
      <c r="S947" s="52">
        <v>1.0</v>
      </c>
      <c r="T947" s="54" t="s">
        <v>103</v>
      </c>
      <c r="U947" s="57" t="s">
        <v>35</v>
      </c>
      <c r="V947" s="53" t="s">
        <v>58</v>
      </c>
      <c r="W947" s="59" t="s">
        <v>18801</v>
      </c>
      <c r="X947" s="73" t="str">
        <f>HYPERLINK("https://1drv.ms/w/c/F7E2E9B0D5CD6DA7/IQBVWq-e3dD8SL9jGfc3ABOlAcpy2TC-_OYiBSryxmv5EUY?e=LJHgfk","0947_Ghost.docx")</f>
        <v>0947_Ghost.docx</v>
      </c>
    </row>
    <row r="948">
      <c r="A948" s="25" t="s">
        <v>18803</v>
      </c>
      <c r="B948" s="37" t="s">
        <v>18804</v>
      </c>
      <c r="C948" s="51">
        <v>2020.0</v>
      </c>
      <c r="D948" s="52">
        <v>48.0</v>
      </c>
      <c r="E948" s="52">
        <v>213095.0</v>
      </c>
      <c r="F948" s="53" t="s">
        <v>18806</v>
      </c>
      <c r="G948" s="37" t="s">
        <v>18807</v>
      </c>
      <c r="H948" s="37" t="s">
        <v>18808</v>
      </c>
      <c r="I948" s="52">
        <v>0.544</v>
      </c>
      <c r="J948" s="52">
        <v>0.376</v>
      </c>
      <c r="K948" s="52">
        <v>-6.734</v>
      </c>
      <c r="L948" s="52">
        <v>0.0306</v>
      </c>
      <c r="M948" s="52">
        <v>0.81</v>
      </c>
      <c r="N948" s="52">
        <v>0.0</v>
      </c>
      <c r="O948" s="52">
        <v>0.327</v>
      </c>
      <c r="P948" s="52">
        <v>0.336</v>
      </c>
      <c r="Q948" s="52">
        <v>139.72</v>
      </c>
      <c r="R948" s="52">
        <v>9.0</v>
      </c>
      <c r="S948" s="52">
        <v>1.0</v>
      </c>
      <c r="T948" s="54" t="s">
        <v>103</v>
      </c>
      <c r="U948" s="57" t="s">
        <v>35</v>
      </c>
      <c r="V948" s="53" t="s">
        <v>45</v>
      </c>
      <c r="W948" s="59" t="s">
        <v>18809</v>
      </c>
      <c r="X948" s="73" t="str">
        <f>HYPERLINK("https://1drv.ms/w/c/F7E2E9B0D5CD6DA7/IQAiApjDrglLRJGmykK2Yvb6Aac3DstUJw27Gq6VRzPBgSw?e=FgPZvK","0948_I Got So High That I Saw Jesus (feat. Miley Cyrus) .docx")</f>
        <v>0948_I Got So High That I Saw Jesus (feat. Miley Cyrus) .docx</v>
      </c>
    </row>
    <row r="949">
      <c r="A949" s="25" t="s">
        <v>18812</v>
      </c>
      <c r="B949" s="37" t="s">
        <v>18813</v>
      </c>
      <c r="C949" s="51">
        <v>2020.0</v>
      </c>
      <c r="D949" s="52">
        <v>54.0</v>
      </c>
      <c r="E949" s="52">
        <v>190182.0</v>
      </c>
      <c r="F949" s="53" t="s">
        <v>18776</v>
      </c>
      <c r="G949" s="37" t="s">
        <v>18777</v>
      </c>
      <c r="H949" s="37" t="s">
        <v>18778</v>
      </c>
      <c r="I949" s="52">
        <v>0.618</v>
      </c>
      <c r="J949" s="52">
        <v>0.428</v>
      </c>
      <c r="K949" s="52">
        <v>-8.5</v>
      </c>
      <c r="L949" s="52">
        <v>0.038</v>
      </c>
      <c r="M949" s="52">
        <v>0.592</v>
      </c>
      <c r="N949" s="52">
        <v>0.0</v>
      </c>
      <c r="O949" s="52">
        <v>0.192</v>
      </c>
      <c r="P949" s="52">
        <v>0.359</v>
      </c>
      <c r="Q949" s="52">
        <v>142.021</v>
      </c>
      <c r="R949" s="52">
        <v>7.0</v>
      </c>
      <c r="S949" s="52">
        <v>0.0</v>
      </c>
      <c r="T949" s="54" t="s">
        <v>103</v>
      </c>
      <c r="U949" s="57" t="s">
        <v>35</v>
      </c>
      <c r="V949" s="53" t="s">
        <v>45</v>
      </c>
      <c r="W949" s="59" t="s">
        <v>18814</v>
      </c>
      <c r="X949" s="72" t="str">
        <f>HYPERLINK("https://1drv.ms/w/c/F7E2E9B0D5CD6DA7/IQBzKPgQZfB-Qr-maXfulAI8AW8FEyKz9Hqv0RDPMBMOSGY?e=fnY2tm","0949_Young &amp; Sad.docx")</f>
        <v>0949_Young &amp; Sad.docx</v>
      </c>
    </row>
    <row r="950">
      <c r="A950" s="25" t="s">
        <v>18815</v>
      </c>
      <c r="B950" s="37" t="s">
        <v>18816</v>
      </c>
      <c r="C950" s="51">
        <v>2022.0</v>
      </c>
      <c r="D950" s="52">
        <v>43.0</v>
      </c>
      <c r="E950" s="52">
        <v>150491.0</v>
      </c>
      <c r="F950" s="53" t="s">
        <v>18817</v>
      </c>
      <c r="G950" s="37" t="s">
        <v>18818</v>
      </c>
      <c r="H950" s="37" t="s">
        <v>15798</v>
      </c>
      <c r="I950" s="52">
        <v>0.627</v>
      </c>
      <c r="J950" s="52">
        <v>0.36</v>
      </c>
      <c r="K950" s="52">
        <v>-9.93</v>
      </c>
      <c r="L950" s="52">
        <v>0.0277</v>
      </c>
      <c r="M950" s="52">
        <v>0.63</v>
      </c>
      <c r="N950" s="52">
        <v>4.16E-5</v>
      </c>
      <c r="O950" s="52">
        <v>0.109</v>
      </c>
      <c r="P950" s="52">
        <v>0.39</v>
      </c>
      <c r="Q950" s="52">
        <v>116.944</v>
      </c>
      <c r="R950" s="52">
        <v>3.0</v>
      </c>
      <c r="S950" s="52">
        <v>1.0</v>
      </c>
      <c r="T950" s="54" t="s">
        <v>103</v>
      </c>
      <c r="U950" s="57" t="s">
        <v>35</v>
      </c>
      <c r="V950" s="53" t="s">
        <v>45</v>
      </c>
      <c r="W950" s="59" t="s">
        <v>18819</v>
      </c>
      <c r="X950" s="73" t="str">
        <f>HYPERLINK("https://1drv.ms/w/c/F7E2E9B0D5CD6DA7/IQA0l-G6_De6Qpum5P2a3j8PAbeve1Wp_uOXYSQzQB6cwJs?e=i35tse","0950_Every Beginning Ends.docx")</f>
        <v>0950_Every Beginning Ends.docx</v>
      </c>
    </row>
    <row r="951">
      <c r="A951" s="25" t="s">
        <v>18822</v>
      </c>
      <c r="B951" s="37" t="s">
        <v>18823</v>
      </c>
      <c r="C951" s="51">
        <v>2022.0</v>
      </c>
      <c r="D951" s="52">
        <v>50.0</v>
      </c>
      <c r="E951" s="52">
        <v>193973.0</v>
      </c>
      <c r="F951" s="53" t="s">
        <v>18776</v>
      </c>
      <c r="G951" s="37" t="s">
        <v>18777</v>
      </c>
      <c r="H951" s="37" t="s">
        <v>15798</v>
      </c>
      <c r="I951" s="52">
        <v>0.682</v>
      </c>
      <c r="J951" s="52">
        <v>0.705</v>
      </c>
      <c r="K951" s="52">
        <v>-6.34</v>
      </c>
      <c r="L951" s="52">
        <v>0.0425</v>
      </c>
      <c r="M951" s="52">
        <v>0.179</v>
      </c>
      <c r="N951" s="52">
        <v>8.88E-5</v>
      </c>
      <c r="O951" s="52">
        <v>0.154</v>
      </c>
      <c r="P951" s="52">
        <v>0.862</v>
      </c>
      <c r="Q951" s="52">
        <v>133.062</v>
      </c>
      <c r="R951" s="52">
        <v>2.0</v>
      </c>
      <c r="S951" s="52">
        <v>1.0</v>
      </c>
      <c r="T951" s="54" t="s">
        <v>103</v>
      </c>
      <c r="U951" s="57" t="s">
        <v>35</v>
      </c>
      <c r="V951" s="53" t="s">
        <v>54</v>
      </c>
      <c r="W951" s="59" t="s">
        <v>18824</v>
      </c>
      <c r="X951" s="73" t="str">
        <f>HYPERLINK("https://1drv.ms/w/c/F7E2E9B0D5CD6DA7/IQDMzJ1g1BraSJIDp1TqGbvhAV54ExwQqQ0eB4PntG_EU2I?e=H9qnYW","0951_Mr. Percocet.docx")</f>
        <v>0951_Mr. Percocet.docx</v>
      </c>
    </row>
    <row r="952">
      <c r="A952" s="25" t="s">
        <v>18825</v>
      </c>
      <c r="B952" s="37" t="s">
        <v>18826</v>
      </c>
      <c r="C952" s="51">
        <v>2017.0</v>
      </c>
      <c r="D952" s="52">
        <v>47.0</v>
      </c>
      <c r="E952" s="52">
        <v>191000.0</v>
      </c>
      <c r="F952" s="53" t="s">
        <v>13279</v>
      </c>
      <c r="G952" s="37" t="s">
        <v>18827</v>
      </c>
      <c r="H952" s="37" t="s">
        <v>18828</v>
      </c>
      <c r="I952" s="52">
        <v>0.447</v>
      </c>
      <c r="J952" s="52">
        <v>0.466</v>
      </c>
      <c r="K952" s="52">
        <v>-5.609</v>
      </c>
      <c r="L952" s="52">
        <v>0.0272</v>
      </c>
      <c r="M952" s="52">
        <v>0.623</v>
      </c>
      <c r="N952" s="52">
        <v>1.65E-5</v>
      </c>
      <c r="O952" s="52">
        <v>0.135</v>
      </c>
      <c r="P952" s="52">
        <v>0.413</v>
      </c>
      <c r="Q952" s="52">
        <v>147.249</v>
      </c>
      <c r="R952" s="52">
        <v>9.0</v>
      </c>
      <c r="S952" s="52">
        <v>0.0</v>
      </c>
      <c r="T952" s="54" t="s">
        <v>103</v>
      </c>
      <c r="U952" s="57" t="s">
        <v>35</v>
      </c>
      <c r="V952" s="53" t="s">
        <v>54</v>
      </c>
      <c r="W952" s="59" t="s">
        <v>18829</v>
      </c>
      <c r="X952" s="73" t="str">
        <f>HYPERLINK("https://1drv.ms/w/c/F7E2E9B0D5CD6DA7/IQA4ThhD3piyS6PgFfUxuDDDAU7G4hGlpbG28z7w_yutjiw?e=H7CRD2","0952_Waiting.docx")</f>
        <v>0952_Waiting.docx</v>
      </c>
    </row>
    <row r="953">
      <c r="A953" s="25" t="s">
        <v>18830</v>
      </c>
      <c r="B953" s="37" t="s">
        <v>18831</v>
      </c>
      <c r="C953" s="51">
        <v>2020.0</v>
      </c>
      <c r="D953" s="52">
        <v>61.0</v>
      </c>
      <c r="E953" s="52">
        <v>222467.0</v>
      </c>
      <c r="F953" s="53" t="s">
        <v>13224</v>
      </c>
      <c r="G953" s="37" t="s">
        <v>18832</v>
      </c>
      <c r="H953" s="37" t="s">
        <v>18833</v>
      </c>
      <c r="I953" s="52">
        <v>0.691</v>
      </c>
      <c r="J953" s="52">
        <v>0.0682</v>
      </c>
      <c r="K953" s="52">
        <v>-18.186</v>
      </c>
      <c r="L953" s="52">
        <v>0.0645</v>
      </c>
      <c r="M953" s="52">
        <v>0.951</v>
      </c>
      <c r="N953" s="52">
        <v>0.0</v>
      </c>
      <c r="O953" s="52">
        <v>0.0916</v>
      </c>
      <c r="P953" s="52">
        <v>0.352</v>
      </c>
      <c r="Q953" s="52">
        <v>76.94</v>
      </c>
      <c r="R953" s="52">
        <v>5.0</v>
      </c>
      <c r="S953" s="52">
        <v>1.0</v>
      </c>
      <c r="T953" s="54" t="s">
        <v>103</v>
      </c>
      <c r="U953" s="57" t="s">
        <v>35</v>
      </c>
      <c r="V953" s="53" t="s">
        <v>45</v>
      </c>
      <c r="W953" s="59" t="s">
        <v>18834</v>
      </c>
      <c r="X953" s="73" t="str">
        <f>HYPERLINK("https://1drv.ms/w/c/F7E2E9B0D5CD6DA7/IQBS1fTTEmr1So7Or5KO2tZ8AV_cg-ohOl-svpaItIjOg5Y?e=Ha4y8M","0953_Trying My Best.docx")</f>
        <v>0953_Trying My Best.docx</v>
      </c>
    </row>
    <row r="954">
      <c r="A954" s="25" t="s">
        <v>18837</v>
      </c>
      <c r="B954" s="37" t="s">
        <v>18838</v>
      </c>
      <c r="C954" s="51">
        <v>2022.0</v>
      </c>
      <c r="D954" s="52">
        <v>67.0</v>
      </c>
      <c r="E954" s="52">
        <v>192497.0</v>
      </c>
      <c r="F954" s="53" t="s">
        <v>13224</v>
      </c>
      <c r="G954" s="37" t="s">
        <v>18832</v>
      </c>
      <c r="H954" s="37" t="s">
        <v>18838</v>
      </c>
      <c r="I954" s="52">
        <v>0.661</v>
      </c>
      <c r="J954" s="52">
        <v>0.517</v>
      </c>
      <c r="K954" s="52">
        <v>-7.74</v>
      </c>
      <c r="L954" s="52">
        <v>0.0406</v>
      </c>
      <c r="M954" s="52">
        <v>0.223</v>
      </c>
      <c r="N954" s="52">
        <v>0.0</v>
      </c>
      <c r="O954" s="52">
        <v>0.116</v>
      </c>
      <c r="P954" s="52">
        <v>0.241</v>
      </c>
      <c r="Q954" s="52">
        <v>84.014</v>
      </c>
      <c r="R954" s="52">
        <v>5.0</v>
      </c>
      <c r="S954" s="52">
        <v>1.0</v>
      </c>
      <c r="T954" s="54" t="s">
        <v>11697</v>
      </c>
      <c r="U954" s="57" t="s">
        <v>35</v>
      </c>
      <c r="V954" s="53" t="s">
        <v>36</v>
      </c>
      <c r="W954" s="59" t="s">
        <v>18839</v>
      </c>
      <c r="X954" s="73" t="str">
        <f>HYPERLINK("https://1drv.ms/w/c/F7E2E9B0D5CD6DA7/IQCus1MMtZbETJmdmesrc6VAATJ63_djUfNqHm8TtNrKcPQ?e=GusWca","0954_Peter Pan Was Right .docx")</f>
        <v>0954_Peter Pan Was Right .docx</v>
      </c>
    </row>
    <row r="955">
      <c r="A955" s="25" t="s">
        <v>18842</v>
      </c>
      <c r="B955" s="37" t="s">
        <v>18843</v>
      </c>
      <c r="C955" s="51">
        <v>2019.0</v>
      </c>
      <c r="D955" s="52">
        <v>58.0</v>
      </c>
      <c r="E955" s="52">
        <v>200000.0</v>
      </c>
      <c r="F955" s="53" t="s">
        <v>13224</v>
      </c>
      <c r="G955" s="37" t="s">
        <v>18832</v>
      </c>
      <c r="H955" s="37" t="s">
        <v>18843</v>
      </c>
      <c r="I955" s="52">
        <v>0.451</v>
      </c>
      <c r="J955" s="52">
        <v>0.0873</v>
      </c>
      <c r="K955" s="52">
        <v>-16.815</v>
      </c>
      <c r="L955" s="52">
        <v>0.063</v>
      </c>
      <c r="M955" s="52">
        <v>0.907</v>
      </c>
      <c r="N955" s="52">
        <v>2.46E-6</v>
      </c>
      <c r="O955" s="52">
        <v>0.355</v>
      </c>
      <c r="P955" s="52">
        <v>0.456</v>
      </c>
      <c r="Q955" s="52">
        <v>166.603</v>
      </c>
      <c r="R955" s="52">
        <v>3.0</v>
      </c>
      <c r="S955" s="52">
        <v>1.0</v>
      </c>
      <c r="T955" s="54" t="s">
        <v>103</v>
      </c>
      <c r="U955" s="57" t="s">
        <v>35</v>
      </c>
      <c r="V955" s="53" t="s">
        <v>54</v>
      </c>
      <c r="W955" s="59" t="s">
        <v>18844</v>
      </c>
      <c r="X955" s="73" t="str">
        <f>HYPERLINK("https://1drv.ms/w/c/F7E2E9B0D5CD6DA7/IQCH1HOGSzISQq2zYTBgEbJoAfbrhDRI6yee0UFk7c9VgWs?e=19n7Ed","0955_I Can’t Carry This Anymore.docx")</f>
        <v>0955_I Can’t Carry This Anymore.docx</v>
      </c>
    </row>
    <row r="956">
      <c r="A956" s="25" t="s">
        <v>18845</v>
      </c>
      <c r="B956" s="37" t="s">
        <v>18846</v>
      </c>
      <c r="C956" s="51">
        <v>2021.0</v>
      </c>
      <c r="D956" s="52">
        <v>53.0</v>
      </c>
      <c r="E956" s="52">
        <v>198220.0</v>
      </c>
      <c r="F956" s="53" t="s">
        <v>13224</v>
      </c>
      <c r="G956" s="37" t="s">
        <v>18832</v>
      </c>
      <c r="H956" s="37" t="s">
        <v>18846</v>
      </c>
      <c r="I956" s="52">
        <v>0.689</v>
      </c>
      <c r="J956" s="52">
        <v>0.143</v>
      </c>
      <c r="K956" s="52">
        <v>-17.374</v>
      </c>
      <c r="L956" s="52">
        <v>0.264</v>
      </c>
      <c r="M956" s="52">
        <v>0.97</v>
      </c>
      <c r="N956" s="52">
        <v>0.0</v>
      </c>
      <c r="O956" s="52">
        <v>0.109</v>
      </c>
      <c r="P956" s="52">
        <v>0.528</v>
      </c>
      <c r="Q956" s="52">
        <v>85.398</v>
      </c>
      <c r="R956" s="52">
        <v>6.0</v>
      </c>
      <c r="S956" s="52">
        <v>1.0</v>
      </c>
      <c r="T956" s="54" t="s">
        <v>103</v>
      </c>
      <c r="U956" s="57" t="s">
        <v>35</v>
      </c>
      <c r="V956" s="53" t="s">
        <v>54</v>
      </c>
      <c r="W956" s="59" t="s">
        <v>18848</v>
      </c>
      <c r="X956" s="73" t="str">
        <f>HYPERLINK("https://1drv.ms/w/c/F7E2E9B0D5CD6DA7/IQBfRxqam6QGTqX2mtfzc_YrAXPH67-9W3Ma-zTfu8Qcb60?e=4rB1D7","0956_Keep Your Head Up Princess.docx")</f>
        <v>0956_Keep Your Head Up Princess.docx</v>
      </c>
    </row>
    <row r="957">
      <c r="A957" s="25" t="s">
        <v>18850</v>
      </c>
      <c r="B957" s="37" t="s">
        <v>18851</v>
      </c>
      <c r="C957" s="51">
        <v>2018.0</v>
      </c>
      <c r="D957" s="52">
        <v>51.0</v>
      </c>
      <c r="E957" s="52">
        <v>199131.0</v>
      </c>
      <c r="F957" s="53" t="s">
        <v>13224</v>
      </c>
      <c r="G957" s="37" t="s">
        <v>18852</v>
      </c>
      <c r="H957" s="37" t="s">
        <v>18851</v>
      </c>
      <c r="I957" s="52">
        <v>0.703</v>
      </c>
      <c r="J957" s="52">
        <v>0.179</v>
      </c>
      <c r="K957" s="52">
        <v>-10.906</v>
      </c>
      <c r="L957" s="52">
        <v>0.0366</v>
      </c>
      <c r="M957" s="52">
        <v>0.949</v>
      </c>
      <c r="N957" s="52">
        <v>0.0</v>
      </c>
      <c r="O957" s="52">
        <v>0.102</v>
      </c>
      <c r="P957" s="52">
        <v>0.346</v>
      </c>
      <c r="Q957" s="52">
        <v>97.427</v>
      </c>
      <c r="R957" s="52">
        <v>4.0</v>
      </c>
      <c r="S957" s="52">
        <v>1.0</v>
      </c>
      <c r="T957" s="54" t="s">
        <v>103</v>
      </c>
      <c r="U957" s="57" t="s">
        <v>35</v>
      </c>
      <c r="V957" s="53" t="s">
        <v>45</v>
      </c>
      <c r="W957" s="59" t="s">
        <v>18853</v>
      </c>
      <c r="X957" s="73" t="str">
        <f>HYPERLINK("https://1drv.ms/w/c/F7E2E9B0D5CD6DA7/IQCIa-8ygEdAQb0CeagmgqRwAeN3d4S-h4F6B2652Eek-kU?e=bswvM0","0957_Welcome to Wonderland.docx")</f>
        <v>0957_Welcome to Wonderland.docx</v>
      </c>
    </row>
    <row r="958">
      <c r="A958" s="25" t="s">
        <v>18854</v>
      </c>
      <c r="B958" s="37" t="s">
        <v>18855</v>
      </c>
      <c r="C958" s="51">
        <v>2021.0</v>
      </c>
      <c r="D958" s="52">
        <v>64.0</v>
      </c>
      <c r="E958" s="52">
        <v>216864.0</v>
      </c>
      <c r="F958" s="53" t="s">
        <v>13224</v>
      </c>
      <c r="G958" s="37" t="s">
        <v>18832</v>
      </c>
      <c r="H958" s="37" t="s">
        <v>18856</v>
      </c>
      <c r="I958" s="52">
        <v>0.508</v>
      </c>
      <c r="J958" s="52">
        <v>0.404</v>
      </c>
      <c r="K958" s="52">
        <v>-11.092</v>
      </c>
      <c r="L958" s="52">
        <v>0.0788</v>
      </c>
      <c r="M958" s="52">
        <v>0.664</v>
      </c>
      <c r="N958" s="52">
        <v>0.0</v>
      </c>
      <c r="O958" s="52">
        <v>0.104</v>
      </c>
      <c r="P958" s="52">
        <v>0.129</v>
      </c>
      <c r="Q958" s="52">
        <v>81.713</v>
      </c>
      <c r="R958" s="52">
        <v>10.0</v>
      </c>
      <c r="S958" s="52">
        <v>1.0</v>
      </c>
      <c r="T958" s="54" t="s">
        <v>103</v>
      </c>
      <c r="U958" s="57" t="s">
        <v>35</v>
      </c>
      <c r="V958" s="53" t="s">
        <v>58</v>
      </c>
      <c r="W958" s="59" t="s">
        <v>18857</v>
      </c>
      <c r="X958" s="73" t="str">
        <f>HYPERLINK("https://1drv.ms/w/c/F7E2E9B0D5CD6DA7/IQBlHBGVyF-GQLWSnlG6DYSUAaNzKjDSRUt11HRz8cjwbJU?e=b0NNAM","0958_Walked Through Hell.docx")</f>
        <v>0958_Walked Through Hell.docx</v>
      </c>
    </row>
    <row r="959">
      <c r="A959" s="25" t="s">
        <v>18860</v>
      </c>
      <c r="B959" s="37" t="s">
        <v>18861</v>
      </c>
      <c r="C959" s="51">
        <v>2020.0</v>
      </c>
      <c r="D959" s="52">
        <v>55.0</v>
      </c>
      <c r="E959" s="52">
        <v>305675.0</v>
      </c>
      <c r="F959" s="53" t="s">
        <v>13224</v>
      </c>
      <c r="G959" s="37" t="s">
        <v>18832</v>
      </c>
      <c r="H959" s="37" t="s">
        <v>18833</v>
      </c>
      <c r="I959" s="52">
        <v>0.481</v>
      </c>
      <c r="J959" s="52">
        <v>0.0759</v>
      </c>
      <c r="K959" s="52">
        <v>-14.2</v>
      </c>
      <c r="L959" s="52">
        <v>0.0601</v>
      </c>
      <c r="M959" s="52">
        <v>0.956</v>
      </c>
      <c r="N959" s="52">
        <v>0.0</v>
      </c>
      <c r="O959" s="52">
        <v>0.154</v>
      </c>
      <c r="P959" s="52">
        <v>0.234</v>
      </c>
      <c r="Q959" s="52">
        <v>98.979</v>
      </c>
      <c r="R959" s="52">
        <v>6.0</v>
      </c>
      <c r="S959" s="52">
        <v>1.0</v>
      </c>
      <c r="T959" s="54" t="s">
        <v>103</v>
      </c>
      <c r="U959" s="57" t="s">
        <v>35</v>
      </c>
      <c r="V959" s="53" t="s">
        <v>36</v>
      </c>
      <c r="W959" s="59" t="s">
        <v>18862</v>
      </c>
      <c r="X959" s="73" t="str">
        <f>HYPERLINK("https://1drv.ms/w/c/F7E2E9B0D5CD6DA7/IQB6eZevRj_JRq6WphInA-zpAQhofb6-0y8CoP6s95Xe9sE?e=tnJ751","0959_Broken.docx")</f>
        <v>0959_Broken.docx</v>
      </c>
    </row>
    <row r="960">
      <c r="A960" s="25" t="s">
        <v>18864</v>
      </c>
      <c r="B960" s="37" t="s">
        <v>269</v>
      </c>
      <c r="C960" s="51">
        <v>2020.0</v>
      </c>
      <c r="D960" s="52">
        <v>46.0</v>
      </c>
      <c r="E960" s="52">
        <v>226323.0</v>
      </c>
      <c r="F960" s="53" t="s">
        <v>13224</v>
      </c>
      <c r="G960" s="37" t="s">
        <v>18832</v>
      </c>
      <c r="H960" s="37" t="s">
        <v>18833</v>
      </c>
      <c r="I960" s="52">
        <v>0.546</v>
      </c>
      <c r="J960" s="52">
        <v>0.138</v>
      </c>
      <c r="K960" s="52">
        <v>-14.458</v>
      </c>
      <c r="L960" s="52">
        <v>0.0665</v>
      </c>
      <c r="M960" s="52">
        <v>0.922</v>
      </c>
      <c r="N960" s="52">
        <v>1.45E-6</v>
      </c>
      <c r="O960" s="52">
        <v>0.105</v>
      </c>
      <c r="P960" s="52">
        <v>0.529</v>
      </c>
      <c r="Q960" s="52">
        <v>136.073</v>
      </c>
      <c r="R960" s="52">
        <v>3.0</v>
      </c>
      <c r="S960" s="52">
        <v>1.0</v>
      </c>
      <c r="T960" s="54" t="s">
        <v>103</v>
      </c>
      <c r="U960" s="57" t="s">
        <v>35</v>
      </c>
      <c r="V960" s="53" t="s">
        <v>54</v>
      </c>
      <c r="W960" s="59" t="s">
        <v>18866</v>
      </c>
      <c r="X960" s="73" t="str">
        <f>HYPERLINK("https://1drv.ms/w/c/F7E2E9B0D5CD6DA7/IQDYFHQSTB3ZSLIHE8QIi60GAYmtlcHY7dCTNHYXX2fyvSQ?e=j2uEF2","0960_Last Time.docx")</f>
        <v>0960_Last Time.docx</v>
      </c>
    </row>
    <row r="961">
      <c r="A961" s="25" t="s">
        <v>18867</v>
      </c>
      <c r="B961" s="37" t="s">
        <v>18868</v>
      </c>
      <c r="C961" s="51">
        <v>2021.0</v>
      </c>
      <c r="D961" s="52">
        <v>38.0</v>
      </c>
      <c r="E961" s="52">
        <v>220049.0</v>
      </c>
      <c r="F961" s="53" t="s">
        <v>13224</v>
      </c>
      <c r="G961" s="37" t="s">
        <v>18832</v>
      </c>
      <c r="H961" s="37" t="s">
        <v>18856</v>
      </c>
      <c r="I961" s="52">
        <v>0.775</v>
      </c>
      <c r="J961" s="52">
        <v>0.424</v>
      </c>
      <c r="K961" s="52">
        <v>-12.276</v>
      </c>
      <c r="L961" s="52">
        <v>0.0675</v>
      </c>
      <c r="M961" s="52">
        <v>0.511</v>
      </c>
      <c r="N961" s="52">
        <v>0.0</v>
      </c>
      <c r="O961" s="52">
        <v>0.123</v>
      </c>
      <c r="P961" s="52">
        <v>0.191</v>
      </c>
      <c r="Q961" s="52">
        <v>114.95</v>
      </c>
      <c r="R961" s="52">
        <v>5.0</v>
      </c>
      <c r="S961" s="52">
        <v>1.0</v>
      </c>
      <c r="T961" s="54" t="s">
        <v>103</v>
      </c>
      <c r="U961" s="57" t="s">
        <v>35</v>
      </c>
      <c r="V961" s="53" t="s">
        <v>58</v>
      </c>
      <c r="W961" s="59" t="s">
        <v>18869</v>
      </c>
      <c r="X961" s="73" t="str">
        <f>HYPERLINK("https://1drv.ms/w/c/F7E2E9B0D5CD6DA7/IQDKuZX90QNBQZE-aUcUGAQuAbAZXdEN6YYUGyYelqo0qI8?e=4MeUcy","0961_Magazines.docx")</f>
        <v>0961_Magazines.docx</v>
      </c>
    </row>
    <row r="962">
      <c r="A962" s="25" t="s">
        <v>18872</v>
      </c>
      <c r="B962" s="37" t="s">
        <v>16689</v>
      </c>
      <c r="C962" s="51">
        <v>2021.0</v>
      </c>
      <c r="D962" s="52">
        <v>32.0</v>
      </c>
      <c r="E962" s="52">
        <v>223733.0</v>
      </c>
      <c r="F962" s="53" t="s">
        <v>13224</v>
      </c>
      <c r="G962" s="37" t="s">
        <v>18832</v>
      </c>
      <c r="H962" s="37" t="s">
        <v>16689</v>
      </c>
      <c r="I962" s="52">
        <v>0.417</v>
      </c>
      <c r="J962" s="52">
        <v>0.642</v>
      </c>
      <c r="K962" s="52">
        <v>-7.436</v>
      </c>
      <c r="L962" s="52">
        <v>0.0323</v>
      </c>
      <c r="M962" s="52">
        <v>0.517</v>
      </c>
      <c r="N962" s="52">
        <v>0.0</v>
      </c>
      <c r="O962" s="52">
        <v>0.233</v>
      </c>
      <c r="P962" s="52">
        <v>0.515</v>
      </c>
      <c r="Q962" s="52">
        <v>112.283</v>
      </c>
      <c r="R962" s="52">
        <v>8.0</v>
      </c>
      <c r="S962" s="52">
        <v>1.0</v>
      </c>
      <c r="T962" s="54" t="s">
        <v>11697</v>
      </c>
      <c r="U962" s="57" t="s">
        <v>35</v>
      </c>
      <c r="V962" s="53" t="s">
        <v>54</v>
      </c>
      <c r="W962" s="59" t="s">
        <v>18874</v>
      </c>
      <c r="X962" s="73" t="str">
        <f>HYPERLINK("https://1drv.ms/w/c/F7E2E9B0D5CD6DA7/IQDw4BLfrAIyTZc6SET4RQglAd_FPc-g5TyZbvvqEq7qIqM?e=MGUhny","0962_Dominoes.docx")</f>
        <v>0962_Dominoes.docx</v>
      </c>
    </row>
    <row r="963">
      <c r="A963" s="25" t="s">
        <v>18875</v>
      </c>
      <c r="B963" s="37" t="s">
        <v>18876</v>
      </c>
      <c r="C963" s="51">
        <v>2018.0</v>
      </c>
      <c r="D963" s="52">
        <v>85.0</v>
      </c>
      <c r="E963" s="52">
        <v>169353.0</v>
      </c>
      <c r="F963" s="53" t="s">
        <v>18877</v>
      </c>
      <c r="G963" s="37" t="s">
        <v>7277</v>
      </c>
      <c r="H963" s="37" t="s">
        <v>18878</v>
      </c>
      <c r="I963" s="52">
        <v>0.652</v>
      </c>
      <c r="J963" s="52">
        <v>0.557</v>
      </c>
      <c r="K963" s="52">
        <v>-5.714</v>
      </c>
      <c r="L963" s="52">
        <v>0.0318</v>
      </c>
      <c r="M963" s="52">
        <v>0.74</v>
      </c>
      <c r="N963" s="52">
        <v>0.0</v>
      </c>
      <c r="O963" s="52">
        <v>0.124</v>
      </c>
      <c r="P963" s="52">
        <v>0.483</v>
      </c>
      <c r="Q963" s="52">
        <v>150.073</v>
      </c>
      <c r="R963" s="52">
        <v>1.0</v>
      </c>
      <c r="S963" s="52">
        <v>0.0</v>
      </c>
      <c r="T963" s="54" t="s">
        <v>103</v>
      </c>
      <c r="U963" s="57" t="s">
        <v>35</v>
      </c>
      <c r="V963" s="53" t="s">
        <v>54</v>
      </c>
      <c r="W963" s="59" t="s">
        <v>18880</v>
      </c>
      <c r="X963" s="73" t="str">
        <f>HYPERLINK("https://1drv.ms/w/c/F7E2E9B0D5CD6DA7/IQDxalm_yuN_R4ceBXy4YYlBAYsTrDz-2h2SdGA0-yjCPTs?e=PwZ5Mo","0963_Let Me Down Slowly.docx")</f>
        <v>0963_Let Me Down Slowly.docx</v>
      </c>
    </row>
    <row r="964">
      <c r="A964" s="25" t="s">
        <v>7275</v>
      </c>
      <c r="B964" s="37" t="s">
        <v>7276</v>
      </c>
      <c r="C964" s="51">
        <v>2018.0</v>
      </c>
      <c r="D964" s="52">
        <v>79.0</v>
      </c>
      <c r="E964" s="52">
        <v>181522.0</v>
      </c>
      <c r="F964" s="53" t="s">
        <v>18877</v>
      </c>
      <c r="G964" s="37" t="s">
        <v>7277</v>
      </c>
      <c r="H964" s="37" t="s">
        <v>18878</v>
      </c>
      <c r="I964" s="52">
        <v>0.656</v>
      </c>
      <c r="J964" s="52">
        <v>0.577</v>
      </c>
      <c r="K964" s="52">
        <v>-5.566</v>
      </c>
      <c r="L964" s="52">
        <v>0.0802</v>
      </c>
      <c r="M964" s="52">
        <v>0.698</v>
      </c>
      <c r="N964" s="52">
        <v>0.0</v>
      </c>
      <c r="O964" s="52">
        <v>0.296</v>
      </c>
      <c r="P964" s="52">
        <v>0.861</v>
      </c>
      <c r="Q964" s="52">
        <v>173.094</v>
      </c>
      <c r="R964" s="52">
        <v>10.0</v>
      </c>
      <c r="S964" s="52">
        <v>0.0</v>
      </c>
      <c r="T964" s="54" t="s">
        <v>103</v>
      </c>
      <c r="U964" s="57" t="s">
        <v>35</v>
      </c>
      <c r="V964" s="53" t="s">
        <v>54</v>
      </c>
      <c r="W964" s="59" t="s">
        <v>18882</v>
      </c>
      <c r="X964" s="73" t="str">
        <f>HYPERLINK("https://1drv.ms/w/c/F7E2E9B0D5CD6DA7/IQBsZjMdqT86QYOu_WZb8EN3AZ4Y4Mt4aPILE2m9HBWe7dw?e=PaRAmZ","0964_If We Have Each Other.docx")</f>
        <v>0964_If We Have Each Other.docx</v>
      </c>
    </row>
    <row r="965">
      <c r="A965" s="25" t="s">
        <v>18885</v>
      </c>
      <c r="B965" s="37" t="s">
        <v>18886</v>
      </c>
      <c r="C965" s="51">
        <v>2020.0</v>
      </c>
      <c r="D965" s="52">
        <v>63.0</v>
      </c>
      <c r="E965" s="52">
        <v>161697.0</v>
      </c>
      <c r="F965" s="53" t="s">
        <v>18877</v>
      </c>
      <c r="G965" s="37" t="s">
        <v>7277</v>
      </c>
      <c r="H965" s="37" t="s">
        <v>18887</v>
      </c>
      <c r="I965" s="52">
        <v>0.656</v>
      </c>
      <c r="J965" s="52">
        <v>0.645</v>
      </c>
      <c r="K965" s="52">
        <v>-5.442</v>
      </c>
      <c r="L965" s="52">
        <v>0.0397</v>
      </c>
      <c r="M965" s="52">
        <v>0.504</v>
      </c>
      <c r="N965" s="52">
        <v>0.0</v>
      </c>
      <c r="O965" s="52">
        <v>0.18</v>
      </c>
      <c r="P965" s="52">
        <v>0.669</v>
      </c>
      <c r="Q965" s="52">
        <v>75.473</v>
      </c>
      <c r="R965" s="52">
        <v>5.0</v>
      </c>
      <c r="S965" s="52">
        <v>0.0</v>
      </c>
      <c r="T965" s="54" t="s">
        <v>103</v>
      </c>
      <c r="U965" s="57" t="s">
        <v>35</v>
      </c>
      <c r="V965" s="53" t="s">
        <v>54</v>
      </c>
      <c r="W965" s="59" t="s">
        <v>18888</v>
      </c>
      <c r="X965" s="73" t="str">
        <f>HYPERLINK("https://1drv.ms/w/c/F7E2E9B0D5CD6DA7/IQAfhyjK6CZaQ57LfINT_hJzAXiuwe00ir8-nvO0woUQxR8?e=FFbIKl","0965_Mind Is A Prison.docx")</f>
        <v>0965_Mind Is A Prison.docx</v>
      </c>
    </row>
    <row r="966">
      <c r="A966" s="25" t="s">
        <v>18889</v>
      </c>
      <c r="B966" s="37" t="s">
        <v>18890</v>
      </c>
      <c r="C966" s="51">
        <v>2020.0</v>
      </c>
      <c r="D966" s="52">
        <v>61.0</v>
      </c>
      <c r="E966" s="52">
        <v>171539.0</v>
      </c>
      <c r="F966" s="53" t="s">
        <v>18877</v>
      </c>
      <c r="G966" s="37" t="s">
        <v>7277</v>
      </c>
      <c r="H966" s="37" t="s">
        <v>18887</v>
      </c>
      <c r="I966" s="52">
        <v>0.787</v>
      </c>
      <c r="J966" s="52">
        <v>0.558</v>
      </c>
      <c r="K966" s="52">
        <v>-5.237</v>
      </c>
      <c r="L966" s="52">
        <v>0.0414</v>
      </c>
      <c r="M966" s="52">
        <v>0.664</v>
      </c>
      <c r="N966" s="52">
        <v>0.0</v>
      </c>
      <c r="O966" s="52">
        <v>0.347</v>
      </c>
      <c r="P966" s="52">
        <v>0.706</v>
      </c>
      <c r="Q966" s="52">
        <v>94.049</v>
      </c>
      <c r="R966" s="52">
        <v>0.0</v>
      </c>
      <c r="S966" s="52">
        <v>1.0</v>
      </c>
      <c r="T966" s="54" t="s">
        <v>103</v>
      </c>
      <c r="U966" s="57" t="s">
        <v>35</v>
      </c>
      <c r="V966" s="53" t="s">
        <v>54</v>
      </c>
      <c r="W966" s="59" t="s">
        <v>18893</v>
      </c>
      <c r="X966" s="73" t="str">
        <f>HYPERLINK("https://1drv.ms/w/c/F7E2E9B0D5CD6DA7/IQBcM94ffldcQp6QIE6IVMhYATHRcUYly2TSx6X4Up00Me8?e=9H4Whw","0966_Jesus in LA.docx")</f>
        <v>0966_Jesus in LA.docx</v>
      </c>
    </row>
    <row r="967">
      <c r="A967" s="25" t="s">
        <v>18894</v>
      </c>
      <c r="B967" s="37" t="s">
        <v>18895</v>
      </c>
      <c r="C967" s="51">
        <v>2020.0</v>
      </c>
      <c r="D967" s="52">
        <v>61.0</v>
      </c>
      <c r="E967" s="52">
        <v>177805.0</v>
      </c>
      <c r="F967" s="53" t="s">
        <v>18877</v>
      </c>
      <c r="G967" s="37" t="s">
        <v>7277</v>
      </c>
      <c r="H967" s="37" t="s">
        <v>18887</v>
      </c>
      <c r="I967" s="52">
        <v>0.653</v>
      </c>
      <c r="J967" s="52">
        <v>0.644</v>
      </c>
      <c r="K967" s="52">
        <v>-6.204</v>
      </c>
      <c r="L967" s="52">
        <v>0.0572</v>
      </c>
      <c r="M967" s="52">
        <v>0.784</v>
      </c>
      <c r="N967" s="52">
        <v>2.02E-4</v>
      </c>
      <c r="O967" s="52">
        <v>0.161</v>
      </c>
      <c r="P967" s="52">
        <v>0.363</v>
      </c>
      <c r="Q967" s="52">
        <v>88.968</v>
      </c>
      <c r="R967" s="52">
        <v>7.0</v>
      </c>
      <c r="S967" s="52">
        <v>1.0</v>
      </c>
      <c r="T967" s="54" t="s">
        <v>103</v>
      </c>
      <c r="U967" s="57" t="s">
        <v>35</v>
      </c>
      <c r="V967" s="53" t="s">
        <v>45</v>
      </c>
      <c r="W967" s="59" t="s">
        <v>18896</v>
      </c>
      <c r="X967" s="73" t="str">
        <f>HYPERLINK("https://1drv.ms/w/c/F7E2E9B0D5CD6DA7/IQAYC_IaYlOeSIxBkXVVO9s5ARugA5aGUkHsuHoI3IwtJJ0?e=Ns2Mf9","0967_Must Have Been The Wind.docx")</f>
        <v>0967_Must Have Been The Wind.docx</v>
      </c>
    </row>
    <row r="968">
      <c r="A968" s="25" t="s">
        <v>11563</v>
      </c>
      <c r="B968" s="37" t="s">
        <v>11564</v>
      </c>
      <c r="C968" s="51">
        <v>2022.0</v>
      </c>
      <c r="D968" s="52">
        <v>60.0</v>
      </c>
      <c r="E968" s="52">
        <v>183243.0</v>
      </c>
      <c r="F968" s="53" t="s">
        <v>18877</v>
      </c>
      <c r="G968" s="37" t="s">
        <v>7277</v>
      </c>
      <c r="H968" s="37" t="s">
        <v>18900</v>
      </c>
      <c r="I968" s="52">
        <v>0.872</v>
      </c>
      <c r="J968" s="52">
        <v>0.52</v>
      </c>
      <c r="K968" s="52">
        <v>-6.928</v>
      </c>
      <c r="L968" s="52">
        <v>0.0618</v>
      </c>
      <c r="M968" s="52">
        <v>0.715</v>
      </c>
      <c r="N968" s="52">
        <v>0.0</v>
      </c>
      <c r="O968" s="52">
        <v>0.0982</v>
      </c>
      <c r="P968" s="52">
        <v>0.736</v>
      </c>
      <c r="Q968" s="52">
        <v>131.918</v>
      </c>
      <c r="R968" s="52">
        <v>0.0</v>
      </c>
      <c r="S968" s="52">
        <v>1.0</v>
      </c>
      <c r="T968" s="54" t="s">
        <v>103</v>
      </c>
      <c r="U968" s="57" t="s">
        <v>35</v>
      </c>
      <c r="V968" s="53" t="s">
        <v>54</v>
      </c>
      <c r="W968" s="59" t="s">
        <v>18902</v>
      </c>
      <c r="X968" s="73" t="str">
        <f>HYPERLINK("https://1drv.ms/w/c/F7E2E9B0D5CD6DA7/IQCSmq3gZFzMQYBCUnZvrpfEAXofHgAK65B_6iq6JzokPXI?e=kxdD5k","0968_The Way You Felt.docx")</f>
        <v>0968_The Way You Felt.docx</v>
      </c>
    </row>
    <row r="969">
      <c r="A969" s="25" t="s">
        <v>18903</v>
      </c>
      <c r="B969" s="60" t="s">
        <v>18904</v>
      </c>
      <c r="C969" s="52">
        <v>1994.0</v>
      </c>
      <c r="D969" s="52">
        <v>72.0</v>
      </c>
      <c r="E969" s="52">
        <v>289440.0</v>
      </c>
      <c r="F969" s="53" t="s">
        <v>18905</v>
      </c>
      <c r="G969" s="37" t="s">
        <v>13344</v>
      </c>
      <c r="H969" s="37" t="s">
        <v>18906</v>
      </c>
      <c r="I969" s="52">
        <v>0.765</v>
      </c>
      <c r="J969" s="52">
        <v>0.502</v>
      </c>
      <c r="K969" s="52">
        <v>-7.393</v>
      </c>
      <c r="L969" s="52">
        <v>0.0321</v>
      </c>
      <c r="M969" s="52">
        <v>0.119</v>
      </c>
      <c r="N969" s="52">
        <v>0.0011</v>
      </c>
      <c r="O969" s="52">
        <v>0.171</v>
      </c>
      <c r="P969" s="52">
        <v>0.836</v>
      </c>
      <c r="Q969" s="52">
        <v>144.204</v>
      </c>
      <c r="R969" s="52">
        <v>9.0</v>
      </c>
      <c r="S969" s="52">
        <v>1.0</v>
      </c>
      <c r="T969" s="54" t="s">
        <v>103</v>
      </c>
      <c r="U969" s="57" t="s">
        <v>35</v>
      </c>
      <c r="V969" s="53" t="s">
        <v>54</v>
      </c>
      <c r="W969" s="59" t="s">
        <v>18907</v>
      </c>
      <c r="X969" s="73" t="str">
        <f>HYPERLINK("https://1drv.ms/w/c/F7E2E9B0D5CD6DA7/IQAVs1Pv-klGTaFC9mqPXu_4ATAruJFwdjVA0a0GXrQSIzc?e=LCCCJE","0969_You Don’t Know How It Feels.docx")</f>
        <v>0969_You Don’t Know How It Feels.docx</v>
      </c>
    </row>
    <row r="970">
      <c r="A970" s="25" t="s">
        <v>18910</v>
      </c>
      <c r="B970" s="37" t="s">
        <v>18714</v>
      </c>
      <c r="C970" s="51">
        <v>2022.0</v>
      </c>
      <c r="D970" s="52">
        <v>64.0</v>
      </c>
      <c r="E970" s="52">
        <v>164396.0</v>
      </c>
      <c r="F970" s="53" t="s">
        <v>18877</v>
      </c>
      <c r="G970" s="37" t="s">
        <v>7277</v>
      </c>
      <c r="H970" s="37" t="s">
        <v>18900</v>
      </c>
      <c r="I970" s="52">
        <v>0.539</v>
      </c>
      <c r="J970" s="52">
        <v>0.489</v>
      </c>
      <c r="K970" s="52">
        <v>-8.456</v>
      </c>
      <c r="L970" s="52">
        <v>0.0635</v>
      </c>
      <c r="M970" s="52">
        <v>0.59</v>
      </c>
      <c r="N970" s="52">
        <v>0.0</v>
      </c>
      <c r="O970" s="52">
        <v>0.197</v>
      </c>
      <c r="P970" s="52">
        <v>0.515</v>
      </c>
      <c r="Q970" s="52">
        <v>84.211</v>
      </c>
      <c r="R970" s="52">
        <v>2.0</v>
      </c>
      <c r="S970" s="52">
        <v>1.0</v>
      </c>
      <c r="T970" s="54" t="s">
        <v>11697</v>
      </c>
      <c r="U970" s="57" t="s">
        <v>35</v>
      </c>
      <c r="V970" s="53" t="s">
        <v>54</v>
      </c>
      <c r="W970" s="59" t="s">
        <v>18911</v>
      </c>
      <c r="X970" s="73" t="str">
        <f>HYPERLINK("https://1drv.ms/w/c/F7E2E9B0D5CD6DA7/IQDkM3vOduQ0Rr-WNQ4HYQUtAcv7tKFEJ6aRCdGuBws4nNE?e=eRPb6e","0970_Older.docx")</f>
        <v>0970_Older.docx</v>
      </c>
    </row>
    <row r="971">
      <c r="A971" s="25" t="s">
        <v>18912</v>
      </c>
      <c r="B971" s="37" t="s">
        <v>9501</v>
      </c>
      <c r="C971" s="51">
        <v>2020.0</v>
      </c>
      <c r="D971" s="52">
        <v>59.0</v>
      </c>
      <c r="E971" s="52">
        <v>163171.0</v>
      </c>
      <c r="F971" s="53" t="s">
        <v>18877</v>
      </c>
      <c r="G971" s="37" t="s">
        <v>7277</v>
      </c>
      <c r="H971" s="37" t="s">
        <v>18887</v>
      </c>
      <c r="I971" s="52">
        <v>0.708</v>
      </c>
      <c r="J971" s="52">
        <v>0.494</v>
      </c>
      <c r="K971" s="52">
        <v>-7.496</v>
      </c>
      <c r="L971" s="52">
        <v>0.0365</v>
      </c>
      <c r="M971" s="52">
        <v>0.697</v>
      </c>
      <c r="N971" s="52">
        <v>1.15E-4</v>
      </c>
      <c r="O971" s="52">
        <v>0.34</v>
      </c>
      <c r="P971" s="52">
        <v>0.76</v>
      </c>
      <c r="Q971" s="52">
        <v>142.921</v>
      </c>
      <c r="R971" s="52">
        <v>5.0</v>
      </c>
      <c r="S971" s="52">
        <v>0.0</v>
      </c>
      <c r="T971" s="54" t="s">
        <v>103</v>
      </c>
      <c r="U971" s="57" t="s">
        <v>35</v>
      </c>
      <c r="V971" s="53" t="s">
        <v>54</v>
      </c>
      <c r="W971" s="59" t="s">
        <v>18913</v>
      </c>
      <c r="X971" s="73" t="str">
        <f>HYPERLINK("https://1drv.ms/w/c/F7E2E9B0D5CD6DA7/IQD_A8FKbC8WT7Ttc-CML3uqAU_llBLypP_VVYu7n7hyobE?e=zCIlLf","0971_Demons.docx")</f>
        <v>0971_Demons.docx</v>
      </c>
    </row>
    <row r="972">
      <c r="A972" s="25" t="s">
        <v>18916</v>
      </c>
      <c r="B972" s="37" t="s">
        <v>18917</v>
      </c>
      <c r="C972" s="51">
        <v>2022.0</v>
      </c>
      <c r="D972" s="52">
        <v>74.0</v>
      </c>
      <c r="E972" s="52">
        <v>163613.0</v>
      </c>
      <c r="F972" s="53" t="s">
        <v>18877</v>
      </c>
      <c r="G972" s="37" t="s">
        <v>7277</v>
      </c>
      <c r="H972" s="37" t="s">
        <v>18900</v>
      </c>
      <c r="I972" s="52">
        <v>0.448</v>
      </c>
      <c r="J972" s="52">
        <v>0.606</v>
      </c>
      <c r="K972" s="52">
        <v>-4.565</v>
      </c>
      <c r="L972" s="52">
        <v>0.0609</v>
      </c>
      <c r="M972" s="52">
        <v>0.577</v>
      </c>
      <c r="N972" s="52">
        <v>0.0</v>
      </c>
      <c r="O972" s="52">
        <v>0.217</v>
      </c>
      <c r="P972" s="52">
        <v>0.483</v>
      </c>
      <c r="Q972" s="52">
        <v>121.15</v>
      </c>
      <c r="R972" s="52">
        <v>3.0</v>
      </c>
      <c r="S972" s="52">
        <v>1.0</v>
      </c>
      <c r="T972" s="54" t="s">
        <v>103</v>
      </c>
      <c r="U972" s="57" t="s">
        <v>35</v>
      </c>
      <c r="V972" s="53" t="s">
        <v>54</v>
      </c>
      <c r="W972" s="59" t="s">
        <v>18918</v>
      </c>
      <c r="X972" s="73" t="str">
        <f>HYPERLINK("https://1drv.ms/w/c/F7E2E9B0D5CD6DA7/IQCVO7d4L4bTSJ1cq2HP9tDxAfEbtSySReb9VuzWwrciuhw?e=JXzDHs","0972_Devil Doesn’t Bargain.docx")</f>
        <v>0972_Devil Doesn’t Bargain.docx</v>
      </c>
    </row>
    <row r="973">
      <c r="A973" s="25" t="s">
        <v>18919</v>
      </c>
      <c r="B973" s="37" t="s">
        <v>18920</v>
      </c>
      <c r="C973" s="51">
        <v>2026.0</v>
      </c>
      <c r="D973" s="52">
        <v>9.0</v>
      </c>
      <c r="E973" s="52">
        <v>165754.0</v>
      </c>
      <c r="F973" s="53" t="s">
        <v>18877</v>
      </c>
      <c r="G973" s="37" t="s">
        <v>7277</v>
      </c>
      <c r="H973" s="37" t="s">
        <v>4439</v>
      </c>
      <c r="I973" s="52">
        <v>0.57</v>
      </c>
      <c r="J973" s="52">
        <v>0.473</v>
      </c>
      <c r="K973" s="52">
        <v>-7.504</v>
      </c>
      <c r="L973" s="52">
        <v>0.0675</v>
      </c>
      <c r="M973" s="52">
        <v>0.512</v>
      </c>
      <c r="N973" s="52">
        <v>2.14E-6</v>
      </c>
      <c r="O973" s="52">
        <v>0.1</v>
      </c>
      <c r="P973" s="52">
        <v>0.632</v>
      </c>
      <c r="Q973" s="52">
        <v>162.009</v>
      </c>
      <c r="R973" s="52">
        <v>6.0</v>
      </c>
      <c r="S973" s="52">
        <v>0.0</v>
      </c>
      <c r="T973" s="54" t="s">
        <v>103</v>
      </c>
      <c r="U973" s="57" t="s">
        <v>35</v>
      </c>
      <c r="V973" s="53" t="s">
        <v>54</v>
      </c>
      <c r="W973" s="59" t="s">
        <v>18923</v>
      </c>
      <c r="X973" s="73" t="str">
        <f>HYPERLINK("https://1drv.ms/w/c/F7E2E9B0D5CD6DA7/IQAHY7okcKk6TY_8o4QZuTJRATiJn_lFWAHel-YOV8-GaGs?e=X1TSbB","0973_Shadow Of Mine.docx")</f>
        <v>0973_Shadow Of Mine.docx</v>
      </c>
    </row>
    <row r="974">
      <c r="A974" s="25" t="s">
        <v>18925</v>
      </c>
      <c r="B974" s="37" t="s">
        <v>18926</v>
      </c>
      <c r="C974" s="51">
        <v>2018.0</v>
      </c>
      <c r="D974" s="52">
        <v>71.0</v>
      </c>
      <c r="E974" s="52">
        <v>181705.0</v>
      </c>
      <c r="F974" s="53" t="s">
        <v>18877</v>
      </c>
      <c r="G974" s="37" t="s">
        <v>7277</v>
      </c>
      <c r="H974" s="37" t="s">
        <v>18878</v>
      </c>
      <c r="I974" s="52">
        <v>0.817</v>
      </c>
      <c r="J974" s="52">
        <v>0.578</v>
      </c>
      <c r="K974" s="52">
        <v>-7.579</v>
      </c>
      <c r="L974" s="52">
        <v>0.0824</v>
      </c>
      <c r="M974" s="52">
        <v>0.224</v>
      </c>
      <c r="N974" s="52">
        <v>0.00103</v>
      </c>
      <c r="O974" s="52">
        <v>0.251</v>
      </c>
      <c r="P974" s="52">
        <v>0.851</v>
      </c>
      <c r="Q974" s="52">
        <v>143.982</v>
      </c>
      <c r="R974" s="52">
        <v>11.0</v>
      </c>
      <c r="S974" s="52">
        <v>0.0</v>
      </c>
      <c r="T974" s="54" t="s">
        <v>103</v>
      </c>
      <c r="U974" s="57" t="s">
        <v>35</v>
      </c>
      <c r="V974" s="53" t="s">
        <v>54</v>
      </c>
      <c r="W974" s="59" t="s">
        <v>18927</v>
      </c>
      <c r="X974" s="73" t="str">
        <f>HYPERLINK("https://1drv.ms/w/c/F7E2E9B0D5CD6DA7/IQBs3ejbF1irSIRtK9tO0ZvqAXoFN4BDXMgocz773Sf_s1U?e=8HRmSG","0974_Boy in the Bubble.docx")</f>
        <v>0974_Boy in the Bubble.docx</v>
      </c>
    </row>
    <row r="975">
      <c r="A975" s="25" t="s">
        <v>18930</v>
      </c>
      <c r="B975" s="37" t="s">
        <v>18931</v>
      </c>
      <c r="C975" s="51">
        <v>2018.0</v>
      </c>
      <c r="D975" s="52">
        <v>72.0</v>
      </c>
      <c r="E975" s="52">
        <v>185122.0</v>
      </c>
      <c r="F975" s="53" t="s">
        <v>18877</v>
      </c>
      <c r="G975" s="37" t="s">
        <v>7277</v>
      </c>
      <c r="H975" s="37" t="s">
        <v>18878</v>
      </c>
      <c r="I975" s="52">
        <v>0.514</v>
      </c>
      <c r="J975" s="52">
        <v>0.605</v>
      </c>
      <c r="K975" s="52">
        <v>-5.363</v>
      </c>
      <c r="L975" s="52">
        <v>0.0337</v>
      </c>
      <c r="M975" s="52">
        <v>0.774</v>
      </c>
      <c r="N975" s="52">
        <v>2.91E-6</v>
      </c>
      <c r="O975" s="52">
        <v>0.121</v>
      </c>
      <c r="P975" s="52">
        <v>0.409</v>
      </c>
      <c r="Q975" s="52">
        <v>120.894</v>
      </c>
      <c r="R975" s="52">
        <v>7.0</v>
      </c>
      <c r="S975" s="52">
        <v>1.0</v>
      </c>
      <c r="T975" s="54" t="s">
        <v>103</v>
      </c>
      <c r="U975" s="57" t="s">
        <v>35</v>
      </c>
      <c r="V975" s="53" t="s">
        <v>54</v>
      </c>
      <c r="W975" s="59" t="s">
        <v>18933</v>
      </c>
      <c r="X975" s="73" t="str">
        <f>HYPERLINK("https://1drv.ms/w/c/F7E2E9B0D5CD6DA7/IQC4NdMcDQjbSocCbMlkH-Q8ATbv7ndUGEmATdFWuKAkN1g?e=xaLiqd","0975_If I Killed Someone for You.docx")</f>
        <v>0975_If I Killed Someone for You.docx</v>
      </c>
    </row>
    <row r="976">
      <c r="A976" s="25" t="s">
        <v>18934</v>
      </c>
      <c r="B976" s="37" t="s">
        <v>18935</v>
      </c>
      <c r="C976" s="51">
        <v>2020.0</v>
      </c>
      <c r="D976" s="52">
        <v>57.0</v>
      </c>
      <c r="E976" s="52">
        <v>207537.0</v>
      </c>
      <c r="F976" s="53" t="s">
        <v>18877</v>
      </c>
      <c r="G976" s="37" t="s">
        <v>7277</v>
      </c>
      <c r="H976" s="37" t="s">
        <v>18887</v>
      </c>
      <c r="I976" s="52">
        <v>0.507</v>
      </c>
      <c r="J976" s="52">
        <v>0.387</v>
      </c>
      <c r="K976" s="52">
        <v>-6.237</v>
      </c>
      <c r="L976" s="52">
        <v>0.0324</v>
      </c>
      <c r="M976" s="52">
        <v>0.909</v>
      </c>
      <c r="N976" s="52">
        <v>0.0</v>
      </c>
      <c r="O976" s="52">
        <v>0.113</v>
      </c>
      <c r="P976" s="52">
        <v>0.485</v>
      </c>
      <c r="Q976" s="52">
        <v>102.987</v>
      </c>
      <c r="R976" s="52">
        <v>10.0</v>
      </c>
      <c r="S976" s="52">
        <v>1.0</v>
      </c>
      <c r="T976" s="54" t="s">
        <v>103</v>
      </c>
      <c r="U976" s="57" t="s">
        <v>35</v>
      </c>
      <c r="V976" s="53" t="s">
        <v>54</v>
      </c>
      <c r="W976" s="59" t="s">
        <v>18936</v>
      </c>
      <c r="X976" s="73" t="str">
        <f>HYPERLINK("https://1drv.ms/w/c/F7E2E9B0D5CD6DA7/IQAjjTkqK-wmQI4PPySAY9-1AbOWJ43BcXPW6L_HxZ7ZZuA?e=9D2xS9","0976_The Book of You &amp; I.docx")</f>
        <v>0976_The Book of You &amp; I.docx</v>
      </c>
    </row>
    <row r="977">
      <c r="A977" s="25" t="s">
        <v>18939</v>
      </c>
      <c r="B977" s="37" t="s">
        <v>18940</v>
      </c>
      <c r="C977" s="51">
        <v>2018.0</v>
      </c>
      <c r="D977" s="52">
        <v>67.0</v>
      </c>
      <c r="E977" s="52">
        <v>188850.0</v>
      </c>
      <c r="F977" s="53" t="s">
        <v>18877</v>
      </c>
      <c r="G977" s="37" t="s">
        <v>7277</v>
      </c>
      <c r="H977" s="37" t="s">
        <v>18878</v>
      </c>
      <c r="I977" s="52">
        <v>0.416</v>
      </c>
      <c r="J977" s="52">
        <v>0.649</v>
      </c>
      <c r="K977" s="52">
        <v>-5.271</v>
      </c>
      <c r="L977" s="52">
        <v>0.0385</v>
      </c>
      <c r="M977" s="52">
        <v>0.655</v>
      </c>
      <c r="N977" s="52">
        <v>2.82E-6</v>
      </c>
      <c r="O977" s="52">
        <v>0.12</v>
      </c>
      <c r="P977" s="52">
        <v>0.474</v>
      </c>
      <c r="Q977" s="52">
        <v>112.482</v>
      </c>
      <c r="R977" s="52">
        <v>11.0</v>
      </c>
      <c r="S977" s="52">
        <v>0.0</v>
      </c>
      <c r="T977" s="54" t="s">
        <v>103</v>
      </c>
      <c r="U977" s="57" t="s">
        <v>35</v>
      </c>
      <c r="V977" s="53" t="s">
        <v>54</v>
      </c>
      <c r="W977" s="59" t="s">
        <v>18941</v>
      </c>
      <c r="X977" s="73" t="str">
        <f>HYPERLINK("https://1drv.ms/w/c/F7E2E9B0D5CD6DA7/IQCzmaTvDtuBQp4C8ZNhWrIpAQIsjyN5Ejr3hupMvC5-EnM?e=i48SDu","0977_Outrunning Karma.docx")</f>
        <v>0977_Outrunning Karma.docx</v>
      </c>
    </row>
    <row r="978">
      <c r="A978" s="25" t="s">
        <v>18942</v>
      </c>
      <c r="B978" s="37" t="s">
        <v>18943</v>
      </c>
      <c r="C978" s="51">
        <v>2013.0</v>
      </c>
      <c r="D978" s="52">
        <v>82.0</v>
      </c>
      <c r="E978" s="52">
        <v>305746.0</v>
      </c>
      <c r="F978" s="53" t="s">
        <v>18944</v>
      </c>
      <c r="G978" s="37" t="s">
        <v>18945</v>
      </c>
      <c r="H978" s="37" t="s">
        <v>18946</v>
      </c>
      <c r="I978" s="52">
        <v>0.188</v>
      </c>
      <c r="J978" s="52">
        <v>0.411</v>
      </c>
      <c r="K978" s="52">
        <v>-9.733</v>
      </c>
      <c r="L978" s="52">
        <v>0.0484</v>
      </c>
      <c r="M978" s="52">
        <v>0.174</v>
      </c>
      <c r="N978" s="52">
        <v>0.153</v>
      </c>
      <c r="O978" s="52">
        <v>0.0843</v>
      </c>
      <c r="P978" s="52">
        <v>0.159</v>
      </c>
      <c r="Q978" s="52">
        <v>187.376</v>
      </c>
      <c r="R978" s="52">
        <v>0.0</v>
      </c>
      <c r="S978" s="52">
        <v>1.0</v>
      </c>
      <c r="T978" s="54" t="s">
        <v>11697</v>
      </c>
      <c r="U978" s="57" t="s">
        <v>35</v>
      </c>
      <c r="V978" s="53" t="s">
        <v>58</v>
      </c>
      <c r="W978" s="59" t="s">
        <v>18947</v>
      </c>
      <c r="X978" s="73" t="str">
        <f>HYPERLINK("https://1drv.ms/w/c/F7E2E9B0D5CD6DA7/IQAjCI-xNiA-Rr82BAJGTinEAWYM1q2yWJc8tIE4b27lc9g?e=HL8nng","0978_All I Want.docx")</f>
        <v>0978_All I Want.docx</v>
      </c>
    </row>
    <row r="979">
      <c r="A979" s="25" t="s">
        <v>18949</v>
      </c>
      <c r="B979" s="37" t="s">
        <v>6438</v>
      </c>
      <c r="C979" s="51">
        <v>2013.0</v>
      </c>
      <c r="D979" s="52">
        <v>66.0</v>
      </c>
      <c r="E979" s="52">
        <v>230266.0</v>
      </c>
      <c r="F979" s="53" t="s">
        <v>18944</v>
      </c>
      <c r="G979" s="37" t="s">
        <v>18945</v>
      </c>
      <c r="H979" s="37" t="s">
        <v>18946</v>
      </c>
      <c r="I979" s="52">
        <v>0.488</v>
      </c>
      <c r="J979" s="52">
        <v>0.487</v>
      </c>
      <c r="K979" s="52">
        <v>-6.371</v>
      </c>
      <c r="L979" s="52">
        <v>0.0305</v>
      </c>
      <c r="M979" s="52">
        <v>0.577</v>
      </c>
      <c r="N979" s="52">
        <v>0.0</v>
      </c>
      <c r="O979" s="52">
        <v>0.193</v>
      </c>
      <c r="P979" s="52">
        <v>0.219</v>
      </c>
      <c r="Q979" s="52">
        <v>77.278</v>
      </c>
      <c r="R979" s="52">
        <v>4.0</v>
      </c>
      <c r="S979" s="52">
        <v>1.0</v>
      </c>
      <c r="T979" s="54" t="s">
        <v>103</v>
      </c>
      <c r="U979" s="57" t="s">
        <v>35</v>
      </c>
      <c r="V979" s="53" t="s">
        <v>36</v>
      </c>
      <c r="W979" s="59" t="s">
        <v>18951</v>
      </c>
      <c r="X979" s="73" t="str">
        <f>HYPERLINK("https://1drv.ms/w/c/F7E2E9B0D5CD6DA7/IQAAWjmzv_PNRILup5SipVNeATOcpGSoiOqgHcDufyw2BM8?e=O3tejT","0978_High Hopes.docx")</f>
        <v>0978_High Hopes.docx</v>
      </c>
    </row>
    <row r="980">
      <c r="A980" s="25" t="s">
        <v>18954</v>
      </c>
      <c r="B980" s="37" t="s">
        <v>18955</v>
      </c>
      <c r="C980" s="51">
        <v>2018.0</v>
      </c>
      <c r="D980" s="52">
        <v>73.0</v>
      </c>
      <c r="E980" s="52">
        <v>203186.0</v>
      </c>
      <c r="F980" s="53" t="s">
        <v>18944</v>
      </c>
      <c r="G980" s="37" t="s">
        <v>18945</v>
      </c>
      <c r="H980" s="37" t="s">
        <v>18956</v>
      </c>
      <c r="I980" s="52">
        <v>0.519</v>
      </c>
      <c r="J980" s="52">
        <v>0.625</v>
      </c>
      <c r="K980" s="52">
        <v>-5.909</v>
      </c>
      <c r="L980" s="52">
        <v>0.0482</v>
      </c>
      <c r="M980" s="52">
        <v>0.349</v>
      </c>
      <c r="N980" s="52">
        <v>0.0</v>
      </c>
      <c r="O980" s="52">
        <v>0.121</v>
      </c>
      <c r="P980" s="52">
        <v>0.21</v>
      </c>
      <c r="Q980" s="52">
        <v>120.103</v>
      </c>
      <c r="R980" s="52">
        <v>10.0</v>
      </c>
      <c r="S980" s="52">
        <v>1.0</v>
      </c>
      <c r="T980" s="54" t="s">
        <v>103</v>
      </c>
      <c r="U980" s="57" t="s">
        <v>35</v>
      </c>
      <c r="V980" s="53" t="s">
        <v>36</v>
      </c>
      <c r="W980" s="59" t="s">
        <v>18957</v>
      </c>
      <c r="X980" s="73" t="str">
        <f>HYPERLINK("https://1drv.ms/w/c/F7E2E9B0D5CD6DA7/IQDwaHaYGb__Sr3nM7Vfy8XZAdLem7Cdtl7ZT8LXx1dWjgY?e=LSszDh","0980_Brother.docx")</f>
        <v>0980_Brother.docx</v>
      </c>
    </row>
    <row r="981">
      <c r="A981" s="25" t="s">
        <v>18960</v>
      </c>
      <c r="B981" s="37" t="s">
        <v>18961</v>
      </c>
      <c r="C981" s="51">
        <v>2013.0</v>
      </c>
      <c r="D981" s="52">
        <v>60.0</v>
      </c>
      <c r="E981" s="52">
        <v>216346.0</v>
      </c>
      <c r="F981" s="53" t="s">
        <v>18944</v>
      </c>
      <c r="G981" s="37" t="s">
        <v>18945</v>
      </c>
      <c r="H981" s="37" t="s">
        <v>18946</v>
      </c>
      <c r="I981" s="52">
        <v>0.456</v>
      </c>
      <c r="J981" s="52">
        <v>0.815</v>
      </c>
      <c r="K981" s="52">
        <v>-4.801</v>
      </c>
      <c r="L981" s="52">
        <v>0.041</v>
      </c>
      <c r="M981" s="52">
        <v>0.047</v>
      </c>
      <c r="N981" s="52">
        <v>0.0</v>
      </c>
      <c r="O981" s="52">
        <v>0.266</v>
      </c>
      <c r="P981" s="52">
        <v>0.351</v>
      </c>
      <c r="Q981" s="52">
        <v>123.991</v>
      </c>
      <c r="R981" s="52">
        <v>0.0</v>
      </c>
      <c r="S981" s="52">
        <v>1.0</v>
      </c>
      <c r="T981" s="54" t="s">
        <v>103</v>
      </c>
      <c r="U981" s="57" t="s">
        <v>35</v>
      </c>
      <c r="V981" s="53" t="s">
        <v>45</v>
      </c>
      <c r="W981" s="59" t="s">
        <v>18962</v>
      </c>
      <c r="X981" s="73" t="str">
        <f>HYPERLINK("https://1drv.ms/w/c/F7E2E9B0D5CD6DA7/IQAZRNqxQzyIT4ZDu6X-c3bSAdoMDBmbfqUckhaE5jftYbQ?e=WD3KKL","0981_Love Like This.docx")</f>
        <v>0981_Love Like This.docx</v>
      </c>
    </row>
    <row r="982">
      <c r="A982" s="25" t="s">
        <v>18963</v>
      </c>
      <c r="B982" s="37" t="s">
        <v>18964</v>
      </c>
      <c r="C982" s="51">
        <v>2015.0</v>
      </c>
      <c r="D982" s="52">
        <v>59.0</v>
      </c>
      <c r="E982" s="52">
        <v>265813.0</v>
      </c>
      <c r="F982" s="53" t="s">
        <v>18944</v>
      </c>
      <c r="G982" s="37" t="s">
        <v>18945</v>
      </c>
      <c r="H982" s="37" t="s">
        <v>18965</v>
      </c>
      <c r="I982" s="52">
        <v>0.536</v>
      </c>
      <c r="J982" s="52">
        <v>0.383</v>
      </c>
      <c r="K982" s="52">
        <v>-10.582</v>
      </c>
      <c r="L982" s="52">
        <v>0.039</v>
      </c>
      <c r="M982" s="52">
        <v>0.883</v>
      </c>
      <c r="N982" s="52">
        <v>0.0</v>
      </c>
      <c r="O982" s="52">
        <v>0.0732</v>
      </c>
      <c r="P982" s="52">
        <v>0.177</v>
      </c>
      <c r="Q982" s="52">
        <v>81.121</v>
      </c>
      <c r="R982" s="52">
        <v>7.0</v>
      </c>
      <c r="S982" s="52">
        <v>1.0</v>
      </c>
      <c r="T982" s="54" t="s">
        <v>103</v>
      </c>
      <c r="U982" s="57" t="s">
        <v>35</v>
      </c>
      <c r="V982" s="53" t="s">
        <v>58</v>
      </c>
      <c r="W982" s="59" t="s">
        <v>18966</v>
      </c>
      <c r="X982" s="73" t="str">
        <f>HYPERLINK("https://1drv.ms/w/c/F7E2E9B0D5CD6DA7/IQDbuDVV_GDxSKOYm4FaSqjKAf4hVo9QtJ4vN8ql1JC3ViQ?e=h5HLHb","0982_Moving On.docx")</f>
        <v>0982_Moving On.docx</v>
      </c>
    </row>
    <row r="983">
      <c r="A983" s="25" t="s">
        <v>18969</v>
      </c>
      <c r="B983" s="37" t="s">
        <v>18970</v>
      </c>
      <c r="C983" s="51">
        <v>2013.0</v>
      </c>
      <c r="D983" s="52">
        <v>44.0</v>
      </c>
      <c r="E983" s="52">
        <v>172826.0</v>
      </c>
      <c r="F983" s="53" t="s">
        <v>18944</v>
      </c>
      <c r="G983" s="37" t="s">
        <v>18945</v>
      </c>
      <c r="H983" s="37" t="s">
        <v>18946</v>
      </c>
      <c r="I983" s="52">
        <v>0.657</v>
      </c>
      <c r="J983" s="52">
        <v>0.569</v>
      </c>
      <c r="K983" s="52">
        <v>-7.757</v>
      </c>
      <c r="L983" s="52">
        <v>0.0311</v>
      </c>
      <c r="M983" s="52">
        <v>0.0532</v>
      </c>
      <c r="N983" s="52">
        <v>4.27E-4</v>
      </c>
      <c r="O983" s="52">
        <v>0.369</v>
      </c>
      <c r="P983" s="52">
        <v>0.366</v>
      </c>
      <c r="Q983" s="52">
        <v>120.048</v>
      </c>
      <c r="R983" s="52">
        <v>9.0</v>
      </c>
      <c r="S983" s="52">
        <v>0.0</v>
      </c>
      <c r="T983" s="54" t="s">
        <v>103</v>
      </c>
      <c r="U983" s="57" t="s">
        <v>35</v>
      </c>
      <c r="V983" s="53" t="s">
        <v>45</v>
      </c>
      <c r="W983" s="59" t="s">
        <v>18973</v>
      </c>
      <c r="X983" s="73" t="str">
        <f>HYPERLINK("https://1drv.ms/w/c/F7E2E9B0D5CD6DA7/IQBvyCqGfKBtRJza0EKzGKsnAdirXh6yMBKKNlOzO5OY1-A?e=2YuTQ8","0983_Perfect World.docx")</f>
        <v>0983_Perfect World.docx</v>
      </c>
    </row>
    <row r="984">
      <c r="A984" s="25" t="s">
        <v>18975</v>
      </c>
      <c r="B984" s="37" t="s">
        <v>18976</v>
      </c>
      <c r="C984" s="51">
        <v>2015.0</v>
      </c>
      <c r="D984" s="52">
        <v>44.0</v>
      </c>
      <c r="E984" s="52">
        <v>218933.0</v>
      </c>
      <c r="F984" s="53" t="s">
        <v>18944</v>
      </c>
      <c r="G984" s="37" t="s">
        <v>18945</v>
      </c>
      <c r="H984" s="37" t="s">
        <v>18965</v>
      </c>
      <c r="I984" s="52">
        <v>0.388</v>
      </c>
      <c r="J984" s="52">
        <v>0.758</v>
      </c>
      <c r="K984" s="52">
        <v>-5.662</v>
      </c>
      <c r="L984" s="52">
        <v>0.0485</v>
      </c>
      <c r="M984" s="52">
        <v>0.00389</v>
      </c>
      <c r="N984" s="52">
        <v>0.0</v>
      </c>
      <c r="O984" s="52">
        <v>0.167</v>
      </c>
      <c r="P984" s="52">
        <v>0.318</v>
      </c>
      <c r="Q984" s="52">
        <v>154.919</v>
      </c>
      <c r="R984" s="52">
        <v>0.0</v>
      </c>
      <c r="S984" s="52">
        <v>1.0</v>
      </c>
      <c r="T984" s="54" t="s">
        <v>103</v>
      </c>
      <c r="U984" s="57" t="s">
        <v>35</v>
      </c>
      <c r="V984" s="53" t="s">
        <v>45</v>
      </c>
      <c r="W984" s="59" t="s">
        <v>18977</v>
      </c>
      <c r="X984" s="73" t="str">
        <f>HYPERLINK("https://1drv.ms/w/c/F7E2E9B0D5CD6DA7/IQDI-EgF9CDVRqlEjuvpvEI2ASTY3zLPPpc1WRdYHHK-duw?e=pFywXL","0984_Honest.docx")</f>
        <v>0984_Honest.docx</v>
      </c>
    </row>
    <row r="985">
      <c r="A985" s="25" t="s">
        <v>18978</v>
      </c>
      <c r="B985" s="37" t="s">
        <v>18979</v>
      </c>
      <c r="C985" s="51">
        <v>2015.0</v>
      </c>
      <c r="D985" s="52">
        <v>62.0</v>
      </c>
      <c r="E985" s="52">
        <v>232520.0</v>
      </c>
      <c r="F985" s="53" t="s">
        <v>18944</v>
      </c>
      <c r="G985" s="37" t="s">
        <v>18945</v>
      </c>
      <c r="H985" s="37" t="s">
        <v>18965</v>
      </c>
      <c r="I985" s="52">
        <v>0.43</v>
      </c>
      <c r="J985" s="52">
        <v>0.587</v>
      </c>
      <c r="K985" s="52">
        <v>-8.003</v>
      </c>
      <c r="L985" s="52">
        <v>0.0349</v>
      </c>
      <c r="M985" s="52">
        <v>0.652</v>
      </c>
      <c r="N985" s="52">
        <v>8.86E-5</v>
      </c>
      <c r="O985" s="52">
        <v>0.158</v>
      </c>
      <c r="P985" s="52">
        <v>0.335</v>
      </c>
      <c r="Q985" s="52">
        <v>156.006</v>
      </c>
      <c r="R985" s="52">
        <v>9.0</v>
      </c>
      <c r="S985" s="52">
        <v>1.0</v>
      </c>
      <c r="T985" s="54" t="s">
        <v>103</v>
      </c>
      <c r="U985" s="57" t="s">
        <v>35</v>
      </c>
      <c r="V985" s="53" t="s">
        <v>45</v>
      </c>
      <c r="W985" s="59" t="s">
        <v>18982</v>
      </c>
      <c r="X985" s="73" t="str">
        <f>HYPERLINK("https://1drv.ms/w/c/F7E2E9B0D5CD6DA7/IQBt5HvuDCJVRqeveIYzsKW4AamtHAq1JOINn90GWoXcIVI?e=tnu3aV","0985_The One.docx")</f>
        <v>0985_The One.docx</v>
      </c>
    </row>
    <row r="986">
      <c r="A986" s="25" t="s">
        <v>18984</v>
      </c>
      <c r="B986" s="37" t="s">
        <v>15603</v>
      </c>
      <c r="C986" s="51">
        <v>2020.0</v>
      </c>
      <c r="D986" s="52">
        <v>52.0</v>
      </c>
      <c r="E986" s="52">
        <v>229064.0</v>
      </c>
      <c r="F986" s="53" t="s">
        <v>18944</v>
      </c>
      <c r="G986" s="37" t="s">
        <v>18945</v>
      </c>
      <c r="H986" s="37" t="s">
        <v>18985</v>
      </c>
      <c r="I986" s="52">
        <v>0.561</v>
      </c>
      <c r="J986" s="52">
        <v>0.719</v>
      </c>
      <c r="K986" s="52">
        <v>-7.03</v>
      </c>
      <c r="L986" s="52">
        <v>0.027</v>
      </c>
      <c r="M986" s="52">
        <v>0.00566</v>
      </c>
      <c r="N986" s="52">
        <v>0.0</v>
      </c>
      <c r="O986" s="52">
        <v>0.22</v>
      </c>
      <c r="P986" s="52">
        <v>0.479</v>
      </c>
      <c r="Q986" s="52">
        <v>94.979</v>
      </c>
      <c r="R986" s="52">
        <v>1.0</v>
      </c>
      <c r="S986" s="52">
        <v>1.0</v>
      </c>
      <c r="T986" s="54" t="s">
        <v>11697</v>
      </c>
      <c r="U986" s="57" t="s">
        <v>35</v>
      </c>
      <c r="V986" s="53" t="s">
        <v>54</v>
      </c>
      <c r="W986" s="59" t="s">
        <v>18986</v>
      </c>
      <c r="X986" s="73" t="str">
        <f>HYPERLINK("https://1drv.ms/w/c/F7E2E9B0D5CD6DA7/IQDmuNQbwscaRblNKnGI9Co4AQhDXg6Oj7uhzP4Neob4udw?e=4lKUFI","0986_Sometimes.docx")</f>
        <v>0986_Sometimes.docx</v>
      </c>
    </row>
    <row r="987">
      <c r="A987" s="25" t="s">
        <v>18987</v>
      </c>
      <c r="B987" s="37" t="s">
        <v>18988</v>
      </c>
      <c r="C987" s="51">
        <v>2015.0</v>
      </c>
      <c r="D987" s="52">
        <v>64.0</v>
      </c>
      <c r="E987" s="52">
        <v>217693.0</v>
      </c>
      <c r="F987" s="53" t="s">
        <v>18944</v>
      </c>
      <c r="G987" s="37" t="s">
        <v>18945</v>
      </c>
      <c r="H987" s="37" t="s">
        <v>18965</v>
      </c>
      <c r="I987" s="52">
        <v>0.549</v>
      </c>
      <c r="J987" s="52">
        <v>0.34</v>
      </c>
      <c r="K987" s="52">
        <v>-11.298</v>
      </c>
      <c r="L987" s="52">
        <v>0.0274</v>
      </c>
      <c r="M987" s="52">
        <v>0.763</v>
      </c>
      <c r="N987" s="52">
        <v>8.21E-6</v>
      </c>
      <c r="O987" s="52">
        <v>0.11</v>
      </c>
      <c r="P987" s="52">
        <v>0.272</v>
      </c>
      <c r="Q987" s="52">
        <v>83.006</v>
      </c>
      <c r="R987" s="52">
        <v>0.0</v>
      </c>
      <c r="S987" s="52">
        <v>1.0</v>
      </c>
      <c r="T987" s="54" t="s">
        <v>103</v>
      </c>
      <c r="U987" s="57" t="s">
        <v>35</v>
      </c>
      <c r="V987" s="53" t="s">
        <v>36</v>
      </c>
      <c r="W987" s="59" t="s">
        <v>18989</v>
      </c>
      <c r="X987" s="73" t="str">
        <f>HYPERLINK("https://1drv.ms/w/c/F7E2E9B0D5CD6DA7/IQB-B83uUhc_RLy_5jou8KAjAZ3UbT-AqOSGCCzHBNf7kB0?e=rs1w02","0987_Everything Works Out in the End.docx")</f>
        <v>0987_Everything Works Out in the End.docx</v>
      </c>
    </row>
    <row r="988">
      <c r="A988" s="25" t="s">
        <v>18992</v>
      </c>
      <c r="B988" s="37" t="s">
        <v>7474</v>
      </c>
      <c r="C988" s="51">
        <v>2015.0</v>
      </c>
      <c r="D988" s="52">
        <v>50.0</v>
      </c>
      <c r="E988" s="52">
        <v>233973.0</v>
      </c>
      <c r="F988" s="53" t="s">
        <v>18944</v>
      </c>
      <c r="G988" s="37" t="s">
        <v>18945</v>
      </c>
      <c r="H988" s="37" t="s">
        <v>18965</v>
      </c>
      <c r="I988" s="52">
        <v>0.467</v>
      </c>
      <c r="J988" s="52">
        <v>0.784</v>
      </c>
      <c r="K988" s="52">
        <v>-5.576</v>
      </c>
      <c r="L988" s="52">
        <v>0.0354</v>
      </c>
      <c r="M988" s="52">
        <v>0.00101</v>
      </c>
      <c r="N988" s="52">
        <v>2.42E-5</v>
      </c>
      <c r="O988" s="52">
        <v>0.121</v>
      </c>
      <c r="P988" s="52">
        <v>0.6</v>
      </c>
      <c r="Q988" s="52">
        <v>134.022</v>
      </c>
      <c r="R988" s="52">
        <v>10.0</v>
      </c>
      <c r="S988" s="52">
        <v>1.0</v>
      </c>
      <c r="T988" s="54" t="s">
        <v>103</v>
      </c>
      <c r="U988" s="57" t="s">
        <v>35</v>
      </c>
      <c r="V988" s="53" t="s">
        <v>54</v>
      </c>
      <c r="W988" s="59" t="s">
        <v>18994</v>
      </c>
      <c r="X988" s="73" t="str">
        <f>HYPERLINK("https://1drv.ms/w/c/F7E2E9B0D5CD6DA7/IQCx0k5msKcITaC2Y2PUYVV5AQ_Kss8IffbW05lpRQ4rSrU?e=godeJc","0988_Ready.docx")</f>
        <v>0988_Ready.docx</v>
      </c>
    </row>
    <row r="989">
      <c r="A989" s="25" t="s">
        <v>18995</v>
      </c>
      <c r="B989" s="37" t="s">
        <v>18996</v>
      </c>
      <c r="C989" s="51">
        <v>2025.0</v>
      </c>
      <c r="D989" s="52">
        <v>34.0</v>
      </c>
      <c r="E989" s="52">
        <v>164400.0</v>
      </c>
      <c r="F989" s="53" t="s">
        <v>18997</v>
      </c>
      <c r="G989" s="37" t="s">
        <v>18998</v>
      </c>
      <c r="H989" s="37" t="s">
        <v>18999</v>
      </c>
      <c r="I989" s="52">
        <v>0.809</v>
      </c>
      <c r="J989" s="52">
        <v>0.465</v>
      </c>
      <c r="K989" s="52">
        <v>-10.191</v>
      </c>
      <c r="L989" s="52">
        <v>0.0638</v>
      </c>
      <c r="M989" s="52">
        <v>0.285</v>
      </c>
      <c r="N989" s="52">
        <v>0.0182</v>
      </c>
      <c r="O989" s="52">
        <v>0.219</v>
      </c>
      <c r="P989" s="52">
        <v>0.176</v>
      </c>
      <c r="Q989" s="52">
        <v>130.008</v>
      </c>
      <c r="R989" s="52">
        <v>9.0</v>
      </c>
      <c r="S989" s="52">
        <v>0.0</v>
      </c>
      <c r="T989" s="54" t="s">
        <v>103</v>
      </c>
      <c r="U989" s="57" t="s">
        <v>35</v>
      </c>
      <c r="V989" s="53" t="s">
        <v>58</v>
      </c>
      <c r="W989" s="59" t="s">
        <v>19000</v>
      </c>
      <c r="X989" s="73" t="str">
        <f>HYPERLINK("https://1drv.ms/w/c/F7E2E9B0D5CD6DA7/IQCPuil6HLaeS4KGiq90yYPIASwZPE9LMmXZypT1KuT0RNA?e=64OfVX","0989_Don’t Pretend.docx")</f>
        <v>0989_Don’t Pretend.docx</v>
      </c>
    </row>
    <row r="990">
      <c r="A990" s="25" t="s">
        <v>19003</v>
      </c>
      <c r="B990" s="37" t="s">
        <v>19004</v>
      </c>
      <c r="C990" s="51">
        <v>2025.0</v>
      </c>
      <c r="D990" s="52">
        <v>47.0</v>
      </c>
      <c r="E990" s="52">
        <v>174840.0</v>
      </c>
      <c r="F990" s="53" t="s">
        <v>18997</v>
      </c>
      <c r="G990" s="37" t="s">
        <v>18998</v>
      </c>
      <c r="H990" s="37" t="s">
        <v>18999</v>
      </c>
      <c r="I990" s="52">
        <v>0.842</v>
      </c>
      <c r="J990" s="52">
        <v>0.504</v>
      </c>
      <c r="K990" s="52">
        <v>-9.882</v>
      </c>
      <c r="L990" s="52">
        <v>0.0668</v>
      </c>
      <c r="M990" s="52">
        <v>0.369</v>
      </c>
      <c r="N990" s="52">
        <v>0.00279</v>
      </c>
      <c r="O990" s="52">
        <v>0.331</v>
      </c>
      <c r="P990" s="52">
        <v>0.368</v>
      </c>
      <c r="Q990" s="52">
        <v>130.056</v>
      </c>
      <c r="R990" s="52">
        <v>5.0</v>
      </c>
      <c r="S990" s="52">
        <v>0.0</v>
      </c>
      <c r="T990" s="54" t="s">
        <v>103</v>
      </c>
      <c r="U990" s="57" t="s">
        <v>35</v>
      </c>
      <c r="V990" s="53" t="s">
        <v>45</v>
      </c>
      <c r="W990" s="59" t="s">
        <v>19007</v>
      </c>
      <c r="X990" s="73" t="str">
        <f>HYPERLINK("https://1drv.ms/w/c/F7E2E9B0D5CD6DA7/IQB89X27JHvLRZbYwX1VNzz4AVJFKnRYKooQhOBKETyGzyY?e=Tsjzn7","0990_Disappear.docx")</f>
        <v>0990_Disappear.docx</v>
      </c>
    </row>
    <row r="991">
      <c r="A991" s="25" t="s">
        <v>19008</v>
      </c>
      <c r="B991" s="37" t="s">
        <v>19009</v>
      </c>
      <c r="C991" s="51">
        <v>2025.0</v>
      </c>
      <c r="D991" s="52">
        <v>54.0</v>
      </c>
      <c r="E991" s="52">
        <v>150187.0</v>
      </c>
      <c r="F991" s="53" t="s">
        <v>19010</v>
      </c>
      <c r="G991" s="37" t="s">
        <v>19011</v>
      </c>
      <c r="H991" s="37" t="s">
        <v>19009</v>
      </c>
      <c r="I991" s="52">
        <v>0.638</v>
      </c>
      <c r="J991" s="52">
        <v>0.52</v>
      </c>
      <c r="K991" s="52">
        <v>-10.619</v>
      </c>
      <c r="L991" s="52">
        <v>0.0264</v>
      </c>
      <c r="M991" s="52">
        <v>0.751</v>
      </c>
      <c r="N991" s="52">
        <v>0.00922</v>
      </c>
      <c r="O991" s="52">
        <v>0.158</v>
      </c>
      <c r="P991" s="52">
        <v>0.192</v>
      </c>
      <c r="Q991" s="52">
        <v>79.984</v>
      </c>
      <c r="R991" s="52">
        <v>4.0</v>
      </c>
      <c r="S991" s="52">
        <v>0.0</v>
      </c>
      <c r="T991" s="54" t="s">
        <v>103</v>
      </c>
      <c r="U991" s="57" t="s">
        <v>35</v>
      </c>
      <c r="V991" s="53" t="s">
        <v>58</v>
      </c>
      <c r="W991" s="59" t="s">
        <v>19012</v>
      </c>
      <c r="X991" s="73" t="str">
        <f>HYPERLINK("https://1drv.ms/w/c/F7E2E9B0D5CD6DA7/IQBpg-Cpitz0TIan-TmE7Hq7AdiccS4PS7bQ40YfC4fo63M?e=lZtGjD","0991_I don’t wanna die young.docx")</f>
        <v>0991_I don’t wanna die young.docx</v>
      </c>
    </row>
    <row r="992">
      <c r="A992" s="25" t="s">
        <v>19015</v>
      </c>
      <c r="B992" s="37" t="s">
        <v>19016</v>
      </c>
      <c r="C992" s="51">
        <v>2021.0</v>
      </c>
      <c r="D992" s="52">
        <v>39.0</v>
      </c>
      <c r="E992" s="52">
        <v>184624.0</v>
      </c>
      <c r="F992" s="53" t="s">
        <v>18997</v>
      </c>
      <c r="G992" s="37" t="s">
        <v>18998</v>
      </c>
      <c r="H992" s="37" t="s">
        <v>19017</v>
      </c>
      <c r="I992" s="52">
        <v>0.837</v>
      </c>
      <c r="J992" s="52">
        <v>0.618</v>
      </c>
      <c r="K992" s="52">
        <v>-8.721</v>
      </c>
      <c r="L992" s="52">
        <v>0.0837</v>
      </c>
      <c r="M992" s="52">
        <v>0.0907</v>
      </c>
      <c r="N992" s="52">
        <v>2.48E-4</v>
      </c>
      <c r="O992" s="52">
        <v>0.101</v>
      </c>
      <c r="P992" s="52">
        <v>0.204</v>
      </c>
      <c r="Q992" s="52">
        <v>130.072</v>
      </c>
      <c r="R992" s="52">
        <v>9.0</v>
      </c>
      <c r="S992" s="52">
        <v>0.0</v>
      </c>
      <c r="T992" s="54" t="s">
        <v>103</v>
      </c>
      <c r="U992" s="57" t="s">
        <v>35</v>
      </c>
      <c r="V992" s="53" t="s">
        <v>36</v>
      </c>
      <c r="W992" s="59" t="s">
        <v>19018</v>
      </c>
      <c r="X992" s="73" t="str">
        <f>HYPERLINK("https://1drv.ms/w/c/F7E2E9B0D5CD6DA7/IQBXxRI8gitjRb2t9p_LWtP-AY5T8WWJ2DACTj61ZRvEAw4?e=eqPCqy","0992_Drowning.docx")</f>
        <v>0992_Drowning.docx</v>
      </c>
    </row>
    <row r="993">
      <c r="A993" s="25" t="s">
        <v>19019</v>
      </c>
      <c r="B993" s="37" t="s">
        <v>19020</v>
      </c>
      <c r="C993" s="51">
        <v>2024.0</v>
      </c>
      <c r="D993" s="52">
        <v>42.0</v>
      </c>
      <c r="E993" s="52">
        <v>220800.0</v>
      </c>
      <c r="F993" s="53" t="s">
        <v>17020</v>
      </c>
      <c r="G993" s="37" t="s">
        <v>19021</v>
      </c>
      <c r="H993" s="37" t="s">
        <v>19022</v>
      </c>
      <c r="I993" s="52">
        <v>0.598</v>
      </c>
      <c r="J993" s="52">
        <v>0.436</v>
      </c>
      <c r="K993" s="52">
        <v>-10.43</v>
      </c>
      <c r="L993" s="52">
        <v>0.0504</v>
      </c>
      <c r="M993" s="52">
        <v>0.256</v>
      </c>
      <c r="N993" s="52">
        <v>0.00187</v>
      </c>
      <c r="O993" s="52">
        <v>0.115</v>
      </c>
      <c r="P993" s="52">
        <v>0.237</v>
      </c>
      <c r="Q993" s="52">
        <v>100.088</v>
      </c>
      <c r="R993" s="52">
        <v>11.0</v>
      </c>
      <c r="S993" s="52">
        <v>0.0</v>
      </c>
      <c r="T993" s="54" t="s">
        <v>103</v>
      </c>
      <c r="U993" s="57" t="s">
        <v>35</v>
      </c>
      <c r="V993" s="53" t="s">
        <v>36</v>
      </c>
      <c r="W993" s="59" t="s">
        <v>19023</v>
      </c>
      <c r="X993" s="73" t="str">
        <f>HYPERLINK("https://1drv.ms/w/c/F7E2E9B0D5CD6DA7/IQD_ciQLL3AFQ4UFG_pdYJgmAb0cwB6GiW6194HLvc8Rsxo?e=pPv04F","0993_Out of my head.docx")</f>
        <v>0993_Out of my head.docx</v>
      </c>
    </row>
    <row r="994">
      <c r="A994" s="25" t="s">
        <v>19026</v>
      </c>
      <c r="B994" s="37" t="s">
        <v>19027</v>
      </c>
      <c r="C994" s="51">
        <v>2026.0</v>
      </c>
      <c r="D994" s="52">
        <v>48.0</v>
      </c>
      <c r="E994" s="52">
        <v>145353.0</v>
      </c>
      <c r="F994" s="53" t="s">
        <v>19028</v>
      </c>
      <c r="G994" s="37" t="s">
        <v>19029</v>
      </c>
      <c r="H994" s="37" t="s">
        <v>19030</v>
      </c>
      <c r="I994" s="52">
        <v>0.63</v>
      </c>
      <c r="J994" s="52">
        <v>0.317</v>
      </c>
      <c r="K994" s="52">
        <v>-12.782</v>
      </c>
      <c r="L994" s="52">
        <v>0.0287</v>
      </c>
      <c r="M994" s="52">
        <v>0.856</v>
      </c>
      <c r="N994" s="52">
        <v>0.863</v>
      </c>
      <c r="O994" s="52">
        <v>0.119</v>
      </c>
      <c r="P994" s="52">
        <v>0.117</v>
      </c>
      <c r="Q994" s="52">
        <v>108.128</v>
      </c>
      <c r="R994" s="52">
        <v>11.0</v>
      </c>
      <c r="S994" s="52">
        <v>1.0</v>
      </c>
      <c r="T994" s="54" t="s">
        <v>11697</v>
      </c>
      <c r="U994" s="57" t="s">
        <v>35</v>
      </c>
      <c r="V994" s="53" t="s">
        <v>58</v>
      </c>
      <c r="W994" s="59" t="s">
        <v>19031</v>
      </c>
      <c r="X994" s="73" t="str">
        <f>HYPERLINK("https://1drv.ms/w/c/F7E2E9B0D5CD6DA7/IQBMiPRAq_tET7nvTH51pAijAX7h3Jo2yCLlHDDH8XBxiKE?e=pxG2eL","0994_I don’t wanna end alone.docx")</f>
        <v>0994_I don’t wanna end alone.docx</v>
      </c>
    </row>
    <row r="995">
      <c r="A995" s="25" t="s">
        <v>19033</v>
      </c>
      <c r="B995" s="37" t="s">
        <v>19034</v>
      </c>
      <c r="C995" s="51">
        <v>2020.0</v>
      </c>
      <c r="D995" s="52">
        <v>47.0</v>
      </c>
      <c r="E995" s="52">
        <v>178480.0</v>
      </c>
      <c r="F995" s="53" t="s">
        <v>19035</v>
      </c>
      <c r="G995" s="37" t="s">
        <v>19036</v>
      </c>
      <c r="H995" s="37" t="s">
        <v>19034</v>
      </c>
      <c r="I995" s="52">
        <v>0.693</v>
      </c>
      <c r="J995" s="52">
        <v>0.438</v>
      </c>
      <c r="K995" s="52">
        <v>-9.452</v>
      </c>
      <c r="L995" s="52">
        <v>0.0943</v>
      </c>
      <c r="M995" s="52">
        <v>0.451</v>
      </c>
      <c r="N995" s="52">
        <v>2.77E-4</v>
      </c>
      <c r="O995" s="52">
        <v>0.107</v>
      </c>
      <c r="P995" s="52">
        <v>0.191</v>
      </c>
      <c r="Q995" s="52">
        <v>139.873</v>
      </c>
      <c r="R995" s="52">
        <v>10.0</v>
      </c>
      <c r="S995" s="52">
        <v>0.0</v>
      </c>
      <c r="T995" s="54" t="s">
        <v>103</v>
      </c>
      <c r="U995" s="57" t="s">
        <v>35</v>
      </c>
      <c r="V995" s="53" t="s">
        <v>58</v>
      </c>
      <c r="W995" s="59" t="s">
        <v>19037</v>
      </c>
      <c r="X995" s="73" t="str">
        <f>HYPERLINK("https://1drv.ms/w/c/F7E2E9B0D5CD6DA7/IQB_POBkJZYYQY3EuDTRQhNNAQgwIcmjkFQihrt1W2rxgGI?e=pE93dg","0995_I Can’t Hate You.docx")</f>
        <v>0995_I Can’t Hate You.docx</v>
      </c>
    </row>
    <row r="996">
      <c r="A996" s="25" t="s">
        <v>19038</v>
      </c>
      <c r="B996" s="37" t="s">
        <v>9594</v>
      </c>
      <c r="C996" s="51">
        <v>2011.0</v>
      </c>
      <c r="D996" s="52">
        <v>61.0</v>
      </c>
      <c r="E996" s="52">
        <v>264773.0</v>
      </c>
      <c r="F996" s="53" t="s">
        <v>14589</v>
      </c>
      <c r="G996" s="37" t="s">
        <v>8332</v>
      </c>
      <c r="H996" s="37" t="s">
        <v>14594</v>
      </c>
      <c r="I996" s="52">
        <v>0.565</v>
      </c>
      <c r="J996" s="52">
        <v>0.647</v>
      </c>
      <c r="K996" s="52">
        <v>-6.789</v>
      </c>
      <c r="L996" s="52">
        <v>0.0334</v>
      </c>
      <c r="M996" s="52">
        <v>0.0456</v>
      </c>
      <c r="N996" s="52">
        <v>0.0</v>
      </c>
      <c r="O996" s="52">
        <v>0.121</v>
      </c>
      <c r="P996" s="52">
        <v>0.216</v>
      </c>
      <c r="Q996" s="52">
        <v>111.931</v>
      </c>
      <c r="R996" s="52">
        <v>1.0</v>
      </c>
      <c r="S996" s="52">
        <v>0.0</v>
      </c>
      <c r="T996" s="54" t="s">
        <v>103</v>
      </c>
      <c r="U996" s="57" t="s">
        <v>35</v>
      </c>
      <c r="V996" s="53" t="s">
        <v>36</v>
      </c>
      <c r="W996" s="59" t="s">
        <v>19039</v>
      </c>
      <c r="X996" s="73" t="str">
        <f>HYPERLINK("https://1drv.ms/w/c/F7E2E9B0D5CD6DA7/IQDim9JizFJwSqK_olXXyqsKAYXkWYJI7PYFHSGpbAcfiRY?e=SCqquu","0996_Summertime Sadness.docx")</f>
        <v>0996_Summertime Sadness.docx</v>
      </c>
    </row>
    <row r="997">
      <c r="A997" s="25" t="s">
        <v>19044</v>
      </c>
      <c r="B997" s="37" t="s">
        <v>19045</v>
      </c>
      <c r="C997" s="51">
        <v>2019.0</v>
      </c>
      <c r="D997" s="52">
        <v>39.0</v>
      </c>
      <c r="E997" s="52">
        <v>124830.0</v>
      </c>
      <c r="F997" s="53" t="s">
        <v>17020</v>
      </c>
      <c r="G997" s="37" t="s">
        <v>19046</v>
      </c>
      <c r="H997" s="37" t="s">
        <v>19045</v>
      </c>
      <c r="I997" s="52">
        <v>0.612</v>
      </c>
      <c r="J997" s="52">
        <v>0.092</v>
      </c>
      <c r="K997" s="52">
        <v>-17.48</v>
      </c>
      <c r="L997" s="52">
        <v>0.133</v>
      </c>
      <c r="M997" s="52">
        <v>0.853</v>
      </c>
      <c r="N997" s="52">
        <v>0.0564</v>
      </c>
      <c r="O997" s="52">
        <v>0.0875</v>
      </c>
      <c r="P997" s="52">
        <v>0.128</v>
      </c>
      <c r="Q997" s="52">
        <v>133.414</v>
      </c>
      <c r="R997" s="52">
        <v>0.0</v>
      </c>
      <c r="S997" s="52">
        <v>0.0</v>
      </c>
      <c r="T997" s="54" t="s">
        <v>103</v>
      </c>
      <c r="U997" s="57" t="s">
        <v>35</v>
      </c>
      <c r="V997" s="53" t="s">
        <v>58</v>
      </c>
      <c r="W997" s="59" t="s">
        <v>19047</v>
      </c>
      <c r="X997" s="73" t="str">
        <f>HYPERLINK("https://1drv.ms/w/c/F7E2E9B0D5CD6DA7/IQCj834yczqxTKMCgDh-G_90ARquts-fSM5CVo0lrLY548c?e=a8N6ia","0997_My Heart Is Broken.docx")</f>
        <v>0997_My Heart Is Broken.docx</v>
      </c>
    </row>
    <row r="998">
      <c r="A998" s="25" t="s">
        <v>19048</v>
      </c>
      <c r="B998" s="37" t="s">
        <v>19049</v>
      </c>
      <c r="C998" s="51">
        <v>2026.0</v>
      </c>
      <c r="D998" s="52">
        <v>26.0</v>
      </c>
      <c r="E998" s="52">
        <v>125525.0</v>
      </c>
      <c r="F998" s="53" t="s">
        <v>19050</v>
      </c>
      <c r="G998" s="37" t="s">
        <v>19051</v>
      </c>
      <c r="H998" s="37" t="s">
        <v>19049</v>
      </c>
      <c r="I998" s="52">
        <v>0.5</v>
      </c>
      <c r="J998" s="52">
        <v>0.61</v>
      </c>
      <c r="K998" s="52">
        <v>-8.666</v>
      </c>
      <c r="L998" s="52">
        <v>0.0375</v>
      </c>
      <c r="M998" s="52">
        <v>0.022</v>
      </c>
      <c r="N998" s="52">
        <v>9.91E-6</v>
      </c>
      <c r="O998" s="52">
        <v>0.118</v>
      </c>
      <c r="P998" s="52">
        <v>0.142</v>
      </c>
      <c r="Q998" s="52">
        <v>145.807</v>
      </c>
      <c r="R998" s="52">
        <v>10.0</v>
      </c>
      <c r="S998" s="52">
        <v>1.0</v>
      </c>
      <c r="T998" s="54" t="s">
        <v>103</v>
      </c>
      <c r="U998" s="57" t="s">
        <v>35</v>
      </c>
      <c r="V998" s="53" t="s">
        <v>58</v>
      </c>
      <c r="W998" s="59" t="s">
        <v>19052</v>
      </c>
      <c r="X998" s="73" t="str">
        <f>HYPERLINK("https://1drv.ms/w/c/F7E2E9B0D5CD6DA7/IQBV47S_xzswTY42qRtViIM0AXl9CC1cpawesrPdhcgqEt4?e=49Mdjb","0998_Backfired.docx")</f>
        <v>0998_Backfired.docx</v>
      </c>
    </row>
    <row r="999">
      <c r="A999" s="25" t="s">
        <v>19055</v>
      </c>
      <c r="B999" s="37" t="s">
        <v>19056</v>
      </c>
      <c r="C999" s="51">
        <v>2020.0</v>
      </c>
      <c r="D999" s="52">
        <v>54.0</v>
      </c>
      <c r="E999" s="52">
        <v>169412.0</v>
      </c>
      <c r="F999" s="53" t="s">
        <v>16860</v>
      </c>
      <c r="G999" s="37" t="s">
        <v>19057</v>
      </c>
      <c r="H999" s="37" t="s">
        <v>19056</v>
      </c>
      <c r="I999" s="52">
        <v>0.713</v>
      </c>
      <c r="J999" s="52">
        <v>0.36</v>
      </c>
      <c r="K999" s="52">
        <v>-11.474</v>
      </c>
      <c r="L999" s="52">
        <v>0.0507</v>
      </c>
      <c r="M999" s="52">
        <v>0.901</v>
      </c>
      <c r="N999" s="52">
        <v>0.0666</v>
      </c>
      <c r="O999" s="52">
        <v>0.124</v>
      </c>
      <c r="P999" s="52">
        <v>0.132</v>
      </c>
      <c r="Q999" s="52">
        <v>80.012</v>
      </c>
      <c r="R999" s="52">
        <v>3.0</v>
      </c>
      <c r="S999" s="52">
        <v>1.0</v>
      </c>
      <c r="T999" s="54" t="s">
        <v>103</v>
      </c>
      <c r="U999" s="57" t="s">
        <v>35</v>
      </c>
      <c r="V999" s="53" t="s">
        <v>58</v>
      </c>
      <c r="W999" s="59" t="s">
        <v>19060</v>
      </c>
      <c r="X999" s="73" t="str">
        <f>HYPERLINK("https://1drv.ms/w/c/F7E2E9B0D5CD6DA7/IQB2HUfM0NNHTpRsmtzpGJYJARW-nYbIe6EmZtAAJ6RKqhI?e=wwHz96","0999_Free With You.docx")</f>
        <v>0999_Free With You.docx</v>
      </c>
    </row>
    <row r="1000">
      <c r="A1000" s="25" t="s">
        <v>19061</v>
      </c>
      <c r="B1000" s="37" t="s">
        <v>19062</v>
      </c>
      <c r="C1000" s="51">
        <v>2020.0</v>
      </c>
      <c r="D1000" s="52">
        <v>43.0</v>
      </c>
      <c r="E1000" s="52">
        <v>178303.0</v>
      </c>
      <c r="F1000" s="53" t="s">
        <v>18997</v>
      </c>
      <c r="G1000" s="37" t="s">
        <v>18998</v>
      </c>
      <c r="H1000" s="37" t="s">
        <v>19062</v>
      </c>
      <c r="I1000" s="52">
        <v>0.801</v>
      </c>
      <c r="J1000" s="52">
        <v>0.427</v>
      </c>
      <c r="K1000" s="52">
        <v>-12.785</v>
      </c>
      <c r="L1000" s="52">
        <v>0.0869</v>
      </c>
      <c r="M1000" s="52">
        <v>0.149</v>
      </c>
      <c r="N1000" s="52">
        <v>9.55E-5</v>
      </c>
      <c r="O1000" s="52">
        <v>0.0825</v>
      </c>
      <c r="P1000" s="52">
        <v>0.154</v>
      </c>
      <c r="Q1000" s="52">
        <v>139.937</v>
      </c>
      <c r="R1000" s="52">
        <v>0.0</v>
      </c>
      <c r="S1000" s="52">
        <v>0.0</v>
      </c>
      <c r="T1000" s="54" t="s">
        <v>103</v>
      </c>
      <c r="U1000" s="57" t="s">
        <v>35</v>
      </c>
      <c r="V1000" s="53" t="s">
        <v>58</v>
      </c>
      <c r="W1000" s="59" t="s">
        <v>19063</v>
      </c>
      <c r="X1000" s="73" t="str">
        <f>HYPERLINK("https://1drv.ms/w/c/F7E2E9B0D5CD6DA7/IQAiPMbI_pLzSqCjIAg5A6iFASu3FPcdLHwAEwVpVDehdG4?e=NuNeg1","1000_Tired.docx")</f>
        <v>1000_Tired.docx</v>
      </c>
    </row>
    <row r="1001">
      <c r="A1001" s="25" t="s">
        <v>19066</v>
      </c>
      <c r="B1001" s="37" t="s">
        <v>19067</v>
      </c>
      <c r="C1001" s="51">
        <v>2026.0</v>
      </c>
      <c r="D1001" s="52">
        <v>44.0</v>
      </c>
      <c r="E1001" s="52">
        <v>176062.0</v>
      </c>
      <c r="F1001" s="53" t="s">
        <v>18997</v>
      </c>
      <c r="G1001" s="37" t="s">
        <v>18998</v>
      </c>
      <c r="H1001" s="37" t="s">
        <v>19067</v>
      </c>
      <c r="I1001" s="52">
        <v>0.765</v>
      </c>
      <c r="J1001" s="52">
        <v>0.639</v>
      </c>
      <c r="K1001" s="52">
        <v>-7.056</v>
      </c>
      <c r="L1001" s="52">
        <v>0.0383</v>
      </c>
      <c r="M1001" s="52">
        <v>0.164</v>
      </c>
      <c r="N1001" s="52">
        <v>1.74E-5</v>
      </c>
      <c r="O1001" s="52">
        <v>0.115</v>
      </c>
      <c r="P1001" s="52">
        <v>0.389</v>
      </c>
      <c r="Q1001" s="52">
        <v>140.037</v>
      </c>
      <c r="R1001" s="52">
        <v>3.0</v>
      </c>
      <c r="S1001" s="52">
        <v>0.0</v>
      </c>
      <c r="T1001" s="54" t="s">
        <v>11697</v>
      </c>
      <c r="U1001" s="57" t="s">
        <v>35</v>
      </c>
      <c r="V1001" s="53" t="s">
        <v>45</v>
      </c>
      <c r="W1001" s="59" t="s">
        <v>19068</v>
      </c>
      <c r="X1001" s="73" t="str">
        <f>HYPERLINK("https://1drv.ms/w/c/F7E2E9B0D5CD6DA7/IQChNxLYKq6DTIyWSHqbSL2BAcJm9ts7w7U7zI-Steb6yxE?e=Lb2hLT","1001_Dead &amp; Gone.docx")</f>
        <v>1001_Dead &amp; Gone.docx</v>
      </c>
    </row>
  </sheetData>
  <hyperlinks>
    <hyperlink r:id="rId1" ref="W2"/>
    <hyperlink r:id="rId2" ref="X2"/>
    <hyperlink r:id="rId3" ref="W3"/>
    <hyperlink r:id="rId4" ref="X3"/>
    <hyperlink r:id="rId5" ref="W4"/>
    <hyperlink r:id="rId6" ref="X4"/>
    <hyperlink r:id="rId7" ref="W5"/>
    <hyperlink r:id="rId8" ref="X5"/>
    <hyperlink r:id="rId9" ref="W6"/>
    <hyperlink r:id="rId10" ref="X6"/>
    <hyperlink r:id="rId11" ref="W7"/>
    <hyperlink r:id="rId12" ref="X7"/>
    <hyperlink r:id="rId13" ref="W8"/>
    <hyperlink r:id="rId14" ref="X8"/>
    <hyperlink r:id="rId15" ref="W9"/>
    <hyperlink r:id="rId16" ref="X9"/>
    <hyperlink r:id="rId17" ref="W10"/>
    <hyperlink r:id="rId18" ref="X10"/>
    <hyperlink r:id="rId19" ref="W11"/>
    <hyperlink r:id="rId20" ref="X11"/>
    <hyperlink r:id="rId21" ref="W12"/>
    <hyperlink r:id="rId22" ref="X12"/>
    <hyperlink r:id="rId23" ref="W13"/>
    <hyperlink r:id="rId24" ref="X13"/>
    <hyperlink r:id="rId25" ref="W14"/>
    <hyperlink r:id="rId26" ref="X14"/>
    <hyperlink r:id="rId27" ref="W15"/>
    <hyperlink r:id="rId28" ref="X15"/>
    <hyperlink r:id="rId29" ref="W16"/>
    <hyperlink r:id="rId30" ref="X16"/>
    <hyperlink r:id="rId31" ref="W17"/>
    <hyperlink r:id="rId32" ref="X17"/>
    <hyperlink r:id="rId33" ref="W18"/>
    <hyperlink r:id="rId34" ref="X18"/>
    <hyperlink r:id="rId35" ref="W19"/>
    <hyperlink r:id="rId36" ref="X19"/>
    <hyperlink r:id="rId37" ref="W20"/>
    <hyperlink r:id="rId38" ref="X20"/>
    <hyperlink r:id="rId39" ref="W21"/>
    <hyperlink r:id="rId40" ref="X21"/>
    <hyperlink r:id="rId41" ref="W22"/>
    <hyperlink r:id="rId42" ref="X22"/>
    <hyperlink r:id="rId43" ref="W23"/>
    <hyperlink r:id="rId44" ref="X23"/>
    <hyperlink r:id="rId45" ref="W24"/>
    <hyperlink r:id="rId46" ref="X24"/>
    <hyperlink r:id="rId47" ref="W25"/>
    <hyperlink r:id="rId48" ref="X25"/>
    <hyperlink r:id="rId49" ref="W26"/>
    <hyperlink r:id="rId50" ref="X26"/>
    <hyperlink r:id="rId51" ref="W27"/>
    <hyperlink r:id="rId52" ref="X27"/>
    <hyperlink r:id="rId53" ref="W28"/>
    <hyperlink r:id="rId54" ref="X28"/>
    <hyperlink r:id="rId55" ref="W29"/>
    <hyperlink r:id="rId56" ref="X29"/>
    <hyperlink r:id="rId57" ref="W30"/>
    <hyperlink r:id="rId58" ref="X30"/>
    <hyperlink r:id="rId59" ref="W31"/>
    <hyperlink r:id="rId60" ref="X31"/>
    <hyperlink r:id="rId61" ref="W32"/>
    <hyperlink r:id="rId62" ref="X32"/>
    <hyperlink r:id="rId63" ref="W33"/>
    <hyperlink r:id="rId64" ref="X33"/>
    <hyperlink r:id="rId65" ref="W34"/>
    <hyperlink r:id="rId66" ref="X34"/>
    <hyperlink r:id="rId67" ref="W35"/>
    <hyperlink r:id="rId68" ref="X35"/>
    <hyperlink r:id="rId69" ref="W36"/>
    <hyperlink r:id="rId70" ref="X36"/>
    <hyperlink r:id="rId71" ref="W37"/>
    <hyperlink r:id="rId72" ref="X37"/>
    <hyperlink r:id="rId73" ref="W38"/>
    <hyperlink r:id="rId74" ref="X38"/>
    <hyperlink r:id="rId75" ref="W39"/>
    <hyperlink r:id="rId76" ref="X39"/>
    <hyperlink r:id="rId77" ref="W40"/>
    <hyperlink r:id="rId78" ref="X40"/>
    <hyperlink r:id="rId79" ref="W41"/>
    <hyperlink r:id="rId80" ref="X41"/>
    <hyperlink r:id="rId81" ref="W42"/>
    <hyperlink r:id="rId82" ref="X42"/>
    <hyperlink r:id="rId83" ref="W43"/>
    <hyperlink r:id="rId84" ref="X43"/>
    <hyperlink r:id="rId85" ref="W44"/>
    <hyperlink r:id="rId86" ref="X44"/>
    <hyperlink r:id="rId87" ref="W45"/>
    <hyperlink r:id="rId88" ref="X45"/>
    <hyperlink r:id="rId89" ref="W46"/>
    <hyperlink r:id="rId90" ref="X46"/>
    <hyperlink r:id="rId91" ref="W47"/>
    <hyperlink r:id="rId92" ref="X47"/>
    <hyperlink r:id="rId93" ref="W48"/>
    <hyperlink r:id="rId94" ref="X48"/>
    <hyperlink r:id="rId95" ref="W49"/>
    <hyperlink r:id="rId96" ref="X49"/>
    <hyperlink r:id="rId97" ref="W50"/>
    <hyperlink r:id="rId98" ref="X50"/>
    <hyperlink r:id="rId99" ref="W51"/>
    <hyperlink r:id="rId100" ref="X51"/>
    <hyperlink r:id="rId101" ref="W52"/>
    <hyperlink r:id="rId102" ref="X52"/>
    <hyperlink r:id="rId103" ref="W53"/>
    <hyperlink r:id="rId104" ref="X53"/>
    <hyperlink r:id="rId105" ref="W54"/>
    <hyperlink r:id="rId106" ref="X54"/>
    <hyperlink r:id="rId107" ref="W55"/>
    <hyperlink r:id="rId108" ref="X55"/>
    <hyperlink r:id="rId109" ref="W56"/>
    <hyperlink r:id="rId110" ref="X56"/>
    <hyperlink r:id="rId111" ref="W57"/>
    <hyperlink r:id="rId112" ref="X57"/>
    <hyperlink r:id="rId113" ref="W58"/>
    <hyperlink r:id="rId114" ref="X58"/>
    <hyperlink r:id="rId115" ref="W59"/>
    <hyperlink r:id="rId116" ref="X59"/>
    <hyperlink r:id="rId117" ref="W60"/>
    <hyperlink r:id="rId118" ref="X60"/>
    <hyperlink r:id="rId119" ref="W61"/>
    <hyperlink r:id="rId120" ref="X61"/>
    <hyperlink r:id="rId121" ref="W62"/>
    <hyperlink r:id="rId122" ref="X62"/>
    <hyperlink r:id="rId123" ref="W63"/>
    <hyperlink r:id="rId124" ref="X63"/>
    <hyperlink r:id="rId125" ref="W64"/>
    <hyperlink r:id="rId126" ref="X64"/>
    <hyperlink r:id="rId127" ref="W65"/>
    <hyperlink r:id="rId128" ref="X65"/>
    <hyperlink r:id="rId129" ref="W66"/>
    <hyperlink r:id="rId130" ref="X66"/>
    <hyperlink r:id="rId131" ref="W67"/>
    <hyperlink r:id="rId132" ref="X67"/>
    <hyperlink r:id="rId133" ref="W68"/>
    <hyperlink r:id="rId134" ref="X68"/>
    <hyperlink r:id="rId135" ref="W69"/>
    <hyperlink r:id="rId136" ref="X69"/>
    <hyperlink r:id="rId137" ref="W70"/>
    <hyperlink r:id="rId138" ref="X70"/>
    <hyperlink r:id="rId139" ref="W71"/>
    <hyperlink r:id="rId140" ref="X71"/>
    <hyperlink r:id="rId141" ref="W72"/>
    <hyperlink r:id="rId142" ref="X72"/>
    <hyperlink r:id="rId143" ref="W73"/>
    <hyperlink r:id="rId144" ref="X73"/>
    <hyperlink r:id="rId145" ref="W74"/>
    <hyperlink r:id="rId146" ref="X74"/>
    <hyperlink r:id="rId147" ref="W75"/>
    <hyperlink r:id="rId148" ref="X75"/>
    <hyperlink r:id="rId149" ref="W76"/>
    <hyperlink r:id="rId150" ref="X76"/>
    <hyperlink r:id="rId151" ref="W77"/>
    <hyperlink r:id="rId152" ref="X77"/>
    <hyperlink r:id="rId153" ref="W78"/>
    <hyperlink r:id="rId154" ref="X78"/>
    <hyperlink r:id="rId155" ref="W79"/>
    <hyperlink r:id="rId156" ref="X79"/>
    <hyperlink r:id="rId157" ref="W80"/>
    <hyperlink r:id="rId158" ref="X80"/>
    <hyperlink r:id="rId159" ref="W81"/>
    <hyperlink r:id="rId160" ref="X81"/>
    <hyperlink r:id="rId161" ref="W82"/>
    <hyperlink r:id="rId162" ref="X82"/>
    <hyperlink r:id="rId163" ref="W83"/>
    <hyperlink r:id="rId164" ref="X83"/>
    <hyperlink r:id="rId165" ref="W84"/>
    <hyperlink r:id="rId166" ref="X84"/>
    <hyperlink r:id="rId167" ref="W85"/>
    <hyperlink r:id="rId168" ref="X85"/>
    <hyperlink r:id="rId169" ref="W86"/>
    <hyperlink r:id="rId170" ref="X86"/>
    <hyperlink r:id="rId171" ref="W87"/>
    <hyperlink r:id="rId172" ref="X87"/>
    <hyperlink r:id="rId173" ref="W88"/>
    <hyperlink r:id="rId174" ref="X88"/>
    <hyperlink r:id="rId175" ref="W89"/>
    <hyperlink r:id="rId176" ref="X89"/>
    <hyperlink r:id="rId177" ref="W90"/>
    <hyperlink r:id="rId178" ref="X90"/>
    <hyperlink r:id="rId179" ref="W91"/>
    <hyperlink r:id="rId180" ref="X91"/>
    <hyperlink r:id="rId181" ref="W92"/>
    <hyperlink r:id="rId182" ref="X92"/>
    <hyperlink r:id="rId183" ref="W93"/>
    <hyperlink r:id="rId184" ref="X93"/>
    <hyperlink r:id="rId185" ref="W94"/>
    <hyperlink r:id="rId186" ref="X94"/>
    <hyperlink r:id="rId187" ref="W95"/>
    <hyperlink r:id="rId188" ref="X95"/>
    <hyperlink r:id="rId189" ref="W96"/>
    <hyperlink r:id="rId190" ref="X96"/>
    <hyperlink r:id="rId191" ref="W97"/>
    <hyperlink r:id="rId192" ref="X97"/>
    <hyperlink r:id="rId193" ref="W98"/>
    <hyperlink r:id="rId194" ref="X98"/>
    <hyperlink r:id="rId195" ref="W99"/>
    <hyperlink r:id="rId196" ref="X99"/>
    <hyperlink r:id="rId197" ref="W100"/>
    <hyperlink r:id="rId198" ref="X100"/>
    <hyperlink r:id="rId199" ref="W101"/>
    <hyperlink r:id="rId200" ref="X101"/>
    <hyperlink r:id="rId201" ref="W102"/>
    <hyperlink r:id="rId202" ref="X102"/>
    <hyperlink r:id="rId203" ref="W103"/>
    <hyperlink r:id="rId204" ref="X103"/>
    <hyperlink r:id="rId205" ref="W104"/>
    <hyperlink r:id="rId206" ref="X104"/>
    <hyperlink r:id="rId207" ref="W105"/>
    <hyperlink r:id="rId208" ref="X105"/>
    <hyperlink r:id="rId209" ref="W106"/>
    <hyperlink r:id="rId210" ref="X106"/>
    <hyperlink r:id="rId211" ref="W107"/>
    <hyperlink r:id="rId212" ref="X107"/>
    <hyperlink r:id="rId213" ref="W108"/>
    <hyperlink r:id="rId214" ref="X108"/>
    <hyperlink r:id="rId215" ref="W109"/>
    <hyperlink r:id="rId216" ref="X109"/>
    <hyperlink r:id="rId217" ref="W110"/>
    <hyperlink r:id="rId218" ref="X110"/>
    <hyperlink r:id="rId219" ref="W111"/>
    <hyperlink r:id="rId220" ref="X111"/>
    <hyperlink r:id="rId221" ref="W112"/>
    <hyperlink r:id="rId222" ref="X112"/>
    <hyperlink r:id="rId223" ref="W113"/>
    <hyperlink r:id="rId224" ref="X113"/>
    <hyperlink r:id="rId225" ref="W114"/>
    <hyperlink r:id="rId226" ref="X114"/>
    <hyperlink r:id="rId227" ref="W115"/>
    <hyperlink r:id="rId228" ref="X115"/>
    <hyperlink r:id="rId229" ref="W116"/>
    <hyperlink r:id="rId230" ref="X116"/>
    <hyperlink r:id="rId231" ref="W117"/>
    <hyperlink r:id="rId232" ref="X117"/>
    <hyperlink r:id="rId233" ref="W118"/>
    <hyperlink r:id="rId234" ref="X118"/>
    <hyperlink r:id="rId235" ref="W119"/>
    <hyperlink r:id="rId236" ref="X119"/>
    <hyperlink r:id="rId237" ref="W120"/>
    <hyperlink r:id="rId238" ref="X120"/>
    <hyperlink r:id="rId239" ref="W121"/>
    <hyperlink r:id="rId240" ref="X121"/>
    <hyperlink r:id="rId241" ref="W122"/>
    <hyperlink r:id="rId242" ref="X122"/>
    <hyperlink r:id="rId243" ref="W123"/>
    <hyperlink r:id="rId244" ref="X123"/>
    <hyperlink r:id="rId245" ref="W124"/>
    <hyperlink r:id="rId246" ref="X124"/>
    <hyperlink r:id="rId247" ref="W125"/>
    <hyperlink r:id="rId248" ref="X125"/>
    <hyperlink r:id="rId249" ref="W126"/>
    <hyperlink r:id="rId250" ref="X126"/>
    <hyperlink r:id="rId251" ref="W127"/>
    <hyperlink r:id="rId252" ref="X127"/>
    <hyperlink r:id="rId253" ref="W128"/>
    <hyperlink r:id="rId254" ref="X128"/>
    <hyperlink r:id="rId255" ref="W129"/>
    <hyperlink r:id="rId256" ref="X129"/>
    <hyperlink r:id="rId257" ref="W130"/>
    <hyperlink r:id="rId258" ref="X130"/>
    <hyperlink r:id="rId259" ref="W131"/>
    <hyperlink r:id="rId260" ref="X131"/>
    <hyperlink r:id="rId261" ref="W132"/>
    <hyperlink r:id="rId262" ref="X132"/>
    <hyperlink r:id="rId263" ref="W133"/>
    <hyperlink r:id="rId264" ref="X133"/>
    <hyperlink r:id="rId265" ref="W134"/>
    <hyperlink r:id="rId266" ref="X134"/>
    <hyperlink r:id="rId267" ref="W135"/>
    <hyperlink r:id="rId268" ref="X135"/>
    <hyperlink r:id="rId269" ref="W136"/>
    <hyperlink r:id="rId270" ref="X136"/>
    <hyperlink r:id="rId271" ref="W137"/>
    <hyperlink r:id="rId272" ref="X137"/>
    <hyperlink r:id="rId273" ref="W138"/>
    <hyperlink r:id="rId274" ref="X138"/>
    <hyperlink r:id="rId275" ref="W139"/>
    <hyperlink r:id="rId276" ref="X139"/>
    <hyperlink r:id="rId277" ref="W140"/>
    <hyperlink r:id="rId278" ref="X140"/>
    <hyperlink r:id="rId279" ref="W141"/>
    <hyperlink r:id="rId280" ref="X141"/>
    <hyperlink r:id="rId281" ref="W142"/>
    <hyperlink r:id="rId282" ref="X142"/>
    <hyperlink r:id="rId283" ref="W143"/>
    <hyperlink r:id="rId284" ref="X143"/>
    <hyperlink r:id="rId285" ref="W144"/>
    <hyperlink r:id="rId286" ref="X144"/>
    <hyperlink r:id="rId287" ref="W145"/>
    <hyperlink r:id="rId288" ref="X145"/>
    <hyperlink r:id="rId289" ref="W146"/>
    <hyperlink r:id="rId290" ref="X146"/>
    <hyperlink r:id="rId291" ref="W147"/>
    <hyperlink r:id="rId292" ref="X147"/>
    <hyperlink r:id="rId293" ref="W148"/>
    <hyperlink r:id="rId294" ref="X148"/>
    <hyperlink r:id="rId295" ref="W149"/>
    <hyperlink r:id="rId296" ref="X149"/>
    <hyperlink r:id="rId297" ref="W150"/>
    <hyperlink r:id="rId298" ref="X150"/>
    <hyperlink r:id="rId299" ref="W151"/>
    <hyperlink r:id="rId300" ref="X151"/>
    <hyperlink r:id="rId301" ref="W152"/>
    <hyperlink r:id="rId302" ref="X152"/>
    <hyperlink r:id="rId303" ref="W153"/>
    <hyperlink r:id="rId304" ref="X153"/>
    <hyperlink r:id="rId305" ref="W154"/>
    <hyperlink r:id="rId306" ref="X154"/>
    <hyperlink r:id="rId307" ref="W155"/>
    <hyperlink r:id="rId308" ref="X155"/>
    <hyperlink r:id="rId309" ref="W156"/>
    <hyperlink r:id="rId310" ref="X156"/>
    <hyperlink r:id="rId311" ref="W157"/>
    <hyperlink r:id="rId312" ref="X157"/>
    <hyperlink r:id="rId313" ref="W158"/>
    <hyperlink r:id="rId314" ref="X158"/>
    <hyperlink r:id="rId315" ref="W159"/>
    <hyperlink r:id="rId316" ref="X159"/>
    <hyperlink r:id="rId317" ref="W160"/>
    <hyperlink r:id="rId318" ref="X160"/>
    <hyperlink r:id="rId319" ref="W161"/>
    <hyperlink r:id="rId320" ref="X161"/>
    <hyperlink r:id="rId321" ref="W162"/>
    <hyperlink r:id="rId322" ref="X162"/>
    <hyperlink r:id="rId323" ref="W163"/>
    <hyperlink r:id="rId324" ref="X163"/>
    <hyperlink r:id="rId325" ref="W164"/>
    <hyperlink r:id="rId326" ref="X164"/>
    <hyperlink r:id="rId327" ref="W165"/>
    <hyperlink r:id="rId328" ref="X165"/>
    <hyperlink r:id="rId329" ref="W166"/>
    <hyperlink r:id="rId330" ref="X166"/>
    <hyperlink r:id="rId331" ref="W167"/>
    <hyperlink r:id="rId332" ref="X167"/>
    <hyperlink r:id="rId333" ref="W168"/>
    <hyperlink r:id="rId334" ref="X168"/>
    <hyperlink r:id="rId335" ref="W169"/>
    <hyperlink r:id="rId336" ref="X169"/>
    <hyperlink r:id="rId337" ref="W170"/>
    <hyperlink r:id="rId338" ref="X170"/>
    <hyperlink r:id="rId339" ref="W171"/>
    <hyperlink r:id="rId340" ref="X171"/>
    <hyperlink r:id="rId341" ref="W172"/>
    <hyperlink r:id="rId342" ref="X172"/>
    <hyperlink r:id="rId343" ref="W173"/>
    <hyperlink r:id="rId344" ref="X173"/>
    <hyperlink r:id="rId345" ref="W174"/>
    <hyperlink r:id="rId346" ref="X174"/>
    <hyperlink r:id="rId347" ref="W175"/>
    <hyperlink r:id="rId348" ref="X175"/>
    <hyperlink r:id="rId349" ref="W176"/>
    <hyperlink r:id="rId350" ref="X176"/>
    <hyperlink r:id="rId351" ref="W177"/>
    <hyperlink r:id="rId352" ref="X177"/>
    <hyperlink r:id="rId353" ref="W178"/>
    <hyperlink r:id="rId354" ref="X178"/>
    <hyperlink r:id="rId355" ref="W179"/>
    <hyperlink r:id="rId356" ref="X179"/>
    <hyperlink r:id="rId357" ref="W180"/>
    <hyperlink r:id="rId358" ref="X180"/>
    <hyperlink r:id="rId359" ref="W181"/>
    <hyperlink r:id="rId360" ref="X181"/>
    <hyperlink r:id="rId361" ref="W182"/>
    <hyperlink r:id="rId362" ref="X182"/>
    <hyperlink r:id="rId363" ref="W183"/>
    <hyperlink r:id="rId364" ref="X183"/>
    <hyperlink r:id="rId365" ref="W184"/>
    <hyperlink r:id="rId366" ref="X184"/>
    <hyperlink r:id="rId367" ref="W185"/>
    <hyperlink r:id="rId368" ref="X185"/>
    <hyperlink r:id="rId369" ref="W186"/>
    <hyperlink r:id="rId370" ref="X186"/>
    <hyperlink r:id="rId371" ref="W187"/>
    <hyperlink r:id="rId372" ref="X187"/>
    <hyperlink r:id="rId373" ref="W188"/>
    <hyperlink r:id="rId374" ref="X188"/>
    <hyperlink r:id="rId375" ref="W189"/>
    <hyperlink r:id="rId376" ref="X189"/>
    <hyperlink r:id="rId377" ref="W190"/>
    <hyperlink r:id="rId378" ref="X190"/>
    <hyperlink r:id="rId379" ref="W191"/>
    <hyperlink r:id="rId380" ref="X191"/>
    <hyperlink r:id="rId381" ref="W192"/>
    <hyperlink r:id="rId382" ref="X192"/>
    <hyperlink r:id="rId383" ref="W193"/>
    <hyperlink r:id="rId384" ref="X193"/>
    <hyperlink r:id="rId385" ref="W194"/>
    <hyperlink r:id="rId386" ref="X194"/>
    <hyperlink r:id="rId387" ref="W195"/>
    <hyperlink r:id="rId388" ref="X195"/>
    <hyperlink r:id="rId389" ref="W196"/>
    <hyperlink r:id="rId390" ref="X196"/>
    <hyperlink r:id="rId391" ref="W197"/>
    <hyperlink r:id="rId392" ref="X197"/>
    <hyperlink r:id="rId393" ref="W198"/>
    <hyperlink r:id="rId394" ref="X198"/>
    <hyperlink r:id="rId395" ref="W199"/>
    <hyperlink r:id="rId396" ref="X199"/>
    <hyperlink r:id="rId397" ref="W200"/>
    <hyperlink r:id="rId398" ref="X200"/>
    <hyperlink r:id="rId399" ref="W201"/>
    <hyperlink r:id="rId400" ref="X201"/>
    <hyperlink r:id="rId401" ref="W202"/>
    <hyperlink r:id="rId402" ref="X202"/>
    <hyperlink r:id="rId403" ref="W203"/>
    <hyperlink r:id="rId404" ref="X203"/>
    <hyperlink r:id="rId405" ref="W204"/>
    <hyperlink r:id="rId406" ref="X204"/>
    <hyperlink r:id="rId407" ref="W205"/>
    <hyperlink r:id="rId408" ref="X205"/>
    <hyperlink r:id="rId409" ref="W206"/>
    <hyperlink r:id="rId410" ref="X206"/>
    <hyperlink r:id="rId411" ref="W207"/>
    <hyperlink r:id="rId412" ref="X207"/>
    <hyperlink r:id="rId413" ref="W208"/>
    <hyperlink r:id="rId414" ref="X208"/>
    <hyperlink r:id="rId415" ref="W209"/>
    <hyperlink r:id="rId416" ref="X209"/>
    <hyperlink r:id="rId417" ref="W210"/>
    <hyperlink r:id="rId418" ref="X210"/>
    <hyperlink r:id="rId419" ref="W211"/>
    <hyperlink r:id="rId420" ref="X211"/>
    <hyperlink r:id="rId421" ref="W212"/>
    <hyperlink r:id="rId422" ref="X212"/>
    <hyperlink r:id="rId423" ref="W213"/>
    <hyperlink r:id="rId424" ref="X213"/>
    <hyperlink r:id="rId425" ref="W214"/>
    <hyperlink r:id="rId426" ref="X214"/>
    <hyperlink r:id="rId427" ref="W215"/>
    <hyperlink r:id="rId428" ref="X215"/>
    <hyperlink r:id="rId429" ref="W216"/>
    <hyperlink r:id="rId430" ref="X216"/>
    <hyperlink r:id="rId431" ref="W217"/>
    <hyperlink r:id="rId432" ref="X217"/>
    <hyperlink r:id="rId433" ref="W218"/>
    <hyperlink r:id="rId434" ref="X218"/>
    <hyperlink r:id="rId435" ref="W219"/>
    <hyperlink r:id="rId436" ref="X219"/>
    <hyperlink r:id="rId437" ref="W220"/>
    <hyperlink r:id="rId438" ref="X220"/>
    <hyperlink r:id="rId439" ref="W221"/>
    <hyperlink r:id="rId440" ref="X221"/>
    <hyperlink r:id="rId441" ref="W222"/>
    <hyperlink r:id="rId442" ref="X222"/>
    <hyperlink r:id="rId443" ref="W223"/>
    <hyperlink r:id="rId444" ref="X223"/>
    <hyperlink r:id="rId445" ref="W224"/>
    <hyperlink r:id="rId446" ref="X224"/>
    <hyperlink r:id="rId447" ref="W225"/>
    <hyperlink r:id="rId448" ref="X225"/>
    <hyperlink r:id="rId449" ref="W226"/>
    <hyperlink r:id="rId450" ref="X226"/>
    <hyperlink r:id="rId451" ref="W227"/>
    <hyperlink r:id="rId452" ref="X227"/>
    <hyperlink r:id="rId453" ref="W228"/>
    <hyperlink r:id="rId454" ref="X228"/>
    <hyperlink r:id="rId455" ref="W229"/>
    <hyperlink r:id="rId456" ref="X229"/>
    <hyperlink r:id="rId457" ref="W230"/>
    <hyperlink r:id="rId458" ref="X230"/>
    <hyperlink r:id="rId459" ref="W231"/>
    <hyperlink r:id="rId460" ref="X231"/>
    <hyperlink r:id="rId461" ref="W232"/>
    <hyperlink r:id="rId462" ref="X232"/>
    <hyperlink r:id="rId463" ref="W233"/>
    <hyperlink r:id="rId464" ref="X233"/>
    <hyperlink r:id="rId465" ref="W234"/>
    <hyperlink r:id="rId466" ref="X234"/>
    <hyperlink r:id="rId467" ref="W235"/>
    <hyperlink r:id="rId468" ref="X235"/>
    <hyperlink r:id="rId469" ref="W236"/>
    <hyperlink r:id="rId470" ref="X236"/>
    <hyperlink r:id="rId471" ref="W237"/>
    <hyperlink r:id="rId472" ref="X237"/>
    <hyperlink r:id="rId473" ref="W238"/>
    <hyperlink r:id="rId474" ref="X238"/>
    <hyperlink r:id="rId475" ref="W239"/>
    <hyperlink r:id="rId476" ref="X239"/>
    <hyperlink r:id="rId477" ref="W240"/>
    <hyperlink r:id="rId478" ref="X240"/>
    <hyperlink r:id="rId479" ref="W241"/>
    <hyperlink r:id="rId480" ref="X241"/>
    <hyperlink r:id="rId481" ref="W242"/>
    <hyperlink r:id="rId482" ref="X242"/>
    <hyperlink r:id="rId483" ref="W243"/>
    <hyperlink r:id="rId484" ref="X243"/>
    <hyperlink r:id="rId485" ref="W244"/>
    <hyperlink r:id="rId486" ref="X244"/>
    <hyperlink r:id="rId487" ref="W245"/>
    <hyperlink r:id="rId488" ref="X245"/>
    <hyperlink r:id="rId489" ref="W246"/>
    <hyperlink r:id="rId490" ref="X246"/>
    <hyperlink r:id="rId491" ref="W247"/>
    <hyperlink r:id="rId492" ref="X247"/>
    <hyperlink r:id="rId493" ref="W248"/>
    <hyperlink r:id="rId494" ref="X248"/>
    <hyperlink r:id="rId495" ref="W249"/>
    <hyperlink r:id="rId496" ref="X249"/>
    <hyperlink r:id="rId497" ref="W250"/>
    <hyperlink r:id="rId498" ref="X250"/>
    <hyperlink r:id="rId499" ref="W251"/>
    <hyperlink r:id="rId500" ref="X251"/>
    <hyperlink r:id="rId501" ref="W252"/>
    <hyperlink r:id="rId502" ref="X252"/>
    <hyperlink r:id="rId503" ref="W253"/>
    <hyperlink r:id="rId504" ref="X253"/>
    <hyperlink r:id="rId505" ref="W254"/>
    <hyperlink r:id="rId506" ref="X254"/>
    <hyperlink r:id="rId507" ref="W255"/>
    <hyperlink r:id="rId508" ref="X255"/>
    <hyperlink r:id="rId509" ref="W256"/>
    <hyperlink r:id="rId510" ref="X256"/>
    <hyperlink r:id="rId511" ref="W257"/>
    <hyperlink r:id="rId512" ref="X257"/>
    <hyperlink r:id="rId513" ref="W258"/>
    <hyperlink r:id="rId514" ref="X258"/>
    <hyperlink r:id="rId515" ref="W259"/>
    <hyperlink r:id="rId516" ref="X259"/>
    <hyperlink r:id="rId517" ref="W260"/>
    <hyperlink r:id="rId518" ref="X260"/>
    <hyperlink r:id="rId519" ref="W261"/>
    <hyperlink r:id="rId520" ref="W262"/>
    <hyperlink r:id="rId521" ref="X262"/>
    <hyperlink r:id="rId522" ref="W263"/>
    <hyperlink r:id="rId523" ref="X263"/>
    <hyperlink r:id="rId524" ref="W264"/>
    <hyperlink r:id="rId525" ref="X264"/>
    <hyperlink r:id="rId526" ref="W265"/>
    <hyperlink r:id="rId527" ref="X265"/>
    <hyperlink r:id="rId528" ref="W266"/>
    <hyperlink r:id="rId529" ref="X266"/>
    <hyperlink r:id="rId530" ref="W267"/>
    <hyperlink r:id="rId531" ref="X267"/>
    <hyperlink r:id="rId532" ref="W268"/>
    <hyperlink r:id="rId533" ref="X268"/>
    <hyperlink r:id="rId534" ref="W269"/>
    <hyperlink r:id="rId535" ref="X269"/>
    <hyperlink r:id="rId536" ref="W270"/>
    <hyperlink r:id="rId537" ref="X270"/>
    <hyperlink r:id="rId538" ref="W271"/>
    <hyperlink r:id="rId539" ref="X271"/>
    <hyperlink r:id="rId540" ref="W272"/>
    <hyperlink r:id="rId541" ref="X272"/>
    <hyperlink r:id="rId542" ref="W273"/>
    <hyperlink r:id="rId543" ref="X273"/>
    <hyperlink r:id="rId544" ref="W274"/>
    <hyperlink r:id="rId545" ref="X274"/>
    <hyperlink r:id="rId546" ref="W275"/>
    <hyperlink r:id="rId547" ref="X275"/>
    <hyperlink r:id="rId548" ref="W276"/>
    <hyperlink r:id="rId549" ref="X276"/>
    <hyperlink r:id="rId550" ref="W277"/>
    <hyperlink r:id="rId551" ref="X277"/>
    <hyperlink r:id="rId552" ref="W278"/>
    <hyperlink r:id="rId553" ref="X278"/>
    <hyperlink r:id="rId554" ref="W279"/>
    <hyperlink r:id="rId555" ref="X279"/>
    <hyperlink r:id="rId556" ref="W280"/>
    <hyperlink r:id="rId557" ref="X280"/>
    <hyperlink r:id="rId558" ref="W281"/>
    <hyperlink r:id="rId559" ref="X281"/>
    <hyperlink r:id="rId560" ref="W282"/>
    <hyperlink r:id="rId561" ref="X282"/>
    <hyperlink r:id="rId562" ref="W283"/>
    <hyperlink r:id="rId563" ref="X283"/>
    <hyperlink r:id="rId564" ref="W284"/>
    <hyperlink r:id="rId565" ref="X284"/>
    <hyperlink r:id="rId566" ref="W285"/>
    <hyperlink r:id="rId567" ref="X285"/>
    <hyperlink r:id="rId568" ref="W286"/>
    <hyperlink r:id="rId569" ref="X286"/>
    <hyperlink r:id="rId570" ref="W287"/>
    <hyperlink r:id="rId571" ref="X287"/>
    <hyperlink r:id="rId572" ref="W288"/>
    <hyperlink r:id="rId573" ref="X288"/>
    <hyperlink r:id="rId574" ref="W289"/>
    <hyperlink r:id="rId575" ref="X289"/>
    <hyperlink r:id="rId576" ref="W290"/>
    <hyperlink r:id="rId577" ref="X290"/>
    <hyperlink r:id="rId578" ref="W291"/>
    <hyperlink r:id="rId579" ref="X291"/>
    <hyperlink r:id="rId580" ref="W292"/>
    <hyperlink r:id="rId581" ref="X292"/>
    <hyperlink r:id="rId582" ref="W293"/>
    <hyperlink r:id="rId583" ref="X293"/>
    <hyperlink r:id="rId584" ref="W294"/>
    <hyperlink r:id="rId585" ref="X294"/>
    <hyperlink r:id="rId586" ref="W295"/>
    <hyperlink r:id="rId587" ref="X295"/>
    <hyperlink r:id="rId588" ref="W296"/>
    <hyperlink r:id="rId589" ref="X296"/>
    <hyperlink r:id="rId590" ref="W297"/>
    <hyperlink r:id="rId591" ref="X297"/>
    <hyperlink r:id="rId592" ref="W298"/>
    <hyperlink r:id="rId593" ref="X298"/>
    <hyperlink r:id="rId594" ref="W299"/>
    <hyperlink r:id="rId595" ref="X299"/>
    <hyperlink r:id="rId596" ref="W300"/>
    <hyperlink r:id="rId597" ref="X300"/>
    <hyperlink r:id="rId598" ref="W301"/>
    <hyperlink r:id="rId599" ref="X301"/>
    <hyperlink r:id="rId600" ref="W302"/>
    <hyperlink r:id="rId601" ref="X302"/>
    <hyperlink r:id="rId602" ref="W303"/>
    <hyperlink r:id="rId603" ref="X303"/>
    <hyperlink r:id="rId604" ref="W304"/>
    <hyperlink r:id="rId605" ref="X304"/>
    <hyperlink r:id="rId606" ref="W305"/>
    <hyperlink r:id="rId607" ref="X305"/>
    <hyperlink r:id="rId608" ref="W306"/>
    <hyperlink r:id="rId609" ref="X306"/>
    <hyperlink r:id="rId610" ref="W307"/>
    <hyperlink r:id="rId611" ref="X307"/>
    <hyperlink r:id="rId612" ref="W308"/>
    <hyperlink r:id="rId613" ref="X308"/>
    <hyperlink r:id="rId614" ref="W309"/>
    <hyperlink r:id="rId615" ref="X309"/>
    <hyperlink r:id="rId616" ref="W310"/>
    <hyperlink r:id="rId617" ref="X310"/>
    <hyperlink r:id="rId618" ref="W311"/>
    <hyperlink r:id="rId619" ref="X311"/>
    <hyperlink r:id="rId620" ref="W312"/>
    <hyperlink r:id="rId621" ref="X312"/>
    <hyperlink r:id="rId622" ref="W313"/>
    <hyperlink r:id="rId623" ref="X313"/>
    <hyperlink r:id="rId624" ref="W314"/>
    <hyperlink r:id="rId625" ref="X314"/>
    <hyperlink r:id="rId626" ref="W315"/>
    <hyperlink r:id="rId627" ref="X315"/>
    <hyperlink r:id="rId628" ref="W316"/>
    <hyperlink r:id="rId629" ref="X316"/>
    <hyperlink r:id="rId630" ref="W317"/>
    <hyperlink r:id="rId631" ref="X317"/>
    <hyperlink r:id="rId632" ref="W318"/>
    <hyperlink r:id="rId633" ref="X318"/>
    <hyperlink r:id="rId634" ref="W319"/>
    <hyperlink r:id="rId635" ref="X319"/>
    <hyperlink r:id="rId636" ref="W320"/>
    <hyperlink r:id="rId637" ref="X320"/>
    <hyperlink r:id="rId638" ref="W321"/>
    <hyperlink r:id="rId639" ref="X321"/>
    <hyperlink r:id="rId640" ref="W322"/>
    <hyperlink r:id="rId641" ref="X322"/>
    <hyperlink r:id="rId642" ref="W323"/>
    <hyperlink r:id="rId643" ref="X323"/>
    <hyperlink r:id="rId644" ref="W324"/>
    <hyperlink r:id="rId645" ref="X324"/>
    <hyperlink r:id="rId646" ref="W325"/>
    <hyperlink r:id="rId647" ref="X325"/>
    <hyperlink r:id="rId648" ref="W326"/>
    <hyperlink r:id="rId649" ref="X326"/>
    <hyperlink r:id="rId650" ref="W327"/>
    <hyperlink r:id="rId651" ref="X327"/>
    <hyperlink r:id="rId652" ref="W328"/>
    <hyperlink r:id="rId653" ref="X328"/>
    <hyperlink r:id="rId654" ref="W329"/>
    <hyperlink r:id="rId655" ref="X329"/>
    <hyperlink r:id="rId656" ref="W330"/>
    <hyperlink r:id="rId657" ref="X330"/>
    <hyperlink r:id="rId658" ref="W331"/>
    <hyperlink r:id="rId659" ref="X331"/>
    <hyperlink r:id="rId660" ref="W332"/>
    <hyperlink r:id="rId661" ref="X332"/>
    <hyperlink r:id="rId662" ref="W333"/>
    <hyperlink r:id="rId663" ref="X333"/>
    <hyperlink r:id="rId664" ref="W334"/>
    <hyperlink r:id="rId665" ref="X334"/>
    <hyperlink r:id="rId666" ref="W335"/>
    <hyperlink r:id="rId667" ref="X335"/>
    <hyperlink r:id="rId668" ref="W336"/>
    <hyperlink r:id="rId669" ref="X336"/>
    <hyperlink r:id="rId670" ref="W337"/>
    <hyperlink r:id="rId671" ref="X337"/>
    <hyperlink r:id="rId672" ref="W338"/>
    <hyperlink r:id="rId673" ref="X338"/>
    <hyperlink r:id="rId674" ref="W339"/>
    <hyperlink r:id="rId675" ref="X339"/>
    <hyperlink r:id="rId676" ref="W340"/>
    <hyperlink r:id="rId677" ref="X340"/>
    <hyperlink r:id="rId678" ref="W341"/>
    <hyperlink r:id="rId679" ref="X341"/>
    <hyperlink r:id="rId680" ref="W342"/>
    <hyperlink r:id="rId681" ref="X342"/>
    <hyperlink r:id="rId682" ref="W343"/>
    <hyperlink r:id="rId683" ref="X343"/>
    <hyperlink r:id="rId684" ref="W344"/>
    <hyperlink r:id="rId685" ref="X344"/>
    <hyperlink r:id="rId686" ref="W345"/>
    <hyperlink r:id="rId687" ref="X345"/>
    <hyperlink r:id="rId688" ref="W346"/>
    <hyperlink r:id="rId689" ref="X346"/>
    <hyperlink r:id="rId690" ref="W347"/>
    <hyperlink r:id="rId691" ref="X347"/>
    <hyperlink r:id="rId692" ref="W348"/>
    <hyperlink r:id="rId693" ref="X348"/>
    <hyperlink r:id="rId694" ref="W349"/>
    <hyperlink r:id="rId695" ref="X349"/>
    <hyperlink r:id="rId696" ref="W350"/>
    <hyperlink r:id="rId697" ref="X350"/>
    <hyperlink r:id="rId698" ref="W351"/>
    <hyperlink r:id="rId699" ref="X351"/>
    <hyperlink r:id="rId700" ref="W352"/>
    <hyperlink r:id="rId701" ref="X352"/>
    <hyperlink r:id="rId702" ref="W353"/>
    <hyperlink r:id="rId703" ref="X353"/>
    <hyperlink r:id="rId704" ref="W354"/>
    <hyperlink r:id="rId705" ref="X354"/>
    <hyperlink r:id="rId706" ref="W355"/>
    <hyperlink r:id="rId707" ref="W356"/>
    <hyperlink r:id="rId708" ref="X356"/>
    <hyperlink r:id="rId709" ref="W357"/>
    <hyperlink r:id="rId710" ref="X357"/>
    <hyperlink r:id="rId711" ref="W358"/>
    <hyperlink r:id="rId712" ref="X358"/>
    <hyperlink r:id="rId713" ref="W359"/>
    <hyperlink r:id="rId714" ref="X359"/>
    <hyperlink r:id="rId715" ref="W360"/>
    <hyperlink r:id="rId716" ref="X360"/>
    <hyperlink r:id="rId717" ref="W361"/>
    <hyperlink r:id="rId718" ref="X361"/>
    <hyperlink r:id="rId719" ref="W362"/>
    <hyperlink r:id="rId720" ref="X362"/>
    <hyperlink r:id="rId721" ref="W363"/>
    <hyperlink r:id="rId722" ref="X363"/>
    <hyperlink r:id="rId723" ref="W364"/>
    <hyperlink r:id="rId724" ref="X364"/>
    <hyperlink r:id="rId725" ref="W365"/>
    <hyperlink r:id="rId726" ref="X365"/>
    <hyperlink r:id="rId727" ref="W366"/>
    <hyperlink r:id="rId728" ref="X366"/>
    <hyperlink r:id="rId729" ref="W367"/>
    <hyperlink r:id="rId730" ref="X367"/>
    <hyperlink r:id="rId731" ref="W368"/>
    <hyperlink r:id="rId732" ref="X368"/>
    <hyperlink r:id="rId733" ref="W369"/>
    <hyperlink r:id="rId734" ref="X369"/>
    <hyperlink r:id="rId735" ref="W370"/>
    <hyperlink r:id="rId736" ref="X370"/>
    <hyperlink r:id="rId737" ref="W371"/>
    <hyperlink r:id="rId738" ref="X371"/>
    <hyperlink r:id="rId739" ref="W372"/>
    <hyperlink r:id="rId740" ref="X372"/>
    <hyperlink r:id="rId741" ref="W373"/>
    <hyperlink r:id="rId742" ref="X373"/>
    <hyperlink r:id="rId743" ref="W374"/>
    <hyperlink r:id="rId744" ref="X374"/>
    <hyperlink r:id="rId745" ref="W375"/>
    <hyperlink r:id="rId746" ref="X375"/>
    <hyperlink r:id="rId747" ref="W376"/>
    <hyperlink r:id="rId748" ref="X376"/>
    <hyperlink r:id="rId749" ref="W377"/>
    <hyperlink r:id="rId750" ref="X377"/>
    <hyperlink r:id="rId751" ref="W378"/>
    <hyperlink r:id="rId752" ref="X378"/>
    <hyperlink r:id="rId753" ref="W379"/>
    <hyperlink r:id="rId754" ref="X379"/>
    <hyperlink r:id="rId755" ref="W380"/>
    <hyperlink r:id="rId756" ref="X380"/>
    <hyperlink r:id="rId757" ref="W381"/>
    <hyperlink r:id="rId758" ref="X381"/>
    <hyperlink r:id="rId759" ref="W382"/>
    <hyperlink r:id="rId760" ref="X382"/>
    <hyperlink r:id="rId761" ref="W383"/>
    <hyperlink r:id="rId762" ref="X383"/>
    <hyperlink r:id="rId763" ref="W384"/>
    <hyperlink r:id="rId764" ref="X384"/>
    <hyperlink r:id="rId765" ref="W385"/>
    <hyperlink r:id="rId766" ref="X385"/>
    <hyperlink r:id="rId767" ref="W386"/>
    <hyperlink r:id="rId768" ref="X386"/>
    <hyperlink r:id="rId769" ref="W387"/>
    <hyperlink r:id="rId770" ref="X387"/>
    <hyperlink r:id="rId771" ref="W388"/>
    <hyperlink r:id="rId772" ref="X388"/>
    <hyperlink r:id="rId773" ref="W389"/>
    <hyperlink r:id="rId774" ref="X389"/>
    <hyperlink r:id="rId775" ref="W390"/>
    <hyperlink r:id="rId776" ref="X390"/>
    <hyperlink r:id="rId777" ref="W391"/>
    <hyperlink r:id="rId778" ref="X391"/>
    <hyperlink r:id="rId779" ref="W392"/>
    <hyperlink r:id="rId780" ref="X392"/>
    <hyperlink r:id="rId781" ref="W393"/>
    <hyperlink r:id="rId782" ref="X393"/>
    <hyperlink r:id="rId783" ref="W394"/>
    <hyperlink r:id="rId784" ref="X394"/>
    <hyperlink r:id="rId785" ref="W395"/>
    <hyperlink r:id="rId786" ref="X395"/>
    <hyperlink r:id="rId787" ref="W396"/>
    <hyperlink r:id="rId788" ref="X396"/>
    <hyperlink r:id="rId789" ref="W397"/>
    <hyperlink r:id="rId790" ref="X397"/>
    <hyperlink r:id="rId791" ref="W398"/>
    <hyperlink r:id="rId792" ref="X398"/>
    <hyperlink r:id="rId793" ref="W399"/>
    <hyperlink r:id="rId794" ref="X399"/>
    <hyperlink r:id="rId795" ref="W400"/>
    <hyperlink r:id="rId796" ref="X400"/>
    <hyperlink r:id="rId797" ref="W401"/>
    <hyperlink r:id="rId798" ref="X401"/>
    <hyperlink r:id="rId799" ref="W402"/>
    <hyperlink r:id="rId800" ref="X402"/>
    <hyperlink r:id="rId801" ref="W403"/>
    <hyperlink r:id="rId802" ref="X403"/>
    <hyperlink r:id="rId803" ref="W404"/>
    <hyperlink r:id="rId804" ref="X404"/>
    <hyperlink r:id="rId805" ref="W405"/>
    <hyperlink r:id="rId806" ref="X405"/>
    <hyperlink r:id="rId807" ref="W406"/>
    <hyperlink r:id="rId808" ref="X406"/>
    <hyperlink r:id="rId809" ref="W407"/>
    <hyperlink r:id="rId810" ref="X407"/>
    <hyperlink r:id="rId811" ref="W408"/>
    <hyperlink r:id="rId812" ref="X408"/>
    <hyperlink r:id="rId813" ref="W409"/>
    <hyperlink r:id="rId814" ref="X409"/>
    <hyperlink r:id="rId815" ref="W410"/>
    <hyperlink r:id="rId816" ref="X410"/>
    <hyperlink r:id="rId817" ref="W411"/>
    <hyperlink r:id="rId818" ref="X411"/>
    <hyperlink r:id="rId819" ref="W412"/>
    <hyperlink r:id="rId820" ref="X412"/>
    <hyperlink r:id="rId821" ref="W413"/>
    <hyperlink r:id="rId822" ref="X413"/>
    <hyperlink r:id="rId823" ref="W414"/>
    <hyperlink r:id="rId824" ref="X414"/>
    <hyperlink r:id="rId825" ref="W415"/>
    <hyperlink r:id="rId826" ref="X415"/>
    <hyperlink r:id="rId827" ref="W416"/>
    <hyperlink r:id="rId828" ref="X416"/>
    <hyperlink r:id="rId829" ref="W417"/>
    <hyperlink r:id="rId830" ref="X417"/>
    <hyperlink r:id="rId831" ref="W418"/>
    <hyperlink r:id="rId832" ref="X418"/>
    <hyperlink r:id="rId833" ref="W419"/>
    <hyperlink r:id="rId834" ref="X419"/>
    <hyperlink r:id="rId835" ref="W420"/>
    <hyperlink r:id="rId836" ref="X420"/>
    <hyperlink r:id="rId837" ref="W421"/>
    <hyperlink r:id="rId838" ref="X421"/>
    <hyperlink r:id="rId839" ref="W422"/>
    <hyperlink r:id="rId840" ref="X422"/>
    <hyperlink r:id="rId841" ref="W423"/>
    <hyperlink r:id="rId842" ref="X423"/>
    <hyperlink r:id="rId843" ref="W424"/>
    <hyperlink r:id="rId844" ref="X424"/>
    <hyperlink r:id="rId845" ref="W425"/>
    <hyperlink r:id="rId846" ref="X425"/>
    <hyperlink r:id="rId847" ref="W426"/>
    <hyperlink r:id="rId848" ref="X426"/>
    <hyperlink r:id="rId849" ref="W427"/>
    <hyperlink r:id="rId850" ref="X427"/>
    <hyperlink r:id="rId851" ref="W428"/>
    <hyperlink r:id="rId852" ref="X428"/>
    <hyperlink r:id="rId853" ref="W429"/>
    <hyperlink r:id="rId854" ref="X429"/>
    <hyperlink r:id="rId855" ref="W430"/>
    <hyperlink r:id="rId856" ref="X430"/>
    <hyperlink r:id="rId857" ref="W431"/>
    <hyperlink r:id="rId858" ref="X431"/>
    <hyperlink r:id="rId859" ref="W432"/>
    <hyperlink r:id="rId860" ref="X432"/>
    <hyperlink r:id="rId861" ref="W433"/>
    <hyperlink r:id="rId862" ref="X433"/>
    <hyperlink r:id="rId863" ref="W434"/>
    <hyperlink r:id="rId864" ref="X434"/>
    <hyperlink r:id="rId865" ref="W435"/>
    <hyperlink r:id="rId866" ref="X435"/>
    <hyperlink r:id="rId867" ref="W436"/>
    <hyperlink r:id="rId868" ref="X436"/>
    <hyperlink r:id="rId869" ref="W437"/>
    <hyperlink r:id="rId870" ref="X437"/>
    <hyperlink r:id="rId871" ref="W438"/>
    <hyperlink r:id="rId872" ref="X438"/>
    <hyperlink r:id="rId873" ref="W439"/>
    <hyperlink r:id="rId874" ref="X439"/>
    <hyperlink r:id="rId875" ref="W440"/>
    <hyperlink r:id="rId876" ref="X440"/>
    <hyperlink r:id="rId877" ref="W441"/>
    <hyperlink r:id="rId878" ref="X441"/>
    <hyperlink r:id="rId879" ref="W442"/>
    <hyperlink r:id="rId880" ref="X442"/>
    <hyperlink r:id="rId881" ref="W443"/>
    <hyperlink r:id="rId882" ref="X443"/>
    <hyperlink r:id="rId883" ref="W444"/>
    <hyperlink r:id="rId884" ref="X444"/>
    <hyperlink r:id="rId885" ref="W445"/>
    <hyperlink r:id="rId886" ref="X445"/>
    <hyperlink r:id="rId887" ref="W446"/>
    <hyperlink r:id="rId888" ref="X446"/>
    <hyperlink r:id="rId889" ref="W447"/>
    <hyperlink r:id="rId890" ref="X447"/>
    <hyperlink r:id="rId891" ref="W448"/>
    <hyperlink r:id="rId892" ref="X448"/>
    <hyperlink r:id="rId893" ref="W449"/>
    <hyperlink r:id="rId894" ref="X449"/>
    <hyperlink r:id="rId895" ref="W450"/>
    <hyperlink r:id="rId896" ref="X450"/>
    <hyperlink r:id="rId897" ref="W451"/>
    <hyperlink r:id="rId898" ref="X451"/>
    <hyperlink r:id="rId899" ref="W452"/>
    <hyperlink r:id="rId900" ref="X452"/>
    <hyperlink r:id="rId901" ref="W453"/>
    <hyperlink r:id="rId902" ref="X453"/>
    <hyperlink r:id="rId903" ref="W454"/>
    <hyperlink r:id="rId904" ref="X454"/>
    <hyperlink r:id="rId905" ref="W455"/>
    <hyperlink r:id="rId906" ref="X455"/>
    <hyperlink r:id="rId907" ref="W456"/>
    <hyperlink r:id="rId908" ref="X456"/>
    <hyperlink r:id="rId909" ref="W457"/>
    <hyperlink r:id="rId910" ref="X457"/>
    <hyperlink r:id="rId911" ref="W458"/>
    <hyperlink r:id="rId912" ref="X458"/>
    <hyperlink r:id="rId913" ref="W459"/>
    <hyperlink r:id="rId914" ref="X459"/>
    <hyperlink r:id="rId915" ref="W460"/>
    <hyperlink r:id="rId916" ref="X460"/>
    <hyperlink r:id="rId917" ref="W461"/>
    <hyperlink r:id="rId918" ref="X461"/>
    <hyperlink r:id="rId919" ref="W462"/>
    <hyperlink r:id="rId920" ref="X462"/>
    <hyperlink r:id="rId921" ref="W463"/>
    <hyperlink r:id="rId922" ref="X463"/>
    <hyperlink r:id="rId923" ref="W464"/>
    <hyperlink r:id="rId924" ref="X464"/>
    <hyperlink r:id="rId925" ref="W465"/>
    <hyperlink r:id="rId926" ref="X465"/>
    <hyperlink r:id="rId927" ref="W466"/>
    <hyperlink r:id="rId928" ref="X466"/>
    <hyperlink r:id="rId929" ref="W467"/>
    <hyperlink r:id="rId930" ref="X467"/>
    <hyperlink r:id="rId931" ref="W468"/>
    <hyperlink r:id="rId932" ref="X468"/>
    <hyperlink r:id="rId933" ref="W469"/>
    <hyperlink r:id="rId934" ref="X469"/>
    <hyperlink r:id="rId935" ref="W470"/>
    <hyperlink r:id="rId936" ref="X470"/>
    <hyperlink r:id="rId937" ref="W471"/>
    <hyperlink r:id="rId938" ref="X471"/>
    <hyperlink r:id="rId939" ref="W472"/>
    <hyperlink r:id="rId940" ref="X472"/>
    <hyperlink r:id="rId941" ref="W473"/>
    <hyperlink r:id="rId942" ref="X473"/>
    <hyperlink r:id="rId943" ref="W474"/>
    <hyperlink r:id="rId944" ref="X474"/>
    <hyperlink r:id="rId945" ref="W475"/>
    <hyperlink r:id="rId946" ref="X475"/>
    <hyperlink r:id="rId947" ref="W476"/>
    <hyperlink r:id="rId948" ref="X476"/>
    <hyperlink r:id="rId949" ref="W477"/>
    <hyperlink r:id="rId950" ref="X477"/>
    <hyperlink r:id="rId951" ref="W478"/>
    <hyperlink r:id="rId952" ref="X478"/>
    <hyperlink r:id="rId953" ref="W479"/>
    <hyperlink r:id="rId954" ref="X479"/>
    <hyperlink r:id="rId955" ref="W480"/>
    <hyperlink r:id="rId956" ref="X480"/>
    <hyperlink r:id="rId957" ref="W481"/>
    <hyperlink r:id="rId958" ref="X481"/>
    <hyperlink r:id="rId959" ref="W482"/>
    <hyperlink r:id="rId960" ref="X482"/>
    <hyperlink r:id="rId961" ref="W483"/>
    <hyperlink r:id="rId962" ref="X483"/>
    <hyperlink r:id="rId963" ref="W484"/>
    <hyperlink r:id="rId964" ref="X484"/>
    <hyperlink r:id="rId965" ref="W485"/>
    <hyperlink r:id="rId966" ref="X485"/>
    <hyperlink r:id="rId967" ref="W486"/>
    <hyperlink r:id="rId968" ref="X486"/>
    <hyperlink r:id="rId969" ref="W487"/>
    <hyperlink r:id="rId970" ref="X487"/>
    <hyperlink r:id="rId971" ref="W488"/>
    <hyperlink r:id="rId972" ref="X488"/>
    <hyperlink r:id="rId973" ref="W489"/>
    <hyperlink r:id="rId974" ref="X489"/>
    <hyperlink r:id="rId975" ref="W490"/>
    <hyperlink r:id="rId976" ref="X490"/>
    <hyperlink r:id="rId977" ref="W491"/>
    <hyperlink r:id="rId978" ref="X491"/>
    <hyperlink r:id="rId979" ref="W492"/>
    <hyperlink r:id="rId980" ref="X492"/>
    <hyperlink r:id="rId981" ref="W493"/>
    <hyperlink r:id="rId982" ref="X493"/>
    <hyperlink r:id="rId983" ref="W494"/>
    <hyperlink r:id="rId984" ref="X494"/>
    <hyperlink r:id="rId985" ref="W495"/>
    <hyperlink r:id="rId986" ref="X495"/>
    <hyperlink r:id="rId987" ref="W496"/>
    <hyperlink r:id="rId988" ref="X496"/>
    <hyperlink r:id="rId989" ref="W497"/>
    <hyperlink r:id="rId990" ref="X497"/>
    <hyperlink r:id="rId991" ref="W498"/>
    <hyperlink r:id="rId992" ref="X498"/>
    <hyperlink r:id="rId993" ref="W499"/>
    <hyperlink r:id="rId994" ref="X499"/>
    <hyperlink r:id="rId995" ref="W500"/>
    <hyperlink r:id="rId996" ref="X500"/>
    <hyperlink r:id="rId997" ref="W501"/>
    <hyperlink r:id="rId998" ref="X501"/>
    <hyperlink r:id="rId999" ref="W502"/>
    <hyperlink r:id="rId1000" ref="X502"/>
    <hyperlink r:id="rId1001" ref="W503"/>
    <hyperlink r:id="rId1002" ref="X503"/>
    <hyperlink r:id="rId1003" ref="W504"/>
    <hyperlink r:id="rId1004" ref="X504"/>
    <hyperlink r:id="rId1005" ref="W505"/>
    <hyperlink r:id="rId1006" ref="X505"/>
    <hyperlink r:id="rId1007" ref="W506"/>
    <hyperlink r:id="rId1008" ref="X506"/>
    <hyperlink r:id="rId1009" ref="W507"/>
    <hyperlink r:id="rId1010" ref="X507"/>
    <hyperlink r:id="rId1011" ref="W508"/>
    <hyperlink r:id="rId1012" ref="X508"/>
    <hyperlink r:id="rId1013" ref="W509"/>
    <hyperlink r:id="rId1014" ref="X509"/>
    <hyperlink r:id="rId1015" ref="W510"/>
    <hyperlink r:id="rId1016" ref="X510"/>
    <hyperlink r:id="rId1017" ref="W511"/>
    <hyperlink r:id="rId1018" ref="X511"/>
    <hyperlink r:id="rId1019" ref="W512"/>
    <hyperlink r:id="rId1020" ref="X512"/>
    <hyperlink r:id="rId1021" ref="W513"/>
    <hyperlink r:id="rId1022" ref="X513"/>
    <hyperlink r:id="rId1023" ref="W514"/>
    <hyperlink r:id="rId1024" ref="X514"/>
    <hyperlink r:id="rId1025" ref="W515"/>
    <hyperlink r:id="rId1026" ref="X515"/>
    <hyperlink r:id="rId1027" ref="W516"/>
    <hyperlink r:id="rId1028" ref="X516"/>
    <hyperlink r:id="rId1029" ref="W517"/>
    <hyperlink r:id="rId1030" ref="X517"/>
    <hyperlink r:id="rId1031" ref="W518"/>
    <hyperlink r:id="rId1032" ref="X518"/>
    <hyperlink r:id="rId1033" ref="W519"/>
    <hyperlink r:id="rId1034" ref="X519"/>
    <hyperlink r:id="rId1035" ref="W520"/>
    <hyperlink r:id="rId1036" ref="X520"/>
    <hyperlink r:id="rId1037" ref="W521"/>
    <hyperlink r:id="rId1038" ref="X521"/>
    <hyperlink r:id="rId1039" ref="W522"/>
    <hyperlink r:id="rId1040" ref="X522"/>
    <hyperlink r:id="rId1041" ref="W523"/>
    <hyperlink r:id="rId1042" ref="X523"/>
    <hyperlink r:id="rId1043" ref="W524"/>
    <hyperlink r:id="rId1044" ref="X524"/>
    <hyperlink r:id="rId1045" ref="W525"/>
    <hyperlink r:id="rId1046" ref="X525"/>
    <hyperlink r:id="rId1047" ref="W526"/>
    <hyperlink r:id="rId1048" ref="X526"/>
    <hyperlink r:id="rId1049" ref="W527"/>
    <hyperlink r:id="rId1050" ref="X527"/>
    <hyperlink r:id="rId1051" ref="W528"/>
    <hyperlink r:id="rId1052" ref="X528"/>
    <hyperlink r:id="rId1053" ref="W529"/>
    <hyperlink r:id="rId1054" ref="X529"/>
    <hyperlink r:id="rId1055" ref="W530"/>
    <hyperlink r:id="rId1056" ref="X530"/>
    <hyperlink r:id="rId1057" ref="W531"/>
    <hyperlink r:id="rId1058" ref="X531"/>
    <hyperlink r:id="rId1059" ref="W532"/>
    <hyperlink r:id="rId1060" ref="X532"/>
    <hyperlink r:id="rId1061" ref="W533"/>
    <hyperlink r:id="rId1062" ref="X533"/>
    <hyperlink r:id="rId1063" ref="W534"/>
    <hyperlink r:id="rId1064" ref="X534"/>
    <hyperlink r:id="rId1065" ref="W535"/>
    <hyperlink r:id="rId1066" ref="X535"/>
    <hyperlink r:id="rId1067" ref="W536"/>
    <hyperlink r:id="rId1068" ref="X536"/>
    <hyperlink r:id="rId1069" ref="W537"/>
    <hyperlink r:id="rId1070" ref="X537"/>
    <hyperlink r:id="rId1071" ref="W538"/>
    <hyperlink r:id="rId1072" ref="X538"/>
    <hyperlink r:id="rId1073" ref="W539"/>
    <hyperlink r:id="rId1074" ref="X539"/>
    <hyperlink r:id="rId1075" ref="W540"/>
    <hyperlink r:id="rId1076" ref="X540"/>
    <hyperlink r:id="rId1077" ref="W541"/>
    <hyperlink r:id="rId1078" ref="X541"/>
    <hyperlink r:id="rId1079" ref="W542"/>
    <hyperlink r:id="rId1080" ref="X542"/>
    <hyperlink r:id="rId1081" ref="W543"/>
    <hyperlink r:id="rId1082" ref="X543"/>
    <hyperlink r:id="rId1083" ref="W544"/>
    <hyperlink r:id="rId1084" ref="X544"/>
    <hyperlink r:id="rId1085" ref="W545"/>
    <hyperlink r:id="rId1086" ref="X545"/>
    <hyperlink r:id="rId1087" ref="W546"/>
    <hyperlink r:id="rId1088" ref="X546"/>
    <hyperlink r:id="rId1089" ref="W547"/>
    <hyperlink r:id="rId1090" ref="X547"/>
    <hyperlink r:id="rId1091" ref="W548"/>
    <hyperlink r:id="rId1092" ref="X548"/>
    <hyperlink r:id="rId1093" ref="W549"/>
    <hyperlink r:id="rId1094" ref="X549"/>
    <hyperlink r:id="rId1095" ref="W550"/>
    <hyperlink r:id="rId1096" ref="X550"/>
    <hyperlink r:id="rId1097" ref="W551"/>
    <hyperlink r:id="rId1098" ref="X551"/>
    <hyperlink r:id="rId1099" ref="W552"/>
    <hyperlink r:id="rId1100" ref="X552"/>
    <hyperlink r:id="rId1101" ref="W553"/>
    <hyperlink r:id="rId1102" ref="X553"/>
    <hyperlink r:id="rId1103" ref="W554"/>
    <hyperlink r:id="rId1104" ref="X554"/>
    <hyperlink r:id="rId1105" ref="W555"/>
    <hyperlink r:id="rId1106" ref="X555"/>
    <hyperlink r:id="rId1107" ref="W556"/>
    <hyperlink r:id="rId1108" ref="X556"/>
    <hyperlink r:id="rId1109" ref="W557"/>
    <hyperlink r:id="rId1110" ref="X557"/>
    <hyperlink r:id="rId1111" ref="W558"/>
    <hyperlink r:id="rId1112" ref="X558"/>
    <hyperlink r:id="rId1113" ref="W559"/>
    <hyperlink r:id="rId1114" ref="X559"/>
    <hyperlink r:id="rId1115" ref="W560"/>
    <hyperlink r:id="rId1116" ref="X560"/>
    <hyperlink r:id="rId1117" ref="W561"/>
    <hyperlink r:id="rId1118" ref="X561"/>
    <hyperlink r:id="rId1119" ref="W562"/>
    <hyperlink r:id="rId1120" ref="X562"/>
    <hyperlink r:id="rId1121" ref="W563"/>
    <hyperlink r:id="rId1122" ref="X563"/>
    <hyperlink r:id="rId1123" ref="W564"/>
    <hyperlink r:id="rId1124" ref="X564"/>
    <hyperlink r:id="rId1125" ref="W565"/>
    <hyperlink r:id="rId1126" ref="X565"/>
    <hyperlink r:id="rId1127" ref="W566"/>
    <hyperlink r:id="rId1128" ref="X566"/>
    <hyperlink r:id="rId1129" ref="W567"/>
    <hyperlink r:id="rId1130" ref="X567"/>
    <hyperlink r:id="rId1131" ref="W568"/>
    <hyperlink r:id="rId1132" ref="X568"/>
    <hyperlink r:id="rId1133" ref="W569"/>
    <hyperlink r:id="rId1134" ref="X569"/>
    <hyperlink r:id="rId1135" ref="W570"/>
    <hyperlink r:id="rId1136" ref="X570"/>
    <hyperlink r:id="rId1137" ref="W571"/>
    <hyperlink r:id="rId1138" ref="X571"/>
    <hyperlink r:id="rId1139" ref="W572"/>
    <hyperlink r:id="rId1140" ref="X572"/>
    <hyperlink r:id="rId1141" ref="W573"/>
    <hyperlink r:id="rId1142" ref="X573"/>
    <hyperlink r:id="rId1143" ref="W574"/>
    <hyperlink r:id="rId1144" ref="X574"/>
    <hyperlink r:id="rId1145" ref="W575"/>
    <hyperlink r:id="rId1146" ref="X575"/>
    <hyperlink r:id="rId1147" ref="W576"/>
    <hyperlink r:id="rId1148" ref="X576"/>
    <hyperlink r:id="rId1149" ref="W577"/>
    <hyperlink r:id="rId1150" ref="X577"/>
    <hyperlink r:id="rId1151" ref="W578"/>
    <hyperlink r:id="rId1152" ref="X578"/>
    <hyperlink r:id="rId1153" ref="W579"/>
    <hyperlink r:id="rId1154" ref="X579"/>
    <hyperlink r:id="rId1155" ref="W580"/>
    <hyperlink r:id="rId1156" ref="X580"/>
    <hyperlink r:id="rId1157" ref="W581"/>
    <hyperlink r:id="rId1158" ref="X581"/>
    <hyperlink r:id="rId1159" ref="W582"/>
    <hyperlink r:id="rId1160" ref="X582"/>
    <hyperlink r:id="rId1161" ref="W583"/>
    <hyperlink r:id="rId1162" ref="X583"/>
    <hyperlink r:id="rId1163" ref="W584"/>
    <hyperlink r:id="rId1164" ref="X584"/>
    <hyperlink r:id="rId1165" ref="W585"/>
    <hyperlink r:id="rId1166" ref="X585"/>
    <hyperlink r:id="rId1167" ref="W586"/>
    <hyperlink r:id="rId1168" ref="X586"/>
    <hyperlink r:id="rId1169" ref="W587"/>
    <hyperlink r:id="rId1170" ref="X587"/>
    <hyperlink r:id="rId1171" ref="W588"/>
    <hyperlink r:id="rId1172" ref="X588"/>
    <hyperlink r:id="rId1173" ref="W589"/>
    <hyperlink r:id="rId1174" ref="X589"/>
    <hyperlink r:id="rId1175" ref="W590"/>
    <hyperlink r:id="rId1176" ref="X590"/>
    <hyperlink r:id="rId1177" ref="W591"/>
    <hyperlink r:id="rId1178" ref="X591"/>
    <hyperlink r:id="rId1179" ref="W592"/>
    <hyperlink r:id="rId1180" ref="X592"/>
    <hyperlink r:id="rId1181" ref="W593"/>
    <hyperlink r:id="rId1182" ref="X593"/>
    <hyperlink r:id="rId1183" ref="W594"/>
    <hyperlink r:id="rId1184" ref="X594"/>
    <hyperlink r:id="rId1185" ref="W595"/>
    <hyperlink r:id="rId1186" ref="X595"/>
    <hyperlink r:id="rId1187" ref="W596"/>
    <hyperlink r:id="rId1188" ref="X596"/>
    <hyperlink r:id="rId1189" ref="W597"/>
    <hyperlink r:id="rId1190" ref="X597"/>
    <hyperlink r:id="rId1191" ref="W598"/>
    <hyperlink r:id="rId1192" ref="X598"/>
    <hyperlink r:id="rId1193" ref="W599"/>
    <hyperlink r:id="rId1194" ref="X599"/>
    <hyperlink r:id="rId1195" ref="W600"/>
    <hyperlink r:id="rId1196" ref="X600"/>
    <hyperlink r:id="rId1197" ref="W601"/>
    <hyperlink r:id="rId1198" ref="X601"/>
    <hyperlink r:id="rId1199" ref="W602"/>
    <hyperlink r:id="rId1200" ref="X602"/>
    <hyperlink r:id="rId1201" ref="W603"/>
    <hyperlink r:id="rId1202" ref="X603"/>
    <hyperlink r:id="rId1203" ref="W604"/>
    <hyperlink r:id="rId1204" ref="X604"/>
    <hyperlink r:id="rId1205" ref="W605"/>
    <hyperlink r:id="rId1206" ref="X605"/>
    <hyperlink r:id="rId1207" ref="W606"/>
    <hyperlink r:id="rId1208" ref="X606"/>
    <hyperlink r:id="rId1209" ref="W607"/>
    <hyperlink r:id="rId1210" ref="X607"/>
    <hyperlink r:id="rId1211" ref="W608"/>
    <hyperlink r:id="rId1212" ref="X608"/>
    <hyperlink r:id="rId1213" ref="W609"/>
    <hyperlink r:id="rId1214" ref="X609"/>
    <hyperlink r:id="rId1215" ref="W610"/>
    <hyperlink r:id="rId1216" ref="X610"/>
    <hyperlink r:id="rId1217" ref="W611"/>
    <hyperlink r:id="rId1218" ref="X611"/>
    <hyperlink r:id="rId1219" ref="W612"/>
    <hyperlink r:id="rId1220" ref="X612"/>
    <hyperlink r:id="rId1221" ref="W613"/>
    <hyperlink r:id="rId1222" ref="X613"/>
    <hyperlink r:id="rId1223" ref="W614"/>
    <hyperlink r:id="rId1224" ref="X614"/>
    <hyperlink r:id="rId1225" ref="W615"/>
    <hyperlink r:id="rId1226" ref="X615"/>
    <hyperlink r:id="rId1227" ref="W616"/>
    <hyperlink r:id="rId1228" ref="X616"/>
    <hyperlink r:id="rId1229" ref="W617"/>
    <hyperlink r:id="rId1230" ref="X617"/>
    <hyperlink r:id="rId1231" ref="W618"/>
    <hyperlink r:id="rId1232" ref="X618"/>
    <hyperlink r:id="rId1233" ref="W619"/>
    <hyperlink r:id="rId1234" ref="X619"/>
    <hyperlink r:id="rId1235" ref="W620"/>
    <hyperlink r:id="rId1236" ref="X620"/>
    <hyperlink r:id="rId1237" ref="W621"/>
    <hyperlink r:id="rId1238" ref="X621"/>
    <hyperlink r:id="rId1239" ref="W622"/>
    <hyperlink r:id="rId1240" ref="X622"/>
    <hyperlink r:id="rId1241" ref="W623"/>
    <hyperlink r:id="rId1242" ref="X623"/>
    <hyperlink r:id="rId1243" ref="W624"/>
    <hyperlink r:id="rId1244" ref="X624"/>
    <hyperlink r:id="rId1245" ref="W625"/>
    <hyperlink r:id="rId1246" ref="X625"/>
    <hyperlink r:id="rId1247" ref="W626"/>
    <hyperlink r:id="rId1248" ref="X626"/>
    <hyperlink r:id="rId1249" ref="W627"/>
    <hyperlink r:id="rId1250" ref="X627"/>
    <hyperlink r:id="rId1251" ref="W628"/>
    <hyperlink r:id="rId1252" ref="X628"/>
    <hyperlink r:id="rId1253" ref="W629"/>
    <hyperlink r:id="rId1254" ref="X629"/>
    <hyperlink r:id="rId1255" ref="W630"/>
    <hyperlink r:id="rId1256" ref="X630"/>
    <hyperlink r:id="rId1257" ref="W631"/>
    <hyperlink r:id="rId1258" ref="X631"/>
    <hyperlink r:id="rId1259" ref="W632"/>
    <hyperlink r:id="rId1260" ref="X632"/>
    <hyperlink r:id="rId1261" ref="W633"/>
    <hyperlink r:id="rId1262" ref="X633"/>
    <hyperlink r:id="rId1263" ref="W634"/>
    <hyperlink r:id="rId1264" ref="X634"/>
    <hyperlink r:id="rId1265" ref="W635"/>
    <hyperlink r:id="rId1266" ref="X635"/>
    <hyperlink r:id="rId1267" ref="W636"/>
    <hyperlink r:id="rId1268" ref="X636"/>
    <hyperlink r:id="rId1269" ref="W637"/>
    <hyperlink r:id="rId1270" ref="X637"/>
    <hyperlink r:id="rId1271" ref="W638"/>
    <hyperlink r:id="rId1272" ref="X638"/>
    <hyperlink r:id="rId1273" ref="W639"/>
    <hyperlink r:id="rId1274" ref="X639"/>
    <hyperlink r:id="rId1275" ref="W640"/>
    <hyperlink r:id="rId1276" ref="X640"/>
    <hyperlink r:id="rId1277" ref="W641"/>
    <hyperlink r:id="rId1278" ref="X641"/>
    <hyperlink r:id="rId1279" ref="W642"/>
    <hyperlink r:id="rId1280" ref="X642"/>
    <hyperlink r:id="rId1281" ref="W643"/>
    <hyperlink r:id="rId1282" ref="X643"/>
    <hyperlink r:id="rId1283" ref="W644"/>
    <hyperlink r:id="rId1284" ref="X644"/>
    <hyperlink r:id="rId1285" ref="W645"/>
    <hyperlink r:id="rId1286" ref="X645"/>
    <hyperlink r:id="rId1287" ref="W646"/>
    <hyperlink r:id="rId1288" ref="X646"/>
    <hyperlink r:id="rId1289" ref="W647"/>
    <hyperlink r:id="rId1290" ref="X647"/>
    <hyperlink r:id="rId1291" ref="W648"/>
    <hyperlink r:id="rId1292" ref="X648"/>
    <hyperlink r:id="rId1293" ref="W649"/>
    <hyperlink r:id="rId1294" ref="X649"/>
    <hyperlink r:id="rId1295" ref="W650"/>
    <hyperlink r:id="rId1296" ref="X650"/>
    <hyperlink r:id="rId1297" ref="W651"/>
    <hyperlink r:id="rId1298" ref="X651"/>
    <hyperlink r:id="rId1299" ref="W652"/>
    <hyperlink r:id="rId1300" ref="X652"/>
    <hyperlink r:id="rId1301" ref="W653"/>
    <hyperlink r:id="rId1302" ref="X653"/>
    <hyperlink r:id="rId1303" ref="W654"/>
    <hyperlink r:id="rId1304" ref="X654"/>
    <hyperlink r:id="rId1305" ref="W655"/>
    <hyperlink r:id="rId1306" ref="X655"/>
    <hyperlink r:id="rId1307" ref="W656"/>
    <hyperlink r:id="rId1308" ref="X656"/>
    <hyperlink r:id="rId1309" ref="W657"/>
    <hyperlink r:id="rId1310" ref="X657"/>
    <hyperlink r:id="rId1311" ref="W658"/>
    <hyperlink r:id="rId1312" ref="X658"/>
    <hyperlink r:id="rId1313" ref="W659"/>
    <hyperlink r:id="rId1314" ref="X659"/>
    <hyperlink r:id="rId1315" ref="W660"/>
    <hyperlink r:id="rId1316" ref="X660"/>
    <hyperlink r:id="rId1317" ref="W661"/>
    <hyperlink r:id="rId1318" ref="X661"/>
    <hyperlink r:id="rId1319" ref="W662"/>
    <hyperlink r:id="rId1320" ref="X662"/>
    <hyperlink r:id="rId1321" ref="W663"/>
    <hyperlink r:id="rId1322" ref="X663"/>
    <hyperlink r:id="rId1323" ref="W664"/>
    <hyperlink r:id="rId1324" ref="X664"/>
    <hyperlink r:id="rId1325" ref="W665"/>
    <hyperlink r:id="rId1326" ref="X665"/>
    <hyperlink r:id="rId1327" ref="W666"/>
    <hyperlink r:id="rId1328" ref="X666"/>
    <hyperlink r:id="rId1329" ref="W667"/>
    <hyperlink r:id="rId1330" ref="X667"/>
    <hyperlink r:id="rId1331" ref="W668"/>
    <hyperlink r:id="rId1332" ref="X668"/>
    <hyperlink r:id="rId1333" ref="W669"/>
    <hyperlink r:id="rId1334" ref="X669"/>
    <hyperlink r:id="rId1335" ref="W670"/>
    <hyperlink r:id="rId1336" ref="X670"/>
    <hyperlink r:id="rId1337" ref="W671"/>
    <hyperlink r:id="rId1338" ref="X671"/>
    <hyperlink r:id="rId1339" ref="W672"/>
    <hyperlink r:id="rId1340" ref="X672"/>
    <hyperlink r:id="rId1341" ref="W673"/>
    <hyperlink r:id="rId1342" ref="X673"/>
    <hyperlink r:id="rId1343" ref="W674"/>
    <hyperlink r:id="rId1344" ref="X674"/>
    <hyperlink r:id="rId1345" ref="W675"/>
    <hyperlink r:id="rId1346" ref="X675"/>
    <hyperlink r:id="rId1347" ref="W676"/>
    <hyperlink r:id="rId1348" ref="X676"/>
    <hyperlink r:id="rId1349" ref="W677"/>
    <hyperlink r:id="rId1350" ref="X677"/>
    <hyperlink r:id="rId1351" ref="W678"/>
    <hyperlink r:id="rId1352" ref="X678"/>
    <hyperlink r:id="rId1353" ref="W679"/>
    <hyperlink r:id="rId1354" ref="X679"/>
    <hyperlink r:id="rId1355" ref="W680"/>
    <hyperlink r:id="rId1356" ref="X680"/>
    <hyperlink r:id="rId1357" ref="W681"/>
    <hyperlink r:id="rId1358" ref="X681"/>
    <hyperlink r:id="rId1359" ref="W682"/>
    <hyperlink r:id="rId1360" ref="X682"/>
    <hyperlink r:id="rId1361" ref="W683"/>
    <hyperlink r:id="rId1362" ref="X683"/>
    <hyperlink r:id="rId1363" ref="W684"/>
    <hyperlink r:id="rId1364" ref="X684"/>
    <hyperlink r:id="rId1365" ref="W685"/>
    <hyperlink r:id="rId1366" ref="X685"/>
    <hyperlink r:id="rId1367" ref="W686"/>
    <hyperlink r:id="rId1368" ref="X686"/>
    <hyperlink r:id="rId1369" ref="W687"/>
    <hyperlink r:id="rId1370" ref="X687"/>
    <hyperlink r:id="rId1371" ref="W688"/>
    <hyperlink r:id="rId1372" ref="X688"/>
    <hyperlink r:id="rId1373" ref="W689"/>
    <hyperlink r:id="rId1374" ref="X689"/>
    <hyperlink r:id="rId1375" ref="W690"/>
    <hyperlink r:id="rId1376" ref="X690"/>
    <hyperlink r:id="rId1377" ref="W691"/>
    <hyperlink r:id="rId1378" ref="X691"/>
    <hyperlink r:id="rId1379" ref="W692"/>
    <hyperlink r:id="rId1380" ref="X692"/>
    <hyperlink r:id="rId1381" ref="W693"/>
    <hyperlink r:id="rId1382" ref="X693"/>
    <hyperlink r:id="rId1383" ref="W694"/>
    <hyperlink r:id="rId1384" ref="X694"/>
    <hyperlink r:id="rId1385" ref="W695"/>
    <hyperlink r:id="rId1386" ref="X695"/>
    <hyperlink r:id="rId1387" ref="W696"/>
    <hyperlink r:id="rId1388" ref="X696"/>
    <hyperlink r:id="rId1389" ref="W697"/>
    <hyperlink r:id="rId1390" ref="X697"/>
    <hyperlink r:id="rId1391" ref="W698"/>
    <hyperlink r:id="rId1392" ref="X698"/>
    <hyperlink r:id="rId1393" ref="W699"/>
    <hyperlink r:id="rId1394" ref="X699"/>
    <hyperlink r:id="rId1395" ref="W700"/>
    <hyperlink r:id="rId1396" ref="X700"/>
    <hyperlink r:id="rId1397" ref="W701"/>
    <hyperlink r:id="rId1398" ref="X701"/>
    <hyperlink r:id="rId1399" ref="W702"/>
    <hyperlink r:id="rId1400" ref="X702"/>
    <hyperlink r:id="rId1401" ref="W703"/>
    <hyperlink r:id="rId1402" ref="X703"/>
    <hyperlink r:id="rId1403" ref="W704"/>
    <hyperlink r:id="rId1404" ref="X704"/>
    <hyperlink r:id="rId1405" ref="W705"/>
    <hyperlink r:id="rId1406" ref="X705"/>
    <hyperlink r:id="rId1407" ref="W706"/>
    <hyperlink r:id="rId1408" ref="X706"/>
    <hyperlink r:id="rId1409" ref="W707"/>
    <hyperlink r:id="rId1410" ref="X707"/>
    <hyperlink r:id="rId1411" ref="W708"/>
    <hyperlink r:id="rId1412" ref="X708"/>
    <hyperlink r:id="rId1413" ref="W709"/>
    <hyperlink r:id="rId1414" ref="X709"/>
    <hyperlink r:id="rId1415" ref="W710"/>
    <hyperlink r:id="rId1416" ref="X710"/>
    <hyperlink r:id="rId1417" ref="W711"/>
    <hyperlink r:id="rId1418" ref="X711"/>
    <hyperlink r:id="rId1419" ref="W712"/>
    <hyperlink r:id="rId1420" ref="X712"/>
    <hyperlink r:id="rId1421" ref="W713"/>
    <hyperlink r:id="rId1422" ref="X713"/>
    <hyperlink r:id="rId1423" ref="W714"/>
    <hyperlink r:id="rId1424" ref="X714"/>
    <hyperlink r:id="rId1425" ref="W715"/>
    <hyperlink r:id="rId1426" ref="X715"/>
    <hyperlink r:id="rId1427" ref="W716"/>
    <hyperlink r:id="rId1428" ref="X716"/>
    <hyperlink r:id="rId1429" ref="W717"/>
    <hyperlink r:id="rId1430" ref="X717"/>
    <hyperlink r:id="rId1431" ref="W718"/>
    <hyperlink r:id="rId1432" ref="X718"/>
    <hyperlink r:id="rId1433" ref="W719"/>
    <hyperlink r:id="rId1434" ref="X719"/>
    <hyperlink r:id="rId1435" ref="W720"/>
    <hyperlink r:id="rId1436" ref="X720"/>
    <hyperlink r:id="rId1437" ref="W721"/>
    <hyperlink r:id="rId1438" ref="X721"/>
    <hyperlink r:id="rId1439" ref="W722"/>
    <hyperlink r:id="rId1440" ref="X722"/>
    <hyperlink r:id="rId1441" ref="W723"/>
    <hyperlink r:id="rId1442" ref="X723"/>
    <hyperlink r:id="rId1443" ref="W724"/>
    <hyperlink r:id="rId1444" ref="X724"/>
    <hyperlink r:id="rId1445" ref="W725"/>
    <hyperlink r:id="rId1446" ref="X725"/>
    <hyperlink r:id="rId1447" ref="W726"/>
    <hyperlink r:id="rId1448" ref="X726"/>
    <hyperlink r:id="rId1449" ref="W727"/>
    <hyperlink r:id="rId1450" ref="X727"/>
    <hyperlink r:id="rId1451" ref="W728"/>
    <hyperlink r:id="rId1452" ref="X728"/>
    <hyperlink r:id="rId1453" ref="W729"/>
    <hyperlink r:id="rId1454" ref="X729"/>
    <hyperlink r:id="rId1455" ref="W730"/>
    <hyperlink r:id="rId1456" ref="X730"/>
    <hyperlink r:id="rId1457" ref="W731"/>
    <hyperlink r:id="rId1458" ref="X731"/>
    <hyperlink r:id="rId1459" ref="W732"/>
    <hyperlink r:id="rId1460" ref="X732"/>
    <hyperlink r:id="rId1461" ref="W733"/>
    <hyperlink r:id="rId1462" ref="X733"/>
    <hyperlink r:id="rId1463" ref="W734"/>
    <hyperlink r:id="rId1464" ref="X734"/>
    <hyperlink r:id="rId1465" ref="W735"/>
    <hyperlink r:id="rId1466" ref="X735"/>
    <hyperlink r:id="rId1467" ref="W736"/>
    <hyperlink r:id="rId1468" ref="X736"/>
    <hyperlink r:id="rId1469" ref="W737"/>
    <hyperlink r:id="rId1470" ref="X737"/>
    <hyperlink r:id="rId1471" ref="W738"/>
    <hyperlink r:id="rId1472" ref="X738"/>
    <hyperlink r:id="rId1473" ref="W739"/>
    <hyperlink r:id="rId1474" ref="X739"/>
    <hyperlink r:id="rId1475" ref="W740"/>
    <hyperlink r:id="rId1476" ref="X740"/>
    <hyperlink r:id="rId1477" ref="W741"/>
    <hyperlink r:id="rId1478" ref="X741"/>
    <hyperlink r:id="rId1479" ref="W742"/>
    <hyperlink r:id="rId1480" ref="X742"/>
    <hyperlink r:id="rId1481" ref="W743"/>
    <hyperlink r:id="rId1482" ref="X743"/>
    <hyperlink r:id="rId1483" ref="W744"/>
    <hyperlink r:id="rId1484" ref="X744"/>
    <hyperlink r:id="rId1485" ref="W745"/>
    <hyperlink r:id="rId1486" ref="X745"/>
    <hyperlink r:id="rId1487" ref="W746"/>
    <hyperlink r:id="rId1488" ref="X746"/>
    <hyperlink r:id="rId1489" ref="W747"/>
    <hyperlink r:id="rId1490" ref="X747"/>
    <hyperlink r:id="rId1491" ref="W748"/>
    <hyperlink r:id="rId1492" ref="X748"/>
    <hyperlink r:id="rId1493" ref="W749"/>
    <hyperlink r:id="rId1494" ref="X749"/>
    <hyperlink r:id="rId1495" ref="W750"/>
    <hyperlink r:id="rId1496" ref="X750"/>
    <hyperlink r:id="rId1497" ref="W751"/>
    <hyperlink r:id="rId1498" ref="W752"/>
    <hyperlink r:id="rId1499" ref="W753"/>
    <hyperlink r:id="rId1500" ref="W754"/>
    <hyperlink r:id="rId1501" ref="W755"/>
    <hyperlink r:id="rId1502" ref="W756"/>
    <hyperlink r:id="rId1503" ref="W757"/>
    <hyperlink r:id="rId1504" ref="W758"/>
    <hyperlink r:id="rId1505" ref="W759"/>
    <hyperlink r:id="rId1506" ref="W760"/>
    <hyperlink r:id="rId1507" ref="W761"/>
    <hyperlink r:id="rId1508" ref="W762"/>
    <hyperlink r:id="rId1509" ref="W763"/>
    <hyperlink r:id="rId1510" ref="W764"/>
    <hyperlink r:id="rId1511" ref="W765"/>
    <hyperlink r:id="rId1512" ref="W766"/>
    <hyperlink r:id="rId1513" ref="W767"/>
    <hyperlink r:id="rId1514" ref="W768"/>
    <hyperlink r:id="rId1515" ref="W769"/>
    <hyperlink r:id="rId1516" ref="W770"/>
    <hyperlink r:id="rId1517" ref="W771"/>
    <hyperlink r:id="rId1518" ref="W772"/>
    <hyperlink r:id="rId1519" ref="W773"/>
    <hyperlink r:id="rId1520" ref="W774"/>
    <hyperlink r:id="rId1521" ref="W775"/>
    <hyperlink r:id="rId1522" ref="W776"/>
    <hyperlink r:id="rId1523" ref="W777"/>
    <hyperlink r:id="rId1524" ref="W778"/>
    <hyperlink r:id="rId1525" ref="W779"/>
    <hyperlink r:id="rId1526" ref="W780"/>
    <hyperlink r:id="rId1527" ref="W781"/>
    <hyperlink r:id="rId1528" ref="W782"/>
    <hyperlink r:id="rId1529" ref="W783"/>
    <hyperlink r:id="rId1530" ref="W784"/>
    <hyperlink r:id="rId1531" ref="W785"/>
    <hyperlink r:id="rId1532" ref="W786"/>
    <hyperlink r:id="rId1533" ref="W787"/>
    <hyperlink r:id="rId1534" ref="W788"/>
    <hyperlink r:id="rId1535" ref="W789"/>
    <hyperlink r:id="rId1536" ref="W790"/>
    <hyperlink r:id="rId1537" ref="W791"/>
    <hyperlink r:id="rId1538" ref="W792"/>
    <hyperlink r:id="rId1539" ref="W793"/>
    <hyperlink r:id="rId1540" ref="W794"/>
    <hyperlink r:id="rId1541" ref="W795"/>
    <hyperlink r:id="rId1542" ref="W796"/>
    <hyperlink r:id="rId1543" ref="W797"/>
    <hyperlink r:id="rId1544" ref="W798"/>
    <hyperlink r:id="rId1545" ref="W799"/>
    <hyperlink r:id="rId1546" ref="W800"/>
    <hyperlink r:id="rId1547" ref="W801"/>
    <hyperlink r:id="rId1548" ref="W802"/>
    <hyperlink r:id="rId1549" ref="W803"/>
    <hyperlink r:id="rId1550" ref="W804"/>
    <hyperlink r:id="rId1551" ref="W805"/>
    <hyperlink r:id="rId1552" ref="W806"/>
    <hyperlink r:id="rId1553" ref="W807"/>
    <hyperlink r:id="rId1554" ref="W808"/>
    <hyperlink r:id="rId1555" ref="W809"/>
    <hyperlink r:id="rId1556" ref="W810"/>
    <hyperlink r:id="rId1557" ref="W811"/>
    <hyperlink r:id="rId1558" ref="W812"/>
    <hyperlink r:id="rId1559" ref="W813"/>
    <hyperlink r:id="rId1560" ref="W814"/>
    <hyperlink r:id="rId1561" ref="W815"/>
    <hyperlink r:id="rId1562" ref="W816"/>
    <hyperlink r:id="rId1563" ref="W817"/>
    <hyperlink r:id="rId1564" ref="W818"/>
    <hyperlink r:id="rId1565" ref="W819"/>
    <hyperlink r:id="rId1566" ref="W820"/>
    <hyperlink r:id="rId1567" ref="W821"/>
    <hyperlink r:id="rId1568" ref="W822"/>
    <hyperlink r:id="rId1569" ref="W823"/>
    <hyperlink r:id="rId1570" ref="W824"/>
    <hyperlink r:id="rId1571" ref="W825"/>
    <hyperlink r:id="rId1572" ref="W826"/>
    <hyperlink r:id="rId1573" ref="W827"/>
    <hyperlink r:id="rId1574" ref="W828"/>
    <hyperlink r:id="rId1575" ref="W829"/>
    <hyperlink r:id="rId1576" ref="W830"/>
    <hyperlink r:id="rId1577" ref="W831"/>
    <hyperlink r:id="rId1578" ref="W832"/>
    <hyperlink r:id="rId1579" ref="W833"/>
    <hyperlink r:id="rId1580" ref="W834"/>
    <hyperlink r:id="rId1581" ref="W835"/>
    <hyperlink r:id="rId1582" ref="W836"/>
    <hyperlink r:id="rId1583" ref="W837"/>
    <hyperlink r:id="rId1584" ref="W838"/>
    <hyperlink r:id="rId1585" ref="W839"/>
    <hyperlink r:id="rId1586" ref="W840"/>
    <hyperlink r:id="rId1587" ref="W841"/>
    <hyperlink r:id="rId1588" ref="W842"/>
    <hyperlink r:id="rId1589" ref="W843"/>
    <hyperlink r:id="rId1590" ref="W844"/>
    <hyperlink r:id="rId1591" ref="W845"/>
    <hyperlink r:id="rId1592" ref="W846"/>
    <hyperlink r:id="rId1593" ref="W847"/>
    <hyperlink r:id="rId1594" ref="W848"/>
    <hyperlink r:id="rId1595" ref="W849"/>
    <hyperlink r:id="rId1596" ref="W850"/>
    <hyperlink r:id="rId1597" ref="W851"/>
    <hyperlink r:id="rId1598" ref="W852"/>
    <hyperlink r:id="rId1599" ref="W853"/>
    <hyperlink r:id="rId1600" ref="W854"/>
    <hyperlink r:id="rId1601" ref="W855"/>
    <hyperlink r:id="rId1602" ref="W856"/>
    <hyperlink r:id="rId1603" ref="W857"/>
    <hyperlink r:id="rId1604" ref="W858"/>
    <hyperlink r:id="rId1605" ref="W859"/>
    <hyperlink r:id="rId1606" ref="W860"/>
    <hyperlink r:id="rId1607" ref="W861"/>
    <hyperlink r:id="rId1608" ref="W862"/>
    <hyperlink r:id="rId1609" ref="W863"/>
    <hyperlink r:id="rId1610" ref="W864"/>
    <hyperlink r:id="rId1611" ref="W865"/>
    <hyperlink r:id="rId1612" ref="W866"/>
    <hyperlink r:id="rId1613" ref="W867"/>
    <hyperlink r:id="rId1614" ref="W868"/>
    <hyperlink r:id="rId1615" ref="W869"/>
    <hyperlink r:id="rId1616" ref="W870"/>
    <hyperlink r:id="rId1617" ref="W871"/>
    <hyperlink r:id="rId1618" ref="W872"/>
    <hyperlink r:id="rId1619" ref="W873"/>
    <hyperlink r:id="rId1620" ref="W874"/>
    <hyperlink r:id="rId1621" ref="W875"/>
    <hyperlink r:id="rId1622" ref="W876"/>
    <hyperlink r:id="rId1623" ref="W877"/>
    <hyperlink r:id="rId1624" ref="W878"/>
    <hyperlink r:id="rId1625" ref="W879"/>
    <hyperlink r:id="rId1626" ref="W880"/>
    <hyperlink r:id="rId1627" ref="W881"/>
    <hyperlink r:id="rId1628" ref="W882"/>
    <hyperlink r:id="rId1629" ref="W883"/>
    <hyperlink r:id="rId1630" ref="W884"/>
    <hyperlink r:id="rId1631" ref="W885"/>
    <hyperlink r:id="rId1632" ref="W886"/>
    <hyperlink r:id="rId1633" ref="W887"/>
    <hyperlink r:id="rId1634" ref="W888"/>
    <hyperlink r:id="rId1635" ref="W889"/>
    <hyperlink r:id="rId1636" ref="W890"/>
    <hyperlink r:id="rId1637" ref="W891"/>
    <hyperlink r:id="rId1638" ref="W892"/>
    <hyperlink r:id="rId1639" ref="W893"/>
    <hyperlink r:id="rId1640" ref="W894"/>
    <hyperlink r:id="rId1641" ref="W895"/>
    <hyperlink r:id="rId1642" ref="W896"/>
    <hyperlink r:id="rId1643" ref="W897"/>
    <hyperlink r:id="rId1644" ref="W898"/>
    <hyperlink r:id="rId1645" ref="W899"/>
    <hyperlink r:id="rId1646" ref="W900"/>
    <hyperlink r:id="rId1647" ref="W901"/>
    <hyperlink r:id="rId1648" ref="W902"/>
    <hyperlink r:id="rId1649" ref="W903"/>
    <hyperlink r:id="rId1650" ref="W904"/>
    <hyperlink r:id="rId1651" ref="W905"/>
    <hyperlink r:id="rId1652" ref="W906"/>
    <hyperlink r:id="rId1653" ref="W907"/>
    <hyperlink r:id="rId1654" ref="W908"/>
    <hyperlink r:id="rId1655" ref="W909"/>
    <hyperlink r:id="rId1656" ref="W910"/>
    <hyperlink r:id="rId1657" ref="W911"/>
    <hyperlink r:id="rId1658" ref="W912"/>
    <hyperlink r:id="rId1659" ref="W913"/>
    <hyperlink r:id="rId1660" ref="W914"/>
    <hyperlink r:id="rId1661" ref="W915"/>
    <hyperlink r:id="rId1662" ref="W916"/>
    <hyperlink r:id="rId1663" ref="W917"/>
    <hyperlink r:id="rId1664" ref="W918"/>
    <hyperlink r:id="rId1665" ref="W919"/>
    <hyperlink r:id="rId1666" ref="W920"/>
    <hyperlink r:id="rId1667" ref="W921"/>
    <hyperlink r:id="rId1668" ref="W922"/>
    <hyperlink r:id="rId1669" ref="W923"/>
    <hyperlink r:id="rId1670" ref="W924"/>
    <hyperlink r:id="rId1671" ref="W925"/>
    <hyperlink r:id="rId1672" ref="W926"/>
    <hyperlink r:id="rId1673" ref="W927"/>
    <hyperlink r:id="rId1674" ref="W928"/>
    <hyperlink r:id="rId1675" ref="W929"/>
    <hyperlink r:id="rId1676" ref="W930"/>
    <hyperlink r:id="rId1677" ref="W931"/>
    <hyperlink r:id="rId1678" ref="W932"/>
    <hyperlink r:id="rId1679" ref="W933"/>
    <hyperlink r:id="rId1680" ref="W934"/>
    <hyperlink r:id="rId1681" ref="W935"/>
    <hyperlink r:id="rId1682" ref="W936"/>
    <hyperlink r:id="rId1683" ref="W937"/>
    <hyperlink r:id="rId1684" ref="W938"/>
    <hyperlink r:id="rId1685" ref="W939"/>
    <hyperlink r:id="rId1686" ref="W940"/>
    <hyperlink r:id="rId1687" ref="W941"/>
    <hyperlink r:id="rId1688" ref="W942"/>
    <hyperlink r:id="rId1689" ref="W943"/>
    <hyperlink r:id="rId1690" ref="W944"/>
    <hyperlink r:id="rId1691" ref="W945"/>
    <hyperlink r:id="rId1692" ref="W946"/>
    <hyperlink r:id="rId1693" ref="W947"/>
    <hyperlink r:id="rId1694" ref="W948"/>
    <hyperlink r:id="rId1695" ref="W949"/>
    <hyperlink r:id="rId1696" ref="W950"/>
    <hyperlink r:id="rId1697" ref="W951"/>
    <hyperlink r:id="rId1698" ref="W952"/>
    <hyperlink r:id="rId1699" ref="W953"/>
    <hyperlink r:id="rId1700" ref="W954"/>
    <hyperlink r:id="rId1701" ref="W955"/>
    <hyperlink r:id="rId1702" ref="W956"/>
    <hyperlink r:id="rId1703" ref="W957"/>
    <hyperlink r:id="rId1704" ref="W958"/>
    <hyperlink r:id="rId1705" ref="W959"/>
    <hyperlink r:id="rId1706" ref="W960"/>
    <hyperlink r:id="rId1707" ref="W961"/>
    <hyperlink r:id="rId1708" ref="W962"/>
    <hyperlink r:id="rId1709" ref="W963"/>
    <hyperlink r:id="rId1710" ref="W964"/>
    <hyperlink r:id="rId1711" ref="W965"/>
    <hyperlink r:id="rId1712" ref="W966"/>
    <hyperlink r:id="rId1713" ref="W967"/>
    <hyperlink r:id="rId1714" ref="W968"/>
    <hyperlink r:id="rId1715" ref="W969"/>
    <hyperlink r:id="rId1716" ref="W970"/>
    <hyperlink r:id="rId1717" ref="W971"/>
    <hyperlink r:id="rId1718" ref="W972"/>
    <hyperlink r:id="rId1719" ref="W973"/>
    <hyperlink r:id="rId1720" ref="W974"/>
    <hyperlink r:id="rId1721" ref="W975"/>
    <hyperlink r:id="rId1722" ref="W976"/>
    <hyperlink r:id="rId1723" ref="W977"/>
    <hyperlink r:id="rId1724" ref="W978"/>
    <hyperlink r:id="rId1725" ref="W979"/>
    <hyperlink r:id="rId1726" ref="W980"/>
    <hyperlink r:id="rId1727" ref="W981"/>
    <hyperlink r:id="rId1728" ref="W982"/>
    <hyperlink r:id="rId1729" ref="W983"/>
    <hyperlink r:id="rId1730" ref="W984"/>
    <hyperlink r:id="rId1731" ref="W985"/>
    <hyperlink r:id="rId1732" ref="W986"/>
    <hyperlink r:id="rId1733" ref="W987"/>
    <hyperlink r:id="rId1734" ref="W988"/>
    <hyperlink r:id="rId1735" ref="W989"/>
    <hyperlink r:id="rId1736" ref="W990"/>
    <hyperlink r:id="rId1737" ref="W991"/>
    <hyperlink r:id="rId1738" ref="W992"/>
    <hyperlink r:id="rId1739" ref="W993"/>
    <hyperlink r:id="rId1740" ref="W994"/>
    <hyperlink r:id="rId1741" ref="W995"/>
    <hyperlink r:id="rId1742" ref="W996"/>
    <hyperlink r:id="rId1743" ref="W997"/>
    <hyperlink r:id="rId1744" ref="W998"/>
    <hyperlink r:id="rId1745" ref="W999"/>
    <hyperlink r:id="rId1746" ref="W1000"/>
    <hyperlink r:id="rId1747" ref="W1001"/>
  </hyperlinks>
  <drawing r:id="rId1748"/>
</worksheet>
</file>